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DDAA8796-8B92-4172-BF51-BE60C88CC90C}" xr6:coauthVersionLast="47" xr6:coauthVersionMax="47" xr10:uidLastSave="{00000000-0000-0000-0000-000000000000}"/>
  <bookViews>
    <workbookView xWindow="-120" yWindow="-120" windowWidth="29040" windowHeight="15840" tabRatio="805" xr2:uid="{00000000-000D-0000-FFFF-FFFF00000000}"/>
  </bookViews>
  <sheets>
    <sheet name="Nota" sheetId="60" r:id="rId1"/>
    <sheet name="Epurer un texte" sheetId="66" r:id="rId2"/>
    <sheet name="différence Portion et Poids" sheetId="68" r:id="rId3"/>
    <sheet name="Mode d'emploi" sheetId="65" r:id="rId4"/>
    <sheet name="FICHE-VIERGE" sheetId="47" r:id="rId5"/>
    <sheet name="3 soumissionnaires" sheetId="64" r:id="rId6"/>
    <sheet name="2 Comparaison des prix" sheetId="39" r:id="rId7"/>
    <sheet name="Rapport d'analyse" sheetId="50" r:id="rId8"/>
    <sheet name="Contenants" sheetId="58" r:id="rId9"/>
    <sheet name="Formats-Formules-Fonctions" sheetId="69" r:id="rId10"/>
    <sheet name="Cuisiniers.Pesez" sheetId="70" r:id="rId11"/>
    <sheet name="Vocabulaire" sheetId="71" r:id="rId12"/>
    <sheet name="Polices de Symboles" sheetId="72" r:id="rId13"/>
    <sheet name="Emoticones " sheetId="73" r:id="rId14"/>
    <sheet name="Tutos Youtube" sheetId="74" r:id="rId15"/>
    <sheet name="CODES COULEURS" sheetId="75" r:id="rId16"/>
  </sheets>
  <definedNames>
    <definedName name="_xlnm._FilterDatabase" localSheetId="11"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75" l="1"/>
  <c r="O8" i="74"/>
  <c r="AB1" i="73"/>
  <c r="Q135" i="72"/>
  <c r="D135" i="72"/>
  <c r="Q93" i="72"/>
  <c r="D93" i="72"/>
  <c r="Q51" i="72"/>
  <c r="D51" i="72"/>
  <c r="Q9" i="72"/>
  <c r="D9" i="72"/>
  <c r="B7" i="72"/>
  <c r="V7" i="71"/>
  <c r="AH6" i="71"/>
  <c r="V6" i="71"/>
  <c r="L6" i="71"/>
  <c r="B6" i="71"/>
  <c r="AH5" i="71"/>
  <c r="I1" i="71"/>
  <c r="C824" i="70"/>
  <c r="K817" i="70"/>
  <c r="J817" i="70"/>
  <c r="I817" i="70"/>
  <c r="H817" i="70"/>
  <c r="G817" i="70"/>
  <c r="M816" i="70"/>
  <c r="K814" i="70"/>
  <c r="J814" i="70"/>
  <c r="I814" i="70"/>
  <c r="H814" i="70"/>
  <c r="G814" i="70"/>
  <c r="M813" i="70"/>
  <c r="K813" i="70"/>
  <c r="K816" i="70" s="1"/>
  <c r="J813" i="70"/>
  <c r="J816" i="70" s="1"/>
  <c r="I813" i="70"/>
  <c r="I816" i="70" s="1"/>
  <c r="H813" i="70"/>
  <c r="H816" i="70" s="1"/>
  <c r="G813" i="70"/>
  <c r="G816" i="70" s="1"/>
  <c r="L812" i="70"/>
  <c r="K806" i="70"/>
  <c r="J806" i="70"/>
  <c r="I806" i="70"/>
  <c r="H806" i="70"/>
  <c r="G806" i="70"/>
  <c r="L805" i="70"/>
  <c r="C788" i="70"/>
  <c r="K781" i="70"/>
  <c r="J781" i="70"/>
  <c r="I781" i="70"/>
  <c r="H781" i="70"/>
  <c r="G781" i="70"/>
  <c r="M780" i="70"/>
  <c r="K778" i="70"/>
  <c r="J778" i="70"/>
  <c r="I778" i="70"/>
  <c r="H778" i="70"/>
  <c r="G778" i="70"/>
  <c r="M777" i="70"/>
  <c r="K777" i="70"/>
  <c r="K780" i="70" s="1"/>
  <c r="J777" i="70"/>
  <c r="J780" i="70" s="1"/>
  <c r="I777" i="70"/>
  <c r="I780" i="70" s="1"/>
  <c r="H777" i="70"/>
  <c r="H780" i="70" s="1"/>
  <c r="G777" i="70"/>
  <c r="G780" i="70" s="1"/>
  <c r="L776" i="70"/>
  <c r="L775" i="70"/>
  <c r="H755" i="70"/>
  <c r="G755" i="70"/>
  <c r="I754" i="70"/>
  <c r="I755" i="70" s="1"/>
  <c r="H754" i="70"/>
  <c r="G754" i="70"/>
  <c r="F754" i="70"/>
  <c r="F755" i="70" s="1"/>
  <c r="J751" i="70"/>
  <c r="G738" i="70"/>
  <c r="G737" i="70"/>
  <c r="G736" i="70"/>
  <c r="G735" i="70"/>
  <c r="G734" i="70"/>
  <c r="G733" i="70"/>
  <c r="G732" i="70"/>
  <c r="G731" i="70"/>
  <c r="G730" i="70"/>
  <c r="G729" i="70"/>
  <c r="G728" i="70"/>
  <c r="G727" i="70"/>
  <c r="G724" i="70"/>
  <c r="M718" i="70"/>
  <c r="L718" i="70"/>
  <c r="J718" i="70"/>
  <c r="M717" i="70"/>
  <c r="L717" i="70"/>
  <c r="J717" i="70"/>
  <c r="L711" i="70"/>
  <c r="L710" i="70"/>
  <c r="J701" i="70"/>
  <c r="I701" i="70" s="1"/>
  <c r="C701" i="70" s="1"/>
  <c r="E701" i="70" s="1"/>
  <c r="D701" i="70"/>
  <c r="J700" i="70"/>
  <c r="I700" i="70" s="1"/>
  <c r="C700" i="70" s="1"/>
  <c r="E700" i="70" s="1"/>
  <c r="D700" i="70"/>
  <c r="D699" i="70"/>
  <c r="J699" i="70" s="1"/>
  <c r="I699" i="70" s="1"/>
  <c r="C699" i="70" s="1"/>
  <c r="D698" i="70"/>
  <c r="J698" i="70" s="1"/>
  <c r="I698" i="70" s="1"/>
  <c r="C698" i="70" s="1"/>
  <c r="J697" i="70"/>
  <c r="I697" i="70" s="1"/>
  <c r="C697" i="70" s="1"/>
  <c r="E697" i="70" s="1"/>
  <c r="D697" i="70"/>
  <c r="G671" i="70"/>
  <c r="G669" i="70"/>
  <c r="G667" i="70"/>
  <c r="L665" i="70"/>
  <c r="K665" i="70"/>
  <c r="J665" i="70"/>
  <c r="I665" i="70"/>
  <c r="H665" i="70"/>
  <c r="G663" i="70"/>
  <c r="G662" i="70"/>
  <c r="G661" i="70"/>
  <c r="G660" i="70"/>
  <c r="G659" i="70"/>
  <c r="G656" i="70"/>
  <c r="J653" i="70"/>
  <c r="G653" i="70"/>
  <c r="C651" i="70"/>
  <c r="F644" i="70"/>
  <c r="G643" i="70"/>
  <c r="H643" i="70" s="1"/>
  <c r="K643" i="70" s="1"/>
  <c r="H641" i="70"/>
  <c r="K641" i="70" s="1"/>
  <c r="G641" i="70"/>
  <c r="G640" i="70"/>
  <c r="H640" i="70" s="1"/>
  <c r="K640" i="70" s="1"/>
  <c r="G639" i="70"/>
  <c r="H639" i="70" s="1"/>
  <c r="K639" i="70" s="1"/>
  <c r="H637" i="70"/>
  <c r="K637" i="70" s="1"/>
  <c r="G637" i="70"/>
  <c r="G636" i="70"/>
  <c r="G642" i="70" s="1"/>
  <c r="H642" i="70" s="1"/>
  <c r="K642" i="70" s="1"/>
  <c r="G634" i="70"/>
  <c r="H599" i="70"/>
  <c r="F599" i="70"/>
  <c r="F598" i="70"/>
  <c r="H598" i="70" s="1"/>
  <c r="H597" i="70"/>
  <c r="F597" i="70"/>
  <c r="F596" i="70"/>
  <c r="H596" i="70" s="1"/>
  <c r="H595" i="70"/>
  <c r="F595" i="70"/>
  <c r="F594" i="70"/>
  <c r="H594" i="70" s="1"/>
  <c r="B593" i="70"/>
  <c r="E592" i="70"/>
  <c r="D592" i="70"/>
  <c r="H588" i="70"/>
  <c r="G588" i="70"/>
  <c r="H585" i="70"/>
  <c r="M578" i="70"/>
  <c r="N578" i="70" s="1"/>
  <c r="M575" i="70"/>
  <c r="N575" i="70" s="1"/>
  <c r="H574" i="70"/>
  <c r="H575" i="70" s="1"/>
  <c r="M571" i="70"/>
  <c r="N571" i="70" s="1"/>
  <c r="N568" i="70"/>
  <c r="H568" i="70"/>
  <c r="N567" i="70"/>
  <c r="H567" i="70"/>
  <c r="N566" i="70"/>
  <c r="N543" i="70"/>
  <c r="L543" i="70"/>
  <c r="G543" i="70"/>
  <c r="E543" i="70"/>
  <c r="N542" i="70"/>
  <c r="L542" i="70"/>
  <c r="J542" i="70"/>
  <c r="J543" i="70" s="1"/>
  <c r="G542" i="70"/>
  <c r="E542" i="70"/>
  <c r="C542" i="70"/>
  <c r="C543" i="70" s="1"/>
  <c r="N539" i="70"/>
  <c r="N538" i="70" s="1"/>
  <c r="G539" i="70"/>
  <c r="G538" i="70" s="1"/>
  <c r="E539" i="70"/>
  <c r="L538" i="70"/>
  <c r="L539" i="70" s="1"/>
  <c r="J538" i="70"/>
  <c r="J539" i="70" s="1"/>
  <c r="E538" i="70"/>
  <c r="C538" i="70"/>
  <c r="C539" i="70" s="1"/>
  <c r="J530" i="70"/>
  <c r="G530" i="70"/>
  <c r="D530" i="70"/>
  <c r="J529" i="70"/>
  <c r="G529" i="70"/>
  <c r="D529" i="70"/>
  <c r="J525" i="70"/>
  <c r="G525" i="70"/>
  <c r="D525" i="70"/>
  <c r="J524" i="70"/>
  <c r="G524" i="70"/>
  <c r="D524" i="70"/>
  <c r="K511" i="70"/>
  <c r="G511" i="70"/>
  <c r="B511" i="70"/>
  <c r="E510" i="70"/>
  <c r="D510" i="70"/>
  <c r="B510" i="70"/>
  <c r="C510" i="70" s="1"/>
  <c r="M508" i="70"/>
  <c r="K510" i="70" s="1"/>
  <c r="I508" i="70"/>
  <c r="G510" i="70" s="1"/>
  <c r="D508" i="70"/>
  <c r="N507" i="70"/>
  <c r="J507" i="70"/>
  <c r="A501" i="70"/>
  <c r="B500" i="70"/>
  <c r="B496" i="70"/>
  <c r="F491" i="70"/>
  <c r="A475" i="70"/>
  <c r="B474" i="70"/>
  <c r="C467" i="70"/>
  <c r="N466" i="70"/>
  <c r="J466" i="70"/>
  <c r="M463" i="70"/>
  <c r="M466" i="70" s="1"/>
  <c r="L463" i="70"/>
  <c r="L466" i="70" s="1"/>
  <c r="J463" i="70"/>
  <c r="I463" i="70"/>
  <c r="I466" i="70" s="1"/>
  <c r="H463" i="70"/>
  <c r="H466" i="70" s="1"/>
  <c r="N461" i="70"/>
  <c r="K463" i="70" s="1"/>
  <c r="K466" i="70" s="1"/>
  <c r="E460" i="70"/>
  <c r="E467" i="70" s="1"/>
  <c r="L439" i="70"/>
  <c r="K439" i="70"/>
  <c r="M438" i="70"/>
  <c r="K438" i="70"/>
  <c r="M437" i="70"/>
  <c r="L437" i="70"/>
  <c r="H429" i="70"/>
  <c r="G429" i="70"/>
  <c r="F429" i="70"/>
  <c r="I428" i="70"/>
  <c r="G428" i="70"/>
  <c r="F428" i="70"/>
  <c r="I427" i="70"/>
  <c r="H427" i="70"/>
  <c r="F427" i="70"/>
  <c r="G426" i="70"/>
  <c r="H426" i="70" s="1"/>
  <c r="I426" i="70" s="1"/>
  <c r="M416" i="70"/>
  <c r="N416" i="70" s="1"/>
  <c r="F416" i="70"/>
  <c r="G416" i="70" s="1"/>
  <c r="M415" i="70"/>
  <c r="N415" i="70" s="1"/>
  <c r="F415" i="70"/>
  <c r="G415" i="70" s="1"/>
  <c r="M414" i="70"/>
  <c r="N414" i="70" s="1"/>
  <c r="F414" i="70"/>
  <c r="G414" i="70" s="1"/>
  <c r="M413" i="70"/>
  <c r="N413" i="70" s="1"/>
  <c r="F413" i="70"/>
  <c r="G413" i="70" s="1"/>
  <c r="M412" i="70"/>
  <c r="N412" i="70" s="1"/>
  <c r="J412" i="70"/>
  <c r="G412" i="70"/>
  <c r="F412" i="70"/>
  <c r="C412" i="70"/>
  <c r="H384" i="70"/>
  <c r="J384" i="70" s="1"/>
  <c r="E359" i="70"/>
  <c r="I347" i="70"/>
  <c r="H347" i="70"/>
  <c r="E347" i="70" s="1"/>
  <c r="G347" i="70"/>
  <c r="F347" i="70"/>
  <c r="L347" i="70" s="1"/>
  <c r="M348" i="70" s="1"/>
  <c r="D347" i="70"/>
  <c r="C347" i="70"/>
  <c r="M347" i="70" s="1"/>
  <c r="M345" i="70"/>
  <c r="C345" i="70"/>
  <c r="L343" i="70"/>
  <c r="I339" i="70"/>
  <c r="F339" i="70" s="1"/>
  <c r="H339" i="70"/>
  <c r="E339" i="70" s="1"/>
  <c r="G339" i="70"/>
  <c r="D339" i="70"/>
  <c r="C339" i="70"/>
  <c r="J318" i="70"/>
  <c r="K311" i="70"/>
  <c r="I307" i="70" s="1"/>
  <c r="K307" i="70"/>
  <c r="M297" i="70"/>
  <c r="F295" i="70"/>
  <c r="M293" i="70"/>
  <c r="K289" i="70"/>
  <c r="M289" i="70" s="1"/>
  <c r="N275" i="70"/>
  <c r="N271" i="70" s="1"/>
  <c r="L275" i="70" s="1"/>
  <c r="M275" i="70"/>
  <c r="M271" i="70"/>
  <c r="K271" i="70"/>
  <c r="E263" i="70"/>
  <c r="F263" i="70" s="1"/>
  <c r="I260" i="70"/>
  <c r="N256" i="70" s="1"/>
  <c r="E260" i="70"/>
  <c r="F260" i="70" s="1"/>
  <c r="N258" i="70"/>
  <c r="F257" i="70"/>
  <c r="F168" i="70"/>
  <c r="D168" i="70"/>
  <c r="D165" i="70"/>
  <c r="C117" i="70"/>
  <c r="C114" i="70"/>
  <c r="C111" i="70"/>
  <c r="D104" i="70"/>
  <c r="H102" i="70"/>
  <c r="E102" i="70"/>
  <c r="H100" i="70"/>
  <c r="E100" i="70"/>
  <c r="Q1" i="70"/>
  <c r="P1" i="70"/>
  <c r="O1" i="70"/>
  <c r="N1" i="70"/>
  <c r="M1" i="70"/>
  <c r="L1" i="70"/>
  <c r="K1" i="70"/>
  <c r="J1" i="70"/>
  <c r="I1" i="70"/>
  <c r="H1" i="70"/>
  <c r="G1" i="70"/>
  <c r="F1" i="70"/>
  <c r="E1" i="70"/>
  <c r="D1" i="70"/>
  <c r="C1" i="70"/>
  <c r="B1" i="70"/>
  <c r="A1" i="70"/>
  <c r="C182" i="69"/>
  <c r="B182" i="69"/>
  <c r="C181" i="69"/>
  <c r="B181" i="69"/>
  <c r="B180" i="69"/>
  <c r="C170" i="69"/>
  <c r="B170" i="69"/>
  <c r="C167" i="69"/>
  <c r="B167" i="69"/>
  <c r="B166" i="69"/>
  <c r="B159" i="69"/>
  <c r="B156" i="69"/>
  <c r="C149" i="69"/>
  <c r="C156" i="69" s="1"/>
  <c r="C159" i="69" s="1"/>
  <c r="B149" i="69"/>
  <c r="C146" i="69"/>
  <c r="B146" i="69"/>
  <c r="C143" i="69"/>
  <c r="B143" i="69"/>
  <c r="C140" i="69"/>
  <c r="B140" i="69"/>
  <c r="C137" i="69"/>
  <c r="B137" i="69"/>
  <c r="D131" i="69"/>
  <c r="D130" i="69"/>
  <c r="D129" i="69"/>
  <c r="D128" i="69"/>
  <c r="D127" i="69"/>
  <c r="B127" i="69"/>
  <c r="D118" i="69"/>
  <c r="D117" i="69"/>
  <c r="D116" i="69"/>
  <c r="D115" i="69"/>
  <c r="D114" i="69"/>
  <c r="B114" i="69"/>
  <c r="E107" i="69"/>
  <c r="B107" i="69"/>
  <c r="B101" i="69"/>
  <c r="C100" i="69"/>
  <c r="B95" i="69"/>
  <c r="C94" i="69"/>
  <c r="B89" i="69"/>
  <c r="C88" i="69"/>
  <c r="B83" i="69"/>
  <c r="C77" i="69"/>
  <c r="B77" i="69"/>
  <c r="B69" i="69"/>
  <c r="B64" i="69"/>
  <c r="C63" i="69" a="1"/>
  <c r="C63" i="69" s="1"/>
  <c r="B58" i="69"/>
  <c r="C57" i="69" a="1"/>
  <c r="C57" i="69" s="1"/>
  <c r="B52" i="69"/>
  <c r="C51" i="69"/>
  <c r="B46" i="69"/>
  <c r="C45" i="69" a="1"/>
  <c r="C45" i="69" s="1"/>
  <c r="B40" i="69"/>
  <c r="C39" i="69"/>
  <c r="B34" i="69"/>
  <c r="C33" i="69"/>
  <c r="F15" i="69"/>
  <c r="L13" i="69"/>
  <c r="E12" i="69"/>
  <c r="L10" i="69"/>
  <c r="E10" i="69"/>
  <c r="L8" i="69"/>
  <c r="E8" i="69"/>
  <c r="AA1" i="69"/>
  <c r="Z1" i="69"/>
  <c r="Y1" i="69"/>
  <c r="X1" i="69"/>
  <c r="W1" i="69"/>
  <c r="V1" i="69"/>
  <c r="U1" i="69"/>
  <c r="T1" i="69"/>
  <c r="S1" i="69"/>
  <c r="R1" i="69"/>
  <c r="Q1" i="69"/>
  <c r="P1" i="69"/>
  <c r="O1" i="69"/>
  <c r="N1" i="69"/>
  <c r="M1" i="69"/>
  <c r="L1" i="69"/>
  <c r="K1" i="69"/>
  <c r="J1" i="69"/>
  <c r="I1" i="69"/>
  <c r="H1" i="69"/>
  <c r="G1" i="69"/>
  <c r="F1" i="69"/>
  <c r="E1" i="69"/>
  <c r="D1" i="69"/>
  <c r="C1" i="69"/>
  <c r="B1" i="69"/>
  <c r="A1" i="69"/>
  <c r="S5" i="60"/>
  <c r="H43" i="68"/>
  <c r="B43" i="68"/>
  <c r="Q41" i="68" s="1"/>
  <c r="Q42" i="68"/>
  <c r="D42" i="68"/>
  <c r="D41" i="68"/>
  <c r="D40" i="68"/>
  <c r="D39" i="68"/>
  <c r="D38" i="68"/>
  <c r="D37" i="68"/>
  <c r="D36" i="68"/>
  <c r="D35" i="68"/>
  <c r="D43" i="68" s="1"/>
  <c r="Q31" i="68"/>
  <c r="O31" i="68"/>
  <c r="I31" i="68"/>
  <c r="H24" i="68"/>
  <c r="B24" i="68"/>
  <c r="D23" i="68"/>
  <c r="D22" i="68"/>
  <c r="D21" i="68"/>
  <c r="D20" i="68"/>
  <c r="D19" i="68"/>
  <c r="D18" i="68"/>
  <c r="D17" i="68"/>
  <c r="O16" i="68"/>
  <c r="D16" i="68"/>
  <c r="D24" i="68" s="1"/>
  <c r="O15" i="68"/>
  <c r="I12" i="68"/>
  <c r="E36" i="66"/>
  <c r="F36" i="66" s="1"/>
  <c r="G36" i="66" s="1"/>
  <c r="E35" i="66"/>
  <c r="F35" i="66" s="1"/>
  <c r="G35" i="66" s="1"/>
  <c r="F34" i="66"/>
  <c r="G34" i="66" s="1"/>
  <c r="E34" i="66"/>
  <c r="E33" i="66"/>
  <c r="F33" i="66" s="1"/>
  <c r="G33" i="66" s="1"/>
  <c r="E32" i="66"/>
  <c r="F32" i="66" s="1"/>
  <c r="G32" i="66" s="1"/>
  <c r="E31" i="66"/>
  <c r="F31" i="66" s="1"/>
  <c r="G31" i="66" s="1"/>
  <c r="F30" i="66"/>
  <c r="G30" i="66" s="1"/>
  <c r="E30" i="66"/>
  <c r="E29" i="66"/>
  <c r="F29" i="66" s="1"/>
  <c r="G29" i="66" s="1"/>
  <c r="E28" i="66"/>
  <c r="F28" i="66" s="1"/>
  <c r="G28" i="66" s="1"/>
  <c r="E27" i="66"/>
  <c r="F27" i="66" s="1"/>
  <c r="G27" i="66" s="1"/>
  <c r="F26" i="66"/>
  <c r="G26" i="66" s="1"/>
  <c r="E26" i="66"/>
  <c r="E25" i="66"/>
  <c r="F25" i="66" s="1"/>
  <c r="G25" i="66" s="1"/>
  <c r="E24" i="66"/>
  <c r="F24" i="66" s="1"/>
  <c r="G24" i="66" s="1"/>
  <c r="E23" i="66"/>
  <c r="F23" i="66" s="1"/>
  <c r="G23" i="66" s="1"/>
  <c r="F22" i="66"/>
  <c r="G22" i="66" s="1"/>
  <c r="E22" i="66"/>
  <c r="E21" i="66"/>
  <c r="F21" i="66" s="1"/>
  <c r="G21" i="66" s="1"/>
  <c r="E20" i="66"/>
  <c r="F20" i="66" s="1"/>
  <c r="G20" i="66" s="1"/>
  <c r="E19" i="66"/>
  <c r="F19" i="66" s="1"/>
  <c r="G19" i="66" s="1"/>
  <c r="F18" i="66"/>
  <c r="G18" i="66" s="1"/>
  <c r="E18" i="66"/>
  <c r="E17" i="66"/>
  <c r="F17" i="66" s="1"/>
  <c r="G17" i="66" s="1"/>
  <c r="E16" i="66"/>
  <c r="F16" i="66" s="1"/>
  <c r="G16" i="66" s="1"/>
  <c r="G15" i="66"/>
  <c r="F15" i="66"/>
  <c r="E15" i="66"/>
  <c r="E14" i="66"/>
  <c r="F14" i="66" s="1"/>
  <c r="G14" i="66" s="1"/>
  <c r="G182" i="69"/>
  <c r="G149" i="69"/>
  <c r="G137" i="69"/>
  <c r="C101" i="69"/>
  <c r="C34" i="69"/>
  <c r="N10" i="69"/>
  <c r="N8" i="69"/>
  <c r="F16" i="69"/>
  <c r="C157" i="69"/>
  <c r="G140" i="69"/>
  <c r="E108" i="69"/>
  <c r="C46" i="69"/>
  <c r="C40" i="69"/>
  <c r="C168" i="69"/>
  <c r="C160" i="69"/>
  <c r="G143" i="69"/>
  <c r="E114" i="69"/>
  <c r="C89" i="69"/>
  <c r="C78" i="69"/>
  <c r="C64" i="69"/>
  <c r="C58" i="69"/>
  <c r="C52" i="69"/>
  <c r="G12" i="69"/>
  <c r="G10" i="69"/>
  <c r="G8" i="69"/>
  <c r="G181" i="69"/>
  <c r="C171" i="69"/>
  <c r="G146" i="69"/>
  <c r="E127" i="69"/>
  <c r="C95" i="69"/>
  <c r="AH7" i="71" l="1"/>
  <c r="AH8" i="71"/>
  <c r="V8" i="71"/>
  <c r="V9" i="71" s="1"/>
  <c r="B7" i="71"/>
  <c r="L7" i="71"/>
  <c r="L510" i="70"/>
  <c r="N510" i="70"/>
  <c r="M510" i="70"/>
  <c r="L339" i="70"/>
  <c r="M340" i="70" s="1"/>
  <c r="L336" i="70" s="1"/>
  <c r="J755" i="70"/>
  <c r="J756" i="70" s="1"/>
  <c r="J757" i="70" s="1"/>
  <c r="L780" i="70"/>
  <c r="M339" i="70"/>
  <c r="L816" i="70"/>
  <c r="H510" i="70"/>
  <c r="J510" i="70"/>
  <c r="I510" i="70"/>
  <c r="H593" i="70"/>
  <c r="L813" i="70"/>
  <c r="E698" i="70"/>
  <c r="J754" i="70"/>
  <c r="G638" i="70"/>
  <c r="H638" i="70" s="1"/>
  <c r="K638" i="70" s="1"/>
  <c r="E699" i="70"/>
  <c r="L777" i="70"/>
  <c r="E37" i="66"/>
  <c r="F37" i="66" s="1"/>
  <c r="AO36" i="66"/>
  <c r="AN36" i="66"/>
  <c r="AI36" i="66"/>
  <c r="AF36" i="66" a="1"/>
  <c r="AF36" i="66" s="1"/>
  <c r="AH36" i="66" s="1"/>
  <c r="AD36" i="66"/>
  <c r="AA36" i="66" a="1"/>
  <c r="AA36" i="66" s="1"/>
  <c r="AC36" i="66" s="1"/>
  <c r="Y36" i="66"/>
  <c r="V36" i="66"/>
  <c r="X36" i="66" s="1"/>
  <c r="T36" i="66"/>
  <c r="S36" i="66"/>
  <c r="R36" i="66"/>
  <c r="P36" i="66"/>
  <c r="N36" i="66"/>
  <c r="M36" i="66"/>
  <c r="I36" i="66"/>
  <c r="H36" i="66" s="1"/>
  <c r="B36" i="66" s="1"/>
  <c r="O36" i="66" s="1"/>
  <c r="AO35" i="66"/>
  <c r="AN35" i="66"/>
  <c r="AI35" i="66"/>
  <c r="AF35" i="66" a="1"/>
  <c r="AF35" i="66" s="1"/>
  <c r="AH35" i="66" s="1"/>
  <c r="AD35" i="66"/>
  <c r="AA35" i="66" a="1"/>
  <c r="AA35" i="66" s="1"/>
  <c r="AC35" i="66" s="1"/>
  <c r="Y35" i="66"/>
  <c r="V35" i="66"/>
  <c r="X35" i="66" s="1"/>
  <c r="T35" i="66"/>
  <c r="S35" i="66"/>
  <c r="R35" i="66"/>
  <c r="P35" i="66"/>
  <c r="N35" i="66"/>
  <c r="M35" i="66"/>
  <c r="I35" i="66"/>
  <c r="H35" i="66" s="1"/>
  <c r="B35" i="66" s="1"/>
  <c r="O35" i="66" s="1"/>
  <c r="AO34" i="66"/>
  <c r="AN34" i="66"/>
  <c r="AI34" i="66"/>
  <c r="AF34" i="66" a="1"/>
  <c r="AF34" i="66" s="1"/>
  <c r="AH34" i="66" s="1"/>
  <c r="AD34" i="66"/>
  <c r="AA34" i="66" a="1"/>
  <c r="AA34" i="66" s="1"/>
  <c r="AC34" i="66" s="1"/>
  <c r="Y34" i="66"/>
  <c r="X34" i="66"/>
  <c r="V34" i="66"/>
  <c r="T34" i="66"/>
  <c r="S34" i="66"/>
  <c r="R34" i="66"/>
  <c r="P34" i="66"/>
  <c r="N34" i="66"/>
  <c r="M34" i="66"/>
  <c r="I34" i="66"/>
  <c r="H34" i="66" s="1"/>
  <c r="B34" i="66" s="1"/>
  <c r="O34" i="66" s="1"/>
  <c r="AO33" i="66"/>
  <c r="AN33" i="66"/>
  <c r="AI33" i="66"/>
  <c r="AF33" i="66" a="1"/>
  <c r="AF33" i="66" s="1"/>
  <c r="AH33" i="66" s="1"/>
  <c r="AD33" i="66"/>
  <c r="AA33" i="66" a="1"/>
  <c r="AA33" i="66" s="1"/>
  <c r="AC33" i="66" s="1"/>
  <c r="Y33" i="66"/>
  <c r="X33" i="66"/>
  <c r="V33" i="66"/>
  <c r="T33" i="66"/>
  <c r="S33" i="66"/>
  <c r="R33" i="66"/>
  <c r="P33" i="66"/>
  <c r="N33" i="66"/>
  <c r="M33" i="66"/>
  <c r="I33" i="66"/>
  <c r="H33" i="66" s="1"/>
  <c r="B33" i="66" s="1"/>
  <c r="O33" i="66" s="1"/>
  <c r="AO32" i="66"/>
  <c r="AN32" i="66"/>
  <c r="AI32" i="66"/>
  <c r="AF32" i="66" a="1"/>
  <c r="AF32" i="66" s="1"/>
  <c r="AH32" i="66" s="1"/>
  <c r="AD32" i="66"/>
  <c r="AA32" i="66" a="1"/>
  <c r="AA32" i="66" s="1"/>
  <c r="AC32" i="66" s="1"/>
  <c r="Y32" i="66"/>
  <c r="X32" i="66"/>
  <c r="V32" i="66"/>
  <c r="T32" i="66"/>
  <c r="S32" i="66"/>
  <c r="R32" i="66"/>
  <c r="P32" i="66"/>
  <c r="N32" i="66"/>
  <c r="M32" i="66"/>
  <c r="H32" i="66"/>
  <c r="B32" i="66" s="1"/>
  <c r="O32" i="66" s="1"/>
  <c r="I32" i="66"/>
  <c r="AO31" i="66"/>
  <c r="AN31" i="66"/>
  <c r="AI31" i="66"/>
  <c r="AF31" i="66" a="1"/>
  <c r="AF31" i="66" s="1"/>
  <c r="AH31" i="66" s="1"/>
  <c r="AD31" i="66"/>
  <c r="AA31" i="66" a="1"/>
  <c r="AA31" i="66" s="1"/>
  <c r="AC31" i="66" s="1"/>
  <c r="Y31" i="66"/>
  <c r="X31" i="66"/>
  <c r="V31" i="66"/>
  <c r="T31" i="66"/>
  <c r="S31" i="66"/>
  <c r="R31" i="66"/>
  <c r="P31" i="66"/>
  <c r="N31" i="66"/>
  <c r="M31" i="66"/>
  <c r="I31" i="66"/>
  <c r="H31" i="66" s="1"/>
  <c r="B31" i="66" s="1"/>
  <c r="O31" i="66" s="1"/>
  <c r="AO30" i="66"/>
  <c r="AN30" i="66"/>
  <c r="AI30" i="66"/>
  <c r="AF30" i="66" a="1"/>
  <c r="AF30" i="66" s="1"/>
  <c r="AH30" i="66" s="1"/>
  <c r="AD30" i="66"/>
  <c r="AA30" i="66" a="1"/>
  <c r="AA30" i="66" s="1"/>
  <c r="AC30" i="66" s="1"/>
  <c r="Y30" i="66"/>
  <c r="X30" i="66"/>
  <c r="V30" i="66"/>
  <c r="T30" i="66"/>
  <c r="S30" i="66"/>
  <c r="R30" i="66"/>
  <c r="P30" i="66"/>
  <c r="N30" i="66"/>
  <c r="M30" i="66"/>
  <c r="I30" i="66"/>
  <c r="H30" i="66" s="1"/>
  <c r="B30" i="66" s="1"/>
  <c r="O30" i="66" s="1"/>
  <c r="AO29" i="66"/>
  <c r="AN29" i="66"/>
  <c r="AI29" i="66"/>
  <c r="AF29" i="66" a="1"/>
  <c r="AF29" i="66" s="1"/>
  <c r="AH29" i="66" s="1"/>
  <c r="AD29" i="66"/>
  <c r="AA29" i="66" a="1"/>
  <c r="AA29" i="66" s="1"/>
  <c r="AC29" i="66" s="1"/>
  <c r="Y29" i="66"/>
  <c r="X29" i="66"/>
  <c r="V29" i="66"/>
  <c r="T29" i="66"/>
  <c r="S29" i="66"/>
  <c r="R29" i="66"/>
  <c r="P29" i="66"/>
  <c r="N29" i="66"/>
  <c r="M29" i="66"/>
  <c r="I29" i="66"/>
  <c r="H29" i="66" s="1"/>
  <c r="B29" i="66" s="1"/>
  <c r="O29" i="66" s="1"/>
  <c r="AO28" i="66"/>
  <c r="AN28" i="66"/>
  <c r="AI28" i="66"/>
  <c r="AF28" i="66" a="1"/>
  <c r="AF28" i="66" s="1"/>
  <c r="AH28" i="66" s="1"/>
  <c r="AD28" i="66"/>
  <c r="AA28" i="66" a="1"/>
  <c r="AA28" i="66" s="1"/>
  <c r="AC28" i="66" s="1"/>
  <c r="Y28" i="66"/>
  <c r="X28" i="66"/>
  <c r="V28" i="66"/>
  <c r="T28" i="66"/>
  <c r="S28" i="66"/>
  <c r="R28" i="66"/>
  <c r="P28" i="66"/>
  <c r="N28" i="66"/>
  <c r="M28" i="66"/>
  <c r="I28" i="66"/>
  <c r="H28" i="66" s="1"/>
  <c r="B28" i="66" s="1"/>
  <c r="O28" i="66" s="1"/>
  <c r="AO27" i="66"/>
  <c r="AN27" i="66"/>
  <c r="AI27" i="66"/>
  <c r="AF27" i="66" a="1"/>
  <c r="AF27" i="66" s="1"/>
  <c r="AH27" i="66" s="1"/>
  <c r="AD27" i="66"/>
  <c r="AA27" i="66" a="1"/>
  <c r="AA27" i="66" s="1"/>
  <c r="AC27" i="66" s="1"/>
  <c r="Y27" i="66"/>
  <c r="X27" i="66"/>
  <c r="V27" i="66"/>
  <c r="T27" i="66"/>
  <c r="S27" i="66"/>
  <c r="R27" i="66"/>
  <c r="P27" i="66"/>
  <c r="N27" i="66"/>
  <c r="M27" i="66"/>
  <c r="I27" i="66"/>
  <c r="H27" i="66" s="1"/>
  <c r="B27" i="66" s="1"/>
  <c r="O27" i="66" s="1"/>
  <c r="AO26" i="66"/>
  <c r="AN26" i="66"/>
  <c r="AI26" i="66"/>
  <c r="AF26" i="66" a="1"/>
  <c r="AF26" i="66" s="1"/>
  <c r="AH26" i="66" s="1"/>
  <c r="AD26" i="66"/>
  <c r="AA26" i="66" a="1"/>
  <c r="AA26" i="66" s="1"/>
  <c r="AC26" i="66" s="1"/>
  <c r="Y26" i="66"/>
  <c r="X26" i="66"/>
  <c r="V26" i="66"/>
  <c r="T26" i="66"/>
  <c r="S26" i="66"/>
  <c r="R26" i="66"/>
  <c r="P26" i="66"/>
  <c r="N26" i="66"/>
  <c r="M26" i="66"/>
  <c r="I26" i="66"/>
  <c r="H26" i="66" s="1"/>
  <c r="B26" i="66" s="1"/>
  <c r="O26" i="66" s="1"/>
  <c r="AI25" i="66"/>
  <c r="AF25" i="66" a="1"/>
  <c r="AF25" i="66" s="1"/>
  <c r="AH25" i="66" s="1"/>
  <c r="AD25" i="66"/>
  <c r="AA25" i="66" a="1"/>
  <c r="AA25" i="66" s="1"/>
  <c r="AC25" i="66" s="1"/>
  <c r="Y25" i="66"/>
  <c r="V25" i="66"/>
  <c r="X25" i="66" s="1"/>
  <c r="T25" i="66"/>
  <c r="S25" i="66"/>
  <c r="R25" i="66"/>
  <c r="P25" i="66"/>
  <c r="N25" i="66"/>
  <c r="M25" i="66"/>
  <c r="I25" i="66"/>
  <c r="H25" i="66" s="1"/>
  <c r="B25" i="66" s="1"/>
  <c r="O25" i="66" s="1"/>
  <c r="AI24" i="66"/>
  <c r="AD24" i="66"/>
  <c r="Y24" i="66"/>
  <c r="P24" i="66"/>
  <c r="N24" i="66"/>
  <c r="M24" i="66"/>
  <c r="I24" i="66"/>
  <c r="H24" i="66" s="1"/>
  <c r="B24" i="66" s="1"/>
  <c r="AI23" i="66"/>
  <c r="AD23" i="66"/>
  <c r="Y23" i="66"/>
  <c r="P23" i="66"/>
  <c r="N23" i="66"/>
  <c r="M23" i="66"/>
  <c r="I23" i="66"/>
  <c r="H23" i="66" s="1"/>
  <c r="B23" i="66" s="1"/>
  <c r="AI22" i="66"/>
  <c r="AD22" i="66"/>
  <c r="Y22" i="66"/>
  <c r="P22" i="66"/>
  <c r="N22" i="66"/>
  <c r="M22" i="66"/>
  <c r="I22" i="66"/>
  <c r="H22" i="66" s="1"/>
  <c r="B22" i="66" s="1"/>
  <c r="AI21" i="66"/>
  <c r="AD21" i="66"/>
  <c r="Y21" i="66"/>
  <c r="P21" i="66"/>
  <c r="N21" i="66"/>
  <c r="M21" i="66"/>
  <c r="I21" i="66"/>
  <c r="H21" i="66" s="1"/>
  <c r="B21" i="66" s="1"/>
  <c r="AO20" i="66"/>
  <c r="AN20" i="66"/>
  <c r="AI20" i="66"/>
  <c r="AD20" i="66"/>
  <c r="Y20" i="66"/>
  <c r="P20" i="66"/>
  <c r="N20" i="66"/>
  <c r="M20" i="66"/>
  <c r="I20" i="66"/>
  <c r="H20" i="66" s="1"/>
  <c r="B20" i="66" s="1"/>
  <c r="AO19" i="66"/>
  <c r="AN19" i="66"/>
  <c r="AI19" i="66"/>
  <c r="AF19" i="66" a="1"/>
  <c r="AF19" i="66" s="1"/>
  <c r="AH19" i="66" s="1"/>
  <c r="AD19" i="66"/>
  <c r="AA19" i="66" a="1"/>
  <c r="AA19" i="66" s="1"/>
  <c r="AC19" i="66" s="1"/>
  <c r="Y19" i="66"/>
  <c r="V19" i="66"/>
  <c r="X19" i="66" s="1"/>
  <c r="T19" i="66"/>
  <c r="S19" i="66"/>
  <c r="R19" i="66"/>
  <c r="P19" i="66"/>
  <c r="N19" i="66"/>
  <c r="M19" i="66"/>
  <c r="I19" i="66"/>
  <c r="H19" i="66" s="1"/>
  <c r="B19" i="66" s="1"/>
  <c r="O19" i="66" s="1"/>
  <c r="AQ18" i="66"/>
  <c r="AP18" i="66"/>
  <c r="AO18" i="66"/>
  <c r="AI18" i="66"/>
  <c r="AD18" i="66"/>
  <c r="Y18" i="66"/>
  <c r="P18" i="66"/>
  <c r="N18" i="66"/>
  <c r="M18" i="66"/>
  <c r="I18" i="66"/>
  <c r="H18" i="66" s="1"/>
  <c r="B18" i="66" s="1"/>
  <c r="AQ17" i="66"/>
  <c r="AP17" i="66"/>
  <c r="AO17" i="66"/>
  <c r="AN17" i="66"/>
  <c r="AI17" i="66"/>
  <c r="AF17" i="66" a="1"/>
  <c r="AF17" i="66" s="1"/>
  <c r="AH17" i="66" s="1"/>
  <c r="AD17" i="66"/>
  <c r="AA17" i="66" a="1"/>
  <c r="AA17" i="66" s="1"/>
  <c r="AC17" i="66" s="1"/>
  <c r="Y17" i="66"/>
  <c r="V17" i="66"/>
  <c r="X17" i="66" s="1"/>
  <c r="T17" i="66"/>
  <c r="S17" i="66"/>
  <c r="R17" i="66"/>
  <c r="P17" i="66"/>
  <c r="N17" i="66"/>
  <c r="M17" i="66"/>
  <c r="I17" i="66"/>
  <c r="H17" i="66" s="1"/>
  <c r="B17" i="66" s="1"/>
  <c r="O17" i="66" s="1"/>
  <c r="AQ16" i="66"/>
  <c r="AP16" i="66"/>
  <c r="AO16" i="66"/>
  <c r="AI16" i="66"/>
  <c r="AD16" i="66"/>
  <c r="Y16" i="66"/>
  <c r="P16" i="66"/>
  <c r="N16" i="66"/>
  <c r="M16" i="66"/>
  <c r="I16" i="66"/>
  <c r="H16" i="66" s="1"/>
  <c r="B16" i="66" s="1"/>
  <c r="AQ15" i="66"/>
  <c r="AP15" i="66"/>
  <c r="AO15" i="66"/>
  <c r="AN15" i="66"/>
  <c r="AI15" i="66"/>
  <c r="AF15" i="66" a="1"/>
  <c r="AF15" i="66" s="1"/>
  <c r="AH15" i="66" s="1"/>
  <c r="AD15" i="66"/>
  <c r="AA15" i="66" a="1"/>
  <c r="AA15" i="66" s="1"/>
  <c r="AC15" i="66" s="1"/>
  <c r="Y15" i="66"/>
  <c r="V15" i="66"/>
  <c r="X15" i="66" s="1"/>
  <c r="T15" i="66"/>
  <c r="S15" i="66"/>
  <c r="R15" i="66"/>
  <c r="P15" i="66"/>
  <c r="N15" i="66"/>
  <c r="M15" i="66"/>
  <c r="I15" i="66"/>
  <c r="H15" i="66" s="1"/>
  <c r="B15" i="66" s="1"/>
  <c r="O15" i="66" s="1"/>
  <c r="AQ14" i="66"/>
  <c r="AP14" i="66"/>
  <c r="AO14" i="66"/>
  <c r="AI14" i="66"/>
  <c r="AD14" i="66"/>
  <c r="Y14" i="66"/>
  <c r="P14" i="66"/>
  <c r="N14" i="66"/>
  <c r="M14" i="66"/>
  <c r="I14" i="66"/>
  <c r="H14" i="66" s="1"/>
  <c r="B14" i="66" s="1"/>
  <c r="AO13" i="66"/>
  <c r="AM9" i="66"/>
  <c r="AL9" i="66"/>
  <c r="AG9" i="66"/>
  <c r="AF9" i="66"/>
  <c r="AI13" i="66" s="1"/>
  <c r="AB9" i="66"/>
  <c r="AA9" i="66"/>
  <c r="AD13" i="66" s="1"/>
  <c r="W9" i="66"/>
  <c r="V9" i="66"/>
  <c r="Y13" i="66" s="1"/>
  <c r="T9" i="66"/>
  <c r="R9" i="66"/>
  <c r="Q9" i="66"/>
  <c r="O9" i="66"/>
  <c r="M9" i="66"/>
  <c r="K9" i="66"/>
  <c r="D9" i="66"/>
  <c r="C9" i="66"/>
  <c r="B9" i="66"/>
  <c r="B8" i="71" l="1"/>
  <c r="B10" i="71" s="1"/>
  <c r="V10" i="71"/>
  <c r="L8" i="71"/>
  <c r="V11" i="71"/>
  <c r="AH10" i="71"/>
  <c r="V12" i="71"/>
  <c r="B9" i="71"/>
  <c r="AH9" i="71"/>
  <c r="L696" i="70"/>
  <c r="M336" i="70"/>
  <c r="V22" i="66"/>
  <c r="X22" i="66" s="1"/>
  <c r="O22" i="66"/>
  <c r="V14" i="66"/>
  <c r="X14" i="66" s="1"/>
  <c r="AL14" i="66"/>
  <c r="AN14" i="66" s="1"/>
  <c r="O14" i="66"/>
  <c r="V21" i="66"/>
  <c r="X21" i="66" s="1"/>
  <c r="O21" i="66"/>
  <c r="V23" i="66"/>
  <c r="X23" i="66" s="1"/>
  <c r="O23" i="66"/>
  <c r="V24" i="66"/>
  <c r="X24" i="66" s="1"/>
  <c r="O24" i="66"/>
  <c r="AL18" i="66"/>
  <c r="AN18" i="66" s="1"/>
  <c r="O18" i="66"/>
  <c r="V18" i="66"/>
  <c r="X18" i="66" s="1"/>
  <c r="V16" i="66"/>
  <c r="X16" i="66" s="1"/>
  <c r="AL16" i="66"/>
  <c r="AN16" i="66" s="1"/>
  <c r="O16" i="66"/>
  <c r="V20" i="66"/>
  <c r="X20" i="66" s="1"/>
  <c r="O20" i="66"/>
  <c r="G18" i="65"/>
  <c r="AA20" i="66" a="1"/>
  <c r="AA24" i="66" a="1"/>
  <c r="AF21" i="66" a="1"/>
  <c r="AF24" i="66" a="1"/>
  <c r="AA23" i="66" a="1"/>
  <c r="AF14" i="66" a="1"/>
  <c r="AA14" i="66" a="1"/>
  <c r="AA22" i="66" a="1"/>
  <c r="AA18" i="66" a="1"/>
  <c r="AF16" i="66" a="1"/>
  <c r="AF18" i="66" a="1"/>
  <c r="AF22" i="66" a="1"/>
  <c r="AA21" i="66" a="1"/>
  <c r="AA16" i="66" a="1"/>
  <c r="AF20" i="66" a="1"/>
  <c r="AF23" i="66" a="1"/>
  <c r="B11" i="71" l="1"/>
  <c r="V14" i="71"/>
  <c r="AH11" i="71"/>
  <c r="L10" i="71"/>
  <c r="V13" i="71"/>
  <c r="F697" i="70"/>
  <c r="F701" i="70"/>
  <c r="F700" i="70"/>
  <c r="F699" i="70"/>
  <c r="F698" i="70"/>
  <c r="AA23" i="66"/>
  <c r="AC23" i="66" s="1"/>
  <c r="AF18" i="66"/>
  <c r="AH18" i="66" s="1"/>
  <c r="AA24" i="66"/>
  <c r="AC24" i="66" s="1"/>
  <c r="AF23" i="66"/>
  <c r="AH23" i="66" s="1"/>
  <c r="AF21" i="66"/>
  <c r="AH21" i="66" s="1"/>
  <c r="AA14" i="66"/>
  <c r="AC14" i="66" s="1"/>
  <c r="AA22" i="66"/>
  <c r="AC22" i="66" s="1"/>
  <c r="AA18" i="66"/>
  <c r="AC18" i="66" s="1"/>
  <c r="AA21" i="66"/>
  <c r="AC21" i="66" s="1"/>
  <c r="AF22" i="66"/>
  <c r="AH22" i="66" s="1"/>
  <c r="AA20" i="66"/>
  <c r="AC20" i="66" s="1"/>
  <c r="AA16" i="66"/>
  <c r="AC16" i="66" s="1"/>
  <c r="AF20" i="66"/>
  <c r="AH20" i="66" s="1"/>
  <c r="AF16" i="66"/>
  <c r="AH16" i="66" s="1"/>
  <c r="AF24" i="66"/>
  <c r="AH24" i="66" s="1"/>
  <c r="AF14" i="66"/>
  <c r="AH14" i="66" s="1"/>
  <c r="R14" i="66"/>
  <c r="S14" i="66"/>
  <c r="T14" i="66"/>
  <c r="S22" i="66"/>
  <c r="R22" i="66"/>
  <c r="T22" i="66"/>
  <c r="S24" i="66"/>
  <c r="R24" i="66"/>
  <c r="T24" i="66"/>
  <c r="T20" i="66"/>
  <c r="S20" i="66"/>
  <c r="R20" i="66"/>
  <c r="T16" i="66"/>
  <c r="S16" i="66"/>
  <c r="R16" i="66"/>
  <c r="T18" i="66"/>
  <c r="R18" i="66"/>
  <c r="S18" i="66"/>
  <c r="S23" i="66"/>
  <c r="R23" i="66"/>
  <c r="T23" i="66"/>
  <c r="S21" i="66"/>
  <c r="R21" i="66"/>
  <c r="T21" i="66"/>
  <c r="AU17" i="64"/>
  <c r="AT17" i="64"/>
  <c r="O33" i="64"/>
  <c r="O32" i="64"/>
  <c r="O31" i="64"/>
  <c r="O30" i="64"/>
  <c r="AW26" i="64"/>
  <c r="AW25" i="64"/>
  <c r="AW24" i="64"/>
  <c r="AW23" i="64"/>
  <c r="AW22" i="64"/>
  <c r="AW21" i="64"/>
  <c r="AW20" i="64"/>
  <c r="AO19" i="64"/>
  <c r="AE19" i="64"/>
  <c r="D32" i="64" s="1"/>
  <c r="AD19" i="64"/>
  <c r="T19" i="64"/>
  <c r="D31" i="64" s="1"/>
  <c r="S19" i="64"/>
  <c r="I19" i="64"/>
  <c r="D30" i="64" s="1"/>
  <c r="A18" i="64"/>
  <c r="AW17" i="64"/>
  <c r="AV17" i="64"/>
  <c r="AS17" i="64"/>
  <c r="AR17" i="64"/>
  <c r="AQ17" i="64"/>
  <c r="A17" i="64"/>
  <c r="AW16" i="64"/>
  <c r="AH16" i="64"/>
  <c r="W16" i="64"/>
  <c r="L16" i="64"/>
  <c r="C16" i="64"/>
  <c r="A16" i="64"/>
  <c r="B16" i="64" s="1"/>
  <c r="AW15" i="64"/>
  <c r="AH15" i="64"/>
  <c r="W15" i="64"/>
  <c r="L15" i="64"/>
  <c r="A15" i="64"/>
  <c r="B15" i="64" s="1"/>
  <c r="C15" i="64" s="1"/>
  <c r="AW14" i="64"/>
  <c r="AH14" i="64"/>
  <c r="W14" i="64"/>
  <c r="L14" i="64"/>
  <c r="A14" i="64"/>
  <c r="B14" i="64" s="1"/>
  <c r="C14" i="64" s="1"/>
  <c r="AW13" i="64"/>
  <c r="AH13" i="64"/>
  <c r="W13" i="64"/>
  <c r="L13" i="64"/>
  <c r="A13" i="64"/>
  <c r="B13" i="64" s="1"/>
  <c r="C13" i="64" s="1"/>
  <c r="AW12" i="64"/>
  <c r="AH12" i="64"/>
  <c r="W12" i="64"/>
  <c r="L12" i="64"/>
  <c r="A12" i="64"/>
  <c r="B12" i="64" s="1"/>
  <c r="C12" i="64" s="1"/>
  <c r="AW11" i="64"/>
  <c r="AH11" i="64"/>
  <c r="W11" i="64"/>
  <c r="L11" i="64"/>
  <c r="A11" i="64"/>
  <c r="B11" i="64" s="1"/>
  <c r="C11" i="64" s="1"/>
  <c r="AW10" i="64"/>
  <c r="AH10" i="64"/>
  <c r="W10" i="64"/>
  <c r="L10" i="64"/>
  <c r="B10" i="64"/>
  <c r="A10" i="64"/>
  <c r="AW9" i="64"/>
  <c r="A9" i="64"/>
  <c r="AW8" i="64"/>
  <c r="AI8" i="64"/>
  <c r="X8" i="64"/>
  <c r="X15" i="64" s="1"/>
  <c r="AA15" i="64" s="1"/>
  <c r="M8" i="64"/>
  <c r="M11" i="64" s="1"/>
  <c r="P11" i="64" s="1"/>
  <c r="D8" i="64"/>
  <c r="AW7" i="64"/>
  <c r="AN5" i="64"/>
  <c r="AS7" i="64" s="1"/>
  <c r="AC5" i="64"/>
  <c r="AR7" i="64" s="1"/>
  <c r="R5" i="64"/>
  <c r="AQ7" i="64" s="1"/>
  <c r="AN4" i="64"/>
  <c r="AN19" i="64" s="1"/>
  <c r="AC4" i="64"/>
  <c r="AC19" i="64" s="1"/>
  <c r="R4" i="64"/>
  <c r="R19" i="64" s="1"/>
  <c r="V15" i="71" l="1"/>
  <c r="AH12" i="71"/>
  <c r="B15" i="71"/>
  <c r="AH13" i="71"/>
  <c r="L11" i="71"/>
  <c r="B13" i="71"/>
  <c r="G701" i="70"/>
  <c r="K701" i="70"/>
  <c r="L701" i="70" s="1"/>
  <c r="G699" i="70"/>
  <c r="K699" i="70" s="1"/>
  <c r="L699" i="70" s="1"/>
  <c r="G700" i="70"/>
  <c r="K700" i="70"/>
  <c r="L700" i="70" s="1"/>
  <c r="G698" i="70"/>
  <c r="K698" i="70"/>
  <c r="L698" i="70" s="1"/>
  <c r="G697" i="70"/>
  <c r="K697" i="70"/>
  <c r="L697" i="70" s="1"/>
  <c r="F689" i="70"/>
  <c r="D692" i="70" s="1"/>
  <c r="AT10" i="64"/>
  <c r="AT15" i="64"/>
  <c r="AT11" i="64"/>
  <c r="AT12" i="64"/>
  <c r="AT14" i="64"/>
  <c r="AT13" i="64"/>
  <c r="AT16" i="64"/>
  <c r="AV16" i="64" s="1"/>
  <c r="F16" i="64" s="1"/>
  <c r="M10" i="64"/>
  <c r="P10" i="64" s="1"/>
  <c r="M12" i="64"/>
  <c r="P12" i="64" s="1"/>
  <c r="AQ12" i="64" s="1"/>
  <c r="X11" i="64"/>
  <c r="AA11" i="64" s="1"/>
  <c r="X13" i="64"/>
  <c r="X10" i="64"/>
  <c r="AA10" i="64" s="1"/>
  <c r="AR10" i="64" s="1"/>
  <c r="X12" i="64"/>
  <c r="AA12" i="64" s="1"/>
  <c r="X14" i="64"/>
  <c r="AA14" i="64" s="1"/>
  <c r="A6" i="64"/>
  <c r="AB20" i="64" s="1"/>
  <c r="AR20" i="64" s="1"/>
  <c r="AQ10" i="64"/>
  <c r="AQ11" i="64"/>
  <c r="AI16" i="64"/>
  <c r="AL16" i="64" s="1"/>
  <c r="AR15" i="64"/>
  <c r="M16" i="64"/>
  <c r="P16" i="64" s="1"/>
  <c r="AI10" i="64"/>
  <c r="AL10" i="64" s="1"/>
  <c r="AI11" i="64"/>
  <c r="AL11" i="64" s="1"/>
  <c r="AI12" i="64"/>
  <c r="AL12" i="64" s="1"/>
  <c r="M13" i="64"/>
  <c r="P13" i="64" s="1"/>
  <c r="AI13" i="64"/>
  <c r="AL13" i="64" s="1"/>
  <c r="M14" i="64"/>
  <c r="P14" i="64" s="1"/>
  <c r="AI14" i="64"/>
  <c r="AL14" i="64" s="1"/>
  <c r="M15" i="64"/>
  <c r="P15" i="64" s="1"/>
  <c r="AI15" i="64"/>
  <c r="AL15" i="64" s="1"/>
  <c r="X16" i="64"/>
  <c r="AA16" i="64" s="1"/>
  <c r="E28" i="64"/>
  <c r="AH14" i="71" l="1"/>
  <c r="B16" i="71"/>
  <c r="B17" i="71" s="1"/>
  <c r="L12" i="71"/>
  <c r="V16" i="71"/>
  <c r="L13" i="71"/>
  <c r="I692" i="70"/>
  <c r="D694" i="70"/>
  <c r="H692" i="70"/>
  <c r="C692" i="70"/>
  <c r="C694" i="70"/>
  <c r="K696" i="70"/>
  <c r="E689" i="70" s="1"/>
  <c r="C689" i="70" s="1"/>
  <c r="I689" i="70"/>
  <c r="G692" i="70" s="1"/>
  <c r="AA13" i="64"/>
  <c r="AR13" i="64" s="1"/>
  <c r="AU10" i="64"/>
  <c r="AV10" i="64" s="1"/>
  <c r="F10" i="64" s="1"/>
  <c r="AU14" i="64"/>
  <c r="AV14" i="64" s="1"/>
  <c r="F14" i="64" s="1"/>
  <c r="AU15" i="64"/>
  <c r="AU13" i="64"/>
  <c r="AV13" i="64" s="1"/>
  <c r="F13" i="64" s="1"/>
  <c r="AU16" i="64"/>
  <c r="AU12" i="64"/>
  <c r="AU11" i="64"/>
  <c r="AV11" i="64" s="1"/>
  <c r="F11" i="64" s="1"/>
  <c r="AR14" i="64"/>
  <c r="Q20" i="64"/>
  <c r="AQ20" i="64" s="1"/>
  <c r="AR12" i="64"/>
  <c r="AM20" i="64"/>
  <c r="AS20" i="64" s="1"/>
  <c r="AR11" i="64"/>
  <c r="AS15" i="64"/>
  <c r="AS13" i="64"/>
  <c r="AM21" i="64"/>
  <c r="AS10" i="64"/>
  <c r="AN10" i="64" s="1"/>
  <c r="AB21" i="64"/>
  <c r="E29" i="64"/>
  <c r="AV15" i="64"/>
  <c r="F15" i="64" s="1"/>
  <c r="AQ15" i="64"/>
  <c r="AQ13" i="64"/>
  <c r="AN13" i="64" s="1"/>
  <c r="AQ16" i="64"/>
  <c r="R16" i="64"/>
  <c r="AS14" i="64"/>
  <c r="AN14" i="64" s="1"/>
  <c r="AS12" i="64"/>
  <c r="AS16" i="64"/>
  <c r="AN16" i="64"/>
  <c r="AR16" i="64"/>
  <c r="AC16" i="64"/>
  <c r="AV12" i="64"/>
  <c r="F12" i="64" s="1"/>
  <c r="AQ14" i="64"/>
  <c r="AS11" i="64"/>
  <c r="Q21" i="64"/>
  <c r="AH16" i="71" l="1"/>
  <c r="AH17" i="71" s="1"/>
  <c r="AH18" i="71" s="1"/>
  <c r="AH15" i="71"/>
  <c r="V17" i="71"/>
  <c r="V19" i="71" s="1"/>
  <c r="L14" i="71"/>
  <c r="B19" i="71"/>
  <c r="V20" i="71"/>
  <c r="V21" i="71" s="1"/>
  <c r="V22" i="71" s="1"/>
  <c r="V23" i="71" s="1"/>
  <c r="V24" i="71" s="1"/>
  <c r="V25" i="71" s="1"/>
  <c r="V26" i="71" s="1"/>
  <c r="V27" i="71" s="1"/>
  <c r="V28" i="71" s="1"/>
  <c r="V31" i="71" s="1"/>
  <c r="V32" i="71" s="1"/>
  <c r="V33" i="71" s="1"/>
  <c r="V34" i="71" s="1"/>
  <c r="V35" i="71" s="1"/>
  <c r="V36" i="71" s="1"/>
  <c r="V37" i="71" s="1"/>
  <c r="V38" i="71" s="1"/>
  <c r="V39" i="71" s="1"/>
  <c r="V40" i="71" s="1"/>
  <c r="V41" i="71" s="1"/>
  <c r="V42" i="71" s="1"/>
  <c r="V43" i="71" s="1"/>
  <c r="V44" i="71" s="1"/>
  <c r="V45" i="71" s="1"/>
  <c r="V46" i="71" s="1"/>
  <c r="V47" i="71" s="1"/>
  <c r="V48" i="71" s="1"/>
  <c r="V49" i="71" s="1"/>
  <c r="V50" i="71" s="1"/>
  <c r="V51" i="71" s="1"/>
  <c r="V52" i="71" s="1"/>
  <c r="V53" i="71" s="1"/>
  <c r="V54" i="71" s="1"/>
  <c r="V55" i="71" s="1"/>
  <c r="V56" i="71" s="1"/>
  <c r="V57" i="71" s="1"/>
  <c r="V58" i="71" s="1"/>
  <c r="V59" i="71" s="1"/>
  <c r="V60" i="71" s="1"/>
  <c r="V61" i="71" s="1"/>
  <c r="V62" i="71" s="1"/>
  <c r="X5" i="71" s="1"/>
  <c r="K692" i="70"/>
  <c r="E692" i="70"/>
  <c r="E694" i="70"/>
  <c r="J694" i="70"/>
  <c r="AC12" i="64"/>
  <c r="AC15" i="64"/>
  <c r="AN11" i="64"/>
  <c r="AN15" i="64"/>
  <c r="AC14" i="64"/>
  <c r="AN12" i="64"/>
  <c r="AC11" i="64"/>
  <c r="R14" i="64"/>
  <c r="R13" i="64"/>
  <c r="E12" i="64"/>
  <c r="R10" i="64"/>
  <c r="AC10" i="64"/>
  <c r="E11" i="64"/>
  <c r="R12" i="64"/>
  <c r="E16" i="64"/>
  <c r="E13" i="64"/>
  <c r="AC13" i="64"/>
  <c r="R11" i="64"/>
  <c r="E15" i="64"/>
  <c r="F31" i="64"/>
  <c r="AR21" i="64"/>
  <c r="AM24" i="64"/>
  <c r="E10" i="64"/>
  <c r="F32" i="64"/>
  <c r="AS21" i="64"/>
  <c r="F30" i="64"/>
  <c r="AQ21" i="64"/>
  <c r="E14" i="64"/>
  <c r="R15" i="64"/>
  <c r="AM26" i="64"/>
  <c r="X6" i="71" l="1"/>
  <c r="X7" i="71"/>
  <c r="B20" i="71"/>
  <c r="B21" i="71"/>
  <c r="B22" i="71" s="1"/>
  <c r="D5" i="71" s="1"/>
  <c r="L15" i="71"/>
  <c r="AH19" i="71"/>
  <c r="AH20" i="71" s="1"/>
  <c r="AH21" i="71" s="1"/>
  <c r="AH22" i="71" s="1"/>
  <c r="AH23" i="71" s="1"/>
  <c r="AH24" i="71"/>
  <c r="AH25" i="71" s="1"/>
  <c r="H694" i="70"/>
  <c r="G694" i="70"/>
  <c r="K694" i="70" s="1"/>
  <c r="R21" i="64"/>
  <c r="AB24" i="64"/>
  <c r="AR24" i="64" s="1"/>
  <c r="AC21" i="64"/>
  <c r="Q22" i="64"/>
  <c r="I30" i="64" s="1"/>
  <c r="AS26" i="64"/>
  <c r="M32" i="64"/>
  <c r="AS24" i="64"/>
  <c r="AM23" i="64"/>
  <c r="AM25" i="64"/>
  <c r="AC7" i="64"/>
  <c r="AB23" i="64"/>
  <c r="R7" i="64"/>
  <c r="Q25" i="64"/>
  <c r="AL7" i="64"/>
  <c r="AA7" i="64"/>
  <c r="AB22" i="64"/>
  <c r="P7" i="64"/>
  <c r="Q26" i="64"/>
  <c r="AN7" i="64"/>
  <c r="AM22" i="64"/>
  <c r="AB25" i="64"/>
  <c r="AB26" i="64"/>
  <c r="Q23" i="64"/>
  <c r="Q24" i="64"/>
  <c r="AN21" i="64"/>
  <c r="AM7" i="64"/>
  <c r="AB7" i="64"/>
  <c r="Q7" i="64"/>
  <c r="D9" i="47"/>
  <c r="U346" i="58"/>
  <c r="T346" i="58"/>
  <c r="R346" i="58"/>
  <c r="Q346" i="58"/>
  <c r="P346" i="58"/>
  <c r="O346" i="58"/>
  <c r="I346" i="58"/>
  <c r="S346" i="58"/>
  <c r="U345" i="58"/>
  <c r="T345" i="58"/>
  <c r="R345" i="58"/>
  <c r="Q345" i="58"/>
  <c r="P345" i="58"/>
  <c r="O345" i="58"/>
  <c r="I345" i="58"/>
  <c r="S345" i="58" s="1"/>
  <c r="U344" i="58"/>
  <c r="T344" i="58"/>
  <c r="R344" i="58"/>
  <c r="Q344" i="58"/>
  <c r="P344" i="58"/>
  <c r="O344" i="58"/>
  <c r="I344" i="58"/>
  <c r="S344" i="58" s="1"/>
  <c r="U343" i="58"/>
  <c r="T343" i="58"/>
  <c r="R343" i="58"/>
  <c r="Q343" i="58"/>
  <c r="P343" i="58"/>
  <c r="O343" i="58"/>
  <c r="I343" i="58"/>
  <c r="S343" i="58" s="1"/>
  <c r="U342" i="58"/>
  <c r="T342" i="58"/>
  <c r="R342" i="58"/>
  <c r="Q342" i="58"/>
  <c r="P342" i="58"/>
  <c r="O342" i="58"/>
  <c r="I342" i="58"/>
  <c r="S342" i="58" s="1"/>
  <c r="U341" i="58"/>
  <c r="T341" i="58"/>
  <c r="R341" i="58"/>
  <c r="Q341" i="58"/>
  <c r="P341" i="58"/>
  <c r="O341" i="58"/>
  <c r="I341" i="58"/>
  <c r="S341" i="58" s="1"/>
  <c r="U340" i="58"/>
  <c r="T340" i="58"/>
  <c r="R340" i="58"/>
  <c r="Q340" i="58"/>
  <c r="P340" i="58"/>
  <c r="O340" i="58"/>
  <c r="I340" i="58"/>
  <c r="S340" i="58" s="1"/>
  <c r="U339" i="58"/>
  <c r="T339" i="58"/>
  <c r="R339" i="58"/>
  <c r="Q339" i="58"/>
  <c r="P339" i="58"/>
  <c r="O339" i="58"/>
  <c r="I339" i="58"/>
  <c r="S339" i="58" s="1"/>
  <c r="U338" i="58"/>
  <c r="T338" i="58"/>
  <c r="R338" i="58"/>
  <c r="Q338" i="58"/>
  <c r="P338" i="58"/>
  <c r="O338" i="58"/>
  <c r="I338" i="58"/>
  <c r="S338" i="58" s="1"/>
  <c r="U337" i="58"/>
  <c r="T337" i="58"/>
  <c r="R337" i="58"/>
  <c r="Q337" i="58"/>
  <c r="P337" i="58"/>
  <c r="O337" i="58"/>
  <c r="I337" i="58"/>
  <c r="S337" i="58" s="1"/>
  <c r="P335" i="58"/>
  <c r="U334" i="58"/>
  <c r="T334" i="58"/>
  <c r="R334" i="58"/>
  <c r="Q334" i="58"/>
  <c r="P334" i="58"/>
  <c r="O334" i="58"/>
  <c r="I334" i="58"/>
  <c r="S334" i="58" s="1"/>
  <c r="P332" i="58"/>
  <c r="U331" i="58"/>
  <c r="T331" i="58"/>
  <c r="R331" i="58"/>
  <c r="Q331" i="58"/>
  <c r="P331" i="58"/>
  <c r="O331" i="58"/>
  <c r="I331" i="58"/>
  <c r="S331" i="58" s="1"/>
  <c r="U330" i="58"/>
  <c r="T330" i="58"/>
  <c r="R330" i="58"/>
  <c r="Q330" i="58"/>
  <c r="P330" i="58"/>
  <c r="O330" i="58"/>
  <c r="I330" i="58"/>
  <c r="S330" i="58"/>
  <c r="U329" i="58"/>
  <c r="T329" i="58"/>
  <c r="R329" i="58"/>
  <c r="Q329" i="58"/>
  <c r="P329" i="58"/>
  <c r="O329" i="58"/>
  <c r="I329" i="58"/>
  <c r="S329" i="58" s="1"/>
  <c r="U328" i="58"/>
  <c r="T328" i="58"/>
  <c r="R328" i="58"/>
  <c r="Q328" i="58"/>
  <c r="P328" i="58"/>
  <c r="O328" i="58"/>
  <c r="I328" i="58"/>
  <c r="S328" i="58" s="1"/>
  <c r="U327" i="58"/>
  <c r="T327" i="58"/>
  <c r="S327" i="58"/>
  <c r="R327" i="58"/>
  <c r="Q327" i="58"/>
  <c r="P327" i="58"/>
  <c r="O327" i="58"/>
  <c r="I327" i="58"/>
  <c r="U326" i="58"/>
  <c r="T326" i="58"/>
  <c r="R326" i="58"/>
  <c r="Q326" i="58"/>
  <c r="P326" i="58"/>
  <c r="O326" i="58"/>
  <c r="I326" i="58"/>
  <c r="S326" i="58" s="1"/>
  <c r="U325" i="58"/>
  <c r="T325" i="58"/>
  <c r="R325" i="58"/>
  <c r="Q325" i="58"/>
  <c r="P325" i="58"/>
  <c r="O325" i="58"/>
  <c r="I325" i="58"/>
  <c r="S325" i="58" s="1"/>
  <c r="U324" i="58"/>
  <c r="T324" i="58"/>
  <c r="R324" i="58"/>
  <c r="Q324" i="58"/>
  <c r="P324" i="58"/>
  <c r="O324" i="58"/>
  <c r="I324" i="58"/>
  <c r="S324" i="58" s="1"/>
  <c r="P322" i="58"/>
  <c r="U321" i="58"/>
  <c r="T321" i="58"/>
  <c r="R321" i="58"/>
  <c r="Q321" i="58"/>
  <c r="P321" i="58"/>
  <c r="O321" i="58"/>
  <c r="I321" i="58"/>
  <c r="S321" i="58" s="1"/>
  <c r="U320" i="58"/>
  <c r="T320" i="58"/>
  <c r="R320" i="58"/>
  <c r="Q320" i="58"/>
  <c r="P320" i="58"/>
  <c r="O320" i="58"/>
  <c r="I320" i="58"/>
  <c r="S320" i="58" s="1"/>
  <c r="U319" i="58"/>
  <c r="T319" i="58"/>
  <c r="R319" i="58"/>
  <c r="Q319" i="58"/>
  <c r="P319" i="58"/>
  <c r="O319" i="58"/>
  <c r="I319" i="58"/>
  <c r="S319" i="58" s="1"/>
  <c r="U318" i="58"/>
  <c r="T318" i="58"/>
  <c r="R318" i="58"/>
  <c r="Q318" i="58"/>
  <c r="P318" i="58"/>
  <c r="O318" i="58"/>
  <c r="I318" i="58"/>
  <c r="S318" i="58" s="1"/>
  <c r="P316" i="58"/>
  <c r="U315" i="58"/>
  <c r="T315" i="58"/>
  <c r="R315" i="58"/>
  <c r="Q315" i="58"/>
  <c r="P315" i="58"/>
  <c r="O315" i="58"/>
  <c r="I315" i="58"/>
  <c r="S315" i="58" s="1"/>
  <c r="U314" i="58"/>
  <c r="T314" i="58"/>
  <c r="R314" i="58"/>
  <c r="Q314" i="58"/>
  <c r="P314" i="58"/>
  <c r="O314" i="58"/>
  <c r="I314" i="58"/>
  <c r="S314" i="58" s="1"/>
  <c r="U313" i="58"/>
  <c r="T313" i="58"/>
  <c r="R313" i="58"/>
  <c r="Q313" i="58"/>
  <c r="P313" i="58"/>
  <c r="O313" i="58"/>
  <c r="I313" i="58"/>
  <c r="S313" i="58" s="1"/>
  <c r="U312" i="58"/>
  <c r="T312" i="58"/>
  <c r="R312" i="58"/>
  <c r="Q312" i="58"/>
  <c r="P312" i="58"/>
  <c r="O312" i="58"/>
  <c r="I312" i="58"/>
  <c r="S312" i="58" s="1"/>
  <c r="U311" i="58"/>
  <c r="T311" i="58"/>
  <c r="R311" i="58"/>
  <c r="Q311" i="58"/>
  <c r="P311" i="58"/>
  <c r="O311" i="58"/>
  <c r="I311" i="58"/>
  <c r="S311" i="58" s="1"/>
  <c r="U310" i="58"/>
  <c r="T310" i="58"/>
  <c r="R310" i="58"/>
  <c r="Q310" i="58"/>
  <c r="P310" i="58"/>
  <c r="O310" i="58"/>
  <c r="I310" i="58"/>
  <c r="S310" i="58" s="1"/>
  <c r="U309" i="58"/>
  <c r="T309" i="58"/>
  <c r="R309" i="58"/>
  <c r="Q309" i="58"/>
  <c r="P309" i="58"/>
  <c r="O309" i="58"/>
  <c r="I309" i="58"/>
  <c r="S309" i="58" s="1"/>
  <c r="U308" i="58"/>
  <c r="T308" i="58"/>
  <c r="R308" i="58"/>
  <c r="Q308" i="58"/>
  <c r="P308" i="58"/>
  <c r="O308" i="58"/>
  <c r="I308" i="58"/>
  <c r="S308" i="58" s="1"/>
  <c r="U307" i="58"/>
  <c r="T307" i="58"/>
  <c r="R307" i="58"/>
  <c r="Q307" i="58"/>
  <c r="P307" i="58"/>
  <c r="O307" i="58"/>
  <c r="I307" i="58"/>
  <c r="S307" i="58" s="1"/>
  <c r="U306" i="58"/>
  <c r="T306" i="58"/>
  <c r="R306" i="58"/>
  <c r="Q306" i="58"/>
  <c r="P306" i="58"/>
  <c r="O306" i="58"/>
  <c r="I306" i="58"/>
  <c r="S306" i="58" s="1"/>
  <c r="P304" i="58"/>
  <c r="U303" i="58"/>
  <c r="T303" i="58"/>
  <c r="R303" i="58"/>
  <c r="Q303" i="58"/>
  <c r="P303" i="58"/>
  <c r="O303" i="58"/>
  <c r="I303" i="58"/>
  <c r="S303" i="58" s="1"/>
  <c r="U302" i="58"/>
  <c r="T302" i="58"/>
  <c r="R302" i="58"/>
  <c r="Q302" i="58"/>
  <c r="P302" i="58"/>
  <c r="O302" i="58"/>
  <c r="I302" i="58"/>
  <c r="S302" i="58" s="1"/>
  <c r="U301" i="58"/>
  <c r="T301" i="58"/>
  <c r="R301" i="58"/>
  <c r="Q301" i="58"/>
  <c r="P301" i="58"/>
  <c r="O301" i="58"/>
  <c r="I301" i="58"/>
  <c r="S301" i="58" s="1"/>
  <c r="U300" i="58"/>
  <c r="T300" i="58"/>
  <c r="R300" i="58"/>
  <c r="Q300" i="58"/>
  <c r="P300" i="58"/>
  <c r="O300" i="58"/>
  <c r="I300" i="58"/>
  <c r="S300" i="58"/>
  <c r="U299" i="58"/>
  <c r="T299" i="58"/>
  <c r="R299" i="58"/>
  <c r="Q299" i="58"/>
  <c r="P299" i="58"/>
  <c r="O299" i="58"/>
  <c r="I299" i="58"/>
  <c r="S299" i="58"/>
  <c r="U298" i="58"/>
  <c r="T298" i="58"/>
  <c r="R298" i="58"/>
  <c r="Q298" i="58"/>
  <c r="P298" i="58"/>
  <c r="O298" i="58"/>
  <c r="I298" i="58"/>
  <c r="S298" i="58" s="1"/>
  <c r="U297" i="58"/>
  <c r="T297" i="58"/>
  <c r="R297" i="58"/>
  <c r="Q297" i="58"/>
  <c r="P297" i="58"/>
  <c r="O297" i="58"/>
  <c r="I297" i="58"/>
  <c r="S297" i="58" s="1"/>
  <c r="U296" i="58"/>
  <c r="T296" i="58"/>
  <c r="R296" i="58"/>
  <c r="Q296" i="58"/>
  <c r="P296" i="58"/>
  <c r="O296" i="58"/>
  <c r="I296" i="58"/>
  <c r="S296" i="58" s="1"/>
  <c r="P294" i="58"/>
  <c r="U293" i="58"/>
  <c r="T293" i="58"/>
  <c r="R293" i="58"/>
  <c r="Q293" i="58"/>
  <c r="P293" i="58"/>
  <c r="O293" i="58"/>
  <c r="I293" i="58"/>
  <c r="S293" i="58" s="1"/>
  <c r="U292" i="58"/>
  <c r="T292" i="58"/>
  <c r="R292" i="58"/>
  <c r="Q292" i="58"/>
  <c r="P292" i="58"/>
  <c r="O292" i="58"/>
  <c r="I292" i="58"/>
  <c r="S292" i="58" s="1"/>
  <c r="U291" i="58"/>
  <c r="T291" i="58"/>
  <c r="R291" i="58"/>
  <c r="Q291" i="58"/>
  <c r="P291" i="58"/>
  <c r="O291" i="58"/>
  <c r="I291" i="58"/>
  <c r="S291" i="58" s="1"/>
  <c r="U290" i="58"/>
  <c r="T290" i="58"/>
  <c r="R290" i="58"/>
  <c r="Q290" i="58"/>
  <c r="P290" i="58"/>
  <c r="O290" i="58"/>
  <c r="I290" i="58"/>
  <c r="S290" i="58" s="1"/>
  <c r="U289" i="58"/>
  <c r="T289" i="58"/>
  <c r="R289" i="58"/>
  <c r="Q289" i="58"/>
  <c r="P289" i="58"/>
  <c r="O289" i="58"/>
  <c r="I289" i="58"/>
  <c r="S289" i="58" s="1"/>
  <c r="P287" i="58"/>
  <c r="U286" i="58"/>
  <c r="T286" i="58"/>
  <c r="S286" i="58"/>
  <c r="R286" i="58"/>
  <c r="Q286" i="58"/>
  <c r="P286" i="58"/>
  <c r="O286" i="58"/>
  <c r="I286" i="58"/>
  <c r="U285" i="58"/>
  <c r="T285" i="58"/>
  <c r="R285" i="58"/>
  <c r="Q285" i="58"/>
  <c r="P285" i="58"/>
  <c r="O285" i="58"/>
  <c r="I285" i="58"/>
  <c r="S285" i="58" s="1"/>
  <c r="P283" i="58"/>
  <c r="U282" i="58"/>
  <c r="T282" i="58"/>
  <c r="R282" i="58"/>
  <c r="Q282" i="58"/>
  <c r="P282" i="58"/>
  <c r="O282" i="58"/>
  <c r="I282" i="58"/>
  <c r="S282" i="58" s="1"/>
  <c r="U281" i="58"/>
  <c r="T281" i="58"/>
  <c r="R281" i="58"/>
  <c r="Q281" i="58"/>
  <c r="P281" i="58"/>
  <c r="O281" i="58"/>
  <c r="I281" i="58"/>
  <c r="S281" i="58" s="1"/>
  <c r="P279" i="58"/>
  <c r="U278" i="58"/>
  <c r="T278" i="58"/>
  <c r="R278" i="58"/>
  <c r="Q278" i="58"/>
  <c r="P278" i="58"/>
  <c r="O278" i="58"/>
  <c r="I278" i="58"/>
  <c r="S278" i="58" s="1"/>
  <c r="U277" i="58"/>
  <c r="T277" i="58"/>
  <c r="R277" i="58"/>
  <c r="Q277" i="58"/>
  <c r="P277" i="58"/>
  <c r="O277" i="58"/>
  <c r="I277" i="58"/>
  <c r="S277" i="58" s="1"/>
  <c r="U276" i="58"/>
  <c r="T276" i="58"/>
  <c r="R276" i="58"/>
  <c r="Q276" i="58"/>
  <c r="P276" i="58"/>
  <c r="O276" i="58"/>
  <c r="I276" i="58"/>
  <c r="S276" i="58" s="1"/>
  <c r="U275" i="58"/>
  <c r="T275" i="58"/>
  <c r="R275" i="58"/>
  <c r="Q275" i="58"/>
  <c r="P275" i="58"/>
  <c r="O275" i="58"/>
  <c r="I275" i="58"/>
  <c r="S275" i="58"/>
  <c r="U274" i="58"/>
  <c r="T274" i="58"/>
  <c r="R274" i="58"/>
  <c r="Q274" i="58"/>
  <c r="P274" i="58"/>
  <c r="O274" i="58"/>
  <c r="I274" i="58"/>
  <c r="S274" i="58" s="1"/>
  <c r="U273" i="58"/>
  <c r="T273" i="58"/>
  <c r="R273" i="58"/>
  <c r="Q273" i="58"/>
  <c r="P273" i="58"/>
  <c r="O273" i="58"/>
  <c r="I273" i="58"/>
  <c r="S273" i="58" s="1"/>
  <c r="U272" i="58"/>
  <c r="T272" i="58"/>
  <c r="R272" i="58"/>
  <c r="Q272" i="58"/>
  <c r="P272" i="58"/>
  <c r="O272" i="58"/>
  <c r="I272" i="58"/>
  <c r="S272" i="58" s="1"/>
  <c r="U271" i="58"/>
  <c r="T271" i="58"/>
  <c r="R271" i="58"/>
  <c r="Q271" i="58"/>
  <c r="P271" i="58"/>
  <c r="O271" i="58"/>
  <c r="I271" i="58"/>
  <c r="S271" i="58" s="1"/>
  <c r="U270" i="58"/>
  <c r="T270" i="58"/>
  <c r="R270" i="58"/>
  <c r="Q270" i="58"/>
  <c r="P270" i="58"/>
  <c r="O270" i="58"/>
  <c r="I270" i="58"/>
  <c r="S270" i="58" s="1"/>
  <c r="U269" i="58"/>
  <c r="T269" i="58"/>
  <c r="R269" i="58"/>
  <c r="Q269" i="58"/>
  <c r="P269" i="58"/>
  <c r="O269" i="58"/>
  <c r="I269" i="58"/>
  <c r="S269" i="58" s="1"/>
  <c r="U268" i="58"/>
  <c r="T268" i="58"/>
  <c r="R268" i="58"/>
  <c r="Q268" i="58"/>
  <c r="P268" i="58"/>
  <c r="O268" i="58"/>
  <c r="I268" i="58"/>
  <c r="S268" i="58" s="1"/>
  <c r="U267" i="58"/>
  <c r="T267" i="58"/>
  <c r="R267" i="58"/>
  <c r="Q267" i="58"/>
  <c r="P267" i="58"/>
  <c r="O267" i="58"/>
  <c r="I267" i="58"/>
  <c r="S267" i="58" s="1"/>
  <c r="U266" i="58"/>
  <c r="T266" i="58"/>
  <c r="R266" i="58"/>
  <c r="Q266" i="58"/>
  <c r="P266" i="58"/>
  <c r="O266" i="58"/>
  <c r="I266" i="58"/>
  <c r="S266" i="58" s="1"/>
  <c r="U265" i="58"/>
  <c r="T265" i="58"/>
  <c r="R265" i="58"/>
  <c r="Q265" i="58"/>
  <c r="P265" i="58"/>
  <c r="O265" i="58"/>
  <c r="I265" i="58"/>
  <c r="S265" i="58" s="1"/>
  <c r="U264" i="58"/>
  <c r="T264" i="58"/>
  <c r="R264" i="58"/>
  <c r="Q264" i="58"/>
  <c r="P264" i="58"/>
  <c r="O264" i="58"/>
  <c r="I264" i="58"/>
  <c r="S264" i="58" s="1"/>
  <c r="P262" i="58"/>
  <c r="U261" i="58"/>
  <c r="T261" i="58"/>
  <c r="R261" i="58"/>
  <c r="Q261" i="58"/>
  <c r="P261" i="58"/>
  <c r="O261" i="58"/>
  <c r="I261" i="58"/>
  <c r="S261" i="58" s="1"/>
  <c r="U260" i="58"/>
  <c r="T260" i="58"/>
  <c r="R260" i="58"/>
  <c r="Q260" i="58"/>
  <c r="P260" i="58"/>
  <c r="O260" i="58"/>
  <c r="I260" i="58"/>
  <c r="S260" i="58" s="1"/>
  <c r="U259" i="58"/>
  <c r="T259" i="58"/>
  <c r="R259" i="58"/>
  <c r="Q259" i="58"/>
  <c r="P259" i="58"/>
  <c r="O259" i="58"/>
  <c r="I259" i="58"/>
  <c r="S259" i="58" s="1"/>
  <c r="U258" i="58"/>
  <c r="T258" i="58"/>
  <c r="R258" i="58"/>
  <c r="Q258" i="58"/>
  <c r="P258" i="58"/>
  <c r="O258" i="58"/>
  <c r="I258" i="58"/>
  <c r="S258" i="58" s="1"/>
  <c r="U257" i="58"/>
  <c r="T257" i="58"/>
  <c r="R257" i="58"/>
  <c r="Q257" i="58"/>
  <c r="P257" i="58"/>
  <c r="O257" i="58"/>
  <c r="I257" i="58"/>
  <c r="S257" i="58" s="1"/>
  <c r="U256" i="58"/>
  <c r="T256" i="58"/>
  <c r="R256" i="58"/>
  <c r="Q256" i="58"/>
  <c r="P256" i="58"/>
  <c r="O256" i="58"/>
  <c r="I256" i="58"/>
  <c r="S256" i="58" s="1"/>
  <c r="U255" i="58"/>
  <c r="T255" i="58"/>
  <c r="R255" i="58"/>
  <c r="Q255" i="58"/>
  <c r="P255" i="58"/>
  <c r="O255" i="58"/>
  <c r="I255" i="58"/>
  <c r="S255" i="58" s="1"/>
  <c r="U254" i="58"/>
  <c r="T254" i="58"/>
  <c r="R254" i="58"/>
  <c r="Q254" i="58"/>
  <c r="P254" i="58"/>
  <c r="O254" i="58"/>
  <c r="I254" i="58"/>
  <c r="S254" i="58" s="1"/>
  <c r="U253" i="58"/>
  <c r="T253" i="58"/>
  <c r="R253" i="58"/>
  <c r="Q253" i="58"/>
  <c r="P253" i="58"/>
  <c r="O253" i="58"/>
  <c r="I253" i="58"/>
  <c r="S253" i="58" s="1"/>
  <c r="U252" i="58"/>
  <c r="T252" i="58"/>
  <c r="R252" i="58"/>
  <c r="Q252" i="58"/>
  <c r="P252" i="58"/>
  <c r="O252" i="58"/>
  <c r="I252" i="58"/>
  <c r="S252" i="58" s="1"/>
  <c r="P250" i="58"/>
  <c r="U249" i="58"/>
  <c r="T249" i="58"/>
  <c r="R249" i="58"/>
  <c r="Q249" i="58"/>
  <c r="P249" i="58"/>
  <c r="O249" i="58"/>
  <c r="I249" i="58"/>
  <c r="S249" i="58" s="1"/>
  <c r="U248" i="58"/>
  <c r="T248" i="58"/>
  <c r="R248" i="58"/>
  <c r="Q248" i="58"/>
  <c r="P248" i="58"/>
  <c r="O248" i="58"/>
  <c r="I248" i="58"/>
  <c r="S248" i="58" s="1"/>
  <c r="U247" i="58"/>
  <c r="T247" i="58"/>
  <c r="R247" i="58"/>
  <c r="Q247" i="58"/>
  <c r="P247" i="58"/>
  <c r="O247" i="58"/>
  <c r="I247" i="58"/>
  <c r="S247" i="58" s="1"/>
  <c r="U246" i="58"/>
  <c r="T246" i="58"/>
  <c r="R246" i="58"/>
  <c r="Q246" i="58"/>
  <c r="P246" i="58"/>
  <c r="O246" i="58"/>
  <c r="I246" i="58"/>
  <c r="S246" i="58" s="1"/>
  <c r="U245" i="58"/>
  <c r="T245" i="58"/>
  <c r="R245" i="58"/>
  <c r="Q245" i="58"/>
  <c r="P245" i="58"/>
  <c r="O245" i="58"/>
  <c r="I245" i="58"/>
  <c r="S245" i="58" s="1"/>
  <c r="U244" i="58"/>
  <c r="T244" i="58"/>
  <c r="R244" i="58"/>
  <c r="Q244" i="58"/>
  <c r="P244" i="58"/>
  <c r="O244" i="58"/>
  <c r="I244" i="58"/>
  <c r="S244" i="58" s="1"/>
  <c r="U243" i="58"/>
  <c r="T243" i="58"/>
  <c r="R243" i="58"/>
  <c r="Q243" i="58"/>
  <c r="P243" i="58"/>
  <c r="O243" i="58"/>
  <c r="I243" i="58"/>
  <c r="S243" i="58" s="1"/>
  <c r="P241" i="58"/>
  <c r="U240" i="58"/>
  <c r="T240" i="58"/>
  <c r="R240" i="58"/>
  <c r="Q240" i="58"/>
  <c r="P240" i="58"/>
  <c r="O240" i="58"/>
  <c r="I240" i="58"/>
  <c r="S240" i="58" s="1"/>
  <c r="U239" i="58"/>
  <c r="T239" i="58"/>
  <c r="R239" i="58"/>
  <c r="Q239" i="58"/>
  <c r="P239" i="58"/>
  <c r="O239" i="58"/>
  <c r="I239" i="58"/>
  <c r="S239" i="58" s="1"/>
  <c r="U238" i="58"/>
  <c r="T238" i="58"/>
  <c r="R238" i="58"/>
  <c r="Q238" i="58"/>
  <c r="V238" i="58" s="1"/>
  <c r="P238" i="58"/>
  <c r="O238" i="58"/>
  <c r="I238" i="58"/>
  <c r="S238" i="58" s="1"/>
  <c r="U237" i="58"/>
  <c r="T237" i="58"/>
  <c r="R237" i="58"/>
  <c r="Q237" i="58"/>
  <c r="P237" i="58"/>
  <c r="O237" i="58"/>
  <c r="I237" i="58"/>
  <c r="S237" i="58" s="1"/>
  <c r="U236" i="58"/>
  <c r="T236" i="58"/>
  <c r="R236" i="58"/>
  <c r="Q236" i="58"/>
  <c r="P236" i="58"/>
  <c r="O236" i="58"/>
  <c r="I236" i="58"/>
  <c r="S236" i="58" s="1"/>
  <c r="P234" i="58"/>
  <c r="U233" i="58"/>
  <c r="T233" i="58"/>
  <c r="R233" i="58"/>
  <c r="Q233" i="58"/>
  <c r="P233" i="58"/>
  <c r="O233" i="58"/>
  <c r="I233" i="58"/>
  <c r="S233" i="58" s="1"/>
  <c r="U232" i="58"/>
  <c r="T232" i="58"/>
  <c r="R232" i="58"/>
  <c r="V232" i="58" s="1"/>
  <c r="Q232" i="58"/>
  <c r="P232" i="58"/>
  <c r="O232" i="58"/>
  <c r="I232" i="58"/>
  <c r="S232" i="58" s="1"/>
  <c r="U231" i="58"/>
  <c r="T231" i="58"/>
  <c r="R231" i="58"/>
  <c r="Q231" i="58"/>
  <c r="P231" i="58"/>
  <c r="O231" i="58"/>
  <c r="I231" i="58"/>
  <c r="S231" i="58" s="1"/>
  <c r="U230" i="58"/>
  <c r="T230" i="58"/>
  <c r="S230" i="58"/>
  <c r="R230" i="58"/>
  <c r="V230" i="58" s="1"/>
  <c r="Q230" i="58"/>
  <c r="P230" i="58"/>
  <c r="O230" i="58"/>
  <c r="I230" i="58"/>
  <c r="U229" i="58"/>
  <c r="T229" i="58"/>
  <c r="R229" i="58"/>
  <c r="Q229" i="58"/>
  <c r="P229" i="58"/>
  <c r="O229" i="58"/>
  <c r="I229" i="58"/>
  <c r="S229" i="58" s="1"/>
  <c r="U228" i="58"/>
  <c r="T228" i="58"/>
  <c r="R228" i="58"/>
  <c r="Q228" i="58"/>
  <c r="P228" i="58"/>
  <c r="O228" i="58"/>
  <c r="I228" i="58"/>
  <c r="S228" i="58" s="1"/>
  <c r="U227" i="58"/>
  <c r="T227" i="58"/>
  <c r="R227" i="58"/>
  <c r="Q227" i="58"/>
  <c r="P227" i="58"/>
  <c r="O227" i="58"/>
  <c r="I227" i="58"/>
  <c r="S227" i="58" s="1"/>
  <c r="P225" i="58"/>
  <c r="P223" i="58"/>
  <c r="U222" i="58"/>
  <c r="T222" i="58"/>
  <c r="R222" i="58"/>
  <c r="Q222" i="58"/>
  <c r="P222" i="58"/>
  <c r="O222" i="58"/>
  <c r="I222" i="58"/>
  <c r="S222" i="58" s="1"/>
  <c r="U221" i="58"/>
  <c r="T221" i="58"/>
  <c r="R221" i="58"/>
  <c r="Q221" i="58"/>
  <c r="P221" i="58"/>
  <c r="O221" i="58"/>
  <c r="I221" i="58"/>
  <c r="S221" i="58" s="1"/>
  <c r="U220" i="58"/>
  <c r="T220" i="58"/>
  <c r="R220" i="58"/>
  <c r="Q220" i="58"/>
  <c r="P220" i="58"/>
  <c r="O220" i="58"/>
  <c r="I220" i="58"/>
  <c r="S220" i="58" s="1"/>
  <c r="U219" i="58"/>
  <c r="T219" i="58"/>
  <c r="R219" i="58"/>
  <c r="Q219" i="58"/>
  <c r="P219" i="58"/>
  <c r="O219" i="58"/>
  <c r="I219" i="58"/>
  <c r="S219" i="58" s="1"/>
  <c r="U218" i="58"/>
  <c r="T218" i="58"/>
  <c r="R218" i="58"/>
  <c r="Q218" i="58"/>
  <c r="P218" i="58"/>
  <c r="O218" i="58"/>
  <c r="I218" i="58"/>
  <c r="S218" i="58" s="1"/>
  <c r="U217" i="58"/>
  <c r="T217" i="58"/>
  <c r="R217" i="58"/>
  <c r="Q217" i="58"/>
  <c r="P217" i="58"/>
  <c r="O217" i="58"/>
  <c r="I217" i="58"/>
  <c r="S217" i="58" s="1"/>
  <c r="P215" i="58"/>
  <c r="U214" i="58"/>
  <c r="T214" i="58"/>
  <c r="S214" i="58"/>
  <c r="R214" i="58"/>
  <c r="Q214" i="58"/>
  <c r="P214" i="58"/>
  <c r="O214" i="58"/>
  <c r="U213" i="58"/>
  <c r="T213" i="58"/>
  <c r="R213" i="58"/>
  <c r="Q213" i="58"/>
  <c r="P213" i="58"/>
  <c r="O213" i="58"/>
  <c r="I213" i="58"/>
  <c r="S213" i="58" s="1"/>
  <c r="U212" i="58"/>
  <c r="T212" i="58"/>
  <c r="R212" i="58"/>
  <c r="Q212" i="58"/>
  <c r="P212" i="58"/>
  <c r="O212" i="58"/>
  <c r="I212" i="58"/>
  <c r="S212" i="58" s="1"/>
  <c r="U211" i="58"/>
  <c r="T211" i="58"/>
  <c r="R211" i="58"/>
  <c r="Q211" i="58"/>
  <c r="P211" i="58"/>
  <c r="O211" i="58"/>
  <c r="I211" i="58"/>
  <c r="S211" i="58" s="1"/>
  <c r="U210" i="58"/>
  <c r="T210" i="58"/>
  <c r="R210" i="58"/>
  <c r="Q210" i="58"/>
  <c r="P210" i="58"/>
  <c r="O210" i="58"/>
  <c r="I210" i="58"/>
  <c r="S210" i="58" s="1"/>
  <c r="U209" i="58"/>
  <c r="T209" i="58"/>
  <c r="R209" i="58"/>
  <c r="Q209" i="58"/>
  <c r="P209" i="58"/>
  <c r="O209" i="58"/>
  <c r="I209" i="58"/>
  <c r="S209" i="58" s="1"/>
  <c r="U208" i="58"/>
  <c r="T208" i="58"/>
  <c r="R208" i="58"/>
  <c r="Q208" i="58"/>
  <c r="P208" i="58"/>
  <c r="O208" i="58"/>
  <c r="I208" i="58"/>
  <c r="S208" i="58" s="1"/>
  <c r="U207" i="58"/>
  <c r="T207" i="58"/>
  <c r="R207" i="58"/>
  <c r="Q207" i="58"/>
  <c r="P207" i="58"/>
  <c r="O207" i="58"/>
  <c r="I207" i="58"/>
  <c r="S207" i="58" s="1"/>
  <c r="U206" i="58"/>
  <c r="T206" i="58"/>
  <c r="R206" i="58"/>
  <c r="Q206" i="58"/>
  <c r="P206" i="58"/>
  <c r="O206" i="58"/>
  <c r="I206" i="58"/>
  <c r="S206" i="58" s="1"/>
  <c r="U205" i="58"/>
  <c r="T205" i="58"/>
  <c r="R205" i="58"/>
  <c r="Q205" i="58"/>
  <c r="P205" i="58"/>
  <c r="O205" i="58"/>
  <c r="I205" i="58"/>
  <c r="S205" i="58" s="1"/>
  <c r="U204" i="58"/>
  <c r="T204" i="58"/>
  <c r="R204" i="58"/>
  <c r="Q204" i="58"/>
  <c r="P204" i="58"/>
  <c r="O204" i="58"/>
  <c r="I204" i="58"/>
  <c r="S204" i="58" s="1"/>
  <c r="U203" i="58"/>
  <c r="T203" i="58"/>
  <c r="R203" i="58"/>
  <c r="Q203" i="58"/>
  <c r="P203" i="58"/>
  <c r="O203" i="58"/>
  <c r="I203" i="58"/>
  <c r="S203" i="58" s="1"/>
  <c r="P201" i="58"/>
  <c r="U200" i="58"/>
  <c r="T200" i="58"/>
  <c r="R200" i="58"/>
  <c r="Q200" i="58"/>
  <c r="P200" i="58"/>
  <c r="I200" i="58"/>
  <c r="S200" i="58" s="1"/>
  <c r="P198" i="58"/>
  <c r="U197" i="58"/>
  <c r="T197" i="58"/>
  <c r="R197" i="58"/>
  <c r="Q197" i="58"/>
  <c r="P197" i="58"/>
  <c r="O197" i="58"/>
  <c r="I197" i="58"/>
  <c r="S197" i="58" s="1"/>
  <c r="U196" i="58"/>
  <c r="T196" i="58"/>
  <c r="R196" i="58"/>
  <c r="Q196" i="58"/>
  <c r="P196" i="58"/>
  <c r="O196" i="58"/>
  <c r="I196" i="58"/>
  <c r="S196" i="58" s="1"/>
  <c r="U195" i="58"/>
  <c r="T195" i="58"/>
  <c r="R195" i="58"/>
  <c r="Q195" i="58"/>
  <c r="P195" i="58"/>
  <c r="O195" i="58"/>
  <c r="I195" i="58"/>
  <c r="S195" i="58" s="1"/>
  <c r="U194" i="58"/>
  <c r="T194" i="58"/>
  <c r="R194" i="58"/>
  <c r="Q194" i="58"/>
  <c r="P194" i="58"/>
  <c r="O194" i="58"/>
  <c r="I194" i="58"/>
  <c r="S194" i="58" s="1"/>
  <c r="U193" i="58"/>
  <c r="T193" i="58"/>
  <c r="R193" i="58"/>
  <c r="Q193" i="58"/>
  <c r="P193" i="58"/>
  <c r="O193" i="58"/>
  <c r="I193" i="58"/>
  <c r="S193" i="58" s="1"/>
  <c r="U192" i="58"/>
  <c r="T192" i="58"/>
  <c r="R192" i="58"/>
  <c r="Q192" i="58"/>
  <c r="P192" i="58"/>
  <c r="O192" i="58"/>
  <c r="I192" i="58"/>
  <c r="S192" i="58" s="1"/>
  <c r="U191" i="58"/>
  <c r="T191" i="58"/>
  <c r="R191" i="58"/>
  <c r="Q191" i="58"/>
  <c r="P191" i="58"/>
  <c r="O191" i="58"/>
  <c r="I191" i="58"/>
  <c r="S191" i="58" s="1"/>
  <c r="U190" i="58"/>
  <c r="T190" i="58"/>
  <c r="R190" i="58"/>
  <c r="Q190" i="58"/>
  <c r="P190" i="58"/>
  <c r="O190" i="58"/>
  <c r="I190" i="58"/>
  <c r="S190" i="58"/>
  <c r="U189" i="58"/>
  <c r="T189" i="58"/>
  <c r="R189" i="58"/>
  <c r="Q189" i="58"/>
  <c r="P189" i="58"/>
  <c r="O189" i="58"/>
  <c r="I189" i="58"/>
  <c r="S189" i="58"/>
  <c r="U188" i="58"/>
  <c r="T188" i="58"/>
  <c r="R188" i="58"/>
  <c r="Q188" i="58"/>
  <c r="P188" i="58"/>
  <c r="O188" i="58"/>
  <c r="I188" i="58"/>
  <c r="S188" i="58"/>
  <c r="U187" i="58"/>
  <c r="T187" i="58"/>
  <c r="R187" i="58"/>
  <c r="Q187" i="58"/>
  <c r="P187" i="58"/>
  <c r="O187" i="58"/>
  <c r="I187" i="58"/>
  <c r="S187" i="58" s="1"/>
  <c r="U186" i="58"/>
  <c r="T186" i="58"/>
  <c r="R186" i="58"/>
  <c r="Q186" i="58"/>
  <c r="P186" i="58"/>
  <c r="O186" i="58"/>
  <c r="I186" i="58"/>
  <c r="S186" i="58" s="1"/>
  <c r="U185" i="58"/>
  <c r="T185" i="58"/>
  <c r="R185" i="58"/>
  <c r="Q185" i="58"/>
  <c r="P185" i="58"/>
  <c r="O185" i="58"/>
  <c r="I185" i="58"/>
  <c r="S185" i="58" s="1"/>
  <c r="U184" i="58"/>
  <c r="T184" i="58"/>
  <c r="R184" i="58"/>
  <c r="Q184" i="58"/>
  <c r="P184" i="58"/>
  <c r="O184" i="58"/>
  <c r="I184" i="58"/>
  <c r="S184" i="58" s="1"/>
  <c r="U183" i="58"/>
  <c r="T183" i="58"/>
  <c r="R183" i="58"/>
  <c r="Q183" i="58"/>
  <c r="P183" i="58"/>
  <c r="O183" i="58"/>
  <c r="I183" i="58"/>
  <c r="S183" i="58" s="1"/>
  <c r="P181" i="58"/>
  <c r="U180" i="58"/>
  <c r="T180" i="58"/>
  <c r="R180" i="58"/>
  <c r="Q180" i="58"/>
  <c r="P180" i="58"/>
  <c r="O180" i="58"/>
  <c r="I180" i="58"/>
  <c r="S180" i="58" s="1"/>
  <c r="U179" i="58"/>
  <c r="T179" i="58"/>
  <c r="R179" i="58"/>
  <c r="Q179" i="58"/>
  <c r="P179" i="58"/>
  <c r="O179" i="58"/>
  <c r="I179" i="58"/>
  <c r="S179" i="58" s="1"/>
  <c r="U178" i="58"/>
  <c r="T178" i="58"/>
  <c r="R178" i="58"/>
  <c r="Q178" i="58"/>
  <c r="P178" i="58"/>
  <c r="O178" i="58"/>
  <c r="I178" i="58"/>
  <c r="S178" i="58" s="1"/>
  <c r="U177" i="58"/>
  <c r="T177" i="58"/>
  <c r="R177" i="58"/>
  <c r="Q177" i="58"/>
  <c r="P177" i="58"/>
  <c r="O177" i="58"/>
  <c r="I177" i="58"/>
  <c r="S177" i="58" s="1"/>
  <c r="U176" i="58"/>
  <c r="T176" i="58"/>
  <c r="R176" i="58"/>
  <c r="Q176" i="58"/>
  <c r="P176" i="58"/>
  <c r="O176" i="58"/>
  <c r="I176" i="58"/>
  <c r="S176" i="58" s="1"/>
  <c r="U175" i="58"/>
  <c r="T175" i="58"/>
  <c r="R175" i="58"/>
  <c r="Q175" i="58"/>
  <c r="P175" i="58"/>
  <c r="O175" i="58"/>
  <c r="I175" i="58"/>
  <c r="S175" i="58" s="1"/>
  <c r="U174" i="58"/>
  <c r="T174" i="58"/>
  <c r="S174" i="58"/>
  <c r="R174" i="58"/>
  <c r="Q174" i="58"/>
  <c r="P174" i="58"/>
  <c r="O174" i="58"/>
  <c r="I174" i="58"/>
  <c r="U173" i="58"/>
  <c r="T173" i="58"/>
  <c r="R173" i="58"/>
  <c r="Q173" i="58"/>
  <c r="P173" i="58"/>
  <c r="O173" i="58"/>
  <c r="I173" i="58"/>
  <c r="S173" i="58" s="1"/>
  <c r="U172" i="58"/>
  <c r="T172" i="58"/>
  <c r="R172" i="58"/>
  <c r="Q172" i="58"/>
  <c r="P172" i="58"/>
  <c r="O172" i="58"/>
  <c r="I172" i="58"/>
  <c r="S172" i="58" s="1"/>
  <c r="U171" i="58"/>
  <c r="T171" i="58"/>
  <c r="R171" i="58"/>
  <c r="Q171" i="58"/>
  <c r="P171" i="58"/>
  <c r="O171" i="58"/>
  <c r="I171" i="58"/>
  <c r="S171" i="58" s="1"/>
  <c r="U170" i="58"/>
  <c r="T170" i="58"/>
  <c r="S170" i="58"/>
  <c r="R170" i="58"/>
  <c r="Q170" i="58"/>
  <c r="P170" i="58"/>
  <c r="O170" i="58"/>
  <c r="I170" i="58"/>
  <c r="U169" i="58"/>
  <c r="T169" i="58"/>
  <c r="R169" i="58"/>
  <c r="Q169" i="58"/>
  <c r="P169" i="58"/>
  <c r="O169" i="58"/>
  <c r="I169" i="58"/>
  <c r="S169" i="58" s="1"/>
  <c r="U168" i="58"/>
  <c r="T168" i="58"/>
  <c r="R168" i="58"/>
  <c r="Q168" i="58"/>
  <c r="P168" i="58"/>
  <c r="O168" i="58"/>
  <c r="I168" i="58"/>
  <c r="S168" i="58" s="1"/>
  <c r="P166" i="58"/>
  <c r="U165" i="58"/>
  <c r="T165" i="58"/>
  <c r="R165" i="58"/>
  <c r="Q165" i="58"/>
  <c r="P165" i="58"/>
  <c r="O165" i="58"/>
  <c r="I165" i="58"/>
  <c r="S165" i="58" s="1"/>
  <c r="V164" i="58"/>
  <c r="B156" i="58"/>
  <c r="V155" i="58"/>
  <c r="U155" i="58"/>
  <c r="T155" i="58"/>
  <c r="S155" i="58"/>
  <c r="R155" i="58"/>
  <c r="Q155" i="58"/>
  <c r="P155" i="58"/>
  <c r="L155" i="58"/>
  <c r="K155" i="58"/>
  <c r="J155" i="58"/>
  <c r="I155" i="58"/>
  <c r="H155" i="58"/>
  <c r="G155" i="58"/>
  <c r="F155" i="58"/>
  <c r="E155" i="58"/>
  <c r="D155" i="58"/>
  <c r="C155" i="58"/>
  <c r="B155" i="58"/>
  <c r="C150" i="58"/>
  <c r="C145" i="58"/>
  <c r="O143" i="58"/>
  <c r="N143" i="58"/>
  <c r="M143" i="58"/>
  <c r="L143" i="58"/>
  <c r="K143" i="58"/>
  <c r="J143" i="58"/>
  <c r="I143" i="58"/>
  <c r="H143" i="58"/>
  <c r="G143" i="58"/>
  <c r="F143" i="58"/>
  <c r="E143" i="58"/>
  <c r="D143" i="58"/>
  <c r="C143" i="58"/>
  <c r="B143" i="58"/>
  <c r="C123" i="58"/>
  <c r="C136" i="58" s="1"/>
  <c r="F136" i="58" s="1"/>
  <c r="C122" i="58"/>
  <c r="C121" i="58"/>
  <c r="C120" i="58"/>
  <c r="C119" i="58"/>
  <c r="C118" i="58"/>
  <c r="L131" i="58" s="1"/>
  <c r="H98" i="58"/>
  <c r="C98" i="58"/>
  <c r="F98" i="58" s="1"/>
  <c r="K98" i="58" s="1"/>
  <c r="H97" i="58"/>
  <c r="C97" i="58"/>
  <c r="I97" i="58" s="1"/>
  <c r="H96" i="58"/>
  <c r="C96" i="58"/>
  <c r="H95" i="58"/>
  <c r="C95" i="58"/>
  <c r="H94" i="58"/>
  <c r="C94" i="58"/>
  <c r="C107" i="58" s="1"/>
  <c r="F107" i="58" s="1"/>
  <c r="H93" i="58"/>
  <c r="C93" i="58"/>
  <c r="I93" i="58" s="1"/>
  <c r="M84" i="58"/>
  <c r="N84" i="58" s="1"/>
  <c r="O84" i="58" s="1"/>
  <c r="L84" i="58"/>
  <c r="C84" i="58"/>
  <c r="F84" i="58" s="1"/>
  <c r="M83" i="58"/>
  <c r="N83" i="58" s="1"/>
  <c r="O83" i="58" s="1"/>
  <c r="L83" i="58"/>
  <c r="C83" i="58"/>
  <c r="F83" i="58" s="1"/>
  <c r="M82" i="58"/>
  <c r="N82" i="58" s="1"/>
  <c r="O82" i="58" s="1"/>
  <c r="L82" i="58"/>
  <c r="C82" i="58"/>
  <c r="F82" i="58" s="1"/>
  <c r="M81" i="58"/>
  <c r="N81" i="58" s="1"/>
  <c r="O81" i="58" s="1"/>
  <c r="L81" i="58"/>
  <c r="C81" i="58"/>
  <c r="F81" i="58" s="1"/>
  <c r="M80" i="58"/>
  <c r="N80" i="58" s="1"/>
  <c r="O80" i="58" s="1"/>
  <c r="L80" i="58"/>
  <c r="C80" i="58"/>
  <c r="F80" i="58"/>
  <c r="M79" i="58"/>
  <c r="L79" i="58"/>
  <c r="C79" i="58"/>
  <c r="F79" i="58" s="1"/>
  <c r="C68" i="58"/>
  <c r="I66" i="58"/>
  <c r="G84" i="58" s="1"/>
  <c r="G66" i="58"/>
  <c r="K66" i="58" s="1"/>
  <c r="I65" i="58"/>
  <c r="G65" i="58"/>
  <c r="K65" i="58" s="1"/>
  <c r="D64" i="58"/>
  <c r="I63" i="58"/>
  <c r="G81" i="58" s="1"/>
  <c r="G63" i="58"/>
  <c r="K63" i="58" s="1"/>
  <c r="I62" i="58"/>
  <c r="G80" i="58" s="1"/>
  <c r="G62" i="58"/>
  <c r="K62" i="58" s="1"/>
  <c r="I61" i="58"/>
  <c r="G79" i="58" s="1"/>
  <c r="G61" i="58"/>
  <c r="K61" i="58" s="1"/>
  <c r="C52" i="58"/>
  <c r="N44" i="58"/>
  <c r="K44" i="58"/>
  <c r="M44" i="58" s="1"/>
  <c r="O44" i="58" s="1"/>
  <c r="M37" i="58"/>
  <c r="L37" i="58"/>
  <c r="K37" i="58"/>
  <c r="M31" i="58"/>
  <c r="K31" i="58"/>
  <c r="J31" i="58"/>
  <c r="I31" i="58"/>
  <c r="H31" i="58"/>
  <c r="G31" i="58"/>
  <c r="N30" i="58"/>
  <c r="M30" i="58"/>
  <c r="L30" i="58"/>
  <c r="M25" i="58"/>
  <c r="L25" i="58"/>
  <c r="O25" i="58" s="1"/>
  <c r="M24" i="58"/>
  <c r="L24" i="58"/>
  <c r="O24" i="58" s="1"/>
  <c r="M23" i="58"/>
  <c r="L23" i="58"/>
  <c r="M21" i="58"/>
  <c r="L21" i="58"/>
  <c r="O21" i="58" s="1"/>
  <c r="M20" i="58"/>
  <c r="L20" i="58"/>
  <c r="O20" i="58" s="1"/>
  <c r="M19" i="58"/>
  <c r="L19" i="58"/>
  <c r="O19" i="58"/>
  <c r="P19" i="58" s="1"/>
  <c r="M18" i="58"/>
  <c r="L18" i="58"/>
  <c r="O18" i="58" s="1"/>
  <c r="M17" i="58"/>
  <c r="L17" i="58"/>
  <c r="O17" i="58" s="1"/>
  <c r="P17" i="58" s="1"/>
  <c r="R17" i="58" s="1"/>
  <c r="M16" i="58"/>
  <c r="L16" i="58"/>
  <c r="O16" i="58" s="1"/>
  <c r="M15" i="58"/>
  <c r="L15" i="58"/>
  <c r="O15" i="58" s="1"/>
  <c r="M14" i="58"/>
  <c r="L14" i="58"/>
  <c r="O14" i="58" s="1"/>
  <c r="L12" i="58"/>
  <c r="V1022" i="39"/>
  <c r="Q24" i="50" s="1"/>
  <c r="V1023" i="39"/>
  <c r="Q25" i="50"/>
  <c r="V1024" i="39"/>
  <c r="Q26" i="50" s="1"/>
  <c r="V1025" i="39"/>
  <c r="Q27" i="50" s="1"/>
  <c r="V1026" i="39"/>
  <c r="Q28" i="50" s="1"/>
  <c r="V1027" i="39"/>
  <c r="Q29" i="50" s="1"/>
  <c r="V1028" i="39"/>
  <c r="Q30" i="50" s="1"/>
  <c r="V1029" i="39"/>
  <c r="Q31" i="50"/>
  <c r="V1030" i="39"/>
  <c r="Q32" i="50" s="1"/>
  <c r="V1031" i="39"/>
  <c r="Q33" i="50" s="1"/>
  <c r="V1032" i="39"/>
  <c r="Q34" i="50" s="1"/>
  <c r="V1033" i="39"/>
  <c r="Q35" i="50" s="1"/>
  <c r="V1034" i="39"/>
  <c r="Q36" i="50" s="1"/>
  <c r="V1035" i="39"/>
  <c r="Q37" i="50" s="1"/>
  <c r="V1036" i="39"/>
  <c r="Q38" i="50" s="1"/>
  <c r="V1037" i="39"/>
  <c r="Q39" i="50" s="1"/>
  <c r="A8" i="39"/>
  <c r="B8" i="39" s="1"/>
  <c r="C8" i="39" s="1"/>
  <c r="A9" i="39"/>
  <c r="B9" i="39" s="1"/>
  <c r="C9" i="39" s="1"/>
  <c r="A10" i="39"/>
  <c r="B10" i="39" s="1"/>
  <c r="C10" i="39" s="1"/>
  <c r="A11" i="39"/>
  <c r="B11" i="39" s="1"/>
  <c r="C11" i="39" s="1"/>
  <c r="A12" i="39"/>
  <c r="B12" i="39" s="1"/>
  <c r="C12" i="39" s="1"/>
  <c r="A13" i="39"/>
  <c r="B13" i="39" s="1"/>
  <c r="C13" i="39" s="1"/>
  <c r="A14" i="39"/>
  <c r="B14" i="39"/>
  <c r="C14" i="39" s="1"/>
  <c r="A15" i="39"/>
  <c r="B15" i="39" s="1"/>
  <c r="C15" i="39" s="1"/>
  <c r="A16" i="39"/>
  <c r="B16" i="39" s="1"/>
  <c r="C16" i="39" s="1"/>
  <c r="A17" i="39"/>
  <c r="B17" i="39" s="1"/>
  <c r="C17" i="39" s="1"/>
  <c r="A18" i="39"/>
  <c r="B18" i="39" s="1"/>
  <c r="C18" i="39" s="1"/>
  <c r="A19" i="39"/>
  <c r="B19" i="39" s="1"/>
  <c r="C19" i="39" s="1"/>
  <c r="A20" i="39"/>
  <c r="B20" i="39"/>
  <c r="C20" i="39" s="1"/>
  <c r="A21" i="39"/>
  <c r="B21" i="39" s="1"/>
  <c r="C21" i="39" s="1"/>
  <c r="A22" i="39"/>
  <c r="B22" i="39"/>
  <c r="C22" i="39" s="1"/>
  <c r="A23" i="39"/>
  <c r="B23" i="39" s="1"/>
  <c r="C23" i="39" s="1"/>
  <c r="A24" i="39"/>
  <c r="B24" i="39" s="1"/>
  <c r="C24" i="39" s="1"/>
  <c r="A25" i="39"/>
  <c r="B25" i="39" s="1"/>
  <c r="C25" i="39" s="1"/>
  <c r="A26" i="39"/>
  <c r="B26" i="39"/>
  <c r="C26" i="39" s="1"/>
  <c r="A27" i="39"/>
  <c r="B27" i="39" s="1"/>
  <c r="C27" i="39" s="1"/>
  <c r="A28" i="39"/>
  <c r="B28" i="39" s="1"/>
  <c r="C28" i="39" s="1"/>
  <c r="A29" i="39"/>
  <c r="B29" i="39" s="1"/>
  <c r="C29" i="39" s="1"/>
  <c r="A30" i="39"/>
  <c r="B30" i="39" s="1"/>
  <c r="C30" i="39" s="1"/>
  <c r="A31" i="39"/>
  <c r="B31" i="39" s="1"/>
  <c r="C31" i="39" s="1"/>
  <c r="A32" i="39"/>
  <c r="B32" i="39" s="1"/>
  <c r="C32" i="39" s="1"/>
  <c r="A33" i="39"/>
  <c r="B33" i="39" s="1"/>
  <c r="C33" i="39" s="1"/>
  <c r="A34" i="39"/>
  <c r="B34" i="39" s="1"/>
  <c r="C34" i="39" s="1"/>
  <c r="A35" i="39"/>
  <c r="B35" i="39" s="1"/>
  <c r="C35" i="39" s="1"/>
  <c r="A36" i="39"/>
  <c r="B36" i="39"/>
  <c r="C36" i="39" s="1"/>
  <c r="A37" i="39"/>
  <c r="B37" i="39" s="1"/>
  <c r="C37" i="39" s="1"/>
  <c r="A38" i="39"/>
  <c r="B38" i="39"/>
  <c r="C38" i="39" s="1"/>
  <c r="A39" i="39"/>
  <c r="B39" i="39" s="1"/>
  <c r="C39" i="39" s="1"/>
  <c r="A40" i="39"/>
  <c r="B40" i="39" s="1"/>
  <c r="C40" i="39" s="1"/>
  <c r="A41" i="39"/>
  <c r="B41" i="39" s="1"/>
  <c r="C41" i="39" s="1"/>
  <c r="A42" i="39"/>
  <c r="B42" i="39"/>
  <c r="C42" i="39" s="1"/>
  <c r="A43" i="39"/>
  <c r="B43" i="39" s="1"/>
  <c r="C43" i="39" s="1"/>
  <c r="A44" i="39"/>
  <c r="B44" i="39"/>
  <c r="C44" i="39" s="1"/>
  <c r="A45" i="39"/>
  <c r="B45" i="39" s="1"/>
  <c r="C45" i="39" s="1"/>
  <c r="A46" i="39"/>
  <c r="B46" i="39" s="1"/>
  <c r="C46" i="39" s="1"/>
  <c r="A47" i="39"/>
  <c r="B47" i="39" s="1"/>
  <c r="C47" i="39" s="1"/>
  <c r="A48" i="39"/>
  <c r="B48" i="39" s="1"/>
  <c r="C48" i="39" s="1"/>
  <c r="A49" i="39"/>
  <c r="B49" i="39" s="1"/>
  <c r="C49" i="39" s="1"/>
  <c r="A50" i="39"/>
  <c r="B50" i="39"/>
  <c r="C50" i="39" s="1"/>
  <c r="A51" i="39"/>
  <c r="B51" i="39" s="1"/>
  <c r="C51" i="39" s="1"/>
  <c r="A52" i="39"/>
  <c r="B52" i="39" s="1"/>
  <c r="C52" i="39" s="1"/>
  <c r="A53" i="39"/>
  <c r="B53" i="39" s="1"/>
  <c r="C53" i="39" s="1"/>
  <c r="A54" i="39"/>
  <c r="B54" i="39" s="1"/>
  <c r="C54" i="39" s="1"/>
  <c r="A55" i="39"/>
  <c r="B55" i="39" s="1"/>
  <c r="C55" i="39" s="1"/>
  <c r="A56" i="39"/>
  <c r="B56" i="39" s="1"/>
  <c r="C56" i="39" s="1"/>
  <c r="A57" i="39"/>
  <c r="B57" i="39" s="1"/>
  <c r="C57" i="39" s="1"/>
  <c r="A58" i="39"/>
  <c r="B58" i="39" s="1"/>
  <c r="C58" i="39" s="1"/>
  <c r="A59" i="39"/>
  <c r="B59" i="39" s="1"/>
  <c r="C59" i="39" s="1"/>
  <c r="A60" i="39"/>
  <c r="B60" i="39" s="1"/>
  <c r="C60" i="39" s="1"/>
  <c r="A61" i="39"/>
  <c r="B61" i="39" s="1"/>
  <c r="C61" i="39" s="1"/>
  <c r="A62" i="39"/>
  <c r="B62" i="39"/>
  <c r="C62" i="39" s="1"/>
  <c r="A63" i="39"/>
  <c r="B63" i="39" s="1"/>
  <c r="C63" i="39" s="1"/>
  <c r="A64" i="39"/>
  <c r="B64" i="39" s="1"/>
  <c r="C64" i="39" s="1"/>
  <c r="A65" i="39"/>
  <c r="B65" i="39" s="1"/>
  <c r="C65" i="39" s="1"/>
  <c r="A66" i="39"/>
  <c r="B66" i="39" s="1"/>
  <c r="C66" i="39" s="1"/>
  <c r="A67" i="39"/>
  <c r="B67" i="39" s="1"/>
  <c r="C67" i="39" s="1"/>
  <c r="A68" i="39"/>
  <c r="B68" i="39"/>
  <c r="C68" i="39" s="1"/>
  <c r="A69" i="39"/>
  <c r="B69" i="39" s="1"/>
  <c r="C69" i="39" s="1"/>
  <c r="A70" i="39"/>
  <c r="B70" i="39" s="1"/>
  <c r="C70" i="39" s="1"/>
  <c r="A71" i="39"/>
  <c r="B71" i="39" s="1"/>
  <c r="C71" i="39" s="1"/>
  <c r="A72" i="39"/>
  <c r="B72" i="39" s="1"/>
  <c r="C72" i="39" s="1"/>
  <c r="A73" i="39"/>
  <c r="B73" i="39" s="1"/>
  <c r="C73" i="39" s="1"/>
  <c r="A74" i="39"/>
  <c r="B74" i="39"/>
  <c r="C74" i="39" s="1"/>
  <c r="A75" i="39"/>
  <c r="B75" i="39" s="1"/>
  <c r="C75" i="39" s="1"/>
  <c r="A76" i="39"/>
  <c r="B76" i="39" s="1"/>
  <c r="C76" i="39" s="1"/>
  <c r="A77" i="39"/>
  <c r="B77" i="39" s="1"/>
  <c r="C77" i="39" s="1"/>
  <c r="A78" i="39"/>
  <c r="B78" i="39" s="1"/>
  <c r="C78" i="39" s="1"/>
  <c r="A79" i="39"/>
  <c r="B79" i="39" s="1"/>
  <c r="C79" i="39" s="1"/>
  <c r="A80" i="39"/>
  <c r="B80" i="39" s="1"/>
  <c r="C80" i="39" s="1"/>
  <c r="A81" i="39"/>
  <c r="B81" i="39" s="1"/>
  <c r="C81" i="39" s="1"/>
  <c r="A82" i="39"/>
  <c r="B82" i="39" s="1"/>
  <c r="C82" i="39" s="1"/>
  <c r="A83" i="39"/>
  <c r="B83" i="39" s="1"/>
  <c r="C83" i="39" s="1"/>
  <c r="A84" i="39"/>
  <c r="B84" i="39" s="1"/>
  <c r="C84" i="39" s="1"/>
  <c r="A85" i="39"/>
  <c r="B85" i="39" s="1"/>
  <c r="C85" i="39" s="1"/>
  <c r="A86" i="39"/>
  <c r="B86" i="39" s="1"/>
  <c r="C86" i="39" s="1"/>
  <c r="A87" i="39"/>
  <c r="B87" i="39" s="1"/>
  <c r="C87" i="39" s="1"/>
  <c r="A88" i="39"/>
  <c r="B88" i="39" s="1"/>
  <c r="C88" i="39" s="1"/>
  <c r="A89" i="39"/>
  <c r="B89" i="39" s="1"/>
  <c r="C89" i="39"/>
  <c r="A90" i="39"/>
  <c r="B90" i="39" s="1"/>
  <c r="C90" i="39" s="1"/>
  <c r="A91" i="39"/>
  <c r="B91" i="39" s="1"/>
  <c r="C91" i="39" s="1"/>
  <c r="A92" i="39"/>
  <c r="B92" i="39" s="1"/>
  <c r="C92" i="39" s="1"/>
  <c r="A93" i="39"/>
  <c r="B93" i="39" s="1"/>
  <c r="C93" i="39" s="1"/>
  <c r="A94" i="39"/>
  <c r="B94" i="39" s="1"/>
  <c r="C94" i="39" s="1"/>
  <c r="A95" i="39"/>
  <c r="B95" i="39" s="1"/>
  <c r="C95" i="39" s="1"/>
  <c r="A96" i="39"/>
  <c r="B96" i="39" s="1"/>
  <c r="C96" i="39" s="1"/>
  <c r="A97" i="39"/>
  <c r="B97" i="39" s="1"/>
  <c r="C97" i="39" s="1"/>
  <c r="A98" i="39"/>
  <c r="B98" i="39" s="1"/>
  <c r="C98" i="39" s="1"/>
  <c r="A99" i="39"/>
  <c r="B99" i="39" s="1"/>
  <c r="C99" i="39" s="1"/>
  <c r="A100" i="39"/>
  <c r="B100" i="39" s="1"/>
  <c r="C100" i="39" s="1"/>
  <c r="A101" i="39"/>
  <c r="B101" i="39" s="1"/>
  <c r="C101" i="39" s="1"/>
  <c r="A102" i="39"/>
  <c r="B102" i="39" s="1"/>
  <c r="C102" i="39" s="1"/>
  <c r="A103" i="39"/>
  <c r="B103" i="39" s="1"/>
  <c r="C103" i="39" s="1"/>
  <c r="A104" i="39"/>
  <c r="B104" i="39" s="1"/>
  <c r="C104" i="39" s="1"/>
  <c r="A105" i="39"/>
  <c r="B105" i="39" s="1"/>
  <c r="C105" i="39"/>
  <c r="A106" i="39"/>
  <c r="B106" i="39" s="1"/>
  <c r="C106" i="39" s="1"/>
  <c r="A107" i="39"/>
  <c r="B107" i="39" s="1"/>
  <c r="C107" i="39" s="1"/>
  <c r="A108" i="39"/>
  <c r="B108" i="39"/>
  <c r="C108" i="39"/>
  <c r="A109" i="39"/>
  <c r="B109" i="39" s="1"/>
  <c r="C109" i="39" s="1"/>
  <c r="A110" i="39"/>
  <c r="B110" i="39" s="1"/>
  <c r="C110" i="39" s="1"/>
  <c r="A111" i="39"/>
  <c r="B111" i="39" s="1"/>
  <c r="C111" i="39" s="1"/>
  <c r="A112" i="39"/>
  <c r="B112" i="39" s="1"/>
  <c r="C112" i="39" s="1"/>
  <c r="A113" i="39"/>
  <c r="B113" i="39" s="1"/>
  <c r="C113" i="39" s="1"/>
  <c r="A114" i="39"/>
  <c r="B114" i="39" s="1"/>
  <c r="C114" i="39" s="1"/>
  <c r="A115" i="39"/>
  <c r="B115" i="39" s="1"/>
  <c r="C115" i="39" s="1"/>
  <c r="A116" i="39"/>
  <c r="B116" i="39" s="1"/>
  <c r="C116" i="39" s="1"/>
  <c r="A117" i="39"/>
  <c r="B117" i="39" s="1"/>
  <c r="C117" i="39" s="1"/>
  <c r="A118" i="39"/>
  <c r="B118" i="39" s="1"/>
  <c r="C118" i="39" s="1"/>
  <c r="A119" i="39"/>
  <c r="B119" i="39" s="1"/>
  <c r="C119" i="39" s="1"/>
  <c r="A120" i="39"/>
  <c r="B120" i="39" s="1"/>
  <c r="C120" i="39" s="1"/>
  <c r="A121" i="39"/>
  <c r="B121" i="39" s="1"/>
  <c r="C121" i="39"/>
  <c r="A122" i="39"/>
  <c r="B122" i="39" s="1"/>
  <c r="C122" i="39" s="1"/>
  <c r="A123" i="39"/>
  <c r="B123" i="39" s="1"/>
  <c r="C123" i="39" s="1"/>
  <c r="A124" i="39"/>
  <c r="B124" i="39"/>
  <c r="C124" i="39"/>
  <c r="A125" i="39"/>
  <c r="B125" i="39" s="1"/>
  <c r="C125" i="39" s="1"/>
  <c r="A126" i="39"/>
  <c r="B126" i="39" s="1"/>
  <c r="C126" i="39" s="1"/>
  <c r="A127" i="39"/>
  <c r="B127" i="39" s="1"/>
  <c r="C127" i="39" s="1"/>
  <c r="A128" i="39"/>
  <c r="B128" i="39" s="1"/>
  <c r="C128" i="39" s="1"/>
  <c r="A129" i="39"/>
  <c r="B129" i="39" s="1"/>
  <c r="C129" i="39" s="1"/>
  <c r="A130" i="39"/>
  <c r="B130" i="39" s="1"/>
  <c r="C130" i="39" s="1"/>
  <c r="A131" i="39"/>
  <c r="B131" i="39" s="1"/>
  <c r="C131" i="39" s="1"/>
  <c r="A132" i="39"/>
  <c r="B132" i="39" s="1"/>
  <c r="C132" i="39" s="1"/>
  <c r="A133" i="39"/>
  <c r="B133" i="39" s="1"/>
  <c r="C133" i="39" s="1"/>
  <c r="A134" i="39"/>
  <c r="B134" i="39" s="1"/>
  <c r="C134" i="39" s="1"/>
  <c r="A135" i="39"/>
  <c r="B135" i="39" s="1"/>
  <c r="C135" i="39" s="1"/>
  <c r="A136" i="39"/>
  <c r="B136" i="39" s="1"/>
  <c r="C136" i="39" s="1"/>
  <c r="A137" i="39"/>
  <c r="B137" i="39" s="1"/>
  <c r="C137" i="39"/>
  <c r="A138" i="39"/>
  <c r="B138" i="39" s="1"/>
  <c r="C138" i="39" s="1"/>
  <c r="A139" i="39"/>
  <c r="B139" i="39" s="1"/>
  <c r="C139" i="39" s="1"/>
  <c r="A140" i="39"/>
  <c r="B140" i="39"/>
  <c r="C140" i="39"/>
  <c r="A141" i="39"/>
  <c r="B141" i="39" s="1"/>
  <c r="C141" i="39" s="1"/>
  <c r="A142" i="39"/>
  <c r="B142" i="39" s="1"/>
  <c r="C142" i="39" s="1"/>
  <c r="A143" i="39"/>
  <c r="B143" i="39" s="1"/>
  <c r="C143" i="39" s="1"/>
  <c r="A144" i="39"/>
  <c r="B144" i="39" s="1"/>
  <c r="C144" i="39" s="1"/>
  <c r="A145" i="39"/>
  <c r="B145" i="39" s="1"/>
  <c r="C145" i="39" s="1"/>
  <c r="A146" i="39"/>
  <c r="B146" i="39" s="1"/>
  <c r="C146" i="39" s="1"/>
  <c r="A147" i="39"/>
  <c r="B147" i="39" s="1"/>
  <c r="C147" i="39" s="1"/>
  <c r="A148" i="39"/>
  <c r="B148" i="39" s="1"/>
  <c r="C148" i="39" s="1"/>
  <c r="A149" i="39"/>
  <c r="B149" i="39" s="1"/>
  <c r="C149" i="39" s="1"/>
  <c r="A150" i="39"/>
  <c r="B150" i="39" s="1"/>
  <c r="C150" i="39" s="1"/>
  <c r="A151" i="39"/>
  <c r="B151" i="39" s="1"/>
  <c r="C151" i="39" s="1"/>
  <c r="A152" i="39"/>
  <c r="B152" i="39" s="1"/>
  <c r="C152" i="39" s="1"/>
  <c r="A153" i="39"/>
  <c r="B153" i="39" s="1"/>
  <c r="C153" i="39"/>
  <c r="A154" i="39"/>
  <c r="B154" i="39" s="1"/>
  <c r="C154" i="39" s="1"/>
  <c r="A155" i="39"/>
  <c r="B155" i="39" s="1"/>
  <c r="C155" i="39" s="1"/>
  <c r="A156" i="39"/>
  <c r="B156" i="39"/>
  <c r="C156" i="39"/>
  <c r="A157" i="39"/>
  <c r="B157" i="39" s="1"/>
  <c r="C157" i="39" s="1"/>
  <c r="A158" i="39"/>
  <c r="B158" i="39" s="1"/>
  <c r="C158" i="39" s="1"/>
  <c r="A159" i="39"/>
  <c r="B159" i="39" s="1"/>
  <c r="C159" i="39" s="1"/>
  <c r="A160" i="39"/>
  <c r="B160" i="39" s="1"/>
  <c r="C160" i="39" s="1"/>
  <c r="A161" i="39"/>
  <c r="B161" i="39" s="1"/>
  <c r="C161" i="39" s="1"/>
  <c r="A162" i="39"/>
  <c r="B162" i="39" s="1"/>
  <c r="C162" i="39" s="1"/>
  <c r="A163" i="39"/>
  <c r="B163" i="39" s="1"/>
  <c r="C163" i="39" s="1"/>
  <c r="A164" i="39"/>
  <c r="B164" i="39" s="1"/>
  <c r="C164" i="39" s="1"/>
  <c r="A165" i="39"/>
  <c r="B165" i="39" s="1"/>
  <c r="C165" i="39" s="1"/>
  <c r="A166" i="39"/>
  <c r="B166" i="39" s="1"/>
  <c r="C166" i="39" s="1"/>
  <c r="A167" i="39"/>
  <c r="B167" i="39" s="1"/>
  <c r="C167" i="39" s="1"/>
  <c r="A168" i="39"/>
  <c r="B168" i="39" s="1"/>
  <c r="C168" i="39" s="1"/>
  <c r="A169" i="39"/>
  <c r="B169" i="39" s="1"/>
  <c r="C169" i="39"/>
  <c r="A170" i="39"/>
  <c r="B170" i="39" s="1"/>
  <c r="C170" i="39" s="1"/>
  <c r="A171" i="39"/>
  <c r="B171" i="39" s="1"/>
  <c r="C171" i="39" s="1"/>
  <c r="A172" i="39"/>
  <c r="B172" i="39"/>
  <c r="C172" i="39"/>
  <c r="A173" i="39"/>
  <c r="B173" i="39" s="1"/>
  <c r="C173" i="39" s="1"/>
  <c r="A174" i="39"/>
  <c r="B174" i="39" s="1"/>
  <c r="C174" i="39" s="1"/>
  <c r="A175" i="39"/>
  <c r="B175" i="39" s="1"/>
  <c r="C175" i="39" s="1"/>
  <c r="A176" i="39"/>
  <c r="B176" i="39" s="1"/>
  <c r="C176" i="39" s="1"/>
  <c r="A177" i="39"/>
  <c r="B177" i="39" s="1"/>
  <c r="C177" i="39" s="1"/>
  <c r="A178" i="39"/>
  <c r="B178" i="39" s="1"/>
  <c r="C178" i="39" s="1"/>
  <c r="A179" i="39"/>
  <c r="B179" i="39" s="1"/>
  <c r="C179" i="39" s="1"/>
  <c r="A180" i="39"/>
  <c r="B180" i="39" s="1"/>
  <c r="C180" i="39" s="1"/>
  <c r="A181" i="39"/>
  <c r="B181" i="39" s="1"/>
  <c r="C181" i="39" s="1"/>
  <c r="A182" i="39"/>
  <c r="B182" i="39" s="1"/>
  <c r="C182" i="39" s="1"/>
  <c r="A183" i="39"/>
  <c r="B183" i="39" s="1"/>
  <c r="C183" i="39" s="1"/>
  <c r="A184" i="39"/>
  <c r="B184" i="39" s="1"/>
  <c r="C184" i="39" s="1"/>
  <c r="A185" i="39"/>
  <c r="B185" i="39" s="1"/>
  <c r="C185" i="39"/>
  <c r="A186" i="39"/>
  <c r="B186" i="39" s="1"/>
  <c r="C186" i="39" s="1"/>
  <c r="A187" i="39"/>
  <c r="B187" i="39" s="1"/>
  <c r="C187" i="39" s="1"/>
  <c r="A188" i="39"/>
  <c r="B188" i="39"/>
  <c r="C188" i="39"/>
  <c r="A189" i="39"/>
  <c r="B189" i="39" s="1"/>
  <c r="C189" i="39" s="1"/>
  <c r="A190" i="39"/>
  <c r="B190" i="39" s="1"/>
  <c r="C190" i="39" s="1"/>
  <c r="A191" i="39"/>
  <c r="B191" i="39" s="1"/>
  <c r="C191" i="39" s="1"/>
  <c r="A192" i="39"/>
  <c r="B192" i="39" s="1"/>
  <c r="C192" i="39" s="1"/>
  <c r="A193" i="39"/>
  <c r="B193" i="39" s="1"/>
  <c r="C193" i="39" s="1"/>
  <c r="A194" i="39"/>
  <c r="B194" i="39" s="1"/>
  <c r="C194" i="39" s="1"/>
  <c r="A195" i="39"/>
  <c r="B195" i="39" s="1"/>
  <c r="C195" i="39" s="1"/>
  <c r="A196" i="39"/>
  <c r="B196" i="39" s="1"/>
  <c r="C196" i="39" s="1"/>
  <c r="A197" i="39"/>
  <c r="B197" i="39" s="1"/>
  <c r="C197" i="39" s="1"/>
  <c r="A198" i="39"/>
  <c r="B198" i="39" s="1"/>
  <c r="C198" i="39" s="1"/>
  <c r="A199" i="39"/>
  <c r="B199" i="39" s="1"/>
  <c r="C199" i="39" s="1"/>
  <c r="A200" i="39"/>
  <c r="B200" i="39" s="1"/>
  <c r="C200" i="39" s="1"/>
  <c r="A201" i="39"/>
  <c r="B201" i="39" s="1"/>
  <c r="C201" i="39" s="1"/>
  <c r="A202" i="39"/>
  <c r="B202" i="39" s="1"/>
  <c r="C202" i="39" s="1"/>
  <c r="A203" i="39"/>
  <c r="B203" i="39" s="1"/>
  <c r="C203" i="39" s="1"/>
  <c r="A204" i="39"/>
  <c r="B204" i="39" s="1"/>
  <c r="C204" i="39" s="1"/>
  <c r="A205" i="39"/>
  <c r="B205" i="39" s="1"/>
  <c r="C205" i="39" s="1"/>
  <c r="A206" i="39"/>
  <c r="B206" i="39" s="1"/>
  <c r="C206" i="39" s="1"/>
  <c r="A207" i="39"/>
  <c r="B207" i="39" s="1"/>
  <c r="C207" i="39" s="1"/>
  <c r="A208" i="39"/>
  <c r="B208" i="39" s="1"/>
  <c r="C208" i="39" s="1"/>
  <c r="A209" i="39"/>
  <c r="B209" i="39" s="1"/>
  <c r="C209" i="39" s="1"/>
  <c r="A210" i="39"/>
  <c r="B210" i="39" s="1"/>
  <c r="C210" i="39" s="1"/>
  <c r="A211" i="39"/>
  <c r="B211" i="39" s="1"/>
  <c r="C211" i="39" s="1"/>
  <c r="A212" i="39"/>
  <c r="B212" i="39" s="1"/>
  <c r="C212" i="39" s="1"/>
  <c r="A213" i="39"/>
  <c r="B213" i="39" s="1"/>
  <c r="C213" i="39" s="1"/>
  <c r="A214" i="39"/>
  <c r="B214" i="39" s="1"/>
  <c r="C214" i="39" s="1"/>
  <c r="A215" i="39"/>
  <c r="B215" i="39" s="1"/>
  <c r="C215" i="39" s="1"/>
  <c r="A216" i="39"/>
  <c r="B216" i="39" s="1"/>
  <c r="C216" i="39" s="1"/>
  <c r="A217" i="39"/>
  <c r="B217" i="39" s="1"/>
  <c r="C217" i="39" s="1"/>
  <c r="A218" i="39"/>
  <c r="B218" i="39" s="1"/>
  <c r="C218" i="39" s="1"/>
  <c r="A219" i="39"/>
  <c r="B219" i="39" s="1"/>
  <c r="C219" i="39" s="1"/>
  <c r="A220" i="39"/>
  <c r="B220" i="39" s="1"/>
  <c r="C220" i="39" s="1"/>
  <c r="A221" i="39"/>
  <c r="B221" i="39" s="1"/>
  <c r="C221" i="39" s="1"/>
  <c r="A222" i="39"/>
  <c r="B222" i="39" s="1"/>
  <c r="C222" i="39" s="1"/>
  <c r="A223" i="39"/>
  <c r="B223" i="39" s="1"/>
  <c r="C223" i="39" s="1"/>
  <c r="A224" i="39"/>
  <c r="B224" i="39"/>
  <c r="C224" i="39"/>
  <c r="A225" i="39"/>
  <c r="B225" i="39" s="1"/>
  <c r="C225" i="39" s="1"/>
  <c r="A226" i="39"/>
  <c r="B226" i="39" s="1"/>
  <c r="C226" i="39" s="1"/>
  <c r="A227" i="39"/>
  <c r="B227" i="39" s="1"/>
  <c r="C227" i="39" s="1"/>
  <c r="A228" i="39"/>
  <c r="B228" i="39" s="1"/>
  <c r="C228" i="39" s="1"/>
  <c r="A229" i="39"/>
  <c r="B229" i="39" s="1"/>
  <c r="C229" i="39" s="1"/>
  <c r="A230" i="39"/>
  <c r="B230" i="39" s="1"/>
  <c r="C230" i="39" s="1"/>
  <c r="A231" i="39"/>
  <c r="B231" i="39" s="1"/>
  <c r="C231" i="39" s="1"/>
  <c r="A232" i="39"/>
  <c r="B232" i="39" s="1"/>
  <c r="C232" i="39" s="1"/>
  <c r="A233" i="39"/>
  <c r="B233" i="39" s="1"/>
  <c r="C233" i="39"/>
  <c r="A234" i="39"/>
  <c r="B234" i="39" s="1"/>
  <c r="C234" i="39" s="1"/>
  <c r="A235" i="39"/>
  <c r="B235" i="39" s="1"/>
  <c r="C235" i="39" s="1"/>
  <c r="A236" i="39"/>
  <c r="B236" i="39"/>
  <c r="C236" i="39" s="1"/>
  <c r="A237" i="39"/>
  <c r="B237" i="39" s="1"/>
  <c r="C237" i="39" s="1"/>
  <c r="A238" i="39"/>
  <c r="B238" i="39" s="1"/>
  <c r="C238" i="39" s="1"/>
  <c r="A239" i="39"/>
  <c r="B239" i="39" s="1"/>
  <c r="C239" i="39" s="1"/>
  <c r="A240" i="39"/>
  <c r="B240" i="39" s="1"/>
  <c r="C240" i="39" s="1"/>
  <c r="A241" i="39"/>
  <c r="B241" i="39" s="1"/>
  <c r="C241" i="39" s="1"/>
  <c r="A242" i="39"/>
  <c r="B242" i="39" s="1"/>
  <c r="C242" i="39" s="1"/>
  <c r="A243" i="39"/>
  <c r="B243" i="39" s="1"/>
  <c r="C243" i="39" s="1"/>
  <c r="A244" i="39"/>
  <c r="B244" i="39" s="1"/>
  <c r="C244" i="39" s="1"/>
  <c r="A245" i="39"/>
  <c r="B245" i="39" s="1"/>
  <c r="C245" i="39" s="1"/>
  <c r="A246" i="39"/>
  <c r="B246" i="39" s="1"/>
  <c r="C246" i="39" s="1"/>
  <c r="A247" i="39"/>
  <c r="B247" i="39" s="1"/>
  <c r="C247" i="39" s="1"/>
  <c r="A248" i="39"/>
  <c r="B248" i="39" s="1"/>
  <c r="C248" i="39" s="1"/>
  <c r="A249" i="39"/>
  <c r="B249" i="39" s="1"/>
  <c r="C249" i="39"/>
  <c r="A250" i="39"/>
  <c r="B250" i="39" s="1"/>
  <c r="C250" i="39" s="1"/>
  <c r="A251" i="39"/>
  <c r="B251" i="39" s="1"/>
  <c r="C251" i="39" s="1"/>
  <c r="A252" i="39"/>
  <c r="B252" i="39"/>
  <c r="C252" i="39" s="1"/>
  <c r="A253" i="39"/>
  <c r="B253" i="39" s="1"/>
  <c r="C253" i="39" s="1"/>
  <c r="A254" i="39"/>
  <c r="B254" i="39" s="1"/>
  <c r="C254" i="39" s="1"/>
  <c r="A255" i="39"/>
  <c r="B255" i="39" s="1"/>
  <c r="C255" i="39" s="1"/>
  <c r="A256" i="39"/>
  <c r="B256" i="39" s="1"/>
  <c r="C256" i="39" s="1"/>
  <c r="A257" i="39"/>
  <c r="B257" i="39" s="1"/>
  <c r="C257" i="39" s="1"/>
  <c r="A258" i="39"/>
  <c r="B258" i="39" s="1"/>
  <c r="C258" i="39" s="1"/>
  <c r="A259" i="39"/>
  <c r="B259" i="39" s="1"/>
  <c r="C259" i="39" s="1"/>
  <c r="A260" i="39"/>
  <c r="B260" i="39" s="1"/>
  <c r="C260" i="39" s="1"/>
  <c r="A261" i="39"/>
  <c r="B261" i="39" s="1"/>
  <c r="C261" i="39" s="1"/>
  <c r="A262" i="39"/>
  <c r="B262" i="39" s="1"/>
  <c r="C262" i="39" s="1"/>
  <c r="A263" i="39"/>
  <c r="B263" i="39" s="1"/>
  <c r="C263" i="39" s="1"/>
  <c r="A264" i="39"/>
  <c r="B264" i="39" s="1"/>
  <c r="C264" i="39" s="1"/>
  <c r="A265" i="39"/>
  <c r="B265" i="39" s="1"/>
  <c r="C265" i="39"/>
  <c r="A266" i="39"/>
  <c r="B266" i="39" s="1"/>
  <c r="C266" i="39" s="1"/>
  <c r="A267" i="39"/>
  <c r="B267" i="39" s="1"/>
  <c r="C267" i="39" s="1"/>
  <c r="A268" i="39"/>
  <c r="B268" i="39"/>
  <c r="C268" i="39" s="1"/>
  <c r="A269" i="39"/>
  <c r="B269" i="39" s="1"/>
  <c r="C269" i="39" s="1"/>
  <c r="A270" i="39"/>
  <c r="B270" i="39" s="1"/>
  <c r="C270" i="39" s="1"/>
  <c r="A271" i="39"/>
  <c r="B271" i="39" s="1"/>
  <c r="C271" i="39" s="1"/>
  <c r="A272" i="39"/>
  <c r="B272" i="39" s="1"/>
  <c r="C272" i="39"/>
  <c r="A273" i="39"/>
  <c r="B273" i="39" s="1"/>
  <c r="C273" i="39" s="1"/>
  <c r="A274" i="39"/>
  <c r="B274" i="39" s="1"/>
  <c r="C274" i="39" s="1"/>
  <c r="A275" i="39"/>
  <c r="B275" i="39" s="1"/>
  <c r="C275" i="39" s="1"/>
  <c r="A276" i="39"/>
  <c r="B276" i="39" s="1"/>
  <c r="C276" i="39" s="1"/>
  <c r="A277" i="39"/>
  <c r="B277" i="39" s="1"/>
  <c r="C277" i="39" s="1"/>
  <c r="A278" i="39"/>
  <c r="B278" i="39" s="1"/>
  <c r="C278" i="39" s="1"/>
  <c r="A279" i="39"/>
  <c r="B279" i="39" s="1"/>
  <c r="C279" i="39" s="1"/>
  <c r="A280" i="39"/>
  <c r="B280" i="39" s="1"/>
  <c r="C280" i="39" s="1"/>
  <c r="A281" i="39"/>
  <c r="B281" i="39" s="1"/>
  <c r="C281" i="39" s="1"/>
  <c r="A282" i="39"/>
  <c r="B282" i="39" s="1"/>
  <c r="C282" i="39" s="1"/>
  <c r="A283" i="39"/>
  <c r="B283" i="39" s="1"/>
  <c r="C283" i="39" s="1"/>
  <c r="A284" i="39"/>
  <c r="B284" i="39" s="1"/>
  <c r="C284" i="39" s="1"/>
  <c r="A285" i="39"/>
  <c r="B285" i="39" s="1"/>
  <c r="C285" i="39" s="1"/>
  <c r="A286" i="39"/>
  <c r="B286" i="39" s="1"/>
  <c r="C286" i="39" s="1"/>
  <c r="A287" i="39"/>
  <c r="B287" i="39" s="1"/>
  <c r="C287" i="39" s="1"/>
  <c r="A288" i="39"/>
  <c r="B288" i="39" s="1"/>
  <c r="C288" i="39" s="1"/>
  <c r="A289" i="39"/>
  <c r="B289" i="39" s="1"/>
  <c r="C289" i="39" s="1"/>
  <c r="A290" i="39"/>
  <c r="B290" i="39" s="1"/>
  <c r="C290" i="39" s="1"/>
  <c r="A291" i="39"/>
  <c r="B291" i="39" s="1"/>
  <c r="C291" i="39" s="1"/>
  <c r="A292" i="39"/>
  <c r="B292" i="39" s="1"/>
  <c r="C292" i="39" s="1"/>
  <c r="A293" i="39"/>
  <c r="B293" i="39" s="1"/>
  <c r="C293" i="39"/>
  <c r="A294" i="39"/>
  <c r="B294" i="39" s="1"/>
  <c r="C294" i="39" s="1"/>
  <c r="A295" i="39"/>
  <c r="B295" i="39" s="1"/>
  <c r="C295" i="39" s="1"/>
  <c r="A296" i="39"/>
  <c r="B296" i="39"/>
  <c r="C296" i="39" s="1"/>
  <c r="A297" i="39"/>
  <c r="B297" i="39" s="1"/>
  <c r="C297" i="39" s="1"/>
  <c r="A298" i="39"/>
  <c r="B298" i="39" s="1"/>
  <c r="C298" i="39" s="1"/>
  <c r="A299" i="39"/>
  <c r="B299" i="39" s="1"/>
  <c r="C299" i="39" s="1"/>
  <c r="A300" i="39"/>
  <c r="B300" i="39" s="1"/>
  <c r="C300" i="39" s="1"/>
  <c r="A301" i="39"/>
  <c r="B301" i="39" s="1"/>
  <c r="C301" i="39" s="1"/>
  <c r="A302" i="39"/>
  <c r="B302" i="39" s="1"/>
  <c r="C302" i="39" s="1"/>
  <c r="A303" i="39"/>
  <c r="B303" i="39" s="1"/>
  <c r="C303" i="39" s="1"/>
  <c r="A304" i="39"/>
  <c r="B304" i="39" s="1"/>
  <c r="C304" i="39"/>
  <c r="A305" i="39"/>
  <c r="B305" i="39" s="1"/>
  <c r="C305" i="39" s="1"/>
  <c r="A306" i="39"/>
  <c r="B306" i="39" s="1"/>
  <c r="C306" i="39" s="1"/>
  <c r="A307" i="39"/>
  <c r="B307" i="39" s="1"/>
  <c r="C307" i="39" s="1"/>
  <c r="A308" i="39"/>
  <c r="B308" i="39" s="1"/>
  <c r="C308" i="39" s="1"/>
  <c r="A309" i="39"/>
  <c r="B309" i="39" s="1"/>
  <c r="C309" i="39" s="1"/>
  <c r="A310" i="39"/>
  <c r="B310" i="39" s="1"/>
  <c r="C310" i="39" s="1"/>
  <c r="A311" i="39"/>
  <c r="B311" i="39" s="1"/>
  <c r="C311" i="39" s="1"/>
  <c r="A312" i="39"/>
  <c r="B312" i="39" s="1"/>
  <c r="C312" i="39" s="1"/>
  <c r="A313" i="39"/>
  <c r="B313" i="39" s="1"/>
  <c r="C313" i="39" s="1"/>
  <c r="A314" i="39"/>
  <c r="B314" i="39" s="1"/>
  <c r="C314" i="39" s="1"/>
  <c r="A315" i="39"/>
  <c r="B315" i="39" s="1"/>
  <c r="C315" i="39" s="1"/>
  <c r="A316" i="39"/>
  <c r="B316" i="39" s="1"/>
  <c r="C316" i="39" s="1"/>
  <c r="A317" i="39"/>
  <c r="B317" i="39" s="1"/>
  <c r="C317" i="39" s="1"/>
  <c r="A318" i="39"/>
  <c r="B318" i="39" s="1"/>
  <c r="C318" i="39" s="1"/>
  <c r="A319" i="39"/>
  <c r="B319" i="39" s="1"/>
  <c r="C319" i="39" s="1"/>
  <c r="A320" i="39"/>
  <c r="B320" i="39" s="1"/>
  <c r="C320" i="39" s="1"/>
  <c r="A321" i="39"/>
  <c r="B321" i="39" s="1"/>
  <c r="C321" i="39" s="1"/>
  <c r="A322" i="39"/>
  <c r="B322" i="39" s="1"/>
  <c r="C322" i="39" s="1"/>
  <c r="A323" i="39"/>
  <c r="B323" i="39" s="1"/>
  <c r="C323" i="39" s="1"/>
  <c r="A324" i="39"/>
  <c r="B324" i="39" s="1"/>
  <c r="C324" i="39" s="1"/>
  <c r="A325" i="39"/>
  <c r="B325" i="39" s="1"/>
  <c r="C325" i="39"/>
  <c r="A326" i="39"/>
  <c r="B326" i="39" s="1"/>
  <c r="C326" i="39" s="1"/>
  <c r="A327" i="39"/>
  <c r="B327" i="39" s="1"/>
  <c r="C327" i="39" s="1"/>
  <c r="A328" i="39"/>
  <c r="B328" i="39"/>
  <c r="C328" i="39" s="1"/>
  <c r="A329" i="39"/>
  <c r="B329" i="39" s="1"/>
  <c r="C329" i="39" s="1"/>
  <c r="A330" i="39"/>
  <c r="B330" i="39" s="1"/>
  <c r="C330" i="39" s="1"/>
  <c r="A331" i="39"/>
  <c r="B331" i="39" s="1"/>
  <c r="C331" i="39" s="1"/>
  <c r="A332" i="39"/>
  <c r="B332" i="39" s="1"/>
  <c r="C332" i="39" s="1"/>
  <c r="A333" i="39"/>
  <c r="B333" i="39" s="1"/>
  <c r="C333" i="39" s="1"/>
  <c r="A334" i="39"/>
  <c r="B334" i="39" s="1"/>
  <c r="C334" i="39" s="1"/>
  <c r="A335" i="39"/>
  <c r="B335" i="39" s="1"/>
  <c r="C335" i="39" s="1"/>
  <c r="A336" i="39"/>
  <c r="B336" i="39" s="1"/>
  <c r="C336" i="39" s="1"/>
  <c r="A337" i="39"/>
  <c r="B337" i="39" s="1"/>
  <c r="C337" i="39" s="1"/>
  <c r="A338" i="39"/>
  <c r="B338" i="39" s="1"/>
  <c r="C338" i="39" s="1"/>
  <c r="A339" i="39"/>
  <c r="B339" i="39" s="1"/>
  <c r="C339" i="39" s="1"/>
  <c r="A340" i="39"/>
  <c r="B340" i="39" s="1"/>
  <c r="C340" i="39" s="1"/>
  <c r="A341" i="39"/>
  <c r="B341" i="39" s="1"/>
  <c r="C341" i="39" s="1"/>
  <c r="A342" i="39"/>
  <c r="B342" i="39" s="1"/>
  <c r="C342" i="39" s="1"/>
  <c r="A343" i="39"/>
  <c r="B343" i="39" s="1"/>
  <c r="C343" i="39" s="1"/>
  <c r="A344" i="39"/>
  <c r="B344" i="39" s="1"/>
  <c r="C344" i="39" s="1"/>
  <c r="A345" i="39"/>
  <c r="B345" i="39" s="1"/>
  <c r="C345" i="39"/>
  <c r="A346" i="39"/>
  <c r="B346" i="39" s="1"/>
  <c r="C346" i="39" s="1"/>
  <c r="A347" i="39"/>
  <c r="B347" i="39" s="1"/>
  <c r="C347" i="39" s="1"/>
  <c r="A348" i="39"/>
  <c r="B348" i="39"/>
  <c r="C348" i="39" s="1"/>
  <c r="A349" i="39"/>
  <c r="B349" i="39" s="1"/>
  <c r="C349" i="39" s="1"/>
  <c r="A350" i="39"/>
  <c r="B350" i="39" s="1"/>
  <c r="C350" i="39" s="1"/>
  <c r="A351" i="39"/>
  <c r="B351" i="39" s="1"/>
  <c r="C351" i="39" s="1"/>
  <c r="A352" i="39"/>
  <c r="B352" i="39" s="1"/>
  <c r="C352" i="39" s="1"/>
  <c r="A353" i="39"/>
  <c r="B353" i="39" s="1"/>
  <c r="C353" i="39" s="1"/>
  <c r="A354" i="39"/>
  <c r="B354" i="39" s="1"/>
  <c r="C354" i="39" s="1"/>
  <c r="A355" i="39"/>
  <c r="B355" i="39" s="1"/>
  <c r="C355" i="39" s="1"/>
  <c r="A356" i="39"/>
  <c r="B356" i="39" s="1"/>
  <c r="C356" i="39" s="1"/>
  <c r="A357" i="39"/>
  <c r="B357" i="39" s="1"/>
  <c r="C357" i="39" s="1"/>
  <c r="A358" i="39"/>
  <c r="B358" i="39" s="1"/>
  <c r="C358" i="39" s="1"/>
  <c r="A359" i="39"/>
  <c r="B359" i="39" s="1"/>
  <c r="C359" i="39" s="1"/>
  <c r="A360" i="39"/>
  <c r="B360" i="39" s="1"/>
  <c r="C360" i="39" s="1"/>
  <c r="A361" i="39"/>
  <c r="B361" i="39" s="1"/>
  <c r="C361" i="39"/>
  <c r="A362" i="39"/>
  <c r="B362" i="39" s="1"/>
  <c r="C362" i="39" s="1"/>
  <c r="A363" i="39"/>
  <c r="B363" i="39" s="1"/>
  <c r="C363" i="39" s="1"/>
  <c r="A364" i="39"/>
  <c r="B364" i="39"/>
  <c r="C364" i="39" s="1"/>
  <c r="A365" i="39"/>
  <c r="B365" i="39" s="1"/>
  <c r="C365" i="39" s="1"/>
  <c r="A366" i="39"/>
  <c r="B366" i="39" s="1"/>
  <c r="C366" i="39" s="1"/>
  <c r="A367" i="39"/>
  <c r="B367" i="39" s="1"/>
  <c r="C367" i="39" s="1"/>
  <c r="A368" i="39"/>
  <c r="B368" i="39" s="1"/>
  <c r="C368" i="39" s="1"/>
  <c r="A369" i="39"/>
  <c r="B369" i="39" s="1"/>
  <c r="C369" i="39" s="1"/>
  <c r="A370" i="39"/>
  <c r="B370" i="39" s="1"/>
  <c r="C370" i="39" s="1"/>
  <c r="A371" i="39"/>
  <c r="B371" i="39" s="1"/>
  <c r="C371" i="39" s="1"/>
  <c r="A372" i="39"/>
  <c r="B372" i="39" s="1"/>
  <c r="C372" i="39" s="1"/>
  <c r="A373" i="39"/>
  <c r="B373" i="39" s="1"/>
  <c r="C373" i="39" s="1"/>
  <c r="A374" i="39"/>
  <c r="B374" i="39" s="1"/>
  <c r="C374" i="39" s="1"/>
  <c r="A375" i="39"/>
  <c r="B375" i="39" s="1"/>
  <c r="C375" i="39" s="1"/>
  <c r="A376" i="39"/>
  <c r="B376" i="39" s="1"/>
  <c r="C376" i="39" s="1"/>
  <c r="A377" i="39"/>
  <c r="B377" i="39" s="1"/>
  <c r="C377" i="39" s="1"/>
  <c r="A378" i="39"/>
  <c r="B378" i="39" s="1"/>
  <c r="C378" i="39" s="1"/>
  <c r="A379" i="39"/>
  <c r="B379" i="39" s="1"/>
  <c r="C379" i="39" s="1"/>
  <c r="A380" i="39"/>
  <c r="B380" i="39"/>
  <c r="C380" i="39" s="1"/>
  <c r="A381" i="39"/>
  <c r="B381" i="39" s="1"/>
  <c r="C381" i="39" s="1"/>
  <c r="A382" i="39"/>
  <c r="B382" i="39" s="1"/>
  <c r="C382" i="39" s="1"/>
  <c r="A383" i="39"/>
  <c r="B383" i="39" s="1"/>
  <c r="C383" i="39" s="1"/>
  <c r="A384" i="39"/>
  <c r="B384" i="39" s="1"/>
  <c r="C384" i="39" s="1"/>
  <c r="A385" i="39"/>
  <c r="B385" i="39" s="1"/>
  <c r="C385" i="39" s="1"/>
  <c r="A386" i="39"/>
  <c r="B386" i="39" s="1"/>
  <c r="C386" i="39" s="1"/>
  <c r="A387" i="39"/>
  <c r="B387" i="39" s="1"/>
  <c r="C387" i="39" s="1"/>
  <c r="A388" i="39"/>
  <c r="B388" i="39" s="1"/>
  <c r="C388" i="39" s="1"/>
  <c r="A389" i="39"/>
  <c r="B389" i="39" s="1"/>
  <c r="C389" i="39" s="1"/>
  <c r="A390" i="39"/>
  <c r="B390" i="39" s="1"/>
  <c r="C390" i="39" s="1"/>
  <c r="A391" i="39"/>
  <c r="B391" i="39" s="1"/>
  <c r="C391" i="39" s="1"/>
  <c r="A392" i="39"/>
  <c r="B392" i="39" s="1"/>
  <c r="C392" i="39" s="1"/>
  <c r="A393" i="39"/>
  <c r="B393" i="39" s="1"/>
  <c r="C393" i="39"/>
  <c r="A394" i="39"/>
  <c r="B394" i="39" s="1"/>
  <c r="C394" i="39" s="1"/>
  <c r="A395" i="39"/>
  <c r="B395" i="39" s="1"/>
  <c r="C395" i="39" s="1"/>
  <c r="A396" i="39"/>
  <c r="B396" i="39"/>
  <c r="C396" i="39" s="1"/>
  <c r="A397" i="39"/>
  <c r="B397" i="39" s="1"/>
  <c r="C397" i="39" s="1"/>
  <c r="A398" i="39"/>
  <c r="B398" i="39" s="1"/>
  <c r="C398" i="39" s="1"/>
  <c r="A399" i="39"/>
  <c r="B399" i="39" s="1"/>
  <c r="C399" i="39" s="1"/>
  <c r="A400" i="39"/>
  <c r="B400" i="39" s="1"/>
  <c r="C400" i="39"/>
  <c r="A401" i="39"/>
  <c r="B401" i="39" s="1"/>
  <c r="C401" i="39" s="1"/>
  <c r="A402" i="39"/>
  <c r="B402" i="39" s="1"/>
  <c r="C402" i="39" s="1"/>
  <c r="A403" i="39"/>
  <c r="B403" i="39" s="1"/>
  <c r="C403" i="39" s="1"/>
  <c r="A404" i="39"/>
  <c r="B404" i="39" s="1"/>
  <c r="C404" i="39" s="1"/>
  <c r="A405" i="39"/>
  <c r="B405" i="39" s="1"/>
  <c r="C405" i="39" s="1"/>
  <c r="A406" i="39"/>
  <c r="B406" i="39" s="1"/>
  <c r="C406" i="39" s="1"/>
  <c r="A407" i="39"/>
  <c r="B407" i="39" s="1"/>
  <c r="C407" i="39" s="1"/>
  <c r="A408" i="39"/>
  <c r="B408" i="39" s="1"/>
  <c r="C408" i="39" s="1"/>
  <c r="A409" i="39"/>
  <c r="B409" i="39" s="1"/>
  <c r="C409" i="39" s="1"/>
  <c r="A410" i="39"/>
  <c r="B410" i="39" s="1"/>
  <c r="C410" i="39" s="1"/>
  <c r="A411" i="39"/>
  <c r="B411" i="39" s="1"/>
  <c r="C411" i="39" s="1"/>
  <c r="A412" i="39"/>
  <c r="B412" i="39" s="1"/>
  <c r="C412" i="39" s="1"/>
  <c r="A413" i="39"/>
  <c r="B413" i="39" s="1"/>
  <c r="C413" i="39" s="1"/>
  <c r="A414" i="39"/>
  <c r="B414" i="39" s="1"/>
  <c r="C414" i="39" s="1"/>
  <c r="A415" i="39"/>
  <c r="B415" i="39" s="1"/>
  <c r="C415" i="39" s="1"/>
  <c r="A416" i="39"/>
  <c r="B416" i="39" s="1"/>
  <c r="C416" i="39" s="1"/>
  <c r="A417" i="39"/>
  <c r="B417" i="39" s="1"/>
  <c r="C417" i="39" s="1"/>
  <c r="A418" i="39"/>
  <c r="B418" i="39" s="1"/>
  <c r="C418" i="39" s="1"/>
  <c r="A419" i="39"/>
  <c r="B419" i="39" s="1"/>
  <c r="C419" i="39" s="1"/>
  <c r="A420" i="39"/>
  <c r="B420" i="39" s="1"/>
  <c r="C420" i="39" s="1"/>
  <c r="A421" i="39"/>
  <c r="B421" i="39" s="1"/>
  <c r="C421" i="39" s="1"/>
  <c r="A422" i="39"/>
  <c r="B422" i="39" s="1"/>
  <c r="C422" i="39" s="1"/>
  <c r="A423" i="39"/>
  <c r="B423" i="39" s="1"/>
  <c r="C423" i="39" s="1"/>
  <c r="A424" i="39"/>
  <c r="B424" i="39" s="1"/>
  <c r="C424" i="39" s="1"/>
  <c r="A425" i="39"/>
  <c r="B425" i="39" s="1"/>
  <c r="C425" i="39"/>
  <c r="A426" i="39"/>
  <c r="B426" i="39" s="1"/>
  <c r="C426" i="39" s="1"/>
  <c r="A427" i="39"/>
  <c r="B427" i="39" s="1"/>
  <c r="C427" i="39" s="1"/>
  <c r="A428" i="39"/>
  <c r="B428" i="39"/>
  <c r="C428" i="39" s="1"/>
  <c r="A429" i="39"/>
  <c r="B429" i="39" s="1"/>
  <c r="C429" i="39" s="1"/>
  <c r="A430" i="39"/>
  <c r="B430" i="39" s="1"/>
  <c r="C430" i="39" s="1"/>
  <c r="A431" i="39"/>
  <c r="B431" i="39" s="1"/>
  <c r="C431" i="39" s="1"/>
  <c r="A432" i="39"/>
  <c r="B432" i="39" s="1"/>
  <c r="C432" i="39" s="1"/>
  <c r="A433" i="39"/>
  <c r="B433" i="39" s="1"/>
  <c r="C433" i="39" s="1"/>
  <c r="A434" i="39"/>
  <c r="B434" i="39" s="1"/>
  <c r="C434" i="39" s="1"/>
  <c r="A435" i="39"/>
  <c r="B435" i="39" s="1"/>
  <c r="C435" i="39" s="1"/>
  <c r="A436" i="39"/>
  <c r="B436" i="39" s="1"/>
  <c r="C436" i="39" s="1"/>
  <c r="A437" i="39"/>
  <c r="B437" i="39" s="1"/>
  <c r="C437" i="39" s="1"/>
  <c r="A438" i="39"/>
  <c r="B438" i="39" s="1"/>
  <c r="C438" i="39" s="1"/>
  <c r="A439" i="39"/>
  <c r="B439" i="39" s="1"/>
  <c r="C439" i="39" s="1"/>
  <c r="A440" i="39"/>
  <c r="B440" i="39" s="1"/>
  <c r="C440" i="39" s="1"/>
  <c r="A441" i="39"/>
  <c r="B441" i="39" s="1"/>
  <c r="C441" i="39" s="1"/>
  <c r="A442" i="39"/>
  <c r="B442" i="39" s="1"/>
  <c r="C442" i="39" s="1"/>
  <c r="A443" i="39"/>
  <c r="B443" i="39" s="1"/>
  <c r="C443" i="39" s="1"/>
  <c r="A444" i="39"/>
  <c r="B444" i="39" s="1"/>
  <c r="C444" i="39" s="1"/>
  <c r="A445" i="39"/>
  <c r="B445" i="39" s="1"/>
  <c r="C445" i="39" s="1"/>
  <c r="A446" i="39"/>
  <c r="B446" i="39" s="1"/>
  <c r="C446" i="39" s="1"/>
  <c r="A447" i="39"/>
  <c r="B447" i="39" s="1"/>
  <c r="C447" i="39" s="1"/>
  <c r="A448" i="39"/>
  <c r="B448" i="39" s="1"/>
  <c r="C448" i="39" s="1"/>
  <c r="A449" i="39"/>
  <c r="B449" i="39" s="1"/>
  <c r="C449" i="39" s="1"/>
  <c r="A450" i="39"/>
  <c r="B450" i="39" s="1"/>
  <c r="C450" i="39" s="1"/>
  <c r="A451" i="39"/>
  <c r="B451" i="39" s="1"/>
  <c r="C451" i="39" s="1"/>
  <c r="A452" i="39"/>
  <c r="B452" i="39" s="1"/>
  <c r="C452" i="39" s="1"/>
  <c r="A453" i="39"/>
  <c r="B453" i="39" s="1"/>
  <c r="C453" i="39" s="1"/>
  <c r="A454" i="39"/>
  <c r="B454" i="39" s="1"/>
  <c r="C454" i="39" s="1"/>
  <c r="A455" i="39"/>
  <c r="B455" i="39" s="1"/>
  <c r="C455" i="39" s="1"/>
  <c r="A456" i="39"/>
  <c r="B456" i="39" s="1"/>
  <c r="C456" i="39" s="1"/>
  <c r="A457" i="39"/>
  <c r="B457" i="39" s="1"/>
  <c r="C457" i="39"/>
  <c r="A458" i="39"/>
  <c r="B458" i="39" s="1"/>
  <c r="C458" i="39" s="1"/>
  <c r="A459" i="39"/>
  <c r="B459" i="39" s="1"/>
  <c r="C459" i="39" s="1"/>
  <c r="A460" i="39"/>
  <c r="B460" i="39"/>
  <c r="C460" i="39" s="1"/>
  <c r="A461" i="39"/>
  <c r="B461" i="39" s="1"/>
  <c r="C461" i="39" s="1"/>
  <c r="A462" i="39"/>
  <c r="B462" i="39" s="1"/>
  <c r="C462" i="39" s="1"/>
  <c r="A463" i="39"/>
  <c r="B463" i="39" s="1"/>
  <c r="C463" i="39" s="1"/>
  <c r="A464" i="39"/>
  <c r="B464" i="39" s="1"/>
  <c r="C464" i="39" s="1"/>
  <c r="A465" i="39"/>
  <c r="B465" i="39" s="1"/>
  <c r="C465" i="39" s="1"/>
  <c r="A466" i="39"/>
  <c r="B466" i="39" s="1"/>
  <c r="C466" i="39" s="1"/>
  <c r="A467" i="39"/>
  <c r="B467" i="39" s="1"/>
  <c r="C467" i="39" s="1"/>
  <c r="A468" i="39"/>
  <c r="B468" i="39" s="1"/>
  <c r="C468" i="39" s="1"/>
  <c r="A469" i="39"/>
  <c r="B469" i="39" s="1"/>
  <c r="C469" i="39" s="1"/>
  <c r="A470" i="39"/>
  <c r="B470" i="39" s="1"/>
  <c r="C470" i="39" s="1"/>
  <c r="A471" i="39"/>
  <c r="B471" i="39" s="1"/>
  <c r="C471" i="39" s="1"/>
  <c r="A472" i="39"/>
  <c r="B472" i="39" s="1"/>
  <c r="C472" i="39" s="1"/>
  <c r="A473" i="39"/>
  <c r="B473" i="39" s="1"/>
  <c r="C473" i="39"/>
  <c r="A474" i="39"/>
  <c r="B474" i="39" s="1"/>
  <c r="C474" i="39" s="1"/>
  <c r="A475" i="39"/>
  <c r="B475" i="39" s="1"/>
  <c r="C475" i="39" s="1"/>
  <c r="A476" i="39"/>
  <c r="B476" i="39"/>
  <c r="C476" i="39" s="1"/>
  <c r="A477" i="39"/>
  <c r="B477" i="39" s="1"/>
  <c r="C477" i="39" s="1"/>
  <c r="A478" i="39"/>
  <c r="B478" i="39" s="1"/>
  <c r="C478" i="39" s="1"/>
  <c r="A479" i="39"/>
  <c r="B479" i="39" s="1"/>
  <c r="C479" i="39" s="1"/>
  <c r="A480" i="39"/>
  <c r="B480" i="39"/>
  <c r="C480" i="39"/>
  <c r="A481" i="39"/>
  <c r="B481" i="39" s="1"/>
  <c r="C481" i="39" s="1"/>
  <c r="A482" i="39"/>
  <c r="B482" i="39" s="1"/>
  <c r="C482" i="39" s="1"/>
  <c r="A483" i="39"/>
  <c r="B483" i="39" s="1"/>
  <c r="C483" i="39" s="1"/>
  <c r="A484" i="39"/>
  <c r="B484" i="39" s="1"/>
  <c r="C484" i="39" s="1"/>
  <c r="A485" i="39"/>
  <c r="B485" i="39" s="1"/>
  <c r="C485" i="39" s="1"/>
  <c r="A486" i="39"/>
  <c r="B486" i="39" s="1"/>
  <c r="C486" i="39" s="1"/>
  <c r="A487" i="39"/>
  <c r="B487" i="39" s="1"/>
  <c r="C487" i="39" s="1"/>
  <c r="A488" i="39"/>
  <c r="B488" i="39" s="1"/>
  <c r="C488" i="39" s="1"/>
  <c r="A489" i="39"/>
  <c r="B489" i="39" s="1"/>
  <c r="C489" i="39"/>
  <c r="A490" i="39"/>
  <c r="B490" i="39" s="1"/>
  <c r="C490" i="39" s="1"/>
  <c r="A491" i="39"/>
  <c r="B491" i="39" s="1"/>
  <c r="C491" i="39" s="1"/>
  <c r="A492" i="39"/>
  <c r="B492" i="39"/>
  <c r="C492" i="39" s="1"/>
  <c r="A493" i="39"/>
  <c r="B493" i="39" s="1"/>
  <c r="C493" i="39"/>
  <c r="A494" i="39"/>
  <c r="B494" i="39" s="1"/>
  <c r="C494" i="39" s="1"/>
  <c r="A495" i="39"/>
  <c r="B495" i="39" s="1"/>
  <c r="C495" i="39" s="1"/>
  <c r="A496" i="39"/>
  <c r="B496" i="39"/>
  <c r="C496" i="39" s="1"/>
  <c r="A497" i="39"/>
  <c r="B497" i="39" s="1"/>
  <c r="C497" i="39" s="1"/>
  <c r="A498" i="39"/>
  <c r="B498" i="39" s="1"/>
  <c r="C498" i="39" s="1"/>
  <c r="A499" i="39"/>
  <c r="B499" i="39" s="1"/>
  <c r="C499" i="39" s="1"/>
  <c r="A500" i="39"/>
  <c r="B500" i="39" s="1"/>
  <c r="C500" i="39" s="1"/>
  <c r="A501" i="39"/>
  <c r="B501" i="39" s="1"/>
  <c r="C501" i="39" s="1"/>
  <c r="A502" i="39"/>
  <c r="B502" i="39" s="1"/>
  <c r="C502" i="39" s="1"/>
  <c r="A503" i="39"/>
  <c r="B503" i="39" s="1"/>
  <c r="C503" i="39" s="1"/>
  <c r="A504" i="39"/>
  <c r="B504" i="39" s="1"/>
  <c r="C504" i="39" s="1"/>
  <c r="A505" i="39"/>
  <c r="B505" i="39" s="1"/>
  <c r="C505" i="39"/>
  <c r="A506" i="39"/>
  <c r="B506" i="39" s="1"/>
  <c r="C506" i="39" s="1"/>
  <c r="A507" i="39"/>
  <c r="B507" i="39" s="1"/>
  <c r="C507" i="39" s="1"/>
  <c r="A508" i="39"/>
  <c r="B508" i="39"/>
  <c r="C508" i="39" s="1"/>
  <c r="A509" i="39"/>
  <c r="B509" i="39" s="1"/>
  <c r="C509" i="39" s="1"/>
  <c r="A510" i="39"/>
  <c r="B510" i="39" s="1"/>
  <c r="C510" i="39" s="1"/>
  <c r="A511" i="39"/>
  <c r="B511" i="39" s="1"/>
  <c r="C511" i="39" s="1"/>
  <c r="A512" i="39"/>
  <c r="B512" i="39" s="1"/>
  <c r="C512" i="39" s="1"/>
  <c r="A513" i="39"/>
  <c r="B513" i="39" s="1"/>
  <c r="C513" i="39" s="1"/>
  <c r="A514" i="39"/>
  <c r="B514" i="39" s="1"/>
  <c r="C514" i="39" s="1"/>
  <c r="A515" i="39"/>
  <c r="B515" i="39" s="1"/>
  <c r="C515" i="39" s="1"/>
  <c r="A516" i="39"/>
  <c r="B516" i="39" s="1"/>
  <c r="C516" i="39" s="1"/>
  <c r="A517" i="39"/>
  <c r="B517" i="39" s="1"/>
  <c r="C517" i="39" s="1"/>
  <c r="A518" i="39"/>
  <c r="B518" i="39" s="1"/>
  <c r="C518" i="39" s="1"/>
  <c r="A519" i="39"/>
  <c r="B519" i="39" s="1"/>
  <c r="C519" i="39" s="1"/>
  <c r="A520" i="39"/>
  <c r="B520" i="39" s="1"/>
  <c r="C520" i="39" s="1"/>
  <c r="A521" i="39"/>
  <c r="B521" i="39" s="1"/>
  <c r="C521" i="39"/>
  <c r="A522" i="39"/>
  <c r="B522" i="39" s="1"/>
  <c r="C522" i="39" s="1"/>
  <c r="A523" i="39"/>
  <c r="B523" i="39" s="1"/>
  <c r="C523" i="39" s="1"/>
  <c r="A524" i="39"/>
  <c r="B524" i="39"/>
  <c r="C524" i="39" s="1"/>
  <c r="A525" i="39"/>
  <c r="B525" i="39" s="1"/>
  <c r="C525" i="39" s="1"/>
  <c r="A526" i="39"/>
  <c r="B526" i="39" s="1"/>
  <c r="C526" i="39" s="1"/>
  <c r="A527" i="39"/>
  <c r="B527" i="39" s="1"/>
  <c r="C527" i="39" s="1"/>
  <c r="A528" i="39"/>
  <c r="B528" i="39" s="1"/>
  <c r="C528" i="39" s="1"/>
  <c r="A529" i="39"/>
  <c r="B529" i="39" s="1"/>
  <c r="C529" i="39" s="1"/>
  <c r="A530" i="39"/>
  <c r="B530" i="39" s="1"/>
  <c r="C530" i="39" s="1"/>
  <c r="A531" i="39"/>
  <c r="B531" i="39" s="1"/>
  <c r="C531" i="39" s="1"/>
  <c r="A532" i="39"/>
  <c r="B532" i="39" s="1"/>
  <c r="C532" i="39" s="1"/>
  <c r="A533" i="39"/>
  <c r="B533" i="39" s="1"/>
  <c r="C533" i="39" s="1"/>
  <c r="A534" i="39"/>
  <c r="B534" i="39" s="1"/>
  <c r="C534" i="39" s="1"/>
  <c r="A535" i="39"/>
  <c r="B535" i="39" s="1"/>
  <c r="C535" i="39" s="1"/>
  <c r="A536" i="39"/>
  <c r="B536" i="39" s="1"/>
  <c r="C536" i="39" s="1"/>
  <c r="A537" i="39"/>
  <c r="B537" i="39" s="1"/>
  <c r="C537" i="39"/>
  <c r="A538" i="39"/>
  <c r="B538" i="39" s="1"/>
  <c r="C538" i="39" s="1"/>
  <c r="A539" i="39"/>
  <c r="B539" i="39" s="1"/>
  <c r="C539" i="39" s="1"/>
  <c r="A540" i="39"/>
  <c r="B540" i="39"/>
  <c r="C540" i="39" s="1"/>
  <c r="A541" i="39"/>
  <c r="B541" i="39" s="1"/>
  <c r="C541" i="39"/>
  <c r="A542" i="39"/>
  <c r="B542" i="39" s="1"/>
  <c r="C542" i="39" s="1"/>
  <c r="A543" i="39"/>
  <c r="B543" i="39" s="1"/>
  <c r="C543" i="39" s="1"/>
  <c r="A544" i="39"/>
  <c r="B544" i="39"/>
  <c r="C544" i="39"/>
  <c r="A545" i="39"/>
  <c r="B545" i="39" s="1"/>
  <c r="C545" i="39" s="1"/>
  <c r="A546" i="39"/>
  <c r="B546" i="39" s="1"/>
  <c r="C546" i="39" s="1"/>
  <c r="A547" i="39"/>
  <c r="B547" i="39" s="1"/>
  <c r="C547" i="39" s="1"/>
  <c r="A548" i="39"/>
  <c r="B548" i="39" s="1"/>
  <c r="C548" i="39" s="1"/>
  <c r="A549" i="39"/>
  <c r="B549" i="39" s="1"/>
  <c r="C549" i="39" s="1"/>
  <c r="A550" i="39"/>
  <c r="B550" i="39" s="1"/>
  <c r="C550" i="39" s="1"/>
  <c r="A551" i="39"/>
  <c r="B551" i="39" s="1"/>
  <c r="C551" i="39" s="1"/>
  <c r="A552" i="39"/>
  <c r="B552" i="39" s="1"/>
  <c r="C552" i="39" s="1"/>
  <c r="A553" i="39"/>
  <c r="B553" i="39" s="1"/>
  <c r="C553" i="39" s="1"/>
  <c r="A554" i="39"/>
  <c r="B554" i="39" s="1"/>
  <c r="C554" i="39" s="1"/>
  <c r="A555" i="39"/>
  <c r="B555" i="39" s="1"/>
  <c r="C555" i="39" s="1"/>
  <c r="A556" i="39"/>
  <c r="B556" i="39" s="1"/>
  <c r="C556" i="39" s="1"/>
  <c r="A557" i="39"/>
  <c r="B557" i="39" s="1"/>
  <c r="C557" i="39" s="1"/>
  <c r="A558" i="39"/>
  <c r="B558" i="39" s="1"/>
  <c r="C558" i="39" s="1"/>
  <c r="A559" i="39"/>
  <c r="B559" i="39" s="1"/>
  <c r="C559" i="39" s="1"/>
  <c r="A560" i="39"/>
  <c r="B560" i="39"/>
  <c r="C560" i="39"/>
  <c r="A561" i="39"/>
  <c r="B561" i="39" s="1"/>
  <c r="C561" i="39" s="1"/>
  <c r="A562" i="39"/>
  <c r="B562" i="39" s="1"/>
  <c r="C562" i="39" s="1"/>
  <c r="A563" i="39"/>
  <c r="B563" i="39" s="1"/>
  <c r="C563" i="39" s="1"/>
  <c r="A564" i="39"/>
  <c r="B564" i="39" s="1"/>
  <c r="C564" i="39" s="1"/>
  <c r="A565" i="39"/>
  <c r="B565" i="39" s="1"/>
  <c r="C565" i="39" s="1"/>
  <c r="A566" i="39"/>
  <c r="B566" i="39" s="1"/>
  <c r="C566" i="39" s="1"/>
  <c r="A567" i="39"/>
  <c r="B567" i="39" s="1"/>
  <c r="C567" i="39" s="1"/>
  <c r="A568" i="39"/>
  <c r="B568" i="39" s="1"/>
  <c r="C568" i="39" s="1"/>
  <c r="A569" i="39"/>
  <c r="B569" i="39" s="1"/>
  <c r="C569" i="39" s="1"/>
  <c r="A570" i="39"/>
  <c r="B570" i="39" s="1"/>
  <c r="C570" i="39" s="1"/>
  <c r="A571" i="39"/>
  <c r="B571" i="39" s="1"/>
  <c r="C571" i="39" s="1"/>
  <c r="A572" i="39"/>
  <c r="B572" i="39" s="1"/>
  <c r="C572" i="39" s="1"/>
  <c r="A573" i="39"/>
  <c r="B573" i="39" s="1"/>
  <c r="C573" i="39"/>
  <c r="A574" i="39"/>
  <c r="B574" i="39" s="1"/>
  <c r="C574" i="39" s="1"/>
  <c r="A575" i="39"/>
  <c r="B575" i="39" s="1"/>
  <c r="C575" i="39" s="1"/>
  <c r="A576" i="39"/>
  <c r="B576" i="39"/>
  <c r="C576" i="39"/>
  <c r="A577" i="39"/>
  <c r="B577" i="39" s="1"/>
  <c r="C577" i="39" s="1"/>
  <c r="A578" i="39"/>
  <c r="B578" i="39" s="1"/>
  <c r="C578" i="39" s="1"/>
  <c r="A579" i="39"/>
  <c r="B579" i="39" s="1"/>
  <c r="C579" i="39" s="1"/>
  <c r="A580" i="39"/>
  <c r="B580" i="39" s="1"/>
  <c r="C580" i="39" s="1"/>
  <c r="A581" i="39"/>
  <c r="B581" i="39" s="1"/>
  <c r="C581" i="39" s="1"/>
  <c r="A582" i="39"/>
  <c r="B582" i="39" s="1"/>
  <c r="C582" i="39" s="1"/>
  <c r="A583" i="39"/>
  <c r="B583" i="39" s="1"/>
  <c r="C583" i="39" s="1"/>
  <c r="A584" i="39"/>
  <c r="B584" i="39" s="1"/>
  <c r="C584" i="39" s="1"/>
  <c r="A585" i="39"/>
  <c r="B585" i="39" s="1"/>
  <c r="C585" i="39"/>
  <c r="A586" i="39"/>
  <c r="B586" i="39" s="1"/>
  <c r="C586" i="39" s="1"/>
  <c r="A587" i="39"/>
  <c r="B587" i="39" s="1"/>
  <c r="C587" i="39" s="1"/>
  <c r="A588" i="39"/>
  <c r="B588" i="39"/>
  <c r="C588" i="39" s="1"/>
  <c r="A589" i="39"/>
  <c r="B589" i="39" s="1"/>
  <c r="C589" i="39"/>
  <c r="A590" i="39"/>
  <c r="B590" i="39" s="1"/>
  <c r="C590" i="39" s="1"/>
  <c r="A591" i="39"/>
  <c r="B591" i="39" s="1"/>
  <c r="C591" i="39" s="1"/>
  <c r="A592" i="39"/>
  <c r="B592" i="39"/>
  <c r="C592" i="39" s="1"/>
  <c r="A593" i="39"/>
  <c r="B593" i="39" s="1"/>
  <c r="C593" i="39" s="1"/>
  <c r="A594" i="39"/>
  <c r="B594" i="39" s="1"/>
  <c r="C594" i="39" s="1"/>
  <c r="A595" i="39"/>
  <c r="B595" i="39" s="1"/>
  <c r="C595" i="39" s="1"/>
  <c r="A596" i="39"/>
  <c r="B596" i="39" s="1"/>
  <c r="C596" i="39" s="1"/>
  <c r="A597" i="39"/>
  <c r="B597" i="39" s="1"/>
  <c r="C597" i="39" s="1"/>
  <c r="A598" i="39"/>
  <c r="B598" i="39" s="1"/>
  <c r="C598" i="39" s="1"/>
  <c r="A599" i="39"/>
  <c r="B599" i="39" s="1"/>
  <c r="C599" i="39" s="1"/>
  <c r="A600" i="39"/>
  <c r="B600" i="39" s="1"/>
  <c r="C600" i="39" s="1"/>
  <c r="A601" i="39"/>
  <c r="B601" i="39" s="1"/>
  <c r="C601" i="39"/>
  <c r="A602" i="39"/>
  <c r="B602" i="39" s="1"/>
  <c r="C602" i="39" s="1"/>
  <c r="A603" i="39"/>
  <c r="B603" i="39" s="1"/>
  <c r="C603" i="39" s="1"/>
  <c r="A604" i="39"/>
  <c r="B604" i="39"/>
  <c r="C604" i="39" s="1"/>
  <c r="A605" i="39"/>
  <c r="B605" i="39" s="1"/>
  <c r="C605" i="39" s="1"/>
  <c r="A606" i="39"/>
  <c r="B606" i="39" s="1"/>
  <c r="C606" i="39" s="1"/>
  <c r="A607" i="39"/>
  <c r="B607" i="39" s="1"/>
  <c r="C607" i="39" s="1"/>
  <c r="A608" i="39"/>
  <c r="B608" i="39" s="1"/>
  <c r="C608" i="39" s="1"/>
  <c r="A609" i="39"/>
  <c r="B609" i="39" s="1"/>
  <c r="C609" i="39" s="1"/>
  <c r="A610" i="39"/>
  <c r="B610" i="39" s="1"/>
  <c r="C610" i="39" s="1"/>
  <c r="A611" i="39"/>
  <c r="B611" i="39" s="1"/>
  <c r="C611" i="39" s="1"/>
  <c r="A612" i="39"/>
  <c r="B612" i="39" s="1"/>
  <c r="C612" i="39" s="1"/>
  <c r="A613" i="39"/>
  <c r="B613" i="39" s="1"/>
  <c r="C613" i="39" s="1"/>
  <c r="A614" i="39"/>
  <c r="B614" i="39" s="1"/>
  <c r="C614" i="39" s="1"/>
  <c r="A615" i="39"/>
  <c r="B615" i="39" s="1"/>
  <c r="C615" i="39" s="1"/>
  <c r="A616" i="39"/>
  <c r="B616" i="39" s="1"/>
  <c r="C616" i="39" s="1"/>
  <c r="A617" i="39"/>
  <c r="B617" i="39" s="1"/>
  <c r="C617" i="39"/>
  <c r="A618" i="39"/>
  <c r="B618" i="39" s="1"/>
  <c r="C618" i="39" s="1"/>
  <c r="A619" i="39"/>
  <c r="B619" i="39" s="1"/>
  <c r="C619" i="39" s="1"/>
  <c r="A620" i="39"/>
  <c r="B620" i="39"/>
  <c r="C620" i="39" s="1"/>
  <c r="A621" i="39"/>
  <c r="B621" i="39" s="1"/>
  <c r="C621" i="39"/>
  <c r="A622" i="39"/>
  <c r="B622" i="39" s="1"/>
  <c r="C622" i="39" s="1"/>
  <c r="A623" i="39"/>
  <c r="B623" i="39" s="1"/>
  <c r="C623" i="39" s="1"/>
  <c r="A624" i="39"/>
  <c r="B624" i="39"/>
  <c r="C624" i="39"/>
  <c r="A625" i="39"/>
  <c r="B625" i="39" s="1"/>
  <c r="C625" i="39" s="1"/>
  <c r="A626" i="39"/>
  <c r="B626" i="39" s="1"/>
  <c r="C626" i="39" s="1"/>
  <c r="A627" i="39"/>
  <c r="B627" i="39" s="1"/>
  <c r="C627" i="39" s="1"/>
  <c r="A628" i="39"/>
  <c r="B628" i="39" s="1"/>
  <c r="C628" i="39" s="1"/>
  <c r="A629" i="39"/>
  <c r="B629" i="39" s="1"/>
  <c r="C629" i="39" s="1"/>
  <c r="A630" i="39"/>
  <c r="B630" i="39" s="1"/>
  <c r="C630" i="39" s="1"/>
  <c r="A631" i="39"/>
  <c r="B631" i="39" s="1"/>
  <c r="C631" i="39" s="1"/>
  <c r="A632" i="39"/>
  <c r="B632" i="39" s="1"/>
  <c r="C632" i="39" s="1"/>
  <c r="A633" i="39"/>
  <c r="B633" i="39" s="1"/>
  <c r="C633" i="39" s="1"/>
  <c r="A634" i="39"/>
  <c r="B634" i="39" s="1"/>
  <c r="C634" i="39" s="1"/>
  <c r="A635" i="39"/>
  <c r="B635" i="39" s="1"/>
  <c r="C635" i="39" s="1"/>
  <c r="A636" i="39"/>
  <c r="B636" i="39" s="1"/>
  <c r="C636" i="39" s="1"/>
  <c r="A637" i="39"/>
  <c r="B637" i="39" s="1"/>
  <c r="C637" i="39"/>
  <c r="A638" i="39"/>
  <c r="B638" i="39" s="1"/>
  <c r="C638" i="39" s="1"/>
  <c r="A639" i="39"/>
  <c r="B639" i="39" s="1"/>
  <c r="C639" i="39" s="1"/>
  <c r="A640" i="39"/>
  <c r="B640" i="39"/>
  <c r="C640" i="39"/>
  <c r="A641" i="39"/>
  <c r="B641" i="39" s="1"/>
  <c r="C641" i="39" s="1"/>
  <c r="A642" i="39"/>
  <c r="B642" i="39" s="1"/>
  <c r="C642" i="39" s="1"/>
  <c r="A643" i="39"/>
  <c r="B643" i="39" s="1"/>
  <c r="C643" i="39" s="1"/>
  <c r="A644" i="39"/>
  <c r="B644" i="39" s="1"/>
  <c r="C644" i="39" s="1"/>
  <c r="A645" i="39"/>
  <c r="B645" i="39" s="1"/>
  <c r="C645" i="39" s="1"/>
  <c r="A646" i="39"/>
  <c r="B646" i="39" s="1"/>
  <c r="C646" i="39" s="1"/>
  <c r="A647" i="39"/>
  <c r="B647" i="39" s="1"/>
  <c r="C647" i="39" s="1"/>
  <c r="A648" i="39"/>
  <c r="B648" i="39" s="1"/>
  <c r="C648" i="39" s="1"/>
  <c r="A649" i="39"/>
  <c r="B649" i="39" s="1"/>
  <c r="C649" i="39" s="1"/>
  <c r="A650" i="39"/>
  <c r="B650" i="39" s="1"/>
  <c r="C650" i="39" s="1"/>
  <c r="A651" i="39"/>
  <c r="B651" i="39" s="1"/>
  <c r="C651" i="39" s="1"/>
  <c r="A652" i="39"/>
  <c r="B652" i="39"/>
  <c r="C652" i="39" s="1"/>
  <c r="A653" i="39"/>
  <c r="B653" i="39" s="1"/>
  <c r="C653" i="39" s="1"/>
  <c r="A654" i="39"/>
  <c r="B654" i="39" s="1"/>
  <c r="C654" i="39" s="1"/>
  <c r="A655" i="39"/>
  <c r="B655" i="39" s="1"/>
  <c r="C655" i="39" s="1"/>
  <c r="A656" i="39"/>
  <c r="B656" i="39"/>
  <c r="C656" i="39"/>
  <c r="A657" i="39"/>
  <c r="B657" i="39" s="1"/>
  <c r="C657" i="39" s="1"/>
  <c r="A658" i="39"/>
  <c r="B658" i="39" s="1"/>
  <c r="C658" i="39" s="1"/>
  <c r="A659" i="39"/>
  <c r="B659" i="39" s="1"/>
  <c r="C659" i="39" s="1"/>
  <c r="A660" i="39"/>
  <c r="B660" i="39" s="1"/>
  <c r="C660" i="39" s="1"/>
  <c r="A661" i="39"/>
  <c r="B661" i="39" s="1"/>
  <c r="C661" i="39" s="1"/>
  <c r="A662" i="39"/>
  <c r="B662" i="39" s="1"/>
  <c r="C662" i="39" s="1"/>
  <c r="A663" i="39"/>
  <c r="B663" i="39" s="1"/>
  <c r="C663" i="39" s="1"/>
  <c r="A664" i="39"/>
  <c r="B664" i="39" s="1"/>
  <c r="C664" i="39" s="1"/>
  <c r="A665" i="39"/>
  <c r="B665" i="39" s="1"/>
  <c r="C665" i="39"/>
  <c r="A666" i="39"/>
  <c r="B666" i="39" s="1"/>
  <c r="C666" i="39" s="1"/>
  <c r="A667" i="39"/>
  <c r="B667" i="39" s="1"/>
  <c r="C667" i="39" s="1"/>
  <c r="A668" i="39"/>
  <c r="B668" i="39"/>
  <c r="C668" i="39" s="1"/>
  <c r="A669" i="39"/>
  <c r="B669" i="39" s="1"/>
  <c r="C669" i="39"/>
  <c r="A670" i="39"/>
  <c r="B670" i="39" s="1"/>
  <c r="C670" i="39" s="1"/>
  <c r="C671" i="39"/>
  <c r="C672" i="39"/>
  <c r="C673" i="39"/>
  <c r="C674" i="39"/>
  <c r="C675" i="39"/>
  <c r="C676" i="39"/>
  <c r="C677" i="39"/>
  <c r="C678" i="39"/>
  <c r="C679" i="39"/>
  <c r="C680" i="39"/>
  <c r="C681" i="39"/>
  <c r="C682" i="39"/>
  <c r="C683" i="39"/>
  <c r="C684" i="39"/>
  <c r="C685" i="39"/>
  <c r="C686" i="39"/>
  <c r="C687" i="39"/>
  <c r="C688" i="39"/>
  <c r="C689" i="39"/>
  <c r="C690" i="39"/>
  <c r="C691" i="39"/>
  <c r="C692" i="39"/>
  <c r="C693" i="39"/>
  <c r="C694" i="39"/>
  <c r="C695" i="39"/>
  <c r="C696" i="39"/>
  <c r="C697" i="39"/>
  <c r="C698" i="39"/>
  <c r="C699" i="39"/>
  <c r="C700" i="39"/>
  <c r="C701" i="39"/>
  <c r="C702" i="39"/>
  <c r="C703" i="39"/>
  <c r="C704" i="39"/>
  <c r="C705" i="39"/>
  <c r="C706" i="39"/>
  <c r="C707" i="39"/>
  <c r="C708" i="39"/>
  <c r="C709" i="39"/>
  <c r="C710" i="39"/>
  <c r="C711" i="39"/>
  <c r="C712" i="39"/>
  <c r="C713" i="39"/>
  <c r="C714" i="39"/>
  <c r="C715" i="39"/>
  <c r="C716" i="39"/>
  <c r="C717" i="39"/>
  <c r="C718" i="39"/>
  <c r="C719" i="39"/>
  <c r="C720" i="39"/>
  <c r="C721" i="39"/>
  <c r="C722" i="39"/>
  <c r="C723" i="39"/>
  <c r="C724" i="39"/>
  <c r="C725" i="39"/>
  <c r="C726" i="39"/>
  <c r="C727" i="39"/>
  <c r="C728" i="39"/>
  <c r="C729" i="39"/>
  <c r="C730" i="39"/>
  <c r="C731" i="39"/>
  <c r="C732" i="39"/>
  <c r="C733" i="39"/>
  <c r="C734" i="39"/>
  <c r="C735" i="39"/>
  <c r="C736" i="39"/>
  <c r="C737" i="39"/>
  <c r="C738" i="39"/>
  <c r="C739" i="39"/>
  <c r="C740" i="39"/>
  <c r="C741" i="39"/>
  <c r="C742" i="39"/>
  <c r="C743" i="39"/>
  <c r="C744" i="39"/>
  <c r="C745" i="39"/>
  <c r="C746" i="39"/>
  <c r="C747" i="39"/>
  <c r="C748" i="39"/>
  <c r="C749" i="39"/>
  <c r="C750" i="39"/>
  <c r="C751" i="39"/>
  <c r="C752" i="39"/>
  <c r="C753" i="39"/>
  <c r="C754" i="39"/>
  <c r="C755" i="39"/>
  <c r="C756" i="39"/>
  <c r="C757" i="39"/>
  <c r="C758" i="39"/>
  <c r="C759" i="39"/>
  <c r="C760" i="39"/>
  <c r="C761" i="39"/>
  <c r="C762" i="39"/>
  <c r="C763" i="39"/>
  <c r="C764" i="39"/>
  <c r="C765" i="39"/>
  <c r="C766" i="39"/>
  <c r="C767" i="39"/>
  <c r="C768" i="39"/>
  <c r="C769" i="39"/>
  <c r="C770" i="39"/>
  <c r="C771" i="39"/>
  <c r="C772" i="39"/>
  <c r="C773" i="39"/>
  <c r="C774" i="39"/>
  <c r="C775" i="39"/>
  <c r="C776" i="39"/>
  <c r="C777" i="39"/>
  <c r="C778" i="39"/>
  <c r="C779" i="39"/>
  <c r="C780" i="39"/>
  <c r="C781" i="39"/>
  <c r="C782" i="39"/>
  <c r="C783" i="39"/>
  <c r="C784" i="39"/>
  <c r="C785" i="39"/>
  <c r="C786" i="39"/>
  <c r="C787" i="39"/>
  <c r="C788" i="39"/>
  <c r="C789" i="39"/>
  <c r="C790" i="39"/>
  <c r="C791" i="39"/>
  <c r="C792" i="39"/>
  <c r="C793" i="39"/>
  <c r="C794" i="39"/>
  <c r="C795" i="39"/>
  <c r="C796" i="39"/>
  <c r="C797" i="39"/>
  <c r="C798" i="39"/>
  <c r="C799" i="39"/>
  <c r="C800" i="39"/>
  <c r="C801" i="39"/>
  <c r="C802" i="39"/>
  <c r="C803" i="39"/>
  <c r="C804" i="39"/>
  <c r="C805" i="39"/>
  <c r="C806" i="39"/>
  <c r="C807" i="39"/>
  <c r="C808" i="39"/>
  <c r="C809" i="39"/>
  <c r="C810" i="39"/>
  <c r="C811" i="39"/>
  <c r="C812" i="39"/>
  <c r="C813" i="39"/>
  <c r="C814" i="39"/>
  <c r="C815" i="39"/>
  <c r="C816" i="39"/>
  <c r="C817" i="39"/>
  <c r="C818" i="39"/>
  <c r="C819" i="39"/>
  <c r="C820" i="39"/>
  <c r="C821" i="39"/>
  <c r="C822" i="39"/>
  <c r="C823" i="39"/>
  <c r="C824" i="39"/>
  <c r="C825" i="39"/>
  <c r="C826" i="39"/>
  <c r="C827" i="39"/>
  <c r="C828" i="39"/>
  <c r="C829" i="39"/>
  <c r="C830" i="39"/>
  <c r="C831" i="39"/>
  <c r="C832" i="39"/>
  <c r="C833" i="39"/>
  <c r="C834" i="39"/>
  <c r="C835" i="39"/>
  <c r="C836" i="39"/>
  <c r="C837" i="39"/>
  <c r="C838" i="39"/>
  <c r="C839" i="39"/>
  <c r="C840" i="39"/>
  <c r="C841" i="39"/>
  <c r="C842" i="39"/>
  <c r="C843" i="39"/>
  <c r="C844" i="39"/>
  <c r="C845" i="39"/>
  <c r="C846" i="39"/>
  <c r="C847" i="39"/>
  <c r="C848" i="39"/>
  <c r="C849" i="39"/>
  <c r="C850" i="39"/>
  <c r="C851" i="39"/>
  <c r="C852" i="39"/>
  <c r="C853" i="39"/>
  <c r="C854" i="39"/>
  <c r="C855" i="39"/>
  <c r="C856" i="39"/>
  <c r="C857" i="39"/>
  <c r="C858" i="39"/>
  <c r="C859" i="39"/>
  <c r="C860" i="39"/>
  <c r="C861" i="39"/>
  <c r="C862" i="39"/>
  <c r="C863" i="39"/>
  <c r="C864" i="39"/>
  <c r="C865" i="39"/>
  <c r="C866" i="39"/>
  <c r="C867" i="39"/>
  <c r="C868" i="39"/>
  <c r="C869" i="39"/>
  <c r="C870" i="39"/>
  <c r="C871" i="39"/>
  <c r="C872" i="39"/>
  <c r="C873" i="39"/>
  <c r="C874" i="39"/>
  <c r="C875" i="39"/>
  <c r="C876" i="39"/>
  <c r="C877" i="39"/>
  <c r="C878" i="39"/>
  <c r="C879" i="39"/>
  <c r="C880" i="39"/>
  <c r="C881" i="39"/>
  <c r="C882" i="39"/>
  <c r="C883" i="39"/>
  <c r="C884" i="39"/>
  <c r="C885" i="39"/>
  <c r="C886" i="39"/>
  <c r="C887" i="39"/>
  <c r="C888" i="39"/>
  <c r="C889" i="39"/>
  <c r="C890" i="39"/>
  <c r="C891" i="39"/>
  <c r="C892" i="39"/>
  <c r="C893" i="39"/>
  <c r="C894" i="39"/>
  <c r="C895" i="39"/>
  <c r="C896" i="39"/>
  <c r="C897" i="39"/>
  <c r="C898" i="39"/>
  <c r="C899" i="39"/>
  <c r="C900" i="39"/>
  <c r="C901" i="39"/>
  <c r="C902" i="39"/>
  <c r="C903" i="39"/>
  <c r="C904" i="39"/>
  <c r="C905" i="39"/>
  <c r="C906" i="39"/>
  <c r="C907" i="39"/>
  <c r="C908" i="39"/>
  <c r="C909" i="39"/>
  <c r="C910" i="39"/>
  <c r="C911" i="39"/>
  <c r="C912" i="39"/>
  <c r="C913" i="39"/>
  <c r="C914" i="39"/>
  <c r="C915" i="39"/>
  <c r="C916" i="39"/>
  <c r="C917" i="39"/>
  <c r="C918" i="39"/>
  <c r="C919" i="39"/>
  <c r="C920" i="39"/>
  <c r="C921" i="39"/>
  <c r="C922" i="39"/>
  <c r="C923" i="39"/>
  <c r="C924" i="39"/>
  <c r="C925" i="39"/>
  <c r="C926" i="39"/>
  <c r="C927" i="39"/>
  <c r="C928" i="39"/>
  <c r="C929" i="39"/>
  <c r="C930" i="39"/>
  <c r="C931" i="39"/>
  <c r="C932" i="39"/>
  <c r="C933" i="39"/>
  <c r="C934" i="39"/>
  <c r="C935" i="39"/>
  <c r="C936" i="39"/>
  <c r="C937" i="39"/>
  <c r="C938" i="39"/>
  <c r="C939" i="39"/>
  <c r="C940" i="39"/>
  <c r="C941" i="39"/>
  <c r="C942" i="39"/>
  <c r="C943" i="39"/>
  <c r="C944" i="39"/>
  <c r="C945" i="39"/>
  <c r="C946" i="39"/>
  <c r="C947" i="39"/>
  <c r="C948" i="39"/>
  <c r="C949" i="39"/>
  <c r="C950" i="39"/>
  <c r="C951" i="39"/>
  <c r="C952" i="39"/>
  <c r="C953" i="39"/>
  <c r="C954" i="39"/>
  <c r="C955" i="39"/>
  <c r="C956" i="39"/>
  <c r="C957" i="39"/>
  <c r="C958" i="39"/>
  <c r="C959" i="39"/>
  <c r="C960" i="39"/>
  <c r="C961" i="39"/>
  <c r="C962" i="39"/>
  <c r="C963" i="39"/>
  <c r="C964" i="39"/>
  <c r="C965" i="39"/>
  <c r="C966" i="39"/>
  <c r="C967" i="39"/>
  <c r="C968" i="39"/>
  <c r="C969" i="39"/>
  <c r="C970" i="39"/>
  <c r="C971" i="39"/>
  <c r="C972" i="39"/>
  <c r="C973" i="39"/>
  <c r="C974" i="39"/>
  <c r="C975" i="39"/>
  <c r="C976" i="39"/>
  <c r="C977" i="39"/>
  <c r="C978" i="39"/>
  <c r="C979" i="39"/>
  <c r="C980" i="39"/>
  <c r="C981" i="39"/>
  <c r="C982" i="39"/>
  <c r="C983" i="39"/>
  <c r="C984" i="39"/>
  <c r="C985" i="39"/>
  <c r="C986" i="39"/>
  <c r="C987" i="39"/>
  <c r="C988" i="39"/>
  <c r="C989" i="39"/>
  <c r="C990" i="39"/>
  <c r="C991" i="39"/>
  <c r="C992" i="39"/>
  <c r="C993" i="39"/>
  <c r="C994" i="39"/>
  <c r="C995" i="39"/>
  <c r="C996" i="39"/>
  <c r="C997" i="39"/>
  <c r="C998" i="39"/>
  <c r="C999" i="39"/>
  <c r="C1000" i="39"/>
  <c r="I1003" i="39"/>
  <c r="D1022" i="39" s="1"/>
  <c r="C24" i="50" s="1"/>
  <c r="T1003" i="39"/>
  <c r="D1023" i="39" s="1"/>
  <c r="C25" i="50" s="1"/>
  <c r="AE1003" i="39"/>
  <c r="D1024" i="39" s="1"/>
  <c r="C26" i="50" s="1"/>
  <c r="AP1003" i="39"/>
  <c r="D1025" i="39"/>
  <c r="C27" i="50" s="1"/>
  <c r="BA1003" i="39"/>
  <c r="D1026" i="39" s="1"/>
  <c r="C28" i="50" s="1"/>
  <c r="BL1003" i="39"/>
  <c r="D1027" i="39" s="1"/>
  <c r="C29" i="50" s="1"/>
  <c r="BW1003" i="39"/>
  <c r="D1028" i="39"/>
  <c r="C30" i="50" s="1"/>
  <c r="CH1003" i="39"/>
  <c r="D1029" i="39" s="1"/>
  <c r="C31" i="50" s="1"/>
  <c r="CS1003" i="39"/>
  <c r="D1030" i="39" s="1"/>
  <c r="C32" i="50" s="1"/>
  <c r="DD1003" i="39"/>
  <c r="D1031" i="39" s="1"/>
  <c r="C33" i="50" s="1"/>
  <c r="DO1003" i="39"/>
  <c r="D1032" i="39" s="1"/>
  <c r="C34" i="50" s="1"/>
  <c r="DZ1003" i="39"/>
  <c r="D1033" i="39"/>
  <c r="C35" i="50" s="1"/>
  <c r="EK1003" i="39"/>
  <c r="D1034" i="39" s="1"/>
  <c r="C36" i="50" s="1"/>
  <c r="EV1003" i="39"/>
  <c r="D1035" i="39" s="1"/>
  <c r="C37" i="50" s="1"/>
  <c r="FG1003" i="39"/>
  <c r="D1036" i="39"/>
  <c r="C38" i="50" s="1"/>
  <c r="B22" i="50"/>
  <c r="B23" i="50"/>
  <c r="B39" i="50"/>
  <c r="D22" i="50"/>
  <c r="E22" i="50"/>
  <c r="G22" i="50"/>
  <c r="I22" i="50"/>
  <c r="K22" i="50"/>
  <c r="M22" i="50"/>
  <c r="O22" i="50"/>
  <c r="P22" i="50"/>
  <c r="E23" i="50"/>
  <c r="F23" i="50"/>
  <c r="G23" i="50"/>
  <c r="H23" i="50"/>
  <c r="I23" i="50"/>
  <c r="J23" i="50"/>
  <c r="K23" i="50"/>
  <c r="L23" i="50"/>
  <c r="M23" i="50"/>
  <c r="N23" i="50"/>
  <c r="M5" i="39"/>
  <c r="M234" i="39" s="1"/>
  <c r="P234" i="39" s="1"/>
  <c r="M222" i="39"/>
  <c r="P222" i="39" s="1"/>
  <c r="M210" i="39"/>
  <c r="P210" i="39" s="1"/>
  <c r="M202" i="39"/>
  <c r="P202" i="39" s="1"/>
  <c r="M194" i="39"/>
  <c r="P194" i="39" s="1"/>
  <c r="M186" i="39"/>
  <c r="P186" i="39" s="1"/>
  <c r="FS186" i="39" s="1"/>
  <c r="M178" i="39"/>
  <c r="P178" i="39" s="1"/>
  <c r="M170" i="39"/>
  <c r="P170" i="39" s="1"/>
  <c r="M162" i="39"/>
  <c r="P162" i="39" s="1"/>
  <c r="M160" i="39"/>
  <c r="P160" i="39"/>
  <c r="M158" i="39"/>
  <c r="P158" i="39" s="1"/>
  <c r="M154" i="39"/>
  <c r="P154" i="39" s="1"/>
  <c r="R154" i="39" s="1"/>
  <c r="M152" i="39"/>
  <c r="P152" i="39"/>
  <c r="M150" i="39"/>
  <c r="P150" i="39" s="1"/>
  <c r="M146" i="39"/>
  <c r="P146" i="39" s="1"/>
  <c r="M144" i="39"/>
  <c r="P144" i="39"/>
  <c r="M142" i="39"/>
  <c r="P142" i="39" s="1"/>
  <c r="FS142" i="39" s="1"/>
  <c r="M138" i="39"/>
  <c r="P138" i="39" s="1"/>
  <c r="M136" i="39"/>
  <c r="P136" i="39"/>
  <c r="M134" i="39"/>
  <c r="P134" i="39" s="1"/>
  <c r="M130" i="39"/>
  <c r="P130" i="39" s="1"/>
  <c r="M128" i="39"/>
  <c r="P128" i="39"/>
  <c r="M126" i="39"/>
  <c r="P126" i="39" s="1"/>
  <c r="M122" i="39"/>
  <c r="P122" i="39" s="1"/>
  <c r="FS122" i="39" s="1"/>
  <c r="M120" i="39"/>
  <c r="P120" i="39"/>
  <c r="M118" i="39"/>
  <c r="P118" i="39" s="1"/>
  <c r="M114" i="39"/>
  <c r="P114" i="39" s="1"/>
  <c r="M112" i="39"/>
  <c r="P112" i="39"/>
  <c r="M110" i="39"/>
  <c r="P110" i="39" s="1"/>
  <c r="FS110" i="39" s="1"/>
  <c r="M106" i="39"/>
  <c r="P106" i="39" s="1"/>
  <c r="M104" i="39"/>
  <c r="P104" i="39"/>
  <c r="M102" i="39"/>
  <c r="P102" i="39" s="1"/>
  <c r="M98" i="39"/>
  <c r="P98" i="39" s="1"/>
  <c r="M96" i="39"/>
  <c r="P96" i="39"/>
  <c r="M94" i="39"/>
  <c r="P94" i="39" s="1"/>
  <c r="M90" i="39"/>
  <c r="P90" i="39" s="1"/>
  <c r="M88" i="39"/>
  <c r="P88" i="39"/>
  <c r="M86" i="39"/>
  <c r="P86" i="39" s="1"/>
  <c r="M82" i="39"/>
  <c r="P82" i="39" s="1"/>
  <c r="M80" i="39"/>
  <c r="P80" i="39"/>
  <c r="M78" i="39"/>
  <c r="P78" i="39" s="1"/>
  <c r="M74" i="39"/>
  <c r="P74" i="39" s="1"/>
  <c r="M72" i="39"/>
  <c r="P72" i="39"/>
  <c r="FS72" i="39" s="1"/>
  <c r="M70" i="39"/>
  <c r="P70" i="39" s="1"/>
  <c r="M66" i="39"/>
  <c r="P66" i="39" s="1"/>
  <c r="M64" i="39"/>
  <c r="P64" i="39"/>
  <c r="M62" i="39"/>
  <c r="P62" i="39" s="1"/>
  <c r="M58" i="39"/>
  <c r="P58" i="39" s="1"/>
  <c r="M56" i="39"/>
  <c r="P56" i="39"/>
  <c r="M54" i="39"/>
  <c r="P54" i="39" s="1"/>
  <c r="M50" i="39"/>
  <c r="P50" i="39" s="1"/>
  <c r="M48" i="39"/>
  <c r="P48" i="39"/>
  <c r="M46" i="39"/>
  <c r="P46" i="39" s="1"/>
  <c r="M42" i="39"/>
  <c r="P42" i="39" s="1"/>
  <c r="M40" i="39"/>
  <c r="P40" i="39"/>
  <c r="M38" i="39"/>
  <c r="P38" i="39" s="1"/>
  <c r="M34" i="39"/>
  <c r="P34" i="39" s="1"/>
  <c r="M32" i="39"/>
  <c r="P32" i="39"/>
  <c r="M30" i="39"/>
  <c r="P30" i="39" s="1"/>
  <c r="M26" i="39"/>
  <c r="P26" i="39" s="1"/>
  <c r="M24" i="39"/>
  <c r="P24" i="39"/>
  <c r="M22" i="39"/>
  <c r="P22" i="39" s="1"/>
  <c r="M18" i="39"/>
  <c r="P18" i="39" s="1"/>
  <c r="M16" i="39"/>
  <c r="P16" i="39"/>
  <c r="M14" i="39"/>
  <c r="P14" i="39" s="1"/>
  <c r="M10" i="39"/>
  <c r="P10" i="39" s="1"/>
  <c r="M8" i="39"/>
  <c r="P8" i="39"/>
  <c r="X5" i="39"/>
  <c r="AI5" i="39"/>
  <c r="AT5" i="39"/>
  <c r="AT364" i="39" s="1"/>
  <c r="AW364" i="39" s="1"/>
  <c r="BE5" i="39"/>
  <c r="BE349" i="39" s="1"/>
  <c r="BH349" i="39" s="1"/>
  <c r="FW349" i="39" s="1"/>
  <c r="BP5" i="39"/>
  <c r="CA5" i="39"/>
  <c r="CA349" i="39" s="1"/>
  <c r="CD349" i="39" s="1"/>
  <c r="FY349" i="39" s="1"/>
  <c r="CL5" i="39"/>
  <c r="CW5" i="39"/>
  <c r="CW349" i="39" s="1"/>
  <c r="CZ349" i="39" s="1"/>
  <c r="GA349" i="39" s="1"/>
  <c r="DH5" i="39"/>
  <c r="DS5" i="39"/>
  <c r="DS348" i="39" s="1"/>
  <c r="DV348" i="39" s="1"/>
  <c r="GC348" i="39" s="1"/>
  <c r="ED5" i="39"/>
  <c r="ED375" i="39" s="1"/>
  <c r="EO5" i="39"/>
  <c r="EZ5" i="39"/>
  <c r="FK5" i="39"/>
  <c r="FK347" i="39" s="1"/>
  <c r="FN347" i="39" s="1"/>
  <c r="GG347" i="39" s="1"/>
  <c r="EG375" i="39"/>
  <c r="GD375" i="39"/>
  <c r="X349" i="39"/>
  <c r="AA349" i="39" s="1"/>
  <c r="FT349" i="39" s="1"/>
  <c r="AI349" i="39"/>
  <c r="AL349" i="39" s="1"/>
  <c r="FU349" i="39" s="1"/>
  <c r="CL349" i="39"/>
  <c r="CO349" i="39"/>
  <c r="FZ349" i="39" s="1"/>
  <c r="DH349" i="39"/>
  <c r="DK349" i="39" s="1"/>
  <c r="GB349" i="39" s="1"/>
  <c r="DS349" i="39"/>
  <c r="DV349" i="39" s="1"/>
  <c r="GC349" i="39" s="1"/>
  <c r="ED349" i="39"/>
  <c r="EG349" i="39" s="1"/>
  <c r="GD349" i="39" s="1"/>
  <c r="EO349" i="39"/>
  <c r="ER349" i="39" s="1"/>
  <c r="GE349" i="39" s="1"/>
  <c r="AI348" i="39"/>
  <c r="AL348" i="39" s="1"/>
  <c r="FU348" i="39" s="1"/>
  <c r="BE348" i="39"/>
  <c r="BH348" i="39" s="1"/>
  <c r="FW348" i="39" s="1"/>
  <c r="CL348" i="39"/>
  <c r="CO348" i="39" s="1"/>
  <c r="FZ348" i="39" s="1"/>
  <c r="CW348" i="39"/>
  <c r="CZ348" i="39" s="1"/>
  <c r="GA348" i="39" s="1"/>
  <c r="DH348" i="39"/>
  <c r="DK348" i="39" s="1"/>
  <c r="GB348" i="39" s="1"/>
  <c r="ED348" i="39"/>
  <c r="EG348" i="39"/>
  <c r="GD348" i="39" s="1"/>
  <c r="EO348" i="39"/>
  <c r="ER348" i="39" s="1"/>
  <c r="GE348" i="39" s="1"/>
  <c r="X347" i="39"/>
  <c r="AA347" i="39" s="1"/>
  <c r="FT347" i="39" s="1"/>
  <c r="AI347" i="39"/>
  <c r="AL347" i="39" s="1"/>
  <c r="FU347" i="39" s="1"/>
  <c r="BE347" i="39"/>
  <c r="BH347" i="39" s="1"/>
  <c r="FW347" i="39" s="1"/>
  <c r="BP347" i="39"/>
  <c r="BS347" i="39" s="1"/>
  <c r="FX347" i="39" s="1"/>
  <c r="CL347" i="39"/>
  <c r="CO347" i="39" s="1"/>
  <c r="FZ347" i="39" s="1"/>
  <c r="CW347" i="39"/>
  <c r="CZ347" i="39" s="1"/>
  <c r="GA347" i="39" s="1"/>
  <c r="DH347" i="39"/>
  <c r="DK347" i="39" s="1"/>
  <c r="GB347" i="39" s="1"/>
  <c r="DS347" i="39"/>
  <c r="DV347" i="39" s="1"/>
  <c r="GC347" i="39" s="1"/>
  <c r="ED347" i="39"/>
  <c r="EG347" i="39" s="1"/>
  <c r="GD347" i="39" s="1"/>
  <c r="EO347" i="39"/>
  <c r="ER347" i="39" s="1"/>
  <c r="GE347" i="39" s="1"/>
  <c r="X345" i="39"/>
  <c r="AA345" i="39" s="1"/>
  <c r="FT345" i="39" s="1"/>
  <c r="AI345" i="39"/>
  <c r="AL345" i="39" s="1"/>
  <c r="FU345" i="39" s="1"/>
  <c r="BE345" i="39"/>
  <c r="BH345" i="39" s="1"/>
  <c r="FW345" i="39" s="1"/>
  <c r="BP345" i="39"/>
  <c r="BS345" i="39" s="1"/>
  <c r="FX345" i="39" s="1"/>
  <c r="CL345" i="39"/>
  <c r="CO345" i="39" s="1"/>
  <c r="FZ345" i="39" s="1"/>
  <c r="CW345" i="39"/>
  <c r="CZ345" i="39" s="1"/>
  <c r="GA345" i="39" s="1"/>
  <c r="DH345" i="39"/>
  <c r="DK345" i="39" s="1"/>
  <c r="GB345" i="39" s="1"/>
  <c r="DS345" i="39"/>
  <c r="DV345" i="39" s="1"/>
  <c r="GC345" i="39" s="1"/>
  <c r="ED345" i="39"/>
  <c r="EG345" i="39" s="1"/>
  <c r="GD345" i="39" s="1"/>
  <c r="EO345" i="39"/>
  <c r="ER345" i="39" s="1"/>
  <c r="GE345" i="39" s="1"/>
  <c r="EZ345" i="39"/>
  <c r="FC345" i="39"/>
  <c r="GF345" i="39" s="1"/>
  <c r="FK345" i="39"/>
  <c r="FN345" i="39"/>
  <c r="GG345" i="39" s="1"/>
  <c r="X343" i="39"/>
  <c r="AA343" i="39" s="1"/>
  <c r="AI343" i="39"/>
  <c r="AL343" i="39" s="1"/>
  <c r="FU343" i="39" s="1"/>
  <c r="BE343" i="39"/>
  <c r="BH343" i="39" s="1"/>
  <c r="FW343" i="39" s="1"/>
  <c r="BP343" i="39"/>
  <c r="BS343" i="39" s="1"/>
  <c r="FX343" i="39" s="1"/>
  <c r="CL343" i="39"/>
  <c r="CO343" i="39" s="1"/>
  <c r="CW343" i="39"/>
  <c r="CZ343" i="39" s="1"/>
  <c r="GA343" i="39" s="1"/>
  <c r="DH343" i="39"/>
  <c r="DK343" i="39" s="1"/>
  <c r="GB343" i="39" s="1"/>
  <c r="DS343" i="39"/>
  <c r="DV343" i="39" s="1"/>
  <c r="GC343" i="39" s="1"/>
  <c r="ED343" i="39"/>
  <c r="EG343" i="39" s="1"/>
  <c r="GD343" i="39" s="1"/>
  <c r="EO343" i="39"/>
  <c r="ER343" i="39" s="1"/>
  <c r="GE343" i="39" s="1"/>
  <c r="FK343" i="39"/>
  <c r="FN343" i="39"/>
  <c r="GG343" i="39" s="1"/>
  <c r="X342" i="39"/>
  <c r="AA342" i="39" s="1"/>
  <c r="FT342" i="39" s="1"/>
  <c r="AI342" i="39"/>
  <c r="AL342" i="39" s="1"/>
  <c r="FU342" i="39" s="1"/>
  <c r="AT342" i="39"/>
  <c r="AW342" i="39" s="1"/>
  <c r="FV342" i="39" s="1"/>
  <c r="BE342" i="39"/>
  <c r="BH342" i="39" s="1"/>
  <c r="CL342" i="39"/>
  <c r="CO342" i="39" s="1"/>
  <c r="FZ342" i="39" s="1"/>
  <c r="CW342" i="39"/>
  <c r="CZ342" i="39"/>
  <c r="GA342" i="39" s="1"/>
  <c r="DH342" i="39"/>
  <c r="DK342" i="39"/>
  <c r="GB342" i="39" s="1"/>
  <c r="DS342" i="39"/>
  <c r="DV342" i="39" s="1"/>
  <c r="GC342" i="39" s="1"/>
  <c r="ED342" i="39"/>
  <c r="EG342" i="39" s="1"/>
  <c r="GD342" i="39" s="1"/>
  <c r="EO342" i="39"/>
  <c r="ER342" i="39" s="1"/>
  <c r="GE342" i="39" s="1"/>
  <c r="EZ342" i="39"/>
  <c r="FC342" i="39" s="1"/>
  <c r="GF342" i="39" s="1"/>
  <c r="FK342" i="39"/>
  <c r="FN342" i="39" s="1"/>
  <c r="GG342" i="39" s="1"/>
  <c r="X340" i="39"/>
  <c r="AA340" i="39" s="1"/>
  <c r="FT340" i="39" s="1"/>
  <c r="AI340" i="39"/>
  <c r="AL340" i="39" s="1"/>
  <c r="FU340" i="39" s="1"/>
  <c r="AT340" i="39"/>
  <c r="AW340" i="39" s="1"/>
  <c r="FV340" i="39" s="1"/>
  <c r="BE340" i="39"/>
  <c r="BH340" i="39"/>
  <c r="FW340" i="39" s="1"/>
  <c r="BP340" i="39"/>
  <c r="BS340" i="39"/>
  <c r="FX340" i="39" s="1"/>
  <c r="CL340" i="39"/>
  <c r="CO340" i="39" s="1"/>
  <c r="FZ340" i="39" s="1"/>
  <c r="CW340" i="39"/>
  <c r="CZ340" i="39" s="1"/>
  <c r="GA340" i="39" s="1"/>
  <c r="DH340" i="39"/>
  <c r="DK340" i="39" s="1"/>
  <c r="GB340" i="39" s="1"/>
  <c r="DS340" i="39"/>
  <c r="DV340" i="39" s="1"/>
  <c r="GC340" i="39" s="1"/>
  <c r="ED340" i="39"/>
  <c r="EG340" i="39" s="1"/>
  <c r="GD340" i="39" s="1"/>
  <c r="EO340" i="39"/>
  <c r="ER340" i="39" s="1"/>
  <c r="GE340" i="39" s="1"/>
  <c r="EZ340" i="39"/>
  <c r="FC340" i="39" s="1"/>
  <c r="GF340" i="39" s="1"/>
  <c r="FK340" i="39"/>
  <c r="FN340" i="39" s="1"/>
  <c r="GG340" i="39" s="1"/>
  <c r="X338" i="39"/>
  <c r="AA338" i="39" s="1"/>
  <c r="FT338" i="39" s="1"/>
  <c r="AI338" i="39"/>
  <c r="AL338" i="39" s="1"/>
  <c r="FU338" i="39" s="1"/>
  <c r="AT338" i="39"/>
  <c r="AW338" i="39" s="1"/>
  <c r="BE338" i="39"/>
  <c r="BH338" i="39" s="1"/>
  <c r="FW338" i="39" s="1"/>
  <c r="BP338" i="39"/>
  <c r="BS338" i="39" s="1"/>
  <c r="FX338" i="39" s="1"/>
  <c r="CL338" i="39"/>
  <c r="CO338" i="39" s="1"/>
  <c r="FZ338" i="39" s="1"/>
  <c r="CW338" i="39"/>
  <c r="CZ338" i="39"/>
  <c r="GA338" i="39" s="1"/>
  <c r="DH338" i="39"/>
  <c r="DK338" i="39"/>
  <c r="GB338" i="39" s="1"/>
  <c r="DS338" i="39"/>
  <c r="DV338" i="39" s="1"/>
  <c r="GC338" i="39" s="1"/>
  <c r="ED338" i="39"/>
  <c r="EG338" i="39" s="1"/>
  <c r="GD338" i="39" s="1"/>
  <c r="EO338" i="39"/>
  <c r="ER338" i="39" s="1"/>
  <c r="GE338" i="39" s="1"/>
  <c r="EZ338" i="39"/>
  <c r="FC338" i="39" s="1"/>
  <c r="GF338" i="39" s="1"/>
  <c r="FK338" i="39"/>
  <c r="FN338" i="39" s="1"/>
  <c r="GG338" i="39" s="1"/>
  <c r="X335" i="39"/>
  <c r="AA335" i="39" s="1"/>
  <c r="FT335" i="39" s="1"/>
  <c r="AI335" i="39"/>
  <c r="AL335" i="39" s="1"/>
  <c r="FU335" i="39" s="1"/>
  <c r="BE335" i="39"/>
  <c r="BH335" i="39" s="1"/>
  <c r="FW335" i="39" s="1"/>
  <c r="BP335" i="39"/>
  <c r="BS335" i="39" s="1"/>
  <c r="FX335" i="39" s="1"/>
  <c r="CL335" i="39"/>
  <c r="CO335" i="39" s="1"/>
  <c r="FZ335" i="39" s="1"/>
  <c r="CW335" i="39"/>
  <c r="CZ335" i="39" s="1"/>
  <c r="GA335" i="39" s="1"/>
  <c r="DH335" i="39"/>
  <c r="DK335" i="39" s="1"/>
  <c r="GB335" i="39" s="1"/>
  <c r="DS335" i="39"/>
  <c r="DV335" i="39" s="1"/>
  <c r="GC335" i="39" s="1"/>
  <c r="ED335" i="39"/>
  <c r="EG335" i="39" s="1"/>
  <c r="GD335" i="39" s="1"/>
  <c r="EO335" i="39"/>
  <c r="ER335" i="39" s="1"/>
  <c r="GE335" i="39" s="1"/>
  <c r="EZ335" i="39"/>
  <c r="FC335" i="39" s="1"/>
  <c r="GF335" i="39" s="1"/>
  <c r="FK335" i="39"/>
  <c r="FN335" i="39" s="1"/>
  <c r="GG335" i="39" s="1"/>
  <c r="X334" i="39"/>
  <c r="AA334" i="39" s="1"/>
  <c r="FT334" i="39" s="1"/>
  <c r="AI334" i="39"/>
  <c r="AL334" i="39" s="1"/>
  <c r="FU334" i="39" s="1"/>
  <c r="AT334" i="39"/>
  <c r="AW334" i="39" s="1"/>
  <c r="BE334" i="39"/>
  <c r="BH334" i="39"/>
  <c r="FW334" i="39" s="1"/>
  <c r="BP334" i="39"/>
  <c r="BS334" i="39"/>
  <c r="FX334" i="39" s="1"/>
  <c r="CL334" i="39"/>
  <c r="CO334" i="39" s="1"/>
  <c r="FZ334" i="39" s="1"/>
  <c r="CW334" i="39"/>
  <c r="CZ334" i="39" s="1"/>
  <c r="GA334" i="39" s="1"/>
  <c r="DH334" i="39"/>
  <c r="DK334" i="39" s="1"/>
  <c r="GB334" i="39" s="1"/>
  <c r="DS334" i="39"/>
  <c r="DV334" i="39" s="1"/>
  <c r="GC334" i="39" s="1"/>
  <c r="ED334" i="39"/>
  <c r="EG334" i="39" s="1"/>
  <c r="GD334" i="39" s="1"/>
  <c r="EO334" i="39"/>
  <c r="ER334" i="39" s="1"/>
  <c r="GE334" i="39" s="1"/>
  <c r="EZ334" i="39"/>
  <c r="FC334" i="39" s="1"/>
  <c r="GF334" i="39" s="1"/>
  <c r="FK334" i="39"/>
  <c r="FN334" i="39" s="1"/>
  <c r="GG334" i="39" s="1"/>
  <c r="X331" i="39"/>
  <c r="AA331" i="39" s="1"/>
  <c r="FT331" i="39" s="1"/>
  <c r="AI331" i="39"/>
  <c r="AL331" i="39" s="1"/>
  <c r="FU331" i="39" s="1"/>
  <c r="BE331" i="39"/>
  <c r="BH331" i="39" s="1"/>
  <c r="FW331" i="39" s="1"/>
  <c r="BP331" i="39"/>
  <c r="BS331" i="39" s="1"/>
  <c r="FX331" i="39" s="1"/>
  <c r="CL331" i="39"/>
  <c r="CO331" i="39" s="1"/>
  <c r="FZ331" i="39" s="1"/>
  <c r="CW331" i="39"/>
  <c r="CZ331" i="39" s="1"/>
  <c r="GA331" i="39" s="1"/>
  <c r="DH331" i="39"/>
  <c r="DK331" i="39" s="1"/>
  <c r="GB331" i="39" s="1"/>
  <c r="DS331" i="39"/>
  <c r="DV331" i="39" s="1"/>
  <c r="GC331" i="39" s="1"/>
  <c r="ED331" i="39"/>
  <c r="EG331" i="39" s="1"/>
  <c r="GD331" i="39" s="1"/>
  <c r="EO331" i="39"/>
  <c r="ER331" i="39" s="1"/>
  <c r="GE331" i="39" s="1"/>
  <c r="EZ331" i="39"/>
  <c r="FC331" i="39"/>
  <c r="FK331" i="39"/>
  <c r="FN331" i="39"/>
  <c r="GG331" i="39" s="1"/>
  <c r="X330" i="39"/>
  <c r="AA330" i="39" s="1"/>
  <c r="FT330" i="39" s="1"/>
  <c r="AI330" i="39"/>
  <c r="AL330" i="39" s="1"/>
  <c r="FU330" i="39" s="1"/>
  <c r="AT330" i="39"/>
  <c r="AW330" i="39" s="1"/>
  <c r="BE330" i="39"/>
  <c r="BH330" i="39" s="1"/>
  <c r="FW330" i="39" s="1"/>
  <c r="BP330" i="39"/>
  <c r="BS330" i="39" s="1"/>
  <c r="FX330" i="39" s="1"/>
  <c r="CL330" i="39"/>
  <c r="CO330" i="39" s="1"/>
  <c r="FZ330" i="39" s="1"/>
  <c r="CW330" i="39"/>
  <c r="CZ330" i="39"/>
  <c r="GA330" i="39" s="1"/>
  <c r="DH330" i="39"/>
  <c r="DK330" i="39"/>
  <c r="GB330" i="39" s="1"/>
  <c r="DS330" i="39"/>
  <c r="DV330" i="39" s="1"/>
  <c r="ED330" i="39"/>
  <c r="EG330" i="39" s="1"/>
  <c r="GD330" i="39" s="1"/>
  <c r="EO330" i="39"/>
  <c r="ER330" i="39" s="1"/>
  <c r="GE330" i="39" s="1"/>
  <c r="EZ330" i="39"/>
  <c r="FC330" i="39" s="1"/>
  <c r="GF330" i="39" s="1"/>
  <c r="FK330" i="39"/>
  <c r="FN330" i="39" s="1"/>
  <c r="GG330" i="39" s="1"/>
  <c r="X329" i="39"/>
  <c r="AA329" i="39" s="1"/>
  <c r="FT329" i="39" s="1"/>
  <c r="AI329" i="39"/>
  <c r="AL329" i="39" s="1"/>
  <c r="FU329" i="39" s="1"/>
  <c r="BE329" i="39"/>
  <c r="BH329" i="39" s="1"/>
  <c r="FW329" i="39" s="1"/>
  <c r="BP329" i="39"/>
  <c r="BS329" i="39" s="1"/>
  <c r="FX329" i="39" s="1"/>
  <c r="CA329" i="39"/>
  <c r="CD329" i="39" s="1"/>
  <c r="FY329" i="39" s="1"/>
  <c r="CL329" i="39"/>
  <c r="CO329" i="39"/>
  <c r="FZ329" i="39" s="1"/>
  <c r="CW329" i="39"/>
  <c r="CZ329" i="39"/>
  <c r="GA329" i="39" s="1"/>
  <c r="DH329" i="39"/>
  <c r="DK329" i="39" s="1"/>
  <c r="GB329" i="39" s="1"/>
  <c r="DS329" i="39"/>
  <c r="DV329" i="39" s="1"/>
  <c r="GC329" i="39" s="1"/>
  <c r="ED329" i="39"/>
  <c r="EG329" i="39" s="1"/>
  <c r="GD329" i="39" s="1"/>
  <c r="EO329" i="39"/>
  <c r="ER329" i="39" s="1"/>
  <c r="GE329" i="39" s="1"/>
  <c r="EZ329" i="39"/>
  <c r="FC329" i="39" s="1"/>
  <c r="GF329" i="39" s="1"/>
  <c r="FK329" i="39"/>
  <c r="FN329" i="39" s="1"/>
  <c r="GG329" i="39" s="1"/>
  <c r="X328" i="39"/>
  <c r="AA328" i="39" s="1"/>
  <c r="FT328" i="39" s="1"/>
  <c r="AI328" i="39"/>
  <c r="AL328" i="39" s="1"/>
  <c r="FU328" i="39" s="1"/>
  <c r="BE328" i="39"/>
  <c r="BH328" i="39" s="1"/>
  <c r="FW328" i="39" s="1"/>
  <c r="BP328" i="39"/>
  <c r="BS328" i="39" s="1"/>
  <c r="FX328" i="39" s="1"/>
  <c r="CL328" i="39"/>
  <c r="CO328" i="39" s="1"/>
  <c r="FZ328" i="39" s="1"/>
  <c r="CW328" i="39"/>
  <c r="CZ328" i="39" s="1"/>
  <c r="GA328" i="39" s="1"/>
  <c r="DH328" i="39"/>
  <c r="DK328" i="39" s="1"/>
  <c r="GB328" i="39" s="1"/>
  <c r="DS328" i="39"/>
  <c r="DV328" i="39"/>
  <c r="GC328" i="39" s="1"/>
  <c r="ED328" i="39"/>
  <c r="EG328" i="39" s="1"/>
  <c r="GD328" i="39" s="1"/>
  <c r="EO328" i="39"/>
  <c r="ER328" i="39" s="1"/>
  <c r="GE328" i="39" s="1"/>
  <c r="EZ328" i="39"/>
  <c r="FC328" i="39" s="1"/>
  <c r="GF328" i="39" s="1"/>
  <c r="FK328" i="39"/>
  <c r="FN328" i="39" s="1"/>
  <c r="GG328" i="39" s="1"/>
  <c r="X327" i="39"/>
  <c r="AA327" i="39" s="1"/>
  <c r="FT327" i="39" s="1"/>
  <c r="AI327" i="39"/>
  <c r="AL327" i="39" s="1"/>
  <c r="FU327" i="39" s="1"/>
  <c r="BE327" i="39"/>
  <c r="BH327" i="39" s="1"/>
  <c r="FW327" i="39" s="1"/>
  <c r="BP327" i="39"/>
  <c r="BS327" i="39" s="1"/>
  <c r="FX327" i="39" s="1"/>
  <c r="CL327" i="39"/>
  <c r="CO327" i="39" s="1"/>
  <c r="FZ327" i="39" s="1"/>
  <c r="CW327" i="39"/>
  <c r="CZ327" i="39" s="1"/>
  <c r="GA327" i="39" s="1"/>
  <c r="DH327" i="39"/>
  <c r="DK327" i="39" s="1"/>
  <c r="GB327" i="39" s="1"/>
  <c r="DS327" i="39"/>
  <c r="DV327" i="39" s="1"/>
  <c r="GC327" i="39" s="1"/>
  <c r="ED327" i="39"/>
  <c r="EG327" i="39" s="1"/>
  <c r="GD327" i="39" s="1"/>
  <c r="EO327" i="39"/>
  <c r="ER327" i="39" s="1"/>
  <c r="GE327" i="39" s="1"/>
  <c r="EZ327" i="39"/>
  <c r="FC327" i="39"/>
  <c r="GF327" i="39" s="1"/>
  <c r="FK327" i="39"/>
  <c r="FN327" i="39"/>
  <c r="GG327" i="39" s="1"/>
  <c r="X326" i="39"/>
  <c r="AA326" i="39" s="1"/>
  <c r="FT326" i="39" s="1"/>
  <c r="AI326" i="39"/>
  <c r="AL326" i="39" s="1"/>
  <c r="FU326" i="39" s="1"/>
  <c r="AT326" i="39"/>
  <c r="AW326" i="39" s="1"/>
  <c r="FV326" i="39" s="1"/>
  <c r="BE326" i="39"/>
  <c r="BH326" i="39" s="1"/>
  <c r="FW326" i="39" s="1"/>
  <c r="BP326" i="39"/>
  <c r="BS326" i="39" s="1"/>
  <c r="FX326" i="39" s="1"/>
  <c r="CL326" i="39"/>
  <c r="CO326" i="39" s="1"/>
  <c r="FZ326" i="39" s="1"/>
  <c r="CW326" i="39"/>
  <c r="CZ326" i="39"/>
  <c r="GA326" i="39" s="1"/>
  <c r="DH326" i="39"/>
  <c r="DK326" i="39" s="1"/>
  <c r="GB326" i="39" s="1"/>
  <c r="DS326" i="39"/>
  <c r="DV326" i="39" s="1"/>
  <c r="GC326" i="39" s="1"/>
  <c r="ED326" i="39"/>
  <c r="EG326" i="39" s="1"/>
  <c r="GD326" i="39" s="1"/>
  <c r="EO326" i="39"/>
  <c r="ER326" i="39" s="1"/>
  <c r="GE326" i="39" s="1"/>
  <c r="EZ326" i="39"/>
  <c r="FC326" i="39" s="1"/>
  <c r="GF326" i="39" s="1"/>
  <c r="FK326" i="39"/>
  <c r="FN326" i="39" s="1"/>
  <c r="GG326" i="39" s="1"/>
  <c r="X325" i="39"/>
  <c r="AA325" i="39" s="1"/>
  <c r="AI325" i="39"/>
  <c r="AL325" i="39" s="1"/>
  <c r="FU325" i="39" s="1"/>
  <c r="BE325" i="39"/>
  <c r="BH325" i="39" s="1"/>
  <c r="FW325" i="39" s="1"/>
  <c r="BP325" i="39"/>
  <c r="BS325" i="39" s="1"/>
  <c r="FX325" i="39" s="1"/>
  <c r="CA325" i="39"/>
  <c r="CD325" i="39" s="1"/>
  <c r="FY325" i="39" s="1"/>
  <c r="CL325" i="39"/>
  <c r="CO325" i="39"/>
  <c r="FZ325" i="39" s="1"/>
  <c r="CW325" i="39"/>
  <c r="CZ325" i="39"/>
  <c r="GA325" i="39" s="1"/>
  <c r="DH325" i="39"/>
  <c r="DK325" i="39" s="1"/>
  <c r="GB325" i="39" s="1"/>
  <c r="DS325" i="39"/>
  <c r="DV325" i="39" s="1"/>
  <c r="GC325" i="39" s="1"/>
  <c r="ED325" i="39"/>
  <c r="EG325" i="39" s="1"/>
  <c r="GD325" i="39" s="1"/>
  <c r="EO325" i="39"/>
  <c r="ER325" i="39" s="1"/>
  <c r="GE325" i="39" s="1"/>
  <c r="EZ325" i="39"/>
  <c r="FC325" i="39" s="1"/>
  <c r="GF325" i="39" s="1"/>
  <c r="FK325" i="39"/>
  <c r="FN325" i="39" s="1"/>
  <c r="GG325" i="39" s="1"/>
  <c r="X322" i="39"/>
  <c r="AA322" i="39"/>
  <c r="FT322" i="39" s="1"/>
  <c r="AI322" i="39"/>
  <c r="AL322" i="39" s="1"/>
  <c r="FU322" i="39" s="1"/>
  <c r="AT322" i="39"/>
  <c r="AW322" i="39" s="1"/>
  <c r="FV322" i="39" s="1"/>
  <c r="BE322" i="39"/>
  <c r="BH322" i="39" s="1"/>
  <c r="FW322" i="39" s="1"/>
  <c r="BP322" i="39"/>
  <c r="BS322" i="39" s="1"/>
  <c r="FX322" i="39" s="1"/>
  <c r="CL322" i="39"/>
  <c r="CO322" i="39" s="1"/>
  <c r="FZ322" i="39" s="1"/>
  <c r="CW322" i="39"/>
  <c r="CZ322" i="39" s="1"/>
  <c r="GA322" i="39" s="1"/>
  <c r="DH322" i="39"/>
  <c r="DK322" i="39" s="1"/>
  <c r="GB322" i="39" s="1"/>
  <c r="DS322" i="39"/>
  <c r="DV322" i="39" s="1"/>
  <c r="GC322" i="39" s="1"/>
  <c r="ED322" i="39"/>
  <c r="EG322" i="39" s="1"/>
  <c r="GD322" i="39" s="1"/>
  <c r="EO322" i="39"/>
  <c r="ER322" i="39" s="1"/>
  <c r="GE322" i="39" s="1"/>
  <c r="EZ322" i="39"/>
  <c r="FC322" i="39"/>
  <c r="GF322" i="39" s="1"/>
  <c r="FK322" i="39"/>
  <c r="FN322" i="39" s="1"/>
  <c r="GG322" i="39" s="1"/>
  <c r="X321" i="39"/>
  <c r="AA321" i="39" s="1"/>
  <c r="AI321" i="39"/>
  <c r="AL321" i="39" s="1"/>
  <c r="FU321" i="39" s="1"/>
  <c r="BE321" i="39"/>
  <c r="BH321" i="39" s="1"/>
  <c r="FW321" i="39" s="1"/>
  <c r="BP321" i="39"/>
  <c r="BS321" i="39" s="1"/>
  <c r="FX321" i="39" s="1"/>
  <c r="CA321" i="39"/>
  <c r="CD321" i="39" s="1"/>
  <c r="FY321" i="39" s="1"/>
  <c r="CL321" i="39"/>
  <c r="CO321" i="39" s="1"/>
  <c r="FZ321" i="39" s="1"/>
  <c r="CW321" i="39"/>
  <c r="CZ321" i="39" s="1"/>
  <c r="GA321" i="39" s="1"/>
  <c r="DH321" i="39"/>
  <c r="DK321" i="39" s="1"/>
  <c r="GB321" i="39" s="1"/>
  <c r="DS321" i="39"/>
  <c r="DV321" i="39" s="1"/>
  <c r="GC321" i="39" s="1"/>
  <c r="ED321" i="39"/>
  <c r="EG321" i="39"/>
  <c r="GD321" i="39" s="1"/>
  <c r="EO321" i="39"/>
  <c r="ER321" i="39"/>
  <c r="GE321" i="39" s="1"/>
  <c r="EZ321" i="39"/>
  <c r="FC321" i="39" s="1"/>
  <c r="GF321" i="39" s="1"/>
  <c r="FK321" i="39"/>
  <c r="FN321" i="39" s="1"/>
  <c r="GG321" i="39" s="1"/>
  <c r="X318" i="39"/>
  <c r="AA318" i="39" s="1"/>
  <c r="FT318" i="39" s="1"/>
  <c r="AI318" i="39"/>
  <c r="AL318" i="39" s="1"/>
  <c r="FU318" i="39" s="1"/>
  <c r="AT318" i="39"/>
  <c r="AW318" i="39" s="1"/>
  <c r="FV318" i="39" s="1"/>
  <c r="BE318" i="39"/>
  <c r="BH318" i="39" s="1"/>
  <c r="FW318" i="39" s="1"/>
  <c r="BP318" i="39"/>
  <c r="BS318" i="39" s="1"/>
  <c r="FX318" i="39" s="1"/>
  <c r="CL318" i="39"/>
  <c r="CO318" i="39" s="1"/>
  <c r="FZ318" i="39" s="1"/>
  <c r="CW318" i="39"/>
  <c r="CZ318" i="39"/>
  <c r="GA318" i="39" s="1"/>
  <c r="DH318" i="39"/>
  <c r="DK318" i="39"/>
  <c r="GB318" i="39" s="1"/>
  <c r="DS318" i="39"/>
  <c r="DV318" i="39" s="1"/>
  <c r="GC318" i="39" s="1"/>
  <c r="ED318" i="39"/>
  <c r="EG318" i="39" s="1"/>
  <c r="GD318" i="39" s="1"/>
  <c r="EO318" i="39"/>
  <c r="ER318" i="39" s="1"/>
  <c r="GE318" i="39" s="1"/>
  <c r="EZ318" i="39"/>
  <c r="FC318" i="39" s="1"/>
  <c r="GF318" i="39" s="1"/>
  <c r="FK318" i="39"/>
  <c r="FN318" i="39" s="1"/>
  <c r="GG318" i="39" s="1"/>
  <c r="X317" i="39"/>
  <c r="AA317" i="39" s="1"/>
  <c r="AI317" i="39"/>
  <c r="AL317" i="39" s="1"/>
  <c r="FU317" i="39" s="1"/>
  <c r="BE317" i="39"/>
  <c r="BH317" i="39" s="1"/>
  <c r="FW317" i="39" s="1"/>
  <c r="BP317" i="39"/>
  <c r="BS317" i="39" s="1"/>
  <c r="FX317" i="39" s="1"/>
  <c r="CA317" i="39"/>
  <c r="CD317" i="39" s="1"/>
  <c r="FY317" i="39" s="1"/>
  <c r="CL317" i="39"/>
  <c r="CO317" i="39"/>
  <c r="FZ317" i="39" s="1"/>
  <c r="CW317" i="39"/>
  <c r="CZ317" i="39"/>
  <c r="GA317" i="39" s="1"/>
  <c r="DH317" i="39"/>
  <c r="DK317" i="39" s="1"/>
  <c r="GB317" i="39" s="1"/>
  <c r="DS317" i="39"/>
  <c r="DV317" i="39" s="1"/>
  <c r="GC317" i="39" s="1"/>
  <c r="ED317" i="39"/>
  <c r="EG317" i="39" s="1"/>
  <c r="GD317" i="39" s="1"/>
  <c r="EO317" i="39"/>
  <c r="ER317" i="39" s="1"/>
  <c r="GE317" i="39" s="1"/>
  <c r="EZ317" i="39"/>
  <c r="FC317" i="39" s="1"/>
  <c r="GF317" i="39" s="1"/>
  <c r="FK317" i="39"/>
  <c r="FN317" i="39" s="1"/>
  <c r="GG317" i="39" s="1"/>
  <c r="X316" i="39"/>
  <c r="AA316" i="39" s="1"/>
  <c r="FT316" i="39" s="1"/>
  <c r="AI316" i="39"/>
  <c r="AL316" i="39" s="1"/>
  <c r="BE316" i="39"/>
  <c r="BH316" i="39" s="1"/>
  <c r="FW316" i="39" s="1"/>
  <c r="BP316" i="39"/>
  <c r="BS316" i="39" s="1"/>
  <c r="FX316" i="39" s="1"/>
  <c r="CL316" i="39"/>
  <c r="CO316" i="39" s="1"/>
  <c r="FZ316" i="39" s="1"/>
  <c r="CW316" i="39"/>
  <c r="CZ316" i="39" s="1"/>
  <c r="GA316" i="39" s="1"/>
  <c r="DH316" i="39"/>
  <c r="DK316" i="39" s="1"/>
  <c r="GB316" i="39" s="1"/>
  <c r="DS316" i="39"/>
  <c r="DV316" i="39" s="1"/>
  <c r="GC316" i="39" s="1"/>
  <c r="ED316" i="39"/>
  <c r="EG316" i="39" s="1"/>
  <c r="GD316" i="39" s="1"/>
  <c r="EO316" i="39"/>
  <c r="ER316" i="39" s="1"/>
  <c r="GE316" i="39" s="1"/>
  <c r="EZ316" i="39"/>
  <c r="FC316" i="39" s="1"/>
  <c r="GF316" i="39" s="1"/>
  <c r="FK316" i="39"/>
  <c r="FN316" i="39" s="1"/>
  <c r="GG316" i="39" s="1"/>
  <c r="X315" i="39"/>
  <c r="AA315" i="39" s="1"/>
  <c r="AI315" i="39"/>
  <c r="AL315" i="39" s="1"/>
  <c r="FU315" i="39" s="1"/>
  <c r="BE315" i="39"/>
  <c r="BH315" i="39" s="1"/>
  <c r="BP315" i="39"/>
  <c r="BS315" i="39" s="1"/>
  <c r="FX315" i="39" s="1"/>
  <c r="CL315" i="39"/>
  <c r="CO315" i="39" s="1"/>
  <c r="FZ315" i="39" s="1"/>
  <c r="CW315" i="39"/>
  <c r="CZ315" i="39" s="1"/>
  <c r="GA315" i="39" s="1"/>
  <c r="DH315" i="39"/>
  <c r="DK315" i="39" s="1"/>
  <c r="GB315" i="39" s="1"/>
  <c r="DS315" i="39"/>
  <c r="DV315" i="39" s="1"/>
  <c r="GC315" i="39" s="1"/>
  <c r="ED315" i="39"/>
  <c r="EG315" i="39" s="1"/>
  <c r="GD315" i="39" s="1"/>
  <c r="EO315" i="39"/>
  <c r="ER315" i="39" s="1"/>
  <c r="GE315" i="39" s="1"/>
  <c r="EZ315" i="39"/>
  <c r="FC315" i="39" s="1"/>
  <c r="GF315" i="39" s="1"/>
  <c r="FK315" i="39"/>
  <c r="FN315" i="39"/>
  <c r="GG315" i="39" s="1"/>
  <c r="X313" i="39"/>
  <c r="AA313" i="39" s="1"/>
  <c r="FT313" i="39" s="1"/>
  <c r="AI313" i="39"/>
  <c r="AL313" i="39" s="1"/>
  <c r="FU313" i="39" s="1"/>
  <c r="BE313" i="39"/>
  <c r="BH313" i="39" s="1"/>
  <c r="FW313" i="39" s="1"/>
  <c r="BP313" i="39"/>
  <c r="BS313" i="39" s="1"/>
  <c r="FX313" i="39" s="1"/>
  <c r="CL313" i="39"/>
  <c r="CO313" i="39" s="1"/>
  <c r="FZ313" i="39" s="1"/>
  <c r="CW313" i="39"/>
  <c r="CZ313" i="39" s="1"/>
  <c r="GA313" i="39" s="1"/>
  <c r="DH313" i="39"/>
  <c r="DK313" i="39" s="1"/>
  <c r="GB313" i="39" s="1"/>
  <c r="DS313" i="39"/>
  <c r="DV313" i="39" s="1"/>
  <c r="GC313" i="39" s="1"/>
  <c r="ED313" i="39"/>
  <c r="EG313" i="39" s="1"/>
  <c r="GD313" i="39" s="1"/>
  <c r="EO313" i="39"/>
  <c r="ER313" i="39" s="1"/>
  <c r="GE313" i="39" s="1"/>
  <c r="EZ313" i="39"/>
  <c r="FC313" i="39"/>
  <c r="GF313" i="39" s="1"/>
  <c r="FK313" i="39"/>
  <c r="FN313" i="39" s="1"/>
  <c r="GG313" i="39" s="1"/>
  <c r="X312" i="39"/>
  <c r="AA312" i="39" s="1"/>
  <c r="FT312" i="39" s="1"/>
  <c r="AI312" i="39"/>
  <c r="AL312" i="39" s="1"/>
  <c r="AT312" i="39"/>
  <c r="AW312" i="39" s="1"/>
  <c r="FV312" i="39" s="1"/>
  <c r="BE312" i="39"/>
  <c r="BH312" i="39" s="1"/>
  <c r="FW312" i="39" s="1"/>
  <c r="BP312" i="39"/>
  <c r="BS312" i="39"/>
  <c r="FX312" i="39"/>
  <c r="CL312" i="39"/>
  <c r="CO312" i="39" s="1"/>
  <c r="FZ312" i="39" s="1"/>
  <c r="CW312" i="39"/>
  <c r="CZ312" i="39"/>
  <c r="GA312" i="39" s="1"/>
  <c r="DH312" i="39"/>
  <c r="DK312" i="39" s="1"/>
  <c r="GB312" i="39" s="1"/>
  <c r="DS312" i="39"/>
  <c r="DV312" i="39" s="1"/>
  <c r="GC312" i="39" s="1"/>
  <c r="ED312" i="39"/>
  <c r="EG312" i="39" s="1"/>
  <c r="GD312" i="39" s="1"/>
  <c r="EO312" i="39"/>
  <c r="ER312" i="39"/>
  <c r="GE312" i="39" s="1"/>
  <c r="EZ312" i="39"/>
  <c r="FC312" i="39" s="1"/>
  <c r="GF312" i="39" s="1"/>
  <c r="FK312" i="39"/>
  <c r="FN312" i="39" s="1"/>
  <c r="GG312" i="39" s="1"/>
  <c r="X311" i="39"/>
  <c r="AA311" i="39" s="1"/>
  <c r="FT311" i="39" s="1"/>
  <c r="AI311" i="39"/>
  <c r="AL311" i="39" s="1"/>
  <c r="FU311" i="39" s="1"/>
  <c r="BE311" i="39"/>
  <c r="BH311" i="39"/>
  <c r="FW311" i="39"/>
  <c r="BP311" i="39"/>
  <c r="BS311" i="39" s="1"/>
  <c r="FX311" i="39" s="1"/>
  <c r="CA311" i="39"/>
  <c r="CD311" i="39" s="1"/>
  <c r="FY311" i="39" s="1"/>
  <c r="CL311" i="39"/>
  <c r="CO311" i="39"/>
  <c r="FZ311" i="39" s="1"/>
  <c r="CW311" i="39"/>
  <c r="CZ311" i="39" s="1"/>
  <c r="GA311" i="39" s="1"/>
  <c r="DH311" i="39"/>
  <c r="DK311" i="39" s="1"/>
  <c r="GB311" i="39" s="1"/>
  <c r="DS311" i="39"/>
  <c r="DV311" i="39" s="1"/>
  <c r="GC311" i="39" s="1"/>
  <c r="ED311" i="39"/>
  <c r="EG311" i="39"/>
  <c r="GD311" i="39" s="1"/>
  <c r="EO311" i="39"/>
  <c r="ER311" i="39"/>
  <c r="GE311" i="39" s="1"/>
  <c r="EZ311" i="39"/>
  <c r="FC311" i="39" s="1"/>
  <c r="GF311" i="39" s="1"/>
  <c r="FK311" i="39"/>
  <c r="FN311" i="39" s="1"/>
  <c r="GG311" i="39" s="1"/>
  <c r="X310" i="39"/>
  <c r="AA310" i="39" s="1"/>
  <c r="FT310" i="39" s="1"/>
  <c r="AI310" i="39"/>
  <c r="AL310" i="39"/>
  <c r="FU310" i="39" s="1"/>
  <c r="BE310" i="39"/>
  <c r="BH310" i="39" s="1"/>
  <c r="BP310" i="39"/>
  <c r="BS310" i="39" s="1"/>
  <c r="FX310" i="39" s="1"/>
  <c r="CL310" i="39"/>
  <c r="CO310" i="39"/>
  <c r="FZ310" i="39"/>
  <c r="CW310" i="39"/>
  <c r="CZ310" i="39" s="1"/>
  <c r="GA310" i="39" s="1"/>
  <c r="DH310" i="39"/>
  <c r="DK310" i="39" s="1"/>
  <c r="GB310" i="39" s="1"/>
  <c r="DS310" i="39"/>
  <c r="DV310" i="39"/>
  <c r="GC310" i="39" s="1"/>
  <c r="ED310" i="39"/>
  <c r="EG310" i="39" s="1"/>
  <c r="GD310" i="39" s="1"/>
  <c r="EO310" i="39"/>
  <c r="ER310" i="39" s="1"/>
  <c r="GE310" i="39" s="1"/>
  <c r="EZ310" i="39"/>
  <c r="FC310" i="39" s="1"/>
  <c r="GF310" i="39" s="1"/>
  <c r="FK310" i="39"/>
  <c r="FN310" i="39" s="1"/>
  <c r="GG310" i="39" s="1"/>
  <c r="X308" i="39"/>
  <c r="AA308" i="39" s="1"/>
  <c r="FT308" i="39" s="1"/>
  <c r="AI308" i="39"/>
  <c r="AL308" i="39" s="1"/>
  <c r="FU308" i="39" s="1"/>
  <c r="BE308" i="39"/>
  <c r="BH308" i="39" s="1"/>
  <c r="FW308" i="39" s="1"/>
  <c r="BP308" i="39"/>
  <c r="BS308" i="39" s="1"/>
  <c r="FX308" i="39" s="1"/>
  <c r="CL308" i="39"/>
  <c r="CO308" i="39" s="1"/>
  <c r="FZ308" i="39" s="1"/>
  <c r="CW308" i="39"/>
  <c r="CZ308" i="39" s="1"/>
  <c r="GA308" i="39" s="1"/>
  <c r="DH308" i="39"/>
  <c r="DK308" i="39" s="1"/>
  <c r="GB308" i="39" s="1"/>
  <c r="DS308" i="39"/>
  <c r="DV308" i="39"/>
  <c r="GC308" i="39" s="1"/>
  <c r="ED308" i="39"/>
  <c r="EG308" i="39"/>
  <c r="GD308" i="39" s="1"/>
  <c r="EO308" i="39"/>
  <c r="ER308" i="39" s="1"/>
  <c r="GE308" i="39" s="1"/>
  <c r="EZ308" i="39"/>
  <c r="FC308" i="39" s="1"/>
  <c r="GF308" i="39" s="1"/>
  <c r="FK308" i="39"/>
  <c r="FN308" i="39" s="1"/>
  <c r="GG308" i="39" s="1"/>
  <c r="X307" i="39"/>
  <c r="AA307" i="39" s="1"/>
  <c r="FT307" i="39" s="1"/>
  <c r="AI307" i="39"/>
  <c r="AL307" i="39" s="1"/>
  <c r="FU307" i="39" s="1"/>
  <c r="BE307" i="39"/>
  <c r="BH307" i="39" s="1"/>
  <c r="FW307" i="39" s="1"/>
  <c r="BP307" i="39"/>
  <c r="BS307" i="39" s="1"/>
  <c r="FX307" i="39" s="1"/>
  <c r="CL307" i="39"/>
  <c r="CO307" i="39" s="1"/>
  <c r="FZ307" i="39" s="1"/>
  <c r="CW307" i="39"/>
  <c r="CZ307" i="39" s="1"/>
  <c r="GA307" i="39" s="1"/>
  <c r="DH307" i="39"/>
  <c r="DK307" i="39" s="1"/>
  <c r="GB307" i="39" s="1"/>
  <c r="DS307" i="39"/>
  <c r="DV307" i="39" s="1"/>
  <c r="GC307" i="39" s="1"/>
  <c r="ED307" i="39"/>
  <c r="EG307" i="39" s="1"/>
  <c r="GD307" i="39" s="1"/>
  <c r="EO307" i="39"/>
  <c r="ER307" i="39" s="1"/>
  <c r="GE307" i="39" s="1"/>
  <c r="EZ307" i="39"/>
  <c r="FC307" i="39"/>
  <c r="GF307" i="39" s="1"/>
  <c r="FK307" i="39"/>
  <c r="FN307" i="39"/>
  <c r="GG307" i="39" s="1"/>
  <c r="X305" i="39"/>
  <c r="AA305" i="39" s="1"/>
  <c r="FT305" i="39" s="1"/>
  <c r="AI305" i="39"/>
  <c r="AL305" i="39" s="1"/>
  <c r="FU305" i="39" s="1"/>
  <c r="BE305" i="39"/>
  <c r="BH305" i="39" s="1"/>
  <c r="FW305" i="39" s="1"/>
  <c r="BP305" i="39"/>
  <c r="BS305" i="39" s="1"/>
  <c r="FX305" i="39" s="1"/>
  <c r="CL305" i="39"/>
  <c r="CO305" i="39" s="1"/>
  <c r="FZ305" i="39" s="1"/>
  <c r="CW305" i="39"/>
  <c r="CZ305" i="39" s="1"/>
  <c r="GA305" i="39" s="1"/>
  <c r="DH305" i="39"/>
  <c r="DK305" i="39" s="1"/>
  <c r="GB305" i="39" s="1"/>
  <c r="DS305" i="39"/>
  <c r="DV305" i="39" s="1"/>
  <c r="GC305" i="39" s="1"/>
  <c r="ED305" i="39"/>
  <c r="EG305" i="39" s="1"/>
  <c r="GD305" i="39" s="1"/>
  <c r="EO305" i="39"/>
  <c r="ER305" i="39" s="1"/>
  <c r="GE305" i="39" s="1"/>
  <c r="EZ305" i="39"/>
  <c r="FC305" i="39"/>
  <c r="GF305" i="39" s="1"/>
  <c r="FK305" i="39"/>
  <c r="FN305" i="39"/>
  <c r="GG305" i="39" s="1"/>
  <c r="X304" i="39"/>
  <c r="AA304" i="39" s="1"/>
  <c r="FT304" i="39" s="1"/>
  <c r="AI304" i="39"/>
  <c r="AL304" i="39" s="1"/>
  <c r="FU304" i="39" s="1"/>
  <c r="AT304" i="39"/>
  <c r="AW304" i="39" s="1"/>
  <c r="BE304" i="39"/>
  <c r="BH304" i="39"/>
  <c r="FW304" i="39" s="1"/>
  <c r="BP304" i="39"/>
  <c r="BS304" i="39" s="1"/>
  <c r="FX304" i="39" s="1"/>
  <c r="CL304" i="39"/>
  <c r="CO304" i="39" s="1"/>
  <c r="FZ304" i="39" s="1"/>
  <c r="CW304" i="39"/>
  <c r="CZ304" i="39"/>
  <c r="GA304" i="39" s="1"/>
  <c r="DH304" i="39"/>
  <c r="DK304" i="39"/>
  <c r="GB304" i="39" s="1"/>
  <c r="DS304" i="39"/>
  <c r="DV304" i="39" s="1"/>
  <c r="GC304" i="39" s="1"/>
  <c r="ED304" i="39"/>
  <c r="EG304" i="39" s="1"/>
  <c r="GD304" i="39" s="1"/>
  <c r="EO304" i="39"/>
  <c r="ER304" i="39" s="1"/>
  <c r="GE304" i="39" s="1"/>
  <c r="EZ304" i="39"/>
  <c r="FC304" i="39" s="1"/>
  <c r="GF304" i="39" s="1"/>
  <c r="FK304" i="39"/>
  <c r="FN304" i="39" s="1"/>
  <c r="GG304" i="39" s="1"/>
  <c r="X302" i="39"/>
  <c r="AA302" i="39" s="1"/>
  <c r="FT302" i="39" s="1"/>
  <c r="AI302" i="39"/>
  <c r="AL302" i="39" s="1"/>
  <c r="AT302" i="39"/>
  <c r="AW302" i="39" s="1"/>
  <c r="FV302" i="39" s="1"/>
  <c r="BE302" i="39"/>
  <c r="BH302" i="39"/>
  <c r="FW302" i="39" s="1"/>
  <c r="BP302" i="39"/>
  <c r="BS302" i="39"/>
  <c r="FX302" i="39" s="1"/>
  <c r="CL302" i="39"/>
  <c r="CO302" i="39" s="1"/>
  <c r="FZ302" i="39" s="1"/>
  <c r="CW302" i="39"/>
  <c r="CZ302" i="39" s="1"/>
  <c r="GA302" i="39" s="1"/>
  <c r="DH302" i="39"/>
  <c r="DK302" i="39"/>
  <c r="GB302" i="39" s="1"/>
  <c r="DS302" i="39"/>
  <c r="DV302" i="39" s="1"/>
  <c r="GC302" i="39" s="1"/>
  <c r="ED302" i="39"/>
  <c r="EG302" i="39" s="1"/>
  <c r="GD302" i="39" s="1"/>
  <c r="EO302" i="39"/>
  <c r="ER302" i="39" s="1"/>
  <c r="GE302" i="39" s="1"/>
  <c r="EZ302" i="39"/>
  <c r="FC302" i="39" s="1"/>
  <c r="GF302" i="39" s="1"/>
  <c r="FK302" i="39"/>
  <c r="FN302" i="39" s="1"/>
  <c r="GG302" i="39" s="1"/>
  <c r="X301" i="39"/>
  <c r="AA301" i="39" s="1"/>
  <c r="FT301" i="39" s="1"/>
  <c r="AI301" i="39"/>
  <c r="AL301" i="39" s="1"/>
  <c r="FU301" i="39" s="1"/>
  <c r="BE301" i="39"/>
  <c r="BH301" i="39" s="1"/>
  <c r="FW301" i="39" s="1"/>
  <c r="BP301" i="39"/>
  <c r="BS301" i="39" s="1"/>
  <c r="FX301" i="39" s="1"/>
  <c r="CA301" i="39"/>
  <c r="CD301" i="39" s="1"/>
  <c r="FY301" i="39" s="1"/>
  <c r="CL301" i="39"/>
  <c r="CO301" i="39"/>
  <c r="FZ301" i="39" s="1"/>
  <c r="CW301" i="39"/>
  <c r="CZ301" i="39" s="1"/>
  <c r="GA301" i="39" s="1"/>
  <c r="DH301" i="39"/>
  <c r="DK301" i="39" s="1"/>
  <c r="GB301" i="39" s="1"/>
  <c r="DS301" i="39"/>
  <c r="DV301" i="39" s="1"/>
  <c r="GC301" i="39" s="1"/>
  <c r="ED301" i="39"/>
  <c r="EG301" i="39" s="1"/>
  <c r="GD301" i="39" s="1"/>
  <c r="EO301" i="39"/>
  <c r="ER301" i="39" s="1"/>
  <c r="GE301" i="39" s="1"/>
  <c r="EZ301" i="39"/>
  <c r="FC301" i="39" s="1"/>
  <c r="GF301" i="39" s="1"/>
  <c r="FK301" i="39"/>
  <c r="FN301" i="39" s="1"/>
  <c r="GG301" i="39" s="1"/>
  <c r="X300" i="39"/>
  <c r="AA300" i="39" s="1"/>
  <c r="FT300" i="39" s="1"/>
  <c r="AI300" i="39"/>
  <c r="AL300" i="39" s="1"/>
  <c r="FU300" i="39" s="1"/>
  <c r="BE300" i="39"/>
  <c r="BH300" i="39" s="1"/>
  <c r="FW300" i="39" s="1"/>
  <c r="BP300" i="39"/>
  <c r="BS300" i="39" s="1"/>
  <c r="FX300" i="39" s="1"/>
  <c r="CL300" i="39"/>
  <c r="CO300" i="39" s="1"/>
  <c r="FZ300" i="39" s="1"/>
  <c r="CW300" i="39"/>
  <c r="CZ300" i="39" s="1"/>
  <c r="GA300" i="39" s="1"/>
  <c r="DH300" i="39"/>
  <c r="DK300" i="39" s="1"/>
  <c r="GB300" i="39" s="1"/>
  <c r="DS300" i="39"/>
  <c r="DV300" i="39"/>
  <c r="GC300" i="39" s="1"/>
  <c r="ED300" i="39"/>
  <c r="EG300" i="39"/>
  <c r="GD300" i="39" s="1"/>
  <c r="EO300" i="39"/>
  <c r="ER300" i="39" s="1"/>
  <c r="GE300" i="39" s="1"/>
  <c r="EZ300" i="39"/>
  <c r="FC300" i="39" s="1"/>
  <c r="GF300" i="39" s="1"/>
  <c r="FK300" i="39"/>
  <c r="FN300" i="39" s="1"/>
  <c r="GG300" i="39" s="1"/>
  <c r="X299" i="39"/>
  <c r="AA299" i="39" s="1"/>
  <c r="FT299" i="39" s="1"/>
  <c r="AI299" i="39"/>
  <c r="AL299" i="39" s="1"/>
  <c r="FU299" i="39" s="1"/>
  <c r="BE299" i="39"/>
  <c r="BH299" i="39" s="1"/>
  <c r="FW299" i="39" s="1"/>
  <c r="BP299" i="39"/>
  <c r="BS299" i="39" s="1"/>
  <c r="FX299" i="39" s="1"/>
  <c r="CL299" i="39"/>
  <c r="CO299" i="39" s="1"/>
  <c r="FZ299" i="39" s="1"/>
  <c r="CW299" i="39"/>
  <c r="CZ299" i="39" s="1"/>
  <c r="GA299" i="39" s="1"/>
  <c r="DH299" i="39"/>
  <c r="DK299" i="39" s="1"/>
  <c r="GB299" i="39" s="1"/>
  <c r="DS299" i="39"/>
  <c r="DV299" i="39" s="1"/>
  <c r="GC299" i="39" s="1"/>
  <c r="ED299" i="39"/>
  <c r="EG299" i="39" s="1"/>
  <c r="GD299" i="39" s="1"/>
  <c r="EO299" i="39"/>
  <c r="ER299" i="39" s="1"/>
  <c r="GE299" i="39" s="1"/>
  <c r="EZ299" i="39"/>
  <c r="FC299" i="39" s="1"/>
  <c r="GF299" i="39" s="1"/>
  <c r="FK299" i="39"/>
  <c r="FN299" i="39"/>
  <c r="GG299" i="39" s="1"/>
  <c r="X298" i="39"/>
  <c r="AA298" i="39" s="1"/>
  <c r="FT298" i="39" s="1"/>
  <c r="AI298" i="39"/>
  <c r="AL298" i="39" s="1"/>
  <c r="FU298" i="39" s="1"/>
  <c r="AT298" i="39"/>
  <c r="AW298" i="39" s="1"/>
  <c r="BE298" i="39"/>
  <c r="BH298" i="39"/>
  <c r="FW298" i="39" s="1"/>
  <c r="BP298" i="39"/>
  <c r="BS298" i="39"/>
  <c r="FX298" i="39" s="1"/>
  <c r="CL298" i="39"/>
  <c r="CO298" i="39" s="1"/>
  <c r="FZ298" i="39" s="1"/>
  <c r="CW298" i="39"/>
  <c r="CZ298" i="39" s="1"/>
  <c r="DH298" i="39"/>
  <c r="DK298" i="39"/>
  <c r="GB298" i="39" s="1"/>
  <c r="DS298" i="39"/>
  <c r="DV298" i="39" s="1"/>
  <c r="ED298" i="39"/>
  <c r="EG298" i="39" s="1"/>
  <c r="GD298" i="39" s="1"/>
  <c r="EO298" i="39"/>
  <c r="ER298" i="39" s="1"/>
  <c r="GE298" i="39" s="1"/>
  <c r="EZ298" i="39"/>
  <c r="FC298" i="39" s="1"/>
  <c r="GF298" i="39" s="1"/>
  <c r="FK298" i="39"/>
  <c r="FN298" i="39" s="1"/>
  <c r="GG298" i="39" s="1"/>
  <c r="X297" i="39"/>
  <c r="AA297" i="39" s="1"/>
  <c r="FT297" i="39" s="1"/>
  <c r="AI297" i="39"/>
  <c r="AL297" i="39" s="1"/>
  <c r="FU297" i="39" s="1"/>
  <c r="BE297" i="39"/>
  <c r="BH297" i="39" s="1"/>
  <c r="FW297" i="39" s="1"/>
  <c r="BP297" i="39"/>
  <c r="BS297" i="39" s="1"/>
  <c r="FX297" i="39" s="1"/>
  <c r="CA297" i="39"/>
  <c r="CD297" i="39" s="1"/>
  <c r="FY297" i="39" s="1"/>
  <c r="CL297" i="39"/>
  <c r="CO297" i="39"/>
  <c r="FZ297" i="39" s="1"/>
  <c r="CW297" i="39"/>
  <c r="CZ297" i="39" s="1"/>
  <c r="GA297" i="39" s="1"/>
  <c r="DH297" i="39"/>
  <c r="DK297" i="39" s="1"/>
  <c r="GB297" i="39" s="1"/>
  <c r="DS297" i="39"/>
  <c r="DV297" i="39" s="1"/>
  <c r="GC297" i="39" s="1"/>
  <c r="ED297" i="39"/>
  <c r="EG297" i="39" s="1"/>
  <c r="GD297" i="39" s="1"/>
  <c r="EO297" i="39"/>
  <c r="ER297" i="39" s="1"/>
  <c r="GE297" i="39" s="1"/>
  <c r="EZ297" i="39"/>
  <c r="FC297" i="39" s="1"/>
  <c r="GF297" i="39" s="1"/>
  <c r="FK297" i="39"/>
  <c r="FN297" i="39" s="1"/>
  <c r="GG297" i="39" s="1"/>
  <c r="X296" i="39"/>
  <c r="AA296" i="39" s="1"/>
  <c r="FT296" i="39" s="1"/>
  <c r="AI296" i="39"/>
  <c r="AL296" i="39" s="1"/>
  <c r="FU296" i="39" s="1"/>
  <c r="BE296" i="39"/>
  <c r="BH296" i="39" s="1"/>
  <c r="FW296" i="39" s="1"/>
  <c r="BP296" i="39"/>
  <c r="BS296" i="39" s="1"/>
  <c r="FX296" i="39" s="1"/>
  <c r="CL296" i="39"/>
  <c r="CO296" i="39" s="1"/>
  <c r="FZ296" i="39" s="1"/>
  <c r="CW296" i="39"/>
  <c r="CZ296" i="39" s="1"/>
  <c r="GA296" i="39" s="1"/>
  <c r="DH296" i="39"/>
  <c r="DK296" i="39" s="1"/>
  <c r="GB296" i="39" s="1"/>
  <c r="DS296" i="39"/>
  <c r="DV296" i="39" s="1"/>
  <c r="GC296" i="39" s="1"/>
  <c r="ED296" i="39"/>
  <c r="EG296" i="39"/>
  <c r="GD296" i="39" s="1"/>
  <c r="EO296" i="39"/>
  <c r="ER296" i="39" s="1"/>
  <c r="GE296" i="39" s="1"/>
  <c r="EZ296" i="39"/>
  <c r="FC296" i="39" s="1"/>
  <c r="GF296" i="39" s="1"/>
  <c r="FK296" i="39"/>
  <c r="FN296" i="39" s="1"/>
  <c r="GG296" i="39" s="1"/>
  <c r="X295" i="39"/>
  <c r="AA295" i="39" s="1"/>
  <c r="FT295" i="39" s="1"/>
  <c r="AI295" i="39"/>
  <c r="AL295" i="39" s="1"/>
  <c r="FU295" i="39" s="1"/>
  <c r="BE295" i="39"/>
  <c r="BH295" i="39" s="1"/>
  <c r="FW295" i="39" s="1"/>
  <c r="BP295" i="39"/>
  <c r="BS295" i="39" s="1"/>
  <c r="FX295" i="39" s="1"/>
  <c r="CL295" i="39"/>
  <c r="CO295" i="39" s="1"/>
  <c r="FZ295" i="39" s="1"/>
  <c r="CW295" i="39"/>
  <c r="CZ295" i="39" s="1"/>
  <c r="GA295" i="39" s="1"/>
  <c r="DH295" i="39"/>
  <c r="DK295" i="39" s="1"/>
  <c r="GB295" i="39" s="1"/>
  <c r="DS295" i="39"/>
  <c r="DV295" i="39" s="1"/>
  <c r="GC295" i="39" s="1"/>
  <c r="ED295" i="39"/>
  <c r="EG295" i="39" s="1"/>
  <c r="GD295" i="39" s="1"/>
  <c r="EO295" i="39"/>
  <c r="ER295" i="39" s="1"/>
  <c r="GE295" i="39" s="1"/>
  <c r="EZ295" i="39"/>
  <c r="FC295" i="39"/>
  <c r="GF295" i="39" s="1"/>
  <c r="FK295" i="39"/>
  <c r="FN295" i="39" s="1"/>
  <c r="GG295" i="39" s="1"/>
  <c r="X293" i="39"/>
  <c r="AA293" i="39" s="1"/>
  <c r="AI293" i="39"/>
  <c r="AL293" i="39" s="1"/>
  <c r="FU293" i="39" s="1"/>
  <c r="BE293" i="39"/>
  <c r="BH293" i="39" s="1"/>
  <c r="FW293" i="39" s="1"/>
  <c r="BP293" i="39"/>
  <c r="BS293" i="39" s="1"/>
  <c r="FX293" i="39" s="1"/>
  <c r="CL293" i="39"/>
  <c r="CO293" i="39" s="1"/>
  <c r="CW293" i="39"/>
  <c r="CZ293" i="39" s="1"/>
  <c r="GA293" i="39" s="1"/>
  <c r="DH293" i="39"/>
  <c r="DK293" i="39" s="1"/>
  <c r="GB293" i="39" s="1"/>
  <c r="DS293" i="39"/>
  <c r="DV293" i="39" s="1"/>
  <c r="GC293" i="39" s="1"/>
  <c r="ED293" i="39"/>
  <c r="EG293" i="39" s="1"/>
  <c r="GD293" i="39" s="1"/>
  <c r="EO293" i="39"/>
  <c r="ER293" i="39" s="1"/>
  <c r="GE293" i="39" s="1"/>
  <c r="EZ293" i="39"/>
  <c r="FC293" i="39" s="1"/>
  <c r="GF293" i="39" s="1"/>
  <c r="FK293" i="39"/>
  <c r="FN293" i="39" s="1"/>
  <c r="GG293" i="39" s="1"/>
  <c r="X292" i="39"/>
  <c r="AA292" i="39" s="1"/>
  <c r="FT292" i="39" s="1"/>
  <c r="AI292" i="39"/>
  <c r="AL292" i="39" s="1"/>
  <c r="FU292" i="39" s="1"/>
  <c r="AT292" i="39"/>
  <c r="AW292" i="39" s="1"/>
  <c r="FV292" i="39" s="1"/>
  <c r="BE292" i="39"/>
  <c r="BH292" i="39" s="1"/>
  <c r="FW292" i="39" s="1"/>
  <c r="BP292" i="39"/>
  <c r="BS292" i="39"/>
  <c r="FX292" i="39" s="1"/>
  <c r="CL292" i="39"/>
  <c r="CO292" i="39" s="1"/>
  <c r="FZ292" i="39" s="1"/>
  <c r="CW292" i="39"/>
  <c r="CZ292" i="39"/>
  <c r="GA292" i="39" s="1"/>
  <c r="DH292" i="39"/>
  <c r="DK292" i="39" s="1"/>
  <c r="GB292" i="39" s="1"/>
  <c r="DS292" i="39"/>
  <c r="DV292" i="39" s="1"/>
  <c r="GC292" i="39" s="1"/>
  <c r="ED292" i="39"/>
  <c r="EG292" i="39" s="1"/>
  <c r="GD292" i="39" s="1"/>
  <c r="EO292" i="39"/>
  <c r="ER292" i="39" s="1"/>
  <c r="GE292" i="39" s="1"/>
  <c r="EZ292" i="39"/>
  <c r="FC292" i="39" s="1"/>
  <c r="GF292" i="39" s="1"/>
  <c r="FK292" i="39"/>
  <c r="FN292" i="39" s="1"/>
  <c r="GG292" i="39" s="1"/>
  <c r="X291" i="39"/>
  <c r="AA291" i="39" s="1"/>
  <c r="FT291" i="39" s="1"/>
  <c r="AI291" i="39"/>
  <c r="AL291" i="39" s="1"/>
  <c r="BE291" i="39"/>
  <c r="BH291" i="39" s="1"/>
  <c r="FW291" i="39" s="1"/>
  <c r="BP291" i="39"/>
  <c r="BS291" i="39" s="1"/>
  <c r="FX291" i="39" s="1"/>
  <c r="CA291" i="39"/>
  <c r="CD291" i="39" s="1"/>
  <c r="FY291" i="39" s="1"/>
  <c r="CL291" i="39"/>
  <c r="CO291" i="39" s="1"/>
  <c r="FZ291" i="39" s="1"/>
  <c r="CW291" i="39"/>
  <c r="CZ291" i="39"/>
  <c r="GA291" i="39" s="1"/>
  <c r="DH291" i="39"/>
  <c r="DK291" i="39" s="1"/>
  <c r="GB291" i="39" s="1"/>
  <c r="DS291" i="39"/>
  <c r="DV291" i="39" s="1"/>
  <c r="GC291" i="39" s="1"/>
  <c r="ED291" i="39"/>
  <c r="EG291" i="39" s="1"/>
  <c r="GD291" i="39" s="1"/>
  <c r="EO291" i="39"/>
  <c r="ER291" i="39" s="1"/>
  <c r="GE291" i="39" s="1"/>
  <c r="EZ291" i="39"/>
  <c r="FC291" i="39" s="1"/>
  <c r="GF291" i="39" s="1"/>
  <c r="FK291" i="39"/>
  <c r="FN291" i="39" s="1"/>
  <c r="GG291" i="39" s="1"/>
  <c r="X290" i="39"/>
  <c r="AA290" i="39" s="1"/>
  <c r="FT290" i="39" s="1"/>
  <c r="AI290" i="39"/>
  <c r="AL290" i="39" s="1"/>
  <c r="FU290" i="39" s="1"/>
  <c r="BE290" i="39"/>
  <c r="BH290" i="39" s="1"/>
  <c r="FW290" i="39" s="1"/>
  <c r="BP290" i="39"/>
  <c r="BS290" i="39" s="1"/>
  <c r="FX290" i="39" s="1"/>
  <c r="CL290" i="39"/>
  <c r="CO290" i="39" s="1"/>
  <c r="FZ290" i="39" s="1"/>
  <c r="CW290" i="39"/>
  <c r="CZ290" i="39" s="1"/>
  <c r="GA290" i="39" s="1"/>
  <c r="DH290" i="39"/>
  <c r="DK290" i="39" s="1"/>
  <c r="GB290" i="39" s="1"/>
  <c r="DS290" i="39"/>
  <c r="DV290" i="39"/>
  <c r="GC290" i="39" s="1"/>
  <c r="ED290" i="39"/>
  <c r="EG290" i="39" s="1"/>
  <c r="GD290" i="39" s="1"/>
  <c r="EO290" i="39"/>
  <c r="ER290" i="39" s="1"/>
  <c r="GE290" i="39" s="1"/>
  <c r="EZ290" i="39"/>
  <c r="FC290" i="39" s="1"/>
  <c r="GF290" i="39" s="1"/>
  <c r="FK290" i="39"/>
  <c r="FN290" i="39" s="1"/>
  <c r="GG290" i="39" s="1"/>
  <c r="X289" i="39"/>
  <c r="AA289" i="39" s="1"/>
  <c r="FT289" i="39" s="1"/>
  <c r="AI289" i="39"/>
  <c r="AL289" i="39" s="1"/>
  <c r="FU289" i="39" s="1"/>
  <c r="BE289" i="39"/>
  <c r="BH289" i="39" s="1"/>
  <c r="FW289" i="39" s="1"/>
  <c r="BP289" i="39"/>
  <c r="BS289" i="39" s="1"/>
  <c r="FX289" i="39" s="1"/>
  <c r="CL289" i="39"/>
  <c r="CO289" i="39" s="1"/>
  <c r="FZ289" i="39" s="1"/>
  <c r="CW289" i="39"/>
  <c r="CZ289" i="39" s="1"/>
  <c r="DH289" i="39"/>
  <c r="DK289" i="39" s="1"/>
  <c r="GB289" i="39" s="1"/>
  <c r="DS289" i="39"/>
  <c r="DV289" i="39" s="1"/>
  <c r="GC289" i="39" s="1"/>
  <c r="ED289" i="39"/>
  <c r="EG289" i="39" s="1"/>
  <c r="GD289" i="39" s="1"/>
  <c r="EO289" i="39"/>
  <c r="ER289" i="39" s="1"/>
  <c r="GE289" i="39" s="1"/>
  <c r="EZ289" i="39"/>
  <c r="FC289" i="39"/>
  <c r="GF289" i="39" s="1"/>
  <c r="FK289" i="39"/>
  <c r="FN289" i="39" s="1"/>
  <c r="GG289" i="39" s="1"/>
  <c r="X288" i="39"/>
  <c r="AA288" i="39" s="1"/>
  <c r="FT288" i="39"/>
  <c r="AI288" i="39"/>
  <c r="AL288" i="39" s="1"/>
  <c r="AT288" i="39"/>
  <c r="AW288" i="39" s="1"/>
  <c r="FV288" i="39" s="1"/>
  <c r="BE288" i="39"/>
  <c r="BH288" i="39"/>
  <c r="FW288" i="39" s="1"/>
  <c r="BP288" i="39"/>
  <c r="BS288" i="39" s="1"/>
  <c r="FX288" i="39" s="1"/>
  <c r="CL288" i="39"/>
  <c r="CO288" i="39" s="1"/>
  <c r="FZ288" i="39" s="1"/>
  <c r="CW288" i="39"/>
  <c r="CZ288" i="39" s="1"/>
  <c r="GA288" i="39" s="1"/>
  <c r="DH288" i="39"/>
  <c r="DK288" i="39"/>
  <c r="GB288" i="39" s="1"/>
  <c r="DS288" i="39"/>
  <c r="DV288" i="39" s="1"/>
  <c r="GC288" i="39" s="1"/>
  <c r="ED288" i="39"/>
  <c r="EG288" i="39" s="1"/>
  <c r="GD288" i="39" s="1"/>
  <c r="EO288" i="39"/>
  <c r="ER288" i="39" s="1"/>
  <c r="GE288" i="39" s="1"/>
  <c r="EZ288" i="39"/>
  <c r="FC288" i="39" s="1"/>
  <c r="GF288" i="39"/>
  <c r="FK288" i="39"/>
  <c r="FN288" i="39" s="1"/>
  <c r="GG288" i="39" s="1"/>
  <c r="X286" i="39"/>
  <c r="AA286" i="39" s="1"/>
  <c r="FT286" i="39" s="1"/>
  <c r="AI286" i="39"/>
  <c r="AL286" i="39" s="1"/>
  <c r="FU286" i="39" s="1"/>
  <c r="AT286" i="39"/>
  <c r="AW286" i="39" s="1"/>
  <c r="FV286" i="39" s="1"/>
  <c r="BE286" i="39"/>
  <c r="BH286" i="39"/>
  <c r="FW286" i="39" s="1"/>
  <c r="BP286" i="39"/>
  <c r="BS286" i="39" s="1"/>
  <c r="FX286" i="39" s="1"/>
  <c r="CL286" i="39"/>
  <c r="CO286" i="39" s="1"/>
  <c r="FZ286" i="39" s="1"/>
  <c r="CW286" i="39"/>
  <c r="CZ286" i="39" s="1"/>
  <c r="GA286" i="39" s="1"/>
  <c r="DH286" i="39"/>
  <c r="DK286" i="39"/>
  <c r="GB286" i="39" s="1"/>
  <c r="DS286" i="39"/>
  <c r="DV286" i="39" s="1"/>
  <c r="GC286" i="39" s="1"/>
  <c r="ED286" i="39"/>
  <c r="EG286" i="39" s="1"/>
  <c r="GD286" i="39" s="1"/>
  <c r="EO286" i="39"/>
  <c r="ER286" i="39" s="1"/>
  <c r="GE286" i="39" s="1"/>
  <c r="EZ286" i="39"/>
  <c r="FC286" i="39" s="1"/>
  <c r="GF286" i="39" s="1"/>
  <c r="FK286" i="39"/>
  <c r="FN286" i="39" s="1"/>
  <c r="GG286" i="39" s="1"/>
  <c r="X285" i="39"/>
  <c r="AA285" i="39" s="1"/>
  <c r="FT285" i="39" s="1"/>
  <c r="AI285" i="39"/>
  <c r="AL285" i="39" s="1"/>
  <c r="BE285" i="39"/>
  <c r="BH285" i="39" s="1"/>
  <c r="FW285" i="39" s="1"/>
  <c r="BP285" i="39"/>
  <c r="BS285" i="39" s="1"/>
  <c r="FX285" i="39" s="1"/>
  <c r="CA285" i="39"/>
  <c r="CD285" i="39" s="1"/>
  <c r="FY285" i="39" s="1"/>
  <c r="CL285" i="39"/>
  <c r="CO285" i="39"/>
  <c r="FZ285" i="39" s="1"/>
  <c r="CW285" i="39"/>
  <c r="CZ285" i="39"/>
  <c r="GA285" i="39" s="1"/>
  <c r="DH285" i="39"/>
  <c r="DK285" i="39" s="1"/>
  <c r="GB285" i="39" s="1"/>
  <c r="DS285" i="39"/>
  <c r="DV285" i="39" s="1"/>
  <c r="GC285" i="39" s="1"/>
  <c r="ED285" i="39"/>
  <c r="EG285" i="39" s="1"/>
  <c r="GD285" i="39" s="1"/>
  <c r="EO285" i="39"/>
  <c r="ER285" i="39" s="1"/>
  <c r="GE285" i="39" s="1"/>
  <c r="EZ285" i="39"/>
  <c r="FC285" i="39" s="1"/>
  <c r="GF285" i="39" s="1"/>
  <c r="FK285" i="39"/>
  <c r="FN285" i="39" s="1"/>
  <c r="GG285" i="39" s="1"/>
  <c r="X284" i="39"/>
  <c r="AA284" i="39" s="1"/>
  <c r="FT284" i="39" s="1"/>
  <c r="AI284" i="39"/>
  <c r="AL284" i="39" s="1"/>
  <c r="FU284" i="39" s="1"/>
  <c r="BE284" i="39"/>
  <c r="BH284" i="39" s="1"/>
  <c r="FW284" i="39" s="1"/>
  <c r="BP284" i="39"/>
  <c r="BS284" i="39" s="1"/>
  <c r="FX284" i="39" s="1"/>
  <c r="CL284" i="39"/>
  <c r="CO284" i="39" s="1"/>
  <c r="FZ284" i="39" s="1"/>
  <c r="CW284" i="39"/>
  <c r="CZ284" i="39" s="1"/>
  <c r="GA284" i="39" s="1"/>
  <c r="DH284" i="39"/>
  <c r="DK284" i="39" s="1"/>
  <c r="DS284" i="39"/>
  <c r="DV284" i="39" s="1"/>
  <c r="GC284" i="39" s="1"/>
  <c r="ED284" i="39"/>
  <c r="EG284" i="39"/>
  <c r="GD284" i="39" s="1"/>
  <c r="EO284" i="39"/>
  <c r="ER284" i="39" s="1"/>
  <c r="GE284" i="39" s="1"/>
  <c r="EZ284" i="39"/>
  <c r="FC284" i="39" s="1"/>
  <c r="GF284" i="39" s="1"/>
  <c r="FK284" i="39"/>
  <c r="FN284" i="39" s="1"/>
  <c r="GG284" i="39" s="1"/>
  <c r="X283" i="39"/>
  <c r="AA283" i="39" s="1"/>
  <c r="FT283" i="39" s="1"/>
  <c r="AI283" i="39"/>
  <c r="AL283" i="39" s="1"/>
  <c r="FU283" i="39" s="1"/>
  <c r="BE283" i="39"/>
  <c r="BH283" i="39" s="1"/>
  <c r="FW283" i="39" s="1"/>
  <c r="BP283" i="39"/>
  <c r="BS283" i="39" s="1"/>
  <c r="FX283" i="39" s="1"/>
  <c r="CL283" i="39"/>
  <c r="CO283" i="39" s="1"/>
  <c r="FZ283" i="39" s="1"/>
  <c r="CW283" i="39"/>
  <c r="CZ283" i="39" s="1"/>
  <c r="GA283" i="39" s="1"/>
  <c r="DH283" i="39"/>
  <c r="DK283" i="39" s="1"/>
  <c r="GB283" i="39" s="1"/>
  <c r="DS283" i="39"/>
  <c r="DV283" i="39" s="1"/>
  <c r="GC283" i="39" s="1"/>
  <c r="ED283" i="39"/>
  <c r="EG283" i="39" s="1"/>
  <c r="GD283" i="39" s="1"/>
  <c r="EO283" i="39"/>
  <c r="ER283" i="39" s="1"/>
  <c r="GE283" i="39" s="1"/>
  <c r="EZ283" i="39"/>
  <c r="FC283" i="39"/>
  <c r="GF283" i="39" s="1"/>
  <c r="FK283" i="39"/>
  <c r="FN283" i="39" s="1"/>
  <c r="GG283" i="39" s="1"/>
  <c r="X282" i="39"/>
  <c r="AA282" i="39" s="1"/>
  <c r="FT282" i="39" s="1"/>
  <c r="AI282" i="39"/>
  <c r="AL282" i="39" s="1"/>
  <c r="FU282" i="39" s="1"/>
  <c r="AT282" i="39"/>
  <c r="AW282" i="39" s="1"/>
  <c r="FV282" i="39" s="1"/>
  <c r="BE282" i="39"/>
  <c r="BH282" i="39" s="1"/>
  <c r="FW282" i="39" s="1"/>
  <c r="BP282" i="39"/>
  <c r="BS282" i="39" s="1"/>
  <c r="FX282" i="39" s="1"/>
  <c r="CL282" i="39"/>
  <c r="CO282" i="39" s="1"/>
  <c r="FZ282" i="39" s="1"/>
  <c r="CW282" i="39"/>
  <c r="CZ282" i="39" s="1"/>
  <c r="GA282" i="39" s="1"/>
  <c r="DH282" i="39"/>
  <c r="DK282" i="39" s="1"/>
  <c r="GB282" i="39" s="1"/>
  <c r="DS282" i="39"/>
  <c r="DV282" i="39" s="1"/>
  <c r="GC282" i="39" s="1"/>
  <c r="ED282" i="39"/>
  <c r="EG282" i="39" s="1"/>
  <c r="GD282" i="39" s="1"/>
  <c r="EO282" i="39"/>
  <c r="ER282" i="39" s="1"/>
  <c r="GE282" i="39" s="1"/>
  <c r="EZ282" i="39"/>
  <c r="FC282" i="39" s="1"/>
  <c r="GF282" i="39" s="1"/>
  <c r="FK282" i="39"/>
  <c r="FN282" i="39" s="1"/>
  <c r="GG282" i="39" s="1"/>
  <c r="X280" i="39"/>
  <c r="AA280" i="39" s="1"/>
  <c r="FT280" i="39" s="1"/>
  <c r="AI280" i="39"/>
  <c r="AL280" i="39" s="1"/>
  <c r="FU280" i="39" s="1"/>
  <c r="AT280" i="39"/>
  <c r="AW280" i="39" s="1"/>
  <c r="FV280" i="39" s="1"/>
  <c r="BE280" i="39"/>
  <c r="BH280" i="39" s="1"/>
  <c r="FW280" i="39" s="1"/>
  <c r="BP280" i="39"/>
  <c r="BS280" i="39" s="1"/>
  <c r="FX280" i="39" s="1"/>
  <c r="CL280" i="39"/>
  <c r="CO280" i="39" s="1"/>
  <c r="FZ280" i="39" s="1"/>
  <c r="CW280" i="39"/>
  <c r="CZ280" i="39" s="1"/>
  <c r="GA280" i="39" s="1"/>
  <c r="DH280" i="39"/>
  <c r="DK280" i="39" s="1"/>
  <c r="GB280" i="39" s="1"/>
  <c r="DS280" i="39"/>
  <c r="DV280" i="39" s="1"/>
  <c r="GC280" i="39" s="1"/>
  <c r="ED280" i="39"/>
  <c r="EG280" i="39" s="1"/>
  <c r="GD280" i="39" s="1"/>
  <c r="EO280" i="39"/>
  <c r="ER280" i="39"/>
  <c r="GE280" i="39" s="1"/>
  <c r="EZ280" i="39"/>
  <c r="FC280" i="39" s="1"/>
  <c r="GF280" i="39" s="1"/>
  <c r="FK280" i="39"/>
  <c r="FN280" i="39" s="1"/>
  <c r="GG280" i="39" s="1"/>
  <c r="X279" i="39"/>
  <c r="AA279" i="39" s="1"/>
  <c r="FT279" i="39" s="1"/>
  <c r="AI279" i="39"/>
  <c r="AL279" i="39" s="1"/>
  <c r="BE279" i="39"/>
  <c r="BH279" i="39"/>
  <c r="FW279" i="39" s="1"/>
  <c r="BP279" i="39"/>
  <c r="BS279" i="39" s="1"/>
  <c r="FX279" i="39" s="1"/>
  <c r="CA279" i="39"/>
  <c r="CD279" i="39" s="1"/>
  <c r="FY279" i="39" s="1"/>
  <c r="CL279" i="39"/>
  <c r="CO279" i="39" s="1"/>
  <c r="CW279" i="39"/>
  <c r="CZ279" i="39" s="1"/>
  <c r="GA279" i="39" s="1"/>
  <c r="DH279" i="39"/>
  <c r="DK279" i="39" s="1"/>
  <c r="GB279" i="39" s="1"/>
  <c r="DS279" i="39"/>
  <c r="DV279" i="39" s="1"/>
  <c r="GC279" i="39" s="1"/>
  <c r="ED279" i="39"/>
  <c r="EG279" i="39"/>
  <c r="GD279" i="39" s="1"/>
  <c r="EO279" i="39"/>
  <c r="ER279" i="39" s="1"/>
  <c r="GE279" i="39" s="1"/>
  <c r="EZ279" i="39"/>
  <c r="FC279" i="39" s="1"/>
  <c r="GF279" i="39" s="1"/>
  <c r="FK279" i="39"/>
  <c r="FN279" i="39" s="1"/>
  <c r="GG279" i="39" s="1"/>
  <c r="X278" i="39"/>
  <c r="AA278" i="39" s="1"/>
  <c r="FT278" i="39" s="1"/>
  <c r="AI278" i="39"/>
  <c r="AL278" i="39" s="1"/>
  <c r="FU278" i="39" s="1"/>
  <c r="BE278" i="39"/>
  <c r="BH278" i="39" s="1"/>
  <c r="FW278" i="39" s="1"/>
  <c r="BP278" i="39"/>
  <c r="BS278" i="39" s="1"/>
  <c r="FX278" i="39" s="1"/>
  <c r="CL278" i="39"/>
  <c r="CO278" i="39"/>
  <c r="FZ278" i="39" s="1"/>
  <c r="CW278" i="39"/>
  <c r="CZ278" i="39" s="1"/>
  <c r="GA278" i="39" s="1"/>
  <c r="DH278" i="39"/>
  <c r="DK278" i="39" s="1"/>
  <c r="GB278" i="39" s="1"/>
  <c r="DS278" i="39"/>
  <c r="DV278" i="39" s="1"/>
  <c r="GC278" i="39" s="1"/>
  <c r="ED278" i="39"/>
  <c r="EG278" i="39" s="1"/>
  <c r="GD278" i="39" s="1"/>
  <c r="EO278" i="39"/>
  <c r="ER278" i="39" s="1"/>
  <c r="GE278" i="39" s="1"/>
  <c r="EZ278" i="39"/>
  <c r="FC278" i="39" s="1"/>
  <c r="GF278" i="39" s="1"/>
  <c r="FK278" i="39"/>
  <c r="FN278" i="39"/>
  <c r="GG278" i="39" s="1"/>
  <c r="X277" i="39"/>
  <c r="AA277" i="39" s="1"/>
  <c r="FT277" i="39" s="1"/>
  <c r="AI277" i="39"/>
  <c r="AL277" i="39" s="1"/>
  <c r="FU277" i="39" s="1"/>
  <c r="BE277" i="39"/>
  <c r="BH277" i="39" s="1"/>
  <c r="FW277" i="39" s="1"/>
  <c r="BP277" i="39"/>
  <c r="BS277" i="39" s="1"/>
  <c r="FX277" i="39" s="1"/>
  <c r="CL277" i="39"/>
  <c r="CO277" i="39" s="1"/>
  <c r="FZ277" i="39" s="1"/>
  <c r="CW277" i="39"/>
  <c r="CZ277" i="39" s="1"/>
  <c r="GA277" i="39" s="1"/>
  <c r="DH277" i="39"/>
  <c r="DK277" i="39" s="1"/>
  <c r="GB277" i="39" s="1"/>
  <c r="DS277" i="39"/>
  <c r="DV277" i="39" s="1"/>
  <c r="GC277" i="39" s="1"/>
  <c r="ED277" i="39"/>
  <c r="EG277" i="39" s="1"/>
  <c r="GD277" i="39" s="1"/>
  <c r="EO277" i="39"/>
  <c r="ER277" i="39" s="1"/>
  <c r="GE277" i="39" s="1"/>
  <c r="EZ277" i="39"/>
  <c r="FC277" i="39" s="1"/>
  <c r="GF277" i="39" s="1"/>
  <c r="FK277" i="39"/>
  <c r="FN277" i="39" s="1"/>
  <c r="GG277" i="39" s="1"/>
  <c r="X275" i="39"/>
  <c r="AA275" i="39" s="1"/>
  <c r="FT275" i="39" s="1"/>
  <c r="AI275" i="39"/>
  <c r="AL275" i="39" s="1"/>
  <c r="FU275" i="39" s="1"/>
  <c r="BE275" i="39"/>
  <c r="BH275" i="39" s="1"/>
  <c r="FW275" i="39" s="1"/>
  <c r="BP275" i="39"/>
  <c r="BS275" i="39" s="1"/>
  <c r="FX275" i="39" s="1"/>
  <c r="CL275" i="39"/>
  <c r="CO275" i="39" s="1"/>
  <c r="FZ275" i="39" s="1"/>
  <c r="CW275" i="39"/>
  <c r="CZ275" i="39" s="1"/>
  <c r="GA275" i="39" s="1"/>
  <c r="DH275" i="39"/>
  <c r="DK275" i="39" s="1"/>
  <c r="GB275" i="39" s="1"/>
  <c r="DS275" i="39"/>
  <c r="DV275" i="39" s="1"/>
  <c r="GC275" i="39" s="1"/>
  <c r="ED275" i="39"/>
  <c r="EG275" i="39" s="1"/>
  <c r="GD275" i="39" s="1"/>
  <c r="EO275" i="39"/>
  <c r="ER275" i="39" s="1"/>
  <c r="GE275" i="39" s="1"/>
  <c r="EZ275" i="39"/>
  <c r="FC275" i="39"/>
  <c r="GF275" i="39" s="1"/>
  <c r="FK275" i="39"/>
  <c r="FN275" i="39" s="1"/>
  <c r="GG275" i="39" s="1"/>
  <c r="X273" i="39"/>
  <c r="AA273" i="39" s="1"/>
  <c r="FT273" i="39" s="1"/>
  <c r="AI273" i="39"/>
  <c r="AL273" i="39"/>
  <c r="FU273" i="39"/>
  <c r="BE273" i="39"/>
  <c r="BH273" i="39" s="1"/>
  <c r="FW273" i="39" s="1"/>
  <c r="BP273" i="39"/>
  <c r="BS273" i="39"/>
  <c r="FX273" i="39" s="1"/>
  <c r="CL273" i="39"/>
  <c r="CO273" i="39" s="1"/>
  <c r="FZ273" i="39" s="1"/>
  <c r="CW273" i="39"/>
  <c r="CZ273" i="39" s="1"/>
  <c r="GA273" i="39" s="1"/>
  <c r="DH273" i="39"/>
  <c r="DK273" i="39"/>
  <c r="GB273" i="39" s="1"/>
  <c r="DS273" i="39"/>
  <c r="DV273" i="39" s="1"/>
  <c r="GC273" i="39" s="1"/>
  <c r="ED273" i="39"/>
  <c r="EG273" i="39" s="1"/>
  <c r="GD273" i="39" s="1"/>
  <c r="EO273" i="39"/>
  <c r="ER273" i="39" s="1"/>
  <c r="GE273" i="39" s="1"/>
  <c r="EZ273" i="39"/>
  <c r="FC273" i="39" s="1"/>
  <c r="GF273" i="39" s="1"/>
  <c r="FK273" i="39"/>
  <c r="FN273" i="39" s="1"/>
  <c r="GG273" i="39" s="1"/>
  <c r="X271" i="39"/>
  <c r="AA271" i="39"/>
  <c r="AI271" i="39"/>
  <c r="AL271" i="39" s="1"/>
  <c r="FU271" i="39" s="1"/>
  <c r="BE271" i="39"/>
  <c r="BH271" i="39" s="1"/>
  <c r="FW271" i="39" s="1"/>
  <c r="BP271" i="39"/>
  <c r="BS271" i="39" s="1"/>
  <c r="FX271" i="39" s="1"/>
  <c r="CL271" i="39"/>
  <c r="CO271" i="39" s="1"/>
  <c r="CW271" i="39"/>
  <c r="CZ271" i="39" s="1"/>
  <c r="GA271" i="39" s="1"/>
  <c r="DH271" i="39"/>
  <c r="DK271" i="39" s="1"/>
  <c r="GB271" i="39" s="1"/>
  <c r="DS271" i="39"/>
  <c r="DV271" i="39"/>
  <c r="GC271" i="39"/>
  <c r="ED271" i="39"/>
  <c r="EG271" i="39" s="1"/>
  <c r="GD271" i="39" s="1"/>
  <c r="EO271" i="39"/>
  <c r="ER271" i="39" s="1"/>
  <c r="EZ271" i="39"/>
  <c r="FC271" i="39"/>
  <c r="GF271" i="39" s="1"/>
  <c r="FK271" i="39"/>
  <c r="FN271" i="39" s="1"/>
  <c r="GG271" i="39" s="1"/>
  <c r="X270" i="39"/>
  <c r="AA270" i="39" s="1"/>
  <c r="FT270" i="39" s="1"/>
  <c r="AI270" i="39"/>
  <c r="AL270" i="39" s="1"/>
  <c r="FU270" i="39" s="1"/>
  <c r="AT270" i="39"/>
  <c r="AW270" i="39" s="1"/>
  <c r="FV270" i="39" s="1"/>
  <c r="BE270" i="39"/>
  <c r="BH270" i="39" s="1"/>
  <c r="FW270" i="39" s="1"/>
  <c r="BP270" i="39"/>
  <c r="BS270" i="39"/>
  <c r="FX270" i="39" s="1"/>
  <c r="CL270" i="39"/>
  <c r="CO270" i="39" s="1"/>
  <c r="CW270" i="39"/>
  <c r="CZ270" i="39" s="1"/>
  <c r="GA270" i="39" s="1"/>
  <c r="DH270" i="39"/>
  <c r="DK270" i="39" s="1"/>
  <c r="GB270" i="39" s="1"/>
  <c r="DS270" i="39"/>
  <c r="DV270" i="39" s="1"/>
  <c r="GC270" i="39" s="1"/>
  <c r="ED270" i="39"/>
  <c r="EG270" i="39" s="1"/>
  <c r="GD270" i="39" s="1"/>
  <c r="EO270" i="39"/>
  <c r="ER270" i="39"/>
  <c r="GE270" i="39" s="1"/>
  <c r="EZ270" i="39"/>
  <c r="FC270" i="39" s="1"/>
  <c r="GF270" i="39" s="1"/>
  <c r="FK270" i="39"/>
  <c r="FN270" i="39" s="1"/>
  <c r="GG270" i="39" s="1"/>
  <c r="X269" i="39"/>
  <c r="AA269" i="39" s="1"/>
  <c r="FT269" i="39" s="1"/>
  <c r="AI269" i="39"/>
  <c r="AL269" i="39" s="1"/>
  <c r="FU269" i="39" s="1"/>
  <c r="BE269" i="39"/>
  <c r="BH269" i="39" s="1"/>
  <c r="FW269" i="39" s="1"/>
  <c r="BP269" i="39"/>
  <c r="BS269" i="39" s="1"/>
  <c r="FX269" i="39" s="1"/>
  <c r="CA269" i="39"/>
  <c r="CD269" i="39" s="1"/>
  <c r="FY269" i="39" s="1"/>
  <c r="CL269" i="39"/>
  <c r="CO269" i="39" s="1"/>
  <c r="FZ269" i="39" s="1"/>
  <c r="CW269" i="39"/>
  <c r="CZ269" i="39" s="1"/>
  <c r="GA269" i="39" s="1"/>
  <c r="DH269" i="39"/>
  <c r="DK269" i="39" s="1"/>
  <c r="GB269" i="39" s="1"/>
  <c r="DS269" i="39"/>
  <c r="DV269" i="39" s="1"/>
  <c r="GC269" i="39" s="1"/>
  <c r="ED269" i="39"/>
  <c r="EG269" i="39"/>
  <c r="GD269" i="39" s="1"/>
  <c r="EO269" i="39"/>
  <c r="ER269" i="39" s="1"/>
  <c r="GE269" i="39" s="1"/>
  <c r="EZ269" i="39"/>
  <c r="FC269" i="39" s="1"/>
  <c r="GF269" i="39" s="1"/>
  <c r="FK269" i="39"/>
  <c r="FN269" i="39" s="1"/>
  <c r="GG269" i="39" s="1"/>
  <c r="X267" i="39"/>
  <c r="AA267" i="39" s="1"/>
  <c r="FT267" i="39" s="1"/>
  <c r="AI267" i="39"/>
  <c r="AL267" i="39" s="1"/>
  <c r="FU267" i="39" s="1"/>
  <c r="BE267" i="39"/>
  <c r="BH267" i="39" s="1"/>
  <c r="FW267" i="39" s="1"/>
  <c r="BP267" i="39"/>
  <c r="BS267" i="39" s="1"/>
  <c r="FX267" i="39" s="1"/>
  <c r="CA267" i="39"/>
  <c r="CD267" i="39" s="1"/>
  <c r="FY267" i="39" s="1"/>
  <c r="CL267" i="39"/>
  <c r="CO267" i="39" s="1"/>
  <c r="FZ267" i="39" s="1"/>
  <c r="CW267" i="39"/>
  <c r="CZ267" i="39"/>
  <c r="GA267" i="39" s="1"/>
  <c r="DH267" i="39"/>
  <c r="DK267" i="39" s="1"/>
  <c r="GB267" i="39" s="1"/>
  <c r="DS267" i="39"/>
  <c r="DV267" i="39" s="1"/>
  <c r="GC267" i="39" s="1"/>
  <c r="ED267" i="39"/>
  <c r="EG267" i="39" s="1"/>
  <c r="GD267" i="39" s="1"/>
  <c r="EO267" i="39"/>
  <c r="ER267" i="39" s="1"/>
  <c r="GE267" i="39" s="1"/>
  <c r="EZ267" i="39"/>
  <c r="FC267" i="39" s="1"/>
  <c r="GF267" i="39" s="1"/>
  <c r="FK267" i="39"/>
  <c r="FN267" i="39" s="1"/>
  <c r="GG267" i="39" s="1"/>
  <c r="X266" i="39"/>
  <c r="AA266" i="39" s="1"/>
  <c r="AI266" i="39"/>
  <c r="AL266" i="39" s="1"/>
  <c r="FU266" i="39" s="1"/>
  <c r="BE266" i="39"/>
  <c r="BH266" i="39" s="1"/>
  <c r="FW266" i="39" s="1"/>
  <c r="BP266" i="39"/>
  <c r="BS266" i="39" s="1"/>
  <c r="FX266" i="39" s="1"/>
  <c r="CL266" i="39"/>
  <c r="CO266" i="39" s="1"/>
  <c r="FZ266" i="39" s="1"/>
  <c r="CW266" i="39"/>
  <c r="CZ266" i="39" s="1"/>
  <c r="GA266" i="39" s="1"/>
  <c r="DH266" i="39"/>
  <c r="DK266" i="39" s="1"/>
  <c r="GB266" i="39" s="1"/>
  <c r="DS266" i="39"/>
  <c r="DV266" i="39" s="1"/>
  <c r="GC266" i="39" s="1"/>
  <c r="ED266" i="39"/>
  <c r="EG266" i="39"/>
  <c r="GD266" i="39"/>
  <c r="EO266" i="39"/>
  <c r="ER266" i="39" s="1"/>
  <c r="GE266" i="39" s="1"/>
  <c r="EZ266" i="39"/>
  <c r="FC266" i="39" s="1"/>
  <c r="GF266" i="39" s="1"/>
  <c r="FK266" i="39"/>
  <c r="FN266" i="39"/>
  <c r="GG266" i="39" s="1"/>
  <c r="X264" i="39"/>
  <c r="AA264" i="39" s="1"/>
  <c r="FT264" i="39" s="1"/>
  <c r="AI264" i="39"/>
  <c r="AL264" i="39"/>
  <c r="FU264" i="39" s="1"/>
  <c r="BE264" i="39"/>
  <c r="BH264" i="39" s="1"/>
  <c r="FW264" i="39" s="1"/>
  <c r="BP264" i="39"/>
  <c r="BS264" i="39" s="1"/>
  <c r="FX264" i="39" s="1"/>
  <c r="CL264" i="39"/>
  <c r="CO264" i="39"/>
  <c r="FZ264" i="39"/>
  <c r="CW264" i="39"/>
  <c r="CZ264" i="39" s="1"/>
  <c r="GA264" i="39" s="1"/>
  <c r="DH264" i="39"/>
  <c r="DK264" i="39" s="1"/>
  <c r="GB264" i="39" s="1"/>
  <c r="DS264" i="39"/>
  <c r="DV264" i="39"/>
  <c r="GC264" i="39" s="1"/>
  <c r="ED264" i="39"/>
  <c r="EG264" i="39" s="1"/>
  <c r="GD264" i="39" s="1"/>
  <c r="EO264" i="39"/>
  <c r="ER264" i="39" s="1"/>
  <c r="GE264" i="39" s="1"/>
  <c r="EZ264" i="39"/>
  <c r="FC264" i="39" s="1"/>
  <c r="GF264" i="39" s="1"/>
  <c r="FK264" i="39"/>
  <c r="FN264" i="39" s="1"/>
  <c r="GG264" i="39" s="1"/>
  <c r="X263" i="39"/>
  <c r="AA263" i="39" s="1"/>
  <c r="FT263" i="39" s="1"/>
  <c r="AI263" i="39"/>
  <c r="AL263" i="39"/>
  <c r="FU263" i="39" s="1"/>
  <c r="BE263" i="39"/>
  <c r="BH263" i="39" s="1"/>
  <c r="FW263" i="39" s="1"/>
  <c r="BP263" i="39"/>
  <c r="BS263" i="39"/>
  <c r="FX263" i="39" s="1"/>
  <c r="CL263" i="39"/>
  <c r="CO263" i="39" s="1"/>
  <c r="FZ263" i="39" s="1"/>
  <c r="CW263" i="39"/>
  <c r="CZ263" i="39" s="1"/>
  <c r="GA263" i="39" s="1"/>
  <c r="DH263" i="39"/>
  <c r="DK263" i="39"/>
  <c r="GB263" i="39" s="1"/>
  <c r="DS263" i="39"/>
  <c r="DV263" i="39" s="1"/>
  <c r="GC263" i="39" s="1"/>
  <c r="ED263" i="39"/>
  <c r="EG263" i="39" s="1"/>
  <c r="GD263" i="39" s="1"/>
  <c r="EO263" i="39"/>
  <c r="ER263" i="39" s="1"/>
  <c r="GE263" i="39" s="1"/>
  <c r="EZ263" i="39"/>
  <c r="FC263" i="39" s="1"/>
  <c r="GF263" i="39" s="1"/>
  <c r="FK263" i="39"/>
  <c r="FN263" i="39" s="1"/>
  <c r="GG263" i="39" s="1"/>
  <c r="X261" i="39"/>
  <c r="AA261" i="39"/>
  <c r="FT261" i="39" s="1"/>
  <c r="AI261" i="39"/>
  <c r="AL261" i="39" s="1"/>
  <c r="FU261" i="39" s="1"/>
  <c r="BE261" i="39"/>
  <c r="BH261" i="39" s="1"/>
  <c r="FW261" i="39" s="1"/>
  <c r="BP261" i="39"/>
  <c r="BS261" i="39" s="1"/>
  <c r="FX261" i="39" s="1"/>
  <c r="CL261" i="39"/>
  <c r="CO261" i="39" s="1"/>
  <c r="FZ261" i="39" s="1"/>
  <c r="CW261" i="39"/>
  <c r="CZ261" i="39" s="1"/>
  <c r="GA261" i="39" s="1"/>
  <c r="DH261" i="39"/>
  <c r="DK261" i="39" s="1"/>
  <c r="GB261" i="39" s="1"/>
  <c r="DS261" i="39"/>
  <c r="DV261" i="39"/>
  <c r="GC261" i="39" s="1"/>
  <c r="ED261" i="39"/>
  <c r="EG261" i="39" s="1"/>
  <c r="GD261" i="39" s="1"/>
  <c r="EO261" i="39"/>
  <c r="ER261" i="39" s="1"/>
  <c r="GE261" i="39" s="1"/>
  <c r="EZ261" i="39"/>
  <c r="FC261" i="39" s="1"/>
  <c r="GF261" i="39" s="1"/>
  <c r="FK261" i="39"/>
  <c r="FN261" i="39" s="1"/>
  <c r="GG261" i="39" s="1"/>
  <c r="X260" i="39"/>
  <c r="AA260" i="39" s="1"/>
  <c r="FT260" i="39" s="1"/>
  <c r="AI260" i="39"/>
  <c r="AL260" i="39" s="1"/>
  <c r="FU260" i="39" s="1"/>
  <c r="AT260" i="39"/>
  <c r="AW260" i="39" s="1"/>
  <c r="BE260" i="39"/>
  <c r="BH260" i="39" s="1"/>
  <c r="FW260" i="39" s="1"/>
  <c r="BP260" i="39"/>
  <c r="BS260" i="39"/>
  <c r="FX260" i="39" s="1"/>
  <c r="CL260" i="39"/>
  <c r="CO260" i="39" s="1"/>
  <c r="FZ260" i="39" s="1"/>
  <c r="CW260" i="39"/>
  <c r="CZ260" i="39"/>
  <c r="DH260" i="39"/>
  <c r="DK260" i="39" s="1"/>
  <c r="GB260" i="39" s="1"/>
  <c r="DS260" i="39"/>
  <c r="DV260" i="39" s="1"/>
  <c r="GC260" i="39" s="1"/>
  <c r="ED260" i="39"/>
  <c r="EG260" i="39" s="1"/>
  <c r="GD260" i="39" s="1"/>
  <c r="EO260" i="39"/>
  <c r="ER260" i="39"/>
  <c r="GE260" i="39" s="1"/>
  <c r="EZ260" i="39"/>
  <c r="FC260" i="39" s="1"/>
  <c r="GF260" i="39" s="1"/>
  <c r="FK260" i="39"/>
  <c r="FN260" i="39" s="1"/>
  <c r="GG260" i="39" s="1"/>
  <c r="X259" i="39"/>
  <c r="AA259" i="39" s="1"/>
  <c r="FT259" i="39" s="1"/>
  <c r="AI259" i="39"/>
  <c r="AL259" i="39" s="1"/>
  <c r="FU259" i="39" s="1"/>
  <c r="BE259" i="39"/>
  <c r="BH259" i="39" s="1"/>
  <c r="FW259" i="39" s="1"/>
  <c r="BP259" i="39"/>
  <c r="BS259" i="39" s="1"/>
  <c r="FX259" i="39" s="1"/>
  <c r="CA259" i="39"/>
  <c r="CD259" i="39" s="1"/>
  <c r="FY259" i="39" s="1"/>
  <c r="CL259" i="39"/>
  <c r="CO259" i="39"/>
  <c r="FZ259" i="39" s="1"/>
  <c r="CW259" i="39"/>
  <c r="CZ259" i="39" s="1"/>
  <c r="GA259" i="39" s="1"/>
  <c r="DH259" i="39"/>
  <c r="DK259" i="39" s="1"/>
  <c r="GB259" i="39" s="1"/>
  <c r="DS259" i="39"/>
  <c r="DV259" i="39" s="1"/>
  <c r="GC259" i="39" s="1"/>
  <c r="ED259" i="39"/>
  <c r="EG259" i="39"/>
  <c r="GD259" i="39" s="1"/>
  <c r="EO259" i="39"/>
  <c r="ER259" i="39" s="1"/>
  <c r="GE259" i="39" s="1"/>
  <c r="EZ259" i="39"/>
  <c r="FC259" i="39" s="1"/>
  <c r="GF259" i="39" s="1"/>
  <c r="FK259" i="39"/>
  <c r="FN259" i="39" s="1"/>
  <c r="GG259" i="39" s="1"/>
  <c r="X258" i="39"/>
  <c r="AA258" i="39" s="1"/>
  <c r="FT258" i="39" s="1"/>
  <c r="AI258" i="39"/>
  <c r="AL258" i="39" s="1"/>
  <c r="FU258" i="39" s="1"/>
  <c r="BE258" i="39"/>
  <c r="BH258" i="39" s="1"/>
  <c r="FW258" i="39" s="1"/>
  <c r="BP258" i="39"/>
  <c r="BS258" i="39" s="1"/>
  <c r="FX258" i="39" s="1"/>
  <c r="CL258" i="39"/>
  <c r="CO258" i="39" s="1"/>
  <c r="FZ258" i="39" s="1"/>
  <c r="CW258" i="39"/>
  <c r="CZ258" i="39" s="1"/>
  <c r="GA258" i="39" s="1"/>
  <c r="DH258" i="39"/>
  <c r="DK258" i="39" s="1"/>
  <c r="GB258" i="39" s="1"/>
  <c r="DS258" i="39"/>
  <c r="DV258" i="39"/>
  <c r="GC258" i="39" s="1"/>
  <c r="ED258" i="39"/>
  <c r="EG258" i="39" s="1"/>
  <c r="GD258" i="39" s="1"/>
  <c r="EO258" i="39"/>
  <c r="ER258" i="39" s="1"/>
  <c r="GE258" i="39" s="1"/>
  <c r="EZ258" i="39"/>
  <c r="FC258" i="39" s="1"/>
  <c r="GF258" i="39" s="1"/>
  <c r="FK258" i="39"/>
  <c r="FN258" i="39"/>
  <c r="GG258" i="39" s="1"/>
  <c r="X257" i="39"/>
  <c r="AA257" i="39" s="1"/>
  <c r="FT257" i="39" s="1"/>
  <c r="AI257" i="39"/>
  <c r="AL257" i="39"/>
  <c r="FU257" i="39"/>
  <c r="BE257" i="39"/>
  <c r="BH257" i="39" s="1"/>
  <c r="FW257" i="39" s="1"/>
  <c r="BP257" i="39"/>
  <c r="BS257" i="39"/>
  <c r="FX257" i="39" s="1"/>
  <c r="CL257" i="39"/>
  <c r="CO257" i="39" s="1"/>
  <c r="FZ257" i="39" s="1"/>
  <c r="CW257" i="39"/>
  <c r="CZ257" i="39" s="1"/>
  <c r="GA257" i="39" s="1"/>
  <c r="DH257" i="39"/>
  <c r="DK257" i="39"/>
  <c r="GB257" i="39" s="1"/>
  <c r="DS257" i="39"/>
  <c r="DV257" i="39" s="1"/>
  <c r="GC257" i="39" s="1"/>
  <c r="ED257" i="39"/>
  <c r="EG257" i="39" s="1"/>
  <c r="GD257" i="39" s="1"/>
  <c r="EO257" i="39"/>
  <c r="ER257" i="39" s="1"/>
  <c r="GE257" i="39" s="1"/>
  <c r="EZ257" i="39"/>
  <c r="FC257" i="39" s="1"/>
  <c r="GF257" i="39" s="1"/>
  <c r="FK257" i="39"/>
  <c r="FN257" i="39" s="1"/>
  <c r="GG257" i="39" s="1"/>
  <c r="X256" i="39"/>
  <c r="AA256" i="39"/>
  <c r="FT256" i="39"/>
  <c r="AI256" i="39"/>
  <c r="AL256" i="39" s="1"/>
  <c r="FU256" i="39" s="1"/>
  <c r="AT256" i="39"/>
  <c r="AW256" i="39" s="1"/>
  <c r="FV256" i="39" s="1"/>
  <c r="BE256" i="39"/>
  <c r="BH256" i="39"/>
  <c r="FW256" i="39" s="1"/>
  <c r="BP256" i="39"/>
  <c r="BS256" i="39" s="1"/>
  <c r="FX256" i="39" s="1"/>
  <c r="CL256" i="39"/>
  <c r="CO256" i="39" s="1"/>
  <c r="FZ256" i="39" s="1"/>
  <c r="CW256" i="39"/>
  <c r="CZ256" i="39" s="1"/>
  <c r="GA256" i="39" s="1"/>
  <c r="DH256" i="39"/>
  <c r="DK256" i="39" s="1"/>
  <c r="GB256" i="39" s="1"/>
  <c r="DS256" i="39"/>
  <c r="DV256" i="39" s="1"/>
  <c r="GC256" i="39" s="1"/>
  <c r="ED256" i="39"/>
  <c r="EG256" i="39" s="1"/>
  <c r="GD256" i="39" s="1"/>
  <c r="EO256" i="39"/>
  <c r="ER256" i="39" s="1"/>
  <c r="GE256" i="39" s="1"/>
  <c r="EZ256" i="39"/>
  <c r="FC256" i="39" s="1"/>
  <c r="GF256" i="39" s="1"/>
  <c r="FK256" i="39"/>
  <c r="FN256" i="39" s="1"/>
  <c r="GG256" i="39" s="1"/>
  <c r="X255" i="39"/>
  <c r="AA255" i="39" s="1"/>
  <c r="AI255" i="39"/>
  <c r="AL255" i="39" s="1"/>
  <c r="FU255" i="39" s="1"/>
  <c r="BE255" i="39"/>
  <c r="BH255" i="39" s="1"/>
  <c r="FW255" i="39" s="1"/>
  <c r="BP255" i="39"/>
  <c r="BS255" i="39" s="1"/>
  <c r="FX255" i="39" s="1"/>
  <c r="CA255" i="39"/>
  <c r="CD255" i="39" s="1"/>
  <c r="FY255" i="39" s="1"/>
  <c r="CL255" i="39"/>
  <c r="CO255" i="39" s="1"/>
  <c r="FZ255" i="39" s="1"/>
  <c r="CW255" i="39"/>
  <c r="CZ255" i="39"/>
  <c r="GA255" i="39" s="1"/>
  <c r="DH255" i="39"/>
  <c r="DK255" i="39" s="1"/>
  <c r="GB255" i="39" s="1"/>
  <c r="DS255" i="39"/>
  <c r="DV255" i="39" s="1"/>
  <c r="GC255" i="39" s="1"/>
  <c r="ED255" i="39"/>
  <c r="EG255" i="39" s="1"/>
  <c r="GD255" i="39" s="1"/>
  <c r="EO255" i="39"/>
  <c r="ER255" i="39" s="1"/>
  <c r="GE255" i="39" s="1"/>
  <c r="EZ255" i="39"/>
  <c r="FC255" i="39" s="1"/>
  <c r="GF255" i="39" s="1"/>
  <c r="FK255" i="39"/>
  <c r="FN255" i="39" s="1"/>
  <c r="GG255" i="39" s="1"/>
  <c r="X254" i="39"/>
  <c r="AA254" i="39" s="1"/>
  <c r="FT254" i="39" s="1"/>
  <c r="AI254" i="39"/>
  <c r="AL254" i="39" s="1"/>
  <c r="BE254" i="39"/>
  <c r="BH254" i="39" s="1"/>
  <c r="FW254" i="39" s="1"/>
  <c r="BP254" i="39"/>
  <c r="BS254" i="39" s="1"/>
  <c r="FX254" i="39" s="1"/>
  <c r="CL254" i="39"/>
  <c r="CO254" i="39" s="1"/>
  <c r="FZ254" i="39" s="1"/>
  <c r="CW254" i="39"/>
  <c r="CZ254" i="39" s="1"/>
  <c r="GA254" i="39" s="1"/>
  <c r="DH254" i="39"/>
  <c r="DK254" i="39" s="1"/>
  <c r="GB254" i="39" s="1"/>
  <c r="DS254" i="39"/>
  <c r="DV254" i="39" s="1"/>
  <c r="GC254" i="39" s="1"/>
  <c r="ED254" i="39"/>
  <c r="EG254" i="39" s="1"/>
  <c r="GD254" i="39" s="1"/>
  <c r="EO254" i="39"/>
  <c r="ER254" i="39" s="1"/>
  <c r="GE254" i="39" s="1"/>
  <c r="EZ254" i="39"/>
  <c r="FC254" i="39" s="1"/>
  <c r="GF254" i="39" s="1"/>
  <c r="FK254" i="39"/>
  <c r="FN254" i="39" s="1"/>
  <c r="GG254" i="39" s="1"/>
  <c r="X252" i="39"/>
  <c r="AA252" i="39" s="1"/>
  <c r="FT252" i="39" s="1"/>
  <c r="AI252" i="39"/>
  <c r="AL252" i="39"/>
  <c r="FU252" i="39" s="1"/>
  <c r="BE252" i="39"/>
  <c r="BH252" i="39" s="1"/>
  <c r="FW252" i="39" s="1"/>
  <c r="BP252" i="39"/>
  <c r="BS252" i="39" s="1"/>
  <c r="FX252" i="39" s="1"/>
  <c r="CL252" i="39"/>
  <c r="CO252" i="39"/>
  <c r="FZ252" i="39" s="1"/>
  <c r="CW252" i="39"/>
  <c r="CZ252" i="39" s="1"/>
  <c r="GA252" i="39" s="1"/>
  <c r="DH252" i="39"/>
  <c r="DK252" i="39" s="1"/>
  <c r="GB252" i="39" s="1"/>
  <c r="DS252" i="39"/>
  <c r="DV252" i="39" s="1"/>
  <c r="ED252" i="39"/>
  <c r="EG252" i="39" s="1"/>
  <c r="GD252" i="39" s="1"/>
  <c r="EO252" i="39"/>
  <c r="ER252" i="39" s="1"/>
  <c r="EZ252" i="39"/>
  <c r="FC252" i="39" s="1"/>
  <c r="GF252" i="39" s="1"/>
  <c r="FK252" i="39"/>
  <c r="FN252" i="39" s="1"/>
  <c r="GG252" i="39" s="1"/>
  <c r="X251" i="39"/>
  <c r="AA251" i="39" s="1"/>
  <c r="FT251" i="39" s="1"/>
  <c r="AI251" i="39"/>
  <c r="AL251" i="39" s="1"/>
  <c r="FU251" i="39" s="1"/>
  <c r="BE251" i="39"/>
  <c r="BH251" i="39" s="1"/>
  <c r="FW251" i="39" s="1"/>
  <c r="BP251" i="39"/>
  <c r="BS251" i="39"/>
  <c r="FX251" i="39" s="1"/>
  <c r="CL251" i="39"/>
  <c r="CO251" i="39" s="1"/>
  <c r="FZ251" i="39" s="1"/>
  <c r="CW251" i="39"/>
  <c r="CZ251" i="39" s="1"/>
  <c r="GA251" i="39" s="1"/>
  <c r="DH251" i="39"/>
  <c r="DK251" i="39"/>
  <c r="DS251" i="39"/>
  <c r="DV251" i="39" s="1"/>
  <c r="GC251" i="39" s="1"/>
  <c r="ED251" i="39"/>
  <c r="EG251" i="39" s="1"/>
  <c r="GD251" i="39" s="1"/>
  <c r="EO251" i="39"/>
  <c r="ER251" i="39" s="1"/>
  <c r="GE251" i="39" s="1"/>
  <c r="EZ251" i="39"/>
  <c r="FC251" i="39" s="1"/>
  <c r="GF251" i="39" s="1"/>
  <c r="FK251" i="39"/>
  <c r="FN251" i="39" s="1"/>
  <c r="GG251" i="39" s="1"/>
  <c r="X250" i="39"/>
  <c r="AA250" i="39"/>
  <c r="FT250" i="39" s="1"/>
  <c r="AI250" i="39"/>
  <c r="AL250" i="39" s="1"/>
  <c r="FU250" i="39" s="1"/>
  <c r="AT250" i="39"/>
  <c r="AW250" i="39" s="1"/>
  <c r="FV250" i="39" s="1"/>
  <c r="BE250" i="39"/>
  <c r="BH250" i="39" s="1"/>
  <c r="FW250" i="39" s="1"/>
  <c r="BP250" i="39"/>
  <c r="BS250" i="39"/>
  <c r="FX250" i="39" s="1"/>
  <c r="CL250" i="39"/>
  <c r="CO250" i="39" s="1"/>
  <c r="FZ250" i="39" s="1"/>
  <c r="CW250" i="39"/>
  <c r="CZ250" i="39"/>
  <c r="GA250" i="39" s="1"/>
  <c r="DH250" i="39"/>
  <c r="DK250" i="39" s="1"/>
  <c r="GB250" i="39" s="1"/>
  <c r="DS250" i="39"/>
  <c r="DV250" i="39" s="1"/>
  <c r="GC250" i="39" s="1"/>
  <c r="ED250" i="39"/>
  <c r="EG250" i="39" s="1"/>
  <c r="EO250" i="39"/>
  <c r="ER250" i="39" s="1"/>
  <c r="GE250" i="39" s="1"/>
  <c r="EZ250" i="39"/>
  <c r="FC250" i="39"/>
  <c r="GF250" i="39" s="1"/>
  <c r="FK250" i="39"/>
  <c r="FN250" i="39" s="1"/>
  <c r="GG250" i="39" s="1"/>
  <c r="X248" i="39"/>
  <c r="AA248" i="39" s="1"/>
  <c r="FT248" i="39" s="1"/>
  <c r="AI248" i="39"/>
  <c r="AL248" i="39" s="1"/>
  <c r="FU248" i="39" s="1"/>
  <c r="AT248" i="39"/>
  <c r="AW248" i="39" s="1"/>
  <c r="BE248" i="39"/>
  <c r="BH248" i="39" s="1"/>
  <c r="FW248" i="39" s="1"/>
  <c r="BP248" i="39"/>
  <c r="BS248" i="39"/>
  <c r="FX248" i="39" s="1"/>
  <c r="CL248" i="39"/>
  <c r="CO248" i="39" s="1"/>
  <c r="FZ248" i="39" s="1"/>
  <c r="CW248" i="39"/>
  <c r="CZ248" i="39"/>
  <c r="GA248" i="39" s="1"/>
  <c r="DH248" i="39"/>
  <c r="DK248" i="39" s="1"/>
  <c r="GB248" i="39" s="1"/>
  <c r="DS248" i="39"/>
  <c r="DV248" i="39" s="1"/>
  <c r="GC248" i="39" s="1"/>
  <c r="ED248" i="39"/>
  <c r="EG248" i="39" s="1"/>
  <c r="GD248" i="39" s="1"/>
  <c r="EO248" i="39"/>
  <c r="ER248" i="39" s="1"/>
  <c r="GE248" i="39" s="1"/>
  <c r="EZ248" i="39"/>
  <c r="FC248" i="39"/>
  <c r="GF248" i="39" s="1"/>
  <c r="FK248" i="39"/>
  <c r="FN248" i="39" s="1"/>
  <c r="GG248" i="39" s="1"/>
  <c r="X246" i="39"/>
  <c r="AA246" i="39" s="1"/>
  <c r="FT246" i="39" s="1"/>
  <c r="AI246" i="39"/>
  <c r="AL246" i="39" s="1"/>
  <c r="AT246" i="39"/>
  <c r="AW246" i="39" s="1"/>
  <c r="FV246" i="39" s="1"/>
  <c r="BE246" i="39"/>
  <c r="BH246" i="39" s="1"/>
  <c r="FW246" i="39" s="1"/>
  <c r="BP246" i="39"/>
  <c r="BS246" i="39"/>
  <c r="FX246" i="39" s="1"/>
  <c r="CL246" i="39"/>
  <c r="CO246" i="39" s="1"/>
  <c r="FZ246" i="39" s="1"/>
  <c r="CW246" i="39"/>
  <c r="CZ246" i="39"/>
  <c r="GA246" i="39" s="1"/>
  <c r="DH246" i="39"/>
  <c r="DK246" i="39" s="1"/>
  <c r="GB246" i="39" s="1"/>
  <c r="DS246" i="39"/>
  <c r="DV246" i="39" s="1"/>
  <c r="GC246" i="39" s="1"/>
  <c r="ED246" i="39"/>
  <c r="EG246" i="39" s="1"/>
  <c r="GD246" i="39" s="1"/>
  <c r="EO246" i="39"/>
  <c r="ER246" i="39" s="1"/>
  <c r="GE246" i="39" s="1"/>
  <c r="EZ246" i="39"/>
  <c r="FC246" i="39"/>
  <c r="GF246" i="39" s="1"/>
  <c r="FK246" i="39"/>
  <c r="FN246" i="39" s="1"/>
  <c r="GG246" i="39" s="1"/>
  <c r="X245" i="39"/>
  <c r="AA245" i="39" s="1"/>
  <c r="FT245" i="39" s="1"/>
  <c r="AI245" i="39"/>
  <c r="AL245" i="39" s="1"/>
  <c r="FU245" i="39" s="1"/>
  <c r="BE245" i="39"/>
  <c r="BH245" i="39" s="1"/>
  <c r="FW245" i="39" s="1"/>
  <c r="BP245" i="39"/>
  <c r="BS245" i="39" s="1"/>
  <c r="FX245" i="39" s="1"/>
  <c r="CA245" i="39"/>
  <c r="CD245" i="39" s="1"/>
  <c r="FY245" i="39" s="1"/>
  <c r="CL245" i="39"/>
  <c r="CO245" i="39"/>
  <c r="FZ245" i="39" s="1"/>
  <c r="CW245" i="39"/>
  <c r="CZ245" i="39" s="1"/>
  <c r="GA245" i="39" s="1"/>
  <c r="DH245" i="39"/>
  <c r="DK245" i="39" s="1"/>
  <c r="GB245" i="39" s="1"/>
  <c r="DS245" i="39"/>
  <c r="DV245" i="39" s="1"/>
  <c r="GC245" i="39" s="1"/>
  <c r="ED245" i="39"/>
  <c r="EG245" i="39" s="1"/>
  <c r="GD245" i="39" s="1"/>
  <c r="EO245" i="39"/>
  <c r="ER245" i="39"/>
  <c r="GE245" i="39" s="1"/>
  <c r="EZ245" i="39"/>
  <c r="FC245" i="39" s="1"/>
  <c r="GF245" i="39" s="1"/>
  <c r="FK245" i="39"/>
  <c r="FN245" i="39" s="1"/>
  <c r="GG245" i="39" s="1"/>
  <c r="X244" i="39"/>
  <c r="AA244" i="39" s="1"/>
  <c r="AI244" i="39"/>
  <c r="AL244" i="39" s="1"/>
  <c r="FU244" i="39" s="1"/>
  <c r="BE244" i="39"/>
  <c r="BH244" i="39" s="1"/>
  <c r="FW244" i="39" s="1"/>
  <c r="BP244" i="39"/>
  <c r="BS244" i="39" s="1"/>
  <c r="FX244" i="39" s="1"/>
  <c r="CL244" i="39"/>
  <c r="CO244" i="39" s="1"/>
  <c r="FZ244" i="39" s="1"/>
  <c r="CW244" i="39"/>
  <c r="CZ244" i="39" s="1"/>
  <c r="GA244" i="39" s="1"/>
  <c r="DH244" i="39"/>
  <c r="DK244" i="39" s="1"/>
  <c r="GB244" i="39" s="1"/>
  <c r="DS244" i="39"/>
  <c r="DV244" i="39" s="1"/>
  <c r="GC244" i="39" s="1"/>
  <c r="ED244" i="39"/>
  <c r="EG244" i="39" s="1"/>
  <c r="GD244" i="39" s="1"/>
  <c r="EO244" i="39"/>
  <c r="ER244" i="39" s="1"/>
  <c r="GE244" i="39" s="1"/>
  <c r="EZ244" i="39"/>
  <c r="FC244" i="39" s="1"/>
  <c r="GF244" i="39" s="1"/>
  <c r="FK244" i="39"/>
  <c r="FN244" i="39" s="1"/>
  <c r="GG244" i="39" s="1"/>
  <c r="X243" i="39"/>
  <c r="AA243" i="39" s="1"/>
  <c r="FT243" i="39" s="1"/>
  <c r="AI243" i="39"/>
  <c r="AL243" i="39" s="1"/>
  <c r="FU243" i="39" s="1"/>
  <c r="BE243" i="39"/>
  <c r="BH243" i="39" s="1"/>
  <c r="FW243" i="39" s="1"/>
  <c r="BP243" i="39"/>
  <c r="BS243" i="39" s="1"/>
  <c r="CL243" i="39"/>
  <c r="CO243" i="39" s="1"/>
  <c r="FZ243" i="39" s="1"/>
  <c r="CW243" i="39"/>
  <c r="CZ243" i="39" s="1"/>
  <c r="GA243" i="39" s="1"/>
  <c r="DH243" i="39"/>
  <c r="DK243" i="39" s="1"/>
  <c r="GB243" i="39" s="1"/>
  <c r="DS243" i="39"/>
  <c r="DV243" i="39" s="1"/>
  <c r="GC243" i="39" s="1"/>
  <c r="ED243" i="39"/>
  <c r="EG243" i="39" s="1"/>
  <c r="GD243" i="39" s="1"/>
  <c r="EO243" i="39"/>
  <c r="ER243" i="39" s="1"/>
  <c r="GE243" i="39" s="1"/>
  <c r="EZ243" i="39"/>
  <c r="FC243" i="39" s="1"/>
  <c r="GF243" i="39" s="1"/>
  <c r="FK243" i="39"/>
  <c r="FN243" i="39"/>
  <c r="GG243" i="39" s="1"/>
  <c r="X242" i="39"/>
  <c r="AA242" i="39" s="1"/>
  <c r="FT242" i="39" s="1"/>
  <c r="AI242" i="39"/>
  <c r="AL242" i="39" s="1"/>
  <c r="FU242" i="39" s="1"/>
  <c r="AT242" i="39"/>
  <c r="AW242" i="39" s="1"/>
  <c r="FV242" i="39" s="1"/>
  <c r="BE242" i="39"/>
  <c r="BH242" i="39"/>
  <c r="FW242" i="39" s="1"/>
  <c r="BP242" i="39"/>
  <c r="BS242" i="39" s="1"/>
  <c r="FX242" i="39" s="1"/>
  <c r="CL242" i="39"/>
  <c r="CO242" i="39" s="1"/>
  <c r="FZ242" i="39" s="1"/>
  <c r="CW242" i="39"/>
  <c r="CZ242" i="39" s="1"/>
  <c r="GA242" i="39" s="1"/>
  <c r="DH242" i="39"/>
  <c r="DK242" i="39" s="1"/>
  <c r="GB242" i="39" s="1"/>
  <c r="DS242" i="39"/>
  <c r="DV242" i="39" s="1"/>
  <c r="GC242" i="39" s="1"/>
  <c r="ED242" i="39"/>
  <c r="EG242" i="39" s="1"/>
  <c r="GD242" i="39" s="1"/>
  <c r="EO242" i="39"/>
  <c r="ER242" i="39"/>
  <c r="GE242" i="39" s="1"/>
  <c r="EZ242" i="39"/>
  <c r="FC242" i="39" s="1"/>
  <c r="GF242" i="39" s="1"/>
  <c r="FK242" i="39"/>
  <c r="FN242" i="39" s="1"/>
  <c r="GG242" i="39" s="1"/>
  <c r="X241" i="39"/>
  <c r="AA241" i="39" s="1"/>
  <c r="FT241" i="39" s="1"/>
  <c r="AI241" i="39"/>
  <c r="AL241" i="39" s="1"/>
  <c r="FU241" i="39" s="1"/>
  <c r="BE241" i="39"/>
  <c r="BH241" i="39"/>
  <c r="FW241" i="39" s="1"/>
  <c r="BP241" i="39"/>
  <c r="BS241" i="39" s="1"/>
  <c r="FX241" i="39" s="1"/>
  <c r="CA241" i="39"/>
  <c r="CD241" i="39" s="1"/>
  <c r="FY241" i="39" s="1"/>
  <c r="CL241" i="39"/>
  <c r="CO241" i="39" s="1"/>
  <c r="FZ241" i="39" s="1"/>
  <c r="CW241" i="39"/>
  <c r="CZ241" i="39" s="1"/>
  <c r="GA241" i="39" s="1"/>
  <c r="DH241" i="39"/>
  <c r="DK241" i="39" s="1"/>
  <c r="GB241" i="39" s="1"/>
  <c r="DS241" i="39"/>
  <c r="DV241" i="39" s="1"/>
  <c r="GC241" i="39" s="1"/>
  <c r="ED241" i="39"/>
  <c r="EG241" i="39"/>
  <c r="GD241" i="39" s="1"/>
  <c r="EO241" i="39"/>
  <c r="ER241" i="39" s="1"/>
  <c r="GE241" i="39" s="1"/>
  <c r="EZ241" i="39"/>
  <c r="FC241" i="39" s="1"/>
  <c r="GF241" i="39" s="1"/>
  <c r="FK241" i="39"/>
  <c r="FN241" i="39" s="1"/>
  <c r="GG241" i="39" s="1"/>
  <c r="X239" i="39"/>
  <c r="AA239" i="39" s="1"/>
  <c r="AI239" i="39"/>
  <c r="AL239" i="39" s="1"/>
  <c r="FU239" i="39" s="1"/>
  <c r="BE239" i="39"/>
  <c r="BH239" i="39" s="1"/>
  <c r="FW239" i="39" s="1"/>
  <c r="BP239" i="39"/>
  <c r="BS239" i="39" s="1"/>
  <c r="FX239" i="39" s="1"/>
  <c r="CA239" i="39"/>
  <c r="CD239" i="39" s="1"/>
  <c r="FY239" i="39" s="1"/>
  <c r="CL239" i="39"/>
  <c r="CO239" i="39" s="1"/>
  <c r="FZ239" i="39" s="1"/>
  <c r="CW239" i="39"/>
  <c r="CZ239" i="39" s="1"/>
  <c r="GA239" i="39" s="1"/>
  <c r="DH239" i="39"/>
  <c r="DK239" i="39" s="1"/>
  <c r="GB239" i="39" s="1"/>
  <c r="DS239" i="39"/>
  <c r="DV239" i="39" s="1"/>
  <c r="GC239" i="39" s="1"/>
  <c r="ED239" i="39"/>
  <c r="EG239" i="39" s="1"/>
  <c r="GD239" i="39" s="1"/>
  <c r="EO239" i="39"/>
  <c r="ER239" i="39"/>
  <c r="GE239" i="39" s="1"/>
  <c r="EZ239" i="39"/>
  <c r="FC239" i="39" s="1"/>
  <c r="GF239" i="39" s="1"/>
  <c r="FK239" i="39"/>
  <c r="FN239" i="39" s="1"/>
  <c r="GG239" i="39" s="1"/>
  <c r="X238" i="39"/>
  <c r="AA238" i="39" s="1"/>
  <c r="FT238" i="39" s="1"/>
  <c r="AI238" i="39"/>
  <c r="AL238" i="39" s="1"/>
  <c r="BE238" i="39"/>
  <c r="BH238" i="39" s="1"/>
  <c r="FW238" i="39" s="1"/>
  <c r="BP238" i="39"/>
  <c r="BS238" i="39" s="1"/>
  <c r="FX238" i="39" s="1"/>
  <c r="CL238" i="39"/>
  <c r="CO238" i="39" s="1"/>
  <c r="FZ238" i="39" s="1"/>
  <c r="CW238" i="39"/>
  <c r="CZ238" i="39" s="1"/>
  <c r="GA238" i="39" s="1"/>
  <c r="DH238" i="39"/>
  <c r="DK238" i="39" s="1"/>
  <c r="GB238" i="39" s="1"/>
  <c r="DS238" i="39"/>
  <c r="DV238" i="39" s="1"/>
  <c r="GC238" i="39" s="1"/>
  <c r="ED238" i="39"/>
  <c r="EG238" i="39" s="1"/>
  <c r="GD238" i="39" s="1"/>
  <c r="EO238" i="39"/>
  <c r="ER238" i="39" s="1"/>
  <c r="GE238" i="39" s="1"/>
  <c r="EZ238" i="39"/>
  <c r="FC238" i="39" s="1"/>
  <c r="GF238" i="39" s="1"/>
  <c r="FK238" i="39"/>
  <c r="FN238" i="39" s="1"/>
  <c r="GG238" i="39" s="1"/>
  <c r="X237" i="39"/>
  <c r="AA237" i="39"/>
  <c r="AI237" i="39"/>
  <c r="AL237" i="39" s="1"/>
  <c r="FU237" i="39" s="1"/>
  <c r="BE237" i="39"/>
  <c r="BH237" i="39" s="1"/>
  <c r="FW237" i="39" s="1"/>
  <c r="BP237" i="39"/>
  <c r="BS237" i="39" s="1"/>
  <c r="FX237" i="39" s="1"/>
  <c r="CL237" i="39"/>
  <c r="CO237" i="39" s="1"/>
  <c r="FZ237" i="39" s="1"/>
  <c r="CW237" i="39"/>
  <c r="CZ237" i="39" s="1"/>
  <c r="GA237" i="39" s="1"/>
  <c r="DH237" i="39"/>
  <c r="DK237" i="39" s="1"/>
  <c r="GB237" i="39" s="1"/>
  <c r="DS237" i="39"/>
  <c r="DV237" i="39"/>
  <c r="GC237" i="39" s="1"/>
  <c r="ED237" i="39"/>
  <c r="EG237" i="39" s="1"/>
  <c r="GD237" i="39" s="1"/>
  <c r="EO237" i="39"/>
  <c r="ER237" i="39" s="1"/>
  <c r="GE237" i="39" s="1"/>
  <c r="EZ237" i="39"/>
  <c r="FC237" i="39" s="1"/>
  <c r="GF237" i="39" s="1"/>
  <c r="FK237" i="39"/>
  <c r="FN237" i="39" s="1"/>
  <c r="GG237" i="39" s="1"/>
  <c r="X236" i="39"/>
  <c r="AA236" i="39" s="1"/>
  <c r="FT236" i="39" s="1"/>
  <c r="AI236" i="39"/>
  <c r="AL236" i="39" s="1"/>
  <c r="FU236" i="39" s="1"/>
  <c r="AT236" i="39"/>
  <c r="AW236" i="39" s="1"/>
  <c r="FV236" i="39" s="1"/>
  <c r="BE236" i="39"/>
  <c r="BH236" i="39" s="1"/>
  <c r="FW236" i="39" s="1"/>
  <c r="BP236" i="39"/>
  <c r="BS236" i="39"/>
  <c r="FX236" i="39" s="1"/>
  <c r="CL236" i="39"/>
  <c r="CO236" i="39" s="1"/>
  <c r="FZ236" i="39" s="1"/>
  <c r="CW236" i="39"/>
  <c r="CZ236" i="39" s="1"/>
  <c r="GA236" i="39" s="1"/>
  <c r="DH236" i="39"/>
  <c r="DK236" i="39" s="1"/>
  <c r="GB236" i="39" s="1"/>
  <c r="DS236" i="39"/>
  <c r="DV236" i="39" s="1"/>
  <c r="GC236" i="39" s="1"/>
  <c r="ED236" i="39"/>
  <c r="EG236" i="39" s="1"/>
  <c r="GD236" i="39" s="1"/>
  <c r="EO236" i="39"/>
  <c r="ER236" i="39"/>
  <c r="GE236" i="39" s="1"/>
  <c r="EZ236" i="39"/>
  <c r="FC236" i="39" s="1"/>
  <c r="GF236" i="39" s="1"/>
  <c r="FK236" i="39"/>
  <c r="FN236" i="39" s="1"/>
  <c r="GG236" i="39" s="1"/>
  <c r="FS234" i="39"/>
  <c r="X234" i="39"/>
  <c r="AA234" i="39" s="1"/>
  <c r="FT234" i="39" s="1"/>
  <c r="AI234" i="39"/>
  <c r="AL234" i="39" s="1"/>
  <c r="FU234" i="39" s="1"/>
  <c r="AT234" i="39"/>
  <c r="AW234" i="39" s="1"/>
  <c r="BE234" i="39"/>
  <c r="BH234" i="39"/>
  <c r="FW234" i="39" s="1"/>
  <c r="BP234" i="39"/>
  <c r="BS234" i="39" s="1"/>
  <c r="FX234" i="39" s="1"/>
  <c r="CL234" i="39"/>
  <c r="CO234" i="39" s="1"/>
  <c r="FZ234" i="39" s="1"/>
  <c r="CW234" i="39"/>
  <c r="CZ234" i="39" s="1"/>
  <c r="GA234" i="39" s="1"/>
  <c r="DH234" i="39"/>
  <c r="DK234" i="39" s="1"/>
  <c r="GB234" i="39" s="1"/>
  <c r="DS234" i="39"/>
  <c r="DV234" i="39" s="1"/>
  <c r="GC234" i="39" s="1"/>
  <c r="ED234" i="39"/>
  <c r="EG234" i="39" s="1"/>
  <c r="GD234" i="39" s="1"/>
  <c r="EO234" i="39"/>
  <c r="ER234" i="39"/>
  <c r="GE234" i="39" s="1"/>
  <c r="EZ234" i="39"/>
  <c r="FC234" i="39" s="1"/>
  <c r="GF234" i="39" s="1"/>
  <c r="FK234" i="39"/>
  <c r="FN234" i="39" s="1"/>
  <c r="GG234" i="39" s="1"/>
  <c r="X233" i="39"/>
  <c r="AA233" i="39" s="1"/>
  <c r="FT233" i="39" s="1"/>
  <c r="AI233" i="39"/>
  <c r="AL233" i="39" s="1"/>
  <c r="FU233" i="39" s="1"/>
  <c r="BE233" i="39"/>
  <c r="BH233" i="39"/>
  <c r="FW233" i="39" s="1"/>
  <c r="BP233" i="39"/>
  <c r="BS233" i="39" s="1"/>
  <c r="FX233" i="39" s="1"/>
  <c r="CA233" i="39"/>
  <c r="CD233" i="39" s="1"/>
  <c r="FY233" i="39" s="1"/>
  <c r="CL233" i="39"/>
  <c r="CO233" i="39" s="1"/>
  <c r="FZ233" i="39" s="1"/>
  <c r="CW233" i="39"/>
  <c r="CZ233" i="39" s="1"/>
  <c r="GA233" i="39" s="1"/>
  <c r="DH233" i="39"/>
  <c r="DK233" i="39" s="1"/>
  <c r="GB233" i="39" s="1"/>
  <c r="DS233" i="39"/>
  <c r="DV233" i="39" s="1"/>
  <c r="GC233" i="39" s="1"/>
  <c r="ED233" i="39"/>
  <c r="EG233" i="39"/>
  <c r="GD233" i="39" s="1"/>
  <c r="EO233" i="39"/>
  <c r="ER233" i="39" s="1"/>
  <c r="GE233" i="39" s="1"/>
  <c r="EZ233" i="39"/>
  <c r="FC233" i="39" s="1"/>
  <c r="GF233" i="39" s="1"/>
  <c r="FK233" i="39"/>
  <c r="FN233" i="39" s="1"/>
  <c r="GG233" i="39" s="1"/>
  <c r="X232" i="39"/>
  <c r="AA232" i="39" s="1"/>
  <c r="FT232" i="39" s="1"/>
  <c r="AI232" i="39"/>
  <c r="AL232" i="39"/>
  <c r="FU232" i="39" s="1"/>
  <c r="BE232" i="39"/>
  <c r="BH232" i="39" s="1"/>
  <c r="FW232" i="39" s="1"/>
  <c r="BP232" i="39"/>
  <c r="BS232" i="39" s="1"/>
  <c r="FX232" i="39" s="1"/>
  <c r="CL232" i="39"/>
  <c r="CO232" i="39"/>
  <c r="FZ232" i="39" s="1"/>
  <c r="CW232" i="39"/>
  <c r="CZ232" i="39" s="1"/>
  <c r="GA232" i="39" s="1"/>
  <c r="DH232" i="39"/>
  <c r="DK232" i="39" s="1"/>
  <c r="GB232" i="39" s="1"/>
  <c r="DS232" i="39"/>
  <c r="DV232" i="39" s="1"/>
  <c r="GC232" i="39" s="1"/>
  <c r="ED232" i="39"/>
  <c r="EG232" i="39" s="1"/>
  <c r="GD232" i="39" s="1"/>
  <c r="EO232" i="39"/>
  <c r="ER232" i="39" s="1"/>
  <c r="GE232" i="39" s="1"/>
  <c r="EZ232" i="39"/>
  <c r="FC232" i="39" s="1"/>
  <c r="GF232" i="39" s="1"/>
  <c r="FK232" i="39"/>
  <c r="FN232" i="39"/>
  <c r="GG232" i="39" s="1"/>
  <c r="X230" i="39"/>
  <c r="AA230" i="39" s="1"/>
  <c r="FT230" i="39" s="1"/>
  <c r="AI230" i="39"/>
  <c r="AL230" i="39"/>
  <c r="FU230" i="39" s="1"/>
  <c r="BE230" i="39"/>
  <c r="BH230" i="39" s="1"/>
  <c r="FW230" i="39" s="1"/>
  <c r="BP230" i="39"/>
  <c r="BS230" i="39" s="1"/>
  <c r="FX230" i="39" s="1"/>
  <c r="CL230" i="39"/>
  <c r="CO230" i="39"/>
  <c r="FZ230" i="39" s="1"/>
  <c r="CW230" i="39"/>
  <c r="CZ230" i="39" s="1"/>
  <c r="GA230" i="39" s="1"/>
  <c r="DH230" i="39"/>
  <c r="DK230" i="39" s="1"/>
  <c r="GB230" i="39" s="1"/>
  <c r="DS230" i="39"/>
  <c r="DV230" i="39" s="1"/>
  <c r="GC230" i="39" s="1"/>
  <c r="ED230" i="39"/>
  <c r="EG230" i="39" s="1"/>
  <c r="GD230" i="39" s="1"/>
  <c r="EO230" i="39"/>
  <c r="ER230" i="39" s="1"/>
  <c r="GE230" i="39" s="1"/>
  <c r="EZ230" i="39"/>
  <c r="FC230" i="39" s="1"/>
  <c r="GF230" i="39" s="1"/>
  <c r="FK230" i="39"/>
  <c r="FN230" i="39"/>
  <c r="GG230" i="39" s="1"/>
  <c r="X229" i="39"/>
  <c r="AA229" i="39" s="1"/>
  <c r="FT229" i="39" s="1"/>
  <c r="AI229" i="39"/>
  <c r="AL229" i="39" s="1"/>
  <c r="FU229" i="39" s="1"/>
  <c r="BE229" i="39"/>
  <c r="BH229" i="39" s="1"/>
  <c r="FW229" i="39" s="1"/>
  <c r="BP229" i="39"/>
  <c r="BS229" i="39"/>
  <c r="FX229" i="39" s="1"/>
  <c r="CL229" i="39"/>
  <c r="CO229" i="39" s="1"/>
  <c r="FZ229" i="39" s="1"/>
  <c r="CW229" i="39"/>
  <c r="CZ229" i="39" s="1"/>
  <c r="DH229" i="39"/>
  <c r="DK229" i="39"/>
  <c r="GB229" i="39" s="1"/>
  <c r="DS229" i="39"/>
  <c r="DV229" i="39" s="1"/>
  <c r="GC229" i="39" s="1"/>
  <c r="ED229" i="39"/>
  <c r="EG229" i="39" s="1"/>
  <c r="GD229" i="39" s="1"/>
  <c r="EO229" i="39"/>
  <c r="ER229" i="39" s="1"/>
  <c r="GE229" i="39" s="1"/>
  <c r="EZ229" i="39"/>
  <c r="FC229" i="39" s="1"/>
  <c r="GF229" i="39" s="1"/>
  <c r="FK229" i="39"/>
  <c r="FN229" i="39" s="1"/>
  <c r="GG229" i="39" s="1"/>
  <c r="X228" i="39"/>
  <c r="AA228" i="39"/>
  <c r="FT228" i="39" s="1"/>
  <c r="AI228" i="39"/>
  <c r="AL228" i="39" s="1"/>
  <c r="AT228" i="39"/>
  <c r="AW228" i="39" s="1"/>
  <c r="FV228" i="39" s="1"/>
  <c r="BE228" i="39"/>
  <c r="BH228" i="39" s="1"/>
  <c r="FW228" i="39" s="1"/>
  <c r="BP228" i="39"/>
  <c r="BS228" i="39" s="1"/>
  <c r="FX228" i="39" s="1"/>
  <c r="CL228" i="39"/>
  <c r="CO228" i="39" s="1"/>
  <c r="FZ228" i="39" s="1"/>
  <c r="CW228" i="39"/>
  <c r="CZ228" i="39" s="1"/>
  <c r="GA228" i="39" s="1"/>
  <c r="DH228" i="39"/>
  <c r="DK228" i="39" s="1"/>
  <c r="GB228" i="39" s="1"/>
  <c r="DS228" i="39"/>
  <c r="DV228" i="39" s="1"/>
  <c r="GC228" i="39" s="1"/>
  <c r="ED228" i="39"/>
  <c r="EG228" i="39" s="1"/>
  <c r="GD228" i="39" s="1"/>
  <c r="EO228" i="39"/>
  <c r="ER228" i="39" s="1"/>
  <c r="GE228" i="39" s="1"/>
  <c r="EZ228" i="39"/>
  <c r="FC228" i="39" s="1"/>
  <c r="GF228" i="39" s="1"/>
  <c r="FK228" i="39"/>
  <c r="FN228" i="39" s="1"/>
  <c r="GG228" i="39" s="1"/>
  <c r="X226" i="39"/>
  <c r="AA226" i="39" s="1"/>
  <c r="FT226" i="39" s="1"/>
  <c r="AI226" i="39"/>
  <c r="AL226" i="39" s="1"/>
  <c r="FU226" i="39" s="1"/>
  <c r="AT226" i="39"/>
  <c r="AW226" i="39" s="1"/>
  <c r="FV226" i="39" s="1"/>
  <c r="BE226" i="39"/>
  <c r="BH226" i="39" s="1"/>
  <c r="FW226" i="39" s="1"/>
  <c r="BP226" i="39"/>
  <c r="BS226" i="39"/>
  <c r="FX226" i="39" s="1"/>
  <c r="CL226" i="39"/>
  <c r="CO226" i="39" s="1"/>
  <c r="FZ226" i="39" s="1"/>
  <c r="CW226" i="39"/>
  <c r="CZ226" i="39" s="1"/>
  <c r="GA226" i="39" s="1"/>
  <c r="DH226" i="39"/>
  <c r="DK226" i="39" s="1"/>
  <c r="GB226" i="39" s="1"/>
  <c r="DS226" i="39"/>
  <c r="DV226" i="39" s="1"/>
  <c r="GC226" i="39" s="1"/>
  <c r="ED226" i="39"/>
  <c r="EG226" i="39" s="1"/>
  <c r="GD226" i="39" s="1"/>
  <c r="EO226" i="39"/>
  <c r="ER226" i="39"/>
  <c r="GE226" i="39" s="1"/>
  <c r="EZ226" i="39"/>
  <c r="FC226" i="39" s="1"/>
  <c r="GF226" i="39" s="1"/>
  <c r="FK226" i="39"/>
  <c r="FN226" i="39" s="1"/>
  <c r="GG226" i="39" s="1"/>
  <c r="X223" i="39"/>
  <c r="AA223" i="39" s="1"/>
  <c r="FT223" i="39" s="1"/>
  <c r="AI223" i="39"/>
  <c r="AL223" i="39"/>
  <c r="FU223" i="39" s="1"/>
  <c r="BE223" i="39"/>
  <c r="BH223" i="39" s="1"/>
  <c r="FW223" i="39" s="1"/>
  <c r="BP223" i="39"/>
  <c r="BS223" i="39" s="1"/>
  <c r="FX223" i="39" s="1"/>
  <c r="CL223" i="39"/>
  <c r="CO223" i="39" s="1"/>
  <c r="FZ223" i="39" s="1"/>
  <c r="CW223" i="39"/>
  <c r="CZ223" i="39" s="1"/>
  <c r="GA223" i="39" s="1"/>
  <c r="DH223" i="39"/>
  <c r="DK223" i="39" s="1"/>
  <c r="GB223" i="39" s="1"/>
  <c r="DS223" i="39"/>
  <c r="DV223" i="39" s="1"/>
  <c r="GC223" i="39" s="1"/>
  <c r="ED223" i="39"/>
  <c r="EG223" i="39" s="1"/>
  <c r="GD223" i="39" s="1"/>
  <c r="EO223" i="39"/>
  <c r="ER223" i="39" s="1"/>
  <c r="GE223" i="39" s="1"/>
  <c r="EZ223" i="39"/>
  <c r="FC223" i="39"/>
  <c r="GF223" i="39" s="1"/>
  <c r="FK223" i="39"/>
  <c r="FN223" i="39" s="1"/>
  <c r="GG223" i="39" s="1"/>
  <c r="FS222" i="39"/>
  <c r="X222" i="39"/>
  <c r="AA222" i="39" s="1"/>
  <c r="FT222" i="39" s="1"/>
  <c r="AI222" i="39"/>
  <c r="AL222" i="39" s="1"/>
  <c r="FU222" i="39" s="1"/>
  <c r="AT222" i="39"/>
  <c r="AW222" i="39" s="1"/>
  <c r="FV222" i="39" s="1"/>
  <c r="BE222" i="39"/>
  <c r="BH222" i="39" s="1"/>
  <c r="FW222" i="39" s="1"/>
  <c r="BP222" i="39"/>
  <c r="BS222" i="39"/>
  <c r="FX222" i="39" s="1"/>
  <c r="CL222" i="39"/>
  <c r="CO222" i="39" s="1"/>
  <c r="FZ222" i="39" s="1"/>
  <c r="CW222" i="39"/>
  <c r="CZ222" i="39" s="1"/>
  <c r="GA222" i="39" s="1"/>
  <c r="DH222" i="39"/>
  <c r="DK222" i="39" s="1"/>
  <c r="GB222" i="39" s="1"/>
  <c r="DS222" i="39"/>
  <c r="DV222" i="39" s="1"/>
  <c r="GC222" i="39" s="1"/>
  <c r="ED222" i="39"/>
  <c r="EG222" i="39" s="1"/>
  <c r="GD222" i="39" s="1"/>
  <c r="EO222" i="39"/>
  <c r="ER222" i="39"/>
  <c r="GE222" i="39" s="1"/>
  <c r="EZ222" i="39"/>
  <c r="FC222" i="39" s="1"/>
  <c r="GF222" i="39" s="1"/>
  <c r="FK222" i="39"/>
  <c r="FN222" i="39" s="1"/>
  <c r="GG222" i="39" s="1"/>
  <c r="X220" i="39"/>
  <c r="AA220" i="39" s="1"/>
  <c r="FT220" i="39" s="1"/>
  <c r="AI220" i="39"/>
  <c r="AL220" i="39" s="1"/>
  <c r="FU220" i="39" s="1"/>
  <c r="AT220" i="39"/>
  <c r="AW220" i="39" s="1"/>
  <c r="FV220" i="39" s="1"/>
  <c r="BE220" i="39"/>
  <c r="BH220" i="39" s="1"/>
  <c r="BP220" i="39"/>
  <c r="BS220" i="39"/>
  <c r="FX220" i="39" s="1"/>
  <c r="CL220" i="39"/>
  <c r="CO220" i="39" s="1"/>
  <c r="CW220" i="39"/>
  <c r="CZ220" i="39" s="1"/>
  <c r="GA220" i="39" s="1"/>
  <c r="DH220" i="39"/>
  <c r="DK220" i="39" s="1"/>
  <c r="GB220" i="39" s="1"/>
  <c r="DS220" i="39"/>
  <c r="DV220" i="39" s="1"/>
  <c r="GC220" i="39" s="1"/>
  <c r="ED220" i="39"/>
  <c r="EG220" i="39" s="1"/>
  <c r="GD220" i="39" s="1"/>
  <c r="EO220" i="39"/>
  <c r="ER220" i="39"/>
  <c r="GE220" i="39" s="1"/>
  <c r="EZ220" i="39"/>
  <c r="FC220" i="39" s="1"/>
  <c r="GF220" i="39" s="1"/>
  <c r="FK220" i="39"/>
  <c r="FN220" i="39" s="1"/>
  <c r="GG220" i="39" s="1"/>
  <c r="X218" i="39"/>
  <c r="AA218" i="39" s="1"/>
  <c r="FT218" i="39" s="1"/>
  <c r="AI218" i="39"/>
  <c r="AL218" i="39" s="1"/>
  <c r="FU218" i="39" s="1"/>
  <c r="AT218" i="39"/>
  <c r="AW218" i="39" s="1"/>
  <c r="FV218" i="39" s="1"/>
  <c r="BE218" i="39"/>
  <c r="BH218" i="39" s="1"/>
  <c r="FW218" i="39" s="1"/>
  <c r="BP218" i="39"/>
  <c r="BS218" i="39"/>
  <c r="FX218" i="39" s="1"/>
  <c r="CL218" i="39"/>
  <c r="CO218" i="39" s="1"/>
  <c r="FZ218" i="39" s="1"/>
  <c r="CW218" i="39"/>
  <c r="CZ218" i="39" s="1"/>
  <c r="GA218" i="39" s="1"/>
  <c r="DH218" i="39"/>
  <c r="DK218" i="39" s="1"/>
  <c r="GB218" i="39" s="1"/>
  <c r="DS218" i="39"/>
  <c r="DV218" i="39" s="1"/>
  <c r="GC218" i="39" s="1"/>
  <c r="ED218" i="39"/>
  <c r="EG218" i="39" s="1"/>
  <c r="GD218" i="39" s="1"/>
  <c r="EO218" i="39"/>
  <c r="ER218" i="39"/>
  <c r="GE218" i="39" s="1"/>
  <c r="EZ218" i="39"/>
  <c r="FC218" i="39" s="1"/>
  <c r="GF218" i="39" s="1"/>
  <c r="FK218" i="39"/>
  <c r="FN218" i="39" s="1"/>
  <c r="GG218" i="39" s="1"/>
  <c r="X217" i="39"/>
  <c r="AA217" i="39" s="1"/>
  <c r="AI217" i="39"/>
  <c r="AL217" i="39" s="1"/>
  <c r="FU217" i="39" s="1"/>
  <c r="BE217" i="39"/>
  <c r="BH217" i="39"/>
  <c r="FW217" i="39" s="1"/>
  <c r="BP217" i="39"/>
  <c r="BS217" i="39" s="1"/>
  <c r="FX217" i="39" s="1"/>
  <c r="CA217" i="39"/>
  <c r="CD217" i="39" s="1"/>
  <c r="FY217" i="39" s="1"/>
  <c r="CL217" i="39"/>
  <c r="CO217" i="39" s="1"/>
  <c r="FZ217" i="39" s="1"/>
  <c r="CW217" i="39"/>
  <c r="CZ217" i="39" s="1"/>
  <c r="GA217" i="39" s="1"/>
  <c r="DH217" i="39"/>
  <c r="DK217" i="39" s="1"/>
  <c r="GB217" i="39" s="1"/>
  <c r="DS217" i="39"/>
  <c r="DV217" i="39" s="1"/>
  <c r="GC217" i="39" s="1"/>
  <c r="ED217" i="39"/>
  <c r="EG217" i="39"/>
  <c r="GD217" i="39" s="1"/>
  <c r="EO217" i="39"/>
  <c r="ER217" i="39" s="1"/>
  <c r="GE217" i="39" s="1"/>
  <c r="EZ217" i="39"/>
  <c r="FC217" i="39" s="1"/>
  <c r="GF217" i="39" s="1"/>
  <c r="FK217" i="39"/>
  <c r="FN217" i="39" s="1"/>
  <c r="GG217" i="39" s="1"/>
  <c r="X216" i="39"/>
  <c r="AA216" i="39" s="1"/>
  <c r="FT216" i="39" s="1"/>
  <c r="AI216" i="39"/>
  <c r="AL216" i="39" s="1"/>
  <c r="FU216" i="39" s="1"/>
  <c r="BE216" i="39"/>
  <c r="BH216" i="39" s="1"/>
  <c r="FW216" i="39" s="1"/>
  <c r="BP216" i="39"/>
  <c r="BS216" i="39" s="1"/>
  <c r="CL216" i="39"/>
  <c r="CO216" i="39" s="1"/>
  <c r="FZ216" i="39" s="1"/>
  <c r="CW216" i="39"/>
  <c r="CZ216" i="39" s="1"/>
  <c r="GA216" i="39" s="1"/>
  <c r="DH216" i="39"/>
  <c r="DK216" i="39" s="1"/>
  <c r="GB216" i="39" s="1"/>
  <c r="DS216" i="39"/>
  <c r="DV216" i="39" s="1"/>
  <c r="GC216" i="39" s="1"/>
  <c r="ED216" i="39"/>
  <c r="EG216" i="39"/>
  <c r="GD216" i="39" s="1"/>
  <c r="EO216" i="39"/>
  <c r="ER216" i="39" s="1"/>
  <c r="GE216" i="39" s="1"/>
  <c r="EZ216" i="39"/>
  <c r="FC216" i="39" s="1"/>
  <c r="GF216" i="39" s="1"/>
  <c r="FK216" i="39"/>
  <c r="FN216" i="39" s="1"/>
  <c r="GG216" i="39" s="1"/>
  <c r="X215" i="39"/>
  <c r="AA215" i="39" s="1"/>
  <c r="FT215" i="39" s="1"/>
  <c r="AI215" i="39"/>
  <c r="AL215" i="39"/>
  <c r="FU215" i="39" s="1"/>
  <c r="BE215" i="39"/>
  <c r="BH215" i="39" s="1"/>
  <c r="FW215" i="39" s="1"/>
  <c r="BP215" i="39"/>
  <c r="BS215" i="39" s="1"/>
  <c r="FX215" i="39" s="1"/>
  <c r="CL215" i="39"/>
  <c r="CO215" i="39" s="1"/>
  <c r="FZ215" i="39" s="1"/>
  <c r="CW215" i="39"/>
  <c r="CZ215" i="39" s="1"/>
  <c r="GA215" i="39" s="1"/>
  <c r="DH215" i="39"/>
  <c r="DK215" i="39" s="1"/>
  <c r="GB215" i="39" s="1"/>
  <c r="DS215" i="39"/>
  <c r="DV215" i="39" s="1"/>
  <c r="GC215" i="39" s="1"/>
  <c r="ED215" i="39"/>
  <c r="EG215" i="39" s="1"/>
  <c r="GD215" i="39" s="1"/>
  <c r="EO215" i="39"/>
  <c r="ER215" i="39" s="1"/>
  <c r="GE215" i="39" s="1"/>
  <c r="EZ215" i="39"/>
  <c r="FC215" i="39"/>
  <c r="GF215" i="39" s="1"/>
  <c r="FK215" i="39"/>
  <c r="FN215" i="39" s="1"/>
  <c r="GG215" i="39" s="1"/>
  <c r="X214" i="39"/>
  <c r="AA214" i="39" s="1"/>
  <c r="FT214" i="39" s="1"/>
  <c r="AI214" i="39"/>
  <c r="AL214" i="39" s="1"/>
  <c r="FU214" i="39" s="1"/>
  <c r="AT214" i="39"/>
  <c r="AW214" i="39" s="1"/>
  <c r="FV214" i="39" s="1"/>
  <c r="BE214" i="39"/>
  <c r="BH214" i="39" s="1"/>
  <c r="FW214" i="39" s="1"/>
  <c r="BP214" i="39"/>
  <c r="BS214" i="39"/>
  <c r="FX214" i="39" s="1"/>
  <c r="CL214" i="39"/>
  <c r="CO214" i="39" s="1"/>
  <c r="FZ214" i="39" s="1"/>
  <c r="CW214" i="39"/>
  <c r="CZ214" i="39" s="1"/>
  <c r="GA214" i="39" s="1"/>
  <c r="DH214" i="39"/>
  <c r="DK214" i="39" s="1"/>
  <c r="GB214" i="39" s="1"/>
  <c r="DS214" i="39"/>
  <c r="DV214" i="39" s="1"/>
  <c r="GC214" i="39" s="1"/>
  <c r="ED214" i="39"/>
  <c r="EG214" i="39" s="1"/>
  <c r="GD214" i="39" s="1"/>
  <c r="EO214" i="39"/>
  <c r="ER214" i="39"/>
  <c r="GE214" i="39" s="1"/>
  <c r="EZ214" i="39"/>
  <c r="FC214" i="39" s="1"/>
  <c r="GF214" i="39" s="1"/>
  <c r="FK214" i="39"/>
  <c r="FN214" i="39" s="1"/>
  <c r="GG214" i="39" s="1"/>
  <c r="X213" i="39"/>
  <c r="AA213" i="39" s="1"/>
  <c r="FT213" i="39" s="1"/>
  <c r="AI213" i="39"/>
  <c r="AL213" i="39" s="1"/>
  <c r="FU213" i="39" s="1"/>
  <c r="BE213" i="39"/>
  <c r="BH213" i="39"/>
  <c r="FW213" i="39" s="1"/>
  <c r="BP213" i="39"/>
  <c r="BS213" i="39" s="1"/>
  <c r="FX213" i="39" s="1"/>
  <c r="CA213" i="39"/>
  <c r="CD213" i="39" s="1"/>
  <c r="FY213" i="39" s="1"/>
  <c r="CL213" i="39"/>
  <c r="CO213" i="39" s="1"/>
  <c r="FZ213" i="39" s="1"/>
  <c r="CW213" i="39"/>
  <c r="CZ213" i="39" s="1"/>
  <c r="GA213" i="39" s="1"/>
  <c r="DH213" i="39"/>
  <c r="DK213" i="39" s="1"/>
  <c r="GB213" i="39" s="1"/>
  <c r="DS213" i="39"/>
  <c r="DV213" i="39" s="1"/>
  <c r="GC213" i="39" s="1"/>
  <c r="ED213" i="39"/>
  <c r="EG213" i="39"/>
  <c r="GD213" i="39" s="1"/>
  <c r="EO213" i="39"/>
  <c r="ER213" i="39" s="1"/>
  <c r="GE213" i="39" s="1"/>
  <c r="EZ213" i="39"/>
  <c r="FC213" i="39" s="1"/>
  <c r="GF213" i="39" s="1"/>
  <c r="FK213" i="39"/>
  <c r="FN213" i="39" s="1"/>
  <c r="GG213" i="39" s="1"/>
  <c r="X212" i="39"/>
  <c r="AA212" i="39" s="1"/>
  <c r="FT212" i="39" s="1"/>
  <c r="AI212" i="39"/>
  <c r="AL212" i="39"/>
  <c r="FU212" i="39" s="1"/>
  <c r="BE212" i="39"/>
  <c r="BH212" i="39" s="1"/>
  <c r="FW212" i="39" s="1"/>
  <c r="BP212" i="39"/>
  <c r="BS212" i="39" s="1"/>
  <c r="FX212" i="39" s="1"/>
  <c r="CL212" i="39"/>
  <c r="CO212" i="39"/>
  <c r="FZ212" i="39" s="1"/>
  <c r="CW212" i="39"/>
  <c r="CZ212" i="39" s="1"/>
  <c r="GA212" i="39" s="1"/>
  <c r="DH212" i="39"/>
  <c r="DK212" i="39" s="1"/>
  <c r="GB212" i="39" s="1"/>
  <c r="DS212" i="39"/>
  <c r="DV212" i="39" s="1"/>
  <c r="ED212" i="39"/>
  <c r="EG212" i="39" s="1"/>
  <c r="GD212" i="39" s="1"/>
  <c r="EO212" i="39"/>
  <c r="ER212" i="39" s="1"/>
  <c r="EZ212" i="39"/>
  <c r="FC212" i="39" s="1"/>
  <c r="GF212" i="39" s="1"/>
  <c r="FK212" i="39"/>
  <c r="FN212" i="39"/>
  <c r="GG212" i="39" s="1"/>
  <c r="X211" i="39"/>
  <c r="AA211" i="39" s="1"/>
  <c r="FT211" i="39" s="1"/>
  <c r="AI211" i="39"/>
  <c r="AL211" i="39" s="1"/>
  <c r="FU211" i="39" s="1"/>
  <c r="BE211" i="39"/>
  <c r="BH211" i="39" s="1"/>
  <c r="FW211" i="39" s="1"/>
  <c r="BP211" i="39"/>
  <c r="BS211" i="39" s="1"/>
  <c r="FX211" i="39" s="1"/>
  <c r="CL211" i="39"/>
  <c r="CO211" i="39" s="1"/>
  <c r="FZ211" i="39" s="1"/>
  <c r="CW211" i="39"/>
  <c r="CZ211" i="39" s="1"/>
  <c r="GA211" i="39" s="1"/>
  <c r="DH211" i="39"/>
  <c r="DK211" i="39" s="1"/>
  <c r="DS211" i="39"/>
  <c r="DV211" i="39" s="1"/>
  <c r="GC211" i="39" s="1"/>
  <c r="ED211" i="39"/>
  <c r="EG211" i="39" s="1"/>
  <c r="GD211" i="39" s="1"/>
  <c r="EO211" i="39"/>
  <c r="ER211" i="39" s="1"/>
  <c r="GE211" i="39" s="1"/>
  <c r="EZ211" i="39"/>
  <c r="FC211" i="39" s="1"/>
  <c r="GF211" i="39" s="1"/>
  <c r="FK211" i="39"/>
  <c r="FN211" i="39" s="1"/>
  <c r="GG211" i="39" s="1"/>
  <c r="FS210" i="39"/>
  <c r="X210" i="39"/>
  <c r="AA210" i="39"/>
  <c r="FT210" i="39" s="1"/>
  <c r="AI210" i="39"/>
  <c r="AL210" i="39" s="1"/>
  <c r="FU210" i="39" s="1"/>
  <c r="AT210" i="39"/>
  <c r="AW210" i="39" s="1"/>
  <c r="BE210" i="39"/>
  <c r="BH210" i="39" s="1"/>
  <c r="FW210" i="39" s="1"/>
  <c r="BP210" i="39"/>
  <c r="BS210" i="39" s="1"/>
  <c r="FX210" i="39" s="1"/>
  <c r="CL210" i="39"/>
  <c r="CO210" i="39" s="1"/>
  <c r="FZ210" i="39" s="1"/>
  <c r="CW210" i="39"/>
  <c r="CZ210" i="39" s="1"/>
  <c r="GA210" i="39" s="1"/>
  <c r="DH210" i="39"/>
  <c r="DK210" i="39" s="1"/>
  <c r="GB210" i="39" s="1"/>
  <c r="DS210" i="39"/>
  <c r="DV210" i="39" s="1"/>
  <c r="GC210" i="39" s="1"/>
  <c r="ED210" i="39"/>
  <c r="EG210" i="39" s="1"/>
  <c r="GD210" i="39" s="1"/>
  <c r="EO210" i="39"/>
  <c r="ER210" i="39" s="1"/>
  <c r="GE210" i="39" s="1"/>
  <c r="EZ210" i="39"/>
  <c r="FC210" i="39" s="1"/>
  <c r="GF210" i="39" s="1"/>
  <c r="FK210" i="39"/>
  <c r="FN210" i="39" s="1"/>
  <c r="GG210" i="39" s="1"/>
  <c r="X207" i="39"/>
  <c r="AA207" i="39" s="1"/>
  <c r="FT207" i="39" s="1"/>
  <c r="AI207" i="39"/>
  <c r="AL207" i="39"/>
  <c r="FU207" i="39" s="1"/>
  <c r="BE207" i="39"/>
  <c r="BH207" i="39" s="1"/>
  <c r="FW207" i="39" s="1"/>
  <c r="BP207" i="39"/>
  <c r="BS207" i="39"/>
  <c r="FX207" i="39" s="1"/>
  <c r="CL207" i="39"/>
  <c r="CO207" i="39" s="1"/>
  <c r="FZ207" i="39" s="1"/>
  <c r="CW207" i="39"/>
  <c r="CZ207" i="39" s="1"/>
  <c r="GA207" i="39" s="1"/>
  <c r="DH207" i="39"/>
  <c r="DK207" i="39"/>
  <c r="GB207" i="39" s="1"/>
  <c r="DS207" i="39"/>
  <c r="DV207" i="39" s="1"/>
  <c r="GC207" i="39" s="1"/>
  <c r="ED207" i="39"/>
  <c r="EG207" i="39" s="1"/>
  <c r="GD207" i="39" s="1"/>
  <c r="EO207" i="39"/>
  <c r="ER207" i="39" s="1"/>
  <c r="GE207" i="39" s="1"/>
  <c r="EZ207" i="39"/>
  <c r="FC207" i="39" s="1"/>
  <c r="GF207" i="39" s="1"/>
  <c r="FK207" i="39"/>
  <c r="FN207" i="39" s="1"/>
  <c r="GG207" i="39" s="1"/>
  <c r="X205" i="39"/>
  <c r="AA205" i="39"/>
  <c r="FT205" i="39" s="1"/>
  <c r="AI205" i="39"/>
  <c r="AL205" i="39" s="1"/>
  <c r="FU205" i="39" s="1"/>
  <c r="BE205" i="39"/>
  <c r="BH205" i="39" s="1"/>
  <c r="FW205" i="39" s="1"/>
  <c r="BP205" i="39"/>
  <c r="BS205" i="39" s="1"/>
  <c r="FX205" i="39" s="1"/>
  <c r="CL205" i="39"/>
  <c r="CO205" i="39" s="1"/>
  <c r="FZ205" i="39" s="1"/>
  <c r="CW205" i="39"/>
  <c r="CZ205" i="39" s="1"/>
  <c r="GA205" i="39" s="1"/>
  <c r="DH205" i="39"/>
  <c r="DK205" i="39" s="1"/>
  <c r="GB205" i="39" s="1"/>
  <c r="DS205" i="39"/>
  <c r="DV205" i="39"/>
  <c r="GC205" i="39" s="1"/>
  <c r="ED205" i="39"/>
  <c r="EG205" i="39" s="1"/>
  <c r="GD205" i="39" s="1"/>
  <c r="EO205" i="39"/>
  <c r="ER205" i="39" s="1"/>
  <c r="GE205" i="39" s="1"/>
  <c r="EZ205" i="39"/>
  <c r="FC205" i="39" s="1"/>
  <c r="GF205" i="39" s="1"/>
  <c r="FK205" i="39"/>
  <c r="FN205" i="39" s="1"/>
  <c r="GG205" i="39" s="1"/>
  <c r="X204" i="39"/>
  <c r="AA204" i="39" s="1"/>
  <c r="FT204" i="39" s="1"/>
  <c r="AI204" i="39"/>
  <c r="AL204" i="39" s="1"/>
  <c r="FU204" i="39" s="1"/>
  <c r="AT204" i="39"/>
  <c r="AW204" i="39" s="1"/>
  <c r="FV204" i="39" s="1"/>
  <c r="BE204" i="39"/>
  <c r="BH204" i="39" s="1"/>
  <c r="FW204" i="39" s="1"/>
  <c r="BP204" i="39"/>
  <c r="BS204" i="39"/>
  <c r="FX204" i="39" s="1"/>
  <c r="CL204" i="39"/>
  <c r="CO204" i="39" s="1"/>
  <c r="FZ204" i="39" s="1"/>
  <c r="CW204" i="39"/>
  <c r="CZ204" i="39" s="1"/>
  <c r="GA204" i="39" s="1"/>
  <c r="DH204" i="39"/>
  <c r="DK204" i="39" s="1"/>
  <c r="GB204" i="39" s="1"/>
  <c r="DS204" i="39"/>
  <c r="DV204" i="39" s="1"/>
  <c r="GC204" i="39" s="1"/>
  <c r="ED204" i="39"/>
  <c r="EG204" i="39" s="1"/>
  <c r="GD204" i="39" s="1"/>
  <c r="EO204" i="39"/>
  <c r="ER204" i="39"/>
  <c r="GE204" i="39" s="1"/>
  <c r="EZ204" i="39"/>
  <c r="FC204" i="39" s="1"/>
  <c r="GF204" i="39" s="1"/>
  <c r="FK204" i="39"/>
  <c r="FN204" i="39" s="1"/>
  <c r="GG204" i="39" s="1"/>
  <c r="X203" i="39"/>
  <c r="AA203" i="39" s="1"/>
  <c r="FT203" i="39" s="1"/>
  <c r="AI203" i="39"/>
  <c r="AL203" i="39" s="1"/>
  <c r="FU203" i="39" s="1"/>
  <c r="BE203" i="39"/>
  <c r="BH203" i="39"/>
  <c r="FW203" i="39" s="1"/>
  <c r="BP203" i="39"/>
  <c r="BS203" i="39" s="1"/>
  <c r="FX203" i="39" s="1"/>
  <c r="CA203" i="39"/>
  <c r="CD203" i="39" s="1"/>
  <c r="FY203" i="39" s="1"/>
  <c r="CL203" i="39"/>
  <c r="CO203" i="39" s="1"/>
  <c r="FZ203" i="39" s="1"/>
  <c r="CW203" i="39"/>
  <c r="CZ203" i="39" s="1"/>
  <c r="GA203" i="39" s="1"/>
  <c r="DH203" i="39"/>
  <c r="DK203" i="39" s="1"/>
  <c r="GB203" i="39" s="1"/>
  <c r="DS203" i="39"/>
  <c r="DV203" i="39" s="1"/>
  <c r="GC203" i="39" s="1"/>
  <c r="ED203" i="39"/>
  <c r="EG203" i="39"/>
  <c r="GD203" i="39" s="1"/>
  <c r="EO203" i="39"/>
  <c r="ER203" i="39" s="1"/>
  <c r="GE203" i="39" s="1"/>
  <c r="EZ203" i="39"/>
  <c r="FC203" i="39" s="1"/>
  <c r="GF203" i="39" s="1"/>
  <c r="FK203" i="39"/>
  <c r="FN203" i="39" s="1"/>
  <c r="GG203" i="39" s="1"/>
  <c r="FS202" i="39"/>
  <c r="X202" i="39"/>
  <c r="AA202" i="39" s="1"/>
  <c r="AI202" i="39"/>
  <c r="AL202" i="39" s="1"/>
  <c r="FU202" i="39" s="1"/>
  <c r="BE202" i="39"/>
  <c r="BH202" i="39" s="1"/>
  <c r="BP202" i="39"/>
  <c r="BS202" i="39" s="1"/>
  <c r="FX202" i="39" s="1"/>
  <c r="CL202" i="39"/>
  <c r="CO202" i="39" s="1"/>
  <c r="FZ202" i="39" s="1"/>
  <c r="CW202" i="39"/>
  <c r="CZ202" i="39" s="1"/>
  <c r="GA202" i="39" s="1"/>
  <c r="DH202" i="39"/>
  <c r="DK202" i="39" s="1"/>
  <c r="GB202" i="39" s="1"/>
  <c r="DS202" i="39"/>
  <c r="DV202" i="39" s="1"/>
  <c r="GC202" i="39" s="1"/>
  <c r="ED202" i="39"/>
  <c r="EG202" i="39"/>
  <c r="GD202" i="39"/>
  <c r="EO202" i="39"/>
  <c r="ER202" i="39" s="1"/>
  <c r="GE202" i="39" s="1"/>
  <c r="EZ202" i="39"/>
  <c r="FC202" i="39" s="1"/>
  <c r="GF202" i="39" s="1"/>
  <c r="FK202" i="39"/>
  <c r="FN202" i="39"/>
  <c r="GG202" i="39" s="1"/>
  <c r="X201" i="39"/>
  <c r="AA201" i="39" s="1"/>
  <c r="FT201" i="39" s="1"/>
  <c r="AI201" i="39"/>
  <c r="AL201" i="39"/>
  <c r="FU201" i="39" s="1"/>
  <c r="BE201" i="39"/>
  <c r="BH201" i="39" s="1"/>
  <c r="FW201" i="39" s="1"/>
  <c r="BP201" i="39"/>
  <c r="BS201" i="39" s="1"/>
  <c r="FX201" i="39" s="1"/>
  <c r="CL201" i="39"/>
  <c r="CO201" i="39" s="1"/>
  <c r="FZ201" i="39" s="1"/>
  <c r="CW201" i="39"/>
  <c r="CZ201" i="39" s="1"/>
  <c r="GA201" i="39" s="1"/>
  <c r="DH201" i="39"/>
  <c r="DK201" i="39" s="1"/>
  <c r="GB201" i="39" s="1"/>
  <c r="DS201" i="39"/>
  <c r="DV201" i="39" s="1"/>
  <c r="GC201" i="39" s="1"/>
  <c r="ED201" i="39"/>
  <c r="EG201" i="39" s="1"/>
  <c r="GD201" i="39" s="1"/>
  <c r="EO201" i="39"/>
  <c r="ER201" i="39" s="1"/>
  <c r="GE201" i="39" s="1"/>
  <c r="EZ201" i="39"/>
  <c r="FC201" i="39"/>
  <c r="GF201" i="39" s="1"/>
  <c r="FK201" i="39"/>
  <c r="FN201" i="39" s="1"/>
  <c r="GG201" i="39" s="1"/>
  <c r="X200" i="39"/>
  <c r="AA200" i="39"/>
  <c r="FT200" i="39"/>
  <c r="AI200" i="39"/>
  <c r="AL200" i="39" s="1"/>
  <c r="FU200" i="39" s="1"/>
  <c r="AT200" i="39"/>
  <c r="AW200" i="39" s="1"/>
  <c r="FV200" i="39" s="1"/>
  <c r="BE200" i="39"/>
  <c r="BH200" i="39"/>
  <c r="FW200" i="39" s="1"/>
  <c r="BP200" i="39"/>
  <c r="BS200" i="39" s="1"/>
  <c r="FX200" i="39" s="1"/>
  <c r="CL200" i="39"/>
  <c r="CO200" i="39" s="1"/>
  <c r="FZ200" i="39" s="1"/>
  <c r="CW200" i="39"/>
  <c r="CZ200" i="39" s="1"/>
  <c r="GA200" i="39" s="1"/>
  <c r="DH200" i="39"/>
  <c r="DK200" i="39"/>
  <c r="GB200" i="39" s="1"/>
  <c r="DS200" i="39"/>
  <c r="DV200" i="39" s="1"/>
  <c r="GC200" i="39" s="1"/>
  <c r="ED200" i="39"/>
  <c r="EG200" i="39" s="1"/>
  <c r="GD200" i="39" s="1"/>
  <c r="EO200" i="39"/>
  <c r="ER200" i="39" s="1"/>
  <c r="GE200" i="39" s="1"/>
  <c r="EZ200" i="39"/>
  <c r="FC200" i="39"/>
  <c r="GF200" i="39" s="1"/>
  <c r="FK200" i="39"/>
  <c r="FN200" i="39" s="1"/>
  <c r="GG200" i="39" s="1"/>
  <c r="X199" i="39"/>
  <c r="AA199" i="39" s="1"/>
  <c r="FT199" i="39" s="1"/>
  <c r="AI199" i="39"/>
  <c r="AL199" i="39" s="1"/>
  <c r="FU199" i="39" s="1"/>
  <c r="BE199" i="39"/>
  <c r="BH199" i="39" s="1"/>
  <c r="FW199" i="39" s="1"/>
  <c r="BP199" i="39"/>
  <c r="BS199" i="39" s="1"/>
  <c r="FX199" i="39" s="1"/>
  <c r="CA199" i="39"/>
  <c r="CD199" i="39" s="1"/>
  <c r="FY199" i="39" s="1"/>
  <c r="CL199" i="39"/>
  <c r="CO199" i="39"/>
  <c r="FZ199" i="39" s="1"/>
  <c r="CW199" i="39"/>
  <c r="CZ199" i="39" s="1"/>
  <c r="GA199" i="39" s="1"/>
  <c r="DH199" i="39"/>
  <c r="DK199" i="39" s="1"/>
  <c r="GB199" i="39" s="1"/>
  <c r="DS199" i="39"/>
  <c r="DV199" i="39" s="1"/>
  <c r="GC199" i="39" s="1"/>
  <c r="ED199" i="39"/>
  <c r="EG199" i="39" s="1"/>
  <c r="GD199" i="39" s="1"/>
  <c r="EO199" i="39"/>
  <c r="ER199" i="39" s="1"/>
  <c r="GE199" i="39" s="1"/>
  <c r="EZ199" i="39"/>
  <c r="FC199" i="39" s="1"/>
  <c r="GF199" i="39" s="1"/>
  <c r="FK199" i="39"/>
  <c r="FN199" i="39" s="1"/>
  <c r="GG199" i="39" s="1"/>
  <c r="X198" i="39"/>
  <c r="AA198" i="39" s="1"/>
  <c r="AI198" i="39"/>
  <c r="AL198" i="39"/>
  <c r="FU198" i="39" s="1"/>
  <c r="BE198" i="39"/>
  <c r="BH198" i="39" s="1"/>
  <c r="BP198" i="39"/>
  <c r="BS198" i="39" s="1"/>
  <c r="FX198" i="39" s="1"/>
  <c r="CL198" i="39"/>
  <c r="CO198" i="39"/>
  <c r="FZ198" i="39" s="1"/>
  <c r="CW198" i="39"/>
  <c r="CZ198" i="39" s="1"/>
  <c r="GA198" i="39" s="1"/>
  <c r="DH198" i="39"/>
  <c r="DK198" i="39" s="1"/>
  <c r="GB198" i="39" s="1"/>
  <c r="DS198" i="39"/>
  <c r="DV198" i="39" s="1"/>
  <c r="GC198" i="39" s="1"/>
  <c r="ED198" i="39"/>
  <c r="EG198" i="39" s="1"/>
  <c r="GD198" i="39" s="1"/>
  <c r="EO198" i="39"/>
  <c r="ER198" i="39" s="1"/>
  <c r="GE198" i="39" s="1"/>
  <c r="EZ198" i="39"/>
  <c r="FC198" i="39" s="1"/>
  <c r="GF198" i="39" s="1"/>
  <c r="FK198" i="39"/>
  <c r="FN198" i="39" s="1"/>
  <c r="GG198" i="39" s="1"/>
  <c r="X197" i="39"/>
  <c r="AA197" i="39" s="1"/>
  <c r="FT197" i="39" s="1"/>
  <c r="AI197" i="39"/>
  <c r="AL197" i="39"/>
  <c r="FU197" i="39" s="1"/>
  <c r="BE197" i="39"/>
  <c r="BH197" i="39" s="1"/>
  <c r="FW197" i="39" s="1"/>
  <c r="BP197" i="39"/>
  <c r="BS197" i="39"/>
  <c r="FX197" i="39" s="1"/>
  <c r="CL197" i="39"/>
  <c r="CO197" i="39" s="1"/>
  <c r="FZ197" i="39" s="1"/>
  <c r="CW197" i="39"/>
  <c r="CZ197" i="39" s="1"/>
  <c r="GA197" i="39" s="1"/>
  <c r="DH197" i="39"/>
  <c r="DK197" i="39"/>
  <c r="GB197" i="39" s="1"/>
  <c r="DS197" i="39"/>
  <c r="DV197" i="39" s="1"/>
  <c r="GC197" i="39" s="1"/>
  <c r="ED197" i="39"/>
  <c r="EG197" i="39" s="1"/>
  <c r="GD197" i="39" s="1"/>
  <c r="EO197" i="39"/>
  <c r="ER197" i="39" s="1"/>
  <c r="GE197" i="39" s="1"/>
  <c r="EZ197" i="39"/>
  <c r="FC197" i="39" s="1"/>
  <c r="GF197" i="39" s="1"/>
  <c r="FK197" i="39"/>
  <c r="FN197" i="39" s="1"/>
  <c r="GG197" i="39" s="1"/>
  <c r="X196" i="39"/>
  <c r="AA196" i="39"/>
  <c r="FT196" i="39" s="1"/>
  <c r="AI196" i="39"/>
  <c r="AL196" i="39" s="1"/>
  <c r="FU196" i="39" s="1"/>
  <c r="AT196" i="39"/>
  <c r="AW196" i="39" s="1"/>
  <c r="FV196" i="39" s="1"/>
  <c r="BE196" i="39"/>
  <c r="BH196" i="39" s="1"/>
  <c r="FW196" i="39" s="1"/>
  <c r="BP196" i="39"/>
  <c r="BS196" i="39" s="1"/>
  <c r="FX196" i="39"/>
  <c r="CL196" i="39"/>
  <c r="CO196" i="39" s="1"/>
  <c r="FZ196" i="39" s="1"/>
  <c r="CW196" i="39"/>
  <c r="CZ196" i="39" s="1"/>
  <c r="GA196" i="39" s="1"/>
  <c r="DH196" i="39"/>
  <c r="DK196" i="39"/>
  <c r="GB196" i="39" s="1"/>
  <c r="DS196" i="39"/>
  <c r="DV196" i="39" s="1"/>
  <c r="GC196" i="39" s="1"/>
  <c r="ED196" i="39"/>
  <c r="EG196" i="39" s="1"/>
  <c r="GD196" i="39" s="1"/>
  <c r="EO196" i="39"/>
  <c r="ER196" i="39" s="1"/>
  <c r="GE196" i="39" s="1"/>
  <c r="EZ196" i="39"/>
  <c r="FC196" i="39"/>
  <c r="GF196" i="39" s="1"/>
  <c r="FK196" i="39"/>
  <c r="FN196" i="39" s="1"/>
  <c r="GG196" i="39" s="1"/>
  <c r="X195" i="39"/>
  <c r="AA195" i="39" s="1"/>
  <c r="FT195" i="39" s="1"/>
  <c r="AI195" i="39"/>
  <c r="AL195" i="39" s="1"/>
  <c r="FU195" i="39" s="1"/>
  <c r="BE195" i="39"/>
  <c r="BH195" i="39" s="1"/>
  <c r="FW195" i="39" s="1"/>
  <c r="BP195" i="39"/>
  <c r="BS195" i="39" s="1"/>
  <c r="FX195" i="39" s="1"/>
  <c r="CA195" i="39"/>
  <c r="CD195" i="39" s="1"/>
  <c r="FY195" i="39" s="1"/>
  <c r="CL195" i="39"/>
  <c r="CO195" i="39" s="1"/>
  <c r="FZ195" i="39" s="1"/>
  <c r="CW195" i="39"/>
  <c r="CZ195" i="39" s="1"/>
  <c r="GA195" i="39" s="1"/>
  <c r="DH195" i="39"/>
  <c r="DK195" i="39" s="1"/>
  <c r="GB195" i="39" s="1"/>
  <c r="DS195" i="39"/>
  <c r="DV195" i="39" s="1"/>
  <c r="GC195" i="39" s="1"/>
  <c r="ED195" i="39"/>
  <c r="EG195" i="39" s="1"/>
  <c r="GD195" i="39" s="1"/>
  <c r="EO195" i="39"/>
  <c r="ER195" i="39"/>
  <c r="GE195" i="39" s="1"/>
  <c r="EZ195" i="39"/>
  <c r="FC195" i="39" s="1"/>
  <c r="GF195" i="39" s="1"/>
  <c r="FK195" i="39"/>
  <c r="FN195" i="39" s="1"/>
  <c r="GG195" i="39" s="1"/>
  <c r="FS194" i="39"/>
  <c r="X194" i="39"/>
  <c r="AA194" i="39" s="1"/>
  <c r="AI194" i="39"/>
  <c r="AL194" i="39" s="1"/>
  <c r="FU194" i="39" s="1"/>
  <c r="BE194" i="39"/>
  <c r="BH194" i="39" s="1"/>
  <c r="BP194" i="39"/>
  <c r="BS194" i="39" s="1"/>
  <c r="FX194" i="39" s="1"/>
  <c r="CL194" i="39"/>
  <c r="CO194" i="39" s="1"/>
  <c r="FZ194" i="39"/>
  <c r="CW194" i="39"/>
  <c r="CZ194" i="39" s="1"/>
  <c r="GA194" i="39" s="1"/>
  <c r="DH194" i="39"/>
  <c r="DK194" i="39" s="1"/>
  <c r="GB194" i="39" s="1"/>
  <c r="DS194" i="39"/>
  <c r="DV194" i="39"/>
  <c r="GC194" i="39" s="1"/>
  <c r="ED194" i="39"/>
  <c r="EG194" i="39" s="1"/>
  <c r="GD194" i="39" s="1"/>
  <c r="EO194" i="39"/>
  <c r="ER194" i="39" s="1"/>
  <c r="GE194" i="39" s="1"/>
  <c r="EZ194" i="39"/>
  <c r="FC194" i="39" s="1"/>
  <c r="GF194" i="39" s="1"/>
  <c r="FK194" i="39"/>
  <c r="FN194" i="39" s="1"/>
  <c r="GG194" i="39" s="1"/>
  <c r="X193" i="39"/>
  <c r="AA193" i="39" s="1"/>
  <c r="FT193" i="39" s="1"/>
  <c r="AI193" i="39"/>
  <c r="AL193" i="39" s="1"/>
  <c r="FU193" i="39"/>
  <c r="BE193" i="39"/>
  <c r="BH193" i="39" s="1"/>
  <c r="FW193" i="39" s="1"/>
  <c r="BP193" i="39"/>
  <c r="BS193" i="39" s="1"/>
  <c r="FX193" i="39" s="1"/>
  <c r="CL193" i="39"/>
  <c r="CO193" i="39" s="1"/>
  <c r="FZ193" i="39" s="1"/>
  <c r="CW193" i="39"/>
  <c r="CZ193" i="39" s="1"/>
  <c r="GA193" i="39" s="1"/>
  <c r="DH193" i="39"/>
  <c r="DK193" i="39" s="1"/>
  <c r="GB193" i="39" s="1"/>
  <c r="DS193" i="39"/>
  <c r="DV193" i="39"/>
  <c r="GC193" i="39"/>
  <c r="ED193" i="39"/>
  <c r="EG193" i="39" s="1"/>
  <c r="GD193" i="39" s="1"/>
  <c r="EO193" i="39"/>
  <c r="ER193" i="39" s="1"/>
  <c r="GE193" i="39" s="1"/>
  <c r="EZ193" i="39"/>
  <c r="FC193" i="39"/>
  <c r="GF193" i="39" s="1"/>
  <c r="FK193" i="39"/>
  <c r="FN193" i="39" s="1"/>
  <c r="GG193" i="39" s="1"/>
  <c r="X192" i="39"/>
  <c r="AA192" i="39" s="1"/>
  <c r="FT192" i="39" s="1"/>
  <c r="AI192" i="39"/>
  <c r="AL192" i="39" s="1"/>
  <c r="AT192" i="39"/>
  <c r="AW192" i="39" s="1"/>
  <c r="FV192" i="39" s="1"/>
  <c r="BE192" i="39"/>
  <c r="BH192" i="39"/>
  <c r="FW192" i="39" s="1"/>
  <c r="BP192" i="39"/>
  <c r="BS192" i="39" s="1"/>
  <c r="FX192" i="39" s="1"/>
  <c r="CL192" i="39"/>
  <c r="CO192" i="39" s="1"/>
  <c r="FZ192" i="39" s="1"/>
  <c r="CW192" i="39"/>
  <c r="CZ192" i="39" s="1"/>
  <c r="GA192" i="39" s="1"/>
  <c r="DH192" i="39"/>
  <c r="DK192" i="39" s="1"/>
  <c r="GB192" i="39" s="1"/>
  <c r="DS192" i="39"/>
  <c r="DV192" i="39" s="1"/>
  <c r="GC192" i="39" s="1"/>
  <c r="ED192" i="39"/>
  <c r="EG192" i="39" s="1"/>
  <c r="GD192" i="39" s="1"/>
  <c r="EO192" i="39"/>
  <c r="ER192" i="39" s="1"/>
  <c r="GE192" i="39" s="1"/>
  <c r="EZ192" i="39"/>
  <c r="FC192" i="39"/>
  <c r="GF192" i="39" s="1"/>
  <c r="FK192" i="39"/>
  <c r="FN192" i="39" s="1"/>
  <c r="GG192" i="39" s="1"/>
  <c r="X191" i="39"/>
  <c r="AA191" i="39" s="1"/>
  <c r="FT191" i="39" s="1"/>
  <c r="AI191" i="39"/>
  <c r="AL191" i="39" s="1"/>
  <c r="FU191" i="39" s="1"/>
  <c r="BE191" i="39"/>
  <c r="BH191" i="39" s="1"/>
  <c r="FW191" i="39" s="1"/>
  <c r="BP191" i="39"/>
  <c r="BS191" i="39" s="1"/>
  <c r="FX191" i="39" s="1"/>
  <c r="CA191" i="39"/>
  <c r="CD191" i="39" s="1"/>
  <c r="FY191" i="39" s="1"/>
  <c r="CL191" i="39"/>
  <c r="CO191" i="39" s="1"/>
  <c r="FZ191" i="39" s="1"/>
  <c r="CW191" i="39"/>
  <c r="CZ191" i="39"/>
  <c r="GA191" i="39" s="1"/>
  <c r="DH191" i="39"/>
  <c r="DK191" i="39" s="1"/>
  <c r="GB191" i="39" s="1"/>
  <c r="DS191" i="39"/>
  <c r="DV191" i="39" s="1"/>
  <c r="GC191" i="39" s="1"/>
  <c r="ED191" i="39"/>
  <c r="EG191" i="39" s="1"/>
  <c r="GD191" i="39" s="1"/>
  <c r="EO191" i="39"/>
  <c r="ER191" i="39"/>
  <c r="GE191" i="39"/>
  <c r="EZ191" i="39"/>
  <c r="FC191" i="39" s="1"/>
  <c r="GF191" i="39" s="1"/>
  <c r="FK191" i="39"/>
  <c r="FN191" i="39" s="1"/>
  <c r="GG191" i="39" s="1"/>
  <c r="X189" i="39"/>
  <c r="AA189" i="39" s="1"/>
  <c r="FT189" i="39" s="1"/>
  <c r="AI189" i="39"/>
  <c r="AL189" i="39" s="1"/>
  <c r="FU189" i="39" s="1"/>
  <c r="BE189" i="39"/>
  <c r="BH189" i="39"/>
  <c r="FW189" i="39"/>
  <c r="BP189" i="39"/>
  <c r="BS189" i="39" s="1"/>
  <c r="CA189" i="39"/>
  <c r="CD189" i="39" s="1"/>
  <c r="FY189" i="39" s="1"/>
  <c r="CL189" i="39"/>
  <c r="CO189" i="39"/>
  <c r="FZ189" i="39" s="1"/>
  <c r="CW189" i="39"/>
  <c r="CZ189" i="39" s="1"/>
  <c r="GA189" i="39" s="1"/>
  <c r="DH189" i="39"/>
  <c r="DK189" i="39" s="1"/>
  <c r="GB189" i="39" s="1"/>
  <c r="DS189" i="39"/>
  <c r="DV189" i="39" s="1"/>
  <c r="ED189" i="39"/>
  <c r="EG189" i="39" s="1"/>
  <c r="GD189" i="39" s="1"/>
  <c r="EO189" i="39"/>
  <c r="ER189" i="39"/>
  <c r="GE189" i="39" s="1"/>
  <c r="EZ189" i="39"/>
  <c r="FC189" i="39" s="1"/>
  <c r="GF189" i="39" s="1"/>
  <c r="FK189" i="39"/>
  <c r="FN189" i="39" s="1"/>
  <c r="GG189" i="39" s="1"/>
  <c r="X188" i="39"/>
  <c r="AA188" i="39" s="1"/>
  <c r="AI188" i="39"/>
  <c r="AL188" i="39"/>
  <c r="FU188" i="39" s="1"/>
  <c r="BE188" i="39"/>
  <c r="BH188" i="39" s="1"/>
  <c r="FW188" i="39" s="1"/>
  <c r="BP188" i="39"/>
  <c r="BS188" i="39" s="1"/>
  <c r="FX188" i="39" s="1"/>
  <c r="CL188" i="39"/>
  <c r="CO188" i="39"/>
  <c r="FZ188" i="39" s="1"/>
  <c r="CW188" i="39"/>
  <c r="CZ188" i="39" s="1"/>
  <c r="GA188" i="39" s="1"/>
  <c r="DH188" i="39"/>
  <c r="DK188" i="39" s="1"/>
  <c r="GB188" i="39" s="1"/>
  <c r="DS188" i="39"/>
  <c r="DV188" i="39" s="1"/>
  <c r="GC188" i="39" s="1"/>
  <c r="ED188" i="39"/>
  <c r="EG188" i="39" s="1"/>
  <c r="GD188" i="39" s="1"/>
  <c r="EO188" i="39"/>
  <c r="ER188" i="39" s="1"/>
  <c r="GE188" i="39" s="1"/>
  <c r="EZ188" i="39"/>
  <c r="FC188" i="39" s="1"/>
  <c r="GF188" i="39" s="1"/>
  <c r="FK188" i="39"/>
  <c r="FN188" i="39" s="1"/>
  <c r="GG188" i="39" s="1"/>
  <c r="X187" i="39"/>
  <c r="AA187" i="39" s="1"/>
  <c r="FT187" i="39" s="1"/>
  <c r="AI187" i="39"/>
  <c r="AL187" i="39"/>
  <c r="FU187" i="39" s="1"/>
  <c r="BE187" i="39"/>
  <c r="BH187" i="39" s="1"/>
  <c r="FW187" i="39" s="1"/>
  <c r="BP187" i="39"/>
  <c r="BS187" i="39"/>
  <c r="FX187" i="39" s="1"/>
  <c r="CL187" i="39"/>
  <c r="CO187" i="39" s="1"/>
  <c r="FZ187" i="39" s="1"/>
  <c r="CW187" i="39"/>
  <c r="CZ187" i="39" s="1"/>
  <c r="GA187" i="39" s="1"/>
  <c r="DH187" i="39"/>
  <c r="DK187" i="39"/>
  <c r="GB187" i="39" s="1"/>
  <c r="DS187" i="39"/>
  <c r="DV187" i="39" s="1"/>
  <c r="GC187" i="39" s="1"/>
  <c r="ED187" i="39"/>
  <c r="EG187" i="39" s="1"/>
  <c r="GD187" i="39" s="1"/>
  <c r="EO187" i="39"/>
  <c r="ER187" i="39" s="1"/>
  <c r="GE187" i="39" s="1"/>
  <c r="EZ187" i="39"/>
  <c r="FC187" i="39" s="1"/>
  <c r="GF187" i="39" s="1"/>
  <c r="FK187" i="39"/>
  <c r="FN187" i="39"/>
  <c r="GG187" i="39" s="1"/>
  <c r="X186" i="39"/>
  <c r="AA186" i="39" s="1"/>
  <c r="FT186" i="39" s="1"/>
  <c r="AI186" i="39"/>
  <c r="AL186" i="39" s="1"/>
  <c r="FU186" i="39" s="1"/>
  <c r="AT186" i="39"/>
  <c r="AW186" i="39" s="1"/>
  <c r="FV186" i="39" s="1"/>
  <c r="BE186" i="39"/>
  <c r="BH186" i="39"/>
  <c r="FW186" i="39" s="1"/>
  <c r="BP186" i="39"/>
  <c r="BS186" i="39" s="1"/>
  <c r="FX186" i="39" s="1"/>
  <c r="CL186" i="39"/>
  <c r="CO186" i="39" s="1"/>
  <c r="FZ186" i="39" s="1"/>
  <c r="CW186" i="39"/>
  <c r="CZ186" i="39" s="1"/>
  <c r="GA186" i="39" s="1"/>
  <c r="DH186" i="39"/>
  <c r="DK186" i="39" s="1"/>
  <c r="GB186" i="39" s="1"/>
  <c r="DS186" i="39"/>
  <c r="DV186" i="39" s="1"/>
  <c r="GC186" i="39" s="1"/>
  <c r="ED186" i="39"/>
  <c r="EG186" i="39" s="1"/>
  <c r="GD186" i="39" s="1"/>
  <c r="EO186" i="39"/>
  <c r="ER186" i="39"/>
  <c r="GE186" i="39" s="1"/>
  <c r="EZ186" i="39"/>
  <c r="FC186" i="39" s="1"/>
  <c r="GF186" i="39" s="1"/>
  <c r="FK186" i="39"/>
  <c r="FN186" i="39" s="1"/>
  <c r="GG186" i="39" s="1"/>
  <c r="X185" i="39"/>
  <c r="AA185" i="39" s="1"/>
  <c r="FT185" i="39" s="1"/>
  <c r="AI185" i="39"/>
  <c r="AL185" i="39" s="1"/>
  <c r="FU185" i="39" s="1"/>
  <c r="BE185" i="39"/>
  <c r="BH185" i="39"/>
  <c r="FW185" i="39" s="1"/>
  <c r="BP185" i="39"/>
  <c r="BS185" i="39" s="1"/>
  <c r="FX185" i="39" s="1"/>
  <c r="CA185" i="39"/>
  <c r="CD185" i="39" s="1"/>
  <c r="FY185" i="39" s="1"/>
  <c r="CL185" i="39"/>
  <c r="CO185" i="39" s="1"/>
  <c r="FZ185" i="39" s="1"/>
  <c r="CW185" i="39"/>
  <c r="CZ185" i="39" s="1"/>
  <c r="GA185" i="39" s="1"/>
  <c r="DH185" i="39"/>
  <c r="DK185" i="39" s="1"/>
  <c r="GB185" i="39" s="1"/>
  <c r="DS185" i="39"/>
  <c r="DV185" i="39" s="1"/>
  <c r="GC185" i="39" s="1"/>
  <c r="ED185" i="39"/>
  <c r="EG185" i="39"/>
  <c r="GD185" i="39" s="1"/>
  <c r="EO185" i="39"/>
  <c r="ER185" i="39" s="1"/>
  <c r="GE185" i="39" s="1"/>
  <c r="EZ185" i="39"/>
  <c r="FC185" i="39" s="1"/>
  <c r="GF185" i="39" s="1"/>
  <c r="FK185" i="39"/>
  <c r="FN185" i="39" s="1"/>
  <c r="GG185" i="39" s="1"/>
  <c r="X183" i="39"/>
  <c r="AA183" i="39" s="1"/>
  <c r="FT183" i="39" s="1"/>
  <c r="AI183" i="39"/>
  <c r="AL183" i="39" s="1"/>
  <c r="FU183" i="39" s="1"/>
  <c r="BE183" i="39"/>
  <c r="BH183" i="39" s="1"/>
  <c r="FW183" i="39" s="1"/>
  <c r="BP183" i="39"/>
  <c r="BS183" i="39" s="1"/>
  <c r="FX183" i="39" s="1"/>
  <c r="CA183" i="39"/>
  <c r="CD183" i="39" s="1"/>
  <c r="FY183" i="39" s="1"/>
  <c r="CL183" i="39"/>
  <c r="CO183" i="39" s="1"/>
  <c r="FZ183" i="39" s="1"/>
  <c r="CW183" i="39"/>
  <c r="CZ183" i="39" s="1"/>
  <c r="GA183" i="39" s="1"/>
  <c r="DH183" i="39"/>
  <c r="DK183" i="39" s="1"/>
  <c r="GB183" i="39" s="1"/>
  <c r="DS183" i="39"/>
  <c r="DV183" i="39" s="1"/>
  <c r="GC183" i="39" s="1"/>
  <c r="ED183" i="39"/>
  <c r="EG183" i="39" s="1"/>
  <c r="GD183" i="39" s="1"/>
  <c r="EO183" i="39"/>
  <c r="ER183" i="39" s="1"/>
  <c r="GE183" i="39" s="1"/>
  <c r="EZ183" i="39"/>
  <c r="FC183" i="39" s="1"/>
  <c r="GF183" i="39" s="1"/>
  <c r="FK183" i="39"/>
  <c r="FN183" i="39" s="1"/>
  <c r="GG183" i="39" s="1"/>
  <c r="X182" i="39"/>
  <c r="AA182" i="39" s="1"/>
  <c r="AI182" i="39"/>
  <c r="AL182" i="39" s="1"/>
  <c r="FU182" i="39" s="1"/>
  <c r="BE182" i="39"/>
  <c r="BH182" i="39" s="1"/>
  <c r="FW182" i="39" s="1"/>
  <c r="BP182" i="39"/>
  <c r="BS182" i="39" s="1"/>
  <c r="FX182" i="39" s="1"/>
  <c r="CL182" i="39"/>
  <c r="CO182" i="39" s="1"/>
  <c r="FZ182" i="39"/>
  <c r="CW182" i="39"/>
  <c r="CZ182" i="39" s="1"/>
  <c r="GA182" i="39" s="1"/>
  <c r="DH182" i="39"/>
  <c r="DK182" i="39" s="1"/>
  <c r="GB182" i="39" s="1"/>
  <c r="DS182" i="39"/>
  <c r="DV182" i="39"/>
  <c r="GC182" i="39" s="1"/>
  <c r="ED182" i="39"/>
  <c r="EG182" i="39" s="1"/>
  <c r="GD182" i="39" s="1"/>
  <c r="EO182" i="39"/>
  <c r="ER182" i="39" s="1"/>
  <c r="GE182" i="39" s="1"/>
  <c r="EZ182" i="39"/>
  <c r="FC182" i="39" s="1"/>
  <c r="GF182" i="39" s="1"/>
  <c r="FK182" i="39"/>
  <c r="FN182" i="39" s="1"/>
  <c r="GG182" i="39" s="1"/>
  <c r="X180" i="39"/>
  <c r="AA180" i="39" s="1"/>
  <c r="FT180" i="39" s="1"/>
  <c r="AI180" i="39"/>
  <c r="AL180" i="39" s="1"/>
  <c r="FU180" i="39" s="1"/>
  <c r="BE180" i="39"/>
  <c r="BH180" i="39" s="1"/>
  <c r="FW180" i="39" s="1"/>
  <c r="BP180" i="39"/>
  <c r="BS180" i="39" s="1"/>
  <c r="FX180" i="39" s="1"/>
  <c r="CL180" i="39"/>
  <c r="CO180" i="39" s="1"/>
  <c r="FZ180" i="39" s="1"/>
  <c r="CW180" i="39"/>
  <c r="CZ180" i="39" s="1"/>
  <c r="GA180" i="39" s="1"/>
  <c r="DH180" i="39"/>
  <c r="DK180" i="39" s="1"/>
  <c r="DS180" i="39"/>
  <c r="DV180" i="39"/>
  <c r="GC180" i="39" s="1"/>
  <c r="ED180" i="39"/>
  <c r="EG180" i="39" s="1"/>
  <c r="GD180" i="39" s="1"/>
  <c r="EO180" i="39"/>
  <c r="ER180" i="39" s="1"/>
  <c r="GE180" i="39" s="1"/>
  <c r="EZ180" i="39"/>
  <c r="FC180" i="39" s="1"/>
  <c r="GF180" i="39" s="1"/>
  <c r="FK180" i="39"/>
  <c r="FN180" i="39" s="1"/>
  <c r="GG180" i="39" s="1"/>
  <c r="X179" i="39"/>
  <c r="AA179" i="39"/>
  <c r="FT179" i="39" s="1"/>
  <c r="AI179" i="39"/>
  <c r="AL179" i="39" s="1"/>
  <c r="FU179" i="39" s="1"/>
  <c r="BE179" i="39"/>
  <c r="BH179" i="39" s="1"/>
  <c r="FW179" i="39" s="1"/>
  <c r="BP179" i="39"/>
  <c r="BS179" i="39" s="1"/>
  <c r="FX179" i="39" s="1"/>
  <c r="CL179" i="39"/>
  <c r="CO179" i="39" s="1"/>
  <c r="FZ179" i="39" s="1"/>
  <c r="CW179" i="39"/>
  <c r="CZ179" i="39" s="1"/>
  <c r="GA179" i="39" s="1"/>
  <c r="DH179" i="39"/>
  <c r="DK179" i="39" s="1"/>
  <c r="GB179" i="39" s="1"/>
  <c r="DS179" i="39"/>
  <c r="DV179" i="39"/>
  <c r="GC179" i="39" s="1"/>
  <c r="ED179" i="39"/>
  <c r="EG179" i="39" s="1"/>
  <c r="GD179" i="39" s="1"/>
  <c r="EO179" i="39"/>
  <c r="ER179" i="39" s="1"/>
  <c r="GE179" i="39" s="1"/>
  <c r="EZ179" i="39"/>
  <c r="FC179" i="39" s="1"/>
  <c r="GF179" i="39" s="1"/>
  <c r="FK179" i="39"/>
  <c r="FN179" i="39" s="1"/>
  <c r="GG179" i="39" s="1"/>
  <c r="FS178" i="39"/>
  <c r="X178" i="39"/>
  <c r="AA178" i="39" s="1"/>
  <c r="FT178" i="39" s="1"/>
  <c r="AI178" i="39"/>
  <c r="AL178" i="39" s="1"/>
  <c r="FU178" i="39" s="1"/>
  <c r="AT178" i="39"/>
  <c r="AW178" i="39" s="1"/>
  <c r="FV178" i="39" s="1"/>
  <c r="BE178" i="39"/>
  <c r="BH178" i="39"/>
  <c r="FW178" i="39" s="1"/>
  <c r="BP178" i="39"/>
  <c r="BS178" i="39" s="1"/>
  <c r="FX178" i="39" s="1"/>
  <c r="CL178" i="39"/>
  <c r="CO178" i="39" s="1"/>
  <c r="FZ178" i="39" s="1"/>
  <c r="CW178" i="39"/>
  <c r="CZ178" i="39" s="1"/>
  <c r="GA178" i="39" s="1"/>
  <c r="DH178" i="39"/>
  <c r="DK178" i="39" s="1"/>
  <c r="GB178" i="39" s="1"/>
  <c r="DS178" i="39"/>
  <c r="DV178" i="39" s="1"/>
  <c r="GC178" i="39" s="1"/>
  <c r="ED178" i="39"/>
  <c r="EG178" i="39" s="1"/>
  <c r="GD178" i="39" s="1"/>
  <c r="EO178" i="39"/>
  <c r="ER178" i="39" s="1"/>
  <c r="GE178" i="39" s="1"/>
  <c r="EZ178" i="39"/>
  <c r="FC178" i="39"/>
  <c r="GF178" i="39"/>
  <c r="FK178" i="39"/>
  <c r="FN178" i="39" s="1"/>
  <c r="GG178" i="39" s="1"/>
  <c r="X177" i="39"/>
  <c r="AA177" i="39" s="1"/>
  <c r="FT177" i="39" s="1"/>
  <c r="AI177" i="39"/>
  <c r="AL177" i="39" s="1"/>
  <c r="FU177" i="39" s="1"/>
  <c r="BE177" i="39"/>
  <c r="BH177" i="39" s="1"/>
  <c r="FW177" i="39" s="1"/>
  <c r="BP177" i="39"/>
  <c r="BS177" i="39" s="1"/>
  <c r="FX177" i="39" s="1"/>
  <c r="CA177" i="39"/>
  <c r="CD177" i="39" s="1"/>
  <c r="FY177" i="39" s="1"/>
  <c r="CL177" i="39"/>
  <c r="CO177" i="39" s="1"/>
  <c r="FZ177" i="39" s="1"/>
  <c r="CW177" i="39"/>
  <c r="CZ177" i="39" s="1"/>
  <c r="GA177" i="39" s="1"/>
  <c r="DH177" i="39"/>
  <c r="DK177" i="39" s="1"/>
  <c r="GB177" i="39" s="1"/>
  <c r="DS177" i="39"/>
  <c r="DV177" i="39" s="1"/>
  <c r="GC177" i="39" s="1"/>
  <c r="ED177" i="39"/>
  <c r="EG177" i="39" s="1"/>
  <c r="GD177" i="39" s="1"/>
  <c r="EO177" i="39"/>
  <c r="ER177" i="39" s="1"/>
  <c r="GE177" i="39"/>
  <c r="EZ177" i="39"/>
  <c r="FC177" i="39" s="1"/>
  <c r="GF177" i="39" s="1"/>
  <c r="FK177" i="39"/>
  <c r="FN177" i="39" s="1"/>
  <c r="GG177" i="39" s="1"/>
  <c r="X176" i="39"/>
  <c r="AA176" i="39" s="1"/>
  <c r="FT176" i="39" s="1"/>
  <c r="AI176" i="39"/>
  <c r="AL176" i="39" s="1"/>
  <c r="BE176" i="39"/>
  <c r="BH176" i="39" s="1"/>
  <c r="FW176" i="39" s="1"/>
  <c r="BP176" i="39"/>
  <c r="BS176" i="39" s="1"/>
  <c r="FX176" i="39" s="1"/>
  <c r="CL176" i="39"/>
  <c r="CO176" i="39" s="1"/>
  <c r="FZ176" i="39" s="1"/>
  <c r="CW176" i="39"/>
  <c r="CZ176" i="39" s="1"/>
  <c r="DH176" i="39"/>
  <c r="DK176" i="39" s="1"/>
  <c r="GB176" i="39" s="1"/>
  <c r="DS176" i="39"/>
  <c r="DV176" i="39"/>
  <c r="GC176" i="39" s="1"/>
  <c r="ED176" i="39"/>
  <c r="EG176" i="39" s="1"/>
  <c r="GD176" i="39" s="1"/>
  <c r="EO176" i="39"/>
  <c r="ER176" i="39" s="1"/>
  <c r="GE176" i="39" s="1"/>
  <c r="EZ176" i="39"/>
  <c r="FC176" i="39" s="1"/>
  <c r="GF176" i="39" s="1"/>
  <c r="FK176" i="39"/>
  <c r="FN176" i="39" s="1"/>
  <c r="GG176" i="39" s="1"/>
  <c r="X175" i="39"/>
  <c r="AA175" i="39"/>
  <c r="AI175" i="39"/>
  <c r="AL175" i="39" s="1"/>
  <c r="FU175" i="39" s="1"/>
  <c r="BE175" i="39"/>
  <c r="BH175" i="39" s="1"/>
  <c r="FW175" i="39" s="1"/>
  <c r="BP175" i="39"/>
  <c r="BS175" i="39" s="1"/>
  <c r="FX175" i="39" s="1"/>
  <c r="CL175" i="39"/>
  <c r="CO175" i="39" s="1"/>
  <c r="FZ175" i="39" s="1"/>
  <c r="CW175" i="39"/>
  <c r="CZ175" i="39" s="1"/>
  <c r="GA175" i="39" s="1"/>
  <c r="DH175" i="39"/>
  <c r="DK175" i="39" s="1"/>
  <c r="GB175" i="39" s="1"/>
  <c r="DS175" i="39"/>
  <c r="DV175" i="39"/>
  <c r="GC175" i="39" s="1"/>
  <c r="ED175" i="39"/>
  <c r="EG175" i="39" s="1"/>
  <c r="GD175" i="39" s="1"/>
  <c r="EO175" i="39"/>
  <c r="ER175" i="39" s="1"/>
  <c r="GE175" i="39" s="1"/>
  <c r="EZ175" i="39"/>
  <c r="FC175" i="39" s="1"/>
  <c r="GF175" i="39" s="1"/>
  <c r="FK175" i="39"/>
  <c r="FN175" i="39" s="1"/>
  <c r="GG175" i="39" s="1"/>
  <c r="X173" i="39"/>
  <c r="AA173" i="39" s="1"/>
  <c r="FT173" i="39" s="1"/>
  <c r="AI173" i="39"/>
  <c r="AL173" i="39" s="1"/>
  <c r="FU173" i="39" s="1"/>
  <c r="BE173" i="39"/>
  <c r="BH173" i="39" s="1"/>
  <c r="FW173" i="39" s="1"/>
  <c r="BP173" i="39"/>
  <c r="BS173" i="39"/>
  <c r="FX173" i="39" s="1"/>
  <c r="CL173" i="39"/>
  <c r="CO173" i="39" s="1"/>
  <c r="FZ173" i="39" s="1"/>
  <c r="CW173" i="39"/>
  <c r="CZ173" i="39" s="1"/>
  <c r="GA173" i="39" s="1"/>
  <c r="DH173" i="39"/>
  <c r="DK173" i="39"/>
  <c r="GB173" i="39" s="1"/>
  <c r="DS173" i="39"/>
  <c r="DV173" i="39" s="1"/>
  <c r="GC173" i="39" s="1"/>
  <c r="ED173" i="39"/>
  <c r="EG173" i="39" s="1"/>
  <c r="GD173" i="39" s="1"/>
  <c r="EO173" i="39"/>
  <c r="ER173" i="39" s="1"/>
  <c r="GE173" i="39" s="1"/>
  <c r="EZ173" i="39"/>
  <c r="FC173" i="39" s="1"/>
  <c r="GF173" i="39" s="1"/>
  <c r="FK173" i="39"/>
  <c r="FN173" i="39" s="1"/>
  <c r="GG173" i="39" s="1"/>
  <c r="X171" i="39"/>
  <c r="AA171" i="39"/>
  <c r="FT171" i="39" s="1"/>
  <c r="AI171" i="39"/>
  <c r="AL171" i="39" s="1"/>
  <c r="FU171" i="39" s="1"/>
  <c r="BE171" i="39"/>
  <c r="BH171" i="39" s="1"/>
  <c r="FW171" i="39" s="1"/>
  <c r="BP171" i="39"/>
  <c r="BS171" i="39" s="1"/>
  <c r="FX171" i="39" s="1"/>
  <c r="CL171" i="39"/>
  <c r="CO171" i="39" s="1"/>
  <c r="FZ171" i="39" s="1"/>
  <c r="CW171" i="39"/>
  <c r="CZ171" i="39" s="1"/>
  <c r="GA171" i="39" s="1"/>
  <c r="DH171" i="39"/>
  <c r="DK171" i="39" s="1"/>
  <c r="GB171" i="39" s="1"/>
  <c r="DS171" i="39"/>
  <c r="DV171" i="39"/>
  <c r="GC171" i="39" s="1"/>
  <c r="ED171" i="39"/>
  <c r="EG171" i="39" s="1"/>
  <c r="GD171" i="39" s="1"/>
  <c r="EO171" i="39"/>
  <c r="ER171" i="39" s="1"/>
  <c r="GE171" i="39" s="1"/>
  <c r="EZ171" i="39"/>
  <c r="FC171" i="39" s="1"/>
  <c r="GF171" i="39" s="1"/>
  <c r="FK171" i="39"/>
  <c r="FN171" i="39" s="1"/>
  <c r="GG171" i="39" s="1"/>
  <c r="R170" i="39"/>
  <c r="X169" i="39"/>
  <c r="AA169" i="39" s="1"/>
  <c r="FT169" i="39" s="1"/>
  <c r="AI169" i="39"/>
  <c r="AL169" i="39" s="1"/>
  <c r="FU169" i="39" s="1"/>
  <c r="BE169" i="39"/>
  <c r="BH169" i="39" s="1"/>
  <c r="FW169" i="39" s="1"/>
  <c r="BP169" i="39"/>
  <c r="BS169" i="39" s="1"/>
  <c r="FX169" i="39" s="1"/>
  <c r="CL169" i="39"/>
  <c r="CO169" i="39" s="1"/>
  <c r="FZ169" i="39" s="1"/>
  <c r="CW169" i="39"/>
  <c r="CZ169" i="39" s="1"/>
  <c r="GA169" i="39" s="1"/>
  <c r="DH169" i="39"/>
  <c r="DK169" i="39" s="1"/>
  <c r="GB169" i="39" s="1"/>
  <c r="DS169" i="39"/>
  <c r="DV169" i="39" s="1"/>
  <c r="GC169" i="39" s="1"/>
  <c r="ED169" i="39"/>
  <c r="EG169" i="39" s="1"/>
  <c r="GD169" i="39" s="1"/>
  <c r="EO169" i="39"/>
  <c r="ER169" i="39" s="1"/>
  <c r="GE169" i="39" s="1"/>
  <c r="EZ169" i="39"/>
  <c r="FC169" i="39"/>
  <c r="GF169" i="39" s="1"/>
  <c r="FK169" i="39"/>
  <c r="FN169" i="39" s="1"/>
  <c r="GG169" i="39" s="1"/>
  <c r="X168" i="39"/>
  <c r="AA168" i="39" s="1"/>
  <c r="FT168" i="39" s="1"/>
  <c r="AI168" i="39"/>
  <c r="AL168" i="39" s="1"/>
  <c r="FU168" i="39" s="1"/>
  <c r="AT168" i="39"/>
  <c r="AW168" i="39" s="1"/>
  <c r="BE168" i="39"/>
  <c r="BH168" i="39" s="1"/>
  <c r="FW168" i="39" s="1"/>
  <c r="BP168" i="39"/>
  <c r="BS168" i="39" s="1"/>
  <c r="FX168" i="39" s="1"/>
  <c r="CL168" i="39"/>
  <c r="CO168" i="39" s="1"/>
  <c r="FZ168" i="39" s="1"/>
  <c r="CW168" i="39"/>
  <c r="CZ168" i="39"/>
  <c r="DH168" i="39"/>
  <c r="DK168" i="39" s="1"/>
  <c r="GB168" i="39" s="1"/>
  <c r="DS168" i="39"/>
  <c r="DV168" i="39" s="1"/>
  <c r="GC168" i="39" s="1"/>
  <c r="ED168" i="39"/>
  <c r="EG168" i="39" s="1"/>
  <c r="GD168" i="39" s="1"/>
  <c r="EO168" i="39"/>
  <c r="ER168" i="39" s="1"/>
  <c r="GE168" i="39" s="1"/>
  <c r="EZ168" i="39"/>
  <c r="FC168" i="39" s="1"/>
  <c r="GF168" i="39" s="1"/>
  <c r="FK168" i="39"/>
  <c r="FN168" i="39" s="1"/>
  <c r="GG168" i="39" s="1"/>
  <c r="X164" i="39"/>
  <c r="AA164" i="39" s="1"/>
  <c r="FT164" i="39" s="1"/>
  <c r="AI164" i="39"/>
  <c r="AL164" i="39" s="1"/>
  <c r="BE164" i="39"/>
  <c r="BH164" i="39" s="1"/>
  <c r="FW164" i="39" s="1"/>
  <c r="BP164" i="39"/>
  <c r="BS164" i="39" s="1"/>
  <c r="FX164" i="39" s="1"/>
  <c r="CL164" i="39"/>
  <c r="CO164" i="39" s="1"/>
  <c r="FZ164" i="39" s="1"/>
  <c r="CW164" i="39"/>
  <c r="CZ164" i="39" s="1"/>
  <c r="GA164" i="39" s="1"/>
  <c r="DH164" i="39"/>
  <c r="DK164" i="39" s="1"/>
  <c r="GB164" i="39" s="1"/>
  <c r="DS164" i="39"/>
  <c r="DV164" i="39"/>
  <c r="GC164" i="39" s="1"/>
  <c r="ED164" i="39"/>
  <c r="EG164" i="39" s="1"/>
  <c r="GD164" i="39" s="1"/>
  <c r="EO164" i="39"/>
  <c r="ER164" i="39" s="1"/>
  <c r="GE164" i="39" s="1"/>
  <c r="EZ164" i="39"/>
  <c r="FC164" i="39" s="1"/>
  <c r="GF164" i="39" s="1"/>
  <c r="FK164" i="39"/>
  <c r="FN164" i="39" s="1"/>
  <c r="GG164" i="39" s="1"/>
  <c r="X163" i="39"/>
  <c r="AA163" i="39" s="1"/>
  <c r="AI163" i="39"/>
  <c r="AL163" i="39"/>
  <c r="FU163" i="39" s="1"/>
  <c r="BE163" i="39"/>
  <c r="BH163" i="39" s="1"/>
  <c r="FW163" i="39" s="1"/>
  <c r="BP163" i="39"/>
  <c r="BS163" i="39"/>
  <c r="FX163" i="39" s="1"/>
  <c r="CL163" i="39"/>
  <c r="CO163" i="39" s="1"/>
  <c r="FZ163" i="39" s="1"/>
  <c r="CW163" i="39"/>
  <c r="CZ163" i="39" s="1"/>
  <c r="GA163" i="39" s="1"/>
  <c r="DH163" i="39"/>
  <c r="DK163" i="39"/>
  <c r="GB163" i="39" s="1"/>
  <c r="DS163" i="39"/>
  <c r="DV163" i="39" s="1"/>
  <c r="GC163" i="39" s="1"/>
  <c r="ED163" i="39"/>
  <c r="EG163" i="39" s="1"/>
  <c r="GD163" i="39" s="1"/>
  <c r="EO163" i="39"/>
  <c r="ER163" i="39" s="1"/>
  <c r="GE163" i="39" s="1"/>
  <c r="EZ163" i="39"/>
  <c r="FC163" i="39" s="1"/>
  <c r="GF163" i="39" s="1"/>
  <c r="FK163" i="39"/>
  <c r="FN163" i="39"/>
  <c r="GG163" i="39" s="1"/>
  <c r="R162" i="39"/>
  <c r="X161" i="39"/>
  <c r="AA161" i="39" s="1"/>
  <c r="AI161" i="39"/>
  <c r="AL161" i="39" s="1"/>
  <c r="FU161" i="39" s="1"/>
  <c r="BE161" i="39"/>
  <c r="BH161" i="39" s="1"/>
  <c r="FW161" i="39" s="1"/>
  <c r="BP161" i="39"/>
  <c r="BS161" i="39" s="1"/>
  <c r="FX161" i="39" s="1"/>
  <c r="CL161" i="39"/>
  <c r="CO161" i="39" s="1"/>
  <c r="FZ161" i="39" s="1"/>
  <c r="CW161" i="39"/>
  <c r="CZ161" i="39" s="1"/>
  <c r="GA161" i="39" s="1"/>
  <c r="DH161" i="39"/>
  <c r="DK161" i="39" s="1"/>
  <c r="GB161" i="39" s="1"/>
  <c r="DS161" i="39"/>
  <c r="DV161" i="39" s="1"/>
  <c r="GC161" i="39" s="1"/>
  <c r="ED161" i="39"/>
  <c r="EG161" i="39" s="1"/>
  <c r="GD161" i="39" s="1"/>
  <c r="EO161" i="39"/>
  <c r="ER161" i="39" s="1"/>
  <c r="GE161" i="39" s="1"/>
  <c r="EZ161" i="39"/>
  <c r="FC161" i="39" s="1"/>
  <c r="GF161" i="39" s="1"/>
  <c r="FK161" i="39"/>
  <c r="FN161" i="39"/>
  <c r="GG161" i="39" s="1"/>
  <c r="FS160" i="39"/>
  <c r="X160" i="39"/>
  <c r="AA160" i="39"/>
  <c r="FT160" i="39" s="1"/>
  <c r="AI160" i="39"/>
  <c r="AL160" i="39" s="1"/>
  <c r="FU160" i="39" s="1"/>
  <c r="AT160" i="39"/>
  <c r="AW160" i="39" s="1"/>
  <c r="FV160" i="39" s="1"/>
  <c r="BE160" i="39"/>
  <c r="BH160" i="39" s="1"/>
  <c r="FW160" i="39" s="1"/>
  <c r="BP160" i="39"/>
  <c r="BS160" i="39" s="1"/>
  <c r="FX160" i="39" s="1"/>
  <c r="CL160" i="39"/>
  <c r="CO160" i="39" s="1"/>
  <c r="FZ160" i="39" s="1"/>
  <c r="CW160" i="39"/>
  <c r="CZ160" i="39" s="1"/>
  <c r="GA160" i="39" s="1"/>
  <c r="DH160" i="39"/>
  <c r="DK160" i="39"/>
  <c r="GB160" i="39" s="1"/>
  <c r="DS160" i="39"/>
  <c r="DV160" i="39" s="1"/>
  <c r="GC160" i="39" s="1"/>
  <c r="ED160" i="39"/>
  <c r="EG160" i="39" s="1"/>
  <c r="GD160" i="39" s="1"/>
  <c r="EO160" i="39"/>
  <c r="ER160" i="39" s="1"/>
  <c r="GE160" i="39" s="1"/>
  <c r="EZ160" i="39"/>
  <c r="FC160" i="39" s="1"/>
  <c r="GF160" i="39" s="1"/>
  <c r="FK160" i="39"/>
  <c r="FN160" i="39" s="1"/>
  <c r="GG160" i="39" s="1"/>
  <c r="X159" i="39"/>
  <c r="AA159" i="39" s="1"/>
  <c r="AI159" i="39"/>
  <c r="AL159" i="39" s="1"/>
  <c r="FU159" i="39" s="1"/>
  <c r="BE159" i="39"/>
  <c r="BH159" i="39" s="1"/>
  <c r="FW159" i="39" s="1"/>
  <c r="BP159" i="39"/>
  <c r="BS159" i="39" s="1"/>
  <c r="FX159" i="39" s="1"/>
  <c r="CA159" i="39"/>
  <c r="CD159" i="39" s="1"/>
  <c r="FY159" i="39" s="1"/>
  <c r="CL159" i="39"/>
  <c r="CO159" i="39" s="1"/>
  <c r="FZ159" i="39" s="1"/>
  <c r="CW159" i="39"/>
  <c r="CZ159" i="39" s="1"/>
  <c r="GA159" i="39" s="1"/>
  <c r="DH159" i="39"/>
  <c r="DK159" i="39" s="1"/>
  <c r="GB159" i="39" s="1"/>
  <c r="DS159" i="39"/>
  <c r="DV159" i="39" s="1"/>
  <c r="GC159" i="39" s="1"/>
  <c r="ED159" i="39"/>
  <c r="EG159" i="39" s="1"/>
  <c r="GD159" i="39" s="1"/>
  <c r="EO159" i="39"/>
  <c r="ER159" i="39"/>
  <c r="GE159" i="39" s="1"/>
  <c r="EZ159" i="39"/>
  <c r="FC159" i="39" s="1"/>
  <c r="GF159" i="39" s="1"/>
  <c r="FK159" i="39"/>
  <c r="FN159" i="39" s="1"/>
  <c r="GG159" i="39" s="1"/>
  <c r="R158" i="39"/>
  <c r="X155" i="39"/>
  <c r="AA155" i="39" s="1"/>
  <c r="FT155" i="39" s="1"/>
  <c r="AI155" i="39"/>
  <c r="AL155" i="39" s="1"/>
  <c r="FU155" i="39" s="1"/>
  <c r="BE155" i="39"/>
  <c r="BH155" i="39" s="1"/>
  <c r="FW155" i="39" s="1"/>
  <c r="BP155" i="39"/>
  <c r="BS155" i="39" s="1"/>
  <c r="FX155" i="39" s="1"/>
  <c r="CL155" i="39"/>
  <c r="CO155" i="39" s="1"/>
  <c r="FZ155" i="39" s="1"/>
  <c r="CW155" i="39"/>
  <c r="CZ155" i="39" s="1"/>
  <c r="GA155" i="39" s="1"/>
  <c r="DH155" i="39"/>
  <c r="DK155" i="39" s="1"/>
  <c r="GB155" i="39" s="1"/>
  <c r="DS155" i="39"/>
  <c r="DV155" i="39" s="1"/>
  <c r="GC155" i="39" s="1"/>
  <c r="ED155" i="39"/>
  <c r="EG155" i="39" s="1"/>
  <c r="GD155" i="39" s="1"/>
  <c r="EO155" i="39"/>
  <c r="ER155" i="39" s="1"/>
  <c r="GE155" i="39" s="1"/>
  <c r="EZ155" i="39"/>
  <c r="FC155" i="39" s="1"/>
  <c r="GF155" i="39" s="1"/>
  <c r="FK155" i="39"/>
  <c r="FN155" i="39" s="1"/>
  <c r="GG155" i="39" s="1"/>
  <c r="X153" i="39"/>
  <c r="AA153" i="39" s="1"/>
  <c r="AI153" i="39"/>
  <c r="AL153" i="39" s="1"/>
  <c r="FU153" i="39" s="1"/>
  <c r="BE153" i="39"/>
  <c r="BH153" i="39" s="1"/>
  <c r="FW153" i="39" s="1"/>
  <c r="BP153" i="39"/>
  <c r="BS153" i="39" s="1"/>
  <c r="FX153" i="39" s="1"/>
  <c r="CL153" i="39"/>
  <c r="CO153" i="39" s="1"/>
  <c r="FZ153" i="39" s="1"/>
  <c r="CW153" i="39"/>
  <c r="CZ153" i="39" s="1"/>
  <c r="GA153" i="39" s="1"/>
  <c r="DH153" i="39"/>
  <c r="DK153" i="39" s="1"/>
  <c r="GB153" i="39" s="1"/>
  <c r="DS153" i="39"/>
  <c r="DV153" i="39" s="1"/>
  <c r="GC153" i="39" s="1"/>
  <c r="ED153" i="39"/>
  <c r="EG153" i="39" s="1"/>
  <c r="GD153" i="39" s="1"/>
  <c r="EO153" i="39"/>
  <c r="ER153" i="39" s="1"/>
  <c r="GE153" i="39" s="1"/>
  <c r="EZ153" i="39"/>
  <c r="FC153" i="39"/>
  <c r="GF153" i="39" s="1"/>
  <c r="FK153" i="39"/>
  <c r="FN153" i="39" s="1"/>
  <c r="GG153" i="39" s="1"/>
  <c r="FS152" i="39"/>
  <c r="X152" i="39"/>
  <c r="AA152" i="39" s="1"/>
  <c r="FT152" i="39" s="1"/>
  <c r="AI152" i="39"/>
  <c r="AL152" i="39" s="1"/>
  <c r="FU152" i="39" s="1"/>
  <c r="AT152" i="39"/>
  <c r="AW152" i="39" s="1"/>
  <c r="FV152" i="39" s="1"/>
  <c r="BE152" i="39"/>
  <c r="BH152" i="39" s="1"/>
  <c r="FW152" i="39" s="1"/>
  <c r="BP152" i="39"/>
  <c r="BS152" i="39" s="1"/>
  <c r="FX152" i="39" s="1"/>
  <c r="CL152" i="39"/>
  <c r="CO152" i="39" s="1"/>
  <c r="FZ152" i="39" s="1"/>
  <c r="CW152" i="39"/>
  <c r="CZ152" i="39" s="1"/>
  <c r="GA152" i="39" s="1"/>
  <c r="DH152" i="39"/>
  <c r="DK152" i="39"/>
  <c r="GB152" i="39" s="1"/>
  <c r="DS152" i="39"/>
  <c r="DV152" i="39" s="1"/>
  <c r="GC152" i="39" s="1"/>
  <c r="ED152" i="39"/>
  <c r="EG152" i="39" s="1"/>
  <c r="GD152" i="39" s="1"/>
  <c r="EO152" i="39"/>
  <c r="ER152" i="39" s="1"/>
  <c r="GE152" i="39" s="1"/>
  <c r="EZ152" i="39"/>
  <c r="FC152" i="39" s="1"/>
  <c r="GF152" i="39" s="1"/>
  <c r="FK152" i="39"/>
  <c r="FN152" i="39" s="1"/>
  <c r="GG152" i="39" s="1"/>
  <c r="R150" i="39"/>
  <c r="X149" i="39"/>
  <c r="AA149" i="39"/>
  <c r="FT149" i="39" s="1"/>
  <c r="AI149" i="39"/>
  <c r="AL149" i="39" s="1"/>
  <c r="FU149" i="39" s="1"/>
  <c r="BE149" i="39"/>
  <c r="BH149" i="39" s="1"/>
  <c r="FW149" i="39" s="1"/>
  <c r="BP149" i="39"/>
  <c r="BS149" i="39" s="1"/>
  <c r="CL149" i="39"/>
  <c r="CO149" i="39" s="1"/>
  <c r="FZ149" i="39" s="1"/>
  <c r="CW149" i="39"/>
  <c r="CZ149" i="39" s="1"/>
  <c r="GA149" i="39" s="1"/>
  <c r="DH149" i="39"/>
  <c r="DK149" i="39" s="1"/>
  <c r="GB149" i="39" s="1"/>
  <c r="DS149" i="39"/>
  <c r="DV149" i="39"/>
  <c r="GC149" i="39" s="1"/>
  <c r="ED149" i="39"/>
  <c r="EG149" i="39" s="1"/>
  <c r="GD149" i="39" s="1"/>
  <c r="EO149" i="39"/>
  <c r="ER149" i="39" s="1"/>
  <c r="GE149" i="39" s="1"/>
  <c r="EZ149" i="39"/>
  <c r="FC149" i="39" s="1"/>
  <c r="GF149" i="39" s="1"/>
  <c r="FK149" i="39"/>
  <c r="FN149" i="39" s="1"/>
  <c r="GG149" i="39" s="1"/>
  <c r="X147" i="39"/>
  <c r="AA147" i="39" s="1"/>
  <c r="FT147" i="39" s="1"/>
  <c r="AI147" i="39"/>
  <c r="AL147" i="39" s="1"/>
  <c r="FU147" i="39" s="1"/>
  <c r="BE147" i="39"/>
  <c r="BH147" i="39" s="1"/>
  <c r="FW147" i="39" s="1"/>
  <c r="BP147" i="39"/>
  <c r="BS147" i="39" s="1"/>
  <c r="FX147" i="39" s="1"/>
  <c r="CL147" i="39"/>
  <c r="CO147" i="39" s="1"/>
  <c r="FZ147" i="39" s="1"/>
  <c r="CW147" i="39"/>
  <c r="CZ147" i="39" s="1"/>
  <c r="GA147" i="39" s="1"/>
  <c r="DH147" i="39"/>
  <c r="DK147" i="39" s="1"/>
  <c r="GB147" i="39" s="1"/>
  <c r="DS147" i="39"/>
  <c r="DV147" i="39" s="1"/>
  <c r="GC147" i="39" s="1"/>
  <c r="ED147" i="39"/>
  <c r="EG147" i="39" s="1"/>
  <c r="GD147" i="39" s="1"/>
  <c r="EO147" i="39"/>
  <c r="ER147" i="39" s="1"/>
  <c r="GE147" i="39" s="1"/>
  <c r="EZ147" i="39"/>
  <c r="FC147" i="39" s="1"/>
  <c r="GF147" i="39" s="1"/>
  <c r="FK147" i="39"/>
  <c r="FN147" i="39"/>
  <c r="GG147" i="39" s="1"/>
  <c r="FS146" i="39"/>
  <c r="X146" i="39"/>
  <c r="AA146" i="39"/>
  <c r="FT146" i="39" s="1"/>
  <c r="AI146" i="39"/>
  <c r="AL146" i="39" s="1"/>
  <c r="FU146" i="39" s="1"/>
  <c r="AT146" i="39"/>
  <c r="AW146" i="39" s="1"/>
  <c r="FV146" i="39" s="1"/>
  <c r="BE146" i="39"/>
  <c r="BH146" i="39" s="1"/>
  <c r="FW146" i="39" s="1"/>
  <c r="BP146" i="39"/>
  <c r="BS146" i="39"/>
  <c r="FX146" i="39" s="1"/>
  <c r="CL146" i="39"/>
  <c r="CO146" i="39" s="1"/>
  <c r="FZ146" i="39" s="1"/>
  <c r="CW146" i="39"/>
  <c r="CZ146" i="39"/>
  <c r="GA146" i="39" s="1"/>
  <c r="DH146" i="39"/>
  <c r="DK146" i="39" s="1"/>
  <c r="GB146" i="39" s="1"/>
  <c r="DS146" i="39"/>
  <c r="DV146" i="39" s="1"/>
  <c r="GC146" i="39" s="1"/>
  <c r="ED146" i="39"/>
  <c r="EG146" i="39" s="1"/>
  <c r="GD146" i="39" s="1"/>
  <c r="EO146" i="39"/>
  <c r="ER146" i="39" s="1"/>
  <c r="GE146" i="39" s="1"/>
  <c r="EZ146" i="39"/>
  <c r="FC146" i="39"/>
  <c r="GF146" i="39" s="1"/>
  <c r="FK146" i="39"/>
  <c r="FN146" i="39" s="1"/>
  <c r="GG146" i="39" s="1"/>
  <c r="X145" i="39"/>
  <c r="AA145" i="39" s="1"/>
  <c r="FT145" i="39" s="1"/>
  <c r="AI145" i="39"/>
  <c r="AL145" i="39" s="1"/>
  <c r="FU145" i="39" s="1"/>
  <c r="BE145" i="39"/>
  <c r="BH145" i="39" s="1"/>
  <c r="FW145" i="39" s="1"/>
  <c r="BP145" i="39"/>
  <c r="BS145" i="39" s="1"/>
  <c r="FX145" i="39" s="1"/>
  <c r="CA145" i="39"/>
  <c r="CD145" i="39" s="1"/>
  <c r="FY145" i="39" s="1"/>
  <c r="CL145" i="39"/>
  <c r="CO145" i="39"/>
  <c r="FZ145" i="39" s="1"/>
  <c r="CW145" i="39"/>
  <c r="CZ145" i="39" s="1"/>
  <c r="GA145" i="39" s="1"/>
  <c r="DH145" i="39"/>
  <c r="DK145" i="39" s="1"/>
  <c r="GB145" i="39" s="1"/>
  <c r="DS145" i="39"/>
  <c r="DV145" i="39" s="1"/>
  <c r="GC145" i="39" s="1"/>
  <c r="ED145" i="39"/>
  <c r="EG145" i="39" s="1"/>
  <c r="GD145" i="39" s="1"/>
  <c r="EO145" i="39"/>
  <c r="ER145" i="39" s="1"/>
  <c r="GE145" i="39" s="1"/>
  <c r="EZ145" i="39"/>
  <c r="FC145" i="39" s="1"/>
  <c r="GF145" i="39" s="1"/>
  <c r="FK145" i="39"/>
  <c r="FN145" i="39" s="1"/>
  <c r="GG145" i="39" s="1"/>
  <c r="FS144" i="39"/>
  <c r="X144" i="39"/>
  <c r="AA144" i="39" s="1"/>
  <c r="FT144" i="39" s="1"/>
  <c r="AI144" i="39"/>
  <c r="AL144" i="39"/>
  <c r="BE144" i="39"/>
  <c r="BH144" i="39" s="1"/>
  <c r="FW144" i="39" s="1"/>
  <c r="BP144" i="39"/>
  <c r="BS144" i="39" s="1"/>
  <c r="FX144" i="39" s="1"/>
  <c r="CA144" i="39"/>
  <c r="CD144" i="39"/>
  <c r="FY144" i="39" s="1"/>
  <c r="CL144" i="39"/>
  <c r="CO144" i="39" s="1"/>
  <c r="FZ144" i="39" s="1"/>
  <c r="CW144" i="39"/>
  <c r="CZ144" i="39" s="1"/>
  <c r="GA144" i="39" s="1"/>
  <c r="DH144" i="39"/>
  <c r="DK144" i="39" s="1"/>
  <c r="GB144" i="39" s="1"/>
  <c r="DS144" i="39"/>
  <c r="DV144" i="39" s="1"/>
  <c r="GC144" i="39" s="1"/>
  <c r="ED144" i="39"/>
  <c r="EG144" i="39" s="1"/>
  <c r="GD144" i="39" s="1"/>
  <c r="EO144" i="39"/>
  <c r="ER144" i="39" s="1"/>
  <c r="GE144" i="39" s="1"/>
  <c r="EZ144" i="39"/>
  <c r="FC144" i="39" s="1"/>
  <c r="GF144" i="39" s="1"/>
  <c r="FK144" i="39"/>
  <c r="FN144" i="39"/>
  <c r="GG144" i="39" s="1"/>
  <c r="X143" i="39"/>
  <c r="AA143" i="39" s="1"/>
  <c r="AI143" i="39"/>
  <c r="AL143" i="39" s="1"/>
  <c r="FU143" i="39" s="1"/>
  <c r="BE143" i="39"/>
  <c r="BH143" i="39" s="1"/>
  <c r="FW143" i="39" s="1"/>
  <c r="BP143" i="39"/>
  <c r="BS143" i="39" s="1"/>
  <c r="CL143" i="39"/>
  <c r="CO143" i="39" s="1"/>
  <c r="FZ143" i="39" s="1"/>
  <c r="CW143" i="39"/>
  <c r="CZ143" i="39" s="1"/>
  <c r="GA143" i="39" s="1"/>
  <c r="DH143" i="39"/>
  <c r="DK143" i="39" s="1"/>
  <c r="GB143" i="39" s="1"/>
  <c r="DS143" i="39"/>
  <c r="DV143" i="39" s="1"/>
  <c r="GC143" i="39" s="1"/>
  <c r="ED143" i="39"/>
  <c r="EG143" i="39" s="1"/>
  <c r="GD143" i="39" s="1"/>
  <c r="EO143" i="39"/>
  <c r="ER143" i="39" s="1"/>
  <c r="GE143" i="39" s="1"/>
  <c r="EZ143" i="39"/>
  <c r="FC143" i="39"/>
  <c r="GF143" i="39" s="1"/>
  <c r="FK143" i="39"/>
  <c r="FN143" i="39" s="1"/>
  <c r="GG143" i="39" s="1"/>
  <c r="X142" i="39"/>
  <c r="AA142" i="39" s="1"/>
  <c r="FT142" i="39" s="1"/>
  <c r="AI142" i="39"/>
  <c r="AL142" i="39" s="1"/>
  <c r="FU142" i="39"/>
  <c r="AT142" i="39"/>
  <c r="AW142" i="39" s="1"/>
  <c r="FV142" i="39" s="1"/>
  <c r="BE142" i="39"/>
  <c r="BH142" i="39" s="1"/>
  <c r="FW142" i="39" s="1"/>
  <c r="BP142" i="39"/>
  <c r="BS142" i="39"/>
  <c r="FX142" i="39" s="1"/>
  <c r="CL142" i="39"/>
  <c r="CO142" i="39" s="1"/>
  <c r="FZ142" i="39" s="1"/>
  <c r="CW142" i="39"/>
  <c r="CZ142" i="39" s="1"/>
  <c r="GA142" i="39" s="1"/>
  <c r="DH142" i="39"/>
  <c r="DK142" i="39"/>
  <c r="GB142" i="39" s="1"/>
  <c r="DS142" i="39"/>
  <c r="DV142" i="39" s="1"/>
  <c r="GC142" i="39" s="1"/>
  <c r="ED142" i="39"/>
  <c r="EG142" i="39" s="1"/>
  <c r="GD142" i="39" s="1"/>
  <c r="EO142" i="39"/>
  <c r="ER142" i="39" s="1"/>
  <c r="GE142" i="39" s="1"/>
  <c r="EZ142" i="39"/>
  <c r="FC142" i="39" s="1"/>
  <c r="GF142" i="39" s="1"/>
  <c r="FK142" i="39"/>
  <c r="FN142" i="39" s="1"/>
  <c r="GG142" i="39" s="1"/>
  <c r="X139" i="39"/>
  <c r="AA139" i="39" s="1"/>
  <c r="AI139" i="39"/>
  <c r="AL139" i="39" s="1"/>
  <c r="FU139" i="39" s="1"/>
  <c r="BE139" i="39"/>
  <c r="BH139" i="39" s="1"/>
  <c r="FW139" i="39" s="1"/>
  <c r="BP139" i="39"/>
  <c r="BS139" i="39" s="1"/>
  <c r="FX139" i="39" s="1"/>
  <c r="CL139" i="39"/>
  <c r="CO139" i="39" s="1"/>
  <c r="FZ139" i="39" s="1"/>
  <c r="CW139" i="39"/>
  <c r="CZ139" i="39" s="1"/>
  <c r="GA139" i="39" s="1"/>
  <c r="DH139" i="39"/>
  <c r="DK139" i="39" s="1"/>
  <c r="GB139" i="39" s="1"/>
  <c r="DS139" i="39"/>
  <c r="DV139" i="39" s="1"/>
  <c r="GC139" i="39" s="1"/>
  <c r="ED139" i="39"/>
  <c r="EG139" i="39" s="1"/>
  <c r="GD139" i="39"/>
  <c r="EO139" i="39"/>
  <c r="ER139" i="39" s="1"/>
  <c r="GE139" i="39" s="1"/>
  <c r="EZ139" i="39"/>
  <c r="FC139" i="39" s="1"/>
  <c r="GF139" i="39" s="1"/>
  <c r="FK139" i="39"/>
  <c r="FN139" i="39"/>
  <c r="GG139" i="39" s="1"/>
  <c r="R138" i="39"/>
  <c r="R136" i="39"/>
  <c r="R134" i="39"/>
  <c r="FS130" i="39"/>
  <c r="X130" i="39"/>
  <c r="AA130" i="39" s="1"/>
  <c r="FT130" i="39" s="1"/>
  <c r="AI130" i="39"/>
  <c r="AL130" i="39" s="1"/>
  <c r="FU130" i="39" s="1"/>
  <c r="AT130" i="39"/>
  <c r="AW130" i="39" s="1"/>
  <c r="FV130" i="39" s="1"/>
  <c r="BE130" i="39"/>
  <c r="BH130" i="39" s="1"/>
  <c r="FW130" i="39" s="1"/>
  <c r="BP130" i="39"/>
  <c r="BS130" i="39" s="1"/>
  <c r="FX130" i="39" s="1"/>
  <c r="CL130" i="39"/>
  <c r="CO130" i="39" s="1"/>
  <c r="FZ130" i="39" s="1"/>
  <c r="CW130" i="39"/>
  <c r="CZ130" i="39" s="1"/>
  <c r="GA130" i="39" s="1"/>
  <c r="DH130" i="39"/>
  <c r="DK130" i="39" s="1"/>
  <c r="GB130" i="39" s="1"/>
  <c r="DS130" i="39"/>
  <c r="DV130" i="39" s="1"/>
  <c r="GC130" i="39" s="1"/>
  <c r="ED130" i="39"/>
  <c r="EG130" i="39" s="1"/>
  <c r="GD130" i="39" s="1"/>
  <c r="EO130" i="39"/>
  <c r="ER130" i="39" s="1"/>
  <c r="GE130" i="39" s="1"/>
  <c r="EZ130" i="39"/>
  <c r="FC130" i="39"/>
  <c r="GF130" i="39"/>
  <c r="FK130" i="39"/>
  <c r="FN130" i="39" s="1"/>
  <c r="GG130" i="39" s="1"/>
  <c r="FS128" i="39"/>
  <c r="X128" i="39"/>
  <c r="AA128" i="39"/>
  <c r="FT128" i="39" s="1"/>
  <c r="AI128" i="39"/>
  <c r="AL128" i="39" s="1"/>
  <c r="FU128" i="39" s="1"/>
  <c r="AT128" i="39"/>
  <c r="AW128" i="39" s="1"/>
  <c r="FV128" i="39" s="1"/>
  <c r="BE128" i="39"/>
  <c r="BH128" i="39" s="1"/>
  <c r="FW128" i="39" s="1"/>
  <c r="BP128" i="39"/>
  <c r="BS128" i="39" s="1"/>
  <c r="FX128" i="39" s="1"/>
  <c r="CL128" i="39"/>
  <c r="CO128" i="39" s="1"/>
  <c r="CW128" i="39"/>
  <c r="CZ128" i="39" s="1"/>
  <c r="GA128" i="39" s="1"/>
  <c r="DH128" i="39"/>
  <c r="DK128" i="39" s="1"/>
  <c r="DS128" i="39"/>
  <c r="DV128" i="39" s="1"/>
  <c r="GC128" i="39"/>
  <c r="ED128" i="39"/>
  <c r="EG128" i="39" s="1"/>
  <c r="GD128" i="39" s="1"/>
  <c r="EO128" i="39"/>
  <c r="ER128" i="39"/>
  <c r="GE128" i="39"/>
  <c r="EZ128" i="39"/>
  <c r="FC128" i="39" s="1"/>
  <c r="GF128" i="39" s="1"/>
  <c r="FK128" i="39"/>
  <c r="FN128" i="39" s="1"/>
  <c r="GG128" i="39" s="1"/>
  <c r="X127" i="39"/>
  <c r="AA127" i="39" s="1"/>
  <c r="FT127" i="39"/>
  <c r="AI127" i="39"/>
  <c r="AL127" i="39" s="1"/>
  <c r="FU127" i="39" s="1"/>
  <c r="AT127" i="39"/>
  <c r="AW127" i="39" s="1"/>
  <c r="FV127" i="39" s="1"/>
  <c r="BE127" i="39"/>
  <c r="BH127" i="39" s="1"/>
  <c r="FW127" i="39" s="1"/>
  <c r="BP127" i="39"/>
  <c r="BS127" i="39" s="1"/>
  <c r="FX127" i="39" s="1"/>
  <c r="CA127" i="39"/>
  <c r="CD127" i="39" s="1"/>
  <c r="FY127" i="39" s="1"/>
  <c r="CL127" i="39"/>
  <c r="CO127" i="39" s="1"/>
  <c r="CW127" i="39"/>
  <c r="CZ127" i="39"/>
  <c r="GA127" i="39" s="1"/>
  <c r="DH127" i="39"/>
  <c r="DK127" i="39" s="1"/>
  <c r="GB127" i="39" s="1"/>
  <c r="DS127" i="39"/>
  <c r="DV127" i="39" s="1"/>
  <c r="GC127" i="39" s="1"/>
  <c r="ED127" i="39"/>
  <c r="EG127" i="39" s="1"/>
  <c r="GD127" i="39" s="1"/>
  <c r="EO127" i="39"/>
  <c r="ER127" i="39" s="1"/>
  <c r="GE127" i="39" s="1"/>
  <c r="EZ127" i="39"/>
  <c r="FC127" i="39" s="1"/>
  <c r="GF127" i="39" s="1"/>
  <c r="FK127" i="39"/>
  <c r="FN127" i="39"/>
  <c r="GG127" i="39" s="1"/>
  <c r="R126" i="39"/>
  <c r="X125" i="39"/>
  <c r="AA125" i="39" s="1"/>
  <c r="FT125" i="39"/>
  <c r="AI125" i="39"/>
  <c r="AL125" i="39" s="1"/>
  <c r="FU125" i="39" s="1"/>
  <c r="AT125" i="39"/>
  <c r="AW125" i="39" s="1"/>
  <c r="FV125" i="39" s="1"/>
  <c r="BE125" i="39"/>
  <c r="BH125" i="39" s="1"/>
  <c r="FW125" i="39" s="1"/>
  <c r="BP125" i="39"/>
  <c r="BS125" i="39" s="1"/>
  <c r="FX125" i="39" s="1"/>
  <c r="CA125" i="39"/>
  <c r="CD125" i="39" s="1"/>
  <c r="FY125" i="39" s="1"/>
  <c r="CL125" i="39"/>
  <c r="CO125" i="39" s="1"/>
  <c r="CW125" i="39"/>
  <c r="CZ125" i="39"/>
  <c r="GA125" i="39" s="1"/>
  <c r="DH125" i="39"/>
  <c r="DK125" i="39" s="1"/>
  <c r="GB125" i="39" s="1"/>
  <c r="DS125" i="39"/>
  <c r="DV125" i="39" s="1"/>
  <c r="GC125" i="39" s="1"/>
  <c r="ED125" i="39"/>
  <c r="EG125" i="39" s="1"/>
  <c r="GD125" i="39" s="1"/>
  <c r="EO125" i="39"/>
  <c r="ER125" i="39"/>
  <c r="GE125" i="39" s="1"/>
  <c r="EZ125" i="39"/>
  <c r="FC125" i="39" s="1"/>
  <c r="GF125" i="39" s="1"/>
  <c r="FK125" i="39"/>
  <c r="FN125" i="39"/>
  <c r="GG125" i="39" s="1"/>
  <c r="X124" i="39"/>
  <c r="AA124" i="39" s="1"/>
  <c r="FT124" i="39" s="1"/>
  <c r="AI124" i="39"/>
  <c r="AL124" i="39" s="1"/>
  <c r="BE124" i="39"/>
  <c r="BH124" i="39" s="1"/>
  <c r="BP124" i="39"/>
  <c r="BS124" i="39" s="1"/>
  <c r="FX124" i="39" s="1"/>
  <c r="CA124" i="39"/>
  <c r="CD124" i="39" s="1"/>
  <c r="FY124" i="39" s="1"/>
  <c r="CL124" i="39"/>
  <c r="CO124" i="39" s="1"/>
  <c r="FZ124" i="39" s="1"/>
  <c r="CW124" i="39"/>
  <c r="CZ124" i="39" s="1"/>
  <c r="GA124" i="39" s="1"/>
  <c r="DH124" i="39"/>
  <c r="DK124" i="39" s="1"/>
  <c r="DS124" i="39"/>
  <c r="DV124" i="39"/>
  <c r="GC124" i="39" s="1"/>
  <c r="ED124" i="39"/>
  <c r="EG124" i="39" s="1"/>
  <c r="GD124" i="39" s="1"/>
  <c r="EO124" i="39"/>
  <c r="ER124" i="39" s="1"/>
  <c r="GE124" i="39" s="1"/>
  <c r="EZ124" i="39"/>
  <c r="FC124" i="39" s="1"/>
  <c r="GF124" i="39" s="1"/>
  <c r="FK124" i="39"/>
  <c r="FN124" i="39" s="1"/>
  <c r="GG124" i="39" s="1"/>
  <c r="X122" i="39"/>
  <c r="AA122" i="39" s="1"/>
  <c r="AI122" i="39"/>
  <c r="AL122" i="39" s="1"/>
  <c r="FU122" i="39" s="1"/>
  <c r="BE122" i="39"/>
  <c r="BH122" i="39" s="1"/>
  <c r="FW122" i="39" s="1"/>
  <c r="BP122" i="39"/>
  <c r="BS122" i="39" s="1"/>
  <c r="FX122" i="39" s="1"/>
  <c r="CA122" i="39"/>
  <c r="CD122" i="39" s="1"/>
  <c r="CL122" i="39"/>
  <c r="CO122" i="39" s="1"/>
  <c r="FZ122" i="39" s="1"/>
  <c r="CW122" i="39"/>
  <c r="CZ122" i="39" s="1"/>
  <c r="GA122" i="39" s="1"/>
  <c r="DH122" i="39"/>
  <c r="DK122" i="39" s="1"/>
  <c r="GB122" i="39" s="1"/>
  <c r="DS122" i="39"/>
  <c r="DV122" i="39" s="1"/>
  <c r="GC122" i="39" s="1"/>
  <c r="ED122" i="39"/>
  <c r="EG122" i="39" s="1"/>
  <c r="GD122" i="39" s="1"/>
  <c r="EO122" i="39"/>
  <c r="ER122" i="39" s="1"/>
  <c r="GE122" i="39" s="1"/>
  <c r="EZ122" i="39"/>
  <c r="FC122" i="39" s="1"/>
  <c r="GF122" i="39" s="1"/>
  <c r="FK122" i="39"/>
  <c r="FN122" i="39" s="1"/>
  <c r="GG122" i="39" s="1"/>
  <c r="X121" i="39"/>
  <c r="AA121" i="39" s="1"/>
  <c r="FT121" i="39" s="1"/>
  <c r="AI121" i="39"/>
  <c r="AL121" i="39" s="1"/>
  <c r="FU121" i="39" s="1"/>
  <c r="AT121" i="39"/>
  <c r="AW121" i="39" s="1"/>
  <c r="FV121" i="39" s="1"/>
  <c r="BE121" i="39"/>
  <c r="BH121" i="39" s="1"/>
  <c r="FW121" i="39" s="1"/>
  <c r="BP121" i="39"/>
  <c r="BS121" i="39" s="1"/>
  <c r="FX121" i="39" s="1"/>
  <c r="CL121" i="39"/>
  <c r="CO121" i="39" s="1"/>
  <c r="FZ121" i="39" s="1"/>
  <c r="CW121" i="39"/>
  <c r="CZ121" i="39" s="1"/>
  <c r="GA121" i="39" s="1"/>
  <c r="DH121" i="39"/>
  <c r="DK121" i="39"/>
  <c r="GB121" i="39" s="1"/>
  <c r="DS121" i="39"/>
  <c r="DV121" i="39"/>
  <c r="GC121" i="39" s="1"/>
  <c r="ED121" i="39"/>
  <c r="EG121" i="39" s="1"/>
  <c r="GD121" i="39" s="1"/>
  <c r="EO121" i="39"/>
  <c r="ER121" i="39"/>
  <c r="GE121" i="39" s="1"/>
  <c r="EZ121" i="39"/>
  <c r="FC121" i="39" s="1"/>
  <c r="GF121" i="39" s="1"/>
  <c r="FK121" i="39"/>
  <c r="FN121" i="39" s="1"/>
  <c r="GG121" i="39" s="1"/>
  <c r="FS120" i="39"/>
  <c r="X120" i="39"/>
  <c r="AA120" i="39"/>
  <c r="FT120" i="39" s="1"/>
  <c r="AI120" i="39"/>
  <c r="AL120" i="39" s="1"/>
  <c r="FU120" i="39"/>
  <c r="AT120" i="39"/>
  <c r="AW120" i="39" s="1"/>
  <c r="FV120" i="39" s="1"/>
  <c r="BE120" i="39"/>
  <c r="BH120" i="39" s="1"/>
  <c r="FW120" i="39" s="1"/>
  <c r="BP120" i="39"/>
  <c r="BS120" i="39" s="1"/>
  <c r="FX120" i="39" s="1"/>
  <c r="CA120" i="39"/>
  <c r="CD120" i="39" s="1"/>
  <c r="FY120" i="39" s="1"/>
  <c r="CL120" i="39"/>
  <c r="CO120" i="39"/>
  <c r="FZ120" i="39" s="1"/>
  <c r="CW120" i="39"/>
  <c r="CZ120" i="39" s="1"/>
  <c r="GA120" i="39" s="1"/>
  <c r="DH120" i="39"/>
  <c r="DK120" i="39" s="1"/>
  <c r="GB120" i="39" s="1"/>
  <c r="DS120" i="39"/>
  <c r="DV120" i="39" s="1"/>
  <c r="GC120" i="39" s="1"/>
  <c r="ED120" i="39"/>
  <c r="EG120" i="39" s="1"/>
  <c r="GD120" i="39" s="1"/>
  <c r="EO120" i="39"/>
  <c r="ER120" i="39" s="1"/>
  <c r="GE120" i="39" s="1"/>
  <c r="EZ120" i="39"/>
  <c r="FC120" i="39" s="1"/>
  <c r="GF120" i="39" s="1"/>
  <c r="FK120" i="39"/>
  <c r="FN120" i="39" s="1"/>
  <c r="GG120" i="39" s="1"/>
  <c r="R118" i="39"/>
  <c r="X117" i="39"/>
  <c r="AA117" i="39" s="1"/>
  <c r="AI117" i="39"/>
  <c r="AL117" i="39" s="1"/>
  <c r="FU117" i="39" s="1"/>
  <c r="AT117" i="39"/>
  <c r="AW117" i="39" s="1"/>
  <c r="FV117" i="39"/>
  <c r="BE117" i="39"/>
  <c r="BH117" i="39" s="1"/>
  <c r="FW117" i="39" s="1"/>
  <c r="BP117" i="39"/>
  <c r="BS117" i="39"/>
  <c r="FX117" i="39" s="1"/>
  <c r="CL117" i="39"/>
  <c r="CO117" i="39" s="1"/>
  <c r="FZ117" i="39" s="1"/>
  <c r="CW117" i="39"/>
  <c r="CZ117" i="39" s="1"/>
  <c r="GA117" i="39" s="1"/>
  <c r="DH117" i="39"/>
  <c r="DK117" i="39" s="1"/>
  <c r="GB117" i="39" s="1"/>
  <c r="DS117" i="39"/>
  <c r="DV117" i="39" s="1"/>
  <c r="GC117" i="39" s="1"/>
  <c r="ED117" i="39"/>
  <c r="EG117" i="39" s="1"/>
  <c r="GD117" i="39" s="1"/>
  <c r="EO117" i="39"/>
  <c r="ER117" i="39" s="1"/>
  <c r="GE117" i="39" s="1"/>
  <c r="EZ117" i="39"/>
  <c r="FC117" i="39" s="1"/>
  <c r="GF117" i="39" s="1"/>
  <c r="FK117" i="39"/>
  <c r="FN117" i="39" s="1"/>
  <c r="GG117" i="39" s="1"/>
  <c r="X115" i="39"/>
  <c r="AA115" i="39" s="1"/>
  <c r="AI115" i="39"/>
  <c r="AL115" i="39"/>
  <c r="FU115" i="39" s="1"/>
  <c r="AT115" i="39"/>
  <c r="AW115" i="39" s="1"/>
  <c r="FV115" i="39" s="1"/>
  <c r="BE115" i="39"/>
  <c r="BH115" i="39" s="1"/>
  <c r="FW115" i="39" s="1"/>
  <c r="BP115" i="39"/>
  <c r="BS115" i="39" s="1"/>
  <c r="FX115" i="39" s="1"/>
  <c r="CL115" i="39"/>
  <c r="CO115" i="39" s="1"/>
  <c r="FZ115" i="39" s="1"/>
  <c r="CW115" i="39"/>
  <c r="CZ115" i="39" s="1"/>
  <c r="GA115" i="39" s="1"/>
  <c r="DH115" i="39"/>
  <c r="DK115" i="39" s="1"/>
  <c r="GB115" i="39" s="1"/>
  <c r="DS115" i="39"/>
  <c r="DV115" i="39"/>
  <c r="GC115" i="39" s="1"/>
  <c r="ED115" i="39"/>
  <c r="EG115" i="39" s="1"/>
  <c r="GD115" i="39" s="1"/>
  <c r="EO115" i="39"/>
  <c r="ER115" i="39" s="1"/>
  <c r="GE115" i="39" s="1"/>
  <c r="EZ115" i="39"/>
  <c r="FC115" i="39" s="1"/>
  <c r="GF115" i="39" s="1"/>
  <c r="FK115" i="39"/>
  <c r="FN115" i="39" s="1"/>
  <c r="GG115" i="39" s="1"/>
  <c r="FS114" i="39"/>
  <c r="X114" i="39"/>
  <c r="AA114" i="39" s="1"/>
  <c r="FT114" i="39" s="1"/>
  <c r="AI114" i="39"/>
  <c r="AL114" i="39" s="1"/>
  <c r="FU114" i="39" s="1"/>
  <c r="AT114" i="39"/>
  <c r="AW114" i="39" s="1"/>
  <c r="FV114" i="39" s="1"/>
  <c r="BE114" i="39"/>
  <c r="BH114" i="39" s="1"/>
  <c r="FW114" i="39" s="1"/>
  <c r="BP114" i="39"/>
  <c r="BS114" i="39" s="1"/>
  <c r="FX114" i="39" s="1"/>
  <c r="CA114" i="39"/>
  <c r="CD114" i="39" s="1"/>
  <c r="FY114" i="39" s="1"/>
  <c r="CL114" i="39"/>
  <c r="CO114" i="39" s="1"/>
  <c r="FZ114" i="39" s="1"/>
  <c r="CW114" i="39"/>
  <c r="CZ114" i="39" s="1"/>
  <c r="GA114" i="39" s="1"/>
  <c r="DH114" i="39"/>
  <c r="DK114" i="39" s="1"/>
  <c r="GB114" i="39" s="1"/>
  <c r="DS114" i="39"/>
  <c r="DV114" i="39" s="1"/>
  <c r="GC114" i="39" s="1"/>
  <c r="ED114" i="39"/>
  <c r="EG114" i="39" s="1"/>
  <c r="GD114" i="39" s="1"/>
  <c r="EO114" i="39"/>
  <c r="ER114" i="39" s="1"/>
  <c r="GE114" i="39" s="1"/>
  <c r="EZ114" i="39"/>
  <c r="FC114" i="39" s="1"/>
  <c r="GF114" i="39" s="1"/>
  <c r="FK114" i="39"/>
  <c r="FN114" i="39" s="1"/>
  <c r="GG114" i="39" s="1"/>
  <c r="FS112" i="39"/>
  <c r="X112" i="39"/>
  <c r="AA112" i="39" s="1"/>
  <c r="FT112" i="39" s="1"/>
  <c r="AI112" i="39"/>
  <c r="AL112" i="39" s="1"/>
  <c r="FU112" i="39" s="1"/>
  <c r="AT112" i="39"/>
  <c r="AW112" i="39" s="1"/>
  <c r="FV112" i="39" s="1"/>
  <c r="BE112" i="39"/>
  <c r="BH112" i="39" s="1"/>
  <c r="FW112" i="39" s="1"/>
  <c r="BP112" i="39"/>
  <c r="BS112" i="39" s="1"/>
  <c r="FX112" i="39" s="1"/>
  <c r="CA112" i="39"/>
  <c r="CD112" i="39" s="1"/>
  <c r="FY112" i="39" s="1"/>
  <c r="CL112" i="39"/>
  <c r="CO112" i="39" s="1"/>
  <c r="FZ112" i="39" s="1"/>
  <c r="CW112" i="39"/>
  <c r="CZ112" i="39" s="1"/>
  <c r="GA112" i="39" s="1"/>
  <c r="DH112" i="39"/>
  <c r="DK112" i="39" s="1"/>
  <c r="GB112" i="39" s="1"/>
  <c r="DS112" i="39"/>
  <c r="DV112" i="39" s="1"/>
  <c r="GC112" i="39" s="1"/>
  <c r="ED112" i="39"/>
  <c r="EG112" i="39" s="1"/>
  <c r="GD112" i="39" s="1"/>
  <c r="EO112" i="39"/>
  <c r="ER112" i="39"/>
  <c r="GE112" i="39" s="1"/>
  <c r="EZ112" i="39"/>
  <c r="FC112" i="39" s="1"/>
  <c r="GF112" i="39" s="1"/>
  <c r="FK112" i="39"/>
  <c r="FN112" i="39" s="1"/>
  <c r="GG112" i="39" s="1"/>
  <c r="X111" i="39"/>
  <c r="AA111" i="39" s="1"/>
  <c r="AI111" i="39"/>
  <c r="AL111" i="39" s="1"/>
  <c r="FU111" i="39" s="1"/>
  <c r="AT111" i="39"/>
  <c r="AW111" i="39" s="1"/>
  <c r="FV111" i="39" s="1"/>
  <c r="BE111" i="39"/>
  <c r="BH111" i="39"/>
  <c r="FW111" i="39" s="1"/>
  <c r="BP111" i="39"/>
  <c r="BS111" i="39" s="1"/>
  <c r="FX111" i="39" s="1"/>
  <c r="CA111" i="39"/>
  <c r="CD111" i="39" s="1"/>
  <c r="CL111" i="39"/>
  <c r="CO111" i="39"/>
  <c r="FZ111" i="39" s="1"/>
  <c r="CW111" i="39"/>
  <c r="CZ111" i="39"/>
  <c r="GA111" i="39" s="1"/>
  <c r="DH111" i="39"/>
  <c r="DK111" i="39" s="1"/>
  <c r="GB111" i="39" s="1"/>
  <c r="DS111" i="39"/>
  <c r="DV111" i="39"/>
  <c r="GC111" i="39" s="1"/>
  <c r="ED111" i="39"/>
  <c r="EG111" i="39" s="1"/>
  <c r="GD111" i="39" s="1"/>
  <c r="EO111" i="39"/>
  <c r="ER111" i="39" s="1"/>
  <c r="GE111" i="39" s="1"/>
  <c r="EZ111" i="39"/>
  <c r="FC111" i="39" s="1"/>
  <c r="GF111" i="39"/>
  <c r="FK111" i="39"/>
  <c r="FN111" i="39" s="1"/>
  <c r="GG111" i="39" s="1"/>
  <c r="X110" i="39"/>
  <c r="AA110" i="39" s="1"/>
  <c r="AI110" i="39"/>
  <c r="AL110" i="39" s="1"/>
  <c r="FU110" i="39" s="1"/>
  <c r="BE110" i="39"/>
  <c r="BH110" i="39" s="1"/>
  <c r="FW110" i="39"/>
  <c r="BP110" i="39"/>
  <c r="BS110" i="39" s="1"/>
  <c r="FX110" i="39" s="1"/>
  <c r="CA110" i="39"/>
  <c r="CD110" i="39" s="1"/>
  <c r="FY110" i="39" s="1"/>
  <c r="CL110" i="39"/>
  <c r="CO110" i="39" s="1"/>
  <c r="FZ110" i="39" s="1"/>
  <c r="CW110" i="39"/>
  <c r="CZ110" i="39" s="1"/>
  <c r="GA110" i="39" s="1"/>
  <c r="DH110" i="39"/>
  <c r="DK110" i="39" s="1"/>
  <c r="GB110" i="39" s="1"/>
  <c r="DS110" i="39"/>
  <c r="DV110" i="39" s="1"/>
  <c r="GC110" i="39" s="1"/>
  <c r="ED110" i="39"/>
  <c r="EG110" i="39" s="1"/>
  <c r="EO110" i="39"/>
  <c r="ER110" i="39" s="1"/>
  <c r="GE110" i="39" s="1"/>
  <c r="EZ110" i="39"/>
  <c r="FC110" i="39" s="1"/>
  <c r="GF110" i="39" s="1"/>
  <c r="FK110" i="39"/>
  <c r="FN110" i="39" s="1"/>
  <c r="GG110" i="39" s="1"/>
  <c r="X109" i="39"/>
  <c r="AA109" i="39" s="1"/>
  <c r="FT109" i="39" s="1"/>
  <c r="AI109" i="39"/>
  <c r="AL109" i="39"/>
  <c r="FU109" i="39" s="1"/>
  <c r="AT109" i="39"/>
  <c r="AW109" i="39" s="1"/>
  <c r="FV109" i="39"/>
  <c r="BE109" i="39"/>
  <c r="BH109" i="39" s="1"/>
  <c r="FW109" i="39" s="1"/>
  <c r="BP109" i="39"/>
  <c r="BS109" i="39" s="1"/>
  <c r="FX109" i="39" s="1"/>
  <c r="CL109" i="39"/>
  <c r="CO109" i="39" s="1"/>
  <c r="FZ109" i="39" s="1"/>
  <c r="CW109" i="39"/>
  <c r="CZ109" i="39" s="1"/>
  <c r="GA109" i="39" s="1"/>
  <c r="DH109" i="39"/>
  <c r="DK109" i="39" s="1"/>
  <c r="GB109" i="39" s="1"/>
  <c r="DS109" i="39"/>
  <c r="DV109" i="39" s="1"/>
  <c r="ED109" i="39"/>
  <c r="EG109" i="39" s="1"/>
  <c r="GD109" i="39" s="1"/>
  <c r="EO109" i="39"/>
  <c r="ER109" i="39" s="1"/>
  <c r="GE109" i="39" s="1"/>
  <c r="EZ109" i="39"/>
  <c r="FC109" i="39" s="1"/>
  <c r="GF109" i="39" s="1"/>
  <c r="FK109" i="39"/>
  <c r="FN109" i="39" s="1"/>
  <c r="GG109" i="39" s="1"/>
  <c r="X108" i="39"/>
  <c r="AA108" i="39"/>
  <c r="FT108" i="39" s="1"/>
  <c r="AI108" i="39"/>
  <c r="AL108" i="39" s="1"/>
  <c r="AT108" i="39"/>
  <c r="AW108" i="39" s="1"/>
  <c r="FV108" i="39" s="1"/>
  <c r="BE108" i="39"/>
  <c r="BH108" i="39" s="1"/>
  <c r="FW108" i="39" s="1"/>
  <c r="BP108" i="39"/>
  <c r="BS108" i="39"/>
  <c r="FX108" i="39" s="1"/>
  <c r="CA108" i="39"/>
  <c r="CD108" i="39" s="1"/>
  <c r="FY108" i="39" s="1"/>
  <c r="CL108" i="39"/>
  <c r="CO108" i="39" s="1"/>
  <c r="FZ108" i="39" s="1"/>
  <c r="CW108" i="39"/>
  <c r="CZ108" i="39"/>
  <c r="GA108" i="39" s="1"/>
  <c r="DH108" i="39"/>
  <c r="DK108" i="39"/>
  <c r="GB108" i="39" s="1"/>
  <c r="DS108" i="39"/>
  <c r="DV108" i="39" s="1"/>
  <c r="GC108" i="39" s="1"/>
  <c r="ED108" i="39"/>
  <c r="EG108" i="39"/>
  <c r="GD108" i="39" s="1"/>
  <c r="EO108" i="39"/>
  <c r="ER108" i="39" s="1"/>
  <c r="GE108" i="39" s="1"/>
  <c r="EZ108" i="39"/>
  <c r="FC108" i="39" s="1"/>
  <c r="GF108" i="39" s="1"/>
  <c r="FK108" i="39"/>
  <c r="FN108" i="39" s="1"/>
  <c r="GG108" i="39"/>
  <c r="FS106" i="39"/>
  <c r="X106" i="39"/>
  <c r="AA106" i="39" s="1"/>
  <c r="FT106" i="39" s="1"/>
  <c r="AI106" i="39"/>
  <c r="AL106" i="39" s="1"/>
  <c r="FU106" i="39" s="1"/>
  <c r="AT106" i="39"/>
  <c r="AW106" i="39" s="1"/>
  <c r="FV106" i="39" s="1"/>
  <c r="BE106" i="39"/>
  <c r="BH106" i="39" s="1"/>
  <c r="FW106" i="39" s="1"/>
  <c r="BP106" i="39"/>
  <c r="BS106" i="39" s="1"/>
  <c r="FX106" i="39" s="1"/>
  <c r="CA106" i="39"/>
  <c r="CD106" i="39" s="1"/>
  <c r="FY106" i="39" s="1"/>
  <c r="CL106" i="39"/>
  <c r="CO106" i="39" s="1"/>
  <c r="FZ106" i="39" s="1"/>
  <c r="CW106" i="39"/>
  <c r="CZ106" i="39"/>
  <c r="GA106" i="39" s="1"/>
  <c r="DH106" i="39"/>
  <c r="DK106" i="39" s="1"/>
  <c r="GB106" i="39" s="1"/>
  <c r="DS106" i="39"/>
  <c r="DV106" i="39" s="1"/>
  <c r="GC106" i="39" s="1"/>
  <c r="ED106" i="39"/>
  <c r="EG106" i="39"/>
  <c r="GD106" i="39" s="1"/>
  <c r="EO106" i="39"/>
  <c r="ER106" i="39" s="1"/>
  <c r="GE106" i="39" s="1"/>
  <c r="EZ106" i="39"/>
  <c r="FC106" i="39" s="1"/>
  <c r="GF106" i="39" s="1"/>
  <c r="FK106" i="39"/>
  <c r="FN106" i="39" s="1"/>
  <c r="GG106" i="39" s="1"/>
  <c r="X105" i="39"/>
  <c r="AA105" i="39" s="1"/>
  <c r="FT105" i="39" s="1"/>
  <c r="AI105" i="39"/>
  <c r="AL105" i="39" s="1"/>
  <c r="FU105" i="39" s="1"/>
  <c r="AT105" i="39"/>
  <c r="AW105" i="39" s="1"/>
  <c r="FV105" i="39" s="1"/>
  <c r="BE105" i="39"/>
  <c r="BH105" i="39" s="1"/>
  <c r="FW105" i="39" s="1"/>
  <c r="BP105" i="39"/>
  <c r="BS105" i="39" s="1"/>
  <c r="FX105" i="39" s="1"/>
  <c r="CA105" i="39"/>
  <c r="CD105" i="39" s="1"/>
  <c r="FY105" i="39" s="1"/>
  <c r="CL105" i="39"/>
  <c r="CO105" i="39" s="1"/>
  <c r="FZ105" i="39" s="1"/>
  <c r="CW105" i="39"/>
  <c r="CZ105" i="39" s="1"/>
  <c r="GA105" i="39" s="1"/>
  <c r="DH105" i="39"/>
  <c r="DK105" i="39" s="1"/>
  <c r="GB105" i="39" s="1"/>
  <c r="DS105" i="39"/>
  <c r="DV105" i="39" s="1"/>
  <c r="GC105" i="39" s="1"/>
  <c r="ED105" i="39"/>
  <c r="EG105" i="39"/>
  <c r="GD105" i="39" s="1"/>
  <c r="EO105" i="39"/>
  <c r="ER105" i="39" s="1"/>
  <c r="GE105" i="39" s="1"/>
  <c r="EZ105" i="39"/>
  <c r="FC105" i="39" s="1"/>
  <c r="GF105" i="39" s="1"/>
  <c r="FK105" i="39"/>
  <c r="FN105" i="39" s="1"/>
  <c r="GG105" i="39" s="1"/>
  <c r="FS104" i="39"/>
  <c r="X104" i="39"/>
  <c r="AA104" i="39" s="1"/>
  <c r="FT104" i="39" s="1"/>
  <c r="AI104" i="39"/>
  <c r="AL104" i="39"/>
  <c r="BE104" i="39"/>
  <c r="BH104" i="39" s="1"/>
  <c r="FW104" i="39" s="1"/>
  <c r="BP104" i="39"/>
  <c r="BS104" i="39" s="1"/>
  <c r="FX104" i="39" s="1"/>
  <c r="CA104" i="39"/>
  <c r="CD104" i="39" s="1"/>
  <c r="CL104" i="39"/>
  <c r="CO104" i="39" s="1"/>
  <c r="FZ104" i="39" s="1"/>
  <c r="CW104" i="39"/>
  <c r="CZ104" i="39" s="1"/>
  <c r="GA104" i="39"/>
  <c r="DH104" i="39"/>
  <c r="DK104" i="39" s="1"/>
  <c r="GB104" i="39" s="1"/>
  <c r="DS104" i="39"/>
  <c r="DV104" i="39" s="1"/>
  <c r="GC104" i="39" s="1"/>
  <c r="ED104" i="39"/>
  <c r="EG104" i="39" s="1"/>
  <c r="GD104" i="39" s="1"/>
  <c r="EO104" i="39"/>
  <c r="ER104" i="39" s="1"/>
  <c r="GE104" i="39" s="1"/>
  <c r="EZ104" i="39"/>
  <c r="FC104" i="39" s="1"/>
  <c r="GF104" i="39" s="1"/>
  <c r="FK104" i="39"/>
  <c r="FN104" i="39" s="1"/>
  <c r="GG104" i="39" s="1"/>
  <c r="X103" i="39"/>
  <c r="AA103" i="39"/>
  <c r="AI103" i="39"/>
  <c r="AL103" i="39" s="1"/>
  <c r="FU103" i="39" s="1"/>
  <c r="AT103" i="39"/>
  <c r="AW103" i="39" s="1"/>
  <c r="FV103" i="39" s="1"/>
  <c r="BE103" i="39"/>
  <c r="BH103" i="39"/>
  <c r="BP103" i="39"/>
  <c r="BS103" i="39" s="1"/>
  <c r="FX103" i="39" s="1"/>
  <c r="CL103" i="39"/>
  <c r="CO103" i="39" s="1"/>
  <c r="FZ103" i="39" s="1"/>
  <c r="CW103" i="39"/>
  <c r="CZ103" i="39" s="1"/>
  <c r="GA103" i="39" s="1"/>
  <c r="DH103" i="39"/>
  <c r="DK103" i="39"/>
  <c r="GB103" i="39" s="1"/>
  <c r="DS103" i="39"/>
  <c r="DV103" i="39" s="1"/>
  <c r="GC103" i="39" s="1"/>
  <c r="ED103" i="39"/>
  <c r="EG103" i="39" s="1"/>
  <c r="GD103" i="39" s="1"/>
  <c r="EO103" i="39"/>
  <c r="ER103" i="39" s="1"/>
  <c r="GE103" i="39" s="1"/>
  <c r="EZ103" i="39"/>
  <c r="FC103" i="39" s="1"/>
  <c r="GF103" i="39" s="1"/>
  <c r="FK103" i="39"/>
  <c r="FN103" i="39" s="1"/>
  <c r="GG103" i="39" s="1"/>
  <c r="FS102" i="39"/>
  <c r="X102" i="39"/>
  <c r="AA102" i="39" s="1"/>
  <c r="FT102" i="39" s="1"/>
  <c r="AI102" i="39"/>
  <c r="AL102" i="39" s="1"/>
  <c r="FU102" i="39" s="1"/>
  <c r="AT102" i="39"/>
  <c r="AW102" i="39" s="1"/>
  <c r="FV102" i="39" s="1"/>
  <c r="BE102" i="39"/>
  <c r="BH102" i="39" s="1"/>
  <c r="FW102" i="39" s="1"/>
  <c r="BP102" i="39"/>
  <c r="BS102" i="39"/>
  <c r="FX102" i="39" s="1"/>
  <c r="CA102" i="39"/>
  <c r="CD102" i="39" s="1"/>
  <c r="CL102" i="39"/>
  <c r="CO102" i="39" s="1"/>
  <c r="FZ102" i="39" s="1"/>
  <c r="CW102" i="39"/>
  <c r="CZ102" i="39" s="1"/>
  <c r="GA102" i="39" s="1"/>
  <c r="DH102" i="39"/>
  <c r="DK102" i="39"/>
  <c r="GB102" i="39" s="1"/>
  <c r="DS102" i="39"/>
  <c r="DV102" i="39" s="1"/>
  <c r="GC102" i="39" s="1"/>
  <c r="ED102" i="39"/>
  <c r="EG102" i="39" s="1"/>
  <c r="GD102" i="39" s="1"/>
  <c r="EO102" i="39"/>
  <c r="ER102" i="39"/>
  <c r="GE102" i="39" s="1"/>
  <c r="EZ102" i="39"/>
  <c r="FC102" i="39"/>
  <c r="GF102" i="39" s="1"/>
  <c r="FK102" i="39"/>
  <c r="FN102" i="39" s="1"/>
  <c r="GG102" i="39" s="1"/>
  <c r="X101" i="39"/>
  <c r="AA101" i="39" s="1"/>
  <c r="FT101" i="39"/>
  <c r="AI101" i="39"/>
  <c r="AL101" i="39" s="1"/>
  <c r="FU101" i="39" s="1"/>
  <c r="AT101" i="39"/>
  <c r="AW101" i="39" s="1"/>
  <c r="FV101" i="39" s="1"/>
  <c r="BE101" i="39"/>
  <c r="BH101" i="39" s="1"/>
  <c r="FW101" i="39" s="1"/>
  <c r="BP101" i="39"/>
  <c r="BS101" i="39" s="1"/>
  <c r="FX101" i="39"/>
  <c r="CA101" i="39"/>
  <c r="CD101" i="39" s="1"/>
  <c r="FY101" i="39" s="1"/>
  <c r="CL101" i="39"/>
  <c r="CO101" i="39" s="1"/>
  <c r="FZ101" i="39" s="1"/>
  <c r="CW101" i="39"/>
  <c r="CZ101" i="39" s="1"/>
  <c r="GA101" i="39" s="1"/>
  <c r="DH101" i="39"/>
  <c r="DK101" i="39" s="1"/>
  <c r="GB101" i="39" s="1"/>
  <c r="DS101" i="39"/>
  <c r="DV101" i="39" s="1"/>
  <c r="GC101" i="39" s="1"/>
  <c r="ED101" i="39"/>
  <c r="EG101" i="39" s="1"/>
  <c r="GD101" i="39" s="1"/>
  <c r="EO101" i="39"/>
  <c r="ER101" i="39"/>
  <c r="GE101" i="39" s="1"/>
  <c r="EZ101" i="39"/>
  <c r="FC101" i="39" s="1"/>
  <c r="GF101" i="39"/>
  <c r="FK101" i="39"/>
  <c r="FN101" i="39" s="1"/>
  <c r="GG101" i="39" s="1"/>
  <c r="X99" i="39"/>
  <c r="AA99" i="39" s="1"/>
  <c r="FT99" i="39" s="1"/>
  <c r="AI99" i="39"/>
  <c r="AL99" i="39" s="1"/>
  <c r="FU99" i="39" s="1"/>
  <c r="AT99" i="39"/>
  <c r="AW99" i="39"/>
  <c r="FV99" i="39" s="1"/>
  <c r="BE99" i="39"/>
  <c r="BH99" i="39" s="1"/>
  <c r="FW99" i="39" s="1"/>
  <c r="BP99" i="39"/>
  <c r="BS99" i="39" s="1"/>
  <c r="FX99" i="39" s="1"/>
  <c r="CA99" i="39"/>
  <c r="CD99" i="39" s="1"/>
  <c r="CL99" i="39"/>
  <c r="CO99" i="39"/>
  <c r="FZ99" i="39" s="1"/>
  <c r="CW99" i="39"/>
  <c r="CZ99" i="39"/>
  <c r="GA99" i="39" s="1"/>
  <c r="DH99" i="39"/>
  <c r="DK99" i="39" s="1"/>
  <c r="GB99" i="39" s="1"/>
  <c r="DS99" i="39"/>
  <c r="DV99" i="39"/>
  <c r="GC99" i="39" s="1"/>
  <c r="ED99" i="39"/>
  <c r="EG99" i="39" s="1"/>
  <c r="GD99" i="39" s="1"/>
  <c r="EO99" i="39"/>
  <c r="ER99" i="39" s="1"/>
  <c r="GE99" i="39" s="1"/>
  <c r="EZ99" i="39"/>
  <c r="FC99" i="39" s="1"/>
  <c r="GF99" i="39" s="1"/>
  <c r="FK99" i="39"/>
  <c r="FN99" i="39" s="1"/>
  <c r="GG99" i="39" s="1"/>
  <c r="FS98" i="39"/>
  <c r="X98" i="39"/>
  <c r="AA98" i="39" s="1"/>
  <c r="FT98" i="39" s="1"/>
  <c r="AI98" i="39"/>
  <c r="AL98" i="39" s="1"/>
  <c r="BE98" i="39"/>
  <c r="BH98" i="39" s="1"/>
  <c r="FW98" i="39"/>
  <c r="BP98" i="39"/>
  <c r="BS98" i="39" s="1"/>
  <c r="CA98" i="39"/>
  <c r="CD98" i="39" s="1"/>
  <c r="FY98" i="39" s="1"/>
  <c r="CL98" i="39"/>
  <c r="CO98" i="39" s="1"/>
  <c r="FZ98" i="39" s="1"/>
  <c r="CW98" i="39"/>
  <c r="CZ98" i="39" s="1"/>
  <c r="GA98" i="39" s="1"/>
  <c r="DH98" i="39"/>
  <c r="DK98" i="39"/>
  <c r="GB98" i="39" s="1"/>
  <c r="DS98" i="39"/>
  <c r="DV98" i="39" s="1"/>
  <c r="GC98" i="39" s="1"/>
  <c r="ED98" i="39"/>
  <c r="EG98" i="39" s="1"/>
  <c r="GD98" i="39" s="1"/>
  <c r="EO98" i="39"/>
  <c r="ER98" i="39" s="1"/>
  <c r="GE98" i="39" s="1"/>
  <c r="EZ98" i="39"/>
  <c r="FC98" i="39" s="1"/>
  <c r="GF98" i="39" s="1"/>
  <c r="FK98" i="39"/>
  <c r="FN98" i="39" s="1"/>
  <c r="GG98" i="39" s="1"/>
  <c r="R96" i="39"/>
  <c r="X95" i="39"/>
  <c r="AA95" i="39" s="1"/>
  <c r="FT95" i="39" s="1"/>
  <c r="AI95" i="39"/>
  <c r="AL95" i="39" s="1"/>
  <c r="AT95" i="39"/>
  <c r="AW95" i="39" s="1"/>
  <c r="FV95" i="39" s="1"/>
  <c r="BE95" i="39"/>
  <c r="BH95" i="39"/>
  <c r="FW95" i="39" s="1"/>
  <c r="BP95" i="39"/>
  <c r="BS95" i="39" s="1"/>
  <c r="FX95" i="39" s="1"/>
  <c r="CA95" i="39"/>
  <c r="CD95" i="39" s="1"/>
  <c r="FY95" i="39" s="1"/>
  <c r="CL95" i="39"/>
  <c r="CO95" i="39" s="1"/>
  <c r="CW95" i="39"/>
  <c r="CZ95" i="39"/>
  <c r="GA95" i="39" s="1"/>
  <c r="DH95" i="39"/>
  <c r="DK95" i="39" s="1"/>
  <c r="GB95" i="39" s="1"/>
  <c r="DS95" i="39"/>
  <c r="DV95" i="39" s="1"/>
  <c r="GC95" i="39" s="1"/>
  <c r="ED95" i="39"/>
  <c r="EG95" i="39"/>
  <c r="GD95" i="39" s="1"/>
  <c r="EO95" i="39"/>
  <c r="ER95" i="39" s="1"/>
  <c r="GE95" i="39" s="1"/>
  <c r="EZ95" i="39"/>
  <c r="FC95" i="39" s="1"/>
  <c r="GF95" i="39" s="1"/>
  <c r="FK95" i="39"/>
  <c r="FN95" i="39" s="1"/>
  <c r="GG95" i="39" s="1"/>
  <c r="R94" i="39"/>
  <c r="X93" i="39"/>
  <c r="AA93" i="39" s="1"/>
  <c r="FT93" i="39" s="1"/>
  <c r="AI93" i="39"/>
  <c r="AL93" i="39" s="1"/>
  <c r="AT93" i="39"/>
  <c r="AW93" i="39"/>
  <c r="FV93" i="39" s="1"/>
  <c r="BE93" i="39"/>
  <c r="BH93" i="39" s="1"/>
  <c r="FW93" i="39" s="1"/>
  <c r="BP93" i="39"/>
  <c r="BS93" i="39" s="1"/>
  <c r="FX93" i="39" s="1"/>
  <c r="CA93" i="39"/>
  <c r="CD93" i="39" s="1"/>
  <c r="FY93" i="39" s="1"/>
  <c r="CL93" i="39"/>
  <c r="CO93" i="39" s="1"/>
  <c r="CW93" i="39"/>
  <c r="CZ93" i="39"/>
  <c r="GA93" i="39" s="1"/>
  <c r="DH93" i="39"/>
  <c r="DK93" i="39" s="1"/>
  <c r="GB93" i="39" s="1"/>
  <c r="DS93" i="39"/>
  <c r="DV93" i="39" s="1"/>
  <c r="GC93" i="39" s="1"/>
  <c r="ED93" i="39"/>
  <c r="EG93" i="39" s="1"/>
  <c r="GD93" i="39" s="1"/>
  <c r="EO93" i="39"/>
  <c r="ER93" i="39" s="1"/>
  <c r="GE93" i="39" s="1"/>
  <c r="EZ93" i="39"/>
  <c r="FC93" i="39" s="1"/>
  <c r="GF93" i="39" s="1"/>
  <c r="FK93" i="39"/>
  <c r="FN93" i="39"/>
  <c r="GG93" i="39" s="1"/>
  <c r="X92" i="39"/>
  <c r="AA92" i="39" s="1"/>
  <c r="AI92" i="39"/>
  <c r="AL92" i="39" s="1"/>
  <c r="BE92" i="39"/>
  <c r="BH92" i="39" s="1"/>
  <c r="BP92" i="39"/>
  <c r="BS92" i="39" s="1"/>
  <c r="FX92" i="39" s="1"/>
  <c r="CA92" i="39"/>
  <c r="CD92" i="39" s="1"/>
  <c r="FY92" i="39" s="1"/>
  <c r="CL92" i="39"/>
  <c r="CO92" i="39" s="1"/>
  <c r="FZ92" i="39" s="1"/>
  <c r="CW92" i="39"/>
  <c r="CZ92" i="39" s="1"/>
  <c r="GA92" i="39" s="1"/>
  <c r="DH92" i="39"/>
  <c r="DK92" i="39" s="1"/>
  <c r="DS92" i="39"/>
  <c r="DV92" i="39" s="1"/>
  <c r="GC92" i="39" s="1"/>
  <c r="ED92" i="39"/>
  <c r="EG92" i="39" s="1"/>
  <c r="GD92" i="39" s="1"/>
  <c r="EO92" i="39"/>
  <c r="ER92" i="39" s="1"/>
  <c r="GE92" i="39" s="1"/>
  <c r="EZ92" i="39"/>
  <c r="FC92" i="39"/>
  <c r="GF92" i="39" s="1"/>
  <c r="FK92" i="39"/>
  <c r="FN92" i="39" s="1"/>
  <c r="GG92" i="39" s="1"/>
  <c r="FS90" i="39"/>
  <c r="X90" i="39"/>
  <c r="AA90" i="39" s="1"/>
  <c r="AI90" i="39"/>
  <c r="AL90" i="39" s="1"/>
  <c r="FU90" i="39" s="1"/>
  <c r="BE90" i="39"/>
  <c r="BH90" i="39" s="1"/>
  <c r="FW90" i="39" s="1"/>
  <c r="BP90" i="39"/>
  <c r="BS90" i="39"/>
  <c r="FX90" i="39" s="1"/>
  <c r="CA90" i="39"/>
  <c r="CD90" i="39" s="1"/>
  <c r="FY90" i="39"/>
  <c r="CL90" i="39"/>
  <c r="CO90" i="39" s="1"/>
  <c r="FZ90" i="39" s="1"/>
  <c r="CW90" i="39"/>
  <c r="CZ90" i="39" s="1"/>
  <c r="GA90" i="39" s="1"/>
  <c r="DH90" i="39"/>
  <c r="DK90" i="39"/>
  <c r="GB90" i="39" s="1"/>
  <c r="DS90" i="39"/>
  <c r="DV90" i="39" s="1"/>
  <c r="GC90" i="39" s="1"/>
  <c r="ED90" i="39"/>
  <c r="EG90" i="39" s="1"/>
  <c r="GD90" i="39" s="1"/>
  <c r="EO90" i="39"/>
  <c r="ER90" i="39" s="1"/>
  <c r="GE90" i="39" s="1"/>
  <c r="EZ90" i="39"/>
  <c r="FC90" i="39" s="1"/>
  <c r="GF90" i="39" s="1"/>
  <c r="FK90" i="39"/>
  <c r="FN90" i="39" s="1"/>
  <c r="GG90" i="39" s="1"/>
  <c r="X89" i="39"/>
  <c r="AA89" i="39"/>
  <c r="FT89" i="39" s="1"/>
  <c r="AI89" i="39"/>
  <c r="AL89" i="39" s="1"/>
  <c r="AT89" i="39"/>
  <c r="AW89" i="39" s="1"/>
  <c r="BE89" i="39"/>
  <c r="BH89" i="39" s="1"/>
  <c r="FW89" i="39" s="1"/>
  <c r="BP89" i="39"/>
  <c r="BS89" i="39" s="1"/>
  <c r="FX89" i="39" s="1"/>
  <c r="CA89" i="39"/>
  <c r="CD89" i="39" s="1"/>
  <c r="FY89" i="39" s="1"/>
  <c r="CL89" i="39"/>
  <c r="CO89" i="39" s="1"/>
  <c r="FZ89" i="39" s="1"/>
  <c r="CW89" i="39"/>
  <c r="CZ89" i="39" s="1"/>
  <c r="GA89" i="39"/>
  <c r="DH89" i="39"/>
  <c r="DK89" i="39" s="1"/>
  <c r="GB89" i="39" s="1"/>
  <c r="DS89" i="39"/>
  <c r="DV89" i="39" s="1"/>
  <c r="ED89" i="39"/>
  <c r="EG89" i="39"/>
  <c r="GD89" i="39" s="1"/>
  <c r="EO89" i="39"/>
  <c r="ER89" i="39"/>
  <c r="GE89" i="39" s="1"/>
  <c r="EZ89" i="39"/>
  <c r="FC89" i="39" s="1"/>
  <c r="GF89" i="39" s="1"/>
  <c r="FK89" i="39"/>
  <c r="FN89" i="39" s="1"/>
  <c r="GG89" i="39" s="1"/>
  <c r="FS88" i="39"/>
  <c r="X88" i="39"/>
  <c r="AA88" i="39" s="1"/>
  <c r="FT88" i="39" s="1"/>
  <c r="AI88" i="39"/>
  <c r="AL88" i="39" s="1"/>
  <c r="AT88" i="39"/>
  <c r="AW88" i="39" s="1"/>
  <c r="FV88" i="39"/>
  <c r="BE88" i="39"/>
  <c r="BH88" i="39" s="1"/>
  <c r="FW88" i="39" s="1"/>
  <c r="BP88" i="39"/>
  <c r="BS88" i="39" s="1"/>
  <c r="CA88" i="39"/>
  <c r="CD88" i="39" s="1"/>
  <c r="FY88" i="39" s="1"/>
  <c r="CL88" i="39"/>
  <c r="CO88" i="39" s="1"/>
  <c r="FZ88" i="39" s="1"/>
  <c r="CW88" i="39"/>
  <c r="CZ88" i="39" s="1"/>
  <c r="GA88" i="39" s="1"/>
  <c r="DH88" i="39"/>
  <c r="DK88" i="39" s="1"/>
  <c r="GB88" i="39" s="1"/>
  <c r="DS88" i="39"/>
  <c r="DV88" i="39" s="1"/>
  <c r="GC88" i="39" s="1"/>
  <c r="ED88" i="39"/>
  <c r="EG88" i="39" s="1"/>
  <c r="GD88" i="39" s="1"/>
  <c r="EO88" i="39"/>
  <c r="ER88" i="39"/>
  <c r="GE88" i="39" s="1"/>
  <c r="EZ88" i="39"/>
  <c r="FC88" i="39" s="1"/>
  <c r="GF88" i="39" s="1"/>
  <c r="FK88" i="39"/>
  <c r="FN88" i="39" s="1"/>
  <c r="X87" i="39"/>
  <c r="AA87" i="39" s="1"/>
  <c r="AI87" i="39"/>
  <c r="AL87" i="39" s="1"/>
  <c r="FU87" i="39" s="1"/>
  <c r="AT87" i="39"/>
  <c r="AW87" i="39" s="1"/>
  <c r="FV87" i="39" s="1"/>
  <c r="BE87" i="39"/>
  <c r="BH87" i="39" s="1"/>
  <c r="FW87" i="39" s="1"/>
  <c r="BP87" i="39"/>
  <c r="BS87" i="39" s="1"/>
  <c r="FX87" i="39" s="1"/>
  <c r="CA87" i="39"/>
  <c r="CD87" i="39" s="1"/>
  <c r="FY87" i="39" s="1"/>
  <c r="CL87" i="39"/>
  <c r="CO87" i="39" s="1"/>
  <c r="FZ87" i="39" s="1"/>
  <c r="CW87" i="39"/>
  <c r="CZ87" i="39" s="1"/>
  <c r="GA87" i="39" s="1"/>
  <c r="DH87" i="39"/>
  <c r="DK87" i="39" s="1"/>
  <c r="DS87" i="39"/>
  <c r="DV87" i="39" s="1"/>
  <c r="GC87" i="39" s="1"/>
  <c r="ED87" i="39"/>
  <c r="EG87" i="39"/>
  <c r="GD87" i="39" s="1"/>
  <c r="EO87" i="39"/>
  <c r="ER87" i="39" s="1"/>
  <c r="GE87" i="39" s="1"/>
  <c r="EZ87" i="39"/>
  <c r="FC87" i="39"/>
  <c r="GF87" i="39" s="1"/>
  <c r="FK87" i="39"/>
  <c r="FN87" i="39" s="1"/>
  <c r="GG87" i="39" s="1"/>
  <c r="R86" i="39"/>
  <c r="X85" i="39"/>
  <c r="AA85" i="39" s="1"/>
  <c r="AI85" i="39"/>
  <c r="AL85" i="39" s="1"/>
  <c r="AT85" i="39"/>
  <c r="AW85" i="39"/>
  <c r="FV85" i="39" s="1"/>
  <c r="BE85" i="39"/>
  <c r="BH85" i="39" s="1"/>
  <c r="FW85" i="39" s="1"/>
  <c r="BP85" i="39"/>
  <c r="BS85" i="39" s="1"/>
  <c r="CA85" i="39"/>
  <c r="CD85" i="39" s="1"/>
  <c r="FY85" i="39" s="1"/>
  <c r="CL85" i="39"/>
  <c r="CO85" i="39"/>
  <c r="FZ85" i="39" s="1"/>
  <c r="CW85" i="39"/>
  <c r="CZ85" i="39" s="1"/>
  <c r="GA85" i="39" s="1"/>
  <c r="DH85" i="39"/>
  <c r="DK85" i="39" s="1"/>
  <c r="GB85" i="39" s="1"/>
  <c r="DS85" i="39"/>
  <c r="DV85" i="39" s="1"/>
  <c r="GC85" i="39" s="1"/>
  <c r="ED85" i="39"/>
  <c r="EG85" i="39"/>
  <c r="GD85" i="39" s="1"/>
  <c r="EO85" i="39"/>
  <c r="ER85" i="39" s="1"/>
  <c r="EZ85" i="39"/>
  <c r="FC85" i="39" s="1"/>
  <c r="GF85" i="39" s="1"/>
  <c r="FK85" i="39"/>
  <c r="FN85" i="39" s="1"/>
  <c r="GG85" i="39" s="1"/>
  <c r="X84" i="39"/>
  <c r="AA84" i="39" s="1"/>
  <c r="FT84" i="39" s="1"/>
  <c r="AI84" i="39"/>
  <c r="AL84" i="39" s="1"/>
  <c r="FU84" i="39" s="1"/>
  <c r="AT84" i="39"/>
  <c r="AW84" i="39" s="1"/>
  <c r="BE84" i="39"/>
  <c r="BH84" i="39" s="1"/>
  <c r="FW84" i="39" s="1"/>
  <c r="BP84" i="39"/>
  <c r="BS84" i="39"/>
  <c r="FX84" i="39" s="1"/>
  <c r="CA84" i="39"/>
  <c r="CD84" i="39" s="1"/>
  <c r="FY84" i="39" s="1"/>
  <c r="CL84" i="39"/>
  <c r="CO84" i="39" s="1"/>
  <c r="FZ84" i="39" s="1"/>
  <c r="CW84" i="39"/>
  <c r="CZ84" i="39" s="1"/>
  <c r="GA84" i="39" s="1"/>
  <c r="DH84" i="39"/>
  <c r="DK84" i="39" s="1"/>
  <c r="GB84" i="39" s="1"/>
  <c r="DS84" i="39"/>
  <c r="DV84" i="39" s="1"/>
  <c r="GC84" i="39" s="1"/>
  <c r="ED84" i="39"/>
  <c r="EG84" i="39" s="1"/>
  <c r="EO84" i="39"/>
  <c r="ER84" i="39" s="1"/>
  <c r="GE84" i="39" s="1"/>
  <c r="EZ84" i="39"/>
  <c r="FC84" i="39" s="1"/>
  <c r="GF84" i="39" s="1"/>
  <c r="FK84" i="39"/>
  <c r="FN84" i="39" s="1"/>
  <c r="GG84" i="39" s="1"/>
  <c r="X83" i="39"/>
  <c r="AA83" i="39" s="1"/>
  <c r="AI83" i="39"/>
  <c r="AL83" i="39" s="1"/>
  <c r="AT83" i="39"/>
  <c r="AW83" i="39"/>
  <c r="FV83" i="39" s="1"/>
  <c r="BE83" i="39"/>
  <c r="BH83" i="39"/>
  <c r="FW83" i="39" s="1"/>
  <c r="BP83" i="39"/>
  <c r="BS83" i="39" s="1"/>
  <c r="FX83" i="39" s="1"/>
  <c r="CA83" i="39"/>
  <c r="CD83" i="39" s="1"/>
  <c r="CL83" i="39"/>
  <c r="CO83" i="39" s="1"/>
  <c r="FZ83" i="39" s="1"/>
  <c r="CW83" i="39"/>
  <c r="CZ83" i="39" s="1"/>
  <c r="GA83" i="39" s="1"/>
  <c r="DH83" i="39"/>
  <c r="DK83" i="39" s="1"/>
  <c r="GB83" i="39" s="1"/>
  <c r="DS83" i="39"/>
  <c r="DV83" i="39" s="1"/>
  <c r="GC83" i="39" s="1"/>
  <c r="ED83" i="39"/>
  <c r="EG83" i="39" s="1"/>
  <c r="GD83" i="39" s="1"/>
  <c r="EO83" i="39"/>
  <c r="ER83" i="39" s="1"/>
  <c r="GE83" i="39" s="1"/>
  <c r="EZ83" i="39"/>
  <c r="FC83" i="39" s="1"/>
  <c r="GF83" i="39" s="1"/>
  <c r="FK83" i="39"/>
  <c r="FN83" i="39" s="1"/>
  <c r="GG83" i="39" s="1"/>
  <c r="FS82" i="39"/>
  <c r="X82" i="39"/>
  <c r="AA82" i="39" s="1"/>
  <c r="AI82" i="39"/>
  <c r="AL82" i="39"/>
  <c r="AT82" i="39"/>
  <c r="AW82" i="39" s="1"/>
  <c r="FV82" i="39" s="1"/>
  <c r="BE82" i="39"/>
  <c r="BH82" i="39" s="1"/>
  <c r="FW82" i="39" s="1"/>
  <c r="BP82" i="39"/>
  <c r="BS82" i="39" s="1"/>
  <c r="FX82" i="39" s="1"/>
  <c r="CA82" i="39"/>
  <c r="CD82" i="39" s="1"/>
  <c r="FY82" i="39" s="1"/>
  <c r="CL82" i="39"/>
  <c r="CO82" i="39" s="1"/>
  <c r="FZ82" i="39" s="1"/>
  <c r="CW82" i="39"/>
  <c r="CZ82" i="39" s="1"/>
  <c r="GA82" i="39" s="1"/>
  <c r="DH82" i="39"/>
  <c r="DK82" i="39" s="1"/>
  <c r="GB82" i="39" s="1"/>
  <c r="DS82" i="39"/>
  <c r="DV82" i="39" s="1"/>
  <c r="GC82" i="39" s="1"/>
  <c r="ED82" i="39"/>
  <c r="EG82" i="39" s="1"/>
  <c r="GD82" i="39" s="1"/>
  <c r="EO82" i="39"/>
  <c r="ER82" i="39" s="1"/>
  <c r="GE82" i="39" s="1"/>
  <c r="EZ82" i="39"/>
  <c r="FC82" i="39" s="1"/>
  <c r="GF82" i="39" s="1"/>
  <c r="FK82" i="39"/>
  <c r="FN82" i="39" s="1"/>
  <c r="GG82" i="39" s="1"/>
  <c r="X81" i="39"/>
  <c r="AA81" i="39"/>
  <c r="AI81" i="39"/>
  <c r="AL81" i="39" s="1"/>
  <c r="AT81" i="39"/>
  <c r="AW81" i="39" s="1"/>
  <c r="FV81" i="39" s="1"/>
  <c r="BE81" i="39"/>
  <c r="BH81" i="39" s="1"/>
  <c r="FW81" i="39" s="1"/>
  <c r="BP81" i="39"/>
  <c r="BS81" i="39" s="1"/>
  <c r="CA81" i="39"/>
  <c r="CD81" i="39"/>
  <c r="FY81" i="39" s="1"/>
  <c r="CL81" i="39"/>
  <c r="CO81" i="39" s="1"/>
  <c r="CW81" i="39"/>
  <c r="CZ81" i="39" s="1"/>
  <c r="GA81" i="39" s="1"/>
  <c r="DH81" i="39"/>
  <c r="DK81" i="39" s="1"/>
  <c r="GB81" i="39" s="1"/>
  <c r="DS81" i="39"/>
  <c r="DV81" i="39" s="1"/>
  <c r="GC81" i="39" s="1"/>
  <c r="ED81" i="39"/>
  <c r="EG81" i="39" s="1"/>
  <c r="GD81" i="39" s="1"/>
  <c r="EO81" i="39"/>
  <c r="ER81" i="39" s="1"/>
  <c r="GE81" i="39" s="1"/>
  <c r="EZ81" i="39"/>
  <c r="FC81" i="39"/>
  <c r="GF81" i="39" s="1"/>
  <c r="FK81" i="39"/>
  <c r="FN81" i="39" s="1"/>
  <c r="GG81" i="39" s="1"/>
  <c r="FS80" i="39"/>
  <c r="X80" i="39"/>
  <c r="AA80" i="39" s="1"/>
  <c r="FT80" i="39"/>
  <c r="AI80" i="39"/>
  <c r="AL80" i="39" s="1"/>
  <c r="AT80" i="39"/>
  <c r="AW80" i="39" s="1"/>
  <c r="FV80" i="39" s="1"/>
  <c r="BE80" i="39"/>
  <c r="BH80" i="39"/>
  <c r="FW80" i="39" s="1"/>
  <c r="BP80" i="39"/>
  <c r="BS80" i="39" s="1"/>
  <c r="FX80" i="39" s="1"/>
  <c r="CA80" i="39"/>
  <c r="CD80" i="39" s="1"/>
  <c r="FY80" i="39" s="1"/>
  <c r="CL80" i="39"/>
  <c r="CO80" i="39" s="1"/>
  <c r="FZ80" i="39" s="1"/>
  <c r="CW80" i="39"/>
  <c r="CZ80" i="39" s="1"/>
  <c r="DH80" i="39"/>
  <c r="DK80" i="39"/>
  <c r="GB80" i="39" s="1"/>
  <c r="DS80" i="39"/>
  <c r="DV80" i="39" s="1"/>
  <c r="GC80" i="39" s="1"/>
  <c r="ED80" i="39"/>
  <c r="EG80" i="39" s="1"/>
  <c r="GD80" i="39" s="1"/>
  <c r="EO80" i="39"/>
  <c r="ER80" i="39" s="1"/>
  <c r="GE80" i="39" s="1"/>
  <c r="EZ80" i="39"/>
  <c r="FC80" i="39" s="1"/>
  <c r="GF80" i="39" s="1"/>
  <c r="FK80" i="39"/>
  <c r="FN80" i="39" s="1"/>
  <c r="GG80" i="39" s="1"/>
  <c r="X79" i="39"/>
  <c r="AA79" i="39" s="1"/>
  <c r="AI79" i="39"/>
  <c r="AL79" i="39" s="1"/>
  <c r="AT79" i="39"/>
  <c r="AW79" i="39" s="1"/>
  <c r="BE79" i="39"/>
  <c r="BH79" i="39" s="1"/>
  <c r="FW79" i="39" s="1"/>
  <c r="BP79" i="39"/>
  <c r="BS79" i="39" s="1"/>
  <c r="FX79" i="39" s="1"/>
  <c r="CA79" i="39"/>
  <c r="CD79" i="39" s="1"/>
  <c r="FY79" i="39" s="1"/>
  <c r="CL79" i="39"/>
  <c r="CO79" i="39"/>
  <c r="FZ79" i="39" s="1"/>
  <c r="CW79" i="39"/>
  <c r="CZ79" i="39" s="1"/>
  <c r="GA79" i="39" s="1"/>
  <c r="DH79" i="39"/>
  <c r="DK79" i="39" s="1"/>
  <c r="GB79" i="39" s="1"/>
  <c r="DS79" i="39"/>
  <c r="DV79" i="39" s="1"/>
  <c r="ED79" i="39"/>
  <c r="EG79" i="39" s="1"/>
  <c r="GD79" i="39" s="1"/>
  <c r="EO79" i="39"/>
  <c r="ER79" i="39" s="1"/>
  <c r="GE79" i="39" s="1"/>
  <c r="EZ79" i="39"/>
  <c r="FC79" i="39" s="1"/>
  <c r="GF79" i="39" s="1"/>
  <c r="FK79" i="39"/>
  <c r="FN79" i="39" s="1"/>
  <c r="GG79" i="39" s="1"/>
  <c r="FS78" i="39"/>
  <c r="X78" i="39"/>
  <c r="AA78" i="39" s="1"/>
  <c r="FT78" i="39" s="1"/>
  <c r="AI78" i="39"/>
  <c r="AL78" i="39" s="1"/>
  <c r="AT78" i="39"/>
  <c r="AW78" i="39" s="1"/>
  <c r="FV78" i="39"/>
  <c r="BE78" i="39"/>
  <c r="BH78" i="39" s="1"/>
  <c r="FW78" i="39" s="1"/>
  <c r="BP78" i="39"/>
  <c r="BS78" i="39" s="1"/>
  <c r="CA78" i="39"/>
  <c r="CD78" i="39"/>
  <c r="FY78" i="39" s="1"/>
  <c r="CL78" i="39"/>
  <c r="CO78" i="39" s="1"/>
  <c r="FZ78" i="39" s="1"/>
  <c r="CW78" i="39"/>
  <c r="CZ78" i="39" s="1"/>
  <c r="GA78" i="39" s="1"/>
  <c r="DH78" i="39"/>
  <c r="DK78" i="39" s="1"/>
  <c r="GB78" i="39" s="1"/>
  <c r="DS78" i="39"/>
  <c r="DV78" i="39" s="1"/>
  <c r="GC78" i="39" s="1"/>
  <c r="ED78" i="39"/>
  <c r="EG78" i="39" s="1"/>
  <c r="GD78" i="39" s="1"/>
  <c r="EO78" i="39"/>
  <c r="ER78" i="39" s="1"/>
  <c r="GE78" i="39" s="1"/>
  <c r="EZ78" i="39"/>
  <c r="FC78" i="39" s="1"/>
  <c r="GF78" i="39" s="1"/>
  <c r="FK78" i="39"/>
  <c r="FN78" i="39" s="1"/>
  <c r="GG78" i="39" s="1"/>
  <c r="X76" i="39"/>
  <c r="AA76" i="39" s="1"/>
  <c r="AI76" i="39"/>
  <c r="AL76" i="39" s="1"/>
  <c r="FU76" i="39" s="1"/>
  <c r="AT76" i="39"/>
  <c r="AW76" i="39" s="1"/>
  <c r="FV76" i="39" s="1"/>
  <c r="BE76" i="39"/>
  <c r="BH76" i="39" s="1"/>
  <c r="FW76" i="39" s="1"/>
  <c r="BP76" i="39"/>
  <c r="BS76" i="39" s="1"/>
  <c r="CA76" i="39"/>
  <c r="CD76" i="39" s="1"/>
  <c r="FY76" i="39" s="1"/>
  <c r="CL76" i="39"/>
  <c r="CO76" i="39" s="1"/>
  <c r="FZ76" i="39" s="1"/>
  <c r="CW76" i="39"/>
  <c r="CZ76" i="39" s="1"/>
  <c r="GA76" i="39" s="1"/>
  <c r="DH76" i="39"/>
  <c r="DK76" i="39" s="1"/>
  <c r="GB76" i="39" s="1"/>
  <c r="DS76" i="39"/>
  <c r="DV76" i="39" s="1"/>
  <c r="GC76" i="39" s="1"/>
  <c r="ED76" i="39"/>
  <c r="EG76" i="39" s="1"/>
  <c r="GD76" i="39" s="1"/>
  <c r="EO76" i="39"/>
  <c r="ER76" i="39" s="1"/>
  <c r="GE76" i="39" s="1"/>
  <c r="EZ76" i="39"/>
  <c r="FC76" i="39" s="1"/>
  <c r="GF76" i="39" s="1"/>
  <c r="FK76" i="39"/>
  <c r="FN76" i="39"/>
  <c r="GG76" i="39" s="1"/>
  <c r="X75" i="39"/>
  <c r="AA75" i="39"/>
  <c r="AI75" i="39"/>
  <c r="AL75" i="39"/>
  <c r="FU75" i="39" s="1"/>
  <c r="AT75" i="39"/>
  <c r="AW75" i="39" s="1"/>
  <c r="FV75" i="39" s="1"/>
  <c r="BE75" i="39"/>
  <c r="BH75" i="39" s="1"/>
  <c r="FW75" i="39" s="1"/>
  <c r="BP75" i="39"/>
  <c r="BS75" i="39" s="1"/>
  <c r="FX75" i="39" s="1"/>
  <c r="CA75" i="39"/>
  <c r="CD75" i="39" s="1"/>
  <c r="FY75" i="39" s="1"/>
  <c r="CL75" i="39"/>
  <c r="CO75" i="39" s="1"/>
  <c r="FZ75" i="39" s="1"/>
  <c r="CW75" i="39"/>
  <c r="CZ75" i="39" s="1"/>
  <c r="GA75" i="39" s="1"/>
  <c r="DH75" i="39"/>
  <c r="DK75" i="39" s="1"/>
  <c r="GB75" i="39" s="1"/>
  <c r="DS75" i="39"/>
  <c r="DV75" i="39" s="1"/>
  <c r="GC75" i="39" s="1"/>
  <c r="ED75" i="39"/>
  <c r="EG75" i="39" s="1"/>
  <c r="GD75" i="39" s="1"/>
  <c r="EO75" i="39"/>
  <c r="ER75" i="39" s="1"/>
  <c r="GE75" i="39" s="1"/>
  <c r="EZ75" i="39"/>
  <c r="FC75" i="39" s="1"/>
  <c r="GF75" i="39" s="1"/>
  <c r="FK75" i="39"/>
  <c r="FN75" i="39" s="1"/>
  <c r="GG75" i="39"/>
  <c r="FS74" i="39"/>
  <c r="X74" i="39"/>
  <c r="AA74" i="39" s="1"/>
  <c r="FT74" i="39" s="1"/>
  <c r="AI74" i="39"/>
  <c r="AL74" i="39" s="1"/>
  <c r="AT74" i="39"/>
  <c r="AW74" i="39" s="1"/>
  <c r="BE74" i="39"/>
  <c r="BH74" i="39"/>
  <c r="FW74" i="39" s="1"/>
  <c r="BP74" i="39"/>
  <c r="BS74" i="39"/>
  <c r="FX74" i="39" s="1"/>
  <c r="CA74" i="39"/>
  <c r="CD74" i="39" s="1"/>
  <c r="FY74" i="39" s="1"/>
  <c r="CL74" i="39"/>
  <c r="CO74" i="39" s="1"/>
  <c r="FZ74" i="39" s="1"/>
  <c r="CW74" i="39"/>
  <c r="CZ74" i="39" s="1"/>
  <c r="GA74" i="39" s="1"/>
  <c r="DH74" i="39"/>
  <c r="DK74" i="39" s="1"/>
  <c r="GB74" i="39" s="1"/>
  <c r="DS74" i="39"/>
  <c r="DV74" i="39" s="1"/>
  <c r="GC74" i="39" s="1"/>
  <c r="ED74" i="39"/>
  <c r="EG74" i="39" s="1"/>
  <c r="GD74" i="39" s="1"/>
  <c r="EO74" i="39"/>
  <c r="ER74" i="39" s="1"/>
  <c r="GE74" i="39" s="1"/>
  <c r="EZ74" i="39"/>
  <c r="FC74" i="39" s="1"/>
  <c r="GF74" i="39" s="1"/>
  <c r="FK74" i="39"/>
  <c r="FN74" i="39" s="1"/>
  <c r="GG74" i="39" s="1"/>
  <c r="X73" i="39"/>
  <c r="AA73" i="39" s="1"/>
  <c r="AI73" i="39"/>
  <c r="AL73" i="39" s="1"/>
  <c r="AT73" i="39"/>
  <c r="AW73" i="39" s="1"/>
  <c r="FV73" i="39" s="1"/>
  <c r="BE73" i="39"/>
  <c r="BH73" i="39" s="1"/>
  <c r="FW73" i="39" s="1"/>
  <c r="BP73" i="39"/>
  <c r="BS73" i="39" s="1"/>
  <c r="FX73" i="39" s="1"/>
  <c r="CA73" i="39"/>
  <c r="CD73" i="39" s="1"/>
  <c r="FY73" i="39" s="1"/>
  <c r="CL73" i="39"/>
  <c r="CO73" i="39" s="1"/>
  <c r="CW73" i="39"/>
  <c r="CZ73" i="39" s="1"/>
  <c r="GA73" i="39"/>
  <c r="DH73" i="39"/>
  <c r="DK73" i="39" s="1"/>
  <c r="DS73" i="39"/>
  <c r="DV73" i="39" s="1"/>
  <c r="GC73" i="39" s="1"/>
  <c r="ED73" i="39"/>
  <c r="EG73" i="39"/>
  <c r="GD73" i="39" s="1"/>
  <c r="EO73" i="39"/>
  <c r="ER73" i="39" s="1"/>
  <c r="GE73" i="39" s="1"/>
  <c r="EZ73" i="39"/>
  <c r="FC73" i="39" s="1"/>
  <c r="GF73" i="39" s="1"/>
  <c r="FK73" i="39"/>
  <c r="FN73" i="39" s="1"/>
  <c r="GG73" i="39" s="1"/>
  <c r="X72" i="39"/>
  <c r="AA72" i="39" s="1"/>
  <c r="AI72" i="39"/>
  <c r="AL72" i="39"/>
  <c r="FU72" i="39" s="1"/>
  <c r="AT72" i="39"/>
  <c r="AW72" i="39"/>
  <c r="FV72" i="39" s="1"/>
  <c r="BE72" i="39"/>
  <c r="BH72" i="39" s="1"/>
  <c r="FW72" i="39" s="1"/>
  <c r="BP72" i="39"/>
  <c r="BS72" i="39" s="1"/>
  <c r="CA72" i="39"/>
  <c r="CD72" i="39" s="1"/>
  <c r="FY72" i="39" s="1"/>
  <c r="CL72" i="39"/>
  <c r="CO72" i="39" s="1"/>
  <c r="FZ72" i="39" s="1"/>
  <c r="CW72" i="39"/>
  <c r="CZ72" i="39" s="1"/>
  <c r="GA72" i="39" s="1"/>
  <c r="DH72" i="39"/>
  <c r="DK72" i="39" s="1"/>
  <c r="GB72" i="39" s="1"/>
  <c r="DS72" i="39"/>
  <c r="DV72" i="39" s="1"/>
  <c r="GC72" i="39" s="1"/>
  <c r="ED72" i="39"/>
  <c r="EG72" i="39" s="1"/>
  <c r="GD72" i="39" s="1"/>
  <c r="EO72" i="39"/>
  <c r="ER72" i="39" s="1"/>
  <c r="GE72" i="39" s="1"/>
  <c r="EZ72" i="39"/>
  <c r="FC72" i="39" s="1"/>
  <c r="GF72" i="39" s="1"/>
  <c r="FK72" i="39"/>
  <c r="FN72" i="39" s="1"/>
  <c r="GG72" i="39" s="1"/>
  <c r="X71" i="39"/>
  <c r="AA71" i="39" s="1"/>
  <c r="AI71" i="39"/>
  <c r="AL71" i="39"/>
  <c r="FU71" i="39" s="1"/>
  <c r="AT71" i="39"/>
  <c r="AW71" i="39" s="1"/>
  <c r="FV71" i="39" s="1"/>
  <c r="BE71" i="39"/>
  <c r="BH71" i="39" s="1"/>
  <c r="FW71" i="39" s="1"/>
  <c r="BP71" i="39"/>
  <c r="BS71" i="39" s="1"/>
  <c r="FX71" i="39" s="1"/>
  <c r="CA71" i="39"/>
  <c r="CD71" i="39" s="1"/>
  <c r="FY71" i="39" s="1"/>
  <c r="CL71" i="39"/>
  <c r="CO71" i="39" s="1"/>
  <c r="FZ71" i="39" s="1"/>
  <c r="CW71" i="39"/>
  <c r="CZ71" i="39" s="1"/>
  <c r="GA71" i="39" s="1"/>
  <c r="DH71" i="39"/>
  <c r="DK71" i="39" s="1"/>
  <c r="GB71" i="39" s="1"/>
  <c r="DS71" i="39"/>
  <c r="DV71" i="39" s="1"/>
  <c r="GC71" i="39" s="1"/>
  <c r="ED71" i="39"/>
  <c r="EG71" i="39" s="1"/>
  <c r="GD71" i="39" s="1"/>
  <c r="EO71" i="39"/>
  <c r="ER71" i="39" s="1"/>
  <c r="GE71" i="39" s="1"/>
  <c r="EZ71" i="39"/>
  <c r="FC71" i="39"/>
  <c r="GF71" i="39" s="1"/>
  <c r="FK71" i="39"/>
  <c r="FN71" i="39" s="1"/>
  <c r="GG71" i="39" s="1"/>
  <c r="R70" i="39"/>
  <c r="X69" i="39"/>
  <c r="AA69" i="39" s="1"/>
  <c r="AI69" i="39"/>
  <c r="AL69" i="39" s="1"/>
  <c r="FU69" i="39" s="1"/>
  <c r="AT69" i="39"/>
  <c r="AW69" i="39" s="1"/>
  <c r="FV69" i="39" s="1"/>
  <c r="BE69" i="39"/>
  <c r="BH69" i="39" s="1"/>
  <c r="FW69" i="39" s="1"/>
  <c r="BP69" i="39"/>
  <c r="BS69" i="39" s="1"/>
  <c r="CA69" i="39"/>
  <c r="CD69" i="39" s="1"/>
  <c r="FY69" i="39"/>
  <c r="CL69" i="39"/>
  <c r="CO69" i="39" s="1"/>
  <c r="CW69" i="39"/>
  <c r="CZ69" i="39" s="1"/>
  <c r="GA69" i="39" s="1"/>
  <c r="DH69" i="39"/>
  <c r="DK69" i="39"/>
  <c r="GB69" i="39" s="1"/>
  <c r="DS69" i="39"/>
  <c r="DV69" i="39" s="1"/>
  <c r="GC69" i="39" s="1"/>
  <c r="ED69" i="39"/>
  <c r="EG69" i="39" s="1"/>
  <c r="GD69" i="39" s="1"/>
  <c r="EO69" i="39"/>
  <c r="ER69" i="39" s="1"/>
  <c r="GE69" i="39" s="1"/>
  <c r="EZ69" i="39"/>
  <c r="FC69" i="39" s="1"/>
  <c r="GF69" i="39" s="1"/>
  <c r="FK69" i="39"/>
  <c r="FN69" i="39" s="1"/>
  <c r="GG69" i="39" s="1"/>
  <c r="X68" i="39"/>
  <c r="AA68" i="39" s="1"/>
  <c r="FT68" i="39" s="1"/>
  <c r="AI68" i="39"/>
  <c r="AL68" i="39" s="1"/>
  <c r="FU68" i="39" s="1"/>
  <c r="AT68" i="39"/>
  <c r="AW68" i="39" s="1"/>
  <c r="FV68" i="39" s="1"/>
  <c r="BE68" i="39"/>
  <c r="BH68" i="39" s="1"/>
  <c r="FW68" i="39" s="1"/>
  <c r="BP68" i="39"/>
  <c r="BS68" i="39" s="1"/>
  <c r="FX68" i="39" s="1"/>
  <c r="CA68" i="39"/>
  <c r="CD68" i="39" s="1"/>
  <c r="CL68" i="39"/>
  <c r="CO68" i="39" s="1"/>
  <c r="FZ68" i="39" s="1"/>
  <c r="CW68" i="39"/>
  <c r="CZ68" i="39" s="1"/>
  <c r="GA68" i="39" s="1"/>
  <c r="DH68" i="39"/>
  <c r="DK68" i="39" s="1"/>
  <c r="GB68" i="39" s="1"/>
  <c r="DS68" i="39"/>
  <c r="DV68" i="39" s="1"/>
  <c r="GC68" i="39" s="1"/>
  <c r="ED68" i="39"/>
  <c r="EG68" i="39" s="1"/>
  <c r="GD68" i="39" s="1"/>
  <c r="EO68" i="39"/>
  <c r="ER68" i="39" s="1"/>
  <c r="GE68" i="39" s="1"/>
  <c r="EZ68" i="39"/>
  <c r="FC68" i="39" s="1"/>
  <c r="GF68" i="39" s="1"/>
  <c r="FK68" i="39"/>
  <c r="FN68" i="39" s="1"/>
  <c r="GG68" i="39" s="1"/>
  <c r="R66" i="39"/>
  <c r="X65" i="39"/>
  <c r="AA65" i="39" s="1"/>
  <c r="AI65" i="39"/>
  <c r="AL65" i="39" s="1"/>
  <c r="FU65" i="39" s="1"/>
  <c r="AT65" i="39"/>
  <c r="AW65" i="39" s="1"/>
  <c r="FV65" i="39" s="1"/>
  <c r="BE65" i="39"/>
  <c r="BH65" i="39" s="1"/>
  <c r="FW65" i="39" s="1"/>
  <c r="BP65" i="39"/>
  <c r="BS65" i="39"/>
  <c r="FX65" i="39" s="1"/>
  <c r="CA65" i="39"/>
  <c r="CD65" i="39" s="1"/>
  <c r="FY65" i="39" s="1"/>
  <c r="CL65" i="39"/>
  <c r="CO65" i="39" s="1"/>
  <c r="FZ65" i="39" s="1"/>
  <c r="CW65" i="39"/>
  <c r="CZ65" i="39" s="1"/>
  <c r="GA65" i="39" s="1"/>
  <c r="DH65" i="39"/>
  <c r="DK65" i="39" s="1"/>
  <c r="DS65" i="39"/>
  <c r="DV65" i="39" s="1"/>
  <c r="GC65" i="39" s="1"/>
  <c r="ED65" i="39"/>
  <c r="EG65" i="39" s="1"/>
  <c r="GD65" i="39" s="1"/>
  <c r="EO65" i="39"/>
  <c r="ER65" i="39" s="1"/>
  <c r="GE65" i="39" s="1"/>
  <c r="EZ65" i="39"/>
  <c r="FC65" i="39" s="1"/>
  <c r="GF65" i="39" s="1"/>
  <c r="FK65" i="39"/>
  <c r="FN65" i="39" s="1"/>
  <c r="GG65" i="39" s="1"/>
  <c r="FS64" i="39"/>
  <c r="X64" i="39"/>
  <c r="AA64" i="39" s="1"/>
  <c r="AI64" i="39"/>
  <c r="AL64" i="39" s="1"/>
  <c r="AT64" i="39"/>
  <c r="AW64" i="39" s="1"/>
  <c r="BE64" i="39"/>
  <c r="BH64" i="39" s="1"/>
  <c r="FW64" i="39" s="1"/>
  <c r="BP64" i="39"/>
  <c r="BS64" i="39" s="1"/>
  <c r="FX64" i="39" s="1"/>
  <c r="CA64" i="39"/>
  <c r="CD64" i="39" s="1"/>
  <c r="FY64" i="39" s="1"/>
  <c r="CL64" i="39"/>
  <c r="CO64" i="39" s="1"/>
  <c r="FZ64" i="39" s="1"/>
  <c r="CW64" i="39"/>
  <c r="CZ64" i="39" s="1"/>
  <c r="GA64" i="39" s="1"/>
  <c r="DH64" i="39"/>
  <c r="DK64" i="39" s="1"/>
  <c r="GB64" i="39" s="1"/>
  <c r="DS64" i="39"/>
  <c r="DV64" i="39" s="1"/>
  <c r="GC64" i="39" s="1"/>
  <c r="ED64" i="39"/>
  <c r="EG64" i="39" s="1"/>
  <c r="GD64" i="39" s="1"/>
  <c r="EO64" i="39"/>
  <c r="ER64" i="39" s="1"/>
  <c r="GE64" i="39" s="1"/>
  <c r="EZ64" i="39"/>
  <c r="FC64" i="39" s="1"/>
  <c r="GF64" i="39" s="1"/>
  <c r="FK64" i="39"/>
  <c r="FN64" i="39" s="1"/>
  <c r="GG64" i="39" s="1"/>
  <c r="X63" i="39"/>
  <c r="AA63" i="39" s="1"/>
  <c r="AI63" i="39"/>
  <c r="AL63" i="39" s="1"/>
  <c r="AT63" i="39"/>
  <c r="AW63" i="39" s="1"/>
  <c r="FV63" i="39" s="1"/>
  <c r="BE63" i="39"/>
  <c r="BH63" i="39" s="1"/>
  <c r="FW63" i="39" s="1"/>
  <c r="BP63" i="39"/>
  <c r="BS63" i="39" s="1"/>
  <c r="FX63" i="39" s="1"/>
  <c r="CA63" i="39"/>
  <c r="CD63" i="39" s="1"/>
  <c r="FY63" i="39" s="1"/>
  <c r="CL63" i="39"/>
  <c r="CO63" i="39" s="1"/>
  <c r="CW63" i="39"/>
  <c r="CZ63" i="39" s="1"/>
  <c r="GA63" i="39" s="1"/>
  <c r="DH63" i="39"/>
  <c r="DK63" i="39" s="1"/>
  <c r="DS63" i="39"/>
  <c r="DV63" i="39" s="1"/>
  <c r="GC63" i="39" s="1"/>
  <c r="ED63" i="39"/>
  <c r="EG63" i="39" s="1"/>
  <c r="GD63" i="39" s="1"/>
  <c r="EO63" i="39"/>
  <c r="ER63" i="39"/>
  <c r="GE63" i="39" s="1"/>
  <c r="EZ63" i="39"/>
  <c r="FC63" i="39" s="1"/>
  <c r="GF63" i="39" s="1"/>
  <c r="FK63" i="39"/>
  <c r="FN63" i="39" s="1"/>
  <c r="FS62" i="39"/>
  <c r="X62" i="39"/>
  <c r="AA62" i="39" s="1"/>
  <c r="FT62" i="39" s="1"/>
  <c r="AI62" i="39"/>
  <c r="AL62" i="39" s="1"/>
  <c r="AT62" i="39"/>
  <c r="AW62" i="39" s="1"/>
  <c r="FV62" i="39" s="1"/>
  <c r="BE62" i="39"/>
  <c r="BH62" i="39" s="1"/>
  <c r="BP62" i="39"/>
  <c r="BS62" i="39" s="1"/>
  <c r="FX62" i="39" s="1"/>
  <c r="CA62" i="39"/>
  <c r="CD62" i="39" s="1"/>
  <c r="FY62" i="39" s="1"/>
  <c r="CL62" i="39"/>
  <c r="CO62" i="39"/>
  <c r="FZ62" i="39" s="1"/>
  <c r="CW62" i="39"/>
  <c r="CZ62" i="39" s="1"/>
  <c r="GA62" i="39" s="1"/>
  <c r="DH62" i="39"/>
  <c r="DK62" i="39" s="1"/>
  <c r="GB62" i="39" s="1"/>
  <c r="DS62" i="39"/>
  <c r="DV62" i="39" s="1"/>
  <c r="GC62" i="39" s="1"/>
  <c r="ED62" i="39"/>
  <c r="EG62" i="39" s="1"/>
  <c r="GD62" i="39" s="1"/>
  <c r="EO62" i="39"/>
  <c r="ER62" i="39" s="1"/>
  <c r="GE62" i="39" s="1"/>
  <c r="EZ62" i="39"/>
  <c r="FC62" i="39" s="1"/>
  <c r="GF62" i="39" s="1"/>
  <c r="FK62" i="39"/>
  <c r="FN62" i="39" s="1"/>
  <c r="GG62" i="39" s="1"/>
  <c r="X61" i="39"/>
  <c r="AA61" i="39"/>
  <c r="AI61" i="39"/>
  <c r="AL61" i="39" s="1"/>
  <c r="FU61" i="39" s="1"/>
  <c r="AT61" i="39"/>
  <c r="AW61" i="39" s="1"/>
  <c r="FV61" i="39" s="1"/>
  <c r="BE61" i="39"/>
  <c r="BH61" i="39" s="1"/>
  <c r="BP61" i="39"/>
  <c r="BS61" i="39"/>
  <c r="FX61" i="39" s="1"/>
  <c r="CA61" i="39"/>
  <c r="CD61" i="39" s="1"/>
  <c r="FY61" i="39" s="1"/>
  <c r="CL61" i="39"/>
  <c r="CO61" i="39" s="1"/>
  <c r="FZ61" i="39" s="1"/>
  <c r="CW61" i="39"/>
  <c r="CZ61" i="39" s="1"/>
  <c r="GA61" i="39" s="1"/>
  <c r="DH61" i="39"/>
  <c r="DK61" i="39"/>
  <c r="GB61" i="39" s="1"/>
  <c r="DS61" i="39"/>
  <c r="DV61" i="39" s="1"/>
  <c r="GC61" i="39" s="1"/>
  <c r="ED61" i="39"/>
  <c r="EG61" i="39" s="1"/>
  <c r="GD61" i="39" s="1"/>
  <c r="EO61" i="39"/>
  <c r="ER61" i="39" s="1"/>
  <c r="GE61" i="39" s="1"/>
  <c r="EZ61" i="39"/>
  <c r="FC61" i="39"/>
  <c r="GF61" i="39" s="1"/>
  <c r="FK61" i="39"/>
  <c r="FN61" i="39" s="1"/>
  <c r="GG61" i="39" s="1"/>
  <c r="X60" i="39"/>
  <c r="AA60" i="39" s="1"/>
  <c r="FT60" i="39" s="1"/>
  <c r="AI60" i="39"/>
  <c r="AL60" i="39" s="1"/>
  <c r="AT60" i="39"/>
  <c r="AW60" i="39" s="1"/>
  <c r="BE60" i="39"/>
  <c r="BH60" i="39" s="1"/>
  <c r="FW60" i="39" s="1"/>
  <c r="BP60" i="39"/>
  <c r="BS60" i="39" s="1"/>
  <c r="FX60" i="39" s="1"/>
  <c r="CA60" i="39"/>
  <c r="CD60" i="39" s="1"/>
  <c r="FY60" i="39" s="1"/>
  <c r="CL60" i="39"/>
  <c r="CO60" i="39" s="1"/>
  <c r="FZ60" i="39" s="1"/>
  <c r="CW60" i="39"/>
  <c r="CZ60" i="39" s="1"/>
  <c r="GA60" i="39" s="1"/>
  <c r="DH60" i="39"/>
  <c r="DK60" i="39"/>
  <c r="GB60" i="39"/>
  <c r="DS60" i="39"/>
  <c r="DV60" i="39" s="1"/>
  <c r="GC60" i="39" s="1"/>
  <c r="ED60" i="39"/>
  <c r="EG60" i="39" s="1"/>
  <c r="GD60" i="39" s="1"/>
  <c r="EO60" i="39"/>
  <c r="ER60" i="39"/>
  <c r="EZ60" i="39"/>
  <c r="FC60" i="39" s="1"/>
  <c r="GF60" i="39" s="1"/>
  <c r="FK60" i="39"/>
  <c r="FN60" i="39" s="1"/>
  <c r="FS58" i="39"/>
  <c r="X58" i="39"/>
  <c r="AA58" i="39" s="1"/>
  <c r="FT58" i="39" s="1"/>
  <c r="AI58" i="39"/>
  <c r="AL58" i="39" s="1"/>
  <c r="AT58" i="39"/>
  <c r="AW58" i="39" s="1"/>
  <c r="FV58" i="39" s="1"/>
  <c r="BE58" i="39"/>
  <c r="BH58" i="39" s="1"/>
  <c r="FW58" i="39" s="1"/>
  <c r="BP58" i="39"/>
  <c r="BS58" i="39" s="1"/>
  <c r="FX58" i="39" s="1"/>
  <c r="CA58" i="39"/>
  <c r="CD58" i="39" s="1"/>
  <c r="FY58" i="39" s="1"/>
  <c r="CL58" i="39"/>
  <c r="CO58" i="39" s="1"/>
  <c r="FZ58" i="39" s="1"/>
  <c r="CW58" i="39"/>
  <c r="CZ58" i="39"/>
  <c r="GA58" i="39" s="1"/>
  <c r="DH58" i="39"/>
  <c r="DK58" i="39" s="1"/>
  <c r="GB58" i="39" s="1"/>
  <c r="DS58" i="39"/>
  <c r="DV58" i="39" s="1"/>
  <c r="GC58" i="39" s="1"/>
  <c r="ED58" i="39"/>
  <c r="EG58" i="39" s="1"/>
  <c r="GD58" i="39" s="1"/>
  <c r="EO58" i="39"/>
  <c r="ER58" i="39" s="1"/>
  <c r="GE58" i="39" s="1"/>
  <c r="EZ58" i="39"/>
  <c r="FC58" i="39" s="1"/>
  <c r="GF58" i="39" s="1"/>
  <c r="FK58" i="39"/>
  <c r="FN58" i="39" s="1"/>
  <c r="GG58" i="39" s="1"/>
  <c r="X57" i="39"/>
  <c r="AA57" i="39" s="1"/>
  <c r="AI57" i="39"/>
  <c r="AL57" i="39" s="1"/>
  <c r="AT57" i="39"/>
  <c r="AW57" i="39" s="1"/>
  <c r="BE57" i="39"/>
  <c r="BH57" i="39"/>
  <c r="FW57" i="39" s="1"/>
  <c r="BP57" i="39"/>
  <c r="BS57" i="39" s="1"/>
  <c r="CA57" i="39"/>
  <c r="CD57" i="39" s="1"/>
  <c r="FY57" i="39" s="1"/>
  <c r="CL57" i="39"/>
  <c r="CO57" i="39" s="1"/>
  <c r="FZ57" i="39" s="1"/>
  <c r="CW57" i="39"/>
  <c r="CZ57" i="39" s="1"/>
  <c r="GA57" i="39" s="1"/>
  <c r="DH57" i="39"/>
  <c r="DK57" i="39" s="1"/>
  <c r="GB57" i="39" s="1"/>
  <c r="DS57" i="39"/>
  <c r="DV57" i="39" s="1"/>
  <c r="GC57" i="39" s="1"/>
  <c r="ED57" i="39"/>
  <c r="EG57" i="39"/>
  <c r="GD57" i="39" s="1"/>
  <c r="EO57" i="39"/>
  <c r="ER57" i="39" s="1"/>
  <c r="GE57" i="39" s="1"/>
  <c r="EZ57" i="39"/>
  <c r="FC57" i="39" s="1"/>
  <c r="GF57" i="39" s="1"/>
  <c r="FK57" i="39"/>
  <c r="FN57" i="39" s="1"/>
  <c r="GG57" i="39" s="1"/>
  <c r="FS56" i="39"/>
  <c r="X56" i="39"/>
  <c r="AA56" i="39" s="1"/>
  <c r="FT56" i="39" s="1"/>
  <c r="AI56" i="39"/>
  <c r="AL56" i="39" s="1"/>
  <c r="AT56" i="39"/>
  <c r="AW56" i="39"/>
  <c r="FV56" i="39" s="1"/>
  <c r="BE56" i="39"/>
  <c r="BH56" i="39" s="1"/>
  <c r="FW56" i="39" s="1"/>
  <c r="BP56" i="39"/>
  <c r="BS56" i="39" s="1"/>
  <c r="CA56" i="39"/>
  <c r="CD56" i="39" s="1"/>
  <c r="FY56" i="39" s="1"/>
  <c r="CL56" i="39"/>
  <c r="CO56" i="39" s="1"/>
  <c r="FZ56" i="39" s="1"/>
  <c r="CW56" i="39"/>
  <c r="CZ56" i="39" s="1"/>
  <c r="GA56" i="39" s="1"/>
  <c r="DH56" i="39"/>
  <c r="DK56" i="39" s="1"/>
  <c r="GB56" i="39" s="1"/>
  <c r="DS56" i="39"/>
  <c r="DV56" i="39"/>
  <c r="GC56" i="39" s="1"/>
  <c r="ED56" i="39"/>
  <c r="EG56" i="39" s="1"/>
  <c r="GD56" i="39" s="1"/>
  <c r="EO56" i="39"/>
  <c r="ER56" i="39" s="1"/>
  <c r="GE56" i="39" s="1"/>
  <c r="EZ56" i="39"/>
  <c r="FC56" i="39" s="1"/>
  <c r="GF56" i="39" s="1"/>
  <c r="FK56" i="39"/>
  <c r="FN56" i="39" s="1"/>
  <c r="GG56" i="39" s="1"/>
  <c r="X55" i="39"/>
  <c r="AA55" i="39" s="1"/>
  <c r="AI55" i="39"/>
  <c r="AL55" i="39" s="1"/>
  <c r="AT55" i="39"/>
  <c r="AW55" i="39" s="1"/>
  <c r="FV55" i="39" s="1"/>
  <c r="BE55" i="39"/>
  <c r="BH55" i="39" s="1"/>
  <c r="FW55" i="39" s="1"/>
  <c r="BP55" i="39"/>
  <c r="BS55" i="39" s="1"/>
  <c r="FX55" i="39" s="1"/>
  <c r="CA55" i="39"/>
  <c r="CD55" i="39" s="1"/>
  <c r="FY55" i="39" s="1"/>
  <c r="CL55" i="39"/>
  <c r="CO55" i="39" s="1"/>
  <c r="FZ55" i="39" s="1"/>
  <c r="CW55" i="39"/>
  <c r="CZ55" i="39" s="1"/>
  <c r="GA55" i="39" s="1"/>
  <c r="DH55" i="39"/>
  <c r="DK55" i="39" s="1"/>
  <c r="GB55" i="39" s="1"/>
  <c r="DS55" i="39"/>
  <c r="DV55" i="39"/>
  <c r="GC55" i="39" s="1"/>
  <c r="ED55" i="39"/>
  <c r="EG55" i="39" s="1"/>
  <c r="GD55" i="39" s="1"/>
  <c r="EO55" i="39"/>
  <c r="ER55" i="39" s="1"/>
  <c r="GE55" i="39" s="1"/>
  <c r="EZ55" i="39"/>
  <c r="FC55" i="39" s="1"/>
  <c r="GF55" i="39" s="1"/>
  <c r="FK55" i="39"/>
  <c r="FN55" i="39" s="1"/>
  <c r="GG55" i="39" s="1"/>
  <c r="FS54" i="39"/>
  <c r="X54" i="39"/>
  <c r="AA54" i="39" s="1"/>
  <c r="FT54" i="39" s="1"/>
  <c r="AI54" i="39"/>
  <c r="AL54" i="39" s="1"/>
  <c r="AT54" i="39"/>
  <c r="AW54" i="39" s="1"/>
  <c r="BE54" i="39"/>
  <c r="BH54" i="39" s="1"/>
  <c r="FW54" i="39" s="1"/>
  <c r="BP54" i="39"/>
  <c r="BS54" i="39" s="1"/>
  <c r="FX54" i="39" s="1"/>
  <c r="CA54" i="39"/>
  <c r="CD54" i="39" s="1"/>
  <c r="FY54" i="39" s="1"/>
  <c r="CL54" i="39"/>
  <c r="CO54" i="39" s="1"/>
  <c r="FZ54" i="39" s="1"/>
  <c r="CW54" i="39"/>
  <c r="CZ54" i="39"/>
  <c r="GA54" i="39" s="1"/>
  <c r="DH54" i="39"/>
  <c r="DK54" i="39" s="1"/>
  <c r="GB54" i="39" s="1"/>
  <c r="DS54" i="39"/>
  <c r="DV54" i="39" s="1"/>
  <c r="GC54" i="39" s="1"/>
  <c r="ED54" i="39"/>
  <c r="EG54" i="39" s="1"/>
  <c r="GD54" i="39" s="1"/>
  <c r="EO54" i="39"/>
  <c r="ER54" i="39" s="1"/>
  <c r="GE54" i="39" s="1"/>
  <c r="EZ54" i="39"/>
  <c r="FC54" i="39" s="1"/>
  <c r="GF54" i="39" s="1"/>
  <c r="FK54" i="39"/>
  <c r="FN54" i="39" s="1"/>
  <c r="GG54" i="39" s="1"/>
  <c r="X51" i="39"/>
  <c r="AA51" i="39"/>
  <c r="AI51" i="39"/>
  <c r="AL51" i="39" s="1"/>
  <c r="FU51" i="39" s="1"/>
  <c r="AT51" i="39"/>
  <c r="AW51" i="39" s="1"/>
  <c r="FV51" i="39" s="1"/>
  <c r="BE51" i="39"/>
  <c r="BH51" i="39" s="1"/>
  <c r="BP51" i="39"/>
  <c r="BS51" i="39" s="1"/>
  <c r="FX51" i="39" s="1"/>
  <c r="CA51" i="39"/>
  <c r="CD51" i="39" s="1"/>
  <c r="FY51" i="39" s="1"/>
  <c r="CL51" i="39"/>
  <c r="CO51" i="39" s="1"/>
  <c r="FZ51" i="39" s="1"/>
  <c r="CW51" i="39"/>
  <c r="CZ51" i="39" s="1"/>
  <c r="GA51" i="39" s="1"/>
  <c r="DH51" i="39"/>
  <c r="DK51" i="39" s="1"/>
  <c r="GB51" i="39" s="1"/>
  <c r="DS51" i="39"/>
  <c r="DV51" i="39"/>
  <c r="GC51" i="39" s="1"/>
  <c r="ED51" i="39"/>
  <c r="EG51" i="39" s="1"/>
  <c r="GD51" i="39" s="1"/>
  <c r="EO51" i="39"/>
  <c r="ER51" i="39" s="1"/>
  <c r="GE51" i="39" s="1"/>
  <c r="EZ51" i="39"/>
  <c r="FC51" i="39" s="1"/>
  <c r="GF51" i="39" s="1"/>
  <c r="FK51" i="39"/>
  <c r="FN51" i="39"/>
  <c r="GG51" i="39"/>
  <c r="FS50" i="39"/>
  <c r="X50" i="39"/>
  <c r="AA50" i="39"/>
  <c r="FT50" i="39"/>
  <c r="AI50" i="39"/>
  <c r="AL50" i="39" s="1"/>
  <c r="AT50" i="39"/>
  <c r="AW50" i="39" s="1"/>
  <c r="FV50" i="39" s="1"/>
  <c r="BE50" i="39"/>
  <c r="BH50" i="39"/>
  <c r="FW50" i="39" s="1"/>
  <c r="BP50" i="39"/>
  <c r="BS50" i="39" s="1"/>
  <c r="FX50" i="39" s="1"/>
  <c r="CA50" i="39"/>
  <c r="CD50" i="39" s="1"/>
  <c r="FY50" i="39" s="1"/>
  <c r="CL50" i="39"/>
  <c r="CO50" i="39" s="1"/>
  <c r="FZ50" i="39" s="1"/>
  <c r="CW50" i="39"/>
  <c r="CZ50" i="39" s="1"/>
  <c r="GA50" i="39" s="1"/>
  <c r="DH50" i="39"/>
  <c r="DK50" i="39" s="1"/>
  <c r="GB50" i="39" s="1"/>
  <c r="DS50" i="39"/>
  <c r="DV50" i="39" s="1"/>
  <c r="GC50" i="39" s="1"/>
  <c r="ED50" i="39"/>
  <c r="EG50" i="39" s="1"/>
  <c r="GD50" i="39" s="1"/>
  <c r="EO50" i="39"/>
  <c r="ER50" i="39" s="1"/>
  <c r="GE50" i="39" s="1"/>
  <c r="EZ50" i="39"/>
  <c r="FC50" i="39"/>
  <c r="GF50" i="39" s="1"/>
  <c r="FK50" i="39"/>
  <c r="FN50" i="39" s="1"/>
  <c r="GG50" i="39" s="1"/>
  <c r="X49" i="39"/>
  <c r="AA49" i="39" s="1"/>
  <c r="AI49" i="39"/>
  <c r="AL49" i="39" s="1"/>
  <c r="AT49" i="39"/>
  <c r="AW49" i="39" s="1"/>
  <c r="FV49" i="39" s="1"/>
  <c r="BE49" i="39"/>
  <c r="BH49" i="39" s="1"/>
  <c r="FW49" i="39" s="1"/>
  <c r="BP49" i="39"/>
  <c r="BS49" i="39" s="1"/>
  <c r="FX49" i="39" s="1"/>
  <c r="CA49" i="39"/>
  <c r="CD49" i="39" s="1"/>
  <c r="FY49" i="39" s="1"/>
  <c r="CL49" i="39"/>
  <c r="CO49" i="39" s="1"/>
  <c r="FZ49" i="39" s="1"/>
  <c r="CW49" i="39"/>
  <c r="CZ49" i="39"/>
  <c r="GA49" i="39"/>
  <c r="DH49" i="39"/>
  <c r="DK49" i="39" s="1"/>
  <c r="GB49" i="39" s="1"/>
  <c r="DS49" i="39"/>
  <c r="DV49" i="39" s="1"/>
  <c r="GC49" i="39" s="1"/>
  <c r="ED49" i="39"/>
  <c r="EG49" i="39"/>
  <c r="GD49" i="39" s="1"/>
  <c r="EO49" i="39"/>
  <c r="ER49" i="39" s="1"/>
  <c r="GE49" i="39" s="1"/>
  <c r="EZ49" i="39"/>
  <c r="FC49" i="39" s="1"/>
  <c r="GF49" i="39" s="1"/>
  <c r="FK49" i="39"/>
  <c r="FN49" i="39" s="1"/>
  <c r="GG49" i="39" s="1"/>
  <c r="R48" i="39"/>
  <c r="X47" i="39"/>
  <c r="AA47" i="39" s="1"/>
  <c r="AI47" i="39"/>
  <c r="AL47" i="39" s="1"/>
  <c r="FU47" i="39" s="1"/>
  <c r="AT47" i="39"/>
  <c r="AW47" i="39" s="1"/>
  <c r="FV47" i="39" s="1"/>
  <c r="BE47" i="39"/>
  <c r="BH47" i="39"/>
  <c r="FW47" i="39" s="1"/>
  <c r="BP47" i="39"/>
  <c r="BS47" i="39" s="1"/>
  <c r="FX47" i="39" s="1"/>
  <c r="CA47" i="39"/>
  <c r="CD47" i="39" s="1"/>
  <c r="CL47" i="39"/>
  <c r="CO47" i="39" s="1"/>
  <c r="FZ47" i="39" s="1"/>
  <c r="CW47" i="39"/>
  <c r="CZ47" i="39" s="1"/>
  <c r="GA47" i="39" s="1"/>
  <c r="DH47" i="39"/>
  <c r="DK47" i="39" s="1"/>
  <c r="GB47" i="39" s="1"/>
  <c r="DS47" i="39"/>
  <c r="DV47" i="39" s="1"/>
  <c r="GC47" i="39" s="1"/>
  <c r="ED47" i="39"/>
  <c r="EG47" i="39"/>
  <c r="GD47" i="39" s="1"/>
  <c r="EO47" i="39"/>
  <c r="ER47" i="39" s="1"/>
  <c r="GE47" i="39" s="1"/>
  <c r="EZ47" i="39"/>
  <c r="FC47" i="39" s="1"/>
  <c r="GF47" i="39" s="1"/>
  <c r="FK47" i="39"/>
  <c r="FN47" i="39" s="1"/>
  <c r="GG47" i="39" s="1"/>
  <c r="R46" i="39"/>
  <c r="X44" i="39"/>
  <c r="AA44" i="39"/>
  <c r="FT44" i="39" s="1"/>
  <c r="AI44" i="39"/>
  <c r="AL44" i="39" s="1"/>
  <c r="AT44" i="39"/>
  <c r="AW44" i="39" s="1"/>
  <c r="FV44" i="39" s="1"/>
  <c r="BE44" i="39"/>
  <c r="BH44" i="39" s="1"/>
  <c r="FW44" i="39" s="1"/>
  <c r="BP44" i="39"/>
  <c r="BS44" i="39" s="1"/>
  <c r="FX44" i="39" s="1"/>
  <c r="CA44" i="39"/>
  <c r="CD44" i="39" s="1"/>
  <c r="FY44" i="39" s="1"/>
  <c r="CL44" i="39"/>
  <c r="CO44" i="39" s="1"/>
  <c r="CW44" i="39"/>
  <c r="CZ44" i="39"/>
  <c r="GA44" i="39" s="1"/>
  <c r="DH44" i="39"/>
  <c r="DK44" i="39" s="1"/>
  <c r="GB44" i="39" s="1"/>
  <c r="DS44" i="39"/>
  <c r="DV44" i="39" s="1"/>
  <c r="GC44" i="39" s="1"/>
  <c r="ED44" i="39"/>
  <c r="EG44" i="39" s="1"/>
  <c r="GD44" i="39" s="1"/>
  <c r="EO44" i="39"/>
  <c r="ER44" i="39"/>
  <c r="GE44" i="39" s="1"/>
  <c r="EZ44" i="39"/>
  <c r="FC44" i="39" s="1"/>
  <c r="GF44" i="39" s="1"/>
  <c r="FK44" i="39"/>
  <c r="FN44" i="39" s="1"/>
  <c r="GG44" i="39" s="1"/>
  <c r="X43" i="39"/>
  <c r="AA43" i="39" s="1"/>
  <c r="AI43" i="39"/>
  <c r="AL43" i="39" s="1"/>
  <c r="AT43" i="39"/>
  <c r="AW43" i="39" s="1"/>
  <c r="FV43" i="39" s="1"/>
  <c r="BE43" i="39"/>
  <c r="BH43" i="39" s="1"/>
  <c r="FW43" i="39" s="1"/>
  <c r="BP43" i="39"/>
  <c r="BS43" i="39" s="1"/>
  <c r="FX43" i="39" s="1"/>
  <c r="CA43" i="39"/>
  <c r="CD43" i="39" s="1"/>
  <c r="FY43" i="39" s="1"/>
  <c r="CL43" i="39"/>
  <c r="CO43" i="39" s="1"/>
  <c r="FZ43" i="39" s="1"/>
  <c r="CW43" i="39"/>
  <c r="CZ43" i="39"/>
  <c r="GA43" i="39" s="1"/>
  <c r="DH43" i="39"/>
  <c r="DK43" i="39" s="1"/>
  <c r="GB43" i="39" s="1"/>
  <c r="DS43" i="39"/>
  <c r="DV43" i="39" s="1"/>
  <c r="GC43" i="39" s="1"/>
  <c r="ED43" i="39"/>
  <c r="EG43" i="39" s="1"/>
  <c r="GD43" i="39" s="1"/>
  <c r="EO43" i="39"/>
  <c r="ER43" i="39"/>
  <c r="GE43" i="39" s="1"/>
  <c r="EZ43" i="39"/>
  <c r="FC43" i="39" s="1"/>
  <c r="GF43" i="39" s="1"/>
  <c r="FK43" i="39"/>
  <c r="FN43" i="39" s="1"/>
  <c r="GG43" i="39" s="1"/>
  <c r="FS42" i="39"/>
  <c r="X42" i="39"/>
  <c r="AA42" i="39" s="1"/>
  <c r="AI42" i="39"/>
  <c r="AL42" i="39" s="1"/>
  <c r="AT42" i="39"/>
  <c r="AW42" i="39"/>
  <c r="FV42" i="39" s="1"/>
  <c r="BE42" i="39"/>
  <c r="BH42" i="39" s="1"/>
  <c r="FW42" i="39" s="1"/>
  <c r="BP42" i="39"/>
  <c r="BS42" i="39" s="1"/>
  <c r="FX42" i="39" s="1"/>
  <c r="CA42" i="39"/>
  <c r="CD42" i="39" s="1"/>
  <c r="CL42" i="39"/>
  <c r="CO42" i="39" s="1"/>
  <c r="FZ42" i="39" s="1"/>
  <c r="CW42" i="39"/>
  <c r="CZ42" i="39" s="1"/>
  <c r="GA42" i="39" s="1"/>
  <c r="DH42" i="39"/>
  <c r="DK42" i="39" s="1"/>
  <c r="GB42" i="39" s="1"/>
  <c r="DS42" i="39"/>
  <c r="DV42" i="39"/>
  <c r="GC42" i="39" s="1"/>
  <c r="ED42" i="39"/>
  <c r="EG42" i="39" s="1"/>
  <c r="GD42" i="39" s="1"/>
  <c r="EO42" i="39"/>
  <c r="ER42" i="39" s="1"/>
  <c r="GE42" i="39" s="1"/>
  <c r="EZ42" i="39"/>
  <c r="FC42" i="39" s="1"/>
  <c r="GF42" i="39" s="1"/>
  <c r="FK42" i="39"/>
  <c r="FN42" i="39"/>
  <c r="GG42" i="39" s="1"/>
  <c r="R40" i="39"/>
  <c r="X39" i="39"/>
  <c r="AA39" i="39" s="1"/>
  <c r="AI39" i="39"/>
  <c r="AL39" i="39" s="1"/>
  <c r="FU39" i="39" s="1"/>
  <c r="AT39" i="39"/>
  <c r="AW39" i="39"/>
  <c r="FV39" i="39" s="1"/>
  <c r="BE39" i="39"/>
  <c r="BH39" i="39" s="1"/>
  <c r="FW39" i="39" s="1"/>
  <c r="BP39" i="39"/>
  <c r="BS39" i="39" s="1"/>
  <c r="CA39" i="39"/>
  <c r="CD39" i="39" s="1"/>
  <c r="FY39" i="39" s="1"/>
  <c r="CL39" i="39"/>
  <c r="CO39" i="39" s="1"/>
  <c r="FZ39" i="39" s="1"/>
  <c r="CW39" i="39"/>
  <c r="CZ39" i="39" s="1"/>
  <c r="GA39" i="39" s="1"/>
  <c r="DH39" i="39"/>
  <c r="DK39" i="39" s="1"/>
  <c r="GB39" i="39" s="1"/>
  <c r="DS39" i="39"/>
  <c r="DV39" i="39" s="1"/>
  <c r="ED39" i="39"/>
  <c r="EG39" i="39" s="1"/>
  <c r="GD39" i="39" s="1"/>
  <c r="EO39" i="39"/>
  <c r="ER39" i="39"/>
  <c r="GE39" i="39" s="1"/>
  <c r="EZ39" i="39"/>
  <c r="FC39" i="39" s="1"/>
  <c r="GF39" i="39" s="1"/>
  <c r="FK39" i="39"/>
  <c r="FN39" i="39" s="1"/>
  <c r="GG39" i="39" s="1"/>
  <c r="FS38" i="39"/>
  <c r="X38" i="39"/>
  <c r="AA38" i="39" s="1"/>
  <c r="AI38" i="39"/>
  <c r="AL38" i="39" s="1"/>
  <c r="AT38" i="39"/>
  <c r="AW38" i="39" s="1"/>
  <c r="FV38" i="39" s="1"/>
  <c r="BE38" i="39"/>
  <c r="BH38" i="39" s="1"/>
  <c r="FW38" i="39" s="1"/>
  <c r="BP38" i="39"/>
  <c r="BS38" i="39" s="1"/>
  <c r="CA38" i="39"/>
  <c r="CD38" i="39" s="1"/>
  <c r="FY38" i="39" s="1"/>
  <c r="CL38" i="39"/>
  <c r="CO38" i="39"/>
  <c r="FZ38" i="39" s="1"/>
  <c r="CW38" i="39"/>
  <c r="CZ38" i="39" s="1"/>
  <c r="GA38" i="39" s="1"/>
  <c r="DH38" i="39"/>
  <c r="DK38" i="39" s="1"/>
  <c r="GB38" i="39" s="1"/>
  <c r="DS38" i="39"/>
  <c r="DV38" i="39" s="1"/>
  <c r="GC38" i="39" s="1"/>
  <c r="ED38" i="39"/>
  <c r="EG38" i="39"/>
  <c r="GD38" i="39" s="1"/>
  <c r="EO38" i="39"/>
  <c r="ER38" i="39" s="1"/>
  <c r="GE38" i="39" s="1"/>
  <c r="EZ38" i="39"/>
  <c r="FC38" i="39" s="1"/>
  <c r="GF38" i="39" s="1"/>
  <c r="FK38" i="39"/>
  <c r="FN38" i="39" s="1"/>
  <c r="GG38" i="39" s="1"/>
  <c r="X36" i="39"/>
  <c r="AA36" i="39" s="1"/>
  <c r="AI36" i="39"/>
  <c r="AL36" i="39"/>
  <c r="AT36" i="39"/>
  <c r="AW36" i="39" s="1"/>
  <c r="FV36" i="39" s="1"/>
  <c r="BE36" i="39"/>
  <c r="BH36" i="39" s="1"/>
  <c r="FW36" i="39" s="1"/>
  <c r="BP36" i="39"/>
  <c r="BS36" i="39" s="1"/>
  <c r="FX36" i="39" s="1"/>
  <c r="CA36" i="39"/>
  <c r="CD36" i="39" s="1"/>
  <c r="FY36" i="39" s="1"/>
  <c r="CL36" i="39"/>
  <c r="CO36" i="39"/>
  <c r="FZ36" i="39" s="1"/>
  <c r="CW36" i="39"/>
  <c r="CZ36" i="39" s="1"/>
  <c r="GA36" i="39" s="1"/>
  <c r="DH36" i="39"/>
  <c r="DK36" i="39" s="1"/>
  <c r="GB36" i="39" s="1"/>
  <c r="DS36" i="39"/>
  <c r="DV36" i="39" s="1"/>
  <c r="GC36" i="39" s="1"/>
  <c r="ED36" i="39"/>
  <c r="EG36" i="39"/>
  <c r="GD36" i="39"/>
  <c r="EO36" i="39"/>
  <c r="ER36" i="39" s="1"/>
  <c r="GE36" i="39" s="1"/>
  <c r="EZ36" i="39"/>
  <c r="FC36" i="39" s="1"/>
  <c r="GF36" i="39" s="1"/>
  <c r="FK36" i="39"/>
  <c r="FN36" i="39"/>
  <c r="GG36" i="39" s="1"/>
  <c r="FS34" i="39"/>
  <c r="X34" i="39"/>
  <c r="AA34" i="39" s="1"/>
  <c r="AI34" i="39"/>
  <c r="AL34" i="39"/>
  <c r="AT34" i="39"/>
  <c r="AW34" i="39" s="1"/>
  <c r="FV34" i="39" s="1"/>
  <c r="BE34" i="39"/>
  <c r="BH34" i="39" s="1"/>
  <c r="FW34" i="39" s="1"/>
  <c r="BP34" i="39"/>
  <c r="BS34" i="39" s="1"/>
  <c r="FX34" i="39" s="1"/>
  <c r="CA34" i="39"/>
  <c r="CD34" i="39" s="1"/>
  <c r="FY34" i="39" s="1"/>
  <c r="CL34" i="39"/>
  <c r="CO34" i="39" s="1"/>
  <c r="FZ34" i="39" s="1"/>
  <c r="CW34" i="39"/>
  <c r="CZ34" i="39" s="1"/>
  <c r="GA34" i="39" s="1"/>
  <c r="DH34" i="39"/>
  <c r="DK34" i="39" s="1"/>
  <c r="GB34" i="39" s="1"/>
  <c r="DS34" i="39"/>
  <c r="DV34" i="39" s="1"/>
  <c r="GC34" i="39" s="1"/>
  <c r="ED34" i="39"/>
  <c r="EG34" i="39"/>
  <c r="GD34" i="39" s="1"/>
  <c r="EO34" i="39"/>
  <c r="ER34" i="39" s="1"/>
  <c r="GE34" i="39" s="1"/>
  <c r="EZ34" i="39"/>
  <c r="FC34" i="39" s="1"/>
  <c r="GF34" i="39" s="1"/>
  <c r="FK34" i="39"/>
  <c r="FN34" i="39" s="1"/>
  <c r="GG34" i="39" s="1"/>
  <c r="X33" i="39"/>
  <c r="AA33" i="39"/>
  <c r="AI33" i="39"/>
  <c r="AL33" i="39" s="1"/>
  <c r="AT33" i="39"/>
  <c r="AW33" i="39" s="1"/>
  <c r="FV33" i="39" s="1"/>
  <c r="BE33" i="39"/>
  <c r="BH33" i="39" s="1"/>
  <c r="BP33" i="39"/>
  <c r="BS33" i="39" s="1"/>
  <c r="FX33" i="39" s="1"/>
  <c r="CA33" i="39"/>
  <c r="CD33" i="39"/>
  <c r="FY33" i="39" s="1"/>
  <c r="CL33" i="39"/>
  <c r="CO33" i="39" s="1"/>
  <c r="FZ33" i="39" s="1"/>
  <c r="CW33" i="39"/>
  <c r="CZ33" i="39" s="1"/>
  <c r="GA33" i="39" s="1"/>
  <c r="DH33" i="39"/>
  <c r="DK33" i="39" s="1"/>
  <c r="GB33" i="39" s="1"/>
  <c r="DS33" i="39"/>
  <c r="DV33" i="39"/>
  <c r="GC33" i="39"/>
  <c r="ED33" i="39"/>
  <c r="EG33" i="39" s="1"/>
  <c r="GD33" i="39" s="1"/>
  <c r="EO33" i="39"/>
  <c r="ER33" i="39" s="1"/>
  <c r="GE33" i="39" s="1"/>
  <c r="EZ33" i="39"/>
  <c r="FC33" i="39"/>
  <c r="GF33" i="39" s="1"/>
  <c r="FK33" i="39"/>
  <c r="FN33" i="39" s="1"/>
  <c r="GG33" i="39" s="1"/>
  <c r="R32" i="39"/>
  <c r="X31" i="39"/>
  <c r="AA31" i="39" s="1"/>
  <c r="AI31" i="39"/>
  <c r="AL31" i="39" s="1"/>
  <c r="AT31" i="39"/>
  <c r="AW31" i="39" s="1"/>
  <c r="FV31" i="39" s="1"/>
  <c r="BE31" i="39"/>
  <c r="BH31" i="39" s="1"/>
  <c r="FW31" i="39" s="1"/>
  <c r="BP31" i="39"/>
  <c r="BS31" i="39" s="1"/>
  <c r="FX31" i="39" s="1"/>
  <c r="CA31" i="39"/>
  <c r="CD31" i="39"/>
  <c r="FY31" i="39"/>
  <c r="CL31" i="39"/>
  <c r="CO31" i="39" s="1"/>
  <c r="FZ31" i="39" s="1"/>
  <c r="CW31" i="39"/>
  <c r="CZ31" i="39" s="1"/>
  <c r="GA31" i="39" s="1"/>
  <c r="DH31" i="39"/>
  <c r="DK31" i="39"/>
  <c r="GB31" i="39" s="1"/>
  <c r="DS31" i="39"/>
  <c r="DV31" i="39" s="1"/>
  <c r="GC31" i="39" s="1"/>
  <c r="ED31" i="39"/>
  <c r="EG31" i="39" s="1"/>
  <c r="GD31" i="39" s="1"/>
  <c r="EO31" i="39"/>
  <c r="ER31" i="39" s="1"/>
  <c r="GE31" i="39" s="1"/>
  <c r="EZ31" i="39"/>
  <c r="FC31" i="39"/>
  <c r="GF31" i="39" s="1"/>
  <c r="FK31" i="39"/>
  <c r="FN31" i="39" s="1"/>
  <c r="GG31" i="39" s="1"/>
  <c r="FS30" i="39"/>
  <c r="X30" i="39"/>
  <c r="AA30" i="39" s="1"/>
  <c r="FT30" i="39" s="1"/>
  <c r="AI30" i="39"/>
  <c r="AL30" i="39" s="1"/>
  <c r="AT30" i="39"/>
  <c r="AW30" i="39" s="1"/>
  <c r="FV30" i="39" s="1"/>
  <c r="BE30" i="39"/>
  <c r="BH30" i="39" s="1"/>
  <c r="FW30" i="39" s="1"/>
  <c r="BP30" i="39"/>
  <c r="BS30" i="39"/>
  <c r="FX30" i="39" s="1"/>
  <c r="CA30" i="39"/>
  <c r="CD30" i="39" s="1"/>
  <c r="FY30" i="39" s="1"/>
  <c r="CL30" i="39"/>
  <c r="CO30" i="39" s="1"/>
  <c r="FZ30" i="39" s="1"/>
  <c r="CW30" i="39"/>
  <c r="CZ30" i="39" s="1"/>
  <c r="GA30" i="39" s="1"/>
  <c r="DH30" i="39"/>
  <c r="DK30" i="39" s="1"/>
  <c r="GB30" i="39" s="1"/>
  <c r="DS30" i="39"/>
  <c r="DV30" i="39" s="1"/>
  <c r="GC30" i="39" s="1"/>
  <c r="ED30" i="39"/>
  <c r="EG30" i="39" s="1"/>
  <c r="GD30" i="39" s="1"/>
  <c r="EO30" i="39"/>
  <c r="ER30" i="39"/>
  <c r="GE30" i="39" s="1"/>
  <c r="EZ30" i="39"/>
  <c r="FC30" i="39" s="1"/>
  <c r="GF30" i="39" s="1"/>
  <c r="FK30" i="39"/>
  <c r="FN30" i="39" s="1"/>
  <c r="GG30" i="39" s="1"/>
  <c r="X28" i="39"/>
  <c r="AA28" i="39" s="1"/>
  <c r="AI28" i="39"/>
  <c r="AL28" i="39" s="1"/>
  <c r="AT28" i="39"/>
  <c r="AW28" i="39" s="1"/>
  <c r="FV28" i="39" s="1"/>
  <c r="BE28" i="39"/>
  <c r="BH28" i="39" s="1"/>
  <c r="BP28" i="39"/>
  <c r="BS28" i="39" s="1"/>
  <c r="FX28" i="39" s="1"/>
  <c r="CA28" i="39"/>
  <c r="CD28" i="39" s="1"/>
  <c r="CL28" i="39"/>
  <c r="CO28" i="39" s="1"/>
  <c r="FZ28" i="39" s="1"/>
  <c r="CW28" i="39"/>
  <c r="CZ28" i="39" s="1"/>
  <c r="GA28" i="39" s="1"/>
  <c r="DH28" i="39"/>
  <c r="DK28" i="39"/>
  <c r="GB28" i="39" s="1"/>
  <c r="DS28" i="39"/>
  <c r="DV28" i="39" s="1"/>
  <c r="GC28" i="39" s="1"/>
  <c r="ED28" i="39"/>
  <c r="EG28" i="39" s="1"/>
  <c r="GD28" i="39" s="1"/>
  <c r="EO28" i="39"/>
  <c r="ER28" i="39" s="1"/>
  <c r="GE28" i="39" s="1"/>
  <c r="EZ28" i="39"/>
  <c r="FC28" i="39"/>
  <c r="GF28" i="39" s="1"/>
  <c r="FK28" i="39"/>
  <c r="FN28" i="39" s="1"/>
  <c r="GG28" i="39" s="1"/>
  <c r="FS26" i="39"/>
  <c r="X26" i="39"/>
  <c r="AA26" i="39" s="1"/>
  <c r="AI26" i="39"/>
  <c r="AL26" i="39" s="1"/>
  <c r="AT26" i="39"/>
  <c r="AW26" i="39" s="1"/>
  <c r="FV26" i="39" s="1"/>
  <c r="BE26" i="39"/>
  <c r="BH26" i="39" s="1"/>
  <c r="FW26" i="39" s="1"/>
  <c r="BP26" i="39"/>
  <c r="BS26" i="39"/>
  <c r="FX26" i="39"/>
  <c r="CA26" i="39"/>
  <c r="CD26" i="39" s="1"/>
  <c r="FY26" i="39" s="1"/>
  <c r="CL26" i="39"/>
  <c r="CO26" i="39" s="1"/>
  <c r="FZ26" i="39" s="1"/>
  <c r="CW26" i="39"/>
  <c r="CZ26" i="39"/>
  <c r="GA26" i="39" s="1"/>
  <c r="DH26" i="39"/>
  <c r="DK26" i="39" s="1"/>
  <c r="GB26" i="39" s="1"/>
  <c r="DS26" i="39"/>
  <c r="DV26" i="39" s="1"/>
  <c r="GC26" i="39" s="1"/>
  <c r="ED26" i="39"/>
  <c r="EG26" i="39" s="1"/>
  <c r="GD26" i="39" s="1"/>
  <c r="EO26" i="39"/>
  <c r="ER26" i="39"/>
  <c r="GE26" i="39" s="1"/>
  <c r="EZ26" i="39"/>
  <c r="FC26" i="39" s="1"/>
  <c r="GF26" i="39" s="1"/>
  <c r="FK26" i="39"/>
  <c r="FN26" i="39" s="1"/>
  <c r="GG26" i="39" s="1"/>
  <c r="X25" i="39"/>
  <c r="AA25" i="39" s="1"/>
  <c r="AI25" i="39"/>
  <c r="AL25" i="39" s="1"/>
  <c r="AT25" i="39"/>
  <c r="AW25" i="39"/>
  <c r="FV25" i="39" s="1"/>
  <c r="BE25" i="39"/>
  <c r="BH25" i="39" s="1"/>
  <c r="FW25" i="39" s="1"/>
  <c r="BP25" i="39"/>
  <c r="BS25" i="39" s="1"/>
  <c r="FX25" i="39" s="1"/>
  <c r="CA25" i="39"/>
  <c r="CD25" i="39" s="1"/>
  <c r="FY25" i="39" s="1"/>
  <c r="CL25" i="39"/>
  <c r="CO25" i="39" s="1"/>
  <c r="FZ25" i="39" s="1"/>
  <c r="CW25" i="39"/>
  <c r="CZ25" i="39"/>
  <c r="GA25" i="39" s="1"/>
  <c r="DH25" i="39"/>
  <c r="DK25" i="39" s="1"/>
  <c r="GB25" i="39" s="1"/>
  <c r="DS25" i="39"/>
  <c r="DV25" i="39" s="1"/>
  <c r="GC25" i="39" s="1"/>
  <c r="ED25" i="39"/>
  <c r="EG25" i="39" s="1"/>
  <c r="EO25" i="39"/>
  <c r="ER25" i="39" s="1"/>
  <c r="GE25" i="39" s="1"/>
  <c r="EZ25" i="39"/>
  <c r="FC25" i="39" s="1"/>
  <c r="GF25" i="39" s="1"/>
  <c r="FK25" i="39"/>
  <c r="FN25" i="39" s="1"/>
  <c r="GG25" i="39" s="1"/>
  <c r="FS24" i="39"/>
  <c r="X24" i="39"/>
  <c r="AA24" i="39" s="1"/>
  <c r="AI24" i="39"/>
  <c r="AL24" i="39" s="1"/>
  <c r="AT24" i="39"/>
  <c r="AW24" i="39" s="1"/>
  <c r="FV24" i="39" s="1"/>
  <c r="BE24" i="39"/>
  <c r="BH24" i="39" s="1"/>
  <c r="FW24" i="39" s="1"/>
  <c r="BP24" i="39"/>
  <c r="BS24" i="39" s="1"/>
  <c r="FX24" i="39" s="1"/>
  <c r="CA24" i="39"/>
  <c r="CD24" i="39" s="1"/>
  <c r="CL24" i="39"/>
  <c r="CO24" i="39"/>
  <c r="FZ24" i="39" s="1"/>
  <c r="CW24" i="39"/>
  <c r="CZ24" i="39" s="1"/>
  <c r="DH24" i="39"/>
  <c r="DK24" i="39" s="1"/>
  <c r="GB24" i="39" s="1"/>
  <c r="DS24" i="39"/>
  <c r="DV24" i="39" s="1"/>
  <c r="GC24" i="39" s="1"/>
  <c r="ED24" i="39"/>
  <c r="EG24" i="39" s="1"/>
  <c r="GD24" i="39" s="1"/>
  <c r="EO24" i="39"/>
  <c r="ER24" i="39" s="1"/>
  <c r="GE24" i="39" s="1"/>
  <c r="EZ24" i="39"/>
  <c r="FC24" i="39" s="1"/>
  <c r="FK24" i="39"/>
  <c r="FN24" i="39"/>
  <c r="GG24" i="39" s="1"/>
  <c r="X23" i="39"/>
  <c r="AA23" i="39" s="1"/>
  <c r="AI23" i="39"/>
  <c r="AL23" i="39" s="1"/>
  <c r="AT23" i="39"/>
  <c r="AW23" i="39" s="1"/>
  <c r="BE23" i="39"/>
  <c r="BH23" i="39" s="1"/>
  <c r="FW23" i="39" s="1"/>
  <c r="BP23" i="39"/>
  <c r="BS23" i="39"/>
  <c r="FX23" i="39" s="1"/>
  <c r="CA23" i="39"/>
  <c r="CD23" i="39" s="1"/>
  <c r="FY23" i="39" s="1"/>
  <c r="CL23" i="39"/>
  <c r="CO23" i="39" s="1"/>
  <c r="FZ23" i="39" s="1"/>
  <c r="CW23" i="39"/>
  <c r="CZ23" i="39" s="1"/>
  <c r="DH23" i="39"/>
  <c r="DK23" i="39" s="1"/>
  <c r="GB23" i="39" s="1"/>
  <c r="DS23" i="39"/>
  <c r="DV23" i="39" s="1"/>
  <c r="GC23" i="39" s="1"/>
  <c r="ED23" i="39"/>
  <c r="EG23" i="39" s="1"/>
  <c r="GD23" i="39" s="1"/>
  <c r="EO23" i="39"/>
  <c r="ER23" i="39" s="1"/>
  <c r="GE23" i="39" s="1"/>
  <c r="EZ23" i="39"/>
  <c r="FC23" i="39" s="1"/>
  <c r="GF23" i="39" s="1"/>
  <c r="FK23" i="39"/>
  <c r="FN23" i="39" s="1"/>
  <c r="GG23" i="39" s="1"/>
  <c r="FS22" i="39"/>
  <c r="X22" i="39"/>
  <c r="AA22" i="39"/>
  <c r="FT22" i="39" s="1"/>
  <c r="AI22" i="39"/>
  <c r="AL22" i="39" s="1"/>
  <c r="AT22" i="39"/>
  <c r="AW22" i="39" s="1"/>
  <c r="FV22" i="39" s="1"/>
  <c r="BE22" i="39"/>
  <c r="BH22" i="39" s="1"/>
  <c r="BP22" i="39"/>
  <c r="BS22" i="39" s="1"/>
  <c r="FX22" i="39" s="1"/>
  <c r="CA22" i="39"/>
  <c r="CD22" i="39" s="1"/>
  <c r="CL22" i="39"/>
  <c r="CO22" i="39" s="1"/>
  <c r="FZ22" i="39" s="1"/>
  <c r="CW22" i="39"/>
  <c r="CZ22" i="39"/>
  <c r="GA22" i="39" s="1"/>
  <c r="DH22" i="39"/>
  <c r="DK22" i="39" s="1"/>
  <c r="GB22" i="39" s="1"/>
  <c r="DS22" i="39"/>
  <c r="DV22" i="39" s="1"/>
  <c r="GC22" i="39" s="1"/>
  <c r="ED22" i="39"/>
  <c r="EG22" i="39" s="1"/>
  <c r="EO22" i="39"/>
  <c r="ER22" i="39" s="1"/>
  <c r="GE22" i="39" s="1"/>
  <c r="EZ22" i="39"/>
  <c r="FC22" i="39" s="1"/>
  <c r="GF22" i="39" s="1"/>
  <c r="FK22" i="39"/>
  <c r="FN22" i="39" s="1"/>
  <c r="GG22" i="39" s="1"/>
  <c r="X21" i="39"/>
  <c r="AA21" i="39" s="1"/>
  <c r="AI21" i="39"/>
  <c r="AL21" i="39" s="1"/>
  <c r="FU21" i="39" s="1"/>
  <c r="AT21" i="39"/>
  <c r="AW21" i="39" s="1"/>
  <c r="FV21" i="39" s="1"/>
  <c r="BE21" i="39"/>
  <c r="BH21" i="39" s="1"/>
  <c r="FW21" i="39" s="1"/>
  <c r="BP21" i="39"/>
  <c r="BS21" i="39" s="1"/>
  <c r="FX21" i="39" s="1"/>
  <c r="CA21" i="39"/>
  <c r="CD21" i="39" s="1"/>
  <c r="FY21" i="39" s="1"/>
  <c r="CL21" i="39"/>
  <c r="CO21" i="39" s="1"/>
  <c r="FZ21" i="39" s="1"/>
  <c r="CW21" i="39"/>
  <c r="CZ21" i="39" s="1"/>
  <c r="GA21" i="39" s="1"/>
  <c r="DH21" i="39"/>
  <c r="DK21" i="39" s="1"/>
  <c r="GB21" i="39" s="1"/>
  <c r="DS21" i="39"/>
  <c r="DV21" i="39" s="1"/>
  <c r="GC21" i="39" s="1"/>
  <c r="ED21" i="39"/>
  <c r="EG21" i="39" s="1"/>
  <c r="GD21" i="39" s="1"/>
  <c r="EO21" i="39"/>
  <c r="ER21" i="39"/>
  <c r="GE21" i="39" s="1"/>
  <c r="EZ21" i="39"/>
  <c r="FC21" i="39" s="1"/>
  <c r="GF21" i="39" s="1"/>
  <c r="FK21" i="39"/>
  <c r="FN21" i="39" s="1"/>
  <c r="GG21" i="39" s="1"/>
  <c r="X19" i="39"/>
  <c r="AA19" i="39" s="1"/>
  <c r="AI19" i="39"/>
  <c r="AL19" i="39" s="1"/>
  <c r="FU19" i="39" s="1"/>
  <c r="AT19" i="39"/>
  <c r="AW19" i="39" s="1"/>
  <c r="FV19" i="39" s="1"/>
  <c r="BE19" i="39"/>
  <c r="BH19" i="39"/>
  <c r="FW19" i="39" s="1"/>
  <c r="BP19" i="39"/>
  <c r="BS19" i="39" s="1"/>
  <c r="FX19" i="39" s="1"/>
  <c r="CA19" i="39"/>
  <c r="CD19" i="39" s="1"/>
  <c r="CL19" i="39"/>
  <c r="CO19" i="39" s="1"/>
  <c r="FZ19" i="39" s="1"/>
  <c r="CW19" i="39"/>
  <c r="CZ19" i="39" s="1"/>
  <c r="GA19" i="39" s="1"/>
  <c r="DH19" i="39"/>
  <c r="DK19" i="39" s="1"/>
  <c r="GB19" i="39" s="1"/>
  <c r="DS19" i="39"/>
  <c r="DV19" i="39" s="1"/>
  <c r="GC19" i="39" s="1"/>
  <c r="ED19" i="39"/>
  <c r="EG19" i="39"/>
  <c r="GD19" i="39" s="1"/>
  <c r="EO19" i="39"/>
  <c r="ER19" i="39" s="1"/>
  <c r="GE19" i="39" s="1"/>
  <c r="EZ19" i="39"/>
  <c r="FC19" i="39" s="1"/>
  <c r="GF19" i="39" s="1"/>
  <c r="FK19" i="39"/>
  <c r="FN19" i="39" s="1"/>
  <c r="GG19" i="39" s="1"/>
  <c r="FS18" i="39"/>
  <c r="X18" i="39"/>
  <c r="AA18" i="39" s="1"/>
  <c r="AI18" i="39"/>
  <c r="AL18" i="39" s="1"/>
  <c r="AT18" i="39"/>
  <c r="AW18" i="39"/>
  <c r="FV18" i="39" s="1"/>
  <c r="BE18" i="39"/>
  <c r="BH18" i="39" s="1"/>
  <c r="FW18" i="39" s="1"/>
  <c r="BP18" i="39"/>
  <c r="BS18" i="39" s="1"/>
  <c r="FX18" i="39" s="1"/>
  <c r="CA18" i="39"/>
  <c r="CD18" i="39" s="1"/>
  <c r="FY18" i="39" s="1"/>
  <c r="CL18" i="39"/>
  <c r="CO18" i="39" s="1"/>
  <c r="FZ18" i="39" s="1"/>
  <c r="CW18" i="39"/>
  <c r="CZ18" i="39" s="1"/>
  <c r="GA18" i="39" s="1"/>
  <c r="DH18" i="39"/>
  <c r="DK18" i="39" s="1"/>
  <c r="GB18" i="39" s="1"/>
  <c r="DS18" i="39"/>
  <c r="DV18" i="39"/>
  <c r="GC18" i="39" s="1"/>
  <c r="ED18" i="39"/>
  <c r="EG18" i="39" s="1"/>
  <c r="GD18" i="39" s="1"/>
  <c r="EO18" i="39"/>
  <c r="ER18" i="39" s="1"/>
  <c r="GE18" i="39" s="1"/>
  <c r="EZ18" i="39"/>
  <c r="FC18" i="39" s="1"/>
  <c r="GF18" i="39" s="1"/>
  <c r="FK18" i="39"/>
  <c r="FN18" i="39" s="1"/>
  <c r="GG18" i="39" s="1"/>
  <c r="X17" i="39"/>
  <c r="AA17" i="39"/>
  <c r="AI17" i="39"/>
  <c r="AL17" i="39" s="1"/>
  <c r="FU17" i="39" s="1"/>
  <c r="AT17" i="39"/>
  <c r="AW17" i="39" s="1"/>
  <c r="FV17" i="39" s="1"/>
  <c r="BE17" i="39"/>
  <c r="BH17" i="39" s="1"/>
  <c r="FW17" i="39" s="1"/>
  <c r="BP17" i="39"/>
  <c r="BS17" i="39" s="1"/>
  <c r="CA17" i="39"/>
  <c r="CD17" i="39" s="1"/>
  <c r="FY17" i="39" s="1"/>
  <c r="CL17" i="39"/>
  <c r="CO17" i="39" s="1"/>
  <c r="CW17" i="39"/>
  <c r="CZ17" i="39" s="1"/>
  <c r="GA17" i="39" s="1"/>
  <c r="DH17" i="39"/>
  <c r="DK17" i="39" s="1"/>
  <c r="GB17" i="39" s="1"/>
  <c r="DS17" i="39"/>
  <c r="DV17" i="39" s="1"/>
  <c r="GC17" i="39" s="1"/>
  <c r="ED17" i="39"/>
  <c r="EG17" i="39" s="1"/>
  <c r="GD17" i="39" s="1"/>
  <c r="EO17" i="39"/>
  <c r="ER17" i="39" s="1"/>
  <c r="GE17" i="39" s="1"/>
  <c r="EZ17" i="39"/>
  <c r="FC17" i="39" s="1"/>
  <c r="GF17" i="39" s="1"/>
  <c r="FK17" i="39"/>
  <c r="FN17" i="39"/>
  <c r="GG17" i="39" s="1"/>
  <c r="R16" i="39"/>
  <c r="X15" i="39"/>
  <c r="AA15" i="39"/>
  <c r="AI15" i="39"/>
  <c r="AL15" i="39" s="1"/>
  <c r="AT15" i="39"/>
  <c r="AW15" i="39" s="1"/>
  <c r="BE15" i="39"/>
  <c r="BH15" i="39" s="1"/>
  <c r="FW15" i="39" s="1"/>
  <c r="BP15" i="39"/>
  <c r="BS15" i="39" s="1"/>
  <c r="FX15" i="39" s="1"/>
  <c r="CA15" i="39"/>
  <c r="CD15" i="39"/>
  <c r="FY15" i="39" s="1"/>
  <c r="CL15" i="39"/>
  <c r="CO15" i="39" s="1"/>
  <c r="FZ15" i="39" s="1"/>
  <c r="CW15" i="39"/>
  <c r="CZ15" i="39" s="1"/>
  <c r="DH15" i="39"/>
  <c r="DK15" i="39" s="1"/>
  <c r="GB15" i="39" s="1"/>
  <c r="DS15" i="39"/>
  <c r="DV15" i="39" s="1"/>
  <c r="GC15" i="39" s="1"/>
  <c r="ED15" i="39"/>
  <c r="EG15" i="39" s="1"/>
  <c r="GD15" i="39" s="1"/>
  <c r="EO15" i="39"/>
  <c r="ER15" i="39" s="1"/>
  <c r="GE15" i="39" s="1"/>
  <c r="EZ15" i="39"/>
  <c r="FC15" i="39"/>
  <c r="GF15" i="39" s="1"/>
  <c r="FK15" i="39"/>
  <c r="FN15" i="39" s="1"/>
  <c r="GG15" i="39" s="1"/>
  <c r="FS14" i="39"/>
  <c r="X14" i="39"/>
  <c r="AA14" i="39" s="1"/>
  <c r="AI14" i="39"/>
  <c r="AL14" i="39" s="1"/>
  <c r="AT14" i="39"/>
  <c r="AW14" i="39" s="1"/>
  <c r="FV14" i="39" s="1"/>
  <c r="BE14" i="39"/>
  <c r="BH14" i="39" s="1"/>
  <c r="FW14" i="39" s="1"/>
  <c r="BP14" i="39"/>
  <c r="BS14" i="39" s="1"/>
  <c r="FX14" i="39" s="1"/>
  <c r="CA14" i="39"/>
  <c r="CD14" i="39" s="1"/>
  <c r="CL14" i="39"/>
  <c r="CO14" i="39" s="1"/>
  <c r="FZ14" i="39" s="1"/>
  <c r="CW14" i="39"/>
  <c r="CZ14" i="39" s="1"/>
  <c r="GA14" i="39" s="1"/>
  <c r="DH14" i="39"/>
  <c r="DK14" i="39" s="1"/>
  <c r="GB14" i="39" s="1"/>
  <c r="DS14" i="39"/>
  <c r="DV14" i="39" s="1"/>
  <c r="GC14" i="39" s="1"/>
  <c r="ED14" i="39"/>
  <c r="EG14" i="39" s="1"/>
  <c r="GD14" i="39" s="1"/>
  <c r="EO14" i="39"/>
  <c r="ER14" i="39" s="1"/>
  <c r="GE14" i="39" s="1"/>
  <c r="EZ14" i="39"/>
  <c r="FC14" i="39"/>
  <c r="GF14" i="39" s="1"/>
  <c r="FK14" i="39"/>
  <c r="FN14" i="39" s="1"/>
  <c r="GG14" i="39" s="1"/>
  <c r="X13" i="39"/>
  <c r="AA13" i="39" s="1"/>
  <c r="AI13" i="39"/>
  <c r="AL13" i="39" s="1"/>
  <c r="AT13" i="39"/>
  <c r="AW13" i="39" s="1"/>
  <c r="FV13" i="39" s="1"/>
  <c r="BE13" i="39"/>
  <c r="BH13" i="39" s="1"/>
  <c r="FW13" i="39" s="1"/>
  <c r="BP13" i="39"/>
  <c r="BS13" i="39" s="1"/>
  <c r="FX13" i="39" s="1"/>
  <c r="CA13" i="39"/>
  <c r="CD13" i="39" s="1"/>
  <c r="FY13" i="39" s="1"/>
  <c r="CL13" i="39"/>
  <c r="CO13" i="39"/>
  <c r="FZ13" i="39" s="1"/>
  <c r="CW13" i="39"/>
  <c r="CZ13" i="39" s="1"/>
  <c r="GA13" i="39" s="1"/>
  <c r="DH13" i="39"/>
  <c r="DK13" i="39" s="1"/>
  <c r="GB13" i="39" s="1"/>
  <c r="DS13" i="39"/>
  <c r="DV13" i="39" s="1"/>
  <c r="GC13" i="39" s="1"/>
  <c r="ED13" i="39"/>
  <c r="EG13" i="39" s="1"/>
  <c r="GD13" i="39" s="1"/>
  <c r="EO13" i="39"/>
  <c r="ER13" i="39" s="1"/>
  <c r="GE13" i="39" s="1"/>
  <c r="EZ13" i="39"/>
  <c r="FC13" i="39" s="1"/>
  <c r="GF13" i="39" s="1"/>
  <c r="FK13" i="39"/>
  <c r="FN13" i="39" s="1"/>
  <c r="GG13" i="39" s="1"/>
  <c r="X12" i="39"/>
  <c r="AA12" i="39" s="1"/>
  <c r="AI12" i="39"/>
  <c r="AL12" i="39" s="1"/>
  <c r="AT12" i="39"/>
  <c r="AW12" i="39" s="1"/>
  <c r="FV12" i="39" s="1"/>
  <c r="BE12" i="39"/>
  <c r="BH12" i="39" s="1"/>
  <c r="FW12" i="39" s="1"/>
  <c r="BP12" i="39"/>
  <c r="BS12" i="39" s="1"/>
  <c r="FX12" i="39" s="1"/>
  <c r="CA12" i="39"/>
  <c r="CD12" i="39" s="1"/>
  <c r="CL12" i="39"/>
  <c r="CO12" i="39" s="1"/>
  <c r="FZ12" i="39" s="1"/>
  <c r="CW12" i="39"/>
  <c r="CZ12" i="39" s="1"/>
  <c r="DH12" i="39"/>
  <c r="DK12" i="39" s="1"/>
  <c r="GB12" i="39" s="1"/>
  <c r="DS12" i="39"/>
  <c r="DV12" i="39" s="1"/>
  <c r="GC12" i="39" s="1"/>
  <c r="ED12" i="39"/>
  <c r="EG12" i="39"/>
  <c r="GD12" i="39" s="1"/>
  <c r="EO12" i="39"/>
  <c r="ER12" i="39" s="1"/>
  <c r="GE12" i="39" s="1"/>
  <c r="EZ12" i="39"/>
  <c r="FC12" i="39" s="1"/>
  <c r="GF12" i="39" s="1"/>
  <c r="FK12" i="39"/>
  <c r="FN12" i="39" s="1"/>
  <c r="GG12" i="39" s="1"/>
  <c r="X11" i="39"/>
  <c r="AA11" i="39" s="1"/>
  <c r="AI11" i="39"/>
  <c r="AL11" i="39"/>
  <c r="FU11" i="39" s="1"/>
  <c r="AT11" i="39"/>
  <c r="AW11" i="39" s="1"/>
  <c r="BE11" i="39"/>
  <c r="BH11" i="39" s="1"/>
  <c r="FW11" i="39" s="1"/>
  <c r="BP11" i="39"/>
  <c r="BS11" i="39" s="1"/>
  <c r="FX11" i="39" s="1"/>
  <c r="CA11" i="39"/>
  <c r="CD11" i="39" s="1"/>
  <c r="FY11" i="39" s="1"/>
  <c r="CL11" i="39"/>
  <c r="CO11" i="39" s="1"/>
  <c r="FZ11" i="39" s="1"/>
  <c r="CW11" i="39"/>
  <c r="CZ11" i="39" s="1"/>
  <c r="DH11" i="39"/>
  <c r="DK11" i="39"/>
  <c r="GB11" i="39" s="1"/>
  <c r="DS11" i="39"/>
  <c r="DV11" i="39" s="1"/>
  <c r="GC11" i="39" s="1"/>
  <c r="ED11" i="39"/>
  <c r="EG11" i="39" s="1"/>
  <c r="GD11" i="39" s="1"/>
  <c r="EO11" i="39"/>
  <c r="ER11" i="39" s="1"/>
  <c r="GE11" i="39" s="1"/>
  <c r="EZ11" i="39"/>
  <c r="FC11" i="39" s="1"/>
  <c r="GF11" i="39" s="1"/>
  <c r="FK11" i="39"/>
  <c r="FN11" i="39" s="1"/>
  <c r="GG11" i="39" s="1"/>
  <c r="FS10" i="39"/>
  <c r="X10" i="39"/>
  <c r="AA10" i="39" s="1"/>
  <c r="FT10" i="39" s="1"/>
  <c r="AI10" i="39"/>
  <c r="AL10" i="39" s="1"/>
  <c r="AT10" i="39"/>
  <c r="AW10" i="39" s="1"/>
  <c r="FV10" i="39" s="1"/>
  <c r="BE10" i="39"/>
  <c r="BH10" i="39" s="1"/>
  <c r="FW10" i="39" s="1"/>
  <c r="BP10" i="39"/>
  <c r="BS10" i="39" s="1"/>
  <c r="FX10" i="39" s="1"/>
  <c r="CA10" i="39"/>
  <c r="CD10" i="39" s="1"/>
  <c r="CL10" i="39"/>
  <c r="CO10" i="39" s="1"/>
  <c r="FZ10" i="39" s="1"/>
  <c r="CW10" i="39"/>
  <c r="CZ10" i="39" s="1"/>
  <c r="GA10" i="39" s="1"/>
  <c r="DH10" i="39"/>
  <c r="DK10" i="39"/>
  <c r="GB10" i="39" s="1"/>
  <c r="DS10" i="39"/>
  <c r="DV10" i="39" s="1"/>
  <c r="GC10" i="39" s="1"/>
  <c r="ED10" i="39"/>
  <c r="EG10" i="39" s="1"/>
  <c r="GD10" i="39" s="1"/>
  <c r="EO10" i="39"/>
  <c r="ER10" i="39" s="1"/>
  <c r="GE10" i="39" s="1"/>
  <c r="EZ10" i="39"/>
  <c r="FC10" i="39" s="1"/>
  <c r="GF10" i="39" s="1"/>
  <c r="FK10" i="39"/>
  <c r="FN10" i="39" s="1"/>
  <c r="GG10" i="39" s="1"/>
  <c r="X9" i="39"/>
  <c r="AA9" i="39" s="1"/>
  <c r="AI9" i="39"/>
  <c r="AL9" i="39" s="1"/>
  <c r="AT9" i="39"/>
  <c r="AW9" i="39" s="1"/>
  <c r="FV9" i="39" s="1"/>
  <c r="BE9" i="39"/>
  <c r="BH9" i="39" s="1"/>
  <c r="FW9" i="39" s="1"/>
  <c r="BP9" i="39"/>
  <c r="BS9" i="39" s="1"/>
  <c r="FX9" i="39" s="1"/>
  <c r="CA9" i="39"/>
  <c r="CD9" i="39" s="1"/>
  <c r="CL9" i="39"/>
  <c r="CO9" i="39"/>
  <c r="FZ9" i="39" s="1"/>
  <c r="CW9" i="39"/>
  <c r="CZ9" i="39" s="1"/>
  <c r="GA9" i="39" s="1"/>
  <c r="DH9" i="39"/>
  <c r="DK9" i="39" s="1"/>
  <c r="GB9" i="39" s="1"/>
  <c r="DS9" i="39"/>
  <c r="DV9" i="39" s="1"/>
  <c r="GC9" i="39" s="1"/>
  <c r="ED9" i="39"/>
  <c r="EG9" i="39" s="1"/>
  <c r="GD9" i="39" s="1"/>
  <c r="EO9" i="39"/>
  <c r="ER9" i="39"/>
  <c r="GE9" i="39" s="1"/>
  <c r="EZ9" i="39"/>
  <c r="FC9" i="39" s="1"/>
  <c r="GF9" i="39" s="1"/>
  <c r="FK9" i="39"/>
  <c r="FN9" i="39" s="1"/>
  <c r="GG9" i="39" s="1"/>
  <c r="FS8" i="39"/>
  <c r="X8" i="39"/>
  <c r="AA8" i="39" s="1"/>
  <c r="AI8" i="39"/>
  <c r="AL8" i="39"/>
  <c r="AT8" i="39"/>
  <c r="AW8" i="39" s="1"/>
  <c r="FV8" i="39" s="1"/>
  <c r="BE8" i="39"/>
  <c r="BH8" i="39" s="1"/>
  <c r="FW8" i="39" s="1"/>
  <c r="BP8" i="39"/>
  <c r="BS8" i="39" s="1"/>
  <c r="FX8" i="39" s="1"/>
  <c r="CA8" i="39"/>
  <c r="CD8" i="39" s="1"/>
  <c r="FY8" i="39" s="1"/>
  <c r="CL8" i="39"/>
  <c r="CO8" i="39"/>
  <c r="FZ8" i="39" s="1"/>
  <c r="CW8" i="39"/>
  <c r="CZ8" i="39" s="1"/>
  <c r="GA8" i="39" s="1"/>
  <c r="DH8" i="39"/>
  <c r="DK8" i="39" s="1"/>
  <c r="GB8" i="39" s="1"/>
  <c r="DS8" i="39"/>
  <c r="DV8" i="39" s="1"/>
  <c r="ED8" i="39"/>
  <c r="EG8" i="39" s="1"/>
  <c r="GD8" i="39" s="1"/>
  <c r="EO8" i="39"/>
  <c r="ER8" i="39" s="1"/>
  <c r="EZ8" i="39"/>
  <c r="FC8" i="39" s="1"/>
  <c r="GF8" i="39" s="1"/>
  <c r="FK8" i="39"/>
  <c r="FN8" i="39"/>
  <c r="GG8" i="39" s="1"/>
  <c r="X7" i="39"/>
  <c r="AA7" i="39" s="1"/>
  <c r="AI7" i="39"/>
  <c r="AL7" i="39" s="1"/>
  <c r="AT7" i="39"/>
  <c r="AW7" i="39" s="1"/>
  <c r="FV7" i="39" s="1"/>
  <c r="BE7" i="39"/>
  <c r="BH7" i="39" s="1"/>
  <c r="FW7" i="39" s="1"/>
  <c r="BP7" i="39"/>
  <c r="BS7" i="39" s="1"/>
  <c r="CA7" i="39"/>
  <c r="CD7" i="39"/>
  <c r="FY7" i="39" s="1"/>
  <c r="CL7" i="39"/>
  <c r="CO7" i="39" s="1"/>
  <c r="CW7" i="39"/>
  <c r="CZ7" i="39" s="1"/>
  <c r="GA7" i="39" s="1"/>
  <c r="DH7" i="39"/>
  <c r="DK7" i="39" s="1"/>
  <c r="GB7" i="39" s="1"/>
  <c r="DS7" i="39"/>
  <c r="DV7" i="39" s="1"/>
  <c r="GC7" i="39" s="1"/>
  <c r="ED7" i="39"/>
  <c r="EG7" i="39" s="1"/>
  <c r="GD7" i="39" s="1"/>
  <c r="EO7" i="39"/>
  <c r="ER7" i="39" s="1"/>
  <c r="EZ7" i="39"/>
  <c r="FC7" i="39"/>
  <c r="GF7" i="39" s="1"/>
  <c r="FK7" i="39"/>
  <c r="FN7" i="39" s="1"/>
  <c r="GG7" i="39" s="1"/>
  <c r="X350" i="39"/>
  <c r="AA350" i="39" s="1"/>
  <c r="AC349" i="39"/>
  <c r="AC347" i="39"/>
  <c r="X346" i="39"/>
  <c r="AA346" i="39" s="1"/>
  <c r="AC345" i="39"/>
  <c r="X344" i="39"/>
  <c r="AA344" i="39" s="1"/>
  <c r="FT344" i="39" s="1"/>
  <c r="AI344" i="39"/>
  <c r="AL344" i="39" s="1"/>
  <c r="AT344" i="39"/>
  <c r="AW344" i="39" s="1"/>
  <c r="BE344" i="39"/>
  <c r="BH344" i="39" s="1"/>
  <c r="FW344" i="39" s="1"/>
  <c r="BP344" i="39"/>
  <c r="BS344" i="39" s="1"/>
  <c r="FX344" i="39" s="1"/>
  <c r="CA344" i="39"/>
  <c r="CD344" i="39"/>
  <c r="FY344" i="39" s="1"/>
  <c r="CL344" i="39"/>
  <c r="CO344" i="39" s="1"/>
  <c r="FZ344" i="39" s="1"/>
  <c r="CW344" i="39"/>
  <c r="CZ344" i="39" s="1"/>
  <c r="DH344" i="39"/>
  <c r="DK344" i="39" s="1"/>
  <c r="GB344" i="39" s="1"/>
  <c r="DS344" i="39"/>
  <c r="DV344" i="39" s="1"/>
  <c r="GC344" i="39" s="1"/>
  <c r="ED344" i="39"/>
  <c r="EG344" i="39" s="1"/>
  <c r="GD344" i="39" s="1"/>
  <c r="EO344" i="39"/>
  <c r="ER344" i="39" s="1"/>
  <c r="GE344" i="39" s="1"/>
  <c r="EZ344" i="39"/>
  <c r="FC344" i="39"/>
  <c r="GF344" i="39" s="1"/>
  <c r="FK344" i="39"/>
  <c r="FN344" i="39" s="1"/>
  <c r="GG344" i="39" s="1"/>
  <c r="AC342" i="39"/>
  <c r="X341" i="39"/>
  <c r="AA341" i="39" s="1"/>
  <c r="FT341" i="39" s="1"/>
  <c r="AI341" i="39"/>
  <c r="AL341" i="39" s="1"/>
  <c r="AT341" i="39"/>
  <c r="AW341" i="39" s="1"/>
  <c r="FV341" i="39" s="1"/>
  <c r="BE341" i="39"/>
  <c r="BH341" i="39" s="1"/>
  <c r="FW341" i="39" s="1"/>
  <c r="BP341" i="39"/>
  <c r="BS341" i="39" s="1"/>
  <c r="FX341" i="39" s="1"/>
  <c r="CA341" i="39"/>
  <c r="CD341" i="39" s="1"/>
  <c r="FY341" i="39" s="1"/>
  <c r="CL341" i="39"/>
  <c r="CO341" i="39" s="1"/>
  <c r="FZ341" i="39" s="1"/>
  <c r="CW341" i="39"/>
  <c r="CZ341" i="39" s="1"/>
  <c r="DH341" i="39"/>
  <c r="DK341" i="39" s="1"/>
  <c r="GB341" i="39" s="1"/>
  <c r="DS341" i="39"/>
  <c r="DV341" i="39" s="1"/>
  <c r="GC341" i="39" s="1"/>
  <c r="ED341" i="39"/>
  <c r="EG341" i="39"/>
  <c r="GD341" i="39" s="1"/>
  <c r="EO341" i="39"/>
  <c r="ER341" i="39" s="1"/>
  <c r="GE341" i="39" s="1"/>
  <c r="EZ341" i="39"/>
  <c r="FC341" i="39" s="1"/>
  <c r="GF341" i="39" s="1"/>
  <c r="FK341" i="39"/>
  <c r="FN341" i="39" s="1"/>
  <c r="GG341" i="39" s="1"/>
  <c r="AC340" i="39"/>
  <c r="X339" i="39"/>
  <c r="AA339" i="39"/>
  <c r="AC338" i="39"/>
  <c r="X337" i="39"/>
  <c r="AA337" i="39" s="1"/>
  <c r="X336" i="39"/>
  <c r="AA336" i="39"/>
  <c r="FT336" i="39" s="1"/>
  <c r="AI336" i="39"/>
  <c r="AL336" i="39" s="1"/>
  <c r="AT336" i="39"/>
  <c r="AW336" i="39" s="1"/>
  <c r="BE336" i="39"/>
  <c r="BH336" i="39" s="1"/>
  <c r="BP336" i="39"/>
  <c r="BS336" i="39" s="1"/>
  <c r="FX336" i="39" s="1"/>
  <c r="CA336" i="39"/>
  <c r="CD336" i="39" s="1"/>
  <c r="FY336" i="39" s="1"/>
  <c r="CL336" i="39"/>
  <c r="CO336" i="39" s="1"/>
  <c r="FZ336" i="39" s="1"/>
  <c r="CW336" i="39"/>
  <c r="CZ336" i="39" s="1"/>
  <c r="GA336" i="39" s="1"/>
  <c r="DH336" i="39"/>
  <c r="DK336" i="39" s="1"/>
  <c r="GB336" i="39" s="1"/>
  <c r="DS336" i="39"/>
  <c r="DV336" i="39" s="1"/>
  <c r="GC336" i="39" s="1"/>
  <c r="ED336" i="39"/>
  <c r="EG336" i="39" s="1"/>
  <c r="GD336" i="39" s="1"/>
  <c r="EO336" i="39"/>
  <c r="ER336" i="39" s="1"/>
  <c r="GE336" i="39" s="1"/>
  <c r="EZ336" i="39"/>
  <c r="FC336" i="39" s="1"/>
  <c r="GF336" i="39" s="1"/>
  <c r="FK336" i="39"/>
  <c r="FN336" i="39"/>
  <c r="GG336" i="39" s="1"/>
  <c r="AC335" i="39"/>
  <c r="AC334" i="39"/>
  <c r="X333" i="39"/>
  <c r="AA333" i="39" s="1"/>
  <c r="X332" i="39"/>
  <c r="AA332" i="39" s="1"/>
  <c r="AC330" i="39"/>
  <c r="AC328" i="39"/>
  <c r="AC327" i="39"/>
  <c r="AC326" i="39"/>
  <c r="X324" i="39"/>
  <c r="AA324" i="39" s="1"/>
  <c r="AC324" i="39" s="1"/>
  <c r="X323" i="39"/>
  <c r="AA323" i="39" s="1"/>
  <c r="FT323" i="39" s="1"/>
  <c r="AI323" i="39"/>
  <c r="AL323" i="39"/>
  <c r="AT323" i="39"/>
  <c r="AW323" i="39" s="1"/>
  <c r="FV323" i="39" s="1"/>
  <c r="BE323" i="39"/>
  <c r="BH323" i="39" s="1"/>
  <c r="FW323" i="39" s="1"/>
  <c r="BP323" i="39"/>
  <c r="BS323" i="39" s="1"/>
  <c r="CA323" i="39"/>
  <c r="CD323" i="39" s="1"/>
  <c r="FY323" i="39" s="1"/>
  <c r="CL323" i="39"/>
  <c r="CO323" i="39" s="1"/>
  <c r="FZ323" i="39" s="1"/>
  <c r="CW323" i="39"/>
  <c r="CZ323" i="39" s="1"/>
  <c r="GA323" i="39" s="1"/>
  <c r="DH323" i="39"/>
  <c r="DK323" i="39" s="1"/>
  <c r="GB323" i="39" s="1"/>
  <c r="DS323" i="39"/>
  <c r="DV323" i="39" s="1"/>
  <c r="GC323" i="39" s="1"/>
  <c r="ED323" i="39"/>
  <c r="EG323" i="39" s="1"/>
  <c r="GD323" i="39" s="1"/>
  <c r="EO323" i="39"/>
  <c r="ER323" i="39" s="1"/>
  <c r="GE323" i="39" s="1"/>
  <c r="EZ323" i="39"/>
  <c r="FC323" i="39" s="1"/>
  <c r="GF323" i="39" s="1"/>
  <c r="FK323" i="39"/>
  <c r="FN323" i="39" s="1"/>
  <c r="GG323" i="39" s="1"/>
  <c r="AC322" i="39"/>
  <c r="X320" i="39"/>
  <c r="AA320" i="39" s="1"/>
  <c r="AC320" i="39" s="1"/>
  <c r="X319" i="39"/>
  <c r="AA319" i="39" s="1"/>
  <c r="FT319" i="39" s="1"/>
  <c r="AI319" i="39"/>
  <c r="AL319" i="39" s="1"/>
  <c r="AT319" i="39"/>
  <c r="AW319" i="39" s="1"/>
  <c r="FV319" i="39" s="1"/>
  <c r="BE319" i="39"/>
  <c r="BH319" i="39" s="1"/>
  <c r="FW319" i="39" s="1"/>
  <c r="BP319" i="39"/>
  <c r="BS319" i="39" s="1"/>
  <c r="FX319" i="39" s="1"/>
  <c r="CA319" i="39"/>
  <c r="CD319" i="39" s="1"/>
  <c r="FY319" i="39" s="1"/>
  <c r="CL319" i="39"/>
  <c r="CO319" i="39" s="1"/>
  <c r="FZ319" i="39" s="1"/>
  <c r="CW319" i="39"/>
  <c r="CZ319" i="39" s="1"/>
  <c r="GA319" i="39" s="1"/>
  <c r="DH319" i="39"/>
  <c r="DK319" i="39" s="1"/>
  <c r="GB319" i="39" s="1"/>
  <c r="DS319" i="39"/>
  <c r="DV319" i="39" s="1"/>
  <c r="GC319" i="39" s="1"/>
  <c r="ED319" i="39"/>
  <c r="EG319" i="39"/>
  <c r="GD319" i="39" s="1"/>
  <c r="EO319" i="39"/>
  <c r="ER319" i="39" s="1"/>
  <c r="GE319" i="39" s="1"/>
  <c r="EZ319" i="39"/>
  <c r="FC319" i="39" s="1"/>
  <c r="GF319" i="39" s="1"/>
  <c r="FK319" i="39"/>
  <c r="FN319" i="39" s="1"/>
  <c r="GG319" i="39" s="1"/>
  <c r="AC316" i="39"/>
  <c r="X314" i="39"/>
  <c r="AA314" i="39"/>
  <c r="FT314" i="39" s="1"/>
  <c r="AI314" i="39"/>
  <c r="AL314" i="39" s="1"/>
  <c r="AT314" i="39"/>
  <c r="AW314" i="39" s="1"/>
  <c r="FV314" i="39" s="1"/>
  <c r="BE314" i="39"/>
  <c r="BH314" i="39" s="1"/>
  <c r="BP314" i="39"/>
  <c r="BS314" i="39" s="1"/>
  <c r="FX314" i="39" s="1"/>
  <c r="CA314" i="39"/>
  <c r="CD314" i="39"/>
  <c r="FY314" i="39" s="1"/>
  <c r="CL314" i="39"/>
  <c r="CO314" i="39" s="1"/>
  <c r="FZ314" i="39" s="1"/>
  <c r="CW314" i="39"/>
  <c r="CZ314" i="39" s="1"/>
  <c r="GA314" i="39" s="1"/>
  <c r="DH314" i="39"/>
  <c r="DK314" i="39" s="1"/>
  <c r="GB314" i="39" s="1"/>
  <c r="DS314" i="39"/>
  <c r="DV314" i="39" s="1"/>
  <c r="GC314" i="39" s="1"/>
  <c r="ED314" i="39"/>
  <c r="EG314" i="39" s="1"/>
  <c r="GD314" i="39" s="1"/>
  <c r="EO314" i="39"/>
  <c r="ER314" i="39" s="1"/>
  <c r="GE314" i="39" s="1"/>
  <c r="EZ314" i="39"/>
  <c r="FC314" i="39"/>
  <c r="FK314" i="39"/>
  <c r="FN314" i="39" s="1"/>
  <c r="GG314" i="39" s="1"/>
  <c r="AC312" i="39"/>
  <c r="AC310" i="39"/>
  <c r="X309" i="39"/>
  <c r="AA309" i="39" s="1"/>
  <c r="FT309" i="39" s="1"/>
  <c r="AI309" i="39"/>
  <c r="AL309" i="39" s="1"/>
  <c r="AT309" i="39"/>
  <c r="AW309" i="39" s="1"/>
  <c r="BE309" i="39"/>
  <c r="BH309" i="39" s="1"/>
  <c r="FW309" i="39" s="1"/>
  <c r="BP309" i="39"/>
  <c r="BS309" i="39" s="1"/>
  <c r="FX309" i="39" s="1"/>
  <c r="CA309" i="39"/>
  <c r="CD309" i="39" s="1"/>
  <c r="FY309" i="39" s="1"/>
  <c r="CL309" i="39"/>
  <c r="CO309" i="39" s="1"/>
  <c r="CW309" i="39"/>
  <c r="CZ309" i="39" s="1"/>
  <c r="GA309" i="39" s="1"/>
  <c r="DH309" i="39"/>
  <c r="DK309" i="39" s="1"/>
  <c r="GB309" i="39" s="1"/>
  <c r="DS309" i="39"/>
  <c r="DV309" i="39" s="1"/>
  <c r="GC309" i="39" s="1"/>
  <c r="ED309" i="39"/>
  <c r="EG309" i="39" s="1"/>
  <c r="GD309" i="39" s="1"/>
  <c r="EO309" i="39"/>
  <c r="ER309" i="39" s="1"/>
  <c r="GE309" i="39" s="1"/>
  <c r="EZ309" i="39"/>
  <c r="FC309" i="39"/>
  <c r="GF309" i="39" s="1"/>
  <c r="FK309" i="39"/>
  <c r="FN309" i="39" s="1"/>
  <c r="GG309" i="39" s="1"/>
  <c r="AC307" i="39"/>
  <c r="X306" i="39"/>
  <c r="AA306" i="39" s="1"/>
  <c r="FT306" i="39" s="1"/>
  <c r="AI306" i="39"/>
  <c r="AL306" i="39" s="1"/>
  <c r="AT306" i="39"/>
  <c r="AW306" i="39" s="1"/>
  <c r="FV306" i="39" s="1"/>
  <c r="BE306" i="39"/>
  <c r="BH306" i="39" s="1"/>
  <c r="FW306" i="39" s="1"/>
  <c r="BP306" i="39"/>
  <c r="BS306" i="39" s="1"/>
  <c r="FX306" i="39" s="1"/>
  <c r="CA306" i="39"/>
  <c r="CD306" i="39" s="1"/>
  <c r="FY306" i="39" s="1"/>
  <c r="CL306" i="39"/>
  <c r="CO306" i="39" s="1"/>
  <c r="FZ306" i="39" s="1"/>
  <c r="CW306" i="39"/>
  <c r="CZ306" i="39" s="1"/>
  <c r="GA306" i="39" s="1"/>
  <c r="DH306" i="39"/>
  <c r="DK306" i="39" s="1"/>
  <c r="DS306" i="39"/>
  <c r="DV306" i="39" s="1"/>
  <c r="GC306" i="39" s="1"/>
  <c r="ED306" i="39"/>
  <c r="EG306" i="39" s="1"/>
  <c r="GD306" i="39" s="1"/>
  <c r="EO306" i="39"/>
  <c r="ER306" i="39" s="1"/>
  <c r="GE306" i="39" s="1"/>
  <c r="EZ306" i="39"/>
  <c r="FC306" i="39" s="1"/>
  <c r="GF306" i="39" s="1"/>
  <c r="FK306" i="39"/>
  <c r="FN306" i="39" s="1"/>
  <c r="GG306" i="39" s="1"/>
  <c r="AC305" i="39"/>
  <c r="X303" i="39"/>
  <c r="AA303" i="39" s="1"/>
  <c r="AC302" i="39"/>
  <c r="AC301" i="39"/>
  <c r="AC300" i="39"/>
  <c r="AC298" i="39"/>
  <c r="AC297" i="39"/>
  <c r="AC296" i="39"/>
  <c r="AC295" i="39"/>
  <c r="X294" i="39"/>
  <c r="AA294" i="39" s="1"/>
  <c r="AC294" i="39" s="1"/>
  <c r="AC291" i="39"/>
  <c r="AC288" i="39"/>
  <c r="X287" i="39"/>
  <c r="AA287" i="39" s="1"/>
  <c r="FT287" i="39" s="1"/>
  <c r="AI287" i="39"/>
  <c r="AL287" i="39" s="1"/>
  <c r="AT287" i="39"/>
  <c r="AW287" i="39" s="1"/>
  <c r="FV287" i="39" s="1"/>
  <c r="BE287" i="39"/>
  <c r="BH287" i="39" s="1"/>
  <c r="FW287" i="39" s="1"/>
  <c r="BP287" i="39"/>
  <c r="BS287" i="39" s="1"/>
  <c r="FX287" i="39" s="1"/>
  <c r="CA287" i="39"/>
  <c r="CD287" i="39" s="1"/>
  <c r="FY287" i="39" s="1"/>
  <c r="CL287" i="39"/>
  <c r="CO287" i="39" s="1"/>
  <c r="FZ287" i="39" s="1"/>
  <c r="CW287" i="39"/>
  <c r="CZ287" i="39" s="1"/>
  <c r="GA287" i="39" s="1"/>
  <c r="DH287" i="39"/>
  <c r="DK287" i="39" s="1"/>
  <c r="GB287" i="39" s="1"/>
  <c r="DS287" i="39"/>
  <c r="DV287" i="39" s="1"/>
  <c r="GC287" i="39" s="1"/>
  <c r="ED287" i="39"/>
  <c r="EG287" i="39" s="1"/>
  <c r="GD287" i="39" s="1"/>
  <c r="EO287" i="39"/>
  <c r="ER287" i="39" s="1"/>
  <c r="GE287" i="39" s="1"/>
  <c r="EZ287" i="39"/>
  <c r="FC287" i="39" s="1"/>
  <c r="GF287" i="39" s="1"/>
  <c r="FK287" i="39"/>
  <c r="FN287" i="39" s="1"/>
  <c r="GG287" i="39" s="1"/>
  <c r="AC286" i="39"/>
  <c r="AC285" i="39"/>
  <c r="AC284" i="39"/>
  <c r="AC283" i="39"/>
  <c r="X281" i="39"/>
  <c r="AA281" i="39" s="1"/>
  <c r="FT281" i="39" s="1"/>
  <c r="AI281" i="39"/>
  <c r="AL281" i="39" s="1"/>
  <c r="AT281" i="39"/>
  <c r="AW281" i="39"/>
  <c r="FV281" i="39" s="1"/>
  <c r="BE281" i="39"/>
  <c r="BH281" i="39" s="1"/>
  <c r="FW281" i="39" s="1"/>
  <c r="BP281" i="39"/>
  <c r="BS281" i="39" s="1"/>
  <c r="FX281" i="39" s="1"/>
  <c r="CA281" i="39"/>
  <c r="CD281" i="39" s="1"/>
  <c r="FY281" i="39" s="1"/>
  <c r="CL281" i="39"/>
  <c r="CO281" i="39" s="1"/>
  <c r="FZ281" i="39" s="1"/>
  <c r="CW281" i="39"/>
  <c r="CZ281" i="39" s="1"/>
  <c r="GA281" i="39" s="1"/>
  <c r="DH281" i="39"/>
  <c r="DK281" i="39" s="1"/>
  <c r="GB281" i="39" s="1"/>
  <c r="DS281" i="39"/>
  <c r="DV281" i="39"/>
  <c r="GC281" i="39" s="1"/>
  <c r="ED281" i="39"/>
  <c r="EG281" i="39" s="1"/>
  <c r="GD281" i="39" s="1"/>
  <c r="EO281" i="39"/>
  <c r="ER281" i="39" s="1"/>
  <c r="GE281" i="39" s="1"/>
  <c r="EZ281" i="39"/>
  <c r="FC281" i="39" s="1"/>
  <c r="GF281" i="39" s="1"/>
  <c r="FK281" i="39"/>
  <c r="FN281" i="39" s="1"/>
  <c r="GG281" i="39" s="1"/>
  <c r="AC279" i="39"/>
  <c r="AC278" i="39"/>
  <c r="AC277" i="39"/>
  <c r="X276" i="39"/>
  <c r="AA276" i="39" s="1"/>
  <c r="AC276" i="39" s="1"/>
  <c r="X274" i="39"/>
  <c r="AA274" i="39" s="1"/>
  <c r="AI274" i="39"/>
  <c r="AL274" i="39" s="1"/>
  <c r="AT274" i="39"/>
  <c r="AW274" i="39" s="1"/>
  <c r="BE274" i="39"/>
  <c r="BH274" i="39"/>
  <c r="FW274" i="39" s="1"/>
  <c r="BP274" i="39"/>
  <c r="BS274" i="39" s="1"/>
  <c r="CA274" i="39"/>
  <c r="CD274" i="39" s="1"/>
  <c r="FY274" i="39" s="1"/>
  <c r="CL274" i="39"/>
  <c r="CO274" i="39" s="1"/>
  <c r="FZ274" i="39" s="1"/>
  <c r="CW274" i="39"/>
  <c r="CZ274" i="39" s="1"/>
  <c r="GA274" i="39" s="1"/>
  <c r="DH274" i="39"/>
  <c r="DK274" i="39" s="1"/>
  <c r="GB274" i="39" s="1"/>
  <c r="DS274" i="39"/>
  <c r="DV274" i="39" s="1"/>
  <c r="ED274" i="39"/>
  <c r="EG274" i="39"/>
  <c r="GD274" i="39" s="1"/>
  <c r="EO274" i="39"/>
  <c r="ER274" i="39" s="1"/>
  <c r="GE274" i="39" s="1"/>
  <c r="EZ274" i="39"/>
  <c r="FC274" i="39" s="1"/>
  <c r="GF274" i="39" s="1"/>
  <c r="FK274" i="39"/>
  <c r="FN274" i="39" s="1"/>
  <c r="GG274" i="39" s="1"/>
  <c r="AC273" i="39"/>
  <c r="X272" i="39"/>
  <c r="AA272" i="39" s="1"/>
  <c r="AC272" i="39" s="1"/>
  <c r="AC270" i="39"/>
  <c r="AC269" i="39"/>
  <c r="X268" i="39"/>
  <c r="AA268" i="39" s="1"/>
  <c r="FT268" i="39" s="1"/>
  <c r="AI268" i="39"/>
  <c r="AL268" i="39" s="1"/>
  <c r="AT268" i="39"/>
  <c r="AW268" i="39" s="1"/>
  <c r="FV268" i="39" s="1"/>
  <c r="BE268" i="39"/>
  <c r="BH268" i="39" s="1"/>
  <c r="FW268" i="39" s="1"/>
  <c r="BP268" i="39"/>
  <c r="BS268" i="39" s="1"/>
  <c r="FX268" i="39" s="1"/>
  <c r="CA268" i="39"/>
  <c r="CD268" i="39"/>
  <c r="FY268" i="39" s="1"/>
  <c r="CL268" i="39"/>
  <c r="CO268" i="39" s="1"/>
  <c r="FZ268" i="39" s="1"/>
  <c r="CW268" i="39"/>
  <c r="CZ268" i="39" s="1"/>
  <c r="GA268" i="39" s="1"/>
  <c r="DH268" i="39"/>
  <c r="DK268" i="39" s="1"/>
  <c r="DS268" i="39"/>
  <c r="DV268" i="39" s="1"/>
  <c r="GC268" i="39" s="1"/>
  <c r="ED268" i="39"/>
  <c r="EG268" i="39" s="1"/>
  <c r="EO268" i="39"/>
  <c r="ER268" i="39" s="1"/>
  <c r="GE268" i="39" s="1"/>
  <c r="EZ268" i="39"/>
  <c r="FC268" i="39"/>
  <c r="GF268" i="39" s="1"/>
  <c r="FK268" i="39"/>
  <c r="FN268" i="39"/>
  <c r="GG268" i="39" s="1"/>
  <c r="AC267" i="39"/>
  <c r="X265" i="39"/>
  <c r="AA265" i="39" s="1"/>
  <c r="AC265" i="39" s="1"/>
  <c r="AC264" i="39"/>
  <c r="AC263" i="39"/>
  <c r="X262" i="39"/>
  <c r="AA262" i="39" s="1"/>
  <c r="FT262" i="39" s="1"/>
  <c r="AI262" i="39"/>
  <c r="AL262" i="39" s="1"/>
  <c r="AT262" i="39"/>
  <c r="AW262" i="39" s="1"/>
  <c r="FV262" i="39" s="1"/>
  <c r="BE262" i="39"/>
  <c r="BH262" i="39" s="1"/>
  <c r="FW262" i="39" s="1"/>
  <c r="BP262" i="39"/>
  <c r="BS262" i="39" s="1"/>
  <c r="FX262" i="39" s="1"/>
  <c r="CA262" i="39"/>
  <c r="CD262" i="39" s="1"/>
  <c r="CL262" i="39"/>
  <c r="CO262" i="39" s="1"/>
  <c r="FZ262" i="39" s="1"/>
  <c r="CW262" i="39"/>
  <c r="CZ262" i="39" s="1"/>
  <c r="GA262" i="39" s="1"/>
  <c r="DH262" i="39"/>
  <c r="DK262" i="39" s="1"/>
  <c r="GB262" i="39" s="1"/>
  <c r="DS262" i="39"/>
  <c r="DV262" i="39" s="1"/>
  <c r="GC262" i="39" s="1"/>
  <c r="ED262" i="39"/>
  <c r="EG262" i="39" s="1"/>
  <c r="GD262" i="39" s="1"/>
  <c r="EO262" i="39"/>
  <c r="ER262" i="39" s="1"/>
  <c r="GE262" i="39" s="1"/>
  <c r="EZ262" i="39"/>
  <c r="FC262" i="39" s="1"/>
  <c r="GF262" i="39" s="1"/>
  <c r="FK262" i="39"/>
  <c r="FN262" i="39" s="1"/>
  <c r="GG262" i="39" s="1"/>
  <c r="AC261" i="39"/>
  <c r="AC260" i="39"/>
  <c r="AC259" i="39"/>
  <c r="AC258" i="39"/>
  <c r="AC257" i="39"/>
  <c r="AC254" i="39"/>
  <c r="X253" i="39"/>
  <c r="AA253" i="39" s="1"/>
  <c r="FT253" i="39" s="1"/>
  <c r="AI253" i="39"/>
  <c r="AL253" i="39" s="1"/>
  <c r="AT253" i="39"/>
  <c r="AW253" i="39" s="1"/>
  <c r="FV253" i="39" s="1"/>
  <c r="BE253" i="39"/>
  <c r="BH253" i="39" s="1"/>
  <c r="FW253" i="39" s="1"/>
  <c r="BP253" i="39"/>
  <c r="BS253" i="39" s="1"/>
  <c r="FX253" i="39" s="1"/>
  <c r="CA253" i="39"/>
  <c r="CD253" i="39"/>
  <c r="CL253" i="39"/>
  <c r="CO253" i="39"/>
  <c r="FZ253" i="39" s="1"/>
  <c r="CW253" i="39"/>
  <c r="CZ253" i="39" s="1"/>
  <c r="DH253" i="39"/>
  <c r="DK253" i="39" s="1"/>
  <c r="GB253" i="39" s="1"/>
  <c r="DS253" i="39"/>
  <c r="DV253" i="39" s="1"/>
  <c r="GC253" i="39" s="1"/>
  <c r="ED253" i="39"/>
  <c r="EG253" i="39" s="1"/>
  <c r="GD253" i="39" s="1"/>
  <c r="EO253" i="39"/>
  <c r="ER253" i="39" s="1"/>
  <c r="GE253" i="39" s="1"/>
  <c r="EZ253" i="39"/>
  <c r="FC253" i="39" s="1"/>
  <c r="GF253" i="39" s="1"/>
  <c r="FK253" i="39"/>
  <c r="FN253" i="39"/>
  <c r="GG253" i="39" s="1"/>
  <c r="AC251" i="39"/>
  <c r="AC250" i="39"/>
  <c r="X249" i="39"/>
  <c r="AA249" i="39" s="1"/>
  <c r="FT249" i="39" s="1"/>
  <c r="AI249" i="39"/>
  <c r="AL249" i="39" s="1"/>
  <c r="AT249" i="39"/>
  <c r="AW249" i="39" s="1"/>
  <c r="FV249" i="39" s="1"/>
  <c r="BE249" i="39"/>
  <c r="BH249" i="39" s="1"/>
  <c r="FW249" i="39" s="1"/>
  <c r="BP249" i="39"/>
  <c r="BS249" i="39" s="1"/>
  <c r="FX249" i="39" s="1"/>
  <c r="CA249" i="39"/>
  <c r="CD249" i="39" s="1"/>
  <c r="FY249" i="39" s="1"/>
  <c r="CL249" i="39"/>
  <c r="CO249" i="39" s="1"/>
  <c r="FZ249" i="39" s="1"/>
  <c r="CW249" i="39"/>
  <c r="CZ249" i="39" s="1"/>
  <c r="GA249" i="39" s="1"/>
  <c r="DH249" i="39"/>
  <c r="DK249" i="39" s="1"/>
  <c r="GB249" i="39" s="1"/>
  <c r="DS249" i="39"/>
  <c r="DV249" i="39" s="1"/>
  <c r="GC249" i="39" s="1"/>
  <c r="ED249" i="39"/>
  <c r="EG249" i="39" s="1"/>
  <c r="GD249" i="39" s="1"/>
  <c r="EO249" i="39"/>
  <c r="ER249" i="39" s="1"/>
  <c r="GE249" i="39" s="1"/>
  <c r="EZ249" i="39"/>
  <c r="FC249" i="39" s="1"/>
  <c r="GF249" i="39" s="1"/>
  <c r="FK249" i="39"/>
  <c r="FN249" i="39" s="1"/>
  <c r="GG249" i="39" s="1"/>
  <c r="AC248" i="39"/>
  <c r="X247" i="39"/>
  <c r="AA247" i="39" s="1"/>
  <c r="AC246" i="39"/>
  <c r="AC245" i="39"/>
  <c r="AC243" i="39"/>
  <c r="AC242" i="39"/>
  <c r="AC241" i="39"/>
  <c r="X240" i="39"/>
  <c r="AA240" i="39" s="1"/>
  <c r="AC240" i="39" s="1"/>
  <c r="X235" i="39"/>
  <c r="AA235" i="39" s="1"/>
  <c r="FT235" i="39" s="1"/>
  <c r="AI235" i="39"/>
  <c r="AL235" i="39" s="1"/>
  <c r="FU235" i="39" s="1"/>
  <c r="AT235" i="39"/>
  <c r="AW235" i="39" s="1"/>
  <c r="FV235" i="39" s="1"/>
  <c r="BE235" i="39"/>
  <c r="BH235" i="39"/>
  <c r="FW235" i="39" s="1"/>
  <c r="BP235" i="39"/>
  <c r="BS235" i="39"/>
  <c r="FX235" i="39" s="1"/>
  <c r="CA235" i="39"/>
  <c r="CD235" i="39" s="1"/>
  <c r="FY235" i="39" s="1"/>
  <c r="CL235" i="39"/>
  <c r="CO235" i="39" s="1"/>
  <c r="FZ235" i="39" s="1"/>
  <c r="CW235" i="39"/>
  <c r="CZ235" i="39" s="1"/>
  <c r="DH235" i="39"/>
  <c r="DK235" i="39" s="1"/>
  <c r="GB235" i="39" s="1"/>
  <c r="DS235" i="39"/>
  <c r="DV235" i="39" s="1"/>
  <c r="ED235" i="39"/>
  <c r="EG235" i="39" s="1"/>
  <c r="GD235" i="39" s="1"/>
  <c r="EO235" i="39"/>
  <c r="ER235" i="39"/>
  <c r="GE235" i="39" s="1"/>
  <c r="EZ235" i="39"/>
  <c r="FC235" i="39"/>
  <c r="GF235" i="39" s="1"/>
  <c r="FK235" i="39"/>
  <c r="FN235" i="39" s="1"/>
  <c r="GG235" i="39" s="1"/>
  <c r="AC233" i="39"/>
  <c r="AC232" i="39"/>
  <c r="X231" i="39"/>
  <c r="AA231" i="39" s="1"/>
  <c r="AI231" i="39"/>
  <c r="AL231" i="39" s="1"/>
  <c r="AT231" i="39"/>
  <c r="AW231" i="39" s="1"/>
  <c r="FV231" i="39" s="1"/>
  <c r="BE231" i="39"/>
  <c r="BH231" i="39" s="1"/>
  <c r="FW231" i="39" s="1"/>
  <c r="BP231" i="39"/>
  <c r="BS231" i="39" s="1"/>
  <c r="FX231" i="39" s="1"/>
  <c r="CA231" i="39"/>
  <c r="CD231" i="39" s="1"/>
  <c r="FY231" i="39" s="1"/>
  <c r="CL231" i="39"/>
  <c r="CO231" i="39" s="1"/>
  <c r="FZ231" i="39" s="1"/>
  <c r="CW231" i="39"/>
  <c r="CZ231" i="39" s="1"/>
  <c r="DH231" i="39"/>
  <c r="DK231" i="39" s="1"/>
  <c r="GB231" i="39" s="1"/>
  <c r="DS231" i="39"/>
  <c r="DV231" i="39" s="1"/>
  <c r="GC231" i="39" s="1"/>
  <c r="ED231" i="39"/>
  <c r="EG231" i="39" s="1"/>
  <c r="GD231" i="39" s="1"/>
  <c r="EO231" i="39"/>
  <c r="ER231" i="39" s="1"/>
  <c r="GE231" i="39" s="1"/>
  <c r="EZ231" i="39"/>
  <c r="FC231" i="39" s="1"/>
  <c r="GF231" i="39" s="1"/>
  <c r="FK231" i="39"/>
  <c r="FN231" i="39" s="1"/>
  <c r="GG231" i="39" s="1"/>
  <c r="AC229" i="39"/>
  <c r="AC228" i="39"/>
  <c r="X227" i="39"/>
  <c r="AA227" i="39" s="1"/>
  <c r="FT227" i="39" s="1"/>
  <c r="AI227" i="39"/>
  <c r="AL227" i="39" s="1"/>
  <c r="AT227" i="39"/>
  <c r="AW227" i="39" s="1"/>
  <c r="FV227" i="39" s="1"/>
  <c r="BE227" i="39"/>
  <c r="BH227" i="39" s="1"/>
  <c r="FW227" i="39" s="1"/>
  <c r="BP227" i="39"/>
  <c r="BS227" i="39" s="1"/>
  <c r="FX227" i="39" s="1"/>
  <c r="CA227" i="39"/>
  <c r="CD227" i="39" s="1"/>
  <c r="FY227" i="39" s="1"/>
  <c r="CL227" i="39"/>
  <c r="CO227" i="39" s="1"/>
  <c r="FZ227" i="39" s="1"/>
  <c r="CW227" i="39"/>
  <c r="CZ227" i="39" s="1"/>
  <c r="GA227" i="39" s="1"/>
  <c r="DH227" i="39"/>
  <c r="DK227" i="39" s="1"/>
  <c r="GB227" i="39" s="1"/>
  <c r="DS227" i="39"/>
  <c r="DV227" i="39" s="1"/>
  <c r="GC227" i="39" s="1"/>
  <c r="ED227" i="39"/>
  <c r="EG227" i="39" s="1"/>
  <c r="GD227" i="39" s="1"/>
  <c r="EO227" i="39"/>
  <c r="ER227" i="39" s="1"/>
  <c r="GE227" i="39" s="1"/>
  <c r="EZ227" i="39"/>
  <c r="FC227" i="39" s="1"/>
  <c r="GF227" i="39" s="1"/>
  <c r="FK227" i="39"/>
  <c r="FN227" i="39" s="1"/>
  <c r="GG227" i="39" s="1"/>
  <c r="AC226" i="39"/>
  <c r="X225" i="39"/>
  <c r="AA225" i="39" s="1"/>
  <c r="AI225" i="39"/>
  <c r="AL225" i="39" s="1"/>
  <c r="AT225" i="39"/>
  <c r="AW225" i="39" s="1"/>
  <c r="FV225" i="39" s="1"/>
  <c r="BE225" i="39"/>
  <c r="BH225" i="39" s="1"/>
  <c r="FW225" i="39" s="1"/>
  <c r="BP225" i="39"/>
  <c r="BS225" i="39" s="1"/>
  <c r="FX225" i="39" s="1"/>
  <c r="CA225" i="39"/>
  <c r="CD225" i="39" s="1"/>
  <c r="FY225" i="39" s="1"/>
  <c r="CL225" i="39"/>
  <c r="CO225" i="39" s="1"/>
  <c r="FZ225" i="39" s="1"/>
  <c r="CW225" i="39"/>
  <c r="CZ225" i="39" s="1"/>
  <c r="DH225" i="39"/>
  <c r="DK225" i="39" s="1"/>
  <c r="GB225" i="39" s="1"/>
  <c r="DS225" i="39"/>
  <c r="DV225" i="39" s="1"/>
  <c r="GC225" i="39" s="1"/>
  <c r="ED225" i="39"/>
  <c r="EG225" i="39" s="1"/>
  <c r="GD225" i="39" s="1"/>
  <c r="EO225" i="39"/>
  <c r="ER225" i="39" s="1"/>
  <c r="GE225" i="39" s="1"/>
  <c r="EZ225" i="39"/>
  <c r="FC225" i="39" s="1"/>
  <c r="GF225" i="39" s="1"/>
  <c r="FK225" i="39"/>
  <c r="FN225" i="39" s="1"/>
  <c r="GG225" i="39" s="1"/>
  <c r="X224" i="39"/>
  <c r="AA224" i="39" s="1"/>
  <c r="FT224" i="39" s="1"/>
  <c r="AI224" i="39"/>
  <c r="AL224" i="39"/>
  <c r="FU224" i="39" s="1"/>
  <c r="AT224" i="39"/>
  <c r="AW224" i="39" s="1"/>
  <c r="FV224" i="39" s="1"/>
  <c r="BE224" i="39"/>
  <c r="BH224" i="39" s="1"/>
  <c r="FW224" i="39" s="1"/>
  <c r="BP224" i="39"/>
  <c r="BS224" i="39" s="1"/>
  <c r="FX224" i="39" s="1"/>
  <c r="CA224" i="39"/>
  <c r="CD224" i="39" s="1"/>
  <c r="FY224" i="39" s="1"/>
  <c r="CL224" i="39"/>
  <c r="CO224" i="39" s="1"/>
  <c r="FZ224" i="39" s="1"/>
  <c r="CW224" i="39"/>
  <c r="CZ224" i="39" s="1"/>
  <c r="GA224" i="39" s="1"/>
  <c r="DH224" i="39"/>
  <c r="DK224" i="39"/>
  <c r="DS224" i="39"/>
  <c r="DV224" i="39"/>
  <c r="GC224" i="39" s="1"/>
  <c r="ED224" i="39"/>
  <c r="EG224" i="39" s="1"/>
  <c r="GD224" i="39" s="1"/>
  <c r="EO224" i="39"/>
  <c r="ER224" i="39" s="1"/>
  <c r="GE224" i="39" s="1"/>
  <c r="EZ224" i="39"/>
  <c r="FC224" i="39" s="1"/>
  <c r="GF224" i="39" s="1"/>
  <c r="FK224" i="39"/>
  <c r="FN224" i="39" s="1"/>
  <c r="GG224" i="39" s="1"/>
  <c r="AC223" i="39"/>
  <c r="AC222" i="39"/>
  <c r="X221" i="39"/>
  <c r="AA221" i="39"/>
  <c r="X219" i="39"/>
  <c r="AA219" i="39"/>
  <c r="AC218" i="39"/>
  <c r="AC216" i="39"/>
  <c r="AC215" i="39"/>
  <c r="AC214" i="39"/>
  <c r="AC212" i="39"/>
  <c r="AC210" i="39"/>
  <c r="X209" i="39"/>
  <c r="AA209" i="39"/>
  <c r="AI209" i="39"/>
  <c r="AL209" i="39"/>
  <c r="AT209" i="39"/>
  <c r="AW209" i="39" s="1"/>
  <c r="FV209" i="39" s="1"/>
  <c r="BE209" i="39"/>
  <c r="BH209" i="39" s="1"/>
  <c r="FW209" i="39" s="1"/>
  <c r="BP209" i="39"/>
  <c r="BS209" i="39" s="1"/>
  <c r="FX209" i="39" s="1"/>
  <c r="CA209" i="39"/>
  <c r="CD209" i="39" s="1"/>
  <c r="FY209" i="39" s="1"/>
  <c r="CL209" i="39"/>
  <c r="CO209" i="39" s="1"/>
  <c r="FZ209" i="39" s="1"/>
  <c r="CW209" i="39"/>
  <c r="CZ209" i="39" s="1"/>
  <c r="DH209" i="39"/>
  <c r="DK209" i="39" s="1"/>
  <c r="GB209" i="39" s="1"/>
  <c r="DS209" i="39"/>
  <c r="DV209" i="39" s="1"/>
  <c r="GC209" i="39" s="1"/>
  <c r="ED209" i="39"/>
  <c r="EG209" i="39" s="1"/>
  <c r="GD209" i="39" s="1"/>
  <c r="EO209" i="39"/>
  <c r="ER209" i="39" s="1"/>
  <c r="GE209" i="39" s="1"/>
  <c r="EZ209" i="39"/>
  <c r="FC209" i="39" s="1"/>
  <c r="GF209" i="39" s="1"/>
  <c r="FK209" i="39"/>
  <c r="FN209" i="39" s="1"/>
  <c r="GG209" i="39" s="1"/>
  <c r="X208" i="39"/>
  <c r="AA208" i="39" s="1"/>
  <c r="FT208" i="39" s="1"/>
  <c r="AI208" i="39"/>
  <c r="AL208" i="39" s="1"/>
  <c r="AT208" i="39"/>
  <c r="AW208" i="39" s="1"/>
  <c r="BE208" i="39"/>
  <c r="BH208" i="39" s="1"/>
  <c r="FW208" i="39" s="1"/>
  <c r="BP208" i="39"/>
  <c r="BS208" i="39" s="1"/>
  <c r="CA208" i="39"/>
  <c r="CD208" i="39" s="1"/>
  <c r="FY208" i="39" s="1"/>
  <c r="CL208" i="39"/>
  <c r="CO208" i="39" s="1"/>
  <c r="FZ208" i="39" s="1"/>
  <c r="CW208" i="39"/>
  <c r="CZ208" i="39" s="1"/>
  <c r="GA208" i="39" s="1"/>
  <c r="DH208" i="39"/>
  <c r="DK208" i="39" s="1"/>
  <c r="GB208" i="39" s="1"/>
  <c r="DS208" i="39"/>
  <c r="DV208" i="39" s="1"/>
  <c r="GC208" i="39" s="1"/>
  <c r="ED208" i="39"/>
  <c r="EG208" i="39" s="1"/>
  <c r="GD208" i="39" s="1"/>
  <c r="EO208" i="39"/>
  <c r="ER208" i="39" s="1"/>
  <c r="GE208" i="39" s="1"/>
  <c r="EZ208" i="39"/>
  <c r="FC208" i="39" s="1"/>
  <c r="GF208" i="39" s="1"/>
  <c r="FK208" i="39"/>
  <c r="FN208" i="39" s="1"/>
  <c r="GG208" i="39" s="1"/>
  <c r="AC207" i="39"/>
  <c r="X206" i="39"/>
  <c r="AA206" i="39" s="1"/>
  <c r="AC206" i="39" s="1"/>
  <c r="AC204" i="39"/>
  <c r="AC203" i="39"/>
  <c r="AC201" i="39"/>
  <c r="AC199" i="39"/>
  <c r="AC196" i="39"/>
  <c r="AC192" i="39"/>
  <c r="AC191" i="39"/>
  <c r="X190" i="39"/>
  <c r="AA190" i="39"/>
  <c r="FT190" i="39" s="1"/>
  <c r="AI190" i="39"/>
  <c r="AL190" i="39" s="1"/>
  <c r="AT190" i="39"/>
  <c r="AW190" i="39" s="1"/>
  <c r="FV190" i="39" s="1"/>
  <c r="BE190" i="39"/>
  <c r="BH190" i="39" s="1"/>
  <c r="FW190" i="39" s="1"/>
  <c r="BP190" i="39"/>
  <c r="BS190" i="39" s="1"/>
  <c r="CA190" i="39"/>
  <c r="CD190" i="39" s="1"/>
  <c r="FY190" i="39" s="1"/>
  <c r="CL190" i="39"/>
  <c r="CO190" i="39" s="1"/>
  <c r="FZ190" i="39" s="1"/>
  <c r="CW190" i="39"/>
  <c r="CZ190" i="39" s="1"/>
  <c r="GA190" i="39" s="1"/>
  <c r="DH190" i="39"/>
  <c r="DK190" i="39" s="1"/>
  <c r="GB190" i="39" s="1"/>
  <c r="DS190" i="39"/>
  <c r="DV190" i="39" s="1"/>
  <c r="GC190" i="39" s="1"/>
  <c r="ED190" i="39"/>
  <c r="EG190" i="39" s="1"/>
  <c r="GD190" i="39" s="1"/>
  <c r="EO190" i="39"/>
  <c r="ER190" i="39" s="1"/>
  <c r="GE190" i="39" s="1"/>
  <c r="EZ190" i="39"/>
  <c r="FC190" i="39" s="1"/>
  <c r="GF190" i="39" s="1"/>
  <c r="FK190" i="39"/>
  <c r="FN190" i="39" s="1"/>
  <c r="GG190" i="39" s="1"/>
  <c r="AC189" i="39"/>
  <c r="AC186" i="39"/>
  <c r="AC185" i="39"/>
  <c r="X184" i="39"/>
  <c r="AA184" i="39" s="1"/>
  <c r="FT184" i="39" s="1"/>
  <c r="AI184" i="39"/>
  <c r="AL184" i="39" s="1"/>
  <c r="FU184" i="39" s="1"/>
  <c r="AT184" i="39"/>
  <c r="AW184" i="39" s="1"/>
  <c r="BE184" i="39"/>
  <c r="BH184" i="39" s="1"/>
  <c r="FW184" i="39" s="1"/>
  <c r="BP184" i="39"/>
  <c r="BS184" i="39" s="1"/>
  <c r="FX184" i="39" s="1"/>
  <c r="CA184" i="39"/>
  <c r="CD184" i="39" s="1"/>
  <c r="FY184" i="39" s="1"/>
  <c r="CL184" i="39"/>
  <c r="CO184" i="39" s="1"/>
  <c r="FZ184" i="39" s="1"/>
  <c r="CW184" i="39"/>
  <c r="CZ184" i="39" s="1"/>
  <c r="DH184" i="39"/>
  <c r="DK184" i="39" s="1"/>
  <c r="GB184" i="39" s="1"/>
  <c r="DS184" i="39"/>
  <c r="DV184" i="39" s="1"/>
  <c r="GC184" i="39" s="1"/>
  <c r="ED184" i="39"/>
  <c r="EG184" i="39" s="1"/>
  <c r="GD184" i="39" s="1"/>
  <c r="EO184" i="39"/>
  <c r="ER184" i="39" s="1"/>
  <c r="GE184" i="39" s="1"/>
  <c r="EZ184" i="39"/>
  <c r="FC184" i="39" s="1"/>
  <c r="GF184" i="39" s="1"/>
  <c r="FK184" i="39"/>
  <c r="FN184" i="39" s="1"/>
  <c r="GG184" i="39" s="1"/>
  <c r="AC183" i="39"/>
  <c r="X181" i="39"/>
  <c r="AA181" i="39"/>
  <c r="AC181" i="39" s="1"/>
  <c r="AC178" i="39"/>
  <c r="AC177" i="39"/>
  <c r="X174" i="39"/>
  <c r="AA174" i="39" s="1"/>
  <c r="AC174" i="39" s="1"/>
  <c r="X172" i="39"/>
  <c r="AA172" i="39" s="1"/>
  <c r="AC172" i="39" s="1"/>
  <c r="AC171" i="39"/>
  <c r="X170" i="39"/>
  <c r="AA170" i="39" s="1"/>
  <c r="AC170" i="39" s="1"/>
  <c r="AC168" i="39"/>
  <c r="X167" i="39"/>
  <c r="AA167" i="39" s="1"/>
  <c r="FT167" i="39" s="1"/>
  <c r="AI167" i="39"/>
  <c r="AL167" i="39" s="1"/>
  <c r="FU167" i="39" s="1"/>
  <c r="AT167" i="39"/>
  <c r="AW167" i="39" s="1"/>
  <c r="FV167" i="39" s="1"/>
  <c r="BE167" i="39"/>
  <c r="BH167" i="39"/>
  <c r="BP167" i="39"/>
  <c r="BS167" i="39"/>
  <c r="FX167" i="39" s="1"/>
  <c r="CA167" i="39"/>
  <c r="CD167" i="39" s="1"/>
  <c r="CL167" i="39"/>
  <c r="CO167" i="39" s="1"/>
  <c r="FZ167" i="39" s="1"/>
  <c r="CW167" i="39"/>
  <c r="CZ167" i="39" s="1"/>
  <c r="GA167" i="39" s="1"/>
  <c r="DH167" i="39"/>
  <c r="DK167" i="39" s="1"/>
  <c r="GB167" i="39" s="1"/>
  <c r="DS167" i="39"/>
  <c r="DV167" i="39" s="1"/>
  <c r="GC167" i="39" s="1"/>
  <c r="ED167" i="39"/>
  <c r="EG167" i="39" s="1"/>
  <c r="GD167" i="39" s="1"/>
  <c r="EO167" i="39"/>
  <c r="ER167" i="39"/>
  <c r="GE167" i="39" s="1"/>
  <c r="EZ167" i="39"/>
  <c r="FC167" i="39"/>
  <c r="GF167" i="39" s="1"/>
  <c r="FK167" i="39"/>
  <c r="FN167" i="39" s="1"/>
  <c r="GG167" i="39" s="1"/>
  <c r="X166" i="39"/>
  <c r="AA166" i="39" s="1"/>
  <c r="FT166" i="39" s="1"/>
  <c r="AI166" i="39"/>
  <c r="AL166" i="39" s="1"/>
  <c r="AT166" i="39"/>
  <c r="AW166" i="39" s="1"/>
  <c r="BE166" i="39"/>
  <c r="BH166" i="39" s="1"/>
  <c r="FW166" i="39" s="1"/>
  <c r="BP166" i="39"/>
  <c r="BS166" i="39" s="1"/>
  <c r="FX166" i="39" s="1"/>
  <c r="CA166" i="39"/>
  <c r="CD166" i="39" s="1"/>
  <c r="CL166" i="39"/>
  <c r="CO166" i="39"/>
  <c r="FZ166" i="39" s="1"/>
  <c r="CW166" i="39"/>
  <c r="CZ166" i="39"/>
  <c r="GA166" i="39" s="1"/>
  <c r="DH166" i="39"/>
  <c r="DK166" i="39" s="1"/>
  <c r="GB166" i="39" s="1"/>
  <c r="DS166" i="39"/>
  <c r="DV166" i="39" s="1"/>
  <c r="GC166" i="39" s="1"/>
  <c r="ED166" i="39"/>
  <c r="EG166" i="39" s="1"/>
  <c r="GD166" i="39" s="1"/>
  <c r="EO166" i="39"/>
  <c r="ER166" i="39" s="1"/>
  <c r="GE166" i="39" s="1"/>
  <c r="EZ166" i="39"/>
  <c r="FC166" i="39" s="1"/>
  <c r="GF166" i="39" s="1"/>
  <c r="FK166" i="39"/>
  <c r="FN166" i="39" s="1"/>
  <c r="GG166" i="39" s="1"/>
  <c r="X165" i="39"/>
  <c r="AA165" i="39"/>
  <c r="X162" i="39"/>
  <c r="AA162" i="39" s="1"/>
  <c r="AC160" i="39"/>
  <c r="X158" i="39"/>
  <c r="AA158" i="39"/>
  <c r="AC158" i="39" s="1"/>
  <c r="X157" i="39"/>
  <c r="AA157" i="39" s="1"/>
  <c r="FT157" i="39" s="1"/>
  <c r="AI157" i="39"/>
  <c r="AL157" i="39" s="1"/>
  <c r="AT157" i="39"/>
  <c r="AW157" i="39" s="1"/>
  <c r="FV157" i="39" s="1"/>
  <c r="BE157" i="39"/>
  <c r="BH157" i="39" s="1"/>
  <c r="FW157" i="39" s="1"/>
  <c r="BP157" i="39"/>
  <c r="BS157" i="39" s="1"/>
  <c r="FX157" i="39" s="1"/>
  <c r="CA157" i="39"/>
  <c r="CD157" i="39" s="1"/>
  <c r="FY157" i="39" s="1"/>
  <c r="CL157" i="39"/>
  <c r="CO157" i="39" s="1"/>
  <c r="CW157" i="39"/>
  <c r="CZ157" i="39" s="1"/>
  <c r="GA157" i="39" s="1"/>
  <c r="DH157" i="39"/>
  <c r="DK157" i="39" s="1"/>
  <c r="GB157" i="39" s="1"/>
  <c r="DS157" i="39"/>
  <c r="DV157" i="39" s="1"/>
  <c r="GC157" i="39" s="1"/>
  <c r="ED157" i="39"/>
  <c r="EG157" i="39" s="1"/>
  <c r="GD157" i="39" s="1"/>
  <c r="EO157" i="39"/>
  <c r="ER157" i="39" s="1"/>
  <c r="GE157" i="39" s="1"/>
  <c r="EZ157" i="39"/>
  <c r="FC157" i="39" s="1"/>
  <c r="GF157" i="39" s="1"/>
  <c r="FK157" i="39"/>
  <c r="FN157" i="39" s="1"/>
  <c r="GG157" i="39" s="1"/>
  <c r="X156" i="39"/>
  <c r="AA156" i="39" s="1"/>
  <c r="AC156" i="39" s="1"/>
  <c r="X154" i="39"/>
  <c r="AA154" i="39" s="1"/>
  <c r="AC154" i="39" s="1"/>
  <c r="AC152" i="39"/>
  <c r="X151" i="39"/>
  <c r="AA151" i="39" s="1"/>
  <c r="AC151" i="39" s="1"/>
  <c r="X150" i="39"/>
  <c r="AA150" i="39" s="1"/>
  <c r="AC150" i="39" s="1"/>
  <c r="AC149" i="39"/>
  <c r="X148" i="39"/>
  <c r="AA148" i="39" s="1"/>
  <c r="AC147" i="39"/>
  <c r="AC146" i="39"/>
  <c r="AC145" i="39"/>
  <c r="AC144" i="39"/>
  <c r="AC142" i="39"/>
  <c r="X141" i="39"/>
  <c r="AA141" i="39" s="1"/>
  <c r="AC141" i="39" s="1"/>
  <c r="X140" i="39"/>
  <c r="AA140" i="39" s="1"/>
  <c r="AC140" i="39" s="1"/>
  <c r="X138" i="39"/>
  <c r="AA138" i="39" s="1"/>
  <c r="X137" i="39"/>
  <c r="AA137" i="39" s="1"/>
  <c r="AC137" i="39" s="1"/>
  <c r="X136" i="39"/>
  <c r="AA136" i="39" s="1"/>
  <c r="AC136" i="39" s="1"/>
  <c r="X135" i="39"/>
  <c r="AA135" i="39" s="1"/>
  <c r="AC135" i="39" s="1"/>
  <c r="X134" i="39"/>
  <c r="AA134" i="39" s="1"/>
  <c r="AC134" i="39" s="1"/>
  <c r="X133" i="39"/>
  <c r="AA133" i="39" s="1"/>
  <c r="AC133" i="39" s="1"/>
  <c r="X132" i="39"/>
  <c r="AA132" i="39" s="1"/>
  <c r="AC132" i="39" s="1"/>
  <c r="X131" i="39"/>
  <c r="AA131" i="39" s="1"/>
  <c r="AC131" i="39" s="1"/>
  <c r="AC130" i="39"/>
  <c r="X129" i="39"/>
  <c r="AA129" i="39" s="1"/>
  <c r="FT129" i="39" s="1"/>
  <c r="AI129" i="39"/>
  <c r="AL129" i="39" s="1"/>
  <c r="AT129" i="39"/>
  <c r="AW129" i="39" s="1"/>
  <c r="FV129" i="39" s="1"/>
  <c r="BE129" i="39"/>
  <c r="BH129" i="39" s="1"/>
  <c r="FW129" i="39" s="1"/>
  <c r="BP129" i="39"/>
  <c r="BS129" i="39" s="1"/>
  <c r="FX129" i="39" s="1"/>
  <c r="CA129" i="39"/>
  <c r="CD129" i="39" s="1"/>
  <c r="CL129" i="39"/>
  <c r="CO129" i="39" s="1"/>
  <c r="FZ129" i="39" s="1"/>
  <c r="CW129" i="39"/>
  <c r="CZ129" i="39" s="1"/>
  <c r="GA129" i="39" s="1"/>
  <c r="DH129" i="39"/>
  <c r="DK129" i="39" s="1"/>
  <c r="GB129" i="39" s="1"/>
  <c r="DS129" i="39"/>
  <c r="DV129" i="39" s="1"/>
  <c r="GC129" i="39" s="1"/>
  <c r="ED129" i="39"/>
  <c r="EG129" i="39" s="1"/>
  <c r="EO129" i="39"/>
  <c r="ER129" i="39" s="1"/>
  <c r="GE129" i="39" s="1"/>
  <c r="EZ129" i="39"/>
  <c r="FC129" i="39" s="1"/>
  <c r="GF129" i="39" s="1"/>
  <c r="FK129" i="39"/>
  <c r="FN129" i="39" s="1"/>
  <c r="GG129" i="39" s="1"/>
  <c r="AC128" i="39"/>
  <c r="AC127" i="39"/>
  <c r="X126" i="39"/>
  <c r="AA126" i="39"/>
  <c r="AC126" i="39" s="1"/>
  <c r="AC125" i="39"/>
  <c r="AC124" i="39"/>
  <c r="X123" i="39"/>
  <c r="AA123" i="39" s="1"/>
  <c r="AC123" i="39" s="1"/>
  <c r="AC121" i="39"/>
  <c r="AC120" i="39"/>
  <c r="X119" i="39"/>
  <c r="AA119" i="39" s="1"/>
  <c r="FT119" i="39" s="1"/>
  <c r="AI119" i="39"/>
  <c r="AL119" i="39" s="1"/>
  <c r="AT119" i="39"/>
  <c r="AW119" i="39" s="1"/>
  <c r="FV119" i="39" s="1"/>
  <c r="BE119" i="39"/>
  <c r="BH119" i="39"/>
  <c r="FW119" i="39" s="1"/>
  <c r="BP119" i="39"/>
  <c r="BS119" i="39"/>
  <c r="FX119" i="39" s="1"/>
  <c r="CA119" i="39"/>
  <c r="CD119" i="39" s="1"/>
  <c r="FY119" i="39" s="1"/>
  <c r="CL119" i="39"/>
  <c r="CO119" i="39" s="1"/>
  <c r="CW119" i="39"/>
  <c r="CZ119" i="39" s="1"/>
  <c r="GA119" i="39" s="1"/>
  <c r="DH119" i="39"/>
  <c r="DK119" i="39" s="1"/>
  <c r="GB119" i="39" s="1"/>
  <c r="DS119" i="39"/>
  <c r="DV119" i="39" s="1"/>
  <c r="GC119" i="39" s="1"/>
  <c r="ED119" i="39"/>
  <c r="EG119" i="39" s="1"/>
  <c r="GD119" i="39" s="1"/>
  <c r="EO119" i="39"/>
  <c r="ER119" i="39"/>
  <c r="GE119" i="39" s="1"/>
  <c r="EZ119" i="39"/>
  <c r="FC119" i="39"/>
  <c r="GF119" i="39" s="1"/>
  <c r="FK119" i="39"/>
  <c r="FN119" i="39" s="1"/>
  <c r="GG119" i="39" s="1"/>
  <c r="X118" i="39"/>
  <c r="AA118" i="39" s="1"/>
  <c r="AC118" i="39" s="1"/>
  <c r="X116" i="39"/>
  <c r="AA116" i="39" s="1"/>
  <c r="AC116" i="39" s="1"/>
  <c r="AC114" i="39"/>
  <c r="X113" i="39"/>
  <c r="AA113" i="39" s="1"/>
  <c r="FT113" i="39" s="1"/>
  <c r="AI113" i="39"/>
  <c r="AL113" i="39" s="1"/>
  <c r="AT113" i="39"/>
  <c r="AW113" i="39" s="1"/>
  <c r="BE113" i="39"/>
  <c r="BH113" i="39" s="1"/>
  <c r="FW113" i="39" s="1"/>
  <c r="BP113" i="39"/>
  <c r="BS113" i="39" s="1"/>
  <c r="FX113" i="39" s="1"/>
  <c r="CA113" i="39"/>
  <c r="CD113" i="39" s="1"/>
  <c r="FY113" i="39" s="1"/>
  <c r="CL113" i="39"/>
  <c r="CO113" i="39" s="1"/>
  <c r="FZ113" i="39" s="1"/>
  <c r="CW113" i="39"/>
  <c r="CZ113" i="39" s="1"/>
  <c r="GA113" i="39" s="1"/>
  <c r="DH113" i="39"/>
  <c r="DK113" i="39" s="1"/>
  <c r="GB113" i="39" s="1"/>
  <c r="DS113" i="39"/>
  <c r="DV113" i="39" s="1"/>
  <c r="GC113" i="39" s="1"/>
  <c r="ED113" i="39"/>
  <c r="EG113" i="39" s="1"/>
  <c r="GD113" i="39" s="1"/>
  <c r="EO113" i="39"/>
  <c r="ER113" i="39" s="1"/>
  <c r="GE113" i="39" s="1"/>
  <c r="EZ113" i="39"/>
  <c r="FC113" i="39" s="1"/>
  <c r="GF113" i="39" s="1"/>
  <c r="FK113" i="39"/>
  <c r="FN113" i="39" s="1"/>
  <c r="GG113" i="39" s="1"/>
  <c r="AC112" i="39"/>
  <c r="X107" i="39"/>
  <c r="AA107" i="39" s="1"/>
  <c r="AC107" i="39" s="1"/>
  <c r="AC106" i="39"/>
  <c r="AC104" i="39"/>
  <c r="X100" i="39"/>
  <c r="AA100" i="39"/>
  <c r="AC100" i="39" s="1"/>
  <c r="AC98" i="39"/>
  <c r="X97" i="39"/>
  <c r="AA97" i="39" s="1"/>
  <c r="FT97" i="39" s="1"/>
  <c r="AI97" i="39"/>
  <c r="AL97" i="39" s="1"/>
  <c r="AT97" i="39"/>
  <c r="AW97" i="39" s="1"/>
  <c r="FV97" i="39" s="1"/>
  <c r="BE97" i="39"/>
  <c r="BH97" i="39" s="1"/>
  <c r="FW97" i="39" s="1"/>
  <c r="BP97" i="39"/>
  <c r="BS97" i="39" s="1"/>
  <c r="FX97" i="39" s="1"/>
  <c r="CA97" i="39"/>
  <c r="CD97" i="39" s="1"/>
  <c r="FY97" i="39" s="1"/>
  <c r="CL97" i="39"/>
  <c r="CO97" i="39" s="1"/>
  <c r="FZ97" i="39" s="1"/>
  <c r="CW97" i="39"/>
  <c r="CZ97" i="39" s="1"/>
  <c r="GA97" i="39" s="1"/>
  <c r="DH97" i="39"/>
  <c r="DK97" i="39" s="1"/>
  <c r="GB97" i="39" s="1"/>
  <c r="DS97" i="39"/>
  <c r="DV97" i="39" s="1"/>
  <c r="ED97" i="39"/>
  <c r="EG97" i="39" s="1"/>
  <c r="GD97" i="39" s="1"/>
  <c r="EO97" i="39"/>
  <c r="ER97" i="39" s="1"/>
  <c r="EZ97" i="39"/>
  <c r="FC97" i="39" s="1"/>
  <c r="GF97" i="39" s="1"/>
  <c r="FK97" i="39"/>
  <c r="FN97" i="39" s="1"/>
  <c r="GG97" i="39" s="1"/>
  <c r="X96" i="39"/>
  <c r="AA96" i="39" s="1"/>
  <c r="AC96" i="39" s="1"/>
  <c r="AC95" i="39"/>
  <c r="X94" i="39"/>
  <c r="AA94" i="39" s="1"/>
  <c r="AC94" i="39" s="1"/>
  <c r="AC93" i="39"/>
  <c r="X91" i="39"/>
  <c r="AA91" i="39"/>
  <c r="FT91" i="39" s="1"/>
  <c r="AI91" i="39"/>
  <c r="AL91" i="39"/>
  <c r="FU91" i="39" s="1"/>
  <c r="AT91" i="39"/>
  <c r="AW91" i="39"/>
  <c r="FV91" i="39" s="1"/>
  <c r="BE91" i="39"/>
  <c r="BH91" i="39" s="1"/>
  <c r="BP91" i="39"/>
  <c r="BS91" i="39" s="1"/>
  <c r="FX91" i="39" s="1"/>
  <c r="CA91" i="39"/>
  <c r="CD91" i="39" s="1"/>
  <c r="FY91" i="39" s="1"/>
  <c r="CL91" i="39"/>
  <c r="CO91" i="39" s="1"/>
  <c r="FZ91" i="39" s="1"/>
  <c r="CW91" i="39"/>
  <c r="CZ91" i="39" s="1"/>
  <c r="GA91" i="39" s="1"/>
  <c r="DH91" i="39"/>
  <c r="DK91" i="39" s="1"/>
  <c r="DS91" i="39"/>
  <c r="DV91" i="39"/>
  <c r="GC91" i="39" s="1"/>
  <c r="ED91" i="39"/>
  <c r="EG91" i="39"/>
  <c r="GD91" i="39" s="1"/>
  <c r="EO91" i="39"/>
  <c r="ER91" i="39" s="1"/>
  <c r="GE91" i="39" s="1"/>
  <c r="EZ91" i="39"/>
  <c r="FC91" i="39" s="1"/>
  <c r="GF91" i="39" s="1"/>
  <c r="FK91" i="39"/>
  <c r="FN91" i="39" s="1"/>
  <c r="GG91" i="39" s="1"/>
  <c r="AC88" i="39"/>
  <c r="X86" i="39"/>
  <c r="AA86" i="39"/>
  <c r="AC86" i="39" s="1"/>
  <c r="AC84" i="39"/>
  <c r="AC78" i="39"/>
  <c r="X77" i="39"/>
  <c r="AA77" i="39" s="1"/>
  <c r="AI77" i="39"/>
  <c r="AL77" i="39" s="1"/>
  <c r="AT77" i="39"/>
  <c r="AW77" i="39" s="1"/>
  <c r="FV77" i="39" s="1"/>
  <c r="BE77" i="39"/>
  <c r="BH77" i="39" s="1"/>
  <c r="FW77" i="39" s="1"/>
  <c r="BP77" i="39"/>
  <c r="BS77" i="39" s="1"/>
  <c r="FX77" i="39" s="1"/>
  <c r="CA77" i="39"/>
  <c r="CD77" i="39" s="1"/>
  <c r="FY77" i="39" s="1"/>
  <c r="CL77" i="39"/>
  <c r="CO77" i="39" s="1"/>
  <c r="FZ77" i="39" s="1"/>
  <c r="CW77" i="39"/>
  <c r="CZ77" i="39" s="1"/>
  <c r="GA77" i="39" s="1"/>
  <c r="DH77" i="39"/>
  <c r="DK77" i="39" s="1"/>
  <c r="GB77" i="39" s="1"/>
  <c r="DS77" i="39"/>
  <c r="DV77" i="39" s="1"/>
  <c r="GC77" i="39" s="1"/>
  <c r="ED77" i="39"/>
  <c r="EG77" i="39" s="1"/>
  <c r="GD77" i="39" s="1"/>
  <c r="EO77" i="39"/>
  <c r="ER77" i="39" s="1"/>
  <c r="GE77" i="39" s="1"/>
  <c r="EZ77" i="39"/>
  <c r="FC77" i="39" s="1"/>
  <c r="GF77" i="39" s="1"/>
  <c r="FK77" i="39"/>
  <c r="FN77" i="39" s="1"/>
  <c r="GG77" i="39" s="1"/>
  <c r="AC74" i="39"/>
  <c r="X70" i="39"/>
  <c r="AA70" i="39" s="1"/>
  <c r="FS70" i="39"/>
  <c r="AI70" i="39"/>
  <c r="AL70" i="39" s="1"/>
  <c r="AT70" i="39"/>
  <c r="AW70" i="39" s="1"/>
  <c r="FV70" i="39" s="1"/>
  <c r="BE70" i="39"/>
  <c r="BH70" i="39" s="1"/>
  <c r="BP70" i="39"/>
  <c r="BS70" i="39" s="1"/>
  <c r="FX70" i="39" s="1"/>
  <c r="CA70" i="39"/>
  <c r="CD70" i="39"/>
  <c r="FY70" i="39" s="1"/>
  <c r="CL70" i="39"/>
  <c r="CO70" i="39"/>
  <c r="FZ70" i="39" s="1"/>
  <c r="CW70" i="39"/>
  <c r="CZ70" i="39" s="1"/>
  <c r="GA70" i="39" s="1"/>
  <c r="DH70" i="39"/>
  <c r="DK70" i="39" s="1"/>
  <c r="GB70" i="39" s="1"/>
  <c r="DS70" i="39"/>
  <c r="DV70" i="39" s="1"/>
  <c r="GC70" i="39" s="1"/>
  <c r="ED70" i="39"/>
  <c r="EG70" i="39" s="1"/>
  <c r="GD70" i="39" s="1"/>
  <c r="EO70" i="39"/>
  <c r="ER70" i="39" s="1"/>
  <c r="GE70" i="39" s="1"/>
  <c r="EZ70" i="39"/>
  <c r="FC70" i="39" s="1"/>
  <c r="GF70" i="39" s="1"/>
  <c r="FK70" i="39"/>
  <c r="FN70" i="39"/>
  <c r="GG70" i="39" s="1"/>
  <c r="X67" i="39"/>
  <c r="AA67" i="39" s="1"/>
  <c r="AC67" i="39" s="1"/>
  <c r="X66" i="39"/>
  <c r="AA66" i="39" s="1"/>
  <c r="AC62" i="39"/>
  <c r="X59" i="39"/>
  <c r="AA59" i="39" s="1"/>
  <c r="AC58" i="39"/>
  <c r="AC56" i="39"/>
  <c r="X53" i="39"/>
  <c r="AA53" i="39" s="1"/>
  <c r="FT53" i="39" s="1"/>
  <c r="AI53" i="39"/>
  <c r="AL53" i="39" s="1"/>
  <c r="AT53" i="39"/>
  <c r="AW53" i="39" s="1"/>
  <c r="FV53" i="39" s="1"/>
  <c r="BE53" i="39"/>
  <c r="BH53" i="39" s="1"/>
  <c r="FW53" i="39" s="1"/>
  <c r="BP53" i="39"/>
  <c r="BS53" i="39" s="1"/>
  <c r="FX53" i="39" s="1"/>
  <c r="CA53" i="39"/>
  <c r="CD53" i="39" s="1"/>
  <c r="FY53" i="39" s="1"/>
  <c r="CL53" i="39"/>
  <c r="CO53" i="39" s="1"/>
  <c r="FZ53" i="39" s="1"/>
  <c r="CW53" i="39"/>
  <c r="CZ53" i="39" s="1"/>
  <c r="GA53" i="39" s="1"/>
  <c r="DH53" i="39"/>
  <c r="DK53" i="39" s="1"/>
  <c r="GB53" i="39" s="1"/>
  <c r="DS53" i="39"/>
  <c r="DV53" i="39" s="1"/>
  <c r="GC53" i="39" s="1"/>
  <c r="ED53" i="39"/>
  <c r="EG53" i="39" s="1"/>
  <c r="GD53" i="39" s="1"/>
  <c r="EO53" i="39"/>
  <c r="ER53" i="39" s="1"/>
  <c r="GE53" i="39" s="1"/>
  <c r="EZ53" i="39"/>
  <c r="FC53" i="39" s="1"/>
  <c r="GF53" i="39" s="1"/>
  <c r="FK53" i="39"/>
  <c r="FN53" i="39" s="1"/>
  <c r="GG53" i="39" s="1"/>
  <c r="X52" i="39"/>
  <c r="AA52" i="39" s="1"/>
  <c r="AC52" i="39" s="1"/>
  <c r="AC50" i="39"/>
  <c r="X48" i="39"/>
  <c r="AA48" i="39" s="1"/>
  <c r="X46" i="39"/>
  <c r="AA46" i="39" s="1"/>
  <c r="AC46" i="39" s="1"/>
  <c r="X45" i="39"/>
  <c r="AA45" i="39"/>
  <c r="AI45" i="39"/>
  <c r="AL45" i="39"/>
  <c r="AT45" i="39"/>
  <c r="AW45" i="39" s="1"/>
  <c r="FV45" i="39" s="1"/>
  <c r="BE45" i="39"/>
  <c r="BH45" i="39" s="1"/>
  <c r="BP45" i="39"/>
  <c r="BS45" i="39" s="1"/>
  <c r="FX45" i="39" s="1"/>
  <c r="CA45" i="39"/>
  <c r="CD45" i="39" s="1"/>
  <c r="FY45" i="39" s="1"/>
  <c r="CL45" i="39"/>
  <c r="CO45" i="39" s="1"/>
  <c r="FZ45" i="39" s="1"/>
  <c r="CW45" i="39"/>
  <c r="CZ45" i="39" s="1"/>
  <c r="GA45" i="39" s="1"/>
  <c r="DH45" i="39"/>
  <c r="DK45" i="39" s="1"/>
  <c r="GB45" i="39" s="1"/>
  <c r="DS45" i="39"/>
  <c r="DV45" i="39" s="1"/>
  <c r="GC45" i="39" s="1"/>
  <c r="ED45" i="39"/>
  <c r="EG45" i="39" s="1"/>
  <c r="GD45" i="39" s="1"/>
  <c r="EO45" i="39"/>
  <c r="ER45" i="39" s="1"/>
  <c r="GE45" i="39" s="1"/>
  <c r="EZ45" i="39"/>
  <c r="FC45" i="39" s="1"/>
  <c r="GF45" i="39" s="1"/>
  <c r="FK45" i="39"/>
  <c r="FN45" i="39" s="1"/>
  <c r="GG45" i="39" s="1"/>
  <c r="X41" i="39"/>
  <c r="AA41" i="39" s="1"/>
  <c r="FT41" i="39" s="1"/>
  <c r="AI41" i="39"/>
  <c r="AL41" i="39" s="1"/>
  <c r="AT41" i="39"/>
  <c r="AW41" i="39" s="1"/>
  <c r="FV41" i="39" s="1"/>
  <c r="BE41" i="39"/>
  <c r="BH41" i="39" s="1"/>
  <c r="FW41" i="39" s="1"/>
  <c r="BP41" i="39"/>
  <c r="BS41" i="39" s="1"/>
  <c r="FX41" i="39" s="1"/>
  <c r="CA41" i="39"/>
  <c r="CD41" i="39" s="1"/>
  <c r="FY41" i="39" s="1"/>
  <c r="CL41" i="39"/>
  <c r="CO41" i="39" s="1"/>
  <c r="FZ41" i="39" s="1"/>
  <c r="CW41" i="39"/>
  <c r="CZ41" i="39" s="1"/>
  <c r="GA41" i="39" s="1"/>
  <c r="DH41" i="39"/>
  <c r="DK41" i="39" s="1"/>
  <c r="GB41" i="39" s="1"/>
  <c r="DS41" i="39"/>
  <c r="DV41" i="39" s="1"/>
  <c r="GC41" i="39" s="1"/>
  <c r="ED41" i="39"/>
  <c r="EG41" i="39" s="1"/>
  <c r="GD41" i="39" s="1"/>
  <c r="EO41" i="39"/>
  <c r="ER41" i="39" s="1"/>
  <c r="GE41" i="39" s="1"/>
  <c r="EZ41" i="39"/>
  <c r="FC41" i="39" s="1"/>
  <c r="GF41" i="39" s="1"/>
  <c r="FK41" i="39"/>
  <c r="FN41" i="39" s="1"/>
  <c r="GG41" i="39" s="1"/>
  <c r="X40" i="39"/>
  <c r="AA40" i="39" s="1"/>
  <c r="FT40" i="39" s="1"/>
  <c r="FS40" i="39"/>
  <c r="AI40" i="39"/>
  <c r="AL40" i="39" s="1"/>
  <c r="FU40" i="39" s="1"/>
  <c r="AT40" i="39"/>
  <c r="AW40" i="39" s="1"/>
  <c r="FV40" i="39" s="1"/>
  <c r="BE40" i="39"/>
  <c r="BH40" i="39" s="1"/>
  <c r="FW40" i="39" s="1"/>
  <c r="BP40" i="39"/>
  <c r="BS40" i="39" s="1"/>
  <c r="FX40" i="39" s="1"/>
  <c r="CA40" i="39"/>
  <c r="CD40" i="39" s="1"/>
  <c r="FY40" i="39" s="1"/>
  <c r="CL40" i="39"/>
  <c r="CO40" i="39" s="1"/>
  <c r="FZ40" i="39" s="1"/>
  <c r="CW40" i="39"/>
  <c r="CZ40" i="39" s="1"/>
  <c r="GA40" i="39" s="1"/>
  <c r="DH40" i="39"/>
  <c r="DK40" i="39" s="1"/>
  <c r="GB40" i="39" s="1"/>
  <c r="DS40" i="39"/>
  <c r="DV40" i="39" s="1"/>
  <c r="GC40" i="39" s="1"/>
  <c r="ED40" i="39"/>
  <c r="EG40" i="39" s="1"/>
  <c r="GD40" i="39" s="1"/>
  <c r="EO40" i="39"/>
  <c r="ER40" i="39" s="1"/>
  <c r="GE40" i="39" s="1"/>
  <c r="EZ40" i="39"/>
  <c r="FC40" i="39" s="1"/>
  <c r="GF40" i="39" s="1"/>
  <c r="FK40" i="39"/>
  <c r="FN40" i="39"/>
  <c r="GG40" i="39" s="1"/>
  <c r="X37" i="39"/>
  <c r="AA37" i="39" s="1"/>
  <c r="AC37" i="39" s="1"/>
  <c r="X35" i="39"/>
  <c r="AA35" i="39" s="1"/>
  <c r="AC35" i="39" s="1"/>
  <c r="X32" i="39"/>
  <c r="AA32" i="39" s="1"/>
  <c r="FT32" i="39" s="1"/>
  <c r="FS32" i="39"/>
  <c r="AI32" i="39"/>
  <c r="AL32" i="39" s="1"/>
  <c r="AT32" i="39"/>
  <c r="AW32" i="39"/>
  <c r="BE32" i="39"/>
  <c r="BH32" i="39"/>
  <c r="FW32" i="39" s="1"/>
  <c r="BP32" i="39"/>
  <c r="BS32" i="39" s="1"/>
  <c r="CA32" i="39"/>
  <c r="CD32" i="39" s="1"/>
  <c r="FY32" i="39" s="1"/>
  <c r="CL32" i="39"/>
  <c r="CO32" i="39" s="1"/>
  <c r="FZ32" i="39" s="1"/>
  <c r="CW32" i="39"/>
  <c r="CZ32" i="39" s="1"/>
  <c r="GA32" i="39" s="1"/>
  <c r="DH32" i="39"/>
  <c r="DK32" i="39" s="1"/>
  <c r="GB32" i="39" s="1"/>
  <c r="DS32" i="39"/>
  <c r="DV32" i="39" s="1"/>
  <c r="GC32" i="39" s="1"/>
  <c r="ED32" i="39"/>
  <c r="EG32" i="39"/>
  <c r="GD32" i="39" s="1"/>
  <c r="EO32" i="39"/>
  <c r="ER32" i="39"/>
  <c r="GE32" i="39" s="1"/>
  <c r="EZ32" i="39"/>
  <c r="FC32" i="39" s="1"/>
  <c r="GF32" i="39" s="1"/>
  <c r="FK32" i="39"/>
  <c r="FN32" i="39" s="1"/>
  <c r="GG32" i="39" s="1"/>
  <c r="X29" i="39"/>
  <c r="AA29" i="39" s="1"/>
  <c r="AC29" i="39" s="1"/>
  <c r="X27" i="39"/>
  <c r="AA27" i="39" s="1"/>
  <c r="FT27" i="39" s="1"/>
  <c r="AI27" i="39"/>
  <c r="AL27" i="39" s="1"/>
  <c r="AT27" i="39"/>
  <c r="AW27" i="39" s="1"/>
  <c r="FV27" i="39" s="1"/>
  <c r="BE27" i="39"/>
  <c r="BH27" i="39" s="1"/>
  <c r="BP27" i="39"/>
  <c r="BS27" i="39" s="1"/>
  <c r="FX27" i="39" s="1"/>
  <c r="CA27" i="39"/>
  <c r="CD27" i="39" s="1"/>
  <c r="CL27" i="39"/>
  <c r="CO27" i="39" s="1"/>
  <c r="FZ27" i="39" s="1"/>
  <c r="CW27" i="39"/>
  <c r="CZ27" i="39"/>
  <c r="GA27" i="39" s="1"/>
  <c r="DH27" i="39"/>
  <c r="DK27" i="39"/>
  <c r="GB27" i="39" s="1"/>
  <c r="DS27" i="39"/>
  <c r="DV27" i="39" s="1"/>
  <c r="GC27" i="39" s="1"/>
  <c r="ED27" i="39"/>
  <c r="EG27" i="39" s="1"/>
  <c r="GD27" i="39" s="1"/>
  <c r="EO27" i="39"/>
  <c r="ER27" i="39" s="1"/>
  <c r="GE27" i="39" s="1"/>
  <c r="EZ27" i="39"/>
  <c r="FC27" i="39" s="1"/>
  <c r="GF27" i="39" s="1"/>
  <c r="FK27" i="39"/>
  <c r="FN27" i="39" s="1"/>
  <c r="GG27" i="39" s="1"/>
  <c r="AC22" i="39"/>
  <c r="X20" i="39"/>
  <c r="AA20" i="39" s="1"/>
  <c r="AC20" i="39" s="1"/>
  <c r="X16" i="39"/>
  <c r="AA16" i="39" s="1"/>
  <c r="FT16" i="39" s="1"/>
  <c r="FS16" i="39"/>
  <c r="AI16" i="39"/>
  <c r="AL16" i="39" s="1"/>
  <c r="AT16" i="39"/>
  <c r="AW16" i="39" s="1"/>
  <c r="FV16" i="39" s="1"/>
  <c r="BE16" i="39"/>
  <c r="BH16" i="39" s="1"/>
  <c r="FW16" i="39" s="1"/>
  <c r="BP16" i="39"/>
  <c r="BS16" i="39" s="1"/>
  <c r="CA16" i="39"/>
  <c r="CD16" i="39" s="1"/>
  <c r="FY16" i="39" s="1"/>
  <c r="CL16" i="39"/>
  <c r="CO16" i="39" s="1"/>
  <c r="FZ16" i="39" s="1"/>
  <c r="CW16" i="39"/>
  <c r="CZ16" i="39" s="1"/>
  <c r="GA16" i="39" s="1"/>
  <c r="DH16" i="39"/>
  <c r="DK16" i="39" s="1"/>
  <c r="GB16" i="39" s="1"/>
  <c r="DS16" i="39"/>
  <c r="DV16" i="39" s="1"/>
  <c r="GC16" i="39" s="1"/>
  <c r="ED16" i="39"/>
  <c r="EG16" i="39" s="1"/>
  <c r="GD16" i="39" s="1"/>
  <c r="EO16" i="39"/>
  <c r="ER16" i="39" s="1"/>
  <c r="GE16" i="39" s="1"/>
  <c r="EZ16" i="39"/>
  <c r="FC16" i="39" s="1"/>
  <c r="GF16" i="39" s="1"/>
  <c r="FK16" i="39"/>
  <c r="FN16" i="39" s="1"/>
  <c r="GG16" i="39" s="1"/>
  <c r="AI350" i="39"/>
  <c r="AL350" i="39" s="1"/>
  <c r="AN349" i="39"/>
  <c r="AN348" i="39"/>
  <c r="AN347" i="39"/>
  <c r="AI346" i="39"/>
  <c r="AL346" i="39" s="1"/>
  <c r="AN346" i="39" s="1"/>
  <c r="AN345" i="39"/>
  <c r="AN343" i="39"/>
  <c r="AN342" i="39"/>
  <c r="AN340" i="39"/>
  <c r="AI339" i="39"/>
  <c r="AL339" i="39" s="1"/>
  <c r="AN338" i="39"/>
  <c r="AI337" i="39"/>
  <c r="AL337" i="39" s="1"/>
  <c r="AN335" i="39"/>
  <c r="AN334" i="39"/>
  <c r="AI333" i="39"/>
  <c r="AL333" i="39" s="1"/>
  <c r="AN333" i="39" s="1"/>
  <c r="AI332" i="39"/>
  <c r="AL332" i="39" s="1"/>
  <c r="AN331" i="39"/>
  <c r="AN330" i="39"/>
  <c r="AN329" i="39"/>
  <c r="AN328" i="39"/>
  <c r="AN327" i="39"/>
  <c r="AN326" i="39"/>
  <c r="AN325" i="39"/>
  <c r="AI324" i="39"/>
  <c r="AL324" i="39"/>
  <c r="AN324" i="39" s="1"/>
  <c r="AN322" i="39"/>
  <c r="AN321" i="39"/>
  <c r="AI320" i="39"/>
  <c r="AL320" i="39" s="1"/>
  <c r="AN318" i="39"/>
  <c r="AN317" i="39"/>
  <c r="AN315" i="39"/>
  <c r="AN313" i="39"/>
  <c r="AN311" i="39"/>
  <c r="AN310" i="39"/>
  <c r="AN308" i="39"/>
  <c r="AN307" i="39"/>
  <c r="AN305" i="39"/>
  <c r="AN304" i="39"/>
  <c r="AI303" i="39"/>
  <c r="AL303" i="39"/>
  <c r="AN301" i="39"/>
  <c r="AN300" i="39"/>
  <c r="AN299" i="39"/>
  <c r="AN298" i="39"/>
  <c r="AN297" i="39"/>
  <c r="AN296" i="39"/>
  <c r="AN295" i="39"/>
  <c r="AI294" i="39"/>
  <c r="AL294" i="39" s="1"/>
  <c r="AN294" i="39" s="1"/>
  <c r="AN293" i="39"/>
  <c r="AN290" i="39"/>
  <c r="AN289" i="39"/>
  <c r="AN286" i="39"/>
  <c r="AN284" i="39"/>
  <c r="AN283" i="39"/>
  <c r="AN282" i="39"/>
  <c r="AN280" i="39"/>
  <c r="AN278" i="39"/>
  <c r="AN277" i="39"/>
  <c r="AI276" i="39"/>
  <c r="AL276" i="39"/>
  <c r="AN276" i="39" s="1"/>
  <c r="AN275" i="39"/>
  <c r="AN273" i="39"/>
  <c r="AI272" i="39"/>
  <c r="AL272" i="39" s="1"/>
  <c r="AN272" i="39" s="1"/>
  <c r="AN271" i="39"/>
  <c r="AN270" i="39"/>
  <c r="AN269" i="39"/>
  <c r="AN267" i="39"/>
  <c r="AN266" i="39"/>
  <c r="AI265" i="39"/>
  <c r="AL265" i="39" s="1"/>
  <c r="AN265" i="39" s="1"/>
  <c r="AN264" i="39"/>
  <c r="AN263" i="39"/>
  <c r="AN261" i="39"/>
  <c r="AN260" i="39"/>
  <c r="AN259" i="39"/>
  <c r="AN258" i="39"/>
  <c r="AN257" i="39"/>
  <c r="AN256" i="39"/>
  <c r="AN255" i="39"/>
  <c r="AN252" i="39"/>
  <c r="AN251" i="39"/>
  <c r="AN250" i="39"/>
  <c r="AN248" i="39"/>
  <c r="AI247" i="39"/>
  <c r="AL247" i="39" s="1"/>
  <c r="AN247" i="39" s="1"/>
  <c r="AN245" i="39"/>
  <c r="AN244" i="39"/>
  <c r="AN243" i="39"/>
  <c r="AN241" i="39"/>
  <c r="AI240" i="39"/>
  <c r="AL240" i="39" s="1"/>
  <c r="AN240" i="39" s="1"/>
  <c r="AN239" i="39"/>
  <c r="AN237" i="39"/>
  <c r="AN236" i="39"/>
  <c r="AN235" i="39"/>
  <c r="AN234" i="39"/>
  <c r="AN233" i="39"/>
  <c r="AN232" i="39"/>
  <c r="AN230" i="39"/>
  <c r="AN229" i="39"/>
  <c r="AN226" i="39"/>
  <c r="AN223" i="39"/>
  <c r="AN222" i="39"/>
  <c r="AI221" i="39"/>
  <c r="AL221" i="39" s="1"/>
  <c r="AN221" i="39" s="1"/>
  <c r="AN220" i="39"/>
  <c r="AI219" i="39"/>
  <c r="AL219" i="39" s="1"/>
  <c r="AN218" i="39"/>
  <c r="AN217" i="39"/>
  <c r="AN216" i="39"/>
  <c r="AN215" i="39"/>
  <c r="AN214" i="39"/>
  <c r="AN213" i="39"/>
  <c r="AN212" i="39"/>
  <c r="AN211" i="39"/>
  <c r="AN210" i="39"/>
  <c r="AN207" i="39"/>
  <c r="AI206" i="39"/>
  <c r="AL206" i="39" s="1"/>
  <c r="AN205" i="39"/>
  <c r="AN204" i="39"/>
  <c r="AN203" i="39"/>
  <c r="AN201" i="39"/>
  <c r="AN200" i="39"/>
  <c r="AN198" i="39"/>
  <c r="AN197" i="39"/>
  <c r="AN196" i="39"/>
  <c r="AN195" i="39"/>
  <c r="AN194" i="39"/>
  <c r="AN193" i="39"/>
  <c r="AN191" i="39"/>
  <c r="AN189" i="39"/>
  <c r="AN188" i="39"/>
  <c r="AN187" i="39"/>
  <c r="AN186" i="39"/>
  <c r="AN185" i="39"/>
  <c r="AN184" i="39"/>
  <c r="AN183" i="39"/>
  <c r="AN182" i="39"/>
  <c r="AI181" i="39"/>
  <c r="AL181" i="39" s="1"/>
  <c r="AN181" i="39" s="1"/>
  <c r="AN180" i="39"/>
  <c r="AN178" i="39"/>
  <c r="AN177" i="39"/>
  <c r="AN175" i="39"/>
  <c r="AI174" i="39"/>
  <c r="AL174" i="39" s="1"/>
  <c r="AN174" i="39" s="1"/>
  <c r="AN173" i="39"/>
  <c r="AI172" i="39"/>
  <c r="AL172" i="39" s="1"/>
  <c r="AN172" i="39" s="1"/>
  <c r="AN171" i="39"/>
  <c r="AI170" i="39"/>
  <c r="AL170" i="39" s="1"/>
  <c r="AN170" i="39" s="1"/>
  <c r="AN169" i="39"/>
  <c r="AN168" i="39"/>
  <c r="AN167" i="39"/>
  <c r="AI165" i="39"/>
  <c r="AL165" i="39" s="1"/>
  <c r="AN165" i="39" s="1"/>
  <c r="AN163" i="39"/>
  <c r="AI162" i="39"/>
  <c r="AL162" i="39"/>
  <c r="AN162" i="39" s="1"/>
  <c r="AN161" i="39"/>
  <c r="AN160" i="39"/>
  <c r="AN159" i="39"/>
  <c r="AI158" i="39"/>
  <c r="AL158" i="39" s="1"/>
  <c r="AN158" i="39" s="1"/>
  <c r="AI156" i="39"/>
  <c r="AL156" i="39" s="1"/>
  <c r="AN155" i="39"/>
  <c r="AI154" i="39"/>
  <c r="AL154" i="39" s="1"/>
  <c r="AN154" i="39" s="1"/>
  <c r="AN152" i="39"/>
  <c r="AI151" i="39"/>
  <c r="AL151" i="39" s="1"/>
  <c r="AN151" i="39" s="1"/>
  <c r="AI150" i="39"/>
  <c r="AL150" i="39" s="1"/>
  <c r="AN149" i="39"/>
  <c r="AI148" i="39"/>
  <c r="AL148" i="39" s="1"/>
  <c r="AN148" i="39" s="1"/>
  <c r="AN147" i="39"/>
  <c r="AN146" i="39"/>
  <c r="AN145" i="39"/>
  <c r="AN143" i="39"/>
  <c r="AN142" i="39"/>
  <c r="AI141" i="39"/>
  <c r="AL141" i="39" s="1"/>
  <c r="AN141" i="39" s="1"/>
  <c r="AI140" i="39"/>
  <c r="AL140" i="39" s="1"/>
  <c r="AN140" i="39" s="1"/>
  <c r="AN139" i="39"/>
  <c r="AI138" i="39"/>
  <c r="AL138" i="39" s="1"/>
  <c r="AN138" i="39" s="1"/>
  <c r="AI137" i="39"/>
  <c r="AL137" i="39" s="1"/>
  <c r="AN137" i="39" s="1"/>
  <c r="AI136" i="39"/>
  <c r="AL136" i="39" s="1"/>
  <c r="AI135" i="39"/>
  <c r="AL135" i="39" s="1"/>
  <c r="AN135" i="39" s="1"/>
  <c r="AI134" i="39"/>
  <c r="AL134" i="39" s="1"/>
  <c r="AN134" i="39" s="1"/>
  <c r="AI133" i="39"/>
  <c r="AL133" i="39" s="1"/>
  <c r="AN133" i="39" s="1"/>
  <c r="AI132" i="39"/>
  <c r="AL132" i="39" s="1"/>
  <c r="AN132" i="39" s="1"/>
  <c r="AI131" i="39"/>
  <c r="AL131" i="39" s="1"/>
  <c r="AN131" i="39"/>
  <c r="AN130" i="39"/>
  <c r="AN128" i="39"/>
  <c r="AN127" i="39"/>
  <c r="AI126" i="39"/>
  <c r="AL126" i="39" s="1"/>
  <c r="AN126" i="39" s="1"/>
  <c r="AN125" i="39"/>
  <c r="AI123" i="39"/>
  <c r="AL123" i="39" s="1"/>
  <c r="AN123" i="39" s="1"/>
  <c r="AN122" i="39"/>
  <c r="AN121" i="39"/>
  <c r="AN120" i="39"/>
  <c r="AI118" i="39"/>
  <c r="AL118" i="39" s="1"/>
  <c r="AN118" i="39" s="1"/>
  <c r="AN117" i="39"/>
  <c r="AI116" i="39"/>
  <c r="AL116" i="39" s="1"/>
  <c r="AN116" i="39" s="1"/>
  <c r="AN115" i="39"/>
  <c r="AN114" i="39"/>
  <c r="AN112" i="39"/>
  <c r="AN111" i="39"/>
  <c r="AN110" i="39"/>
  <c r="AN109" i="39"/>
  <c r="AI107" i="39"/>
  <c r="AL107" i="39" s="1"/>
  <c r="AN106" i="39"/>
  <c r="AN105" i="39"/>
  <c r="AN103" i="39"/>
  <c r="AN102" i="39"/>
  <c r="AN101" i="39"/>
  <c r="AI100" i="39"/>
  <c r="AL100" i="39" s="1"/>
  <c r="AN100" i="39" s="1"/>
  <c r="AN99" i="39"/>
  <c r="AI96" i="39"/>
  <c r="AL96" i="39"/>
  <c r="AN96" i="39" s="1"/>
  <c r="AI94" i="39"/>
  <c r="AL94" i="39"/>
  <c r="AN94" i="39" s="1"/>
  <c r="AN91" i="39"/>
  <c r="AN90" i="39"/>
  <c r="AN87" i="39"/>
  <c r="AI86" i="39"/>
  <c r="AL86" i="39" s="1"/>
  <c r="AN86" i="39" s="1"/>
  <c r="AN84" i="39"/>
  <c r="AN76" i="39"/>
  <c r="AN75" i="39"/>
  <c r="AN72" i="39"/>
  <c r="AN71" i="39"/>
  <c r="AN69" i="39"/>
  <c r="AN68" i="39"/>
  <c r="AI67" i="39"/>
  <c r="AL67" i="39" s="1"/>
  <c r="AN67" i="39" s="1"/>
  <c r="AI66" i="39"/>
  <c r="AL66" i="39" s="1"/>
  <c r="FU66" i="39" s="1"/>
  <c r="FS66" i="39"/>
  <c r="AT66" i="39"/>
  <c r="AW66" i="39" s="1"/>
  <c r="BE66" i="39"/>
  <c r="BH66" i="39" s="1"/>
  <c r="FW66" i="39" s="1"/>
  <c r="BP66" i="39"/>
  <c r="BS66" i="39" s="1"/>
  <c r="FX66" i="39" s="1"/>
  <c r="CA66" i="39"/>
  <c r="CD66" i="39" s="1"/>
  <c r="FY66" i="39" s="1"/>
  <c r="CL66" i="39"/>
  <c r="CO66" i="39" s="1"/>
  <c r="FZ66" i="39" s="1"/>
  <c r="CW66" i="39"/>
  <c r="CZ66" i="39" s="1"/>
  <c r="GA66" i="39" s="1"/>
  <c r="DH66" i="39"/>
  <c r="DK66" i="39" s="1"/>
  <c r="GB66" i="39" s="1"/>
  <c r="DS66" i="39"/>
  <c r="DV66" i="39" s="1"/>
  <c r="GC66" i="39" s="1"/>
  <c r="ED66" i="39"/>
  <c r="EG66" i="39" s="1"/>
  <c r="GD66" i="39" s="1"/>
  <c r="EO66" i="39"/>
  <c r="ER66" i="39" s="1"/>
  <c r="GE66" i="39" s="1"/>
  <c r="EZ66" i="39"/>
  <c r="FC66" i="39" s="1"/>
  <c r="GF66" i="39"/>
  <c r="FK66" i="39"/>
  <c r="FN66" i="39" s="1"/>
  <c r="AN65" i="39"/>
  <c r="AN61" i="39"/>
  <c r="AI59" i="39"/>
  <c r="AL59" i="39" s="1"/>
  <c r="AN59" i="39" s="1"/>
  <c r="AI52" i="39"/>
  <c r="AL52" i="39" s="1"/>
  <c r="AN51" i="39"/>
  <c r="AI48" i="39"/>
  <c r="AL48" i="39" s="1"/>
  <c r="AN48" i="39" s="1"/>
  <c r="AN47" i="39"/>
  <c r="AI46" i="39"/>
  <c r="AL46" i="39" s="1"/>
  <c r="AN46" i="39" s="1"/>
  <c r="AN39" i="39"/>
  <c r="AI37" i="39"/>
  <c r="AL37" i="39"/>
  <c r="AN37" i="39" s="1"/>
  <c r="AI35" i="39"/>
  <c r="AL35" i="39" s="1"/>
  <c r="AN35" i="39"/>
  <c r="AI29" i="39"/>
  <c r="AL29" i="39" s="1"/>
  <c r="AN29" i="39" s="1"/>
  <c r="AN21" i="39"/>
  <c r="AI20" i="39"/>
  <c r="AL20" i="39" s="1"/>
  <c r="AN20" i="39" s="1"/>
  <c r="AN19" i="39"/>
  <c r="AN17" i="39"/>
  <c r="AN11" i="39"/>
  <c r="AT350" i="39"/>
  <c r="AW350" i="39"/>
  <c r="FV350" i="39" s="1"/>
  <c r="BE350" i="39"/>
  <c r="BH350" i="39" s="1"/>
  <c r="BP350" i="39"/>
  <c r="BS350" i="39" s="1"/>
  <c r="FX350" i="39" s="1"/>
  <c r="CA350" i="39"/>
  <c r="CD350" i="39" s="1"/>
  <c r="FY350" i="39" s="1"/>
  <c r="CL350" i="39"/>
  <c r="CO350" i="39" s="1"/>
  <c r="FZ350" i="39" s="1"/>
  <c r="CW350" i="39"/>
  <c r="CZ350" i="39" s="1"/>
  <c r="DH350" i="39"/>
  <c r="DK350" i="39" s="1"/>
  <c r="GB350" i="39" s="1"/>
  <c r="DS350" i="39"/>
  <c r="DV350" i="39" s="1"/>
  <c r="GC350" i="39" s="1"/>
  <c r="ED350" i="39"/>
  <c r="EG350" i="39" s="1"/>
  <c r="GD350" i="39" s="1"/>
  <c r="EO350" i="39"/>
  <c r="ER350" i="39" s="1"/>
  <c r="GE350" i="39" s="1"/>
  <c r="EZ350" i="39"/>
  <c r="FC350" i="39" s="1"/>
  <c r="GF350" i="39" s="1"/>
  <c r="FK350" i="39"/>
  <c r="FN350" i="39" s="1"/>
  <c r="GG350" i="39" s="1"/>
  <c r="AT346" i="39"/>
  <c r="AW346" i="39" s="1"/>
  <c r="FU346" i="39"/>
  <c r="BE346" i="39"/>
  <c r="BH346" i="39" s="1"/>
  <c r="FW346" i="39" s="1"/>
  <c r="BP346" i="39"/>
  <c r="BS346" i="39" s="1"/>
  <c r="FX346" i="39" s="1"/>
  <c r="CA346" i="39"/>
  <c r="CD346" i="39" s="1"/>
  <c r="CL346" i="39"/>
  <c r="CO346" i="39" s="1"/>
  <c r="FZ346" i="39" s="1"/>
  <c r="CW346" i="39"/>
  <c r="CZ346" i="39" s="1"/>
  <c r="GA346" i="39" s="1"/>
  <c r="DH346" i="39"/>
  <c r="DK346" i="39" s="1"/>
  <c r="DS346" i="39"/>
  <c r="DV346" i="39" s="1"/>
  <c r="GC346" i="39" s="1"/>
  <c r="ED346" i="39"/>
  <c r="EG346" i="39" s="1"/>
  <c r="GD346" i="39" s="1"/>
  <c r="EO346" i="39"/>
  <c r="ER346" i="39" s="1"/>
  <c r="GE346" i="39" s="1"/>
  <c r="EZ346" i="39"/>
  <c r="FC346" i="39" s="1"/>
  <c r="GF346" i="39" s="1"/>
  <c r="FK346" i="39"/>
  <c r="FN346" i="39" s="1"/>
  <c r="GG346" i="39" s="1"/>
  <c r="AY342" i="39"/>
  <c r="AY341" i="39"/>
  <c r="AY340" i="39"/>
  <c r="AT339" i="39"/>
  <c r="AW339" i="39" s="1"/>
  <c r="BE339" i="39"/>
  <c r="BH339" i="39" s="1"/>
  <c r="FW339" i="39" s="1"/>
  <c r="BP339" i="39"/>
  <c r="BS339" i="39" s="1"/>
  <c r="FX339" i="39" s="1"/>
  <c r="CA339" i="39"/>
  <c r="CD339" i="39" s="1"/>
  <c r="CL339" i="39"/>
  <c r="CO339" i="39" s="1"/>
  <c r="FZ339" i="39" s="1"/>
  <c r="CW339" i="39"/>
  <c r="CZ339" i="39" s="1"/>
  <c r="GA339" i="39" s="1"/>
  <c r="DH339" i="39"/>
  <c r="DK339" i="39" s="1"/>
  <c r="GB339" i="39" s="1"/>
  <c r="DS339" i="39"/>
  <c r="DV339" i="39" s="1"/>
  <c r="GC339" i="39" s="1"/>
  <c r="ED339" i="39"/>
  <c r="EG339" i="39" s="1"/>
  <c r="GD339" i="39" s="1"/>
  <c r="EO339" i="39"/>
  <c r="ER339" i="39" s="1"/>
  <c r="GE339" i="39" s="1"/>
  <c r="EZ339" i="39"/>
  <c r="FC339" i="39" s="1"/>
  <c r="GF339" i="39" s="1"/>
  <c r="FK339" i="39"/>
  <c r="FN339" i="39"/>
  <c r="GG339" i="39" s="1"/>
  <c r="AT337" i="39"/>
  <c r="AW337" i="39" s="1"/>
  <c r="FV337" i="39" s="1"/>
  <c r="BE337" i="39"/>
  <c r="BH337" i="39" s="1"/>
  <c r="BP337" i="39"/>
  <c r="BS337" i="39" s="1"/>
  <c r="FX337" i="39" s="1"/>
  <c r="CA337" i="39"/>
  <c r="CD337" i="39" s="1"/>
  <c r="FY337" i="39" s="1"/>
  <c r="CL337" i="39"/>
  <c r="CO337" i="39" s="1"/>
  <c r="FZ337" i="39" s="1"/>
  <c r="CW337" i="39"/>
  <c r="CZ337" i="39" s="1"/>
  <c r="GA337" i="39" s="1"/>
  <c r="DH337" i="39"/>
  <c r="DK337" i="39" s="1"/>
  <c r="DS337" i="39"/>
  <c r="DV337" i="39"/>
  <c r="GC337" i="39" s="1"/>
  <c r="ED337" i="39"/>
  <c r="EG337" i="39" s="1"/>
  <c r="GD337" i="39" s="1"/>
  <c r="EO337" i="39"/>
  <c r="ER337" i="39" s="1"/>
  <c r="GE337" i="39" s="1"/>
  <c r="EZ337" i="39"/>
  <c r="FC337" i="39" s="1"/>
  <c r="GF337" i="39" s="1"/>
  <c r="FK337" i="39"/>
  <c r="FN337" i="39" s="1"/>
  <c r="GG337" i="39" s="1"/>
  <c r="AT333" i="39"/>
  <c r="AW333" i="39" s="1"/>
  <c r="FU333" i="39"/>
  <c r="BE333" i="39"/>
  <c r="BH333" i="39" s="1"/>
  <c r="FW333" i="39" s="1"/>
  <c r="BP333" i="39"/>
  <c r="BS333" i="39" s="1"/>
  <c r="FX333" i="39" s="1"/>
  <c r="CA333" i="39"/>
  <c r="CD333" i="39"/>
  <c r="FY333" i="39" s="1"/>
  <c r="CL333" i="39"/>
  <c r="CO333" i="39" s="1"/>
  <c r="FZ333" i="39" s="1"/>
  <c r="CW333" i="39"/>
  <c r="CZ333" i="39" s="1"/>
  <c r="GA333" i="39" s="1"/>
  <c r="DH333" i="39"/>
  <c r="DK333" i="39" s="1"/>
  <c r="GB333" i="39" s="1"/>
  <c r="DS333" i="39"/>
  <c r="DV333" i="39" s="1"/>
  <c r="ED333" i="39"/>
  <c r="EG333" i="39" s="1"/>
  <c r="GD333" i="39" s="1"/>
  <c r="EO333" i="39"/>
  <c r="ER333" i="39" s="1"/>
  <c r="EZ333" i="39"/>
  <c r="FC333" i="39" s="1"/>
  <c r="GF333" i="39" s="1"/>
  <c r="FK333" i="39"/>
  <c r="FN333" i="39"/>
  <c r="GG333" i="39" s="1"/>
  <c r="AT332" i="39"/>
  <c r="AW332" i="39" s="1"/>
  <c r="FV332" i="39" s="1"/>
  <c r="BE332" i="39"/>
  <c r="BH332" i="39" s="1"/>
  <c r="BP332" i="39"/>
  <c r="BS332" i="39" s="1"/>
  <c r="FX332" i="39" s="1"/>
  <c r="CA332" i="39"/>
  <c r="CD332" i="39" s="1"/>
  <c r="FY332" i="39" s="1"/>
  <c r="CL332" i="39"/>
  <c r="CO332" i="39" s="1"/>
  <c r="FZ332" i="39" s="1"/>
  <c r="CW332" i="39"/>
  <c r="CZ332" i="39" s="1"/>
  <c r="DH332" i="39"/>
  <c r="DK332" i="39" s="1"/>
  <c r="DS332" i="39"/>
  <c r="DV332" i="39" s="1"/>
  <c r="ED332" i="39"/>
  <c r="EG332" i="39" s="1"/>
  <c r="GD332" i="39" s="1"/>
  <c r="EO332" i="39"/>
  <c r="ER332" i="39" s="1"/>
  <c r="GE332" i="39" s="1"/>
  <c r="EZ332" i="39"/>
  <c r="FC332" i="39" s="1"/>
  <c r="GF332" i="39" s="1"/>
  <c r="FK332" i="39"/>
  <c r="FN332" i="39" s="1"/>
  <c r="GG332" i="39" s="1"/>
  <c r="AY326" i="39"/>
  <c r="AT324" i="39"/>
  <c r="AW324" i="39" s="1"/>
  <c r="AY324" i="39" s="1"/>
  <c r="AY322" i="39"/>
  <c r="AT320" i="39"/>
  <c r="AW320" i="39" s="1"/>
  <c r="FV320" i="39" s="1"/>
  <c r="FT320" i="39"/>
  <c r="BE320" i="39"/>
  <c r="BH320" i="39" s="1"/>
  <c r="FW320" i="39" s="1"/>
  <c r="BP320" i="39"/>
  <c r="BS320" i="39" s="1"/>
  <c r="CA320" i="39"/>
  <c r="CD320" i="39" s="1"/>
  <c r="FY320" i="39" s="1"/>
  <c r="CL320" i="39"/>
  <c r="CO320" i="39" s="1"/>
  <c r="FZ320" i="39" s="1"/>
  <c r="CW320" i="39"/>
  <c r="CZ320" i="39" s="1"/>
  <c r="DH320" i="39"/>
  <c r="DK320" i="39" s="1"/>
  <c r="GB320" i="39" s="1"/>
  <c r="DS320" i="39"/>
  <c r="DV320" i="39" s="1"/>
  <c r="GC320" i="39" s="1"/>
  <c r="ED320" i="39"/>
  <c r="EG320" i="39" s="1"/>
  <c r="GD320" i="39" s="1"/>
  <c r="EO320" i="39"/>
  <c r="ER320" i="39" s="1"/>
  <c r="GE320" i="39" s="1"/>
  <c r="EZ320" i="39"/>
  <c r="FC320" i="39" s="1"/>
  <c r="GF320" i="39" s="1"/>
  <c r="FK320" i="39"/>
  <c r="FN320" i="39" s="1"/>
  <c r="GG320" i="39" s="1"/>
  <c r="AY319" i="39"/>
  <c r="AY314" i="39"/>
  <c r="AY312" i="39"/>
  <c r="AY306" i="39"/>
  <c r="AT303" i="39"/>
  <c r="AW303" i="39"/>
  <c r="FV303" i="39" s="1"/>
  <c r="BE303" i="39"/>
  <c r="BH303" i="39" s="1"/>
  <c r="FW303" i="39" s="1"/>
  <c r="BP303" i="39"/>
  <c r="BS303" i="39" s="1"/>
  <c r="FX303" i="39" s="1"/>
  <c r="CA303" i="39"/>
  <c r="CD303" i="39" s="1"/>
  <c r="FY303" i="39" s="1"/>
  <c r="CL303" i="39"/>
  <c r="CO303" i="39" s="1"/>
  <c r="CW303" i="39"/>
  <c r="CZ303" i="39" s="1"/>
  <c r="DH303" i="39"/>
  <c r="DK303" i="39" s="1"/>
  <c r="GB303" i="39" s="1"/>
  <c r="DS303" i="39"/>
  <c r="DV303" i="39"/>
  <c r="GC303" i="39" s="1"/>
  <c r="ED303" i="39"/>
  <c r="EG303" i="39"/>
  <c r="GD303" i="39" s="1"/>
  <c r="EO303" i="39"/>
  <c r="ER303" i="39" s="1"/>
  <c r="GE303" i="39" s="1"/>
  <c r="EZ303" i="39"/>
  <c r="FC303" i="39" s="1"/>
  <c r="GF303" i="39" s="1"/>
  <c r="FK303" i="39"/>
  <c r="FN303" i="39" s="1"/>
  <c r="GG303" i="39" s="1"/>
  <c r="AY302" i="39"/>
  <c r="AT294" i="39"/>
  <c r="AW294" i="39"/>
  <c r="FV294" i="39" s="1"/>
  <c r="FT294" i="39"/>
  <c r="FU294" i="39"/>
  <c r="BE294" i="39"/>
  <c r="BH294" i="39" s="1"/>
  <c r="BP294" i="39"/>
  <c r="BS294" i="39" s="1"/>
  <c r="CA294" i="39"/>
  <c r="CD294" i="39"/>
  <c r="FY294" i="39" s="1"/>
  <c r="CL294" i="39"/>
  <c r="CO294" i="39" s="1"/>
  <c r="FZ294" i="39" s="1"/>
  <c r="CW294" i="39"/>
  <c r="CZ294" i="39" s="1"/>
  <c r="GA294" i="39" s="1"/>
  <c r="DH294" i="39"/>
  <c r="DK294" i="39" s="1"/>
  <c r="GB294" i="39" s="1"/>
  <c r="DS294" i="39"/>
  <c r="DV294" i="39" s="1"/>
  <c r="GC294" i="39" s="1"/>
  <c r="ED294" i="39"/>
  <c r="EG294" i="39" s="1"/>
  <c r="GD294" i="39" s="1"/>
  <c r="EO294" i="39"/>
  <c r="ER294" i="39" s="1"/>
  <c r="GE294" i="39" s="1"/>
  <c r="EZ294" i="39"/>
  <c r="FC294" i="39" s="1"/>
  <c r="GF294" i="39" s="1"/>
  <c r="FK294" i="39"/>
  <c r="FN294" i="39"/>
  <c r="GG294" i="39" s="1"/>
  <c r="AY292" i="39"/>
  <c r="AY288" i="39"/>
  <c r="AY286" i="39"/>
  <c r="AY282" i="39"/>
  <c r="AY281" i="39"/>
  <c r="AT276" i="39"/>
  <c r="AW276" i="39" s="1"/>
  <c r="FT276" i="39"/>
  <c r="FU276" i="39"/>
  <c r="BE276" i="39"/>
  <c r="BH276" i="39" s="1"/>
  <c r="FW276" i="39" s="1"/>
  <c r="BP276" i="39"/>
  <c r="BS276" i="39"/>
  <c r="FX276" i="39" s="1"/>
  <c r="CA276" i="39"/>
  <c r="CD276" i="39" s="1"/>
  <c r="FY276" i="39" s="1"/>
  <c r="CL276" i="39"/>
  <c r="CO276" i="39" s="1"/>
  <c r="FZ276" i="39" s="1"/>
  <c r="CW276" i="39"/>
  <c r="CZ276" i="39" s="1"/>
  <c r="DH276" i="39"/>
  <c r="DK276" i="39"/>
  <c r="GB276" i="39" s="1"/>
  <c r="DS276" i="39"/>
  <c r="DV276" i="39" s="1"/>
  <c r="GC276" i="39" s="1"/>
  <c r="ED276" i="39"/>
  <c r="EG276" i="39" s="1"/>
  <c r="GD276" i="39" s="1"/>
  <c r="EO276" i="39"/>
  <c r="ER276" i="39" s="1"/>
  <c r="GE276" i="39" s="1"/>
  <c r="EZ276" i="39"/>
  <c r="FC276" i="39" s="1"/>
  <c r="GF276" i="39" s="1"/>
  <c r="FK276" i="39"/>
  <c r="FN276" i="39" s="1"/>
  <c r="GG276" i="39" s="1"/>
  <c r="AT272" i="39"/>
  <c r="AW272" i="39" s="1"/>
  <c r="AY272" i="39" s="1"/>
  <c r="AY270" i="39"/>
  <c r="AY268" i="39"/>
  <c r="AT265" i="39"/>
  <c r="AW265" i="39" s="1"/>
  <c r="FV265" i="39" s="1"/>
  <c r="FT265" i="39"/>
  <c r="FU265" i="39"/>
  <c r="BE265" i="39"/>
  <c r="BH265" i="39" s="1"/>
  <c r="FW265" i="39"/>
  <c r="BP265" i="39"/>
  <c r="BS265" i="39" s="1"/>
  <c r="CA265" i="39"/>
  <c r="CD265" i="39" s="1"/>
  <c r="FY265" i="39" s="1"/>
  <c r="CL265" i="39"/>
  <c r="CO265" i="39" s="1"/>
  <c r="CW265" i="39"/>
  <c r="CZ265" i="39" s="1"/>
  <c r="DH265" i="39"/>
  <c r="DK265" i="39" s="1"/>
  <c r="DS265" i="39"/>
  <c r="DV265" i="39" s="1"/>
  <c r="GC265" i="39" s="1"/>
  <c r="ED265" i="39"/>
  <c r="EG265" i="39" s="1"/>
  <c r="EO265" i="39"/>
  <c r="ER265" i="39" s="1"/>
  <c r="GE265" i="39" s="1"/>
  <c r="EZ265" i="39"/>
  <c r="FC265" i="39" s="1"/>
  <c r="GF265" i="39" s="1"/>
  <c r="FK265" i="39"/>
  <c r="FN265" i="39" s="1"/>
  <c r="GG265" i="39" s="1"/>
  <c r="AY262" i="39"/>
  <c r="AY250" i="39"/>
  <c r="AY249" i="39"/>
  <c r="AT247" i="39"/>
  <c r="AW247" i="39" s="1"/>
  <c r="FU247" i="39"/>
  <c r="BE247" i="39"/>
  <c r="BH247" i="39" s="1"/>
  <c r="BP247" i="39"/>
  <c r="BS247" i="39" s="1"/>
  <c r="CA247" i="39"/>
  <c r="CD247" i="39"/>
  <c r="FY247" i="39" s="1"/>
  <c r="CL247" i="39"/>
  <c r="CO247" i="39" s="1"/>
  <c r="FZ247" i="39" s="1"/>
  <c r="CW247" i="39"/>
  <c r="CZ247" i="39" s="1"/>
  <c r="DH247" i="39"/>
  <c r="DK247" i="39" s="1"/>
  <c r="DS247" i="39"/>
  <c r="DV247" i="39" s="1"/>
  <c r="ED247" i="39"/>
  <c r="EG247" i="39" s="1"/>
  <c r="GD247" i="39" s="1"/>
  <c r="EO247" i="39"/>
  <c r="ER247" i="39" s="1"/>
  <c r="GE247" i="39" s="1"/>
  <c r="EZ247" i="39"/>
  <c r="FC247" i="39" s="1"/>
  <c r="FK247" i="39"/>
  <c r="FN247" i="39" s="1"/>
  <c r="GG247" i="39" s="1"/>
  <c r="AY246" i="39"/>
  <c r="AT240" i="39"/>
  <c r="AW240" i="39" s="1"/>
  <c r="FV240" i="39" s="1"/>
  <c r="FT240" i="39"/>
  <c r="FU240" i="39"/>
  <c r="BE240" i="39"/>
  <c r="BH240" i="39" s="1"/>
  <c r="BP240" i="39"/>
  <c r="BS240" i="39" s="1"/>
  <c r="CA240" i="39"/>
  <c r="CD240" i="39" s="1"/>
  <c r="CL240" i="39"/>
  <c r="CO240" i="39" s="1"/>
  <c r="FZ240" i="39"/>
  <c r="CW240" i="39"/>
  <c r="CZ240" i="39" s="1"/>
  <c r="DH240" i="39"/>
  <c r="DK240" i="39" s="1"/>
  <c r="DS240" i="39"/>
  <c r="DV240" i="39" s="1"/>
  <c r="GC240" i="39" s="1"/>
  <c r="ED240" i="39"/>
  <c r="EG240" i="39" s="1"/>
  <c r="GD240" i="39" s="1"/>
  <c r="EO240" i="39"/>
  <c r="ER240" i="39" s="1"/>
  <c r="EZ240" i="39"/>
  <c r="FC240" i="39" s="1"/>
  <c r="FK240" i="39"/>
  <c r="FN240" i="39" s="1"/>
  <c r="GG240" i="39" s="1"/>
  <c r="AY231" i="39"/>
  <c r="AY228" i="39"/>
  <c r="AY227" i="39"/>
  <c r="AY226" i="39"/>
  <c r="AY225" i="39"/>
  <c r="AY224" i="39"/>
  <c r="AY222" i="39"/>
  <c r="AT221" i="39"/>
  <c r="AW221" i="39" s="1"/>
  <c r="FV221" i="39" s="1"/>
  <c r="FU221" i="39"/>
  <c r="BE221" i="39"/>
  <c r="BH221" i="39" s="1"/>
  <c r="FW221" i="39" s="1"/>
  <c r="BP221" i="39"/>
  <c r="BS221" i="39" s="1"/>
  <c r="CA221" i="39"/>
  <c r="CD221" i="39" s="1"/>
  <c r="CL221" i="39"/>
  <c r="CO221" i="39" s="1"/>
  <c r="FZ221" i="39" s="1"/>
  <c r="CW221" i="39"/>
  <c r="CZ221" i="39" s="1"/>
  <c r="DH221" i="39"/>
  <c r="DK221" i="39" s="1"/>
  <c r="DS221" i="39"/>
  <c r="DV221" i="39" s="1"/>
  <c r="ED221" i="39"/>
  <c r="EG221" i="39" s="1"/>
  <c r="GD221" i="39" s="1"/>
  <c r="EO221" i="39"/>
  <c r="ER221" i="39" s="1"/>
  <c r="GE221" i="39" s="1"/>
  <c r="EZ221" i="39"/>
  <c r="FC221" i="39" s="1"/>
  <c r="GF221" i="39" s="1"/>
  <c r="FK221" i="39"/>
  <c r="FN221" i="39" s="1"/>
  <c r="GG221" i="39" s="1"/>
  <c r="AT219" i="39"/>
  <c r="AW219" i="39" s="1"/>
  <c r="FV219" i="39" s="1"/>
  <c r="BE219" i="39"/>
  <c r="BH219" i="39" s="1"/>
  <c r="BP219" i="39"/>
  <c r="BS219" i="39" s="1"/>
  <c r="CA219" i="39"/>
  <c r="CD219" i="39" s="1"/>
  <c r="CL219" i="39"/>
  <c r="CO219" i="39"/>
  <c r="FZ219" i="39" s="1"/>
  <c r="CW219" i="39"/>
  <c r="CZ219" i="39" s="1"/>
  <c r="DH219" i="39"/>
  <c r="DK219" i="39" s="1"/>
  <c r="DS219" i="39"/>
  <c r="DV219" i="39" s="1"/>
  <c r="GC219" i="39" s="1"/>
  <c r="ED219" i="39"/>
  <c r="EG219" i="39" s="1"/>
  <c r="GD219" i="39" s="1"/>
  <c r="EO219" i="39"/>
  <c r="ER219" i="39" s="1"/>
  <c r="EZ219" i="39"/>
  <c r="FC219" i="39" s="1"/>
  <c r="GF219" i="39" s="1"/>
  <c r="FK219" i="39"/>
  <c r="FN219" i="39" s="1"/>
  <c r="AY214" i="39"/>
  <c r="AY209" i="39"/>
  <c r="AT206" i="39"/>
  <c r="AW206" i="39" s="1"/>
  <c r="FV206" i="39" s="1"/>
  <c r="FT206" i="39"/>
  <c r="BE206" i="39"/>
  <c r="BH206" i="39" s="1"/>
  <c r="BP206" i="39"/>
  <c r="BS206" i="39" s="1"/>
  <c r="CA206" i="39"/>
  <c r="CD206" i="39" s="1"/>
  <c r="CL206" i="39"/>
  <c r="CO206" i="39" s="1"/>
  <c r="CW206" i="39"/>
  <c r="CZ206" i="39" s="1"/>
  <c r="GA206" i="39" s="1"/>
  <c r="DH206" i="39"/>
  <c r="DK206" i="39" s="1"/>
  <c r="GB206" i="39" s="1"/>
  <c r="DS206" i="39"/>
  <c r="DV206" i="39" s="1"/>
  <c r="ED206" i="39"/>
  <c r="EG206" i="39"/>
  <c r="GD206" i="39" s="1"/>
  <c r="EO206" i="39"/>
  <c r="ER206" i="39" s="1"/>
  <c r="GE206" i="39" s="1"/>
  <c r="EZ206" i="39"/>
  <c r="FC206" i="39" s="1"/>
  <c r="FK206" i="39"/>
  <c r="FN206" i="39" s="1"/>
  <c r="AY204" i="39"/>
  <c r="AY196" i="39"/>
  <c r="AY192" i="39"/>
  <c r="AY190" i="39"/>
  <c r="AY186" i="39"/>
  <c r="AT181" i="39"/>
  <c r="AW181" i="39" s="1"/>
  <c r="FV181" i="39" s="1"/>
  <c r="FT181" i="39"/>
  <c r="FU181" i="39"/>
  <c r="BE181" i="39"/>
  <c r="BH181" i="39" s="1"/>
  <c r="BP181" i="39"/>
  <c r="BS181" i="39"/>
  <c r="CA181" i="39"/>
  <c r="CD181" i="39" s="1"/>
  <c r="FY181" i="39" s="1"/>
  <c r="CL181" i="39"/>
  <c r="CO181" i="39" s="1"/>
  <c r="CW181" i="39"/>
  <c r="CZ181" i="39"/>
  <c r="GA181" i="39" s="1"/>
  <c r="DH181" i="39"/>
  <c r="DK181" i="39" s="1"/>
  <c r="DS181" i="39"/>
  <c r="DV181" i="39" s="1"/>
  <c r="ED181" i="39"/>
  <c r="EG181" i="39" s="1"/>
  <c r="GD181" i="39" s="1"/>
  <c r="EO181" i="39"/>
  <c r="ER181" i="39" s="1"/>
  <c r="EZ181" i="39"/>
  <c r="FC181" i="39" s="1"/>
  <c r="GF181" i="39" s="1"/>
  <c r="FK181" i="39"/>
  <c r="FN181" i="39" s="1"/>
  <c r="GG181" i="39" s="1"/>
  <c r="AY178" i="39"/>
  <c r="AT174" i="39"/>
  <c r="AW174" i="39" s="1"/>
  <c r="FV174" i="39" s="1"/>
  <c r="FT174" i="39"/>
  <c r="BE174" i="39"/>
  <c r="BH174" i="39"/>
  <c r="BP174" i="39"/>
  <c r="BS174" i="39" s="1"/>
  <c r="FX174" i="39" s="1"/>
  <c r="CA174" i="39"/>
  <c r="CD174" i="39" s="1"/>
  <c r="CL174" i="39"/>
  <c r="CO174" i="39" s="1"/>
  <c r="FZ174" i="39" s="1"/>
  <c r="CW174" i="39"/>
  <c r="CZ174" i="39" s="1"/>
  <c r="DH174" i="39"/>
  <c r="DK174" i="39" s="1"/>
  <c r="GB174" i="39"/>
  <c r="DS174" i="39"/>
  <c r="DV174" i="39" s="1"/>
  <c r="GC174" i="39" s="1"/>
  <c r="ED174" i="39"/>
  <c r="EG174" i="39" s="1"/>
  <c r="EO174" i="39"/>
  <c r="ER174" i="39" s="1"/>
  <c r="GE174" i="39" s="1"/>
  <c r="EZ174" i="39"/>
  <c r="FC174" i="39" s="1"/>
  <c r="GF174" i="39" s="1"/>
  <c r="FK174" i="39"/>
  <c r="FN174" i="39" s="1"/>
  <c r="GG174" i="39" s="1"/>
  <c r="AT172" i="39"/>
  <c r="AW172" i="39" s="1"/>
  <c r="FV172" i="39" s="1"/>
  <c r="FT172" i="39"/>
  <c r="FU172" i="39"/>
  <c r="BE172" i="39"/>
  <c r="BH172" i="39" s="1"/>
  <c r="BP172" i="39"/>
  <c r="BS172" i="39" s="1"/>
  <c r="FX172" i="39" s="1"/>
  <c r="CA172" i="39"/>
  <c r="CD172" i="39" s="1"/>
  <c r="CL172" i="39"/>
  <c r="CO172" i="39"/>
  <c r="FZ172" i="39" s="1"/>
  <c r="CW172" i="39"/>
  <c r="CZ172" i="39" s="1"/>
  <c r="DH172" i="39"/>
  <c r="DK172" i="39" s="1"/>
  <c r="DS172" i="39"/>
  <c r="DV172" i="39" s="1"/>
  <c r="ED172" i="39"/>
  <c r="EG172" i="39" s="1"/>
  <c r="EO172" i="39"/>
  <c r="ER172" i="39" s="1"/>
  <c r="EZ172" i="39"/>
  <c r="FC172" i="39" s="1"/>
  <c r="GF172" i="39"/>
  <c r="FK172" i="39"/>
  <c r="FN172" i="39" s="1"/>
  <c r="GG172" i="39" s="1"/>
  <c r="AT170" i="39"/>
  <c r="AW170" i="39" s="1"/>
  <c r="AY167" i="39"/>
  <c r="AT165" i="39"/>
  <c r="AW165" i="39" s="1"/>
  <c r="FV165" i="39" s="1"/>
  <c r="FU165" i="39"/>
  <c r="BE165" i="39"/>
  <c r="BH165" i="39" s="1"/>
  <c r="FW165" i="39" s="1"/>
  <c r="BP165" i="39"/>
  <c r="BS165" i="39" s="1"/>
  <c r="CA165" i="39"/>
  <c r="CD165" i="39" s="1"/>
  <c r="CL165" i="39"/>
  <c r="CO165" i="39" s="1"/>
  <c r="CW165" i="39"/>
  <c r="CZ165" i="39" s="1"/>
  <c r="DH165" i="39"/>
  <c r="DK165" i="39" s="1"/>
  <c r="DS165" i="39"/>
  <c r="DV165" i="39" s="1"/>
  <c r="ED165" i="39"/>
  <c r="EG165" i="39" s="1"/>
  <c r="GD165" i="39"/>
  <c r="EO165" i="39"/>
  <c r="ER165" i="39" s="1"/>
  <c r="GE165" i="39" s="1"/>
  <c r="EZ165" i="39"/>
  <c r="FC165" i="39" s="1"/>
  <c r="GF165" i="39" s="1"/>
  <c r="FK165" i="39"/>
  <c r="FN165" i="39"/>
  <c r="GG165" i="39" s="1"/>
  <c r="AT162" i="39"/>
  <c r="AW162" i="39" s="1"/>
  <c r="FV162" i="39" s="1"/>
  <c r="FS162" i="39"/>
  <c r="FU162" i="39"/>
  <c r="BE162" i="39"/>
  <c r="BH162" i="39" s="1"/>
  <c r="BP162" i="39"/>
  <c r="BS162" i="39" s="1"/>
  <c r="CA162" i="39"/>
  <c r="CD162" i="39" s="1"/>
  <c r="CL162" i="39"/>
  <c r="CO162" i="39" s="1"/>
  <c r="FZ162" i="39" s="1"/>
  <c r="CW162" i="39"/>
  <c r="CZ162" i="39" s="1"/>
  <c r="DH162" i="39"/>
  <c r="DK162" i="39" s="1"/>
  <c r="GB162" i="39" s="1"/>
  <c r="DS162" i="39"/>
  <c r="DV162" i="39" s="1"/>
  <c r="ED162" i="39"/>
  <c r="EG162" i="39" s="1"/>
  <c r="GD162" i="39"/>
  <c r="EO162" i="39"/>
  <c r="ER162" i="39" s="1"/>
  <c r="GE162" i="39" s="1"/>
  <c r="EZ162" i="39"/>
  <c r="FC162" i="39" s="1"/>
  <c r="GF162" i="39" s="1"/>
  <c r="FK162" i="39"/>
  <c r="FN162" i="39" s="1"/>
  <c r="GG162" i="39" s="1"/>
  <c r="AT158" i="39"/>
  <c r="AW158" i="39" s="1"/>
  <c r="FS158" i="39"/>
  <c r="FT158" i="39"/>
  <c r="FU158" i="39"/>
  <c r="BE158" i="39"/>
  <c r="BH158" i="39"/>
  <c r="BP158" i="39"/>
  <c r="BS158" i="39" s="1"/>
  <c r="CA158" i="39"/>
  <c r="CD158" i="39"/>
  <c r="FY158" i="39" s="1"/>
  <c r="CL158" i="39"/>
  <c r="CO158" i="39" s="1"/>
  <c r="FZ158" i="39" s="1"/>
  <c r="CW158" i="39"/>
  <c r="CZ158" i="39" s="1"/>
  <c r="DH158" i="39"/>
  <c r="DK158" i="39" s="1"/>
  <c r="GB158" i="39" s="1"/>
  <c r="DS158" i="39"/>
  <c r="DV158" i="39" s="1"/>
  <c r="ED158" i="39"/>
  <c r="EG158" i="39" s="1"/>
  <c r="GD158" i="39" s="1"/>
  <c r="EO158" i="39"/>
  <c r="ER158" i="39" s="1"/>
  <c r="GE158" i="39" s="1"/>
  <c r="EZ158" i="39"/>
  <c r="FC158" i="39"/>
  <c r="GF158" i="39" s="1"/>
  <c r="FK158" i="39"/>
  <c r="FN158" i="39" s="1"/>
  <c r="GG158" i="39" s="1"/>
  <c r="AY157" i="39"/>
  <c r="AT156" i="39"/>
  <c r="AW156" i="39" s="1"/>
  <c r="FV156" i="39" s="1"/>
  <c r="FT156" i="39"/>
  <c r="BE156" i="39"/>
  <c r="BH156" i="39" s="1"/>
  <c r="BP156" i="39"/>
  <c r="BS156" i="39" s="1"/>
  <c r="CA156" i="39"/>
  <c r="CD156" i="39" s="1"/>
  <c r="FY156" i="39" s="1"/>
  <c r="CL156" i="39"/>
  <c r="CO156" i="39" s="1"/>
  <c r="CW156" i="39"/>
  <c r="CZ156" i="39" s="1"/>
  <c r="DH156" i="39"/>
  <c r="DK156" i="39"/>
  <c r="GB156" i="39" s="1"/>
  <c r="DS156" i="39"/>
  <c r="DV156" i="39" s="1"/>
  <c r="GC156" i="39" s="1"/>
  <c r="ED156" i="39"/>
  <c r="EG156" i="39"/>
  <c r="EO156" i="39"/>
  <c r="ER156" i="39" s="1"/>
  <c r="GE156" i="39" s="1"/>
  <c r="EZ156" i="39"/>
  <c r="FC156" i="39" s="1"/>
  <c r="GF156" i="39" s="1"/>
  <c r="FK156" i="39"/>
  <c r="FN156" i="39"/>
  <c r="AT154" i="39"/>
  <c r="AW154" i="39" s="1"/>
  <c r="FV154" i="39" s="1"/>
  <c r="FS154" i="39"/>
  <c r="FT154" i="39"/>
  <c r="FU154" i="39"/>
  <c r="BE154" i="39"/>
  <c r="BH154" i="39" s="1"/>
  <c r="FW154" i="39" s="1"/>
  <c r="BP154" i="39"/>
  <c r="BS154" i="39" s="1"/>
  <c r="CA154" i="39"/>
  <c r="CD154" i="39" s="1"/>
  <c r="CL154" i="39"/>
  <c r="CO154" i="39"/>
  <c r="FZ154" i="39" s="1"/>
  <c r="CW154" i="39"/>
  <c r="CZ154" i="39" s="1"/>
  <c r="GA154" i="39" s="1"/>
  <c r="DH154" i="39"/>
  <c r="DK154" i="39" s="1"/>
  <c r="GB154" i="39" s="1"/>
  <c r="DS154" i="39"/>
  <c r="DV154" i="39" s="1"/>
  <c r="ED154" i="39"/>
  <c r="EG154" i="39" s="1"/>
  <c r="EO154" i="39"/>
  <c r="ER154" i="39" s="1"/>
  <c r="GE154" i="39" s="1"/>
  <c r="EZ154" i="39"/>
  <c r="FC154" i="39" s="1"/>
  <c r="GF154" i="39" s="1"/>
  <c r="FK154" i="39"/>
  <c r="FN154" i="39"/>
  <c r="AY152" i="39"/>
  <c r="AT151" i="39"/>
  <c r="AW151" i="39" s="1"/>
  <c r="FV151" i="39" s="1"/>
  <c r="FT151" i="39"/>
  <c r="FU151" i="39"/>
  <c r="BE151" i="39"/>
  <c r="BH151" i="39" s="1"/>
  <c r="BP151" i="39"/>
  <c r="BS151" i="39" s="1"/>
  <c r="CA151" i="39"/>
  <c r="CD151" i="39" s="1"/>
  <c r="CL151" i="39"/>
  <c r="CO151" i="39" s="1"/>
  <c r="CW151" i="39"/>
  <c r="CZ151" i="39" s="1"/>
  <c r="DH151" i="39"/>
  <c r="DK151" i="39" s="1"/>
  <c r="DS151" i="39"/>
  <c r="DV151" i="39"/>
  <c r="ED151" i="39"/>
  <c r="EG151" i="39" s="1"/>
  <c r="EO151" i="39"/>
  <c r="ER151" i="39" s="1"/>
  <c r="EZ151" i="39"/>
  <c r="FC151" i="39" s="1"/>
  <c r="GF151" i="39" s="1"/>
  <c r="FK151" i="39"/>
  <c r="FN151" i="39" s="1"/>
  <c r="GG151" i="39" s="1"/>
  <c r="AT150" i="39"/>
  <c r="AW150" i="39" s="1"/>
  <c r="FV150" i="39" s="1"/>
  <c r="FS150" i="39"/>
  <c r="FT150" i="39"/>
  <c r="BE150" i="39"/>
  <c r="BH150" i="39" s="1"/>
  <c r="BP150" i="39"/>
  <c r="BS150" i="39" s="1"/>
  <c r="CA150" i="39"/>
  <c r="CD150" i="39" s="1"/>
  <c r="CL150" i="39"/>
  <c r="CO150" i="39" s="1"/>
  <c r="FZ150" i="39" s="1"/>
  <c r="CW150" i="39"/>
  <c r="CZ150" i="39" s="1"/>
  <c r="DH150" i="39"/>
  <c r="DK150" i="39"/>
  <c r="GB150" i="39" s="1"/>
  <c r="DS150" i="39"/>
  <c r="DV150" i="39" s="1"/>
  <c r="ED150" i="39"/>
  <c r="EG150" i="39" s="1"/>
  <c r="GD150" i="39" s="1"/>
  <c r="EO150" i="39"/>
  <c r="ER150" i="39" s="1"/>
  <c r="GE150" i="39" s="1"/>
  <c r="EZ150" i="39"/>
  <c r="FC150" i="39" s="1"/>
  <c r="GF150" i="39" s="1"/>
  <c r="FK150" i="39"/>
  <c r="FN150" i="39" s="1"/>
  <c r="GG150" i="39" s="1"/>
  <c r="AT148" i="39"/>
  <c r="AW148" i="39"/>
  <c r="FV148" i="39"/>
  <c r="BE148" i="39"/>
  <c r="BH148" i="39" s="1"/>
  <c r="BP148" i="39"/>
  <c r="BS148" i="39" s="1"/>
  <c r="CA148" i="39"/>
  <c r="CD148" i="39" s="1"/>
  <c r="CL148" i="39"/>
  <c r="CO148" i="39" s="1"/>
  <c r="CW148" i="39"/>
  <c r="CZ148" i="39" s="1"/>
  <c r="DH148" i="39"/>
  <c r="DK148" i="39"/>
  <c r="GB148" i="39" s="1"/>
  <c r="DS148" i="39"/>
  <c r="DV148" i="39" s="1"/>
  <c r="GC148" i="39" s="1"/>
  <c r="ED148" i="39"/>
  <c r="EG148" i="39" s="1"/>
  <c r="GD148" i="39" s="1"/>
  <c r="EO148" i="39"/>
  <c r="ER148" i="39" s="1"/>
  <c r="EZ148" i="39"/>
  <c r="FC148" i="39" s="1"/>
  <c r="GF148" i="39" s="1"/>
  <c r="FK148" i="39"/>
  <c r="FN148" i="39" s="1"/>
  <c r="AY146" i="39"/>
  <c r="AY142" i="39"/>
  <c r="AT141" i="39"/>
  <c r="AW141" i="39" s="1"/>
  <c r="FV141" i="39" s="1"/>
  <c r="FT141" i="39"/>
  <c r="FU141" i="39"/>
  <c r="BE141" i="39"/>
  <c r="BH141" i="39" s="1"/>
  <c r="BP141" i="39"/>
  <c r="BS141" i="39" s="1"/>
  <c r="CA141" i="39"/>
  <c r="CD141" i="39" s="1"/>
  <c r="CL141" i="39"/>
  <c r="CO141" i="39" s="1"/>
  <c r="CW141" i="39"/>
  <c r="CZ141" i="39" s="1"/>
  <c r="DH141" i="39"/>
  <c r="DK141" i="39" s="1"/>
  <c r="DS141" i="39"/>
  <c r="DV141" i="39"/>
  <c r="GC141" i="39" s="1"/>
  <c r="ED141" i="39"/>
  <c r="EG141" i="39" s="1"/>
  <c r="EO141" i="39"/>
  <c r="ER141" i="39" s="1"/>
  <c r="GE141" i="39" s="1"/>
  <c r="EZ141" i="39"/>
  <c r="FC141" i="39" s="1"/>
  <c r="GF141" i="39" s="1"/>
  <c r="FK141" i="39"/>
  <c r="FN141" i="39" s="1"/>
  <c r="GG141" i="39" s="1"/>
  <c r="AT140" i="39"/>
  <c r="AW140" i="39" s="1"/>
  <c r="FV140" i="39" s="1"/>
  <c r="FT140" i="39"/>
  <c r="FU140" i="39"/>
  <c r="BE140" i="39"/>
  <c r="BH140" i="39"/>
  <c r="BP140" i="39"/>
  <c r="BS140" i="39" s="1"/>
  <c r="CA140" i="39"/>
  <c r="CD140" i="39" s="1"/>
  <c r="CL140" i="39"/>
  <c r="CO140" i="39" s="1"/>
  <c r="CW140" i="39"/>
  <c r="CZ140" i="39" s="1"/>
  <c r="DH140" i="39"/>
  <c r="DK140" i="39" s="1"/>
  <c r="DS140" i="39"/>
  <c r="DV140" i="39" s="1"/>
  <c r="GC140" i="39" s="1"/>
  <c r="ED140" i="39"/>
  <c r="EG140" i="39" s="1"/>
  <c r="GD140" i="39" s="1"/>
  <c r="EO140" i="39"/>
  <c r="ER140" i="39" s="1"/>
  <c r="GE140" i="39" s="1"/>
  <c r="EZ140" i="39"/>
  <c r="FC140" i="39"/>
  <c r="GF140" i="39"/>
  <c r="FK140" i="39"/>
  <c r="FN140" i="39" s="1"/>
  <c r="GG140" i="39" s="1"/>
  <c r="AT138" i="39"/>
  <c r="AW138" i="39" s="1"/>
  <c r="FV138" i="39" s="1"/>
  <c r="FS138" i="39"/>
  <c r="FU138" i="39"/>
  <c r="BE138" i="39"/>
  <c r="BH138" i="39" s="1"/>
  <c r="BP138" i="39"/>
  <c r="BS138" i="39" s="1"/>
  <c r="CA138" i="39"/>
  <c r="CD138" i="39" s="1"/>
  <c r="CL138" i="39"/>
  <c r="CO138" i="39" s="1"/>
  <c r="CW138" i="39"/>
  <c r="CZ138" i="39"/>
  <c r="GA138" i="39" s="1"/>
  <c r="DH138" i="39"/>
  <c r="DK138" i="39" s="1"/>
  <c r="DS138" i="39"/>
  <c r="DV138" i="39" s="1"/>
  <c r="GC138" i="39" s="1"/>
  <c r="ED138" i="39"/>
  <c r="EG138" i="39" s="1"/>
  <c r="EO138" i="39"/>
  <c r="ER138" i="39" s="1"/>
  <c r="GE138" i="39" s="1"/>
  <c r="EZ138" i="39"/>
  <c r="FC138" i="39" s="1"/>
  <c r="GF138" i="39" s="1"/>
  <c r="FK138" i="39"/>
  <c r="FN138" i="39" s="1"/>
  <c r="AT137" i="39"/>
  <c r="AW137" i="39"/>
  <c r="FT137" i="39"/>
  <c r="FU137" i="39"/>
  <c r="BE137" i="39"/>
  <c r="BH137" i="39" s="1"/>
  <c r="FW137" i="39" s="1"/>
  <c r="BP137" i="39"/>
  <c r="BS137" i="39" s="1"/>
  <c r="CA137" i="39"/>
  <c r="CD137" i="39" s="1"/>
  <c r="CL137" i="39"/>
  <c r="CO137" i="39" s="1"/>
  <c r="CW137" i="39"/>
  <c r="CZ137" i="39" s="1"/>
  <c r="DH137" i="39"/>
  <c r="DK137" i="39"/>
  <c r="DS137" i="39"/>
  <c r="DV137" i="39" s="1"/>
  <c r="ED137" i="39"/>
  <c r="EG137" i="39" s="1"/>
  <c r="GD137" i="39" s="1"/>
  <c r="EO137" i="39"/>
  <c r="ER137" i="39" s="1"/>
  <c r="GE137" i="39" s="1"/>
  <c r="EZ137" i="39"/>
  <c r="FC137" i="39" s="1"/>
  <c r="GF137" i="39" s="1"/>
  <c r="FK137" i="39"/>
  <c r="FN137" i="39" s="1"/>
  <c r="GG137" i="39" s="1"/>
  <c r="AT136" i="39"/>
  <c r="AW136" i="39" s="1"/>
  <c r="FS136" i="39"/>
  <c r="FT136" i="39"/>
  <c r="BE136" i="39"/>
  <c r="BH136" i="39" s="1"/>
  <c r="BP136" i="39"/>
  <c r="BS136" i="39" s="1"/>
  <c r="CA136" i="39"/>
  <c r="CD136" i="39" s="1"/>
  <c r="CL136" i="39"/>
  <c r="CO136" i="39" s="1"/>
  <c r="CW136" i="39"/>
  <c r="CZ136" i="39" s="1"/>
  <c r="DH136" i="39"/>
  <c r="DK136" i="39" s="1"/>
  <c r="DS136" i="39"/>
  <c r="DV136" i="39" s="1"/>
  <c r="ED136" i="39"/>
  <c r="EG136" i="39"/>
  <c r="GD136" i="39" s="1"/>
  <c r="EO136" i="39"/>
  <c r="ER136" i="39" s="1"/>
  <c r="EZ136" i="39"/>
  <c r="FC136" i="39" s="1"/>
  <c r="GF136" i="39" s="1"/>
  <c r="FK136" i="39"/>
  <c r="FN136" i="39" s="1"/>
  <c r="GG136" i="39" s="1"/>
  <c r="AT135" i="39"/>
  <c r="AW135" i="39" s="1"/>
  <c r="FV135" i="39" s="1"/>
  <c r="FT135" i="39"/>
  <c r="FU135" i="39"/>
  <c r="BE135" i="39"/>
  <c r="BH135" i="39" s="1"/>
  <c r="BP135" i="39"/>
  <c r="BS135" i="39" s="1"/>
  <c r="CA135" i="39"/>
  <c r="CD135" i="39" s="1"/>
  <c r="CL135" i="39"/>
  <c r="CO135" i="39" s="1"/>
  <c r="CW135" i="39"/>
  <c r="CZ135" i="39" s="1"/>
  <c r="DH135" i="39"/>
  <c r="DK135" i="39"/>
  <c r="GB135" i="39" s="1"/>
  <c r="DS135" i="39"/>
  <c r="DV135" i="39" s="1"/>
  <c r="ED135" i="39"/>
  <c r="EG135" i="39" s="1"/>
  <c r="GD135" i="39" s="1"/>
  <c r="EO135" i="39"/>
  <c r="ER135" i="39" s="1"/>
  <c r="EZ135" i="39"/>
  <c r="FC135" i="39"/>
  <c r="GF135" i="39" s="1"/>
  <c r="FK135" i="39"/>
  <c r="FN135" i="39" s="1"/>
  <c r="AT134" i="39"/>
  <c r="AW134" i="39" s="1"/>
  <c r="FS134" i="39"/>
  <c r="FT134" i="39"/>
  <c r="BE134" i="39"/>
  <c r="BH134" i="39" s="1"/>
  <c r="BP134" i="39"/>
  <c r="BS134" i="39" s="1"/>
  <c r="CA134" i="39"/>
  <c r="CD134" i="39" s="1"/>
  <c r="CL134" i="39"/>
  <c r="CO134" i="39" s="1"/>
  <c r="CW134" i="39"/>
  <c r="CZ134" i="39" s="1"/>
  <c r="GA134" i="39" s="1"/>
  <c r="DH134" i="39"/>
  <c r="DK134" i="39" s="1"/>
  <c r="GB134" i="39" s="1"/>
  <c r="DS134" i="39"/>
  <c r="DV134" i="39" s="1"/>
  <c r="ED134" i="39"/>
  <c r="EG134" i="39" s="1"/>
  <c r="EO134" i="39"/>
  <c r="ER134" i="39" s="1"/>
  <c r="GE134" i="39" s="1"/>
  <c r="EZ134" i="39"/>
  <c r="FC134" i="39" s="1"/>
  <c r="FK134" i="39"/>
  <c r="FN134" i="39" s="1"/>
  <c r="GG134" i="39" s="1"/>
  <c r="AT133" i="39"/>
  <c r="AW133" i="39" s="1"/>
  <c r="FT133" i="39"/>
  <c r="FU133" i="39"/>
  <c r="BE133" i="39"/>
  <c r="BH133" i="39" s="1"/>
  <c r="BP133" i="39"/>
  <c r="BS133" i="39" s="1"/>
  <c r="CA133" i="39"/>
  <c r="CD133" i="39" s="1"/>
  <c r="CL133" i="39"/>
  <c r="CO133" i="39" s="1"/>
  <c r="CW133" i="39"/>
  <c r="CZ133" i="39"/>
  <c r="GA133" i="39" s="1"/>
  <c r="DH133" i="39"/>
  <c r="DK133" i="39" s="1"/>
  <c r="DS133" i="39"/>
  <c r="DV133" i="39" s="1"/>
  <c r="GC133" i="39" s="1"/>
  <c r="ED133" i="39"/>
  <c r="EG133" i="39" s="1"/>
  <c r="EO133" i="39"/>
  <c r="ER133" i="39" s="1"/>
  <c r="EZ133" i="39"/>
  <c r="FC133" i="39" s="1"/>
  <c r="GF133" i="39" s="1"/>
  <c r="FK133" i="39"/>
  <c r="FN133" i="39" s="1"/>
  <c r="GG133" i="39" s="1"/>
  <c r="AT132" i="39"/>
  <c r="AW132" i="39"/>
  <c r="FT132" i="39"/>
  <c r="FU132" i="39"/>
  <c r="BE132" i="39"/>
  <c r="BH132" i="39" s="1"/>
  <c r="BP132" i="39"/>
  <c r="BS132" i="39" s="1"/>
  <c r="CA132" i="39"/>
  <c r="CD132" i="39" s="1"/>
  <c r="CL132" i="39"/>
  <c r="CO132" i="39" s="1"/>
  <c r="CW132" i="39"/>
  <c r="CZ132" i="39" s="1"/>
  <c r="DH132" i="39"/>
  <c r="DK132" i="39" s="1"/>
  <c r="DS132" i="39"/>
  <c r="DV132" i="39" s="1"/>
  <c r="GC132" i="39" s="1"/>
  <c r="ED132" i="39"/>
  <c r="EG132" i="39" s="1"/>
  <c r="GD132" i="39" s="1"/>
  <c r="EO132" i="39"/>
  <c r="ER132" i="39"/>
  <c r="EZ132" i="39"/>
  <c r="FC132" i="39" s="1"/>
  <c r="FK132" i="39"/>
  <c r="FN132" i="39" s="1"/>
  <c r="AT131" i="39"/>
  <c r="AW131" i="39" s="1"/>
  <c r="FT131" i="39"/>
  <c r="FU131" i="39"/>
  <c r="BE131" i="39"/>
  <c r="BH131" i="39" s="1"/>
  <c r="BP131" i="39"/>
  <c r="BS131" i="39" s="1"/>
  <c r="CA131" i="39"/>
  <c r="CD131" i="39" s="1"/>
  <c r="CL131" i="39"/>
  <c r="CO131" i="39" s="1"/>
  <c r="CW131" i="39"/>
  <c r="CZ131" i="39" s="1"/>
  <c r="DH131" i="39"/>
  <c r="DK131" i="39"/>
  <c r="DS131" i="39"/>
  <c r="DV131" i="39" s="1"/>
  <c r="ED131" i="39"/>
  <c r="EG131" i="39" s="1"/>
  <c r="GD131" i="39" s="1"/>
  <c r="EO131" i="39"/>
  <c r="ER131" i="39" s="1"/>
  <c r="GE131" i="39" s="1"/>
  <c r="EZ131" i="39"/>
  <c r="FC131" i="39" s="1"/>
  <c r="GF131" i="39" s="1"/>
  <c r="FK131" i="39"/>
  <c r="FN131" i="39" s="1"/>
  <c r="GG131" i="39" s="1"/>
  <c r="AY128" i="39"/>
  <c r="AY127" i="39"/>
  <c r="AT126" i="39"/>
  <c r="AW126" i="39" s="1"/>
  <c r="FS126" i="39"/>
  <c r="FT126" i="39"/>
  <c r="FU126" i="39"/>
  <c r="BE126" i="39"/>
  <c r="BH126" i="39" s="1"/>
  <c r="BP126" i="39"/>
  <c r="BS126" i="39" s="1"/>
  <c r="FX126" i="39" s="1"/>
  <c r="CA126" i="39"/>
  <c r="CD126" i="39"/>
  <c r="CL126" i="39"/>
  <c r="CO126" i="39"/>
  <c r="FZ126" i="39" s="1"/>
  <c r="CW126" i="39"/>
  <c r="CZ126" i="39" s="1"/>
  <c r="GA126" i="39" s="1"/>
  <c r="DH126" i="39"/>
  <c r="DK126" i="39" s="1"/>
  <c r="GB126" i="39" s="1"/>
  <c r="DS126" i="39"/>
  <c r="DV126" i="39" s="1"/>
  <c r="GC126" i="39" s="1"/>
  <c r="ED126" i="39"/>
  <c r="EG126" i="39" s="1"/>
  <c r="GD126" i="39" s="1"/>
  <c r="EO126" i="39"/>
  <c r="ER126" i="39" s="1"/>
  <c r="GE126" i="39" s="1"/>
  <c r="EZ126" i="39"/>
  <c r="FC126" i="39" s="1"/>
  <c r="GF126" i="39" s="1"/>
  <c r="FK126" i="39"/>
  <c r="FN126" i="39"/>
  <c r="AY125" i="39"/>
  <c r="AT123" i="39"/>
  <c r="AW123" i="39" s="1"/>
  <c r="FV123" i="39" s="1"/>
  <c r="FT123" i="39"/>
  <c r="FU123" i="39"/>
  <c r="BE123" i="39"/>
  <c r="BH123" i="39"/>
  <c r="BP123" i="39"/>
  <c r="BS123" i="39" s="1"/>
  <c r="FX123" i="39" s="1"/>
  <c r="CA123" i="39"/>
  <c r="CD123" i="39" s="1"/>
  <c r="CL123" i="39"/>
  <c r="CO123" i="39" s="1"/>
  <c r="CW123" i="39"/>
  <c r="CZ123" i="39" s="1"/>
  <c r="DH123" i="39"/>
  <c r="DK123" i="39" s="1"/>
  <c r="DS123" i="39"/>
  <c r="DV123" i="39" s="1"/>
  <c r="ED123" i="39"/>
  <c r="EG123" i="39" s="1"/>
  <c r="EO123" i="39"/>
  <c r="ER123" i="39" s="1"/>
  <c r="EZ123" i="39"/>
  <c r="FC123" i="39" s="1"/>
  <c r="GF123" i="39" s="1"/>
  <c r="FK123" i="39"/>
  <c r="FN123" i="39" s="1"/>
  <c r="GG123" i="39" s="1"/>
  <c r="AY121" i="39"/>
  <c r="AY120" i="39"/>
  <c r="AY119" i="39"/>
  <c r="AT118" i="39"/>
  <c r="AW118" i="39" s="1"/>
  <c r="FV118" i="39" s="1"/>
  <c r="FS118" i="39"/>
  <c r="FT118" i="39"/>
  <c r="FU118" i="39"/>
  <c r="BE118" i="39"/>
  <c r="BH118" i="39" s="1"/>
  <c r="BP118" i="39"/>
  <c r="BS118" i="39" s="1"/>
  <c r="CA118" i="39"/>
  <c r="CD118" i="39" s="1"/>
  <c r="CL118" i="39"/>
  <c r="CO118" i="39" s="1"/>
  <c r="CW118" i="39"/>
  <c r="CZ118" i="39" s="1"/>
  <c r="DH118" i="39"/>
  <c r="DK118" i="39" s="1"/>
  <c r="GB118" i="39" s="1"/>
  <c r="DS118" i="39"/>
  <c r="DV118" i="39" s="1"/>
  <c r="GC118" i="39" s="1"/>
  <c r="ED118" i="39"/>
  <c r="EG118" i="39" s="1"/>
  <c r="EO118" i="39"/>
  <c r="ER118" i="39" s="1"/>
  <c r="EZ118" i="39"/>
  <c r="FC118" i="39" s="1"/>
  <c r="FK118" i="39"/>
  <c r="FN118" i="39" s="1"/>
  <c r="GG118" i="39" s="1"/>
  <c r="AT116" i="39"/>
  <c r="AW116" i="39" s="1"/>
  <c r="FV116" i="39" s="1"/>
  <c r="FT116" i="39"/>
  <c r="FU116" i="39"/>
  <c r="BE116" i="39"/>
  <c r="BH116" i="39"/>
  <c r="BP116" i="39"/>
  <c r="BS116" i="39" s="1"/>
  <c r="CA116" i="39"/>
  <c r="CD116" i="39" s="1"/>
  <c r="CL116" i="39"/>
  <c r="CO116" i="39" s="1"/>
  <c r="CW116" i="39"/>
  <c r="CZ116" i="39" s="1"/>
  <c r="DH116" i="39"/>
  <c r="DK116" i="39"/>
  <c r="DS116" i="39"/>
  <c r="DV116" i="39"/>
  <c r="GC116" i="39" s="1"/>
  <c r="ED116" i="39"/>
  <c r="EG116" i="39" s="1"/>
  <c r="GD116" i="39" s="1"/>
  <c r="EO116" i="39"/>
  <c r="ER116" i="39" s="1"/>
  <c r="GE116" i="39" s="1"/>
  <c r="EZ116" i="39"/>
  <c r="FC116" i="39" s="1"/>
  <c r="GF116" i="39" s="1"/>
  <c r="FK116" i="39"/>
  <c r="FN116" i="39" s="1"/>
  <c r="GG116" i="39" s="1"/>
  <c r="AY114" i="39"/>
  <c r="AY112" i="39"/>
  <c r="AY111" i="39"/>
  <c r="AT107" i="39"/>
  <c r="AW107" i="39" s="1"/>
  <c r="FV107" i="39" s="1"/>
  <c r="FT107" i="39"/>
  <c r="BE107" i="39"/>
  <c r="BH107" i="39" s="1"/>
  <c r="FW107" i="39" s="1"/>
  <c r="BP107" i="39"/>
  <c r="BS107" i="39" s="1"/>
  <c r="CA107" i="39"/>
  <c r="CD107" i="39" s="1"/>
  <c r="CL107" i="39"/>
  <c r="CO107" i="39" s="1"/>
  <c r="CW107" i="39"/>
  <c r="CZ107" i="39" s="1"/>
  <c r="DH107" i="39"/>
  <c r="DK107" i="39" s="1"/>
  <c r="DS107" i="39"/>
  <c r="DV107" i="39" s="1"/>
  <c r="ED107" i="39"/>
  <c r="EG107" i="39" s="1"/>
  <c r="EO107" i="39"/>
  <c r="ER107" i="39" s="1"/>
  <c r="GE107" i="39" s="1"/>
  <c r="EZ107" i="39"/>
  <c r="FC107" i="39" s="1"/>
  <c r="GF107" i="39" s="1"/>
  <c r="FK107" i="39"/>
  <c r="FN107" i="39" s="1"/>
  <c r="AY106" i="39"/>
  <c r="AY103" i="39"/>
  <c r="AY102" i="39"/>
  <c r="AT100" i="39"/>
  <c r="AW100" i="39" s="1"/>
  <c r="FT100" i="39"/>
  <c r="FU100" i="39"/>
  <c r="BE100" i="39"/>
  <c r="BH100" i="39" s="1"/>
  <c r="BP100" i="39"/>
  <c r="BS100" i="39" s="1"/>
  <c r="CA100" i="39"/>
  <c r="CD100" i="39" s="1"/>
  <c r="CL100" i="39"/>
  <c r="CO100" i="39" s="1"/>
  <c r="CW100" i="39"/>
  <c r="CZ100" i="39" s="1"/>
  <c r="DH100" i="39"/>
  <c r="DK100" i="39" s="1"/>
  <c r="DS100" i="39"/>
  <c r="DV100" i="39" s="1"/>
  <c r="ED100" i="39"/>
  <c r="EG100" i="39" s="1"/>
  <c r="GD100" i="39" s="1"/>
  <c r="EO100" i="39"/>
  <c r="ER100" i="39" s="1"/>
  <c r="GE100" i="39" s="1"/>
  <c r="EZ100" i="39"/>
  <c r="FC100" i="39" s="1"/>
  <c r="FK100" i="39"/>
  <c r="FN100" i="39" s="1"/>
  <c r="AY99" i="39"/>
  <c r="AT96" i="39"/>
  <c r="AW96" i="39" s="1"/>
  <c r="FS96" i="39"/>
  <c r="FT96" i="39"/>
  <c r="FU96" i="39"/>
  <c r="BE96" i="39"/>
  <c r="BH96" i="39" s="1"/>
  <c r="BP96" i="39"/>
  <c r="BS96" i="39" s="1"/>
  <c r="CA96" i="39"/>
  <c r="CD96" i="39" s="1"/>
  <c r="CL96" i="39"/>
  <c r="CO96" i="39" s="1"/>
  <c r="CW96" i="39"/>
  <c r="CZ96" i="39" s="1"/>
  <c r="DH96" i="39"/>
  <c r="DK96" i="39" s="1"/>
  <c r="DS96" i="39"/>
  <c r="DV96" i="39"/>
  <c r="GC96" i="39" s="1"/>
  <c r="ED96" i="39"/>
  <c r="EG96" i="39"/>
  <c r="GD96" i="39" s="1"/>
  <c r="EO96" i="39"/>
  <c r="ER96" i="39" s="1"/>
  <c r="GE96" i="39" s="1"/>
  <c r="EZ96" i="39"/>
  <c r="FC96" i="39" s="1"/>
  <c r="GF96" i="39" s="1"/>
  <c r="FK96" i="39"/>
  <c r="FN96" i="39" s="1"/>
  <c r="AY95" i="39"/>
  <c r="AT94" i="39"/>
  <c r="AW94" i="39"/>
  <c r="FS94" i="39"/>
  <c r="FT94" i="39"/>
  <c r="FU94" i="39"/>
  <c r="BE94" i="39"/>
  <c r="BH94" i="39" s="1"/>
  <c r="BP94" i="39"/>
  <c r="BS94" i="39"/>
  <c r="CA94" i="39"/>
  <c r="CD94" i="39"/>
  <c r="CF94" i="39" s="1"/>
  <c r="CL94" i="39"/>
  <c r="CO94" i="39" s="1"/>
  <c r="FZ94" i="39" s="1"/>
  <c r="CW94" i="39"/>
  <c r="CZ94" i="39" s="1"/>
  <c r="GA94" i="39" s="1"/>
  <c r="DH94" i="39"/>
  <c r="DK94" i="39" s="1"/>
  <c r="DS94" i="39"/>
  <c r="DV94" i="39" s="1"/>
  <c r="GC94" i="39" s="1"/>
  <c r="ED94" i="39"/>
  <c r="EG94" i="39" s="1"/>
  <c r="EO94" i="39"/>
  <c r="ER94" i="39" s="1"/>
  <c r="GE94" i="39" s="1"/>
  <c r="EZ94" i="39"/>
  <c r="FC94" i="39"/>
  <c r="GF94" i="39" s="1"/>
  <c r="FK94" i="39"/>
  <c r="FN94" i="39"/>
  <c r="GG94" i="39" s="1"/>
  <c r="AY91" i="39"/>
  <c r="AY88" i="39"/>
  <c r="AY87" i="39"/>
  <c r="AT86" i="39"/>
  <c r="AW86" i="39" s="1"/>
  <c r="FS86" i="39"/>
  <c r="FT86" i="39"/>
  <c r="FU86" i="39"/>
  <c r="BE86" i="39"/>
  <c r="BH86" i="39" s="1"/>
  <c r="BP86" i="39"/>
  <c r="BS86" i="39" s="1"/>
  <c r="CA86" i="39"/>
  <c r="CD86" i="39" s="1"/>
  <c r="CL86" i="39"/>
  <c r="CO86" i="39" s="1"/>
  <c r="FZ86" i="39" s="1"/>
  <c r="CW86" i="39"/>
  <c r="CZ86" i="39" s="1"/>
  <c r="DH86" i="39"/>
  <c r="DK86" i="39" s="1"/>
  <c r="DS86" i="39"/>
  <c r="DV86" i="39" s="1"/>
  <c r="GC86" i="39" s="1"/>
  <c r="ED86" i="39"/>
  <c r="EG86" i="39" s="1"/>
  <c r="GD86" i="39" s="1"/>
  <c r="EO86" i="39"/>
  <c r="ER86" i="39" s="1"/>
  <c r="EZ86" i="39"/>
  <c r="FC86" i="39" s="1"/>
  <c r="FK86" i="39"/>
  <c r="FN86" i="39" s="1"/>
  <c r="AY83" i="39"/>
  <c r="AY82" i="39"/>
  <c r="AY81" i="39"/>
  <c r="AY80" i="39"/>
  <c r="AY77" i="39"/>
  <c r="AY76" i="39"/>
  <c r="AY75" i="39"/>
  <c r="AY73" i="39"/>
  <c r="AY72" i="39"/>
  <c r="AY71" i="39"/>
  <c r="AY70" i="39"/>
  <c r="AY69" i="39"/>
  <c r="AT67" i="39"/>
  <c r="AW67" i="39"/>
  <c r="FV67" i="39" s="1"/>
  <c r="FT67" i="39"/>
  <c r="FU67" i="39"/>
  <c r="BE67" i="39"/>
  <c r="BH67" i="39" s="1"/>
  <c r="BP67" i="39"/>
  <c r="BS67" i="39" s="1"/>
  <c r="BU67" i="39" s="1"/>
  <c r="CA67" i="39"/>
  <c r="CD67" i="39" s="1"/>
  <c r="CL67" i="39"/>
  <c r="CO67" i="39" s="1"/>
  <c r="CW67" i="39"/>
  <c r="CZ67" i="39" s="1"/>
  <c r="DH67" i="39"/>
  <c r="DK67" i="39" s="1"/>
  <c r="DS67" i="39"/>
  <c r="DV67" i="39" s="1"/>
  <c r="ED67" i="39"/>
  <c r="EG67" i="39" s="1"/>
  <c r="GD67" i="39" s="1"/>
  <c r="EO67" i="39"/>
  <c r="ER67" i="39" s="1"/>
  <c r="EZ67" i="39"/>
  <c r="FC67" i="39" s="1"/>
  <c r="FK67" i="39"/>
  <c r="FN67" i="39" s="1"/>
  <c r="GG67" i="39" s="1"/>
  <c r="AY61" i="39"/>
  <c r="AT59" i="39"/>
  <c r="AW59" i="39" s="1"/>
  <c r="FU59" i="39"/>
  <c r="BE59" i="39"/>
  <c r="BH59" i="39" s="1"/>
  <c r="FW59" i="39" s="1"/>
  <c r="BP59" i="39"/>
  <c r="BS59" i="39" s="1"/>
  <c r="CA59" i="39"/>
  <c r="CD59" i="39" s="1"/>
  <c r="CL59" i="39"/>
  <c r="CO59" i="39" s="1"/>
  <c r="CW59" i="39"/>
  <c r="CZ59" i="39" s="1"/>
  <c r="DH59" i="39"/>
  <c r="DK59" i="39"/>
  <c r="GB59" i="39" s="1"/>
  <c r="DS59" i="39"/>
  <c r="DV59" i="39"/>
  <c r="GC59" i="39" s="1"/>
  <c r="ED59" i="39"/>
  <c r="EG59" i="39" s="1"/>
  <c r="GD59" i="39" s="1"/>
  <c r="EO59" i="39"/>
  <c r="ER59" i="39" s="1"/>
  <c r="GE59" i="39" s="1"/>
  <c r="EZ59" i="39"/>
  <c r="FC59" i="39" s="1"/>
  <c r="GF59" i="39" s="1"/>
  <c r="FK59" i="39"/>
  <c r="FN59" i="39" s="1"/>
  <c r="GG59" i="39" s="1"/>
  <c r="AY58" i="39"/>
  <c r="AY53" i="39"/>
  <c r="AT52" i="39"/>
  <c r="AW52" i="39"/>
  <c r="FV52" i="39" s="1"/>
  <c r="FT52" i="39"/>
  <c r="BE52" i="39"/>
  <c r="BH52" i="39" s="1"/>
  <c r="BP52" i="39"/>
  <c r="BS52" i="39"/>
  <c r="CA52" i="39"/>
  <c r="CD52" i="39" s="1"/>
  <c r="CL52" i="39"/>
  <c r="CO52" i="39" s="1"/>
  <c r="CW52" i="39"/>
  <c r="CZ52" i="39"/>
  <c r="DH52" i="39"/>
  <c r="DK52" i="39"/>
  <c r="GB52" i="39" s="1"/>
  <c r="DS52" i="39"/>
  <c r="DV52" i="39" s="1"/>
  <c r="GC52" i="39" s="1"/>
  <c r="ED52" i="39"/>
  <c r="EG52" i="39" s="1"/>
  <c r="GD52" i="39" s="1"/>
  <c r="EO52" i="39"/>
  <c r="ER52" i="39" s="1"/>
  <c r="EZ52" i="39"/>
  <c r="FC52" i="39" s="1"/>
  <c r="GF52" i="39" s="1"/>
  <c r="FK52" i="39"/>
  <c r="FN52" i="39" s="1"/>
  <c r="GG52" i="39" s="1"/>
  <c r="AY50" i="39"/>
  <c r="AT48" i="39"/>
  <c r="AW48" i="39"/>
  <c r="FV48" i="39" s="1"/>
  <c r="FS48" i="39"/>
  <c r="FU48" i="39"/>
  <c r="BE48" i="39"/>
  <c r="BH48" i="39" s="1"/>
  <c r="BP48" i="39"/>
  <c r="BS48" i="39" s="1"/>
  <c r="CA48" i="39"/>
  <c r="CD48" i="39" s="1"/>
  <c r="CL48" i="39"/>
  <c r="CO48" i="39" s="1"/>
  <c r="CW48" i="39"/>
  <c r="CZ48" i="39" s="1"/>
  <c r="DH48" i="39"/>
  <c r="DK48" i="39" s="1"/>
  <c r="DS48" i="39"/>
  <c r="DV48" i="39" s="1"/>
  <c r="ED48" i="39"/>
  <c r="EG48" i="39" s="1"/>
  <c r="GD48" i="39" s="1"/>
  <c r="EO48" i="39"/>
  <c r="ER48" i="39" s="1"/>
  <c r="GE48" i="39" s="1"/>
  <c r="EZ48" i="39"/>
  <c r="FC48" i="39" s="1"/>
  <c r="FK48" i="39"/>
  <c r="FN48" i="39" s="1"/>
  <c r="AT46" i="39"/>
  <c r="AW46" i="39" s="1"/>
  <c r="FV46" i="39" s="1"/>
  <c r="FS46" i="39"/>
  <c r="FT46" i="39"/>
  <c r="FU46" i="39"/>
  <c r="BE46" i="39"/>
  <c r="BH46" i="39" s="1"/>
  <c r="BP46" i="39"/>
  <c r="BS46" i="39"/>
  <c r="CA46" i="39"/>
  <c r="CD46" i="39" s="1"/>
  <c r="CL46" i="39"/>
  <c r="CO46" i="39" s="1"/>
  <c r="CW46" i="39"/>
  <c r="CZ46" i="39" s="1"/>
  <c r="DH46" i="39"/>
  <c r="DK46" i="39" s="1"/>
  <c r="DS46" i="39"/>
  <c r="DV46" i="39" s="1"/>
  <c r="GC46" i="39" s="1"/>
  <c r="ED46" i="39"/>
  <c r="EG46" i="39" s="1"/>
  <c r="EO46" i="39"/>
  <c r="ER46" i="39" s="1"/>
  <c r="EZ46" i="39"/>
  <c r="FC46" i="39" s="1"/>
  <c r="GF46" i="39" s="1"/>
  <c r="FK46" i="39"/>
  <c r="FN46" i="39" s="1"/>
  <c r="AY43" i="39"/>
  <c r="AY42" i="39"/>
  <c r="AY41" i="39"/>
  <c r="AY40" i="39"/>
  <c r="AT37" i="39"/>
  <c r="AW37" i="39" s="1"/>
  <c r="FV37" i="39" s="1"/>
  <c r="FT37" i="39"/>
  <c r="FU37" i="39"/>
  <c r="BE37" i="39"/>
  <c r="BH37" i="39" s="1"/>
  <c r="BP37" i="39"/>
  <c r="BS37" i="39" s="1"/>
  <c r="CA37" i="39"/>
  <c r="CD37" i="39" s="1"/>
  <c r="FY37" i="39" s="1"/>
  <c r="CL37" i="39"/>
  <c r="CO37" i="39" s="1"/>
  <c r="CW37" i="39"/>
  <c r="CZ37" i="39" s="1"/>
  <c r="DH37" i="39"/>
  <c r="DK37" i="39" s="1"/>
  <c r="DS37" i="39"/>
  <c r="DV37" i="39" s="1"/>
  <c r="GC37" i="39" s="1"/>
  <c r="ED37" i="39"/>
  <c r="EG37" i="39" s="1"/>
  <c r="EO37" i="39"/>
  <c r="ER37" i="39" s="1"/>
  <c r="GE37" i="39" s="1"/>
  <c r="EZ37" i="39"/>
  <c r="FC37" i="39" s="1"/>
  <c r="GF37" i="39" s="1"/>
  <c r="FK37" i="39"/>
  <c r="FN37" i="39" s="1"/>
  <c r="GG37" i="39" s="1"/>
  <c r="AY36" i="39"/>
  <c r="AT35" i="39"/>
  <c r="AW35" i="39" s="1"/>
  <c r="FT35" i="39"/>
  <c r="FU35" i="39"/>
  <c r="BE35" i="39"/>
  <c r="BH35" i="39" s="1"/>
  <c r="BP35" i="39"/>
  <c r="BS35" i="39" s="1"/>
  <c r="CA35" i="39"/>
  <c r="CD35" i="39" s="1"/>
  <c r="CL35" i="39"/>
  <c r="CO35" i="39" s="1"/>
  <c r="CW35" i="39"/>
  <c r="CZ35" i="39" s="1"/>
  <c r="DH35" i="39"/>
  <c r="DK35" i="39" s="1"/>
  <c r="DS35" i="39"/>
  <c r="DV35" i="39" s="1"/>
  <c r="ED35" i="39"/>
  <c r="EG35" i="39" s="1"/>
  <c r="GD35" i="39" s="1"/>
  <c r="EO35" i="39"/>
  <c r="ER35" i="39" s="1"/>
  <c r="EZ35" i="39"/>
  <c r="FC35" i="39"/>
  <c r="GF35" i="39" s="1"/>
  <c r="FK35" i="39"/>
  <c r="FN35" i="39" s="1"/>
  <c r="GG35" i="39" s="1"/>
  <c r="AT29" i="39"/>
  <c r="AW29" i="39" s="1"/>
  <c r="FT29" i="39"/>
  <c r="FU29" i="39"/>
  <c r="BE29" i="39"/>
  <c r="BH29" i="39" s="1"/>
  <c r="BP29" i="39"/>
  <c r="BS29" i="39" s="1"/>
  <c r="CA29" i="39"/>
  <c r="CD29" i="39" s="1"/>
  <c r="FY29" i="39" s="1"/>
  <c r="CL29" i="39"/>
  <c r="CO29" i="39"/>
  <c r="CW29" i="39"/>
  <c r="CZ29" i="39"/>
  <c r="GA29" i="39" s="1"/>
  <c r="DH29" i="39"/>
  <c r="DK29" i="39" s="1"/>
  <c r="DS29" i="39"/>
  <c r="DV29" i="39" s="1"/>
  <c r="ED29" i="39"/>
  <c r="EG29" i="39" s="1"/>
  <c r="GD29" i="39" s="1"/>
  <c r="EO29" i="39"/>
  <c r="ER29" i="39" s="1"/>
  <c r="GE29" i="39" s="1"/>
  <c r="EZ29" i="39"/>
  <c r="FC29" i="39" s="1"/>
  <c r="GF29" i="39" s="1"/>
  <c r="FK29" i="39"/>
  <c r="FN29" i="39" s="1"/>
  <c r="GG29" i="39" s="1"/>
  <c r="AY28" i="39"/>
  <c r="AY24" i="39"/>
  <c r="AY22" i="39"/>
  <c r="AY21" i="39"/>
  <c r="AT20" i="39"/>
  <c r="AW20" i="39"/>
  <c r="FT20" i="39"/>
  <c r="FU20" i="39"/>
  <c r="BE20" i="39"/>
  <c r="BH20" i="39" s="1"/>
  <c r="BP20" i="39"/>
  <c r="BS20" i="39" s="1"/>
  <c r="CA20" i="39"/>
  <c r="CD20" i="39" s="1"/>
  <c r="CL20" i="39"/>
  <c r="CO20" i="39" s="1"/>
  <c r="CW20" i="39"/>
  <c r="CZ20" i="39" s="1"/>
  <c r="DH20" i="39"/>
  <c r="DK20" i="39"/>
  <c r="DS20" i="39"/>
  <c r="DV20" i="39" s="1"/>
  <c r="ED20" i="39"/>
  <c r="EG20" i="39" s="1"/>
  <c r="GD20" i="39" s="1"/>
  <c r="EO20" i="39"/>
  <c r="ER20" i="39" s="1"/>
  <c r="EZ20" i="39"/>
  <c r="FC20" i="39" s="1"/>
  <c r="GF20" i="39" s="1"/>
  <c r="FK20" i="39"/>
  <c r="FN20" i="39" s="1"/>
  <c r="GG20" i="39" s="1"/>
  <c r="AY19" i="39"/>
  <c r="AY18" i="39"/>
  <c r="AY16" i="39"/>
  <c r="AY13" i="39"/>
  <c r="AY10" i="39"/>
  <c r="AY9" i="39"/>
  <c r="AY8" i="39"/>
  <c r="AY7" i="39"/>
  <c r="BJ349" i="39"/>
  <c r="BJ348" i="39"/>
  <c r="BJ347" i="39"/>
  <c r="BJ346" i="39"/>
  <c r="BJ345" i="39"/>
  <c r="BJ344" i="39"/>
  <c r="BJ343" i="39"/>
  <c r="BJ341" i="39"/>
  <c r="BJ340" i="39"/>
  <c r="BJ339" i="39"/>
  <c r="BJ338" i="39"/>
  <c r="BJ335" i="39"/>
  <c r="BJ334" i="39"/>
  <c r="BJ333" i="39"/>
  <c r="BJ331" i="39"/>
  <c r="BJ330" i="39"/>
  <c r="BJ329" i="39"/>
  <c r="BJ328" i="39"/>
  <c r="BJ327" i="39"/>
  <c r="BJ326" i="39"/>
  <c r="BJ325" i="39"/>
  <c r="BE324" i="39"/>
  <c r="BH324" i="39" s="1"/>
  <c r="BJ324" i="39" s="1"/>
  <c r="BJ323" i="39"/>
  <c r="BJ322" i="39"/>
  <c r="BJ321" i="39"/>
  <c r="BJ320" i="39"/>
  <c r="BJ319" i="39"/>
  <c r="BJ318" i="39"/>
  <c r="BJ317" i="39"/>
  <c r="BJ316" i="39"/>
  <c r="BJ313" i="39"/>
  <c r="BJ312" i="39"/>
  <c r="BJ311" i="39"/>
  <c r="BJ309" i="39"/>
  <c r="BJ308" i="39"/>
  <c r="BJ307" i="39"/>
  <c r="BJ306" i="39"/>
  <c r="BJ305" i="39"/>
  <c r="BJ304" i="39"/>
  <c r="BJ303" i="39"/>
  <c r="BJ302" i="39"/>
  <c r="BJ301" i="39"/>
  <c r="BJ300" i="39"/>
  <c r="BJ299" i="39"/>
  <c r="BJ298" i="39"/>
  <c r="BJ297" i="39"/>
  <c r="BJ296" i="39"/>
  <c r="BJ295" i="39"/>
  <c r="BJ293" i="39"/>
  <c r="BJ292" i="39"/>
  <c r="BJ291" i="39"/>
  <c r="BJ290" i="39"/>
  <c r="BJ289" i="39"/>
  <c r="BJ288" i="39"/>
  <c r="BJ287" i="39"/>
  <c r="BJ286" i="39"/>
  <c r="BJ285" i="39"/>
  <c r="BJ284" i="39"/>
  <c r="BJ283" i="39"/>
  <c r="BJ282" i="39"/>
  <c r="BJ281" i="39"/>
  <c r="BJ280" i="39"/>
  <c r="BJ279" i="39"/>
  <c r="BJ278" i="39"/>
  <c r="BJ277" i="39"/>
  <c r="BJ276" i="39"/>
  <c r="BJ275" i="39"/>
  <c r="BJ274" i="39"/>
  <c r="BJ273" i="39"/>
  <c r="BE272" i="39"/>
  <c r="BH272" i="39" s="1"/>
  <c r="BJ272" i="39" s="1"/>
  <c r="BJ271" i="39"/>
  <c r="BJ270" i="39"/>
  <c r="BJ269" i="39"/>
  <c r="BJ268" i="39"/>
  <c r="BJ267" i="39"/>
  <c r="BJ266" i="39"/>
  <c r="BJ265" i="39"/>
  <c r="BJ264" i="39"/>
  <c r="BJ263" i="39"/>
  <c r="BJ262" i="39"/>
  <c r="BJ261" i="39"/>
  <c r="BJ260" i="39"/>
  <c r="BJ259" i="39"/>
  <c r="BJ258" i="39"/>
  <c r="BJ257" i="39"/>
  <c r="BJ256" i="39"/>
  <c r="BJ255" i="39"/>
  <c r="BJ254" i="39"/>
  <c r="BJ253" i="39"/>
  <c r="BJ252" i="39"/>
  <c r="BJ251" i="39"/>
  <c r="BJ250" i="39"/>
  <c r="BJ249" i="39"/>
  <c r="BJ248" i="39"/>
  <c r="BJ246" i="39"/>
  <c r="BJ245" i="39"/>
  <c r="BJ244" i="39"/>
  <c r="BJ243" i="39"/>
  <c r="BJ242" i="39"/>
  <c r="BJ241" i="39"/>
  <c r="BJ239" i="39"/>
  <c r="BJ238" i="39"/>
  <c r="BJ237" i="39"/>
  <c r="BJ236" i="39"/>
  <c r="BJ235" i="39"/>
  <c r="BJ234" i="39"/>
  <c r="BJ233" i="39"/>
  <c r="BJ232" i="39"/>
  <c r="BJ231" i="39"/>
  <c r="BJ230" i="39"/>
  <c r="BJ229" i="39"/>
  <c r="BJ228" i="39"/>
  <c r="BJ227" i="39"/>
  <c r="BJ226" i="39"/>
  <c r="BJ225" i="39"/>
  <c r="BJ224" i="39"/>
  <c r="BJ223" i="39"/>
  <c r="BJ222" i="39"/>
  <c r="BJ221" i="39"/>
  <c r="BJ218" i="39"/>
  <c r="BJ217" i="39"/>
  <c r="BJ216" i="39"/>
  <c r="BJ215" i="39"/>
  <c r="BJ214" i="39"/>
  <c r="BJ213" i="39"/>
  <c r="BJ212" i="39"/>
  <c r="BJ211" i="39"/>
  <c r="BJ210" i="39"/>
  <c r="BJ209" i="39"/>
  <c r="BJ208" i="39"/>
  <c r="BJ207" i="39"/>
  <c r="BJ205" i="39"/>
  <c r="BJ204" i="39"/>
  <c r="BJ203" i="39"/>
  <c r="BJ201" i="39"/>
  <c r="BJ200" i="39"/>
  <c r="BJ199" i="39"/>
  <c r="BJ197" i="39"/>
  <c r="BJ196" i="39"/>
  <c r="BJ195" i="39"/>
  <c r="BJ193" i="39"/>
  <c r="BJ192" i="39"/>
  <c r="BJ191" i="39"/>
  <c r="BJ190" i="39"/>
  <c r="BJ189" i="39"/>
  <c r="BJ188" i="39"/>
  <c r="BJ187" i="39"/>
  <c r="BJ186" i="39"/>
  <c r="BJ185" i="39"/>
  <c r="BJ184" i="39"/>
  <c r="BJ183" i="39"/>
  <c r="BJ182" i="39"/>
  <c r="BJ180" i="39"/>
  <c r="BJ179" i="39"/>
  <c r="BJ178" i="39"/>
  <c r="BJ177" i="39"/>
  <c r="BJ176" i="39"/>
  <c r="BJ175" i="39"/>
  <c r="BJ173" i="39"/>
  <c r="BJ171" i="39"/>
  <c r="BE170" i="39"/>
  <c r="BH170" i="39" s="1"/>
  <c r="FS170" i="39"/>
  <c r="FT170" i="39"/>
  <c r="FU170" i="39"/>
  <c r="BP170" i="39"/>
  <c r="BS170" i="39" s="1"/>
  <c r="CA170" i="39"/>
  <c r="CD170" i="39" s="1"/>
  <c r="CL170" i="39"/>
  <c r="CO170" i="39" s="1"/>
  <c r="CW170" i="39"/>
  <c r="CZ170" i="39" s="1"/>
  <c r="GA170" i="39" s="1"/>
  <c r="DH170" i="39"/>
  <c r="DK170" i="39" s="1"/>
  <c r="GB170" i="39" s="1"/>
  <c r="DS170" i="39"/>
  <c r="DV170" i="39" s="1"/>
  <c r="GC170" i="39" s="1"/>
  <c r="ED170" i="39"/>
  <c r="EG170" i="39" s="1"/>
  <c r="GD170" i="39" s="1"/>
  <c r="EO170" i="39"/>
  <c r="ER170" i="39" s="1"/>
  <c r="GE170" i="39" s="1"/>
  <c r="EZ170" i="39"/>
  <c r="FC170" i="39" s="1"/>
  <c r="GF170" i="39" s="1"/>
  <c r="FK170" i="39"/>
  <c r="FN170" i="39" s="1"/>
  <c r="GG170" i="39" s="1"/>
  <c r="BJ169" i="39"/>
  <c r="BJ168" i="39"/>
  <c r="BJ166" i="39"/>
  <c r="BJ165" i="39"/>
  <c r="BJ164" i="39"/>
  <c r="BJ163" i="39"/>
  <c r="BJ161" i="39"/>
  <c r="BJ160" i="39"/>
  <c r="BJ159" i="39"/>
  <c r="BJ157" i="39"/>
  <c r="BJ155" i="39"/>
  <c r="BJ153" i="39"/>
  <c r="BJ152" i="39"/>
  <c r="BJ149" i="39"/>
  <c r="BJ147" i="39"/>
  <c r="BJ146" i="39"/>
  <c r="BJ145" i="39"/>
  <c r="BJ144" i="39"/>
  <c r="BJ143" i="39"/>
  <c r="BJ142" i="39"/>
  <c r="BJ139" i="39"/>
  <c r="BJ137" i="39"/>
  <c r="BJ130" i="39"/>
  <c r="BJ129" i="39"/>
  <c r="BJ128" i="39"/>
  <c r="BJ127" i="39"/>
  <c r="BJ125" i="39"/>
  <c r="BJ122" i="39"/>
  <c r="BJ121" i="39"/>
  <c r="BJ120" i="39"/>
  <c r="BJ119" i="39"/>
  <c r="BJ117" i="39"/>
  <c r="BJ115" i="39"/>
  <c r="BJ114" i="39"/>
  <c r="BJ113" i="39"/>
  <c r="BJ112" i="39"/>
  <c r="BJ111" i="39"/>
  <c r="BJ110" i="39"/>
  <c r="BJ109" i="39"/>
  <c r="BJ108" i="39"/>
  <c r="BJ106" i="39"/>
  <c r="BJ105" i="39"/>
  <c r="BJ104" i="39"/>
  <c r="BJ102" i="39"/>
  <c r="BJ101" i="39"/>
  <c r="BJ99" i="39"/>
  <c r="BJ98" i="39"/>
  <c r="BJ97" i="39"/>
  <c r="BJ95" i="39"/>
  <c r="BJ93" i="39"/>
  <c r="BJ90" i="39"/>
  <c r="BJ89" i="39"/>
  <c r="BJ88" i="39"/>
  <c r="BJ87" i="39"/>
  <c r="BJ85" i="39"/>
  <c r="BJ84" i="39"/>
  <c r="BJ83" i="39"/>
  <c r="BJ82" i="39"/>
  <c r="BJ81" i="39"/>
  <c r="BJ80" i="39"/>
  <c r="BJ79" i="39"/>
  <c r="BJ78" i="39"/>
  <c r="BJ77" i="39"/>
  <c r="BJ76" i="39"/>
  <c r="BJ75" i="39"/>
  <c r="BJ74" i="39"/>
  <c r="BJ73" i="39"/>
  <c r="BJ72" i="39"/>
  <c r="BJ71" i="39"/>
  <c r="BJ69" i="39"/>
  <c r="BJ68" i="39"/>
  <c r="BJ66" i="39"/>
  <c r="BJ65" i="39"/>
  <c r="BJ64" i="39"/>
  <c r="BJ63" i="39"/>
  <c r="BJ60" i="39"/>
  <c r="BJ59" i="39"/>
  <c r="BJ58" i="39"/>
  <c r="BJ57" i="39"/>
  <c r="BJ56" i="39"/>
  <c r="BJ55" i="39"/>
  <c r="BJ54" i="39"/>
  <c r="BJ53" i="39"/>
  <c r="BJ50" i="39"/>
  <c r="BJ49" i="39"/>
  <c r="BJ47" i="39"/>
  <c r="BJ44" i="39"/>
  <c r="BJ43" i="39"/>
  <c r="BJ42" i="39"/>
  <c r="BJ41" i="39"/>
  <c r="BJ40" i="39"/>
  <c r="BJ39" i="39"/>
  <c r="BJ38" i="39"/>
  <c r="BJ36" i="39"/>
  <c r="BJ34" i="39"/>
  <c r="BJ32" i="39"/>
  <c r="BJ31" i="39"/>
  <c r="BJ30" i="39"/>
  <c r="BJ26" i="39"/>
  <c r="BJ25" i="39"/>
  <c r="BJ24" i="39"/>
  <c r="BJ23" i="39"/>
  <c r="BJ22" i="39"/>
  <c r="BJ21" i="39"/>
  <c r="BJ19" i="39"/>
  <c r="BJ18" i="39"/>
  <c r="BJ17" i="39"/>
  <c r="BJ16" i="39"/>
  <c r="BJ15" i="39"/>
  <c r="BJ14" i="39"/>
  <c r="BJ13" i="39"/>
  <c r="BJ12" i="39"/>
  <c r="BJ11" i="39"/>
  <c r="BJ10" i="39"/>
  <c r="BJ9" i="39"/>
  <c r="BJ8" i="39"/>
  <c r="BJ7" i="39"/>
  <c r="BU350" i="39"/>
  <c r="BU346" i="39"/>
  <c r="BU344" i="39"/>
  <c r="BU341" i="39"/>
  <c r="BU340" i="39"/>
  <c r="BU339" i="39"/>
  <c r="BU337" i="39"/>
  <c r="BU336" i="39"/>
  <c r="BU333" i="39"/>
  <c r="BU332" i="39"/>
  <c r="BU325" i="39"/>
  <c r="BP324" i="39"/>
  <c r="BS324" i="39" s="1"/>
  <c r="BU324" i="39" s="1"/>
  <c r="BU319" i="39"/>
  <c r="BU316" i="39"/>
  <c r="BU314" i="39"/>
  <c r="BU309" i="39"/>
  <c r="BU308" i="39"/>
  <c r="BU306" i="39"/>
  <c r="BU303" i="39"/>
  <c r="BU295" i="39"/>
  <c r="BU287" i="39"/>
  <c r="BU281" i="39"/>
  <c r="BU277" i="39"/>
  <c r="BU276" i="39"/>
  <c r="BP272" i="39"/>
  <c r="BS272" i="39" s="1"/>
  <c r="BU272" i="39" s="1"/>
  <c r="BU268" i="39"/>
  <c r="BU262" i="39"/>
  <c r="BU253" i="39"/>
  <c r="BU249" i="39"/>
  <c r="BU235" i="39"/>
  <c r="BU231" i="39"/>
  <c r="BU227" i="39"/>
  <c r="BU226" i="39"/>
  <c r="BU225" i="39"/>
  <c r="BU224" i="39"/>
  <c r="BU215" i="39"/>
  <c r="BU209" i="39"/>
  <c r="BU184" i="39"/>
  <c r="BU174" i="39"/>
  <c r="BU172" i="39"/>
  <c r="BU167" i="39"/>
  <c r="BU166" i="39"/>
  <c r="BU157" i="39"/>
  <c r="BU152" i="39"/>
  <c r="BU129" i="39"/>
  <c r="BU123" i="39"/>
  <c r="BU119" i="39"/>
  <c r="BU114" i="39"/>
  <c r="BU113" i="39"/>
  <c r="BU112" i="39"/>
  <c r="BU97" i="39"/>
  <c r="BU95" i="39"/>
  <c r="BU91" i="39"/>
  <c r="BU87" i="39"/>
  <c r="BU77" i="39"/>
  <c r="BU73" i="39"/>
  <c r="BU70" i="39"/>
  <c r="BU66" i="39"/>
  <c r="BU53" i="39"/>
  <c r="BU45" i="39"/>
  <c r="BU41" i="39"/>
  <c r="BU40" i="39"/>
  <c r="BU27" i="39"/>
  <c r="BU19" i="39"/>
  <c r="BU18" i="39"/>
  <c r="CF350" i="39"/>
  <c r="CF349" i="39"/>
  <c r="CF344" i="39"/>
  <c r="CF341" i="39"/>
  <c r="CF337" i="39"/>
  <c r="CF336" i="39"/>
  <c r="CF333" i="39"/>
  <c r="CF332" i="39"/>
  <c r="CF329" i="39"/>
  <c r="CF325" i="39"/>
  <c r="CA324" i="39"/>
  <c r="CD324" i="39" s="1"/>
  <c r="CF324" i="39" s="1"/>
  <c r="CF323" i="39"/>
  <c r="CF321" i="39"/>
  <c r="CF320" i="39"/>
  <c r="CF319" i="39"/>
  <c r="CF317" i="39"/>
  <c r="CF314" i="39"/>
  <c r="CF311" i="39"/>
  <c r="CF309" i="39"/>
  <c r="CF306" i="39"/>
  <c r="CF303" i="39"/>
  <c r="CF301" i="39"/>
  <c r="CF297" i="39"/>
  <c r="CF294" i="39"/>
  <c r="CF291" i="39"/>
  <c r="CF287" i="39"/>
  <c r="CF285" i="39"/>
  <c r="CF281" i="39"/>
  <c r="CF279" i="39"/>
  <c r="CF276" i="39"/>
  <c r="CF274" i="39"/>
  <c r="CA272" i="39"/>
  <c r="CD272" i="39" s="1"/>
  <c r="CF269" i="39"/>
  <c r="CF268" i="39"/>
  <c r="CF267" i="39"/>
  <c r="CF265" i="39"/>
  <c r="CF259" i="39"/>
  <c r="CF255" i="39"/>
  <c r="CF249" i="39"/>
  <c r="CF247" i="39"/>
  <c r="CF245" i="39"/>
  <c r="CF241" i="39"/>
  <c r="CF239" i="39"/>
  <c r="CF235" i="39"/>
  <c r="CF233" i="39"/>
  <c r="CF231" i="39"/>
  <c r="CF227" i="39"/>
  <c r="CF225" i="39"/>
  <c r="CF224" i="39"/>
  <c r="CF217" i="39"/>
  <c r="CF213" i="39"/>
  <c r="CF209" i="39"/>
  <c r="CF208" i="39"/>
  <c r="CF203" i="39"/>
  <c r="CF199" i="39"/>
  <c r="CF195" i="39"/>
  <c r="CF191" i="39"/>
  <c r="CF190" i="39"/>
  <c r="CF189" i="39"/>
  <c r="CF185" i="39"/>
  <c r="CF184" i="39"/>
  <c r="CF183" i="39"/>
  <c r="CF181" i="39"/>
  <c r="CF177" i="39"/>
  <c r="CF159" i="39"/>
  <c r="CF158" i="39"/>
  <c r="CF157" i="39"/>
  <c r="CF156" i="39"/>
  <c r="CF145" i="39"/>
  <c r="CF144" i="39"/>
  <c r="CF127" i="39"/>
  <c r="CF125" i="39"/>
  <c r="CF124" i="39"/>
  <c r="CF120" i="39"/>
  <c r="CF119" i="39"/>
  <c r="CF114" i="39"/>
  <c r="CF113" i="39"/>
  <c r="CF112" i="39"/>
  <c r="CF110" i="39"/>
  <c r="CF108" i="39"/>
  <c r="CF106" i="39"/>
  <c r="CF105" i="39"/>
  <c r="CF101" i="39"/>
  <c r="CF98" i="39"/>
  <c r="CF97" i="39"/>
  <c r="CF95" i="39"/>
  <c r="CF93" i="39"/>
  <c r="CF92" i="39"/>
  <c r="CF91" i="39"/>
  <c r="CF90" i="39"/>
  <c r="CF89" i="39"/>
  <c r="CF88" i="39"/>
  <c r="CF87" i="39"/>
  <c r="CF85" i="39"/>
  <c r="CF84" i="39"/>
  <c r="CF82" i="39"/>
  <c r="CF81" i="39"/>
  <c r="CF80" i="39"/>
  <c r="CF79" i="39"/>
  <c r="CF78" i="39"/>
  <c r="CF77" i="39"/>
  <c r="CF76" i="39"/>
  <c r="CF75" i="39"/>
  <c r="CF74" i="39"/>
  <c r="CF73" i="39"/>
  <c r="CF72" i="39"/>
  <c r="CF71" i="39"/>
  <c r="CF70" i="39"/>
  <c r="CF69" i="39"/>
  <c r="CF66" i="39"/>
  <c r="CF65" i="39"/>
  <c r="CF64" i="39"/>
  <c r="CF63" i="39"/>
  <c r="CF62" i="39"/>
  <c r="CF61" i="39"/>
  <c r="CF60" i="39"/>
  <c r="CF58" i="39"/>
  <c r="CF57" i="39"/>
  <c r="CF56" i="39"/>
  <c r="CF55" i="39"/>
  <c r="CF54" i="39"/>
  <c r="CF53" i="39"/>
  <c r="CF51" i="39"/>
  <c r="CF50" i="39"/>
  <c r="CF49" i="39"/>
  <c r="CF45" i="39"/>
  <c r="CF44" i="39"/>
  <c r="CF43" i="39"/>
  <c r="CF41" i="39"/>
  <c r="CF40" i="39"/>
  <c r="CF39" i="39"/>
  <c r="CF38" i="39"/>
  <c r="CF37" i="39"/>
  <c r="CF36" i="39"/>
  <c r="CF34" i="39"/>
  <c r="CF33" i="39"/>
  <c r="CF32" i="39"/>
  <c r="CF31" i="39"/>
  <c r="CF30" i="39"/>
  <c r="CF29" i="39"/>
  <c r="CF26" i="39"/>
  <c r="CF25" i="39"/>
  <c r="CF23" i="39"/>
  <c r="CF21" i="39"/>
  <c r="CF18" i="39"/>
  <c r="CF17" i="39"/>
  <c r="CF16" i="39"/>
  <c r="CF15" i="39"/>
  <c r="CF13" i="39"/>
  <c r="CF11" i="39"/>
  <c r="CF8" i="39"/>
  <c r="CF7" i="39"/>
  <c r="CQ350" i="39"/>
  <c r="CQ349" i="39"/>
  <c r="CQ348" i="39"/>
  <c r="CQ347" i="39"/>
  <c r="CQ346" i="39"/>
  <c r="CQ345" i="39"/>
  <c r="CQ344" i="39"/>
  <c r="CQ342" i="39"/>
  <c r="CQ341" i="39"/>
  <c r="CQ340" i="39"/>
  <c r="CQ339" i="39"/>
  <c r="CQ338" i="39"/>
  <c r="CQ337" i="39"/>
  <c r="CQ336" i="39"/>
  <c r="CQ335" i="39"/>
  <c r="CQ334" i="39"/>
  <c r="CQ333" i="39"/>
  <c r="CQ332" i="39"/>
  <c r="CQ331" i="39"/>
  <c r="CQ330" i="39"/>
  <c r="CQ329" i="39"/>
  <c r="CQ328" i="39"/>
  <c r="CQ327" i="39"/>
  <c r="CQ326" i="39"/>
  <c r="CQ325" i="39"/>
  <c r="CL324" i="39"/>
  <c r="CO324" i="39" s="1"/>
  <c r="CQ324" i="39" s="1"/>
  <c r="CQ323" i="39"/>
  <c r="CQ322" i="39"/>
  <c r="CQ321" i="39"/>
  <c r="CQ320" i="39"/>
  <c r="CQ319" i="39"/>
  <c r="CQ318" i="39"/>
  <c r="CQ317" i="39"/>
  <c r="CQ316" i="39"/>
  <c r="CQ315" i="39"/>
  <c r="CQ314" i="39"/>
  <c r="CQ313" i="39"/>
  <c r="CQ312" i="39"/>
  <c r="CQ311" i="39"/>
  <c r="CQ310" i="39"/>
  <c r="CQ308" i="39"/>
  <c r="CQ307" i="39"/>
  <c r="CQ306" i="39"/>
  <c r="CQ305" i="39"/>
  <c r="CQ304" i="39"/>
  <c r="CQ302" i="39"/>
  <c r="CQ301" i="39"/>
  <c r="CQ300" i="39"/>
  <c r="CQ299" i="39"/>
  <c r="CQ298" i="39"/>
  <c r="CQ297" i="39"/>
  <c r="CQ296" i="39"/>
  <c r="CQ295" i="39"/>
  <c r="CQ294" i="39"/>
  <c r="CQ292" i="39"/>
  <c r="CQ291" i="39"/>
  <c r="CQ290" i="39"/>
  <c r="CQ289" i="39"/>
  <c r="CQ288" i="39"/>
  <c r="CQ287" i="39"/>
  <c r="CQ286" i="39"/>
  <c r="CQ285" i="39"/>
  <c r="CQ284" i="39"/>
  <c r="CQ283" i="39"/>
  <c r="CQ282" i="39"/>
  <c r="CQ281" i="39"/>
  <c r="CQ280" i="39"/>
  <c r="CQ278" i="39"/>
  <c r="CQ277" i="39"/>
  <c r="CQ276" i="39"/>
  <c r="CQ275" i="39"/>
  <c r="CQ274" i="39"/>
  <c r="CQ273" i="39"/>
  <c r="CL272" i="39"/>
  <c r="CO272" i="39" s="1"/>
  <c r="CQ269" i="39"/>
  <c r="CQ268" i="39"/>
  <c r="CQ267" i="39"/>
  <c r="CQ266" i="39"/>
  <c r="CQ264" i="39"/>
  <c r="CQ263" i="39"/>
  <c r="CQ262" i="39"/>
  <c r="CQ261" i="39"/>
  <c r="CQ260" i="39"/>
  <c r="CQ259" i="39"/>
  <c r="CQ258" i="39"/>
  <c r="CQ257" i="39"/>
  <c r="CQ256" i="39"/>
  <c r="CQ255" i="39"/>
  <c r="CQ254" i="39"/>
  <c r="CQ253" i="39"/>
  <c r="CQ252" i="39"/>
  <c r="CQ251" i="39"/>
  <c r="CQ250" i="39"/>
  <c r="CQ249" i="39"/>
  <c r="CQ248" i="39"/>
  <c r="CQ247" i="39"/>
  <c r="CQ246" i="39"/>
  <c r="CQ245" i="39"/>
  <c r="CQ244" i="39"/>
  <c r="CQ243" i="39"/>
  <c r="CQ242" i="39"/>
  <c r="CQ241" i="39"/>
  <c r="CQ240" i="39"/>
  <c r="CQ239" i="39"/>
  <c r="CQ238" i="39"/>
  <c r="CQ237" i="39"/>
  <c r="CQ236" i="39"/>
  <c r="CQ235" i="39"/>
  <c r="CQ234" i="39"/>
  <c r="CQ233" i="39"/>
  <c r="CQ232" i="39"/>
  <c r="CQ231" i="39"/>
  <c r="CQ230" i="39"/>
  <c r="CQ229" i="39"/>
  <c r="CQ228" i="39"/>
  <c r="CQ227" i="39"/>
  <c r="CQ226" i="39"/>
  <c r="CQ225" i="39"/>
  <c r="CQ224" i="39"/>
  <c r="CQ223" i="39"/>
  <c r="CQ222" i="39"/>
  <c r="CQ221" i="39"/>
  <c r="CQ219" i="39"/>
  <c r="CQ218" i="39"/>
  <c r="CQ217" i="39"/>
  <c r="CQ216" i="39"/>
  <c r="CQ215" i="39"/>
  <c r="CQ214" i="39"/>
  <c r="CQ213" i="39"/>
  <c r="CQ212" i="39"/>
  <c r="CQ211" i="39"/>
  <c r="CQ210" i="39"/>
  <c r="CQ209" i="39"/>
  <c r="CQ208" i="39"/>
  <c r="CQ207" i="39"/>
  <c r="CQ205" i="39"/>
  <c r="CQ204" i="39"/>
  <c r="CQ203" i="39"/>
  <c r="CQ202" i="39"/>
  <c r="CQ201" i="39"/>
  <c r="CQ200" i="39"/>
  <c r="CQ199" i="39"/>
  <c r="CQ198" i="39"/>
  <c r="CQ197" i="39"/>
  <c r="CQ196" i="39"/>
  <c r="CQ195" i="39"/>
  <c r="CQ194" i="39"/>
  <c r="CQ193" i="39"/>
  <c r="CQ192" i="39"/>
  <c r="CQ191" i="39"/>
  <c r="CQ190" i="39"/>
  <c r="CQ189" i="39"/>
  <c r="CQ188" i="39"/>
  <c r="CQ187" i="39"/>
  <c r="CQ186" i="39"/>
  <c r="CQ185" i="39"/>
  <c r="CQ184" i="39"/>
  <c r="CQ183" i="39"/>
  <c r="CQ182" i="39"/>
  <c r="CQ180" i="39"/>
  <c r="CQ179" i="39"/>
  <c r="CQ178" i="39"/>
  <c r="CQ177" i="39"/>
  <c r="CQ176" i="39"/>
  <c r="CQ175" i="39"/>
  <c r="CQ174" i="39"/>
  <c r="CQ173" i="39"/>
  <c r="CQ172" i="39"/>
  <c r="CQ171" i="39"/>
  <c r="CQ169" i="39"/>
  <c r="CQ168" i="39"/>
  <c r="CQ167" i="39"/>
  <c r="CQ166" i="39"/>
  <c r="CQ164" i="39"/>
  <c r="CQ163" i="39"/>
  <c r="CQ162" i="39"/>
  <c r="CQ161" i="39"/>
  <c r="CQ160" i="39"/>
  <c r="CQ159" i="39"/>
  <c r="CQ158" i="39"/>
  <c r="CQ155" i="39"/>
  <c r="CQ154" i="39"/>
  <c r="CQ153" i="39"/>
  <c r="CQ152" i="39"/>
  <c r="CQ150" i="39"/>
  <c r="CQ149" i="39"/>
  <c r="CQ147" i="39"/>
  <c r="CQ146" i="39"/>
  <c r="CQ145" i="39"/>
  <c r="CQ144" i="39"/>
  <c r="CQ143" i="39"/>
  <c r="CQ142" i="39"/>
  <c r="CQ139" i="39"/>
  <c r="CQ130" i="39"/>
  <c r="CQ129" i="39"/>
  <c r="CQ126" i="39"/>
  <c r="CQ124" i="39"/>
  <c r="CQ122" i="39"/>
  <c r="CQ121" i="39"/>
  <c r="CQ120" i="39"/>
  <c r="CQ117" i="39"/>
  <c r="CQ115" i="39"/>
  <c r="CQ114" i="39"/>
  <c r="CQ113" i="39"/>
  <c r="CQ112" i="39"/>
  <c r="CQ111" i="39"/>
  <c r="CQ110" i="39"/>
  <c r="CQ109" i="39"/>
  <c r="CQ108" i="39"/>
  <c r="CQ106" i="39"/>
  <c r="CQ105" i="39"/>
  <c r="CQ104" i="39"/>
  <c r="CQ103" i="39"/>
  <c r="CQ102" i="39"/>
  <c r="CQ101" i="39"/>
  <c r="CQ99" i="39"/>
  <c r="CQ98" i="39"/>
  <c r="CQ97" i="39"/>
  <c r="CQ94" i="39"/>
  <c r="CQ92" i="39"/>
  <c r="CQ91" i="39"/>
  <c r="CQ90" i="39"/>
  <c r="CQ89" i="39"/>
  <c r="CQ88" i="39"/>
  <c r="CQ87" i="39"/>
  <c r="CQ86" i="39"/>
  <c r="CQ85" i="39"/>
  <c r="CQ84" i="39"/>
  <c r="CQ83" i="39"/>
  <c r="CQ82" i="39"/>
  <c r="CQ80" i="39"/>
  <c r="CQ79" i="39"/>
  <c r="CQ78" i="39"/>
  <c r="CQ77" i="39"/>
  <c r="CQ76" i="39"/>
  <c r="CQ75" i="39"/>
  <c r="CQ74" i="39"/>
  <c r="CQ72" i="39"/>
  <c r="CQ71" i="39"/>
  <c r="CQ70" i="39"/>
  <c r="CQ68" i="39"/>
  <c r="CQ66" i="39"/>
  <c r="CQ65" i="39"/>
  <c r="CQ64" i="39"/>
  <c r="CQ62" i="39"/>
  <c r="CQ61" i="39"/>
  <c r="CQ60" i="39"/>
  <c r="CQ58" i="39"/>
  <c r="CQ57" i="39"/>
  <c r="CQ56" i="39"/>
  <c r="CQ55" i="39"/>
  <c r="CQ54" i="39"/>
  <c r="CQ53" i="39"/>
  <c r="CQ51" i="39"/>
  <c r="CQ50" i="39"/>
  <c r="CQ49" i="39"/>
  <c r="CQ47" i="39"/>
  <c r="CQ45" i="39"/>
  <c r="CQ43" i="39"/>
  <c r="CQ42" i="39"/>
  <c r="CQ41" i="39"/>
  <c r="CQ40" i="39"/>
  <c r="CQ39" i="39"/>
  <c r="CQ38" i="39"/>
  <c r="CQ36" i="39"/>
  <c r="CQ34" i="39"/>
  <c r="CQ33" i="39"/>
  <c r="CQ32" i="39"/>
  <c r="CQ31" i="39"/>
  <c r="CQ30" i="39"/>
  <c r="CQ28" i="39"/>
  <c r="CQ27" i="39"/>
  <c r="CQ26" i="39"/>
  <c r="CQ25" i="39"/>
  <c r="CQ24" i="39"/>
  <c r="CQ23" i="39"/>
  <c r="CQ22" i="39"/>
  <c r="CQ21" i="39"/>
  <c r="CQ19" i="39"/>
  <c r="CQ18" i="39"/>
  <c r="CQ16" i="39"/>
  <c r="CQ15" i="39"/>
  <c r="CQ14" i="39"/>
  <c r="CQ13" i="39"/>
  <c r="CQ12" i="39"/>
  <c r="CQ11" i="39"/>
  <c r="CQ10" i="39"/>
  <c r="CQ9" i="39"/>
  <c r="CQ8" i="39"/>
  <c r="DB349" i="39"/>
  <c r="DB348" i="39"/>
  <c r="DB347" i="39"/>
  <c r="DB346" i="39"/>
  <c r="DB345" i="39"/>
  <c r="DB343" i="39"/>
  <c r="DB342" i="39"/>
  <c r="DB340" i="39"/>
  <c r="DB339" i="39"/>
  <c r="DB338" i="39"/>
  <c r="DB337" i="39"/>
  <c r="DB336" i="39"/>
  <c r="DB335" i="39"/>
  <c r="DB334" i="39"/>
  <c r="DB333" i="39"/>
  <c r="DB331" i="39"/>
  <c r="DB330" i="39"/>
  <c r="DB329" i="39"/>
  <c r="DB328" i="39"/>
  <c r="DB327" i="39"/>
  <c r="DB326" i="39"/>
  <c r="DB325" i="39"/>
  <c r="CW324" i="39"/>
  <c r="CZ324" i="39" s="1"/>
  <c r="DB324" i="39" s="1"/>
  <c r="DB323" i="39"/>
  <c r="DB322" i="39"/>
  <c r="DB321" i="39"/>
  <c r="DB319" i="39"/>
  <c r="DB318" i="39"/>
  <c r="DB317" i="39"/>
  <c r="DB316" i="39"/>
  <c r="DB315" i="39"/>
  <c r="DB314" i="39"/>
  <c r="DB313" i="39"/>
  <c r="DB312" i="39"/>
  <c r="DB311" i="39"/>
  <c r="DB310" i="39"/>
  <c r="DB309" i="39"/>
  <c r="DB308" i="39"/>
  <c r="DB307" i="39"/>
  <c r="DB306" i="39"/>
  <c r="DB305" i="39"/>
  <c r="DB304" i="39"/>
  <c r="DB302" i="39"/>
  <c r="DB301" i="39"/>
  <c r="DB300" i="39"/>
  <c r="DB299" i="39"/>
  <c r="DB297" i="39"/>
  <c r="DB296" i="39"/>
  <c r="DB295" i="39"/>
  <c r="DB294" i="39"/>
  <c r="DB293" i="39"/>
  <c r="DB292" i="39"/>
  <c r="DB291" i="39"/>
  <c r="DB290" i="39"/>
  <c r="DB288" i="39"/>
  <c r="DB287" i="39"/>
  <c r="DB286" i="39"/>
  <c r="DB285" i="39"/>
  <c r="DB284" i="39"/>
  <c r="DB283" i="39"/>
  <c r="DB282" i="39"/>
  <c r="DB281" i="39"/>
  <c r="DB280" i="39"/>
  <c r="DB279" i="39"/>
  <c r="DB278" i="39"/>
  <c r="DB277" i="39"/>
  <c r="DB275" i="39"/>
  <c r="DB274" i="39"/>
  <c r="DB273" i="39"/>
  <c r="CW272" i="39"/>
  <c r="CZ272" i="39" s="1"/>
  <c r="DB272" i="39" s="1"/>
  <c r="DB271" i="39"/>
  <c r="DB270" i="39"/>
  <c r="DB269" i="39"/>
  <c r="DB268" i="39"/>
  <c r="DB267" i="39"/>
  <c r="DB266" i="39"/>
  <c r="DB264" i="39"/>
  <c r="DB263" i="39"/>
  <c r="DB262" i="39"/>
  <c r="DB261" i="39"/>
  <c r="DB259" i="39"/>
  <c r="DB258" i="39"/>
  <c r="DB257" i="39"/>
  <c r="DB256" i="39"/>
  <c r="DB255" i="39"/>
  <c r="DB254" i="39"/>
  <c r="DB252" i="39"/>
  <c r="DB251" i="39"/>
  <c r="DB250" i="39"/>
  <c r="DB249" i="39"/>
  <c r="DB248" i="39"/>
  <c r="DB246" i="39"/>
  <c r="DB245" i="39"/>
  <c r="DB244" i="39"/>
  <c r="DB243" i="39"/>
  <c r="DB242" i="39"/>
  <c r="DB241" i="39"/>
  <c r="DB239" i="39"/>
  <c r="DB238" i="39"/>
  <c r="DB237" i="39"/>
  <c r="DB236" i="39"/>
  <c r="DB234" i="39"/>
  <c r="DB233" i="39"/>
  <c r="DB232" i="39"/>
  <c r="DB230" i="39"/>
  <c r="DB228" i="39"/>
  <c r="DB227" i="39"/>
  <c r="DB226" i="39"/>
  <c r="DB224" i="39"/>
  <c r="DB223" i="39"/>
  <c r="DB222" i="39"/>
  <c r="DB220" i="39"/>
  <c r="DB218" i="39"/>
  <c r="DB217" i="39"/>
  <c r="DB216" i="39"/>
  <c r="DB215" i="39"/>
  <c r="DB214" i="39"/>
  <c r="DB213" i="39"/>
  <c r="DB212" i="39"/>
  <c r="DB211" i="39"/>
  <c r="DB210" i="39"/>
  <c r="DB208" i="39"/>
  <c r="DB207" i="39"/>
  <c r="DB206" i="39"/>
  <c r="DB205" i="39"/>
  <c r="DB204" i="39"/>
  <c r="DB203" i="39"/>
  <c r="DB202" i="39"/>
  <c r="DB201" i="39"/>
  <c r="DB200" i="39"/>
  <c r="DB199" i="39"/>
  <c r="DB198" i="39"/>
  <c r="DB197" i="39"/>
  <c r="DB196" i="39"/>
  <c r="DB195" i="39"/>
  <c r="DB194" i="39"/>
  <c r="DB193" i="39"/>
  <c r="DB192" i="39"/>
  <c r="DB191" i="39"/>
  <c r="DB190" i="39"/>
  <c r="DB189" i="39"/>
  <c r="DB188" i="39"/>
  <c r="DB187" i="39"/>
  <c r="DB186" i="39"/>
  <c r="DB185" i="39"/>
  <c r="DB183" i="39"/>
  <c r="DB182" i="39"/>
  <c r="DB181" i="39"/>
  <c r="DB180" i="39"/>
  <c r="DB179" i="39"/>
  <c r="DB178" i="39"/>
  <c r="DB177" i="39"/>
  <c r="DB175" i="39"/>
  <c r="DB173" i="39"/>
  <c r="DB171" i="39"/>
  <c r="DB169" i="39"/>
  <c r="DB167" i="39"/>
  <c r="DB166" i="39"/>
  <c r="DB164" i="39"/>
  <c r="DB163" i="39"/>
  <c r="DB161" i="39"/>
  <c r="DB160" i="39"/>
  <c r="DB159" i="39"/>
  <c r="DB157" i="39"/>
  <c r="DB155" i="39"/>
  <c r="DB154" i="39"/>
  <c r="DB153" i="39"/>
  <c r="DB152" i="39"/>
  <c r="DB149" i="39"/>
  <c r="DB147" i="39"/>
  <c r="DB146" i="39"/>
  <c r="DB145" i="39"/>
  <c r="DB144" i="39"/>
  <c r="DB143" i="39"/>
  <c r="DB142" i="39"/>
  <c r="DB139" i="39"/>
  <c r="DB138" i="39"/>
  <c r="DB134" i="39"/>
  <c r="DB133" i="39"/>
  <c r="DB130" i="39"/>
  <c r="DB129" i="39"/>
  <c r="DB128" i="39"/>
  <c r="DB127" i="39"/>
  <c r="DB126" i="39"/>
  <c r="DB125" i="39"/>
  <c r="DB124" i="39"/>
  <c r="DB122" i="39"/>
  <c r="DB121" i="39"/>
  <c r="DB120" i="39"/>
  <c r="DB119" i="39"/>
  <c r="DB117" i="39"/>
  <c r="DB115" i="39"/>
  <c r="DB114" i="39"/>
  <c r="DB113" i="39"/>
  <c r="DB112" i="39"/>
  <c r="DB111" i="39"/>
  <c r="DB110" i="39"/>
  <c r="DB109" i="39"/>
  <c r="DB108" i="39"/>
  <c r="DB106" i="39"/>
  <c r="DB105" i="39"/>
  <c r="DB104" i="39"/>
  <c r="DB103" i="39"/>
  <c r="DB102" i="39"/>
  <c r="DB101" i="39"/>
  <c r="DB99" i="39"/>
  <c r="DB98" i="39"/>
  <c r="DB97" i="39"/>
  <c r="DB95" i="39"/>
  <c r="DB94" i="39"/>
  <c r="DB93" i="39"/>
  <c r="DB92" i="39"/>
  <c r="DB91" i="39"/>
  <c r="DB90" i="39"/>
  <c r="DB89" i="39"/>
  <c r="DB88" i="39"/>
  <c r="DB87" i="39"/>
  <c r="DB85" i="39"/>
  <c r="DB84" i="39"/>
  <c r="DB83" i="39"/>
  <c r="DB82" i="39"/>
  <c r="DB81" i="39"/>
  <c r="DB79" i="39"/>
  <c r="DB78" i="39"/>
  <c r="DB77" i="39"/>
  <c r="DB76" i="39"/>
  <c r="DB75" i="39"/>
  <c r="DB74" i="39"/>
  <c r="DB73" i="39"/>
  <c r="DB72" i="39"/>
  <c r="DB71" i="39"/>
  <c r="DB70" i="39"/>
  <c r="DB69" i="39"/>
  <c r="DB68" i="39"/>
  <c r="DB66" i="39"/>
  <c r="DB65" i="39"/>
  <c r="DB64" i="39"/>
  <c r="DB63" i="39"/>
  <c r="DB62" i="39"/>
  <c r="DB61" i="39"/>
  <c r="DB60" i="39"/>
  <c r="DB58" i="39"/>
  <c r="DB57" i="39"/>
  <c r="DB56" i="39"/>
  <c r="DB55" i="39"/>
  <c r="DB54" i="39"/>
  <c r="DB53" i="39"/>
  <c r="DB51" i="39"/>
  <c r="DB50" i="39"/>
  <c r="DB49" i="39"/>
  <c r="DB47" i="39"/>
  <c r="DB45" i="39"/>
  <c r="DB44" i="39"/>
  <c r="DB43" i="39"/>
  <c r="DB42" i="39"/>
  <c r="DB41" i="39"/>
  <c r="DB40" i="39"/>
  <c r="DB39" i="39"/>
  <c r="DB38" i="39"/>
  <c r="DB36" i="39"/>
  <c r="DB34" i="39"/>
  <c r="DB33" i="39"/>
  <c r="DB32" i="39"/>
  <c r="DB31" i="39"/>
  <c r="DB30" i="39"/>
  <c r="DB29" i="39"/>
  <c r="DB28" i="39"/>
  <c r="DB27" i="39"/>
  <c r="DB26" i="39"/>
  <c r="DB25" i="39"/>
  <c r="DB22" i="39"/>
  <c r="DB21" i="39"/>
  <c r="DB19" i="39"/>
  <c r="DB18" i="39"/>
  <c r="DB17" i="39"/>
  <c r="DB16" i="39"/>
  <c r="DB14" i="39"/>
  <c r="DB13" i="39"/>
  <c r="DB10" i="39"/>
  <c r="DB9" i="39"/>
  <c r="DB8" i="39"/>
  <c r="DB7" i="39"/>
  <c r="DM350" i="39"/>
  <c r="DM349" i="39"/>
  <c r="DM348" i="39"/>
  <c r="DM347" i="39"/>
  <c r="DM345" i="39"/>
  <c r="DM344" i="39"/>
  <c r="DM343" i="39"/>
  <c r="DM342" i="39"/>
  <c r="DM341" i="39"/>
  <c r="DM340" i="39"/>
  <c r="DM339" i="39"/>
  <c r="DM338" i="39"/>
  <c r="DM336" i="39"/>
  <c r="DM335" i="39"/>
  <c r="DM334" i="39"/>
  <c r="DM333" i="39"/>
  <c r="DM331" i="39"/>
  <c r="DM330" i="39"/>
  <c r="DM329" i="39"/>
  <c r="DM328" i="39"/>
  <c r="DM327" i="39"/>
  <c r="DM326" i="39"/>
  <c r="DM325" i="39"/>
  <c r="DH324" i="39"/>
  <c r="DK324" i="39" s="1"/>
  <c r="DM324" i="39" s="1"/>
  <c r="DM323" i="39"/>
  <c r="DM322" i="39"/>
  <c r="DM321" i="39"/>
  <c r="DM320" i="39"/>
  <c r="DM319" i="39"/>
  <c r="DM318" i="39"/>
  <c r="DM317" i="39"/>
  <c r="DM316" i="39"/>
  <c r="DM315" i="39"/>
  <c r="DM314" i="39"/>
  <c r="DM313" i="39"/>
  <c r="DM312" i="39"/>
  <c r="DM311" i="39"/>
  <c r="DM310" i="39"/>
  <c r="DM309" i="39"/>
  <c r="DM308" i="39"/>
  <c r="DM307" i="39"/>
  <c r="DM305" i="39"/>
  <c r="DM304" i="39"/>
  <c r="DM303" i="39"/>
  <c r="DM302" i="39"/>
  <c r="DM301" i="39"/>
  <c r="DM300" i="39"/>
  <c r="DM299" i="39"/>
  <c r="DM298" i="39"/>
  <c r="DM297" i="39"/>
  <c r="DM296" i="39"/>
  <c r="DM295" i="39"/>
  <c r="DM294" i="39"/>
  <c r="DM293" i="39"/>
  <c r="DM292" i="39"/>
  <c r="DM291" i="39"/>
  <c r="DM290" i="39"/>
  <c r="DM289" i="39"/>
  <c r="DM288" i="39"/>
  <c r="DM287" i="39"/>
  <c r="DM286" i="39"/>
  <c r="DM285" i="39"/>
  <c r="DM283" i="39"/>
  <c r="DM282" i="39"/>
  <c r="DM281" i="39"/>
  <c r="DM280" i="39"/>
  <c r="DM279" i="39"/>
  <c r="DM278" i="39"/>
  <c r="DM277" i="39"/>
  <c r="DM276" i="39"/>
  <c r="DM275" i="39"/>
  <c r="DM274" i="39"/>
  <c r="DM273" i="39"/>
  <c r="DH272" i="39"/>
  <c r="DK272" i="39" s="1"/>
  <c r="DM272" i="39" s="1"/>
  <c r="DM271" i="39"/>
  <c r="DM270" i="39"/>
  <c r="DM269" i="39"/>
  <c r="DM267" i="39"/>
  <c r="DM266" i="39"/>
  <c r="DM264" i="39"/>
  <c r="DM263" i="39"/>
  <c r="DM262" i="39"/>
  <c r="DM261" i="39"/>
  <c r="DM260" i="39"/>
  <c r="DM259" i="39"/>
  <c r="DM258" i="39"/>
  <c r="DM257" i="39"/>
  <c r="DM256" i="39"/>
  <c r="DM255" i="39"/>
  <c r="DM254" i="39"/>
  <c r="DM253" i="39"/>
  <c r="DM252" i="39"/>
  <c r="DM250" i="39"/>
  <c r="DM249" i="39"/>
  <c r="DM248" i="39"/>
  <c r="DM246" i="39"/>
  <c r="DM245" i="39"/>
  <c r="DM244" i="39"/>
  <c r="DM243" i="39"/>
  <c r="DM242" i="39"/>
  <c r="DM241" i="39"/>
  <c r="DM239" i="39"/>
  <c r="DM238" i="39"/>
  <c r="DM237" i="39"/>
  <c r="DM236" i="39"/>
  <c r="DM235" i="39"/>
  <c r="DM234" i="39"/>
  <c r="DM233" i="39"/>
  <c r="DM232" i="39"/>
  <c r="DM231" i="39"/>
  <c r="DM230" i="39"/>
  <c r="DM229" i="39"/>
  <c r="DM228" i="39"/>
  <c r="DM227" i="39"/>
  <c r="DM226" i="39"/>
  <c r="DM225" i="39"/>
  <c r="DM223" i="39"/>
  <c r="DM222" i="39"/>
  <c r="DM220" i="39"/>
  <c r="DM218" i="39"/>
  <c r="DM217" i="39"/>
  <c r="DM216" i="39"/>
  <c r="DM215" i="39"/>
  <c r="DM214" i="39"/>
  <c r="DM213" i="39"/>
  <c r="DM212" i="39"/>
  <c r="DM210" i="39"/>
  <c r="DM209" i="39"/>
  <c r="DM208" i="39"/>
  <c r="DM207" i="39"/>
  <c r="DM206" i="39"/>
  <c r="DM205" i="39"/>
  <c r="DM204" i="39"/>
  <c r="DM203" i="39"/>
  <c r="DM202" i="39"/>
  <c r="DM201" i="39"/>
  <c r="DM200" i="39"/>
  <c r="DM199" i="39"/>
  <c r="DM198" i="39"/>
  <c r="DM197" i="39"/>
  <c r="DM196" i="39"/>
  <c r="DM195" i="39"/>
  <c r="DM194" i="39"/>
  <c r="DM193" i="39"/>
  <c r="DM192" i="39"/>
  <c r="DM191" i="39"/>
  <c r="DM190" i="39"/>
  <c r="DM189" i="39"/>
  <c r="DM188" i="39"/>
  <c r="DM187" i="39"/>
  <c r="DM186" i="39"/>
  <c r="DM185" i="39"/>
  <c r="DM184" i="39"/>
  <c r="DM183" i="39"/>
  <c r="DM182" i="39"/>
  <c r="DM179" i="39"/>
  <c r="DM178" i="39"/>
  <c r="DM177" i="39"/>
  <c r="DM176" i="39"/>
  <c r="DM175" i="39"/>
  <c r="DM174" i="39"/>
  <c r="DM173" i="39"/>
  <c r="DM171" i="39"/>
  <c r="DM170" i="39"/>
  <c r="DM169" i="39"/>
  <c r="DM168" i="39"/>
  <c r="DM167" i="39"/>
  <c r="DM166" i="39"/>
  <c r="DM164" i="39"/>
  <c r="DM163" i="39"/>
  <c r="DM162" i="39"/>
  <c r="DM161" i="39"/>
  <c r="DM160" i="39"/>
  <c r="DM159" i="39"/>
  <c r="DM158" i="39"/>
  <c r="DM157" i="39"/>
  <c r="DM156" i="39"/>
  <c r="DM155" i="39"/>
  <c r="DM154" i="39"/>
  <c r="DM153" i="39"/>
  <c r="DM152" i="39"/>
  <c r="DM150" i="39"/>
  <c r="DM149" i="39"/>
  <c r="DM148" i="39"/>
  <c r="DM147" i="39"/>
  <c r="DM146" i="39"/>
  <c r="DM145" i="39"/>
  <c r="DM144" i="39"/>
  <c r="DM143" i="39"/>
  <c r="DM142" i="39"/>
  <c r="DM139" i="39"/>
  <c r="DM135" i="39"/>
  <c r="DM134" i="39"/>
  <c r="DM130" i="39"/>
  <c r="DM129" i="39"/>
  <c r="DM127" i="39"/>
  <c r="DM126" i="39"/>
  <c r="DM125" i="39"/>
  <c r="DM122" i="39"/>
  <c r="DM121" i="39"/>
  <c r="DM120" i="39"/>
  <c r="DM119" i="39"/>
  <c r="DM118" i="39"/>
  <c r="DM117" i="39"/>
  <c r="DM115" i="39"/>
  <c r="DM114" i="39"/>
  <c r="DM113" i="39"/>
  <c r="DM112" i="39"/>
  <c r="DM111" i="39"/>
  <c r="DM110" i="39"/>
  <c r="DM109" i="39"/>
  <c r="DM108" i="39"/>
  <c r="DM106" i="39"/>
  <c r="DM105" i="39"/>
  <c r="DM104" i="39"/>
  <c r="DM103" i="39"/>
  <c r="DM102" i="39"/>
  <c r="DM101" i="39"/>
  <c r="DM99" i="39"/>
  <c r="DM98" i="39"/>
  <c r="DM97" i="39"/>
  <c r="DM95" i="39"/>
  <c r="DM93" i="39"/>
  <c r="DM90" i="39"/>
  <c r="DM89" i="39"/>
  <c r="DM88" i="39"/>
  <c r="DM85" i="39"/>
  <c r="DM84" i="39"/>
  <c r="DM83" i="39"/>
  <c r="DM82" i="39"/>
  <c r="DM81" i="39"/>
  <c r="DM80" i="39"/>
  <c r="DM79" i="39"/>
  <c r="DM78" i="39"/>
  <c r="DM77" i="39"/>
  <c r="DM76" i="39"/>
  <c r="DM75" i="39"/>
  <c r="DM74" i="39"/>
  <c r="DM72" i="39"/>
  <c r="DM71" i="39"/>
  <c r="DM70" i="39"/>
  <c r="DM69" i="39"/>
  <c r="DM68" i="39"/>
  <c r="DM66" i="39"/>
  <c r="DM64" i="39"/>
  <c r="DM61" i="39"/>
  <c r="DM60" i="39"/>
  <c r="DM59" i="39"/>
  <c r="DM58" i="39"/>
  <c r="DM57" i="39"/>
  <c r="DM56" i="39"/>
  <c r="DM55" i="39"/>
  <c r="DM54" i="39"/>
  <c r="DM53" i="39"/>
  <c r="DM52" i="39"/>
  <c r="DM51" i="39"/>
  <c r="DM50" i="39"/>
  <c r="DM49" i="39"/>
  <c r="DM47" i="39"/>
  <c r="DM45" i="39"/>
  <c r="DM44" i="39"/>
  <c r="DM43" i="39"/>
  <c r="DM42" i="39"/>
  <c r="DM41" i="39"/>
  <c r="DM40" i="39"/>
  <c r="DM39" i="39"/>
  <c r="DM38" i="39"/>
  <c r="DM36" i="39"/>
  <c r="DM34" i="39"/>
  <c r="DM33" i="39"/>
  <c r="DM32" i="39"/>
  <c r="DM31" i="39"/>
  <c r="DM30" i="39"/>
  <c r="DM28" i="39"/>
  <c r="DM27" i="39"/>
  <c r="DM26" i="39"/>
  <c r="DM25" i="39"/>
  <c r="DM24" i="39"/>
  <c r="DM23" i="39"/>
  <c r="DM22" i="39"/>
  <c r="DM21" i="39"/>
  <c r="DM19" i="39"/>
  <c r="DM18" i="39"/>
  <c r="DM17" i="39"/>
  <c r="DM16" i="39"/>
  <c r="DM15" i="39"/>
  <c r="DM14" i="39"/>
  <c r="DM13" i="39"/>
  <c r="DM12" i="39"/>
  <c r="DM11" i="39"/>
  <c r="DM10" i="39"/>
  <c r="DM9" i="39"/>
  <c r="DM8" i="39"/>
  <c r="DM7" i="39"/>
  <c r="DX350" i="39"/>
  <c r="DX349" i="39"/>
  <c r="DX348" i="39"/>
  <c r="DX347" i="39"/>
  <c r="DX346" i="39"/>
  <c r="DX345" i="39"/>
  <c r="DX344" i="39"/>
  <c r="DX343" i="39"/>
  <c r="DX342" i="39"/>
  <c r="DX341" i="39"/>
  <c r="DX340" i="39"/>
  <c r="DX339" i="39"/>
  <c r="DX338" i="39"/>
  <c r="DX337" i="39"/>
  <c r="DX336" i="39"/>
  <c r="DX335" i="39"/>
  <c r="DX334" i="39"/>
  <c r="DX331" i="39"/>
  <c r="DX329" i="39"/>
  <c r="DX328" i="39"/>
  <c r="DX327" i="39"/>
  <c r="DX326" i="39"/>
  <c r="DX325" i="39"/>
  <c r="DS324" i="39"/>
  <c r="DV324" i="39" s="1"/>
  <c r="DX324" i="39" s="1"/>
  <c r="DX323" i="39"/>
  <c r="DX322" i="39"/>
  <c r="DX321" i="39"/>
  <c r="DX320" i="39"/>
  <c r="DX319" i="39"/>
  <c r="DX318" i="39"/>
  <c r="DX317" i="39"/>
  <c r="DX316" i="39"/>
  <c r="DX315" i="39"/>
  <c r="DX314" i="39"/>
  <c r="DX313" i="39"/>
  <c r="DX312" i="39"/>
  <c r="DX311" i="39"/>
  <c r="DX310" i="39"/>
  <c r="DX309" i="39"/>
  <c r="DX308" i="39"/>
  <c r="DX307" i="39"/>
  <c r="DX306" i="39"/>
  <c r="DX305" i="39"/>
  <c r="DX304" i="39"/>
  <c r="DX303" i="39"/>
  <c r="DX302" i="39"/>
  <c r="DX301" i="39"/>
  <c r="DX300" i="39"/>
  <c r="DX299" i="39"/>
  <c r="DX297" i="39"/>
  <c r="DX296" i="39"/>
  <c r="DX295" i="39"/>
  <c r="DX294" i="39"/>
  <c r="DX293" i="39"/>
  <c r="DX292" i="39"/>
  <c r="DX291" i="39"/>
  <c r="DX290" i="39"/>
  <c r="DX289" i="39"/>
  <c r="DX288" i="39"/>
  <c r="DX287" i="39"/>
  <c r="DX286" i="39"/>
  <c r="DX285" i="39"/>
  <c r="DX284" i="39"/>
  <c r="DX283" i="39"/>
  <c r="DX282" i="39"/>
  <c r="DX281" i="39"/>
  <c r="DX280" i="39"/>
  <c r="DX279" i="39"/>
  <c r="DX278" i="39"/>
  <c r="DX277" i="39"/>
  <c r="DX276" i="39"/>
  <c r="DX275" i="39"/>
  <c r="DX273" i="39"/>
  <c r="DS272" i="39"/>
  <c r="DV272" i="39" s="1"/>
  <c r="DX272" i="39" s="1"/>
  <c r="DX271" i="39"/>
  <c r="DX270" i="39"/>
  <c r="DX269" i="39"/>
  <c r="DX268" i="39"/>
  <c r="DX267" i="39"/>
  <c r="DX266" i="39"/>
  <c r="DX265" i="39"/>
  <c r="DX264" i="39"/>
  <c r="DX263" i="39"/>
  <c r="DX262" i="39"/>
  <c r="DX261" i="39"/>
  <c r="DX260" i="39"/>
  <c r="DX259" i="39"/>
  <c r="DX258" i="39"/>
  <c r="DX257" i="39"/>
  <c r="DX256" i="39"/>
  <c r="DX255" i="39"/>
  <c r="DX254" i="39"/>
  <c r="DX253" i="39"/>
  <c r="DX251" i="39"/>
  <c r="DX250" i="39"/>
  <c r="DX249" i="39"/>
  <c r="DX248" i="39"/>
  <c r="DX246" i="39"/>
  <c r="DX245" i="39"/>
  <c r="DX244" i="39"/>
  <c r="DX243" i="39"/>
  <c r="DX242" i="39"/>
  <c r="DX241" i="39"/>
  <c r="DX240" i="39"/>
  <c r="DX239" i="39"/>
  <c r="DX238" i="39"/>
  <c r="DX237" i="39"/>
  <c r="DX236" i="39"/>
  <c r="DX234" i="39"/>
  <c r="DX233" i="39"/>
  <c r="DX232" i="39"/>
  <c r="DX231" i="39"/>
  <c r="DX230" i="39"/>
  <c r="DX229" i="39"/>
  <c r="DX228" i="39"/>
  <c r="DX227" i="39"/>
  <c r="DX226" i="39"/>
  <c r="DX225" i="39"/>
  <c r="DX224" i="39"/>
  <c r="DX223" i="39"/>
  <c r="DX222" i="39"/>
  <c r="DX220" i="39"/>
  <c r="DX219" i="39"/>
  <c r="DX218" i="39"/>
  <c r="DX217" i="39"/>
  <c r="DX216" i="39"/>
  <c r="DX215" i="39"/>
  <c r="DX214" i="39"/>
  <c r="DX213" i="39"/>
  <c r="DX211" i="39"/>
  <c r="DX210" i="39"/>
  <c r="DX209" i="39"/>
  <c r="DX208" i="39"/>
  <c r="DX207" i="39"/>
  <c r="DX205" i="39"/>
  <c r="DX204" i="39"/>
  <c r="DX203" i="39"/>
  <c r="DX202" i="39"/>
  <c r="DX201" i="39"/>
  <c r="DX200" i="39"/>
  <c r="DX199" i="39"/>
  <c r="DX198" i="39"/>
  <c r="DX197" i="39"/>
  <c r="DX196" i="39"/>
  <c r="DX195" i="39"/>
  <c r="DX194" i="39"/>
  <c r="DX193" i="39"/>
  <c r="DX192" i="39"/>
  <c r="DX191" i="39"/>
  <c r="DX190" i="39"/>
  <c r="DX188" i="39"/>
  <c r="DX187" i="39"/>
  <c r="DX186" i="39"/>
  <c r="DX185" i="39"/>
  <c r="DX184" i="39"/>
  <c r="DX183" i="39"/>
  <c r="DX182" i="39"/>
  <c r="DX180" i="39"/>
  <c r="DX179" i="39"/>
  <c r="DX178" i="39"/>
  <c r="DX177" i="39"/>
  <c r="DX176" i="39"/>
  <c r="DX175" i="39"/>
  <c r="DX174" i="39"/>
  <c r="DX173" i="39"/>
  <c r="DX171" i="39"/>
  <c r="DX170" i="39"/>
  <c r="DX169" i="39"/>
  <c r="DX168" i="39"/>
  <c r="DX167" i="39"/>
  <c r="DX166" i="39"/>
  <c r="DX164" i="39"/>
  <c r="DX163" i="39"/>
  <c r="DX161" i="39"/>
  <c r="DX160" i="39"/>
  <c r="DX159" i="39"/>
  <c r="DX157" i="39"/>
  <c r="DX156" i="39"/>
  <c r="DX155" i="39"/>
  <c r="DX153" i="39"/>
  <c r="DX152" i="39"/>
  <c r="DX149" i="39"/>
  <c r="DX148" i="39"/>
  <c r="DX147" i="39"/>
  <c r="DX146" i="39"/>
  <c r="DX145" i="39"/>
  <c r="DX144" i="39"/>
  <c r="DX143" i="39"/>
  <c r="DX142" i="39"/>
  <c r="DX141" i="39"/>
  <c r="DX140" i="39"/>
  <c r="DX139" i="39"/>
  <c r="DX138" i="39"/>
  <c r="DX133" i="39"/>
  <c r="DX132" i="39"/>
  <c r="DX130" i="39"/>
  <c r="DX129" i="39"/>
  <c r="DX128" i="39"/>
  <c r="DX127" i="39"/>
  <c r="DX125" i="39"/>
  <c r="DX124" i="39"/>
  <c r="DX122" i="39"/>
  <c r="DX121" i="39"/>
  <c r="DX120" i="39"/>
  <c r="DX119" i="39"/>
  <c r="DX118" i="39"/>
  <c r="DX117" i="39"/>
  <c r="DX116" i="39"/>
  <c r="DX115" i="39"/>
  <c r="DX114" i="39"/>
  <c r="DX113" i="39"/>
  <c r="DX112" i="39"/>
  <c r="DX111" i="39"/>
  <c r="DX110" i="39"/>
  <c r="DX108" i="39"/>
  <c r="DX106" i="39"/>
  <c r="DX105" i="39"/>
  <c r="DX104" i="39"/>
  <c r="DX103" i="39"/>
  <c r="DX102" i="39"/>
  <c r="DX101" i="39"/>
  <c r="DX99" i="39"/>
  <c r="DX98" i="39"/>
  <c r="DX96" i="39"/>
  <c r="DX95" i="39"/>
  <c r="DX94" i="39"/>
  <c r="DX93" i="39"/>
  <c r="DX92" i="39"/>
  <c r="DX91" i="39"/>
  <c r="DX90" i="39"/>
  <c r="DX88" i="39"/>
  <c r="DX87" i="39"/>
  <c r="DX86" i="39"/>
  <c r="DX85" i="39"/>
  <c r="DX84" i="39"/>
  <c r="DX83" i="39"/>
  <c r="DX82" i="39"/>
  <c r="DX81" i="39"/>
  <c r="DX80" i="39"/>
  <c r="DX78" i="39"/>
  <c r="DX77" i="39"/>
  <c r="DX76" i="39"/>
  <c r="DX75" i="39"/>
  <c r="DX74" i="39"/>
  <c r="DX73" i="39"/>
  <c r="DX72" i="39"/>
  <c r="DX71" i="39"/>
  <c r="DX70" i="39"/>
  <c r="DX69" i="39"/>
  <c r="DX68" i="39"/>
  <c r="DX66" i="39"/>
  <c r="DX65" i="39"/>
  <c r="DX64" i="39"/>
  <c r="DX63" i="39"/>
  <c r="DX62" i="39"/>
  <c r="DX61" i="39"/>
  <c r="DX60" i="39"/>
  <c r="DX59" i="39"/>
  <c r="DX58" i="39"/>
  <c r="DX57" i="39"/>
  <c r="DX56" i="39"/>
  <c r="DX55" i="39"/>
  <c r="DX54" i="39"/>
  <c r="DX53" i="39"/>
  <c r="DX52" i="39"/>
  <c r="DX51" i="39"/>
  <c r="DX50" i="39"/>
  <c r="DX49" i="39"/>
  <c r="DX47" i="39"/>
  <c r="DX46" i="39"/>
  <c r="DX45" i="39"/>
  <c r="DX44" i="39"/>
  <c r="DX43" i="39"/>
  <c r="DX42" i="39"/>
  <c r="DX41" i="39"/>
  <c r="DX40" i="39"/>
  <c r="DX38" i="39"/>
  <c r="DX37" i="39"/>
  <c r="DX36" i="39"/>
  <c r="DX34" i="39"/>
  <c r="DX33" i="39"/>
  <c r="DX32" i="39"/>
  <c r="DX31" i="39"/>
  <c r="DX30" i="39"/>
  <c r="DX28" i="39"/>
  <c r="DX27" i="39"/>
  <c r="DX26" i="39"/>
  <c r="DX25" i="39"/>
  <c r="DX24" i="39"/>
  <c r="DX23" i="39"/>
  <c r="DX22" i="39"/>
  <c r="DX21" i="39"/>
  <c r="DX19" i="39"/>
  <c r="DX18" i="39"/>
  <c r="DX17" i="39"/>
  <c r="DX16" i="39"/>
  <c r="DX15" i="39"/>
  <c r="DX14" i="39"/>
  <c r="DX13" i="39"/>
  <c r="DX12" i="39"/>
  <c r="DX11" i="39"/>
  <c r="DX10" i="39"/>
  <c r="DX9" i="39"/>
  <c r="DX7" i="39"/>
  <c r="EI375" i="39"/>
  <c r="EI350" i="39"/>
  <c r="EI349" i="39"/>
  <c r="EI348" i="39"/>
  <c r="EI347" i="39"/>
  <c r="EI346" i="39"/>
  <c r="EI345" i="39"/>
  <c r="EI344" i="39"/>
  <c r="EI343" i="39"/>
  <c r="EI342" i="39"/>
  <c r="EI341" i="39"/>
  <c r="EI340" i="39"/>
  <c r="EI339" i="39"/>
  <c r="EI338" i="39"/>
  <c r="EI337" i="39"/>
  <c r="EI336" i="39"/>
  <c r="EI335" i="39"/>
  <c r="EI334" i="39"/>
  <c r="EI333" i="39"/>
  <c r="EI332" i="39"/>
  <c r="EI331" i="39"/>
  <c r="EI330" i="39"/>
  <c r="EI329" i="39"/>
  <c r="EI328" i="39"/>
  <c r="EI327" i="39"/>
  <c r="EI326" i="39"/>
  <c r="EI325" i="39"/>
  <c r="ED324" i="39"/>
  <c r="EG324" i="39" s="1"/>
  <c r="EI323" i="39"/>
  <c r="EI322" i="39"/>
  <c r="EI321" i="39"/>
  <c r="EI320" i="39"/>
  <c r="EI319" i="39"/>
  <c r="EI318" i="39"/>
  <c r="EI317" i="39"/>
  <c r="EI316" i="39"/>
  <c r="EI315" i="39"/>
  <c r="EI314" i="39"/>
  <c r="EI313" i="39"/>
  <c r="EI312" i="39"/>
  <c r="EI311" i="39"/>
  <c r="EI310" i="39"/>
  <c r="EI309" i="39"/>
  <c r="EI308" i="39"/>
  <c r="EI307" i="39"/>
  <c r="EI306" i="39"/>
  <c r="EI305" i="39"/>
  <c r="EI304" i="39"/>
  <c r="EI303" i="39"/>
  <c r="EI302" i="39"/>
  <c r="EI301" i="39"/>
  <c r="EI300" i="39"/>
  <c r="EI299" i="39"/>
  <c r="EI298" i="39"/>
  <c r="EI297" i="39"/>
  <c r="EI296" i="39"/>
  <c r="EI295" i="39"/>
  <c r="EI294" i="39"/>
  <c r="EI293" i="39"/>
  <c r="EI292" i="39"/>
  <c r="EI291" i="39"/>
  <c r="EI290" i="39"/>
  <c r="EI289" i="39"/>
  <c r="EI288" i="39"/>
  <c r="EI287" i="39"/>
  <c r="EI286" i="39"/>
  <c r="EI285" i="39"/>
  <c r="EI284" i="39"/>
  <c r="EI283" i="39"/>
  <c r="EI282" i="39"/>
  <c r="EI281" i="39"/>
  <c r="EI280" i="39"/>
  <c r="EI279" i="39"/>
  <c r="EI278" i="39"/>
  <c r="EI277" i="39"/>
  <c r="EI276" i="39"/>
  <c r="EI275" i="39"/>
  <c r="EI274" i="39"/>
  <c r="EI273" i="39"/>
  <c r="ED272" i="39"/>
  <c r="EG272" i="39" s="1"/>
  <c r="EI271" i="39"/>
  <c r="EI270" i="39"/>
  <c r="EI269" i="39"/>
  <c r="EI267" i="39"/>
  <c r="EI266" i="39"/>
  <c r="EI264" i="39"/>
  <c r="EI263" i="39"/>
  <c r="EI262" i="39"/>
  <c r="EI261" i="39"/>
  <c r="EI260" i="39"/>
  <c r="EI259" i="39"/>
  <c r="EI258" i="39"/>
  <c r="EI257" i="39"/>
  <c r="EI256" i="39"/>
  <c r="EI255" i="39"/>
  <c r="EI254" i="39"/>
  <c r="EI253" i="39"/>
  <c r="EI252" i="39"/>
  <c r="EI251" i="39"/>
  <c r="EI249" i="39"/>
  <c r="EI248" i="39"/>
  <c r="EI247" i="39"/>
  <c r="EI246" i="39"/>
  <c r="EI245" i="39"/>
  <c r="EI244" i="39"/>
  <c r="EI243" i="39"/>
  <c r="EI242" i="39"/>
  <c r="EI241" i="39"/>
  <c r="EI240" i="39"/>
  <c r="EI239" i="39"/>
  <c r="EI238" i="39"/>
  <c r="EI237" i="39"/>
  <c r="EI236" i="39"/>
  <c r="EI235" i="39"/>
  <c r="EI234" i="39"/>
  <c r="EI233" i="39"/>
  <c r="EI232" i="39"/>
  <c r="EI231" i="39"/>
  <c r="EI230" i="39"/>
  <c r="EI229" i="39"/>
  <c r="EI228" i="39"/>
  <c r="EI227" i="39"/>
  <c r="EI226" i="39"/>
  <c r="EI225" i="39"/>
  <c r="EI224" i="39"/>
  <c r="EI223" i="39"/>
  <c r="EI222" i="39"/>
  <c r="EI221" i="39"/>
  <c r="EI220" i="39"/>
  <c r="EI219" i="39"/>
  <c r="EI218" i="39"/>
  <c r="EI217" i="39"/>
  <c r="EI216" i="39"/>
  <c r="EI215" i="39"/>
  <c r="EI214" i="39"/>
  <c r="EI213" i="39"/>
  <c r="EI212" i="39"/>
  <c r="EI211" i="39"/>
  <c r="EI210" i="39"/>
  <c r="EI209" i="39"/>
  <c r="EI208" i="39"/>
  <c r="EI207" i="39"/>
  <c r="EI206" i="39"/>
  <c r="EI205" i="39"/>
  <c r="EI204" i="39"/>
  <c r="EI203" i="39"/>
  <c r="EI202" i="39"/>
  <c r="EI201" i="39"/>
  <c r="EI200" i="39"/>
  <c r="EI199" i="39"/>
  <c r="EI198" i="39"/>
  <c r="EI197" i="39"/>
  <c r="EI196" i="39"/>
  <c r="EI195" i="39"/>
  <c r="EI194" i="39"/>
  <c r="EI193" i="39"/>
  <c r="EI192" i="39"/>
  <c r="EI191" i="39"/>
  <c r="EI190" i="39"/>
  <c r="EI189" i="39"/>
  <c r="EI188" i="39"/>
  <c r="EI187" i="39"/>
  <c r="EI186" i="39"/>
  <c r="EI185" i="39"/>
  <c r="EI184" i="39"/>
  <c r="EI183" i="39"/>
  <c r="EI182" i="39"/>
  <c r="EI181" i="39"/>
  <c r="EI180" i="39"/>
  <c r="EI179" i="39"/>
  <c r="EI178" i="39"/>
  <c r="EI177" i="39"/>
  <c r="EI176" i="39"/>
  <c r="EI175" i="39"/>
  <c r="EI173" i="39"/>
  <c r="EI171" i="39"/>
  <c r="EI170" i="39"/>
  <c r="EI169" i="39"/>
  <c r="EI168" i="39"/>
  <c r="EI167" i="39"/>
  <c r="EI166" i="39"/>
  <c r="EI165" i="39"/>
  <c r="EI164" i="39"/>
  <c r="EI163" i="39"/>
  <c r="EI162" i="39"/>
  <c r="EI161" i="39"/>
  <c r="EI160" i="39"/>
  <c r="EI159" i="39"/>
  <c r="EI158" i="39"/>
  <c r="EI157" i="39"/>
  <c r="EI155" i="39"/>
  <c r="EI153" i="39"/>
  <c r="EI152" i="39"/>
  <c r="EI150" i="39"/>
  <c r="EI149" i="39"/>
  <c r="EI148" i="39"/>
  <c r="EI147" i="39"/>
  <c r="EI146" i="39"/>
  <c r="EI145" i="39"/>
  <c r="EI144" i="39"/>
  <c r="EI143" i="39"/>
  <c r="EI142" i="39"/>
  <c r="EI140" i="39"/>
  <c r="EI139" i="39"/>
  <c r="EI137" i="39"/>
  <c r="EI136" i="39"/>
  <c r="EI135" i="39"/>
  <c r="EI132" i="39"/>
  <c r="EI130" i="39"/>
  <c r="EI128" i="39"/>
  <c r="EI127" i="39"/>
  <c r="EI126" i="39"/>
  <c r="EI125" i="39"/>
  <c r="EI124" i="39"/>
  <c r="EI122" i="39"/>
  <c r="EI121" i="39"/>
  <c r="EI120" i="39"/>
  <c r="EI119" i="39"/>
  <c r="EI117" i="39"/>
  <c r="EI116" i="39"/>
  <c r="EI115" i="39"/>
  <c r="EI114" i="39"/>
  <c r="EI113" i="39"/>
  <c r="EI112" i="39"/>
  <c r="EI111" i="39"/>
  <c r="EI109" i="39"/>
  <c r="EI108" i="39"/>
  <c r="EI106" i="39"/>
  <c r="EI105" i="39"/>
  <c r="EI104" i="39"/>
  <c r="EI103" i="39"/>
  <c r="EI102" i="39"/>
  <c r="EI101" i="39"/>
  <c r="EI100" i="39"/>
  <c r="EI99" i="39"/>
  <c r="EI98" i="39"/>
  <c r="EI97" i="39"/>
  <c r="EI96" i="39"/>
  <c r="EI95" i="39"/>
  <c r="EI93" i="39"/>
  <c r="EI92" i="39"/>
  <c r="EI91" i="39"/>
  <c r="EI90" i="39"/>
  <c r="EI89" i="39"/>
  <c r="EI88" i="39"/>
  <c r="EI87" i="39"/>
  <c r="EI86" i="39"/>
  <c r="EI85" i="39"/>
  <c r="EI83" i="39"/>
  <c r="EI82" i="39"/>
  <c r="EI81" i="39"/>
  <c r="EI80" i="39"/>
  <c r="EI79" i="39"/>
  <c r="EI78" i="39"/>
  <c r="EI77" i="39"/>
  <c r="EI76" i="39"/>
  <c r="EI75" i="39"/>
  <c r="EI74" i="39"/>
  <c r="EI73" i="39"/>
  <c r="EI72" i="39"/>
  <c r="EI71" i="39"/>
  <c r="EI70" i="39"/>
  <c r="EI69" i="39"/>
  <c r="EI68" i="39"/>
  <c r="EI67" i="39"/>
  <c r="EI66" i="39"/>
  <c r="EI65" i="39"/>
  <c r="EI64" i="39"/>
  <c r="EI63" i="39"/>
  <c r="EI62" i="39"/>
  <c r="EI61" i="39"/>
  <c r="EI60" i="39"/>
  <c r="EI59" i="39"/>
  <c r="EI58" i="39"/>
  <c r="EI57" i="39"/>
  <c r="EI56" i="39"/>
  <c r="EI55" i="39"/>
  <c r="EI54" i="39"/>
  <c r="EI53" i="39"/>
  <c r="EI52" i="39"/>
  <c r="EI51" i="39"/>
  <c r="EI50" i="39"/>
  <c r="EI49" i="39"/>
  <c r="EI48" i="39"/>
  <c r="EI47" i="39"/>
  <c r="EI45" i="39"/>
  <c r="EI44" i="39"/>
  <c r="EI43" i="39"/>
  <c r="EI42" i="39"/>
  <c r="EI41" i="39"/>
  <c r="EI40" i="39"/>
  <c r="EI39" i="39"/>
  <c r="EI38" i="39"/>
  <c r="EI36" i="39"/>
  <c r="EI35" i="39"/>
  <c r="EI34" i="39"/>
  <c r="EI33" i="39"/>
  <c r="EI32" i="39"/>
  <c r="EI31" i="39"/>
  <c r="EI30" i="39"/>
  <c r="EI29" i="39"/>
  <c r="EI28" i="39"/>
  <c r="EI27" i="39"/>
  <c r="EI26" i="39"/>
  <c r="EI24" i="39"/>
  <c r="EI23" i="39"/>
  <c r="EI21" i="39"/>
  <c r="EI20" i="39"/>
  <c r="EI19" i="39"/>
  <c r="EI18" i="39"/>
  <c r="EI17" i="39"/>
  <c r="EI16" i="39"/>
  <c r="EI15" i="39"/>
  <c r="EI14" i="39"/>
  <c r="EI13" i="39"/>
  <c r="EI12" i="39"/>
  <c r="EI11" i="39"/>
  <c r="EI10" i="39"/>
  <c r="EI9" i="39"/>
  <c r="EI8" i="39"/>
  <c r="EI7" i="39"/>
  <c r="ET350" i="39"/>
  <c r="ET349" i="39"/>
  <c r="ET348" i="39"/>
  <c r="ET347" i="39"/>
  <c r="ET346" i="39"/>
  <c r="ET345" i="39"/>
  <c r="ET344" i="39"/>
  <c r="ET343" i="39"/>
  <c r="ET342" i="39"/>
  <c r="ET341" i="39"/>
  <c r="ET340" i="39"/>
  <c r="ET339" i="39"/>
  <c r="ET338" i="39"/>
  <c r="ET337" i="39"/>
  <c r="ET336" i="39"/>
  <c r="ET335" i="39"/>
  <c r="ET334" i="39"/>
  <c r="ET332" i="39"/>
  <c r="ET331" i="39"/>
  <c r="ET330" i="39"/>
  <c r="ET329" i="39"/>
  <c r="ET328" i="39"/>
  <c r="ET327" i="39"/>
  <c r="ET326" i="39"/>
  <c r="ET325" i="39"/>
  <c r="EO324" i="39"/>
  <c r="ER324" i="39" s="1"/>
  <c r="ET324" i="39"/>
  <c r="ET323" i="39"/>
  <c r="ET322" i="39"/>
  <c r="ET321" i="39"/>
  <c r="ET320" i="39"/>
  <c r="ET319" i="39"/>
  <c r="ET318" i="39"/>
  <c r="ET317" i="39"/>
  <c r="ET316" i="39"/>
  <c r="ET315" i="39"/>
  <c r="ET314" i="39"/>
  <c r="ET313" i="39"/>
  <c r="ET312" i="39"/>
  <c r="ET311" i="39"/>
  <c r="ET310" i="39"/>
  <c r="ET309" i="39"/>
  <c r="ET308" i="39"/>
  <c r="ET307" i="39"/>
  <c r="ET306" i="39"/>
  <c r="ET305" i="39"/>
  <c r="ET304" i="39"/>
  <c r="ET303" i="39"/>
  <c r="ET302" i="39"/>
  <c r="ET301" i="39"/>
  <c r="ET300" i="39"/>
  <c r="ET299" i="39"/>
  <c r="ET298" i="39"/>
  <c r="ET297" i="39"/>
  <c r="ET296" i="39"/>
  <c r="ET295" i="39"/>
  <c r="ET294" i="39"/>
  <c r="ET293" i="39"/>
  <c r="ET292" i="39"/>
  <c r="ET291" i="39"/>
  <c r="ET290" i="39"/>
  <c r="ET289" i="39"/>
  <c r="ET288" i="39"/>
  <c r="ET287" i="39"/>
  <c r="ET286" i="39"/>
  <c r="ET285" i="39"/>
  <c r="ET284" i="39"/>
  <c r="ET283" i="39"/>
  <c r="ET282" i="39"/>
  <c r="ET281" i="39"/>
  <c r="ET280" i="39"/>
  <c r="ET279" i="39"/>
  <c r="ET278" i="39"/>
  <c r="ET277" i="39"/>
  <c r="ET275" i="39"/>
  <c r="ET274" i="39"/>
  <c r="ET273" i="39"/>
  <c r="EO272" i="39"/>
  <c r="ER272" i="39" s="1"/>
  <c r="ET272" i="39" s="1"/>
  <c r="ET270" i="39"/>
  <c r="ET269" i="39"/>
  <c r="ET268" i="39"/>
  <c r="ET267" i="39"/>
  <c r="ET266" i="39"/>
  <c r="ET265" i="39"/>
  <c r="ET264" i="39"/>
  <c r="ET263" i="39"/>
  <c r="ET262" i="39"/>
  <c r="ET261" i="39"/>
  <c r="ET260" i="39"/>
  <c r="ET259" i="39"/>
  <c r="ET258" i="39"/>
  <c r="ET257" i="39"/>
  <c r="ET256" i="39"/>
  <c r="ET255" i="39"/>
  <c r="ET254" i="39"/>
  <c r="ET253" i="39"/>
  <c r="ET251" i="39"/>
  <c r="ET250" i="39"/>
  <c r="ET249" i="39"/>
  <c r="ET248" i="39"/>
  <c r="ET247" i="39"/>
  <c r="ET246" i="39"/>
  <c r="ET245" i="39"/>
  <c r="ET244" i="39"/>
  <c r="ET243" i="39"/>
  <c r="ET242" i="39"/>
  <c r="ET241" i="39"/>
  <c r="ET239" i="39"/>
  <c r="ET238" i="39"/>
  <c r="ET237" i="39"/>
  <c r="ET236" i="39"/>
  <c r="ET235" i="39"/>
  <c r="ET234" i="39"/>
  <c r="ET233" i="39"/>
  <c r="ET232" i="39"/>
  <c r="ET231" i="39"/>
  <c r="ET230" i="39"/>
  <c r="ET229" i="39"/>
  <c r="ET228" i="39"/>
  <c r="ET227" i="39"/>
  <c r="ET226" i="39"/>
  <c r="ET225" i="39"/>
  <c r="ET224" i="39"/>
  <c r="ET223" i="39"/>
  <c r="ET222" i="39"/>
  <c r="ET221" i="39"/>
  <c r="ET220" i="39"/>
  <c r="ET218" i="39"/>
  <c r="ET217" i="39"/>
  <c r="ET216" i="39"/>
  <c r="ET215" i="39"/>
  <c r="ET214" i="39"/>
  <c r="ET213" i="39"/>
  <c r="ET211" i="39"/>
  <c r="ET210" i="39"/>
  <c r="ET209" i="39"/>
  <c r="ET208" i="39"/>
  <c r="ET207" i="39"/>
  <c r="ET206" i="39"/>
  <c r="ET205" i="39"/>
  <c r="ET204" i="39"/>
  <c r="ET203" i="39"/>
  <c r="ET202" i="39"/>
  <c r="ET201" i="39"/>
  <c r="ET200" i="39"/>
  <c r="ET199" i="39"/>
  <c r="ET198" i="39"/>
  <c r="ET197" i="39"/>
  <c r="ET196" i="39"/>
  <c r="ET195" i="39"/>
  <c r="ET194" i="39"/>
  <c r="ET193" i="39"/>
  <c r="ET192" i="39"/>
  <c r="ET191" i="39"/>
  <c r="ET190" i="39"/>
  <c r="ET189" i="39"/>
  <c r="ET188" i="39"/>
  <c r="ET187" i="39"/>
  <c r="ET186" i="39"/>
  <c r="ET185" i="39"/>
  <c r="ET184" i="39"/>
  <c r="ET183" i="39"/>
  <c r="ET182" i="39"/>
  <c r="ET180" i="39"/>
  <c r="ET179" i="39"/>
  <c r="ET178" i="39"/>
  <c r="ET177" i="39"/>
  <c r="ET176" i="39"/>
  <c r="ET175" i="39"/>
  <c r="ET174" i="39"/>
  <c r="ET173" i="39"/>
  <c r="ET171" i="39"/>
  <c r="ET170" i="39"/>
  <c r="ET169" i="39"/>
  <c r="ET168" i="39"/>
  <c r="ET167" i="39"/>
  <c r="ET166" i="39"/>
  <c r="ET165" i="39"/>
  <c r="ET164" i="39"/>
  <c r="ET163" i="39"/>
  <c r="ET162" i="39"/>
  <c r="ET161" i="39"/>
  <c r="ET160" i="39"/>
  <c r="ET159" i="39"/>
  <c r="ET158" i="39"/>
  <c r="ET157" i="39"/>
  <c r="ET156" i="39"/>
  <c r="ET155" i="39"/>
  <c r="ET154" i="39"/>
  <c r="ET153" i="39"/>
  <c r="ET152" i="39"/>
  <c r="ET150" i="39"/>
  <c r="ET149" i="39"/>
  <c r="ET147" i="39"/>
  <c r="ET146" i="39"/>
  <c r="ET145" i="39"/>
  <c r="ET144" i="39"/>
  <c r="ET143" i="39"/>
  <c r="ET142" i="39"/>
  <c r="ET141" i="39"/>
  <c r="ET140" i="39"/>
  <c r="ET139" i="39"/>
  <c r="ET138" i="39"/>
  <c r="ET137" i="39"/>
  <c r="ET134" i="39"/>
  <c r="ET131" i="39"/>
  <c r="ET130" i="39"/>
  <c r="ET129" i="39"/>
  <c r="ET128" i="39"/>
  <c r="ET127" i="39"/>
  <c r="ET126" i="39"/>
  <c r="ET125" i="39"/>
  <c r="ET124" i="39"/>
  <c r="ET122" i="39"/>
  <c r="ET121" i="39"/>
  <c r="ET120" i="39"/>
  <c r="ET119" i="39"/>
  <c r="ET117" i="39"/>
  <c r="ET116" i="39"/>
  <c r="ET115" i="39"/>
  <c r="ET114" i="39"/>
  <c r="ET113" i="39"/>
  <c r="ET112" i="39"/>
  <c r="ET111" i="39"/>
  <c r="ET110" i="39"/>
  <c r="ET109" i="39"/>
  <c r="ET108" i="39"/>
  <c r="ET107" i="39"/>
  <c r="ET106" i="39"/>
  <c r="ET105" i="39"/>
  <c r="ET104" i="39"/>
  <c r="ET103" i="39"/>
  <c r="ET102" i="39"/>
  <c r="ET101" i="39"/>
  <c r="ET100" i="39"/>
  <c r="ET99" i="39"/>
  <c r="ET98" i="39"/>
  <c r="ET96" i="39"/>
  <c r="ET95" i="39"/>
  <c r="ET94" i="39"/>
  <c r="ET93" i="39"/>
  <c r="ET92" i="39"/>
  <c r="ET91" i="39"/>
  <c r="ET90" i="39"/>
  <c r="ET89" i="39"/>
  <c r="ET88" i="39"/>
  <c r="ET87" i="39"/>
  <c r="ET84" i="39"/>
  <c r="ET83" i="39"/>
  <c r="ET82" i="39"/>
  <c r="ET81" i="39"/>
  <c r="ET80" i="39"/>
  <c r="ET79" i="39"/>
  <c r="ET78" i="39"/>
  <c r="ET77" i="39"/>
  <c r="ET76" i="39"/>
  <c r="ET75" i="39"/>
  <c r="ET74" i="39"/>
  <c r="ET73" i="39"/>
  <c r="ET72" i="39"/>
  <c r="ET71" i="39"/>
  <c r="ET70" i="39"/>
  <c r="ET69" i="39"/>
  <c r="ET68" i="39"/>
  <c r="ET66" i="39"/>
  <c r="ET65" i="39"/>
  <c r="ET64" i="39"/>
  <c r="ET63" i="39"/>
  <c r="ET62" i="39"/>
  <c r="ET61" i="39"/>
  <c r="ET59" i="39"/>
  <c r="ET58" i="39"/>
  <c r="ET57" i="39"/>
  <c r="ET56" i="39"/>
  <c r="ET55" i="39"/>
  <c r="ET54" i="39"/>
  <c r="ET53" i="39"/>
  <c r="ET51" i="39"/>
  <c r="ET50" i="39"/>
  <c r="ET49" i="39"/>
  <c r="ET48" i="39"/>
  <c r="ET47" i="39"/>
  <c r="ET45" i="39"/>
  <c r="ET44" i="39"/>
  <c r="ET43" i="39"/>
  <c r="ET42" i="39"/>
  <c r="ET41" i="39"/>
  <c r="ET40" i="39"/>
  <c r="ET39" i="39"/>
  <c r="ET38" i="39"/>
  <c r="ET37" i="39"/>
  <c r="ET36" i="39"/>
  <c r="ET34" i="39"/>
  <c r="ET33" i="39"/>
  <c r="ET32" i="39"/>
  <c r="ET31" i="39"/>
  <c r="ET30" i="39"/>
  <c r="ET29" i="39"/>
  <c r="ET28" i="39"/>
  <c r="ET27" i="39"/>
  <c r="ET26" i="39"/>
  <c r="ET25" i="39"/>
  <c r="ET24" i="39"/>
  <c r="ET23" i="39"/>
  <c r="ET22" i="39"/>
  <c r="ET21" i="39"/>
  <c r="ET19" i="39"/>
  <c r="ET18" i="39"/>
  <c r="ET17" i="39"/>
  <c r="ET16" i="39"/>
  <c r="ET15" i="39"/>
  <c r="ET14" i="39"/>
  <c r="ET13" i="39"/>
  <c r="ET12" i="39"/>
  <c r="ET11" i="39"/>
  <c r="ET10" i="39"/>
  <c r="ET9" i="39"/>
  <c r="FE350" i="39"/>
  <c r="FE346" i="39"/>
  <c r="FE345" i="39"/>
  <c r="FE344" i="39"/>
  <c r="FE342" i="39"/>
  <c r="FE341" i="39"/>
  <c r="FE340" i="39"/>
  <c r="FE339" i="39"/>
  <c r="FE338" i="39"/>
  <c r="FE337" i="39"/>
  <c r="FE336" i="39"/>
  <c r="FE335" i="39"/>
  <c r="FE334" i="39"/>
  <c r="FE333" i="39"/>
  <c r="FE332" i="39"/>
  <c r="FE330" i="39"/>
  <c r="FE329" i="39"/>
  <c r="FE328" i="39"/>
  <c r="FE327" i="39"/>
  <c r="FE326" i="39"/>
  <c r="FE325" i="39"/>
  <c r="EZ324" i="39"/>
  <c r="FC324" i="39" s="1"/>
  <c r="FE323" i="39"/>
  <c r="FE322" i="39"/>
  <c r="FE321" i="39"/>
  <c r="FE320" i="39"/>
  <c r="FE319" i="39"/>
  <c r="FE318" i="39"/>
  <c r="FE317" i="39"/>
  <c r="FE316" i="39"/>
  <c r="FE315" i="39"/>
  <c r="FE313" i="39"/>
  <c r="FE312" i="39"/>
  <c r="FE311" i="39"/>
  <c r="FE310" i="39"/>
  <c r="FE309" i="39"/>
  <c r="FE308" i="39"/>
  <c r="FE307" i="39"/>
  <c r="FE306" i="39"/>
  <c r="FE305" i="39"/>
  <c r="FE304" i="39"/>
  <c r="FE303" i="39"/>
  <c r="FE302" i="39"/>
  <c r="FE301" i="39"/>
  <c r="FE300" i="39"/>
  <c r="FE298" i="39"/>
  <c r="FE297" i="39"/>
  <c r="FE296" i="39"/>
  <c r="FE295" i="39"/>
  <c r="FE294" i="39"/>
  <c r="FE293" i="39"/>
  <c r="FE292" i="39"/>
  <c r="FE291" i="39"/>
  <c r="FE290" i="39"/>
  <c r="FE289" i="39"/>
  <c r="FE288" i="39"/>
  <c r="FE287" i="39"/>
  <c r="FE286" i="39"/>
  <c r="FE285" i="39"/>
  <c r="FE284" i="39"/>
  <c r="FE283" i="39"/>
  <c r="FE282" i="39"/>
  <c r="FE281" i="39"/>
  <c r="FE280" i="39"/>
  <c r="FE279" i="39"/>
  <c r="FE278" i="39"/>
  <c r="FE277" i="39"/>
  <c r="FE276" i="39"/>
  <c r="FE275" i="39"/>
  <c r="FE274" i="39"/>
  <c r="FE273" i="39"/>
  <c r="EZ272" i="39"/>
  <c r="FC272" i="39" s="1"/>
  <c r="FE271" i="39"/>
  <c r="FE270" i="39"/>
  <c r="FE269" i="39"/>
  <c r="FE268" i="39"/>
  <c r="FE267" i="39"/>
  <c r="FE266" i="39"/>
  <c r="FE265" i="39"/>
  <c r="FE264" i="39"/>
  <c r="FE263" i="39"/>
  <c r="FE262" i="39"/>
  <c r="FE261" i="39"/>
  <c r="FE260" i="39"/>
  <c r="FE259" i="39"/>
  <c r="FE258" i="39"/>
  <c r="FE257" i="39"/>
  <c r="FE256" i="39"/>
  <c r="FE255" i="39"/>
  <c r="FE254" i="39"/>
  <c r="FE253" i="39"/>
  <c r="FE252" i="39"/>
  <c r="FE251" i="39"/>
  <c r="FE250" i="39"/>
  <c r="FE249" i="39"/>
  <c r="FE248" i="39"/>
  <c r="FE246" i="39"/>
  <c r="FE245" i="39"/>
  <c r="FE244" i="39"/>
  <c r="FE243" i="39"/>
  <c r="FE242" i="39"/>
  <c r="FE241" i="39"/>
  <c r="FE239" i="39"/>
  <c r="FE238" i="39"/>
  <c r="FE237" i="39"/>
  <c r="FE236" i="39"/>
  <c r="FE235" i="39"/>
  <c r="FE234" i="39"/>
  <c r="FE233" i="39"/>
  <c r="FE232" i="39"/>
  <c r="FE231" i="39"/>
  <c r="FE230" i="39"/>
  <c r="FE229" i="39"/>
  <c r="FE228" i="39"/>
  <c r="FE227" i="39"/>
  <c r="FE226" i="39"/>
  <c r="FE225" i="39"/>
  <c r="FE224" i="39"/>
  <c r="FE223" i="39"/>
  <c r="FE222" i="39"/>
  <c r="FE221" i="39"/>
  <c r="FE220" i="39"/>
  <c r="FE219" i="39"/>
  <c r="FE218" i="39"/>
  <c r="FE217" i="39"/>
  <c r="FE216" i="39"/>
  <c r="FE215" i="39"/>
  <c r="FE214" i="39"/>
  <c r="FE213" i="39"/>
  <c r="FE212" i="39"/>
  <c r="FE211" i="39"/>
  <c r="FE210" i="39"/>
  <c r="FE209" i="39"/>
  <c r="FE208" i="39"/>
  <c r="FE207" i="39"/>
  <c r="FE205" i="39"/>
  <c r="FE204" i="39"/>
  <c r="FE203" i="39"/>
  <c r="FE202" i="39"/>
  <c r="FE201" i="39"/>
  <c r="FE200" i="39"/>
  <c r="FE199" i="39"/>
  <c r="FE198" i="39"/>
  <c r="FE197" i="39"/>
  <c r="FE196" i="39"/>
  <c r="FE195" i="39"/>
  <c r="FE194" i="39"/>
  <c r="FE193" i="39"/>
  <c r="FE192" i="39"/>
  <c r="FE191" i="39"/>
  <c r="FE190" i="39"/>
  <c r="FE189" i="39"/>
  <c r="FE188" i="39"/>
  <c r="FE187" i="39"/>
  <c r="FE186" i="39"/>
  <c r="FE185" i="39"/>
  <c r="FE184" i="39"/>
  <c r="FE183" i="39"/>
  <c r="FE182" i="39"/>
  <c r="FE181" i="39"/>
  <c r="FE180" i="39"/>
  <c r="FE179" i="39"/>
  <c r="FE178" i="39"/>
  <c r="FE177" i="39"/>
  <c r="FE176" i="39"/>
  <c r="FE175" i="39"/>
  <c r="FE174" i="39"/>
  <c r="FE173" i="39"/>
  <c r="FE172" i="39"/>
  <c r="FE171" i="39"/>
  <c r="FE170" i="39"/>
  <c r="FE169" i="39"/>
  <c r="FE168" i="39"/>
  <c r="FE167" i="39"/>
  <c r="FE166" i="39"/>
  <c r="FE165" i="39"/>
  <c r="FE164" i="39"/>
  <c r="FE163" i="39"/>
  <c r="FE162" i="39"/>
  <c r="FE161" i="39"/>
  <c r="FE160" i="39"/>
  <c r="FE159" i="39"/>
  <c r="FE158" i="39"/>
  <c r="FE157" i="39"/>
  <c r="FE156" i="39"/>
  <c r="FE155" i="39"/>
  <c r="FE154" i="39"/>
  <c r="FE153" i="39"/>
  <c r="FE152" i="39"/>
  <c r="FE151" i="39"/>
  <c r="FE150" i="39"/>
  <c r="FE149" i="39"/>
  <c r="FE148" i="39"/>
  <c r="FE147" i="39"/>
  <c r="FE146" i="39"/>
  <c r="FE145" i="39"/>
  <c r="FE144" i="39"/>
  <c r="FE143" i="39"/>
  <c r="FE142" i="39"/>
  <c r="FE141" i="39"/>
  <c r="FE140" i="39"/>
  <c r="FE139" i="39"/>
  <c r="FE138" i="39"/>
  <c r="FE137" i="39"/>
  <c r="FE136" i="39"/>
  <c r="FE135" i="39"/>
  <c r="FE133" i="39"/>
  <c r="FE131" i="39"/>
  <c r="FE130" i="39"/>
  <c r="FE129" i="39"/>
  <c r="FE128" i="39"/>
  <c r="FE127" i="39"/>
  <c r="FE126" i="39"/>
  <c r="FE125" i="39"/>
  <c r="FE124" i="39"/>
  <c r="FE123" i="39"/>
  <c r="FE122" i="39"/>
  <c r="FE121" i="39"/>
  <c r="FE120" i="39"/>
  <c r="FE119" i="39"/>
  <c r="FE117" i="39"/>
  <c r="FE116" i="39"/>
  <c r="FE115" i="39"/>
  <c r="FE114" i="39"/>
  <c r="FE113" i="39"/>
  <c r="FE112" i="39"/>
  <c r="FE111" i="39"/>
  <c r="FE110" i="39"/>
  <c r="FE109" i="39"/>
  <c r="FE108" i="39"/>
  <c r="FE107" i="39"/>
  <c r="FE106" i="39"/>
  <c r="FE105" i="39"/>
  <c r="FE104" i="39"/>
  <c r="FE103" i="39"/>
  <c r="FE102" i="39"/>
  <c r="FE101" i="39"/>
  <c r="FE99" i="39"/>
  <c r="FE98" i="39"/>
  <c r="FE97" i="39"/>
  <c r="FE96" i="39"/>
  <c r="FE95" i="39"/>
  <c r="FE94" i="39"/>
  <c r="FE93" i="39"/>
  <c r="FE92" i="39"/>
  <c r="FE91" i="39"/>
  <c r="FE90" i="39"/>
  <c r="FE89" i="39"/>
  <c r="FE88" i="39"/>
  <c r="FE87" i="39"/>
  <c r="FE85" i="39"/>
  <c r="FE84" i="39"/>
  <c r="FE83" i="39"/>
  <c r="FE82" i="39"/>
  <c r="FE81" i="39"/>
  <c r="FE80" i="39"/>
  <c r="FE79" i="39"/>
  <c r="FE78" i="39"/>
  <c r="FE77" i="39"/>
  <c r="FE76" i="39"/>
  <c r="FE75" i="39"/>
  <c r="FE74" i="39"/>
  <c r="FE73" i="39"/>
  <c r="FE72" i="39"/>
  <c r="FE71" i="39"/>
  <c r="FE70" i="39"/>
  <c r="FE69" i="39"/>
  <c r="FE68" i="39"/>
  <c r="FE66" i="39"/>
  <c r="FE65" i="39"/>
  <c r="FE64" i="39"/>
  <c r="FE63" i="39"/>
  <c r="FE62" i="39"/>
  <c r="FE61" i="39"/>
  <c r="FE60" i="39"/>
  <c r="FE59" i="39"/>
  <c r="FE58" i="39"/>
  <c r="FE57" i="39"/>
  <c r="FE56" i="39"/>
  <c r="FE55" i="39"/>
  <c r="FE54" i="39"/>
  <c r="FE53" i="39"/>
  <c r="FE52" i="39"/>
  <c r="FE51" i="39"/>
  <c r="FE50" i="39"/>
  <c r="FE49" i="39"/>
  <c r="FE47" i="39"/>
  <c r="FE46" i="39"/>
  <c r="FE45" i="39"/>
  <c r="FE44" i="39"/>
  <c r="FE43" i="39"/>
  <c r="FE42" i="39"/>
  <c r="FE41" i="39"/>
  <c r="FE40" i="39"/>
  <c r="FE39" i="39"/>
  <c r="FE38" i="39"/>
  <c r="FE37" i="39"/>
  <c r="FE36" i="39"/>
  <c r="FE35" i="39"/>
  <c r="FE34" i="39"/>
  <c r="FE33" i="39"/>
  <c r="FE32" i="39"/>
  <c r="FE31" i="39"/>
  <c r="FE30" i="39"/>
  <c r="FE29" i="39"/>
  <c r="FE28" i="39"/>
  <c r="FE27" i="39"/>
  <c r="FE26" i="39"/>
  <c r="FE25" i="39"/>
  <c r="FE23" i="39"/>
  <c r="FE22" i="39"/>
  <c r="FE21" i="39"/>
  <c r="FE20" i="39"/>
  <c r="FE19" i="39"/>
  <c r="FE18" i="39"/>
  <c r="FE17" i="39"/>
  <c r="FE16" i="39"/>
  <c r="FE15" i="39"/>
  <c r="FE14" i="39"/>
  <c r="FE13" i="39"/>
  <c r="FE12" i="39"/>
  <c r="FE11" i="39"/>
  <c r="FE10" i="39"/>
  <c r="FE9" i="39"/>
  <c r="FE8" i="39"/>
  <c r="FE7" i="39"/>
  <c r="FP350" i="39"/>
  <c r="FP347" i="39"/>
  <c r="FP346" i="39"/>
  <c r="FP345" i="39"/>
  <c r="FP344" i="39"/>
  <c r="FP343" i="39"/>
  <c r="FP342" i="39"/>
  <c r="FP341" i="39"/>
  <c r="FP340" i="39"/>
  <c r="FP339" i="39"/>
  <c r="FP338" i="39"/>
  <c r="FP337" i="39"/>
  <c r="FP336" i="39"/>
  <c r="FP335" i="39"/>
  <c r="FP334" i="39"/>
  <c r="FP333" i="39"/>
  <c r="FP332" i="39"/>
  <c r="FP331" i="39"/>
  <c r="FP330" i="39"/>
  <c r="FP329" i="39"/>
  <c r="FP328" i="39"/>
  <c r="FP327" i="39"/>
  <c r="FP326" i="39"/>
  <c r="FP325" i="39"/>
  <c r="FK324" i="39"/>
  <c r="FN324" i="39" s="1"/>
  <c r="FP323" i="39"/>
  <c r="FP322" i="39"/>
  <c r="FP321" i="39"/>
  <c r="FP320" i="39"/>
  <c r="FP319" i="39"/>
  <c r="FP318" i="39"/>
  <c r="FP317" i="39"/>
  <c r="FP316" i="39"/>
  <c r="FP315" i="39"/>
  <c r="FP314" i="39"/>
  <c r="FP313" i="39"/>
  <c r="FP312" i="39"/>
  <c r="FP311" i="39"/>
  <c r="FP310" i="39"/>
  <c r="FP309" i="39"/>
  <c r="FP308" i="39"/>
  <c r="FP307" i="39"/>
  <c r="FP306" i="39"/>
  <c r="FP305" i="39"/>
  <c r="FP304" i="39"/>
  <c r="FP303" i="39"/>
  <c r="FP302" i="39"/>
  <c r="FP301" i="39"/>
  <c r="FP300" i="39"/>
  <c r="FP299" i="39"/>
  <c r="FP298" i="39"/>
  <c r="FP297" i="39"/>
  <c r="FP296" i="39"/>
  <c r="FP295" i="39"/>
  <c r="FP294" i="39"/>
  <c r="FP293" i="39"/>
  <c r="FP292" i="39"/>
  <c r="FP291" i="39"/>
  <c r="FP290" i="39"/>
  <c r="FP289" i="39"/>
  <c r="FP288" i="39"/>
  <c r="FP287" i="39"/>
  <c r="FP286" i="39"/>
  <c r="FP285" i="39"/>
  <c r="FP284" i="39"/>
  <c r="FP283" i="39"/>
  <c r="FP282" i="39"/>
  <c r="FP281" i="39"/>
  <c r="FP280" i="39"/>
  <c r="FP279" i="39"/>
  <c r="FP278" i="39"/>
  <c r="FP277" i="39"/>
  <c r="FP276" i="39"/>
  <c r="FP275" i="39"/>
  <c r="FP274" i="39"/>
  <c r="FP273" i="39"/>
  <c r="FK272" i="39"/>
  <c r="FN272" i="39" s="1"/>
  <c r="FP272" i="39" s="1"/>
  <c r="FP271" i="39"/>
  <c r="FP270" i="39"/>
  <c r="FP269" i="39"/>
  <c r="FP268" i="39"/>
  <c r="FP267" i="39"/>
  <c r="FP266" i="39"/>
  <c r="FP265" i="39"/>
  <c r="FP264" i="39"/>
  <c r="FP263" i="39"/>
  <c r="FP262" i="39"/>
  <c r="FP261" i="39"/>
  <c r="FP260" i="39"/>
  <c r="FP259" i="39"/>
  <c r="FP258" i="39"/>
  <c r="FP257" i="39"/>
  <c r="FP256" i="39"/>
  <c r="FP255" i="39"/>
  <c r="FP254" i="39"/>
  <c r="FP253" i="39"/>
  <c r="FP252" i="39"/>
  <c r="FP251" i="39"/>
  <c r="FP250" i="39"/>
  <c r="FP249" i="39"/>
  <c r="FP248" i="39"/>
  <c r="FP247" i="39"/>
  <c r="FP246" i="39"/>
  <c r="FP245" i="39"/>
  <c r="FP244" i="39"/>
  <c r="FP243" i="39"/>
  <c r="FP242" i="39"/>
  <c r="FP241" i="39"/>
  <c r="FP240" i="39"/>
  <c r="FP239" i="39"/>
  <c r="FP238" i="39"/>
  <c r="FP237" i="39"/>
  <c r="FP236" i="39"/>
  <c r="FP235" i="39"/>
  <c r="FP234" i="39"/>
  <c r="FP233" i="39"/>
  <c r="FP232" i="39"/>
  <c r="FP231" i="39"/>
  <c r="FP230" i="39"/>
  <c r="FP229" i="39"/>
  <c r="FP228" i="39"/>
  <c r="FP227" i="39"/>
  <c r="FP226" i="39"/>
  <c r="FP225" i="39"/>
  <c r="FP224" i="39"/>
  <c r="FP223" i="39"/>
  <c r="FP222" i="39"/>
  <c r="FP221" i="39"/>
  <c r="FP220" i="39"/>
  <c r="FP218" i="39"/>
  <c r="FP217" i="39"/>
  <c r="FP216" i="39"/>
  <c r="FP215" i="39"/>
  <c r="FP214" i="39"/>
  <c r="FP213" i="39"/>
  <c r="FP212" i="39"/>
  <c r="FP211" i="39"/>
  <c r="FP210" i="39"/>
  <c r="FP209" i="39"/>
  <c r="FP208" i="39"/>
  <c r="FP207" i="39"/>
  <c r="FP205" i="39"/>
  <c r="FP204" i="39"/>
  <c r="FP203" i="39"/>
  <c r="FP202" i="39"/>
  <c r="FP201" i="39"/>
  <c r="FP200" i="39"/>
  <c r="FP199" i="39"/>
  <c r="FP198" i="39"/>
  <c r="FP197" i="39"/>
  <c r="FP196" i="39"/>
  <c r="FP195" i="39"/>
  <c r="FP194" i="39"/>
  <c r="FP193" i="39"/>
  <c r="FP192" i="39"/>
  <c r="FP191" i="39"/>
  <c r="FP190" i="39"/>
  <c r="FP189" i="39"/>
  <c r="FP188" i="39"/>
  <c r="FP187" i="39"/>
  <c r="FP186" i="39"/>
  <c r="FP185" i="39"/>
  <c r="FP184" i="39"/>
  <c r="FP183" i="39"/>
  <c r="FP182" i="39"/>
  <c r="FP181" i="39"/>
  <c r="FP180" i="39"/>
  <c r="FP179" i="39"/>
  <c r="FP178" i="39"/>
  <c r="FP177" i="39"/>
  <c r="FP176" i="39"/>
  <c r="FP175" i="39"/>
  <c r="FP174" i="39"/>
  <c r="FP173" i="39"/>
  <c r="FP172" i="39"/>
  <c r="FP171" i="39"/>
  <c r="FP170" i="39"/>
  <c r="FP169" i="39"/>
  <c r="FP168" i="39"/>
  <c r="FP167" i="39"/>
  <c r="FP166" i="39"/>
  <c r="FP165" i="39"/>
  <c r="FP164" i="39"/>
  <c r="FP163" i="39"/>
  <c r="FP162" i="39"/>
  <c r="FP161" i="39"/>
  <c r="FP160" i="39"/>
  <c r="FP159" i="39"/>
  <c r="FP158" i="39"/>
  <c r="FP157" i="39"/>
  <c r="FP155" i="39"/>
  <c r="FP153" i="39"/>
  <c r="FP152" i="39"/>
  <c r="FP151" i="39"/>
  <c r="FP150" i="39"/>
  <c r="FP149" i="39"/>
  <c r="FP147" i="39"/>
  <c r="FP146" i="39"/>
  <c r="FP145" i="39"/>
  <c r="FP144" i="39"/>
  <c r="FP143" i="39"/>
  <c r="FP142" i="39"/>
  <c r="FP141" i="39"/>
  <c r="FP140" i="39"/>
  <c r="FP139" i="39"/>
  <c r="FP137" i="39"/>
  <c r="FP136" i="39"/>
  <c r="FP134" i="39"/>
  <c r="FP133" i="39"/>
  <c r="FP131" i="39"/>
  <c r="FP130" i="39"/>
  <c r="FP129" i="39"/>
  <c r="FP128" i="39"/>
  <c r="FP127" i="39"/>
  <c r="FP125" i="39"/>
  <c r="FP124" i="39"/>
  <c r="FP123" i="39"/>
  <c r="FP122" i="39"/>
  <c r="FP121" i="39"/>
  <c r="FP120" i="39"/>
  <c r="FP119" i="39"/>
  <c r="FP118" i="39"/>
  <c r="FP117" i="39"/>
  <c r="FP116" i="39"/>
  <c r="FP115" i="39"/>
  <c r="FP114" i="39"/>
  <c r="FP113" i="39"/>
  <c r="FP112" i="39"/>
  <c r="FP111" i="39"/>
  <c r="FP110" i="39"/>
  <c r="FP109" i="39"/>
  <c r="FP108" i="39"/>
  <c r="FP106" i="39"/>
  <c r="FP105" i="39"/>
  <c r="FP104" i="39"/>
  <c r="FP103" i="39"/>
  <c r="FP102" i="39"/>
  <c r="FP101" i="39"/>
  <c r="FP99" i="39"/>
  <c r="FP98" i="39"/>
  <c r="FP97" i="39"/>
  <c r="FP95" i="39"/>
  <c r="FP94" i="39"/>
  <c r="FP93" i="39"/>
  <c r="FP92" i="39"/>
  <c r="FP91" i="39"/>
  <c r="FP90" i="39"/>
  <c r="FP89" i="39"/>
  <c r="FP87" i="39"/>
  <c r="FP85" i="39"/>
  <c r="FP84" i="39"/>
  <c r="FP83" i="39"/>
  <c r="FP82" i="39"/>
  <c r="FP81" i="39"/>
  <c r="FP80" i="39"/>
  <c r="FP79" i="39"/>
  <c r="FP78" i="39"/>
  <c r="FP77" i="39"/>
  <c r="FP76" i="39"/>
  <c r="FP75" i="39"/>
  <c r="FP74" i="39"/>
  <c r="FP73" i="39"/>
  <c r="FP72" i="39"/>
  <c r="FP71" i="39"/>
  <c r="FP70" i="39"/>
  <c r="FP69" i="39"/>
  <c r="FP68" i="39"/>
  <c r="FP67" i="39"/>
  <c r="FP65" i="39"/>
  <c r="FP64" i="39"/>
  <c r="FP62" i="39"/>
  <c r="FP61" i="39"/>
  <c r="FP59" i="39"/>
  <c r="FP58" i="39"/>
  <c r="FP57" i="39"/>
  <c r="FP56" i="39"/>
  <c r="FP55" i="39"/>
  <c r="FP54" i="39"/>
  <c r="FP53" i="39"/>
  <c r="FP52" i="39"/>
  <c r="FP51" i="39"/>
  <c r="FP50" i="39"/>
  <c r="FP49" i="39"/>
  <c r="FP47" i="39"/>
  <c r="FP45" i="39"/>
  <c r="FP44" i="39"/>
  <c r="FP43" i="39"/>
  <c r="FP42" i="39"/>
  <c r="FP41" i="39"/>
  <c r="FP40" i="39"/>
  <c r="FP39" i="39"/>
  <c r="FP38" i="39"/>
  <c r="FP37" i="39"/>
  <c r="FP36" i="39"/>
  <c r="FP35" i="39"/>
  <c r="FP34" i="39"/>
  <c r="FP33" i="39"/>
  <c r="FP32" i="39"/>
  <c r="FP31" i="39"/>
  <c r="FP30" i="39"/>
  <c r="FP29" i="39"/>
  <c r="FP28" i="39"/>
  <c r="FP27" i="39"/>
  <c r="FP26" i="39"/>
  <c r="FP25" i="39"/>
  <c r="FP24" i="39"/>
  <c r="FP23" i="39"/>
  <c r="FP22" i="39"/>
  <c r="FP21" i="39"/>
  <c r="FP20" i="39"/>
  <c r="FP19" i="39"/>
  <c r="FP18" i="39"/>
  <c r="FP17" i="39"/>
  <c r="FP16" i="39"/>
  <c r="FP15" i="39"/>
  <c r="FP14" i="39"/>
  <c r="FP13" i="39"/>
  <c r="FP12" i="39"/>
  <c r="FP11" i="39"/>
  <c r="FP10" i="39"/>
  <c r="FP9" i="39"/>
  <c r="FP8" i="39"/>
  <c r="FP7" i="39"/>
  <c r="C39" i="50"/>
  <c r="D39" i="50"/>
  <c r="E39" i="50"/>
  <c r="F39" i="50"/>
  <c r="G39" i="50"/>
  <c r="H39" i="50"/>
  <c r="I39" i="50"/>
  <c r="J39" i="50"/>
  <c r="K39" i="50"/>
  <c r="L39" i="50"/>
  <c r="M39" i="50"/>
  <c r="N39" i="50"/>
  <c r="O39" i="50"/>
  <c r="P39" i="50"/>
  <c r="R1" i="39"/>
  <c r="R1003" i="39" s="1"/>
  <c r="AC1" i="39"/>
  <c r="AN1" i="39"/>
  <c r="AN1003" i="39" s="1"/>
  <c r="AY1" i="39"/>
  <c r="BJ1" i="39"/>
  <c r="BJ1003" i="39" s="1"/>
  <c r="BU1" i="39"/>
  <c r="CF1" i="39"/>
  <c r="CF1003" i="39" s="1"/>
  <c r="CQ1" i="39"/>
  <c r="CQ1003" i="39" s="1"/>
  <c r="DB1" i="39"/>
  <c r="DB1003" i="39" s="1"/>
  <c r="DM1" i="39"/>
  <c r="DM1003" i="39" s="1"/>
  <c r="DX1" i="39"/>
  <c r="DX1003" i="39" s="1"/>
  <c r="EI1" i="39"/>
  <c r="EI1003" i="39" s="1"/>
  <c r="ET1" i="39"/>
  <c r="ET1003" i="39" s="1"/>
  <c r="FE1" i="39"/>
  <c r="FP1" i="39"/>
  <c r="FP1003" i="39" s="1"/>
  <c r="GH1012" i="39"/>
  <c r="GI1012" i="39"/>
  <c r="GJ1012" i="39"/>
  <c r="GK1018" i="39"/>
  <c r="GK1005" i="39"/>
  <c r="GK1006" i="39"/>
  <c r="GK1007" i="39"/>
  <c r="GK1008" i="39"/>
  <c r="GK1009" i="39"/>
  <c r="GK1010" i="39"/>
  <c r="GK1011" i="39"/>
  <c r="GK1012" i="39"/>
  <c r="GK1013" i="39"/>
  <c r="GK1014" i="39"/>
  <c r="GK1015" i="39"/>
  <c r="GK1016" i="39"/>
  <c r="GK1017" i="39"/>
  <c r="GK1004" i="39"/>
  <c r="FQ1004" i="39"/>
  <c r="FQ1005" i="39"/>
  <c r="FQ1006" i="39"/>
  <c r="FQ1007" i="39"/>
  <c r="FQ1008" i="39"/>
  <c r="FQ1009" i="39"/>
  <c r="FQ1010" i="39"/>
  <c r="FQ1011" i="39"/>
  <c r="FQ1012" i="39"/>
  <c r="FQ1013" i="39"/>
  <c r="FQ1014" i="39"/>
  <c r="FQ1015" i="39"/>
  <c r="FQ1016" i="39"/>
  <c r="FQ1017" i="39"/>
  <c r="FQ1018" i="39"/>
  <c r="S1003" i="39"/>
  <c r="AC1003" i="39"/>
  <c r="AD1003" i="39"/>
  <c r="AO1003" i="39"/>
  <c r="AY1003" i="39"/>
  <c r="AZ1003" i="39"/>
  <c r="BK1003" i="39"/>
  <c r="BU1003" i="39"/>
  <c r="BV1003" i="39"/>
  <c r="CG1003" i="39"/>
  <c r="CR1003" i="39"/>
  <c r="DC1003" i="39"/>
  <c r="DN1003" i="39"/>
  <c r="DY1003" i="39"/>
  <c r="EJ1003" i="39"/>
  <c r="EU1003" i="39"/>
  <c r="FE1003" i="39"/>
  <c r="FF1003" i="39"/>
  <c r="FQ1003" i="39"/>
  <c r="A672" i="39"/>
  <c r="B672" i="39" s="1"/>
  <c r="A673" i="39"/>
  <c r="B673" i="39" s="1"/>
  <c r="A674" i="39"/>
  <c r="B674" i="39"/>
  <c r="A675" i="39"/>
  <c r="B675" i="39" s="1"/>
  <c r="A676" i="39"/>
  <c r="B676" i="39" s="1"/>
  <c r="A677" i="39"/>
  <c r="B677" i="39" s="1"/>
  <c r="A678" i="39"/>
  <c r="B678" i="39" s="1"/>
  <c r="A679" i="39"/>
  <c r="B679" i="39" s="1"/>
  <c r="A680" i="39"/>
  <c r="B680" i="39" s="1"/>
  <c r="A681" i="39"/>
  <c r="B681" i="39" s="1"/>
  <c r="A682" i="39"/>
  <c r="B682" i="39" s="1"/>
  <c r="A683" i="39"/>
  <c r="B683" i="39" s="1"/>
  <c r="A684" i="39"/>
  <c r="B684" i="39" s="1"/>
  <c r="A685" i="39"/>
  <c r="B685" i="39" s="1"/>
  <c r="A686" i="39"/>
  <c r="B686" i="39" s="1"/>
  <c r="A687" i="39"/>
  <c r="B687" i="39" s="1"/>
  <c r="A688" i="39"/>
  <c r="B688" i="39" s="1"/>
  <c r="A689" i="39"/>
  <c r="B689" i="39" s="1"/>
  <c r="A690" i="39"/>
  <c r="B690" i="39"/>
  <c r="A691" i="39"/>
  <c r="B691" i="39" s="1"/>
  <c r="A692" i="39"/>
  <c r="B692" i="39" s="1"/>
  <c r="A693" i="39"/>
  <c r="B693" i="39" s="1"/>
  <c r="A694" i="39"/>
  <c r="B694" i="39" s="1"/>
  <c r="A695" i="39"/>
  <c r="B695" i="39" s="1"/>
  <c r="A696" i="39"/>
  <c r="B696" i="39" s="1"/>
  <c r="A697" i="39"/>
  <c r="B697" i="39" s="1"/>
  <c r="A698" i="39"/>
  <c r="B698" i="39" s="1"/>
  <c r="A699" i="39"/>
  <c r="B699" i="39" s="1"/>
  <c r="A700" i="39"/>
  <c r="B700" i="39" s="1"/>
  <c r="A701" i="39"/>
  <c r="B701" i="39" s="1"/>
  <c r="A702" i="39"/>
  <c r="B702" i="39" s="1"/>
  <c r="A703" i="39"/>
  <c r="B703" i="39" s="1"/>
  <c r="A704" i="39"/>
  <c r="B704" i="39" s="1"/>
  <c r="A705" i="39"/>
  <c r="B705" i="39" s="1"/>
  <c r="A706" i="39"/>
  <c r="B706" i="39"/>
  <c r="A707" i="39"/>
  <c r="B707" i="39" s="1"/>
  <c r="A708" i="39"/>
  <c r="B708" i="39" s="1"/>
  <c r="A709" i="39"/>
  <c r="B709" i="39" s="1"/>
  <c r="A710" i="39"/>
  <c r="B710" i="39" s="1"/>
  <c r="A711" i="39"/>
  <c r="B711" i="39" s="1"/>
  <c r="A712" i="39"/>
  <c r="B712" i="39" s="1"/>
  <c r="A713" i="39"/>
  <c r="B713" i="39" s="1"/>
  <c r="A714" i="39"/>
  <c r="B714" i="39" s="1"/>
  <c r="A715" i="39"/>
  <c r="B715" i="39" s="1"/>
  <c r="A716" i="39"/>
  <c r="B716" i="39" s="1"/>
  <c r="A717" i="39"/>
  <c r="B717" i="39" s="1"/>
  <c r="A718" i="39"/>
  <c r="B718" i="39" s="1"/>
  <c r="A719" i="39"/>
  <c r="B719" i="39" s="1"/>
  <c r="A720" i="39"/>
  <c r="B720" i="39" s="1"/>
  <c r="A721" i="39"/>
  <c r="B721" i="39" s="1"/>
  <c r="A722" i="39"/>
  <c r="B722" i="39"/>
  <c r="A723" i="39"/>
  <c r="B723" i="39" s="1"/>
  <c r="A724" i="39"/>
  <c r="B724" i="39" s="1"/>
  <c r="A725" i="39"/>
  <c r="B725" i="39" s="1"/>
  <c r="A726" i="39"/>
  <c r="B726" i="39" s="1"/>
  <c r="A727" i="39"/>
  <c r="B727" i="39" s="1"/>
  <c r="A728" i="39"/>
  <c r="B728" i="39" s="1"/>
  <c r="A729" i="39"/>
  <c r="B729" i="39" s="1"/>
  <c r="A730" i="39"/>
  <c r="B730" i="39" s="1"/>
  <c r="A731" i="39"/>
  <c r="B731" i="39" s="1"/>
  <c r="A732" i="39"/>
  <c r="B732" i="39" s="1"/>
  <c r="A733" i="39"/>
  <c r="B733" i="39" s="1"/>
  <c r="A734" i="39"/>
  <c r="B734" i="39" s="1"/>
  <c r="A735" i="39"/>
  <c r="B735" i="39" s="1"/>
  <c r="A736" i="39"/>
  <c r="B736" i="39" s="1"/>
  <c r="A737" i="39"/>
  <c r="B737" i="39" s="1"/>
  <c r="A738" i="39"/>
  <c r="B738" i="39"/>
  <c r="A739" i="39"/>
  <c r="B739" i="39" s="1"/>
  <c r="A740" i="39"/>
  <c r="B740" i="39" s="1"/>
  <c r="A741" i="39"/>
  <c r="B741" i="39" s="1"/>
  <c r="A742" i="39"/>
  <c r="B742" i="39" s="1"/>
  <c r="A743" i="39"/>
  <c r="B743" i="39" s="1"/>
  <c r="A744" i="39"/>
  <c r="B744" i="39" s="1"/>
  <c r="A745" i="39"/>
  <c r="B745" i="39" s="1"/>
  <c r="A746" i="39"/>
  <c r="B746" i="39" s="1"/>
  <c r="A747" i="39"/>
  <c r="B747" i="39" s="1"/>
  <c r="A748" i="39"/>
  <c r="B748" i="39" s="1"/>
  <c r="A749" i="39"/>
  <c r="B749" i="39" s="1"/>
  <c r="A750" i="39"/>
  <c r="B750" i="39" s="1"/>
  <c r="A751" i="39"/>
  <c r="B751" i="39" s="1"/>
  <c r="A752" i="39"/>
  <c r="B752" i="39" s="1"/>
  <c r="A753" i="39"/>
  <c r="B753" i="39" s="1"/>
  <c r="A754" i="39"/>
  <c r="B754" i="39"/>
  <c r="A755" i="39"/>
  <c r="B755" i="39" s="1"/>
  <c r="A756" i="39"/>
  <c r="B756" i="39" s="1"/>
  <c r="A757" i="39"/>
  <c r="B757" i="39" s="1"/>
  <c r="A758" i="39"/>
  <c r="B758" i="39" s="1"/>
  <c r="A759" i="39"/>
  <c r="B759" i="39" s="1"/>
  <c r="A760" i="39"/>
  <c r="B760" i="39" s="1"/>
  <c r="A761" i="39"/>
  <c r="B761" i="39" s="1"/>
  <c r="A762" i="39"/>
  <c r="B762" i="39" s="1"/>
  <c r="A763" i="39"/>
  <c r="B763" i="39" s="1"/>
  <c r="A764" i="39"/>
  <c r="B764" i="39" s="1"/>
  <c r="A765" i="39"/>
  <c r="B765" i="39" s="1"/>
  <c r="A766" i="39"/>
  <c r="B766" i="39" s="1"/>
  <c r="A767" i="39"/>
  <c r="B767" i="39" s="1"/>
  <c r="A768" i="39"/>
  <c r="B768" i="39" s="1"/>
  <c r="A769" i="39"/>
  <c r="B769" i="39" s="1"/>
  <c r="A770" i="39"/>
  <c r="B770" i="39"/>
  <c r="A771" i="39"/>
  <c r="B771" i="39" s="1"/>
  <c r="A772" i="39"/>
  <c r="B772" i="39" s="1"/>
  <c r="A773" i="39"/>
  <c r="B773" i="39" s="1"/>
  <c r="A774" i="39"/>
  <c r="B774" i="39" s="1"/>
  <c r="A775" i="39"/>
  <c r="B775" i="39" s="1"/>
  <c r="A776" i="39"/>
  <c r="B776" i="39" s="1"/>
  <c r="A777" i="39"/>
  <c r="B777" i="39" s="1"/>
  <c r="A778" i="39"/>
  <c r="B778" i="39"/>
  <c r="A779" i="39"/>
  <c r="B779" i="39" s="1"/>
  <c r="A780" i="39"/>
  <c r="B780" i="39" s="1"/>
  <c r="A781" i="39"/>
  <c r="B781" i="39" s="1"/>
  <c r="A782" i="39"/>
  <c r="B782" i="39" s="1"/>
  <c r="A783" i="39"/>
  <c r="B783" i="39" s="1"/>
  <c r="A784" i="39"/>
  <c r="B784" i="39" s="1"/>
  <c r="A785" i="39"/>
  <c r="B785" i="39" s="1"/>
  <c r="A786" i="39"/>
  <c r="B786" i="39"/>
  <c r="A787" i="39"/>
  <c r="B787" i="39" s="1"/>
  <c r="A788" i="39"/>
  <c r="B788" i="39" s="1"/>
  <c r="A789" i="39"/>
  <c r="B789" i="39" s="1"/>
  <c r="A790" i="39"/>
  <c r="B790" i="39" s="1"/>
  <c r="A791" i="39"/>
  <c r="B791" i="39" s="1"/>
  <c r="A792" i="39"/>
  <c r="B792" i="39" s="1"/>
  <c r="A793" i="39"/>
  <c r="B793" i="39" s="1"/>
  <c r="A794" i="39"/>
  <c r="B794" i="39" s="1"/>
  <c r="A795" i="39"/>
  <c r="B795" i="39" s="1"/>
  <c r="A796" i="39"/>
  <c r="B796" i="39" s="1"/>
  <c r="A797" i="39"/>
  <c r="B797" i="39" s="1"/>
  <c r="A798" i="39"/>
  <c r="B798" i="39" s="1"/>
  <c r="A799" i="39"/>
  <c r="B799" i="39" s="1"/>
  <c r="A800" i="39"/>
  <c r="B800" i="39" s="1"/>
  <c r="A801" i="39"/>
  <c r="B801" i="39" s="1"/>
  <c r="A802" i="39"/>
  <c r="B802" i="39"/>
  <c r="A803" i="39"/>
  <c r="B803" i="39" s="1"/>
  <c r="A804" i="39"/>
  <c r="B804" i="39" s="1"/>
  <c r="A805" i="39"/>
  <c r="B805" i="39" s="1"/>
  <c r="A806" i="39"/>
  <c r="B806" i="39" s="1"/>
  <c r="A807" i="39"/>
  <c r="B807" i="39" s="1"/>
  <c r="A808" i="39"/>
  <c r="B808" i="39" s="1"/>
  <c r="A809" i="39"/>
  <c r="B809" i="39" s="1"/>
  <c r="A810" i="39"/>
  <c r="B810" i="39"/>
  <c r="A811" i="39"/>
  <c r="B811" i="39" s="1"/>
  <c r="A812" i="39"/>
  <c r="B812" i="39" s="1"/>
  <c r="A813" i="39"/>
  <c r="B813" i="39" s="1"/>
  <c r="A814" i="39"/>
  <c r="B814" i="39" s="1"/>
  <c r="A815" i="39"/>
  <c r="B815" i="39" s="1"/>
  <c r="A816" i="39"/>
  <c r="B816" i="39" s="1"/>
  <c r="A817" i="39"/>
  <c r="B817" i="39" s="1"/>
  <c r="A818" i="39"/>
  <c r="B818" i="39"/>
  <c r="A819" i="39"/>
  <c r="B819" i="39" s="1"/>
  <c r="A820" i="39"/>
  <c r="B820" i="39" s="1"/>
  <c r="A821" i="39"/>
  <c r="B821" i="39" s="1"/>
  <c r="A822" i="39"/>
  <c r="B822" i="39" s="1"/>
  <c r="A823" i="39"/>
  <c r="B823" i="39" s="1"/>
  <c r="A824" i="39"/>
  <c r="B824" i="39" s="1"/>
  <c r="A825" i="39"/>
  <c r="B825" i="39" s="1"/>
  <c r="A826" i="39"/>
  <c r="B826" i="39" s="1"/>
  <c r="A827" i="39"/>
  <c r="B827" i="39" s="1"/>
  <c r="A828" i="39"/>
  <c r="B828" i="39" s="1"/>
  <c r="A829" i="39"/>
  <c r="B829" i="39" s="1"/>
  <c r="A830" i="39"/>
  <c r="B830" i="39" s="1"/>
  <c r="A831" i="39"/>
  <c r="B831" i="39" s="1"/>
  <c r="A832" i="39"/>
  <c r="B832" i="39" s="1"/>
  <c r="A833" i="39"/>
  <c r="B833" i="39" s="1"/>
  <c r="A834" i="39"/>
  <c r="B834" i="39"/>
  <c r="A835" i="39"/>
  <c r="B835" i="39" s="1"/>
  <c r="A836" i="39"/>
  <c r="B836" i="39" s="1"/>
  <c r="A837" i="39"/>
  <c r="B837" i="39" s="1"/>
  <c r="A838" i="39"/>
  <c r="B838" i="39" s="1"/>
  <c r="A839" i="39"/>
  <c r="B839" i="39" s="1"/>
  <c r="A840" i="39"/>
  <c r="B840" i="39" s="1"/>
  <c r="A841" i="39"/>
  <c r="B841" i="39" s="1"/>
  <c r="A842" i="39"/>
  <c r="B842" i="39"/>
  <c r="A843" i="39"/>
  <c r="B843" i="39" s="1"/>
  <c r="A844" i="39"/>
  <c r="B844" i="39" s="1"/>
  <c r="A845" i="39"/>
  <c r="B845" i="39" s="1"/>
  <c r="A846" i="39"/>
  <c r="B846" i="39" s="1"/>
  <c r="A847" i="39"/>
  <c r="B847" i="39" s="1"/>
  <c r="A848" i="39"/>
  <c r="B848" i="39" s="1"/>
  <c r="A849" i="39"/>
  <c r="B849" i="39" s="1"/>
  <c r="A850" i="39"/>
  <c r="B850" i="39"/>
  <c r="A851" i="39"/>
  <c r="B851" i="39" s="1"/>
  <c r="A852" i="39"/>
  <c r="B852" i="39" s="1"/>
  <c r="A853" i="39"/>
  <c r="B853" i="39" s="1"/>
  <c r="A854" i="39"/>
  <c r="B854" i="39" s="1"/>
  <c r="A855" i="39"/>
  <c r="B855" i="39" s="1"/>
  <c r="A856" i="39"/>
  <c r="B856" i="39" s="1"/>
  <c r="A857" i="39"/>
  <c r="B857" i="39" s="1"/>
  <c r="A858" i="39"/>
  <c r="B858" i="39" s="1"/>
  <c r="A859" i="39"/>
  <c r="B859" i="39" s="1"/>
  <c r="A860" i="39"/>
  <c r="B860" i="39" s="1"/>
  <c r="A861" i="39"/>
  <c r="B861" i="39" s="1"/>
  <c r="A862" i="39"/>
  <c r="B862" i="39" s="1"/>
  <c r="A863" i="39"/>
  <c r="B863" i="39" s="1"/>
  <c r="A864" i="39"/>
  <c r="B864" i="39" s="1"/>
  <c r="A865" i="39"/>
  <c r="B865" i="39" s="1"/>
  <c r="A866" i="39"/>
  <c r="B866" i="39"/>
  <c r="A867" i="39"/>
  <c r="B867" i="39" s="1"/>
  <c r="A868" i="39"/>
  <c r="B868" i="39" s="1"/>
  <c r="A869" i="39"/>
  <c r="B869" i="39" s="1"/>
  <c r="A870" i="39"/>
  <c r="B870" i="39" s="1"/>
  <c r="A871" i="39"/>
  <c r="B871" i="39" s="1"/>
  <c r="A872" i="39"/>
  <c r="B872" i="39" s="1"/>
  <c r="A873" i="39"/>
  <c r="B873" i="39" s="1"/>
  <c r="A874" i="39"/>
  <c r="B874" i="39"/>
  <c r="A875" i="39"/>
  <c r="B875" i="39" s="1"/>
  <c r="A876" i="39"/>
  <c r="B876" i="39" s="1"/>
  <c r="A877" i="39"/>
  <c r="B877" i="39" s="1"/>
  <c r="A878" i="39"/>
  <c r="B878" i="39" s="1"/>
  <c r="A879" i="39"/>
  <c r="B879" i="39" s="1"/>
  <c r="A880" i="39"/>
  <c r="B880" i="39" s="1"/>
  <c r="A881" i="39"/>
  <c r="B881" i="39" s="1"/>
  <c r="A882" i="39"/>
  <c r="B882" i="39" s="1"/>
  <c r="A883" i="39"/>
  <c r="B883" i="39" s="1"/>
  <c r="A884" i="39"/>
  <c r="B884" i="39" s="1"/>
  <c r="A885" i="39"/>
  <c r="B885" i="39" s="1"/>
  <c r="A886" i="39"/>
  <c r="B886" i="39" s="1"/>
  <c r="A887" i="39"/>
  <c r="B887" i="39" s="1"/>
  <c r="A888" i="39"/>
  <c r="B888" i="39" s="1"/>
  <c r="A889" i="39"/>
  <c r="B889" i="39" s="1"/>
  <c r="A890" i="39"/>
  <c r="B890" i="39" s="1"/>
  <c r="A891" i="39"/>
  <c r="B891" i="39" s="1"/>
  <c r="A892" i="39"/>
  <c r="B892" i="39" s="1"/>
  <c r="A893" i="39"/>
  <c r="B893" i="39" s="1"/>
  <c r="A894" i="39"/>
  <c r="B894" i="39" s="1"/>
  <c r="A895" i="39"/>
  <c r="B895" i="39" s="1"/>
  <c r="A896" i="39"/>
  <c r="B896" i="39" s="1"/>
  <c r="A897" i="39"/>
  <c r="B897" i="39" s="1"/>
  <c r="A898" i="39"/>
  <c r="B898" i="39"/>
  <c r="A899" i="39"/>
  <c r="B899" i="39" s="1"/>
  <c r="A900" i="39"/>
  <c r="B900" i="39" s="1"/>
  <c r="A901" i="39"/>
  <c r="B901" i="39" s="1"/>
  <c r="A902" i="39"/>
  <c r="B902" i="39" s="1"/>
  <c r="A903" i="39"/>
  <c r="B903" i="39" s="1"/>
  <c r="A904" i="39"/>
  <c r="B904" i="39" s="1"/>
  <c r="A905" i="39"/>
  <c r="B905" i="39" s="1"/>
  <c r="A906" i="39"/>
  <c r="B906" i="39"/>
  <c r="A907" i="39"/>
  <c r="B907" i="39" s="1"/>
  <c r="A908" i="39"/>
  <c r="B908" i="39" s="1"/>
  <c r="A909" i="39"/>
  <c r="B909" i="39" s="1"/>
  <c r="A910" i="39"/>
  <c r="B910" i="39" s="1"/>
  <c r="A911" i="39"/>
  <c r="B911" i="39" s="1"/>
  <c r="A912" i="39"/>
  <c r="B912" i="39" s="1"/>
  <c r="A913" i="39"/>
  <c r="B913" i="39" s="1"/>
  <c r="A914" i="39"/>
  <c r="B914" i="39" s="1"/>
  <c r="A915" i="39"/>
  <c r="B915" i="39" s="1"/>
  <c r="A916" i="39"/>
  <c r="B916" i="39" s="1"/>
  <c r="A917" i="39"/>
  <c r="B917" i="39" s="1"/>
  <c r="A918" i="39"/>
  <c r="B918" i="39" s="1"/>
  <c r="A919" i="39"/>
  <c r="B919" i="39" s="1"/>
  <c r="A920" i="39"/>
  <c r="B920" i="39" s="1"/>
  <c r="A921" i="39"/>
  <c r="B921" i="39" s="1"/>
  <c r="A922" i="39"/>
  <c r="B922" i="39" s="1"/>
  <c r="A923" i="39"/>
  <c r="B923" i="39" s="1"/>
  <c r="A924" i="39"/>
  <c r="B924" i="39" s="1"/>
  <c r="A925" i="39"/>
  <c r="B925" i="39" s="1"/>
  <c r="A926" i="39"/>
  <c r="B926" i="39" s="1"/>
  <c r="A927" i="39"/>
  <c r="B927" i="39" s="1"/>
  <c r="A928" i="39"/>
  <c r="B928" i="39" s="1"/>
  <c r="A929" i="39"/>
  <c r="B929" i="39" s="1"/>
  <c r="A930" i="39"/>
  <c r="B930" i="39"/>
  <c r="A931" i="39"/>
  <c r="B931" i="39" s="1"/>
  <c r="A932" i="39"/>
  <c r="B932" i="39" s="1"/>
  <c r="A933" i="39"/>
  <c r="B933" i="39" s="1"/>
  <c r="A934" i="39"/>
  <c r="B934" i="39" s="1"/>
  <c r="A935" i="39"/>
  <c r="B935" i="39" s="1"/>
  <c r="A936" i="39"/>
  <c r="B936" i="39" s="1"/>
  <c r="A937" i="39"/>
  <c r="B937" i="39" s="1"/>
  <c r="A938" i="39"/>
  <c r="B938" i="39" s="1"/>
  <c r="A939" i="39"/>
  <c r="B939" i="39" s="1"/>
  <c r="A940" i="39"/>
  <c r="B940" i="39"/>
  <c r="A941" i="39"/>
  <c r="B941" i="39" s="1"/>
  <c r="A942" i="39"/>
  <c r="B942" i="39" s="1"/>
  <c r="A943" i="39"/>
  <c r="B943" i="39" s="1"/>
  <c r="A944" i="39"/>
  <c r="B944" i="39" s="1"/>
  <c r="A945" i="39"/>
  <c r="B945" i="39" s="1"/>
  <c r="A946" i="39"/>
  <c r="B946" i="39" s="1"/>
  <c r="A947" i="39"/>
  <c r="B947" i="39" s="1"/>
  <c r="A948" i="39"/>
  <c r="B948" i="39" s="1"/>
  <c r="A949" i="39"/>
  <c r="B949" i="39" s="1"/>
  <c r="A950" i="39"/>
  <c r="B950" i="39" s="1"/>
  <c r="A951" i="39"/>
  <c r="B951" i="39" s="1"/>
  <c r="A952" i="39"/>
  <c r="B952" i="39" s="1"/>
  <c r="A953" i="39"/>
  <c r="B953" i="39" s="1"/>
  <c r="A954" i="39"/>
  <c r="B954" i="39" s="1"/>
  <c r="A955" i="39"/>
  <c r="B955" i="39" s="1"/>
  <c r="A956" i="39"/>
  <c r="B956" i="39"/>
  <c r="A957" i="39"/>
  <c r="B957" i="39" s="1"/>
  <c r="A958" i="39"/>
  <c r="B958" i="39" s="1"/>
  <c r="A959" i="39"/>
  <c r="B959" i="39" s="1"/>
  <c r="A960" i="39"/>
  <c r="B960" i="39" s="1"/>
  <c r="A961" i="39"/>
  <c r="B961" i="39" s="1"/>
  <c r="A962" i="39"/>
  <c r="B962" i="39" s="1"/>
  <c r="A963" i="39"/>
  <c r="B963" i="39" s="1"/>
  <c r="A964" i="39"/>
  <c r="B964" i="39"/>
  <c r="A965" i="39"/>
  <c r="B965" i="39" s="1"/>
  <c r="A966" i="39"/>
  <c r="B966" i="39" s="1"/>
  <c r="A967" i="39"/>
  <c r="B967" i="39" s="1"/>
  <c r="A968" i="39"/>
  <c r="B968" i="39" s="1"/>
  <c r="A969" i="39"/>
  <c r="B969" i="39" s="1"/>
  <c r="A970" i="39"/>
  <c r="B970" i="39" s="1"/>
  <c r="A971" i="39"/>
  <c r="B971" i="39" s="1"/>
  <c r="A972" i="39"/>
  <c r="B972" i="39"/>
  <c r="A973" i="39"/>
  <c r="B973" i="39" s="1"/>
  <c r="A974" i="39"/>
  <c r="B974" i="39" s="1"/>
  <c r="A975" i="39"/>
  <c r="B975" i="39" s="1"/>
  <c r="A976" i="39"/>
  <c r="B976" i="39" s="1"/>
  <c r="A977" i="39"/>
  <c r="B977" i="39" s="1"/>
  <c r="A978" i="39"/>
  <c r="B978" i="39" s="1"/>
  <c r="A979" i="39"/>
  <c r="B979" i="39" s="1"/>
  <c r="A980" i="39"/>
  <c r="B980" i="39"/>
  <c r="A981" i="39"/>
  <c r="B981" i="39" s="1"/>
  <c r="A982" i="39"/>
  <c r="B982" i="39" s="1"/>
  <c r="A983" i="39"/>
  <c r="B983" i="39" s="1"/>
  <c r="A984" i="39"/>
  <c r="B984" i="39" s="1"/>
  <c r="A985" i="39"/>
  <c r="B985" i="39" s="1"/>
  <c r="A986" i="39"/>
  <c r="B986" i="39" s="1"/>
  <c r="A987" i="39"/>
  <c r="B987" i="39" s="1"/>
  <c r="A988" i="39"/>
  <c r="B988" i="39"/>
  <c r="A989" i="39"/>
  <c r="B989" i="39" s="1"/>
  <c r="A990" i="39"/>
  <c r="B990" i="39" s="1"/>
  <c r="A991" i="39"/>
  <c r="B991" i="39" s="1"/>
  <c r="A992" i="39"/>
  <c r="B992" i="39" s="1"/>
  <c r="A993" i="39"/>
  <c r="B993" i="39" s="1"/>
  <c r="A994" i="39"/>
  <c r="B994" i="39" s="1"/>
  <c r="A995" i="39"/>
  <c r="B995" i="39" s="1"/>
  <c r="A996" i="39"/>
  <c r="B996" i="39"/>
  <c r="A997" i="39"/>
  <c r="B997" i="39" s="1"/>
  <c r="A998" i="39"/>
  <c r="B998" i="39" s="1"/>
  <c r="A999" i="39"/>
  <c r="B999" i="39" s="1"/>
  <c r="A1000" i="39"/>
  <c r="B1000" i="39" s="1"/>
  <c r="A671" i="39"/>
  <c r="B671" i="39" s="1"/>
  <c r="L668" i="39"/>
  <c r="W668" i="39"/>
  <c r="AH668" i="39"/>
  <c r="AS668" i="39"/>
  <c r="BD668" i="39"/>
  <c r="BO668" i="39"/>
  <c r="BZ668" i="39"/>
  <c r="CK668" i="39"/>
  <c r="CV668" i="39"/>
  <c r="DG668" i="39"/>
  <c r="DR668" i="39"/>
  <c r="EC668" i="39"/>
  <c r="EN668" i="39"/>
  <c r="EY668" i="39"/>
  <c r="FJ668" i="39"/>
  <c r="GK668" i="39"/>
  <c r="FT272" i="39"/>
  <c r="FU272" i="39"/>
  <c r="FV272" i="39"/>
  <c r="FW272" i="39"/>
  <c r="FX272" i="39"/>
  <c r="GA272" i="39"/>
  <c r="GB272" i="39"/>
  <c r="GC272" i="39"/>
  <c r="GE272" i="39"/>
  <c r="FT324" i="39"/>
  <c r="FU324" i="39"/>
  <c r="FV324" i="39"/>
  <c r="FW324" i="39"/>
  <c r="FX324" i="39"/>
  <c r="FY324" i="39"/>
  <c r="FZ324" i="39"/>
  <c r="GA324" i="39"/>
  <c r="GB324" i="39"/>
  <c r="GC324" i="39"/>
  <c r="GE324" i="39"/>
  <c r="FS1001" i="39"/>
  <c r="FT1001" i="39"/>
  <c r="FU1001" i="39"/>
  <c r="FV1001" i="39"/>
  <c r="FW1001" i="39"/>
  <c r="FX1001" i="39"/>
  <c r="FY1001" i="39"/>
  <c r="FZ1001" i="39"/>
  <c r="GA1001" i="39"/>
  <c r="GB1001" i="39"/>
  <c r="GC1001" i="39"/>
  <c r="GD1001" i="39"/>
  <c r="GE1001" i="39"/>
  <c r="GF1001" i="39"/>
  <c r="GG1001" i="39"/>
  <c r="L318" i="39"/>
  <c r="W318" i="39"/>
  <c r="AH318" i="39"/>
  <c r="AS318" i="39"/>
  <c r="BD318" i="39"/>
  <c r="BO318" i="39"/>
  <c r="BZ318" i="39"/>
  <c r="CK318" i="39"/>
  <c r="CV318" i="39"/>
  <c r="DG318" i="39"/>
  <c r="DR318" i="39"/>
  <c r="EC318" i="39"/>
  <c r="EN318" i="39"/>
  <c r="EY318" i="39"/>
  <c r="FJ318" i="39"/>
  <c r="L265" i="39"/>
  <c r="W265" i="39"/>
  <c r="AH265" i="39"/>
  <c r="AS265" i="39"/>
  <c r="BD265" i="39"/>
  <c r="BO265" i="39"/>
  <c r="BZ265" i="39"/>
  <c r="CK265" i="39"/>
  <c r="CV265" i="39"/>
  <c r="DG265" i="39"/>
  <c r="DR265" i="39"/>
  <c r="EC265" i="39"/>
  <c r="EN265" i="39"/>
  <c r="EY265" i="39"/>
  <c r="FJ265" i="39"/>
  <c r="L614" i="39"/>
  <c r="W614" i="39"/>
  <c r="AH614" i="39"/>
  <c r="AS614" i="39"/>
  <c r="BD614" i="39"/>
  <c r="BO614" i="39"/>
  <c r="BZ614" i="39"/>
  <c r="CK614" i="39"/>
  <c r="CV614" i="39"/>
  <c r="DG614" i="39"/>
  <c r="DR614" i="39"/>
  <c r="EC614" i="39"/>
  <c r="EN614" i="39"/>
  <c r="EY614" i="39"/>
  <c r="FJ614" i="39"/>
  <c r="L324" i="39"/>
  <c r="W324" i="39"/>
  <c r="AH324" i="39"/>
  <c r="AS324" i="39"/>
  <c r="BD324" i="39"/>
  <c r="BO324" i="39"/>
  <c r="BZ324" i="39"/>
  <c r="CK324" i="39"/>
  <c r="CV324" i="39"/>
  <c r="DG324" i="39"/>
  <c r="DR324" i="39"/>
  <c r="EC324" i="39"/>
  <c r="EN324" i="39"/>
  <c r="EY324" i="39"/>
  <c r="FJ324" i="39"/>
  <c r="L669" i="39"/>
  <c r="W669" i="39"/>
  <c r="AH669" i="39"/>
  <c r="AS669" i="39"/>
  <c r="BD669" i="39"/>
  <c r="BO669" i="39"/>
  <c r="BZ669" i="39"/>
  <c r="CK669" i="39"/>
  <c r="CV669" i="39"/>
  <c r="DG669" i="39"/>
  <c r="DR669" i="39"/>
  <c r="EC669" i="39"/>
  <c r="EN669" i="39"/>
  <c r="EY669" i="39"/>
  <c r="FJ669" i="39"/>
  <c r="L491" i="39"/>
  <c r="W491" i="39"/>
  <c r="AH491" i="39"/>
  <c r="AS491" i="39"/>
  <c r="BD491" i="39"/>
  <c r="BO491" i="39"/>
  <c r="BZ491" i="39"/>
  <c r="CK491" i="39"/>
  <c r="CV491" i="39"/>
  <c r="DG491" i="39"/>
  <c r="DR491" i="39"/>
  <c r="EC491" i="39"/>
  <c r="EN491" i="39"/>
  <c r="EY491" i="39"/>
  <c r="FJ491" i="39"/>
  <c r="L44" i="39"/>
  <c r="W44" i="39"/>
  <c r="AH44" i="39"/>
  <c r="AS44" i="39"/>
  <c r="BD44" i="39"/>
  <c r="BO44" i="39"/>
  <c r="BZ44" i="39"/>
  <c r="CK44" i="39"/>
  <c r="CV44" i="39"/>
  <c r="DG44" i="39"/>
  <c r="DR44" i="39"/>
  <c r="EC44" i="39"/>
  <c r="EN44" i="39"/>
  <c r="EY44" i="39"/>
  <c r="FJ44" i="39"/>
  <c r="L15" i="39"/>
  <c r="W15" i="39"/>
  <c r="AH15" i="39"/>
  <c r="AS15" i="39"/>
  <c r="BD15" i="39"/>
  <c r="BO15" i="39"/>
  <c r="BZ15" i="39"/>
  <c r="CK15" i="39"/>
  <c r="CV15" i="39"/>
  <c r="DG15" i="39"/>
  <c r="DR15" i="39"/>
  <c r="EC15" i="39"/>
  <c r="EN15" i="39"/>
  <c r="EY15" i="39"/>
  <c r="FJ15" i="39"/>
  <c r="L47" i="39"/>
  <c r="W47" i="39"/>
  <c r="AH47" i="39"/>
  <c r="AS47" i="39"/>
  <c r="BD47" i="39"/>
  <c r="BO47" i="39"/>
  <c r="BZ47" i="39"/>
  <c r="CK47" i="39"/>
  <c r="CV47" i="39"/>
  <c r="DG47" i="39"/>
  <c r="DR47" i="39"/>
  <c r="EC47" i="39"/>
  <c r="EN47" i="39"/>
  <c r="EY47" i="39"/>
  <c r="FJ47" i="39"/>
  <c r="L128" i="39"/>
  <c r="W128" i="39"/>
  <c r="AH128" i="39"/>
  <c r="AS128" i="39"/>
  <c r="BD128" i="39"/>
  <c r="BO128" i="39"/>
  <c r="BZ128" i="39"/>
  <c r="CK128" i="39"/>
  <c r="CV128" i="39"/>
  <c r="DG128" i="39"/>
  <c r="DR128" i="39"/>
  <c r="EC128" i="39"/>
  <c r="EN128" i="39"/>
  <c r="EY128" i="39"/>
  <c r="FJ128" i="39"/>
  <c r="L260" i="39"/>
  <c r="W260" i="39"/>
  <c r="AH260" i="39"/>
  <c r="AS260" i="39"/>
  <c r="BD260" i="39"/>
  <c r="BO260" i="39"/>
  <c r="BZ260" i="39"/>
  <c r="CK260" i="39"/>
  <c r="CV260" i="39"/>
  <c r="DG260" i="39"/>
  <c r="DR260" i="39"/>
  <c r="EC260" i="39"/>
  <c r="EN260" i="39"/>
  <c r="EY260" i="39"/>
  <c r="FJ260" i="39"/>
  <c r="L118" i="39"/>
  <c r="W118" i="39"/>
  <c r="AH118" i="39"/>
  <c r="AS118" i="39"/>
  <c r="BD118" i="39"/>
  <c r="BO118" i="39"/>
  <c r="BZ118" i="39"/>
  <c r="CK118" i="39"/>
  <c r="CV118" i="39"/>
  <c r="DG118" i="39"/>
  <c r="DR118" i="39"/>
  <c r="EC118" i="39"/>
  <c r="EN118" i="39"/>
  <c r="EY118" i="39"/>
  <c r="FJ118" i="39"/>
  <c r="L82" i="39"/>
  <c r="W82" i="39"/>
  <c r="AH82" i="39"/>
  <c r="AS82" i="39"/>
  <c r="BD82" i="39"/>
  <c r="BO82" i="39"/>
  <c r="BZ82" i="39"/>
  <c r="CK82" i="39"/>
  <c r="CV82" i="39"/>
  <c r="DG82" i="39"/>
  <c r="DR82" i="39"/>
  <c r="EC82" i="39"/>
  <c r="EN82" i="39"/>
  <c r="EY82" i="39"/>
  <c r="FJ82" i="39"/>
  <c r="GI82" i="39"/>
  <c r="L35" i="39"/>
  <c r="W35" i="39"/>
  <c r="AH35" i="39"/>
  <c r="AS35" i="39"/>
  <c r="BD35" i="39"/>
  <c r="BO35" i="39"/>
  <c r="BZ35" i="39"/>
  <c r="CK35" i="39"/>
  <c r="CV35" i="39"/>
  <c r="DG35" i="39"/>
  <c r="DR35" i="39"/>
  <c r="EC35" i="39"/>
  <c r="EN35" i="39"/>
  <c r="EY35" i="39"/>
  <c r="FJ35" i="39"/>
  <c r="L41" i="39"/>
  <c r="W41" i="39"/>
  <c r="AH41" i="39"/>
  <c r="AS41" i="39"/>
  <c r="BD41" i="39"/>
  <c r="BO41" i="39"/>
  <c r="BZ41" i="39"/>
  <c r="CK41" i="39"/>
  <c r="CV41" i="39"/>
  <c r="DG41" i="39"/>
  <c r="DR41" i="39"/>
  <c r="EC41" i="39"/>
  <c r="EN41" i="39"/>
  <c r="EY41" i="39"/>
  <c r="FJ41" i="39"/>
  <c r="L51" i="39"/>
  <c r="W51" i="39"/>
  <c r="AH51" i="39"/>
  <c r="AS51" i="39"/>
  <c r="BD51" i="39"/>
  <c r="BO51" i="39"/>
  <c r="BZ51" i="39"/>
  <c r="CK51" i="39"/>
  <c r="CV51" i="39"/>
  <c r="DG51" i="39"/>
  <c r="DR51" i="39"/>
  <c r="EC51" i="39"/>
  <c r="EN51" i="39"/>
  <c r="EY51" i="39"/>
  <c r="FJ51" i="39"/>
  <c r="L19" i="39"/>
  <c r="W19" i="39"/>
  <c r="AH19" i="39"/>
  <c r="AS19" i="39"/>
  <c r="BD19" i="39"/>
  <c r="BO19" i="39"/>
  <c r="BZ19" i="39"/>
  <c r="CK19" i="39"/>
  <c r="CV19" i="39"/>
  <c r="DG19" i="39"/>
  <c r="DR19" i="39"/>
  <c r="EC19" i="39"/>
  <c r="EN19" i="39"/>
  <c r="EY19" i="39"/>
  <c r="FJ19" i="39"/>
  <c r="L126" i="39"/>
  <c r="W126" i="39"/>
  <c r="AH126" i="39"/>
  <c r="AS126" i="39"/>
  <c r="BD126" i="39"/>
  <c r="BO126" i="39"/>
  <c r="BZ126" i="39"/>
  <c r="CK126" i="39"/>
  <c r="CV126" i="39"/>
  <c r="DG126" i="39"/>
  <c r="DR126" i="39"/>
  <c r="EC126" i="39"/>
  <c r="EN126" i="39"/>
  <c r="EY126" i="39"/>
  <c r="FJ126" i="39"/>
  <c r="L10" i="39"/>
  <c r="W10" i="39"/>
  <c r="AH10" i="39"/>
  <c r="AS10" i="39"/>
  <c r="BD10" i="39"/>
  <c r="BO10" i="39"/>
  <c r="BZ10" i="39"/>
  <c r="CK10" i="39"/>
  <c r="CV10" i="39"/>
  <c r="DG10" i="39"/>
  <c r="DR10" i="39"/>
  <c r="EC10" i="39"/>
  <c r="EN10" i="39"/>
  <c r="EY10" i="39"/>
  <c r="FJ10" i="39"/>
  <c r="GI10" i="39"/>
  <c r="L9" i="39"/>
  <c r="W9" i="39"/>
  <c r="AH9" i="39"/>
  <c r="AS9" i="39"/>
  <c r="BD9" i="39"/>
  <c r="BO9" i="39"/>
  <c r="BZ9" i="39"/>
  <c r="CK9" i="39"/>
  <c r="CV9" i="39"/>
  <c r="DG9" i="39"/>
  <c r="DR9" i="39"/>
  <c r="EC9" i="39"/>
  <c r="EN9" i="39"/>
  <c r="EY9" i="39"/>
  <c r="FJ9" i="39"/>
  <c r="L8" i="39"/>
  <c r="W8" i="39"/>
  <c r="AH8" i="39"/>
  <c r="AS8" i="39"/>
  <c r="BD8" i="39"/>
  <c r="BO8" i="39"/>
  <c r="BZ8" i="39"/>
  <c r="CK8" i="39"/>
  <c r="CV8" i="39"/>
  <c r="DG8" i="39"/>
  <c r="DR8" i="39"/>
  <c r="EC8" i="39"/>
  <c r="EN8" i="39"/>
  <c r="EY8" i="39"/>
  <c r="FJ8" i="39"/>
  <c r="GI8" i="39"/>
  <c r="L7" i="39"/>
  <c r="W7" i="39"/>
  <c r="AH7" i="39"/>
  <c r="AS7" i="39"/>
  <c r="BD7" i="39"/>
  <c r="BO7" i="39"/>
  <c r="BZ7" i="39"/>
  <c r="CK7" i="39"/>
  <c r="CV7" i="39"/>
  <c r="DG7" i="39"/>
  <c r="DR7" i="39"/>
  <c r="EC7" i="39"/>
  <c r="EN7" i="39"/>
  <c r="EY7" i="39"/>
  <c r="FJ7" i="39"/>
  <c r="N6" i="47"/>
  <c r="B7" i="47"/>
  <c r="E8" i="47"/>
  <c r="H9" i="47"/>
  <c r="I9" i="47" s="1"/>
  <c r="H10" i="47"/>
  <c r="K8" i="47"/>
  <c r="K11" i="47" s="1"/>
  <c r="L8" i="47"/>
  <c r="L14" i="47" s="1"/>
  <c r="H11" i="47"/>
  <c r="I11" i="47" s="1"/>
  <c r="H12" i="47"/>
  <c r="I12" i="47" s="1"/>
  <c r="H13" i="47"/>
  <c r="I13" i="47" s="1"/>
  <c r="H14" i="47"/>
  <c r="I14" i="47" s="1"/>
  <c r="H15" i="47"/>
  <c r="I15" i="47" s="1"/>
  <c r="H16" i="47"/>
  <c r="I16" i="47" s="1"/>
  <c r="J16" i="47" s="1"/>
  <c r="H17" i="47"/>
  <c r="I17" i="47" s="1"/>
  <c r="H18" i="47"/>
  <c r="I18" i="47"/>
  <c r="J18" i="47" s="1"/>
  <c r="H19" i="47"/>
  <c r="I19" i="47" s="1"/>
  <c r="H20" i="47"/>
  <c r="I20" i="47"/>
  <c r="J20" i="47" s="1"/>
  <c r="H21" i="47"/>
  <c r="I21" i="47" s="1"/>
  <c r="H22" i="47"/>
  <c r="I22" i="47" s="1"/>
  <c r="H23" i="47"/>
  <c r="I23" i="47" s="1"/>
  <c r="H24" i="47"/>
  <c r="I24" i="47" s="1"/>
  <c r="H25" i="47"/>
  <c r="I25" i="47" s="1"/>
  <c r="N25" i="47" s="1"/>
  <c r="H26" i="47"/>
  <c r="H27" i="47"/>
  <c r="I27" i="47" s="1"/>
  <c r="H28" i="47"/>
  <c r="I28" i="47" s="1"/>
  <c r="H29" i="47"/>
  <c r="I29" i="47" s="1"/>
  <c r="H30" i="47"/>
  <c r="I30" i="47" s="1"/>
  <c r="N31" i="47"/>
  <c r="P31" i="47" s="1"/>
  <c r="J31" i="47"/>
  <c r="L11" i="47"/>
  <c r="L16" i="47"/>
  <c r="L23" i="47"/>
  <c r="GK1000" i="39"/>
  <c r="L1000" i="39"/>
  <c r="W1000" i="39"/>
  <c r="AH1000" i="39"/>
  <c r="AS1000" i="39"/>
  <c r="BD1000" i="39"/>
  <c r="BO1000" i="39"/>
  <c r="BZ1000" i="39"/>
  <c r="CK1000" i="39"/>
  <c r="CV1000" i="39"/>
  <c r="DG1000" i="39"/>
  <c r="DR1000" i="39"/>
  <c r="EC1000" i="39"/>
  <c r="EN1000" i="39"/>
  <c r="EY1000" i="39"/>
  <c r="FJ1000" i="39"/>
  <c r="GK354" i="39"/>
  <c r="L354" i="39"/>
  <c r="W354" i="39"/>
  <c r="AH354" i="39"/>
  <c r="AS354" i="39"/>
  <c r="BD354" i="39"/>
  <c r="BO354" i="39"/>
  <c r="BZ354" i="39"/>
  <c r="CK354" i="39"/>
  <c r="CV354" i="39"/>
  <c r="DG354" i="39"/>
  <c r="DR354" i="39"/>
  <c r="EC354" i="39"/>
  <c r="EN354" i="39"/>
  <c r="EY354" i="39"/>
  <c r="FJ354" i="39"/>
  <c r="GK353" i="39"/>
  <c r="L353" i="39"/>
  <c r="W353" i="39"/>
  <c r="AH353" i="39"/>
  <c r="AS353" i="39"/>
  <c r="BD353" i="39"/>
  <c r="BO353" i="39"/>
  <c r="BZ353" i="39"/>
  <c r="CK353" i="39"/>
  <c r="CV353" i="39"/>
  <c r="DG353" i="39"/>
  <c r="DR353" i="39"/>
  <c r="EC353" i="39"/>
  <c r="EN353" i="39"/>
  <c r="EY353" i="39"/>
  <c r="FJ353" i="39"/>
  <c r="GK352" i="39"/>
  <c r="L352" i="39"/>
  <c r="W352" i="39"/>
  <c r="AH352" i="39"/>
  <c r="AS352" i="39"/>
  <c r="BD352" i="39"/>
  <c r="BO352" i="39"/>
  <c r="BZ352" i="39"/>
  <c r="CK352" i="39"/>
  <c r="CV352" i="39"/>
  <c r="DG352" i="39"/>
  <c r="DR352" i="39"/>
  <c r="EC352" i="39"/>
  <c r="EN352" i="39"/>
  <c r="EY352" i="39"/>
  <c r="FJ352" i="39"/>
  <c r="GK999" i="39"/>
  <c r="L999" i="39"/>
  <c r="GH999" i="39" s="1"/>
  <c r="GJ999" i="39" s="1"/>
  <c r="F999" i="39" s="1"/>
  <c r="W999" i="39"/>
  <c r="AH999" i="39"/>
  <c r="AS999" i="39"/>
  <c r="BD999" i="39"/>
  <c r="BO999" i="39"/>
  <c r="BZ999" i="39"/>
  <c r="CK999" i="39"/>
  <c r="CV999" i="39"/>
  <c r="DG999" i="39"/>
  <c r="DR999" i="39"/>
  <c r="EC999" i="39"/>
  <c r="EN999" i="39"/>
  <c r="EY999" i="39"/>
  <c r="FJ999" i="39"/>
  <c r="GK998" i="39"/>
  <c r="L998" i="39"/>
  <c r="W998" i="39"/>
  <c r="AH998" i="39"/>
  <c r="AS998" i="39"/>
  <c r="BD998" i="39"/>
  <c r="BO998" i="39"/>
  <c r="BZ998" i="39"/>
  <c r="CK998" i="39"/>
  <c r="CV998" i="39"/>
  <c r="DG998" i="39"/>
  <c r="DR998" i="39"/>
  <c r="EC998" i="39"/>
  <c r="EN998" i="39"/>
  <c r="EY998" i="39"/>
  <c r="FJ998" i="39"/>
  <c r="GK997" i="39"/>
  <c r="L997" i="39"/>
  <c r="W997" i="39"/>
  <c r="AH997" i="39"/>
  <c r="AS997" i="39"/>
  <c r="BD997" i="39"/>
  <c r="BO997" i="39"/>
  <c r="BZ997" i="39"/>
  <c r="CK997" i="39"/>
  <c r="CV997" i="39"/>
  <c r="DG997" i="39"/>
  <c r="DR997" i="39"/>
  <c r="EC997" i="39"/>
  <c r="EN997" i="39"/>
  <c r="EY997" i="39"/>
  <c r="FJ997" i="39"/>
  <c r="GK996" i="39"/>
  <c r="L996" i="39"/>
  <c r="W996" i="39"/>
  <c r="AH996" i="39"/>
  <c r="AS996" i="39"/>
  <c r="BD996" i="39"/>
  <c r="BO996" i="39"/>
  <c r="BZ996" i="39"/>
  <c r="CK996" i="39"/>
  <c r="CV996" i="39"/>
  <c r="DG996" i="39"/>
  <c r="DR996" i="39"/>
  <c r="EC996" i="39"/>
  <c r="EN996" i="39"/>
  <c r="EY996" i="39"/>
  <c r="FJ996" i="39"/>
  <c r="GK995" i="39"/>
  <c r="L995" i="39"/>
  <c r="W995" i="39"/>
  <c r="AH995" i="39"/>
  <c r="AS995" i="39"/>
  <c r="BD995" i="39"/>
  <c r="BO995" i="39"/>
  <c r="BZ995" i="39"/>
  <c r="CK995" i="39"/>
  <c r="CV995" i="39"/>
  <c r="DG995" i="39"/>
  <c r="DR995" i="39"/>
  <c r="EC995" i="39"/>
  <c r="EN995" i="39"/>
  <c r="EY995" i="39"/>
  <c r="FJ995" i="39"/>
  <c r="GK994" i="39"/>
  <c r="L994" i="39"/>
  <c r="W994" i="39"/>
  <c r="AH994" i="39"/>
  <c r="AS994" i="39"/>
  <c r="BD994" i="39"/>
  <c r="BO994" i="39"/>
  <c r="BZ994" i="39"/>
  <c r="CK994" i="39"/>
  <c r="CV994" i="39"/>
  <c r="DG994" i="39"/>
  <c r="DR994" i="39"/>
  <c r="EC994" i="39"/>
  <c r="EN994" i="39"/>
  <c r="EY994" i="39"/>
  <c r="FJ994" i="39"/>
  <c r="GK993" i="39"/>
  <c r="L993" i="39"/>
  <c r="W993" i="39"/>
  <c r="AH993" i="39"/>
  <c r="AS993" i="39"/>
  <c r="BD993" i="39"/>
  <c r="BO993" i="39"/>
  <c r="BZ993" i="39"/>
  <c r="CK993" i="39"/>
  <c r="CV993" i="39"/>
  <c r="DG993" i="39"/>
  <c r="DR993" i="39"/>
  <c r="EC993" i="39"/>
  <c r="EN993" i="39"/>
  <c r="EY993" i="39"/>
  <c r="FJ993" i="39"/>
  <c r="GK992" i="39"/>
  <c r="L992" i="39"/>
  <c r="W992" i="39"/>
  <c r="AH992" i="39"/>
  <c r="AS992" i="39"/>
  <c r="BD992" i="39"/>
  <c r="BO992" i="39"/>
  <c r="BZ992" i="39"/>
  <c r="CK992" i="39"/>
  <c r="CV992" i="39"/>
  <c r="DG992" i="39"/>
  <c r="DR992" i="39"/>
  <c r="EC992" i="39"/>
  <c r="EN992" i="39"/>
  <c r="EY992" i="39"/>
  <c r="FJ992" i="39"/>
  <c r="GK991" i="39"/>
  <c r="L991" i="39"/>
  <c r="W991" i="39"/>
  <c r="AH991" i="39"/>
  <c r="AS991" i="39"/>
  <c r="BD991" i="39"/>
  <c r="BO991" i="39"/>
  <c r="BZ991" i="39"/>
  <c r="CK991" i="39"/>
  <c r="CV991" i="39"/>
  <c r="DG991" i="39"/>
  <c r="DR991" i="39"/>
  <c r="EC991" i="39"/>
  <c r="EN991" i="39"/>
  <c r="EY991" i="39"/>
  <c r="FJ991" i="39"/>
  <c r="GK990" i="39"/>
  <c r="L990" i="39"/>
  <c r="W990" i="39"/>
  <c r="AH990" i="39"/>
  <c r="AS990" i="39"/>
  <c r="BD990" i="39"/>
  <c r="BO990" i="39"/>
  <c r="BZ990" i="39"/>
  <c r="CK990" i="39"/>
  <c r="CV990" i="39"/>
  <c r="DG990" i="39"/>
  <c r="DR990" i="39"/>
  <c r="EC990" i="39"/>
  <c r="EN990" i="39"/>
  <c r="EY990" i="39"/>
  <c r="FJ990" i="39"/>
  <c r="GK989" i="39"/>
  <c r="L989" i="39"/>
  <c r="W989" i="39"/>
  <c r="AH989" i="39"/>
  <c r="AS989" i="39"/>
  <c r="BD989" i="39"/>
  <c r="BO989" i="39"/>
  <c r="BZ989" i="39"/>
  <c r="CK989" i="39"/>
  <c r="CV989" i="39"/>
  <c r="DG989" i="39"/>
  <c r="DR989" i="39"/>
  <c r="EC989" i="39"/>
  <c r="EN989" i="39"/>
  <c r="EY989" i="39"/>
  <c r="FJ989" i="39"/>
  <c r="GK988" i="39"/>
  <c r="L988" i="39"/>
  <c r="W988" i="39"/>
  <c r="AH988" i="39"/>
  <c r="AS988" i="39"/>
  <c r="BD988" i="39"/>
  <c r="BO988" i="39"/>
  <c r="BZ988" i="39"/>
  <c r="CK988" i="39"/>
  <c r="CV988" i="39"/>
  <c r="DG988" i="39"/>
  <c r="DR988" i="39"/>
  <c r="EC988" i="39"/>
  <c r="EN988" i="39"/>
  <c r="EY988" i="39"/>
  <c r="FJ988" i="39"/>
  <c r="GK987" i="39"/>
  <c r="L987" i="39"/>
  <c r="W987" i="39"/>
  <c r="AH987" i="39"/>
  <c r="AS987" i="39"/>
  <c r="BD987" i="39"/>
  <c r="BO987" i="39"/>
  <c r="BZ987" i="39"/>
  <c r="CK987" i="39"/>
  <c r="CV987" i="39"/>
  <c r="DG987" i="39"/>
  <c r="DR987" i="39"/>
  <c r="EC987" i="39"/>
  <c r="EN987" i="39"/>
  <c r="EY987" i="39"/>
  <c r="FJ987" i="39"/>
  <c r="GK986" i="39"/>
  <c r="L986" i="39"/>
  <c r="W986" i="39"/>
  <c r="AH986" i="39"/>
  <c r="AS986" i="39"/>
  <c r="BD986" i="39"/>
  <c r="BO986" i="39"/>
  <c r="BZ986" i="39"/>
  <c r="CK986" i="39"/>
  <c r="CV986" i="39"/>
  <c r="DG986" i="39"/>
  <c r="DR986" i="39"/>
  <c r="EC986" i="39"/>
  <c r="EN986" i="39"/>
  <c r="EY986" i="39"/>
  <c r="FJ986" i="39"/>
  <c r="GK985" i="39"/>
  <c r="L985" i="39"/>
  <c r="W985" i="39"/>
  <c r="AH985" i="39"/>
  <c r="AS985" i="39"/>
  <c r="BD985" i="39"/>
  <c r="BO985" i="39"/>
  <c r="BZ985" i="39"/>
  <c r="CK985" i="39"/>
  <c r="CV985" i="39"/>
  <c r="DG985" i="39"/>
  <c r="DR985" i="39"/>
  <c r="EC985" i="39"/>
  <c r="EN985" i="39"/>
  <c r="EY985" i="39"/>
  <c r="FJ985" i="39"/>
  <c r="GK984" i="39"/>
  <c r="L984" i="39"/>
  <c r="W984" i="39"/>
  <c r="AH984" i="39"/>
  <c r="AS984" i="39"/>
  <c r="BD984" i="39"/>
  <c r="BO984" i="39"/>
  <c r="BZ984" i="39"/>
  <c r="CK984" i="39"/>
  <c r="CV984" i="39"/>
  <c r="DG984" i="39"/>
  <c r="DR984" i="39"/>
  <c r="EC984" i="39"/>
  <c r="EN984" i="39"/>
  <c r="EY984" i="39"/>
  <c r="FJ984" i="39"/>
  <c r="GK983" i="39"/>
  <c r="L983" i="39"/>
  <c r="W983" i="39"/>
  <c r="AH983" i="39"/>
  <c r="AS983" i="39"/>
  <c r="BD983" i="39"/>
  <c r="BO983" i="39"/>
  <c r="BZ983" i="39"/>
  <c r="CK983" i="39"/>
  <c r="CV983" i="39"/>
  <c r="DG983" i="39"/>
  <c r="DR983" i="39"/>
  <c r="EC983" i="39"/>
  <c r="EN983" i="39"/>
  <c r="EY983" i="39"/>
  <c r="FJ983" i="39"/>
  <c r="GK982" i="39"/>
  <c r="L982" i="39"/>
  <c r="W982" i="39"/>
  <c r="AH982" i="39"/>
  <c r="AS982" i="39"/>
  <c r="BD982" i="39"/>
  <c r="BO982" i="39"/>
  <c r="BZ982" i="39"/>
  <c r="CK982" i="39"/>
  <c r="CV982" i="39"/>
  <c r="DG982" i="39"/>
  <c r="DR982" i="39"/>
  <c r="EC982" i="39"/>
  <c r="EN982" i="39"/>
  <c r="EY982" i="39"/>
  <c r="FJ982" i="39"/>
  <c r="GK981" i="39"/>
  <c r="L981" i="39"/>
  <c r="W981" i="39"/>
  <c r="AH981" i="39"/>
  <c r="AS981" i="39"/>
  <c r="BD981" i="39"/>
  <c r="BO981" i="39"/>
  <c r="BZ981" i="39"/>
  <c r="CK981" i="39"/>
  <c r="CV981" i="39"/>
  <c r="DG981" i="39"/>
  <c r="DR981" i="39"/>
  <c r="EC981" i="39"/>
  <c r="EN981" i="39"/>
  <c r="EY981" i="39"/>
  <c r="FJ981" i="39"/>
  <c r="GK980" i="39"/>
  <c r="L980" i="39"/>
  <c r="W980" i="39"/>
  <c r="AH980" i="39"/>
  <c r="AS980" i="39"/>
  <c r="BD980" i="39"/>
  <c r="BO980" i="39"/>
  <c r="BZ980" i="39"/>
  <c r="CK980" i="39"/>
  <c r="CV980" i="39"/>
  <c r="DG980" i="39"/>
  <c r="DR980" i="39"/>
  <c r="EC980" i="39"/>
  <c r="EN980" i="39"/>
  <c r="EY980" i="39"/>
  <c r="FJ980" i="39"/>
  <c r="GK979" i="39"/>
  <c r="L979" i="39"/>
  <c r="W979" i="39"/>
  <c r="AH979" i="39"/>
  <c r="AS979" i="39"/>
  <c r="BD979" i="39"/>
  <c r="BO979" i="39"/>
  <c r="BZ979" i="39"/>
  <c r="CK979" i="39"/>
  <c r="CV979" i="39"/>
  <c r="DG979" i="39"/>
  <c r="DR979" i="39"/>
  <c r="EC979" i="39"/>
  <c r="EN979" i="39"/>
  <c r="EY979" i="39"/>
  <c r="FJ979" i="39"/>
  <c r="GK978" i="39"/>
  <c r="L978" i="39"/>
  <c r="W978" i="39"/>
  <c r="AH978" i="39"/>
  <c r="AS978" i="39"/>
  <c r="BD978" i="39"/>
  <c r="BO978" i="39"/>
  <c r="BZ978" i="39"/>
  <c r="CK978" i="39"/>
  <c r="CV978" i="39"/>
  <c r="DG978" i="39"/>
  <c r="DR978" i="39"/>
  <c r="EC978" i="39"/>
  <c r="EN978" i="39"/>
  <c r="EY978" i="39"/>
  <c r="FJ978" i="39"/>
  <c r="GK977" i="39"/>
  <c r="L977" i="39"/>
  <c r="W977" i="39"/>
  <c r="AH977" i="39"/>
  <c r="AS977" i="39"/>
  <c r="BD977" i="39"/>
  <c r="BO977" i="39"/>
  <c r="BZ977" i="39"/>
  <c r="CK977" i="39"/>
  <c r="CV977" i="39"/>
  <c r="DG977" i="39"/>
  <c r="DR977" i="39"/>
  <c r="EC977" i="39"/>
  <c r="EN977" i="39"/>
  <c r="EY977" i="39"/>
  <c r="FJ977" i="39"/>
  <c r="GK976" i="39"/>
  <c r="L976" i="39"/>
  <c r="W976" i="39"/>
  <c r="AH976" i="39"/>
  <c r="AS976" i="39"/>
  <c r="BD976" i="39"/>
  <c r="BO976" i="39"/>
  <c r="BZ976" i="39"/>
  <c r="CK976" i="39"/>
  <c r="CV976" i="39"/>
  <c r="DG976" i="39"/>
  <c r="DR976" i="39"/>
  <c r="EC976" i="39"/>
  <c r="EN976" i="39"/>
  <c r="EY976" i="39"/>
  <c r="FJ976" i="39"/>
  <c r="GK975" i="39"/>
  <c r="L975" i="39"/>
  <c r="W975" i="39"/>
  <c r="AH975" i="39"/>
  <c r="AS975" i="39"/>
  <c r="BD975" i="39"/>
  <c r="BO975" i="39"/>
  <c r="BZ975" i="39"/>
  <c r="CK975" i="39"/>
  <c r="CV975" i="39"/>
  <c r="DG975" i="39"/>
  <c r="DR975" i="39"/>
  <c r="EC975" i="39"/>
  <c r="EN975" i="39"/>
  <c r="EY975" i="39"/>
  <c r="FJ975" i="39"/>
  <c r="GK974" i="39"/>
  <c r="L974" i="39"/>
  <c r="W974" i="39"/>
  <c r="AH974" i="39"/>
  <c r="AS974" i="39"/>
  <c r="BD974" i="39"/>
  <c r="BO974" i="39"/>
  <c r="BZ974" i="39"/>
  <c r="CK974" i="39"/>
  <c r="CV974" i="39"/>
  <c r="DG974" i="39"/>
  <c r="DR974" i="39"/>
  <c r="EC974" i="39"/>
  <c r="EN974" i="39"/>
  <c r="EY974" i="39"/>
  <c r="FJ974" i="39"/>
  <c r="GK973" i="39"/>
  <c r="L973" i="39"/>
  <c r="W973" i="39"/>
  <c r="AH973" i="39"/>
  <c r="AS973" i="39"/>
  <c r="BD973" i="39"/>
  <c r="BO973" i="39"/>
  <c r="BZ973" i="39"/>
  <c r="CK973" i="39"/>
  <c r="CV973" i="39"/>
  <c r="DG973" i="39"/>
  <c r="DR973" i="39"/>
  <c r="EC973" i="39"/>
  <c r="EN973" i="39"/>
  <c r="EY973" i="39"/>
  <c r="FJ973" i="39"/>
  <c r="GK972" i="39"/>
  <c r="L972" i="39"/>
  <c r="W972" i="39"/>
  <c r="AH972" i="39"/>
  <c r="AS972" i="39"/>
  <c r="BD972" i="39"/>
  <c r="BO972" i="39"/>
  <c r="BZ972" i="39"/>
  <c r="CK972" i="39"/>
  <c r="CV972" i="39"/>
  <c r="DG972" i="39"/>
  <c r="DR972" i="39"/>
  <c r="EC972" i="39"/>
  <c r="EN972" i="39"/>
  <c r="EY972" i="39"/>
  <c r="FJ972" i="39"/>
  <c r="GK971" i="39"/>
  <c r="L971" i="39"/>
  <c r="W971" i="39"/>
  <c r="AH971" i="39"/>
  <c r="AS971" i="39"/>
  <c r="BD971" i="39"/>
  <c r="BO971" i="39"/>
  <c r="BZ971" i="39"/>
  <c r="CK971" i="39"/>
  <c r="CV971" i="39"/>
  <c r="DG971" i="39"/>
  <c r="DR971" i="39"/>
  <c r="EC971" i="39"/>
  <c r="EN971" i="39"/>
  <c r="EY971" i="39"/>
  <c r="FJ971" i="39"/>
  <c r="GK970" i="39"/>
  <c r="L970" i="39"/>
  <c r="W970" i="39"/>
  <c r="AH970" i="39"/>
  <c r="AS970" i="39"/>
  <c r="BD970" i="39"/>
  <c r="BO970" i="39"/>
  <c r="BZ970" i="39"/>
  <c r="CK970" i="39"/>
  <c r="CV970" i="39"/>
  <c r="DG970" i="39"/>
  <c r="DR970" i="39"/>
  <c r="EC970" i="39"/>
  <c r="EN970" i="39"/>
  <c r="EY970" i="39"/>
  <c r="FJ970" i="39"/>
  <c r="GK969" i="39"/>
  <c r="L969" i="39"/>
  <c r="W969" i="39"/>
  <c r="AH969" i="39"/>
  <c r="AS969" i="39"/>
  <c r="BD969" i="39"/>
  <c r="BO969" i="39"/>
  <c r="BZ969" i="39"/>
  <c r="CK969" i="39"/>
  <c r="CV969" i="39"/>
  <c r="DG969" i="39"/>
  <c r="DR969" i="39"/>
  <c r="EC969" i="39"/>
  <c r="EN969" i="39"/>
  <c r="EY969" i="39"/>
  <c r="FJ969" i="39"/>
  <c r="GK968" i="39"/>
  <c r="L968" i="39"/>
  <c r="W968" i="39"/>
  <c r="AH968" i="39"/>
  <c r="AS968" i="39"/>
  <c r="BD968" i="39"/>
  <c r="BO968" i="39"/>
  <c r="BZ968" i="39"/>
  <c r="CK968" i="39"/>
  <c r="CV968" i="39"/>
  <c r="DG968" i="39"/>
  <c r="DR968" i="39"/>
  <c r="EC968" i="39"/>
  <c r="EN968" i="39"/>
  <c r="EY968" i="39"/>
  <c r="FJ968" i="39"/>
  <c r="GK967" i="39"/>
  <c r="L967" i="39"/>
  <c r="W967" i="39"/>
  <c r="AH967" i="39"/>
  <c r="AS967" i="39"/>
  <c r="BD967" i="39"/>
  <c r="BO967" i="39"/>
  <c r="BZ967" i="39"/>
  <c r="CK967" i="39"/>
  <c r="CV967" i="39"/>
  <c r="DG967" i="39"/>
  <c r="DR967" i="39"/>
  <c r="EC967" i="39"/>
  <c r="EN967" i="39"/>
  <c r="EY967" i="39"/>
  <c r="FJ967" i="39"/>
  <c r="GK966" i="39"/>
  <c r="L966" i="39"/>
  <c r="W966" i="39"/>
  <c r="AH966" i="39"/>
  <c r="AS966" i="39"/>
  <c r="BD966" i="39"/>
  <c r="BO966" i="39"/>
  <c r="BZ966" i="39"/>
  <c r="CK966" i="39"/>
  <c r="CV966" i="39"/>
  <c r="DG966" i="39"/>
  <c r="DR966" i="39"/>
  <c r="EC966" i="39"/>
  <c r="EN966" i="39"/>
  <c r="EY966" i="39"/>
  <c r="FJ966" i="39"/>
  <c r="GK965" i="39"/>
  <c r="L965" i="39"/>
  <c r="W965" i="39"/>
  <c r="AH965" i="39"/>
  <c r="AS965" i="39"/>
  <c r="BD965" i="39"/>
  <c r="BO965" i="39"/>
  <c r="BZ965" i="39"/>
  <c r="CK965" i="39"/>
  <c r="CV965" i="39"/>
  <c r="DG965" i="39"/>
  <c r="DR965" i="39"/>
  <c r="EC965" i="39"/>
  <c r="EN965" i="39"/>
  <c r="EY965" i="39"/>
  <c r="FJ965" i="39"/>
  <c r="GK964" i="39"/>
  <c r="L964" i="39"/>
  <c r="W964" i="39"/>
  <c r="AH964" i="39"/>
  <c r="AS964" i="39"/>
  <c r="BD964" i="39"/>
  <c r="BO964" i="39"/>
  <c r="BZ964" i="39"/>
  <c r="CK964" i="39"/>
  <c r="CV964" i="39"/>
  <c r="DG964" i="39"/>
  <c r="DR964" i="39"/>
  <c r="EC964" i="39"/>
  <c r="EN964" i="39"/>
  <c r="EY964" i="39"/>
  <c r="FJ964" i="39"/>
  <c r="GK963" i="39"/>
  <c r="L963" i="39"/>
  <c r="W963" i="39"/>
  <c r="AH963" i="39"/>
  <c r="AS963" i="39"/>
  <c r="BD963" i="39"/>
  <c r="BO963" i="39"/>
  <c r="BZ963" i="39"/>
  <c r="CK963" i="39"/>
  <c r="CV963" i="39"/>
  <c r="DG963" i="39"/>
  <c r="DR963" i="39"/>
  <c r="EC963" i="39"/>
  <c r="EN963" i="39"/>
  <c r="EY963" i="39"/>
  <c r="FJ963" i="39"/>
  <c r="GK962" i="39"/>
  <c r="L962" i="39"/>
  <c r="W962" i="39"/>
  <c r="AH962" i="39"/>
  <c r="AS962" i="39"/>
  <c r="BD962" i="39"/>
  <c r="BO962" i="39"/>
  <c r="BZ962" i="39"/>
  <c r="CK962" i="39"/>
  <c r="CV962" i="39"/>
  <c r="DG962" i="39"/>
  <c r="DR962" i="39"/>
  <c r="EC962" i="39"/>
  <c r="EN962" i="39"/>
  <c r="EY962" i="39"/>
  <c r="FJ962" i="39"/>
  <c r="GK961" i="39"/>
  <c r="L961" i="39"/>
  <c r="W961" i="39"/>
  <c r="AH961" i="39"/>
  <c r="AS961" i="39"/>
  <c r="BD961" i="39"/>
  <c r="BO961" i="39"/>
  <c r="BZ961" i="39"/>
  <c r="CK961" i="39"/>
  <c r="CV961" i="39"/>
  <c r="DG961" i="39"/>
  <c r="DR961" i="39"/>
  <c r="EC961" i="39"/>
  <c r="EN961" i="39"/>
  <c r="EY961" i="39"/>
  <c r="FJ961" i="39"/>
  <c r="GK960" i="39"/>
  <c r="L960" i="39"/>
  <c r="W960" i="39"/>
  <c r="AH960" i="39"/>
  <c r="AS960" i="39"/>
  <c r="BD960" i="39"/>
  <c r="BO960" i="39"/>
  <c r="BZ960" i="39"/>
  <c r="CK960" i="39"/>
  <c r="CV960" i="39"/>
  <c r="DG960" i="39"/>
  <c r="DR960" i="39"/>
  <c r="EC960" i="39"/>
  <c r="EN960" i="39"/>
  <c r="EY960" i="39"/>
  <c r="FJ960" i="39"/>
  <c r="GK959" i="39"/>
  <c r="L959" i="39"/>
  <c r="W959" i="39"/>
  <c r="AH959" i="39"/>
  <c r="AS959" i="39"/>
  <c r="BD959" i="39"/>
  <c r="BO959" i="39"/>
  <c r="BZ959" i="39"/>
  <c r="CK959" i="39"/>
  <c r="CV959" i="39"/>
  <c r="DG959" i="39"/>
  <c r="DR959" i="39"/>
  <c r="EC959" i="39"/>
  <c r="EN959" i="39"/>
  <c r="EY959" i="39"/>
  <c r="FJ959" i="39"/>
  <c r="GK958" i="39"/>
  <c r="L958" i="39"/>
  <c r="W958" i="39"/>
  <c r="AH958" i="39"/>
  <c r="AS958" i="39"/>
  <c r="BD958" i="39"/>
  <c r="BO958" i="39"/>
  <c r="BZ958" i="39"/>
  <c r="CK958" i="39"/>
  <c r="CV958" i="39"/>
  <c r="DG958" i="39"/>
  <c r="DR958" i="39"/>
  <c r="EC958" i="39"/>
  <c r="EN958" i="39"/>
  <c r="EY958" i="39"/>
  <c r="FJ958" i="39"/>
  <c r="GK957" i="39"/>
  <c r="L957" i="39"/>
  <c r="W957" i="39"/>
  <c r="AH957" i="39"/>
  <c r="AS957" i="39"/>
  <c r="BD957" i="39"/>
  <c r="BO957" i="39"/>
  <c r="BZ957" i="39"/>
  <c r="CK957" i="39"/>
  <c r="CV957" i="39"/>
  <c r="DG957" i="39"/>
  <c r="DR957" i="39"/>
  <c r="EC957" i="39"/>
  <c r="EN957" i="39"/>
  <c r="EY957" i="39"/>
  <c r="FJ957" i="39"/>
  <c r="GK956" i="39"/>
  <c r="L956" i="39"/>
  <c r="W956" i="39"/>
  <c r="AH956" i="39"/>
  <c r="AS956" i="39"/>
  <c r="BD956" i="39"/>
  <c r="BO956" i="39"/>
  <c r="BZ956" i="39"/>
  <c r="CK956" i="39"/>
  <c r="CV956" i="39"/>
  <c r="DG956" i="39"/>
  <c r="DR956" i="39"/>
  <c r="EC956" i="39"/>
  <c r="EN956" i="39"/>
  <c r="EY956" i="39"/>
  <c r="FJ956" i="39"/>
  <c r="GK955" i="39"/>
  <c r="L955" i="39"/>
  <c r="W955" i="39"/>
  <c r="AH955" i="39"/>
  <c r="AS955" i="39"/>
  <c r="BD955" i="39"/>
  <c r="BO955" i="39"/>
  <c r="BZ955" i="39"/>
  <c r="CK955" i="39"/>
  <c r="CV955" i="39"/>
  <c r="DG955" i="39"/>
  <c r="DR955" i="39"/>
  <c r="EC955" i="39"/>
  <c r="EN955" i="39"/>
  <c r="EY955" i="39"/>
  <c r="FJ955" i="39"/>
  <c r="GK954" i="39"/>
  <c r="L954" i="39"/>
  <c r="W954" i="39"/>
  <c r="AH954" i="39"/>
  <c r="AS954" i="39"/>
  <c r="BD954" i="39"/>
  <c r="BO954" i="39"/>
  <c r="BZ954" i="39"/>
  <c r="CK954" i="39"/>
  <c r="CV954" i="39"/>
  <c r="DG954" i="39"/>
  <c r="DR954" i="39"/>
  <c r="EC954" i="39"/>
  <c r="EN954" i="39"/>
  <c r="EY954" i="39"/>
  <c r="FJ954" i="39"/>
  <c r="GK953" i="39"/>
  <c r="L953" i="39"/>
  <c r="W953" i="39"/>
  <c r="AH953" i="39"/>
  <c r="AS953" i="39"/>
  <c r="BD953" i="39"/>
  <c r="BO953" i="39"/>
  <c r="BZ953" i="39"/>
  <c r="CK953" i="39"/>
  <c r="CV953" i="39"/>
  <c r="DG953" i="39"/>
  <c r="DR953" i="39"/>
  <c r="EC953" i="39"/>
  <c r="EN953" i="39"/>
  <c r="EY953" i="39"/>
  <c r="FJ953" i="39"/>
  <c r="GK952" i="39"/>
  <c r="L952" i="39"/>
  <c r="W952" i="39"/>
  <c r="AH952" i="39"/>
  <c r="AS952" i="39"/>
  <c r="BD952" i="39"/>
  <c r="BO952" i="39"/>
  <c r="BZ952" i="39"/>
  <c r="CK952" i="39"/>
  <c r="CV952" i="39"/>
  <c r="DG952" i="39"/>
  <c r="DR952" i="39"/>
  <c r="EC952" i="39"/>
  <c r="EN952" i="39"/>
  <c r="EY952" i="39"/>
  <c r="FJ952" i="39"/>
  <c r="GK951" i="39"/>
  <c r="L951" i="39"/>
  <c r="W951" i="39"/>
  <c r="AH951" i="39"/>
  <c r="AS951" i="39"/>
  <c r="BD951" i="39"/>
  <c r="BO951" i="39"/>
  <c r="BZ951" i="39"/>
  <c r="CK951" i="39"/>
  <c r="CV951" i="39"/>
  <c r="DG951" i="39"/>
  <c r="DR951" i="39"/>
  <c r="EC951" i="39"/>
  <c r="EN951" i="39"/>
  <c r="EY951" i="39"/>
  <c r="FJ951" i="39"/>
  <c r="GK950" i="39"/>
  <c r="L950" i="39"/>
  <c r="W950" i="39"/>
  <c r="AH950" i="39"/>
  <c r="AS950" i="39"/>
  <c r="BD950" i="39"/>
  <c r="BO950" i="39"/>
  <c r="BZ950" i="39"/>
  <c r="CK950" i="39"/>
  <c r="CV950" i="39"/>
  <c r="DG950" i="39"/>
  <c r="DR950" i="39"/>
  <c r="EC950" i="39"/>
  <c r="EN950" i="39"/>
  <c r="EY950" i="39"/>
  <c r="FJ950" i="39"/>
  <c r="GK949" i="39"/>
  <c r="L949" i="39"/>
  <c r="W949" i="39"/>
  <c r="AH949" i="39"/>
  <c r="AS949" i="39"/>
  <c r="BD949" i="39"/>
  <c r="BO949" i="39"/>
  <c r="BZ949" i="39"/>
  <c r="CK949" i="39"/>
  <c r="CV949" i="39"/>
  <c r="DG949" i="39"/>
  <c r="DR949" i="39"/>
  <c r="EC949" i="39"/>
  <c r="EN949" i="39"/>
  <c r="EY949" i="39"/>
  <c r="FJ949" i="39"/>
  <c r="GK948" i="39"/>
  <c r="L948" i="39"/>
  <c r="W948" i="39"/>
  <c r="AH948" i="39"/>
  <c r="AS948" i="39"/>
  <c r="BD948" i="39"/>
  <c r="BO948" i="39"/>
  <c r="BZ948" i="39"/>
  <c r="CK948" i="39"/>
  <c r="CV948" i="39"/>
  <c r="DG948" i="39"/>
  <c r="DR948" i="39"/>
  <c r="EC948" i="39"/>
  <c r="EN948" i="39"/>
  <c r="EY948" i="39"/>
  <c r="FJ948" i="39"/>
  <c r="GK947" i="39"/>
  <c r="L947" i="39"/>
  <c r="W947" i="39"/>
  <c r="AH947" i="39"/>
  <c r="AS947" i="39"/>
  <c r="BD947" i="39"/>
  <c r="BO947" i="39"/>
  <c r="BZ947" i="39"/>
  <c r="CK947" i="39"/>
  <c r="CV947" i="39"/>
  <c r="DG947" i="39"/>
  <c r="DR947" i="39"/>
  <c r="EC947" i="39"/>
  <c r="EN947" i="39"/>
  <c r="EY947" i="39"/>
  <c r="FJ947" i="39"/>
  <c r="GK946" i="39"/>
  <c r="L946" i="39"/>
  <c r="W946" i="39"/>
  <c r="AH946" i="39"/>
  <c r="AS946" i="39"/>
  <c r="BD946" i="39"/>
  <c r="BO946" i="39"/>
  <c r="BZ946" i="39"/>
  <c r="CK946" i="39"/>
  <c r="CV946" i="39"/>
  <c r="DG946" i="39"/>
  <c r="DR946" i="39"/>
  <c r="EC946" i="39"/>
  <c r="EN946" i="39"/>
  <c r="EY946" i="39"/>
  <c r="FJ946" i="39"/>
  <c r="GK945" i="39"/>
  <c r="L945" i="39"/>
  <c r="W945" i="39"/>
  <c r="AH945" i="39"/>
  <c r="AS945" i="39"/>
  <c r="BD945" i="39"/>
  <c r="BO945" i="39"/>
  <c r="BZ945" i="39"/>
  <c r="CK945" i="39"/>
  <c r="CV945" i="39"/>
  <c r="DG945" i="39"/>
  <c r="DR945" i="39"/>
  <c r="EC945" i="39"/>
  <c r="EN945" i="39"/>
  <c r="EY945" i="39"/>
  <c r="FJ945" i="39"/>
  <c r="GK944" i="39"/>
  <c r="L944" i="39"/>
  <c r="W944" i="39"/>
  <c r="AH944" i="39"/>
  <c r="AS944" i="39"/>
  <c r="BD944" i="39"/>
  <c r="BO944" i="39"/>
  <c r="BZ944" i="39"/>
  <c r="CK944" i="39"/>
  <c r="CV944" i="39"/>
  <c r="DG944" i="39"/>
  <c r="DR944" i="39"/>
  <c r="EC944" i="39"/>
  <c r="EN944" i="39"/>
  <c r="EY944" i="39"/>
  <c r="FJ944" i="39"/>
  <c r="GK943" i="39"/>
  <c r="L943" i="39"/>
  <c r="W943" i="39"/>
  <c r="AH943" i="39"/>
  <c r="AS943" i="39"/>
  <c r="BD943" i="39"/>
  <c r="BO943" i="39"/>
  <c r="BZ943" i="39"/>
  <c r="CK943" i="39"/>
  <c r="CV943" i="39"/>
  <c r="DG943" i="39"/>
  <c r="DR943" i="39"/>
  <c r="EC943" i="39"/>
  <c r="EN943" i="39"/>
  <c r="EY943" i="39"/>
  <c r="FJ943" i="39"/>
  <c r="GK942" i="39"/>
  <c r="L942" i="39"/>
  <c r="W942" i="39"/>
  <c r="AH942" i="39"/>
  <c r="AS942" i="39"/>
  <c r="BD942" i="39"/>
  <c r="BO942" i="39"/>
  <c r="BZ942" i="39"/>
  <c r="CK942" i="39"/>
  <c r="CV942" i="39"/>
  <c r="DG942" i="39"/>
  <c r="DR942" i="39"/>
  <c r="EC942" i="39"/>
  <c r="EN942" i="39"/>
  <c r="EY942" i="39"/>
  <c r="FJ942" i="39"/>
  <c r="GK941" i="39"/>
  <c r="L941" i="39"/>
  <c r="W941" i="39"/>
  <c r="AH941" i="39"/>
  <c r="AS941" i="39"/>
  <c r="BD941" i="39"/>
  <c r="BO941" i="39"/>
  <c r="BZ941" i="39"/>
  <c r="CK941" i="39"/>
  <c r="CV941" i="39"/>
  <c r="DG941" i="39"/>
  <c r="DR941" i="39"/>
  <c r="EC941" i="39"/>
  <c r="EN941" i="39"/>
  <c r="EY941" i="39"/>
  <c r="FJ941" i="39"/>
  <c r="GK940" i="39"/>
  <c r="L940" i="39"/>
  <c r="W940" i="39"/>
  <c r="AH940" i="39"/>
  <c r="AS940" i="39"/>
  <c r="BD940" i="39"/>
  <c r="BO940" i="39"/>
  <c r="BZ940" i="39"/>
  <c r="CK940" i="39"/>
  <c r="CV940" i="39"/>
  <c r="DG940" i="39"/>
  <c r="DR940" i="39"/>
  <c r="EC940" i="39"/>
  <c r="EN940" i="39"/>
  <c r="EY940" i="39"/>
  <c r="FJ940" i="39"/>
  <c r="GK939" i="39"/>
  <c r="L939" i="39"/>
  <c r="W939" i="39"/>
  <c r="AH939" i="39"/>
  <c r="AS939" i="39"/>
  <c r="BD939" i="39"/>
  <c r="BO939" i="39"/>
  <c r="BZ939" i="39"/>
  <c r="CK939" i="39"/>
  <c r="CV939" i="39"/>
  <c r="DG939" i="39"/>
  <c r="DR939" i="39"/>
  <c r="EC939" i="39"/>
  <c r="EN939" i="39"/>
  <c r="EY939" i="39"/>
  <c r="FJ939" i="39"/>
  <c r="GK938" i="39"/>
  <c r="L938" i="39"/>
  <c r="W938" i="39"/>
  <c r="AH938" i="39"/>
  <c r="AS938" i="39"/>
  <c r="BD938" i="39"/>
  <c r="BO938" i="39"/>
  <c r="BZ938" i="39"/>
  <c r="CK938" i="39"/>
  <c r="CV938" i="39"/>
  <c r="DG938" i="39"/>
  <c r="DR938" i="39"/>
  <c r="EC938" i="39"/>
  <c r="EN938" i="39"/>
  <c r="EY938" i="39"/>
  <c r="FJ938" i="39"/>
  <c r="GK937" i="39"/>
  <c r="L937" i="39"/>
  <c r="W937" i="39"/>
  <c r="AH937" i="39"/>
  <c r="AS937" i="39"/>
  <c r="BD937" i="39"/>
  <c r="BO937" i="39"/>
  <c r="BZ937" i="39"/>
  <c r="CK937" i="39"/>
  <c r="CV937" i="39"/>
  <c r="DG937" i="39"/>
  <c r="DR937" i="39"/>
  <c r="EC937" i="39"/>
  <c r="EN937" i="39"/>
  <c r="EY937" i="39"/>
  <c r="FJ937" i="39"/>
  <c r="GK936" i="39"/>
  <c r="L936" i="39"/>
  <c r="W936" i="39"/>
  <c r="AH936" i="39"/>
  <c r="AS936" i="39"/>
  <c r="BD936" i="39"/>
  <c r="BO936" i="39"/>
  <c r="BZ936" i="39"/>
  <c r="CK936" i="39"/>
  <c r="CV936" i="39"/>
  <c r="DG936" i="39"/>
  <c r="DR936" i="39"/>
  <c r="EC936" i="39"/>
  <c r="EN936" i="39"/>
  <c r="EY936" i="39"/>
  <c r="FJ936" i="39"/>
  <c r="GK935" i="39"/>
  <c r="L935" i="39"/>
  <c r="W935" i="39"/>
  <c r="AH935" i="39"/>
  <c r="AS935" i="39"/>
  <c r="BD935" i="39"/>
  <c r="BO935" i="39"/>
  <c r="BZ935" i="39"/>
  <c r="CK935" i="39"/>
  <c r="CV935" i="39"/>
  <c r="DG935" i="39"/>
  <c r="DR935" i="39"/>
  <c r="EC935" i="39"/>
  <c r="EN935" i="39"/>
  <c r="EY935" i="39"/>
  <c r="FJ935" i="39"/>
  <c r="GK934" i="39"/>
  <c r="L934" i="39"/>
  <c r="W934" i="39"/>
  <c r="AH934" i="39"/>
  <c r="AS934" i="39"/>
  <c r="BD934" i="39"/>
  <c r="BO934" i="39"/>
  <c r="BZ934" i="39"/>
  <c r="CK934" i="39"/>
  <c r="CV934" i="39"/>
  <c r="DG934" i="39"/>
  <c r="DR934" i="39"/>
  <c r="EC934" i="39"/>
  <c r="EN934" i="39"/>
  <c r="EY934" i="39"/>
  <c r="FJ934" i="39"/>
  <c r="GK933" i="39"/>
  <c r="L933" i="39"/>
  <c r="W933" i="39"/>
  <c r="AH933" i="39"/>
  <c r="AS933" i="39"/>
  <c r="BD933" i="39"/>
  <c r="BO933" i="39"/>
  <c r="BZ933" i="39"/>
  <c r="CK933" i="39"/>
  <c r="CV933" i="39"/>
  <c r="DG933" i="39"/>
  <c r="DR933" i="39"/>
  <c r="EC933" i="39"/>
  <c r="EN933" i="39"/>
  <c r="EY933" i="39"/>
  <c r="FJ933" i="39"/>
  <c r="GK932" i="39"/>
  <c r="L932" i="39"/>
  <c r="W932" i="39"/>
  <c r="AH932" i="39"/>
  <c r="AS932" i="39"/>
  <c r="BD932" i="39"/>
  <c r="BO932" i="39"/>
  <c r="BZ932" i="39"/>
  <c r="CK932" i="39"/>
  <c r="CV932" i="39"/>
  <c r="DG932" i="39"/>
  <c r="DR932" i="39"/>
  <c r="EC932" i="39"/>
  <c r="EN932" i="39"/>
  <c r="EY932" i="39"/>
  <c r="FJ932" i="39"/>
  <c r="GK931" i="39"/>
  <c r="L931" i="39"/>
  <c r="W931" i="39"/>
  <c r="AH931" i="39"/>
  <c r="AS931" i="39"/>
  <c r="BD931" i="39"/>
  <c r="BO931" i="39"/>
  <c r="BZ931" i="39"/>
  <c r="CK931" i="39"/>
  <c r="CV931" i="39"/>
  <c r="DG931" i="39"/>
  <c r="DR931" i="39"/>
  <c r="EC931" i="39"/>
  <c r="EN931" i="39"/>
  <c r="EY931" i="39"/>
  <c r="FJ931" i="39"/>
  <c r="GK930" i="39"/>
  <c r="L930" i="39"/>
  <c r="W930" i="39"/>
  <c r="AH930" i="39"/>
  <c r="AS930" i="39"/>
  <c r="BD930" i="39"/>
  <c r="BO930" i="39"/>
  <c r="BZ930" i="39"/>
  <c r="CK930" i="39"/>
  <c r="CV930" i="39"/>
  <c r="DG930" i="39"/>
  <c r="DR930" i="39"/>
  <c r="EC930" i="39"/>
  <c r="EN930" i="39"/>
  <c r="EY930" i="39"/>
  <c r="FJ930" i="39"/>
  <c r="GK929" i="39"/>
  <c r="L929" i="39"/>
  <c r="W929" i="39"/>
  <c r="AH929" i="39"/>
  <c r="AS929" i="39"/>
  <c r="BD929" i="39"/>
  <c r="BO929" i="39"/>
  <c r="BZ929" i="39"/>
  <c r="CK929" i="39"/>
  <c r="CV929" i="39"/>
  <c r="DG929" i="39"/>
  <c r="DR929" i="39"/>
  <c r="EC929" i="39"/>
  <c r="EN929" i="39"/>
  <c r="EY929" i="39"/>
  <c r="FJ929" i="39"/>
  <c r="GK928" i="39"/>
  <c r="L928" i="39"/>
  <c r="W928" i="39"/>
  <c r="AH928" i="39"/>
  <c r="AS928" i="39"/>
  <c r="BD928" i="39"/>
  <c r="BO928" i="39"/>
  <c r="BZ928" i="39"/>
  <c r="CK928" i="39"/>
  <c r="CV928" i="39"/>
  <c r="DG928" i="39"/>
  <c r="DR928" i="39"/>
  <c r="EC928" i="39"/>
  <c r="EN928" i="39"/>
  <c r="EY928" i="39"/>
  <c r="FJ928" i="39"/>
  <c r="GK927" i="39"/>
  <c r="L927" i="39"/>
  <c r="W927" i="39"/>
  <c r="AH927" i="39"/>
  <c r="AS927" i="39"/>
  <c r="BD927" i="39"/>
  <c r="BO927" i="39"/>
  <c r="BZ927" i="39"/>
  <c r="CK927" i="39"/>
  <c r="CV927" i="39"/>
  <c r="DG927" i="39"/>
  <c r="DR927" i="39"/>
  <c r="EC927" i="39"/>
  <c r="EN927" i="39"/>
  <c r="EY927" i="39"/>
  <c r="FJ927" i="39"/>
  <c r="GK926" i="39"/>
  <c r="L926" i="39"/>
  <c r="W926" i="39"/>
  <c r="AH926" i="39"/>
  <c r="AS926" i="39"/>
  <c r="BD926" i="39"/>
  <c r="BO926" i="39"/>
  <c r="BZ926" i="39"/>
  <c r="CK926" i="39"/>
  <c r="CV926" i="39"/>
  <c r="DG926" i="39"/>
  <c r="DR926" i="39"/>
  <c r="EC926" i="39"/>
  <c r="EN926" i="39"/>
  <c r="EY926" i="39"/>
  <c r="FJ926" i="39"/>
  <c r="GK925" i="39"/>
  <c r="L925" i="39"/>
  <c r="W925" i="39"/>
  <c r="AH925" i="39"/>
  <c r="AS925" i="39"/>
  <c r="BD925" i="39"/>
  <c r="BO925" i="39"/>
  <c r="BZ925" i="39"/>
  <c r="CK925" i="39"/>
  <c r="CV925" i="39"/>
  <c r="DG925" i="39"/>
  <c r="DR925" i="39"/>
  <c r="EC925" i="39"/>
  <c r="EN925" i="39"/>
  <c r="EY925" i="39"/>
  <c r="FJ925" i="39"/>
  <c r="GK924" i="39"/>
  <c r="L924" i="39"/>
  <c r="W924" i="39"/>
  <c r="AH924" i="39"/>
  <c r="AS924" i="39"/>
  <c r="BD924" i="39"/>
  <c r="BO924" i="39"/>
  <c r="BZ924" i="39"/>
  <c r="CK924" i="39"/>
  <c r="CV924" i="39"/>
  <c r="DG924" i="39"/>
  <c r="DR924" i="39"/>
  <c r="EC924" i="39"/>
  <c r="EN924" i="39"/>
  <c r="EY924" i="39"/>
  <c r="FJ924" i="39"/>
  <c r="GK923" i="39"/>
  <c r="L923" i="39"/>
  <c r="W923" i="39"/>
  <c r="AH923" i="39"/>
  <c r="AS923" i="39"/>
  <c r="BD923" i="39"/>
  <c r="BO923" i="39"/>
  <c r="BZ923" i="39"/>
  <c r="CK923" i="39"/>
  <c r="CV923" i="39"/>
  <c r="DG923" i="39"/>
  <c r="DR923" i="39"/>
  <c r="EC923" i="39"/>
  <c r="EN923" i="39"/>
  <c r="EY923" i="39"/>
  <c r="FJ923" i="39"/>
  <c r="GK922" i="39"/>
  <c r="L922" i="39"/>
  <c r="W922" i="39"/>
  <c r="AH922" i="39"/>
  <c r="AS922" i="39"/>
  <c r="BD922" i="39"/>
  <c r="BO922" i="39"/>
  <c r="BZ922" i="39"/>
  <c r="CK922" i="39"/>
  <c r="CV922" i="39"/>
  <c r="DG922" i="39"/>
  <c r="DR922" i="39"/>
  <c r="EC922" i="39"/>
  <c r="EN922" i="39"/>
  <c r="EY922" i="39"/>
  <c r="FJ922" i="39"/>
  <c r="GK921" i="39"/>
  <c r="L921" i="39"/>
  <c r="W921" i="39"/>
  <c r="AH921" i="39"/>
  <c r="AS921" i="39"/>
  <c r="BD921" i="39"/>
  <c r="BO921" i="39"/>
  <c r="BZ921" i="39"/>
  <c r="CK921" i="39"/>
  <c r="CV921" i="39"/>
  <c r="DG921" i="39"/>
  <c r="DR921" i="39"/>
  <c r="EC921" i="39"/>
  <c r="EN921" i="39"/>
  <c r="EY921" i="39"/>
  <c r="FJ921" i="39"/>
  <c r="GK920" i="39"/>
  <c r="L920" i="39"/>
  <c r="W920" i="39"/>
  <c r="AH920" i="39"/>
  <c r="AS920" i="39"/>
  <c r="BD920" i="39"/>
  <c r="BO920" i="39"/>
  <c r="BZ920" i="39"/>
  <c r="CK920" i="39"/>
  <c r="CV920" i="39"/>
  <c r="DG920" i="39"/>
  <c r="DR920" i="39"/>
  <c r="EC920" i="39"/>
  <c r="EN920" i="39"/>
  <c r="EY920" i="39"/>
  <c r="FJ920" i="39"/>
  <c r="GK919" i="39"/>
  <c r="L919" i="39"/>
  <c r="W919" i="39"/>
  <c r="AH919" i="39"/>
  <c r="AS919" i="39"/>
  <c r="BD919" i="39"/>
  <c r="BO919" i="39"/>
  <c r="BZ919" i="39"/>
  <c r="CK919" i="39"/>
  <c r="CV919" i="39"/>
  <c r="DG919" i="39"/>
  <c r="DR919" i="39"/>
  <c r="EC919" i="39"/>
  <c r="EN919" i="39"/>
  <c r="EY919" i="39"/>
  <c r="FJ919" i="39"/>
  <c r="GK918" i="39"/>
  <c r="L918" i="39"/>
  <c r="W918" i="39"/>
  <c r="AH918" i="39"/>
  <c r="AS918" i="39"/>
  <c r="BD918" i="39"/>
  <c r="BO918" i="39"/>
  <c r="BZ918" i="39"/>
  <c r="CK918" i="39"/>
  <c r="CV918" i="39"/>
  <c r="DG918" i="39"/>
  <c r="DR918" i="39"/>
  <c r="EC918" i="39"/>
  <c r="EN918" i="39"/>
  <c r="EY918" i="39"/>
  <c r="FJ918" i="39"/>
  <c r="GK917" i="39"/>
  <c r="L917" i="39"/>
  <c r="W917" i="39"/>
  <c r="AH917" i="39"/>
  <c r="AS917" i="39"/>
  <c r="BD917" i="39"/>
  <c r="BO917" i="39"/>
  <c r="BZ917" i="39"/>
  <c r="CK917" i="39"/>
  <c r="CV917" i="39"/>
  <c r="DG917" i="39"/>
  <c r="DR917" i="39"/>
  <c r="EC917" i="39"/>
  <c r="EN917" i="39"/>
  <c r="EY917" i="39"/>
  <c r="FJ917" i="39"/>
  <c r="GK916" i="39"/>
  <c r="L916" i="39"/>
  <c r="W916" i="39"/>
  <c r="AH916" i="39"/>
  <c r="AS916" i="39"/>
  <c r="BD916" i="39"/>
  <c r="BO916" i="39"/>
  <c r="BZ916" i="39"/>
  <c r="CK916" i="39"/>
  <c r="CV916" i="39"/>
  <c r="DG916" i="39"/>
  <c r="DR916" i="39"/>
  <c r="EC916" i="39"/>
  <c r="EN916" i="39"/>
  <c r="EY916" i="39"/>
  <c r="FJ916" i="39"/>
  <c r="GK915" i="39"/>
  <c r="L915" i="39"/>
  <c r="W915" i="39"/>
  <c r="AH915" i="39"/>
  <c r="AS915" i="39"/>
  <c r="BD915" i="39"/>
  <c r="BO915" i="39"/>
  <c r="BZ915" i="39"/>
  <c r="CK915" i="39"/>
  <c r="CV915" i="39"/>
  <c r="DG915" i="39"/>
  <c r="DR915" i="39"/>
  <c r="EC915" i="39"/>
  <c r="EN915" i="39"/>
  <c r="EY915" i="39"/>
  <c r="FJ915" i="39"/>
  <c r="GK914" i="39"/>
  <c r="L914" i="39"/>
  <c r="W914" i="39"/>
  <c r="AH914" i="39"/>
  <c r="AS914" i="39"/>
  <c r="BD914" i="39"/>
  <c r="BO914" i="39"/>
  <c r="BZ914" i="39"/>
  <c r="CK914" i="39"/>
  <c r="CV914" i="39"/>
  <c r="DG914" i="39"/>
  <c r="DR914" i="39"/>
  <c r="EC914" i="39"/>
  <c r="EN914" i="39"/>
  <c r="EY914" i="39"/>
  <c r="FJ914" i="39"/>
  <c r="GK913" i="39"/>
  <c r="L913" i="39"/>
  <c r="W913" i="39"/>
  <c r="AH913" i="39"/>
  <c r="AS913" i="39"/>
  <c r="BD913" i="39"/>
  <c r="BO913" i="39"/>
  <c r="BZ913" i="39"/>
  <c r="CK913" i="39"/>
  <c r="CV913" i="39"/>
  <c r="DG913" i="39"/>
  <c r="DR913" i="39"/>
  <c r="EC913" i="39"/>
  <c r="EN913" i="39"/>
  <c r="EY913" i="39"/>
  <c r="FJ913" i="39"/>
  <c r="GK912" i="39"/>
  <c r="L912" i="39"/>
  <c r="W912" i="39"/>
  <c r="AH912" i="39"/>
  <c r="AS912" i="39"/>
  <c r="BD912" i="39"/>
  <c r="BO912" i="39"/>
  <c r="BZ912" i="39"/>
  <c r="CK912" i="39"/>
  <c r="CV912" i="39"/>
  <c r="DG912" i="39"/>
  <c r="DR912" i="39"/>
  <c r="EC912" i="39"/>
  <c r="EN912" i="39"/>
  <c r="EY912" i="39"/>
  <c r="FJ912" i="39"/>
  <c r="GK911" i="39"/>
  <c r="L911" i="39"/>
  <c r="W911" i="39"/>
  <c r="AH911" i="39"/>
  <c r="AS911" i="39"/>
  <c r="BD911" i="39"/>
  <c r="BO911" i="39"/>
  <c r="BZ911" i="39"/>
  <c r="CK911" i="39"/>
  <c r="CV911" i="39"/>
  <c r="DG911" i="39"/>
  <c r="DR911" i="39"/>
  <c r="EC911" i="39"/>
  <c r="EN911" i="39"/>
  <c r="EY911" i="39"/>
  <c r="FJ911" i="39"/>
  <c r="GH911" i="39"/>
  <c r="GJ911" i="39" s="1"/>
  <c r="F911" i="39" s="1"/>
  <c r="GK910" i="39"/>
  <c r="L910" i="39"/>
  <c r="W910" i="39"/>
  <c r="AH910" i="39"/>
  <c r="AS910" i="39"/>
  <c r="BD910" i="39"/>
  <c r="BO910" i="39"/>
  <c r="BZ910" i="39"/>
  <c r="CK910" i="39"/>
  <c r="CV910" i="39"/>
  <c r="DG910" i="39"/>
  <c r="DR910" i="39"/>
  <c r="EC910" i="39"/>
  <c r="EN910" i="39"/>
  <c r="EY910" i="39"/>
  <c r="FJ910" i="39"/>
  <c r="GK909" i="39"/>
  <c r="L909" i="39"/>
  <c r="W909" i="39"/>
  <c r="AH909" i="39"/>
  <c r="AS909" i="39"/>
  <c r="BD909" i="39"/>
  <c r="BO909" i="39"/>
  <c r="BZ909" i="39"/>
  <c r="CK909" i="39"/>
  <c r="CV909" i="39"/>
  <c r="DG909" i="39"/>
  <c r="DR909" i="39"/>
  <c r="EC909" i="39"/>
  <c r="EN909" i="39"/>
  <c r="EY909" i="39"/>
  <c r="FJ909" i="39"/>
  <c r="GK908" i="39"/>
  <c r="L908" i="39"/>
  <c r="W908" i="39"/>
  <c r="AH908" i="39"/>
  <c r="AS908" i="39"/>
  <c r="BD908" i="39"/>
  <c r="BO908" i="39"/>
  <c r="BZ908" i="39"/>
  <c r="CK908" i="39"/>
  <c r="CV908" i="39"/>
  <c r="DG908" i="39"/>
  <c r="DR908" i="39"/>
  <c r="EC908" i="39"/>
  <c r="EN908" i="39"/>
  <c r="EY908" i="39"/>
  <c r="FJ908" i="39"/>
  <c r="GK907" i="39"/>
  <c r="L907" i="39"/>
  <c r="W907" i="39"/>
  <c r="AH907" i="39"/>
  <c r="AS907" i="39"/>
  <c r="BD907" i="39"/>
  <c r="BO907" i="39"/>
  <c r="BZ907" i="39"/>
  <c r="CK907" i="39"/>
  <c r="CV907" i="39"/>
  <c r="DG907" i="39"/>
  <c r="DR907" i="39"/>
  <c r="EC907" i="39"/>
  <c r="EN907" i="39"/>
  <c r="EY907" i="39"/>
  <c r="FJ907" i="39"/>
  <c r="GK906" i="39"/>
  <c r="L906" i="39"/>
  <c r="W906" i="39"/>
  <c r="AH906" i="39"/>
  <c r="AS906" i="39"/>
  <c r="BD906" i="39"/>
  <c r="BO906" i="39"/>
  <c r="BZ906" i="39"/>
  <c r="CK906" i="39"/>
  <c r="CV906" i="39"/>
  <c r="DG906" i="39"/>
  <c r="DR906" i="39"/>
  <c r="EC906" i="39"/>
  <c r="EN906" i="39"/>
  <c r="EY906" i="39"/>
  <c r="FJ906" i="39"/>
  <c r="GK905" i="39"/>
  <c r="L905" i="39"/>
  <c r="W905" i="39"/>
  <c r="AH905" i="39"/>
  <c r="AS905" i="39"/>
  <c r="BD905" i="39"/>
  <c r="BO905" i="39"/>
  <c r="BZ905" i="39"/>
  <c r="CK905" i="39"/>
  <c r="CV905" i="39"/>
  <c r="DG905" i="39"/>
  <c r="DR905" i="39"/>
  <c r="EC905" i="39"/>
  <c r="EN905" i="39"/>
  <c r="EY905" i="39"/>
  <c r="FJ905" i="39"/>
  <c r="GK904" i="39"/>
  <c r="L904" i="39"/>
  <c r="W904" i="39"/>
  <c r="AH904" i="39"/>
  <c r="AS904" i="39"/>
  <c r="BD904" i="39"/>
  <c r="BO904" i="39"/>
  <c r="BZ904" i="39"/>
  <c r="CK904" i="39"/>
  <c r="CV904" i="39"/>
  <c r="DG904" i="39"/>
  <c r="DR904" i="39"/>
  <c r="EC904" i="39"/>
  <c r="EN904" i="39"/>
  <c r="EY904" i="39"/>
  <c r="FJ904" i="39"/>
  <c r="GK903" i="39"/>
  <c r="L903" i="39"/>
  <c r="W903" i="39"/>
  <c r="AH903" i="39"/>
  <c r="AS903" i="39"/>
  <c r="BD903" i="39"/>
  <c r="BO903" i="39"/>
  <c r="BZ903" i="39"/>
  <c r="CK903" i="39"/>
  <c r="CV903" i="39"/>
  <c r="DG903" i="39"/>
  <c r="DR903" i="39"/>
  <c r="EC903" i="39"/>
  <c r="EN903" i="39"/>
  <c r="EY903" i="39"/>
  <c r="FJ903" i="39"/>
  <c r="GK902" i="39"/>
  <c r="L902" i="39"/>
  <c r="W902" i="39"/>
  <c r="AH902" i="39"/>
  <c r="AS902" i="39"/>
  <c r="BD902" i="39"/>
  <c r="BO902" i="39"/>
  <c r="BZ902" i="39"/>
  <c r="CK902" i="39"/>
  <c r="CV902" i="39"/>
  <c r="DG902" i="39"/>
  <c r="DR902" i="39"/>
  <c r="EC902" i="39"/>
  <c r="EN902" i="39"/>
  <c r="EY902" i="39"/>
  <c r="FJ902" i="39"/>
  <c r="GK901" i="39"/>
  <c r="L901" i="39"/>
  <c r="W901" i="39"/>
  <c r="AH901" i="39"/>
  <c r="AS901" i="39"/>
  <c r="BD901" i="39"/>
  <c r="BO901" i="39"/>
  <c r="BZ901" i="39"/>
  <c r="CK901" i="39"/>
  <c r="CV901" i="39"/>
  <c r="DG901" i="39"/>
  <c r="DR901" i="39"/>
  <c r="EC901" i="39"/>
  <c r="EN901" i="39"/>
  <c r="EY901" i="39"/>
  <c r="FJ901" i="39"/>
  <c r="GK900" i="39"/>
  <c r="L900" i="39"/>
  <c r="W900" i="39"/>
  <c r="AH900" i="39"/>
  <c r="AS900" i="39"/>
  <c r="BD900" i="39"/>
  <c r="BO900" i="39"/>
  <c r="BZ900" i="39"/>
  <c r="CK900" i="39"/>
  <c r="CV900" i="39"/>
  <c r="DG900" i="39"/>
  <c r="DR900" i="39"/>
  <c r="EC900" i="39"/>
  <c r="EN900" i="39"/>
  <c r="EY900" i="39"/>
  <c r="FJ900" i="39"/>
  <c r="GK899" i="39"/>
  <c r="L899" i="39"/>
  <c r="W899" i="39"/>
  <c r="AH899" i="39"/>
  <c r="AS899" i="39"/>
  <c r="BD899" i="39"/>
  <c r="BO899" i="39"/>
  <c r="BZ899" i="39"/>
  <c r="CK899" i="39"/>
  <c r="CV899" i="39"/>
  <c r="DG899" i="39"/>
  <c r="DR899" i="39"/>
  <c r="EC899" i="39"/>
  <c r="EN899" i="39"/>
  <c r="EY899" i="39"/>
  <c r="FJ899" i="39"/>
  <c r="GK898" i="39"/>
  <c r="L898" i="39"/>
  <c r="W898" i="39"/>
  <c r="AH898" i="39"/>
  <c r="AS898" i="39"/>
  <c r="BD898" i="39"/>
  <c r="BO898" i="39"/>
  <c r="BZ898" i="39"/>
  <c r="CK898" i="39"/>
  <c r="CV898" i="39"/>
  <c r="DG898" i="39"/>
  <c r="DR898" i="39"/>
  <c r="EC898" i="39"/>
  <c r="EN898" i="39"/>
  <c r="EY898" i="39"/>
  <c r="FJ898" i="39"/>
  <c r="GK897" i="39"/>
  <c r="L897" i="39"/>
  <c r="W897" i="39"/>
  <c r="AH897" i="39"/>
  <c r="AS897" i="39"/>
  <c r="BD897" i="39"/>
  <c r="BO897" i="39"/>
  <c r="BZ897" i="39"/>
  <c r="CK897" i="39"/>
  <c r="CV897" i="39"/>
  <c r="DG897" i="39"/>
  <c r="DR897" i="39"/>
  <c r="EC897" i="39"/>
  <c r="EN897" i="39"/>
  <c r="EY897" i="39"/>
  <c r="FJ897" i="39"/>
  <c r="GK896" i="39"/>
  <c r="L896" i="39"/>
  <c r="W896" i="39"/>
  <c r="AH896" i="39"/>
  <c r="AS896" i="39"/>
  <c r="BD896" i="39"/>
  <c r="BO896" i="39"/>
  <c r="BZ896" i="39"/>
  <c r="CK896" i="39"/>
  <c r="CV896" i="39"/>
  <c r="DG896" i="39"/>
  <c r="DR896" i="39"/>
  <c r="EC896" i="39"/>
  <c r="EN896" i="39"/>
  <c r="EY896" i="39"/>
  <c r="FJ896" i="39"/>
  <c r="GK895" i="39"/>
  <c r="L895" i="39"/>
  <c r="W895" i="39"/>
  <c r="AH895" i="39"/>
  <c r="AS895" i="39"/>
  <c r="BD895" i="39"/>
  <c r="BO895" i="39"/>
  <c r="BZ895" i="39"/>
  <c r="CK895" i="39"/>
  <c r="CV895" i="39"/>
  <c r="DG895" i="39"/>
  <c r="DR895" i="39"/>
  <c r="EC895" i="39"/>
  <c r="EN895" i="39"/>
  <c r="EY895" i="39"/>
  <c r="FJ895" i="39"/>
  <c r="GK894" i="39"/>
  <c r="L894" i="39"/>
  <c r="W894" i="39"/>
  <c r="AH894" i="39"/>
  <c r="AS894" i="39"/>
  <c r="BD894" i="39"/>
  <c r="BO894" i="39"/>
  <c r="BZ894" i="39"/>
  <c r="CK894" i="39"/>
  <c r="CV894" i="39"/>
  <c r="DG894" i="39"/>
  <c r="DR894" i="39"/>
  <c r="EC894" i="39"/>
  <c r="EN894" i="39"/>
  <c r="EY894" i="39"/>
  <c r="FJ894" i="39"/>
  <c r="GK893" i="39"/>
  <c r="L893" i="39"/>
  <c r="W893" i="39"/>
  <c r="AH893" i="39"/>
  <c r="AS893" i="39"/>
  <c r="BD893" i="39"/>
  <c r="BO893" i="39"/>
  <c r="BZ893" i="39"/>
  <c r="CK893" i="39"/>
  <c r="CV893" i="39"/>
  <c r="DG893" i="39"/>
  <c r="DR893" i="39"/>
  <c r="EC893" i="39"/>
  <c r="EN893" i="39"/>
  <c r="EY893" i="39"/>
  <c r="FJ893" i="39"/>
  <c r="GK892" i="39"/>
  <c r="L892" i="39"/>
  <c r="W892" i="39"/>
  <c r="AH892" i="39"/>
  <c r="AS892" i="39"/>
  <c r="BD892" i="39"/>
  <c r="BO892" i="39"/>
  <c r="BZ892" i="39"/>
  <c r="CK892" i="39"/>
  <c r="CV892" i="39"/>
  <c r="DG892" i="39"/>
  <c r="DR892" i="39"/>
  <c r="EC892" i="39"/>
  <c r="EN892" i="39"/>
  <c r="EY892" i="39"/>
  <c r="FJ892" i="39"/>
  <c r="GK891" i="39"/>
  <c r="L891" i="39"/>
  <c r="W891" i="39"/>
  <c r="AH891" i="39"/>
  <c r="AS891" i="39"/>
  <c r="BD891" i="39"/>
  <c r="BO891" i="39"/>
  <c r="BZ891" i="39"/>
  <c r="CK891" i="39"/>
  <c r="CV891" i="39"/>
  <c r="DG891" i="39"/>
  <c r="DR891" i="39"/>
  <c r="EC891" i="39"/>
  <c r="EN891" i="39"/>
  <c r="EY891" i="39"/>
  <c r="FJ891" i="39"/>
  <c r="GK890" i="39"/>
  <c r="L890" i="39"/>
  <c r="W890" i="39"/>
  <c r="AH890" i="39"/>
  <c r="AS890" i="39"/>
  <c r="BD890" i="39"/>
  <c r="BO890" i="39"/>
  <c r="BZ890" i="39"/>
  <c r="CK890" i="39"/>
  <c r="CV890" i="39"/>
  <c r="DG890" i="39"/>
  <c r="DR890" i="39"/>
  <c r="EC890" i="39"/>
  <c r="EN890" i="39"/>
  <c r="EY890" i="39"/>
  <c r="FJ890" i="39"/>
  <c r="GK889" i="39"/>
  <c r="L889" i="39"/>
  <c r="W889" i="39"/>
  <c r="AH889" i="39"/>
  <c r="AS889" i="39"/>
  <c r="BD889" i="39"/>
  <c r="BO889" i="39"/>
  <c r="BZ889" i="39"/>
  <c r="CK889" i="39"/>
  <c r="CV889" i="39"/>
  <c r="DG889" i="39"/>
  <c r="DR889" i="39"/>
  <c r="EC889" i="39"/>
  <c r="EN889" i="39"/>
  <c r="EY889" i="39"/>
  <c r="FJ889" i="39"/>
  <c r="GK888" i="39"/>
  <c r="L888" i="39"/>
  <c r="W888" i="39"/>
  <c r="AH888" i="39"/>
  <c r="AS888" i="39"/>
  <c r="BD888" i="39"/>
  <c r="BO888" i="39"/>
  <c r="BZ888" i="39"/>
  <c r="CK888" i="39"/>
  <c r="CV888" i="39"/>
  <c r="DG888" i="39"/>
  <c r="DR888" i="39"/>
  <c r="EC888" i="39"/>
  <c r="EN888" i="39"/>
  <c r="EY888" i="39"/>
  <c r="FJ888" i="39"/>
  <c r="GK887" i="39"/>
  <c r="L887" i="39"/>
  <c r="W887" i="39"/>
  <c r="AH887" i="39"/>
  <c r="AS887" i="39"/>
  <c r="BD887" i="39"/>
  <c r="BO887" i="39"/>
  <c r="BZ887" i="39"/>
  <c r="CK887" i="39"/>
  <c r="CV887" i="39"/>
  <c r="DG887" i="39"/>
  <c r="DR887" i="39"/>
  <c r="EC887" i="39"/>
  <c r="EN887" i="39"/>
  <c r="EY887" i="39"/>
  <c r="FJ887" i="39"/>
  <c r="GK886" i="39"/>
  <c r="L886" i="39"/>
  <c r="W886" i="39"/>
  <c r="AH886" i="39"/>
  <c r="AS886" i="39"/>
  <c r="BD886" i="39"/>
  <c r="BO886" i="39"/>
  <c r="BZ886" i="39"/>
  <c r="CK886" i="39"/>
  <c r="CV886" i="39"/>
  <c r="DG886" i="39"/>
  <c r="DR886" i="39"/>
  <c r="EC886" i="39"/>
  <c r="EN886" i="39"/>
  <c r="EY886" i="39"/>
  <c r="FJ886" i="39"/>
  <c r="GK885" i="39"/>
  <c r="L885" i="39"/>
  <c r="W885" i="39"/>
  <c r="AH885" i="39"/>
  <c r="AS885" i="39"/>
  <c r="BD885" i="39"/>
  <c r="BO885" i="39"/>
  <c r="BZ885" i="39"/>
  <c r="CK885" i="39"/>
  <c r="CV885" i="39"/>
  <c r="DG885" i="39"/>
  <c r="DR885" i="39"/>
  <c r="EC885" i="39"/>
  <c r="EN885" i="39"/>
  <c r="EY885" i="39"/>
  <c r="FJ885" i="39"/>
  <c r="GK884" i="39"/>
  <c r="L884" i="39"/>
  <c r="W884" i="39"/>
  <c r="AH884" i="39"/>
  <c r="AS884" i="39"/>
  <c r="BD884" i="39"/>
  <c r="BO884" i="39"/>
  <c r="BZ884" i="39"/>
  <c r="CK884" i="39"/>
  <c r="CV884" i="39"/>
  <c r="DG884" i="39"/>
  <c r="DR884" i="39"/>
  <c r="EC884" i="39"/>
  <c r="EN884" i="39"/>
  <c r="EY884" i="39"/>
  <c r="FJ884" i="39"/>
  <c r="GK883" i="39"/>
  <c r="L883" i="39"/>
  <c r="W883" i="39"/>
  <c r="GH883" i="39" s="1"/>
  <c r="GJ883" i="39" s="1"/>
  <c r="F883" i="39" s="1"/>
  <c r="AH883" i="39"/>
  <c r="AS883" i="39"/>
  <c r="BD883" i="39"/>
  <c r="BO883" i="39"/>
  <c r="BZ883" i="39"/>
  <c r="CK883" i="39"/>
  <c r="CV883" i="39"/>
  <c r="DG883" i="39"/>
  <c r="DR883" i="39"/>
  <c r="EC883" i="39"/>
  <c r="EN883" i="39"/>
  <c r="EY883" i="39"/>
  <c r="FJ883" i="39"/>
  <c r="GK882" i="39"/>
  <c r="L882" i="39"/>
  <c r="W882" i="39"/>
  <c r="AH882" i="39"/>
  <c r="AS882" i="39"/>
  <c r="BD882" i="39"/>
  <c r="BO882" i="39"/>
  <c r="BZ882" i="39"/>
  <c r="CK882" i="39"/>
  <c r="CV882" i="39"/>
  <c r="DG882" i="39"/>
  <c r="DR882" i="39"/>
  <c r="EC882" i="39"/>
  <c r="EN882" i="39"/>
  <c r="EY882" i="39"/>
  <c r="FJ882" i="39"/>
  <c r="GK881" i="39"/>
  <c r="L881" i="39"/>
  <c r="W881" i="39"/>
  <c r="AH881" i="39"/>
  <c r="AS881" i="39"/>
  <c r="BD881" i="39"/>
  <c r="BO881" i="39"/>
  <c r="BZ881" i="39"/>
  <c r="CK881" i="39"/>
  <c r="CV881" i="39"/>
  <c r="DG881" i="39"/>
  <c r="DR881" i="39"/>
  <c r="EC881" i="39"/>
  <c r="EN881" i="39"/>
  <c r="EY881" i="39"/>
  <c r="FJ881" i="39"/>
  <c r="GK880" i="39"/>
  <c r="L880" i="39"/>
  <c r="W880" i="39"/>
  <c r="AH880" i="39"/>
  <c r="AS880" i="39"/>
  <c r="BD880" i="39"/>
  <c r="BO880" i="39"/>
  <c r="BZ880" i="39"/>
  <c r="CK880" i="39"/>
  <c r="CV880" i="39"/>
  <c r="DG880" i="39"/>
  <c r="DR880" i="39"/>
  <c r="EC880" i="39"/>
  <c r="EN880" i="39"/>
  <c r="EY880" i="39"/>
  <c r="FJ880" i="39"/>
  <c r="GK879" i="39"/>
  <c r="L879" i="39"/>
  <c r="W879" i="39"/>
  <c r="AH879" i="39"/>
  <c r="AS879" i="39"/>
  <c r="BD879" i="39"/>
  <c r="BO879" i="39"/>
  <c r="BZ879" i="39"/>
  <c r="CK879" i="39"/>
  <c r="CV879" i="39"/>
  <c r="DG879" i="39"/>
  <c r="DR879" i="39"/>
  <c r="EC879" i="39"/>
  <c r="EN879" i="39"/>
  <c r="EY879" i="39"/>
  <c r="FJ879" i="39"/>
  <c r="GK878" i="39"/>
  <c r="L878" i="39"/>
  <c r="W878" i="39"/>
  <c r="AH878" i="39"/>
  <c r="AS878" i="39"/>
  <c r="BD878" i="39"/>
  <c r="BO878" i="39"/>
  <c r="BZ878" i="39"/>
  <c r="CK878" i="39"/>
  <c r="CV878" i="39"/>
  <c r="DG878" i="39"/>
  <c r="DR878" i="39"/>
  <c r="EC878" i="39"/>
  <c r="EN878" i="39"/>
  <c r="EY878" i="39"/>
  <c r="FJ878" i="39"/>
  <c r="GK877" i="39"/>
  <c r="L877" i="39"/>
  <c r="W877" i="39"/>
  <c r="AH877" i="39"/>
  <c r="AS877" i="39"/>
  <c r="BD877" i="39"/>
  <c r="BO877" i="39"/>
  <c r="BZ877" i="39"/>
  <c r="CK877" i="39"/>
  <c r="CV877" i="39"/>
  <c r="DG877" i="39"/>
  <c r="DR877" i="39"/>
  <c r="EC877" i="39"/>
  <c r="EN877" i="39"/>
  <c r="EY877" i="39"/>
  <c r="FJ877" i="39"/>
  <c r="GK876" i="39"/>
  <c r="L876" i="39"/>
  <c r="W876" i="39"/>
  <c r="AH876" i="39"/>
  <c r="AS876" i="39"/>
  <c r="BD876" i="39"/>
  <c r="BO876" i="39"/>
  <c r="BZ876" i="39"/>
  <c r="CK876" i="39"/>
  <c r="CV876" i="39"/>
  <c r="DG876" i="39"/>
  <c r="DR876" i="39"/>
  <c r="EC876" i="39"/>
  <c r="EN876" i="39"/>
  <c r="EY876" i="39"/>
  <c r="FJ876" i="39"/>
  <c r="GK875" i="39"/>
  <c r="L875" i="39"/>
  <c r="W875" i="39"/>
  <c r="AH875" i="39"/>
  <c r="AS875" i="39"/>
  <c r="BD875" i="39"/>
  <c r="BO875" i="39"/>
  <c r="BZ875" i="39"/>
  <c r="CK875" i="39"/>
  <c r="CV875" i="39"/>
  <c r="DG875" i="39"/>
  <c r="DR875" i="39"/>
  <c r="EC875" i="39"/>
  <c r="EN875" i="39"/>
  <c r="EY875" i="39"/>
  <c r="FJ875" i="39"/>
  <c r="GK874" i="39"/>
  <c r="L874" i="39"/>
  <c r="W874" i="39"/>
  <c r="AH874" i="39"/>
  <c r="AS874" i="39"/>
  <c r="BD874" i="39"/>
  <c r="BO874" i="39"/>
  <c r="BZ874" i="39"/>
  <c r="CK874" i="39"/>
  <c r="CV874" i="39"/>
  <c r="DG874" i="39"/>
  <c r="DR874" i="39"/>
  <c r="EC874" i="39"/>
  <c r="EN874" i="39"/>
  <c r="EY874" i="39"/>
  <c r="FJ874" i="39"/>
  <c r="GK873" i="39"/>
  <c r="L873" i="39"/>
  <c r="W873" i="39"/>
  <c r="AH873" i="39"/>
  <c r="AS873" i="39"/>
  <c r="BD873" i="39"/>
  <c r="BO873" i="39"/>
  <c r="BZ873" i="39"/>
  <c r="CK873" i="39"/>
  <c r="CV873" i="39"/>
  <c r="DG873" i="39"/>
  <c r="DR873" i="39"/>
  <c r="EC873" i="39"/>
  <c r="EN873" i="39"/>
  <c r="EY873" i="39"/>
  <c r="FJ873" i="39"/>
  <c r="GK872" i="39"/>
  <c r="L872" i="39"/>
  <c r="W872" i="39"/>
  <c r="AH872" i="39"/>
  <c r="AS872" i="39"/>
  <c r="BD872" i="39"/>
  <c r="BO872" i="39"/>
  <c r="BZ872" i="39"/>
  <c r="CK872" i="39"/>
  <c r="CV872" i="39"/>
  <c r="DG872" i="39"/>
  <c r="DR872" i="39"/>
  <c r="EC872" i="39"/>
  <c r="EN872" i="39"/>
  <c r="EY872" i="39"/>
  <c r="FJ872" i="39"/>
  <c r="GK871" i="39"/>
  <c r="L871" i="39"/>
  <c r="W871" i="39"/>
  <c r="AH871" i="39"/>
  <c r="AS871" i="39"/>
  <c r="BD871" i="39"/>
  <c r="BO871" i="39"/>
  <c r="BZ871" i="39"/>
  <c r="CK871" i="39"/>
  <c r="CV871" i="39"/>
  <c r="DG871" i="39"/>
  <c r="DR871" i="39"/>
  <c r="EC871" i="39"/>
  <c r="EN871" i="39"/>
  <c r="EY871" i="39"/>
  <c r="FJ871" i="39"/>
  <c r="GK870" i="39"/>
  <c r="L870" i="39"/>
  <c r="W870" i="39"/>
  <c r="AH870" i="39"/>
  <c r="AS870" i="39"/>
  <c r="BD870" i="39"/>
  <c r="BO870" i="39"/>
  <c r="BZ870" i="39"/>
  <c r="CK870" i="39"/>
  <c r="CV870" i="39"/>
  <c r="DG870" i="39"/>
  <c r="DR870" i="39"/>
  <c r="EC870" i="39"/>
  <c r="EN870" i="39"/>
  <c r="EY870" i="39"/>
  <c r="FJ870" i="39"/>
  <c r="GK869" i="39"/>
  <c r="L869" i="39"/>
  <c r="W869" i="39"/>
  <c r="AH869" i="39"/>
  <c r="AS869" i="39"/>
  <c r="BD869" i="39"/>
  <c r="BO869" i="39"/>
  <c r="BZ869" i="39"/>
  <c r="CK869" i="39"/>
  <c r="CV869" i="39"/>
  <c r="DG869" i="39"/>
  <c r="DR869" i="39"/>
  <c r="EC869" i="39"/>
  <c r="EN869" i="39"/>
  <c r="EY869" i="39"/>
  <c r="FJ869" i="39"/>
  <c r="GK868" i="39"/>
  <c r="L868" i="39"/>
  <c r="W868" i="39"/>
  <c r="AH868" i="39"/>
  <c r="AS868" i="39"/>
  <c r="BD868" i="39"/>
  <c r="BO868" i="39"/>
  <c r="BZ868" i="39"/>
  <c r="CK868" i="39"/>
  <c r="CV868" i="39"/>
  <c r="DG868" i="39"/>
  <c r="DR868" i="39"/>
  <c r="EC868" i="39"/>
  <c r="EN868" i="39"/>
  <c r="EY868" i="39"/>
  <c r="FJ868" i="39"/>
  <c r="GK867" i="39"/>
  <c r="L867" i="39"/>
  <c r="W867" i="39"/>
  <c r="AH867" i="39"/>
  <c r="AS867" i="39"/>
  <c r="BD867" i="39"/>
  <c r="BO867" i="39"/>
  <c r="BZ867" i="39"/>
  <c r="CK867" i="39"/>
  <c r="CV867" i="39"/>
  <c r="DG867" i="39"/>
  <c r="DR867" i="39"/>
  <c r="EC867" i="39"/>
  <c r="EN867" i="39"/>
  <c r="EY867" i="39"/>
  <c r="FJ867" i="39"/>
  <c r="GK866" i="39"/>
  <c r="L866" i="39"/>
  <c r="W866" i="39"/>
  <c r="AH866" i="39"/>
  <c r="AS866" i="39"/>
  <c r="BD866" i="39"/>
  <c r="BO866" i="39"/>
  <c r="BZ866" i="39"/>
  <c r="CK866" i="39"/>
  <c r="CV866" i="39"/>
  <c r="DG866" i="39"/>
  <c r="DR866" i="39"/>
  <c r="EC866" i="39"/>
  <c r="EN866" i="39"/>
  <c r="EY866" i="39"/>
  <c r="FJ866" i="39"/>
  <c r="GK865" i="39"/>
  <c r="L865" i="39"/>
  <c r="W865" i="39"/>
  <c r="AH865" i="39"/>
  <c r="AS865" i="39"/>
  <c r="BD865" i="39"/>
  <c r="BO865" i="39"/>
  <c r="BZ865" i="39"/>
  <c r="CK865" i="39"/>
  <c r="CV865" i="39"/>
  <c r="DG865" i="39"/>
  <c r="DR865" i="39"/>
  <c r="EC865" i="39"/>
  <c r="EN865" i="39"/>
  <c r="EY865" i="39"/>
  <c r="FJ865" i="39"/>
  <c r="GK864" i="39"/>
  <c r="L864" i="39"/>
  <c r="W864" i="39"/>
  <c r="AH864" i="39"/>
  <c r="AS864" i="39"/>
  <c r="BD864" i="39"/>
  <c r="BO864" i="39"/>
  <c r="BZ864" i="39"/>
  <c r="CK864" i="39"/>
  <c r="CV864" i="39"/>
  <c r="DG864" i="39"/>
  <c r="DR864" i="39"/>
  <c r="EC864" i="39"/>
  <c r="EN864" i="39"/>
  <c r="EY864" i="39"/>
  <c r="FJ864" i="39"/>
  <c r="GK863" i="39"/>
  <c r="L863" i="39"/>
  <c r="W863" i="39"/>
  <c r="AH863" i="39"/>
  <c r="AS863" i="39"/>
  <c r="BD863" i="39"/>
  <c r="BO863" i="39"/>
  <c r="BZ863" i="39"/>
  <c r="CK863" i="39"/>
  <c r="CV863" i="39"/>
  <c r="DG863" i="39"/>
  <c r="DR863" i="39"/>
  <c r="EC863" i="39"/>
  <c r="EN863" i="39"/>
  <c r="EY863" i="39"/>
  <c r="FJ863" i="39"/>
  <c r="GK862" i="39"/>
  <c r="L862" i="39"/>
  <c r="W862" i="39"/>
  <c r="AH862" i="39"/>
  <c r="AS862" i="39"/>
  <c r="BD862" i="39"/>
  <c r="BO862" i="39"/>
  <c r="BZ862" i="39"/>
  <c r="CK862" i="39"/>
  <c r="CV862" i="39"/>
  <c r="DG862" i="39"/>
  <c r="DR862" i="39"/>
  <c r="EC862" i="39"/>
  <c r="EN862" i="39"/>
  <c r="EY862" i="39"/>
  <c r="FJ862" i="39"/>
  <c r="GK861" i="39"/>
  <c r="L861" i="39"/>
  <c r="W861" i="39"/>
  <c r="AH861" i="39"/>
  <c r="AS861" i="39"/>
  <c r="BD861" i="39"/>
  <c r="BO861" i="39"/>
  <c r="BZ861" i="39"/>
  <c r="CK861" i="39"/>
  <c r="CV861" i="39"/>
  <c r="DG861" i="39"/>
  <c r="DR861" i="39"/>
  <c r="EC861" i="39"/>
  <c r="EN861" i="39"/>
  <c r="EY861" i="39"/>
  <c r="FJ861" i="39"/>
  <c r="GK860" i="39"/>
  <c r="L860" i="39"/>
  <c r="W860" i="39"/>
  <c r="AH860" i="39"/>
  <c r="AS860" i="39"/>
  <c r="BD860" i="39"/>
  <c r="BO860" i="39"/>
  <c r="BZ860" i="39"/>
  <c r="CK860" i="39"/>
  <c r="CV860" i="39"/>
  <c r="DG860" i="39"/>
  <c r="DR860" i="39"/>
  <c r="EC860" i="39"/>
  <c r="EN860" i="39"/>
  <c r="EY860" i="39"/>
  <c r="FJ860" i="39"/>
  <c r="GK859" i="39"/>
  <c r="L859" i="39"/>
  <c r="W859" i="39"/>
  <c r="AH859" i="39"/>
  <c r="AS859" i="39"/>
  <c r="BD859" i="39"/>
  <c r="BO859" i="39"/>
  <c r="BZ859" i="39"/>
  <c r="CK859" i="39"/>
  <c r="CV859" i="39"/>
  <c r="DG859" i="39"/>
  <c r="DR859" i="39"/>
  <c r="EC859" i="39"/>
  <c r="EN859" i="39"/>
  <c r="EY859" i="39"/>
  <c r="FJ859" i="39"/>
  <c r="GK858" i="39"/>
  <c r="L858" i="39"/>
  <c r="W858" i="39"/>
  <c r="AH858" i="39"/>
  <c r="AS858" i="39"/>
  <c r="BD858" i="39"/>
  <c r="BO858" i="39"/>
  <c r="BZ858" i="39"/>
  <c r="CK858" i="39"/>
  <c r="CV858" i="39"/>
  <c r="DG858" i="39"/>
  <c r="DR858" i="39"/>
  <c r="EC858" i="39"/>
  <c r="EN858" i="39"/>
  <c r="EY858" i="39"/>
  <c r="FJ858" i="39"/>
  <c r="GK857" i="39"/>
  <c r="L857" i="39"/>
  <c r="W857" i="39"/>
  <c r="AH857" i="39"/>
  <c r="AS857" i="39"/>
  <c r="BD857" i="39"/>
  <c r="BO857" i="39"/>
  <c r="BZ857" i="39"/>
  <c r="CK857" i="39"/>
  <c r="CV857" i="39"/>
  <c r="DG857" i="39"/>
  <c r="DR857" i="39"/>
  <c r="EC857" i="39"/>
  <c r="EN857" i="39"/>
  <c r="EY857" i="39"/>
  <c r="FJ857" i="39"/>
  <c r="GK856" i="39"/>
  <c r="L856" i="39"/>
  <c r="W856" i="39"/>
  <c r="AH856" i="39"/>
  <c r="AS856" i="39"/>
  <c r="BD856" i="39"/>
  <c r="BO856" i="39"/>
  <c r="BZ856" i="39"/>
  <c r="CK856" i="39"/>
  <c r="CV856" i="39"/>
  <c r="DG856" i="39"/>
  <c r="DR856" i="39"/>
  <c r="EC856" i="39"/>
  <c r="EN856" i="39"/>
  <c r="EY856" i="39"/>
  <c r="FJ856" i="39"/>
  <c r="GK855" i="39"/>
  <c r="L855" i="39"/>
  <c r="W855" i="39"/>
  <c r="AH855" i="39"/>
  <c r="AS855" i="39"/>
  <c r="BD855" i="39"/>
  <c r="BO855" i="39"/>
  <c r="BZ855" i="39"/>
  <c r="CK855" i="39"/>
  <c r="CV855" i="39"/>
  <c r="DG855" i="39"/>
  <c r="DR855" i="39"/>
  <c r="EC855" i="39"/>
  <c r="EN855" i="39"/>
  <c r="EY855" i="39"/>
  <c r="FJ855" i="39"/>
  <c r="GK854" i="39"/>
  <c r="L854" i="39"/>
  <c r="W854" i="39"/>
  <c r="AH854" i="39"/>
  <c r="AS854" i="39"/>
  <c r="BD854" i="39"/>
  <c r="BO854" i="39"/>
  <c r="BZ854" i="39"/>
  <c r="CK854" i="39"/>
  <c r="CV854" i="39"/>
  <c r="DG854" i="39"/>
  <c r="DR854" i="39"/>
  <c r="EC854" i="39"/>
  <c r="EN854" i="39"/>
  <c r="EY854" i="39"/>
  <c r="FJ854" i="39"/>
  <c r="GK853" i="39"/>
  <c r="L853" i="39"/>
  <c r="W853" i="39"/>
  <c r="AH853" i="39"/>
  <c r="AS853" i="39"/>
  <c r="BD853" i="39"/>
  <c r="BO853" i="39"/>
  <c r="BZ853" i="39"/>
  <c r="CK853" i="39"/>
  <c r="CV853" i="39"/>
  <c r="DG853" i="39"/>
  <c r="DR853" i="39"/>
  <c r="EC853" i="39"/>
  <c r="EN853" i="39"/>
  <c r="EY853" i="39"/>
  <c r="FJ853" i="39"/>
  <c r="GK852" i="39"/>
  <c r="L852" i="39"/>
  <c r="W852" i="39"/>
  <c r="AH852" i="39"/>
  <c r="AS852" i="39"/>
  <c r="BD852" i="39"/>
  <c r="BO852" i="39"/>
  <c r="BZ852" i="39"/>
  <c r="CK852" i="39"/>
  <c r="CV852" i="39"/>
  <c r="DG852" i="39"/>
  <c r="DR852" i="39"/>
  <c r="EC852" i="39"/>
  <c r="EN852" i="39"/>
  <c r="EY852" i="39"/>
  <c r="FJ852" i="39"/>
  <c r="GK851" i="39"/>
  <c r="L851" i="39"/>
  <c r="W851" i="39"/>
  <c r="AH851" i="39"/>
  <c r="AS851" i="39"/>
  <c r="BD851" i="39"/>
  <c r="BO851" i="39"/>
  <c r="BZ851" i="39"/>
  <c r="CK851" i="39"/>
  <c r="CV851" i="39"/>
  <c r="DG851" i="39"/>
  <c r="DR851" i="39"/>
  <c r="EC851" i="39"/>
  <c r="EN851" i="39"/>
  <c r="EY851" i="39"/>
  <c r="FJ851" i="39"/>
  <c r="GK850" i="39"/>
  <c r="L850" i="39"/>
  <c r="W850" i="39"/>
  <c r="AH850" i="39"/>
  <c r="AS850" i="39"/>
  <c r="BD850" i="39"/>
  <c r="BO850" i="39"/>
  <c r="BZ850" i="39"/>
  <c r="CK850" i="39"/>
  <c r="CV850" i="39"/>
  <c r="DG850" i="39"/>
  <c r="DR850" i="39"/>
  <c r="EC850" i="39"/>
  <c r="EN850" i="39"/>
  <c r="EY850" i="39"/>
  <c r="FJ850" i="39"/>
  <c r="GK849" i="39"/>
  <c r="L849" i="39"/>
  <c r="W849" i="39"/>
  <c r="AH849" i="39"/>
  <c r="AS849" i="39"/>
  <c r="BD849" i="39"/>
  <c r="BO849" i="39"/>
  <c r="BZ849" i="39"/>
  <c r="CK849" i="39"/>
  <c r="CV849" i="39"/>
  <c r="DG849" i="39"/>
  <c r="DR849" i="39"/>
  <c r="EC849" i="39"/>
  <c r="EN849" i="39"/>
  <c r="EY849" i="39"/>
  <c r="FJ849" i="39"/>
  <c r="GK848" i="39"/>
  <c r="L848" i="39"/>
  <c r="W848" i="39"/>
  <c r="AH848" i="39"/>
  <c r="AS848" i="39"/>
  <c r="BD848" i="39"/>
  <c r="BO848" i="39"/>
  <c r="BZ848" i="39"/>
  <c r="CK848" i="39"/>
  <c r="CV848" i="39"/>
  <c r="DG848" i="39"/>
  <c r="DR848" i="39"/>
  <c r="EC848" i="39"/>
  <c r="EN848" i="39"/>
  <c r="EY848" i="39"/>
  <c r="FJ848" i="39"/>
  <c r="GK847" i="39"/>
  <c r="L847" i="39"/>
  <c r="W847" i="39"/>
  <c r="AH847" i="39"/>
  <c r="AS847" i="39"/>
  <c r="BD847" i="39"/>
  <c r="BO847" i="39"/>
  <c r="BZ847" i="39"/>
  <c r="CK847" i="39"/>
  <c r="CV847" i="39"/>
  <c r="DG847" i="39"/>
  <c r="DR847" i="39"/>
  <c r="EC847" i="39"/>
  <c r="EN847" i="39"/>
  <c r="EY847" i="39"/>
  <c r="FJ847" i="39"/>
  <c r="GK846" i="39"/>
  <c r="L846" i="39"/>
  <c r="W846" i="39"/>
  <c r="AH846" i="39"/>
  <c r="AS846" i="39"/>
  <c r="BD846" i="39"/>
  <c r="BO846" i="39"/>
  <c r="BZ846" i="39"/>
  <c r="CK846" i="39"/>
  <c r="CV846" i="39"/>
  <c r="DG846" i="39"/>
  <c r="DR846" i="39"/>
  <c r="EC846" i="39"/>
  <c r="EN846" i="39"/>
  <c r="EY846" i="39"/>
  <c r="FJ846" i="39"/>
  <c r="GK845" i="39"/>
  <c r="L845" i="39"/>
  <c r="W845" i="39"/>
  <c r="AH845" i="39"/>
  <c r="AS845" i="39"/>
  <c r="BD845" i="39"/>
  <c r="BO845" i="39"/>
  <c r="BZ845" i="39"/>
  <c r="CK845" i="39"/>
  <c r="CV845" i="39"/>
  <c r="DG845" i="39"/>
  <c r="DR845" i="39"/>
  <c r="EC845" i="39"/>
  <c r="EN845" i="39"/>
  <c r="EY845" i="39"/>
  <c r="FJ845" i="39"/>
  <c r="GK844" i="39"/>
  <c r="L844" i="39"/>
  <c r="W844" i="39"/>
  <c r="AH844" i="39"/>
  <c r="AS844" i="39"/>
  <c r="BD844" i="39"/>
  <c r="BO844" i="39"/>
  <c r="BZ844" i="39"/>
  <c r="CK844" i="39"/>
  <c r="CV844" i="39"/>
  <c r="DG844" i="39"/>
  <c r="DR844" i="39"/>
  <c r="EC844" i="39"/>
  <c r="EN844" i="39"/>
  <c r="EY844" i="39"/>
  <c r="FJ844" i="39"/>
  <c r="GK843" i="39"/>
  <c r="L843" i="39"/>
  <c r="W843" i="39"/>
  <c r="AH843" i="39"/>
  <c r="AS843" i="39"/>
  <c r="BD843" i="39"/>
  <c r="BO843" i="39"/>
  <c r="BZ843" i="39"/>
  <c r="CK843" i="39"/>
  <c r="CV843" i="39"/>
  <c r="DG843" i="39"/>
  <c r="DR843" i="39"/>
  <c r="EC843" i="39"/>
  <c r="EN843" i="39"/>
  <c r="EY843" i="39"/>
  <c r="FJ843" i="39"/>
  <c r="GK842" i="39"/>
  <c r="L842" i="39"/>
  <c r="W842" i="39"/>
  <c r="AH842" i="39"/>
  <c r="AS842" i="39"/>
  <c r="BD842" i="39"/>
  <c r="BO842" i="39"/>
  <c r="BZ842" i="39"/>
  <c r="CK842" i="39"/>
  <c r="CV842" i="39"/>
  <c r="DG842" i="39"/>
  <c r="DR842" i="39"/>
  <c r="EC842" i="39"/>
  <c r="EN842" i="39"/>
  <c r="EY842" i="39"/>
  <c r="FJ842" i="39"/>
  <c r="GK841" i="39"/>
  <c r="L841" i="39"/>
  <c r="W841" i="39"/>
  <c r="AH841" i="39"/>
  <c r="AS841" i="39"/>
  <c r="BD841" i="39"/>
  <c r="BO841" i="39"/>
  <c r="BZ841" i="39"/>
  <c r="CK841" i="39"/>
  <c r="CV841" i="39"/>
  <c r="DG841" i="39"/>
  <c r="DR841" i="39"/>
  <c r="EC841" i="39"/>
  <c r="EN841" i="39"/>
  <c r="EY841" i="39"/>
  <c r="FJ841" i="39"/>
  <c r="GK840" i="39"/>
  <c r="L840" i="39"/>
  <c r="W840" i="39"/>
  <c r="AH840" i="39"/>
  <c r="AS840" i="39"/>
  <c r="BD840" i="39"/>
  <c r="BO840" i="39"/>
  <c r="BZ840" i="39"/>
  <c r="CK840" i="39"/>
  <c r="CV840" i="39"/>
  <c r="DG840" i="39"/>
  <c r="DR840" i="39"/>
  <c r="EC840" i="39"/>
  <c r="EN840" i="39"/>
  <c r="EY840" i="39"/>
  <c r="FJ840" i="39"/>
  <c r="GK839" i="39"/>
  <c r="L839" i="39"/>
  <c r="W839" i="39"/>
  <c r="AH839" i="39"/>
  <c r="AS839" i="39"/>
  <c r="BD839" i="39"/>
  <c r="BO839" i="39"/>
  <c r="BZ839" i="39"/>
  <c r="CK839" i="39"/>
  <c r="CV839" i="39"/>
  <c r="DG839" i="39"/>
  <c r="DR839" i="39"/>
  <c r="EC839" i="39"/>
  <c r="EN839" i="39"/>
  <c r="EY839" i="39"/>
  <c r="FJ839" i="39"/>
  <c r="GK838" i="39"/>
  <c r="L838" i="39"/>
  <c r="W838" i="39"/>
  <c r="AH838" i="39"/>
  <c r="AS838" i="39"/>
  <c r="BD838" i="39"/>
  <c r="BO838" i="39"/>
  <c r="BZ838" i="39"/>
  <c r="CK838" i="39"/>
  <c r="CV838" i="39"/>
  <c r="DG838" i="39"/>
  <c r="DR838" i="39"/>
  <c r="EC838" i="39"/>
  <c r="EN838" i="39"/>
  <c r="EY838" i="39"/>
  <c r="FJ838" i="39"/>
  <c r="GK837" i="39"/>
  <c r="L837" i="39"/>
  <c r="W837" i="39"/>
  <c r="AH837" i="39"/>
  <c r="AS837" i="39"/>
  <c r="BD837" i="39"/>
  <c r="BO837" i="39"/>
  <c r="BZ837" i="39"/>
  <c r="CK837" i="39"/>
  <c r="CV837" i="39"/>
  <c r="DG837" i="39"/>
  <c r="DR837" i="39"/>
  <c r="EC837" i="39"/>
  <c r="EN837" i="39"/>
  <c r="EY837" i="39"/>
  <c r="FJ837" i="39"/>
  <c r="GK836" i="39"/>
  <c r="L836" i="39"/>
  <c r="W836" i="39"/>
  <c r="AH836" i="39"/>
  <c r="AS836" i="39"/>
  <c r="BD836" i="39"/>
  <c r="BO836" i="39"/>
  <c r="BZ836" i="39"/>
  <c r="CK836" i="39"/>
  <c r="CV836" i="39"/>
  <c r="DG836" i="39"/>
  <c r="DR836" i="39"/>
  <c r="EC836" i="39"/>
  <c r="EN836" i="39"/>
  <c r="EY836" i="39"/>
  <c r="FJ836" i="39"/>
  <c r="GK835" i="39"/>
  <c r="L835" i="39"/>
  <c r="W835" i="39"/>
  <c r="AH835" i="39"/>
  <c r="AS835" i="39"/>
  <c r="BD835" i="39"/>
  <c r="BO835" i="39"/>
  <c r="BZ835" i="39"/>
  <c r="CK835" i="39"/>
  <c r="CV835" i="39"/>
  <c r="DG835" i="39"/>
  <c r="DR835" i="39"/>
  <c r="EC835" i="39"/>
  <c r="EN835" i="39"/>
  <c r="EY835" i="39"/>
  <c r="FJ835" i="39"/>
  <c r="GK834" i="39"/>
  <c r="L834" i="39"/>
  <c r="W834" i="39"/>
  <c r="AH834" i="39"/>
  <c r="AS834" i="39"/>
  <c r="BD834" i="39"/>
  <c r="BO834" i="39"/>
  <c r="BZ834" i="39"/>
  <c r="CK834" i="39"/>
  <c r="CV834" i="39"/>
  <c r="DG834" i="39"/>
  <c r="DR834" i="39"/>
  <c r="EC834" i="39"/>
  <c r="EN834" i="39"/>
  <c r="EY834" i="39"/>
  <c r="FJ834" i="39"/>
  <c r="GK833" i="39"/>
  <c r="L833" i="39"/>
  <c r="W833" i="39"/>
  <c r="AH833" i="39"/>
  <c r="AS833" i="39"/>
  <c r="BD833" i="39"/>
  <c r="BO833" i="39"/>
  <c r="BZ833" i="39"/>
  <c r="CK833" i="39"/>
  <c r="CV833" i="39"/>
  <c r="DG833" i="39"/>
  <c r="DR833" i="39"/>
  <c r="EC833" i="39"/>
  <c r="EN833" i="39"/>
  <c r="EY833" i="39"/>
  <c r="FJ833" i="39"/>
  <c r="GK832" i="39"/>
  <c r="L832" i="39"/>
  <c r="W832" i="39"/>
  <c r="AH832" i="39"/>
  <c r="AS832" i="39"/>
  <c r="BD832" i="39"/>
  <c r="BO832" i="39"/>
  <c r="BZ832" i="39"/>
  <c r="CK832" i="39"/>
  <c r="CV832" i="39"/>
  <c r="DG832" i="39"/>
  <c r="DR832" i="39"/>
  <c r="EC832" i="39"/>
  <c r="EN832" i="39"/>
  <c r="EY832" i="39"/>
  <c r="FJ832" i="39"/>
  <c r="GK831" i="39"/>
  <c r="L831" i="39"/>
  <c r="W831" i="39"/>
  <c r="AH831" i="39"/>
  <c r="AS831" i="39"/>
  <c r="BD831" i="39"/>
  <c r="BO831" i="39"/>
  <c r="BZ831" i="39"/>
  <c r="CK831" i="39"/>
  <c r="CV831" i="39"/>
  <c r="DG831" i="39"/>
  <c r="DR831" i="39"/>
  <c r="EC831" i="39"/>
  <c r="EN831" i="39"/>
  <c r="EY831" i="39"/>
  <c r="FJ831" i="39"/>
  <c r="GK830" i="39"/>
  <c r="L830" i="39"/>
  <c r="W830" i="39"/>
  <c r="AH830" i="39"/>
  <c r="AS830" i="39"/>
  <c r="BD830" i="39"/>
  <c r="BO830" i="39"/>
  <c r="BZ830" i="39"/>
  <c r="CK830" i="39"/>
  <c r="CV830" i="39"/>
  <c r="DG830" i="39"/>
  <c r="DR830" i="39"/>
  <c r="EC830" i="39"/>
  <c r="EN830" i="39"/>
  <c r="EY830" i="39"/>
  <c r="FJ830" i="39"/>
  <c r="GK829" i="39"/>
  <c r="L829" i="39"/>
  <c r="W829" i="39"/>
  <c r="AH829" i="39"/>
  <c r="AS829" i="39"/>
  <c r="BD829" i="39"/>
  <c r="BO829" i="39"/>
  <c r="BZ829" i="39"/>
  <c r="CK829" i="39"/>
  <c r="CV829" i="39"/>
  <c r="DG829" i="39"/>
  <c r="DR829" i="39"/>
  <c r="EC829" i="39"/>
  <c r="EN829" i="39"/>
  <c r="EY829" i="39"/>
  <c r="FJ829" i="39"/>
  <c r="GK828" i="39"/>
  <c r="L828" i="39"/>
  <c r="W828" i="39"/>
  <c r="AH828" i="39"/>
  <c r="AS828" i="39"/>
  <c r="BD828" i="39"/>
  <c r="BO828" i="39"/>
  <c r="BZ828" i="39"/>
  <c r="CK828" i="39"/>
  <c r="CV828" i="39"/>
  <c r="DG828" i="39"/>
  <c r="DR828" i="39"/>
  <c r="EC828" i="39"/>
  <c r="EN828" i="39"/>
  <c r="EY828" i="39"/>
  <c r="FJ828" i="39"/>
  <c r="GK827" i="39"/>
  <c r="L827" i="39"/>
  <c r="W827" i="39"/>
  <c r="AH827" i="39"/>
  <c r="AS827" i="39"/>
  <c r="BD827" i="39"/>
  <c r="BO827" i="39"/>
  <c r="BZ827" i="39"/>
  <c r="CK827" i="39"/>
  <c r="CV827" i="39"/>
  <c r="DG827" i="39"/>
  <c r="DR827" i="39"/>
  <c r="EC827" i="39"/>
  <c r="EN827" i="39"/>
  <c r="EY827" i="39"/>
  <c r="FJ827" i="39"/>
  <c r="GK826" i="39"/>
  <c r="L826" i="39"/>
  <c r="W826" i="39"/>
  <c r="AH826" i="39"/>
  <c r="AS826" i="39"/>
  <c r="BD826" i="39"/>
  <c r="BO826" i="39"/>
  <c r="BZ826" i="39"/>
  <c r="CK826" i="39"/>
  <c r="CV826" i="39"/>
  <c r="DG826" i="39"/>
  <c r="DR826" i="39"/>
  <c r="EC826" i="39"/>
  <c r="EN826" i="39"/>
  <c r="EY826" i="39"/>
  <c r="FJ826" i="39"/>
  <c r="GK825" i="39"/>
  <c r="L825" i="39"/>
  <c r="W825" i="39"/>
  <c r="AH825" i="39"/>
  <c r="AS825" i="39"/>
  <c r="BD825" i="39"/>
  <c r="BO825" i="39"/>
  <c r="BZ825" i="39"/>
  <c r="CK825" i="39"/>
  <c r="CV825" i="39"/>
  <c r="DG825" i="39"/>
  <c r="DR825" i="39"/>
  <c r="EC825" i="39"/>
  <c r="EN825" i="39"/>
  <c r="EY825" i="39"/>
  <c r="FJ825" i="39"/>
  <c r="GK824" i="39"/>
  <c r="L824" i="39"/>
  <c r="W824" i="39"/>
  <c r="AH824" i="39"/>
  <c r="AS824" i="39"/>
  <c r="BD824" i="39"/>
  <c r="BO824" i="39"/>
  <c r="BZ824" i="39"/>
  <c r="CK824" i="39"/>
  <c r="CV824" i="39"/>
  <c r="DG824" i="39"/>
  <c r="DR824" i="39"/>
  <c r="EC824" i="39"/>
  <c r="EN824" i="39"/>
  <c r="EY824" i="39"/>
  <c r="FJ824" i="39"/>
  <c r="GK823" i="39"/>
  <c r="L823" i="39"/>
  <c r="W823" i="39"/>
  <c r="AH823" i="39"/>
  <c r="AS823" i="39"/>
  <c r="BD823" i="39"/>
  <c r="BO823" i="39"/>
  <c r="BZ823" i="39"/>
  <c r="CK823" i="39"/>
  <c r="CV823" i="39"/>
  <c r="DG823" i="39"/>
  <c r="DR823" i="39"/>
  <c r="EC823" i="39"/>
  <c r="EN823" i="39"/>
  <c r="EY823" i="39"/>
  <c r="FJ823" i="39"/>
  <c r="GK822" i="39"/>
  <c r="L822" i="39"/>
  <c r="W822" i="39"/>
  <c r="AH822" i="39"/>
  <c r="AS822" i="39"/>
  <c r="BD822" i="39"/>
  <c r="BO822" i="39"/>
  <c r="BZ822" i="39"/>
  <c r="CK822" i="39"/>
  <c r="CV822" i="39"/>
  <c r="DG822" i="39"/>
  <c r="DR822" i="39"/>
  <c r="EC822" i="39"/>
  <c r="EN822" i="39"/>
  <c r="EY822" i="39"/>
  <c r="FJ822" i="39"/>
  <c r="GK821" i="39"/>
  <c r="L821" i="39"/>
  <c r="W821" i="39"/>
  <c r="AH821" i="39"/>
  <c r="AS821" i="39"/>
  <c r="BD821" i="39"/>
  <c r="BO821" i="39"/>
  <c r="BZ821" i="39"/>
  <c r="CK821" i="39"/>
  <c r="CV821" i="39"/>
  <c r="DG821" i="39"/>
  <c r="DR821" i="39"/>
  <c r="EC821" i="39"/>
  <c r="EN821" i="39"/>
  <c r="EY821" i="39"/>
  <c r="FJ821" i="39"/>
  <c r="GK820" i="39"/>
  <c r="L820" i="39"/>
  <c r="W820" i="39"/>
  <c r="AH820" i="39"/>
  <c r="AS820" i="39"/>
  <c r="BD820" i="39"/>
  <c r="BO820" i="39"/>
  <c r="BZ820" i="39"/>
  <c r="CK820" i="39"/>
  <c r="CV820" i="39"/>
  <c r="DG820" i="39"/>
  <c r="DR820" i="39"/>
  <c r="EC820" i="39"/>
  <c r="EN820" i="39"/>
  <c r="EY820" i="39"/>
  <c r="FJ820" i="39"/>
  <c r="GK819" i="39"/>
  <c r="L819" i="39"/>
  <c r="W819" i="39"/>
  <c r="AH819" i="39"/>
  <c r="AS819" i="39"/>
  <c r="BD819" i="39"/>
  <c r="BO819" i="39"/>
  <c r="BZ819" i="39"/>
  <c r="CK819" i="39"/>
  <c r="CV819" i="39"/>
  <c r="DG819" i="39"/>
  <c r="DR819" i="39"/>
  <c r="EC819" i="39"/>
  <c r="EN819" i="39"/>
  <c r="EY819" i="39"/>
  <c r="FJ819" i="39"/>
  <c r="GK818" i="39"/>
  <c r="L818" i="39"/>
  <c r="W818" i="39"/>
  <c r="AH818" i="39"/>
  <c r="AS818" i="39"/>
  <c r="BD818" i="39"/>
  <c r="BO818" i="39"/>
  <c r="BZ818" i="39"/>
  <c r="CK818" i="39"/>
  <c r="CV818" i="39"/>
  <c r="DG818" i="39"/>
  <c r="DR818" i="39"/>
  <c r="EC818" i="39"/>
  <c r="EN818" i="39"/>
  <c r="EY818" i="39"/>
  <c r="FJ818" i="39"/>
  <c r="GK817" i="39"/>
  <c r="L817" i="39"/>
  <c r="W817" i="39"/>
  <c r="AH817" i="39"/>
  <c r="AS817" i="39"/>
  <c r="BD817" i="39"/>
  <c r="BO817" i="39"/>
  <c r="BZ817" i="39"/>
  <c r="CK817" i="39"/>
  <c r="CV817" i="39"/>
  <c r="DG817" i="39"/>
  <c r="DR817" i="39"/>
  <c r="EC817" i="39"/>
  <c r="EN817" i="39"/>
  <c r="EY817" i="39"/>
  <c r="FJ817" i="39"/>
  <c r="GK816" i="39"/>
  <c r="L816" i="39"/>
  <c r="W816" i="39"/>
  <c r="AH816" i="39"/>
  <c r="AS816" i="39"/>
  <c r="BD816" i="39"/>
  <c r="BO816" i="39"/>
  <c r="BZ816" i="39"/>
  <c r="CK816" i="39"/>
  <c r="CV816" i="39"/>
  <c r="DG816" i="39"/>
  <c r="DR816" i="39"/>
  <c r="EC816" i="39"/>
  <c r="EN816" i="39"/>
  <c r="EY816" i="39"/>
  <c r="FJ816" i="39"/>
  <c r="GK815" i="39"/>
  <c r="L815" i="39"/>
  <c r="W815" i="39"/>
  <c r="AH815" i="39"/>
  <c r="AS815" i="39"/>
  <c r="BD815" i="39"/>
  <c r="BO815" i="39"/>
  <c r="BZ815" i="39"/>
  <c r="CK815" i="39"/>
  <c r="CV815" i="39"/>
  <c r="DG815" i="39"/>
  <c r="DR815" i="39"/>
  <c r="EC815" i="39"/>
  <c r="EN815" i="39"/>
  <c r="EY815" i="39"/>
  <c r="FJ815" i="39"/>
  <c r="GK814" i="39"/>
  <c r="L814" i="39"/>
  <c r="W814" i="39"/>
  <c r="AH814" i="39"/>
  <c r="AS814" i="39"/>
  <c r="BD814" i="39"/>
  <c r="BO814" i="39"/>
  <c r="BZ814" i="39"/>
  <c r="CK814" i="39"/>
  <c r="CV814" i="39"/>
  <c r="DG814" i="39"/>
  <c r="DR814" i="39"/>
  <c r="EC814" i="39"/>
  <c r="EN814" i="39"/>
  <c r="EY814" i="39"/>
  <c r="FJ814" i="39"/>
  <c r="GK813" i="39"/>
  <c r="L813" i="39"/>
  <c r="W813" i="39"/>
  <c r="AH813" i="39"/>
  <c r="AS813" i="39"/>
  <c r="BD813" i="39"/>
  <c r="BO813" i="39"/>
  <c r="BZ813" i="39"/>
  <c r="CK813" i="39"/>
  <c r="CV813" i="39"/>
  <c r="DG813" i="39"/>
  <c r="DR813" i="39"/>
  <c r="EC813" i="39"/>
  <c r="EN813" i="39"/>
  <c r="EY813" i="39"/>
  <c r="FJ813" i="39"/>
  <c r="GK812" i="39"/>
  <c r="L812" i="39"/>
  <c r="W812" i="39"/>
  <c r="AH812" i="39"/>
  <c r="AS812" i="39"/>
  <c r="BD812" i="39"/>
  <c r="BO812" i="39"/>
  <c r="BZ812" i="39"/>
  <c r="CK812" i="39"/>
  <c r="CV812" i="39"/>
  <c r="DG812" i="39"/>
  <c r="DR812" i="39"/>
  <c r="EC812" i="39"/>
  <c r="EN812" i="39"/>
  <c r="EY812" i="39"/>
  <c r="FJ812" i="39"/>
  <c r="GK811" i="39"/>
  <c r="L811" i="39"/>
  <c r="W811" i="39"/>
  <c r="AH811" i="39"/>
  <c r="AS811" i="39"/>
  <c r="BD811" i="39"/>
  <c r="BO811" i="39"/>
  <c r="BZ811" i="39"/>
  <c r="CK811" i="39"/>
  <c r="CV811" i="39"/>
  <c r="DG811" i="39"/>
  <c r="DR811" i="39"/>
  <c r="EC811" i="39"/>
  <c r="EN811" i="39"/>
  <c r="EY811" i="39"/>
  <c r="FJ811" i="39"/>
  <c r="GK810" i="39"/>
  <c r="L810" i="39"/>
  <c r="W810" i="39"/>
  <c r="AH810" i="39"/>
  <c r="AS810" i="39"/>
  <c r="BD810" i="39"/>
  <c r="BO810" i="39"/>
  <c r="BZ810" i="39"/>
  <c r="CK810" i="39"/>
  <c r="CV810" i="39"/>
  <c r="DG810" i="39"/>
  <c r="DR810" i="39"/>
  <c r="EC810" i="39"/>
  <c r="EN810" i="39"/>
  <c r="EY810" i="39"/>
  <c r="FJ810" i="39"/>
  <c r="GK809" i="39"/>
  <c r="L809" i="39"/>
  <c r="W809" i="39"/>
  <c r="AH809" i="39"/>
  <c r="AS809" i="39"/>
  <c r="BD809" i="39"/>
  <c r="BO809" i="39"/>
  <c r="BZ809" i="39"/>
  <c r="CK809" i="39"/>
  <c r="CV809" i="39"/>
  <c r="DG809" i="39"/>
  <c r="DR809" i="39"/>
  <c r="EC809" i="39"/>
  <c r="EN809" i="39"/>
  <c r="EY809" i="39"/>
  <c r="FJ809" i="39"/>
  <c r="GK808" i="39"/>
  <c r="L808" i="39"/>
  <c r="W808" i="39"/>
  <c r="AH808" i="39"/>
  <c r="AS808" i="39"/>
  <c r="BD808" i="39"/>
  <c r="BO808" i="39"/>
  <c r="BZ808" i="39"/>
  <c r="CK808" i="39"/>
  <c r="CV808" i="39"/>
  <c r="DG808" i="39"/>
  <c r="DR808" i="39"/>
  <c r="EC808" i="39"/>
  <c r="EN808" i="39"/>
  <c r="EY808" i="39"/>
  <c r="FJ808" i="39"/>
  <c r="GK807" i="39"/>
  <c r="L807" i="39"/>
  <c r="W807" i="39"/>
  <c r="AH807" i="39"/>
  <c r="AS807" i="39"/>
  <c r="BD807" i="39"/>
  <c r="BO807" i="39"/>
  <c r="BZ807" i="39"/>
  <c r="CK807" i="39"/>
  <c r="CV807" i="39"/>
  <c r="DG807" i="39"/>
  <c r="DR807" i="39"/>
  <c r="EC807" i="39"/>
  <c r="EN807" i="39"/>
  <c r="EY807" i="39"/>
  <c r="FJ807" i="39"/>
  <c r="GK806" i="39"/>
  <c r="L806" i="39"/>
  <c r="W806" i="39"/>
  <c r="AH806" i="39"/>
  <c r="AS806" i="39"/>
  <c r="BD806" i="39"/>
  <c r="BO806" i="39"/>
  <c r="BZ806" i="39"/>
  <c r="CK806" i="39"/>
  <c r="CV806" i="39"/>
  <c r="DG806" i="39"/>
  <c r="DR806" i="39"/>
  <c r="EC806" i="39"/>
  <c r="EN806" i="39"/>
  <c r="EY806" i="39"/>
  <c r="FJ806" i="39"/>
  <c r="GK805" i="39"/>
  <c r="L805" i="39"/>
  <c r="W805" i="39"/>
  <c r="AH805" i="39"/>
  <c r="AS805" i="39"/>
  <c r="BD805" i="39"/>
  <c r="BO805" i="39"/>
  <c r="BZ805" i="39"/>
  <c r="CK805" i="39"/>
  <c r="CV805" i="39"/>
  <c r="DG805" i="39"/>
  <c r="DR805" i="39"/>
  <c r="EC805" i="39"/>
  <c r="EN805" i="39"/>
  <c r="EY805" i="39"/>
  <c r="FJ805" i="39"/>
  <c r="GK804" i="39"/>
  <c r="L804" i="39"/>
  <c r="W804" i="39"/>
  <c r="AH804" i="39"/>
  <c r="AS804" i="39"/>
  <c r="BD804" i="39"/>
  <c r="BO804" i="39"/>
  <c r="BZ804" i="39"/>
  <c r="CK804" i="39"/>
  <c r="CV804" i="39"/>
  <c r="DG804" i="39"/>
  <c r="DR804" i="39"/>
  <c r="EC804" i="39"/>
  <c r="EN804" i="39"/>
  <c r="EY804" i="39"/>
  <c r="FJ804" i="39"/>
  <c r="GK803" i="39"/>
  <c r="L803" i="39"/>
  <c r="W803" i="39"/>
  <c r="AH803" i="39"/>
  <c r="AS803" i="39"/>
  <c r="BD803" i="39"/>
  <c r="BO803" i="39"/>
  <c r="BZ803" i="39"/>
  <c r="CK803" i="39"/>
  <c r="CV803" i="39"/>
  <c r="DG803" i="39"/>
  <c r="DR803" i="39"/>
  <c r="EC803" i="39"/>
  <c r="EN803" i="39"/>
  <c r="EY803" i="39"/>
  <c r="FJ803" i="39"/>
  <c r="GK802" i="39"/>
  <c r="L802" i="39"/>
  <c r="W802" i="39"/>
  <c r="AH802" i="39"/>
  <c r="AS802" i="39"/>
  <c r="BD802" i="39"/>
  <c r="BO802" i="39"/>
  <c r="BZ802" i="39"/>
  <c r="CK802" i="39"/>
  <c r="CV802" i="39"/>
  <c r="DG802" i="39"/>
  <c r="DR802" i="39"/>
  <c r="EC802" i="39"/>
  <c r="EN802" i="39"/>
  <c r="EY802" i="39"/>
  <c r="FJ802" i="39"/>
  <c r="GK801" i="39"/>
  <c r="L801" i="39"/>
  <c r="W801" i="39"/>
  <c r="AH801" i="39"/>
  <c r="AS801" i="39"/>
  <c r="BD801" i="39"/>
  <c r="BO801" i="39"/>
  <c r="BZ801" i="39"/>
  <c r="CK801" i="39"/>
  <c r="CV801" i="39"/>
  <c r="DG801" i="39"/>
  <c r="DR801" i="39"/>
  <c r="EC801" i="39"/>
  <c r="EN801" i="39"/>
  <c r="EY801" i="39"/>
  <c r="FJ801" i="39"/>
  <c r="GK800" i="39"/>
  <c r="L800" i="39"/>
  <c r="W800" i="39"/>
  <c r="AH800" i="39"/>
  <c r="AS800" i="39"/>
  <c r="BD800" i="39"/>
  <c r="BO800" i="39"/>
  <c r="BZ800" i="39"/>
  <c r="CK800" i="39"/>
  <c r="CV800" i="39"/>
  <c r="DG800" i="39"/>
  <c r="DR800" i="39"/>
  <c r="EC800" i="39"/>
  <c r="EN800" i="39"/>
  <c r="EY800" i="39"/>
  <c r="FJ800" i="39"/>
  <c r="GK799" i="39"/>
  <c r="L799" i="39"/>
  <c r="W799" i="39"/>
  <c r="AH799" i="39"/>
  <c r="AS799" i="39"/>
  <c r="BD799" i="39"/>
  <c r="BO799" i="39"/>
  <c r="BZ799" i="39"/>
  <c r="CK799" i="39"/>
  <c r="CV799" i="39"/>
  <c r="DG799" i="39"/>
  <c r="DR799" i="39"/>
  <c r="EC799" i="39"/>
  <c r="EN799" i="39"/>
  <c r="EY799" i="39"/>
  <c r="FJ799" i="39"/>
  <c r="GK798" i="39"/>
  <c r="L798" i="39"/>
  <c r="W798" i="39"/>
  <c r="AH798" i="39"/>
  <c r="AS798" i="39"/>
  <c r="BD798" i="39"/>
  <c r="BO798" i="39"/>
  <c r="BZ798" i="39"/>
  <c r="CK798" i="39"/>
  <c r="CV798" i="39"/>
  <c r="DG798" i="39"/>
  <c r="DR798" i="39"/>
  <c r="EC798" i="39"/>
  <c r="EN798" i="39"/>
  <c r="EY798" i="39"/>
  <c r="FJ798" i="39"/>
  <c r="GK797" i="39"/>
  <c r="L797" i="39"/>
  <c r="W797" i="39"/>
  <c r="AH797" i="39"/>
  <c r="AS797" i="39"/>
  <c r="BD797" i="39"/>
  <c r="BO797" i="39"/>
  <c r="BZ797" i="39"/>
  <c r="CK797" i="39"/>
  <c r="CV797" i="39"/>
  <c r="DG797" i="39"/>
  <c r="DR797" i="39"/>
  <c r="EC797" i="39"/>
  <c r="EN797" i="39"/>
  <c r="EY797" i="39"/>
  <c r="FJ797" i="39"/>
  <c r="GK796" i="39"/>
  <c r="L796" i="39"/>
  <c r="W796" i="39"/>
  <c r="AH796" i="39"/>
  <c r="AS796" i="39"/>
  <c r="BD796" i="39"/>
  <c r="BO796" i="39"/>
  <c r="BZ796" i="39"/>
  <c r="CK796" i="39"/>
  <c r="CV796" i="39"/>
  <c r="DG796" i="39"/>
  <c r="DR796" i="39"/>
  <c r="EC796" i="39"/>
  <c r="EN796" i="39"/>
  <c r="EY796" i="39"/>
  <c r="FJ796" i="39"/>
  <c r="GK795" i="39"/>
  <c r="L795" i="39"/>
  <c r="W795" i="39"/>
  <c r="AH795" i="39"/>
  <c r="AS795" i="39"/>
  <c r="BD795" i="39"/>
  <c r="BO795" i="39"/>
  <c r="BZ795" i="39"/>
  <c r="CK795" i="39"/>
  <c r="CV795" i="39"/>
  <c r="DG795" i="39"/>
  <c r="DR795" i="39"/>
  <c r="EC795" i="39"/>
  <c r="EN795" i="39"/>
  <c r="EY795" i="39"/>
  <c r="FJ795" i="39"/>
  <c r="GK794" i="39"/>
  <c r="L794" i="39"/>
  <c r="W794" i="39"/>
  <c r="AH794" i="39"/>
  <c r="AS794" i="39"/>
  <c r="BD794" i="39"/>
  <c r="BO794" i="39"/>
  <c r="BZ794" i="39"/>
  <c r="CK794" i="39"/>
  <c r="CV794" i="39"/>
  <c r="DG794" i="39"/>
  <c r="DR794" i="39"/>
  <c r="EC794" i="39"/>
  <c r="EN794" i="39"/>
  <c r="EY794" i="39"/>
  <c r="FJ794" i="39"/>
  <c r="GK793" i="39"/>
  <c r="L793" i="39"/>
  <c r="W793" i="39"/>
  <c r="AH793" i="39"/>
  <c r="AS793" i="39"/>
  <c r="BD793" i="39"/>
  <c r="BO793" i="39"/>
  <c r="BZ793" i="39"/>
  <c r="CK793" i="39"/>
  <c r="CV793" i="39"/>
  <c r="DG793" i="39"/>
  <c r="DR793" i="39"/>
  <c r="EC793" i="39"/>
  <c r="EN793" i="39"/>
  <c r="EY793" i="39"/>
  <c r="FJ793" i="39"/>
  <c r="GK792" i="39"/>
  <c r="L792" i="39"/>
  <c r="W792" i="39"/>
  <c r="AH792" i="39"/>
  <c r="AS792" i="39"/>
  <c r="BD792" i="39"/>
  <c r="BO792" i="39"/>
  <c r="BZ792" i="39"/>
  <c r="CK792" i="39"/>
  <c r="CV792" i="39"/>
  <c r="DG792" i="39"/>
  <c r="DR792" i="39"/>
  <c r="EC792" i="39"/>
  <c r="EN792" i="39"/>
  <c r="EY792" i="39"/>
  <c r="FJ792" i="39"/>
  <c r="GK791" i="39"/>
  <c r="L791" i="39"/>
  <c r="W791" i="39"/>
  <c r="AH791" i="39"/>
  <c r="AS791" i="39"/>
  <c r="BD791" i="39"/>
  <c r="BO791" i="39"/>
  <c r="BZ791" i="39"/>
  <c r="CK791" i="39"/>
  <c r="CV791" i="39"/>
  <c r="DG791" i="39"/>
  <c r="DR791" i="39"/>
  <c r="EC791" i="39"/>
  <c r="EN791" i="39"/>
  <c r="EY791" i="39"/>
  <c r="FJ791" i="39"/>
  <c r="GK790" i="39"/>
  <c r="L790" i="39"/>
  <c r="W790" i="39"/>
  <c r="AH790" i="39"/>
  <c r="AS790" i="39"/>
  <c r="BD790" i="39"/>
  <c r="BO790" i="39"/>
  <c r="BZ790" i="39"/>
  <c r="CK790" i="39"/>
  <c r="CV790" i="39"/>
  <c r="DG790" i="39"/>
  <c r="DR790" i="39"/>
  <c r="EC790" i="39"/>
  <c r="EN790" i="39"/>
  <c r="EY790" i="39"/>
  <c r="FJ790" i="39"/>
  <c r="GK789" i="39"/>
  <c r="L789" i="39"/>
  <c r="W789" i="39"/>
  <c r="AH789" i="39"/>
  <c r="AS789" i="39"/>
  <c r="BD789" i="39"/>
  <c r="BO789" i="39"/>
  <c r="BZ789" i="39"/>
  <c r="CK789" i="39"/>
  <c r="CV789" i="39"/>
  <c r="DG789" i="39"/>
  <c r="DR789" i="39"/>
  <c r="EC789" i="39"/>
  <c r="EN789" i="39"/>
  <c r="EY789" i="39"/>
  <c r="FJ789" i="39"/>
  <c r="GK788" i="39"/>
  <c r="L788" i="39"/>
  <c r="W788" i="39"/>
  <c r="AH788" i="39"/>
  <c r="AS788" i="39"/>
  <c r="BD788" i="39"/>
  <c r="BO788" i="39"/>
  <c r="BZ788" i="39"/>
  <c r="CK788" i="39"/>
  <c r="CV788" i="39"/>
  <c r="DG788" i="39"/>
  <c r="DR788" i="39"/>
  <c r="EC788" i="39"/>
  <c r="EN788" i="39"/>
  <c r="EY788" i="39"/>
  <c r="FJ788" i="39"/>
  <c r="GK787" i="39"/>
  <c r="L787" i="39"/>
  <c r="W787" i="39"/>
  <c r="AH787" i="39"/>
  <c r="AS787" i="39"/>
  <c r="BD787" i="39"/>
  <c r="BO787" i="39"/>
  <c r="BZ787" i="39"/>
  <c r="CK787" i="39"/>
  <c r="CV787" i="39"/>
  <c r="DG787" i="39"/>
  <c r="DR787" i="39"/>
  <c r="EC787" i="39"/>
  <c r="EN787" i="39"/>
  <c r="EY787" i="39"/>
  <c r="FJ787" i="39"/>
  <c r="GK786" i="39"/>
  <c r="L786" i="39"/>
  <c r="W786" i="39"/>
  <c r="AH786" i="39"/>
  <c r="AS786" i="39"/>
  <c r="BD786" i="39"/>
  <c r="BO786" i="39"/>
  <c r="BZ786" i="39"/>
  <c r="CK786" i="39"/>
  <c r="CV786" i="39"/>
  <c r="DG786" i="39"/>
  <c r="DR786" i="39"/>
  <c r="EC786" i="39"/>
  <c r="EN786" i="39"/>
  <c r="EY786" i="39"/>
  <c r="FJ786" i="39"/>
  <c r="GK785" i="39"/>
  <c r="L785" i="39"/>
  <c r="W785" i="39"/>
  <c r="AH785" i="39"/>
  <c r="AS785" i="39"/>
  <c r="BD785" i="39"/>
  <c r="BO785" i="39"/>
  <c r="BZ785" i="39"/>
  <c r="CK785" i="39"/>
  <c r="CV785" i="39"/>
  <c r="DG785" i="39"/>
  <c r="DR785" i="39"/>
  <c r="EC785" i="39"/>
  <c r="EN785" i="39"/>
  <c r="EY785" i="39"/>
  <c r="FJ785" i="39"/>
  <c r="GK784" i="39"/>
  <c r="L784" i="39"/>
  <c r="W784" i="39"/>
  <c r="AH784" i="39"/>
  <c r="AS784" i="39"/>
  <c r="BD784" i="39"/>
  <c r="BO784" i="39"/>
  <c r="BZ784" i="39"/>
  <c r="CK784" i="39"/>
  <c r="CV784" i="39"/>
  <c r="DG784" i="39"/>
  <c r="DR784" i="39"/>
  <c r="EC784" i="39"/>
  <c r="EN784" i="39"/>
  <c r="EY784" i="39"/>
  <c r="FJ784" i="39"/>
  <c r="GK783" i="39"/>
  <c r="L783" i="39"/>
  <c r="W783" i="39"/>
  <c r="AH783" i="39"/>
  <c r="AS783" i="39"/>
  <c r="BD783" i="39"/>
  <c r="BO783" i="39"/>
  <c r="BZ783" i="39"/>
  <c r="CK783" i="39"/>
  <c r="CV783" i="39"/>
  <c r="DG783" i="39"/>
  <c r="DR783" i="39"/>
  <c r="EC783" i="39"/>
  <c r="EN783" i="39"/>
  <c r="EY783" i="39"/>
  <c r="FJ783" i="39"/>
  <c r="GK782" i="39"/>
  <c r="L782" i="39"/>
  <c r="W782" i="39"/>
  <c r="AH782" i="39"/>
  <c r="AS782" i="39"/>
  <c r="BD782" i="39"/>
  <c r="BO782" i="39"/>
  <c r="BZ782" i="39"/>
  <c r="CK782" i="39"/>
  <c r="CV782" i="39"/>
  <c r="DG782" i="39"/>
  <c r="DR782" i="39"/>
  <c r="EC782" i="39"/>
  <c r="EN782" i="39"/>
  <c r="EY782" i="39"/>
  <c r="FJ782" i="39"/>
  <c r="GK781" i="39"/>
  <c r="L781" i="39"/>
  <c r="W781" i="39"/>
  <c r="AH781" i="39"/>
  <c r="AS781" i="39"/>
  <c r="BD781" i="39"/>
  <c r="BO781" i="39"/>
  <c r="BZ781" i="39"/>
  <c r="CK781" i="39"/>
  <c r="CV781" i="39"/>
  <c r="DG781" i="39"/>
  <c r="DR781" i="39"/>
  <c r="EC781" i="39"/>
  <c r="EN781" i="39"/>
  <c r="EY781" i="39"/>
  <c r="FJ781" i="39"/>
  <c r="GK780" i="39"/>
  <c r="L780" i="39"/>
  <c r="W780" i="39"/>
  <c r="AH780" i="39"/>
  <c r="AS780" i="39"/>
  <c r="BD780" i="39"/>
  <c r="BO780" i="39"/>
  <c r="BZ780" i="39"/>
  <c r="CK780" i="39"/>
  <c r="CV780" i="39"/>
  <c r="DG780" i="39"/>
  <c r="DR780" i="39"/>
  <c r="EC780" i="39"/>
  <c r="EN780" i="39"/>
  <c r="EY780" i="39"/>
  <c r="FJ780" i="39"/>
  <c r="GK779" i="39"/>
  <c r="L779" i="39"/>
  <c r="W779" i="39"/>
  <c r="AH779" i="39"/>
  <c r="AS779" i="39"/>
  <c r="BD779" i="39"/>
  <c r="BO779" i="39"/>
  <c r="BZ779" i="39"/>
  <c r="CK779" i="39"/>
  <c r="CV779" i="39"/>
  <c r="DG779" i="39"/>
  <c r="DR779" i="39"/>
  <c r="EC779" i="39"/>
  <c r="EN779" i="39"/>
  <c r="EY779" i="39"/>
  <c r="FJ779" i="39"/>
  <c r="GK778" i="39"/>
  <c r="L778" i="39"/>
  <c r="W778" i="39"/>
  <c r="AH778" i="39"/>
  <c r="AS778" i="39"/>
  <c r="BD778" i="39"/>
  <c r="BO778" i="39"/>
  <c r="BZ778" i="39"/>
  <c r="CK778" i="39"/>
  <c r="CV778" i="39"/>
  <c r="DG778" i="39"/>
  <c r="DR778" i="39"/>
  <c r="EC778" i="39"/>
  <c r="EN778" i="39"/>
  <c r="EY778" i="39"/>
  <c r="FJ778" i="39"/>
  <c r="GK777" i="39"/>
  <c r="L777" i="39"/>
  <c r="W777" i="39"/>
  <c r="AH777" i="39"/>
  <c r="AS777" i="39"/>
  <c r="BD777" i="39"/>
  <c r="BO777" i="39"/>
  <c r="BZ777" i="39"/>
  <c r="CK777" i="39"/>
  <c r="CV777" i="39"/>
  <c r="DG777" i="39"/>
  <c r="DR777" i="39"/>
  <c r="EC777" i="39"/>
  <c r="EN777" i="39"/>
  <c r="EY777" i="39"/>
  <c r="FJ777" i="39"/>
  <c r="GK776" i="39"/>
  <c r="L776" i="39"/>
  <c r="W776" i="39"/>
  <c r="AH776" i="39"/>
  <c r="AS776" i="39"/>
  <c r="BD776" i="39"/>
  <c r="BO776" i="39"/>
  <c r="BZ776" i="39"/>
  <c r="CK776" i="39"/>
  <c r="CV776" i="39"/>
  <c r="DG776" i="39"/>
  <c r="DR776" i="39"/>
  <c r="EC776" i="39"/>
  <c r="EN776" i="39"/>
  <c r="EY776" i="39"/>
  <c r="FJ776" i="39"/>
  <c r="GK775" i="39"/>
  <c r="L775" i="39"/>
  <c r="W775" i="39"/>
  <c r="AH775" i="39"/>
  <c r="AS775" i="39"/>
  <c r="BD775" i="39"/>
  <c r="BO775" i="39"/>
  <c r="BZ775" i="39"/>
  <c r="CK775" i="39"/>
  <c r="CV775" i="39"/>
  <c r="DG775" i="39"/>
  <c r="DR775" i="39"/>
  <c r="EC775" i="39"/>
  <c r="EN775" i="39"/>
  <c r="EY775" i="39"/>
  <c r="FJ775" i="39"/>
  <c r="GK774" i="39"/>
  <c r="L774" i="39"/>
  <c r="W774" i="39"/>
  <c r="AH774" i="39"/>
  <c r="AS774" i="39"/>
  <c r="BD774" i="39"/>
  <c r="BO774" i="39"/>
  <c r="BZ774" i="39"/>
  <c r="CK774" i="39"/>
  <c r="CV774" i="39"/>
  <c r="DG774" i="39"/>
  <c r="DR774" i="39"/>
  <c r="EC774" i="39"/>
  <c r="EN774" i="39"/>
  <c r="EY774" i="39"/>
  <c r="FJ774" i="39"/>
  <c r="GK773" i="39"/>
  <c r="L773" i="39"/>
  <c r="W773" i="39"/>
  <c r="AH773" i="39"/>
  <c r="AS773" i="39"/>
  <c r="BD773" i="39"/>
  <c r="BO773" i="39"/>
  <c r="BZ773" i="39"/>
  <c r="CK773" i="39"/>
  <c r="CV773" i="39"/>
  <c r="DG773" i="39"/>
  <c r="DR773" i="39"/>
  <c r="EC773" i="39"/>
  <c r="EN773" i="39"/>
  <c r="EY773" i="39"/>
  <c r="FJ773" i="39"/>
  <c r="GK772" i="39"/>
  <c r="L772" i="39"/>
  <c r="W772" i="39"/>
  <c r="AH772" i="39"/>
  <c r="AS772" i="39"/>
  <c r="BD772" i="39"/>
  <c r="BO772" i="39"/>
  <c r="BZ772" i="39"/>
  <c r="CK772" i="39"/>
  <c r="CV772" i="39"/>
  <c r="DG772" i="39"/>
  <c r="DR772" i="39"/>
  <c r="EC772" i="39"/>
  <c r="EN772" i="39"/>
  <c r="EY772" i="39"/>
  <c r="FJ772" i="39"/>
  <c r="GK771" i="39"/>
  <c r="L771" i="39"/>
  <c r="W771" i="39"/>
  <c r="AH771" i="39"/>
  <c r="AS771" i="39"/>
  <c r="BD771" i="39"/>
  <c r="BO771" i="39"/>
  <c r="BZ771" i="39"/>
  <c r="CK771" i="39"/>
  <c r="CV771" i="39"/>
  <c r="DG771" i="39"/>
  <c r="DR771" i="39"/>
  <c r="EC771" i="39"/>
  <c r="EN771" i="39"/>
  <c r="EY771" i="39"/>
  <c r="FJ771" i="39"/>
  <c r="GK770" i="39"/>
  <c r="L770" i="39"/>
  <c r="W770" i="39"/>
  <c r="AH770" i="39"/>
  <c r="AS770" i="39"/>
  <c r="BD770" i="39"/>
  <c r="BO770" i="39"/>
  <c r="BZ770" i="39"/>
  <c r="CK770" i="39"/>
  <c r="CV770" i="39"/>
  <c r="DG770" i="39"/>
  <c r="DR770" i="39"/>
  <c r="EC770" i="39"/>
  <c r="EN770" i="39"/>
  <c r="EY770" i="39"/>
  <c r="FJ770" i="39"/>
  <c r="GK769" i="39"/>
  <c r="L769" i="39"/>
  <c r="W769" i="39"/>
  <c r="AH769" i="39"/>
  <c r="AS769" i="39"/>
  <c r="BD769" i="39"/>
  <c r="BO769" i="39"/>
  <c r="BZ769" i="39"/>
  <c r="CK769" i="39"/>
  <c r="CV769" i="39"/>
  <c r="DG769" i="39"/>
  <c r="DR769" i="39"/>
  <c r="EC769" i="39"/>
  <c r="EN769" i="39"/>
  <c r="EY769" i="39"/>
  <c r="FJ769" i="39"/>
  <c r="GK768" i="39"/>
  <c r="L768" i="39"/>
  <c r="W768" i="39"/>
  <c r="AH768" i="39"/>
  <c r="AS768" i="39"/>
  <c r="BD768" i="39"/>
  <c r="BO768" i="39"/>
  <c r="BZ768" i="39"/>
  <c r="CK768" i="39"/>
  <c r="CV768" i="39"/>
  <c r="DG768" i="39"/>
  <c r="DR768" i="39"/>
  <c r="EC768" i="39"/>
  <c r="EN768" i="39"/>
  <c r="EY768" i="39"/>
  <c r="FJ768" i="39"/>
  <c r="GK767" i="39"/>
  <c r="L767" i="39"/>
  <c r="W767" i="39"/>
  <c r="AH767" i="39"/>
  <c r="AS767" i="39"/>
  <c r="BD767" i="39"/>
  <c r="BO767" i="39"/>
  <c r="BZ767" i="39"/>
  <c r="CK767" i="39"/>
  <c r="CV767" i="39"/>
  <c r="DG767" i="39"/>
  <c r="DR767" i="39"/>
  <c r="EC767" i="39"/>
  <c r="EN767" i="39"/>
  <c r="EY767" i="39"/>
  <c r="FJ767" i="39"/>
  <c r="GK766" i="39"/>
  <c r="L766" i="39"/>
  <c r="W766" i="39"/>
  <c r="AH766" i="39"/>
  <c r="AS766" i="39"/>
  <c r="BD766" i="39"/>
  <c r="BO766" i="39"/>
  <c r="BZ766" i="39"/>
  <c r="CK766" i="39"/>
  <c r="CV766" i="39"/>
  <c r="DG766" i="39"/>
  <c r="DR766" i="39"/>
  <c r="EC766" i="39"/>
  <c r="EN766" i="39"/>
  <c r="EY766" i="39"/>
  <c r="FJ766" i="39"/>
  <c r="GK765" i="39"/>
  <c r="L765" i="39"/>
  <c r="W765" i="39"/>
  <c r="AH765" i="39"/>
  <c r="AS765" i="39"/>
  <c r="BD765" i="39"/>
  <c r="BO765" i="39"/>
  <c r="BZ765" i="39"/>
  <c r="CK765" i="39"/>
  <c r="CV765" i="39"/>
  <c r="DG765" i="39"/>
  <c r="DR765" i="39"/>
  <c r="EC765" i="39"/>
  <c r="EN765" i="39"/>
  <c r="EY765" i="39"/>
  <c r="FJ765" i="39"/>
  <c r="GK764" i="39"/>
  <c r="L764" i="39"/>
  <c r="W764" i="39"/>
  <c r="AH764" i="39"/>
  <c r="AS764" i="39"/>
  <c r="BD764" i="39"/>
  <c r="BO764" i="39"/>
  <c r="BZ764" i="39"/>
  <c r="CK764" i="39"/>
  <c r="CV764" i="39"/>
  <c r="DG764" i="39"/>
  <c r="DR764" i="39"/>
  <c r="EC764" i="39"/>
  <c r="EN764" i="39"/>
  <c r="EY764" i="39"/>
  <c r="FJ764" i="39"/>
  <c r="GK763" i="39"/>
  <c r="L763" i="39"/>
  <c r="W763" i="39"/>
  <c r="AH763" i="39"/>
  <c r="AS763" i="39"/>
  <c r="BD763" i="39"/>
  <c r="BO763" i="39"/>
  <c r="BZ763" i="39"/>
  <c r="CK763" i="39"/>
  <c r="CV763" i="39"/>
  <c r="DG763" i="39"/>
  <c r="DR763" i="39"/>
  <c r="EC763" i="39"/>
  <c r="EN763" i="39"/>
  <c r="EY763" i="39"/>
  <c r="FJ763" i="39"/>
  <c r="GK762" i="39"/>
  <c r="L762" i="39"/>
  <c r="W762" i="39"/>
  <c r="AH762" i="39"/>
  <c r="AS762" i="39"/>
  <c r="BD762" i="39"/>
  <c r="BO762" i="39"/>
  <c r="BZ762" i="39"/>
  <c r="CK762" i="39"/>
  <c r="CV762" i="39"/>
  <c r="DG762" i="39"/>
  <c r="DR762" i="39"/>
  <c r="EC762" i="39"/>
  <c r="EN762" i="39"/>
  <c r="EY762" i="39"/>
  <c r="FJ762" i="39"/>
  <c r="GK761" i="39"/>
  <c r="L761" i="39"/>
  <c r="W761" i="39"/>
  <c r="AH761" i="39"/>
  <c r="AS761" i="39"/>
  <c r="BD761" i="39"/>
  <c r="BO761" i="39"/>
  <c r="BZ761" i="39"/>
  <c r="CK761" i="39"/>
  <c r="CV761" i="39"/>
  <c r="DG761" i="39"/>
  <c r="DR761" i="39"/>
  <c r="EC761" i="39"/>
  <c r="EN761" i="39"/>
  <c r="EY761" i="39"/>
  <c r="FJ761" i="39"/>
  <c r="GK760" i="39"/>
  <c r="L760" i="39"/>
  <c r="W760" i="39"/>
  <c r="AH760" i="39"/>
  <c r="AS760" i="39"/>
  <c r="BD760" i="39"/>
  <c r="BO760" i="39"/>
  <c r="BZ760" i="39"/>
  <c r="CK760" i="39"/>
  <c r="CV760" i="39"/>
  <c r="DG760" i="39"/>
  <c r="DR760" i="39"/>
  <c r="EC760" i="39"/>
  <c r="EN760" i="39"/>
  <c r="EY760" i="39"/>
  <c r="FJ760" i="39"/>
  <c r="GK759" i="39"/>
  <c r="L759" i="39"/>
  <c r="W759" i="39"/>
  <c r="AH759" i="39"/>
  <c r="AS759" i="39"/>
  <c r="BD759" i="39"/>
  <c r="BO759" i="39"/>
  <c r="BZ759" i="39"/>
  <c r="CK759" i="39"/>
  <c r="CV759" i="39"/>
  <c r="DG759" i="39"/>
  <c r="DR759" i="39"/>
  <c r="EC759" i="39"/>
  <c r="EN759" i="39"/>
  <c r="EY759" i="39"/>
  <c r="FJ759" i="39"/>
  <c r="GK758" i="39"/>
  <c r="L758" i="39"/>
  <c r="W758" i="39"/>
  <c r="AH758" i="39"/>
  <c r="AS758" i="39"/>
  <c r="BD758" i="39"/>
  <c r="BO758" i="39"/>
  <c r="BZ758" i="39"/>
  <c r="CK758" i="39"/>
  <c r="CV758" i="39"/>
  <c r="DG758" i="39"/>
  <c r="DR758" i="39"/>
  <c r="EC758" i="39"/>
  <c r="EN758" i="39"/>
  <c r="EY758" i="39"/>
  <c r="FJ758" i="39"/>
  <c r="GK757" i="39"/>
  <c r="L757" i="39"/>
  <c r="W757" i="39"/>
  <c r="AH757" i="39"/>
  <c r="AS757" i="39"/>
  <c r="BD757" i="39"/>
  <c r="BO757" i="39"/>
  <c r="BZ757" i="39"/>
  <c r="CK757" i="39"/>
  <c r="CV757" i="39"/>
  <c r="DG757" i="39"/>
  <c r="DR757" i="39"/>
  <c r="EC757" i="39"/>
  <c r="EN757" i="39"/>
  <c r="EY757" i="39"/>
  <c r="FJ757" i="39"/>
  <c r="GK756" i="39"/>
  <c r="L756" i="39"/>
  <c r="W756" i="39"/>
  <c r="AH756" i="39"/>
  <c r="AS756" i="39"/>
  <c r="BD756" i="39"/>
  <c r="BO756" i="39"/>
  <c r="BZ756" i="39"/>
  <c r="CK756" i="39"/>
  <c r="CV756" i="39"/>
  <c r="DG756" i="39"/>
  <c r="DR756" i="39"/>
  <c r="EC756" i="39"/>
  <c r="EN756" i="39"/>
  <c r="EY756" i="39"/>
  <c r="FJ756" i="39"/>
  <c r="GK755" i="39"/>
  <c r="L755" i="39"/>
  <c r="GH755" i="39" s="1"/>
  <c r="GJ755" i="39" s="1"/>
  <c r="F755" i="39" s="1"/>
  <c r="W755" i="39"/>
  <c r="AH755" i="39"/>
  <c r="AS755" i="39"/>
  <c r="BD755" i="39"/>
  <c r="BO755" i="39"/>
  <c r="BZ755" i="39"/>
  <c r="CK755" i="39"/>
  <c r="CV755" i="39"/>
  <c r="DG755" i="39"/>
  <c r="DR755" i="39"/>
  <c r="EC755" i="39"/>
  <c r="EN755" i="39"/>
  <c r="EY755" i="39"/>
  <c r="FJ755" i="39"/>
  <c r="GK754" i="39"/>
  <c r="L754" i="39"/>
  <c r="W754" i="39"/>
  <c r="AH754" i="39"/>
  <c r="AS754" i="39"/>
  <c r="BD754" i="39"/>
  <c r="BO754" i="39"/>
  <c r="BZ754" i="39"/>
  <c r="CK754" i="39"/>
  <c r="CV754" i="39"/>
  <c r="DG754" i="39"/>
  <c r="DR754" i="39"/>
  <c r="EC754" i="39"/>
  <c r="EN754" i="39"/>
  <c r="EY754" i="39"/>
  <c r="FJ754" i="39"/>
  <c r="GK753" i="39"/>
  <c r="L753" i="39"/>
  <c r="W753" i="39"/>
  <c r="AH753" i="39"/>
  <c r="AS753" i="39"/>
  <c r="BD753" i="39"/>
  <c r="BO753" i="39"/>
  <c r="BZ753" i="39"/>
  <c r="CK753" i="39"/>
  <c r="CV753" i="39"/>
  <c r="DG753" i="39"/>
  <c r="DR753" i="39"/>
  <c r="EC753" i="39"/>
  <c r="EN753" i="39"/>
  <c r="EY753" i="39"/>
  <c r="FJ753" i="39"/>
  <c r="GK752" i="39"/>
  <c r="L752" i="39"/>
  <c r="W752" i="39"/>
  <c r="AH752" i="39"/>
  <c r="AS752" i="39"/>
  <c r="BD752" i="39"/>
  <c r="BO752" i="39"/>
  <c r="BZ752" i="39"/>
  <c r="CK752" i="39"/>
  <c r="CV752" i="39"/>
  <c r="DG752" i="39"/>
  <c r="DR752" i="39"/>
  <c r="EC752" i="39"/>
  <c r="EN752" i="39"/>
  <c r="EY752" i="39"/>
  <c r="FJ752" i="39"/>
  <c r="GK751" i="39"/>
  <c r="L751" i="39"/>
  <c r="W751" i="39"/>
  <c r="AH751" i="39"/>
  <c r="AS751" i="39"/>
  <c r="BD751" i="39"/>
  <c r="BO751" i="39"/>
  <c r="BZ751" i="39"/>
  <c r="CK751" i="39"/>
  <c r="CV751" i="39"/>
  <c r="DG751" i="39"/>
  <c r="DR751" i="39"/>
  <c r="EC751" i="39"/>
  <c r="EN751" i="39"/>
  <c r="EY751" i="39"/>
  <c r="FJ751" i="39"/>
  <c r="GK750" i="39"/>
  <c r="L750" i="39"/>
  <c r="W750" i="39"/>
  <c r="AH750" i="39"/>
  <c r="AS750" i="39"/>
  <c r="BD750" i="39"/>
  <c r="BO750" i="39"/>
  <c r="BZ750" i="39"/>
  <c r="CK750" i="39"/>
  <c r="CV750" i="39"/>
  <c r="DG750" i="39"/>
  <c r="DR750" i="39"/>
  <c r="EC750" i="39"/>
  <c r="EN750" i="39"/>
  <c r="EY750" i="39"/>
  <c r="FJ750" i="39"/>
  <c r="GK749" i="39"/>
  <c r="L749" i="39"/>
  <c r="W749" i="39"/>
  <c r="AH749" i="39"/>
  <c r="AS749" i="39"/>
  <c r="BD749" i="39"/>
  <c r="BO749" i="39"/>
  <c r="BZ749" i="39"/>
  <c r="CK749" i="39"/>
  <c r="CV749" i="39"/>
  <c r="DG749" i="39"/>
  <c r="DR749" i="39"/>
  <c r="EC749" i="39"/>
  <c r="EN749" i="39"/>
  <c r="EY749" i="39"/>
  <c r="FJ749" i="39"/>
  <c r="GK748" i="39"/>
  <c r="L748" i="39"/>
  <c r="W748" i="39"/>
  <c r="AH748" i="39"/>
  <c r="AS748" i="39"/>
  <c r="BD748" i="39"/>
  <c r="BO748" i="39"/>
  <c r="BZ748" i="39"/>
  <c r="CK748" i="39"/>
  <c r="CV748" i="39"/>
  <c r="DG748" i="39"/>
  <c r="DR748" i="39"/>
  <c r="EC748" i="39"/>
  <c r="EN748" i="39"/>
  <c r="EY748" i="39"/>
  <c r="FJ748" i="39"/>
  <c r="GK747" i="39"/>
  <c r="L747" i="39"/>
  <c r="W747" i="39"/>
  <c r="AH747" i="39"/>
  <c r="AS747" i="39"/>
  <c r="BD747" i="39"/>
  <c r="BO747" i="39"/>
  <c r="BZ747" i="39"/>
  <c r="CK747" i="39"/>
  <c r="CV747" i="39"/>
  <c r="DG747" i="39"/>
  <c r="DR747" i="39"/>
  <c r="EC747" i="39"/>
  <c r="EN747" i="39"/>
  <c r="EY747" i="39"/>
  <c r="FJ747" i="39"/>
  <c r="GK746" i="39"/>
  <c r="L746" i="39"/>
  <c r="W746" i="39"/>
  <c r="AH746" i="39"/>
  <c r="AS746" i="39"/>
  <c r="BD746" i="39"/>
  <c r="BO746" i="39"/>
  <c r="BZ746" i="39"/>
  <c r="CK746" i="39"/>
  <c r="CV746" i="39"/>
  <c r="DG746" i="39"/>
  <c r="DR746" i="39"/>
  <c r="EC746" i="39"/>
  <c r="EN746" i="39"/>
  <c r="EY746" i="39"/>
  <c r="FJ746" i="39"/>
  <c r="GK745" i="39"/>
  <c r="L745" i="39"/>
  <c r="W745" i="39"/>
  <c r="AH745" i="39"/>
  <c r="AS745" i="39"/>
  <c r="BD745" i="39"/>
  <c r="BO745" i="39"/>
  <c r="BZ745" i="39"/>
  <c r="CK745" i="39"/>
  <c r="CV745" i="39"/>
  <c r="DG745" i="39"/>
  <c r="DR745" i="39"/>
  <c r="EC745" i="39"/>
  <c r="EN745" i="39"/>
  <c r="EY745" i="39"/>
  <c r="FJ745" i="39"/>
  <c r="GK744" i="39"/>
  <c r="L744" i="39"/>
  <c r="W744" i="39"/>
  <c r="AH744" i="39"/>
  <c r="AS744" i="39"/>
  <c r="BD744" i="39"/>
  <c r="BO744" i="39"/>
  <c r="BZ744" i="39"/>
  <c r="CK744" i="39"/>
  <c r="CV744" i="39"/>
  <c r="DG744" i="39"/>
  <c r="DR744" i="39"/>
  <c r="EC744" i="39"/>
  <c r="EN744" i="39"/>
  <c r="EY744" i="39"/>
  <c r="FJ744" i="39"/>
  <c r="GK743" i="39"/>
  <c r="L743" i="39"/>
  <c r="W743" i="39"/>
  <c r="AH743" i="39"/>
  <c r="AS743" i="39"/>
  <c r="BD743" i="39"/>
  <c r="BO743" i="39"/>
  <c r="BZ743" i="39"/>
  <c r="CK743" i="39"/>
  <c r="CV743" i="39"/>
  <c r="DG743" i="39"/>
  <c r="DR743" i="39"/>
  <c r="EC743" i="39"/>
  <c r="EN743" i="39"/>
  <c r="EY743" i="39"/>
  <c r="FJ743" i="39"/>
  <c r="GK742" i="39"/>
  <c r="L742" i="39"/>
  <c r="W742" i="39"/>
  <c r="AH742" i="39"/>
  <c r="AS742" i="39"/>
  <c r="BD742" i="39"/>
  <c r="BO742" i="39"/>
  <c r="BZ742" i="39"/>
  <c r="CK742" i="39"/>
  <c r="CV742" i="39"/>
  <c r="DG742" i="39"/>
  <c r="DR742" i="39"/>
  <c r="EC742" i="39"/>
  <c r="EN742" i="39"/>
  <c r="EY742" i="39"/>
  <c r="FJ742" i="39"/>
  <c r="GK741" i="39"/>
  <c r="L741" i="39"/>
  <c r="W741" i="39"/>
  <c r="AH741" i="39"/>
  <c r="AS741" i="39"/>
  <c r="BD741" i="39"/>
  <c r="BO741" i="39"/>
  <c r="BZ741" i="39"/>
  <c r="CK741" i="39"/>
  <c r="CV741" i="39"/>
  <c r="DG741" i="39"/>
  <c r="DR741" i="39"/>
  <c r="EC741" i="39"/>
  <c r="EN741" i="39"/>
  <c r="EY741" i="39"/>
  <c r="FJ741" i="39"/>
  <c r="GK740" i="39"/>
  <c r="L740" i="39"/>
  <c r="W740" i="39"/>
  <c r="AH740" i="39"/>
  <c r="AS740" i="39"/>
  <c r="BD740" i="39"/>
  <c r="BO740" i="39"/>
  <c r="BZ740" i="39"/>
  <c r="CK740" i="39"/>
  <c r="CV740" i="39"/>
  <c r="DG740" i="39"/>
  <c r="DR740" i="39"/>
  <c r="EC740" i="39"/>
  <c r="EN740" i="39"/>
  <c r="EY740" i="39"/>
  <c r="FJ740" i="39"/>
  <c r="GK739" i="39"/>
  <c r="L739" i="39"/>
  <c r="W739" i="39"/>
  <c r="AH739" i="39"/>
  <c r="AS739" i="39"/>
  <c r="BD739" i="39"/>
  <c r="BO739" i="39"/>
  <c r="BZ739" i="39"/>
  <c r="CK739" i="39"/>
  <c r="CV739" i="39"/>
  <c r="DG739" i="39"/>
  <c r="DR739" i="39"/>
  <c r="EC739" i="39"/>
  <c r="EN739" i="39"/>
  <c r="EY739" i="39"/>
  <c r="FJ739" i="39"/>
  <c r="GK738" i="39"/>
  <c r="L738" i="39"/>
  <c r="W738" i="39"/>
  <c r="AH738" i="39"/>
  <c r="AS738" i="39"/>
  <c r="BD738" i="39"/>
  <c r="BO738" i="39"/>
  <c r="BZ738" i="39"/>
  <c r="CK738" i="39"/>
  <c r="CV738" i="39"/>
  <c r="DG738" i="39"/>
  <c r="DR738" i="39"/>
  <c r="EC738" i="39"/>
  <c r="EN738" i="39"/>
  <c r="EY738" i="39"/>
  <c r="FJ738" i="39"/>
  <c r="GK737" i="39"/>
  <c r="L737" i="39"/>
  <c r="W737" i="39"/>
  <c r="AH737" i="39"/>
  <c r="AS737" i="39"/>
  <c r="BD737" i="39"/>
  <c r="BO737" i="39"/>
  <c r="BZ737" i="39"/>
  <c r="CK737" i="39"/>
  <c r="CV737" i="39"/>
  <c r="DG737" i="39"/>
  <c r="DR737" i="39"/>
  <c r="EC737" i="39"/>
  <c r="EN737" i="39"/>
  <c r="EY737" i="39"/>
  <c r="FJ737" i="39"/>
  <c r="GK736" i="39"/>
  <c r="L736" i="39"/>
  <c r="W736" i="39"/>
  <c r="AH736" i="39"/>
  <c r="AS736" i="39"/>
  <c r="BD736" i="39"/>
  <c r="BO736" i="39"/>
  <c r="BZ736" i="39"/>
  <c r="CK736" i="39"/>
  <c r="CV736" i="39"/>
  <c r="DG736" i="39"/>
  <c r="DR736" i="39"/>
  <c r="EC736" i="39"/>
  <c r="EN736" i="39"/>
  <c r="EY736" i="39"/>
  <c r="FJ736" i="39"/>
  <c r="GK735" i="39"/>
  <c r="L735" i="39"/>
  <c r="W735" i="39"/>
  <c r="AH735" i="39"/>
  <c r="AS735" i="39"/>
  <c r="BD735" i="39"/>
  <c r="BO735" i="39"/>
  <c r="BZ735" i="39"/>
  <c r="CK735" i="39"/>
  <c r="CV735" i="39"/>
  <c r="DG735" i="39"/>
  <c r="DR735" i="39"/>
  <c r="EC735" i="39"/>
  <c r="EN735" i="39"/>
  <c r="EY735" i="39"/>
  <c r="FJ735" i="39"/>
  <c r="GK734" i="39"/>
  <c r="L734" i="39"/>
  <c r="W734" i="39"/>
  <c r="AH734" i="39"/>
  <c r="AS734" i="39"/>
  <c r="BD734" i="39"/>
  <c r="BO734" i="39"/>
  <c r="BZ734" i="39"/>
  <c r="CK734" i="39"/>
  <c r="CV734" i="39"/>
  <c r="DG734" i="39"/>
  <c r="DR734" i="39"/>
  <c r="EC734" i="39"/>
  <c r="EN734" i="39"/>
  <c r="EY734" i="39"/>
  <c r="FJ734" i="39"/>
  <c r="GK733" i="39"/>
  <c r="L733" i="39"/>
  <c r="W733" i="39"/>
  <c r="AH733" i="39"/>
  <c r="AS733" i="39"/>
  <c r="BD733" i="39"/>
  <c r="BO733" i="39"/>
  <c r="BZ733" i="39"/>
  <c r="CK733" i="39"/>
  <c r="CV733" i="39"/>
  <c r="DG733" i="39"/>
  <c r="DR733" i="39"/>
  <c r="EC733" i="39"/>
  <c r="EN733" i="39"/>
  <c r="EY733" i="39"/>
  <c r="FJ733" i="39"/>
  <c r="GK732" i="39"/>
  <c r="L732" i="39"/>
  <c r="W732" i="39"/>
  <c r="AH732" i="39"/>
  <c r="AS732" i="39"/>
  <c r="BD732" i="39"/>
  <c r="BO732" i="39"/>
  <c r="BZ732" i="39"/>
  <c r="CK732" i="39"/>
  <c r="CV732" i="39"/>
  <c r="DG732" i="39"/>
  <c r="DR732" i="39"/>
  <c r="EC732" i="39"/>
  <c r="EN732" i="39"/>
  <c r="EY732" i="39"/>
  <c r="FJ732" i="39"/>
  <c r="GK731" i="39"/>
  <c r="L731" i="39"/>
  <c r="W731" i="39"/>
  <c r="AH731" i="39"/>
  <c r="AS731" i="39"/>
  <c r="BD731" i="39"/>
  <c r="BO731" i="39"/>
  <c r="BZ731" i="39"/>
  <c r="CK731" i="39"/>
  <c r="CV731" i="39"/>
  <c r="DG731" i="39"/>
  <c r="DR731" i="39"/>
  <c r="EC731" i="39"/>
  <c r="EN731" i="39"/>
  <c r="EY731" i="39"/>
  <c r="FJ731" i="39"/>
  <c r="GK730" i="39"/>
  <c r="L730" i="39"/>
  <c r="W730" i="39"/>
  <c r="AH730" i="39"/>
  <c r="AS730" i="39"/>
  <c r="BD730" i="39"/>
  <c r="BO730" i="39"/>
  <c r="BZ730" i="39"/>
  <c r="CK730" i="39"/>
  <c r="CV730" i="39"/>
  <c r="DG730" i="39"/>
  <c r="DR730" i="39"/>
  <c r="EC730" i="39"/>
  <c r="EN730" i="39"/>
  <c r="EY730" i="39"/>
  <c r="FJ730" i="39"/>
  <c r="GK729" i="39"/>
  <c r="L729" i="39"/>
  <c r="W729" i="39"/>
  <c r="AH729" i="39"/>
  <c r="AS729" i="39"/>
  <c r="BD729" i="39"/>
  <c r="BO729" i="39"/>
  <c r="BZ729" i="39"/>
  <c r="CK729" i="39"/>
  <c r="CV729" i="39"/>
  <c r="DG729" i="39"/>
  <c r="DR729" i="39"/>
  <c r="EC729" i="39"/>
  <c r="EN729" i="39"/>
  <c r="EY729" i="39"/>
  <c r="FJ729" i="39"/>
  <c r="GK728" i="39"/>
  <c r="L728" i="39"/>
  <c r="W728" i="39"/>
  <c r="AH728" i="39"/>
  <c r="AS728" i="39"/>
  <c r="BD728" i="39"/>
  <c r="BO728" i="39"/>
  <c r="BZ728" i="39"/>
  <c r="CK728" i="39"/>
  <c r="CV728" i="39"/>
  <c r="DG728" i="39"/>
  <c r="DR728" i="39"/>
  <c r="EC728" i="39"/>
  <c r="EN728" i="39"/>
  <c r="EY728" i="39"/>
  <c r="FJ728" i="39"/>
  <c r="GK727" i="39"/>
  <c r="L727" i="39"/>
  <c r="W727" i="39"/>
  <c r="AH727" i="39"/>
  <c r="AS727" i="39"/>
  <c r="BD727" i="39"/>
  <c r="BO727" i="39"/>
  <c r="BZ727" i="39"/>
  <c r="CK727" i="39"/>
  <c r="CV727" i="39"/>
  <c r="DG727" i="39"/>
  <c r="DR727" i="39"/>
  <c r="EC727" i="39"/>
  <c r="EN727" i="39"/>
  <c r="EY727" i="39"/>
  <c r="FJ727" i="39"/>
  <c r="GK726" i="39"/>
  <c r="L726" i="39"/>
  <c r="W726" i="39"/>
  <c r="AH726" i="39"/>
  <c r="AS726" i="39"/>
  <c r="BD726" i="39"/>
  <c r="BO726" i="39"/>
  <c r="BZ726" i="39"/>
  <c r="CK726" i="39"/>
  <c r="CV726" i="39"/>
  <c r="DG726" i="39"/>
  <c r="DR726" i="39"/>
  <c r="EC726" i="39"/>
  <c r="EN726" i="39"/>
  <c r="EY726" i="39"/>
  <c r="FJ726" i="39"/>
  <c r="GK725" i="39"/>
  <c r="L725" i="39"/>
  <c r="W725" i="39"/>
  <c r="AH725" i="39"/>
  <c r="AS725" i="39"/>
  <c r="BD725" i="39"/>
  <c r="BO725" i="39"/>
  <c r="BZ725" i="39"/>
  <c r="CK725" i="39"/>
  <c r="CV725" i="39"/>
  <c r="DG725" i="39"/>
  <c r="DR725" i="39"/>
  <c r="EC725" i="39"/>
  <c r="EN725" i="39"/>
  <c r="EY725" i="39"/>
  <c r="FJ725" i="39"/>
  <c r="GK724" i="39"/>
  <c r="L724" i="39"/>
  <c r="W724" i="39"/>
  <c r="AH724" i="39"/>
  <c r="AS724" i="39"/>
  <c r="BD724" i="39"/>
  <c r="BO724" i="39"/>
  <c r="BZ724" i="39"/>
  <c r="CK724" i="39"/>
  <c r="CV724" i="39"/>
  <c r="DG724" i="39"/>
  <c r="DR724" i="39"/>
  <c r="EC724" i="39"/>
  <c r="EN724" i="39"/>
  <c r="EY724" i="39"/>
  <c r="FJ724" i="39"/>
  <c r="GK723" i="39"/>
  <c r="L723" i="39"/>
  <c r="W723" i="39"/>
  <c r="AH723" i="39"/>
  <c r="AS723" i="39"/>
  <c r="BD723" i="39"/>
  <c r="BO723" i="39"/>
  <c r="BZ723" i="39"/>
  <c r="CK723" i="39"/>
  <c r="CV723" i="39"/>
  <c r="DG723" i="39"/>
  <c r="DR723" i="39"/>
  <c r="EC723" i="39"/>
  <c r="EN723" i="39"/>
  <c r="EY723" i="39"/>
  <c r="FJ723" i="39"/>
  <c r="GK722" i="39"/>
  <c r="L722" i="39"/>
  <c r="W722" i="39"/>
  <c r="AH722" i="39"/>
  <c r="AS722" i="39"/>
  <c r="BD722" i="39"/>
  <c r="BO722" i="39"/>
  <c r="BZ722" i="39"/>
  <c r="CK722" i="39"/>
  <c r="CV722" i="39"/>
  <c r="DG722" i="39"/>
  <c r="DR722" i="39"/>
  <c r="EC722" i="39"/>
  <c r="EN722" i="39"/>
  <c r="EY722" i="39"/>
  <c r="FJ722" i="39"/>
  <c r="GK721" i="39"/>
  <c r="L721" i="39"/>
  <c r="W721" i="39"/>
  <c r="AH721" i="39"/>
  <c r="AS721" i="39"/>
  <c r="BD721" i="39"/>
  <c r="BO721" i="39"/>
  <c r="BZ721" i="39"/>
  <c r="CK721" i="39"/>
  <c r="CV721" i="39"/>
  <c r="DG721" i="39"/>
  <c r="DR721" i="39"/>
  <c r="EC721" i="39"/>
  <c r="EN721" i="39"/>
  <c r="EY721" i="39"/>
  <c r="FJ721" i="39"/>
  <c r="GK720" i="39"/>
  <c r="L720" i="39"/>
  <c r="W720" i="39"/>
  <c r="AH720" i="39"/>
  <c r="AS720" i="39"/>
  <c r="BD720" i="39"/>
  <c r="BO720" i="39"/>
  <c r="BZ720" i="39"/>
  <c r="CK720" i="39"/>
  <c r="CV720" i="39"/>
  <c r="DG720" i="39"/>
  <c r="DR720" i="39"/>
  <c r="EC720" i="39"/>
  <c r="EN720" i="39"/>
  <c r="EY720" i="39"/>
  <c r="FJ720" i="39"/>
  <c r="GK719" i="39"/>
  <c r="L719" i="39"/>
  <c r="W719" i="39"/>
  <c r="AH719" i="39"/>
  <c r="AS719" i="39"/>
  <c r="BD719" i="39"/>
  <c r="BO719" i="39"/>
  <c r="BZ719" i="39"/>
  <c r="CK719" i="39"/>
  <c r="CV719" i="39"/>
  <c r="DG719" i="39"/>
  <c r="DR719" i="39"/>
  <c r="EC719" i="39"/>
  <c r="EN719" i="39"/>
  <c r="EY719" i="39"/>
  <c r="FJ719" i="39"/>
  <c r="GK718" i="39"/>
  <c r="L718" i="39"/>
  <c r="W718" i="39"/>
  <c r="AH718" i="39"/>
  <c r="AS718" i="39"/>
  <c r="BD718" i="39"/>
  <c r="BO718" i="39"/>
  <c r="BZ718" i="39"/>
  <c r="CK718" i="39"/>
  <c r="CV718" i="39"/>
  <c r="DG718" i="39"/>
  <c r="DR718" i="39"/>
  <c r="EC718" i="39"/>
  <c r="EN718" i="39"/>
  <c r="EY718" i="39"/>
  <c r="FJ718" i="39"/>
  <c r="GK717" i="39"/>
  <c r="L717" i="39"/>
  <c r="W717" i="39"/>
  <c r="AH717" i="39"/>
  <c r="AS717" i="39"/>
  <c r="BD717" i="39"/>
  <c r="BO717" i="39"/>
  <c r="BZ717" i="39"/>
  <c r="CK717" i="39"/>
  <c r="CV717" i="39"/>
  <c r="DG717" i="39"/>
  <c r="DR717" i="39"/>
  <c r="EC717" i="39"/>
  <c r="EN717" i="39"/>
  <c r="EY717" i="39"/>
  <c r="FJ717" i="39"/>
  <c r="GK716" i="39"/>
  <c r="L716" i="39"/>
  <c r="W716" i="39"/>
  <c r="AH716" i="39"/>
  <c r="AS716" i="39"/>
  <c r="BD716" i="39"/>
  <c r="BO716" i="39"/>
  <c r="BZ716" i="39"/>
  <c r="CK716" i="39"/>
  <c r="CV716" i="39"/>
  <c r="DG716" i="39"/>
  <c r="DR716" i="39"/>
  <c r="EC716" i="39"/>
  <c r="EN716" i="39"/>
  <c r="EY716" i="39"/>
  <c r="FJ716" i="39"/>
  <c r="GK715" i="39"/>
  <c r="L715" i="39"/>
  <c r="W715" i="39"/>
  <c r="AH715" i="39"/>
  <c r="AS715" i="39"/>
  <c r="BD715" i="39"/>
  <c r="BO715" i="39"/>
  <c r="BZ715" i="39"/>
  <c r="CK715" i="39"/>
  <c r="CV715" i="39"/>
  <c r="DG715" i="39"/>
  <c r="DR715" i="39"/>
  <c r="EC715" i="39"/>
  <c r="EN715" i="39"/>
  <c r="EY715" i="39"/>
  <c r="FJ715" i="39"/>
  <c r="GK714" i="39"/>
  <c r="L714" i="39"/>
  <c r="W714" i="39"/>
  <c r="AH714" i="39"/>
  <c r="AS714" i="39"/>
  <c r="BD714" i="39"/>
  <c r="BO714" i="39"/>
  <c r="BZ714" i="39"/>
  <c r="CK714" i="39"/>
  <c r="CV714" i="39"/>
  <c r="DG714" i="39"/>
  <c r="DR714" i="39"/>
  <c r="EC714" i="39"/>
  <c r="EN714" i="39"/>
  <c r="EY714" i="39"/>
  <c r="FJ714" i="39"/>
  <c r="GK713" i="39"/>
  <c r="L713" i="39"/>
  <c r="W713" i="39"/>
  <c r="AH713" i="39"/>
  <c r="AS713" i="39"/>
  <c r="BD713" i="39"/>
  <c r="BO713" i="39"/>
  <c r="BZ713" i="39"/>
  <c r="CK713" i="39"/>
  <c r="CV713" i="39"/>
  <c r="DG713" i="39"/>
  <c r="DR713" i="39"/>
  <c r="EC713" i="39"/>
  <c r="EN713" i="39"/>
  <c r="EY713" i="39"/>
  <c r="FJ713" i="39"/>
  <c r="GK712" i="39"/>
  <c r="L712" i="39"/>
  <c r="W712" i="39"/>
  <c r="AH712" i="39"/>
  <c r="AS712" i="39"/>
  <c r="BD712" i="39"/>
  <c r="BO712" i="39"/>
  <c r="BZ712" i="39"/>
  <c r="CK712" i="39"/>
  <c r="CV712" i="39"/>
  <c r="DG712" i="39"/>
  <c r="DR712" i="39"/>
  <c r="EC712" i="39"/>
  <c r="EN712" i="39"/>
  <c r="EY712" i="39"/>
  <c r="FJ712" i="39"/>
  <c r="GK711" i="39"/>
  <c r="L711" i="39"/>
  <c r="W711" i="39"/>
  <c r="AH711" i="39"/>
  <c r="AS711" i="39"/>
  <c r="BD711" i="39"/>
  <c r="BO711" i="39"/>
  <c r="BZ711" i="39"/>
  <c r="CK711" i="39"/>
  <c r="CV711" i="39"/>
  <c r="DG711" i="39"/>
  <c r="DR711" i="39"/>
  <c r="EC711" i="39"/>
  <c r="EN711" i="39"/>
  <c r="EY711" i="39"/>
  <c r="FJ711" i="39"/>
  <c r="GK710" i="39"/>
  <c r="L710" i="39"/>
  <c r="W710" i="39"/>
  <c r="AH710" i="39"/>
  <c r="AS710" i="39"/>
  <c r="BD710" i="39"/>
  <c r="BO710" i="39"/>
  <c r="BZ710" i="39"/>
  <c r="CK710" i="39"/>
  <c r="CV710" i="39"/>
  <c r="DG710" i="39"/>
  <c r="DR710" i="39"/>
  <c r="EC710" i="39"/>
  <c r="EN710" i="39"/>
  <c r="EY710" i="39"/>
  <c r="FJ710" i="39"/>
  <c r="GK709" i="39"/>
  <c r="L709" i="39"/>
  <c r="W709" i="39"/>
  <c r="AH709" i="39"/>
  <c r="AS709" i="39"/>
  <c r="BD709" i="39"/>
  <c r="BO709" i="39"/>
  <c r="BZ709" i="39"/>
  <c r="CK709" i="39"/>
  <c r="CV709" i="39"/>
  <c r="DG709" i="39"/>
  <c r="DR709" i="39"/>
  <c r="EC709" i="39"/>
  <c r="EN709" i="39"/>
  <c r="EY709" i="39"/>
  <c r="FJ709" i="39"/>
  <c r="GK708" i="39"/>
  <c r="L708" i="39"/>
  <c r="W708" i="39"/>
  <c r="AH708" i="39"/>
  <c r="AS708" i="39"/>
  <c r="BD708" i="39"/>
  <c r="BO708" i="39"/>
  <c r="BZ708" i="39"/>
  <c r="CK708" i="39"/>
  <c r="CV708" i="39"/>
  <c r="DG708" i="39"/>
  <c r="DR708" i="39"/>
  <c r="EC708" i="39"/>
  <c r="EN708" i="39"/>
  <c r="EY708" i="39"/>
  <c r="FJ708" i="39"/>
  <c r="GK707" i="39"/>
  <c r="L707" i="39"/>
  <c r="W707" i="39"/>
  <c r="AH707" i="39"/>
  <c r="AS707" i="39"/>
  <c r="BD707" i="39"/>
  <c r="BO707" i="39"/>
  <c r="BZ707" i="39"/>
  <c r="CK707" i="39"/>
  <c r="CV707" i="39"/>
  <c r="DG707" i="39"/>
  <c r="DR707" i="39"/>
  <c r="EC707" i="39"/>
  <c r="EN707" i="39"/>
  <c r="EY707" i="39"/>
  <c r="FJ707" i="39"/>
  <c r="GK706" i="39"/>
  <c r="L706" i="39"/>
  <c r="W706" i="39"/>
  <c r="AH706" i="39"/>
  <c r="AS706" i="39"/>
  <c r="BD706" i="39"/>
  <c r="BO706" i="39"/>
  <c r="BZ706" i="39"/>
  <c r="CK706" i="39"/>
  <c r="CV706" i="39"/>
  <c r="DG706" i="39"/>
  <c r="DR706" i="39"/>
  <c r="EC706" i="39"/>
  <c r="EN706" i="39"/>
  <c r="EY706" i="39"/>
  <c r="FJ706" i="39"/>
  <c r="GK705" i="39"/>
  <c r="L705" i="39"/>
  <c r="W705" i="39"/>
  <c r="AH705" i="39"/>
  <c r="AS705" i="39"/>
  <c r="BD705" i="39"/>
  <c r="BO705" i="39"/>
  <c r="BZ705" i="39"/>
  <c r="CK705" i="39"/>
  <c r="CV705" i="39"/>
  <c r="DG705" i="39"/>
  <c r="DR705" i="39"/>
  <c r="EC705" i="39"/>
  <c r="EN705" i="39"/>
  <c r="EY705" i="39"/>
  <c r="FJ705" i="39"/>
  <c r="GK704" i="39"/>
  <c r="L704" i="39"/>
  <c r="W704" i="39"/>
  <c r="AH704" i="39"/>
  <c r="AS704" i="39"/>
  <c r="BD704" i="39"/>
  <c r="BO704" i="39"/>
  <c r="BZ704" i="39"/>
  <c r="CK704" i="39"/>
  <c r="CV704" i="39"/>
  <c r="DG704" i="39"/>
  <c r="DR704" i="39"/>
  <c r="EC704" i="39"/>
  <c r="EN704" i="39"/>
  <c r="EY704" i="39"/>
  <c r="FJ704" i="39"/>
  <c r="GK703" i="39"/>
  <c r="L703" i="39"/>
  <c r="W703" i="39"/>
  <c r="AH703" i="39"/>
  <c r="AS703" i="39"/>
  <c r="BD703" i="39"/>
  <c r="BO703" i="39"/>
  <c r="BZ703" i="39"/>
  <c r="CK703" i="39"/>
  <c r="CV703" i="39"/>
  <c r="DG703" i="39"/>
  <c r="DR703" i="39"/>
  <c r="EC703" i="39"/>
  <c r="EN703" i="39"/>
  <c r="EY703" i="39"/>
  <c r="FJ703" i="39"/>
  <c r="GK702" i="39"/>
  <c r="L702" i="39"/>
  <c r="W702" i="39"/>
  <c r="AH702" i="39"/>
  <c r="AS702" i="39"/>
  <c r="BD702" i="39"/>
  <c r="BO702" i="39"/>
  <c r="BZ702" i="39"/>
  <c r="CK702" i="39"/>
  <c r="CV702" i="39"/>
  <c r="DG702" i="39"/>
  <c r="DR702" i="39"/>
  <c r="EC702" i="39"/>
  <c r="EN702" i="39"/>
  <c r="EY702" i="39"/>
  <c r="FJ702" i="39"/>
  <c r="GK701" i="39"/>
  <c r="L701" i="39"/>
  <c r="W701" i="39"/>
  <c r="AH701" i="39"/>
  <c r="AS701" i="39"/>
  <c r="BD701" i="39"/>
  <c r="BO701" i="39"/>
  <c r="BZ701" i="39"/>
  <c r="CK701" i="39"/>
  <c r="CV701" i="39"/>
  <c r="DG701" i="39"/>
  <c r="DR701" i="39"/>
  <c r="EC701" i="39"/>
  <c r="EN701" i="39"/>
  <c r="EY701" i="39"/>
  <c r="FJ701" i="39"/>
  <c r="GK700" i="39"/>
  <c r="L700" i="39"/>
  <c r="W700" i="39"/>
  <c r="AH700" i="39"/>
  <c r="AS700" i="39"/>
  <c r="BD700" i="39"/>
  <c r="BO700" i="39"/>
  <c r="BZ700" i="39"/>
  <c r="CK700" i="39"/>
  <c r="CV700" i="39"/>
  <c r="DG700" i="39"/>
  <c r="DR700" i="39"/>
  <c r="EC700" i="39"/>
  <c r="EN700" i="39"/>
  <c r="EY700" i="39"/>
  <c r="FJ700" i="39"/>
  <c r="GK699" i="39"/>
  <c r="L699" i="39"/>
  <c r="W699" i="39"/>
  <c r="AH699" i="39"/>
  <c r="AS699" i="39"/>
  <c r="BD699" i="39"/>
  <c r="BO699" i="39"/>
  <c r="BZ699" i="39"/>
  <c r="CK699" i="39"/>
  <c r="CV699" i="39"/>
  <c r="DG699" i="39"/>
  <c r="DR699" i="39"/>
  <c r="EC699" i="39"/>
  <c r="EN699" i="39"/>
  <c r="EY699" i="39"/>
  <c r="FJ699" i="39"/>
  <c r="GK698" i="39"/>
  <c r="L698" i="39"/>
  <c r="W698" i="39"/>
  <c r="AH698" i="39"/>
  <c r="AS698" i="39"/>
  <c r="BD698" i="39"/>
  <c r="BO698" i="39"/>
  <c r="BZ698" i="39"/>
  <c r="CK698" i="39"/>
  <c r="CV698" i="39"/>
  <c r="DG698" i="39"/>
  <c r="DR698" i="39"/>
  <c r="EC698" i="39"/>
  <c r="EN698" i="39"/>
  <c r="EY698" i="39"/>
  <c r="FJ698" i="39"/>
  <c r="GK697" i="39"/>
  <c r="L697" i="39"/>
  <c r="W697" i="39"/>
  <c r="AH697" i="39"/>
  <c r="AS697" i="39"/>
  <c r="BD697" i="39"/>
  <c r="BO697" i="39"/>
  <c r="BZ697" i="39"/>
  <c r="CK697" i="39"/>
  <c r="CV697" i="39"/>
  <c r="DG697" i="39"/>
  <c r="DR697" i="39"/>
  <c r="EC697" i="39"/>
  <c r="EN697" i="39"/>
  <c r="EY697" i="39"/>
  <c r="FJ697" i="39"/>
  <c r="GK696" i="39"/>
  <c r="L696" i="39"/>
  <c r="W696" i="39"/>
  <c r="AH696" i="39"/>
  <c r="AS696" i="39"/>
  <c r="BD696" i="39"/>
  <c r="BO696" i="39"/>
  <c r="BZ696" i="39"/>
  <c r="CK696" i="39"/>
  <c r="CV696" i="39"/>
  <c r="DG696" i="39"/>
  <c r="DR696" i="39"/>
  <c r="EC696" i="39"/>
  <c r="EN696" i="39"/>
  <c r="EY696" i="39"/>
  <c r="FJ696" i="39"/>
  <c r="GK695" i="39"/>
  <c r="L695" i="39"/>
  <c r="W695" i="39"/>
  <c r="AH695" i="39"/>
  <c r="AS695" i="39"/>
  <c r="BD695" i="39"/>
  <c r="BO695" i="39"/>
  <c r="BZ695" i="39"/>
  <c r="CK695" i="39"/>
  <c r="CV695" i="39"/>
  <c r="DG695" i="39"/>
  <c r="DR695" i="39"/>
  <c r="EC695" i="39"/>
  <c r="EN695" i="39"/>
  <c r="EY695" i="39"/>
  <c r="FJ695" i="39"/>
  <c r="GK694" i="39"/>
  <c r="L694" i="39"/>
  <c r="W694" i="39"/>
  <c r="AH694" i="39"/>
  <c r="AS694" i="39"/>
  <c r="BD694" i="39"/>
  <c r="BO694" i="39"/>
  <c r="BZ694" i="39"/>
  <c r="CK694" i="39"/>
  <c r="CV694" i="39"/>
  <c r="DG694" i="39"/>
  <c r="DR694" i="39"/>
  <c r="EC694" i="39"/>
  <c r="EN694" i="39"/>
  <c r="EY694" i="39"/>
  <c r="FJ694" i="39"/>
  <c r="GK693" i="39"/>
  <c r="L693" i="39"/>
  <c r="W693" i="39"/>
  <c r="AH693" i="39"/>
  <c r="AS693" i="39"/>
  <c r="BD693" i="39"/>
  <c r="BO693" i="39"/>
  <c r="BZ693" i="39"/>
  <c r="CK693" i="39"/>
  <c r="CV693" i="39"/>
  <c r="DG693" i="39"/>
  <c r="DR693" i="39"/>
  <c r="EC693" i="39"/>
  <c r="EN693" i="39"/>
  <c r="EY693" i="39"/>
  <c r="FJ693" i="39"/>
  <c r="GK692" i="39"/>
  <c r="L692" i="39"/>
  <c r="W692" i="39"/>
  <c r="AH692" i="39"/>
  <c r="AS692" i="39"/>
  <c r="BD692" i="39"/>
  <c r="BO692" i="39"/>
  <c r="BZ692" i="39"/>
  <c r="CK692" i="39"/>
  <c r="CV692" i="39"/>
  <c r="DG692" i="39"/>
  <c r="DR692" i="39"/>
  <c r="EC692" i="39"/>
  <c r="EN692" i="39"/>
  <c r="EY692" i="39"/>
  <c r="FJ692" i="39"/>
  <c r="GK691" i="39"/>
  <c r="L691" i="39"/>
  <c r="W691" i="39"/>
  <c r="AH691" i="39"/>
  <c r="AS691" i="39"/>
  <c r="BD691" i="39"/>
  <c r="BO691" i="39"/>
  <c r="BZ691" i="39"/>
  <c r="CK691" i="39"/>
  <c r="CV691" i="39"/>
  <c r="DG691" i="39"/>
  <c r="DR691" i="39"/>
  <c r="EC691" i="39"/>
  <c r="EN691" i="39"/>
  <c r="EY691" i="39"/>
  <c r="FJ691" i="39"/>
  <c r="GK690" i="39"/>
  <c r="L690" i="39"/>
  <c r="W690" i="39"/>
  <c r="AH690" i="39"/>
  <c r="AS690" i="39"/>
  <c r="BD690" i="39"/>
  <c r="BO690" i="39"/>
  <c r="BZ690" i="39"/>
  <c r="CK690" i="39"/>
  <c r="CV690" i="39"/>
  <c r="DG690" i="39"/>
  <c r="DR690" i="39"/>
  <c r="EC690" i="39"/>
  <c r="EN690" i="39"/>
  <c r="EY690" i="39"/>
  <c r="FJ690" i="39"/>
  <c r="GK689" i="39"/>
  <c r="L689" i="39"/>
  <c r="W689" i="39"/>
  <c r="AH689" i="39"/>
  <c r="AS689" i="39"/>
  <c r="BD689" i="39"/>
  <c r="BO689" i="39"/>
  <c r="BZ689" i="39"/>
  <c r="CK689" i="39"/>
  <c r="CV689" i="39"/>
  <c r="DG689" i="39"/>
  <c r="DR689" i="39"/>
  <c r="EC689" i="39"/>
  <c r="EN689" i="39"/>
  <c r="EY689" i="39"/>
  <c r="FJ689" i="39"/>
  <c r="GK688" i="39"/>
  <c r="L688" i="39"/>
  <c r="W688" i="39"/>
  <c r="AH688" i="39"/>
  <c r="AS688" i="39"/>
  <c r="BD688" i="39"/>
  <c r="BO688" i="39"/>
  <c r="BZ688" i="39"/>
  <c r="CK688" i="39"/>
  <c r="CV688" i="39"/>
  <c r="DG688" i="39"/>
  <c r="DR688" i="39"/>
  <c r="EC688" i="39"/>
  <c r="EN688" i="39"/>
  <c r="EY688" i="39"/>
  <c r="FJ688" i="39"/>
  <c r="GK687" i="39"/>
  <c r="L687" i="39"/>
  <c r="W687" i="39"/>
  <c r="AH687" i="39"/>
  <c r="AS687" i="39"/>
  <c r="BD687" i="39"/>
  <c r="BO687" i="39"/>
  <c r="BZ687" i="39"/>
  <c r="CK687" i="39"/>
  <c r="CV687" i="39"/>
  <c r="DG687" i="39"/>
  <c r="DR687" i="39"/>
  <c r="EC687" i="39"/>
  <c r="EN687" i="39"/>
  <c r="EY687" i="39"/>
  <c r="FJ687" i="39"/>
  <c r="GK686" i="39"/>
  <c r="L686" i="39"/>
  <c r="W686" i="39"/>
  <c r="AH686" i="39"/>
  <c r="AS686" i="39"/>
  <c r="BD686" i="39"/>
  <c r="BO686" i="39"/>
  <c r="BZ686" i="39"/>
  <c r="CK686" i="39"/>
  <c r="CV686" i="39"/>
  <c r="DG686" i="39"/>
  <c r="DR686" i="39"/>
  <c r="EC686" i="39"/>
  <c r="EN686" i="39"/>
  <c r="EY686" i="39"/>
  <c r="FJ686" i="39"/>
  <c r="GK685" i="39"/>
  <c r="L685" i="39"/>
  <c r="W685" i="39"/>
  <c r="AH685" i="39"/>
  <c r="AS685" i="39"/>
  <c r="BD685" i="39"/>
  <c r="BO685" i="39"/>
  <c r="BZ685" i="39"/>
  <c r="CK685" i="39"/>
  <c r="CV685" i="39"/>
  <c r="DG685" i="39"/>
  <c r="DR685" i="39"/>
  <c r="EC685" i="39"/>
  <c r="EN685" i="39"/>
  <c r="EY685" i="39"/>
  <c r="FJ685" i="39"/>
  <c r="GK684" i="39"/>
  <c r="L684" i="39"/>
  <c r="W684" i="39"/>
  <c r="AH684" i="39"/>
  <c r="AS684" i="39"/>
  <c r="BD684" i="39"/>
  <c r="BO684" i="39"/>
  <c r="BZ684" i="39"/>
  <c r="CK684" i="39"/>
  <c r="CV684" i="39"/>
  <c r="DG684" i="39"/>
  <c r="DR684" i="39"/>
  <c r="EC684" i="39"/>
  <c r="EN684" i="39"/>
  <c r="EY684" i="39"/>
  <c r="FJ684" i="39"/>
  <c r="GK683" i="39"/>
  <c r="L683" i="39"/>
  <c r="W683" i="39"/>
  <c r="AH683" i="39"/>
  <c r="AS683" i="39"/>
  <c r="BD683" i="39"/>
  <c r="BO683" i="39"/>
  <c r="BZ683" i="39"/>
  <c r="CK683" i="39"/>
  <c r="CV683" i="39"/>
  <c r="DG683" i="39"/>
  <c r="DR683" i="39"/>
  <c r="EC683" i="39"/>
  <c r="EN683" i="39"/>
  <c r="EY683" i="39"/>
  <c r="FJ683" i="39"/>
  <c r="GK682" i="39"/>
  <c r="L682" i="39"/>
  <c r="W682" i="39"/>
  <c r="AH682" i="39"/>
  <c r="AS682" i="39"/>
  <c r="BD682" i="39"/>
  <c r="BO682" i="39"/>
  <c r="BZ682" i="39"/>
  <c r="CK682" i="39"/>
  <c r="CV682" i="39"/>
  <c r="DG682" i="39"/>
  <c r="DR682" i="39"/>
  <c r="EC682" i="39"/>
  <c r="EN682" i="39"/>
  <c r="EY682" i="39"/>
  <c r="FJ682" i="39"/>
  <c r="GK681" i="39"/>
  <c r="L681" i="39"/>
  <c r="W681" i="39"/>
  <c r="AH681" i="39"/>
  <c r="AS681" i="39"/>
  <c r="BD681" i="39"/>
  <c r="BO681" i="39"/>
  <c r="BZ681" i="39"/>
  <c r="CK681" i="39"/>
  <c r="CV681" i="39"/>
  <c r="DG681" i="39"/>
  <c r="DR681" i="39"/>
  <c r="EC681" i="39"/>
  <c r="EN681" i="39"/>
  <c r="EY681" i="39"/>
  <c r="FJ681" i="39"/>
  <c r="GK680" i="39"/>
  <c r="L680" i="39"/>
  <c r="W680" i="39"/>
  <c r="AH680" i="39"/>
  <c r="AS680" i="39"/>
  <c r="BD680" i="39"/>
  <c r="BO680" i="39"/>
  <c r="BZ680" i="39"/>
  <c r="CK680" i="39"/>
  <c r="CV680" i="39"/>
  <c r="DG680" i="39"/>
  <c r="DR680" i="39"/>
  <c r="EC680" i="39"/>
  <c r="EN680" i="39"/>
  <c r="EY680" i="39"/>
  <c r="FJ680" i="39"/>
  <c r="GK679" i="39"/>
  <c r="L679" i="39"/>
  <c r="W679" i="39"/>
  <c r="AH679" i="39"/>
  <c r="AS679" i="39"/>
  <c r="BD679" i="39"/>
  <c r="BO679" i="39"/>
  <c r="BZ679" i="39"/>
  <c r="CK679" i="39"/>
  <c r="CV679" i="39"/>
  <c r="DG679" i="39"/>
  <c r="DR679" i="39"/>
  <c r="EC679" i="39"/>
  <c r="EN679" i="39"/>
  <c r="EY679" i="39"/>
  <c r="FJ679" i="39"/>
  <c r="GK678" i="39"/>
  <c r="L678" i="39"/>
  <c r="W678" i="39"/>
  <c r="AH678" i="39"/>
  <c r="AS678" i="39"/>
  <c r="BD678" i="39"/>
  <c r="BO678" i="39"/>
  <c r="BZ678" i="39"/>
  <c r="CK678" i="39"/>
  <c r="CV678" i="39"/>
  <c r="DG678" i="39"/>
  <c r="DR678" i="39"/>
  <c r="EC678" i="39"/>
  <c r="EN678" i="39"/>
  <c r="EY678" i="39"/>
  <c r="FJ678" i="39"/>
  <c r="GK677" i="39"/>
  <c r="L677" i="39"/>
  <c r="W677" i="39"/>
  <c r="AH677" i="39"/>
  <c r="AS677" i="39"/>
  <c r="BD677" i="39"/>
  <c r="BO677" i="39"/>
  <c r="BZ677" i="39"/>
  <c r="CK677" i="39"/>
  <c r="CV677" i="39"/>
  <c r="DG677" i="39"/>
  <c r="DR677" i="39"/>
  <c r="EC677" i="39"/>
  <c r="EN677" i="39"/>
  <c r="EY677" i="39"/>
  <c r="FJ677" i="39"/>
  <c r="GK676" i="39"/>
  <c r="L676" i="39"/>
  <c r="W676" i="39"/>
  <c r="AH676" i="39"/>
  <c r="AS676" i="39"/>
  <c r="BD676" i="39"/>
  <c r="BO676" i="39"/>
  <c r="BZ676" i="39"/>
  <c r="CK676" i="39"/>
  <c r="CV676" i="39"/>
  <c r="DG676" i="39"/>
  <c r="DR676" i="39"/>
  <c r="EC676" i="39"/>
  <c r="EN676" i="39"/>
  <c r="EY676" i="39"/>
  <c r="FJ676" i="39"/>
  <c r="GK675" i="39"/>
  <c r="L675" i="39"/>
  <c r="W675" i="39"/>
  <c r="AH675" i="39"/>
  <c r="AS675" i="39"/>
  <c r="BD675" i="39"/>
  <c r="BO675" i="39"/>
  <c r="BZ675" i="39"/>
  <c r="CK675" i="39"/>
  <c r="CV675" i="39"/>
  <c r="DG675" i="39"/>
  <c r="DR675" i="39"/>
  <c r="EC675" i="39"/>
  <c r="EN675" i="39"/>
  <c r="EY675" i="39"/>
  <c r="FJ675" i="39"/>
  <c r="GK674" i="39"/>
  <c r="L674" i="39"/>
  <c r="W674" i="39"/>
  <c r="AH674" i="39"/>
  <c r="AS674" i="39"/>
  <c r="BD674" i="39"/>
  <c r="BO674" i="39"/>
  <c r="BZ674" i="39"/>
  <c r="CK674" i="39"/>
  <c r="CV674" i="39"/>
  <c r="DG674" i="39"/>
  <c r="DR674" i="39"/>
  <c r="EC674" i="39"/>
  <c r="EN674" i="39"/>
  <c r="EY674" i="39"/>
  <c r="FJ674" i="39"/>
  <c r="GK673" i="39"/>
  <c r="L673" i="39"/>
  <c r="W673" i="39"/>
  <c r="AH673" i="39"/>
  <c r="AS673" i="39"/>
  <c r="BD673" i="39"/>
  <c r="BO673" i="39"/>
  <c r="BZ673" i="39"/>
  <c r="CK673" i="39"/>
  <c r="CV673" i="39"/>
  <c r="DG673" i="39"/>
  <c r="DR673" i="39"/>
  <c r="EC673" i="39"/>
  <c r="EN673" i="39"/>
  <c r="EY673" i="39"/>
  <c r="FJ673" i="39"/>
  <c r="GK672" i="39"/>
  <c r="L672" i="39"/>
  <c r="W672" i="39"/>
  <c r="AH672" i="39"/>
  <c r="AS672" i="39"/>
  <c r="BD672" i="39"/>
  <c r="BO672" i="39"/>
  <c r="BZ672" i="39"/>
  <c r="CK672" i="39"/>
  <c r="CV672" i="39"/>
  <c r="DG672" i="39"/>
  <c r="DR672" i="39"/>
  <c r="EC672" i="39"/>
  <c r="EN672" i="39"/>
  <c r="EY672" i="39"/>
  <c r="FJ672" i="39"/>
  <c r="GK671" i="39"/>
  <c r="L671" i="39"/>
  <c r="W671" i="39"/>
  <c r="AH671" i="39"/>
  <c r="AS671" i="39"/>
  <c r="BD671" i="39"/>
  <c r="BO671" i="39"/>
  <c r="BZ671" i="39"/>
  <c r="CK671" i="39"/>
  <c r="CV671" i="39"/>
  <c r="DG671" i="39"/>
  <c r="DR671" i="39"/>
  <c r="EC671" i="39"/>
  <c r="EN671" i="39"/>
  <c r="EY671" i="39"/>
  <c r="FJ671" i="39"/>
  <c r="GK670" i="39"/>
  <c r="L670" i="39"/>
  <c r="W670" i="39"/>
  <c r="AH670" i="39"/>
  <c r="AS670" i="39"/>
  <c r="BD670" i="39"/>
  <c r="BO670" i="39"/>
  <c r="BZ670" i="39"/>
  <c r="CK670" i="39"/>
  <c r="CV670" i="39"/>
  <c r="DG670" i="39"/>
  <c r="DR670" i="39"/>
  <c r="EC670" i="39"/>
  <c r="EN670" i="39"/>
  <c r="EY670" i="39"/>
  <c r="FJ670" i="39"/>
  <c r="GK669" i="39"/>
  <c r="GK667" i="39"/>
  <c r="L667" i="39"/>
  <c r="W667" i="39"/>
  <c r="AH667" i="39"/>
  <c r="AS667" i="39"/>
  <c r="BD667" i="39"/>
  <c r="BO667" i="39"/>
  <c r="BZ667" i="39"/>
  <c r="CK667" i="39"/>
  <c r="CV667" i="39"/>
  <c r="DG667" i="39"/>
  <c r="DR667" i="39"/>
  <c r="EC667" i="39"/>
  <c r="EN667" i="39"/>
  <c r="EY667" i="39"/>
  <c r="FJ667" i="39"/>
  <c r="GK666" i="39"/>
  <c r="L666" i="39"/>
  <c r="W666" i="39"/>
  <c r="AH666" i="39"/>
  <c r="AS666" i="39"/>
  <c r="BD666" i="39"/>
  <c r="BO666" i="39"/>
  <c r="BZ666" i="39"/>
  <c r="CK666" i="39"/>
  <c r="CV666" i="39"/>
  <c r="DG666" i="39"/>
  <c r="DR666" i="39"/>
  <c r="EC666" i="39"/>
  <c r="EN666" i="39"/>
  <c r="EY666" i="39"/>
  <c r="FJ666" i="39"/>
  <c r="GK665" i="39"/>
  <c r="L665" i="39"/>
  <c r="W665" i="39"/>
  <c r="AH665" i="39"/>
  <c r="AS665" i="39"/>
  <c r="BD665" i="39"/>
  <c r="BO665" i="39"/>
  <c r="BZ665" i="39"/>
  <c r="CK665" i="39"/>
  <c r="CV665" i="39"/>
  <c r="DG665" i="39"/>
  <c r="DR665" i="39"/>
  <c r="EC665" i="39"/>
  <c r="EN665" i="39"/>
  <c r="EY665" i="39"/>
  <c r="FJ665" i="39"/>
  <c r="GK664" i="39"/>
  <c r="L664" i="39"/>
  <c r="W664" i="39"/>
  <c r="AH664" i="39"/>
  <c r="AS664" i="39"/>
  <c r="BD664" i="39"/>
  <c r="BO664" i="39"/>
  <c r="BZ664" i="39"/>
  <c r="CK664" i="39"/>
  <c r="CV664" i="39"/>
  <c r="DG664" i="39"/>
  <c r="DR664" i="39"/>
  <c r="EC664" i="39"/>
  <c r="EN664" i="39"/>
  <c r="EY664" i="39"/>
  <c r="FJ664" i="39"/>
  <c r="GK663" i="39"/>
  <c r="L663" i="39"/>
  <c r="GH663" i="39" s="1"/>
  <c r="W663" i="39"/>
  <c r="AH663" i="39"/>
  <c r="AS663" i="39"/>
  <c r="BD663" i="39"/>
  <c r="BO663" i="39"/>
  <c r="BZ663" i="39"/>
  <c r="CK663" i="39"/>
  <c r="CV663" i="39"/>
  <c r="DG663" i="39"/>
  <c r="DR663" i="39"/>
  <c r="EC663" i="39"/>
  <c r="EN663" i="39"/>
  <c r="EY663" i="39"/>
  <c r="FJ663" i="39"/>
  <c r="GK662" i="39"/>
  <c r="L662" i="39"/>
  <c r="W662" i="39"/>
  <c r="AH662" i="39"/>
  <c r="AS662" i="39"/>
  <c r="BD662" i="39"/>
  <c r="BO662" i="39"/>
  <c r="BZ662" i="39"/>
  <c r="CK662" i="39"/>
  <c r="CV662" i="39"/>
  <c r="DG662" i="39"/>
  <c r="DR662" i="39"/>
  <c r="EC662" i="39"/>
  <c r="EN662" i="39"/>
  <c r="EY662" i="39"/>
  <c r="FJ662" i="39"/>
  <c r="GK661" i="39"/>
  <c r="L661" i="39"/>
  <c r="W661" i="39"/>
  <c r="AH661" i="39"/>
  <c r="AS661" i="39"/>
  <c r="BD661" i="39"/>
  <c r="BO661" i="39"/>
  <c r="BZ661" i="39"/>
  <c r="CK661" i="39"/>
  <c r="CV661" i="39"/>
  <c r="DG661" i="39"/>
  <c r="DR661" i="39"/>
  <c r="EC661" i="39"/>
  <c r="EN661" i="39"/>
  <c r="EY661" i="39"/>
  <c r="FJ661" i="39"/>
  <c r="GK660" i="39"/>
  <c r="L660" i="39"/>
  <c r="W660" i="39"/>
  <c r="AH660" i="39"/>
  <c r="AS660" i="39"/>
  <c r="BD660" i="39"/>
  <c r="BO660" i="39"/>
  <c r="BZ660" i="39"/>
  <c r="CK660" i="39"/>
  <c r="CV660" i="39"/>
  <c r="DG660" i="39"/>
  <c r="DR660" i="39"/>
  <c r="EC660" i="39"/>
  <c r="EN660" i="39"/>
  <c r="EY660" i="39"/>
  <c r="FJ660" i="39"/>
  <c r="GK659" i="39"/>
  <c r="L659" i="39"/>
  <c r="W659" i="39"/>
  <c r="AH659" i="39"/>
  <c r="AS659" i="39"/>
  <c r="BD659" i="39"/>
  <c r="BO659" i="39"/>
  <c r="BZ659" i="39"/>
  <c r="CK659" i="39"/>
  <c r="CV659" i="39"/>
  <c r="DG659" i="39"/>
  <c r="DR659" i="39"/>
  <c r="EC659" i="39"/>
  <c r="EN659" i="39"/>
  <c r="EY659" i="39"/>
  <c r="FJ659" i="39"/>
  <c r="GK658" i="39"/>
  <c r="L658" i="39"/>
  <c r="W658" i="39"/>
  <c r="AH658" i="39"/>
  <c r="AS658" i="39"/>
  <c r="BD658" i="39"/>
  <c r="BO658" i="39"/>
  <c r="BZ658" i="39"/>
  <c r="CK658" i="39"/>
  <c r="CV658" i="39"/>
  <c r="DG658" i="39"/>
  <c r="DR658" i="39"/>
  <c r="EC658" i="39"/>
  <c r="EN658" i="39"/>
  <c r="EY658" i="39"/>
  <c r="FJ658" i="39"/>
  <c r="GK657" i="39"/>
  <c r="L657" i="39"/>
  <c r="W657" i="39"/>
  <c r="AH657" i="39"/>
  <c r="AS657" i="39"/>
  <c r="BD657" i="39"/>
  <c r="BO657" i="39"/>
  <c r="BZ657" i="39"/>
  <c r="CK657" i="39"/>
  <c r="CV657" i="39"/>
  <c r="DG657" i="39"/>
  <c r="DR657" i="39"/>
  <c r="EC657" i="39"/>
  <c r="EN657" i="39"/>
  <c r="EY657" i="39"/>
  <c r="FJ657" i="39"/>
  <c r="GK656" i="39"/>
  <c r="L656" i="39"/>
  <c r="W656" i="39"/>
  <c r="AH656" i="39"/>
  <c r="AS656" i="39"/>
  <c r="BD656" i="39"/>
  <c r="BO656" i="39"/>
  <c r="BZ656" i="39"/>
  <c r="CK656" i="39"/>
  <c r="CV656" i="39"/>
  <c r="DG656" i="39"/>
  <c r="DR656" i="39"/>
  <c r="EC656" i="39"/>
  <c r="EN656" i="39"/>
  <c r="EY656" i="39"/>
  <c r="FJ656" i="39"/>
  <c r="GK655" i="39"/>
  <c r="L655" i="39"/>
  <c r="W655" i="39"/>
  <c r="AH655" i="39"/>
  <c r="AS655" i="39"/>
  <c r="BD655" i="39"/>
  <c r="BO655" i="39"/>
  <c r="BZ655" i="39"/>
  <c r="CK655" i="39"/>
  <c r="CV655" i="39"/>
  <c r="DG655" i="39"/>
  <c r="DR655" i="39"/>
  <c r="EC655" i="39"/>
  <c r="EN655" i="39"/>
  <c r="EY655" i="39"/>
  <c r="FJ655" i="39"/>
  <c r="GK654" i="39"/>
  <c r="L654" i="39"/>
  <c r="W654" i="39"/>
  <c r="AH654" i="39"/>
  <c r="AS654" i="39"/>
  <c r="BD654" i="39"/>
  <c r="BO654" i="39"/>
  <c r="BZ654" i="39"/>
  <c r="CK654" i="39"/>
  <c r="CV654" i="39"/>
  <c r="DG654" i="39"/>
  <c r="DR654" i="39"/>
  <c r="EC654" i="39"/>
  <c r="EN654" i="39"/>
  <c r="EY654" i="39"/>
  <c r="FJ654" i="39"/>
  <c r="GK653" i="39"/>
  <c r="L653" i="39"/>
  <c r="W653" i="39"/>
  <c r="AH653" i="39"/>
  <c r="AS653" i="39"/>
  <c r="BD653" i="39"/>
  <c r="BO653" i="39"/>
  <c r="BZ653" i="39"/>
  <c r="CK653" i="39"/>
  <c r="CV653" i="39"/>
  <c r="DG653" i="39"/>
  <c r="DR653" i="39"/>
  <c r="EC653" i="39"/>
  <c r="EN653" i="39"/>
  <c r="EY653" i="39"/>
  <c r="FJ653" i="39"/>
  <c r="GK652" i="39"/>
  <c r="L652" i="39"/>
  <c r="W652" i="39"/>
  <c r="AH652" i="39"/>
  <c r="AS652" i="39"/>
  <c r="BD652" i="39"/>
  <c r="BO652" i="39"/>
  <c r="BZ652" i="39"/>
  <c r="CK652" i="39"/>
  <c r="CV652" i="39"/>
  <c r="DG652" i="39"/>
  <c r="DR652" i="39"/>
  <c r="EC652" i="39"/>
  <c r="EN652" i="39"/>
  <c r="EY652" i="39"/>
  <c r="FJ652" i="39"/>
  <c r="GK651" i="39"/>
  <c r="L651" i="39"/>
  <c r="W651" i="39"/>
  <c r="AH651" i="39"/>
  <c r="AS651" i="39"/>
  <c r="BD651" i="39"/>
  <c r="BO651" i="39"/>
  <c r="BZ651" i="39"/>
  <c r="CK651" i="39"/>
  <c r="CV651" i="39"/>
  <c r="DG651" i="39"/>
  <c r="DR651" i="39"/>
  <c r="EC651" i="39"/>
  <c r="EN651" i="39"/>
  <c r="EY651" i="39"/>
  <c r="FJ651" i="39"/>
  <c r="GK650" i="39"/>
  <c r="L650" i="39"/>
  <c r="W650" i="39"/>
  <c r="AH650" i="39"/>
  <c r="AS650" i="39"/>
  <c r="BD650" i="39"/>
  <c r="BO650" i="39"/>
  <c r="BZ650" i="39"/>
  <c r="CK650" i="39"/>
  <c r="CV650" i="39"/>
  <c r="DG650" i="39"/>
  <c r="DR650" i="39"/>
  <c r="EC650" i="39"/>
  <c r="EN650" i="39"/>
  <c r="EY650" i="39"/>
  <c r="FJ650" i="39"/>
  <c r="GK649" i="39"/>
  <c r="L649" i="39"/>
  <c r="W649" i="39"/>
  <c r="AH649" i="39"/>
  <c r="AS649" i="39"/>
  <c r="BD649" i="39"/>
  <c r="BO649" i="39"/>
  <c r="BZ649" i="39"/>
  <c r="CK649" i="39"/>
  <c r="CV649" i="39"/>
  <c r="DG649" i="39"/>
  <c r="DR649" i="39"/>
  <c r="EC649" i="39"/>
  <c r="EN649" i="39"/>
  <c r="EY649" i="39"/>
  <c r="FJ649" i="39"/>
  <c r="GK648" i="39"/>
  <c r="L648" i="39"/>
  <c r="W648" i="39"/>
  <c r="AH648" i="39"/>
  <c r="AS648" i="39"/>
  <c r="BD648" i="39"/>
  <c r="BO648" i="39"/>
  <c r="BZ648" i="39"/>
  <c r="CK648" i="39"/>
  <c r="CV648" i="39"/>
  <c r="DG648" i="39"/>
  <c r="DR648" i="39"/>
  <c r="EC648" i="39"/>
  <c r="EN648" i="39"/>
  <c r="EY648" i="39"/>
  <c r="FJ648" i="39"/>
  <c r="GK647" i="39"/>
  <c r="L647" i="39"/>
  <c r="W647" i="39"/>
  <c r="AH647" i="39"/>
  <c r="AS647" i="39"/>
  <c r="BD647" i="39"/>
  <c r="BO647" i="39"/>
  <c r="BZ647" i="39"/>
  <c r="CK647" i="39"/>
  <c r="CV647" i="39"/>
  <c r="DG647" i="39"/>
  <c r="DR647" i="39"/>
  <c r="EC647" i="39"/>
  <c r="EN647" i="39"/>
  <c r="EY647" i="39"/>
  <c r="FJ647" i="39"/>
  <c r="GK646" i="39"/>
  <c r="L646" i="39"/>
  <c r="W646" i="39"/>
  <c r="AH646" i="39"/>
  <c r="AS646" i="39"/>
  <c r="BD646" i="39"/>
  <c r="BO646" i="39"/>
  <c r="BZ646" i="39"/>
  <c r="CK646" i="39"/>
  <c r="CV646" i="39"/>
  <c r="DG646" i="39"/>
  <c r="DR646" i="39"/>
  <c r="EC646" i="39"/>
  <c r="EN646" i="39"/>
  <c r="EY646" i="39"/>
  <c r="FJ646" i="39"/>
  <c r="GK645" i="39"/>
  <c r="L645" i="39"/>
  <c r="W645" i="39"/>
  <c r="AH645" i="39"/>
  <c r="AS645" i="39"/>
  <c r="BD645" i="39"/>
  <c r="BO645" i="39"/>
  <c r="BZ645" i="39"/>
  <c r="CK645" i="39"/>
  <c r="CV645" i="39"/>
  <c r="DG645" i="39"/>
  <c r="DR645" i="39"/>
  <c r="EC645" i="39"/>
  <c r="EN645" i="39"/>
  <c r="EY645" i="39"/>
  <c r="FJ645" i="39"/>
  <c r="GK644" i="39"/>
  <c r="L644" i="39"/>
  <c r="W644" i="39"/>
  <c r="AH644" i="39"/>
  <c r="AS644" i="39"/>
  <c r="BD644" i="39"/>
  <c r="BO644" i="39"/>
  <c r="BZ644" i="39"/>
  <c r="CK644" i="39"/>
  <c r="CV644" i="39"/>
  <c r="DG644" i="39"/>
  <c r="DR644" i="39"/>
  <c r="EC644" i="39"/>
  <c r="EN644" i="39"/>
  <c r="EY644" i="39"/>
  <c r="FJ644" i="39"/>
  <c r="GK643" i="39"/>
  <c r="L643" i="39"/>
  <c r="W643" i="39"/>
  <c r="AH643" i="39"/>
  <c r="AS643" i="39"/>
  <c r="BD643" i="39"/>
  <c r="BO643" i="39"/>
  <c r="BZ643" i="39"/>
  <c r="CK643" i="39"/>
  <c r="CV643" i="39"/>
  <c r="DG643" i="39"/>
  <c r="DR643" i="39"/>
  <c r="EC643" i="39"/>
  <c r="EN643" i="39"/>
  <c r="EY643" i="39"/>
  <c r="FJ643" i="39"/>
  <c r="GK642" i="39"/>
  <c r="L642" i="39"/>
  <c r="W642" i="39"/>
  <c r="AH642" i="39"/>
  <c r="AS642" i="39"/>
  <c r="BD642" i="39"/>
  <c r="BO642" i="39"/>
  <c r="BZ642" i="39"/>
  <c r="CK642" i="39"/>
  <c r="CV642" i="39"/>
  <c r="DG642" i="39"/>
  <c r="DR642" i="39"/>
  <c r="EC642" i="39"/>
  <c r="EN642" i="39"/>
  <c r="EY642" i="39"/>
  <c r="FJ642" i="39"/>
  <c r="GK641" i="39"/>
  <c r="L641" i="39"/>
  <c r="W641" i="39"/>
  <c r="AH641" i="39"/>
  <c r="AS641" i="39"/>
  <c r="BD641" i="39"/>
  <c r="BO641" i="39"/>
  <c r="BZ641" i="39"/>
  <c r="CK641" i="39"/>
  <c r="CV641" i="39"/>
  <c r="DG641" i="39"/>
  <c r="DR641" i="39"/>
  <c r="EC641" i="39"/>
  <c r="EN641" i="39"/>
  <c r="EY641" i="39"/>
  <c r="FJ641" i="39"/>
  <c r="GK640" i="39"/>
  <c r="L640" i="39"/>
  <c r="W640" i="39"/>
  <c r="AH640" i="39"/>
  <c r="AS640" i="39"/>
  <c r="BD640" i="39"/>
  <c r="BO640" i="39"/>
  <c r="BZ640" i="39"/>
  <c r="CK640" i="39"/>
  <c r="CV640" i="39"/>
  <c r="DG640" i="39"/>
  <c r="DR640" i="39"/>
  <c r="EC640" i="39"/>
  <c r="EN640" i="39"/>
  <c r="EY640" i="39"/>
  <c r="FJ640" i="39"/>
  <c r="GK639" i="39"/>
  <c r="L639" i="39"/>
  <c r="W639" i="39"/>
  <c r="AH639" i="39"/>
  <c r="AS639" i="39"/>
  <c r="BD639" i="39"/>
  <c r="BO639" i="39"/>
  <c r="BZ639" i="39"/>
  <c r="CK639" i="39"/>
  <c r="CV639" i="39"/>
  <c r="DG639" i="39"/>
  <c r="DR639" i="39"/>
  <c r="EC639" i="39"/>
  <c r="EN639" i="39"/>
  <c r="EY639" i="39"/>
  <c r="FJ639" i="39"/>
  <c r="GK638" i="39"/>
  <c r="L638" i="39"/>
  <c r="W638" i="39"/>
  <c r="AH638" i="39"/>
  <c r="AS638" i="39"/>
  <c r="BD638" i="39"/>
  <c r="BO638" i="39"/>
  <c r="BZ638" i="39"/>
  <c r="CK638" i="39"/>
  <c r="CV638" i="39"/>
  <c r="DG638" i="39"/>
  <c r="DR638" i="39"/>
  <c r="EC638" i="39"/>
  <c r="EN638" i="39"/>
  <c r="EY638" i="39"/>
  <c r="FJ638" i="39"/>
  <c r="GK637" i="39"/>
  <c r="L637" i="39"/>
  <c r="W637" i="39"/>
  <c r="AH637" i="39"/>
  <c r="AS637" i="39"/>
  <c r="BD637" i="39"/>
  <c r="BO637" i="39"/>
  <c r="BZ637" i="39"/>
  <c r="CK637" i="39"/>
  <c r="CV637" i="39"/>
  <c r="DG637" i="39"/>
  <c r="DR637" i="39"/>
  <c r="EC637" i="39"/>
  <c r="EN637" i="39"/>
  <c r="EY637" i="39"/>
  <c r="FJ637" i="39"/>
  <c r="GK636" i="39"/>
  <c r="L636" i="39"/>
  <c r="W636" i="39"/>
  <c r="AH636" i="39"/>
  <c r="AS636" i="39"/>
  <c r="BD636" i="39"/>
  <c r="BO636" i="39"/>
  <c r="BZ636" i="39"/>
  <c r="CK636" i="39"/>
  <c r="CV636" i="39"/>
  <c r="DG636" i="39"/>
  <c r="DR636" i="39"/>
  <c r="EC636" i="39"/>
  <c r="EN636" i="39"/>
  <c r="EY636" i="39"/>
  <c r="FJ636" i="39"/>
  <c r="GK635" i="39"/>
  <c r="L635" i="39"/>
  <c r="W635" i="39"/>
  <c r="AH635" i="39"/>
  <c r="AS635" i="39"/>
  <c r="BD635" i="39"/>
  <c r="BO635" i="39"/>
  <c r="BZ635" i="39"/>
  <c r="CK635" i="39"/>
  <c r="CV635" i="39"/>
  <c r="DG635" i="39"/>
  <c r="DR635" i="39"/>
  <c r="EC635" i="39"/>
  <c r="EN635" i="39"/>
  <c r="EY635" i="39"/>
  <c r="FJ635" i="39"/>
  <c r="GK634" i="39"/>
  <c r="L634" i="39"/>
  <c r="W634" i="39"/>
  <c r="AH634" i="39"/>
  <c r="AS634" i="39"/>
  <c r="BD634" i="39"/>
  <c r="BO634" i="39"/>
  <c r="BZ634" i="39"/>
  <c r="CK634" i="39"/>
  <c r="CV634" i="39"/>
  <c r="DG634" i="39"/>
  <c r="DR634" i="39"/>
  <c r="EC634" i="39"/>
  <c r="EN634" i="39"/>
  <c r="EY634" i="39"/>
  <c r="FJ634" i="39"/>
  <c r="GK633" i="39"/>
  <c r="L633" i="39"/>
  <c r="W633" i="39"/>
  <c r="AH633" i="39"/>
  <c r="AS633" i="39"/>
  <c r="BD633" i="39"/>
  <c r="BO633" i="39"/>
  <c r="BZ633" i="39"/>
  <c r="CK633" i="39"/>
  <c r="CV633" i="39"/>
  <c r="DG633" i="39"/>
  <c r="DR633" i="39"/>
  <c r="EC633" i="39"/>
  <c r="EN633" i="39"/>
  <c r="EY633" i="39"/>
  <c r="FJ633" i="39"/>
  <c r="GK632" i="39"/>
  <c r="L632" i="39"/>
  <c r="W632" i="39"/>
  <c r="AH632" i="39"/>
  <c r="AS632" i="39"/>
  <c r="BD632" i="39"/>
  <c r="BO632" i="39"/>
  <c r="BZ632" i="39"/>
  <c r="CK632" i="39"/>
  <c r="CV632" i="39"/>
  <c r="DG632" i="39"/>
  <c r="DR632" i="39"/>
  <c r="EC632" i="39"/>
  <c r="EN632" i="39"/>
  <c r="EY632" i="39"/>
  <c r="FJ632" i="39"/>
  <c r="GK631" i="39"/>
  <c r="L631" i="39"/>
  <c r="W631" i="39"/>
  <c r="AH631" i="39"/>
  <c r="AS631" i="39"/>
  <c r="BD631" i="39"/>
  <c r="BO631" i="39"/>
  <c r="BZ631" i="39"/>
  <c r="CK631" i="39"/>
  <c r="CV631" i="39"/>
  <c r="DG631" i="39"/>
  <c r="DR631" i="39"/>
  <c r="EC631" i="39"/>
  <c r="EN631" i="39"/>
  <c r="EY631" i="39"/>
  <c r="FJ631" i="39"/>
  <c r="GK630" i="39"/>
  <c r="L630" i="39"/>
  <c r="W630" i="39"/>
  <c r="AH630" i="39"/>
  <c r="AS630" i="39"/>
  <c r="BD630" i="39"/>
  <c r="BO630" i="39"/>
  <c r="BZ630" i="39"/>
  <c r="CK630" i="39"/>
  <c r="CV630" i="39"/>
  <c r="DG630" i="39"/>
  <c r="DR630" i="39"/>
  <c r="EC630" i="39"/>
  <c r="EN630" i="39"/>
  <c r="EY630" i="39"/>
  <c r="FJ630" i="39"/>
  <c r="GK629" i="39"/>
  <c r="L629" i="39"/>
  <c r="W629" i="39"/>
  <c r="AH629" i="39"/>
  <c r="AS629" i="39"/>
  <c r="BD629" i="39"/>
  <c r="BO629" i="39"/>
  <c r="BZ629" i="39"/>
  <c r="CK629" i="39"/>
  <c r="CV629" i="39"/>
  <c r="DG629" i="39"/>
  <c r="DR629" i="39"/>
  <c r="EC629" i="39"/>
  <c r="EN629" i="39"/>
  <c r="EY629" i="39"/>
  <c r="FJ629" i="39"/>
  <c r="GK628" i="39"/>
  <c r="L628" i="39"/>
  <c r="W628" i="39"/>
  <c r="AH628" i="39"/>
  <c r="AS628" i="39"/>
  <c r="BD628" i="39"/>
  <c r="BO628" i="39"/>
  <c r="BZ628" i="39"/>
  <c r="CK628" i="39"/>
  <c r="CV628" i="39"/>
  <c r="DG628" i="39"/>
  <c r="DR628" i="39"/>
  <c r="EC628" i="39"/>
  <c r="EN628" i="39"/>
  <c r="EY628" i="39"/>
  <c r="FJ628" i="39"/>
  <c r="GK627" i="39"/>
  <c r="L627" i="39"/>
  <c r="W627" i="39"/>
  <c r="AH627" i="39"/>
  <c r="AS627" i="39"/>
  <c r="BD627" i="39"/>
  <c r="BO627" i="39"/>
  <c r="BZ627" i="39"/>
  <c r="CK627" i="39"/>
  <c r="CV627" i="39"/>
  <c r="DG627" i="39"/>
  <c r="DR627" i="39"/>
  <c r="EC627" i="39"/>
  <c r="EN627" i="39"/>
  <c r="EY627" i="39"/>
  <c r="FJ627" i="39"/>
  <c r="GK626" i="39"/>
  <c r="L626" i="39"/>
  <c r="W626" i="39"/>
  <c r="AH626" i="39"/>
  <c r="AS626" i="39"/>
  <c r="BD626" i="39"/>
  <c r="BO626" i="39"/>
  <c r="BZ626" i="39"/>
  <c r="CK626" i="39"/>
  <c r="CV626" i="39"/>
  <c r="DG626" i="39"/>
  <c r="DR626" i="39"/>
  <c r="EC626" i="39"/>
  <c r="EN626" i="39"/>
  <c r="EY626" i="39"/>
  <c r="FJ626" i="39"/>
  <c r="GK625" i="39"/>
  <c r="L625" i="39"/>
  <c r="W625" i="39"/>
  <c r="AH625" i="39"/>
  <c r="AS625" i="39"/>
  <c r="BD625" i="39"/>
  <c r="BO625" i="39"/>
  <c r="BZ625" i="39"/>
  <c r="CK625" i="39"/>
  <c r="CV625" i="39"/>
  <c r="DG625" i="39"/>
  <c r="DR625" i="39"/>
  <c r="EC625" i="39"/>
  <c r="EN625" i="39"/>
  <c r="EY625" i="39"/>
  <c r="FJ625" i="39"/>
  <c r="GK624" i="39"/>
  <c r="L624" i="39"/>
  <c r="W624" i="39"/>
  <c r="AH624" i="39"/>
  <c r="AS624" i="39"/>
  <c r="BD624" i="39"/>
  <c r="BO624" i="39"/>
  <c r="BZ624" i="39"/>
  <c r="CK624" i="39"/>
  <c r="CV624" i="39"/>
  <c r="DG624" i="39"/>
  <c r="DR624" i="39"/>
  <c r="EC624" i="39"/>
  <c r="EN624" i="39"/>
  <c r="EY624" i="39"/>
  <c r="FJ624" i="39"/>
  <c r="GK623" i="39"/>
  <c r="L623" i="39"/>
  <c r="W623" i="39"/>
  <c r="AH623" i="39"/>
  <c r="AS623" i="39"/>
  <c r="BD623" i="39"/>
  <c r="BO623" i="39"/>
  <c r="BZ623" i="39"/>
  <c r="CK623" i="39"/>
  <c r="CV623" i="39"/>
  <c r="DG623" i="39"/>
  <c r="DR623" i="39"/>
  <c r="EC623" i="39"/>
  <c r="EN623" i="39"/>
  <c r="EY623" i="39"/>
  <c r="FJ623" i="39"/>
  <c r="GK622" i="39"/>
  <c r="L622" i="39"/>
  <c r="W622" i="39"/>
  <c r="AH622" i="39"/>
  <c r="AS622" i="39"/>
  <c r="BD622" i="39"/>
  <c r="BO622" i="39"/>
  <c r="BZ622" i="39"/>
  <c r="CK622" i="39"/>
  <c r="CV622" i="39"/>
  <c r="DG622" i="39"/>
  <c r="DR622" i="39"/>
  <c r="EC622" i="39"/>
  <c r="EN622" i="39"/>
  <c r="EY622" i="39"/>
  <c r="FJ622" i="39"/>
  <c r="GK621" i="39"/>
  <c r="L621" i="39"/>
  <c r="W621" i="39"/>
  <c r="AH621" i="39"/>
  <c r="AS621" i="39"/>
  <c r="BD621" i="39"/>
  <c r="BO621" i="39"/>
  <c r="BZ621" i="39"/>
  <c r="CK621" i="39"/>
  <c r="CV621" i="39"/>
  <c r="DG621" i="39"/>
  <c r="DR621" i="39"/>
  <c r="EC621" i="39"/>
  <c r="EN621" i="39"/>
  <c r="EY621" i="39"/>
  <c r="FJ621" i="39"/>
  <c r="GK620" i="39"/>
  <c r="L620" i="39"/>
  <c r="W620" i="39"/>
  <c r="AH620" i="39"/>
  <c r="AS620" i="39"/>
  <c r="BD620" i="39"/>
  <c r="BO620" i="39"/>
  <c r="BZ620" i="39"/>
  <c r="CK620" i="39"/>
  <c r="CV620" i="39"/>
  <c r="DG620" i="39"/>
  <c r="DR620" i="39"/>
  <c r="EC620" i="39"/>
  <c r="EN620" i="39"/>
  <c r="EY620" i="39"/>
  <c r="FJ620" i="39"/>
  <c r="GK619" i="39"/>
  <c r="L619" i="39"/>
  <c r="W619" i="39"/>
  <c r="AH619" i="39"/>
  <c r="AS619" i="39"/>
  <c r="BD619" i="39"/>
  <c r="BO619" i="39"/>
  <c r="BZ619" i="39"/>
  <c r="CK619" i="39"/>
  <c r="CV619" i="39"/>
  <c r="DG619" i="39"/>
  <c r="DR619" i="39"/>
  <c r="EC619" i="39"/>
  <c r="EN619" i="39"/>
  <c r="EY619" i="39"/>
  <c r="FJ619" i="39"/>
  <c r="GK618" i="39"/>
  <c r="L618" i="39"/>
  <c r="W618" i="39"/>
  <c r="AH618" i="39"/>
  <c r="AS618" i="39"/>
  <c r="BD618" i="39"/>
  <c r="BO618" i="39"/>
  <c r="BZ618" i="39"/>
  <c r="CK618" i="39"/>
  <c r="CV618" i="39"/>
  <c r="DG618" i="39"/>
  <c r="DR618" i="39"/>
  <c r="EC618" i="39"/>
  <c r="EN618" i="39"/>
  <c r="EY618" i="39"/>
  <c r="FJ618" i="39"/>
  <c r="GK617" i="39"/>
  <c r="L617" i="39"/>
  <c r="W617" i="39"/>
  <c r="AH617" i="39"/>
  <c r="AS617" i="39"/>
  <c r="BD617" i="39"/>
  <c r="BO617" i="39"/>
  <c r="BZ617" i="39"/>
  <c r="CK617" i="39"/>
  <c r="CV617" i="39"/>
  <c r="DG617" i="39"/>
  <c r="DR617" i="39"/>
  <c r="EC617" i="39"/>
  <c r="EN617" i="39"/>
  <c r="EY617" i="39"/>
  <c r="FJ617" i="39"/>
  <c r="GK616" i="39"/>
  <c r="L616" i="39"/>
  <c r="W616" i="39"/>
  <c r="AH616" i="39"/>
  <c r="AS616" i="39"/>
  <c r="BD616" i="39"/>
  <c r="BO616" i="39"/>
  <c r="BZ616" i="39"/>
  <c r="CK616" i="39"/>
  <c r="CV616" i="39"/>
  <c r="DG616" i="39"/>
  <c r="DR616" i="39"/>
  <c r="EC616" i="39"/>
  <c r="EN616" i="39"/>
  <c r="EY616" i="39"/>
  <c r="FJ616" i="39"/>
  <c r="GK615" i="39"/>
  <c r="L615" i="39"/>
  <c r="W615" i="39"/>
  <c r="AH615" i="39"/>
  <c r="AS615" i="39"/>
  <c r="BD615" i="39"/>
  <c r="BO615" i="39"/>
  <c r="BZ615" i="39"/>
  <c r="CK615" i="39"/>
  <c r="CV615" i="39"/>
  <c r="DG615" i="39"/>
  <c r="DR615" i="39"/>
  <c r="EC615" i="39"/>
  <c r="EN615" i="39"/>
  <c r="EY615" i="39"/>
  <c r="FJ615" i="39"/>
  <c r="GK614" i="39"/>
  <c r="GK613" i="39"/>
  <c r="L613" i="39"/>
  <c r="W613" i="39"/>
  <c r="AH613" i="39"/>
  <c r="AS613" i="39"/>
  <c r="BD613" i="39"/>
  <c r="BO613" i="39"/>
  <c r="BZ613" i="39"/>
  <c r="CK613" i="39"/>
  <c r="CV613" i="39"/>
  <c r="DG613" i="39"/>
  <c r="DR613" i="39"/>
  <c r="EC613" i="39"/>
  <c r="EN613" i="39"/>
  <c r="EY613" i="39"/>
  <c r="FJ613" i="39"/>
  <c r="GK612" i="39"/>
  <c r="L612" i="39"/>
  <c r="W612" i="39"/>
  <c r="AH612" i="39"/>
  <c r="AS612" i="39"/>
  <c r="BD612" i="39"/>
  <c r="BO612" i="39"/>
  <c r="BZ612" i="39"/>
  <c r="CK612" i="39"/>
  <c r="CV612" i="39"/>
  <c r="DG612" i="39"/>
  <c r="DR612" i="39"/>
  <c r="EC612" i="39"/>
  <c r="EN612" i="39"/>
  <c r="EY612" i="39"/>
  <c r="FJ612" i="39"/>
  <c r="GK611" i="39"/>
  <c r="L611" i="39"/>
  <c r="W611" i="39"/>
  <c r="AH611" i="39"/>
  <c r="AS611" i="39"/>
  <c r="BD611" i="39"/>
  <c r="BO611" i="39"/>
  <c r="BZ611" i="39"/>
  <c r="CK611" i="39"/>
  <c r="CV611" i="39"/>
  <c r="DG611" i="39"/>
  <c r="DR611" i="39"/>
  <c r="EC611" i="39"/>
  <c r="EN611" i="39"/>
  <c r="EY611" i="39"/>
  <c r="FJ611" i="39"/>
  <c r="GK610" i="39"/>
  <c r="L610" i="39"/>
  <c r="W610" i="39"/>
  <c r="AH610" i="39"/>
  <c r="AS610" i="39"/>
  <c r="BD610" i="39"/>
  <c r="BO610" i="39"/>
  <c r="BZ610" i="39"/>
  <c r="CK610" i="39"/>
  <c r="CV610" i="39"/>
  <c r="DG610" i="39"/>
  <c r="DR610" i="39"/>
  <c r="EC610" i="39"/>
  <c r="EN610" i="39"/>
  <c r="EY610" i="39"/>
  <c r="FJ610" i="39"/>
  <c r="GK609" i="39"/>
  <c r="L609" i="39"/>
  <c r="W609" i="39"/>
  <c r="AH609" i="39"/>
  <c r="AS609" i="39"/>
  <c r="BD609" i="39"/>
  <c r="BO609" i="39"/>
  <c r="BZ609" i="39"/>
  <c r="CK609" i="39"/>
  <c r="CV609" i="39"/>
  <c r="DG609" i="39"/>
  <c r="DR609" i="39"/>
  <c r="EC609" i="39"/>
  <c r="EN609" i="39"/>
  <c r="EY609" i="39"/>
  <c r="FJ609" i="39"/>
  <c r="GK608" i="39"/>
  <c r="L608" i="39"/>
  <c r="W608" i="39"/>
  <c r="AH608" i="39"/>
  <c r="AS608" i="39"/>
  <c r="BD608" i="39"/>
  <c r="BO608" i="39"/>
  <c r="BZ608" i="39"/>
  <c r="CK608" i="39"/>
  <c r="CV608" i="39"/>
  <c r="DG608" i="39"/>
  <c r="DR608" i="39"/>
  <c r="EC608" i="39"/>
  <c r="EN608" i="39"/>
  <c r="EY608" i="39"/>
  <c r="FJ608" i="39"/>
  <c r="GK607" i="39"/>
  <c r="L607" i="39"/>
  <c r="W607" i="39"/>
  <c r="AH607" i="39"/>
  <c r="AS607" i="39"/>
  <c r="BD607" i="39"/>
  <c r="BO607" i="39"/>
  <c r="BZ607" i="39"/>
  <c r="CK607" i="39"/>
  <c r="CV607" i="39"/>
  <c r="DG607" i="39"/>
  <c r="DR607" i="39"/>
  <c r="EC607" i="39"/>
  <c r="EN607" i="39"/>
  <c r="EY607" i="39"/>
  <c r="FJ607" i="39"/>
  <c r="GK606" i="39"/>
  <c r="L606" i="39"/>
  <c r="W606" i="39"/>
  <c r="AH606" i="39"/>
  <c r="AS606" i="39"/>
  <c r="BD606" i="39"/>
  <c r="BO606" i="39"/>
  <c r="BZ606" i="39"/>
  <c r="CK606" i="39"/>
  <c r="CV606" i="39"/>
  <c r="DG606" i="39"/>
  <c r="DR606" i="39"/>
  <c r="EC606" i="39"/>
  <c r="EN606" i="39"/>
  <c r="EY606" i="39"/>
  <c r="FJ606" i="39"/>
  <c r="GK605" i="39"/>
  <c r="L605" i="39"/>
  <c r="W605" i="39"/>
  <c r="AH605" i="39"/>
  <c r="AS605" i="39"/>
  <c r="BD605" i="39"/>
  <c r="BO605" i="39"/>
  <c r="BZ605" i="39"/>
  <c r="CK605" i="39"/>
  <c r="CV605" i="39"/>
  <c r="DG605" i="39"/>
  <c r="DR605" i="39"/>
  <c r="EC605" i="39"/>
  <c r="EN605" i="39"/>
  <c r="EY605" i="39"/>
  <c r="FJ605" i="39"/>
  <c r="GK604" i="39"/>
  <c r="L604" i="39"/>
  <c r="W604" i="39"/>
  <c r="AH604" i="39"/>
  <c r="AS604" i="39"/>
  <c r="BD604" i="39"/>
  <c r="BO604" i="39"/>
  <c r="BZ604" i="39"/>
  <c r="CK604" i="39"/>
  <c r="CV604" i="39"/>
  <c r="DG604" i="39"/>
  <c r="DR604" i="39"/>
  <c r="EC604" i="39"/>
  <c r="EN604" i="39"/>
  <c r="EY604" i="39"/>
  <c r="FJ604" i="39"/>
  <c r="GH604" i="39"/>
  <c r="GK603" i="39"/>
  <c r="L603" i="39"/>
  <c r="W603" i="39"/>
  <c r="AH603" i="39"/>
  <c r="AS603" i="39"/>
  <c r="BD603" i="39"/>
  <c r="BO603" i="39"/>
  <c r="BZ603" i="39"/>
  <c r="CK603" i="39"/>
  <c r="CV603" i="39"/>
  <c r="DG603" i="39"/>
  <c r="DR603" i="39"/>
  <c r="EC603" i="39"/>
  <c r="EN603" i="39"/>
  <c r="EY603" i="39"/>
  <c r="FJ603" i="39"/>
  <c r="GK602" i="39"/>
  <c r="L602" i="39"/>
  <c r="W602" i="39"/>
  <c r="AH602" i="39"/>
  <c r="AS602" i="39"/>
  <c r="BD602" i="39"/>
  <c r="BO602" i="39"/>
  <c r="BZ602" i="39"/>
  <c r="CK602" i="39"/>
  <c r="CV602" i="39"/>
  <c r="DG602" i="39"/>
  <c r="DR602" i="39"/>
  <c r="EC602" i="39"/>
  <c r="EN602" i="39"/>
  <c r="EY602" i="39"/>
  <c r="FJ602" i="39"/>
  <c r="GK601" i="39"/>
  <c r="L601" i="39"/>
  <c r="W601" i="39"/>
  <c r="AH601" i="39"/>
  <c r="AS601" i="39"/>
  <c r="BD601" i="39"/>
  <c r="BO601" i="39"/>
  <c r="BZ601" i="39"/>
  <c r="CK601" i="39"/>
  <c r="CV601" i="39"/>
  <c r="DG601" i="39"/>
  <c r="DR601" i="39"/>
  <c r="EC601" i="39"/>
  <c r="EN601" i="39"/>
  <c r="EY601" i="39"/>
  <c r="FJ601" i="39"/>
  <c r="GK600" i="39"/>
  <c r="L600" i="39"/>
  <c r="W600" i="39"/>
  <c r="AH600" i="39"/>
  <c r="AS600" i="39"/>
  <c r="BD600" i="39"/>
  <c r="BO600" i="39"/>
  <c r="BZ600" i="39"/>
  <c r="CK600" i="39"/>
  <c r="CV600" i="39"/>
  <c r="DG600" i="39"/>
  <c r="DR600" i="39"/>
  <c r="EC600" i="39"/>
  <c r="EN600" i="39"/>
  <c r="EY600" i="39"/>
  <c r="FJ600" i="39"/>
  <c r="GK599" i="39"/>
  <c r="L599" i="39"/>
  <c r="W599" i="39"/>
  <c r="AH599" i="39"/>
  <c r="AS599" i="39"/>
  <c r="BD599" i="39"/>
  <c r="BO599" i="39"/>
  <c r="BZ599" i="39"/>
  <c r="CK599" i="39"/>
  <c r="CV599" i="39"/>
  <c r="DG599" i="39"/>
  <c r="DR599" i="39"/>
  <c r="EC599" i="39"/>
  <c r="EN599" i="39"/>
  <c r="EY599" i="39"/>
  <c r="FJ599" i="39"/>
  <c r="GK598" i="39"/>
  <c r="L598" i="39"/>
  <c r="W598" i="39"/>
  <c r="AH598" i="39"/>
  <c r="AS598" i="39"/>
  <c r="BD598" i="39"/>
  <c r="BO598" i="39"/>
  <c r="BZ598" i="39"/>
  <c r="CK598" i="39"/>
  <c r="CV598" i="39"/>
  <c r="DG598" i="39"/>
  <c r="DR598" i="39"/>
  <c r="EC598" i="39"/>
  <c r="EN598" i="39"/>
  <c r="EY598" i="39"/>
  <c r="FJ598" i="39"/>
  <c r="GK597" i="39"/>
  <c r="L597" i="39"/>
  <c r="W597" i="39"/>
  <c r="AH597" i="39"/>
  <c r="AS597" i="39"/>
  <c r="BD597" i="39"/>
  <c r="BO597" i="39"/>
  <c r="BZ597" i="39"/>
  <c r="CK597" i="39"/>
  <c r="CV597" i="39"/>
  <c r="DG597" i="39"/>
  <c r="DR597" i="39"/>
  <c r="EC597" i="39"/>
  <c r="EN597" i="39"/>
  <c r="EY597" i="39"/>
  <c r="FJ597" i="39"/>
  <c r="GK596" i="39"/>
  <c r="L596" i="39"/>
  <c r="W596" i="39"/>
  <c r="AH596" i="39"/>
  <c r="AS596" i="39"/>
  <c r="BD596" i="39"/>
  <c r="BO596" i="39"/>
  <c r="BZ596" i="39"/>
  <c r="CK596" i="39"/>
  <c r="CV596" i="39"/>
  <c r="DG596" i="39"/>
  <c r="DR596" i="39"/>
  <c r="EC596" i="39"/>
  <c r="EN596" i="39"/>
  <c r="EY596" i="39"/>
  <c r="FJ596" i="39"/>
  <c r="GK595" i="39"/>
  <c r="L595" i="39"/>
  <c r="W595" i="39"/>
  <c r="AH595" i="39"/>
  <c r="AS595" i="39"/>
  <c r="BD595" i="39"/>
  <c r="BO595" i="39"/>
  <c r="BZ595" i="39"/>
  <c r="CK595" i="39"/>
  <c r="CV595" i="39"/>
  <c r="DG595" i="39"/>
  <c r="DR595" i="39"/>
  <c r="EC595" i="39"/>
  <c r="EN595" i="39"/>
  <c r="EY595" i="39"/>
  <c r="FJ595" i="39"/>
  <c r="GK594" i="39"/>
  <c r="L594" i="39"/>
  <c r="W594" i="39"/>
  <c r="AH594" i="39"/>
  <c r="AS594" i="39"/>
  <c r="BD594" i="39"/>
  <c r="BO594" i="39"/>
  <c r="BZ594" i="39"/>
  <c r="CK594" i="39"/>
  <c r="CV594" i="39"/>
  <c r="DG594" i="39"/>
  <c r="DR594" i="39"/>
  <c r="EC594" i="39"/>
  <c r="EN594" i="39"/>
  <c r="EY594" i="39"/>
  <c r="FJ594" i="39"/>
  <c r="GK593" i="39"/>
  <c r="L593" i="39"/>
  <c r="W593" i="39"/>
  <c r="AH593" i="39"/>
  <c r="AS593" i="39"/>
  <c r="BD593" i="39"/>
  <c r="BO593" i="39"/>
  <c r="BZ593" i="39"/>
  <c r="CK593" i="39"/>
  <c r="CV593" i="39"/>
  <c r="DG593" i="39"/>
  <c r="DR593" i="39"/>
  <c r="EC593" i="39"/>
  <c r="EN593" i="39"/>
  <c r="EY593" i="39"/>
  <c r="FJ593" i="39"/>
  <c r="GK592" i="39"/>
  <c r="L592" i="39"/>
  <c r="W592" i="39"/>
  <c r="AH592" i="39"/>
  <c r="AS592" i="39"/>
  <c r="BD592" i="39"/>
  <c r="BO592" i="39"/>
  <c r="BZ592" i="39"/>
  <c r="CK592" i="39"/>
  <c r="CV592" i="39"/>
  <c r="DG592" i="39"/>
  <c r="DR592" i="39"/>
  <c r="EC592" i="39"/>
  <c r="EN592" i="39"/>
  <c r="EY592" i="39"/>
  <c r="FJ592" i="39"/>
  <c r="GK591" i="39"/>
  <c r="L591" i="39"/>
  <c r="W591" i="39"/>
  <c r="AH591" i="39"/>
  <c r="AS591" i="39"/>
  <c r="BD591" i="39"/>
  <c r="BO591" i="39"/>
  <c r="BZ591" i="39"/>
  <c r="CK591" i="39"/>
  <c r="CV591" i="39"/>
  <c r="DG591" i="39"/>
  <c r="DR591" i="39"/>
  <c r="EC591" i="39"/>
  <c r="EN591" i="39"/>
  <c r="EY591" i="39"/>
  <c r="FJ591" i="39"/>
  <c r="GK590" i="39"/>
  <c r="L590" i="39"/>
  <c r="W590" i="39"/>
  <c r="AH590" i="39"/>
  <c r="AS590" i="39"/>
  <c r="BD590" i="39"/>
  <c r="BO590" i="39"/>
  <c r="BZ590" i="39"/>
  <c r="CK590" i="39"/>
  <c r="CV590" i="39"/>
  <c r="DG590" i="39"/>
  <c r="DR590" i="39"/>
  <c r="EC590" i="39"/>
  <c r="EN590" i="39"/>
  <c r="EY590" i="39"/>
  <c r="FJ590" i="39"/>
  <c r="GK589" i="39"/>
  <c r="L589" i="39"/>
  <c r="W589" i="39"/>
  <c r="AH589" i="39"/>
  <c r="AS589" i="39"/>
  <c r="BD589" i="39"/>
  <c r="BO589" i="39"/>
  <c r="BZ589" i="39"/>
  <c r="CK589" i="39"/>
  <c r="CV589" i="39"/>
  <c r="DG589" i="39"/>
  <c r="DR589" i="39"/>
  <c r="EC589" i="39"/>
  <c r="EN589" i="39"/>
  <c r="EY589" i="39"/>
  <c r="FJ589" i="39"/>
  <c r="GK588" i="39"/>
  <c r="L588" i="39"/>
  <c r="W588" i="39"/>
  <c r="AH588" i="39"/>
  <c r="AS588" i="39"/>
  <c r="BD588" i="39"/>
  <c r="BO588" i="39"/>
  <c r="BZ588" i="39"/>
  <c r="CK588" i="39"/>
  <c r="CV588" i="39"/>
  <c r="DG588" i="39"/>
  <c r="DR588" i="39"/>
  <c r="EC588" i="39"/>
  <c r="EN588" i="39"/>
  <c r="EY588" i="39"/>
  <c r="FJ588" i="39"/>
  <c r="GK587" i="39"/>
  <c r="L587" i="39"/>
  <c r="W587" i="39"/>
  <c r="AH587" i="39"/>
  <c r="AS587" i="39"/>
  <c r="BD587" i="39"/>
  <c r="BO587" i="39"/>
  <c r="BZ587" i="39"/>
  <c r="CK587" i="39"/>
  <c r="CV587" i="39"/>
  <c r="DG587" i="39"/>
  <c r="DR587" i="39"/>
  <c r="EC587" i="39"/>
  <c r="EN587" i="39"/>
  <c r="EY587" i="39"/>
  <c r="FJ587" i="39"/>
  <c r="GK586" i="39"/>
  <c r="L586" i="39"/>
  <c r="W586" i="39"/>
  <c r="AH586" i="39"/>
  <c r="AS586" i="39"/>
  <c r="BD586" i="39"/>
  <c r="BO586" i="39"/>
  <c r="BZ586" i="39"/>
  <c r="CK586" i="39"/>
  <c r="CV586" i="39"/>
  <c r="DG586" i="39"/>
  <c r="DR586" i="39"/>
  <c r="EC586" i="39"/>
  <c r="EN586" i="39"/>
  <c r="EY586" i="39"/>
  <c r="FJ586" i="39"/>
  <c r="GK585" i="39"/>
  <c r="L585" i="39"/>
  <c r="W585" i="39"/>
  <c r="AH585" i="39"/>
  <c r="AS585" i="39"/>
  <c r="BD585" i="39"/>
  <c r="BO585" i="39"/>
  <c r="BZ585" i="39"/>
  <c r="CK585" i="39"/>
  <c r="CV585" i="39"/>
  <c r="DG585" i="39"/>
  <c r="DR585" i="39"/>
  <c r="EC585" i="39"/>
  <c r="EN585" i="39"/>
  <c r="EY585" i="39"/>
  <c r="FJ585" i="39"/>
  <c r="GK584" i="39"/>
  <c r="L584" i="39"/>
  <c r="W584" i="39"/>
  <c r="AH584" i="39"/>
  <c r="AS584" i="39"/>
  <c r="BD584" i="39"/>
  <c r="BO584" i="39"/>
  <c r="BZ584" i="39"/>
  <c r="CK584" i="39"/>
  <c r="CV584" i="39"/>
  <c r="DG584" i="39"/>
  <c r="DR584" i="39"/>
  <c r="EC584" i="39"/>
  <c r="EN584" i="39"/>
  <c r="EY584" i="39"/>
  <c r="FJ584" i="39"/>
  <c r="GK583" i="39"/>
  <c r="L583" i="39"/>
  <c r="W583" i="39"/>
  <c r="AH583" i="39"/>
  <c r="AS583" i="39"/>
  <c r="BD583" i="39"/>
  <c r="BO583" i="39"/>
  <c r="BZ583" i="39"/>
  <c r="CK583" i="39"/>
  <c r="CV583" i="39"/>
  <c r="DG583" i="39"/>
  <c r="DR583" i="39"/>
  <c r="EC583" i="39"/>
  <c r="EN583" i="39"/>
  <c r="EY583" i="39"/>
  <c r="FJ583" i="39"/>
  <c r="GK582" i="39"/>
  <c r="L582" i="39"/>
  <c r="W582" i="39"/>
  <c r="AH582" i="39"/>
  <c r="AS582" i="39"/>
  <c r="BD582" i="39"/>
  <c r="BO582" i="39"/>
  <c r="BZ582" i="39"/>
  <c r="CK582" i="39"/>
  <c r="CV582" i="39"/>
  <c r="DG582" i="39"/>
  <c r="DR582" i="39"/>
  <c r="EC582" i="39"/>
  <c r="EN582" i="39"/>
  <c r="EY582" i="39"/>
  <c r="FJ582" i="39"/>
  <c r="GK581" i="39"/>
  <c r="L581" i="39"/>
  <c r="W581" i="39"/>
  <c r="AH581" i="39"/>
  <c r="AS581" i="39"/>
  <c r="BD581" i="39"/>
  <c r="BO581" i="39"/>
  <c r="BZ581" i="39"/>
  <c r="CK581" i="39"/>
  <c r="CV581" i="39"/>
  <c r="DG581" i="39"/>
  <c r="DR581" i="39"/>
  <c r="EC581" i="39"/>
  <c r="EN581" i="39"/>
  <c r="EY581" i="39"/>
  <c r="FJ581" i="39"/>
  <c r="GK580" i="39"/>
  <c r="L580" i="39"/>
  <c r="W580" i="39"/>
  <c r="AH580" i="39"/>
  <c r="AS580" i="39"/>
  <c r="BD580" i="39"/>
  <c r="BO580" i="39"/>
  <c r="BZ580" i="39"/>
  <c r="CK580" i="39"/>
  <c r="CV580" i="39"/>
  <c r="DG580" i="39"/>
  <c r="DR580" i="39"/>
  <c r="EC580" i="39"/>
  <c r="EN580" i="39"/>
  <c r="EY580" i="39"/>
  <c r="FJ580" i="39"/>
  <c r="GK579" i="39"/>
  <c r="L579" i="39"/>
  <c r="W579" i="39"/>
  <c r="AH579" i="39"/>
  <c r="AS579" i="39"/>
  <c r="BD579" i="39"/>
  <c r="BO579" i="39"/>
  <c r="BZ579" i="39"/>
  <c r="CK579" i="39"/>
  <c r="CV579" i="39"/>
  <c r="DG579" i="39"/>
  <c r="DR579" i="39"/>
  <c r="EC579" i="39"/>
  <c r="EN579" i="39"/>
  <c r="EY579" i="39"/>
  <c r="FJ579" i="39"/>
  <c r="GK578" i="39"/>
  <c r="L578" i="39"/>
  <c r="W578" i="39"/>
  <c r="AH578" i="39"/>
  <c r="AS578" i="39"/>
  <c r="BD578" i="39"/>
  <c r="BO578" i="39"/>
  <c r="BZ578" i="39"/>
  <c r="CK578" i="39"/>
  <c r="CV578" i="39"/>
  <c r="DG578" i="39"/>
  <c r="DR578" i="39"/>
  <c r="EC578" i="39"/>
  <c r="EN578" i="39"/>
  <c r="EY578" i="39"/>
  <c r="FJ578" i="39"/>
  <c r="GK577" i="39"/>
  <c r="L577" i="39"/>
  <c r="W577" i="39"/>
  <c r="AH577" i="39"/>
  <c r="AS577" i="39"/>
  <c r="BD577" i="39"/>
  <c r="BO577" i="39"/>
  <c r="BZ577" i="39"/>
  <c r="CK577" i="39"/>
  <c r="CV577" i="39"/>
  <c r="DG577" i="39"/>
  <c r="DR577" i="39"/>
  <c r="EC577" i="39"/>
  <c r="EN577" i="39"/>
  <c r="EY577" i="39"/>
  <c r="FJ577" i="39"/>
  <c r="GK576" i="39"/>
  <c r="L576" i="39"/>
  <c r="W576" i="39"/>
  <c r="AH576" i="39"/>
  <c r="AS576" i="39"/>
  <c r="BD576" i="39"/>
  <c r="BO576" i="39"/>
  <c r="BZ576" i="39"/>
  <c r="CK576" i="39"/>
  <c r="CV576" i="39"/>
  <c r="DG576" i="39"/>
  <c r="DR576" i="39"/>
  <c r="EC576" i="39"/>
  <c r="EN576" i="39"/>
  <c r="EY576" i="39"/>
  <c r="FJ576" i="39"/>
  <c r="GK575" i="39"/>
  <c r="L575" i="39"/>
  <c r="W575" i="39"/>
  <c r="AH575" i="39"/>
  <c r="AS575" i="39"/>
  <c r="BD575" i="39"/>
  <c r="BO575" i="39"/>
  <c r="BZ575" i="39"/>
  <c r="CK575" i="39"/>
  <c r="CV575" i="39"/>
  <c r="DG575" i="39"/>
  <c r="DR575" i="39"/>
  <c r="EC575" i="39"/>
  <c r="EN575" i="39"/>
  <c r="EY575" i="39"/>
  <c r="FJ575" i="39"/>
  <c r="GK574" i="39"/>
  <c r="L574" i="39"/>
  <c r="W574" i="39"/>
  <c r="AH574" i="39"/>
  <c r="AS574" i="39"/>
  <c r="BD574" i="39"/>
  <c r="BO574" i="39"/>
  <c r="BZ574" i="39"/>
  <c r="CK574" i="39"/>
  <c r="CV574" i="39"/>
  <c r="DG574" i="39"/>
  <c r="DR574" i="39"/>
  <c r="EC574" i="39"/>
  <c r="EN574" i="39"/>
  <c r="EY574" i="39"/>
  <c r="FJ574" i="39"/>
  <c r="GK573" i="39"/>
  <c r="L573" i="39"/>
  <c r="W573" i="39"/>
  <c r="AH573" i="39"/>
  <c r="AS573" i="39"/>
  <c r="BD573" i="39"/>
  <c r="BO573" i="39"/>
  <c r="BZ573" i="39"/>
  <c r="CK573" i="39"/>
  <c r="CV573" i="39"/>
  <c r="DG573" i="39"/>
  <c r="DR573" i="39"/>
  <c r="EC573" i="39"/>
  <c r="EN573" i="39"/>
  <c r="EY573" i="39"/>
  <c r="FJ573" i="39"/>
  <c r="GK572" i="39"/>
  <c r="L572" i="39"/>
  <c r="W572" i="39"/>
  <c r="AH572" i="39"/>
  <c r="AS572" i="39"/>
  <c r="BD572" i="39"/>
  <c r="BO572" i="39"/>
  <c r="BZ572" i="39"/>
  <c r="CK572" i="39"/>
  <c r="CV572" i="39"/>
  <c r="DG572" i="39"/>
  <c r="DR572" i="39"/>
  <c r="EC572" i="39"/>
  <c r="EN572" i="39"/>
  <c r="EY572" i="39"/>
  <c r="FJ572" i="39"/>
  <c r="GK571" i="39"/>
  <c r="L571" i="39"/>
  <c r="W571" i="39"/>
  <c r="AH571" i="39"/>
  <c r="AS571" i="39"/>
  <c r="BD571" i="39"/>
  <c r="BO571" i="39"/>
  <c r="BZ571" i="39"/>
  <c r="CK571" i="39"/>
  <c r="CV571" i="39"/>
  <c r="DG571" i="39"/>
  <c r="DR571" i="39"/>
  <c r="EC571" i="39"/>
  <c r="EN571" i="39"/>
  <c r="EY571" i="39"/>
  <c r="FJ571" i="39"/>
  <c r="GK570" i="39"/>
  <c r="L570" i="39"/>
  <c r="W570" i="39"/>
  <c r="AH570" i="39"/>
  <c r="AS570" i="39"/>
  <c r="BD570" i="39"/>
  <c r="BO570" i="39"/>
  <c r="BZ570" i="39"/>
  <c r="CK570" i="39"/>
  <c r="CV570" i="39"/>
  <c r="DG570" i="39"/>
  <c r="DR570" i="39"/>
  <c r="EC570" i="39"/>
  <c r="EN570" i="39"/>
  <c r="EY570" i="39"/>
  <c r="FJ570" i="39"/>
  <c r="GK569" i="39"/>
  <c r="L569" i="39"/>
  <c r="W569" i="39"/>
  <c r="AH569" i="39"/>
  <c r="AS569" i="39"/>
  <c r="BD569" i="39"/>
  <c r="BO569" i="39"/>
  <c r="BZ569" i="39"/>
  <c r="CK569" i="39"/>
  <c r="CV569" i="39"/>
  <c r="DG569" i="39"/>
  <c r="DR569" i="39"/>
  <c r="EC569" i="39"/>
  <c r="EN569" i="39"/>
  <c r="EY569" i="39"/>
  <c r="FJ569" i="39"/>
  <c r="GK568" i="39"/>
  <c r="L568" i="39"/>
  <c r="W568" i="39"/>
  <c r="AH568" i="39"/>
  <c r="AS568" i="39"/>
  <c r="BD568" i="39"/>
  <c r="BO568" i="39"/>
  <c r="BZ568" i="39"/>
  <c r="CK568" i="39"/>
  <c r="CV568" i="39"/>
  <c r="DG568" i="39"/>
  <c r="DR568" i="39"/>
  <c r="EC568" i="39"/>
  <c r="EN568" i="39"/>
  <c r="EY568" i="39"/>
  <c r="FJ568" i="39"/>
  <c r="GK567" i="39"/>
  <c r="L567" i="39"/>
  <c r="W567" i="39"/>
  <c r="AH567" i="39"/>
  <c r="AS567" i="39"/>
  <c r="BD567" i="39"/>
  <c r="BO567" i="39"/>
  <c r="BZ567" i="39"/>
  <c r="CK567" i="39"/>
  <c r="CV567" i="39"/>
  <c r="DG567" i="39"/>
  <c r="DR567" i="39"/>
  <c r="EC567" i="39"/>
  <c r="EN567" i="39"/>
  <c r="EY567" i="39"/>
  <c r="FJ567" i="39"/>
  <c r="GK566" i="39"/>
  <c r="L566" i="39"/>
  <c r="W566" i="39"/>
  <c r="AH566" i="39"/>
  <c r="AS566" i="39"/>
  <c r="BD566" i="39"/>
  <c r="BO566" i="39"/>
  <c r="BZ566" i="39"/>
  <c r="CK566" i="39"/>
  <c r="CV566" i="39"/>
  <c r="DG566" i="39"/>
  <c r="DR566" i="39"/>
  <c r="EC566" i="39"/>
  <c r="EN566" i="39"/>
  <c r="EY566" i="39"/>
  <c r="FJ566" i="39"/>
  <c r="GK565" i="39"/>
  <c r="L565" i="39"/>
  <c r="W565" i="39"/>
  <c r="AH565" i="39"/>
  <c r="AS565" i="39"/>
  <c r="BD565" i="39"/>
  <c r="BO565" i="39"/>
  <c r="BZ565" i="39"/>
  <c r="CK565" i="39"/>
  <c r="CV565" i="39"/>
  <c r="DG565" i="39"/>
  <c r="DR565" i="39"/>
  <c r="EC565" i="39"/>
  <c r="EN565" i="39"/>
  <c r="EY565" i="39"/>
  <c r="FJ565" i="39"/>
  <c r="GK564" i="39"/>
  <c r="L564" i="39"/>
  <c r="W564" i="39"/>
  <c r="AH564" i="39"/>
  <c r="AS564" i="39"/>
  <c r="BD564" i="39"/>
  <c r="BO564" i="39"/>
  <c r="BZ564" i="39"/>
  <c r="CK564" i="39"/>
  <c r="CV564" i="39"/>
  <c r="DG564" i="39"/>
  <c r="DR564" i="39"/>
  <c r="EC564" i="39"/>
  <c r="EN564" i="39"/>
  <c r="EY564" i="39"/>
  <c r="FJ564" i="39"/>
  <c r="GK563" i="39"/>
  <c r="L563" i="39"/>
  <c r="W563" i="39"/>
  <c r="AH563" i="39"/>
  <c r="AS563" i="39"/>
  <c r="BD563" i="39"/>
  <c r="BO563" i="39"/>
  <c r="BZ563" i="39"/>
  <c r="CK563" i="39"/>
  <c r="CV563" i="39"/>
  <c r="DG563" i="39"/>
  <c r="DR563" i="39"/>
  <c r="EC563" i="39"/>
  <c r="EN563" i="39"/>
  <c r="EY563" i="39"/>
  <c r="FJ563" i="39"/>
  <c r="GK562" i="39"/>
  <c r="L562" i="39"/>
  <c r="W562" i="39"/>
  <c r="AH562" i="39"/>
  <c r="AS562" i="39"/>
  <c r="BD562" i="39"/>
  <c r="BO562" i="39"/>
  <c r="BZ562" i="39"/>
  <c r="CK562" i="39"/>
  <c r="CV562" i="39"/>
  <c r="DG562" i="39"/>
  <c r="DR562" i="39"/>
  <c r="EC562" i="39"/>
  <c r="EN562" i="39"/>
  <c r="EY562" i="39"/>
  <c r="FJ562" i="39"/>
  <c r="GK561" i="39"/>
  <c r="L561" i="39"/>
  <c r="W561" i="39"/>
  <c r="AH561" i="39"/>
  <c r="AS561" i="39"/>
  <c r="BD561" i="39"/>
  <c r="BO561" i="39"/>
  <c r="BZ561" i="39"/>
  <c r="CK561" i="39"/>
  <c r="CV561" i="39"/>
  <c r="DG561" i="39"/>
  <c r="DR561" i="39"/>
  <c r="EC561" i="39"/>
  <c r="EN561" i="39"/>
  <c r="EY561" i="39"/>
  <c r="FJ561" i="39"/>
  <c r="GK560" i="39"/>
  <c r="L560" i="39"/>
  <c r="W560" i="39"/>
  <c r="AH560" i="39"/>
  <c r="AS560" i="39"/>
  <c r="BD560" i="39"/>
  <c r="BO560" i="39"/>
  <c r="BZ560" i="39"/>
  <c r="CK560" i="39"/>
  <c r="CV560" i="39"/>
  <c r="DG560" i="39"/>
  <c r="DR560" i="39"/>
  <c r="EC560" i="39"/>
  <c r="EN560" i="39"/>
  <c r="EY560" i="39"/>
  <c r="FJ560" i="39"/>
  <c r="GK559" i="39"/>
  <c r="L559" i="39"/>
  <c r="W559" i="39"/>
  <c r="AH559" i="39"/>
  <c r="AS559" i="39"/>
  <c r="BD559" i="39"/>
  <c r="BO559" i="39"/>
  <c r="BZ559" i="39"/>
  <c r="CK559" i="39"/>
  <c r="CV559" i="39"/>
  <c r="DG559" i="39"/>
  <c r="DR559" i="39"/>
  <c r="EC559" i="39"/>
  <c r="EN559" i="39"/>
  <c r="EY559" i="39"/>
  <c r="FJ559" i="39"/>
  <c r="GK558" i="39"/>
  <c r="L558" i="39"/>
  <c r="W558" i="39"/>
  <c r="AH558" i="39"/>
  <c r="AS558" i="39"/>
  <c r="BD558" i="39"/>
  <c r="BO558" i="39"/>
  <c r="BZ558" i="39"/>
  <c r="CK558" i="39"/>
  <c r="CV558" i="39"/>
  <c r="DG558" i="39"/>
  <c r="DR558" i="39"/>
  <c r="EC558" i="39"/>
  <c r="EN558" i="39"/>
  <c r="EY558" i="39"/>
  <c r="FJ558" i="39"/>
  <c r="GK557" i="39"/>
  <c r="L557" i="39"/>
  <c r="W557" i="39"/>
  <c r="AH557" i="39"/>
  <c r="AS557" i="39"/>
  <c r="BD557" i="39"/>
  <c r="BO557" i="39"/>
  <c r="BZ557" i="39"/>
  <c r="CK557" i="39"/>
  <c r="CV557" i="39"/>
  <c r="DG557" i="39"/>
  <c r="DR557" i="39"/>
  <c r="EC557" i="39"/>
  <c r="EN557" i="39"/>
  <c r="EY557" i="39"/>
  <c r="FJ557" i="39"/>
  <c r="GK556" i="39"/>
  <c r="L556" i="39"/>
  <c r="W556" i="39"/>
  <c r="AH556" i="39"/>
  <c r="AS556" i="39"/>
  <c r="BD556" i="39"/>
  <c r="BO556" i="39"/>
  <c r="BZ556" i="39"/>
  <c r="CK556" i="39"/>
  <c r="CV556" i="39"/>
  <c r="DG556" i="39"/>
  <c r="DR556" i="39"/>
  <c r="EC556" i="39"/>
  <c r="EN556" i="39"/>
  <c r="EY556" i="39"/>
  <c r="FJ556" i="39"/>
  <c r="GK555" i="39"/>
  <c r="L555" i="39"/>
  <c r="W555" i="39"/>
  <c r="AH555" i="39"/>
  <c r="AS555" i="39"/>
  <c r="BD555" i="39"/>
  <c r="BO555" i="39"/>
  <c r="BZ555" i="39"/>
  <c r="CK555" i="39"/>
  <c r="CV555" i="39"/>
  <c r="DG555" i="39"/>
  <c r="DR555" i="39"/>
  <c r="EC555" i="39"/>
  <c r="EN555" i="39"/>
  <c r="EY555" i="39"/>
  <c r="FJ555" i="39"/>
  <c r="GK554" i="39"/>
  <c r="L554" i="39"/>
  <c r="W554" i="39"/>
  <c r="AH554" i="39"/>
  <c r="AS554" i="39"/>
  <c r="BD554" i="39"/>
  <c r="BO554" i="39"/>
  <c r="BZ554" i="39"/>
  <c r="CK554" i="39"/>
  <c r="CV554" i="39"/>
  <c r="DG554" i="39"/>
  <c r="DR554" i="39"/>
  <c r="EC554" i="39"/>
  <c r="EN554" i="39"/>
  <c r="EY554" i="39"/>
  <c r="FJ554" i="39"/>
  <c r="GK553" i="39"/>
  <c r="L553" i="39"/>
  <c r="W553" i="39"/>
  <c r="AH553" i="39"/>
  <c r="AS553" i="39"/>
  <c r="BD553" i="39"/>
  <c r="BO553" i="39"/>
  <c r="BZ553" i="39"/>
  <c r="CK553" i="39"/>
  <c r="CV553" i="39"/>
  <c r="DG553" i="39"/>
  <c r="DR553" i="39"/>
  <c r="EC553" i="39"/>
  <c r="EN553" i="39"/>
  <c r="EY553" i="39"/>
  <c r="FJ553" i="39"/>
  <c r="GK552" i="39"/>
  <c r="L552" i="39"/>
  <c r="W552" i="39"/>
  <c r="AH552" i="39"/>
  <c r="AS552" i="39"/>
  <c r="BD552" i="39"/>
  <c r="BO552" i="39"/>
  <c r="BZ552" i="39"/>
  <c r="CK552" i="39"/>
  <c r="CV552" i="39"/>
  <c r="DG552" i="39"/>
  <c r="DR552" i="39"/>
  <c r="EC552" i="39"/>
  <c r="EN552" i="39"/>
  <c r="EY552" i="39"/>
  <c r="FJ552" i="39"/>
  <c r="GK551" i="39"/>
  <c r="L551" i="39"/>
  <c r="W551" i="39"/>
  <c r="AH551" i="39"/>
  <c r="AS551" i="39"/>
  <c r="BD551" i="39"/>
  <c r="BO551" i="39"/>
  <c r="BZ551" i="39"/>
  <c r="CK551" i="39"/>
  <c r="CV551" i="39"/>
  <c r="DG551" i="39"/>
  <c r="DR551" i="39"/>
  <c r="EC551" i="39"/>
  <c r="EN551" i="39"/>
  <c r="EY551" i="39"/>
  <c r="FJ551" i="39"/>
  <c r="GK550" i="39"/>
  <c r="L550" i="39"/>
  <c r="W550" i="39"/>
  <c r="AH550" i="39"/>
  <c r="AS550" i="39"/>
  <c r="BD550" i="39"/>
  <c r="BO550" i="39"/>
  <c r="BZ550" i="39"/>
  <c r="CK550" i="39"/>
  <c r="CV550" i="39"/>
  <c r="DG550" i="39"/>
  <c r="DR550" i="39"/>
  <c r="EC550" i="39"/>
  <c r="EN550" i="39"/>
  <c r="EY550" i="39"/>
  <c r="FJ550" i="39"/>
  <c r="GK549" i="39"/>
  <c r="L549" i="39"/>
  <c r="W549" i="39"/>
  <c r="AH549" i="39"/>
  <c r="AS549" i="39"/>
  <c r="BD549" i="39"/>
  <c r="BO549" i="39"/>
  <c r="BZ549" i="39"/>
  <c r="CK549" i="39"/>
  <c r="CV549" i="39"/>
  <c r="DG549" i="39"/>
  <c r="DR549" i="39"/>
  <c r="EC549" i="39"/>
  <c r="EN549" i="39"/>
  <c r="EY549" i="39"/>
  <c r="FJ549" i="39"/>
  <c r="GK548" i="39"/>
  <c r="L548" i="39"/>
  <c r="W548" i="39"/>
  <c r="AH548" i="39"/>
  <c r="AS548" i="39"/>
  <c r="BD548" i="39"/>
  <c r="BO548" i="39"/>
  <c r="BZ548" i="39"/>
  <c r="CK548" i="39"/>
  <c r="CV548" i="39"/>
  <c r="DG548" i="39"/>
  <c r="DR548" i="39"/>
  <c r="EC548" i="39"/>
  <c r="EN548" i="39"/>
  <c r="EY548" i="39"/>
  <c r="FJ548" i="39"/>
  <c r="GK547" i="39"/>
  <c r="L547" i="39"/>
  <c r="W547" i="39"/>
  <c r="AH547" i="39"/>
  <c r="AS547" i="39"/>
  <c r="BD547" i="39"/>
  <c r="BO547" i="39"/>
  <c r="BZ547" i="39"/>
  <c r="CK547" i="39"/>
  <c r="CV547" i="39"/>
  <c r="DG547" i="39"/>
  <c r="DR547" i="39"/>
  <c r="EC547" i="39"/>
  <c r="EN547" i="39"/>
  <c r="EY547" i="39"/>
  <c r="FJ547" i="39"/>
  <c r="GK546" i="39"/>
  <c r="L546" i="39"/>
  <c r="W546" i="39"/>
  <c r="AH546" i="39"/>
  <c r="AS546" i="39"/>
  <c r="BD546" i="39"/>
  <c r="BO546" i="39"/>
  <c r="BZ546" i="39"/>
  <c r="CK546" i="39"/>
  <c r="CV546" i="39"/>
  <c r="DG546" i="39"/>
  <c r="DR546" i="39"/>
  <c r="EC546" i="39"/>
  <c r="EN546" i="39"/>
  <c r="EY546" i="39"/>
  <c r="FJ546" i="39"/>
  <c r="GK545" i="39"/>
  <c r="L545" i="39"/>
  <c r="W545" i="39"/>
  <c r="AH545" i="39"/>
  <c r="AS545" i="39"/>
  <c r="BD545" i="39"/>
  <c r="BO545" i="39"/>
  <c r="BZ545" i="39"/>
  <c r="CK545" i="39"/>
  <c r="CV545" i="39"/>
  <c r="DG545" i="39"/>
  <c r="DR545" i="39"/>
  <c r="EC545" i="39"/>
  <c r="EN545" i="39"/>
  <c r="EY545" i="39"/>
  <c r="FJ545" i="39"/>
  <c r="GK544" i="39"/>
  <c r="L544" i="39"/>
  <c r="W544" i="39"/>
  <c r="AH544" i="39"/>
  <c r="AS544" i="39"/>
  <c r="BD544" i="39"/>
  <c r="BO544" i="39"/>
  <c r="BZ544" i="39"/>
  <c r="CK544" i="39"/>
  <c r="CV544" i="39"/>
  <c r="DG544" i="39"/>
  <c r="DR544" i="39"/>
  <c r="EC544" i="39"/>
  <c r="EN544" i="39"/>
  <c r="EY544" i="39"/>
  <c r="FJ544" i="39"/>
  <c r="GK543" i="39"/>
  <c r="L543" i="39"/>
  <c r="W543" i="39"/>
  <c r="AH543" i="39"/>
  <c r="AS543" i="39"/>
  <c r="BD543" i="39"/>
  <c r="BO543" i="39"/>
  <c r="BZ543" i="39"/>
  <c r="CK543" i="39"/>
  <c r="CV543" i="39"/>
  <c r="DG543" i="39"/>
  <c r="DR543" i="39"/>
  <c r="EC543" i="39"/>
  <c r="EN543" i="39"/>
  <c r="EY543" i="39"/>
  <c r="FJ543" i="39"/>
  <c r="GK542" i="39"/>
  <c r="L542" i="39"/>
  <c r="W542" i="39"/>
  <c r="AH542" i="39"/>
  <c r="AS542" i="39"/>
  <c r="BD542" i="39"/>
  <c r="BO542" i="39"/>
  <c r="BZ542" i="39"/>
  <c r="CK542" i="39"/>
  <c r="CV542" i="39"/>
  <c r="DG542" i="39"/>
  <c r="DR542" i="39"/>
  <c r="EC542" i="39"/>
  <c r="EN542" i="39"/>
  <c r="EY542" i="39"/>
  <c r="FJ542" i="39"/>
  <c r="GK541" i="39"/>
  <c r="L541" i="39"/>
  <c r="W541" i="39"/>
  <c r="AH541" i="39"/>
  <c r="AS541" i="39"/>
  <c r="BD541" i="39"/>
  <c r="BO541" i="39"/>
  <c r="BZ541" i="39"/>
  <c r="CK541" i="39"/>
  <c r="CV541" i="39"/>
  <c r="DG541" i="39"/>
  <c r="DR541" i="39"/>
  <c r="EC541" i="39"/>
  <c r="EN541" i="39"/>
  <c r="EY541" i="39"/>
  <c r="FJ541" i="39"/>
  <c r="GK540" i="39"/>
  <c r="L540" i="39"/>
  <c r="W540" i="39"/>
  <c r="AH540" i="39"/>
  <c r="AS540" i="39"/>
  <c r="BD540" i="39"/>
  <c r="BO540" i="39"/>
  <c r="BZ540" i="39"/>
  <c r="CK540" i="39"/>
  <c r="CV540" i="39"/>
  <c r="DG540" i="39"/>
  <c r="DR540" i="39"/>
  <c r="EC540" i="39"/>
  <c r="EN540" i="39"/>
  <c r="EY540" i="39"/>
  <c r="FJ540" i="39"/>
  <c r="GK539" i="39"/>
  <c r="L539" i="39"/>
  <c r="W539" i="39"/>
  <c r="AH539" i="39"/>
  <c r="AS539" i="39"/>
  <c r="BD539" i="39"/>
  <c r="BO539" i="39"/>
  <c r="BZ539" i="39"/>
  <c r="CK539" i="39"/>
  <c r="CV539" i="39"/>
  <c r="DG539" i="39"/>
  <c r="DR539" i="39"/>
  <c r="EC539" i="39"/>
  <c r="EN539" i="39"/>
  <c r="EY539" i="39"/>
  <c r="FJ539" i="39"/>
  <c r="GK538" i="39"/>
  <c r="L538" i="39"/>
  <c r="W538" i="39"/>
  <c r="AH538" i="39"/>
  <c r="AS538" i="39"/>
  <c r="BD538" i="39"/>
  <c r="BO538" i="39"/>
  <c r="BZ538" i="39"/>
  <c r="CK538" i="39"/>
  <c r="CV538" i="39"/>
  <c r="DG538" i="39"/>
  <c r="DR538" i="39"/>
  <c r="EC538" i="39"/>
  <c r="EN538" i="39"/>
  <c r="EY538" i="39"/>
  <c r="FJ538" i="39"/>
  <c r="GK537" i="39"/>
  <c r="L537" i="39"/>
  <c r="W537" i="39"/>
  <c r="AH537" i="39"/>
  <c r="AS537" i="39"/>
  <c r="BD537" i="39"/>
  <c r="BO537" i="39"/>
  <c r="BZ537" i="39"/>
  <c r="CK537" i="39"/>
  <c r="CV537" i="39"/>
  <c r="DG537" i="39"/>
  <c r="DR537" i="39"/>
  <c r="EC537" i="39"/>
  <c r="EN537" i="39"/>
  <c r="EY537" i="39"/>
  <c r="FJ537" i="39"/>
  <c r="GK536" i="39"/>
  <c r="L536" i="39"/>
  <c r="W536" i="39"/>
  <c r="AH536" i="39"/>
  <c r="AS536" i="39"/>
  <c r="BD536" i="39"/>
  <c r="BO536" i="39"/>
  <c r="BZ536" i="39"/>
  <c r="CK536" i="39"/>
  <c r="CV536" i="39"/>
  <c r="DG536" i="39"/>
  <c r="DR536" i="39"/>
  <c r="EC536" i="39"/>
  <c r="EN536" i="39"/>
  <c r="EY536" i="39"/>
  <c r="FJ536" i="39"/>
  <c r="GK535" i="39"/>
  <c r="L535" i="39"/>
  <c r="W535" i="39"/>
  <c r="AH535" i="39"/>
  <c r="AS535" i="39"/>
  <c r="BD535" i="39"/>
  <c r="BO535" i="39"/>
  <c r="BZ535" i="39"/>
  <c r="CK535" i="39"/>
  <c r="CV535" i="39"/>
  <c r="DG535" i="39"/>
  <c r="DR535" i="39"/>
  <c r="EC535" i="39"/>
  <c r="EN535" i="39"/>
  <c r="EY535" i="39"/>
  <c r="FJ535" i="39"/>
  <c r="GK534" i="39"/>
  <c r="L534" i="39"/>
  <c r="W534" i="39"/>
  <c r="AH534" i="39"/>
  <c r="AS534" i="39"/>
  <c r="BD534" i="39"/>
  <c r="BO534" i="39"/>
  <c r="BZ534" i="39"/>
  <c r="CK534" i="39"/>
  <c r="CV534" i="39"/>
  <c r="DG534" i="39"/>
  <c r="DR534" i="39"/>
  <c r="EC534" i="39"/>
  <c r="EN534" i="39"/>
  <c r="EY534" i="39"/>
  <c r="FJ534" i="39"/>
  <c r="GK533" i="39"/>
  <c r="L533" i="39"/>
  <c r="W533" i="39"/>
  <c r="AH533" i="39"/>
  <c r="AS533" i="39"/>
  <c r="BD533" i="39"/>
  <c r="BO533" i="39"/>
  <c r="BZ533" i="39"/>
  <c r="CK533" i="39"/>
  <c r="CV533" i="39"/>
  <c r="DG533" i="39"/>
  <c r="DR533" i="39"/>
  <c r="EC533" i="39"/>
  <c r="EN533" i="39"/>
  <c r="EY533" i="39"/>
  <c r="FJ533" i="39"/>
  <c r="GK532" i="39"/>
  <c r="L532" i="39"/>
  <c r="W532" i="39"/>
  <c r="AH532" i="39"/>
  <c r="AS532" i="39"/>
  <c r="BD532" i="39"/>
  <c r="BO532" i="39"/>
  <c r="BZ532" i="39"/>
  <c r="CK532" i="39"/>
  <c r="CV532" i="39"/>
  <c r="DG532" i="39"/>
  <c r="DR532" i="39"/>
  <c r="EC532" i="39"/>
  <c r="EN532" i="39"/>
  <c r="EY532" i="39"/>
  <c r="FJ532" i="39"/>
  <c r="GK531" i="39"/>
  <c r="L531" i="39"/>
  <c r="W531" i="39"/>
  <c r="AH531" i="39"/>
  <c r="AS531" i="39"/>
  <c r="BD531" i="39"/>
  <c r="BO531" i="39"/>
  <c r="BZ531" i="39"/>
  <c r="CK531" i="39"/>
  <c r="CV531" i="39"/>
  <c r="DG531" i="39"/>
  <c r="DR531" i="39"/>
  <c r="EC531" i="39"/>
  <c r="EN531" i="39"/>
  <c r="EY531" i="39"/>
  <c r="FJ531" i="39"/>
  <c r="GK530" i="39"/>
  <c r="L530" i="39"/>
  <c r="W530" i="39"/>
  <c r="AH530" i="39"/>
  <c r="AS530" i="39"/>
  <c r="BD530" i="39"/>
  <c r="BO530" i="39"/>
  <c r="BZ530" i="39"/>
  <c r="CK530" i="39"/>
  <c r="CV530" i="39"/>
  <c r="DG530" i="39"/>
  <c r="DR530" i="39"/>
  <c r="EC530" i="39"/>
  <c r="EN530" i="39"/>
  <c r="EY530" i="39"/>
  <c r="FJ530" i="39"/>
  <c r="GK529" i="39"/>
  <c r="L529" i="39"/>
  <c r="W529" i="39"/>
  <c r="AH529" i="39"/>
  <c r="AS529" i="39"/>
  <c r="BD529" i="39"/>
  <c r="BO529" i="39"/>
  <c r="BZ529" i="39"/>
  <c r="CK529" i="39"/>
  <c r="CV529" i="39"/>
  <c r="DG529" i="39"/>
  <c r="DR529" i="39"/>
  <c r="EC529" i="39"/>
  <c r="EN529" i="39"/>
  <c r="EY529" i="39"/>
  <c r="FJ529" i="39"/>
  <c r="GK528" i="39"/>
  <c r="L528" i="39"/>
  <c r="W528" i="39"/>
  <c r="AH528" i="39"/>
  <c r="AS528" i="39"/>
  <c r="BD528" i="39"/>
  <c r="BO528" i="39"/>
  <c r="BZ528" i="39"/>
  <c r="CK528" i="39"/>
  <c r="CV528" i="39"/>
  <c r="DG528" i="39"/>
  <c r="DR528" i="39"/>
  <c r="EC528" i="39"/>
  <c r="EN528" i="39"/>
  <c r="EY528" i="39"/>
  <c r="FJ528" i="39"/>
  <c r="GK527" i="39"/>
  <c r="L527" i="39"/>
  <c r="W527" i="39"/>
  <c r="AH527" i="39"/>
  <c r="AS527" i="39"/>
  <c r="BD527" i="39"/>
  <c r="BO527" i="39"/>
  <c r="BZ527" i="39"/>
  <c r="CK527" i="39"/>
  <c r="CV527" i="39"/>
  <c r="DG527" i="39"/>
  <c r="DR527" i="39"/>
  <c r="EC527" i="39"/>
  <c r="EN527" i="39"/>
  <c r="EY527" i="39"/>
  <c r="FJ527" i="39"/>
  <c r="GK526" i="39"/>
  <c r="L526" i="39"/>
  <c r="W526" i="39"/>
  <c r="AH526" i="39"/>
  <c r="AS526" i="39"/>
  <c r="BD526" i="39"/>
  <c r="BO526" i="39"/>
  <c r="BZ526" i="39"/>
  <c r="CK526" i="39"/>
  <c r="CV526" i="39"/>
  <c r="DG526" i="39"/>
  <c r="DR526" i="39"/>
  <c r="EC526" i="39"/>
  <c r="EN526" i="39"/>
  <c r="EY526" i="39"/>
  <c r="FJ526" i="39"/>
  <c r="GK525" i="39"/>
  <c r="L525" i="39"/>
  <c r="W525" i="39"/>
  <c r="AH525" i="39"/>
  <c r="AS525" i="39"/>
  <c r="BD525" i="39"/>
  <c r="BO525" i="39"/>
  <c r="BZ525" i="39"/>
  <c r="CK525" i="39"/>
  <c r="CV525" i="39"/>
  <c r="DG525" i="39"/>
  <c r="DR525" i="39"/>
  <c r="EC525" i="39"/>
  <c r="EN525" i="39"/>
  <c r="EY525" i="39"/>
  <c r="FJ525" i="39"/>
  <c r="GK524" i="39"/>
  <c r="L524" i="39"/>
  <c r="W524" i="39"/>
  <c r="AH524" i="39"/>
  <c r="AS524" i="39"/>
  <c r="BD524" i="39"/>
  <c r="BO524" i="39"/>
  <c r="BZ524" i="39"/>
  <c r="CK524" i="39"/>
  <c r="CV524" i="39"/>
  <c r="DG524" i="39"/>
  <c r="DR524" i="39"/>
  <c r="EC524" i="39"/>
  <c r="EN524" i="39"/>
  <c r="EY524" i="39"/>
  <c r="FJ524" i="39"/>
  <c r="GK523" i="39"/>
  <c r="L523" i="39"/>
  <c r="W523" i="39"/>
  <c r="AH523" i="39"/>
  <c r="AS523" i="39"/>
  <c r="BD523" i="39"/>
  <c r="BO523" i="39"/>
  <c r="BZ523" i="39"/>
  <c r="CK523" i="39"/>
  <c r="CV523" i="39"/>
  <c r="DG523" i="39"/>
  <c r="DR523" i="39"/>
  <c r="EC523" i="39"/>
  <c r="EN523" i="39"/>
  <c r="EY523" i="39"/>
  <c r="FJ523" i="39"/>
  <c r="GK522" i="39"/>
  <c r="L522" i="39"/>
  <c r="W522" i="39"/>
  <c r="AH522" i="39"/>
  <c r="AS522" i="39"/>
  <c r="BD522" i="39"/>
  <c r="BO522" i="39"/>
  <c r="BZ522" i="39"/>
  <c r="CK522" i="39"/>
  <c r="CV522" i="39"/>
  <c r="DG522" i="39"/>
  <c r="DR522" i="39"/>
  <c r="EC522" i="39"/>
  <c r="EN522" i="39"/>
  <c r="EY522" i="39"/>
  <c r="FJ522" i="39"/>
  <c r="GK521" i="39"/>
  <c r="L521" i="39"/>
  <c r="W521" i="39"/>
  <c r="AH521" i="39"/>
  <c r="AS521" i="39"/>
  <c r="BD521" i="39"/>
  <c r="BO521" i="39"/>
  <c r="BZ521" i="39"/>
  <c r="CK521" i="39"/>
  <c r="CV521" i="39"/>
  <c r="DG521" i="39"/>
  <c r="DR521" i="39"/>
  <c r="EC521" i="39"/>
  <c r="EN521" i="39"/>
  <c r="EY521" i="39"/>
  <c r="FJ521" i="39"/>
  <c r="GK520" i="39"/>
  <c r="L520" i="39"/>
  <c r="W520" i="39"/>
  <c r="AH520" i="39"/>
  <c r="AS520" i="39"/>
  <c r="BD520" i="39"/>
  <c r="BO520" i="39"/>
  <c r="BZ520" i="39"/>
  <c r="CK520" i="39"/>
  <c r="CV520" i="39"/>
  <c r="DG520" i="39"/>
  <c r="DR520" i="39"/>
  <c r="EC520" i="39"/>
  <c r="EN520" i="39"/>
  <c r="EY520" i="39"/>
  <c r="FJ520" i="39"/>
  <c r="GK519" i="39"/>
  <c r="L519" i="39"/>
  <c r="W519" i="39"/>
  <c r="AH519" i="39"/>
  <c r="AS519" i="39"/>
  <c r="BD519" i="39"/>
  <c r="BO519" i="39"/>
  <c r="BZ519" i="39"/>
  <c r="CK519" i="39"/>
  <c r="CV519" i="39"/>
  <c r="DG519" i="39"/>
  <c r="DR519" i="39"/>
  <c r="EC519" i="39"/>
  <c r="EN519" i="39"/>
  <c r="EY519" i="39"/>
  <c r="FJ519" i="39"/>
  <c r="GK518" i="39"/>
  <c r="L518" i="39"/>
  <c r="W518" i="39"/>
  <c r="AH518" i="39"/>
  <c r="AS518" i="39"/>
  <c r="BD518" i="39"/>
  <c r="BO518" i="39"/>
  <c r="BZ518" i="39"/>
  <c r="CK518" i="39"/>
  <c r="CV518" i="39"/>
  <c r="DG518" i="39"/>
  <c r="DR518" i="39"/>
  <c r="EC518" i="39"/>
  <c r="EN518" i="39"/>
  <c r="EY518" i="39"/>
  <c r="FJ518" i="39"/>
  <c r="GK517" i="39"/>
  <c r="L517" i="39"/>
  <c r="W517" i="39"/>
  <c r="AH517" i="39"/>
  <c r="AS517" i="39"/>
  <c r="BD517" i="39"/>
  <c r="BO517" i="39"/>
  <c r="BZ517" i="39"/>
  <c r="CK517" i="39"/>
  <c r="CV517" i="39"/>
  <c r="DG517" i="39"/>
  <c r="DR517" i="39"/>
  <c r="EC517" i="39"/>
  <c r="EN517" i="39"/>
  <c r="EY517" i="39"/>
  <c r="FJ517" i="39"/>
  <c r="GK516" i="39"/>
  <c r="L516" i="39"/>
  <c r="W516" i="39"/>
  <c r="AH516" i="39"/>
  <c r="AS516" i="39"/>
  <c r="BD516" i="39"/>
  <c r="BO516" i="39"/>
  <c r="BZ516" i="39"/>
  <c r="CK516" i="39"/>
  <c r="CV516" i="39"/>
  <c r="DG516" i="39"/>
  <c r="DR516" i="39"/>
  <c r="EC516" i="39"/>
  <c r="EN516" i="39"/>
  <c r="EY516" i="39"/>
  <c r="FJ516" i="39"/>
  <c r="GK515" i="39"/>
  <c r="L515" i="39"/>
  <c r="W515" i="39"/>
  <c r="AH515" i="39"/>
  <c r="AS515" i="39"/>
  <c r="BD515" i="39"/>
  <c r="BO515" i="39"/>
  <c r="BZ515" i="39"/>
  <c r="CK515" i="39"/>
  <c r="CV515" i="39"/>
  <c r="DG515" i="39"/>
  <c r="DR515" i="39"/>
  <c r="EC515" i="39"/>
  <c r="EN515" i="39"/>
  <c r="EY515" i="39"/>
  <c r="FJ515" i="39"/>
  <c r="GK514" i="39"/>
  <c r="L514" i="39"/>
  <c r="W514" i="39"/>
  <c r="AH514" i="39"/>
  <c r="AS514" i="39"/>
  <c r="BD514" i="39"/>
  <c r="BO514" i="39"/>
  <c r="BZ514" i="39"/>
  <c r="CK514" i="39"/>
  <c r="CV514" i="39"/>
  <c r="DG514" i="39"/>
  <c r="DR514" i="39"/>
  <c r="EC514" i="39"/>
  <c r="EN514" i="39"/>
  <c r="EY514" i="39"/>
  <c r="FJ514" i="39"/>
  <c r="GK513" i="39"/>
  <c r="L513" i="39"/>
  <c r="W513" i="39"/>
  <c r="AH513" i="39"/>
  <c r="AS513" i="39"/>
  <c r="BD513" i="39"/>
  <c r="BO513" i="39"/>
  <c r="BZ513" i="39"/>
  <c r="CK513" i="39"/>
  <c r="CV513" i="39"/>
  <c r="DG513" i="39"/>
  <c r="DR513" i="39"/>
  <c r="EC513" i="39"/>
  <c r="EN513" i="39"/>
  <c r="EY513" i="39"/>
  <c r="FJ513" i="39"/>
  <c r="GK512" i="39"/>
  <c r="L512" i="39"/>
  <c r="W512" i="39"/>
  <c r="AH512" i="39"/>
  <c r="AS512" i="39"/>
  <c r="BD512" i="39"/>
  <c r="BO512" i="39"/>
  <c r="BZ512" i="39"/>
  <c r="CK512" i="39"/>
  <c r="CV512" i="39"/>
  <c r="DG512" i="39"/>
  <c r="DR512" i="39"/>
  <c r="EC512" i="39"/>
  <c r="EN512" i="39"/>
  <c r="EY512" i="39"/>
  <c r="FJ512" i="39"/>
  <c r="GK511" i="39"/>
  <c r="L511" i="39"/>
  <c r="W511" i="39"/>
  <c r="AH511" i="39"/>
  <c r="AS511" i="39"/>
  <c r="BD511" i="39"/>
  <c r="BO511" i="39"/>
  <c r="BZ511" i="39"/>
  <c r="CK511" i="39"/>
  <c r="CV511" i="39"/>
  <c r="DG511" i="39"/>
  <c r="DR511" i="39"/>
  <c r="EC511" i="39"/>
  <c r="EN511" i="39"/>
  <c r="EY511" i="39"/>
  <c r="FJ511" i="39"/>
  <c r="GK510" i="39"/>
  <c r="L510" i="39"/>
  <c r="W510" i="39"/>
  <c r="AH510" i="39"/>
  <c r="AS510" i="39"/>
  <c r="BD510" i="39"/>
  <c r="BO510" i="39"/>
  <c r="BZ510" i="39"/>
  <c r="CK510" i="39"/>
  <c r="CV510" i="39"/>
  <c r="DG510" i="39"/>
  <c r="DR510" i="39"/>
  <c r="EC510" i="39"/>
  <c r="EN510" i="39"/>
  <c r="EY510" i="39"/>
  <c r="FJ510" i="39"/>
  <c r="GK509" i="39"/>
  <c r="L509" i="39"/>
  <c r="W509" i="39"/>
  <c r="AH509" i="39"/>
  <c r="AS509" i="39"/>
  <c r="BD509" i="39"/>
  <c r="BO509" i="39"/>
  <c r="BZ509" i="39"/>
  <c r="CK509" i="39"/>
  <c r="CV509" i="39"/>
  <c r="DG509" i="39"/>
  <c r="DR509" i="39"/>
  <c r="EC509" i="39"/>
  <c r="EN509" i="39"/>
  <c r="EY509" i="39"/>
  <c r="FJ509" i="39"/>
  <c r="GK508" i="39"/>
  <c r="L508" i="39"/>
  <c r="W508" i="39"/>
  <c r="AH508" i="39"/>
  <c r="AS508" i="39"/>
  <c r="BD508" i="39"/>
  <c r="BO508" i="39"/>
  <c r="BZ508" i="39"/>
  <c r="CK508" i="39"/>
  <c r="CV508" i="39"/>
  <c r="DG508" i="39"/>
  <c r="DR508" i="39"/>
  <c r="EC508" i="39"/>
  <c r="EN508" i="39"/>
  <c r="EY508" i="39"/>
  <c r="FJ508" i="39"/>
  <c r="GK507" i="39"/>
  <c r="L507" i="39"/>
  <c r="W507" i="39"/>
  <c r="AH507" i="39"/>
  <c r="AS507" i="39"/>
  <c r="BD507" i="39"/>
  <c r="BO507" i="39"/>
  <c r="BZ507" i="39"/>
  <c r="CK507" i="39"/>
  <c r="CV507" i="39"/>
  <c r="DG507" i="39"/>
  <c r="DR507" i="39"/>
  <c r="EC507" i="39"/>
  <c r="EN507" i="39"/>
  <c r="EY507" i="39"/>
  <c r="FJ507" i="39"/>
  <c r="GK506" i="39"/>
  <c r="L506" i="39"/>
  <c r="W506" i="39"/>
  <c r="AH506" i="39"/>
  <c r="AS506" i="39"/>
  <c r="BD506" i="39"/>
  <c r="BO506" i="39"/>
  <c r="BZ506" i="39"/>
  <c r="CK506" i="39"/>
  <c r="CV506" i="39"/>
  <c r="DG506" i="39"/>
  <c r="DR506" i="39"/>
  <c r="EC506" i="39"/>
  <c r="EN506" i="39"/>
  <c r="EY506" i="39"/>
  <c r="FJ506" i="39"/>
  <c r="GK505" i="39"/>
  <c r="L505" i="39"/>
  <c r="W505" i="39"/>
  <c r="AH505" i="39"/>
  <c r="AS505" i="39"/>
  <c r="BD505" i="39"/>
  <c r="BO505" i="39"/>
  <c r="BZ505" i="39"/>
  <c r="CK505" i="39"/>
  <c r="CV505" i="39"/>
  <c r="DG505" i="39"/>
  <c r="DR505" i="39"/>
  <c r="EC505" i="39"/>
  <c r="EN505" i="39"/>
  <c r="EY505" i="39"/>
  <c r="FJ505" i="39"/>
  <c r="GK504" i="39"/>
  <c r="L504" i="39"/>
  <c r="W504" i="39"/>
  <c r="AH504" i="39"/>
  <c r="AS504" i="39"/>
  <c r="BD504" i="39"/>
  <c r="BO504" i="39"/>
  <c r="BZ504" i="39"/>
  <c r="CK504" i="39"/>
  <c r="CV504" i="39"/>
  <c r="DG504" i="39"/>
  <c r="DR504" i="39"/>
  <c r="EC504" i="39"/>
  <c r="EN504" i="39"/>
  <c r="EY504" i="39"/>
  <c r="FJ504" i="39"/>
  <c r="GK503" i="39"/>
  <c r="L503" i="39"/>
  <c r="W503" i="39"/>
  <c r="AH503" i="39"/>
  <c r="AS503" i="39"/>
  <c r="BD503" i="39"/>
  <c r="BO503" i="39"/>
  <c r="BZ503" i="39"/>
  <c r="CK503" i="39"/>
  <c r="CV503" i="39"/>
  <c r="DG503" i="39"/>
  <c r="DR503" i="39"/>
  <c r="EC503" i="39"/>
  <c r="EN503" i="39"/>
  <c r="EY503" i="39"/>
  <c r="FJ503" i="39"/>
  <c r="GK502" i="39"/>
  <c r="L502" i="39"/>
  <c r="W502" i="39"/>
  <c r="AH502" i="39"/>
  <c r="AS502" i="39"/>
  <c r="BD502" i="39"/>
  <c r="BO502" i="39"/>
  <c r="BZ502" i="39"/>
  <c r="CK502" i="39"/>
  <c r="CV502" i="39"/>
  <c r="DG502" i="39"/>
  <c r="DR502" i="39"/>
  <c r="EC502" i="39"/>
  <c r="EN502" i="39"/>
  <c r="EY502" i="39"/>
  <c r="FJ502" i="39"/>
  <c r="GK501" i="39"/>
  <c r="L501" i="39"/>
  <c r="W501" i="39"/>
  <c r="AH501" i="39"/>
  <c r="AS501" i="39"/>
  <c r="BD501" i="39"/>
  <c r="BO501" i="39"/>
  <c r="BZ501" i="39"/>
  <c r="CK501" i="39"/>
  <c r="CV501" i="39"/>
  <c r="DG501" i="39"/>
  <c r="DR501" i="39"/>
  <c r="EC501" i="39"/>
  <c r="EN501" i="39"/>
  <c r="EY501" i="39"/>
  <c r="FJ501" i="39"/>
  <c r="GK500" i="39"/>
  <c r="L500" i="39"/>
  <c r="W500" i="39"/>
  <c r="AH500" i="39"/>
  <c r="AS500" i="39"/>
  <c r="BD500" i="39"/>
  <c r="BO500" i="39"/>
  <c r="BZ500" i="39"/>
  <c r="CK500" i="39"/>
  <c r="CV500" i="39"/>
  <c r="DG500" i="39"/>
  <c r="DR500" i="39"/>
  <c r="EC500" i="39"/>
  <c r="EN500" i="39"/>
  <c r="EY500" i="39"/>
  <c r="FJ500" i="39"/>
  <c r="GK499" i="39"/>
  <c r="L499" i="39"/>
  <c r="W499" i="39"/>
  <c r="AH499" i="39"/>
  <c r="AS499" i="39"/>
  <c r="BD499" i="39"/>
  <c r="BO499" i="39"/>
  <c r="BZ499" i="39"/>
  <c r="CK499" i="39"/>
  <c r="CV499" i="39"/>
  <c r="DG499" i="39"/>
  <c r="DR499" i="39"/>
  <c r="EC499" i="39"/>
  <c r="EN499" i="39"/>
  <c r="EY499" i="39"/>
  <c r="FJ499" i="39"/>
  <c r="GK498" i="39"/>
  <c r="L498" i="39"/>
  <c r="W498" i="39"/>
  <c r="AH498" i="39"/>
  <c r="AS498" i="39"/>
  <c r="BD498" i="39"/>
  <c r="BO498" i="39"/>
  <c r="BZ498" i="39"/>
  <c r="CK498" i="39"/>
  <c r="CV498" i="39"/>
  <c r="DG498" i="39"/>
  <c r="DR498" i="39"/>
  <c r="EC498" i="39"/>
  <c r="EN498" i="39"/>
  <c r="EY498" i="39"/>
  <c r="FJ498" i="39"/>
  <c r="GK497" i="39"/>
  <c r="L497" i="39"/>
  <c r="W497" i="39"/>
  <c r="AH497" i="39"/>
  <c r="AS497" i="39"/>
  <c r="BD497" i="39"/>
  <c r="BO497" i="39"/>
  <c r="BZ497" i="39"/>
  <c r="CK497" i="39"/>
  <c r="CV497" i="39"/>
  <c r="DG497" i="39"/>
  <c r="DR497" i="39"/>
  <c r="EC497" i="39"/>
  <c r="EN497" i="39"/>
  <c r="EY497" i="39"/>
  <c r="FJ497" i="39"/>
  <c r="GK496" i="39"/>
  <c r="L496" i="39"/>
  <c r="W496" i="39"/>
  <c r="AH496" i="39"/>
  <c r="AS496" i="39"/>
  <c r="BD496" i="39"/>
  <c r="BO496" i="39"/>
  <c r="BZ496" i="39"/>
  <c r="CK496" i="39"/>
  <c r="CV496" i="39"/>
  <c r="DG496" i="39"/>
  <c r="DR496" i="39"/>
  <c r="EC496" i="39"/>
  <c r="EN496" i="39"/>
  <c r="EY496" i="39"/>
  <c r="FJ496" i="39"/>
  <c r="GK495" i="39"/>
  <c r="L495" i="39"/>
  <c r="W495" i="39"/>
  <c r="AH495" i="39"/>
  <c r="AS495" i="39"/>
  <c r="BD495" i="39"/>
  <c r="BO495" i="39"/>
  <c r="BZ495" i="39"/>
  <c r="CK495" i="39"/>
  <c r="CV495" i="39"/>
  <c r="DG495" i="39"/>
  <c r="DR495" i="39"/>
  <c r="EC495" i="39"/>
  <c r="EN495" i="39"/>
  <c r="EY495" i="39"/>
  <c r="FJ495" i="39"/>
  <c r="GK494" i="39"/>
  <c r="L494" i="39"/>
  <c r="W494" i="39"/>
  <c r="AH494" i="39"/>
  <c r="AS494" i="39"/>
  <c r="BD494" i="39"/>
  <c r="BO494" i="39"/>
  <c r="BZ494" i="39"/>
  <c r="CK494" i="39"/>
  <c r="CV494" i="39"/>
  <c r="DG494" i="39"/>
  <c r="DR494" i="39"/>
  <c r="EC494" i="39"/>
  <c r="EN494" i="39"/>
  <c r="EY494" i="39"/>
  <c r="FJ494" i="39"/>
  <c r="GK493" i="39"/>
  <c r="L493" i="39"/>
  <c r="W493" i="39"/>
  <c r="AH493" i="39"/>
  <c r="AS493" i="39"/>
  <c r="BD493" i="39"/>
  <c r="BO493" i="39"/>
  <c r="BZ493" i="39"/>
  <c r="CK493" i="39"/>
  <c r="CV493" i="39"/>
  <c r="DG493" i="39"/>
  <c r="DR493" i="39"/>
  <c r="EC493" i="39"/>
  <c r="EN493" i="39"/>
  <c r="EY493" i="39"/>
  <c r="FJ493" i="39"/>
  <c r="GK492" i="39"/>
  <c r="L492" i="39"/>
  <c r="W492" i="39"/>
  <c r="AH492" i="39"/>
  <c r="AS492" i="39"/>
  <c r="BD492" i="39"/>
  <c r="BO492" i="39"/>
  <c r="BZ492" i="39"/>
  <c r="CK492" i="39"/>
  <c r="CV492" i="39"/>
  <c r="DG492" i="39"/>
  <c r="DR492" i="39"/>
  <c r="EC492" i="39"/>
  <c r="GH492" i="39" s="1"/>
  <c r="EN492" i="39"/>
  <c r="EY492" i="39"/>
  <c r="FJ492" i="39"/>
  <c r="GK491" i="39"/>
  <c r="GK490" i="39"/>
  <c r="L490" i="39"/>
  <c r="W490" i="39"/>
  <c r="AH490" i="39"/>
  <c r="AS490" i="39"/>
  <c r="BD490" i="39"/>
  <c r="BO490" i="39"/>
  <c r="BZ490" i="39"/>
  <c r="CK490" i="39"/>
  <c r="CV490" i="39"/>
  <c r="DG490" i="39"/>
  <c r="DR490" i="39"/>
  <c r="EC490" i="39"/>
  <c r="EN490" i="39"/>
  <c r="EY490" i="39"/>
  <c r="FJ490" i="39"/>
  <c r="GK489" i="39"/>
  <c r="L489" i="39"/>
  <c r="W489" i="39"/>
  <c r="AH489" i="39"/>
  <c r="AS489" i="39"/>
  <c r="BD489" i="39"/>
  <c r="BO489" i="39"/>
  <c r="BZ489" i="39"/>
  <c r="CK489" i="39"/>
  <c r="CV489" i="39"/>
  <c r="DG489" i="39"/>
  <c r="DR489" i="39"/>
  <c r="EC489" i="39"/>
  <c r="EN489" i="39"/>
  <c r="EY489" i="39"/>
  <c r="FJ489" i="39"/>
  <c r="GK488" i="39"/>
  <c r="L488" i="39"/>
  <c r="W488" i="39"/>
  <c r="AH488" i="39"/>
  <c r="AS488" i="39"/>
  <c r="BD488" i="39"/>
  <c r="BO488" i="39"/>
  <c r="BZ488" i="39"/>
  <c r="CK488" i="39"/>
  <c r="CV488" i="39"/>
  <c r="DG488" i="39"/>
  <c r="DR488" i="39"/>
  <c r="EC488" i="39"/>
  <c r="EN488" i="39"/>
  <c r="EY488" i="39"/>
  <c r="FJ488" i="39"/>
  <c r="GK487" i="39"/>
  <c r="L487" i="39"/>
  <c r="W487" i="39"/>
  <c r="AH487" i="39"/>
  <c r="AS487" i="39"/>
  <c r="BD487" i="39"/>
  <c r="BO487" i="39"/>
  <c r="BZ487" i="39"/>
  <c r="CK487" i="39"/>
  <c r="CV487" i="39"/>
  <c r="DG487" i="39"/>
  <c r="DR487" i="39"/>
  <c r="EC487" i="39"/>
  <c r="EN487" i="39"/>
  <c r="EY487" i="39"/>
  <c r="FJ487" i="39"/>
  <c r="GK486" i="39"/>
  <c r="L486" i="39"/>
  <c r="W486" i="39"/>
  <c r="AH486" i="39"/>
  <c r="AS486" i="39"/>
  <c r="BD486" i="39"/>
  <c r="BO486" i="39"/>
  <c r="BZ486" i="39"/>
  <c r="CK486" i="39"/>
  <c r="CV486" i="39"/>
  <c r="DG486" i="39"/>
  <c r="DR486" i="39"/>
  <c r="EC486" i="39"/>
  <c r="EN486" i="39"/>
  <c r="EY486" i="39"/>
  <c r="FJ486" i="39"/>
  <c r="GK485" i="39"/>
  <c r="L485" i="39"/>
  <c r="W485" i="39"/>
  <c r="AH485" i="39"/>
  <c r="AS485" i="39"/>
  <c r="BD485" i="39"/>
  <c r="BO485" i="39"/>
  <c r="BZ485" i="39"/>
  <c r="CK485" i="39"/>
  <c r="CV485" i="39"/>
  <c r="DG485" i="39"/>
  <c r="DR485" i="39"/>
  <c r="EC485" i="39"/>
  <c r="EN485" i="39"/>
  <c r="EY485" i="39"/>
  <c r="FJ485" i="39"/>
  <c r="GK484" i="39"/>
  <c r="L484" i="39"/>
  <c r="W484" i="39"/>
  <c r="AH484" i="39"/>
  <c r="AS484" i="39"/>
  <c r="BD484" i="39"/>
  <c r="BO484" i="39"/>
  <c r="BZ484" i="39"/>
  <c r="CK484" i="39"/>
  <c r="CV484" i="39"/>
  <c r="DG484" i="39"/>
  <c r="DR484" i="39"/>
  <c r="EC484" i="39"/>
  <c r="EN484" i="39"/>
  <c r="EY484" i="39"/>
  <c r="FJ484" i="39"/>
  <c r="GK483" i="39"/>
  <c r="L483" i="39"/>
  <c r="W483" i="39"/>
  <c r="AH483" i="39"/>
  <c r="AS483" i="39"/>
  <c r="BD483" i="39"/>
  <c r="BO483" i="39"/>
  <c r="BZ483" i="39"/>
  <c r="CK483" i="39"/>
  <c r="CV483" i="39"/>
  <c r="DG483" i="39"/>
  <c r="DR483" i="39"/>
  <c r="EC483" i="39"/>
  <c r="EN483" i="39"/>
  <c r="EY483" i="39"/>
  <c r="FJ483" i="39"/>
  <c r="GK482" i="39"/>
  <c r="L482" i="39"/>
  <c r="W482" i="39"/>
  <c r="AH482" i="39"/>
  <c r="AS482" i="39"/>
  <c r="BD482" i="39"/>
  <c r="BO482" i="39"/>
  <c r="BZ482" i="39"/>
  <c r="CK482" i="39"/>
  <c r="CV482" i="39"/>
  <c r="DG482" i="39"/>
  <c r="DR482" i="39"/>
  <c r="EC482" i="39"/>
  <c r="EN482" i="39"/>
  <c r="EY482" i="39"/>
  <c r="FJ482" i="39"/>
  <c r="GK481" i="39"/>
  <c r="L481" i="39"/>
  <c r="W481" i="39"/>
  <c r="AH481" i="39"/>
  <c r="AS481" i="39"/>
  <c r="BD481" i="39"/>
  <c r="BO481" i="39"/>
  <c r="BZ481" i="39"/>
  <c r="CK481" i="39"/>
  <c r="CV481" i="39"/>
  <c r="DG481" i="39"/>
  <c r="DR481" i="39"/>
  <c r="EC481" i="39"/>
  <c r="EN481" i="39"/>
  <c r="EY481" i="39"/>
  <c r="FJ481" i="39"/>
  <c r="GK480" i="39"/>
  <c r="L480" i="39"/>
  <c r="W480" i="39"/>
  <c r="AH480" i="39"/>
  <c r="AS480" i="39"/>
  <c r="BD480" i="39"/>
  <c r="BO480" i="39"/>
  <c r="BZ480" i="39"/>
  <c r="CK480" i="39"/>
  <c r="CV480" i="39"/>
  <c r="DG480" i="39"/>
  <c r="DR480" i="39"/>
  <c r="EC480" i="39"/>
  <c r="EN480" i="39"/>
  <c r="EY480" i="39"/>
  <c r="FJ480" i="39"/>
  <c r="GK479" i="39"/>
  <c r="L479" i="39"/>
  <c r="W479" i="39"/>
  <c r="AH479" i="39"/>
  <c r="AS479" i="39"/>
  <c r="BD479" i="39"/>
  <c r="BO479" i="39"/>
  <c r="BZ479" i="39"/>
  <c r="CK479" i="39"/>
  <c r="CV479" i="39"/>
  <c r="DG479" i="39"/>
  <c r="DR479" i="39"/>
  <c r="EC479" i="39"/>
  <c r="EN479" i="39"/>
  <c r="EY479" i="39"/>
  <c r="FJ479" i="39"/>
  <c r="GK478" i="39"/>
  <c r="L478" i="39"/>
  <c r="W478" i="39"/>
  <c r="AH478" i="39"/>
  <c r="AS478" i="39"/>
  <c r="BD478" i="39"/>
  <c r="BO478" i="39"/>
  <c r="BZ478" i="39"/>
  <c r="CK478" i="39"/>
  <c r="CV478" i="39"/>
  <c r="DG478" i="39"/>
  <c r="DR478" i="39"/>
  <c r="EC478" i="39"/>
  <c r="EN478" i="39"/>
  <c r="EY478" i="39"/>
  <c r="FJ478" i="39"/>
  <c r="GK477" i="39"/>
  <c r="L477" i="39"/>
  <c r="W477" i="39"/>
  <c r="AH477" i="39"/>
  <c r="AS477" i="39"/>
  <c r="BD477" i="39"/>
  <c r="BO477" i="39"/>
  <c r="BZ477" i="39"/>
  <c r="CK477" i="39"/>
  <c r="CV477" i="39"/>
  <c r="DG477" i="39"/>
  <c r="DR477" i="39"/>
  <c r="EC477" i="39"/>
  <c r="EN477" i="39"/>
  <c r="EY477" i="39"/>
  <c r="FJ477" i="39"/>
  <c r="GH477" i="39"/>
  <c r="GK476" i="39"/>
  <c r="L476" i="39"/>
  <c r="W476" i="39"/>
  <c r="AH476" i="39"/>
  <c r="AS476" i="39"/>
  <c r="BD476" i="39"/>
  <c r="BO476" i="39"/>
  <c r="BZ476" i="39"/>
  <c r="CK476" i="39"/>
  <c r="CV476" i="39"/>
  <c r="DG476" i="39"/>
  <c r="DR476" i="39"/>
  <c r="EC476" i="39"/>
  <c r="EN476" i="39"/>
  <c r="EY476" i="39"/>
  <c r="FJ476" i="39"/>
  <c r="GK475" i="39"/>
  <c r="L475" i="39"/>
  <c r="W475" i="39"/>
  <c r="AH475" i="39"/>
  <c r="AS475" i="39"/>
  <c r="BD475" i="39"/>
  <c r="BO475" i="39"/>
  <c r="BZ475" i="39"/>
  <c r="CK475" i="39"/>
  <c r="CV475" i="39"/>
  <c r="DG475" i="39"/>
  <c r="DR475" i="39"/>
  <c r="EC475" i="39"/>
  <c r="EN475" i="39"/>
  <c r="EY475" i="39"/>
  <c r="FJ475" i="39"/>
  <c r="GK474" i="39"/>
  <c r="L474" i="39"/>
  <c r="W474" i="39"/>
  <c r="AH474" i="39"/>
  <c r="AS474" i="39"/>
  <c r="BD474" i="39"/>
  <c r="BO474" i="39"/>
  <c r="BZ474" i="39"/>
  <c r="CK474" i="39"/>
  <c r="CV474" i="39"/>
  <c r="DG474" i="39"/>
  <c r="DR474" i="39"/>
  <c r="EC474" i="39"/>
  <c r="EN474" i="39"/>
  <c r="EY474" i="39"/>
  <c r="FJ474" i="39"/>
  <c r="GK473" i="39"/>
  <c r="L473" i="39"/>
  <c r="W473" i="39"/>
  <c r="AH473" i="39"/>
  <c r="AS473" i="39"/>
  <c r="BD473" i="39"/>
  <c r="BO473" i="39"/>
  <c r="BZ473" i="39"/>
  <c r="CK473" i="39"/>
  <c r="CV473" i="39"/>
  <c r="DG473" i="39"/>
  <c r="DR473" i="39"/>
  <c r="EC473" i="39"/>
  <c r="EN473" i="39"/>
  <c r="EY473" i="39"/>
  <c r="FJ473" i="39"/>
  <c r="GK472" i="39"/>
  <c r="L472" i="39"/>
  <c r="W472" i="39"/>
  <c r="AH472" i="39"/>
  <c r="AS472" i="39"/>
  <c r="BD472" i="39"/>
  <c r="BO472" i="39"/>
  <c r="BZ472" i="39"/>
  <c r="CK472" i="39"/>
  <c r="CV472" i="39"/>
  <c r="DG472" i="39"/>
  <c r="DR472" i="39"/>
  <c r="EC472" i="39"/>
  <c r="EN472" i="39"/>
  <c r="EY472" i="39"/>
  <c r="FJ472" i="39"/>
  <c r="GK471" i="39"/>
  <c r="L471" i="39"/>
  <c r="W471" i="39"/>
  <c r="AH471" i="39"/>
  <c r="AS471" i="39"/>
  <c r="BD471" i="39"/>
  <c r="BO471" i="39"/>
  <c r="BZ471" i="39"/>
  <c r="CK471" i="39"/>
  <c r="CV471" i="39"/>
  <c r="DG471" i="39"/>
  <c r="DR471" i="39"/>
  <c r="EC471" i="39"/>
  <c r="EN471" i="39"/>
  <c r="EY471" i="39"/>
  <c r="FJ471" i="39"/>
  <c r="GK470" i="39"/>
  <c r="L470" i="39"/>
  <c r="W470" i="39"/>
  <c r="AH470" i="39"/>
  <c r="AS470" i="39"/>
  <c r="BD470" i="39"/>
  <c r="BO470" i="39"/>
  <c r="BZ470" i="39"/>
  <c r="CK470" i="39"/>
  <c r="CV470" i="39"/>
  <c r="DG470" i="39"/>
  <c r="DR470" i="39"/>
  <c r="EC470" i="39"/>
  <c r="EN470" i="39"/>
  <c r="EY470" i="39"/>
  <c r="FJ470" i="39"/>
  <c r="GK469" i="39"/>
  <c r="L469" i="39"/>
  <c r="W469" i="39"/>
  <c r="AH469" i="39"/>
  <c r="AS469" i="39"/>
  <c r="BD469" i="39"/>
  <c r="BO469" i="39"/>
  <c r="BZ469" i="39"/>
  <c r="CK469" i="39"/>
  <c r="CV469" i="39"/>
  <c r="DG469" i="39"/>
  <c r="DR469" i="39"/>
  <c r="EC469" i="39"/>
  <c r="EN469" i="39"/>
  <c r="EY469" i="39"/>
  <c r="FJ469" i="39"/>
  <c r="GK468" i="39"/>
  <c r="L468" i="39"/>
  <c r="W468" i="39"/>
  <c r="AH468" i="39"/>
  <c r="AS468" i="39"/>
  <c r="BD468" i="39"/>
  <c r="BO468" i="39"/>
  <c r="BZ468" i="39"/>
  <c r="CK468" i="39"/>
  <c r="CV468" i="39"/>
  <c r="DG468" i="39"/>
  <c r="DR468" i="39"/>
  <c r="EC468" i="39"/>
  <c r="EN468" i="39"/>
  <c r="EY468" i="39"/>
  <c r="FJ468" i="39"/>
  <c r="GK467" i="39"/>
  <c r="L467" i="39"/>
  <c r="W467" i="39"/>
  <c r="AH467" i="39"/>
  <c r="AS467" i="39"/>
  <c r="BD467" i="39"/>
  <c r="BO467" i="39"/>
  <c r="BZ467" i="39"/>
  <c r="CK467" i="39"/>
  <c r="CV467" i="39"/>
  <c r="DG467" i="39"/>
  <c r="DR467" i="39"/>
  <c r="EC467" i="39"/>
  <c r="EN467" i="39"/>
  <c r="EY467" i="39"/>
  <c r="FJ467" i="39"/>
  <c r="GK466" i="39"/>
  <c r="L466" i="39"/>
  <c r="W466" i="39"/>
  <c r="AH466" i="39"/>
  <c r="AS466" i="39"/>
  <c r="BD466" i="39"/>
  <c r="BO466" i="39"/>
  <c r="BZ466" i="39"/>
  <c r="CK466" i="39"/>
  <c r="CV466" i="39"/>
  <c r="DG466" i="39"/>
  <c r="DR466" i="39"/>
  <c r="EC466" i="39"/>
  <c r="EN466" i="39"/>
  <c r="EY466" i="39"/>
  <c r="FJ466" i="39"/>
  <c r="GK465" i="39"/>
  <c r="L465" i="39"/>
  <c r="W465" i="39"/>
  <c r="AH465" i="39"/>
  <c r="AS465" i="39"/>
  <c r="BD465" i="39"/>
  <c r="BO465" i="39"/>
  <c r="BZ465" i="39"/>
  <c r="CK465" i="39"/>
  <c r="CV465" i="39"/>
  <c r="DG465" i="39"/>
  <c r="DR465" i="39"/>
  <c r="EC465" i="39"/>
  <c r="EN465" i="39"/>
  <c r="EY465" i="39"/>
  <c r="FJ465" i="39"/>
  <c r="GK464" i="39"/>
  <c r="L464" i="39"/>
  <c r="W464" i="39"/>
  <c r="AH464" i="39"/>
  <c r="AS464" i="39"/>
  <c r="BD464" i="39"/>
  <c r="BO464" i="39"/>
  <c r="BZ464" i="39"/>
  <c r="CK464" i="39"/>
  <c r="CV464" i="39"/>
  <c r="DG464" i="39"/>
  <c r="DR464" i="39"/>
  <c r="EC464" i="39"/>
  <c r="EN464" i="39"/>
  <c r="EY464" i="39"/>
  <c r="FJ464" i="39"/>
  <c r="GK463" i="39"/>
  <c r="L463" i="39"/>
  <c r="W463" i="39"/>
  <c r="AH463" i="39"/>
  <c r="AS463" i="39"/>
  <c r="BD463" i="39"/>
  <c r="BO463" i="39"/>
  <c r="BZ463" i="39"/>
  <c r="CK463" i="39"/>
  <c r="CV463" i="39"/>
  <c r="DG463" i="39"/>
  <c r="DR463" i="39"/>
  <c r="EC463" i="39"/>
  <c r="EN463" i="39"/>
  <c r="EY463" i="39"/>
  <c r="FJ463" i="39"/>
  <c r="GK462" i="39"/>
  <c r="L462" i="39"/>
  <c r="W462" i="39"/>
  <c r="AH462" i="39"/>
  <c r="AS462" i="39"/>
  <c r="BD462" i="39"/>
  <c r="BO462" i="39"/>
  <c r="BZ462" i="39"/>
  <c r="CK462" i="39"/>
  <c r="CV462" i="39"/>
  <c r="DG462" i="39"/>
  <c r="DR462" i="39"/>
  <c r="EC462" i="39"/>
  <c r="EN462" i="39"/>
  <c r="EY462" i="39"/>
  <c r="FJ462" i="39"/>
  <c r="GK461" i="39"/>
  <c r="L461" i="39"/>
  <c r="W461" i="39"/>
  <c r="AH461" i="39"/>
  <c r="AS461" i="39"/>
  <c r="BD461" i="39"/>
  <c r="BO461" i="39"/>
  <c r="BZ461" i="39"/>
  <c r="CK461" i="39"/>
  <c r="CV461" i="39"/>
  <c r="DG461" i="39"/>
  <c r="DR461" i="39"/>
  <c r="EC461" i="39"/>
  <c r="EN461" i="39"/>
  <c r="EY461" i="39"/>
  <c r="FJ461" i="39"/>
  <c r="GK460" i="39"/>
  <c r="L460" i="39"/>
  <c r="W460" i="39"/>
  <c r="AH460" i="39"/>
  <c r="AS460" i="39"/>
  <c r="BD460" i="39"/>
  <c r="BO460" i="39"/>
  <c r="BZ460" i="39"/>
  <c r="CK460" i="39"/>
  <c r="CV460" i="39"/>
  <c r="DG460" i="39"/>
  <c r="DR460" i="39"/>
  <c r="EC460" i="39"/>
  <c r="EN460" i="39"/>
  <c r="EY460" i="39"/>
  <c r="FJ460" i="39"/>
  <c r="GK459" i="39"/>
  <c r="L459" i="39"/>
  <c r="W459" i="39"/>
  <c r="AH459" i="39"/>
  <c r="AS459" i="39"/>
  <c r="BD459" i="39"/>
  <c r="BO459" i="39"/>
  <c r="BZ459" i="39"/>
  <c r="CK459" i="39"/>
  <c r="CV459" i="39"/>
  <c r="DG459" i="39"/>
  <c r="DR459" i="39"/>
  <c r="EC459" i="39"/>
  <c r="EN459" i="39"/>
  <c r="EY459" i="39"/>
  <c r="FJ459" i="39"/>
  <c r="GK458" i="39"/>
  <c r="L458" i="39"/>
  <c r="W458" i="39"/>
  <c r="AH458" i="39"/>
  <c r="AS458" i="39"/>
  <c r="BD458" i="39"/>
  <c r="BO458" i="39"/>
  <c r="BZ458" i="39"/>
  <c r="CK458" i="39"/>
  <c r="CV458" i="39"/>
  <c r="DG458" i="39"/>
  <c r="DR458" i="39"/>
  <c r="EC458" i="39"/>
  <c r="EN458" i="39"/>
  <c r="EY458" i="39"/>
  <c r="FJ458" i="39"/>
  <c r="GK457" i="39"/>
  <c r="L457" i="39"/>
  <c r="W457" i="39"/>
  <c r="AH457" i="39"/>
  <c r="AS457" i="39"/>
  <c r="BD457" i="39"/>
  <c r="BO457" i="39"/>
  <c r="BZ457" i="39"/>
  <c r="CK457" i="39"/>
  <c r="CV457" i="39"/>
  <c r="DG457" i="39"/>
  <c r="DR457" i="39"/>
  <c r="EC457" i="39"/>
  <c r="EN457" i="39"/>
  <c r="EY457" i="39"/>
  <c r="FJ457" i="39"/>
  <c r="GK456" i="39"/>
  <c r="L456" i="39"/>
  <c r="W456" i="39"/>
  <c r="AH456" i="39"/>
  <c r="AS456" i="39"/>
  <c r="BD456" i="39"/>
  <c r="BO456" i="39"/>
  <c r="BZ456" i="39"/>
  <c r="CK456" i="39"/>
  <c r="CV456" i="39"/>
  <c r="DG456" i="39"/>
  <c r="DR456" i="39"/>
  <c r="EC456" i="39"/>
  <c r="EN456" i="39"/>
  <c r="EY456" i="39"/>
  <c r="FJ456" i="39"/>
  <c r="GK455" i="39"/>
  <c r="L455" i="39"/>
  <c r="W455" i="39"/>
  <c r="AH455" i="39"/>
  <c r="AS455" i="39"/>
  <c r="BD455" i="39"/>
  <c r="BO455" i="39"/>
  <c r="BZ455" i="39"/>
  <c r="CK455" i="39"/>
  <c r="CV455" i="39"/>
  <c r="DG455" i="39"/>
  <c r="DR455" i="39"/>
  <c r="EC455" i="39"/>
  <c r="EN455" i="39"/>
  <c r="EY455" i="39"/>
  <c r="FJ455" i="39"/>
  <c r="GK454" i="39"/>
  <c r="L454" i="39"/>
  <c r="W454" i="39"/>
  <c r="AH454" i="39"/>
  <c r="AS454" i="39"/>
  <c r="BD454" i="39"/>
  <c r="BO454" i="39"/>
  <c r="BZ454" i="39"/>
  <c r="CK454" i="39"/>
  <c r="CV454" i="39"/>
  <c r="DG454" i="39"/>
  <c r="DR454" i="39"/>
  <c r="EC454" i="39"/>
  <c r="EN454" i="39"/>
  <c r="EY454" i="39"/>
  <c r="FJ454" i="39"/>
  <c r="GK453" i="39"/>
  <c r="L453" i="39"/>
  <c r="W453" i="39"/>
  <c r="AH453" i="39"/>
  <c r="AS453" i="39"/>
  <c r="BD453" i="39"/>
  <c r="BO453" i="39"/>
  <c r="BZ453" i="39"/>
  <c r="CK453" i="39"/>
  <c r="CV453" i="39"/>
  <c r="DG453" i="39"/>
  <c r="DR453" i="39"/>
  <c r="EC453" i="39"/>
  <c r="EN453" i="39"/>
  <c r="EY453" i="39"/>
  <c r="FJ453" i="39"/>
  <c r="GK452" i="39"/>
  <c r="L452" i="39"/>
  <c r="W452" i="39"/>
  <c r="AH452" i="39"/>
  <c r="AS452" i="39"/>
  <c r="BD452" i="39"/>
  <c r="BO452" i="39"/>
  <c r="BZ452" i="39"/>
  <c r="CK452" i="39"/>
  <c r="CV452" i="39"/>
  <c r="DG452" i="39"/>
  <c r="DR452" i="39"/>
  <c r="EC452" i="39"/>
  <c r="EN452" i="39"/>
  <c r="EY452" i="39"/>
  <c r="FJ452" i="39"/>
  <c r="GK451" i="39"/>
  <c r="L451" i="39"/>
  <c r="W451" i="39"/>
  <c r="AH451" i="39"/>
  <c r="AS451" i="39"/>
  <c r="BD451" i="39"/>
  <c r="BO451" i="39"/>
  <c r="BZ451" i="39"/>
  <c r="CK451" i="39"/>
  <c r="CV451" i="39"/>
  <c r="DG451" i="39"/>
  <c r="DR451" i="39"/>
  <c r="EC451" i="39"/>
  <c r="EN451" i="39"/>
  <c r="EY451" i="39"/>
  <c r="FJ451" i="39"/>
  <c r="GK450" i="39"/>
  <c r="L450" i="39"/>
  <c r="W450" i="39"/>
  <c r="AH450" i="39"/>
  <c r="AS450" i="39"/>
  <c r="BD450" i="39"/>
  <c r="BO450" i="39"/>
  <c r="BZ450" i="39"/>
  <c r="CK450" i="39"/>
  <c r="CV450" i="39"/>
  <c r="DG450" i="39"/>
  <c r="DR450" i="39"/>
  <c r="EC450" i="39"/>
  <c r="EN450" i="39"/>
  <c r="EY450" i="39"/>
  <c r="FJ450" i="39"/>
  <c r="GK449" i="39"/>
  <c r="L449" i="39"/>
  <c r="W449" i="39"/>
  <c r="AH449" i="39"/>
  <c r="AS449" i="39"/>
  <c r="BD449" i="39"/>
  <c r="BO449" i="39"/>
  <c r="BZ449" i="39"/>
  <c r="CK449" i="39"/>
  <c r="CV449" i="39"/>
  <c r="DG449" i="39"/>
  <c r="DR449" i="39"/>
  <c r="EC449" i="39"/>
  <c r="EN449" i="39"/>
  <c r="EY449" i="39"/>
  <c r="FJ449" i="39"/>
  <c r="GK448" i="39"/>
  <c r="L448" i="39"/>
  <c r="W448" i="39"/>
  <c r="AH448" i="39"/>
  <c r="AS448" i="39"/>
  <c r="BD448" i="39"/>
  <c r="BO448" i="39"/>
  <c r="BZ448" i="39"/>
  <c r="CK448" i="39"/>
  <c r="CV448" i="39"/>
  <c r="DG448" i="39"/>
  <c r="DR448" i="39"/>
  <c r="EC448" i="39"/>
  <c r="EN448" i="39"/>
  <c r="EY448" i="39"/>
  <c r="FJ448" i="39"/>
  <c r="GK447" i="39"/>
  <c r="L447" i="39"/>
  <c r="W447" i="39"/>
  <c r="AH447" i="39"/>
  <c r="AS447" i="39"/>
  <c r="BD447" i="39"/>
  <c r="BO447" i="39"/>
  <c r="BZ447" i="39"/>
  <c r="CK447" i="39"/>
  <c r="CV447" i="39"/>
  <c r="DG447" i="39"/>
  <c r="DR447" i="39"/>
  <c r="EC447" i="39"/>
  <c r="EN447" i="39"/>
  <c r="EY447" i="39"/>
  <c r="FJ447" i="39"/>
  <c r="GK446" i="39"/>
  <c r="L446" i="39"/>
  <c r="W446" i="39"/>
  <c r="AH446" i="39"/>
  <c r="AS446" i="39"/>
  <c r="BD446" i="39"/>
  <c r="BO446" i="39"/>
  <c r="BZ446" i="39"/>
  <c r="CK446" i="39"/>
  <c r="CV446" i="39"/>
  <c r="DG446" i="39"/>
  <c r="DR446" i="39"/>
  <c r="EC446" i="39"/>
  <c r="EN446" i="39"/>
  <c r="EY446" i="39"/>
  <c r="FJ446" i="39"/>
  <c r="GK445" i="39"/>
  <c r="L445" i="39"/>
  <c r="W445" i="39"/>
  <c r="AH445" i="39"/>
  <c r="AS445" i="39"/>
  <c r="BD445" i="39"/>
  <c r="BO445" i="39"/>
  <c r="BZ445" i="39"/>
  <c r="CK445" i="39"/>
  <c r="CV445" i="39"/>
  <c r="DG445" i="39"/>
  <c r="DR445" i="39"/>
  <c r="EC445" i="39"/>
  <c r="EN445" i="39"/>
  <c r="EY445" i="39"/>
  <c r="FJ445" i="39"/>
  <c r="GK444" i="39"/>
  <c r="L444" i="39"/>
  <c r="W444" i="39"/>
  <c r="AH444" i="39"/>
  <c r="AS444" i="39"/>
  <c r="BD444" i="39"/>
  <c r="BO444" i="39"/>
  <c r="BZ444" i="39"/>
  <c r="CK444" i="39"/>
  <c r="CV444" i="39"/>
  <c r="DG444" i="39"/>
  <c r="DR444" i="39"/>
  <c r="EC444" i="39"/>
  <c r="EN444" i="39"/>
  <c r="EY444" i="39"/>
  <c r="FJ444" i="39"/>
  <c r="GK443" i="39"/>
  <c r="L443" i="39"/>
  <c r="W443" i="39"/>
  <c r="AH443" i="39"/>
  <c r="AS443" i="39"/>
  <c r="BD443" i="39"/>
  <c r="BO443" i="39"/>
  <c r="BZ443" i="39"/>
  <c r="CK443" i="39"/>
  <c r="CV443" i="39"/>
  <c r="DG443" i="39"/>
  <c r="DR443" i="39"/>
  <c r="EC443" i="39"/>
  <c r="EN443" i="39"/>
  <c r="EY443" i="39"/>
  <c r="FJ443" i="39"/>
  <c r="GK442" i="39"/>
  <c r="L442" i="39"/>
  <c r="W442" i="39"/>
  <c r="AH442" i="39"/>
  <c r="AS442" i="39"/>
  <c r="BD442" i="39"/>
  <c r="BO442" i="39"/>
  <c r="BZ442" i="39"/>
  <c r="CK442" i="39"/>
  <c r="CV442" i="39"/>
  <c r="DG442" i="39"/>
  <c r="DR442" i="39"/>
  <c r="EC442" i="39"/>
  <c r="EN442" i="39"/>
  <c r="EY442" i="39"/>
  <c r="FJ442" i="39"/>
  <c r="GK441" i="39"/>
  <c r="L441" i="39"/>
  <c r="W441" i="39"/>
  <c r="AH441" i="39"/>
  <c r="AS441" i="39"/>
  <c r="BD441" i="39"/>
  <c r="BO441" i="39"/>
  <c r="BZ441" i="39"/>
  <c r="CK441" i="39"/>
  <c r="CV441" i="39"/>
  <c r="DG441" i="39"/>
  <c r="DR441" i="39"/>
  <c r="EC441" i="39"/>
  <c r="EN441" i="39"/>
  <c r="EY441" i="39"/>
  <c r="FJ441" i="39"/>
  <c r="GK440" i="39"/>
  <c r="L440" i="39"/>
  <c r="W440" i="39"/>
  <c r="AH440" i="39"/>
  <c r="AS440" i="39"/>
  <c r="BD440" i="39"/>
  <c r="BO440" i="39"/>
  <c r="BZ440" i="39"/>
  <c r="CK440" i="39"/>
  <c r="CV440" i="39"/>
  <c r="DG440" i="39"/>
  <c r="DR440" i="39"/>
  <c r="EC440" i="39"/>
  <c r="EN440" i="39"/>
  <c r="EY440" i="39"/>
  <c r="FJ440" i="39"/>
  <c r="GK439" i="39"/>
  <c r="L439" i="39"/>
  <c r="W439" i="39"/>
  <c r="AH439" i="39"/>
  <c r="AS439" i="39"/>
  <c r="BD439" i="39"/>
  <c r="BO439" i="39"/>
  <c r="BZ439" i="39"/>
  <c r="CK439" i="39"/>
  <c r="CV439" i="39"/>
  <c r="DG439" i="39"/>
  <c r="DR439" i="39"/>
  <c r="EC439" i="39"/>
  <c r="EN439" i="39"/>
  <c r="EY439" i="39"/>
  <c r="FJ439" i="39"/>
  <c r="GK438" i="39"/>
  <c r="L438" i="39"/>
  <c r="W438" i="39"/>
  <c r="AH438" i="39"/>
  <c r="AS438" i="39"/>
  <c r="BD438" i="39"/>
  <c r="BO438" i="39"/>
  <c r="BZ438" i="39"/>
  <c r="CK438" i="39"/>
  <c r="CV438" i="39"/>
  <c r="DG438" i="39"/>
  <c r="DR438" i="39"/>
  <c r="EC438" i="39"/>
  <c r="EN438" i="39"/>
  <c r="EY438" i="39"/>
  <c r="FJ438" i="39"/>
  <c r="GK437" i="39"/>
  <c r="L437" i="39"/>
  <c r="W437" i="39"/>
  <c r="AH437" i="39"/>
  <c r="AS437" i="39"/>
  <c r="BD437" i="39"/>
  <c r="BO437" i="39"/>
  <c r="BZ437" i="39"/>
  <c r="CK437" i="39"/>
  <c r="CV437" i="39"/>
  <c r="DG437" i="39"/>
  <c r="DR437" i="39"/>
  <c r="EC437" i="39"/>
  <c r="EN437" i="39"/>
  <c r="EY437" i="39"/>
  <c r="FJ437" i="39"/>
  <c r="GK436" i="39"/>
  <c r="L436" i="39"/>
  <c r="W436" i="39"/>
  <c r="AH436" i="39"/>
  <c r="AS436" i="39"/>
  <c r="BD436" i="39"/>
  <c r="BO436" i="39"/>
  <c r="BZ436" i="39"/>
  <c r="CK436" i="39"/>
  <c r="CV436" i="39"/>
  <c r="DG436" i="39"/>
  <c r="DR436" i="39"/>
  <c r="EC436" i="39"/>
  <c r="EN436" i="39"/>
  <c r="EY436" i="39"/>
  <c r="FJ436" i="39"/>
  <c r="GK435" i="39"/>
  <c r="L435" i="39"/>
  <c r="W435" i="39"/>
  <c r="AH435" i="39"/>
  <c r="AS435" i="39"/>
  <c r="BD435" i="39"/>
  <c r="BO435" i="39"/>
  <c r="BZ435" i="39"/>
  <c r="CK435" i="39"/>
  <c r="CV435" i="39"/>
  <c r="DG435" i="39"/>
  <c r="DR435" i="39"/>
  <c r="EC435" i="39"/>
  <c r="EN435" i="39"/>
  <c r="EY435" i="39"/>
  <c r="FJ435" i="39"/>
  <c r="GK434" i="39"/>
  <c r="L434" i="39"/>
  <c r="W434" i="39"/>
  <c r="AH434" i="39"/>
  <c r="AS434" i="39"/>
  <c r="BD434" i="39"/>
  <c r="BO434" i="39"/>
  <c r="BZ434" i="39"/>
  <c r="CK434" i="39"/>
  <c r="CV434" i="39"/>
  <c r="DG434" i="39"/>
  <c r="DR434" i="39"/>
  <c r="EC434" i="39"/>
  <c r="EN434" i="39"/>
  <c r="EY434" i="39"/>
  <c r="FJ434" i="39"/>
  <c r="GK433" i="39"/>
  <c r="L433" i="39"/>
  <c r="W433" i="39"/>
  <c r="AH433" i="39"/>
  <c r="AS433" i="39"/>
  <c r="BD433" i="39"/>
  <c r="BO433" i="39"/>
  <c r="BZ433" i="39"/>
  <c r="CK433" i="39"/>
  <c r="CV433" i="39"/>
  <c r="DG433" i="39"/>
  <c r="DR433" i="39"/>
  <c r="EC433" i="39"/>
  <c r="EN433" i="39"/>
  <c r="EY433" i="39"/>
  <c r="FJ433" i="39"/>
  <c r="GK432" i="39"/>
  <c r="L432" i="39"/>
  <c r="W432" i="39"/>
  <c r="AH432" i="39"/>
  <c r="AS432" i="39"/>
  <c r="BD432" i="39"/>
  <c r="BO432" i="39"/>
  <c r="BZ432" i="39"/>
  <c r="CK432" i="39"/>
  <c r="CV432" i="39"/>
  <c r="DG432" i="39"/>
  <c r="DR432" i="39"/>
  <c r="EC432" i="39"/>
  <c r="EN432" i="39"/>
  <c r="EY432" i="39"/>
  <c r="FJ432" i="39"/>
  <c r="GK431" i="39"/>
  <c r="L431" i="39"/>
  <c r="W431" i="39"/>
  <c r="AH431" i="39"/>
  <c r="AS431" i="39"/>
  <c r="BD431" i="39"/>
  <c r="BO431" i="39"/>
  <c r="BZ431" i="39"/>
  <c r="CK431" i="39"/>
  <c r="CV431" i="39"/>
  <c r="DG431" i="39"/>
  <c r="DR431" i="39"/>
  <c r="EC431" i="39"/>
  <c r="EN431" i="39"/>
  <c r="EY431" i="39"/>
  <c r="FJ431" i="39"/>
  <c r="GK430" i="39"/>
  <c r="L430" i="39"/>
  <c r="W430" i="39"/>
  <c r="AH430" i="39"/>
  <c r="AS430" i="39"/>
  <c r="BD430" i="39"/>
  <c r="BO430" i="39"/>
  <c r="BZ430" i="39"/>
  <c r="CK430" i="39"/>
  <c r="CV430" i="39"/>
  <c r="DG430" i="39"/>
  <c r="DR430" i="39"/>
  <c r="EC430" i="39"/>
  <c r="EN430" i="39"/>
  <c r="EY430" i="39"/>
  <c r="FJ430" i="39"/>
  <c r="GK429" i="39"/>
  <c r="L429" i="39"/>
  <c r="W429" i="39"/>
  <c r="AH429" i="39"/>
  <c r="AS429" i="39"/>
  <c r="BD429" i="39"/>
  <c r="BO429" i="39"/>
  <c r="BZ429" i="39"/>
  <c r="CK429" i="39"/>
  <c r="CV429" i="39"/>
  <c r="DG429" i="39"/>
  <c r="DR429" i="39"/>
  <c r="EC429" i="39"/>
  <c r="EN429" i="39"/>
  <c r="EY429" i="39"/>
  <c r="FJ429" i="39"/>
  <c r="GK428" i="39"/>
  <c r="L428" i="39"/>
  <c r="W428" i="39"/>
  <c r="AH428" i="39"/>
  <c r="AS428" i="39"/>
  <c r="BD428" i="39"/>
  <c r="BO428" i="39"/>
  <c r="BZ428" i="39"/>
  <c r="CK428" i="39"/>
  <c r="CV428" i="39"/>
  <c r="DG428" i="39"/>
  <c r="DR428" i="39"/>
  <c r="EC428" i="39"/>
  <c r="EN428" i="39"/>
  <c r="EY428" i="39"/>
  <c r="FJ428" i="39"/>
  <c r="GK427" i="39"/>
  <c r="L427" i="39"/>
  <c r="W427" i="39"/>
  <c r="AH427" i="39"/>
  <c r="AS427" i="39"/>
  <c r="BD427" i="39"/>
  <c r="BO427" i="39"/>
  <c r="BZ427" i="39"/>
  <c r="CK427" i="39"/>
  <c r="CV427" i="39"/>
  <c r="DG427" i="39"/>
  <c r="DR427" i="39"/>
  <c r="EC427" i="39"/>
  <c r="EN427" i="39"/>
  <c r="EY427" i="39"/>
  <c r="FJ427" i="39"/>
  <c r="GK426" i="39"/>
  <c r="L426" i="39"/>
  <c r="W426" i="39"/>
  <c r="AH426" i="39"/>
  <c r="AS426" i="39"/>
  <c r="BD426" i="39"/>
  <c r="BO426" i="39"/>
  <c r="BZ426" i="39"/>
  <c r="CK426" i="39"/>
  <c r="CV426" i="39"/>
  <c r="DG426" i="39"/>
  <c r="DR426" i="39"/>
  <c r="EC426" i="39"/>
  <c r="EN426" i="39"/>
  <c r="EY426" i="39"/>
  <c r="FJ426" i="39"/>
  <c r="GK425" i="39"/>
  <c r="L425" i="39"/>
  <c r="W425" i="39"/>
  <c r="AH425" i="39"/>
  <c r="AS425" i="39"/>
  <c r="BD425" i="39"/>
  <c r="BO425" i="39"/>
  <c r="BZ425" i="39"/>
  <c r="CK425" i="39"/>
  <c r="CV425" i="39"/>
  <c r="DG425" i="39"/>
  <c r="DR425" i="39"/>
  <c r="EC425" i="39"/>
  <c r="EN425" i="39"/>
  <c r="EY425" i="39"/>
  <c r="FJ425" i="39"/>
  <c r="GK424" i="39"/>
  <c r="L424" i="39"/>
  <c r="W424" i="39"/>
  <c r="AH424" i="39"/>
  <c r="AS424" i="39"/>
  <c r="BD424" i="39"/>
  <c r="BO424" i="39"/>
  <c r="BZ424" i="39"/>
  <c r="CK424" i="39"/>
  <c r="CV424" i="39"/>
  <c r="DG424" i="39"/>
  <c r="DR424" i="39"/>
  <c r="EC424" i="39"/>
  <c r="EN424" i="39"/>
  <c r="EY424" i="39"/>
  <c r="FJ424" i="39"/>
  <c r="GK423" i="39"/>
  <c r="L423" i="39"/>
  <c r="W423" i="39"/>
  <c r="AH423" i="39"/>
  <c r="AS423" i="39"/>
  <c r="BD423" i="39"/>
  <c r="BO423" i="39"/>
  <c r="BZ423" i="39"/>
  <c r="CK423" i="39"/>
  <c r="CV423" i="39"/>
  <c r="DG423" i="39"/>
  <c r="DR423" i="39"/>
  <c r="EC423" i="39"/>
  <c r="EN423" i="39"/>
  <c r="EY423" i="39"/>
  <c r="FJ423" i="39"/>
  <c r="GK422" i="39"/>
  <c r="L422" i="39"/>
  <c r="W422" i="39"/>
  <c r="AH422" i="39"/>
  <c r="AS422" i="39"/>
  <c r="BD422" i="39"/>
  <c r="BO422" i="39"/>
  <c r="BZ422" i="39"/>
  <c r="CK422" i="39"/>
  <c r="CV422" i="39"/>
  <c r="DG422" i="39"/>
  <c r="DR422" i="39"/>
  <c r="EC422" i="39"/>
  <c r="EN422" i="39"/>
  <c r="EY422" i="39"/>
  <c r="FJ422" i="39"/>
  <c r="GK421" i="39"/>
  <c r="L421" i="39"/>
  <c r="W421" i="39"/>
  <c r="AH421" i="39"/>
  <c r="AS421" i="39"/>
  <c r="BD421" i="39"/>
  <c r="BO421" i="39"/>
  <c r="BZ421" i="39"/>
  <c r="CK421" i="39"/>
  <c r="CV421" i="39"/>
  <c r="DG421" i="39"/>
  <c r="DR421" i="39"/>
  <c r="EC421" i="39"/>
  <c r="EN421" i="39"/>
  <c r="EY421" i="39"/>
  <c r="FJ421" i="39"/>
  <c r="GK420" i="39"/>
  <c r="L420" i="39"/>
  <c r="W420" i="39"/>
  <c r="AH420" i="39"/>
  <c r="AS420" i="39"/>
  <c r="BD420" i="39"/>
  <c r="BO420" i="39"/>
  <c r="BZ420" i="39"/>
  <c r="CK420" i="39"/>
  <c r="CV420" i="39"/>
  <c r="DG420" i="39"/>
  <c r="DR420" i="39"/>
  <c r="EC420" i="39"/>
  <c r="EN420" i="39"/>
  <c r="EY420" i="39"/>
  <c r="FJ420" i="39"/>
  <c r="GK419" i="39"/>
  <c r="L419" i="39"/>
  <c r="W419" i="39"/>
  <c r="AH419" i="39"/>
  <c r="AS419" i="39"/>
  <c r="BD419" i="39"/>
  <c r="BO419" i="39"/>
  <c r="BZ419" i="39"/>
  <c r="CK419" i="39"/>
  <c r="CV419" i="39"/>
  <c r="DG419" i="39"/>
  <c r="DR419" i="39"/>
  <c r="EC419" i="39"/>
  <c r="EN419" i="39"/>
  <c r="EY419" i="39"/>
  <c r="FJ419" i="39"/>
  <c r="GK418" i="39"/>
  <c r="L418" i="39"/>
  <c r="W418" i="39"/>
  <c r="AH418" i="39"/>
  <c r="AS418" i="39"/>
  <c r="BD418" i="39"/>
  <c r="BO418" i="39"/>
  <c r="BZ418" i="39"/>
  <c r="CK418" i="39"/>
  <c r="CV418" i="39"/>
  <c r="DG418" i="39"/>
  <c r="DR418" i="39"/>
  <c r="EC418" i="39"/>
  <c r="EN418" i="39"/>
  <c r="EY418" i="39"/>
  <c r="FJ418" i="39"/>
  <c r="GK417" i="39"/>
  <c r="L417" i="39"/>
  <c r="W417" i="39"/>
  <c r="AH417" i="39"/>
  <c r="AS417" i="39"/>
  <c r="BD417" i="39"/>
  <c r="BO417" i="39"/>
  <c r="BZ417" i="39"/>
  <c r="CK417" i="39"/>
  <c r="CV417" i="39"/>
  <c r="DG417" i="39"/>
  <c r="DR417" i="39"/>
  <c r="EC417" i="39"/>
  <c r="EN417" i="39"/>
  <c r="EY417" i="39"/>
  <c r="FJ417" i="39"/>
  <c r="GK416" i="39"/>
  <c r="L416" i="39"/>
  <c r="W416" i="39"/>
  <c r="AH416" i="39"/>
  <c r="AS416" i="39"/>
  <c r="BD416" i="39"/>
  <c r="BO416" i="39"/>
  <c r="BZ416" i="39"/>
  <c r="CK416" i="39"/>
  <c r="CV416" i="39"/>
  <c r="DG416" i="39"/>
  <c r="DR416" i="39"/>
  <c r="EC416" i="39"/>
  <c r="EN416" i="39"/>
  <c r="EY416" i="39"/>
  <c r="FJ416" i="39"/>
  <c r="GK415" i="39"/>
  <c r="L415" i="39"/>
  <c r="W415" i="39"/>
  <c r="AH415" i="39"/>
  <c r="AS415" i="39"/>
  <c r="BD415" i="39"/>
  <c r="BO415" i="39"/>
  <c r="BZ415" i="39"/>
  <c r="CK415" i="39"/>
  <c r="CV415" i="39"/>
  <c r="DG415" i="39"/>
  <c r="DR415" i="39"/>
  <c r="EC415" i="39"/>
  <c r="EN415" i="39"/>
  <c r="EY415" i="39"/>
  <c r="FJ415" i="39"/>
  <c r="GK414" i="39"/>
  <c r="L414" i="39"/>
  <c r="W414" i="39"/>
  <c r="AH414" i="39"/>
  <c r="AS414" i="39"/>
  <c r="BD414" i="39"/>
  <c r="BO414" i="39"/>
  <c r="BZ414" i="39"/>
  <c r="CK414" i="39"/>
  <c r="CV414" i="39"/>
  <c r="DG414" i="39"/>
  <c r="DR414" i="39"/>
  <c r="EC414" i="39"/>
  <c r="EN414" i="39"/>
  <c r="EY414" i="39"/>
  <c r="FJ414" i="39"/>
  <c r="GK413" i="39"/>
  <c r="L413" i="39"/>
  <c r="W413" i="39"/>
  <c r="AH413" i="39"/>
  <c r="AS413" i="39"/>
  <c r="BD413" i="39"/>
  <c r="BO413" i="39"/>
  <c r="BZ413" i="39"/>
  <c r="CK413" i="39"/>
  <c r="CV413" i="39"/>
  <c r="DG413" i="39"/>
  <c r="DR413" i="39"/>
  <c r="EC413" i="39"/>
  <c r="EN413" i="39"/>
  <c r="EY413" i="39"/>
  <c r="FJ413" i="39"/>
  <c r="GK412" i="39"/>
  <c r="L412" i="39"/>
  <c r="W412" i="39"/>
  <c r="AH412" i="39"/>
  <c r="AS412" i="39"/>
  <c r="BD412" i="39"/>
  <c r="BO412" i="39"/>
  <c r="BZ412" i="39"/>
  <c r="CK412" i="39"/>
  <c r="CV412" i="39"/>
  <c r="DG412" i="39"/>
  <c r="DR412" i="39"/>
  <c r="EC412" i="39"/>
  <c r="EN412" i="39"/>
  <c r="EY412" i="39"/>
  <c r="FJ412" i="39"/>
  <c r="GK411" i="39"/>
  <c r="L411" i="39"/>
  <c r="W411" i="39"/>
  <c r="AH411" i="39"/>
  <c r="AS411" i="39"/>
  <c r="BD411" i="39"/>
  <c r="BO411" i="39"/>
  <c r="BZ411" i="39"/>
  <c r="CK411" i="39"/>
  <c r="CV411" i="39"/>
  <c r="DG411" i="39"/>
  <c r="DR411" i="39"/>
  <c r="EC411" i="39"/>
  <c r="EN411" i="39"/>
  <c r="EY411" i="39"/>
  <c r="FJ411" i="39"/>
  <c r="GK410" i="39"/>
  <c r="L410" i="39"/>
  <c r="W410" i="39"/>
  <c r="AH410" i="39"/>
  <c r="AS410" i="39"/>
  <c r="BD410" i="39"/>
  <c r="BO410" i="39"/>
  <c r="BZ410" i="39"/>
  <c r="CK410" i="39"/>
  <c r="CV410" i="39"/>
  <c r="DG410" i="39"/>
  <c r="DR410" i="39"/>
  <c r="EC410" i="39"/>
  <c r="EN410" i="39"/>
  <c r="EY410" i="39"/>
  <c r="FJ410" i="39"/>
  <c r="GK409" i="39"/>
  <c r="L409" i="39"/>
  <c r="W409" i="39"/>
  <c r="AH409" i="39"/>
  <c r="AS409" i="39"/>
  <c r="BD409" i="39"/>
  <c r="BO409" i="39"/>
  <c r="BZ409" i="39"/>
  <c r="CK409" i="39"/>
  <c r="CV409" i="39"/>
  <c r="DG409" i="39"/>
  <c r="DR409" i="39"/>
  <c r="EC409" i="39"/>
  <c r="EN409" i="39"/>
  <c r="EY409" i="39"/>
  <c r="FJ409" i="39"/>
  <c r="GK408" i="39"/>
  <c r="L408" i="39"/>
  <c r="W408" i="39"/>
  <c r="AH408" i="39"/>
  <c r="AS408" i="39"/>
  <c r="BD408" i="39"/>
  <c r="BO408" i="39"/>
  <c r="BZ408" i="39"/>
  <c r="CK408" i="39"/>
  <c r="CV408" i="39"/>
  <c r="DG408" i="39"/>
  <c r="DR408" i="39"/>
  <c r="EC408" i="39"/>
  <c r="EN408" i="39"/>
  <c r="EY408" i="39"/>
  <c r="FJ408" i="39"/>
  <c r="GK407" i="39"/>
  <c r="L407" i="39"/>
  <c r="W407" i="39"/>
  <c r="AH407" i="39"/>
  <c r="AS407" i="39"/>
  <c r="BD407" i="39"/>
  <c r="BO407" i="39"/>
  <c r="BZ407" i="39"/>
  <c r="CK407" i="39"/>
  <c r="CV407" i="39"/>
  <c r="DG407" i="39"/>
  <c r="DR407" i="39"/>
  <c r="EC407" i="39"/>
  <c r="EN407" i="39"/>
  <c r="EY407" i="39"/>
  <c r="FJ407" i="39"/>
  <c r="GK406" i="39"/>
  <c r="L406" i="39"/>
  <c r="W406" i="39"/>
  <c r="AH406" i="39"/>
  <c r="AS406" i="39"/>
  <c r="BD406" i="39"/>
  <c r="BO406" i="39"/>
  <c r="BZ406" i="39"/>
  <c r="CK406" i="39"/>
  <c r="CV406" i="39"/>
  <c r="DG406" i="39"/>
  <c r="DR406" i="39"/>
  <c r="EC406" i="39"/>
  <c r="EN406" i="39"/>
  <c r="EY406" i="39"/>
  <c r="FJ406" i="39"/>
  <c r="GK405" i="39"/>
  <c r="L405" i="39"/>
  <c r="W405" i="39"/>
  <c r="AH405" i="39"/>
  <c r="AS405" i="39"/>
  <c r="BD405" i="39"/>
  <c r="BO405" i="39"/>
  <c r="BZ405" i="39"/>
  <c r="CK405" i="39"/>
  <c r="CV405" i="39"/>
  <c r="DG405" i="39"/>
  <c r="DR405" i="39"/>
  <c r="EC405" i="39"/>
  <c r="EN405" i="39"/>
  <c r="EY405" i="39"/>
  <c r="FJ405" i="39"/>
  <c r="GK404" i="39"/>
  <c r="L404" i="39"/>
  <c r="W404" i="39"/>
  <c r="AH404" i="39"/>
  <c r="AS404" i="39"/>
  <c r="BD404" i="39"/>
  <c r="BO404" i="39"/>
  <c r="BZ404" i="39"/>
  <c r="CK404" i="39"/>
  <c r="CV404" i="39"/>
  <c r="DG404" i="39"/>
  <c r="DR404" i="39"/>
  <c r="EC404" i="39"/>
  <c r="EN404" i="39"/>
  <c r="EY404" i="39"/>
  <c r="FJ404" i="39"/>
  <c r="GK403" i="39"/>
  <c r="L403" i="39"/>
  <c r="W403" i="39"/>
  <c r="AH403" i="39"/>
  <c r="AS403" i="39"/>
  <c r="BD403" i="39"/>
  <c r="BO403" i="39"/>
  <c r="BZ403" i="39"/>
  <c r="CK403" i="39"/>
  <c r="CV403" i="39"/>
  <c r="DG403" i="39"/>
  <c r="DR403" i="39"/>
  <c r="EC403" i="39"/>
  <c r="EN403" i="39"/>
  <c r="EY403" i="39"/>
  <c r="FJ403" i="39"/>
  <c r="GK402" i="39"/>
  <c r="L402" i="39"/>
  <c r="W402" i="39"/>
  <c r="AH402" i="39"/>
  <c r="AS402" i="39"/>
  <c r="BD402" i="39"/>
  <c r="BO402" i="39"/>
  <c r="BZ402" i="39"/>
  <c r="CK402" i="39"/>
  <c r="CV402" i="39"/>
  <c r="DG402" i="39"/>
  <c r="DR402" i="39"/>
  <c r="EC402" i="39"/>
  <c r="EN402" i="39"/>
  <c r="EY402" i="39"/>
  <c r="FJ402" i="39"/>
  <c r="GK401" i="39"/>
  <c r="L401" i="39"/>
  <c r="W401" i="39"/>
  <c r="AH401" i="39"/>
  <c r="AS401" i="39"/>
  <c r="BD401" i="39"/>
  <c r="BO401" i="39"/>
  <c r="BZ401" i="39"/>
  <c r="CK401" i="39"/>
  <c r="CV401" i="39"/>
  <c r="DG401" i="39"/>
  <c r="DR401" i="39"/>
  <c r="EC401" i="39"/>
  <c r="EN401" i="39"/>
  <c r="EY401" i="39"/>
  <c r="FJ401" i="39"/>
  <c r="GK400" i="39"/>
  <c r="L400" i="39"/>
  <c r="W400" i="39"/>
  <c r="AH400" i="39"/>
  <c r="AS400" i="39"/>
  <c r="BD400" i="39"/>
  <c r="BO400" i="39"/>
  <c r="BZ400" i="39"/>
  <c r="CK400" i="39"/>
  <c r="CV400" i="39"/>
  <c r="DG400" i="39"/>
  <c r="DR400" i="39"/>
  <c r="EC400" i="39"/>
  <c r="EN400" i="39"/>
  <c r="EY400" i="39"/>
  <c r="FJ400" i="39"/>
  <c r="GK399" i="39"/>
  <c r="L399" i="39"/>
  <c r="W399" i="39"/>
  <c r="AH399" i="39"/>
  <c r="AS399" i="39"/>
  <c r="BD399" i="39"/>
  <c r="BO399" i="39"/>
  <c r="BZ399" i="39"/>
  <c r="CK399" i="39"/>
  <c r="CV399" i="39"/>
  <c r="DG399" i="39"/>
  <c r="DR399" i="39"/>
  <c r="EC399" i="39"/>
  <c r="EN399" i="39"/>
  <c r="EY399" i="39"/>
  <c r="FJ399" i="39"/>
  <c r="GK398" i="39"/>
  <c r="L398" i="39"/>
  <c r="W398" i="39"/>
  <c r="AH398" i="39"/>
  <c r="AS398" i="39"/>
  <c r="BD398" i="39"/>
  <c r="BO398" i="39"/>
  <c r="BZ398" i="39"/>
  <c r="CK398" i="39"/>
  <c r="CV398" i="39"/>
  <c r="DG398" i="39"/>
  <c r="DR398" i="39"/>
  <c r="EC398" i="39"/>
  <c r="EN398" i="39"/>
  <c r="EY398" i="39"/>
  <c r="FJ398" i="39"/>
  <c r="GK397" i="39"/>
  <c r="L397" i="39"/>
  <c r="W397" i="39"/>
  <c r="AH397" i="39"/>
  <c r="AS397" i="39"/>
  <c r="BD397" i="39"/>
  <c r="BO397" i="39"/>
  <c r="BZ397" i="39"/>
  <c r="CK397" i="39"/>
  <c r="CV397" i="39"/>
  <c r="DG397" i="39"/>
  <c r="DR397" i="39"/>
  <c r="EC397" i="39"/>
  <c r="EN397" i="39"/>
  <c r="EY397" i="39"/>
  <c r="FJ397" i="39"/>
  <c r="GK396" i="39"/>
  <c r="L396" i="39"/>
  <c r="W396" i="39"/>
  <c r="AH396" i="39"/>
  <c r="AS396" i="39"/>
  <c r="BD396" i="39"/>
  <c r="BO396" i="39"/>
  <c r="BZ396" i="39"/>
  <c r="CK396" i="39"/>
  <c r="CV396" i="39"/>
  <c r="DG396" i="39"/>
  <c r="DR396" i="39"/>
  <c r="EC396" i="39"/>
  <c r="EN396" i="39"/>
  <c r="EY396" i="39"/>
  <c r="FJ396" i="39"/>
  <c r="GK395" i="39"/>
  <c r="L395" i="39"/>
  <c r="W395" i="39"/>
  <c r="AH395" i="39"/>
  <c r="AS395" i="39"/>
  <c r="BD395" i="39"/>
  <c r="BO395" i="39"/>
  <c r="BZ395" i="39"/>
  <c r="CK395" i="39"/>
  <c r="CV395" i="39"/>
  <c r="DG395" i="39"/>
  <c r="DR395" i="39"/>
  <c r="EC395" i="39"/>
  <c r="EN395" i="39"/>
  <c r="EY395" i="39"/>
  <c r="FJ395" i="39"/>
  <c r="GK394" i="39"/>
  <c r="L394" i="39"/>
  <c r="W394" i="39"/>
  <c r="AH394" i="39"/>
  <c r="AS394" i="39"/>
  <c r="BD394" i="39"/>
  <c r="BO394" i="39"/>
  <c r="BZ394" i="39"/>
  <c r="CK394" i="39"/>
  <c r="CV394" i="39"/>
  <c r="DG394" i="39"/>
  <c r="DR394" i="39"/>
  <c r="EC394" i="39"/>
  <c r="EN394" i="39"/>
  <c r="EY394" i="39"/>
  <c r="FJ394" i="39"/>
  <c r="GK393" i="39"/>
  <c r="L393" i="39"/>
  <c r="W393" i="39"/>
  <c r="AH393" i="39"/>
  <c r="AS393" i="39"/>
  <c r="BD393" i="39"/>
  <c r="BO393" i="39"/>
  <c r="BZ393" i="39"/>
  <c r="CK393" i="39"/>
  <c r="CV393" i="39"/>
  <c r="DG393" i="39"/>
  <c r="DR393" i="39"/>
  <c r="EC393" i="39"/>
  <c r="EN393" i="39"/>
  <c r="EY393" i="39"/>
  <c r="FJ393" i="39"/>
  <c r="GK392" i="39"/>
  <c r="L392" i="39"/>
  <c r="W392" i="39"/>
  <c r="AH392" i="39"/>
  <c r="AS392" i="39"/>
  <c r="BD392" i="39"/>
  <c r="BO392" i="39"/>
  <c r="BZ392" i="39"/>
  <c r="CK392" i="39"/>
  <c r="CV392" i="39"/>
  <c r="DG392" i="39"/>
  <c r="DR392" i="39"/>
  <c r="EC392" i="39"/>
  <c r="EN392" i="39"/>
  <c r="EY392" i="39"/>
  <c r="FJ392" i="39"/>
  <c r="GK391" i="39"/>
  <c r="L391" i="39"/>
  <c r="W391" i="39"/>
  <c r="AH391" i="39"/>
  <c r="AS391" i="39"/>
  <c r="BD391" i="39"/>
  <c r="BO391" i="39"/>
  <c r="BZ391" i="39"/>
  <c r="CK391" i="39"/>
  <c r="CV391" i="39"/>
  <c r="DG391" i="39"/>
  <c r="DR391" i="39"/>
  <c r="EC391" i="39"/>
  <c r="EN391" i="39"/>
  <c r="EY391" i="39"/>
  <c r="FJ391" i="39"/>
  <c r="GK390" i="39"/>
  <c r="L390" i="39"/>
  <c r="W390" i="39"/>
  <c r="AH390" i="39"/>
  <c r="AS390" i="39"/>
  <c r="BD390" i="39"/>
  <c r="BO390" i="39"/>
  <c r="BZ390" i="39"/>
  <c r="CK390" i="39"/>
  <c r="CV390" i="39"/>
  <c r="DG390" i="39"/>
  <c r="DR390" i="39"/>
  <c r="EC390" i="39"/>
  <c r="EN390" i="39"/>
  <c r="EY390" i="39"/>
  <c r="FJ390" i="39"/>
  <c r="GK389" i="39"/>
  <c r="L389" i="39"/>
  <c r="W389" i="39"/>
  <c r="AH389" i="39"/>
  <c r="AS389" i="39"/>
  <c r="BD389" i="39"/>
  <c r="BO389" i="39"/>
  <c r="BZ389" i="39"/>
  <c r="CK389" i="39"/>
  <c r="CV389" i="39"/>
  <c r="DG389" i="39"/>
  <c r="DR389" i="39"/>
  <c r="EC389" i="39"/>
  <c r="EN389" i="39"/>
  <c r="EY389" i="39"/>
  <c r="FJ389" i="39"/>
  <c r="GK388" i="39"/>
  <c r="L388" i="39"/>
  <c r="W388" i="39"/>
  <c r="AH388" i="39"/>
  <c r="AS388" i="39"/>
  <c r="BD388" i="39"/>
  <c r="BO388" i="39"/>
  <c r="BZ388" i="39"/>
  <c r="CK388" i="39"/>
  <c r="CV388" i="39"/>
  <c r="DG388" i="39"/>
  <c r="DR388" i="39"/>
  <c r="EC388" i="39"/>
  <c r="EN388" i="39"/>
  <c r="EY388" i="39"/>
  <c r="FJ388" i="39"/>
  <c r="GK387" i="39"/>
  <c r="L387" i="39"/>
  <c r="W387" i="39"/>
  <c r="AH387" i="39"/>
  <c r="AS387" i="39"/>
  <c r="BD387" i="39"/>
  <c r="BO387" i="39"/>
  <c r="BZ387" i="39"/>
  <c r="CK387" i="39"/>
  <c r="CV387" i="39"/>
  <c r="DG387" i="39"/>
  <c r="DR387" i="39"/>
  <c r="EC387" i="39"/>
  <c r="EN387" i="39"/>
  <c r="EY387" i="39"/>
  <c r="FJ387" i="39"/>
  <c r="GK386" i="39"/>
  <c r="L386" i="39"/>
  <c r="W386" i="39"/>
  <c r="AH386" i="39"/>
  <c r="AS386" i="39"/>
  <c r="BD386" i="39"/>
  <c r="BO386" i="39"/>
  <c r="BZ386" i="39"/>
  <c r="CK386" i="39"/>
  <c r="CV386" i="39"/>
  <c r="DG386" i="39"/>
  <c r="DR386" i="39"/>
  <c r="EC386" i="39"/>
  <c r="EN386" i="39"/>
  <c r="EY386" i="39"/>
  <c r="FJ386" i="39"/>
  <c r="GK385" i="39"/>
  <c r="L385" i="39"/>
  <c r="W385" i="39"/>
  <c r="AH385" i="39"/>
  <c r="AS385" i="39"/>
  <c r="BD385" i="39"/>
  <c r="BO385" i="39"/>
  <c r="BZ385" i="39"/>
  <c r="CK385" i="39"/>
  <c r="CV385" i="39"/>
  <c r="DG385" i="39"/>
  <c r="DR385" i="39"/>
  <c r="EC385" i="39"/>
  <c r="EN385" i="39"/>
  <c r="EY385" i="39"/>
  <c r="FJ385" i="39"/>
  <c r="GK384" i="39"/>
  <c r="L384" i="39"/>
  <c r="W384" i="39"/>
  <c r="AH384" i="39"/>
  <c r="AS384" i="39"/>
  <c r="BD384" i="39"/>
  <c r="BO384" i="39"/>
  <c r="BZ384" i="39"/>
  <c r="CK384" i="39"/>
  <c r="CV384" i="39"/>
  <c r="DG384" i="39"/>
  <c r="DR384" i="39"/>
  <c r="EC384" i="39"/>
  <c r="EN384" i="39"/>
  <c r="EY384" i="39"/>
  <c r="FJ384" i="39"/>
  <c r="GK383" i="39"/>
  <c r="L383" i="39"/>
  <c r="W383" i="39"/>
  <c r="AH383" i="39"/>
  <c r="AS383" i="39"/>
  <c r="BD383" i="39"/>
  <c r="BO383" i="39"/>
  <c r="BZ383" i="39"/>
  <c r="CK383" i="39"/>
  <c r="CV383" i="39"/>
  <c r="DG383" i="39"/>
  <c r="DR383" i="39"/>
  <c r="EC383" i="39"/>
  <c r="EN383" i="39"/>
  <c r="EY383" i="39"/>
  <c r="FJ383" i="39"/>
  <c r="GK382" i="39"/>
  <c r="L382" i="39"/>
  <c r="W382" i="39"/>
  <c r="AH382" i="39"/>
  <c r="AS382" i="39"/>
  <c r="BD382" i="39"/>
  <c r="BO382" i="39"/>
  <c r="BZ382" i="39"/>
  <c r="CK382" i="39"/>
  <c r="CV382" i="39"/>
  <c r="DG382" i="39"/>
  <c r="DR382" i="39"/>
  <c r="EC382" i="39"/>
  <c r="EN382" i="39"/>
  <c r="EY382" i="39"/>
  <c r="FJ382" i="39"/>
  <c r="GK381" i="39"/>
  <c r="L381" i="39"/>
  <c r="W381" i="39"/>
  <c r="AH381" i="39"/>
  <c r="AS381" i="39"/>
  <c r="BD381" i="39"/>
  <c r="BO381" i="39"/>
  <c r="BZ381" i="39"/>
  <c r="CK381" i="39"/>
  <c r="CV381" i="39"/>
  <c r="DG381" i="39"/>
  <c r="DR381" i="39"/>
  <c r="EC381" i="39"/>
  <c r="EN381" i="39"/>
  <c r="EY381" i="39"/>
  <c r="FJ381" i="39"/>
  <c r="GK380" i="39"/>
  <c r="L380" i="39"/>
  <c r="W380" i="39"/>
  <c r="AH380" i="39"/>
  <c r="AS380" i="39"/>
  <c r="BD380" i="39"/>
  <c r="BO380" i="39"/>
  <c r="BZ380" i="39"/>
  <c r="CK380" i="39"/>
  <c r="CV380" i="39"/>
  <c r="DG380" i="39"/>
  <c r="DR380" i="39"/>
  <c r="EC380" i="39"/>
  <c r="EN380" i="39"/>
  <c r="EY380" i="39"/>
  <c r="FJ380" i="39"/>
  <c r="GK379" i="39"/>
  <c r="L379" i="39"/>
  <c r="W379" i="39"/>
  <c r="AH379" i="39"/>
  <c r="AS379" i="39"/>
  <c r="BD379" i="39"/>
  <c r="BO379" i="39"/>
  <c r="BZ379" i="39"/>
  <c r="CK379" i="39"/>
  <c r="CV379" i="39"/>
  <c r="DG379" i="39"/>
  <c r="DR379" i="39"/>
  <c r="EC379" i="39"/>
  <c r="EN379" i="39"/>
  <c r="EY379" i="39"/>
  <c r="FJ379" i="39"/>
  <c r="GK378" i="39"/>
  <c r="L378" i="39"/>
  <c r="W378" i="39"/>
  <c r="AH378" i="39"/>
  <c r="AS378" i="39"/>
  <c r="BD378" i="39"/>
  <c r="BO378" i="39"/>
  <c r="BZ378" i="39"/>
  <c r="CK378" i="39"/>
  <c r="CV378" i="39"/>
  <c r="DG378" i="39"/>
  <c r="DR378" i="39"/>
  <c r="EC378" i="39"/>
  <c r="EN378" i="39"/>
  <c r="EY378" i="39"/>
  <c r="FJ378" i="39"/>
  <c r="GK377" i="39"/>
  <c r="L377" i="39"/>
  <c r="W377" i="39"/>
  <c r="AH377" i="39"/>
  <c r="AS377" i="39"/>
  <c r="BD377" i="39"/>
  <c r="BO377" i="39"/>
  <c r="BZ377" i="39"/>
  <c r="CK377" i="39"/>
  <c r="CV377" i="39"/>
  <c r="DG377" i="39"/>
  <c r="DR377" i="39"/>
  <c r="EC377" i="39"/>
  <c r="EN377" i="39"/>
  <c r="EY377" i="39"/>
  <c r="FJ377" i="39"/>
  <c r="GK376" i="39"/>
  <c r="L376" i="39"/>
  <c r="W376" i="39"/>
  <c r="AH376" i="39"/>
  <c r="AS376" i="39"/>
  <c r="BD376" i="39"/>
  <c r="BO376" i="39"/>
  <c r="BZ376" i="39"/>
  <c r="CK376" i="39"/>
  <c r="CV376" i="39"/>
  <c r="DG376" i="39"/>
  <c r="DR376" i="39"/>
  <c r="EC376" i="39"/>
  <c r="EN376" i="39"/>
  <c r="EY376" i="39"/>
  <c r="FJ376" i="39"/>
  <c r="GK375" i="39"/>
  <c r="L375" i="39"/>
  <c r="W375" i="39"/>
  <c r="AH375" i="39"/>
  <c r="AS375" i="39"/>
  <c r="BD375" i="39"/>
  <c r="BO375" i="39"/>
  <c r="BZ375" i="39"/>
  <c r="CK375" i="39"/>
  <c r="CV375" i="39"/>
  <c r="DG375" i="39"/>
  <c r="DR375" i="39"/>
  <c r="EC375" i="39"/>
  <c r="EN375" i="39"/>
  <c r="EY375" i="39"/>
  <c r="FJ375" i="39"/>
  <c r="GK374" i="39"/>
  <c r="L374" i="39"/>
  <c r="W374" i="39"/>
  <c r="AH374" i="39"/>
  <c r="AS374" i="39"/>
  <c r="BD374" i="39"/>
  <c r="BO374" i="39"/>
  <c r="BZ374" i="39"/>
  <c r="CK374" i="39"/>
  <c r="CV374" i="39"/>
  <c r="DG374" i="39"/>
  <c r="DR374" i="39"/>
  <c r="EC374" i="39"/>
  <c r="EN374" i="39"/>
  <c r="EY374" i="39"/>
  <c r="FJ374" i="39"/>
  <c r="GK373" i="39"/>
  <c r="L373" i="39"/>
  <c r="W373" i="39"/>
  <c r="AH373" i="39"/>
  <c r="AS373" i="39"/>
  <c r="BD373" i="39"/>
  <c r="BO373" i="39"/>
  <c r="BZ373" i="39"/>
  <c r="CK373" i="39"/>
  <c r="CV373" i="39"/>
  <c r="DG373" i="39"/>
  <c r="DR373" i="39"/>
  <c r="EC373" i="39"/>
  <c r="EN373" i="39"/>
  <c r="EY373" i="39"/>
  <c r="FJ373" i="39"/>
  <c r="GK372" i="39"/>
  <c r="L372" i="39"/>
  <c r="W372" i="39"/>
  <c r="AH372" i="39"/>
  <c r="AS372" i="39"/>
  <c r="BD372" i="39"/>
  <c r="BO372" i="39"/>
  <c r="BZ372" i="39"/>
  <c r="CK372" i="39"/>
  <c r="CV372" i="39"/>
  <c r="DG372" i="39"/>
  <c r="DR372" i="39"/>
  <c r="EC372" i="39"/>
  <c r="EN372" i="39"/>
  <c r="EY372" i="39"/>
  <c r="FJ372" i="39"/>
  <c r="GK371" i="39"/>
  <c r="L371" i="39"/>
  <c r="W371" i="39"/>
  <c r="AH371" i="39"/>
  <c r="AS371" i="39"/>
  <c r="BD371" i="39"/>
  <c r="BO371" i="39"/>
  <c r="BZ371" i="39"/>
  <c r="CK371" i="39"/>
  <c r="CV371" i="39"/>
  <c r="DG371" i="39"/>
  <c r="DR371" i="39"/>
  <c r="EC371" i="39"/>
  <c r="EN371" i="39"/>
  <c r="EY371" i="39"/>
  <c r="FJ371" i="39"/>
  <c r="GK370" i="39"/>
  <c r="L370" i="39"/>
  <c r="W370" i="39"/>
  <c r="AH370" i="39"/>
  <c r="AS370" i="39"/>
  <c r="BD370" i="39"/>
  <c r="BO370" i="39"/>
  <c r="BZ370" i="39"/>
  <c r="CK370" i="39"/>
  <c r="CV370" i="39"/>
  <c r="DG370" i="39"/>
  <c r="DR370" i="39"/>
  <c r="EC370" i="39"/>
  <c r="EN370" i="39"/>
  <c r="EY370" i="39"/>
  <c r="FJ370" i="39"/>
  <c r="GK369" i="39"/>
  <c r="L369" i="39"/>
  <c r="W369" i="39"/>
  <c r="AH369" i="39"/>
  <c r="AS369" i="39"/>
  <c r="BD369" i="39"/>
  <c r="BO369" i="39"/>
  <c r="BZ369" i="39"/>
  <c r="CK369" i="39"/>
  <c r="CV369" i="39"/>
  <c r="GH369" i="39" s="1"/>
  <c r="DG369" i="39"/>
  <c r="DR369" i="39"/>
  <c r="EC369" i="39"/>
  <c r="EN369" i="39"/>
  <c r="EY369" i="39"/>
  <c r="FJ369" i="39"/>
  <c r="GK368" i="39"/>
  <c r="L368" i="39"/>
  <c r="W368" i="39"/>
  <c r="AH368" i="39"/>
  <c r="AS368" i="39"/>
  <c r="BD368" i="39"/>
  <c r="BO368" i="39"/>
  <c r="BZ368" i="39"/>
  <c r="CK368" i="39"/>
  <c r="CV368" i="39"/>
  <c r="DG368" i="39"/>
  <c r="DR368" i="39"/>
  <c r="EC368" i="39"/>
  <c r="EN368" i="39"/>
  <c r="EY368" i="39"/>
  <c r="FJ368" i="39"/>
  <c r="GK367" i="39"/>
  <c r="L367" i="39"/>
  <c r="W367" i="39"/>
  <c r="AH367" i="39"/>
  <c r="AS367" i="39"/>
  <c r="BD367" i="39"/>
  <c r="BO367" i="39"/>
  <c r="BZ367" i="39"/>
  <c r="CK367" i="39"/>
  <c r="CV367" i="39"/>
  <c r="DG367" i="39"/>
  <c r="DR367" i="39"/>
  <c r="EC367" i="39"/>
  <c r="EN367" i="39"/>
  <c r="EY367" i="39"/>
  <c r="FJ367" i="39"/>
  <c r="GK366" i="39"/>
  <c r="L366" i="39"/>
  <c r="W366" i="39"/>
  <c r="AH366" i="39"/>
  <c r="AS366" i="39"/>
  <c r="BD366" i="39"/>
  <c r="BO366" i="39"/>
  <c r="BZ366" i="39"/>
  <c r="CK366" i="39"/>
  <c r="CV366" i="39"/>
  <c r="DG366" i="39"/>
  <c r="DR366" i="39"/>
  <c r="EC366" i="39"/>
  <c r="EN366" i="39"/>
  <c r="EY366" i="39"/>
  <c r="FJ366" i="39"/>
  <c r="GK365" i="39"/>
  <c r="L365" i="39"/>
  <c r="W365" i="39"/>
  <c r="AH365" i="39"/>
  <c r="AS365" i="39"/>
  <c r="BD365" i="39"/>
  <c r="BO365" i="39"/>
  <c r="BZ365" i="39"/>
  <c r="CK365" i="39"/>
  <c r="CV365" i="39"/>
  <c r="DG365" i="39"/>
  <c r="DR365" i="39"/>
  <c r="EC365" i="39"/>
  <c r="EN365" i="39"/>
  <c r="EY365" i="39"/>
  <c r="FJ365" i="39"/>
  <c r="GK364" i="39"/>
  <c r="L364" i="39"/>
  <c r="W364" i="39"/>
  <c r="AH364" i="39"/>
  <c r="AS364" i="39"/>
  <c r="BD364" i="39"/>
  <c r="BO364" i="39"/>
  <c r="BZ364" i="39"/>
  <c r="CK364" i="39"/>
  <c r="CV364" i="39"/>
  <c r="DG364" i="39"/>
  <c r="DR364" i="39"/>
  <c r="EC364" i="39"/>
  <c r="EN364" i="39"/>
  <c r="EY364" i="39"/>
  <c r="FJ364" i="39"/>
  <c r="GK363" i="39"/>
  <c r="L363" i="39"/>
  <c r="W363" i="39"/>
  <c r="AH363" i="39"/>
  <c r="AS363" i="39"/>
  <c r="BD363" i="39"/>
  <c r="BO363" i="39"/>
  <c r="BZ363" i="39"/>
  <c r="CK363" i="39"/>
  <c r="CV363" i="39"/>
  <c r="DG363" i="39"/>
  <c r="DR363" i="39"/>
  <c r="EC363" i="39"/>
  <c r="EN363" i="39"/>
  <c r="EY363" i="39"/>
  <c r="FJ363" i="39"/>
  <c r="GK362" i="39"/>
  <c r="L362" i="39"/>
  <c r="W362" i="39"/>
  <c r="AH362" i="39"/>
  <c r="AS362" i="39"/>
  <c r="BD362" i="39"/>
  <c r="BO362" i="39"/>
  <c r="BZ362" i="39"/>
  <c r="CK362" i="39"/>
  <c r="CV362" i="39"/>
  <c r="DG362" i="39"/>
  <c r="DR362" i="39"/>
  <c r="EC362" i="39"/>
  <c r="EN362" i="39"/>
  <c r="EY362" i="39"/>
  <c r="FJ362" i="39"/>
  <c r="GK361" i="39"/>
  <c r="L361" i="39"/>
  <c r="W361" i="39"/>
  <c r="AH361" i="39"/>
  <c r="AS361" i="39"/>
  <c r="BD361" i="39"/>
  <c r="BO361" i="39"/>
  <c r="BZ361" i="39"/>
  <c r="CK361" i="39"/>
  <c r="CV361" i="39"/>
  <c r="DG361" i="39"/>
  <c r="DR361" i="39"/>
  <c r="EC361" i="39"/>
  <c r="EN361" i="39"/>
  <c r="EY361" i="39"/>
  <c r="FJ361" i="39"/>
  <c r="GK360" i="39"/>
  <c r="L360" i="39"/>
  <c r="W360" i="39"/>
  <c r="AH360" i="39"/>
  <c r="AS360" i="39"/>
  <c r="BD360" i="39"/>
  <c r="BO360" i="39"/>
  <c r="BZ360" i="39"/>
  <c r="CK360" i="39"/>
  <c r="CV360" i="39"/>
  <c r="DG360" i="39"/>
  <c r="DR360" i="39"/>
  <c r="EC360" i="39"/>
  <c r="EN360" i="39"/>
  <c r="EY360" i="39"/>
  <c r="FJ360" i="39"/>
  <c r="GK359" i="39"/>
  <c r="L359" i="39"/>
  <c r="W359" i="39"/>
  <c r="AH359" i="39"/>
  <c r="AS359" i="39"/>
  <c r="BD359" i="39"/>
  <c r="BO359" i="39"/>
  <c r="BZ359" i="39"/>
  <c r="CK359" i="39"/>
  <c r="CV359" i="39"/>
  <c r="DG359" i="39"/>
  <c r="DR359" i="39"/>
  <c r="EC359" i="39"/>
  <c r="EN359" i="39"/>
  <c r="EY359" i="39"/>
  <c r="FJ359" i="39"/>
  <c r="GK358" i="39"/>
  <c r="L358" i="39"/>
  <c r="W358" i="39"/>
  <c r="AH358" i="39"/>
  <c r="AS358" i="39"/>
  <c r="BD358" i="39"/>
  <c r="BO358" i="39"/>
  <c r="BZ358" i="39"/>
  <c r="CK358" i="39"/>
  <c r="CV358" i="39"/>
  <c r="DG358" i="39"/>
  <c r="DR358" i="39"/>
  <c r="EC358" i="39"/>
  <c r="EN358" i="39"/>
  <c r="EY358" i="39"/>
  <c r="FJ358" i="39"/>
  <c r="GK357" i="39"/>
  <c r="L357" i="39"/>
  <c r="W357" i="39"/>
  <c r="AH357" i="39"/>
  <c r="AS357" i="39"/>
  <c r="BD357" i="39"/>
  <c r="BO357" i="39"/>
  <c r="BZ357" i="39"/>
  <c r="CK357" i="39"/>
  <c r="CV357" i="39"/>
  <c r="DG357" i="39"/>
  <c r="DR357" i="39"/>
  <c r="EC357" i="39"/>
  <c r="EN357" i="39"/>
  <c r="EY357" i="39"/>
  <c r="FJ357" i="39"/>
  <c r="GK356" i="39"/>
  <c r="L356" i="39"/>
  <c r="W356" i="39"/>
  <c r="AH356" i="39"/>
  <c r="AS356" i="39"/>
  <c r="BD356" i="39"/>
  <c r="BO356" i="39"/>
  <c r="BZ356" i="39"/>
  <c r="CK356" i="39"/>
  <c r="CV356" i="39"/>
  <c r="DG356" i="39"/>
  <c r="DR356" i="39"/>
  <c r="EC356" i="39"/>
  <c r="EN356" i="39"/>
  <c r="EY356" i="39"/>
  <c r="FJ356" i="39"/>
  <c r="GK355" i="39"/>
  <c r="L355" i="39"/>
  <c r="W355" i="39"/>
  <c r="AH355" i="39"/>
  <c r="AS355" i="39"/>
  <c r="BD355" i="39"/>
  <c r="BO355" i="39"/>
  <c r="BZ355" i="39"/>
  <c r="CK355" i="39"/>
  <c r="CV355" i="39"/>
  <c r="DG355" i="39"/>
  <c r="DR355" i="39"/>
  <c r="EC355" i="39"/>
  <c r="EN355" i="39"/>
  <c r="EY355" i="39"/>
  <c r="FJ355" i="39"/>
  <c r="E40" i="39"/>
  <c r="E106" i="39"/>
  <c r="E112" i="39"/>
  <c r="E114" i="39"/>
  <c r="E120" i="39"/>
  <c r="L11" i="39"/>
  <c r="W11" i="39"/>
  <c r="AH11" i="39"/>
  <c r="AS11" i="39"/>
  <c r="BD11" i="39"/>
  <c r="BO11" i="39"/>
  <c r="BZ11" i="39"/>
  <c r="CK11" i="39"/>
  <c r="CV11" i="39"/>
  <c r="DG11" i="39"/>
  <c r="DR11" i="39"/>
  <c r="EC11" i="39"/>
  <c r="EN11" i="39"/>
  <c r="EY11" i="39"/>
  <c r="FJ11" i="39"/>
  <c r="L12" i="39"/>
  <c r="W12" i="39"/>
  <c r="AH12" i="39"/>
  <c r="AS12" i="39"/>
  <c r="BD12" i="39"/>
  <c r="BO12" i="39"/>
  <c r="BZ12" i="39"/>
  <c r="CK12" i="39"/>
  <c r="CV12" i="39"/>
  <c r="DG12" i="39"/>
  <c r="DR12" i="39"/>
  <c r="EC12" i="39"/>
  <c r="EN12" i="39"/>
  <c r="EY12" i="39"/>
  <c r="FJ12" i="39"/>
  <c r="L13" i="39"/>
  <c r="W13" i="39"/>
  <c r="AH13" i="39"/>
  <c r="AS13" i="39"/>
  <c r="BD13" i="39"/>
  <c r="BO13" i="39"/>
  <c r="BZ13" i="39"/>
  <c r="CK13" i="39"/>
  <c r="CV13" i="39"/>
  <c r="DG13" i="39"/>
  <c r="DR13" i="39"/>
  <c r="EC13" i="39"/>
  <c r="EN13" i="39"/>
  <c r="EY13" i="39"/>
  <c r="FJ13" i="39"/>
  <c r="L14" i="39"/>
  <c r="W14" i="39"/>
  <c r="AH14" i="39"/>
  <c r="AS14" i="39"/>
  <c r="BD14" i="39"/>
  <c r="BO14" i="39"/>
  <c r="BZ14" i="39"/>
  <c r="CK14" i="39"/>
  <c r="CV14" i="39"/>
  <c r="DG14" i="39"/>
  <c r="DR14" i="39"/>
  <c r="EC14" i="39"/>
  <c r="EN14" i="39"/>
  <c r="EY14" i="39"/>
  <c r="FJ14" i="39"/>
  <c r="GI14" i="39"/>
  <c r="L16" i="39"/>
  <c r="W16" i="39"/>
  <c r="AH16" i="39"/>
  <c r="AS16" i="39"/>
  <c r="BD16" i="39"/>
  <c r="BO16" i="39"/>
  <c r="BZ16" i="39"/>
  <c r="CK16" i="39"/>
  <c r="CV16" i="39"/>
  <c r="DG16" i="39"/>
  <c r="DR16" i="39"/>
  <c r="EC16" i="39"/>
  <c r="EN16" i="39"/>
  <c r="EY16" i="39"/>
  <c r="FJ16" i="39"/>
  <c r="GI16" i="39"/>
  <c r="L17" i="39"/>
  <c r="W17" i="39"/>
  <c r="AH17" i="39"/>
  <c r="AS17" i="39"/>
  <c r="BD17" i="39"/>
  <c r="BO17" i="39"/>
  <c r="BZ17" i="39"/>
  <c r="CK17" i="39"/>
  <c r="CV17" i="39"/>
  <c r="DG17" i="39"/>
  <c r="DR17" i="39"/>
  <c r="EC17" i="39"/>
  <c r="EN17" i="39"/>
  <c r="EY17" i="39"/>
  <c r="FJ17" i="39"/>
  <c r="L18" i="39"/>
  <c r="W18" i="39"/>
  <c r="AH18" i="39"/>
  <c r="AS18" i="39"/>
  <c r="BD18" i="39"/>
  <c r="BO18" i="39"/>
  <c r="BZ18" i="39"/>
  <c r="CK18" i="39"/>
  <c r="CV18" i="39"/>
  <c r="DG18" i="39"/>
  <c r="DR18" i="39"/>
  <c r="EC18" i="39"/>
  <c r="EN18" i="39"/>
  <c r="EY18" i="39"/>
  <c r="FJ18" i="39"/>
  <c r="GI18" i="39"/>
  <c r="L20" i="39"/>
  <c r="W20" i="39"/>
  <c r="AH20" i="39"/>
  <c r="AS20" i="39"/>
  <c r="BD20" i="39"/>
  <c r="BO20" i="39"/>
  <c r="BZ20" i="39"/>
  <c r="CK20" i="39"/>
  <c r="CV20" i="39"/>
  <c r="DG20" i="39"/>
  <c r="DR20" i="39"/>
  <c r="EC20" i="39"/>
  <c r="EN20" i="39"/>
  <c r="EY20" i="39"/>
  <c r="FJ20" i="39"/>
  <c r="L21" i="39"/>
  <c r="W21" i="39"/>
  <c r="AH21" i="39"/>
  <c r="AS21" i="39"/>
  <c r="BD21" i="39"/>
  <c r="BO21" i="39"/>
  <c r="BZ21" i="39"/>
  <c r="CK21" i="39"/>
  <c r="CV21" i="39"/>
  <c r="DG21" i="39"/>
  <c r="DR21" i="39"/>
  <c r="EC21" i="39"/>
  <c r="EN21" i="39"/>
  <c r="EY21" i="39"/>
  <c r="FJ21" i="39"/>
  <c r="L22" i="39"/>
  <c r="W22" i="39"/>
  <c r="AH22" i="39"/>
  <c r="AS22" i="39"/>
  <c r="BD22" i="39"/>
  <c r="BO22" i="39"/>
  <c r="BZ22" i="39"/>
  <c r="CK22" i="39"/>
  <c r="CV22" i="39"/>
  <c r="DG22" i="39"/>
  <c r="DR22" i="39"/>
  <c r="EC22" i="39"/>
  <c r="EN22" i="39"/>
  <c r="EY22" i="39"/>
  <c r="FJ22" i="39"/>
  <c r="GI22" i="39"/>
  <c r="L23" i="39"/>
  <c r="W23" i="39"/>
  <c r="AH23" i="39"/>
  <c r="AS23" i="39"/>
  <c r="BD23" i="39"/>
  <c r="BO23" i="39"/>
  <c r="BZ23" i="39"/>
  <c r="CK23" i="39"/>
  <c r="CV23" i="39"/>
  <c r="DG23" i="39"/>
  <c r="DR23" i="39"/>
  <c r="EC23" i="39"/>
  <c r="EN23" i="39"/>
  <c r="EY23" i="39"/>
  <c r="FJ23" i="39"/>
  <c r="L24" i="39"/>
  <c r="W24" i="39"/>
  <c r="AH24" i="39"/>
  <c r="AS24" i="39"/>
  <c r="BD24" i="39"/>
  <c r="BO24" i="39"/>
  <c r="BZ24" i="39"/>
  <c r="CK24" i="39"/>
  <c r="CV24" i="39"/>
  <c r="DG24" i="39"/>
  <c r="DR24" i="39"/>
  <c r="EC24" i="39"/>
  <c r="EN24" i="39"/>
  <c r="GH24" i="39" s="1"/>
  <c r="GJ24" i="39" s="1"/>
  <c r="F24" i="39" s="1"/>
  <c r="EY24" i="39"/>
  <c r="FJ24" i="39"/>
  <c r="GI24" i="39"/>
  <c r="L25" i="39"/>
  <c r="W25" i="39"/>
  <c r="AH25" i="39"/>
  <c r="AS25" i="39"/>
  <c r="BD25" i="39"/>
  <c r="BO25" i="39"/>
  <c r="BZ25" i="39"/>
  <c r="CK25" i="39"/>
  <c r="CV25" i="39"/>
  <c r="DG25" i="39"/>
  <c r="DR25" i="39"/>
  <c r="EC25" i="39"/>
  <c r="EN25" i="39"/>
  <c r="EY25" i="39"/>
  <c r="FJ25" i="39"/>
  <c r="L26" i="39"/>
  <c r="W26" i="39"/>
  <c r="AH26" i="39"/>
  <c r="AS26" i="39"/>
  <c r="BD26" i="39"/>
  <c r="BO26" i="39"/>
  <c r="BZ26" i="39"/>
  <c r="CK26" i="39"/>
  <c r="CV26" i="39"/>
  <c r="DG26" i="39"/>
  <c r="DR26" i="39"/>
  <c r="EC26" i="39"/>
  <c r="EN26" i="39"/>
  <c r="EY26" i="39"/>
  <c r="FJ26" i="39"/>
  <c r="GI26" i="39"/>
  <c r="L27" i="39"/>
  <c r="W27" i="39"/>
  <c r="AH27" i="39"/>
  <c r="AS27" i="39"/>
  <c r="BD27" i="39"/>
  <c r="BO27" i="39"/>
  <c r="BZ27" i="39"/>
  <c r="CK27" i="39"/>
  <c r="CV27" i="39"/>
  <c r="DG27" i="39"/>
  <c r="DR27" i="39"/>
  <c r="EC27" i="39"/>
  <c r="EN27" i="39"/>
  <c r="EY27" i="39"/>
  <c r="FJ27" i="39"/>
  <c r="L28" i="39"/>
  <c r="W28" i="39"/>
  <c r="AH28" i="39"/>
  <c r="AS28" i="39"/>
  <c r="BD28" i="39"/>
  <c r="BO28" i="39"/>
  <c r="BZ28" i="39"/>
  <c r="CK28" i="39"/>
  <c r="CV28" i="39"/>
  <c r="DG28" i="39"/>
  <c r="DR28" i="39"/>
  <c r="EC28" i="39"/>
  <c r="EN28" i="39"/>
  <c r="EY28" i="39"/>
  <c r="FJ28" i="39"/>
  <c r="L29" i="39"/>
  <c r="W29" i="39"/>
  <c r="AH29" i="39"/>
  <c r="AS29" i="39"/>
  <c r="BD29" i="39"/>
  <c r="BO29" i="39"/>
  <c r="BZ29" i="39"/>
  <c r="CK29" i="39"/>
  <c r="CV29" i="39"/>
  <c r="DG29" i="39"/>
  <c r="DR29" i="39"/>
  <c r="EC29" i="39"/>
  <c r="EN29" i="39"/>
  <c r="EY29" i="39"/>
  <c r="FJ29" i="39"/>
  <c r="L30" i="39"/>
  <c r="W30" i="39"/>
  <c r="AH30" i="39"/>
  <c r="AS30" i="39"/>
  <c r="BD30" i="39"/>
  <c r="BO30" i="39"/>
  <c r="BZ30" i="39"/>
  <c r="CK30" i="39"/>
  <c r="CV30" i="39"/>
  <c r="DG30" i="39"/>
  <c r="DR30" i="39"/>
  <c r="EC30" i="39"/>
  <c r="EN30" i="39"/>
  <c r="EY30" i="39"/>
  <c r="FJ30" i="39"/>
  <c r="GI30" i="39"/>
  <c r="L31" i="39"/>
  <c r="W31" i="39"/>
  <c r="AH31" i="39"/>
  <c r="AS31" i="39"/>
  <c r="BD31" i="39"/>
  <c r="BO31" i="39"/>
  <c r="BZ31" i="39"/>
  <c r="CK31" i="39"/>
  <c r="CV31" i="39"/>
  <c r="DG31" i="39"/>
  <c r="DR31" i="39"/>
  <c r="EC31" i="39"/>
  <c r="EN31" i="39"/>
  <c r="EY31" i="39"/>
  <c r="FJ31" i="39"/>
  <c r="L32" i="39"/>
  <c r="W32" i="39"/>
  <c r="AH32" i="39"/>
  <c r="AS32" i="39"/>
  <c r="BD32" i="39"/>
  <c r="BO32" i="39"/>
  <c r="BZ32" i="39"/>
  <c r="CK32" i="39"/>
  <c r="CV32" i="39"/>
  <c r="DG32" i="39"/>
  <c r="DR32" i="39"/>
  <c r="EC32" i="39"/>
  <c r="EN32" i="39"/>
  <c r="EY32" i="39"/>
  <c r="FJ32" i="39"/>
  <c r="GI32" i="39"/>
  <c r="L33" i="39"/>
  <c r="W33" i="39"/>
  <c r="AH33" i="39"/>
  <c r="AS33" i="39"/>
  <c r="BD33" i="39"/>
  <c r="BO33" i="39"/>
  <c r="BZ33" i="39"/>
  <c r="CK33" i="39"/>
  <c r="CV33" i="39"/>
  <c r="DG33" i="39"/>
  <c r="DR33" i="39"/>
  <c r="EC33" i="39"/>
  <c r="EN33" i="39"/>
  <c r="EY33" i="39"/>
  <c r="FJ33" i="39"/>
  <c r="L34" i="39"/>
  <c r="W34" i="39"/>
  <c r="AH34" i="39"/>
  <c r="AS34" i="39"/>
  <c r="BD34" i="39"/>
  <c r="BO34" i="39"/>
  <c r="BZ34" i="39"/>
  <c r="CK34" i="39"/>
  <c r="CV34" i="39"/>
  <c r="DG34" i="39"/>
  <c r="DR34" i="39"/>
  <c r="EC34" i="39"/>
  <c r="EN34" i="39"/>
  <c r="EY34" i="39"/>
  <c r="FJ34" i="39"/>
  <c r="GI34" i="39"/>
  <c r="L36" i="39"/>
  <c r="W36" i="39"/>
  <c r="AH36" i="39"/>
  <c r="AS36" i="39"/>
  <c r="BD36" i="39"/>
  <c r="BO36" i="39"/>
  <c r="BZ36" i="39"/>
  <c r="CK36" i="39"/>
  <c r="CV36" i="39"/>
  <c r="DG36" i="39"/>
  <c r="DR36" i="39"/>
  <c r="EC36" i="39"/>
  <c r="EN36" i="39"/>
  <c r="EY36" i="39"/>
  <c r="FJ36" i="39"/>
  <c r="L37" i="39"/>
  <c r="W37" i="39"/>
  <c r="GH37" i="39" s="1"/>
  <c r="AH37" i="39"/>
  <c r="AS37" i="39"/>
  <c r="BD37" i="39"/>
  <c r="BO37" i="39"/>
  <c r="BZ37" i="39"/>
  <c r="CK37" i="39"/>
  <c r="CV37" i="39"/>
  <c r="DG37" i="39"/>
  <c r="DR37" i="39"/>
  <c r="EC37" i="39"/>
  <c r="EN37" i="39"/>
  <c r="EY37" i="39"/>
  <c r="FJ37" i="39"/>
  <c r="L38" i="39"/>
  <c r="W38" i="39"/>
  <c r="AH38" i="39"/>
  <c r="AS38" i="39"/>
  <c r="BD38" i="39"/>
  <c r="BO38" i="39"/>
  <c r="BZ38" i="39"/>
  <c r="CK38" i="39"/>
  <c r="CV38" i="39"/>
  <c r="DG38" i="39"/>
  <c r="DR38" i="39"/>
  <c r="EC38" i="39"/>
  <c r="EN38" i="39"/>
  <c r="EY38" i="39"/>
  <c r="FJ38" i="39"/>
  <c r="GI38" i="39"/>
  <c r="L39" i="39"/>
  <c r="W39" i="39"/>
  <c r="AH39" i="39"/>
  <c r="AS39" i="39"/>
  <c r="BD39" i="39"/>
  <c r="BO39" i="39"/>
  <c r="BZ39" i="39"/>
  <c r="CK39" i="39"/>
  <c r="CV39" i="39"/>
  <c r="DG39" i="39"/>
  <c r="DR39" i="39"/>
  <c r="EC39" i="39"/>
  <c r="EN39" i="39"/>
  <c r="EY39" i="39"/>
  <c r="FJ39" i="39"/>
  <c r="L40" i="39"/>
  <c r="W40" i="39"/>
  <c r="AH40" i="39"/>
  <c r="AS40" i="39"/>
  <c r="BD40" i="39"/>
  <c r="BO40" i="39"/>
  <c r="BZ40" i="39"/>
  <c r="CK40" i="39"/>
  <c r="CV40" i="39"/>
  <c r="DG40" i="39"/>
  <c r="DR40" i="39"/>
  <c r="EC40" i="39"/>
  <c r="EN40" i="39"/>
  <c r="EY40" i="39"/>
  <c r="FJ40" i="39"/>
  <c r="GI40" i="39"/>
  <c r="L42" i="39"/>
  <c r="W42" i="39"/>
  <c r="AH42" i="39"/>
  <c r="AS42" i="39"/>
  <c r="BD42" i="39"/>
  <c r="BO42" i="39"/>
  <c r="BZ42" i="39"/>
  <c r="CK42" i="39"/>
  <c r="CV42" i="39"/>
  <c r="DG42" i="39"/>
  <c r="DR42" i="39"/>
  <c r="EC42" i="39"/>
  <c r="EN42" i="39"/>
  <c r="EY42" i="39"/>
  <c r="FJ42" i="39"/>
  <c r="GI42" i="39"/>
  <c r="L43" i="39"/>
  <c r="W43" i="39"/>
  <c r="AH43" i="39"/>
  <c r="AS43" i="39"/>
  <c r="BD43" i="39"/>
  <c r="BO43" i="39"/>
  <c r="BZ43" i="39"/>
  <c r="CK43" i="39"/>
  <c r="CV43" i="39"/>
  <c r="DG43" i="39"/>
  <c r="DR43" i="39"/>
  <c r="EC43" i="39"/>
  <c r="EN43" i="39"/>
  <c r="EY43" i="39"/>
  <c r="FJ43" i="39"/>
  <c r="L45" i="39"/>
  <c r="W45" i="39"/>
  <c r="AH45" i="39"/>
  <c r="AS45" i="39"/>
  <c r="BD45" i="39"/>
  <c r="BO45" i="39"/>
  <c r="BZ45" i="39"/>
  <c r="CK45" i="39"/>
  <c r="CV45" i="39"/>
  <c r="DG45" i="39"/>
  <c r="DR45" i="39"/>
  <c r="EC45" i="39"/>
  <c r="EN45" i="39"/>
  <c r="EY45" i="39"/>
  <c r="FJ45" i="39"/>
  <c r="L46" i="39"/>
  <c r="W46" i="39"/>
  <c r="AH46" i="39"/>
  <c r="AS46" i="39"/>
  <c r="BD46" i="39"/>
  <c r="BO46" i="39"/>
  <c r="BZ46" i="39"/>
  <c r="CK46" i="39"/>
  <c r="CV46" i="39"/>
  <c r="DG46" i="39"/>
  <c r="DR46" i="39"/>
  <c r="EC46" i="39"/>
  <c r="EN46" i="39"/>
  <c r="EY46" i="39"/>
  <c r="FJ46" i="39"/>
  <c r="L48" i="39"/>
  <c r="W48" i="39"/>
  <c r="AH48" i="39"/>
  <c r="AS48" i="39"/>
  <c r="BD48" i="39"/>
  <c r="BO48" i="39"/>
  <c r="BZ48" i="39"/>
  <c r="CK48" i="39"/>
  <c r="CV48" i="39"/>
  <c r="DG48" i="39"/>
  <c r="DR48" i="39"/>
  <c r="EC48" i="39"/>
  <c r="EN48" i="39"/>
  <c r="EY48" i="39"/>
  <c r="FJ48" i="39"/>
  <c r="L49" i="39"/>
  <c r="W49" i="39"/>
  <c r="AH49" i="39"/>
  <c r="AS49" i="39"/>
  <c r="BD49" i="39"/>
  <c r="BO49" i="39"/>
  <c r="BZ49" i="39"/>
  <c r="CK49" i="39"/>
  <c r="CV49" i="39"/>
  <c r="DG49" i="39"/>
  <c r="DR49" i="39"/>
  <c r="EC49" i="39"/>
  <c r="EN49" i="39"/>
  <c r="EY49" i="39"/>
  <c r="FJ49" i="39"/>
  <c r="L50" i="39"/>
  <c r="W50" i="39"/>
  <c r="AH50" i="39"/>
  <c r="AS50" i="39"/>
  <c r="BD50" i="39"/>
  <c r="BO50" i="39"/>
  <c r="BZ50" i="39"/>
  <c r="CK50" i="39"/>
  <c r="CV50" i="39"/>
  <c r="DG50" i="39"/>
  <c r="DR50" i="39"/>
  <c r="EC50" i="39"/>
  <c r="EN50" i="39"/>
  <c r="EY50" i="39"/>
  <c r="FJ50" i="39"/>
  <c r="GI50" i="39"/>
  <c r="L52" i="39"/>
  <c r="W52" i="39"/>
  <c r="AH52" i="39"/>
  <c r="AS52" i="39"/>
  <c r="BD52" i="39"/>
  <c r="BO52" i="39"/>
  <c r="BZ52" i="39"/>
  <c r="CK52" i="39"/>
  <c r="CV52" i="39"/>
  <c r="DG52" i="39"/>
  <c r="DR52" i="39"/>
  <c r="EC52" i="39"/>
  <c r="EN52" i="39"/>
  <c r="EY52" i="39"/>
  <c r="FJ52" i="39"/>
  <c r="L53" i="39"/>
  <c r="W53" i="39"/>
  <c r="AH53" i="39"/>
  <c r="AS53" i="39"/>
  <c r="BD53" i="39"/>
  <c r="BO53" i="39"/>
  <c r="BZ53" i="39"/>
  <c r="CK53" i="39"/>
  <c r="CV53" i="39"/>
  <c r="DG53" i="39"/>
  <c r="DR53" i="39"/>
  <c r="EC53" i="39"/>
  <c r="EN53" i="39"/>
  <c r="EY53" i="39"/>
  <c r="FJ53" i="39"/>
  <c r="L54" i="39"/>
  <c r="W54" i="39"/>
  <c r="AH54" i="39"/>
  <c r="AS54" i="39"/>
  <c r="BD54" i="39"/>
  <c r="BO54" i="39"/>
  <c r="BZ54" i="39"/>
  <c r="CK54" i="39"/>
  <c r="CV54" i="39"/>
  <c r="DG54" i="39"/>
  <c r="DR54" i="39"/>
  <c r="EC54" i="39"/>
  <c r="EN54" i="39"/>
  <c r="EY54" i="39"/>
  <c r="FJ54" i="39"/>
  <c r="GI54" i="39"/>
  <c r="L55" i="39"/>
  <c r="W55" i="39"/>
  <c r="AH55" i="39"/>
  <c r="AS55" i="39"/>
  <c r="BD55" i="39"/>
  <c r="BO55" i="39"/>
  <c r="BZ55" i="39"/>
  <c r="CK55" i="39"/>
  <c r="CV55" i="39"/>
  <c r="DG55" i="39"/>
  <c r="DR55" i="39"/>
  <c r="EC55" i="39"/>
  <c r="EN55" i="39"/>
  <c r="EY55" i="39"/>
  <c r="FJ55" i="39"/>
  <c r="L56" i="39"/>
  <c r="W56" i="39"/>
  <c r="AH56" i="39"/>
  <c r="AS56" i="39"/>
  <c r="BD56" i="39"/>
  <c r="BO56" i="39"/>
  <c r="BZ56" i="39"/>
  <c r="CK56" i="39"/>
  <c r="CV56" i="39"/>
  <c r="DG56" i="39"/>
  <c r="DR56" i="39"/>
  <c r="EC56" i="39"/>
  <c r="EN56" i="39"/>
  <c r="EY56" i="39"/>
  <c r="FJ56" i="39"/>
  <c r="GI56" i="39"/>
  <c r="L57" i="39"/>
  <c r="GH57" i="39" s="1"/>
  <c r="W57" i="39"/>
  <c r="AH57" i="39"/>
  <c r="AS57" i="39"/>
  <c r="BD57" i="39"/>
  <c r="BO57" i="39"/>
  <c r="BZ57" i="39"/>
  <c r="CK57" i="39"/>
  <c r="CV57" i="39"/>
  <c r="DG57" i="39"/>
  <c r="DR57" i="39"/>
  <c r="EC57" i="39"/>
  <c r="EN57" i="39"/>
  <c r="EY57" i="39"/>
  <c r="FJ57" i="39"/>
  <c r="L58" i="39"/>
  <c r="W58" i="39"/>
  <c r="AH58" i="39"/>
  <c r="AS58" i="39"/>
  <c r="BD58" i="39"/>
  <c r="BO58" i="39"/>
  <c r="BZ58" i="39"/>
  <c r="CK58" i="39"/>
  <c r="CV58" i="39"/>
  <c r="DG58" i="39"/>
  <c r="DR58" i="39"/>
  <c r="EC58" i="39"/>
  <c r="EN58" i="39"/>
  <c r="EY58" i="39"/>
  <c r="FJ58" i="39"/>
  <c r="GI58" i="39"/>
  <c r="L59" i="39"/>
  <c r="W59" i="39"/>
  <c r="AH59" i="39"/>
  <c r="AS59" i="39"/>
  <c r="BD59" i="39"/>
  <c r="BO59" i="39"/>
  <c r="BZ59" i="39"/>
  <c r="CK59" i="39"/>
  <c r="CV59" i="39"/>
  <c r="DG59" i="39"/>
  <c r="DR59" i="39"/>
  <c r="EC59" i="39"/>
  <c r="EN59" i="39"/>
  <c r="EY59" i="39"/>
  <c r="FJ59" i="39"/>
  <c r="L60" i="39"/>
  <c r="W60" i="39"/>
  <c r="AH60" i="39"/>
  <c r="AS60" i="39"/>
  <c r="BD60" i="39"/>
  <c r="BO60" i="39"/>
  <c r="BZ60" i="39"/>
  <c r="CK60" i="39"/>
  <c r="CV60" i="39"/>
  <c r="DG60" i="39"/>
  <c r="DR60" i="39"/>
  <c r="EC60" i="39"/>
  <c r="EN60" i="39"/>
  <c r="EY60" i="39"/>
  <c r="FJ60" i="39"/>
  <c r="L61" i="39"/>
  <c r="W61" i="39"/>
  <c r="AH61" i="39"/>
  <c r="AS61" i="39"/>
  <c r="BD61" i="39"/>
  <c r="BO61" i="39"/>
  <c r="BZ61" i="39"/>
  <c r="CK61" i="39"/>
  <c r="CV61" i="39"/>
  <c r="DG61" i="39"/>
  <c r="DR61" i="39"/>
  <c r="EC61" i="39"/>
  <c r="EN61" i="39"/>
  <c r="EY61" i="39"/>
  <c r="FJ61" i="39"/>
  <c r="L62" i="39"/>
  <c r="W62" i="39"/>
  <c r="AH62" i="39"/>
  <c r="AS62" i="39"/>
  <c r="BD62" i="39"/>
  <c r="BO62" i="39"/>
  <c r="BZ62" i="39"/>
  <c r="CK62" i="39"/>
  <c r="CV62" i="39"/>
  <c r="DG62" i="39"/>
  <c r="DR62" i="39"/>
  <c r="EC62" i="39"/>
  <c r="EN62" i="39"/>
  <c r="EY62" i="39"/>
  <c r="FJ62" i="39"/>
  <c r="L63" i="39"/>
  <c r="W63" i="39"/>
  <c r="AH63" i="39"/>
  <c r="AS63" i="39"/>
  <c r="BD63" i="39"/>
  <c r="BO63" i="39"/>
  <c r="BZ63" i="39"/>
  <c r="CK63" i="39"/>
  <c r="CV63" i="39"/>
  <c r="DG63" i="39"/>
  <c r="DR63" i="39"/>
  <c r="EC63" i="39"/>
  <c r="EN63" i="39"/>
  <c r="EY63" i="39"/>
  <c r="FJ63" i="39"/>
  <c r="L64" i="39"/>
  <c r="W64" i="39"/>
  <c r="AH64" i="39"/>
  <c r="AS64" i="39"/>
  <c r="BD64" i="39"/>
  <c r="BO64" i="39"/>
  <c r="BZ64" i="39"/>
  <c r="CK64" i="39"/>
  <c r="CV64" i="39"/>
  <c r="DG64" i="39"/>
  <c r="DR64" i="39"/>
  <c r="EC64" i="39"/>
  <c r="EN64" i="39"/>
  <c r="EY64" i="39"/>
  <c r="FJ64" i="39"/>
  <c r="GI64" i="39"/>
  <c r="L65" i="39"/>
  <c r="W65" i="39"/>
  <c r="AH65" i="39"/>
  <c r="AS65" i="39"/>
  <c r="BD65" i="39"/>
  <c r="BO65" i="39"/>
  <c r="BZ65" i="39"/>
  <c r="CK65" i="39"/>
  <c r="CV65" i="39"/>
  <c r="DG65" i="39"/>
  <c r="DR65" i="39"/>
  <c r="EC65" i="39"/>
  <c r="EN65" i="39"/>
  <c r="EY65" i="39"/>
  <c r="FJ65" i="39"/>
  <c r="GH65" i="39"/>
  <c r="L66" i="39"/>
  <c r="W66" i="39"/>
  <c r="AH66" i="39"/>
  <c r="AS66" i="39"/>
  <c r="BD66" i="39"/>
  <c r="BO66" i="39"/>
  <c r="BZ66" i="39"/>
  <c r="CK66" i="39"/>
  <c r="CV66" i="39"/>
  <c r="DG66" i="39"/>
  <c r="DR66" i="39"/>
  <c r="EC66" i="39"/>
  <c r="EN66" i="39"/>
  <c r="EY66" i="39"/>
  <c r="FJ66" i="39"/>
  <c r="GI66" i="39"/>
  <c r="L67" i="39"/>
  <c r="W67" i="39"/>
  <c r="AH67" i="39"/>
  <c r="AS67" i="39"/>
  <c r="BD67" i="39"/>
  <c r="BO67" i="39"/>
  <c r="BZ67" i="39"/>
  <c r="CK67" i="39"/>
  <c r="CV67" i="39"/>
  <c r="DG67" i="39"/>
  <c r="DR67" i="39"/>
  <c r="EC67" i="39"/>
  <c r="EN67" i="39"/>
  <c r="EY67" i="39"/>
  <c r="FJ67" i="39"/>
  <c r="L68" i="39"/>
  <c r="W68" i="39"/>
  <c r="AH68" i="39"/>
  <c r="AS68" i="39"/>
  <c r="BD68" i="39"/>
  <c r="BO68" i="39"/>
  <c r="BZ68" i="39"/>
  <c r="CK68" i="39"/>
  <c r="CV68" i="39"/>
  <c r="DG68" i="39"/>
  <c r="DR68" i="39"/>
  <c r="EC68" i="39"/>
  <c r="EN68" i="39"/>
  <c r="EY68" i="39"/>
  <c r="FJ68" i="39"/>
  <c r="L69" i="39"/>
  <c r="W69" i="39"/>
  <c r="AH69" i="39"/>
  <c r="AS69" i="39"/>
  <c r="BD69" i="39"/>
  <c r="BO69" i="39"/>
  <c r="BZ69" i="39"/>
  <c r="CK69" i="39"/>
  <c r="CV69" i="39"/>
  <c r="DG69" i="39"/>
  <c r="DR69" i="39"/>
  <c r="EC69" i="39"/>
  <c r="EN69" i="39"/>
  <c r="EY69" i="39"/>
  <c r="FJ69" i="39"/>
  <c r="L70" i="39"/>
  <c r="W70" i="39"/>
  <c r="AH70" i="39"/>
  <c r="AS70" i="39"/>
  <c r="BD70" i="39"/>
  <c r="BO70" i="39"/>
  <c r="BZ70" i="39"/>
  <c r="CK70" i="39"/>
  <c r="CV70" i="39"/>
  <c r="DG70" i="39"/>
  <c r="DR70" i="39"/>
  <c r="EC70" i="39"/>
  <c r="EN70" i="39"/>
  <c r="EY70" i="39"/>
  <c r="FJ70" i="39"/>
  <c r="GI70" i="39"/>
  <c r="L71" i="39"/>
  <c r="W71" i="39"/>
  <c r="AH71" i="39"/>
  <c r="AS71" i="39"/>
  <c r="BD71" i="39"/>
  <c r="BO71" i="39"/>
  <c r="BZ71" i="39"/>
  <c r="CK71" i="39"/>
  <c r="CV71" i="39"/>
  <c r="DG71" i="39"/>
  <c r="DR71" i="39"/>
  <c r="EC71" i="39"/>
  <c r="EN71" i="39"/>
  <c r="EY71" i="39"/>
  <c r="FJ71" i="39"/>
  <c r="L72" i="39"/>
  <c r="W72" i="39"/>
  <c r="AH72" i="39"/>
  <c r="AS72" i="39"/>
  <c r="BD72" i="39"/>
  <c r="BO72" i="39"/>
  <c r="BZ72" i="39"/>
  <c r="CK72" i="39"/>
  <c r="CV72" i="39"/>
  <c r="DG72" i="39"/>
  <c r="DR72" i="39"/>
  <c r="EC72" i="39"/>
  <c r="EN72" i="39"/>
  <c r="EY72" i="39"/>
  <c r="FJ72" i="39"/>
  <c r="GI72" i="39"/>
  <c r="L73" i="39"/>
  <c r="W73" i="39"/>
  <c r="AH73" i="39"/>
  <c r="AS73" i="39"/>
  <c r="BD73" i="39"/>
  <c r="BO73" i="39"/>
  <c r="BZ73" i="39"/>
  <c r="CK73" i="39"/>
  <c r="CV73" i="39"/>
  <c r="DG73" i="39"/>
  <c r="DR73" i="39"/>
  <c r="EC73" i="39"/>
  <c r="EN73" i="39"/>
  <c r="EY73" i="39"/>
  <c r="FJ73" i="39"/>
  <c r="L74" i="39"/>
  <c r="W74" i="39"/>
  <c r="AH74" i="39"/>
  <c r="AS74" i="39"/>
  <c r="BD74" i="39"/>
  <c r="BO74" i="39"/>
  <c r="BZ74" i="39"/>
  <c r="CK74" i="39"/>
  <c r="CV74" i="39"/>
  <c r="DG74" i="39"/>
  <c r="DR74" i="39"/>
  <c r="EC74" i="39"/>
  <c r="EN74" i="39"/>
  <c r="EY74" i="39"/>
  <c r="FJ74" i="39"/>
  <c r="GI74" i="39"/>
  <c r="L75" i="39"/>
  <c r="W75" i="39"/>
  <c r="AH75" i="39"/>
  <c r="AS75" i="39"/>
  <c r="BD75" i="39"/>
  <c r="BO75" i="39"/>
  <c r="BZ75" i="39"/>
  <c r="CK75" i="39"/>
  <c r="CV75" i="39"/>
  <c r="DG75" i="39"/>
  <c r="DR75" i="39"/>
  <c r="EC75" i="39"/>
  <c r="EN75" i="39"/>
  <c r="EY75" i="39"/>
  <c r="FJ75" i="39"/>
  <c r="L76" i="39"/>
  <c r="W76" i="39"/>
  <c r="AH76" i="39"/>
  <c r="AS76" i="39"/>
  <c r="BD76" i="39"/>
  <c r="BO76" i="39"/>
  <c r="BZ76" i="39"/>
  <c r="CK76" i="39"/>
  <c r="CV76" i="39"/>
  <c r="DG76" i="39"/>
  <c r="DR76" i="39"/>
  <c r="EC76" i="39"/>
  <c r="EN76" i="39"/>
  <c r="EY76" i="39"/>
  <c r="FJ76" i="39"/>
  <c r="L77" i="39"/>
  <c r="W77" i="39"/>
  <c r="AH77" i="39"/>
  <c r="AS77" i="39"/>
  <c r="BD77" i="39"/>
  <c r="BO77" i="39"/>
  <c r="BZ77" i="39"/>
  <c r="CK77" i="39"/>
  <c r="CV77" i="39"/>
  <c r="DG77" i="39"/>
  <c r="DR77" i="39"/>
  <c r="EC77" i="39"/>
  <c r="EN77" i="39"/>
  <c r="EY77" i="39"/>
  <c r="FJ77" i="39"/>
  <c r="L78" i="39"/>
  <c r="W78" i="39"/>
  <c r="AH78" i="39"/>
  <c r="AS78" i="39"/>
  <c r="BD78" i="39"/>
  <c r="BO78" i="39"/>
  <c r="BZ78" i="39"/>
  <c r="CK78" i="39"/>
  <c r="CV78" i="39"/>
  <c r="DG78" i="39"/>
  <c r="DR78" i="39"/>
  <c r="EC78" i="39"/>
  <c r="EN78" i="39"/>
  <c r="EY78" i="39"/>
  <c r="FJ78" i="39"/>
  <c r="GI78" i="39"/>
  <c r="L79" i="39"/>
  <c r="W79" i="39"/>
  <c r="AH79" i="39"/>
  <c r="AS79" i="39"/>
  <c r="BD79" i="39"/>
  <c r="BO79" i="39"/>
  <c r="BZ79" i="39"/>
  <c r="CK79" i="39"/>
  <c r="CV79" i="39"/>
  <c r="DG79" i="39"/>
  <c r="DR79" i="39"/>
  <c r="EC79" i="39"/>
  <c r="EN79" i="39"/>
  <c r="EY79" i="39"/>
  <c r="FJ79" i="39"/>
  <c r="L80" i="39"/>
  <c r="W80" i="39"/>
  <c r="AH80" i="39"/>
  <c r="AS80" i="39"/>
  <c r="BD80" i="39"/>
  <c r="BO80" i="39"/>
  <c r="BZ80" i="39"/>
  <c r="CK80" i="39"/>
  <c r="CV80" i="39"/>
  <c r="DG80" i="39"/>
  <c r="DR80" i="39"/>
  <c r="EC80" i="39"/>
  <c r="EN80" i="39"/>
  <c r="EY80" i="39"/>
  <c r="FJ80" i="39"/>
  <c r="GI80" i="39"/>
  <c r="L81" i="39"/>
  <c r="W81" i="39"/>
  <c r="AH81" i="39"/>
  <c r="AS81" i="39"/>
  <c r="BD81" i="39"/>
  <c r="BO81" i="39"/>
  <c r="BZ81" i="39"/>
  <c r="CK81" i="39"/>
  <c r="CV81" i="39"/>
  <c r="DG81" i="39"/>
  <c r="DR81" i="39"/>
  <c r="EC81" i="39"/>
  <c r="EN81" i="39"/>
  <c r="EY81" i="39"/>
  <c r="FJ81" i="39"/>
  <c r="L83" i="39"/>
  <c r="W83" i="39"/>
  <c r="AH83" i="39"/>
  <c r="AS83" i="39"/>
  <c r="BD83" i="39"/>
  <c r="BO83" i="39"/>
  <c r="BZ83" i="39"/>
  <c r="CK83" i="39"/>
  <c r="CV83" i="39"/>
  <c r="DG83" i="39"/>
  <c r="DR83" i="39"/>
  <c r="EC83" i="39"/>
  <c r="EN83" i="39"/>
  <c r="EY83" i="39"/>
  <c r="FJ83" i="39"/>
  <c r="L84" i="39"/>
  <c r="W84" i="39"/>
  <c r="AH84" i="39"/>
  <c r="AS84" i="39"/>
  <c r="BD84" i="39"/>
  <c r="BO84" i="39"/>
  <c r="BZ84" i="39"/>
  <c r="CK84" i="39"/>
  <c r="CV84" i="39"/>
  <c r="DG84" i="39"/>
  <c r="DR84" i="39"/>
  <c r="EC84" i="39"/>
  <c r="EN84" i="39"/>
  <c r="EY84" i="39"/>
  <c r="FJ84" i="39"/>
  <c r="L85" i="39"/>
  <c r="W85" i="39"/>
  <c r="AH85" i="39"/>
  <c r="AS85" i="39"/>
  <c r="BD85" i="39"/>
  <c r="BO85" i="39"/>
  <c r="BZ85" i="39"/>
  <c r="CK85" i="39"/>
  <c r="CV85" i="39"/>
  <c r="DG85" i="39"/>
  <c r="DR85" i="39"/>
  <c r="EC85" i="39"/>
  <c r="EN85" i="39"/>
  <c r="EY85" i="39"/>
  <c r="FJ85" i="39"/>
  <c r="L86" i="39"/>
  <c r="W86" i="39"/>
  <c r="AH86" i="39"/>
  <c r="AS86" i="39"/>
  <c r="BD86" i="39"/>
  <c r="BO86" i="39"/>
  <c r="BZ86" i="39"/>
  <c r="CK86" i="39"/>
  <c r="CV86" i="39"/>
  <c r="DG86" i="39"/>
  <c r="DR86" i="39"/>
  <c r="EC86" i="39"/>
  <c r="EN86" i="39"/>
  <c r="EY86" i="39"/>
  <c r="FJ86" i="39"/>
  <c r="L87" i="39"/>
  <c r="W87" i="39"/>
  <c r="AH87" i="39"/>
  <c r="AS87" i="39"/>
  <c r="BD87" i="39"/>
  <c r="BO87" i="39"/>
  <c r="BZ87" i="39"/>
  <c r="CK87" i="39"/>
  <c r="CV87" i="39"/>
  <c r="DG87" i="39"/>
  <c r="DR87" i="39"/>
  <c r="EC87" i="39"/>
  <c r="EN87" i="39"/>
  <c r="EY87" i="39"/>
  <c r="FJ87" i="39"/>
  <c r="L88" i="39"/>
  <c r="W88" i="39"/>
  <c r="AH88" i="39"/>
  <c r="AS88" i="39"/>
  <c r="BD88" i="39"/>
  <c r="BO88" i="39"/>
  <c r="BZ88" i="39"/>
  <c r="CK88" i="39"/>
  <c r="CV88" i="39"/>
  <c r="DG88" i="39"/>
  <c r="DR88" i="39"/>
  <c r="EC88" i="39"/>
  <c r="EN88" i="39"/>
  <c r="EY88" i="39"/>
  <c r="FJ88" i="39"/>
  <c r="GI88" i="39"/>
  <c r="L89" i="39"/>
  <c r="W89" i="39"/>
  <c r="AH89" i="39"/>
  <c r="AS89" i="39"/>
  <c r="BD89" i="39"/>
  <c r="BO89" i="39"/>
  <c r="BZ89" i="39"/>
  <c r="CK89" i="39"/>
  <c r="CV89" i="39"/>
  <c r="DG89" i="39"/>
  <c r="DR89" i="39"/>
  <c r="EC89" i="39"/>
  <c r="EN89" i="39"/>
  <c r="EY89" i="39"/>
  <c r="FJ89" i="39"/>
  <c r="L90" i="39"/>
  <c r="W90" i="39"/>
  <c r="AH90" i="39"/>
  <c r="AS90" i="39"/>
  <c r="BD90" i="39"/>
  <c r="BO90" i="39"/>
  <c r="BZ90" i="39"/>
  <c r="CK90" i="39"/>
  <c r="CV90" i="39"/>
  <c r="DG90" i="39"/>
  <c r="DR90" i="39"/>
  <c r="EC90" i="39"/>
  <c r="EN90" i="39"/>
  <c r="EY90" i="39"/>
  <c r="FJ90" i="39"/>
  <c r="L91" i="39"/>
  <c r="W91" i="39"/>
  <c r="AH91" i="39"/>
  <c r="AS91" i="39"/>
  <c r="BD91" i="39"/>
  <c r="BO91" i="39"/>
  <c r="BZ91" i="39"/>
  <c r="CK91" i="39"/>
  <c r="CV91" i="39"/>
  <c r="DG91" i="39"/>
  <c r="DR91" i="39"/>
  <c r="EC91" i="39"/>
  <c r="EN91" i="39"/>
  <c r="EY91" i="39"/>
  <c r="FJ91" i="39"/>
  <c r="L92" i="39"/>
  <c r="W92" i="39"/>
  <c r="AH92" i="39"/>
  <c r="AS92" i="39"/>
  <c r="BD92" i="39"/>
  <c r="BO92" i="39"/>
  <c r="BZ92" i="39"/>
  <c r="CK92" i="39"/>
  <c r="CV92" i="39"/>
  <c r="DG92" i="39"/>
  <c r="DR92" i="39"/>
  <c r="EC92" i="39"/>
  <c r="EN92" i="39"/>
  <c r="EY92" i="39"/>
  <c r="FJ92" i="39"/>
  <c r="L93" i="39"/>
  <c r="W93" i="39"/>
  <c r="AH93" i="39"/>
  <c r="AS93" i="39"/>
  <c r="BD93" i="39"/>
  <c r="BO93" i="39"/>
  <c r="BZ93" i="39"/>
  <c r="CK93" i="39"/>
  <c r="CV93" i="39"/>
  <c r="DG93" i="39"/>
  <c r="DR93" i="39"/>
  <c r="EC93" i="39"/>
  <c r="EN93" i="39"/>
  <c r="EY93" i="39"/>
  <c r="FJ93" i="39"/>
  <c r="L94" i="39"/>
  <c r="W94" i="39"/>
  <c r="AH94" i="39"/>
  <c r="AS94" i="39"/>
  <c r="BD94" i="39"/>
  <c r="BO94" i="39"/>
  <c r="BZ94" i="39"/>
  <c r="CK94" i="39"/>
  <c r="CV94" i="39"/>
  <c r="DG94" i="39"/>
  <c r="DR94" i="39"/>
  <c r="EC94" i="39"/>
  <c r="EN94" i="39"/>
  <c r="EY94" i="39"/>
  <c r="FJ94" i="39"/>
  <c r="GI94" i="39"/>
  <c r="L95" i="39"/>
  <c r="W95" i="39"/>
  <c r="AH95" i="39"/>
  <c r="AS95" i="39"/>
  <c r="BD95" i="39"/>
  <c r="BO95" i="39"/>
  <c r="BZ95" i="39"/>
  <c r="CK95" i="39"/>
  <c r="CV95" i="39"/>
  <c r="DG95" i="39"/>
  <c r="DR95" i="39"/>
  <c r="EC95" i="39"/>
  <c r="EN95" i="39"/>
  <c r="EY95" i="39"/>
  <c r="FJ95" i="39"/>
  <c r="L96" i="39"/>
  <c r="W96" i="39"/>
  <c r="AH96" i="39"/>
  <c r="AS96" i="39"/>
  <c r="BD96" i="39"/>
  <c r="BO96" i="39"/>
  <c r="BZ96" i="39"/>
  <c r="CK96" i="39"/>
  <c r="CV96" i="39"/>
  <c r="DG96" i="39"/>
  <c r="DR96" i="39"/>
  <c r="EC96" i="39"/>
  <c r="EN96" i="39"/>
  <c r="EY96" i="39"/>
  <c r="FJ96" i="39"/>
  <c r="GI96" i="39"/>
  <c r="L97" i="39"/>
  <c r="W97" i="39"/>
  <c r="AH97" i="39"/>
  <c r="AS97" i="39"/>
  <c r="BD97" i="39"/>
  <c r="BO97" i="39"/>
  <c r="BZ97" i="39"/>
  <c r="CK97" i="39"/>
  <c r="CV97" i="39"/>
  <c r="DG97" i="39"/>
  <c r="DR97" i="39"/>
  <c r="EC97" i="39"/>
  <c r="EN97" i="39"/>
  <c r="EY97" i="39"/>
  <c r="FJ97" i="39"/>
  <c r="L98" i="39"/>
  <c r="W98" i="39"/>
  <c r="AH98" i="39"/>
  <c r="AS98" i="39"/>
  <c r="BD98" i="39"/>
  <c r="BO98" i="39"/>
  <c r="BZ98" i="39"/>
  <c r="CK98" i="39"/>
  <c r="CV98" i="39"/>
  <c r="DG98" i="39"/>
  <c r="DR98" i="39"/>
  <c r="EC98" i="39"/>
  <c r="EN98" i="39"/>
  <c r="EY98" i="39"/>
  <c r="FJ98" i="39"/>
  <c r="L99" i="39"/>
  <c r="W99" i="39"/>
  <c r="AH99" i="39"/>
  <c r="AS99" i="39"/>
  <c r="BD99" i="39"/>
  <c r="BO99" i="39"/>
  <c r="BZ99" i="39"/>
  <c r="CK99" i="39"/>
  <c r="CV99" i="39"/>
  <c r="DG99" i="39"/>
  <c r="DR99" i="39"/>
  <c r="EC99" i="39"/>
  <c r="EN99" i="39"/>
  <c r="EY99" i="39"/>
  <c r="FJ99" i="39"/>
  <c r="L100" i="39"/>
  <c r="W100" i="39"/>
  <c r="AH100" i="39"/>
  <c r="AS100" i="39"/>
  <c r="BD100" i="39"/>
  <c r="BO100" i="39"/>
  <c r="BZ100" i="39"/>
  <c r="CK100" i="39"/>
  <c r="CV100" i="39"/>
  <c r="DG100" i="39"/>
  <c r="DR100" i="39"/>
  <c r="EC100" i="39"/>
  <c r="EN100" i="39"/>
  <c r="EY100" i="39"/>
  <c r="FJ100" i="39"/>
  <c r="L101" i="39"/>
  <c r="W101" i="39"/>
  <c r="AH101" i="39"/>
  <c r="AS101" i="39"/>
  <c r="BD101" i="39"/>
  <c r="BO101" i="39"/>
  <c r="BZ101" i="39"/>
  <c r="CK101" i="39"/>
  <c r="CV101" i="39"/>
  <c r="DG101" i="39"/>
  <c r="DR101" i="39"/>
  <c r="EC101" i="39"/>
  <c r="EN101" i="39"/>
  <c r="EY101" i="39"/>
  <c r="FJ101" i="39"/>
  <c r="L102" i="39"/>
  <c r="W102" i="39"/>
  <c r="AH102" i="39"/>
  <c r="AS102" i="39"/>
  <c r="BD102" i="39"/>
  <c r="BO102" i="39"/>
  <c r="BZ102" i="39"/>
  <c r="CK102" i="39"/>
  <c r="CV102" i="39"/>
  <c r="DG102" i="39"/>
  <c r="DR102" i="39"/>
  <c r="EC102" i="39"/>
  <c r="EN102" i="39"/>
  <c r="EY102" i="39"/>
  <c r="FJ102" i="39"/>
  <c r="GI102" i="39"/>
  <c r="L103" i="39"/>
  <c r="W103" i="39"/>
  <c r="AH103" i="39"/>
  <c r="AS103" i="39"/>
  <c r="BD103" i="39"/>
  <c r="BO103" i="39"/>
  <c r="BZ103" i="39"/>
  <c r="CK103" i="39"/>
  <c r="CV103" i="39"/>
  <c r="DG103" i="39"/>
  <c r="DR103" i="39"/>
  <c r="EC103" i="39"/>
  <c r="EN103" i="39"/>
  <c r="EY103" i="39"/>
  <c r="FJ103" i="39"/>
  <c r="L104" i="39"/>
  <c r="W104" i="39"/>
  <c r="AH104" i="39"/>
  <c r="AS104" i="39"/>
  <c r="BD104" i="39"/>
  <c r="BO104" i="39"/>
  <c r="BZ104" i="39"/>
  <c r="CK104" i="39"/>
  <c r="CV104" i="39"/>
  <c r="DG104" i="39"/>
  <c r="DR104" i="39"/>
  <c r="EC104" i="39"/>
  <c r="EN104" i="39"/>
  <c r="EY104" i="39"/>
  <c r="FJ104" i="39"/>
  <c r="L105" i="39"/>
  <c r="W105" i="39"/>
  <c r="AH105" i="39"/>
  <c r="AS105" i="39"/>
  <c r="BD105" i="39"/>
  <c r="BO105" i="39"/>
  <c r="BZ105" i="39"/>
  <c r="CK105" i="39"/>
  <c r="CV105" i="39"/>
  <c r="DG105" i="39"/>
  <c r="DR105" i="39"/>
  <c r="EC105" i="39"/>
  <c r="EN105" i="39"/>
  <c r="EY105" i="39"/>
  <c r="FJ105" i="39"/>
  <c r="L106" i="39"/>
  <c r="W106" i="39"/>
  <c r="AH106" i="39"/>
  <c r="AS106" i="39"/>
  <c r="BD106" i="39"/>
  <c r="BO106" i="39"/>
  <c r="BZ106" i="39"/>
  <c r="CK106" i="39"/>
  <c r="CV106" i="39"/>
  <c r="DG106" i="39"/>
  <c r="DR106" i="39"/>
  <c r="EC106" i="39"/>
  <c r="EN106" i="39"/>
  <c r="EY106" i="39"/>
  <c r="FJ106" i="39"/>
  <c r="GI106" i="39"/>
  <c r="L107" i="39"/>
  <c r="W107" i="39"/>
  <c r="AH107" i="39"/>
  <c r="AS107" i="39"/>
  <c r="BD107" i="39"/>
  <c r="BO107" i="39"/>
  <c r="BZ107" i="39"/>
  <c r="CK107" i="39"/>
  <c r="CV107" i="39"/>
  <c r="DG107" i="39"/>
  <c r="DR107" i="39"/>
  <c r="EC107" i="39"/>
  <c r="EN107" i="39"/>
  <c r="EY107" i="39"/>
  <c r="FJ107" i="39"/>
  <c r="L108" i="39"/>
  <c r="W108" i="39"/>
  <c r="AH108" i="39"/>
  <c r="AS108" i="39"/>
  <c r="BD108" i="39"/>
  <c r="BO108" i="39"/>
  <c r="BZ108" i="39"/>
  <c r="CK108" i="39"/>
  <c r="CV108" i="39"/>
  <c r="DG108" i="39"/>
  <c r="DR108" i="39"/>
  <c r="EC108" i="39"/>
  <c r="EN108" i="39"/>
  <c r="EY108" i="39"/>
  <c r="FJ108" i="39"/>
  <c r="L109" i="39"/>
  <c r="W109" i="39"/>
  <c r="AH109" i="39"/>
  <c r="AS109" i="39"/>
  <c r="BD109" i="39"/>
  <c r="BO109" i="39"/>
  <c r="BZ109" i="39"/>
  <c r="CK109" i="39"/>
  <c r="CV109" i="39"/>
  <c r="DG109" i="39"/>
  <c r="DR109" i="39"/>
  <c r="EC109" i="39"/>
  <c r="EN109" i="39"/>
  <c r="EY109" i="39"/>
  <c r="FJ109" i="39"/>
  <c r="L110" i="39"/>
  <c r="W110" i="39"/>
  <c r="AH110" i="39"/>
  <c r="AS110" i="39"/>
  <c r="BD110" i="39"/>
  <c r="BO110" i="39"/>
  <c r="BZ110" i="39"/>
  <c r="CK110" i="39"/>
  <c r="CV110" i="39"/>
  <c r="DG110" i="39"/>
  <c r="DR110" i="39"/>
  <c r="EC110" i="39"/>
  <c r="EN110" i="39"/>
  <c r="EY110" i="39"/>
  <c r="FJ110" i="39"/>
  <c r="L111" i="39"/>
  <c r="W111" i="39"/>
  <c r="AH111" i="39"/>
  <c r="AS111" i="39"/>
  <c r="BD111" i="39"/>
  <c r="BO111" i="39"/>
  <c r="BZ111" i="39"/>
  <c r="CK111" i="39"/>
  <c r="CV111" i="39"/>
  <c r="DG111" i="39"/>
  <c r="DR111" i="39"/>
  <c r="EC111" i="39"/>
  <c r="EN111" i="39"/>
  <c r="EY111" i="39"/>
  <c r="FJ111" i="39"/>
  <c r="L112" i="39"/>
  <c r="W112" i="39"/>
  <c r="AH112" i="39"/>
  <c r="AS112" i="39"/>
  <c r="BD112" i="39"/>
  <c r="BO112" i="39"/>
  <c r="BZ112" i="39"/>
  <c r="CK112" i="39"/>
  <c r="CV112" i="39"/>
  <c r="DG112" i="39"/>
  <c r="DR112" i="39"/>
  <c r="EC112" i="39"/>
  <c r="EN112" i="39"/>
  <c r="EY112" i="39"/>
  <c r="FJ112" i="39"/>
  <c r="GI112" i="39"/>
  <c r="L113" i="39"/>
  <c r="W113" i="39"/>
  <c r="AH113" i="39"/>
  <c r="AS113" i="39"/>
  <c r="BD113" i="39"/>
  <c r="BO113" i="39"/>
  <c r="BZ113" i="39"/>
  <c r="CK113" i="39"/>
  <c r="CV113" i="39"/>
  <c r="DG113" i="39"/>
  <c r="DR113" i="39"/>
  <c r="EC113" i="39"/>
  <c r="EN113" i="39"/>
  <c r="EY113" i="39"/>
  <c r="FJ113" i="39"/>
  <c r="L114" i="39"/>
  <c r="W114" i="39"/>
  <c r="AH114" i="39"/>
  <c r="AS114" i="39"/>
  <c r="BD114" i="39"/>
  <c r="BO114" i="39"/>
  <c r="BZ114" i="39"/>
  <c r="CK114" i="39"/>
  <c r="CV114" i="39"/>
  <c r="DG114" i="39"/>
  <c r="DR114" i="39"/>
  <c r="EC114" i="39"/>
  <c r="EN114" i="39"/>
  <c r="EY114" i="39"/>
  <c r="FJ114" i="39"/>
  <c r="GI114" i="39"/>
  <c r="L115" i="39"/>
  <c r="W115" i="39"/>
  <c r="AH115" i="39"/>
  <c r="AS115" i="39"/>
  <c r="BD115" i="39"/>
  <c r="BO115" i="39"/>
  <c r="BZ115" i="39"/>
  <c r="CK115" i="39"/>
  <c r="CV115" i="39"/>
  <c r="DG115" i="39"/>
  <c r="DR115" i="39"/>
  <c r="EC115" i="39"/>
  <c r="EN115" i="39"/>
  <c r="EY115" i="39"/>
  <c r="FJ115" i="39"/>
  <c r="L116" i="39"/>
  <c r="W116" i="39"/>
  <c r="AH116" i="39"/>
  <c r="AS116" i="39"/>
  <c r="BD116" i="39"/>
  <c r="BO116" i="39"/>
  <c r="BZ116" i="39"/>
  <c r="CK116" i="39"/>
  <c r="CV116" i="39"/>
  <c r="DG116" i="39"/>
  <c r="DR116" i="39"/>
  <c r="EC116" i="39"/>
  <c r="EN116" i="39"/>
  <c r="EY116" i="39"/>
  <c r="FJ116" i="39"/>
  <c r="L117" i="39"/>
  <c r="W117" i="39"/>
  <c r="AH117" i="39"/>
  <c r="AS117" i="39"/>
  <c r="BD117" i="39"/>
  <c r="BO117" i="39"/>
  <c r="BZ117" i="39"/>
  <c r="CK117" i="39"/>
  <c r="CV117" i="39"/>
  <c r="DG117" i="39"/>
  <c r="DR117" i="39"/>
  <c r="EC117" i="39"/>
  <c r="EN117" i="39"/>
  <c r="EY117" i="39"/>
  <c r="FJ117" i="39"/>
  <c r="L119" i="39"/>
  <c r="W119" i="39"/>
  <c r="AH119" i="39"/>
  <c r="AS119" i="39"/>
  <c r="BD119" i="39"/>
  <c r="BO119" i="39"/>
  <c r="BZ119" i="39"/>
  <c r="CK119" i="39"/>
  <c r="CV119" i="39"/>
  <c r="DG119" i="39"/>
  <c r="DR119" i="39"/>
  <c r="EC119" i="39"/>
  <c r="EN119" i="39"/>
  <c r="EY119" i="39"/>
  <c r="FJ119" i="39"/>
  <c r="L120" i="39"/>
  <c r="W120" i="39"/>
  <c r="AH120" i="39"/>
  <c r="AS120" i="39"/>
  <c r="BD120" i="39"/>
  <c r="BO120" i="39"/>
  <c r="BZ120" i="39"/>
  <c r="CK120" i="39"/>
  <c r="CV120" i="39"/>
  <c r="DG120" i="39"/>
  <c r="DR120" i="39"/>
  <c r="EC120" i="39"/>
  <c r="EN120" i="39"/>
  <c r="EY120" i="39"/>
  <c r="FJ120" i="39"/>
  <c r="GI120" i="39"/>
  <c r="L121" i="39"/>
  <c r="W121" i="39"/>
  <c r="AH121" i="39"/>
  <c r="AS121" i="39"/>
  <c r="BD121" i="39"/>
  <c r="BO121" i="39"/>
  <c r="BZ121" i="39"/>
  <c r="CK121" i="39"/>
  <c r="CV121" i="39"/>
  <c r="DG121" i="39"/>
  <c r="DR121" i="39"/>
  <c r="EC121" i="39"/>
  <c r="EN121" i="39"/>
  <c r="EY121" i="39"/>
  <c r="FJ121" i="39"/>
  <c r="L122" i="39"/>
  <c r="W122" i="39"/>
  <c r="AH122" i="39"/>
  <c r="AS122" i="39"/>
  <c r="BD122" i="39"/>
  <c r="BO122" i="39"/>
  <c r="BZ122" i="39"/>
  <c r="CK122" i="39"/>
  <c r="CV122" i="39"/>
  <c r="DG122" i="39"/>
  <c r="DR122" i="39"/>
  <c r="EC122" i="39"/>
  <c r="EN122" i="39"/>
  <c r="EY122" i="39"/>
  <c r="FJ122" i="39"/>
  <c r="L123" i="39"/>
  <c r="W123" i="39"/>
  <c r="AH123" i="39"/>
  <c r="AS123" i="39"/>
  <c r="BD123" i="39"/>
  <c r="BO123" i="39"/>
  <c r="BZ123" i="39"/>
  <c r="CK123" i="39"/>
  <c r="CV123" i="39"/>
  <c r="DG123" i="39"/>
  <c r="DR123" i="39"/>
  <c r="EC123" i="39"/>
  <c r="EN123" i="39"/>
  <c r="EY123" i="39"/>
  <c r="FJ123" i="39"/>
  <c r="L124" i="39"/>
  <c r="W124" i="39"/>
  <c r="AH124" i="39"/>
  <c r="AS124" i="39"/>
  <c r="BD124" i="39"/>
  <c r="BO124" i="39"/>
  <c r="BZ124" i="39"/>
  <c r="CK124" i="39"/>
  <c r="CV124" i="39"/>
  <c r="DG124" i="39"/>
  <c r="DR124" i="39"/>
  <c r="EC124" i="39"/>
  <c r="EN124" i="39"/>
  <c r="EY124" i="39"/>
  <c r="FJ124" i="39"/>
  <c r="L125" i="39"/>
  <c r="W125" i="39"/>
  <c r="AH125" i="39"/>
  <c r="AS125" i="39"/>
  <c r="BD125" i="39"/>
  <c r="BO125" i="39"/>
  <c r="BZ125" i="39"/>
  <c r="CK125" i="39"/>
  <c r="CV125" i="39"/>
  <c r="DG125" i="39"/>
  <c r="DR125" i="39"/>
  <c r="EC125" i="39"/>
  <c r="EN125" i="39"/>
  <c r="EY125" i="39"/>
  <c r="FJ125" i="39"/>
  <c r="L127" i="39"/>
  <c r="W127" i="39"/>
  <c r="AH127" i="39"/>
  <c r="AS127" i="39"/>
  <c r="BD127" i="39"/>
  <c r="BO127" i="39"/>
  <c r="BZ127" i="39"/>
  <c r="CK127" i="39"/>
  <c r="CV127" i="39"/>
  <c r="DG127" i="39"/>
  <c r="DR127" i="39"/>
  <c r="EC127" i="39"/>
  <c r="EN127" i="39"/>
  <c r="EY127" i="39"/>
  <c r="FJ127" i="39"/>
  <c r="L129" i="39"/>
  <c r="W129" i="39"/>
  <c r="AH129" i="39"/>
  <c r="AS129" i="39"/>
  <c r="BD129" i="39"/>
  <c r="BO129" i="39"/>
  <c r="BZ129" i="39"/>
  <c r="CK129" i="39"/>
  <c r="CV129" i="39"/>
  <c r="DG129" i="39"/>
  <c r="DR129" i="39"/>
  <c r="EC129" i="39"/>
  <c r="EN129" i="39"/>
  <c r="EY129" i="39"/>
  <c r="FJ129" i="39"/>
  <c r="L130" i="39"/>
  <c r="W130" i="39"/>
  <c r="AH130" i="39"/>
  <c r="AS130" i="39"/>
  <c r="BD130" i="39"/>
  <c r="BO130" i="39"/>
  <c r="BZ130" i="39"/>
  <c r="CK130" i="39"/>
  <c r="CV130" i="39"/>
  <c r="DG130" i="39"/>
  <c r="DR130" i="39"/>
  <c r="EC130" i="39"/>
  <c r="EN130" i="39"/>
  <c r="EY130" i="39"/>
  <c r="FJ130" i="39"/>
  <c r="L131" i="39"/>
  <c r="W131" i="39"/>
  <c r="AH131" i="39"/>
  <c r="AS131" i="39"/>
  <c r="BD131" i="39"/>
  <c r="BO131" i="39"/>
  <c r="BZ131" i="39"/>
  <c r="CK131" i="39"/>
  <c r="CV131" i="39"/>
  <c r="DG131" i="39"/>
  <c r="DR131" i="39"/>
  <c r="EC131" i="39"/>
  <c r="EN131" i="39"/>
  <c r="EY131" i="39"/>
  <c r="FJ131" i="39"/>
  <c r="L132" i="39"/>
  <c r="W132" i="39"/>
  <c r="AH132" i="39"/>
  <c r="AS132" i="39"/>
  <c r="BD132" i="39"/>
  <c r="BO132" i="39"/>
  <c r="BZ132" i="39"/>
  <c r="CK132" i="39"/>
  <c r="CV132" i="39"/>
  <c r="DG132" i="39"/>
  <c r="DR132" i="39"/>
  <c r="EC132" i="39"/>
  <c r="EN132" i="39"/>
  <c r="EY132" i="39"/>
  <c r="FJ132" i="39"/>
  <c r="L133" i="39"/>
  <c r="W133" i="39"/>
  <c r="AH133" i="39"/>
  <c r="AS133" i="39"/>
  <c r="BD133" i="39"/>
  <c r="BO133" i="39"/>
  <c r="BZ133" i="39"/>
  <c r="CK133" i="39"/>
  <c r="CV133" i="39"/>
  <c r="DG133" i="39"/>
  <c r="DR133" i="39"/>
  <c r="EC133" i="39"/>
  <c r="EN133" i="39"/>
  <c r="EY133" i="39"/>
  <c r="FJ133" i="39"/>
  <c r="L134" i="39"/>
  <c r="W134" i="39"/>
  <c r="AH134" i="39"/>
  <c r="AS134" i="39"/>
  <c r="BD134" i="39"/>
  <c r="BO134" i="39"/>
  <c r="BZ134" i="39"/>
  <c r="CK134" i="39"/>
  <c r="CV134" i="39"/>
  <c r="DG134" i="39"/>
  <c r="DR134" i="39"/>
  <c r="EC134" i="39"/>
  <c r="EN134" i="39"/>
  <c r="EY134" i="39"/>
  <c r="FJ134" i="39"/>
  <c r="L135" i="39"/>
  <c r="W135" i="39"/>
  <c r="AH135" i="39"/>
  <c r="AS135" i="39"/>
  <c r="BD135" i="39"/>
  <c r="BO135" i="39"/>
  <c r="BZ135" i="39"/>
  <c r="CK135" i="39"/>
  <c r="CV135" i="39"/>
  <c r="DG135" i="39"/>
  <c r="DR135" i="39"/>
  <c r="EC135" i="39"/>
  <c r="EN135" i="39"/>
  <c r="EY135" i="39"/>
  <c r="FJ135" i="39"/>
  <c r="L136" i="39"/>
  <c r="W136" i="39"/>
  <c r="AH136" i="39"/>
  <c r="AS136" i="39"/>
  <c r="BD136" i="39"/>
  <c r="BO136" i="39"/>
  <c r="BZ136" i="39"/>
  <c r="CK136" i="39"/>
  <c r="CV136" i="39"/>
  <c r="DG136" i="39"/>
  <c r="DR136" i="39"/>
  <c r="EC136" i="39"/>
  <c r="EN136" i="39"/>
  <c r="EY136" i="39"/>
  <c r="FJ136" i="39"/>
  <c r="L137" i="39"/>
  <c r="W137" i="39"/>
  <c r="AH137" i="39"/>
  <c r="AS137" i="39"/>
  <c r="BD137" i="39"/>
  <c r="BO137" i="39"/>
  <c r="BZ137" i="39"/>
  <c r="CK137" i="39"/>
  <c r="CV137" i="39"/>
  <c r="DG137" i="39"/>
  <c r="DR137" i="39"/>
  <c r="EC137" i="39"/>
  <c r="EN137" i="39"/>
  <c r="EY137" i="39"/>
  <c r="FJ137" i="39"/>
  <c r="L138" i="39"/>
  <c r="W138" i="39"/>
  <c r="AH138" i="39"/>
  <c r="AS138" i="39"/>
  <c r="BD138" i="39"/>
  <c r="BO138" i="39"/>
  <c r="BZ138" i="39"/>
  <c r="CK138" i="39"/>
  <c r="CV138" i="39"/>
  <c r="DG138" i="39"/>
  <c r="DR138" i="39"/>
  <c r="EC138" i="39"/>
  <c r="EN138" i="39"/>
  <c r="EY138" i="39"/>
  <c r="FJ138" i="39"/>
  <c r="L139" i="39"/>
  <c r="W139" i="39"/>
  <c r="AH139" i="39"/>
  <c r="AS139" i="39"/>
  <c r="BD139" i="39"/>
  <c r="BO139" i="39"/>
  <c r="BZ139" i="39"/>
  <c r="CK139" i="39"/>
  <c r="CV139" i="39"/>
  <c r="DG139" i="39"/>
  <c r="DR139" i="39"/>
  <c r="EC139" i="39"/>
  <c r="EN139" i="39"/>
  <c r="EY139" i="39"/>
  <c r="FJ139" i="39"/>
  <c r="L140" i="39"/>
  <c r="W140" i="39"/>
  <c r="AH140" i="39"/>
  <c r="AS140" i="39"/>
  <c r="BD140" i="39"/>
  <c r="BO140" i="39"/>
  <c r="BZ140" i="39"/>
  <c r="CK140" i="39"/>
  <c r="CV140" i="39"/>
  <c r="DG140" i="39"/>
  <c r="DR140" i="39"/>
  <c r="EC140" i="39"/>
  <c r="EN140" i="39"/>
  <c r="EY140" i="39"/>
  <c r="FJ140" i="39"/>
  <c r="L141" i="39"/>
  <c r="W141" i="39"/>
  <c r="AH141" i="39"/>
  <c r="AS141" i="39"/>
  <c r="BD141" i="39"/>
  <c r="BO141" i="39"/>
  <c r="BZ141" i="39"/>
  <c r="CK141" i="39"/>
  <c r="CV141" i="39"/>
  <c r="DG141" i="39"/>
  <c r="DR141" i="39"/>
  <c r="EC141" i="39"/>
  <c r="EN141" i="39"/>
  <c r="EY141" i="39"/>
  <c r="FJ141" i="39"/>
  <c r="GH141" i="39"/>
  <c r="L142" i="39"/>
  <c r="W142" i="39"/>
  <c r="AH142" i="39"/>
  <c r="AS142" i="39"/>
  <c r="BD142" i="39"/>
  <c r="BO142" i="39"/>
  <c r="BZ142" i="39"/>
  <c r="CK142" i="39"/>
  <c r="CV142" i="39"/>
  <c r="DG142" i="39"/>
  <c r="DR142" i="39"/>
  <c r="EC142" i="39"/>
  <c r="EN142" i="39"/>
  <c r="EY142" i="39"/>
  <c r="FJ142" i="39"/>
  <c r="L143" i="39"/>
  <c r="W143" i="39"/>
  <c r="AH143" i="39"/>
  <c r="AS143" i="39"/>
  <c r="BD143" i="39"/>
  <c r="BO143" i="39"/>
  <c r="BZ143" i="39"/>
  <c r="CK143" i="39"/>
  <c r="CV143" i="39"/>
  <c r="DG143" i="39"/>
  <c r="DR143" i="39"/>
  <c r="EC143" i="39"/>
  <c r="EN143" i="39"/>
  <c r="EY143" i="39"/>
  <c r="FJ143" i="39"/>
  <c r="L144" i="39"/>
  <c r="W144" i="39"/>
  <c r="AH144" i="39"/>
  <c r="AS144" i="39"/>
  <c r="BD144" i="39"/>
  <c r="BO144" i="39"/>
  <c r="BZ144" i="39"/>
  <c r="CK144" i="39"/>
  <c r="CV144" i="39"/>
  <c r="DG144" i="39"/>
  <c r="DR144" i="39"/>
  <c r="EC144" i="39"/>
  <c r="EN144" i="39"/>
  <c r="EY144" i="39"/>
  <c r="FJ144" i="39"/>
  <c r="L145" i="39"/>
  <c r="W145" i="39"/>
  <c r="AH145" i="39"/>
  <c r="AS145" i="39"/>
  <c r="BD145" i="39"/>
  <c r="BO145" i="39"/>
  <c r="BZ145" i="39"/>
  <c r="CK145" i="39"/>
  <c r="CV145" i="39"/>
  <c r="DG145" i="39"/>
  <c r="DR145" i="39"/>
  <c r="EC145" i="39"/>
  <c r="EN145" i="39"/>
  <c r="EY145" i="39"/>
  <c r="FJ145" i="39"/>
  <c r="L146" i="39"/>
  <c r="W146" i="39"/>
  <c r="AH146" i="39"/>
  <c r="AS146" i="39"/>
  <c r="BD146" i="39"/>
  <c r="BO146" i="39"/>
  <c r="BZ146" i="39"/>
  <c r="CK146" i="39"/>
  <c r="CV146" i="39"/>
  <c r="DG146" i="39"/>
  <c r="DR146" i="39"/>
  <c r="EC146" i="39"/>
  <c r="EN146" i="39"/>
  <c r="EY146" i="39"/>
  <c r="FJ146" i="39"/>
  <c r="L147" i="39"/>
  <c r="W147" i="39"/>
  <c r="AH147" i="39"/>
  <c r="AS147" i="39"/>
  <c r="BD147" i="39"/>
  <c r="BO147" i="39"/>
  <c r="BZ147" i="39"/>
  <c r="CK147" i="39"/>
  <c r="CV147" i="39"/>
  <c r="DG147" i="39"/>
  <c r="DR147" i="39"/>
  <c r="EC147" i="39"/>
  <c r="EN147" i="39"/>
  <c r="EY147" i="39"/>
  <c r="FJ147" i="39"/>
  <c r="L148" i="39"/>
  <c r="W148" i="39"/>
  <c r="AH148" i="39"/>
  <c r="AS148" i="39"/>
  <c r="BD148" i="39"/>
  <c r="BO148" i="39"/>
  <c r="BZ148" i="39"/>
  <c r="CK148" i="39"/>
  <c r="CV148" i="39"/>
  <c r="DG148" i="39"/>
  <c r="DR148" i="39"/>
  <c r="EC148" i="39"/>
  <c r="EN148" i="39"/>
  <c r="EY148" i="39"/>
  <c r="FJ148" i="39"/>
  <c r="L149" i="39"/>
  <c r="W149" i="39"/>
  <c r="AH149" i="39"/>
  <c r="AS149" i="39"/>
  <c r="BD149" i="39"/>
  <c r="BO149" i="39"/>
  <c r="BZ149" i="39"/>
  <c r="CK149" i="39"/>
  <c r="CV149" i="39"/>
  <c r="DG149" i="39"/>
  <c r="DR149" i="39"/>
  <c r="EC149" i="39"/>
  <c r="EN149" i="39"/>
  <c r="EY149" i="39"/>
  <c r="FJ149" i="39"/>
  <c r="L150" i="39"/>
  <c r="W150" i="39"/>
  <c r="AH150" i="39"/>
  <c r="AS150" i="39"/>
  <c r="BD150" i="39"/>
  <c r="BO150" i="39"/>
  <c r="BZ150" i="39"/>
  <c r="CK150" i="39"/>
  <c r="CV150" i="39"/>
  <c r="DG150" i="39"/>
  <c r="DR150" i="39"/>
  <c r="EC150" i="39"/>
  <c r="EN150" i="39"/>
  <c r="EY150" i="39"/>
  <c r="FJ150" i="39"/>
  <c r="L151" i="39"/>
  <c r="W151" i="39"/>
  <c r="AH151" i="39"/>
  <c r="AS151" i="39"/>
  <c r="BD151" i="39"/>
  <c r="BO151" i="39"/>
  <c r="BZ151" i="39"/>
  <c r="CK151" i="39"/>
  <c r="CV151" i="39"/>
  <c r="DG151" i="39"/>
  <c r="DR151" i="39"/>
  <c r="EC151" i="39"/>
  <c r="EN151" i="39"/>
  <c r="EY151" i="39"/>
  <c r="FJ151" i="39"/>
  <c r="L152" i="39"/>
  <c r="W152" i="39"/>
  <c r="AH152" i="39"/>
  <c r="AS152" i="39"/>
  <c r="BD152" i="39"/>
  <c r="BO152" i="39"/>
  <c r="BZ152" i="39"/>
  <c r="CK152" i="39"/>
  <c r="CV152" i="39"/>
  <c r="DG152" i="39"/>
  <c r="DR152" i="39"/>
  <c r="EC152" i="39"/>
  <c r="EN152" i="39"/>
  <c r="EY152" i="39"/>
  <c r="FJ152" i="39"/>
  <c r="L153" i="39"/>
  <c r="W153" i="39"/>
  <c r="AH153" i="39"/>
  <c r="AS153" i="39"/>
  <c r="BD153" i="39"/>
  <c r="BO153" i="39"/>
  <c r="BZ153" i="39"/>
  <c r="CK153" i="39"/>
  <c r="CV153" i="39"/>
  <c r="DG153" i="39"/>
  <c r="DR153" i="39"/>
  <c r="EC153" i="39"/>
  <c r="EN153" i="39"/>
  <c r="EY153" i="39"/>
  <c r="FJ153" i="39"/>
  <c r="L154" i="39"/>
  <c r="W154" i="39"/>
  <c r="AH154" i="39"/>
  <c r="AS154" i="39"/>
  <c r="BD154" i="39"/>
  <c r="BO154" i="39"/>
  <c r="BZ154" i="39"/>
  <c r="CK154" i="39"/>
  <c r="CV154" i="39"/>
  <c r="DG154" i="39"/>
  <c r="DR154" i="39"/>
  <c r="EC154" i="39"/>
  <c r="EN154" i="39"/>
  <c r="EY154" i="39"/>
  <c r="FJ154" i="39"/>
  <c r="L155" i="39"/>
  <c r="W155" i="39"/>
  <c r="AH155" i="39"/>
  <c r="AS155" i="39"/>
  <c r="BD155" i="39"/>
  <c r="BO155" i="39"/>
  <c r="BZ155" i="39"/>
  <c r="CK155" i="39"/>
  <c r="CV155" i="39"/>
  <c r="DG155" i="39"/>
  <c r="DR155" i="39"/>
  <c r="EC155" i="39"/>
  <c r="EN155" i="39"/>
  <c r="EY155" i="39"/>
  <c r="FJ155" i="39"/>
  <c r="L156" i="39"/>
  <c r="W156" i="39"/>
  <c r="AH156" i="39"/>
  <c r="AS156" i="39"/>
  <c r="BD156" i="39"/>
  <c r="BO156" i="39"/>
  <c r="BZ156" i="39"/>
  <c r="CK156" i="39"/>
  <c r="CV156" i="39"/>
  <c r="DG156" i="39"/>
  <c r="DR156" i="39"/>
  <c r="EC156" i="39"/>
  <c r="EN156" i="39"/>
  <c r="EY156" i="39"/>
  <c r="FJ156" i="39"/>
  <c r="L157" i="39"/>
  <c r="W157" i="39"/>
  <c r="AH157" i="39"/>
  <c r="AS157" i="39"/>
  <c r="BD157" i="39"/>
  <c r="BO157" i="39"/>
  <c r="BZ157" i="39"/>
  <c r="CK157" i="39"/>
  <c r="CV157" i="39"/>
  <c r="DG157" i="39"/>
  <c r="DR157" i="39"/>
  <c r="EC157" i="39"/>
  <c r="EN157" i="39"/>
  <c r="EY157" i="39"/>
  <c r="FJ157" i="39"/>
  <c r="GH157" i="39"/>
  <c r="L158" i="39"/>
  <c r="W158" i="39"/>
  <c r="AH158" i="39"/>
  <c r="AS158" i="39"/>
  <c r="BD158" i="39"/>
  <c r="BO158" i="39"/>
  <c r="BZ158" i="39"/>
  <c r="CK158" i="39"/>
  <c r="CV158" i="39"/>
  <c r="DG158" i="39"/>
  <c r="DR158" i="39"/>
  <c r="EC158" i="39"/>
  <c r="EN158" i="39"/>
  <c r="EY158" i="39"/>
  <c r="FJ158" i="39"/>
  <c r="L159" i="39"/>
  <c r="W159" i="39"/>
  <c r="AH159" i="39"/>
  <c r="AS159" i="39"/>
  <c r="BD159" i="39"/>
  <c r="BO159" i="39"/>
  <c r="BZ159" i="39"/>
  <c r="CK159" i="39"/>
  <c r="CV159" i="39"/>
  <c r="DG159" i="39"/>
  <c r="DR159" i="39"/>
  <c r="EC159" i="39"/>
  <c r="EN159" i="39"/>
  <c r="EY159" i="39"/>
  <c r="FJ159" i="39"/>
  <c r="L160" i="39"/>
  <c r="W160" i="39"/>
  <c r="AH160" i="39"/>
  <c r="AS160" i="39"/>
  <c r="BD160" i="39"/>
  <c r="BO160" i="39"/>
  <c r="BZ160" i="39"/>
  <c r="CK160" i="39"/>
  <c r="CV160" i="39"/>
  <c r="DG160" i="39"/>
  <c r="DR160" i="39"/>
  <c r="EC160" i="39"/>
  <c r="EN160" i="39"/>
  <c r="EY160" i="39"/>
  <c r="FJ160" i="39"/>
  <c r="L161" i="39"/>
  <c r="W161" i="39"/>
  <c r="AH161" i="39"/>
  <c r="AS161" i="39"/>
  <c r="BD161" i="39"/>
  <c r="BO161" i="39"/>
  <c r="BZ161" i="39"/>
  <c r="CK161" i="39"/>
  <c r="CV161" i="39"/>
  <c r="DG161" i="39"/>
  <c r="DR161" i="39"/>
  <c r="EC161" i="39"/>
  <c r="EN161" i="39"/>
  <c r="EY161" i="39"/>
  <c r="FJ161" i="39"/>
  <c r="L162" i="39"/>
  <c r="W162" i="39"/>
  <c r="AH162" i="39"/>
  <c r="AS162" i="39"/>
  <c r="BD162" i="39"/>
  <c r="BO162" i="39"/>
  <c r="BZ162" i="39"/>
  <c r="CK162" i="39"/>
  <c r="CV162" i="39"/>
  <c r="DG162" i="39"/>
  <c r="DR162" i="39"/>
  <c r="EC162" i="39"/>
  <c r="EN162" i="39"/>
  <c r="EY162" i="39"/>
  <c r="FJ162" i="39"/>
  <c r="L163" i="39"/>
  <c r="W163" i="39"/>
  <c r="AH163" i="39"/>
  <c r="AS163" i="39"/>
  <c r="BD163" i="39"/>
  <c r="BO163" i="39"/>
  <c r="BZ163" i="39"/>
  <c r="CK163" i="39"/>
  <c r="CV163" i="39"/>
  <c r="DG163" i="39"/>
  <c r="DR163" i="39"/>
  <c r="EC163" i="39"/>
  <c r="EN163" i="39"/>
  <c r="EY163" i="39"/>
  <c r="FJ163" i="39"/>
  <c r="L164" i="39"/>
  <c r="W164" i="39"/>
  <c r="AH164" i="39"/>
  <c r="AS164" i="39"/>
  <c r="BD164" i="39"/>
  <c r="BO164" i="39"/>
  <c r="BZ164" i="39"/>
  <c r="CK164" i="39"/>
  <c r="CV164" i="39"/>
  <c r="DG164" i="39"/>
  <c r="DR164" i="39"/>
  <c r="EC164" i="39"/>
  <c r="EN164" i="39"/>
  <c r="EY164" i="39"/>
  <c r="FJ164" i="39"/>
  <c r="L165" i="39"/>
  <c r="GH165" i="39" s="1"/>
  <c r="W165" i="39"/>
  <c r="AH165" i="39"/>
  <c r="AS165" i="39"/>
  <c r="BD165" i="39"/>
  <c r="BO165" i="39"/>
  <c r="BZ165" i="39"/>
  <c r="CK165" i="39"/>
  <c r="CV165" i="39"/>
  <c r="DG165" i="39"/>
  <c r="DR165" i="39"/>
  <c r="EC165" i="39"/>
  <c r="EN165" i="39"/>
  <c r="EY165" i="39"/>
  <c r="FJ165" i="39"/>
  <c r="L166" i="39"/>
  <c r="W166" i="39"/>
  <c r="AH166" i="39"/>
  <c r="AS166" i="39"/>
  <c r="BD166" i="39"/>
  <c r="BO166" i="39"/>
  <c r="BZ166" i="39"/>
  <c r="CK166" i="39"/>
  <c r="CV166" i="39"/>
  <c r="DG166" i="39"/>
  <c r="DR166" i="39"/>
  <c r="EC166" i="39"/>
  <c r="EN166" i="39"/>
  <c r="EY166" i="39"/>
  <c r="FJ166" i="39"/>
  <c r="L167" i="39"/>
  <c r="W167" i="39"/>
  <c r="AH167" i="39"/>
  <c r="AS167" i="39"/>
  <c r="BD167" i="39"/>
  <c r="BO167" i="39"/>
  <c r="BZ167" i="39"/>
  <c r="CK167" i="39"/>
  <c r="CV167" i="39"/>
  <c r="DG167" i="39"/>
  <c r="DR167" i="39"/>
  <c r="EC167" i="39"/>
  <c r="EN167" i="39"/>
  <c r="EY167" i="39"/>
  <c r="FJ167" i="39"/>
  <c r="L168" i="39"/>
  <c r="W168" i="39"/>
  <c r="AH168" i="39"/>
  <c r="AS168" i="39"/>
  <c r="BD168" i="39"/>
  <c r="BO168" i="39"/>
  <c r="BZ168" i="39"/>
  <c r="CK168" i="39"/>
  <c r="CV168" i="39"/>
  <c r="DG168" i="39"/>
  <c r="DR168" i="39"/>
  <c r="EC168" i="39"/>
  <c r="EN168" i="39"/>
  <c r="EY168" i="39"/>
  <c r="FJ168" i="39"/>
  <c r="L169" i="39"/>
  <c r="W169" i="39"/>
  <c r="AH169" i="39"/>
  <c r="AS169" i="39"/>
  <c r="BD169" i="39"/>
  <c r="BO169" i="39"/>
  <c r="BZ169" i="39"/>
  <c r="CK169" i="39"/>
  <c r="CV169" i="39"/>
  <c r="DG169" i="39"/>
  <c r="DR169" i="39"/>
  <c r="EC169" i="39"/>
  <c r="EN169" i="39"/>
  <c r="EY169" i="39"/>
  <c r="FJ169" i="39"/>
  <c r="L170" i="39"/>
  <c r="W170" i="39"/>
  <c r="AH170" i="39"/>
  <c r="AS170" i="39"/>
  <c r="BD170" i="39"/>
  <c r="BO170" i="39"/>
  <c r="BZ170" i="39"/>
  <c r="CK170" i="39"/>
  <c r="CV170" i="39"/>
  <c r="DG170" i="39"/>
  <c r="DR170" i="39"/>
  <c r="EC170" i="39"/>
  <c r="EN170" i="39"/>
  <c r="EY170" i="39"/>
  <c r="FJ170" i="39"/>
  <c r="L171" i="39"/>
  <c r="W171" i="39"/>
  <c r="AH171" i="39"/>
  <c r="AS171" i="39"/>
  <c r="BD171" i="39"/>
  <c r="BO171" i="39"/>
  <c r="BZ171" i="39"/>
  <c r="CK171" i="39"/>
  <c r="CV171" i="39"/>
  <c r="DG171" i="39"/>
  <c r="DR171" i="39"/>
  <c r="EC171" i="39"/>
  <c r="EN171" i="39"/>
  <c r="EY171" i="39"/>
  <c r="FJ171" i="39"/>
  <c r="L172" i="39"/>
  <c r="W172" i="39"/>
  <c r="AH172" i="39"/>
  <c r="AS172" i="39"/>
  <c r="BD172" i="39"/>
  <c r="BO172" i="39"/>
  <c r="BZ172" i="39"/>
  <c r="CK172" i="39"/>
  <c r="CV172" i="39"/>
  <c r="DG172" i="39"/>
  <c r="DR172" i="39"/>
  <c r="EC172" i="39"/>
  <c r="EN172" i="39"/>
  <c r="EY172" i="39"/>
  <c r="FJ172" i="39"/>
  <c r="L173" i="39"/>
  <c r="GH173" i="39" s="1"/>
  <c r="W173" i="39"/>
  <c r="AH173" i="39"/>
  <c r="AS173" i="39"/>
  <c r="BD173" i="39"/>
  <c r="BO173" i="39"/>
  <c r="BZ173" i="39"/>
  <c r="CK173" i="39"/>
  <c r="CV173" i="39"/>
  <c r="DG173" i="39"/>
  <c r="DR173" i="39"/>
  <c r="EC173" i="39"/>
  <c r="EN173" i="39"/>
  <c r="EY173" i="39"/>
  <c r="FJ173" i="39"/>
  <c r="L174" i="39"/>
  <c r="W174" i="39"/>
  <c r="AH174" i="39"/>
  <c r="AS174" i="39"/>
  <c r="BD174" i="39"/>
  <c r="BO174" i="39"/>
  <c r="BZ174" i="39"/>
  <c r="CK174" i="39"/>
  <c r="CV174" i="39"/>
  <c r="DG174" i="39"/>
  <c r="DR174" i="39"/>
  <c r="EC174" i="39"/>
  <c r="EN174" i="39"/>
  <c r="EY174" i="39"/>
  <c r="FJ174" i="39"/>
  <c r="L175" i="39"/>
  <c r="W175" i="39"/>
  <c r="AH175" i="39"/>
  <c r="AS175" i="39"/>
  <c r="BD175" i="39"/>
  <c r="BO175" i="39"/>
  <c r="BZ175" i="39"/>
  <c r="CK175" i="39"/>
  <c r="CV175" i="39"/>
  <c r="DG175" i="39"/>
  <c r="DR175" i="39"/>
  <c r="EC175" i="39"/>
  <c r="EN175" i="39"/>
  <c r="EY175" i="39"/>
  <c r="FJ175" i="39"/>
  <c r="L176" i="39"/>
  <c r="W176" i="39"/>
  <c r="AH176" i="39"/>
  <c r="AS176" i="39"/>
  <c r="BD176" i="39"/>
  <c r="BO176" i="39"/>
  <c r="BZ176" i="39"/>
  <c r="CK176" i="39"/>
  <c r="CV176" i="39"/>
  <c r="DG176" i="39"/>
  <c r="DR176" i="39"/>
  <c r="EC176" i="39"/>
  <c r="EN176" i="39"/>
  <c r="EY176" i="39"/>
  <c r="FJ176" i="39"/>
  <c r="L177" i="39"/>
  <c r="W177" i="39"/>
  <c r="AH177" i="39"/>
  <c r="AS177" i="39"/>
  <c r="BD177" i="39"/>
  <c r="BO177" i="39"/>
  <c r="BZ177" i="39"/>
  <c r="CK177" i="39"/>
  <c r="CV177" i="39"/>
  <c r="DG177" i="39"/>
  <c r="DR177" i="39"/>
  <c r="EC177" i="39"/>
  <c r="EN177" i="39"/>
  <c r="EY177" i="39"/>
  <c r="FJ177" i="39"/>
  <c r="L178" i="39"/>
  <c r="W178" i="39"/>
  <c r="AH178" i="39"/>
  <c r="AS178" i="39"/>
  <c r="BD178" i="39"/>
  <c r="BO178" i="39"/>
  <c r="BZ178" i="39"/>
  <c r="CK178" i="39"/>
  <c r="CV178" i="39"/>
  <c r="DG178" i="39"/>
  <c r="DR178" i="39"/>
  <c r="EC178" i="39"/>
  <c r="EN178" i="39"/>
  <c r="EY178" i="39"/>
  <c r="FJ178" i="39"/>
  <c r="L179" i="39"/>
  <c r="W179" i="39"/>
  <c r="AH179" i="39"/>
  <c r="AS179" i="39"/>
  <c r="BD179" i="39"/>
  <c r="BO179" i="39"/>
  <c r="BZ179" i="39"/>
  <c r="CK179" i="39"/>
  <c r="CV179" i="39"/>
  <c r="DG179" i="39"/>
  <c r="DR179" i="39"/>
  <c r="EC179" i="39"/>
  <c r="EN179" i="39"/>
  <c r="EY179" i="39"/>
  <c r="FJ179" i="39"/>
  <c r="L180" i="39"/>
  <c r="W180" i="39"/>
  <c r="AH180" i="39"/>
  <c r="AS180" i="39"/>
  <c r="BD180" i="39"/>
  <c r="BO180" i="39"/>
  <c r="BZ180" i="39"/>
  <c r="CK180" i="39"/>
  <c r="CV180" i="39"/>
  <c r="DG180" i="39"/>
  <c r="DR180" i="39"/>
  <c r="EC180" i="39"/>
  <c r="EN180" i="39"/>
  <c r="EY180" i="39"/>
  <c r="FJ180" i="39"/>
  <c r="L181" i="39"/>
  <c r="W181" i="39"/>
  <c r="AH181" i="39"/>
  <c r="AS181" i="39"/>
  <c r="BD181" i="39"/>
  <c r="BO181" i="39"/>
  <c r="BZ181" i="39"/>
  <c r="CK181" i="39"/>
  <c r="CV181" i="39"/>
  <c r="DG181" i="39"/>
  <c r="DR181" i="39"/>
  <c r="EC181" i="39"/>
  <c r="EN181" i="39"/>
  <c r="EY181" i="39"/>
  <c r="FJ181" i="39"/>
  <c r="L182" i="39"/>
  <c r="W182" i="39"/>
  <c r="AH182" i="39"/>
  <c r="AS182" i="39"/>
  <c r="BD182" i="39"/>
  <c r="BO182" i="39"/>
  <c r="BZ182" i="39"/>
  <c r="CK182" i="39"/>
  <c r="CV182" i="39"/>
  <c r="DG182" i="39"/>
  <c r="DR182" i="39"/>
  <c r="EC182" i="39"/>
  <c r="EN182" i="39"/>
  <c r="EY182" i="39"/>
  <c r="FJ182" i="39"/>
  <c r="L183" i="39"/>
  <c r="W183" i="39"/>
  <c r="AH183" i="39"/>
  <c r="AS183" i="39"/>
  <c r="BD183" i="39"/>
  <c r="BO183" i="39"/>
  <c r="BZ183" i="39"/>
  <c r="CK183" i="39"/>
  <c r="CV183" i="39"/>
  <c r="DG183" i="39"/>
  <c r="DR183" i="39"/>
  <c r="EC183" i="39"/>
  <c r="EN183" i="39"/>
  <c r="EY183" i="39"/>
  <c r="FJ183" i="39"/>
  <c r="L184" i="39"/>
  <c r="W184" i="39"/>
  <c r="AH184" i="39"/>
  <c r="AS184" i="39"/>
  <c r="BD184" i="39"/>
  <c r="BO184" i="39"/>
  <c r="BZ184" i="39"/>
  <c r="CK184" i="39"/>
  <c r="CV184" i="39"/>
  <c r="DG184" i="39"/>
  <c r="DR184" i="39"/>
  <c r="EC184" i="39"/>
  <c r="EN184" i="39"/>
  <c r="EY184" i="39"/>
  <c r="FJ184" i="39"/>
  <c r="L185" i="39"/>
  <c r="W185" i="39"/>
  <c r="AH185" i="39"/>
  <c r="AS185" i="39"/>
  <c r="BD185" i="39"/>
  <c r="BO185" i="39"/>
  <c r="BZ185" i="39"/>
  <c r="CK185" i="39"/>
  <c r="CV185" i="39"/>
  <c r="DG185" i="39"/>
  <c r="DR185" i="39"/>
  <c r="EC185" i="39"/>
  <c r="EN185" i="39"/>
  <c r="EY185" i="39"/>
  <c r="FJ185" i="39"/>
  <c r="L186" i="39"/>
  <c r="W186" i="39"/>
  <c r="AH186" i="39"/>
  <c r="AS186" i="39"/>
  <c r="BD186" i="39"/>
  <c r="BO186" i="39"/>
  <c r="BZ186" i="39"/>
  <c r="CK186" i="39"/>
  <c r="CV186" i="39"/>
  <c r="DG186" i="39"/>
  <c r="DR186" i="39"/>
  <c r="EC186" i="39"/>
  <c r="EN186" i="39"/>
  <c r="EY186" i="39"/>
  <c r="FJ186" i="39"/>
  <c r="L187" i="39"/>
  <c r="W187" i="39"/>
  <c r="AH187" i="39"/>
  <c r="AS187" i="39"/>
  <c r="BD187" i="39"/>
  <c r="BO187" i="39"/>
  <c r="BZ187" i="39"/>
  <c r="CK187" i="39"/>
  <c r="CV187" i="39"/>
  <c r="DG187" i="39"/>
  <c r="DR187" i="39"/>
  <c r="EC187" i="39"/>
  <c r="EN187" i="39"/>
  <c r="EY187" i="39"/>
  <c r="FJ187" i="39"/>
  <c r="L188" i="39"/>
  <c r="W188" i="39"/>
  <c r="AH188" i="39"/>
  <c r="AS188" i="39"/>
  <c r="BD188" i="39"/>
  <c r="BO188" i="39"/>
  <c r="BZ188" i="39"/>
  <c r="CK188" i="39"/>
  <c r="CV188" i="39"/>
  <c r="DG188" i="39"/>
  <c r="DR188" i="39"/>
  <c r="EC188" i="39"/>
  <c r="EN188" i="39"/>
  <c r="EY188" i="39"/>
  <c r="FJ188" i="39"/>
  <c r="L189" i="39"/>
  <c r="W189" i="39"/>
  <c r="AH189" i="39"/>
  <c r="AS189" i="39"/>
  <c r="BD189" i="39"/>
  <c r="BO189" i="39"/>
  <c r="BZ189" i="39"/>
  <c r="CK189" i="39"/>
  <c r="CV189" i="39"/>
  <c r="DG189" i="39"/>
  <c r="DR189" i="39"/>
  <c r="EC189" i="39"/>
  <c r="EN189" i="39"/>
  <c r="EY189" i="39"/>
  <c r="FJ189" i="39"/>
  <c r="L190" i="39"/>
  <c r="W190" i="39"/>
  <c r="AH190" i="39"/>
  <c r="AS190" i="39"/>
  <c r="BD190" i="39"/>
  <c r="BO190" i="39"/>
  <c r="BZ190" i="39"/>
  <c r="CK190" i="39"/>
  <c r="CV190" i="39"/>
  <c r="DG190" i="39"/>
  <c r="DR190" i="39"/>
  <c r="EC190" i="39"/>
  <c r="EN190" i="39"/>
  <c r="EY190" i="39"/>
  <c r="FJ190" i="39"/>
  <c r="L191" i="39"/>
  <c r="W191" i="39"/>
  <c r="AH191" i="39"/>
  <c r="AS191" i="39"/>
  <c r="BD191" i="39"/>
  <c r="BO191" i="39"/>
  <c r="BZ191" i="39"/>
  <c r="CK191" i="39"/>
  <c r="CV191" i="39"/>
  <c r="DG191" i="39"/>
  <c r="DR191" i="39"/>
  <c r="EC191" i="39"/>
  <c r="EN191" i="39"/>
  <c r="EY191" i="39"/>
  <c r="FJ191" i="39"/>
  <c r="L192" i="39"/>
  <c r="W192" i="39"/>
  <c r="AH192" i="39"/>
  <c r="AS192" i="39"/>
  <c r="BD192" i="39"/>
  <c r="BO192" i="39"/>
  <c r="BZ192" i="39"/>
  <c r="CK192" i="39"/>
  <c r="CV192" i="39"/>
  <c r="DG192" i="39"/>
  <c r="DR192" i="39"/>
  <c r="EC192" i="39"/>
  <c r="EN192" i="39"/>
  <c r="EY192" i="39"/>
  <c r="FJ192" i="39"/>
  <c r="L193" i="39"/>
  <c r="GH193" i="39" s="1"/>
  <c r="W193" i="39"/>
  <c r="AH193" i="39"/>
  <c r="AS193" i="39"/>
  <c r="BD193" i="39"/>
  <c r="BO193" i="39"/>
  <c r="BZ193" i="39"/>
  <c r="CK193" i="39"/>
  <c r="CV193" i="39"/>
  <c r="DG193" i="39"/>
  <c r="DR193" i="39"/>
  <c r="EC193" i="39"/>
  <c r="EN193" i="39"/>
  <c r="EY193" i="39"/>
  <c r="FJ193" i="39"/>
  <c r="L194" i="39"/>
  <c r="W194" i="39"/>
  <c r="AH194" i="39"/>
  <c r="AS194" i="39"/>
  <c r="BD194" i="39"/>
  <c r="BO194" i="39"/>
  <c r="BZ194" i="39"/>
  <c r="CK194" i="39"/>
  <c r="CV194" i="39"/>
  <c r="DG194" i="39"/>
  <c r="DR194" i="39"/>
  <c r="EC194" i="39"/>
  <c r="EN194" i="39"/>
  <c r="EY194" i="39"/>
  <c r="FJ194" i="39"/>
  <c r="L195" i="39"/>
  <c r="W195" i="39"/>
  <c r="AH195" i="39"/>
  <c r="AS195" i="39"/>
  <c r="BD195" i="39"/>
  <c r="BO195" i="39"/>
  <c r="BZ195" i="39"/>
  <c r="CK195" i="39"/>
  <c r="CV195" i="39"/>
  <c r="DG195" i="39"/>
  <c r="DR195" i="39"/>
  <c r="EC195" i="39"/>
  <c r="EN195" i="39"/>
  <c r="EY195" i="39"/>
  <c r="FJ195" i="39"/>
  <c r="L196" i="39"/>
  <c r="W196" i="39"/>
  <c r="AH196" i="39"/>
  <c r="AS196" i="39"/>
  <c r="BD196" i="39"/>
  <c r="BO196" i="39"/>
  <c r="BZ196" i="39"/>
  <c r="CK196" i="39"/>
  <c r="CV196" i="39"/>
  <c r="DG196" i="39"/>
  <c r="DR196" i="39"/>
  <c r="EC196" i="39"/>
  <c r="EN196" i="39"/>
  <c r="EY196" i="39"/>
  <c r="FJ196" i="39"/>
  <c r="L197" i="39"/>
  <c r="W197" i="39"/>
  <c r="AH197" i="39"/>
  <c r="AS197" i="39"/>
  <c r="BD197" i="39"/>
  <c r="BO197" i="39"/>
  <c r="BZ197" i="39"/>
  <c r="CK197" i="39"/>
  <c r="CV197" i="39"/>
  <c r="DG197" i="39"/>
  <c r="DR197" i="39"/>
  <c r="EC197" i="39"/>
  <c r="EN197" i="39"/>
  <c r="EY197" i="39"/>
  <c r="FJ197" i="39"/>
  <c r="L198" i="39"/>
  <c r="W198" i="39"/>
  <c r="AH198" i="39"/>
  <c r="AS198" i="39"/>
  <c r="BD198" i="39"/>
  <c r="BO198" i="39"/>
  <c r="BZ198" i="39"/>
  <c r="CK198" i="39"/>
  <c r="CV198" i="39"/>
  <c r="DG198" i="39"/>
  <c r="DR198" i="39"/>
  <c r="EC198" i="39"/>
  <c r="EN198" i="39"/>
  <c r="EY198" i="39"/>
  <c r="FJ198" i="39"/>
  <c r="L199" i="39"/>
  <c r="W199" i="39"/>
  <c r="AH199" i="39"/>
  <c r="AS199" i="39"/>
  <c r="BD199" i="39"/>
  <c r="BO199" i="39"/>
  <c r="BZ199" i="39"/>
  <c r="CK199" i="39"/>
  <c r="CV199" i="39"/>
  <c r="DG199" i="39"/>
  <c r="DR199" i="39"/>
  <c r="EC199" i="39"/>
  <c r="EN199" i="39"/>
  <c r="EY199" i="39"/>
  <c r="FJ199" i="39"/>
  <c r="L200" i="39"/>
  <c r="W200" i="39"/>
  <c r="AH200" i="39"/>
  <c r="AS200" i="39"/>
  <c r="BD200" i="39"/>
  <c r="BO200" i="39"/>
  <c r="BZ200" i="39"/>
  <c r="CK200" i="39"/>
  <c r="CV200" i="39"/>
  <c r="DG200" i="39"/>
  <c r="DR200" i="39"/>
  <c r="EC200" i="39"/>
  <c r="EN200" i="39"/>
  <c r="EY200" i="39"/>
  <c r="FJ200" i="39"/>
  <c r="L201" i="39"/>
  <c r="W201" i="39"/>
  <c r="AH201" i="39"/>
  <c r="AS201" i="39"/>
  <c r="BD201" i="39"/>
  <c r="BO201" i="39"/>
  <c r="BZ201" i="39"/>
  <c r="CK201" i="39"/>
  <c r="CV201" i="39"/>
  <c r="DG201" i="39"/>
  <c r="DR201" i="39"/>
  <c r="EC201" i="39"/>
  <c r="EN201" i="39"/>
  <c r="EY201" i="39"/>
  <c r="FJ201" i="39"/>
  <c r="L202" i="39"/>
  <c r="W202" i="39"/>
  <c r="AH202" i="39"/>
  <c r="AS202" i="39"/>
  <c r="BD202" i="39"/>
  <c r="BO202" i="39"/>
  <c r="BZ202" i="39"/>
  <c r="CK202" i="39"/>
  <c r="CV202" i="39"/>
  <c r="DG202" i="39"/>
  <c r="DR202" i="39"/>
  <c r="EC202" i="39"/>
  <c r="EN202" i="39"/>
  <c r="EY202" i="39"/>
  <c r="FJ202" i="39"/>
  <c r="L203" i="39"/>
  <c r="W203" i="39"/>
  <c r="AH203" i="39"/>
  <c r="AS203" i="39"/>
  <c r="BD203" i="39"/>
  <c r="BO203" i="39"/>
  <c r="BZ203" i="39"/>
  <c r="CK203" i="39"/>
  <c r="CV203" i="39"/>
  <c r="DG203" i="39"/>
  <c r="DR203" i="39"/>
  <c r="EC203" i="39"/>
  <c r="EN203" i="39"/>
  <c r="EY203" i="39"/>
  <c r="FJ203" i="39"/>
  <c r="L204" i="39"/>
  <c r="W204" i="39"/>
  <c r="AH204" i="39"/>
  <c r="AS204" i="39"/>
  <c r="BD204" i="39"/>
  <c r="BO204" i="39"/>
  <c r="BZ204" i="39"/>
  <c r="CK204" i="39"/>
  <c r="CV204" i="39"/>
  <c r="DG204" i="39"/>
  <c r="DR204" i="39"/>
  <c r="EC204" i="39"/>
  <c r="EN204" i="39"/>
  <c r="EY204" i="39"/>
  <c r="FJ204" i="39"/>
  <c r="L205" i="39"/>
  <c r="W205" i="39"/>
  <c r="AH205" i="39"/>
  <c r="AS205" i="39"/>
  <c r="BD205" i="39"/>
  <c r="BO205" i="39"/>
  <c r="BZ205" i="39"/>
  <c r="CK205" i="39"/>
  <c r="CV205" i="39"/>
  <c r="DG205" i="39"/>
  <c r="DR205" i="39"/>
  <c r="EC205" i="39"/>
  <c r="EN205" i="39"/>
  <c r="EY205" i="39"/>
  <c r="FJ205" i="39"/>
  <c r="L206" i="39"/>
  <c r="W206" i="39"/>
  <c r="AH206" i="39"/>
  <c r="AS206" i="39"/>
  <c r="BD206" i="39"/>
  <c r="BO206" i="39"/>
  <c r="BZ206" i="39"/>
  <c r="CK206" i="39"/>
  <c r="CV206" i="39"/>
  <c r="DG206" i="39"/>
  <c r="DR206" i="39"/>
  <c r="EC206" i="39"/>
  <c r="EN206" i="39"/>
  <c r="EY206" i="39"/>
  <c r="FJ206" i="39"/>
  <c r="L207" i="39"/>
  <c r="W207" i="39"/>
  <c r="AH207" i="39"/>
  <c r="AS207" i="39"/>
  <c r="BD207" i="39"/>
  <c r="BO207" i="39"/>
  <c r="BZ207" i="39"/>
  <c r="CK207" i="39"/>
  <c r="CV207" i="39"/>
  <c r="DG207" i="39"/>
  <c r="DR207" i="39"/>
  <c r="EC207" i="39"/>
  <c r="EN207" i="39"/>
  <c r="EY207" i="39"/>
  <c r="FJ207" i="39"/>
  <c r="L208" i="39"/>
  <c r="W208" i="39"/>
  <c r="AH208" i="39"/>
  <c r="AS208" i="39"/>
  <c r="BD208" i="39"/>
  <c r="BO208" i="39"/>
  <c r="BZ208" i="39"/>
  <c r="CK208" i="39"/>
  <c r="CV208" i="39"/>
  <c r="DG208" i="39"/>
  <c r="DR208" i="39"/>
  <c r="EC208" i="39"/>
  <c r="EN208" i="39"/>
  <c r="EY208" i="39"/>
  <c r="FJ208" i="39"/>
  <c r="L209" i="39"/>
  <c r="W209" i="39"/>
  <c r="AH209" i="39"/>
  <c r="AS209" i="39"/>
  <c r="BD209" i="39"/>
  <c r="BO209" i="39"/>
  <c r="BZ209" i="39"/>
  <c r="CK209" i="39"/>
  <c r="CV209" i="39"/>
  <c r="DG209" i="39"/>
  <c r="DR209" i="39"/>
  <c r="EC209" i="39"/>
  <c r="EN209" i="39"/>
  <c r="EY209" i="39"/>
  <c r="FJ209" i="39"/>
  <c r="L210" i="39"/>
  <c r="W210" i="39"/>
  <c r="AH210" i="39"/>
  <c r="AS210" i="39"/>
  <c r="BD210" i="39"/>
  <c r="BO210" i="39"/>
  <c r="BZ210" i="39"/>
  <c r="CK210" i="39"/>
  <c r="CV210" i="39"/>
  <c r="DG210" i="39"/>
  <c r="DR210" i="39"/>
  <c r="EC210" i="39"/>
  <c r="EN210" i="39"/>
  <c r="EY210" i="39"/>
  <c r="FJ210" i="39"/>
  <c r="L211" i="39"/>
  <c r="W211" i="39"/>
  <c r="AH211" i="39"/>
  <c r="AS211" i="39"/>
  <c r="BD211" i="39"/>
  <c r="BO211" i="39"/>
  <c r="BZ211" i="39"/>
  <c r="CK211" i="39"/>
  <c r="CV211" i="39"/>
  <c r="DG211" i="39"/>
  <c r="DR211" i="39"/>
  <c r="EC211" i="39"/>
  <c r="EN211" i="39"/>
  <c r="EY211" i="39"/>
  <c r="FJ211" i="39"/>
  <c r="L212" i="39"/>
  <c r="W212" i="39"/>
  <c r="AH212" i="39"/>
  <c r="AS212" i="39"/>
  <c r="BD212" i="39"/>
  <c r="BO212" i="39"/>
  <c r="BZ212" i="39"/>
  <c r="CK212" i="39"/>
  <c r="CV212" i="39"/>
  <c r="DG212" i="39"/>
  <c r="DR212" i="39"/>
  <c r="EC212" i="39"/>
  <c r="EN212" i="39"/>
  <c r="EY212" i="39"/>
  <c r="FJ212" i="39"/>
  <c r="L213" i="39"/>
  <c r="W213" i="39"/>
  <c r="AH213" i="39"/>
  <c r="AS213" i="39"/>
  <c r="BD213" i="39"/>
  <c r="BO213" i="39"/>
  <c r="BZ213" i="39"/>
  <c r="CK213" i="39"/>
  <c r="CV213" i="39"/>
  <c r="DG213" i="39"/>
  <c r="DR213" i="39"/>
  <c r="EC213" i="39"/>
  <c r="EN213" i="39"/>
  <c r="EY213" i="39"/>
  <c r="FJ213" i="39"/>
  <c r="L214" i="39"/>
  <c r="W214" i="39"/>
  <c r="AH214" i="39"/>
  <c r="AS214" i="39"/>
  <c r="BD214" i="39"/>
  <c r="BO214" i="39"/>
  <c r="BZ214" i="39"/>
  <c r="CK214" i="39"/>
  <c r="CV214" i="39"/>
  <c r="DG214" i="39"/>
  <c r="DR214" i="39"/>
  <c r="EC214" i="39"/>
  <c r="EN214" i="39"/>
  <c r="EY214" i="39"/>
  <c r="FJ214" i="39"/>
  <c r="L215" i="39"/>
  <c r="W215" i="39"/>
  <c r="AH215" i="39"/>
  <c r="AS215" i="39"/>
  <c r="BD215" i="39"/>
  <c r="BO215" i="39"/>
  <c r="BZ215" i="39"/>
  <c r="CK215" i="39"/>
  <c r="CV215" i="39"/>
  <c r="DG215" i="39"/>
  <c r="DR215" i="39"/>
  <c r="EC215" i="39"/>
  <c r="EN215" i="39"/>
  <c r="EY215" i="39"/>
  <c r="FJ215" i="39"/>
  <c r="L216" i="39"/>
  <c r="W216" i="39"/>
  <c r="AH216" i="39"/>
  <c r="AS216" i="39"/>
  <c r="BD216" i="39"/>
  <c r="BO216" i="39"/>
  <c r="BZ216" i="39"/>
  <c r="CK216" i="39"/>
  <c r="CV216" i="39"/>
  <c r="DG216" i="39"/>
  <c r="DR216" i="39"/>
  <c r="EC216" i="39"/>
  <c r="EN216" i="39"/>
  <c r="EY216" i="39"/>
  <c r="FJ216" i="39"/>
  <c r="L217" i="39"/>
  <c r="W217" i="39"/>
  <c r="AH217" i="39"/>
  <c r="AS217" i="39"/>
  <c r="BD217" i="39"/>
  <c r="BO217" i="39"/>
  <c r="BZ217" i="39"/>
  <c r="CK217" i="39"/>
  <c r="CV217" i="39"/>
  <c r="DG217" i="39"/>
  <c r="DR217" i="39"/>
  <c r="EC217" i="39"/>
  <c r="EN217" i="39"/>
  <c r="EY217" i="39"/>
  <c r="FJ217" i="39"/>
  <c r="L218" i="39"/>
  <c r="W218" i="39"/>
  <c r="AH218" i="39"/>
  <c r="AS218" i="39"/>
  <c r="BD218" i="39"/>
  <c r="BO218" i="39"/>
  <c r="BZ218" i="39"/>
  <c r="CK218" i="39"/>
  <c r="CV218" i="39"/>
  <c r="DG218" i="39"/>
  <c r="DR218" i="39"/>
  <c r="EC218" i="39"/>
  <c r="EN218" i="39"/>
  <c r="EY218" i="39"/>
  <c r="FJ218" i="39"/>
  <c r="L219" i="39"/>
  <c r="W219" i="39"/>
  <c r="AH219" i="39"/>
  <c r="AS219" i="39"/>
  <c r="BD219" i="39"/>
  <c r="BO219" i="39"/>
  <c r="BZ219" i="39"/>
  <c r="CK219" i="39"/>
  <c r="CV219" i="39"/>
  <c r="DG219" i="39"/>
  <c r="DR219" i="39"/>
  <c r="EC219" i="39"/>
  <c r="EN219" i="39"/>
  <c r="EY219" i="39"/>
  <c r="FJ219" i="39"/>
  <c r="L220" i="39"/>
  <c r="W220" i="39"/>
  <c r="AH220" i="39"/>
  <c r="AS220" i="39"/>
  <c r="BD220" i="39"/>
  <c r="BO220" i="39"/>
  <c r="BZ220" i="39"/>
  <c r="CK220" i="39"/>
  <c r="CV220" i="39"/>
  <c r="DG220" i="39"/>
  <c r="DR220" i="39"/>
  <c r="EC220" i="39"/>
  <c r="EN220" i="39"/>
  <c r="EY220" i="39"/>
  <c r="FJ220" i="39"/>
  <c r="L221" i="39"/>
  <c r="GH221" i="39" s="1"/>
  <c r="W221" i="39"/>
  <c r="AH221" i="39"/>
  <c r="AS221" i="39"/>
  <c r="BD221" i="39"/>
  <c r="BO221" i="39"/>
  <c r="BZ221" i="39"/>
  <c r="CK221" i="39"/>
  <c r="CV221" i="39"/>
  <c r="DG221" i="39"/>
  <c r="DR221" i="39"/>
  <c r="EC221" i="39"/>
  <c r="EN221" i="39"/>
  <c r="EY221" i="39"/>
  <c r="FJ221" i="39"/>
  <c r="L222" i="39"/>
  <c r="W222" i="39"/>
  <c r="AH222" i="39"/>
  <c r="AS222" i="39"/>
  <c r="BD222" i="39"/>
  <c r="BO222" i="39"/>
  <c r="BZ222" i="39"/>
  <c r="CK222" i="39"/>
  <c r="CV222" i="39"/>
  <c r="DG222" i="39"/>
  <c r="DR222" i="39"/>
  <c r="EC222" i="39"/>
  <c r="EN222" i="39"/>
  <c r="EY222" i="39"/>
  <c r="FJ222" i="39"/>
  <c r="L223" i="39"/>
  <c r="W223" i="39"/>
  <c r="AH223" i="39"/>
  <c r="AS223" i="39"/>
  <c r="BD223" i="39"/>
  <c r="BO223" i="39"/>
  <c r="BZ223" i="39"/>
  <c r="CK223" i="39"/>
  <c r="CV223" i="39"/>
  <c r="DG223" i="39"/>
  <c r="DR223" i="39"/>
  <c r="EC223" i="39"/>
  <c r="EN223" i="39"/>
  <c r="EY223" i="39"/>
  <c r="FJ223" i="39"/>
  <c r="L224" i="39"/>
  <c r="W224" i="39"/>
  <c r="AH224" i="39"/>
  <c r="AS224" i="39"/>
  <c r="BD224" i="39"/>
  <c r="BO224" i="39"/>
  <c r="BZ224" i="39"/>
  <c r="CK224" i="39"/>
  <c r="CV224" i="39"/>
  <c r="DG224" i="39"/>
  <c r="DR224" i="39"/>
  <c r="EC224" i="39"/>
  <c r="EN224" i="39"/>
  <c r="EY224" i="39"/>
  <c r="FJ224" i="39"/>
  <c r="L225" i="39"/>
  <c r="W225" i="39"/>
  <c r="AH225" i="39"/>
  <c r="AS225" i="39"/>
  <c r="BD225" i="39"/>
  <c r="BO225" i="39"/>
  <c r="BZ225" i="39"/>
  <c r="CK225" i="39"/>
  <c r="CV225" i="39"/>
  <c r="DG225" i="39"/>
  <c r="DR225" i="39"/>
  <c r="EC225" i="39"/>
  <c r="EN225" i="39"/>
  <c r="EY225" i="39"/>
  <c r="FJ225" i="39"/>
  <c r="L226" i="39"/>
  <c r="W226" i="39"/>
  <c r="AH226" i="39"/>
  <c r="AS226" i="39"/>
  <c r="BD226" i="39"/>
  <c r="BO226" i="39"/>
  <c r="BZ226" i="39"/>
  <c r="CK226" i="39"/>
  <c r="CV226" i="39"/>
  <c r="DG226" i="39"/>
  <c r="DR226" i="39"/>
  <c r="EC226" i="39"/>
  <c r="EN226" i="39"/>
  <c r="EY226" i="39"/>
  <c r="FJ226" i="39"/>
  <c r="L227" i="39"/>
  <c r="W227" i="39"/>
  <c r="AH227" i="39"/>
  <c r="AS227" i="39"/>
  <c r="BD227" i="39"/>
  <c r="BO227" i="39"/>
  <c r="BZ227" i="39"/>
  <c r="CK227" i="39"/>
  <c r="CV227" i="39"/>
  <c r="DG227" i="39"/>
  <c r="DR227" i="39"/>
  <c r="EC227" i="39"/>
  <c r="EN227" i="39"/>
  <c r="EY227" i="39"/>
  <c r="FJ227" i="39"/>
  <c r="L228" i="39"/>
  <c r="W228" i="39"/>
  <c r="AH228" i="39"/>
  <c r="AS228" i="39"/>
  <c r="BD228" i="39"/>
  <c r="BO228" i="39"/>
  <c r="BZ228" i="39"/>
  <c r="CK228" i="39"/>
  <c r="CV228" i="39"/>
  <c r="DG228" i="39"/>
  <c r="DR228" i="39"/>
  <c r="EC228" i="39"/>
  <c r="EN228" i="39"/>
  <c r="EY228" i="39"/>
  <c r="FJ228" i="39"/>
  <c r="L229" i="39"/>
  <c r="W229" i="39"/>
  <c r="AH229" i="39"/>
  <c r="AS229" i="39"/>
  <c r="BD229" i="39"/>
  <c r="BO229" i="39"/>
  <c r="BZ229" i="39"/>
  <c r="CK229" i="39"/>
  <c r="CV229" i="39"/>
  <c r="DG229" i="39"/>
  <c r="DR229" i="39"/>
  <c r="EC229" i="39"/>
  <c r="EN229" i="39"/>
  <c r="EY229" i="39"/>
  <c r="FJ229" i="39"/>
  <c r="L230" i="39"/>
  <c r="W230" i="39"/>
  <c r="AH230" i="39"/>
  <c r="AS230" i="39"/>
  <c r="BD230" i="39"/>
  <c r="BO230" i="39"/>
  <c r="BZ230" i="39"/>
  <c r="CK230" i="39"/>
  <c r="CV230" i="39"/>
  <c r="DG230" i="39"/>
  <c r="DR230" i="39"/>
  <c r="EC230" i="39"/>
  <c r="EN230" i="39"/>
  <c r="EY230" i="39"/>
  <c r="FJ230" i="39"/>
  <c r="L231" i="39"/>
  <c r="W231" i="39"/>
  <c r="AH231" i="39"/>
  <c r="AS231" i="39"/>
  <c r="BD231" i="39"/>
  <c r="BO231" i="39"/>
  <c r="BZ231" i="39"/>
  <c r="CK231" i="39"/>
  <c r="CV231" i="39"/>
  <c r="DG231" i="39"/>
  <c r="DR231" i="39"/>
  <c r="EC231" i="39"/>
  <c r="EN231" i="39"/>
  <c r="EY231" i="39"/>
  <c r="FJ231" i="39"/>
  <c r="L232" i="39"/>
  <c r="W232" i="39"/>
  <c r="AH232" i="39"/>
  <c r="AS232" i="39"/>
  <c r="BD232" i="39"/>
  <c r="BO232" i="39"/>
  <c r="BZ232" i="39"/>
  <c r="CK232" i="39"/>
  <c r="CV232" i="39"/>
  <c r="DG232" i="39"/>
  <c r="DR232" i="39"/>
  <c r="EC232" i="39"/>
  <c r="EN232" i="39"/>
  <c r="EY232" i="39"/>
  <c r="FJ232" i="39"/>
  <c r="L233" i="39"/>
  <c r="GH233" i="39" s="1"/>
  <c r="W233" i="39"/>
  <c r="AH233" i="39"/>
  <c r="AS233" i="39"/>
  <c r="BD233" i="39"/>
  <c r="BO233" i="39"/>
  <c r="BZ233" i="39"/>
  <c r="CK233" i="39"/>
  <c r="CV233" i="39"/>
  <c r="DG233" i="39"/>
  <c r="DR233" i="39"/>
  <c r="EC233" i="39"/>
  <c r="EN233" i="39"/>
  <c r="EY233" i="39"/>
  <c r="FJ233" i="39"/>
  <c r="L234" i="39"/>
  <c r="W234" i="39"/>
  <c r="AH234" i="39"/>
  <c r="AS234" i="39"/>
  <c r="BD234" i="39"/>
  <c r="BO234" i="39"/>
  <c r="BZ234" i="39"/>
  <c r="CK234" i="39"/>
  <c r="CV234" i="39"/>
  <c r="DG234" i="39"/>
  <c r="DR234" i="39"/>
  <c r="EC234" i="39"/>
  <c r="EN234" i="39"/>
  <c r="EY234" i="39"/>
  <c r="FJ234" i="39"/>
  <c r="L235" i="39"/>
  <c r="W235" i="39"/>
  <c r="AH235" i="39"/>
  <c r="AS235" i="39"/>
  <c r="BD235" i="39"/>
  <c r="BO235" i="39"/>
  <c r="BZ235" i="39"/>
  <c r="CK235" i="39"/>
  <c r="CV235" i="39"/>
  <c r="DG235" i="39"/>
  <c r="DR235" i="39"/>
  <c r="EC235" i="39"/>
  <c r="EN235" i="39"/>
  <c r="EY235" i="39"/>
  <c r="FJ235" i="39"/>
  <c r="L236" i="39"/>
  <c r="W236" i="39"/>
  <c r="AH236" i="39"/>
  <c r="AS236" i="39"/>
  <c r="BD236" i="39"/>
  <c r="BO236" i="39"/>
  <c r="BZ236" i="39"/>
  <c r="CK236" i="39"/>
  <c r="CV236" i="39"/>
  <c r="DG236" i="39"/>
  <c r="DR236" i="39"/>
  <c r="EC236" i="39"/>
  <c r="EN236" i="39"/>
  <c r="EY236" i="39"/>
  <c r="FJ236" i="39"/>
  <c r="L237" i="39"/>
  <c r="W237" i="39"/>
  <c r="AH237" i="39"/>
  <c r="AS237" i="39"/>
  <c r="BD237" i="39"/>
  <c r="BO237" i="39"/>
  <c r="BZ237" i="39"/>
  <c r="CK237" i="39"/>
  <c r="CV237" i="39"/>
  <c r="DG237" i="39"/>
  <c r="DR237" i="39"/>
  <c r="EC237" i="39"/>
  <c r="EN237" i="39"/>
  <c r="EY237" i="39"/>
  <c r="FJ237" i="39"/>
  <c r="L238" i="39"/>
  <c r="W238" i="39"/>
  <c r="AH238" i="39"/>
  <c r="AS238" i="39"/>
  <c r="BD238" i="39"/>
  <c r="BO238" i="39"/>
  <c r="BZ238" i="39"/>
  <c r="CK238" i="39"/>
  <c r="CV238" i="39"/>
  <c r="DG238" i="39"/>
  <c r="DR238" i="39"/>
  <c r="EC238" i="39"/>
  <c r="EN238" i="39"/>
  <c r="EY238" i="39"/>
  <c r="FJ238" i="39"/>
  <c r="L239" i="39"/>
  <c r="W239" i="39"/>
  <c r="AH239" i="39"/>
  <c r="AS239" i="39"/>
  <c r="BD239" i="39"/>
  <c r="BO239" i="39"/>
  <c r="BZ239" i="39"/>
  <c r="CK239" i="39"/>
  <c r="CV239" i="39"/>
  <c r="DG239" i="39"/>
  <c r="DR239" i="39"/>
  <c r="EC239" i="39"/>
  <c r="EN239" i="39"/>
  <c r="EY239" i="39"/>
  <c r="FJ239" i="39"/>
  <c r="L240" i="39"/>
  <c r="W240" i="39"/>
  <c r="AH240" i="39"/>
  <c r="AS240" i="39"/>
  <c r="BD240" i="39"/>
  <c r="BO240" i="39"/>
  <c r="BZ240" i="39"/>
  <c r="CK240" i="39"/>
  <c r="CV240" i="39"/>
  <c r="DG240" i="39"/>
  <c r="DR240" i="39"/>
  <c r="EC240" i="39"/>
  <c r="EN240" i="39"/>
  <c r="EY240" i="39"/>
  <c r="FJ240" i="39"/>
  <c r="L241" i="39"/>
  <c r="W241" i="39"/>
  <c r="AH241" i="39"/>
  <c r="AS241" i="39"/>
  <c r="BD241" i="39"/>
  <c r="BO241" i="39"/>
  <c r="BZ241" i="39"/>
  <c r="CK241" i="39"/>
  <c r="CV241" i="39"/>
  <c r="DG241" i="39"/>
  <c r="DR241" i="39"/>
  <c r="EC241" i="39"/>
  <c r="EN241" i="39"/>
  <c r="EY241" i="39"/>
  <c r="FJ241" i="39"/>
  <c r="L242" i="39"/>
  <c r="W242" i="39"/>
  <c r="AH242" i="39"/>
  <c r="AS242" i="39"/>
  <c r="BD242" i="39"/>
  <c r="BO242" i="39"/>
  <c r="BZ242" i="39"/>
  <c r="CK242" i="39"/>
  <c r="CV242" i="39"/>
  <c r="DG242" i="39"/>
  <c r="DR242" i="39"/>
  <c r="EC242" i="39"/>
  <c r="EN242" i="39"/>
  <c r="EY242" i="39"/>
  <c r="FJ242" i="39"/>
  <c r="L243" i="39"/>
  <c r="W243" i="39"/>
  <c r="AH243" i="39"/>
  <c r="AS243" i="39"/>
  <c r="BD243" i="39"/>
  <c r="BO243" i="39"/>
  <c r="BZ243" i="39"/>
  <c r="CK243" i="39"/>
  <c r="CV243" i="39"/>
  <c r="DG243" i="39"/>
  <c r="DR243" i="39"/>
  <c r="EC243" i="39"/>
  <c r="EN243" i="39"/>
  <c r="EY243" i="39"/>
  <c r="FJ243" i="39"/>
  <c r="L244" i="39"/>
  <c r="W244" i="39"/>
  <c r="AH244" i="39"/>
  <c r="AS244" i="39"/>
  <c r="BD244" i="39"/>
  <c r="BO244" i="39"/>
  <c r="BZ244" i="39"/>
  <c r="CK244" i="39"/>
  <c r="CV244" i="39"/>
  <c r="DG244" i="39"/>
  <c r="DR244" i="39"/>
  <c r="EC244" i="39"/>
  <c r="EN244" i="39"/>
  <c r="EY244" i="39"/>
  <c r="FJ244" i="39"/>
  <c r="L245" i="39"/>
  <c r="W245" i="39"/>
  <c r="AH245" i="39"/>
  <c r="AS245" i="39"/>
  <c r="BD245" i="39"/>
  <c r="BO245" i="39"/>
  <c r="BZ245" i="39"/>
  <c r="CK245" i="39"/>
  <c r="CV245" i="39"/>
  <c r="DG245" i="39"/>
  <c r="DR245" i="39"/>
  <c r="EC245" i="39"/>
  <c r="EN245" i="39"/>
  <c r="EY245" i="39"/>
  <c r="FJ245" i="39"/>
  <c r="L246" i="39"/>
  <c r="W246" i="39"/>
  <c r="AH246" i="39"/>
  <c r="AS246" i="39"/>
  <c r="BD246" i="39"/>
  <c r="BO246" i="39"/>
  <c r="BZ246" i="39"/>
  <c r="CK246" i="39"/>
  <c r="CV246" i="39"/>
  <c r="DG246" i="39"/>
  <c r="DR246" i="39"/>
  <c r="EC246" i="39"/>
  <c r="EN246" i="39"/>
  <c r="EY246" i="39"/>
  <c r="FJ246" i="39"/>
  <c r="L247" i="39"/>
  <c r="W247" i="39"/>
  <c r="AH247" i="39"/>
  <c r="AS247" i="39"/>
  <c r="BD247" i="39"/>
  <c r="BO247" i="39"/>
  <c r="BZ247" i="39"/>
  <c r="CK247" i="39"/>
  <c r="CV247" i="39"/>
  <c r="DG247" i="39"/>
  <c r="DR247" i="39"/>
  <c r="EC247" i="39"/>
  <c r="EN247" i="39"/>
  <c r="EY247" i="39"/>
  <c r="FJ247" i="39"/>
  <c r="L248" i="39"/>
  <c r="W248" i="39"/>
  <c r="AH248" i="39"/>
  <c r="AS248" i="39"/>
  <c r="BD248" i="39"/>
  <c r="BO248" i="39"/>
  <c r="BZ248" i="39"/>
  <c r="CK248" i="39"/>
  <c r="CV248" i="39"/>
  <c r="DG248" i="39"/>
  <c r="DR248" i="39"/>
  <c r="EC248" i="39"/>
  <c r="EN248" i="39"/>
  <c r="EY248" i="39"/>
  <c r="FJ248" i="39"/>
  <c r="L249" i="39"/>
  <c r="W249" i="39"/>
  <c r="AH249" i="39"/>
  <c r="AS249" i="39"/>
  <c r="BD249" i="39"/>
  <c r="BO249" i="39"/>
  <c r="BZ249" i="39"/>
  <c r="CK249" i="39"/>
  <c r="CV249" i="39"/>
  <c r="DG249" i="39"/>
  <c r="DR249" i="39"/>
  <c r="EC249" i="39"/>
  <c r="EN249" i="39"/>
  <c r="EY249" i="39"/>
  <c r="FJ249" i="39"/>
  <c r="GH249" i="39"/>
  <c r="L250" i="39"/>
  <c r="W250" i="39"/>
  <c r="AH250" i="39"/>
  <c r="AS250" i="39"/>
  <c r="BD250" i="39"/>
  <c r="BO250" i="39"/>
  <c r="BZ250" i="39"/>
  <c r="CK250" i="39"/>
  <c r="CV250" i="39"/>
  <c r="DG250" i="39"/>
  <c r="DR250" i="39"/>
  <c r="EC250" i="39"/>
  <c r="EN250" i="39"/>
  <c r="EY250" i="39"/>
  <c r="FJ250" i="39"/>
  <c r="L251" i="39"/>
  <c r="W251" i="39"/>
  <c r="AH251" i="39"/>
  <c r="AS251" i="39"/>
  <c r="BD251" i="39"/>
  <c r="BO251" i="39"/>
  <c r="BZ251" i="39"/>
  <c r="CK251" i="39"/>
  <c r="CV251" i="39"/>
  <c r="DG251" i="39"/>
  <c r="DR251" i="39"/>
  <c r="EC251" i="39"/>
  <c r="EN251" i="39"/>
  <c r="EY251" i="39"/>
  <c r="FJ251" i="39"/>
  <c r="L252" i="39"/>
  <c r="W252" i="39"/>
  <c r="AH252" i="39"/>
  <c r="AS252" i="39"/>
  <c r="BD252" i="39"/>
  <c r="BO252" i="39"/>
  <c r="BZ252" i="39"/>
  <c r="CK252" i="39"/>
  <c r="CV252" i="39"/>
  <c r="DG252" i="39"/>
  <c r="DR252" i="39"/>
  <c r="EC252" i="39"/>
  <c r="EN252" i="39"/>
  <c r="EY252" i="39"/>
  <c r="FJ252" i="39"/>
  <c r="L253" i="39"/>
  <c r="W253" i="39"/>
  <c r="AH253" i="39"/>
  <c r="AS253" i="39"/>
  <c r="BD253" i="39"/>
  <c r="BO253" i="39"/>
  <c r="BZ253" i="39"/>
  <c r="CK253" i="39"/>
  <c r="CV253" i="39"/>
  <c r="DG253" i="39"/>
  <c r="DR253" i="39"/>
  <c r="EC253" i="39"/>
  <c r="EN253" i="39"/>
  <c r="EY253" i="39"/>
  <c r="FJ253" i="39"/>
  <c r="L254" i="39"/>
  <c r="W254" i="39"/>
  <c r="AH254" i="39"/>
  <c r="AS254" i="39"/>
  <c r="BD254" i="39"/>
  <c r="BO254" i="39"/>
  <c r="BZ254" i="39"/>
  <c r="CK254" i="39"/>
  <c r="CV254" i="39"/>
  <c r="DG254" i="39"/>
  <c r="DR254" i="39"/>
  <c r="EC254" i="39"/>
  <c r="EN254" i="39"/>
  <c r="EY254" i="39"/>
  <c r="FJ254" i="39"/>
  <c r="L255" i="39"/>
  <c r="W255" i="39"/>
  <c r="AH255" i="39"/>
  <c r="AS255" i="39"/>
  <c r="BD255" i="39"/>
  <c r="BO255" i="39"/>
  <c r="BZ255" i="39"/>
  <c r="CK255" i="39"/>
  <c r="CV255" i="39"/>
  <c r="DG255" i="39"/>
  <c r="DR255" i="39"/>
  <c r="EC255" i="39"/>
  <c r="EN255" i="39"/>
  <c r="EY255" i="39"/>
  <c r="FJ255" i="39"/>
  <c r="L256" i="39"/>
  <c r="W256" i="39"/>
  <c r="AH256" i="39"/>
  <c r="AS256" i="39"/>
  <c r="BD256" i="39"/>
  <c r="BO256" i="39"/>
  <c r="BZ256" i="39"/>
  <c r="CK256" i="39"/>
  <c r="CV256" i="39"/>
  <c r="DG256" i="39"/>
  <c r="DR256" i="39"/>
  <c r="EC256" i="39"/>
  <c r="EN256" i="39"/>
  <c r="EY256" i="39"/>
  <c r="FJ256" i="39"/>
  <c r="L257" i="39"/>
  <c r="W257" i="39"/>
  <c r="AH257" i="39"/>
  <c r="AS257" i="39"/>
  <c r="BD257" i="39"/>
  <c r="BO257" i="39"/>
  <c r="BZ257" i="39"/>
  <c r="CK257" i="39"/>
  <c r="CV257" i="39"/>
  <c r="DG257" i="39"/>
  <c r="DR257" i="39"/>
  <c r="EC257" i="39"/>
  <c r="EN257" i="39"/>
  <c r="EY257" i="39"/>
  <c r="FJ257" i="39"/>
  <c r="L258" i="39"/>
  <c r="W258" i="39"/>
  <c r="AH258" i="39"/>
  <c r="AS258" i="39"/>
  <c r="BD258" i="39"/>
  <c r="BO258" i="39"/>
  <c r="BZ258" i="39"/>
  <c r="CK258" i="39"/>
  <c r="CV258" i="39"/>
  <c r="DG258" i="39"/>
  <c r="DR258" i="39"/>
  <c r="EC258" i="39"/>
  <c r="EN258" i="39"/>
  <c r="EY258" i="39"/>
  <c r="FJ258" i="39"/>
  <c r="L259" i="39"/>
  <c r="W259" i="39"/>
  <c r="AH259" i="39"/>
  <c r="AS259" i="39"/>
  <c r="BD259" i="39"/>
  <c r="BO259" i="39"/>
  <c r="BZ259" i="39"/>
  <c r="CK259" i="39"/>
  <c r="CV259" i="39"/>
  <c r="DG259" i="39"/>
  <c r="DR259" i="39"/>
  <c r="EC259" i="39"/>
  <c r="EN259" i="39"/>
  <c r="EY259" i="39"/>
  <c r="FJ259" i="39"/>
  <c r="L261" i="39"/>
  <c r="W261" i="39"/>
  <c r="AH261" i="39"/>
  <c r="AS261" i="39"/>
  <c r="BD261" i="39"/>
  <c r="BO261" i="39"/>
  <c r="BZ261" i="39"/>
  <c r="CK261" i="39"/>
  <c r="CV261" i="39"/>
  <c r="DG261" i="39"/>
  <c r="DR261" i="39"/>
  <c r="EC261" i="39"/>
  <c r="EN261" i="39"/>
  <c r="EY261" i="39"/>
  <c r="FJ261" i="39"/>
  <c r="L262" i="39"/>
  <c r="W262" i="39"/>
  <c r="AH262" i="39"/>
  <c r="AS262" i="39"/>
  <c r="BD262" i="39"/>
  <c r="BO262" i="39"/>
  <c r="BZ262" i="39"/>
  <c r="CK262" i="39"/>
  <c r="CV262" i="39"/>
  <c r="DG262" i="39"/>
  <c r="DR262" i="39"/>
  <c r="EC262" i="39"/>
  <c r="EN262" i="39"/>
  <c r="EY262" i="39"/>
  <c r="FJ262" i="39"/>
  <c r="L263" i="39"/>
  <c r="W263" i="39"/>
  <c r="AH263" i="39"/>
  <c r="AS263" i="39"/>
  <c r="BD263" i="39"/>
  <c r="BO263" i="39"/>
  <c r="BZ263" i="39"/>
  <c r="CK263" i="39"/>
  <c r="CV263" i="39"/>
  <c r="DG263" i="39"/>
  <c r="DR263" i="39"/>
  <c r="EC263" i="39"/>
  <c r="EN263" i="39"/>
  <c r="EY263" i="39"/>
  <c r="FJ263" i="39"/>
  <c r="L264" i="39"/>
  <c r="W264" i="39"/>
  <c r="AH264" i="39"/>
  <c r="AS264" i="39"/>
  <c r="BD264" i="39"/>
  <c r="BO264" i="39"/>
  <c r="BZ264" i="39"/>
  <c r="CK264" i="39"/>
  <c r="CV264" i="39"/>
  <c r="DG264" i="39"/>
  <c r="DR264" i="39"/>
  <c r="EC264" i="39"/>
  <c r="EN264" i="39"/>
  <c r="EY264" i="39"/>
  <c r="FJ264" i="39"/>
  <c r="L266" i="39"/>
  <c r="W266" i="39"/>
  <c r="AH266" i="39"/>
  <c r="AS266" i="39"/>
  <c r="BD266" i="39"/>
  <c r="BO266" i="39"/>
  <c r="BZ266" i="39"/>
  <c r="CK266" i="39"/>
  <c r="CV266" i="39"/>
  <c r="DG266" i="39"/>
  <c r="DR266" i="39"/>
  <c r="EC266" i="39"/>
  <c r="EN266" i="39"/>
  <c r="EY266" i="39"/>
  <c r="FJ266" i="39"/>
  <c r="L267" i="39"/>
  <c r="GH267" i="39" s="1"/>
  <c r="W267" i="39"/>
  <c r="AH267" i="39"/>
  <c r="AS267" i="39"/>
  <c r="BD267" i="39"/>
  <c r="BO267" i="39"/>
  <c r="BZ267" i="39"/>
  <c r="CK267" i="39"/>
  <c r="CV267" i="39"/>
  <c r="DG267" i="39"/>
  <c r="DR267" i="39"/>
  <c r="EC267" i="39"/>
  <c r="EN267" i="39"/>
  <c r="EY267" i="39"/>
  <c r="FJ267" i="39"/>
  <c r="L268" i="39"/>
  <c r="W268" i="39"/>
  <c r="AH268" i="39"/>
  <c r="AS268" i="39"/>
  <c r="BD268" i="39"/>
  <c r="BO268" i="39"/>
  <c r="BZ268" i="39"/>
  <c r="CK268" i="39"/>
  <c r="CV268" i="39"/>
  <c r="DG268" i="39"/>
  <c r="DR268" i="39"/>
  <c r="EC268" i="39"/>
  <c r="EN268" i="39"/>
  <c r="EY268" i="39"/>
  <c r="FJ268" i="39"/>
  <c r="L269" i="39"/>
  <c r="W269" i="39"/>
  <c r="AH269" i="39"/>
  <c r="AS269" i="39"/>
  <c r="BD269" i="39"/>
  <c r="BO269" i="39"/>
  <c r="BZ269" i="39"/>
  <c r="CK269" i="39"/>
  <c r="CV269" i="39"/>
  <c r="DG269" i="39"/>
  <c r="DR269" i="39"/>
  <c r="EC269" i="39"/>
  <c r="EN269" i="39"/>
  <c r="EY269" i="39"/>
  <c r="FJ269" i="39"/>
  <c r="L270" i="39"/>
  <c r="W270" i="39"/>
  <c r="AH270" i="39"/>
  <c r="AS270" i="39"/>
  <c r="BD270" i="39"/>
  <c r="BO270" i="39"/>
  <c r="BZ270" i="39"/>
  <c r="CK270" i="39"/>
  <c r="CV270" i="39"/>
  <c r="DG270" i="39"/>
  <c r="DR270" i="39"/>
  <c r="EC270" i="39"/>
  <c r="EN270" i="39"/>
  <c r="EY270" i="39"/>
  <c r="FJ270" i="39"/>
  <c r="L271" i="39"/>
  <c r="W271" i="39"/>
  <c r="AH271" i="39"/>
  <c r="AS271" i="39"/>
  <c r="BD271" i="39"/>
  <c r="BO271" i="39"/>
  <c r="BZ271" i="39"/>
  <c r="CK271" i="39"/>
  <c r="CV271" i="39"/>
  <c r="DG271" i="39"/>
  <c r="DR271" i="39"/>
  <c r="EC271" i="39"/>
  <c r="EN271" i="39"/>
  <c r="EY271" i="39"/>
  <c r="FJ271" i="39"/>
  <c r="L272" i="39"/>
  <c r="W272" i="39"/>
  <c r="AH272" i="39"/>
  <c r="AS272" i="39"/>
  <c r="BD272" i="39"/>
  <c r="BO272" i="39"/>
  <c r="BZ272" i="39"/>
  <c r="CK272" i="39"/>
  <c r="CV272" i="39"/>
  <c r="DG272" i="39"/>
  <c r="DR272" i="39"/>
  <c r="EC272" i="39"/>
  <c r="EN272" i="39"/>
  <c r="EY272" i="39"/>
  <c r="FJ272" i="39"/>
  <c r="L273" i="39"/>
  <c r="W273" i="39"/>
  <c r="AH273" i="39"/>
  <c r="AS273" i="39"/>
  <c r="BD273" i="39"/>
  <c r="BO273" i="39"/>
  <c r="BZ273" i="39"/>
  <c r="CK273" i="39"/>
  <c r="CV273" i="39"/>
  <c r="DG273" i="39"/>
  <c r="DR273" i="39"/>
  <c r="EC273" i="39"/>
  <c r="EN273" i="39"/>
  <c r="EY273" i="39"/>
  <c r="FJ273" i="39"/>
  <c r="L274" i="39"/>
  <c r="W274" i="39"/>
  <c r="AH274" i="39"/>
  <c r="AS274" i="39"/>
  <c r="BD274" i="39"/>
  <c r="BO274" i="39"/>
  <c r="BZ274" i="39"/>
  <c r="CK274" i="39"/>
  <c r="CV274" i="39"/>
  <c r="DG274" i="39"/>
  <c r="DR274" i="39"/>
  <c r="EC274" i="39"/>
  <c r="EN274" i="39"/>
  <c r="EY274" i="39"/>
  <c r="FJ274" i="39"/>
  <c r="L275" i="39"/>
  <c r="W275" i="39"/>
  <c r="AH275" i="39"/>
  <c r="AS275" i="39"/>
  <c r="BD275" i="39"/>
  <c r="BO275" i="39"/>
  <c r="BZ275" i="39"/>
  <c r="CK275" i="39"/>
  <c r="CV275" i="39"/>
  <c r="DG275" i="39"/>
  <c r="DR275" i="39"/>
  <c r="EC275" i="39"/>
  <c r="EN275" i="39"/>
  <c r="EY275" i="39"/>
  <c r="FJ275" i="39"/>
  <c r="L276" i="39"/>
  <c r="W276" i="39"/>
  <c r="AH276" i="39"/>
  <c r="AS276" i="39"/>
  <c r="BD276" i="39"/>
  <c r="BO276" i="39"/>
  <c r="BZ276" i="39"/>
  <c r="CK276" i="39"/>
  <c r="CV276" i="39"/>
  <c r="DG276" i="39"/>
  <c r="DR276" i="39"/>
  <c r="EC276" i="39"/>
  <c r="EN276" i="39"/>
  <c r="EY276" i="39"/>
  <c r="FJ276" i="39"/>
  <c r="L277" i="39"/>
  <c r="W277" i="39"/>
  <c r="AH277" i="39"/>
  <c r="AS277" i="39"/>
  <c r="BD277" i="39"/>
  <c r="BO277" i="39"/>
  <c r="BZ277" i="39"/>
  <c r="CK277" i="39"/>
  <c r="CV277" i="39"/>
  <c r="DG277" i="39"/>
  <c r="DR277" i="39"/>
  <c r="EC277" i="39"/>
  <c r="EN277" i="39"/>
  <c r="EY277" i="39"/>
  <c r="FJ277" i="39"/>
  <c r="L278" i="39"/>
  <c r="W278" i="39"/>
  <c r="AH278" i="39"/>
  <c r="AS278" i="39"/>
  <c r="BD278" i="39"/>
  <c r="BO278" i="39"/>
  <c r="BZ278" i="39"/>
  <c r="CK278" i="39"/>
  <c r="CV278" i="39"/>
  <c r="DG278" i="39"/>
  <c r="DR278" i="39"/>
  <c r="EC278" i="39"/>
  <c r="EN278" i="39"/>
  <c r="EY278" i="39"/>
  <c r="FJ278" i="39"/>
  <c r="L279" i="39"/>
  <c r="W279" i="39"/>
  <c r="AH279" i="39"/>
  <c r="AS279" i="39"/>
  <c r="BD279" i="39"/>
  <c r="BO279" i="39"/>
  <c r="BZ279" i="39"/>
  <c r="CK279" i="39"/>
  <c r="CV279" i="39"/>
  <c r="DG279" i="39"/>
  <c r="DR279" i="39"/>
  <c r="EC279" i="39"/>
  <c r="EN279" i="39"/>
  <c r="EY279" i="39"/>
  <c r="FJ279" i="39"/>
  <c r="L280" i="39"/>
  <c r="W280" i="39"/>
  <c r="AH280" i="39"/>
  <c r="AS280" i="39"/>
  <c r="BD280" i="39"/>
  <c r="BO280" i="39"/>
  <c r="BZ280" i="39"/>
  <c r="CK280" i="39"/>
  <c r="CV280" i="39"/>
  <c r="DG280" i="39"/>
  <c r="DR280" i="39"/>
  <c r="EC280" i="39"/>
  <c r="EN280" i="39"/>
  <c r="EY280" i="39"/>
  <c r="FJ280" i="39"/>
  <c r="L281" i="39"/>
  <c r="W281" i="39"/>
  <c r="AH281" i="39"/>
  <c r="AS281" i="39"/>
  <c r="BD281" i="39"/>
  <c r="BO281" i="39"/>
  <c r="BZ281" i="39"/>
  <c r="CK281" i="39"/>
  <c r="CV281" i="39"/>
  <c r="DG281" i="39"/>
  <c r="DR281" i="39"/>
  <c r="EC281" i="39"/>
  <c r="EN281" i="39"/>
  <c r="EY281" i="39"/>
  <c r="FJ281" i="39"/>
  <c r="L282" i="39"/>
  <c r="W282" i="39"/>
  <c r="AH282" i="39"/>
  <c r="AS282" i="39"/>
  <c r="BD282" i="39"/>
  <c r="BO282" i="39"/>
  <c r="BZ282" i="39"/>
  <c r="CK282" i="39"/>
  <c r="CV282" i="39"/>
  <c r="DG282" i="39"/>
  <c r="DR282" i="39"/>
  <c r="EC282" i="39"/>
  <c r="EN282" i="39"/>
  <c r="EY282" i="39"/>
  <c r="FJ282" i="39"/>
  <c r="GH282" i="39"/>
  <c r="L283" i="39"/>
  <c r="W283" i="39"/>
  <c r="AH283" i="39"/>
  <c r="AS283" i="39"/>
  <c r="BD283" i="39"/>
  <c r="BO283" i="39"/>
  <c r="BZ283" i="39"/>
  <c r="CK283" i="39"/>
  <c r="CV283" i="39"/>
  <c r="DG283" i="39"/>
  <c r="DR283" i="39"/>
  <c r="EC283" i="39"/>
  <c r="EN283" i="39"/>
  <c r="EY283" i="39"/>
  <c r="FJ283" i="39"/>
  <c r="L284" i="39"/>
  <c r="W284" i="39"/>
  <c r="AH284" i="39"/>
  <c r="AS284" i="39"/>
  <c r="BD284" i="39"/>
  <c r="BO284" i="39"/>
  <c r="BZ284" i="39"/>
  <c r="CK284" i="39"/>
  <c r="CV284" i="39"/>
  <c r="DG284" i="39"/>
  <c r="DR284" i="39"/>
  <c r="EC284" i="39"/>
  <c r="EN284" i="39"/>
  <c r="EY284" i="39"/>
  <c r="FJ284" i="39"/>
  <c r="L285" i="39"/>
  <c r="W285" i="39"/>
  <c r="AH285" i="39"/>
  <c r="AS285" i="39"/>
  <c r="BD285" i="39"/>
  <c r="BO285" i="39"/>
  <c r="BZ285" i="39"/>
  <c r="CK285" i="39"/>
  <c r="CV285" i="39"/>
  <c r="DG285" i="39"/>
  <c r="DR285" i="39"/>
  <c r="EC285" i="39"/>
  <c r="EN285" i="39"/>
  <c r="EY285" i="39"/>
  <c r="FJ285" i="39"/>
  <c r="L286" i="39"/>
  <c r="W286" i="39"/>
  <c r="AH286" i="39"/>
  <c r="AS286" i="39"/>
  <c r="BD286" i="39"/>
  <c r="BO286" i="39"/>
  <c r="BZ286" i="39"/>
  <c r="CK286" i="39"/>
  <c r="CV286" i="39"/>
  <c r="DG286" i="39"/>
  <c r="DR286" i="39"/>
  <c r="EC286" i="39"/>
  <c r="EN286" i="39"/>
  <c r="EY286" i="39"/>
  <c r="FJ286" i="39"/>
  <c r="L287" i="39"/>
  <c r="W287" i="39"/>
  <c r="AH287" i="39"/>
  <c r="AS287" i="39"/>
  <c r="BD287" i="39"/>
  <c r="BO287" i="39"/>
  <c r="BZ287" i="39"/>
  <c r="CK287" i="39"/>
  <c r="CV287" i="39"/>
  <c r="DG287" i="39"/>
  <c r="DR287" i="39"/>
  <c r="EC287" i="39"/>
  <c r="EN287" i="39"/>
  <c r="EY287" i="39"/>
  <c r="FJ287" i="39"/>
  <c r="L288" i="39"/>
  <c r="W288" i="39"/>
  <c r="AH288" i="39"/>
  <c r="AS288" i="39"/>
  <c r="BD288" i="39"/>
  <c r="BO288" i="39"/>
  <c r="BZ288" i="39"/>
  <c r="CK288" i="39"/>
  <c r="CV288" i="39"/>
  <c r="DG288" i="39"/>
  <c r="DR288" i="39"/>
  <c r="EC288" i="39"/>
  <c r="EN288" i="39"/>
  <c r="EY288" i="39"/>
  <c r="FJ288" i="39"/>
  <c r="L289" i="39"/>
  <c r="W289" i="39"/>
  <c r="AH289" i="39"/>
  <c r="AS289" i="39"/>
  <c r="BD289" i="39"/>
  <c r="BO289" i="39"/>
  <c r="BZ289" i="39"/>
  <c r="CK289" i="39"/>
  <c r="CV289" i="39"/>
  <c r="DG289" i="39"/>
  <c r="DR289" i="39"/>
  <c r="EC289" i="39"/>
  <c r="EN289" i="39"/>
  <c r="EY289" i="39"/>
  <c r="FJ289" i="39"/>
  <c r="L290" i="39"/>
  <c r="W290" i="39"/>
  <c r="AH290" i="39"/>
  <c r="AS290" i="39"/>
  <c r="BD290" i="39"/>
  <c r="BO290" i="39"/>
  <c r="BZ290" i="39"/>
  <c r="CK290" i="39"/>
  <c r="CV290" i="39"/>
  <c r="DG290" i="39"/>
  <c r="DR290" i="39"/>
  <c r="EC290" i="39"/>
  <c r="EN290" i="39"/>
  <c r="EY290" i="39"/>
  <c r="FJ290" i="39"/>
  <c r="L291" i="39"/>
  <c r="W291" i="39"/>
  <c r="AH291" i="39"/>
  <c r="AS291" i="39"/>
  <c r="BD291" i="39"/>
  <c r="BO291" i="39"/>
  <c r="BZ291" i="39"/>
  <c r="CK291" i="39"/>
  <c r="CV291" i="39"/>
  <c r="DG291" i="39"/>
  <c r="DR291" i="39"/>
  <c r="EC291" i="39"/>
  <c r="EN291" i="39"/>
  <c r="EY291" i="39"/>
  <c r="FJ291" i="39"/>
  <c r="L292" i="39"/>
  <c r="W292" i="39"/>
  <c r="AH292" i="39"/>
  <c r="AS292" i="39"/>
  <c r="BD292" i="39"/>
  <c r="BO292" i="39"/>
  <c r="BZ292" i="39"/>
  <c r="CK292" i="39"/>
  <c r="CV292" i="39"/>
  <c r="DG292" i="39"/>
  <c r="DR292" i="39"/>
  <c r="EC292" i="39"/>
  <c r="EN292" i="39"/>
  <c r="EY292" i="39"/>
  <c r="FJ292" i="39"/>
  <c r="L293" i="39"/>
  <c r="W293" i="39"/>
  <c r="AH293" i="39"/>
  <c r="AS293" i="39"/>
  <c r="BD293" i="39"/>
  <c r="BO293" i="39"/>
  <c r="BZ293" i="39"/>
  <c r="CK293" i="39"/>
  <c r="CV293" i="39"/>
  <c r="DG293" i="39"/>
  <c r="DR293" i="39"/>
  <c r="EC293" i="39"/>
  <c r="EN293" i="39"/>
  <c r="EY293" i="39"/>
  <c r="FJ293" i="39"/>
  <c r="L294" i="39"/>
  <c r="W294" i="39"/>
  <c r="AH294" i="39"/>
  <c r="AS294" i="39"/>
  <c r="BD294" i="39"/>
  <c r="BO294" i="39"/>
  <c r="BZ294" i="39"/>
  <c r="CK294" i="39"/>
  <c r="CV294" i="39"/>
  <c r="DG294" i="39"/>
  <c r="DR294" i="39"/>
  <c r="EC294" i="39"/>
  <c r="EN294" i="39"/>
  <c r="EY294" i="39"/>
  <c r="FJ294" i="39"/>
  <c r="L295" i="39"/>
  <c r="W295" i="39"/>
  <c r="AH295" i="39"/>
  <c r="AS295" i="39"/>
  <c r="BD295" i="39"/>
  <c r="BO295" i="39"/>
  <c r="BZ295" i="39"/>
  <c r="CK295" i="39"/>
  <c r="CV295" i="39"/>
  <c r="DG295" i="39"/>
  <c r="DR295" i="39"/>
  <c r="EC295" i="39"/>
  <c r="EN295" i="39"/>
  <c r="EY295" i="39"/>
  <c r="FJ295" i="39"/>
  <c r="L296" i="39"/>
  <c r="W296" i="39"/>
  <c r="AH296" i="39"/>
  <c r="AS296" i="39"/>
  <c r="BD296" i="39"/>
  <c r="BO296" i="39"/>
  <c r="BZ296" i="39"/>
  <c r="CK296" i="39"/>
  <c r="CV296" i="39"/>
  <c r="DG296" i="39"/>
  <c r="DR296" i="39"/>
  <c r="EC296" i="39"/>
  <c r="EN296" i="39"/>
  <c r="EY296" i="39"/>
  <c r="FJ296" i="39"/>
  <c r="L297" i="39"/>
  <c r="W297" i="39"/>
  <c r="AH297" i="39"/>
  <c r="AS297" i="39"/>
  <c r="BD297" i="39"/>
  <c r="BO297" i="39"/>
  <c r="BZ297" i="39"/>
  <c r="CK297" i="39"/>
  <c r="CV297" i="39"/>
  <c r="DG297" i="39"/>
  <c r="DR297" i="39"/>
  <c r="EC297" i="39"/>
  <c r="EN297" i="39"/>
  <c r="EY297" i="39"/>
  <c r="FJ297" i="39"/>
  <c r="L298" i="39"/>
  <c r="W298" i="39"/>
  <c r="AH298" i="39"/>
  <c r="AS298" i="39"/>
  <c r="BD298" i="39"/>
  <c r="BO298" i="39"/>
  <c r="BZ298" i="39"/>
  <c r="CK298" i="39"/>
  <c r="CV298" i="39"/>
  <c r="DG298" i="39"/>
  <c r="DR298" i="39"/>
  <c r="EC298" i="39"/>
  <c r="EN298" i="39"/>
  <c r="EY298" i="39"/>
  <c r="FJ298" i="39"/>
  <c r="GH298" i="39"/>
  <c r="L299" i="39"/>
  <c r="W299" i="39"/>
  <c r="AH299" i="39"/>
  <c r="AS299" i="39"/>
  <c r="BD299" i="39"/>
  <c r="BO299" i="39"/>
  <c r="BZ299" i="39"/>
  <c r="CK299" i="39"/>
  <c r="CV299" i="39"/>
  <c r="DG299" i="39"/>
  <c r="DR299" i="39"/>
  <c r="EC299" i="39"/>
  <c r="EN299" i="39"/>
  <c r="EY299" i="39"/>
  <c r="FJ299" i="39"/>
  <c r="L300" i="39"/>
  <c r="W300" i="39"/>
  <c r="AH300" i="39"/>
  <c r="AS300" i="39"/>
  <c r="BD300" i="39"/>
  <c r="BO300" i="39"/>
  <c r="BZ300" i="39"/>
  <c r="CK300" i="39"/>
  <c r="CV300" i="39"/>
  <c r="DG300" i="39"/>
  <c r="DR300" i="39"/>
  <c r="EC300" i="39"/>
  <c r="EN300" i="39"/>
  <c r="EY300" i="39"/>
  <c r="FJ300" i="39"/>
  <c r="L301" i="39"/>
  <c r="W301" i="39"/>
  <c r="AH301" i="39"/>
  <c r="AS301" i="39"/>
  <c r="BD301" i="39"/>
  <c r="BO301" i="39"/>
  <c r="BZ301" i="39"/>
  <c r="CK301" i="39"/>
  <c r="CV301" i="39"/>
  <c r="DG301" i="39"/>
  <c r="DR301" i="39"/>
  <c r="EC301" i="39"/>
  <c r="EN301" i="39"/>
  <c r="EY301" i="39"/>
  <c r="FJ301" i="39"/>
  <c r="L302" i="39"/>
  <c r="W302" i="39"/>
  <c r="AH302" i="39"/>
  <c r="AS302" i="39"/>
  <c r="BD302" i="39"/>
  <c r="BO302" i="39"/>
  <c r="BZ302" i="39"/>
  <c r="CK302" i="39"/>
  <c r="CV302" i="39"/>
  <c r="DG302" i="39"/>
  <c r="DR302" i="39"/>
  <c r="EC302" i="39"/>
  <c r="EN302" i="39"/>
  <c r="EY302" i="39"/>
  <c r="FJ302" i="39"/>
  <c r="L303" i="39"/>
  <c r="W303" i="39"/>
  <c r="AH303" i="39"/>
  <c r="AS303" i="39"/>
  <c r="BD303" i="39"/>
  <c r="BO303" i="39"/>
  <c r="BZ303" i="39"/>
  <c r="CK303" i="39"/>
  <c r="CV303" i="39"/>
  <c r="DG303" i="39"/>
  <c r="DR303" i="39"/>
  <c r="EC303" i="39"/>
  <c r="EN303" i="39"/>
  <c r="EY303" i="39"/>
  <c r="FJ303" i="39"/>
  <c r="L304" i="39"/>
  <c r="W304" i="39"/>
  <c r="AH304" i="39"/>
  <c r="AS304" i="39"/>
  <c r="BD304" i="39"/>
  <c r="BO304" i="39"/>
  <c r="BZ304" i="39"/>
  <c r="CK304" i="39"/>
  <c r="CV304" i="39"/>
  <c r="DG304" i="39"/>
  <c r="DR304" i="39"/>
  <c r="EC304" i="39"/>
  <c r="EN304" i="39"/>
  <c r="EY304" i="39"/>
  <c r="FJ304" i="39"/>
  <c r="L305" i="39"/>
  <c r="W305" i="39"/>
  <c r="AH305" i="39"/>
  <c r="AS305" i="39"/>
  <c r="BD305" i="39"/>
  <c r="BO305" i="39"/>
  <c r="BZ305" i="39"/>
  <c r="CK305" i="39"/>
  <c r="CV305" i="39"/>
  <c r="DG305" i="39"/>
  <c r="DR305" i="39"/>
  <c r="EC305" i="39"/>
  <c r="EN305" i="39"/>
  <c r="EY305" i="39"/>
  <c r="FJ305" i="39"/>
  <c r="L306" i="39"/>
  <c r="W306" i="39"/>
  <c r="AH306" i="39"/>
  <c r="AS306" i="39"/>
  <c r="BD306" i="39"/>
  <c r="BO306" i="39"/>
  <c r="BZ306" i="39"/>
  <c r="CK306" i="39"/>
  <c r="CV306" i="39"/>
  <c r="DG306" i="39"/>
  <c r="DR306" i="39"/>
  <c r="EC306" i="39"/>
  <c r="EN306" i="39"/>
  <c r="EY306" i="39"/>
  <c r="FJ306" i="39"/>
  <c r="L307" i="39"/>
  <c r="W307" i="39"/>
  <c r="AH307" i="39"/>
  <c r="AS307" i="39"/>
  <c r="BD307" i="39"/>
  <c r="BO307" i="39"/>
  <c r="BZ307" i="39"/>
  <c r="CK307" i="39"/>
  <c r="CV307" i="39"/>
  <c r="DG307" i="39"/>
  <c r="DR307" i="39"/>
  <c r="EC307" i="39"/>
  <c r="EN307" i="39"/>
  <c r="EY307" i="39"/>
  <c r="FJ307" i="39"/>
  <c r="L308" i="39"/>
  <c r="W308" i="39"/>
  <c r="AH308" i="39"/>
  <c r="AS308" i="39"/>
  <c r="BD308" i="39"/>
  <c r="BO308" i="39"/>
  <c r="BZ308" i="39"/>
  <c r="CK308" i="39"/>
  <c r="CV308" i="39"/>
  <c r="DG308" i="39"/>
  <c r="DR308" i="39"/>
  <c r="EC308" i="39"/>
  <c r="EN308" i="39"/>
  <c r="EY308" i="39"/>
  <c r="FJ308" i="39"/>
  <c r="L309" i="39"/>
  <c r="W309" i="39"/>
  <c r="AH309" i="39"/>
  <c r="AS309" i="39"/>
  <c r="BD309" i="39"/>
  <c r="BO309" i="39"/>
  <c r="BZ309" i="39"/>
  <c r="CK309" i="39"/>
  <c r="CV309" i="39"/>
  <c r="DG309" i="39"/>
  <c r="DR309" i="39"/>
  <c r="EC309" i="39"/>
  <c r="EN309" i="39"/>
  <c r="EY309" i="39"/>
  <c r="FJ309" i="39"/>
  <c r="L310" i="39"/>
  <c r="W310" i="39"/>
  <c r="AH310" i="39"/>
  <c r="AS310" i="39"/>
  <c r="BD310" i="39"/>
  <c r="BO310" i="39"/>
  <c r="BZ310" i="39"/>
  <c r="CK310" i="39"/>
  <c r="CV310" i="39"/>
  <c r="DG310" i="39"/>
  <c r="DR310" i="39"/>
  <c r="EC310" i="39"/>
  <c r="EN310" i="39"/>
  <c r="EY310" i="39"/>
  <c r="FJ310" i="39"/>
  <c r="L311" i="39"/>
  <c r="W311" i="39"/>
  <c r="AH311" i="39"/>
  <c r="AS311" i="39"/>
  <c r="BD311" i="39"/>
  <c r="BO311" i="39"/>
  <c r="BZ311" i="39"/>
  <c r="CK311" i="39"/>
  <c r="CV311" i="39"/>
  <c r="DG311" i="39"/>
  <c r="DR311" i="39"/>
  <c r="EC311" i="39"/>
  <c r="EN311" i="39"/>
  <c r="EY311" i="39"/>
  <c r="FJ311" i="39"/>
  <c r="L312" i="39"/>
  <c r="W312" i="39"/>
  <c r="AH312" i="39"/>
  <c r="AS312" i="39"/>
  <c r="BD312" i="39"/>
  <c r="BO312" i="39"/>
  <c r="BZ312" i="39"/>
  <c r="CK312" i="39"/>
  <c r="CV312" i="39"/>
  <c r="DG312" i="39"/>
  <c r="DR312" i="39"/>
  <c r="EC312" i="39"/>
  <c r="EN312" i="39"/>
  <c r="EY312" i="39"/>
  <c r="FJ312" i="39"/>
  <c r="L313" i="39"/>
  <c r="W313" i="39"/>
  <c r="AH313" i="39"/>
  <c r="AS313" i="39"/>
  <c r="BD313" i="39"/>
  <c r="BO313" i="39"/>
  <c r="BZ313" i="39"/>
  <c r="CK313" i="39"/>
  <c r="CV313" i="39"/>
  <c r="DG313" i="39"/>
  <c r="DR313" i="39"/>
  <c r="EC313" i="39"/>
  <c r="EN313" i="39"/>
  <c r="EY313" i="39"/>
  <c r="FJ313" i="39"/>
  <c r="L314" i="39"/>
  <c r="GH314" i="39" s="1"/>
  <c r="W314" i="39"/>
  <c r="AH314" i="39"/>
  <c r="AS314" i="39"/>
  <c r="BD314" i="39"/>
  <c r="BO314" i="39"/>
  <c r="BZ314" i="39"/>
  <c r="CK314" i="39"/>
  <c r="CV314" i="39"/>
  <c r="DG314" i="39"/>
  <c r="DR314" i="39"/>
  <c r="EC314" i="39"/>
  <c r="EN314" i="39"/>
  <c r="EY314" i="39"/>
  <c r="FJ314" i="39"/>
  <c r="L315" i="39"/>
  <c r="W315" i="39"/>
  <c r="AH315" i="39"/>
  <c r="AS315" i="39"/>
  <c r="BD315" i="39"/>
  <c r="BO315" i="39"/>
  <c r="BZ315" i="39"/>
  <c r="CK315" i="39"/>
  <c r="CV315" i="39"/>
  <c r="DG315" i="39"/>
  <c r="DR315" i="39"/>
  <c r="EC315" i="39"/>
  <c r="EN315" i="39"/>
  <c r="EY315" i="39"/>
  <c r="FJ315" i="39"/>
  <c r="L316" i="39"/>
  <c r="W316" i="39"/>
  <c r="AH316" i="39"/>
  <c r="AS316" i="39"/>
  <c r="BD316" i="39"/>
  <c r="BO316" i="39"/>
  <c r="BZ316" i="39"/>
  <c r="CK316" i="39"/>
  <c r="CV316" i="39"/>
  <c r="DG316" i="39"/>
  <c r="DR316" i="39"/>
  <c r="EC316" i="39"/>
  <c r="EN316" i="39"/>
  <c r="EY316" i="39"/>
  <c r="FJ316" i="39"/>
  <c r="L317" i="39"/>
  <c r="W317" i="39"/>
  <c r="AH317" i="39"/>
  <c r="AS317" i="39"/>
  <c r="BD317" i="39"/>
  <c r="BO317" i="39"/>
  <c r="BZ317" i="39"/>
  <c r="CK317" i="39"/>
  <c r="CV317" i="39"/>
  <c r="DG317" i="39"/>
  <c r="DR317" i="39"/>
  <c r="EC317" i="39"/>
  <c r="EN317" i="39"/>
  <c r="EY317" i="39"/>
  <c r="FJ317" i="39"/>
  <c r="L319" i="39"/>
  <c r="W319" i="39"/>
  <c r="AH319" i="39"/>
  <c r="AS319" i="39"/>
  <c r="BD319" i="39"/>
  <c r="BO319" i="39"/>
  <c r="BZ319" i="39"/>
  <c r="CK319" i="39"/>
  <c r="CV319" i="39"/>
  <c r="DG319" i="39"/>
  <c r="DR319" i="39"/>
  <c r="EC319" i="39"/>
  <c r="EN319" i="39"/>
  <c r="EY319" i="39"/>
  <c r="FJ319" i="39"/>
  <c r="L320" i="39"/>
  <c r="W320" i="39"/>
  <c r="AH320" i="39"/>
  <c r="AS320" i="39"/>
  <c r="BD320" i="39"/>
  <c r="BO320" i="39"/>
  <c r="BZ320" i="39"/>
  <c r="CK320" i="39"/>
  <c r="CV320" i="39"/>
  <c r="DG320" i="39"/>
  <c r="DR320" i="39"/>
  <c r="EC320" i="39"/>
  <c r="EN320" i="39"/>
  <c r="EY320" i="39"/>
  <c r="FJ320" i="39"/>
  <c r="L321" i="39"/>
  <c r="W321" i="39"/>
  <c r="AH321" i="39"/>
  <c r="AS321" i="39"/>
  <c r="BD321" i="39"/>
  <c r="BO321" i="39"/>
  <c r="BZ321" i="39"/>
  <c r="CK321" i="39"/>
  <c r="CV321" i="39"/>
  <c r="DG321" i="39"/>
  <c r="DR321" i="39"/>
  <c r="EC321" i="39"/>
  <c r="EN321" i="39"/>
  <c r="EY321" i="39"/>
  <c r="FJ321" i="39"/>
  <c r="L322" i="39"/>
  <c r="W322" i="39"/>
  <c r="AH322" i="39"/>
  <c r="AS322" i="39"/>
  <c r="BD322" i="39"/>
  <c r="BO322" i="39"/>
  <c r="BZ322" i="39"/>
  <c r="CK322" i="39"/>
  <c r="CV322" i="39"/>
  <c r="DG322" i="39"/>
  <c r="DR322" i="39"/>
  <c r="EC322" i="39"/>
  <c r="EN322" i="39"/>
  <c r="EY322" i="39"/>
  <c r="FJ322" i="39"/>
  <c r="L323" i="39"/>
  <c r="W323" i="39"/>
  <c r="AH323" i="39"/>
  <c r="AS323" i="39"/>
  <c r="BD323" i="39"/>
  <c r="BO323" i="39"/>
  <c r="BZ323" i="39"/>
  <c r="CK323" i="39"/>
  <c r="CV323" i="39"/>
  <c r="DG323" i="39"/>
  <c r="DR323" i="39"/>
  <c r="EC323" i="39"/>
  <c r="EN323" i="39"/>
  <c r="EY323" i="39"/>
  <c r="FJ323" i="39"/>
  <c r="L325" i="39"/>
  <c r="W325" i="39"/>
  <c r="AH325" i="39"/>
  <c r="AS325" i="39"/>
  <c r="BD325" i="39"/>
  <c r="BO325" i="39"/>
  <c r="BZ325" i="39"/>
  <c r="CK325" i="39"/>
  <c r="CV325" i="39"/>
  <c r="DG325" i="39"/>
  <c r="DR325" i="39"/>
  <c r="EC325" i="39"/>
  <c r="EN325" i="39"/>
  <c r="EY325" i="39"/>
  <c r="FJ325" i="39"/>
  <c r="L326" i="39"/>
  <c r="W326" i="39"/>
  <c r="AH326" i="39"/>
  <c r="AS326" i="39"/>
  <c r="BD326" i="39"/>
  <c r="BO326" i="39"/>
  <c r="BZ326" i="39"/>
  <c r="CK326" i="39"/>
  <c r="CV326" i="39"/>
  <c r="DG326" i="39"/>
  <c r="DR326" i="39"/>
  <c r="EC326" i="39"/>
  <c r="EN326" i="39"/>
  <c r="EY326" i="39"/>
  <c r="FJ326" i="39"/>
  <c r="L327" i="39"/>
  <c r="W327" i="39"/>
  <c r="AH327" i="39"/>
  <c r="AS327" i="39"/>
  <c r="BD327" i="39"/>
  <c r="BO327" i="39"/>
  <c r="BZ327" i="39"/>
  <c r="CK327" i="39"/>
  <c r="CV327" i="39"/>
  <c r="DG327" i="39"/>
  <c r="DR327" i="39"/>
  <c r="EC327" i="39"/>
  <c r="EN327" i="39"/>
  <c r="EY327" i="39"/>
  <c r="FJ327" i="39"/>
  <c r="L328" i="39"/>
  <c r="W328" i="39"/>
  <c r="AH328" i="39"/>
  <c r="AS328" i="39"/>
  <c r="BD328" i="39"/>
  <c r="BO328" i="39"/>
  <c r="BZ328" i="39"/>
  <c r="CK328" i="39"/>
  <c r="CV328" i="39"/>
  <c r="DG328" i="39"/>
  <c r="DR328" i="39"/>
  <c r="EC328" i="39"/>
  <c r="EN328" i="39"/>
  <c r="EY328" i="39"/>
  <c r="FJ328" i="39"/>
  <c r="L329" i="39"/>
  <c r="W329" i="39"/>
  <c r="AH329" i="39"/>
  <c r="AS329" i="39"/>
  <c r="BD329" i="39"/>
  <c r="BO329" i="39"/>
  <c r="BZ329" i="39"/>
  <c r="CK329" i="39"/>
  <c r="CV329" i="39"/>
  <c r="DG329" i="39"/>
  <c r="DR329" i="39"/>
  <c r="EC329" i="39"/>
  <c r="EN329" i="39"/>
  <c r="EY329" i="39"/>
  <c r="FJ329" i="39"/>
  <c r="L330" i="39"/>
  <c r="W330" i="39"/>
  <c r="AH330" i="39"/>
  <c r="AS330" i="39"/>
  <c r="BD330" i="39"/>
  <c r="BO330" i="39"/>
  <c r="BZ330" i="39"/>
  <c r="CK330" i="39"/>
  <c r="CV330" i="39"/>
  <c r="DG330" i="39"/>
  <c r="DR330" i="39"/>
  <c r="EC330" i="39"/>
  <c r="EN330" i="39"/>
  <c r="EY330" i="39"/>
  <c r="FJ330" i="39"/>
  <c r="L331" i="39"/>
  <c r="W331" i="39"/>
  <c r="AH331" i="39"/>
  <c r="AS331" i="39"/>
  <c r="BD331" i="39"/>
  <c r="BO331" i="39"/>
  <c r="BZ331" i="39"/>
  <c r="CK331" i="39"/>
  <c r="CV331" i="39"/>
  <c r="DG331" i="39"/>
  <c r="DR331" i="39"/>
  <c r="EC331" i="39"/>
  <c r="EN331" i="39"/>
  <c r="EY331" i="39"/>
  <c r="FJ331" i="39"/>
  <c r="L332" i="39"/>
  <c r="W332" i="39"/>
  <c r="AH332" i="39"/>
  <c r="AS332" i="39"/>
  <c r="BD332" i="39"/>
  <c r="BO332" i="39"/>
  <c r="BZ332" i="39"/>
  <c r="CK332" i="39"/>
  <c r="CV332" i="39"/>
  <c r="DG332" i="39"/>
  <c r="DR332" i="39"/>
  <c r="EC332" i="39"/>
  <c r="EN332" i="39"/>
  <c r="EY332" i="39"/>
  <c r="FJ332" i="39"/>
  <c r="L333" i="39"/>
  <c r="W333" i="39"/>
  <c r="AH333" i="39"/>
  <c r="AS333" i="39"/>
  <c r="BD333" i="39"/>
  <c r="BO333" i="39"/>
  <c r="BZ333" i="39"/>
  <c r="CK333" i="39"/>
  <c r="CV333" i="39"/>
  <c r="DG333" i="39"/>
  <c r="DR333" i="39"/>
  <c r="EC333" i="39"/>
  <c r="EN333" i="39"/>
  <c r="EY333" i="39"/>
  <c r="FJ333" i="39"/>
  <c r="L334" i="39"/>
  <c r="W334" i="39"/>
  <c r="AH334" i="39"/>
  <c r="AS334" i="39"/>
  <c r="BD334" i="39"/>
  <c r="BO334" i="39"/>
  <c r="BZ334" i="39"/>
  <c r="CK334" i="39"/>
  <c r="CV334" i="39"/>
  <c r="DG334" i="39"/>
  <c r="DR334" i="39"/>
  <c r="EC334" i="39"/>
  <c r="EN334" i="39"/>
  <c r="EY334" i="39"/>
  <c r="FJ334" i="39"/>
  <c r="L335" i="39"/>
  <c r="W335" i="39"/>
  <c r="AH335" i="39"/>
  <c r="AS335" i="39"/>
  <c r="BD335" i="39"/>
  <c r="BO335" i="39"/>
  <c r="BZ335" i="39"/>
  <c r="CK335" i="39"/>
  <c r="CV335" i="39"/>
  <c r="DG335" i="39"/>
  <c r="DR335" i="39"/>
  <c r="EC335" i="39"/>
  <c r="EN335" i="39"/>
  <c r="EY335" i="39"/>
  <c r="FJ335" i="39"/>
  <c r="L336" i="39"/>
  <c r="GH336" i="39" s="1"/>
  <c r="W336" i="39"/>
  <c r="AH336" i="39"/>
  <c r="AS336" i="39"/>
  <c r="BD336" i="39"/>
  <c r="BO336" i="39"/>
  <c r="BZ336" i="39"/>
  <c r="CK336" i="39"/>
  <c r="CV336" i="39"/>
  <c r="DG336" i="39"/>
  <c r="DR336" i="39"/>
  <c r="EC336" i="39"/>
  <c r="EN336" i="39"/>
  <c r="EY336" i="39"/>
  <c r="FJ336" i="39"/>
  <c r="L337" i="39"/>
  <c r="W337" i="39"/>
  <c r="AH337" i="39"/>
  <c r="AS337" i="39"/>
  <c r="BD337" i="39"/>
  <c r="BO337" i="39"/>
  <c r="BZ337" i="39"/>
  <c r="CK337" i="39"/>
  <c r="CV337" i="39"/>
  <c r="DG337" i="39"/>
  <c r="DR337" i="39"/>
  <c r="EC337" i="39"/>
  <c r="EN337" i="39"/>
  <c r="EY337" i="39"/>
  <c r="FJ337" i="39"/>
  <c r="L338" i="39"/>
  <c r="W338" i="39"/>
  <c r="AH338" i="39"/>
  <c r="AS338" i="39"/>
  <c r="BD338" i="39"/>
  <c r="BO338" i="39"/>
  <c r="BZ338" i="39"/>
  <c r="CK338" i="39"/>
  <c r="CV338" i="39"/>
  <c r="DG338" i="39"/>
  <c r="DR338" i="39"/>
  <c r="EC338" i="39"/>
  <c r="EN338" i="39"/>
  <c r="EY338" i="39"/>
  <c r="FJ338" i="39"/>
  <c r="L339" i="39"/>
  <c r="W339" i="39"/>
  <c r="AH339" i="39"/>
  <c r="AS339" i="39"/>
  <c r="BD339" i="39"/>
  <c r="BO339" i="39"/>
  <c r="BZ339" i="39"/>
  <c r="CK339" i="39"/>
  <c r="CV339" i="39"/>
  <c r="DG339" i="39"/>
  <c r="DR339" i="39"/>
  <c r="EC339" i="39"/>
  <c r="EN339" i="39"/>
  <c r="EY339" i="39"/>
  <c r="FJ339" i="39"/>
  <c r="L340" i="39"/>
  <c r="W340" i="39"/>
  <c r="AH340" i="39"/>
  <c r="AS340" i="39"/>
  <c r="BD340" i="39"/>
  <c r="BO340" i="39"/>
  <c r="BZ340" i="39"/>
  <c r="CK340" i="39"/>
  <c r="CV340" i="39"/>
  <c r="DG340" i="39"/>
  <c r="DR340" i="39"/>
  <c r="EC340" i="39"/>
  <c r="EN340" i="39"/>
  <c r="EY340" i="39"/>
  <c r="FJ340" i="39"/>
  <c r="L341" i="39"/>
  <c r="W341" i="39"/>
  <c r="AH341" i="39"/>
  <c r="AS341" i="39"/>
  <c r="BD341" i="39"/>
  <c r="BO341" i="39"/>
  <c r="BZ341" i="39"/>
  <c r="CK341" i="39"/>
  <c r="CV341" i="39"/>
  <c r="DG341" i="39"/>
  <c r="DR341" i="39"/>
  <c r="EC341" i="39"/>
  <c r="EN341" i="39"/>
  <c r="EY341" i="39"/>
  <c r="FJ341" i="39"/>
  <c r="L342" i="39"/>
  <c r="W342" i="39"/>
  <c r="AH342" i="39"/>
  <c r="AS342" i="39"/>
  <c r="BD342" i="39"/>
  <c r="BO342" i="39"/>
  <c r="BZ342" i="39"/>
  <c r="CK342" i="39"/>
  <c r="CV342" i="39"/>
  <c r="DG342" i="39"/>
  <c r="DR342" i="39"/>
  <c r="EC342" i="39"/>
  <c r="EN342" i="39"/>
  <c r="EY342" i="39"/>
  <c r="FJ342" i="39"/>
  <c r="L343" i="39"/>
  <c r="W343" i="39"/>
  <c r="AH343" i="39"/>
  <c r="AS343" i="39"/>
  <c r="BD343" i="39"/>
  <c r="BO343" i="39"/>
  <c r="BZ343" i="39"/>
  <c r="CK343" i="39"/>
  <c r="CV343" i="39"/>
  <c r="DG343" i="39"/>
  <c r="DR343" i="39"/>
  <c r="EC343" i="39"/>
  <c r="EN343" i="39"/>
  <c r="EY343" i="39"/>
  <c r="FJ343" i="39"/>
  <c r="L344" i="39"/>
  <c r="W344" i="39"/>
  <c r="AH344" i="39"/>
  <c r="AS344" i="39"/>
  <c r="BD344" i="39"/>
  <c r="BO344" i="39"/>
  <c r="BZ344" i="39"/>
  <c r="CK344" i="39"/>
  <c r="CV344" i="39"/>
  <c r="DG344" i="39"/>
  <c r="DR344" i="39"/>
  <c r="EC344" i="39"/>
  <c r="EN344" i="39"/>
  <c r="EY344" i="39"/>
  <c r="FJ344" i="39"/>
  <c r="L345" i="39"/>
  <c r="W345" i="39"/>
  <c r="AH345" i="39"/>
  <c r="AS345" i="39"/>
  <c r="BD345" i="39"/>
  <c r="BO345" i="39"/>
  <c r="BZ345" i="39"/>
  <c r="CK345" i="39"/>
  <c r="CV345" i="39"/>
  <c r="DG345" i="39"/>
  <c r="DR345" i="39"/>
  <c r="EC345" i="39"/>
  <c r="EN345" i="39"/>
  <c r="EY345" i="39"/>
  <c r="FJ345" i="39"/>
  <c r="L346" i="39"/>
  <c r="W346" i="39"/>
  <c r="AH346" i="39"/>
  <c r="AS346" i="39"/>
  <c r="BD346" i="39"/>
  <c r="BO346" i="39"/>
  <c r="BZ346" i="39"/>
  <c r="CK346" i="39"/>
  <c r="CV346" i="39"/>
  <c r="DG346" i="39"/>
  <c r="DR346" i="39"/>
  <c r="EC346" i="39"/>
  <c r="EN346" i="39"/>
  <c r="EY346" i="39"/>
  <c r="FJ346" i="39"/>
  <c r="L347" i="39"/>
  <c r="W347" i="39"/>
  <c r="AH347" i="39"/>
  <c r="AS347" i="39"/>
  <c r="BD347" i="39"/>
  <c r="BO347" i="39"/>
  <c r="BZ347" i="39"/>
  <c r="CK347" i="39"/>
  <c r="CV347" i="39"/>
  <c r="DG347" i="39"/>
  <c r="DR347" i="39"/>
  <c r="EC347" i="39"/>
  <c r="EN347" i="39"/>
  <c r="EY347" i="39"/>
  <c r="FJ347" i="39"/>
  <c r="L348" i="39"/>
  <c r="W348" i="39"/>
  <c r="AH348" i="39"/>
  <c r="AS348" i="39"/>
  <c r="BD348" i="39"/>
  <c r="BO348" i="39"/>
  <c r="BZ348" i="39"/>
  <c r="CK348" i="39"/>
  <c r="CV348" i="39"/>
  <c r="DG348" i="39"/>
  <c r="DR348" i="39"/>
  <c r="EC348" i="39"/>
  <c r="EN348" i="39"/>
  <c r="EY348" i="39"/>
  <c r="FJ348" i="39"/>
  <c r="L349" i="39"/>
  <c r="W349" i="39"/>
  <c r="AH349" i="39"/>
  <c r="AS349" i="39"/>
  <c r="BD349" i="39"/>
  <c r="BO349" i="39"/>
  <c r="BZ349" i="39"/>
  <c r="CK349" i="39"/>
  <c r="CV349" i="39"/>
  <c r="DG349" i="39"/>
  <c r="DR349" i="39"/>
  <c r="EC349" i="39"/>
  <c r="EN349" i="39"/>
  <c r="EY349" i="39"/>
  <c r="FJ349" i="39"/>
  <c r="L350" i="39"/>
  <c r="W350" i="39"/>
  <c r="AH350" i="39"/>
  <c r="AS350" i="39"/>
  <c r="BD350" i="39"/>
  <c r="BO350" i="39"/>
  <c r="BZ350" i="39"/>
  <c r="CK350" i="39"/>
  <c r="CV350" i="39"/>
  <c r="DG350" i="39"/>
  <c r="DR350" i="39"/>
  <c r="EC350" i="39"/>
  <c r="EN350" i="39"/>
  <c r="EY350" i="39"/>
  <c r="FJ350" i="39"/>
  <c r="L351" i="39"/>
  <c r="W351" i="39"/>
  <c r="AH351" i="39"/>
  <c r="AS351" i="39"/>
  <c r="BD351" i="39"/>
  <c r="BO351" i="39"/>
  <c r="BZ351" i="39"/>
  <c r="CK351" i="39"/>
  <c r="CV351" i="39"/>
  <c r="DG351" i="39"/>
  <c r="DR351" i="39"/>
  <c r="EC351" i="39"/>
  <c r="EN351" i="39"/>
  <c r="EY351" i="39"/>
  <c r="FJ351" i="39"/>
  <c r="GI1001" i="39"/>
  <c r="GH1001" i="39"/>
  <c r="GJ1001" i="39" s="1"/>
  <c r="B7" i="39"/>
  <c r="A7" i="39"/>
  <c r="A6" i="39"/>
  <c r="FP2" i="39"/>
  <c r="GG4" i="39" s="1"/>
  <c r="FE2" i="39"/>
  <c r="GF4" i="39" s="1"/>
  <c r="ET2" i="39"/>
  <c r="GE4" i="39" s="1"/>
  <c r="EI2" i="39"/>
  <c r="GD4" i="39" s="1"/>
  <c r="DX2" i="39"/>
  <c r="GC4" i="39" s="1"/>
  <c r="DM2" i="39"/>
  <c r="GB4" i="39" s="1"/>
  <c r="DB2" i="39"/>
  <c r="GA4" i="39" s="1"/>
  <c r="CQ2" i="39"/>
  <c r="FZ4" i="39" s="1"/>
  <c r="CF2" i="39"/>
  <c r="FY4" i="39" s="1"/>
  <c r="BU2" i="39"/>
  <c r="FX4" i="39" s="1"/>
  <c r="BJ2" i="39"/>
  <c r="FW4" i="39" s="1"/>
  <c r="AY2" i="39"/>
  <c r="FV4" i="39"/>
  <c r="AN2" i="39"/>
  <c r="FU4" i="39" s="1"/>
  <c r="AC2" i="39"/>
  <c r="FT4" i="39" s="1"/>
  <c r="R2" i="39"/>
  <c r="FS4" i="39" s="1"/>
  <c r="GK4" i="39"/>
  <c r="D5" i="39"/>
  <c r="GK5" i="39"/>
  <c r="GK6" i="39"/>
  <c r="GK7" i="39"/>
  <c r="GK8" i="39"/>
  <c r="GK9" i="39"/>
  <c r="GK10" i="39"/>
  <c r="GK11" i="39"/>
  <c r="GK12" i="39"/>
  <c r="GK13" i="39"/>
  <c r="GK14" i="39"/>
  <c r="GK15" i="39"/>
  <c r="GK16" i="39"/>
  <c r="GK17" i="39"/>
  <c r="GK18" i="39"/>
  <c r="GK19" i="39"/>
  <c r="GK20" i="39"/>
  <c r="GK21" i="39"/>
  <c r="GK22" i="39"/>
  <c r="GK23" i="39"/>
  <c r="GK24" i="39"/>
  <c r="GK25" i="39"/>
  <c r="GK26" i="39"/>
  <c r="GK27" i="39"/>
  <c r="GK28" i="39"/>
  <c r="GK29" i="39"/>
  <c r="GK30" i="39"/>
  <c r="GK31" i="39"/>
  <c r="GK32" i="39"/>
  <c r="GK33" i="39"/>
  <c r="GK34" i="39"/>
  <c r="GK35" i="39"/>
  <c r="GK36" i="39"/>
  <c r="GK37" i="39"/>
  <c r="GK38" i="39"/>
  <c r="GK39" i="39"/>
  <c r="GK40" i="39"/>
  <c r="GK41" i="39"/>
  <c r="GK42" i="39"/>
  <c r="GK43" i="39"/>
  <c r="GK44" i="39"/>
  <c r="GK45" i="39"/>
  <c r="GK46" i="39"/>
  <c r="GK47" i="39"/>
  <c r="GK48" i="39"/>
  <c r="GK49" i="39"/>
  <c r="GK50" i="39"/>
  <c r="GK51" i="39"/>
  <c r="GK52" i="39"/>
  <c r="GK53" i="39"/>
  <c r="GK54" i="39"/>
  <c r="GK55" i="39"/>
  <c r="GK56" i="39"/>
  <c r="GK57" i="39"/>
  <c r="GK58" i="39"/>
  <c r="GK59" i="39"/>
  <c r="GK60" i="39"/>
  <c r="GK61" i="39"/>
  <c r="GK62" i="39"/>
  <c r="GK63" i="39"/>
  <c r="GK64" i="39"/>
  <c r="GK65" i="39"/>
  <c r="GK66" i="39"/>
  <c r="GK67" i="39"/>
  <c r="GK68" i="39"/>
  <c r="GK69" i="39"/>
  <c r="GK70" i="39"/>
  <c r="GK71" i="39"/>
  <c r="GK72" i="39"/>
  <c r="GK73" i="39"/>
  <c r="GK74" i="39"/>
  <c r="GK75" i="39"/>
  <c r="GK76" i="39"/>
  <c r="GK77" i="39"/>
  <c r="GK78" i="39"/>
  <c r="GK79" i="39"/>
  <c r="GK80" i="39"/>
  <c r="GK81" i="39"/>
  <c r="GK82" i="39"/>
  <c r="GK83" i="39"/>
  <c r="GK84" i="39"/>
  <c r="GK85" i="39"/>
  <c r="GK86" i="39"/>
  <c r="GK87" i="39"/>
  <c r="GK88" i="39"/>
  <c r="GK89" i="39"/>
  <c r="GK90" i="39"/>
  <c r="GK91" i="39"/>
  <c r="GK92" i="39"/>
  <c r="GK93" i="39"/>
  <c r="GK94" i="39"/>
  <c r="GK95" i="39"/>
  <c r="GK96" i="39"/>
  <c r="GK97" i="39"/>
  <c r="GK98" i="39"/>
  <c r="GK99" i="39"/>
  <c r="GK100" i="39"/>
  <c r="GK101" i="39"/>
  <c r="GK102" i="39"/>
  <c r="GK103" i="39"/>
  <c r="GK104" i="39"/>
  <c r="GK105" i="39"/>
  <c r="GK106" i="39"/>
  <c r="GK107" i="39"/>
  <c r="GK108" i="39"/>
  <c r="GK109" i="39"/>
  <c r="GK110" i="39"/>
  <c r="GK111" i="39"/>
  <c r="GK112" i="39"/>
  <c r="GK113" i="39"/>
  <c r="GK114" i="39"/>
  <c r="GK115" i="39"/>
  <c r="GK116" i="39"/>
  <c r="GK117" i="39"/>
  <c r="GK118" i="39"/>
  <c r="GK119" i="39"/>
  <c r="GK120" i="39"/>
  <c r="GK121" i="39"/>
  <c r="GK122" i="39"/>
  <c r="GK123" i="39"/>
  <c r="GK124" i="39"/>
  <c r="GK125" i="39"/>
  <c r="GK126" i="39"/>
  <c r="GK127" i="39"/>
  <c r="GK128" i="39"/>
  <c r="GK129" i="39"/>
  <c r="GK130" i="39"/>
  <c r="GK131" i="39"/>
  <c r="GK132" i="39"/>
  <c r="GK133" i="39"/>
  <c r="GK134" i="39"/>
  <c r="GK135" i="39"/>
  <c r="GK136" i="39"/>
  <c r="GK137" i="39"/>
  <c r="GK138" i="39"/>
  <c r="GK139" i="39"/>
  <c r="GK140" i="39"/>
  <c r="GK141" i="39"/>
  <c r="GK142" i="39"/>
  <c r="GK143" i="39"/>
  <c r="GK144" i="39"/>
  <c r="GK145" i="39"/>
  <c r="GK146" i="39"/>
  <c r="GK147" i="39"/>
  <c r="GK148" i="39"/>
  <c r="GK149" i="39"/>
  <c r="GK150" i="39"/>
  <c r="GK151" i="39"/>
  <c r="GK152" i="39"/>
  <c r="GK153" i="39"/>
  <c r="GK154" i="39"/>
  <c r="GK155" i="39"/>
  <c r="GK156" i="39"/>
  <c r="GK157" i="39"/>
  <c r="GK158" i="39"/>
  <c r="GK159" i="39"/>
  <c r="GK160" i="39"/>
  <c r="GK161" i="39"/>
  <c r="GK162" i="39"/>
  <c r="GK163" i="39"/>
  <c r="GK164" i="39"/>
  <c r="GK165" i="39"/>
  <c r="GK166" i="39"/>
  <c r="GK167" i="39"/>
  <c r="GK168" i="39"/>
  <c r="GK169" i="39"/>
  <c r="GK170" i="39"/>
  <c r="GK171" i="39"/>
  <c r="GK172" i="39"/>
  <c r="GK173" i="39"/>
  <c r="GK174" i="39"/>
  <c r="GK175" i="39"/>
  <c r="GK176" i="39"/>
  <c r="GK177" i="39"/>
  <c r="GK178" i="39"/>
  <c r="GK179" i="39"/>
  <c r="GK180" i="39"/>
  <c r="GK181" i="39"/>
  <c r="GK182" i="39"/>
  <c r="GK183" i="39"/>
  <c r="GK184" i="39"/>
  <c r="GK185" i="39"/>
  <c r="GK186" i="39"/>
  <c r="GK187" i="39"/>
  <c r="GK188" i="39"/>
  <c r="GK189" i="39"/>
  <c r="GK190" i="39"/>
  <c r="GK191" i="39"/>
  <c r="GK192" i="39"/>
  <c r="GK193" i="39"/>
  <c r="GK194" i="39"/>
  <c r="GK195" i="39"/>
  <c r="GK196" i="39"/>
  <c r="GK197" i="39"/>
  <c r="GK198" i="39"/>
  <c r="GK199" i="39"/>
  <c r="GK200" i="39"/>
  <c r="GK201" i="39"/>
  <c r="GK202" i="39"/>
  <c r="GK203" i="39"/>
  <c r="GK204" i="39"/>
  <c r="GK205" i="39"/>
  <c r="GK206" i="39"/>
  <c r="GK207" i="39"/>
  <c r="GK208" i="39"/>
  <c r="GK209" i="39"/>
  <c r="GK210" i="39"/>
  <c r="GK211" i="39"/>
  <c r="GK212" i="39"/>
  <c r="GK213" i="39"/>
  <c r="GK214" i="39"/>
  <c r="GK215" i="39"/>
  <c r="GK216" i="39"/>
  <c r="GK217" i="39"/>
  <c r="GK218" i="39"/>
  <c r="GK219" i="39"/>
  <c r="GK220" i="39"/>
  <c r="GK221" i="39"/>
  <c r="GK222" i="39"/>
  <c r="GK223" i="39"/>
  <c r="GK224" i="39"/>
  <c r="GK225" i="39"/>
  <c r="GK226" i="39"/>
  <c r="GK227" i="39"/>
  <c r="GK228" i="39"/>
  <c r="GK229" i="39"/>
  <c r="GK230" i="39"/>
  <c r="GK231" i="39"/>
  <c r="GK232" i="39"/>
  <c r="GK233" i="39"/>
  <c r="GK234" i="39"/>
  <c r="GK235" i="39"/>
  <c r="GK236" i="39"/>
  <c r="GK237" i="39"/>
  <c r="GK238" i="39"/>
  <c r="GK239" i="39"/>
  <c r="GK240" i="39"/>
  <c r="GK241" i="39"/>
  <c r="GK242" i="39"/>
  <c r="GK243" i="39"/>
  <c r="GK244" i="39"/>
  <c r="GK245" i="39"/>
  <c r="GK246" i="39"/>
  <c r="GK247" i="39"/>
  <c r="GK248" i="39"/>
  <c r="GK249" i="39"/>
  <c r="GK250" i="39"/>
  <c r="GK251" i="39"/>
  <c r="GK252" i="39"/>
  <c r="GK253" i="39"/>
  <c r="GK254" i="39"/>
  <c r="GK255" i="39"/>
  <c r="GK256" i="39"/>
  <c r="GK257" i="39"/>
  <c r="GK258" i="39"/>
  <c r="GK259" i="39"/>
  <c r="GK260" i="39"/>
  <c r="GK261" i="39"/>
  <c r="GK262" i="39"/>
  <c r="GK263" i="39"/>
  <c r="GK264" i="39"/>
  <c r="GK265" i="39"/>
  <c r="GK266" i="39"/>
  <c r="GK267" i="39"/>
  <c r="GK268" i="39"/>
  <c r="GK269" i="39"/>
  <c r="GK270" i="39"/>
  <c r="GK271" i="39"/>
  <c r="GK272" i="39"/>
  <c r="GK273" i="39"/>
  <c r="GK274" i="39"/>
  <c r="GK275" i="39"/>
  <c r="GK276" i="39"/>
  <c r="GK277" i="39"/>
  <c r="GK278" i="39"/>
  <c r="GK279" i="39"/>
  <c r="GK280" i="39"/>
  <c r="GK281" i="39"/>
  <c r="GK282" i="39"/>
  <c r="GK283" i="39"/>
  <c r="GK284" i="39"/>
  <c r="GK285" i="39"/>
  <c r="GK286" i="39"/>
  <c r="GK287" i="39"/>
  <c r="GK288" i="39"/>
  <c r="GK289" i="39"/>
  <c r="GK290" i="39"/>
  <c r="GK291" i="39"/>
  <c r="GK292" i="39"/>
  <c r="GK293" i="39"/>
  <c r="GK294" i="39"/>
  <c r="GK295" i="39"/>
  <c r="GK296" i="39"/>
  <c r="GK297" i="39"/>
  <c r="GK298" i="39"/>
  <c r="GK299" i="39"/>
  <c r="GK300" i="39"/>
  <c r="GK301" i="39"/>
  <c r="GK302" i="39"/>
  <c r="GK303" i="39"/>
  <c r="GK304" i="39"/>
  <c r="GK305" i="39"/>
  <c r="GK306" i="39"/>
  <c r="GK307" i="39"/>
  <c r="GK308" i="39"/>
  <c r="GK309" i="39"/>
  <c r="GK310" i="39"/>
  <c r="GK311" i="39"/>
  <c r="GK312" i="39"/>
  <c r="GK313" i="39"/>
  <c r="GK314" i="39"/>
  <c r="GK315" i="39"/>
  <c r="GK316" i="39"/>
  <c r="GK317" i="39"/>
  <c r="GK318" i="39"/>
  <c r="GK319" i="39"/>
  <c r="GK320" i="39"/>
  <c r="GK321" i="39"/>
  <c r="GK322" i="39"/>
  <c r="GK323" i="39"/>
  <c r="GK324" i="39"/>
  <c r="GK325" i="39"/>
  <c r="GK326" i="39"/>
  <c r="GK327" i="39"/>
  <c r="GK328" i="39"/>
  <c r="GK329" i="39"/>
  <c r="GK330" i="39"/>
  <c r="GK331" i="39"/>
  <c r="GK332" i="39"/>
  <c r="GK333" i="39"/>
  <c r="GK334" i="39"/>
  <c r="GK335" i="39"/>
  <c r="GK336" i="39"/>
  <c r="GK337" i="39"/>
  <c r="GK338" i="39"/>
  <c r="GK339" i="39"/>
  <c r="GK340" i="39"/>
  <c r="GK341" i="39"/>
  <c r="GK342" i="39"/>
  <c r="GK343" i="39"/>
  <c r="GK344" i="39"/>
  <c r="GK345" i="39"/>
  <c r="GK346" i="39"/>
  <c r="GK347" i="39"/>
  <c r="GK348" i="39"/>
  <c r="GK349" i="39"/>
  <c r="GK350" i="39"/>
  <c r="GK351" i="39"/>
  <c r="A1001" i="39"/>
  <c r="GK1001" i="39"/>
  <c r="A1002" i="39"/>
  <c r="E1020" i="39"/>
  <c r="C22" i="50"/>
  <c r="G16" i="50" s="1"/>
  <c r="L31" i="47"/>
  <c r="L27" i="47"/>
  <c r="L25" i="47"/>
  <c r="L21" i="47"/>
  <c r="L17" i="47"/>
  <c r="L13" i="47"/>
  <c r="L26" i="47"/>
  <c r="L28" i="47"/>
  <c r="L22" i="47"/>
  <c r="L18" i="47"/>
  <c r="FW170" i="39"/>
  <c r="FV20" i="39"/>
  <c r="FV29" i="39"/>
  <c r="BU37" i="39"/>
  <c r="FX37" i="39"/>
  <c r="FW46" i="39"/>
  <c r="BJ46" i="39"/>
  <c r="FV100" i="39"/>
  <c r="FV126" i="39"/>
  <c r="FX131" i="39"/>
  <c r="BU131" i="39"/>
  <c r="FX133" i="39"/>
  <c r="BU133" i="39"/>
  <c r="FW181" i="39"/>
  <c r="BJ181" i="39"/>
  <c r="FX206" i="39"/>
  <c r="BU206" i="39"/>
  <c r="FV247" i="39"/>
  <c r="FV333" i="39"/>
  <c r="FX35" i="39"/>
  <c r="BU35" i="39"/>
  <c r="FW37" i="39"/>
  <c r="BJ37" i="39"/>
  <c r="BU52" i="39"/>
  <c r="FX52" i="39"/>
  <c r="BJ67" i="39"/>
  <c r="FW67" i="39"/>
  <c r="FX86" i="39"/>
  <c r="BU86" i="39"/>
  <c r="FV94" i="39"/>
  <c r="FV96" i="39"/>
  <c r="BU107" i="39"/>
  <c r="FX107" i="39"/>
  <c r="BU116" i="39"/>
  <c r="FX116" i="39"/>
  <c r="BJ118" i="39"/>
  <c r="FW118" i="39"/>
  <c r="BJ123" i="39"/>
  <c r="FW123" i="39"/>
  <c r="BU126" i="39"/>
  <c r="FV136" i="39"/>
  <c r="FW156" i="39"/>
  <c r="BJ156" i="39"/>
  <c r="BJ162" i="39"/>
  <c r="FW162" i="39"/>
  <c r="FV346" i="39"/>
  <c r="FW350" i="39"/>
  <c r="BJ350" i="39"/>
  <c r="BJ35" i="39"/>
  <c r="FW35" i="39"/>
  <c r="FV35" i="39"/>
  <c r="FW52" i="39"/>
  <c r="BJ52" i="39"/>
  <c r="FV59" i="39"/>
  <c r="FW86" i="39"/>
  <c r="BJ86" i="39"/>
  <c r="FV86" i="39"/>
  <c r="FX96" i="39"/>
  <c r="BU96" i="39"/>
  <c r="FW116" i="39"/>
  <c r="BJ116" i="39"/>
  <c r="FV132" i="39"/>
  <c r="FV134" i="39"/>
  <c r="FX136" i="39"/>
  <c r="BU136" i="39"/>
  <c r="BU165" i="39"/>
  <c r="FX165" i="39"/>
  <c r="BU265" i="39"/>
  <c r="FX265" i="39"/>
  <c r="FV276" i="39"/>
  <c r="FW332" i="39"/>
  <c r="BJ332" i="39"/>
  <c r="FX170" i="39"/>
  <c r="BU170" i="39"/>
  <c r="FX46" i="39"/>
  <c r="BU46" i="39"/>
  <c r="FW48" i="39"/>
  <c r="BJ48" i="39"/>
  <c r="FV131" i="39"/>
  <c r="FX132" i="39"/>
  <c r="BU132" i="39"/>
  <c r="FV133" i="39"/>
  <c r="FV137" i="39"/>
  <c r="FW148" i="39"/>
  <c r="BJ148" i="39"/>
  <c r="FW158" i="39"/>
  <c r="BJ158" i="39"/>
  <c r="BJ174" i="39"/>
  <c r="FW174" i="39"/>
  <c r="FX181" i="39"/>
  <c r="BU181" i="39"/>
  <c r="FW219" i="39"/>
  <c r="BJ219" i="39"/>
  <c r="BU221" i="39"/>
  <c r="FX221" i="39"/>
  <c r="FW240" i="39"/>
  <c r="BJ240" i="39"/>
  <c r="FX320" i="39"/>
  <c r="BU320" i="39"/>
  <c r="FV339" i="39"/>
  <c r="FU45" i="39"/>
  <c r="AN45" i="39"/>
  <c r="AC66" i="39"/>
  <c r="FT66" i="39"/>
  <c r="AN77" i="39"/>
  <c r="FU77" i="39"/>
  <c r="FT225" i="39"/>
  <c r="FT70" i="39"/>
  <c r="AN209" i="39"/>
  <c r="FU209" i="39"/>
  <c r="FT231" i="39"/>
  <c r="FU274" i="39"/>
  <c r="AN274" i="39"/>
  <c r="FT45" i="39"/>
  <c r="FT77" i="39"/>
  <c r="AC40" i="39"/>
  <c r="AN40" i="39"/>
  <c r="FT209" i="39"/>
  <c r="FT274" i="39"/>
  <c r="R106" i="39"/>
  <c r="R112" i="39"/>
  <c r="R114" i="39"/>
  <c r="R120" i="39"/>
  <c r="A3" i="39"/>
  <c r="N15" i="47"/>
  <c r="J15" i="47"/>
  <c r="K28" i="47"/>
  <c r="K16" i="47"/>
  <c r="M133" i="58"/>
  <c r="N133" i="58" s="1"/>
  <c r="O133" i="58" s="1"/>
  <c r="C133" i="58"/>
  <c r="F133" i="58" s="1"/>
  <c r="I120" i="58"/>
  <c r="G133" i="58" s="1"/>
  <c r="L133" i="58"/>
  <c r="G120" i="58"/>
  <c r="K120" i="58" s="1"/>
  <c r="V299" i="58"/>
  <c r="P14" i="58"/>
  <c r="P16" i="58"/>
  <c r="Q16" i="58" s="1"/>
  <c r="P18" i="58"/>
  <c r="Q18" i="58" s="1"/>
  <c r="P21" i="58"/>
  <c r="R21" i="58" s="1"/>
  <c r="S21" i="58" s="1"/>
  <c r="T21" i="58" s="1"/>
  <c r="P44" i="58"/>
  <c r="H84" i="58"/>
  <c r="I84" i="58" s="1"/>
  <c r="J84" i="58" s="1"/>
  <c r="C86" i="58"/>
  <c r="L132" i="58"/>
  <c r="C132" i="58"/>
  <c r="F132" i="58" s="1"/>
  <c r="H132" i="58" s="1"/>
  <c r="I119" i="58"/>
  <c r="M132" i="58"/>
  <c r="N132" i="58" s="1"/>
  <c r="O132" i="58" s="1"/>
  <c r="G119" i="58"/>
  <c r="K119" i="58" s="1"/>
  <c r="L136" i="58"/>
  <c r="G123" i="58"/>
  <c r="K123" i="58" s="1"/>
  <c r="I123" i="58"/>
  <c r="M136" i="58"/>
  <c r="N136" i="58" s="1"/>
  <c r="O136" i="58" s="1"/>
  <c r="V171" i="58"/>
  <c r="V196" i="58"/>
  <c r="V285" i="58"/>
  <c r="S17" i="58"/>
  <c r="T17" i="58" s="1"/>
  <c r="R19" i="58"/>
  <c r="S19" i="58" s="1"/>
  <c r="T19" i="58" s="1"/>
  <c r="G83" i="58"/>
  <c r="H83" i="58"/>
  <c r="I83" i="58" s="1"/>
  <c r="J83" i="58" s="1"/>
  <c r="M108" i="58"/>
  <c r="N108" i="58" s="1"/>
  <c r="O108" i="58" s="1"/>
  <c r="L108" i="58"/>
  <c r="F95" i="58"/>
  <c r="K95" i="58" s="1"/>
  <c r="C108" i="58"/>
  <c r="F108" i="58" s="1"/>
  <c r="I95" i="58"/>
  <c r="L134" i="58"/>
  <c r="M134" i="58"/>
  <c r="N134" i="58" s="1"/>
  <c r="O134" i="58" s="1"/>
  <c r="I121" i="58"/>
  <c r="G121" i="58"/>
  <c r="K121" i="58" s="1"/>
  <c r="C134" i="58"/>
  <c r="F134" i="58" s="1"/>
  <c r="V211" i="58"/>
  <c r="V290" i="58"/>
  <c r="V308" i="58"/>
  <c r="Q17" i="58"/>
  <c r="Q19" i="58"/>
  <c r="P20" i="58"/>
  <c r="R20" i="58" s="1"/>
  <c r="P25" i="58"/>
  <c r="S25" i="58" s="1"/>
  <c r="T25" i="58" s="1"/>
  <c r="O37" i="58"/>
  <c r="P37" i="58" s="1"/>
  <c r="L86" i="58"/>
  <c r="C99" i="58"/>
  <c r="M131" i="58"/>
  <c r="I118" i="58"/>
  <c r="G131" i="58" s="1"/>
  <c r="C131" i="58"/>
  <c r="G118" i="58"/>
  <c r="K118" i="58" s="1"/>
  <c r="C124" i="58"/>
  <c r="C135" i="58"/>
  <c r="F135" i="58" s="1"/>
  <c r="M135" i="58"/>
  <c r="L135" i="58"/>
  <c r="I122" i="58"/>
  <c r="G135" i="58" s="1"/>
  <c r="G122" i="58"/>
  <c r="K122" i="58" s="1"/>
  <c r="N135" i="58"/>
  <c r="O135" i="58" s="1"/>
  <c r="H81" i="58"/>
  <c r="I81" i="58" s="1"/>
  <c r="J81" i="58" s="1"/>
  <c r="F93" i="58"/>
  <c r="K93" i="58" s="1"/>
  <c r="F97" i="58"/>
  <c r="K97" i="58" s="1"/>
  <c r="C106" i="58"/>
  <c r="L109" i="58"/>
  <c r="M109" i="58" s="1"/>
  <c r="C110" i="58"/>
  <c r="F110" i="58" s="1"/>
  <c r="V169" i="58"/>
  <c r="V180" i="58"/>
  <c r="V189" i="58"/>
  <c r="V192" i="58"/>
  <c r="V194" i="58"/>
  <c r="V204" i="58"/>
  <c r="V207" i="58"/>
  <c r="V209" i="58"/>
  <c r="V222" i="58"/>
  <c r="V228" i="58"/>
  <c r="V231" i="58"/>
  <c r="V233" i="58"/>
  <c r="V249" i="58"/>
  <c r="V255" i="58"/>
  <c r="V258" i="58"/>
  <c r="V271" i="58"/>
  <c r="V297" i="58"/>
  <c r="V306" i="58"/>
  <c r="V330" i="58"/>
  <c r="V340" i="58"/>
  <c r="G106" i="58"/>
  <c r="L106" i="58"/>
  <c r="M106" i="58" s="1"/>
  <c r="N106" i="58" s="1"/>
  <c r="C109" i="58"/>
  <c r="F109" i="58" s="1"/>
  <c r="G110" i="58"/>
  <c r="L110" i="58"/>
  <c r="M110" i="58" s="1"/>
  <c r="N110" i="58" s="1"/>
  <c r="O110" i="58" s="1"/>
  <c r="V175" i="58"/>
  <c r="V184" i="58"/>
  <c r="V217" i="58"/>
  <c r="V236" i="58"/>
  <c r="V245" i="58"/>
  <c r="V267" i="58"/>
  <c r="V275" i="58"/>
  <c r="V303" i="58"/>
  <c r="V312" i="58"/>
  <c r="V326" i="58"/>
  <c r="V344" i="58"/>
  <c r="V176" i="58"/>
  <c r="V179" i="58"/>
  <c r="V185" i="58"/>
  <c r="V188" i="58"/>
  <c r="V190" i="58"/>
  <c r="V203" i="58"/>
  <c r="V205" i="58"/>
  <c r="V218" i="58"/>
  <c r="V221" i="58"/>
  <c r="V227" i="58"/>
  <c r="V229" i="58"/>
  <c r="V237" i="58"/>
  <c r="V240" i="58"/>
  <c r="V246" i="58"/>
  <c r="V254" i="58"/>
  <c r="V256" i="58"/>
  <c r="V268" i="58"/>
  <c r="V277" i="58"/>
  <c r="V282" i="58"/>
  <c r="V314" i="58"/>
  <c r="V318" i="58"/>
  <c r="V321" i="58"/>
  <c r="V328" i="58"/>
  <c r="V338" i="58"/>
  <c r="V346" i="58"/>
  <c r="G108" i="58"/>
  <c r="H136" i="58"/>
  <c r="I136" i="58" s="1"/>
  <c r="G136" i="58"/>
  <c r="R16" i="58"/>
  <c r="S16" i="58" s="1"/>
  <c r="T16" i="58" s="1"/>
  <c r="R14" i="58"/>
  <c r="S14" i="58" s="1"/>
  <c r="T14" i="58" s="1"/>
  <c r="Q14" i="58"/>
  <c r="F131" i="58"/>
  <c r="H131" i="58" s="1"/>
  <c r="R25" i="58"/>
  <c r="R44" i="58"/>
  <c r="S44" i="58" s="1"/>
  <c r="T44" i="58" s="1"/>
  <c r="Q44" i="58"/>
  <c r="R18" i="58"/>
  <c r="D6" i="71" l="1"/>
  <c r="X9" i="71"/>
  <c r="AH26" i="71"/>
  <c r="L16" i="71"/>
  <c r="L18" i="71"/>
  <c r="L19" i="71" s="1"/>
  <c r="L20" i="71" s="1"/>
  <c r="L21" i="71" s="1"/>
  <c r="L22" i="71" s="1"/>
  <c r="L23" i="71" s="1"/>
  <c r="L24" i="71" s="1"/>
  <c r="L25" i="71" s="1"/>
  <c r="L26" i="71" s="1"/>
  <c r="L27" i="71" s="1"/>
  <c r="L28" i="71" s="1"/>
  <c r="L29" i="71" s="1"/>
  <c r="L30" i="71" s="1"/>
  <c r="L31" i="71" s="1"/>
  <c r="L32" i="71" s="1"/>
  <c r="L33" i="71" s="1"/>
  <c r="X8" i="71"/>
  <c r="M31" i="64"/>
  <c r="AQ22" i="64"/>
  <c r="AQ26" i="64"/>
  <c r="AN26" i="64" s="1"/>
  <c r="AS25" i="64"/>
  <c r="AR26" i="64"/>
  <c r="AC26" i="64"/>
  <c r="K31" i="64"/>
  <c r="AR23" i="64"/>
  <c r="K32" i="64"/>
  <c r="AS23" i="64"/>
  <c r="M30" i="64"/>
  <c r="AQ24" i="64"/>
  <c r="AR25" i="64"/>
  <c r="AC25" i="64"/>
  <c r="I31" i="64"/>
  <c r="AR22" i="64"/>
  <c r="K30" i="64"/>
  <c r="AQ23" i="64"/>
  <c r="I32" i="64"/>
  <c r="AS22" i="64"/>
  <c r="AQ25" i="64"/>
  <c r="R25" i="64" s="1"/>
  <c r="N14" i="47"/>
  <c r="J14" i="47"/>
  <c r="GE35" i="39"/>
  <c r="ET35" i="39"/>
  <c r="GF48" i="39"/>
  <c r="FE48" i="39"/>
  <c r="GI48" i="39"/>
  <c r="GE67" i="39"/>
  <c r="ET67" i="39"/>
  <c r="GC134" i="39"/>
  <c r="DX134" i="39"/>
  <c r="GI134" i="39"/>
  <c r="GI138" i="39"/>
  <c r="FW138" i="39"/>
  <c r="BJ138" i="39"/>
  <c r="GC181" i="39"/>
  <c r="DX181" i="39"/>
  <c r="GB265" i="39"/>
  <c r="DM265" i="39"/>
  <c r="N21" i="47"/>
  <c r="J21" i="47"/>
  <c r="GA37" i="39"/>
  <c r="DB37" i="39"/>
  <c r="GG48" i="39"/>
  <c r="FP48" i="39"/>
  <c r="FY48" i="39"/>
  <c r="CF48" i="39"/>
  <c r="GF67" i="39"/>
  <c r="FE67" i="39"/>
  <c r="GE86" i="39"/>
  <c r="ET86" i="39"/>
  <c r="GI86" i="39"/>
  <c r="GG107" i="39"/>
  <c r="FP107" i="39"/>
  <c r="GB140" i="39"/>
  <c r="DM140" i="39"/>
  <c r="GD151" i="39"/>
  <c r="EI151" i="39"/>
  <c r="BJ151" i="39"/>
  <c r="FW151" i="39"/>
  <c r="FV158" i="39"/>
  <c r="GI158" i="39"/>
  <c r="GE172" i="39"/>
  <c r="ET172" i="39"/>
  <c r="GA174" i="39"/>
  <c r="DB174" i="39"/>
  <c r="GE219" i="39"/>
  <c r="ET219" i="39"/>
  <c r="FX219" i="39"/>
  <c r="BU219" i="39"/>
  <c r="GF247" i="39"/>
  <c r="FE247" i="39"/>
  <c r="GC20" i="39"/>
  <c r="DX20" i="39"/>
  <c r="GE46" i="39"/>
  <c r="ET46" i="39"/>
  <c r="FZ100" i="39"/>
  <c r="CQ100" i="39"/>
  <c r="GD123" i="39"/>
  <c r="EI123" i="39"/>
  <c r="BJ136" i="39"/>
  <c r="GI136" i="39"/>
  <c r="FW136" i="39"/>
  <c r="GC137" i="39"/>
  <c r="DX137" i="39"/>
  <c r="GC150" i="39"/>
  <c r="DX150" i="39"/>
  <c r="GA158" i="39"/>
  <c r="DB158" i="39"/>
  <c r="BU158" i="39"/>
  <c r="FX158" i="39"/>
  <c r="GC162" i="39"/>
  <c r="GI162" i="39"/>
  <c r="DX162" i="39"/>
  <c r="GC165" i="39"/>
  <c r="DX165" i="39"/>
  <c r="N19" i="47"/>
  <c r="J19" i="47"/>
  <c r="FZ170" i="39"/>
  <c r="CQ170" i="39"/>
  <c r="GI170" i="39"/>
  <c r="GD46" i="39"/>
  <c r="GI46" i="39"/>
  <c r="EI46" i="39"/>
  <c r="GF86" i="39"/>
  <c r="FE86" i="39"/>
  <c r="GG100" i="39"/>
  <c r="FP100" i="39"/>
  <c r="FZ107" i="39"/>
  <c r="CQ107" i="39"/>
  <c r="GE118" i="39"/>
  <c r="ET118" i="39"/>
  <c r="GC131" i="39"/>
  <c r="DX131" i="39"/>
  <c r="GF132" i="39"/>
  <c r="FE132" i="39"/>
  <c r="CF137" i="39"/>
  <c r="FY137" i="39"/>
  <c r="GF206" i="39"/>
  <c r="FE206" i="39"/>
  <c r="GC206" i="39"/>
  <c r="DX206" i="39"/>
  <c r="GC247" i="39"/>
  <c r="DX247" i="39"/>
  <c r="Q25" i="58"/>
  <c r="GH348" i="39"/>
  <c r="GH340" i="39"/>
  <c r="GH323" i="39"/>
  <c r="GH274" i="39"/>
  <c r="GH229" i="39"/>
  <c r="GH205" i="39"/>
  <c r="GH197" i="39"/>
  <c r="GH161" i="39"/>
  <c r="GH137" i="39"/>
  <c r="GH119" i="39"/>
  <c r="GH102" i="39"/>
  <c r="GJ102" i="39" s="1"/>
  <c r="F102" i="39" s="1"/>
  <c r="GH86" i="39"/>
  <c r="GH69" i="39"/>
  <c r="GH53" i="39"/>
  <c r="GH42" i="39"/>
  <c r="GJ42" i="39" s="1"/>
  <c r="F42" i="39" s="1"/>
  <c r="GH14" i="39"/>
  <c r="GJ14" i="39" s="1"/>
  <c r="F14" i="39" s="1"/>
  <c r="GH516" i="39"/>
  <c r="GH546" i="39"/>
  <c r="GH584" i="39"/>
  <c r="GH667" i="39"/>
  <c r="GH915" i="39"/>
  <c r="GJ915" i="39" s="1"/>
  <c r="F915" i="39" s="1"/>
  <c r="GH943" i="39"/>
  <c r="GJ943" i="39" s="1"/>
  <c r="F943" i="39" s="1"/>
  <c r="GH614" i="39"/>
  <c r="AN23" i="39"/>
  <c r="FU23" i="39"/>
  <c r="FT26" i="39"/>
  <c r="AC26" i="39"/>
  <c r="GH349" i="39"/>
  <c r="GH328" i="39"/>
  <c r="GH319" i="39"/>
  <c r="GH306" i="39"/>
  <c r="GH271" i="39"/>
  <c r="GH257" i="39"/>
  <c r="GH209" i="39"/>
  <c r="GH189" i="39"/>
  <c r="GH169" i="39"/>
  <c r="GH114" i="39"/>
  <c r="GJ114" i="39" s="1"/>
  <c r="F114" i="39" s="1"/>
  <c r="GH90" i="39"/>
  <c r="GH48" i="39"/>
  <c r="GJ48" i="39" s="1"/>
  <c r="F48" i="39" s="1"/>
  <c r="GH32" i="39"/>
  <c r="GJ32" i="39" s="1"/>
  <c r="F32" i="39" s="1"/>
  <c r="GH20" i="39"/>
  <c r="GH528" i="39"/>
  <c r="GH576" i="39"/>
  <c r="GH596" i="39"/>
  <c r="GH739" i="39"/>
  <c r="GJ739" i="39" s="1"/>
  <c r="F739" i="39" s="1"/>
  <c r="GH787" i="39"/>
  <c r="GJ787" i="39" s="1"/>
  <c r="F787" i="39" s="1"/>
  <c r="GH35" i="39"/>
  <c r="FU231" i="39"/>
  <c r="AN231" i="39"/>
  <c r="FU344" i="39"/>
  <c r="AN344" i="39"/>
  <c r="GH310" i="39"/>
  <c r="GH302" i="39"/>
  <c r="GH290" i="39"/>
  <c r="GH262" i="39"/>
  <c r="GH253" i="39"/>
  <c r="GH241" i="39"/>
  <c r="GH213" i="39"/>
  <c r="GH185" i="39"/>
  <c r="GH177" i="39"/>
  <c r="GH149" i="39"/>
  <c r="GH129" i="39"/>
  <c r="GH110" i="39"/>
  <c r="GH94" i="39"/>
  <c r="GJ94" i="39" s="1"/>
  <c r="F94" i="39" s="1"/>
  <c r="GH77" i="39"/>
  <c r="GH28" i="39"/>
  <c r="GH444" i="39"/>
  <c r="GH631" i="39"/>
  <c r="GH771" i="39"/>
  <c r="GJ771" i="39" s="1"/>
  <c r="F771" i="39" s="1"/>
  <c r="GH879" i="39"/>
  <c r="GJ879" i="39" s="1"/>
  <c r="F879" i="39" s="1"/>
  <c r="GH126" i="39"/>
  <c r="FU7" i="39"/>
  <c r="AN7" i="39"/>
  <c r="GH344" i="39"/>
  <c r="GH294" i="39"/>
  <c r="GH286" i="39"/>
  <c r="GH245" i="39"/>
  <c r="GH237" i="39"/>
  <c r="GH225" i="39"/>
  <c r="GH201" i="39"/>
  <c r="GH181" i="39"/>
  <c r="GH153" i="39"/>
  <c r="GH145" i="39"/>
  <c r="GH133" i="39"/>
  <c r="GH123" i="39"/>
  <c r="GH106" i="39"/>
  <c r="GJ106" i="39" s="1"/>
  <c r="F106" i="39" s="1"/>
  <c r="GH98" i="39"/>
  <c r="GH81" i="39"/>
  <c r="GH73" i="39"/>
  <c r="GH61" i="39"/>
  <c r="GH397" i="39"/>
  <c r="GH405" i="39"/>
  <c r="GH635" i="39"/>
  <c r="GH947" i="39"/>
  <c r="GJ947" i="39" s="1"/>
  <c r="F947" i="39" s="1"/>
  <c r="FU190" i="39"/>
  <c r="AN190" i="39"/>
  <c r="FU306" i="39"/>
  <c r="AN306" i="39"/>
  <c r="FU31" i="39"/>
  <c r="AN31" i="39"/>
  <c r="FK349" i="39"/>
  <c r="FN349" i="39" s="1"/>
  <c r="M166" i="39"/>
  <c r="P166" i="39" s="1"/>
  <c r="M174" i="39"/>
  <c r="P174" i="39" s="1"/>
  <c r="M182" i="39"/>
  <c r="P182" i="39" s="1"/>
  <c r="FS182" i="39" s="1"/>
  <c r="M190" i="39"/>
  <c r="P190" i="39" s="1"/>
  <c r="M198" i="39"/>
  <c r="P198" i="39" s="1"/>
  <c r="FS198" i="39" s="1"/>
  <c r="M206" i="39"/>
  <c r="P206" i="39" s="1"/>
  <c r="M214" i="39"/>
  <c r="P214" i="39" s="1"/>
  <c r="FS214" i="39" s="1"/>
  <c r="L107" i="58"/>
  <c r="M107" i="58" s="1"/>
  <c r="N107" i="58" s="1"/>
  <c r="O107" i="58" s="1"/>
  <c r="V174" i="58"/>
  <c r="V265" i="58"/>
  <c r="V274" i="58"/>
  <c r="V313" i="58"/>
  <c r="V327" i="58"/>
  <c r="FK348" i="39"/>
  <c r="FN348" i="39" s="1"/>
  <c r="M224" i="39"/>
  <c r="P224" i="39" s="1"/>
  <c r="P15" i="58"/>
  <c r="H79" i="58"/>
  <c r="V170" i="58"/>
  <c r="V178" i="58"/>
  <c r="V183" i="58"/>
  <c r="V247" i="58"/>
  <c r="V253" i="58"/>
  <c r="V264" i="58"/>
  <c r="V293" i="58"/>
  <c r="M168" i="39"/>
  <c r="P168" i="39" s="1"/>
  <c r="FS168" i="39" s="1"/>
  <c r="M176" i="39"/>
  <c r="P176" i="39" s="1"/>
  <c r="FS176" i="39" s="1"/>
  <c r="M184" i="39"/>
  <c r="P184" i="39" s="1"/>
  <c r="M192" i="39"/>
  <c r="P192" i="39" s="1"/>
  <c r="FS192" i="39" s="1"/>
  <c r="M200" i="39"/>
  <c r="P200" i="39" s="1"/>
  <c r="FS200" i="39" s="1"/>
  <c r="M208" i="39"/>
  <c r="P208" i="39" s="1"/>
  <c r="M216" i="39"/>
  <c r="P216" i="39" s="1"/>
  <c r="FS216" i="39" s="1"/>
  <c r="M230" i="39"/>
  <c r="P230" i="39" s="1"/>
  <c r="FS230" i="39" s="1"/>
  <c r="V187" i="58"/>
  <c r="V191" i="58"/>
  <c r="V307" i="58"/>
  <c r="V168" i="58"/>
  <c r="GH350" i="39"/>
  <c r="Q21" i="58"/>
  <c r="Q20" i="58"/>
  <c r="M137" i="58"/>
  <c r="L137" i="58"/>
  <c r="GH347" i="39"/>
  <c r="GH346" i="39"/>
  <c r="GH345" i="39"/>
  <c r="GH327" i="39"/>
  <c r="GH326" i="39"/>
  <c r="GH325" i="39"/>
  <c r="GH309" i="39"/>
  <c r="GH308" i="39"/>
  <c r="GH307" i="39"/>
  <c r="GH293" i="39"/>
  <c r="GH292" i="39"/>
  <c r="GH291" i="39"/>
  <c r="GH273" i="39"/>
  <c r="GH261" i="39"/>
  <c r="GH259" i="39"/>
  <c r="GH258" i="39"/>
  <c r="GH244" i="39"/>
  <c r="GH243" i="39"/>
  <c r="GH242" i="39"/>
  <c r="GH228" i="39"/>
  <c r="GH227" i="39"/>
  <c r="GH226" i="39"/>
  <c r="GH212" i="39"/>
  <c r="GH211" i="39"/>
  <c r="GH210" i="39"/>
  <c r="GH204" i="39"/>
  <c r="GH203" i="39"/>
  <c r="GH202" i="39"/>
  <c r="GH190" i="39"/>
  <c r="GH180" i="39"/>
  <c r="GH179" i="39"/>
  <c r="GH178" i="39"/>
  <c r="GH170" i="39"/>
  <c r="GJ170" i="39" s="1"/>
  <c r="F170" i="39" s="1"/>
  <c r="GH162" i="39"/>
  <c r="GJ162" i="39" s="1"/>
  <c r="F162" i="39" s="1"/>
  <c r="GH152" i="39"/>
  <c r="GH151" i="39"/>
  <c r="GH150" i="39"/>
  <c r="GH138" i="39"/>
  <c r="GJ138" i="39" s="1"/>
  <c r="F138" i="39" s="1"/>
  <c r="GH132" i="39"/>
  <c r="GH131" i="39"/>
  <c r="GH130" i="39"/>
  <c r="GH117" i="39"/>
  <c r="GH116" i="39"/>
  <c r="GH115" i="39"/>
  <c r="GH109" i="39"/>
  <c r="GH108" i="39"/>
  <c r="GH107" i="39"/>
  <c r="GH101" i="39"/>
  <c r="GH99" i="39"/>
  <c r="GH91" i="39"/>
  <c r="GH83" i="39"/>
  <c r="GH72" i="39"/>
  <c r="GJ72" i="39" s="1"/>
  <c r="F72" i="39" s="1"/>
  <c r="GH71" i="39"/>
  <c r="GH70" i="39"/>
  <c r="GJ70" i="39" s="1"/>
  <c r="F70" i="39" s="1"/>
  <c r="GH62" i="39"/>
  <c r="GH50" i="39"/>
  <c r="GJ50" i="39" s="1"/>
  <c r="F50" i="39" s="1"/>
  <c r="GH36" i="39"/>
  <c r="GH33" i="39"/>
  <c r="GH30" i="39"/>
  <c r="GJ30" i="39" s="1"/>
  <c r="F30" i="39" s="1"/>
  <c r="GH23" i="39"/>
  <c r="GH21" i="39"/>
  <c r="GH358" i="39"/>
  <c r="GH362" i="39"/>
  <c r="GH367" i="39"/>
  <c r="GH368" i="39"/>
  <c r="GH374" i="39"/>
  <c r="GH380" i="39"/>
  <c r="GH384" i="39"/>
  <c r="GH388" i="39"/>
  <c r="GH392" i="39"/>
  <c r="GH406" i="39"/>
  <c r="GH407" i="39"/>
  <c r="GH408" i="39"/>
  <c r="GH411" i="39"/>
  <c r="GH412" i="39"/>
  <c r="GH413" i="39"/>
  <c r="GH419" i="39"/>
  <c r="GH421" i="39"/>
  <c r="GH422" i="39"/>
  <c r="GH423" i="39"/>
  <c r="GH424" i="39"/>
  <c r="GH426" i="39"/>
  <c r="GH427" i="39"/>
  <c r="GH428" i="39"/>
  <c r="GH429" i="39"/>
  <c r="GH431" i="39"/>
  <c r="GH432" i="39"/>
  <c r="GH433" i="39"/>
  <c r="GH437" i="39"/>
  <c r="GH441" i="39"/>
  <c r="GH447" i="39"/>
  <c r="GH469" i="39"/>
  <c r="GH471" i="39"/>
  <c r="H134" i="58"/>
  <c r="I134" i="58" s="1"/>
  <c r="GH343" i="39"/>
  <c r="GH342" i="39"/>
  <c r="GH341" i="39"/>
  <c r="GH322" i="39"/>
  <c r="GH321" i="39"/>
  <c r="GH320" i="39"/>
  <c r="GH305" i="39"/>
  <c r="GH304" i="39"/>
  <c r="GH303" i="39"/>
  <c r="GH289" i="39"/>
  <c r="GH288" i="39"/>
  <c r="GH287" i="39"/>
  <c r="GH272" i="39"/>
  <c r="GJ272" i="39" s="1"/>
  <c r="F272" i="39" s="1"/>
  <c r="GH256" i="39"/>
  <c r="GH255" i="39"/>
  <c r="GH254" i="39"/>
  <c r="GH240" i="39"/>
  <c r="GH239" i="39"/>
  <c r="GH238" i="39"/>
  <c r="GH200" i="39"/>
  <c r="GH199" i="39"/>
  <c r="GH198" i="39"/>
  <c r="GH188" i="39"/>
  <c r="GH187" i="39"/>
  <c r="GH186" i="39"/>
  <c r="GH176" i="39"/>
  <c r="GH175" i="39"/>
  <c r="GH168" i="39"/>
  <c r="GH167" i="39"/>
  <c r="GH160" i="39"/>
  <c r="GH159" i="39"/>
  <c r="GH148" i="39"/>
  <c r="GH147" i="39"/>
  <c r="GH146" i="39"/>
  <c r="GH127" i="39"/>
  <c r="GH125" i="39"/>
  <c r="GH124" i="39"/>
  <c r="GH100" i="39"/>
  <c r="GH93" i="39"/>
  <c r="GH92" i="39"/>
  <c r="GH85" i="39"/>
  <c r="GH84" i="39"/>
  <c r="GH76" i="39"/>
  <c r="GH75" i="39"/>
  <c r="GH74" i="39"/>
  <c r="GJ74" i="39" s="1"/>
  <c r="F74" i="39" s="1"/>
  <c r="GH64" i="39"/>
  <c r="GJ64" i="39" s="1"/>
  <c r="F64" i="39" s="1"/>
  <c r="GH63" i="39"/>
  <c r="GH56" i="39"/>
  <c r="GJ56" i="39" s="1"/>
  <c r="F56" i="39" s="1"/>
  <c r="GH55" i="39"/>
  <c r="GH54" i="39"/>
  <c r="GJ54" i="39" s="1"/>
  <c r="F54" i="39" s="1"/>
  <c r="GH34" i="39"/>
  <c r="GJ34" i="39" s="1"/>
  <c r="F34" i="39" s="1"/>
  <c r="GH27" i="39"/>
  <c r="GH25" i="39"/>
  <c r="GH22" i="39"/>
  <c r="GJ22" i="39" s="1"/>
  <c r="F22" i="39" s="1"/>
  <c r="GH11" i="39"/>
  <c r="GH356" i="39"/>
  <c r="GH357" i="39"/>
  <c r="GH360" i="39"/>
  <c r="GH361" i="39"/>
  <c r="GH363" i="39"/>
  <c r="GH364" i="39"/>
  <c r="GH365" i="39"/>
  <c r="GH366" i="39"/>
  <c r="GH379" i="39"/>
  <c r="GH383" i="39"/>
  <c r="GH387" i="39"/>
  <c r="GH391" i="39"/>
  <c r="GH395" i="39"/>
  <c r="GH396" i="39"/>
  <c r="GH449" i="39"/>
  <c r="GH450" i="39"/>
  <c r="GH452" i="39"/>
  <c r="GH453" i="39"/>
  <c r="GH457" i="39"/>
  <c r="GH461" i="39"/>
  <c r="GH465" i="39"/>
  <c r="GH473" i="39"/>
  <c r="GH485" i="39"/>
  <c r="GH488" i="39"/>
  <c r="K124" i="58"/>
  <c r="I124" i="58"/>
  <c r="G134" i="58"/>
  <c r="H108" i="58"/>
  <c r="GH339" i="39"/>
  <c r="GH338" i="39"/>
  <c r="GH337" i="39"/>
  <c r="GH317" i="39"/>
  <c r="GH316" i="39"/>
  <c r="GH315" i="39"/>
  <c r="GH301" i="39"/>
  <c r="GH300" i="39"/>
  <c r="GH299" i="39"/>
  <c r="GH285" i="39"/>
  <c r="GH284" i="39"/>
  <c r="GH283" i="39"/>
  <c r="GH270" i="39"/>
  <c r="GH269" i="39"/>
  <c r="GH268" i="39"/>
  <c r="GH252" i="39"/>
  <c r="GH251" i="39"/>
  <c r="GH250" i="39"/>
  <c r="GH236" i="39"/>
  <c r="GH235" i="39"/>
  <c r="GH234" i="39"/>
  <c r="GH224" i="39"/>
  <c r="GH223" i="39"/>
  <c r="GH222" i="39"/>
  <c r="GH208" i="39"/>
  <c r="GH207" i="39"/>
  <c r="GH196" i="39"/>
  <c r="GH195" i="39"/>
  <c r="GH194" i="39"/>
  <c r="GH174" i="39"/>
  <c r="GH166" i="39"/>
  <c r="GH158" i="39"/>
  <c r="GJ158" i="39" s="1"/>
  <c r="F158" i="39" s="1"/>
  <c r="GH144" i="39"/>
  <c r="GH143" i="39"/>
  <c r="GH142" i="39"/>
  <c r="GH136" i="39"/>
  <c r="GJ136" i="39" s="1"/>
  <c r="F136" i="39" s="1"/>
  <c r="GH135" i="39"/>
  <c r="GH122" i="39"/>
  <c r="GH121" i="39"/>
  <c r="GH113" i="39"/>
  <c r="GH105" i="39"/>
  <c r="GH104" i="39"/>
  <c r="GH103" i="39"/>
  <c r="GH97" i="39"/>
  <c r="GH95" i="39"/>
  <c r="GH89" i="39"/>
  <c r="GH87" i="39"/>
  <c r="GH68" i="39"/>
  <c r="GH67" i="39"/>
  <c r="GH66" i="39"/>
  <c r="GJ66" i="39" s="1"/>
  <c r="F66" i="39" s="1"/>
  <c r="GH60" i="39"/>
  <c r="GH59" i="39"/>
  <c r="GH58" i="39"/>
  <c r="GJ58" i="39" s="1"/>
  <c r="F58" i="39" s="1"/>
  <c r="GH43" i="39"/>
  <c r="GH40" i="39"/>
  <c r="GJ40" i="39" s="1"/>
  <c r="F40" i="39" s="1"/>
  <c r="GH39" i="39"/>
  <c r="GH38" i="39"/>
  <c r="GJ38" i="39" s="1"/>
  <c r="F38" i="39" s="1"/>
  <c r="GH26" i="39"/>
  <c r="GJ26" i="39" s="1"/>
  <c r="F26" i="39" s="1"/>
  <c r="GH13" i="39"/>
  <c r="GH12" i="39"/>
  <c r="GH370" i="39"/>
  <c r="GH371" i="39"/>
  <c r="GH372" i="39"/>
  <c r="GH373" i="39"/>
  <c r="GH376" i="39"/>
  <c r="GH377" i="39"/>
  <c r="GH378" i="39"/>
  <c r="GH381" i="39"/>
  <c r="GH382" i="39"/>
  <c r="GH385" i="39"/>
  <c r="GH386" i="39"/>
  <c r="GH389" i="39"/>
  <c r="GH390" i="39"/>
  <c r="GH393" i="39"/>
  <c r="GH394" i="39"/>
  <c r="GH403" i="39"/>
  <c r="GH404" i="39"/>
  <c r="GH409" i="39"/>
  <c r="GH415" i="39"/>
  <c r="GH417" i="39"/>
  <c r="GH425" i="39"/>
  <c r="GH434" i="39"/>
  <c r="GH436" i="39"/>
  <c r="GH438" i="39"/>
  <c r="GH440" i="39"/>
  <c r="GH442" i="39"/>
  <c r="GH481" i="39"/>
  <c r="GH482" i="39"/>
  <c r="GH489" i="39"/>
  <c r="GH351" i="39"/>
  <c r="GH335" i="39"/>
  <c r="GH334" i="39"/>
  <c r="GH333" i="39"/>
  <c r="GH332" i="39"/>
  <c r="GH331" i="39"/>
  <c r="GH330" i="39"/>
  <c r="GH329" i="39"/>
  <c r="GH313" i="39"/>
  <c r="GH312" i="39"/>
  <c r="GH311" i="39"/>
  <c r="GH297" i="39"/>
  <c r="GH296" i="39"/>
  <c r="GH295" i="39"/>
  <c r="GH281" i="39"/>
  <c r="GH280" i="39"/>
  <c r="GH279" i="39"/>
  <c r="GH278" i="39"/>
  <c r="GH277" i="39"/>
  <c r="GH276" i="39"/>
  <c r="GH275" i="39"/>
  <c r="GH266" i="39"/>
  <c r="GH264" i="39"/>
  <c r="GH263" i="39"/>
  <c r="GH248" i="39"/>
  <c r="GH247" i="39"/>
  <c r="GH246" i="39"/>
  <c r="GH232" i="39"/>
  <c r="GH231" i="39"/>
  <c r="GH230" i="39"/>
  <c r="GH220" i="39"/>
  <c r="GH219" i="39"/>
  <c r="GH218" i="39"/>
  <c r="GH217" i="39"/>
  <c r="GH216" i="39"/>
  <c r="GH215" i="39"/>
  <c r="GH214" i="39"/>
  <c r="GH206" i="39"/>
  <c r="GH192" i="39"/>
  <c r="GH191" i="39"/>
  <c r="GH184" i="39"/>
  <c r="GH183" i="39"/>
  <c r="GH182" i="39"/>
  <c r="GH172" i="39"/>
  <c r="GH171" i="39"/>
  <c r="GH164" i="39"/>
  <c r="GH163" i="39"/>
  <c r="GH156" i="39"/>
  <c r="GH155" i="39"/>
  <c r="GH154" i="39"/>
  <c r="GH140" i="39"/>
  <c r="GH139" i="39"/>
  <c r="GH134" i="39"/>
  <c r="GJ134" i="39" s="1"/>
  <c r="F134" i="39" s="1"/>
  <c r="GH120" i="39"/>
  <c r="GJ120" i="39" s="1"/>
  <c r="F120" i="39" s="1"/>
  <c r="GH112" i="39"/>
  <c r="GJ112" i="39" s="1"/>
  <c r="F112" i="39" s="1"/>
  <c r="GH111" i="39"/>
  <c r="GH96" i="39"/>
  <c r="GJ96" i="39" s="1"/>
  <c r="F96" i="39" s="1"/>
  <c r="GH88" i="39"/>
  <c r="GJ88" i="39" s="1"/>
  <c r="F88" i="39" s="1"/>
  <c r="GH80" i="39"/>
  <c r="GJ80" i="39" s="1"/>
  <c r="F80" i="39" s="1"/>
  <c r="GH79" i="39"/>
  <c r="GH78" i="39"/>
  <c r="GJ78" i="39" s="1"/>
  <c r="F78" i="39" s="1"/>
  <c r="GH52" i="39"/>
  <c r="GH49" i="39"/>
  <c r="GH46" i="39"/>
  <c r="GJ46" i="39" s="1"/>
  <c r="F46" i="39" s="1"/>
  <c r="GH45" i="39"/>
  <c r="GH31" i="39"/>
  <c r="GH29" i="39"/>
  <c r="GH18" i="39"/>
  <c r="GJ18" i="39" s="1"/>
  <c r="F18" i="39" s="1"/>
  <c r="GH17" i="39"/>
  <c r="GH16" i="39"/>
  <c r="GJ16" i="39" s="1"/>
  <c r="F16" i="39" s="1"/>
  <c r="GH355" i="39"/>
  <c r="GH359" i="39"/>
  <c r="GH375" i="39"/>
  <c r="GH398" i="39"/>
  <c r="GH399" i="39"/>
  <c r="GH400" i="39"/>
  <c r="GH401" i="39"/>
  <c r="GH402" i="39"/>
  <c r="GH410" i="39"/>
  <c r="GH414" i="39"/>
  <c r="GH416" i="39"/>
  <c r="GJ416" i="39" s="1"/>
  <c r="F416" i="39" s="1"/>
  <c r="GH418" i="39"/>
  <c r="GH430" i="39"/>
  <c r="GH456" i="39"/>
  <c r="GH458" i="39"/>
  <c r="GH460" i="39"/>
  <c r="GH476" i="39"/>
  <c r="GH496" i="39"/>
  <c r="FP324" i="39"/>
  <c r="GG324" i="39"/>
  <c r="GH448" i="39"/>
  <c r="GH455" i="39"/>
  <c r="GH459" i="39"/>
  <c r="GH463" i="39"/>
  <c r="GH467" i="39"/>
  <c r="GH470" i="39"/>
  <c r="GH475" i="39"/>
  <c r="GH486" i="39"/>
  <c r="GH487" i="39"/>
  <c r="GH506" i="39"/>
  <c r="GH510" i="39"/>
  <c r="GH517" i="39"/>
  <c r="GH519" i="39"/>
  <c r="GH521" i="39"/>
  <c r="GH523" i="39"/>
  <c r="GH524" i="39"/>
  <c r="GH525" i="39"/>
  <c r="GH530" i="39"/>
  <c r="GH537" i="39"/>
  <c r="GH547" i="39"/>
  <c r="GH551" i="39"/>
  <c r="GH575" i="39"/>
  <c r="GH585" i="39"/>
  <c r="GH587" i="39"/>
  <c r="GH588" i="39"/>
  <c r="GH590" i="39"/>
  <c r="GH591" i="39"/>
  <c r="GH593" i="39"/>
  <c r="GH601" i="39"/>
  <c r="GH621" i="39"/>
  <c r="GH625" i="39"/>
  <c r="GH632" i="39"/>
  <c r="GH633" i="39"/>
  <c r="GH639" i="39"/>
  <c r="GH643" i="39"/>
  <c r="GH647" i="39"/>
  <c r="GH651" i="39"/>
  <c r="GH652" i="39"/>
  <c r="GH670" i="39"/>
  <c r="GH672" i="39"/>
  <c r="GJ672" i="39" s="1"/>
  <c r="F672" i="39" s="1"/>
  <c r="GH673" i="39"/>
  <c r="GJ673" i="39" s="1"/>
  <c r="F673" i="39" s="1"/>
  <c r="GH674" i="39"/>
  <c r="GJ674" i="39" s="1"/>
  <c r="F674" i="39" s="1"/>
  <c r="GH676" i="39"/>
  <c r="GJ676" i="39" s="1"/>
  <c r="F676" i="39" s="1"/>
  <c r="GH677" i="39"/>
  <c r="GJ677" i="39" s="1"/>
  <c r="F677" i="39" s="1"/>
  <c r="GH678" i="39"/>
  <c r="GJ678" i="39" s="1"/>
  <c r="F678" i="39" s="1"/>
  <c r="GH680" i="39"/>
  <c r="GJ680" i="39" s="1"/>
  <c r="F680" i="39" s="1"/>
  <c r="GH681" i="39"/>
  <c r="GJ681" i="39" s="1"/>
  <c r="F681" i="39" s="1"/>
  <c r="GH682" i="39"/>
  <c r="GJ682" i="39" s="1"/>
  <c r="F682" i="39" s="1"/>
  <c r="GH684" i="39"/>
  <c r="GJ684" i="39" s="1"/>
  <c r="F684" i="39" s="1"/>
  <c r="GH685" i="39"/>
  <c r="GJ685" i="39" s="1"/>
  <c r="F685" i="39" s="1"/>
  <c r="GH686" i="39"/>
  <c r="GJ686" i="39" s="1"/>
  <c r="F686" i="39" s="1"/>
  <c r="GH688" i="39"/>
  <c r="GJ688" i="39" s="1"/>
  <c r="F688" i="39" s="1"/>
  <c r="GH689" i="39"/>
  <c r="GJ689" i="39" s="1"/>
  <c r="F689" i="39" s="1"/>
  <c r="GH690" i="39"/>
  <c r="GJ690" i="39" s="1"/>
  <c r="F690" i="39" s="1"/>
  <c r="GH692" i="39"/>
  <c r="GJ692" i="39" s="1"/>
  <c r="F692" i="39" s="1"/>
  <c r="GH693" i="39"/>
  <c r="GJ693" i="39" s="1"/>
  <c r="F693" i="39" s="1"/>
  <c r="GH694" i="39"/>
  <c r="GJ694" i="39" s="1"/>
  <c r="F694" i="39" s="1"/>
  <c r="GH696" i="39"/>
  <c r="GJ696" i="39" s="1"/>
  <c r="F696" i="39" s="1"/>
  <c r="GH697" i="39"/>
  <c r="GJ697" i="39" s="1"/>
  <c r="F697" i="39" s="1"/>
  <c r="GH698" i="39"/>
  <c r="GJ698" i="39" s="1"/>
  <c r="F698" i="39" s="1"/>
  <c r="GH700" i="39"/>
  <c r="GJ700" i="39" s="1"/>
  <c r="F700" i="39" s="1"/>
  <c r="GH701" i="39"/>
  <c r="GJ701" i="39" s="1"/>
  <c r="F701" i="39" s="1"/>
  <c r="GH702" i="39"/>
  <c r="GJ702" i="39" s="1"/>
  <c r="F702" i="39" s="1"/>
  <c r="GH704" i="39"/>
  <c r="GJ704" i="39" s="1"/>
  <c r="F704" i="39" s="1"/>
  <c r="GH705" i="39"/>
  <c r="GJ705" i="39" s="1"/>
  <c r="F705" i="39" s="1"/>
  <c r="GH706" i="39"/>
  <c r="GJ706" i="39" s="1"/>
  <c r="F706" i="39" s="1"/>
  <c r="GH708" i="39"/>
  <c r="GJ708" i="39" s="1"/>
  <c r="F708" i="39" s="1"/>
  <c r="GH709" i="39"/>
  <c r="GJ709" i="39" s="1"/>
  <c r="F709" i="39" s="1"/>
  <c r="GH710" i="39"/>
  <c r="GJ710" i="39" s="1"/>
  <c r="F710" i="39" s="1"/>
  <c r="GH712" i="39"/>
  <c r="GJ712" i="39" s="1"/>
  <c r="F712" i="39" s="1"/>
  <c r="GH713" i="39"/>
  <c r="GJ713" i="39" s="1"/>
  <c r="F713" i="39" s="1"/>
  <c r="GH714" i="39"/>
  <c r="GJ714" i="39" s="1"/>
  <c r="F714" i="39" s="1"/>
  <c r="GH716" i="39"/>
  <c r="GJ716" i="39" s="1"/>
  <c r="F716" i="39" s="1"/>
  <c r="GH717" i="39"/>
  <c r="GJ717" i="39" s="1"/>
  <c r="F717" i="39" s="1"/>
  <c r="GH718" i="39"/>
  <c r="GJ718" i="39" s="1"/>
  <c r="F718" i="39" s="1"/>
  <c r="GH720" i="39"/>
  <c r="GJ720" i="39" s="1"/>
  <c r="F720" i="39" s="1"/>
  <c r="GH721" i="39"/>
  <c r="GJ721" i="39" s="1"/>
  <c r="F721" i="39" s="1"/>
  <c r="GH722" i="39"/>
  <c r="GJ722" i="39" s="1"/>
  <c r="F722" i="39" s="1"/>
  <c r="GH724" i="39"/>
  <c r="GJ724" i="39" s="1"/>
  <c r="F724" i="39" s="1"/>
  <c r="GH725" i="39"/>
  <c r="GJ725" i="39" s="1"/>
  <c r="F725" i="39" s="1"/>
  <c r="GH726" i="39"/>
  <c r="GJ726" i="39" s="1"/>
  <c r="F726" i="39" s="1"/>
  <c r="GH728" i="39"/>
  <c r="GJ728" i="39" s="1"/>
  <c r="F728" i="39" s="1"/>
  <c r="GH729" i="39"/>
  <c r="GJ729" i="39" s="1"/>
  <c r="F729" i="39" s="1"/>
  <c r="GH730" i="39"/>
  <c r="GJ730" i="39" s="1"/>
  <c r="F730" i="39" s="1"/>
  <c r="GH732" i="39"/>
  <c r="GJ732" i="39" s="1"/>
  <c r="F732" i="39" s="1"/>
  <c r="GH733" i="39"/>
  <c r="GJ733" i="39" s="1"/>
  <c r="F733" i="39" s="1"/>
  <c r="GH734" i="39"/>
  <c r="GJ734" i="39" s="1"/>
  <c r="F734" i="39" s="1"/>
  <c r="GH735" i="39"/>
  <c r="GJ735" i="39" s="1"/>
  <c r="F735" i="39" s="1"/>
  <c r="GH736" i="39"/>
  <c r="GJ736" i="39" s="1"/>
  <c r="F736" i="39" s="1"/>
  <c r="GH738" i="39"/>
  <c r="GJ738" i="39" s="1"/>
  <c r="F738" i="39" s="1"/>
  <c r="GH741" i="39"/>
  <c r="GJ741" i="39" s="1"/>
  <c r="F741" i="39" s="1"/>
  <c r="GH746" i="39"/>
  <c r="GJ746" i="39" s="1"/>
  <c r="F746" i="39" s="1"/>
  <c r="GH747" i="39"/>
  <c r="GJ747" i="39" s="1"/>
  <c r="F747" i="39" s="1"/>
  <c r="GH758" i="39"/>
  <c r="GJ758" i="39" s="1"/>
  <c r="F758" i="39" s="1"/>
  <c r="GH759" i="39"/>
  <c r="GJ759" i="39" s="1"/>
  <c r="F759" i="39" s="1"/>
  <c r="GH760" i="39"/>
  <c r="GJ760" i="39" s="1"/>
  <c r="F760" i="39" s="1"/>
  <c r="GH785" i="39"/>
  <c r="GJ785" i="39" s="1"/>
  <c r="F785" i="39" s="1"/>
  <c r="GH788" i="39"/>
  <c r="GJ788" i="39" s="1"/>
  <c r="F788" i="39" s="1"/>
  <c r="GH793" i="39"/>
  <c r="GJ793" i="39" s="1"/>
  <c r="F793" i="39" s="1"/>
  <c r="GH796" i="39"/>
  <c r="GJ796" i="39" s="1"/>
  <c r="F796" i="39" s="1"/>
  <c r="GH797" i="39"/>
  <c r="GJ797" i="39" s="1"/>
  <c r="F797" i="39" s="1"/>
  <c r="GH798" i="39"/>
  <c r="GJ798" i="39" s="1"/>
  <c r="F798" i="39" s="1"/>
  <c r="GH799" i="39"/>
  <c r="GJ799" i="39" s="1"/>
  <c r="F799" i="39" s="1"/>
  <c r="GH804" i="39"/>
  <c r="GJ804" i="39" s="1"/>
  <c r="F804" i="39" s="1"/>
  <c r="GH805" i="39"/>
  <c r="GJ805" i="39" s="1"/>
  <c r="F805" i="39" s="1"/>
  <c r="GH806" i="39"/>
  <c r="GJ806" i="39" s="1"/>
  <c r="F806" i="39" s="1"/>
  <c r="GH807" i="39"/>
  <c r="GJ807" i="39" s="1"/>
  <c r="F807" i="39" s="1"/>
  <c r="GH812" i="39"/>
  <c r="GJ812" i="39" s="1"/>
  <c r="F812" i="39" s="1"/>
  <c r="GH813" i="39"/>
  <c r="GJ813" i="39" s="1"/>
  <c r="F813" i="39" s="1"/>
  <c r="GH814" i="39"/>
  <c r="GJ814" i="39" s="1"/>
  <c r="F814" i="39" s="1"/>
  <c r="GH815" i="39"/>
  <c r="GJ815" i="39" s="1"/>
  <c r="F815" i="39" s="1"/>
  <c r="GH820" i="39"/>
  <c r="GJ820" i="39" s="1"/>
  <c r="F820" i="39" s="1"/>
  <c r="GH821" i="39"/>
  <c r="GJ821" i="39" s="1"/>
  <c r="F821" i="39" s="1"/>
  <c r="GH822" i="39"/>
  <c r="GJ822" i="39" s="1"/>
  <c r="F822" i="39" s="1"/>
  <c r="GH823" i="39"/>
  <c r="GJ823" i="39" s="1"/>
  <c r="F823" i="39" s="1"/>
  <c r="GH828" i="39"/>
  <c r="GJ828" i="39" s="1"/>
  <c r="F828" i="39" s="1"/>
  <c r="GH829" i="39"/>
  <c r="GJ829" i="39" s="1"/>
  <c r="F829" i="39" s="1"/>
  <c r="GH830" i="39"/>
  <c r="GJ830" i="39" s="1"/>
  <c r="F830" i="39" s="1"/>
  <c r="GH831" i="39"/>
  <c r="GJ831" i="39" s="1"/>
  <c r="F831" i="39" s="1"/>
  <c r="GH836" i="39"/>
  <c r="GJ836" i="39" s="1"/>
  <c r="F836" i="39" s="1"/>
  <c r="GH837" i="39"/>
  <c r="GJ837" i="39" s="1"/>
  <c r="F837" i="39" s="1"/>
  <c r="GH838" i="39"/>
  <c r="GJ838" i="39" s="1"/>
  <c r="F838" i="39" s="1"/>
  <c r="GH839" i="39"/>
  <c r="GJ839" i="39" s="1"/>
  <c r="F839" i="39" s="1"/>
  <c r="GH844" i="39"/>
  <c r="GJ844" i="39" s="1"/>
  <c r="F844" i="39" s="1"/>
  <c r="GH845" i="39"/>
  <c r="GJ845" i="39" s="1"/>
  <c r="F845" i="39" s="1"/>
  <c r="GH846" i="39"/>
  <c r="GJ846" i="39" s="1"/>
  <c r="F846" i="39" s="1"/>
  <c r="GH847" i="39"/>
  <c r="GJ847" i="39" s="1"/>
  <c r="F847" i="39" s="1"/>
  <c r="GH852" i="39"/>
  <c r="GJ852" i="39" s="1"/>
  <c r="F852" i="39" s="1"/>
  <c r="GH853" i="39"/>
  <c r="GJ853" i="39" s="1"/>
  <c r="F853" i="39" s="1"/>
  <c r="GH854" i="39"/>
  <c r="GJ854" i="39" s="1"/>
  <c r="F854" i="39" s="1"/>
  <c r="GH855" i="39"/>
  <c r="GJ855" i="39" s="1"/>
  <c r="F855" i="39" s="1"/>
  <c r="GH860" i="39"/>
  <c r="GJ860" i="39" s="1"/>
  <c r="F860" i="39" s="1"/>
  <c r="GH861" i="39"/>
  <c r="GJ861" i="39" s="1"/>
  <c r="F861" i="39" s="1"/>
  <c r="GH862" i="39"/>
  <c r="GJ862" i="39" s="1"/>
  <c r="F862" i="39" s="1"/>
  <c r="GH863" i="39"/>
  <c r="GJ863" i="39" s="1"/>
  <c r="F863" i="39" s="1"/>
  <c r="GH868" i="39"/>
  <c r="GJ868" i="39" s="1"/>
  <c r="F868" i="39" s="1"/>
  <c r="GH869" i="39"/>
  <c r="GJ869" i="39" s="1"/>
  <c r="F869" i="39" s="1"/>
  <c r="GH870" i="39"/>
  <c r="GJ870" i="39" s="1"/>
  <c r="F870" i="39" s="1"/>
  <c r="GH871" i="39"/>
  <c r="GJ871" i="39" s="1"/>
  <c r="F871" i="39" s="1"/>
  <c r="GH876" i="39"/>
  <c r="GJ876" i="39" s="1"/>
  <c r="F876" i="39" s="1"/>
  <c r="GH896" i="39"/>
  <c r="GJ896" i="39" s="1"/>
  <c r="F896" i="39" s="1"/>
  <c r="GH900" i="39"/>
  <c r="GJ900" i="39" s="1"/>
  <c r="F900" i="39" s="1"/>
  <c r="GH903" i="39"/>
  <c r="GJ903" i="39" s="1"/>
  <c r="F903" i="39" s="1"/>
  <c r="GH906" i="39"/>
  <c r="GJ906" i="39" s="1"/>
  <c r="F906" i="39" s="1"/>
  <c r="GH907" i="39"/>
  <c r="GJ907" i="39" s="1"/>
  <c r="F907" i="39" s="1"/>
  <c r="GH910" i="39"/>
  <c r="GJ910" i="39" s="1"/>
  <c r="F910" i="39" s="1"/>
  <c r="GH916" i="39"/>
  <c r="GJ916" i="39" s="1"/>
  <c r="F916" i="39" s="1"/>
  <c r="GH917" i="39"/>
  <c r="GJ917" i="39" s="1"/>
  <c r="F917" i="39" s="1"/>
  <c r="GH918" i="39"/>
  <c r="GJ918" i="39" s="1"/>
  <c r="F918" i="39" s="1"/>
  <c r="GH919" i="39"/>
  <c r="GJ919" i="39" s="1"/>
  <c r="F919" i="39" s="1"/>
  <c r="GH920" i="39"/>
  <c r="GJ920" i="39" s="1"/>
  <c r="F920" i="39" s="1"/>
  <c r="GH921" i="39"/>
  <c r="GJ921" i="39" s="1"/>
  <c r="F921" i="39" s="1"/>
  <c r="GH922" i="39"/>
  <c r="GJ922" i="39" s="1"/>
  <c r="F922" i="39" s="1"/>
  <c r="GH923" i="39"/>
  <c r="GJ923" i="39" s="1"/>
  <c r="F923" i="39" s="1"/>
  <c r="GH924" i="39"/>
  <c r="GJ924" i="39" s="1"/>
  <c r="F924" i="39" s="1"/>
  <c r="GH925" i="39"/>
  <c r="GJ925" i="39" s="1"/>
  <c r="F925" i="39" s="1"/>
  <c r="GH926" i="39"/>
  <c r="GJ926" i="39" s="1"/>
  <c r="F926" i="39" s="1"/>
  <c r="GH936" i="39"/>
  <c r="GJ936" i="39" s="1"/>
  <c r="F936" i="39" s="1"/>
  <c r="GH940" i="39"/>
  <c r="GJ940" i="39" s="1"/>
  <c r="F940" i="39" s="1"/>
  <c r="GH948" i="39"/>
  <c r="GJ948" i="39" s="1"/>
  <c r="F948" i="39" s="1"/>
  <c r="GH968" i="39"/>
  <c r="GJ968" i="39" s="1"/>
  <c r="F968" i="39" s="1"/>
  <c r="GH972" i="39"/>
  <c r="GJ972" i="39" s="1"/>
  <c r="F972" i="39" s="1"/>
  <c r="GH976" i="39"/>
  <c r="GJ976" i="39" s="1"/>
  <c r="F976" i="39" s="1"/>
  <c r="GH980" i="39"/>
  <c r="GJ980" i="39" s="1"/>
  <c r="F980" i="39" s="1"/>
  <c r="GH8" i="39"/>
  <c r="GJ8" i="39" s="1"/>
  <c r="F8" i="39" s="1"/>
  <c r="GH9" i="39"/>
  <c r="GH10" i="39"/>
  <c r="GJ10" i="39" s="1"/>
  <c r="F10" i="39" s="1"/>
  <c r="GH491" i="39"/>
  <c r="GH324" i="39"/>
  <c r="GJ324" i="39" s="1"/>
  <c r="F324" i="39" s="1"/>
  <c r="GB35" i="39"/>
  <c r="DM35" i="39"/>
  <c r="DM86" i="39"/>
  <c r="GB86" i="39"/>
  <c r="GD107" i="39"/>
  <c r="EI107" i="39"/>
  <c r="GA118" i="39"/>
  <c r="DB118" i="39"/>
  <c r="FW126" i="39"/>
  <c r="BJ126" i="39"/>
  <c r="FW133" i="39"/>
  <c r="BJ133" i="39"/>
  <c r="CQ134" i="39"/>
  <c r="FZ134" i="39"/>
  <c r="FX140" i="39"/>
  <c r="BU140" i="39"/>
  <c r="CF141" i="39"/>
  <c r="FY141" i="39"/>
  <c r="FY162" i="39"/>
  <c r="CF162" i="39"/>
  <c r="GA172" i="39"/>
  <c r="DB172" i="39"/>
  <c r="GD174" i="39"/>
  <c r="EI174" i="39"/>
  <c r="FZ181" i="39"/>
  <c r="CQ181" i="39"/>
  <c r="FZ206" i="39"/>
  <c r="CQ206" i="39"/>
  <c r="DM240" i="39"/>
  <c r="GB240" i="39"/>
  <c r="FX294" i="39"/>
  <c r="BU294" i="39"/>
  <c r="FZ303" i="39"/>
  <c r="CQ303" i="39"/>
  <c r="GA320" i="39"/>
  <c r="DB320" i="39"/>
  <c r="GB332" i="39"/>
  <c r="DM332" i="39"/>
  <c r="GB337" i="39"/>
  <c r="DM337" i="39"/>
  <c r="FY339" i="39"/>
  <c r="CF339" i="39"/>
  <c r="GA350" i="39"/>
  <c r="DB350" i="39"/>
  <c r="GH462" i="39"/>
  <c r="GH464" i="39"/>
  <c r="GH466" i="39"/>
  <c r="GH468" i="39"/>
  <c r="GH474" i="39"/>
  <c r="GH479" i="39"/>
  <c r="GH480" i="39"/>
  <c r="GH490" i="39"/>
  <c r="GH495" i="39"/>
  <c r="GH500" i="39"/>
  <c r="GH507" i="39"/>
  <c r="GH509" i="39"/>
  <c r="GH511" i="39"/>
  <c r="GH526" i="39"/>
  <c r="GH529" i="39"/>
  <c r="GH531" i="39"/>
  <c r="GH533" i="39"/>
  <c r="GH534" i="39"/>
  <c r="GH535" i="39"/>
  <c r="GH536" i="39"/>
  <c r="GH538" i="39"/>
  <c r="GH539" i="39"/>
  <c r="GH540" i="39"/>
  <c r="GH543" i="39"/>
  <c r="GH544" i="39"/>
  <c r="GH550" i="39"/>
  <c r="GH554" i="39"/>
  <c r="GH555" i="39"/>
  <c r="GH561" i="39"/>
  <c r="GH565" i="39"/>
  <c r="GH569" i="39"/>
  <c r="GH573" i="39"/>
  <c r="GH574" i="39"/>
  <c r="GH586" i="39"/>
  <c r="GH594" i="39"/>
  <c r="GH597" i="39"/>
  <c r="GH598" i="39"/>
  <c r="GH599" i="39"/>
  <c r="GH600" i="39"/>
  <c r="GH608" i="39"/>
  <c r="GH612" i="39"/>
  <c r="GH620" i="39"/>
  <c r="GH622" i="39"/>
  <c r="GH624" i="39"/>
  <c r="GH626" i="39"/>
  <c r="GH628" i="39"/>
  <c r="GH636" i="39"/>
  <c r="GH637" i="39"/>
  <c r="GH638" i="39"/>
  <c r="GH640" i="39"/>
  <c r="GH641" i="39"/>
  <c r="GH642" i="39"/>
  <c r="GH644" i="39"/>
  <c r="GH645" i="39"/>
  <c r="GH646" i="39"/>
  <c r="GH648" i="39"/>
  <c r="GH649" i="39"/>
  <c r="GH650" i="39"/>
  <c r="GH654" i="39"/>
  <c r="GH655" i="39"/>
  <c r="GH656" i="39"/>
  <c r="GH659" i="39"/>
  <c r="GH666" i="39"/>
  <c r="GH737" i="39"/>
  <c r="GJ737" i="39" s="1"/>
  <c r="F737" i="39" s="1"/>
  <c r="GH740" i="39"/>
  <c r="GJ740" i="39" s="1"/>
  <c r="F740" i="39" s="1"/>
  <c r="GH745" i="39"/>
  <c r="GJ745" i="39" s="1"/>
  <c r="F745" i="39" s="1"/>
  <c r="GH748" i="39"/>
  <c r="GJ748" i="39" s="1"/>
  <c r="F748" i="39" s="1"/>
  <c r="GH749" i="39"/>
  <c r="GJ749" i="39" s="1"/>
  <c r="F749" i="39" s="1"/>
  <c r="GH750" i="39"/>
  <c r="GJ750" i="39" s="1"/>
  <c r="F750" i="39" s="1"/>
  <c r="GH751" i="39"/>
  <c r="GJ751" i="39" s="1"/>
  <c r="F751" i="39" s="1"/>
  <c r="GH752" i="39"/>
  <c r="GJ752" i="39" s="1"/>
  <c r="F752" i="39" s="1"/>
  <c r="GH754" i="39"/>
  <c r="GJ754" i="39" s="1"/>
  <c r="F754" i="39" s="1"/>
  <c r="GH757" i="39"/>
  <c r="GJ757" i="39" s="1"/>
  <c r="F757" i="39" s="1"/>
  <c r="GH762" i="39"/>
  <c r="GJ762" i="39" s="1"/>
  <c r="F762" i="39" s="1"/>
  <c r="GH763" i="39"/>
  <c r="GJ763" i="39" s="1"/>
  <c r="F763" i="39" s="1"/>
  <c r="GH774" i="39"/>
  <c r="GJ774" i="39" s="1"/>
  <c r="F774" i="39" s="1"/>
  <c r="GH775" i="39"/>
  <c r="GJ775" i="39" s="1"/>
  <c r="F775" i="39" s="1"/>
  <c r="GH776" i="39"/>
  <c r="GJ776" i="39" s="1"/>
  <c r="F776" i="39" s="1"/>
  <c r="GH877" i="39"/>
  <c r="GJ877" i="39" s="1"/>
  <c r="F877" i="39" s="1"/>
  <c r="GH880" i="39"/>
  <c r="GJ880" i="39" s="1"/>
  <c r="F880" i="39" s="1"/>
  <c r="GH881" i="39"/>
  <c r="GJ881" i="39" s="1"/>
  <c r="F881" i="39" s="1"/>
  <c r="GH882" i="39"/>
  <c r="GJ882" i="39" s="1"/>
  <c r="F882" i="39" s="1"/>
  <c r="GH895" i="39"/>
  <c r="GJ895" i="39" s="1"/>
  <c r="F895" i="39" s="1"/>
  <c r="GH897" i="39"/>
  <c r="GJ897" i="39" s="1"/>
  <c r="F897" i="39" s="1"/>
  <c r="GH898" i="39"/>
  <c r="GJ898" i="39" s="1"/>
  <c r="F898" i="39" s="1"/>
  <c r="GH899" i="39"/>
  <c r="GJ899" i="39" s="1"/>
  <c r="F899" i="39" s="1"/>
  <c r="GH901" i="39"/>
  <c r="GJ901" i="39" s="1"/>
  <c r="F901" i="39" s="1"/>
  <c r="GH902" i="39"/>
  <c r="GJ902" i="39" s="1"/>
  <c r="F902" i="39" s="1"/>
  <c r="GH937" i="39"/>
  <c r="GJ937" i="39" s="1"/>
  <c r="F937" i="39" s="1"/>
  <c r="GH941" i="39"/>
  <c r="GJ941" i="39" s="1"/>
  <c r="F941" i="39" s="1"/>
  <c r="GH945" i="39"/>
  <c r="GJ945" i="39" s="1"/>
  <c r="F945" i="39" s="1"/>
  <c r="GH946" i="39"/>
  <c r="GJ946" i="39" s="1"/>
  <c r="F946" i="39" s="1"/>
  <c r="GH967" i="39"/>
  <c r="GJ967" i="39" s="1"/>
  <c r="F967" i="39" s="1"/>
  <c r="GH969" i="39"/>
  <c r="GJ969" i="39" s="1"/>
  <c r="F969" i="39" s="1"/>
  <c r="GH970" i="39"/>
  <c r="GJ970" i="39" s="1"/>
  <c r="F970" i="39" s="1"/>
  <c r="GH971" i="39"/>
  <c r="GJ971" i="39" s="1"/>
  <c r="F971" i="39" s="1"/>
  <c r="GH973" i="39"/>
  <c r="GJ973" i="39" s="1"/>
  <c r="F973" i="39" s="1"/>
  <c r="GH974" i="39"/>
  <c r="GJ974" i="39" s="1"/>
  <c r="F974" i="39" s="1"/>
  <c r="GH975" i="39"/>
  <c r="GJ975" i="39" s="1"/>
  <c r="F975" i="39" s="1"/>
  <c r="GH977" i="39"/>
  <c r="GJ977" i="39" s="1"/>
  <c r="F977" i="39" s="1"/>
  <c r="GH978" i="39"/>
  <c r="GJ978" i="39" s="1"/>
  <c r="F978" i="39" s="1"/>
  <c r="GH979" i="39"/>
  <c r="GJ979" i="39" s="1"/>
  <c r="F979" i="39" s="1"/>
  <c r="GH981" i="39"/>
  <c r="GJ981" i="39" s="1"/>
  <c r="F981" i="39" s="1"/>
  <c r="GH982" i="39"/>
  <c r="GJ982" i="39" s="1"/>
  <c r="F982" i="39" s="1"/>
  <c r="GH1000" i="39"/>
  <c r="GJ1000" i="39" s="1"/>
  <c r="F1000" i="39" s="1"/>
  <c r="L30" i="47"/>
  <c r="L20" i="47"/>
  <c r="L15" i="47"/>
  <c r="L9" i="47"/>
  <c r="GH51" i="39"/>
  <c r="GH41" i="39"/>
  <c r="GH82" i="39"/>
  <c r="GJ82" i="39" s="1"/>
  <c r="F82" i="39" s="1"/>
  <c r="GH47" i="39"/>
  <c r="GH15" i="39"/>
  <c r="GH44" i="39"/>
  <c r="GH318" i="39"/>
  <c r="BJ29" i="39"/>
  <c r="FW29" i="39"/>
  <c r="FY59" i="39"/>
  <c r="CF59" i="39"/>
  <c r="GA86" i="39"/>
  <c r="DB86" i="39"/>
  <c r="GC100" i="39"/>
  <c r="DX100" i="39"/>
  <c r="FY116" i="39"/>
  <c r="CF116" i="39"/>
  <c r="FZ118" i="39"/>
  <c r="CQ118" i="39"/>
  <c r="FY131" i="39"/>
  <c r="CF131" i="39"/>
  <c r="FZ151" i="39"/>
  <c r="CQ151" i="39"/>
  <c r="GC158" i="39"/>
  <c r="E158" i="39" s="1"/>
  <c r="DX158" i="39"/>
  <c r="FY165" i="39"/>
  <c r="CF165" i="39"/>
  <c r="GE181" i="39"/>
  <c r="ET181" i="39"/>
  <c r="GE240" i="39"/>
  <c r="ET240" i="39"/>
  <c r="GH420" i="39"/>
  <c r="GH435" i="39"/>
  <c r="GH439" i="39"/>
  <c r="GH443" i="39"/>
  <c r="GH445" i="39"/>
  <c r="GH446" i="39"/>
  <c r="GH451" i="39"/>
  <c r="GH454" i="39"/>
  <c r="GH472" i="39"/>
  <c r="GH478" i="39"/>
  <c r="GH483" i="39"/>
  <c r="GH484" i="39"/>
  <c r="GH493" i="39"/>
  <c r="GH494" i="39"/>
  <c r="GH498" i="39"/>
  <c r="GH515" i="39"/>
  <c r="GH520" i="39"/>
  <c r="GH522" i="39"/>
  <c r="GH527" i="39"/>
  <c r="GH542" i="39"/>
  <c r="GH548" i="39"/>
  <c r="GH549" i="39"/>
  <c r="GH552" i="39"/>
  <c r="GH553" i="39"/>
  <c r="GH556" i="39"/>
  <c r="GH557" i="39"/>
  <c r="GH558" i="39"/>
  <c r="GH559" i="39"/>
  <c r="GH560" i="39"/>
  <c r="GH562" i="39"/>
  <c r="GH563" i="39"/>
  <c r="GH564" i="39"/>
  <c r="GH566" i="39"/>
  <c r="GH567" i="39"/>
  <c r="GH568" i="39"/>
  <c r="GH571" i="39"/>
  <c r="GH572" i="39"/>
  <c r="GH581" i="39"/>
  <c r="GH582" i="39"/>
  <c r="GH583" i="39"/>
  <c r="GH595" i="39"/>
  <c r="GH602" i="39"/>
  <c r="GH605" i="39"/>
  <c r="GH606" i="39"/>
  <c r="GH607" i="39"/>
  <c r="GH609" i="39"/>
  <c r="GH610" i="39"/>
  <c r="GH611" i="39"/>
  <c r="GJ611" i="39" s="1"/>
  <c r="F611" i="39" s="1"/>
  <c r="GH613" i="39"/>
  <c r="GH615" i="39"/>
  <c r="GH630" i="39"/>
  <c r="GH653" i="39"/>
  <c r="GH657" i="39"/>
  <c r="GH661" i="39"/>
  <c r="GH664" i="39"/>
  <c r="GH665" i="39"/>
  <c r="GH753" i="39"/>
  <c r="GJ753" i="39" s="1"/>
  <c r="F753" i="39" s="1"/>
  <c r="GH756" i="39"/>
  <c r="GJ756" i="39" s="1"/>
  <c r="F756" i="39" s="1"/>
  <c r="GH761" i="39"/>
  <c r="GJ761" i="39" s="1"/>
  <c r="F761" i="39" s="1"/>
  <c r="GH764" i="39"/>
  <c r="GJ764" i="39" s="1"/>
  <c r="F764" i="39" s="1"/>
  <c r="GH765" i="39"/>
  <c r="GJ765" i="39" s="1"/>
  <c r="F765" i="39" s="1"/>
  <c r="GH766" i="39"/>
  <c r="GJ766" i="39" s="1"/>
  <c r="F766" i="39" s="1"/>
  <c r="GH767" i="39"/>
  <c r="GJ767" i="39" s="1"/>
  <c r="F767" i="39" s="1"/>
  <c r="GH768" i="39"/>
  <c r="GJ768" i="39" s="1"/>
  <c r="F768" i="39" s="1"/>
  <c r="GH770" i="39"/>
  <c r="GJ770" i="39" s="1"/>
  <c r="F770" i="39" s="1"/>
  <c r="GH773" i="39"/>
  <c r="GJ773" i="39" s="1"/>
  <c r="F773" i="39" s="1"/>
  <c r="GH778" i="39"/>
  <c r="GJ778" i="39" s="1"/>
  <c r="F778" i="39" s="1"/>
  <c r="GH779" i="39"/>
  <c r="GJ779" i="39" s="1"/>
  <c r="F779" i="39" s="1"/>
  <c r="GH790" i="39"/>
  <c r="GJ790" i="39" s="1"/>
  <c r="F790" i="39" s="1"/>
  <c r="GH791" i="39"/>
  <c r="GJ791" i="39" s="1"/>
  <c r="F791" i="39" s="1"/>
  <c r="GH792" i="39"/>
  <c r="GJ792" i="39" s="1"/>
  <c r="F792" i="39" s="1"/>
  <c r="GH800" i="39"/>
  <c r="GJ800" i="39" s="1"/>
  <c r="F800" i="39" s="1"/>
  <c r="GH802" i="39"/>
  <c r="GJ802" i="39" s="1"/>
  <c r="F802" i="39" s="1"/>
  <c r="GH803" i="39"/>
  <c r="GJ803" i="39" s="1"/>
  <c r="F803" i="39" s="1"/>
  <c r="GH808" i="39"/>
  <c r="GJ808" i="39" s="1"/>
  <c r="F808" i="39" s="1"/>
  <c r="GH810" i="39"/>
  <c r="GJ810" i="39" s="1"/>
  <c r="F810" i="39" s="1"/>
  <c r="GH811" i="39"/>
  <c r="GJ811" i="39" s="1"/>
  <c r="F811" i="39" s="1"/>
  <c r="GH816" i="39"/>
  <c r="GJ816" i="39" s="1"/>
  <c r="F816" i="39" s="1"/>
  <c r="GH818" i="39"/>
  <c r="GJ818" i="39" s="1"/>
  <c r="F818" i="39" s="1"/>
  <c r="GH819" i="39"/>
  <c r="GJ819" i="39" s="1"/>
  <c r="F819" i="39" s="1"/>
  <c r="GH824" i="39"/>
  <c r="GJ824" i="39" s="1"/>
  <c r="F824" i="39" s="1"/>
  <c r="GH826" i="39"/>
  <c r="GJ826" i="39" s="1"/>
  <c r="F826" i="39" s="1"/>
  <c r="GH827" i="39"/>
  <c r="GJ827" i="39" s="1"/>
  <c r="F827" i="39" s="1"/>
  <c r="GH832" i="39"/>
  <c r="GJ832" i="39" s="1"/>
  <c r="F832" i="39" s="1"/>
  <c r="GH834" i="39"/>
  <c r="GJ834" i="39" s="1"/>
  <c r="F834" i="39" s="1"/>
  <c r="GH835" i="39"/>
  <c r="GJ835" i="39" s="1"/>
  <c r="F835" i="39" s="1"/>
  <c r="GH840" i="39"/>
  <c r="GJ840" i="39" s="1"/>
  <c r="F840" i="39" s="1"/>
  <c r="GH842" i="39"/>
  <c r="GJ842" i="39" s="1"/>
  <c r="F842" i="39" s="1"/>
  <c r="GH843" i="39"/>
  <c r="GJ843" i="39" s="1"/>
  <c r="F843" i="39" s="1"/>
  <c r="GH848" i="39"/>
  <c r="GJ848" i="39" s="1"/>
  <c r="F848" i="39" s="1"/>
  <c r="GH850" i="39"/>
  <c r="GJ850" i="39" s="1"/>
  <c r="F850" i="39" s="1"/>
  <c r="GH851" i="39"/>
  <c r="GJ851" i="39" s="1"/>
  <c r="F851" i="39" s="1"/>
  <c r="GH856" i="39"/>
  <c r="GJ856" i="39" s="1"/>
  <c r="F856" i="39" s="1"/>
  <c r="GH858" i="39"/>
  <c r="GJ858" i="39" s="1"/>
  <c r="F858" i="39" s="1"/>
  <c r="GH859" i="39"/>
  <c r="GJ859" i="39" s="1"/>
  <c r="F859" i="39" s="1"/>
  <c r="GH864" i="39"/>
  <c r="GJ864" i="39" s="1"/>
  <c r="F864" i="39" s="1"/>
  <c r="GH866" i="39"/>
  <c r="GJ866" i="39" s="1"/>
  <c r="F866" i="39" s="1"/>
  <c r="GH867" i="39"/>
  <c r="GJ867" i="39" s="1"/>
  <c r="F867" i="39" s="1"/>
  <c r="GH872" i="39"/>
  <c r="GJ872" i="39" s="1"/>
  <c r="F872" i="39" s="1"/>
  <c r="GH874" i="39"/>
  <c r="GJ874" i="39" s="1"/>
  <c r="F874" i="39" s="1"/>
  <c r="GH875" i="39"/>
  <c r="GJ875" i="39" s="1"/>
  <c r="F875" i="39" s="1"/>
  <c r="GH878" i="39"/>
  <c r="GJ878" i="39" s="1"/>
  <c r="F878" i="39" s="1"/>
  <c r="GH884" i="39"/>
  <c r="GJ884" i="39" s="1"/>
  <c r="F884" i="39" s="1"/>
  <c r="GH885" i="39"/>
  <c r="GJ885" i="39" s="1"/>
  <c r="F885" i="39" s="1"/>
  <c r="GH886" i="39"/>
  <c r="GJ886" i="39" s="1"/>
  <c r="F886" i="39" s="1"/>
  <c r="GH887" i="39"/>
  <c r="GJ887" i="39" s="1"/>
  <c r="F887" i="39" s="1"/>
  <c r="GH888" i="39"/>
  <c r="GJ888" i="39" s="1"/>
  <c r="F888" i="39" s="1"/>
  <c r="GH889" i="39"/>
  <c r="GJ889" i="39" s="1"/>
  <c r="F889" i="39" s="1"/>
  <c r="GH890" i="39"/>
  <c r="GJ890" i="39" s="1"/>
  <c r="F890" i="39" s="1"/>
  <c r="GH891" i="39"/>
  <c r="GJ891" i="39" s="1"/>
  <c r="F891" i="39" s="1"/>
  <c r="GH892" i="39"/>
  <c r="GJ892" i="39" s="1"/>
  <c r="F892" i="39" s="1"/>
  <c r="GH893" i="39"/>
  <c r="GJ893" i="39" s="1"/>
  <c r="F893" i="39" s="1"/>
  <c r="GH894" i="39"/>
  <c r="GJ894" i="39" s="1"/>
  <c r="F894" i="39" s="1"/>
  <c r="GH904" i="39"/>
  <c r="GJ904" i="39" s="1"/>
  <c r="F904" i="39" s="1"/>
  <c r="GH908" i="39"/>
  <c r="GJ908" i="39" s="1"/>
  <c r="F908" i="39" s="1"/>
  <c r="GH928" i="39"/>
  <c r="GJ928" i="39" s="1"/>
  <c r="F928" i="39" s="1"/>
  <c r="GH932" i="39"/>
  <c r="GJ932" i="39" s="1"/>
  <c r="F932" i="39" s="1"/>
  <c r="GH935" i="39"/>
  <c r="GJ935" i="39" s="1"/>
  <c r="F935" i="39" s="1"/>
  <c r="GH938" i="39"/>
  <c r="GJ938" i="39" s="1"/>
  <c r="F938" i="39" s="1"/>
  <c r="GH939" i="39"/>
  <c r="GJ939" i="39" s="1"/>
  <c r="F939" i="39" s="1"/>
  <c r="GH942" i="39"/>
  <c r="GJ942" i="39" s="1"/>
  <c r="F942" i="39" s="1"/>
  <c r="GH949" i="39"/>
  <c r="GJ949" i="39" s="1"/>
  <c r="F949" i="39" s="1"/>
  <c r="GH950" i="39"/>
  <c r="GJ950" i="39" s="1"/>
  <c r="F950" i="39" s="1"/>
  <c r="GH951" i="39"/>
  <c r="GJ951" i="39" s="1"/>
  <c r="F951" i="39" s="1"/>
  <c r="GH952" i="39"/>
  <c r="GJ952" i="39" s="1"/>
  <c r="F952" i="39" s="1"/>
  <c r="GH953" i="39"/>
  <c r="GJ953" i="39" s="1"/>
  <c r="F953" i="39" s="1"/>
  <c r="GH954" i="39"/>
  <c r="GJ954" i="39" s="1"/>
  <c r="F954" i="39" s="1"/>
  <c r="GH955" i="39"/>
  <c r="GJ955" i="39" s="1"/>
  <c r="F955" i="39" s="1"/>
  <c r="GH956" i="39"/>
  <c r="GJ956" i="39" s="1"/>
  <c r="F956" i="39" s="1"/>
  <c r="GH957" i="39"/>
  <c r="GJ957" i="39" s="1"/>
  <c r="F957" i="39" s="1"/>
  <c r="GH958" i="39"/>
  <c r="GJ958" i="39" s="1"/>
  <c r="F958" i="39" s="1"/>
  <c r="GH959" i="39"/>
  <c r="GJ959" i="39" s="1"/>
  <c r="F959" i="39" s="1"/>
  <c r="GH960" i="39"/>
  <c r="GJ960" i="39" s="1"/>
  <c r="F960" i="39" s="1"/>
  <c r="GH961" i="39"/>
  <c r="GJ961" i="39" s="1"/>
  <c r="F961" i="39" s="1"/>
  <c r="GH962" i="39"/>
  <c r="GJ962" i="39" s="1"/>
  <c r="F962" i="39" s="1"/>
  <c r="GH963" i="39"/>
  <c r="GJ963" i="39" s="1"/>
  <c r="F963" i="39" s="1"/>
  <c r="GH964" i="39"/>
  <c r="GJ964" i="39" s="1"/>
  <c r="F964" i="39" s="1"/>
  <c r="GH965" i="39"/>
  <c r="GJ965" i="39" s="1"/>
  <c r="F965" i="39" s="1"/>
  <c r="GH966" i="39"/>
  <c r="GJ966" i="39" s="1"/>
  <c r="F966" i="39" s="1"/>
  <c r="GH983" i="39"/>
  <c r="GJ983" i="39" s="1"/>
  <c r="F983" i="39" s="1"/>
  <c r="GH984" i="39"/>
  <c r="GJ984" i="39" s="1"/>
  <c r="F984" i="39" s="1"/>
  <c r="GH986" i="39"/>
  <c r="GJ986" i="39" s="1"/>
  <c r="F986" i="39" s="1"/>
  <c r="GH987" i="39"/>
  <c r="GJ987" i="39" s="1"/>
  <c r="F987" i="39" s="1"/>
  <c r="GH988" i="39"/>
  <c r="GJ988" i="39" s="1"/>
  <c r="F988" i="39" s="1"/>
  <c r="GH990" i="39"/>
  <c r="GJ990" i="39" s="1"/>
  <c r="F990" i="39" s="1"/>
  <c r="GH991" i="39"/>
  <c r="GJ991" i="39" s="1"/>
  <c r="F991" i="39" s="1"/>
  <c r="GH992" i="39"/>
  <c r="GJ992" i="39" s="1"/>
  <c r="F992" i="39" s="1"/>
  <c r="GH994" i="39"/>
  <c r="GJ994" i="39" s="1"/>
  <c r="F994" i="39" s="1"/>
  <c r="GH995" i="39"/>
  <c r="GJ995" i="39" s="1"/>
  <c r="F995" i="39" s="1"/>
  <c r="GH996" i="39"/>
  <c r="GJ996" i="39" s="1"/>
  <c r="F996" i="39" s="1"/>
  <c r="GH998" i="39"/>
  <c r="GJ998" i="39" s="1"/>
  <c r="F998" i="39" s="1"/>
  <c r="GH353" i="39"/>
  <c r="L29" i="47"/>
  <c r="L19" i="47"/>
  <c r="K14" i="47"/>
  <c r="L10" i="47"/>
  <c r="GH260" i="39"/>
  <c r="DX126" i="39"/>
  <c r="FY20" i="39"/>
  <c r="CF20" i="39"/>
  <c r="DB46" i="39"/>
  <c r="GA46" i="39"/>
  <c r="GC48" i="39"/>
  <c r="DX48" i="39"/>
  <c r="GE52" i="39"/>
  <c r="ET52" i="39"/>
  <c r="FX59" i="39"/>
  <c r="BU59" i="39"/>
  <c r="GB67" i="39"/>
  <c r="DM67" i="39"/>
  <c r="BJ96" i="39"/>
  <c r="FW96" i="39"/>
  <c r="FZ123" i="39"/>
  <c r="CQ123" i="39"/>
  <c r="GB132" i="39"/>
  <c r="DM132" i="39"/>
  <c r="GE133" i="39"/>
  <c r="ET133" i="39"/>
  <c r="FZ136" i="39"/>
  <c r="CQ136" i="39"/>
  <c r="GD138" i="39"/>
  <c r="EI138" i="39"/>
  <c r="FY150" i="39"/>
  <c r="CF150" i="39"/>
  <c r="EI154" i="39"/>
  <c r="GD154" i="39"/>
  <c r="GA162" i="39"/>
  <c r="DB162" i="39"/>
  <c r="GC172" i="39"/>
  <c r="DX172" i="39"/>
  <c r="GC221" i="39"/>
  <c r="DX221" i="39"/>
  <c r="FY221" i="39"/>
  <c r="CF221" i="39"/>
  <c r="GD265" i="39"/>
  <c r="EI265" i="39"/>
  <c r="GH497" i="39"/>
  <c r="GH499" i="39"/>
  <c r="GH501" i="39"/>
  <c r="GH502" i="39"/>
  <c r="GH503" i="39"/>
  <c r="GH504" i="39"/>
  <c r="GH505" i="39"/>
  <c r="GH508" i="39"/>
  <c r="GH512" i="39"/>
  <c r="GH513" i="39"/>
  <c r="GH514" i="39"/>
  <c r="GH518" i="39"/>
  <c r="GH532" i="39"/>
  <c r="GH541" i="39"/>
  <c r="GH545" i="39"/>
  <c r="GH570" i="39"/>
  <c r="GH577" i="39"/>
  <c r="GH578" i="39"/>
  <c r="GH579" i="39"/>
  <c r="GH580" i="39"/>
  <c r="GH589" i="39"/>
  <c r="GH592" i="39"/>
  <c r="GH603" i="39"/>
  <c r="GH616" i="39"/>
  <c r="GH617" i="39"/>
  <c r="GH618" i="39"/>
  <c r="GH619" i="39"/>
  <c r="GH623" i="39"/>
  <c r="GH627" i="39"/>
  <c r="GH629" i="39"/>
  <c r="GH634" i="39"/>
  <c r="GH658" i="39"/>
  <c r="GH660" i="39"/>
  <c r="GH662" i="39"/>
  <c r="GH671" i="39"/>
  <c r="GJ671" i="39" s="1"/>
  <c r="F671" i="39" s="1"/>
  <c r="GH675" i="39"/>
  <c r="GJ675" i="39" s="1"/>
  <c r="F675" i="39" s="1"/>
  <c r="GH679" i="39"/>
  <c r="GJ679" i="39" s="1"/>
  <c r="F679" i="39" s="1"/>
  <c r="GH683" i="39"/>
  <c r="GJ683" i="39" s="1"/>
  <c r="F683" i="39" s="1"/>
  <c r="GH687" i="39"/>
  <c r="GJ687" i="39" s="1"/>
  <c r="F687" i="39" s="1"/>
  <c r="GH691" i="39"/>
  <c r="GJ691" i="39" s="1"/>
  <c r="F691" i="39" s="1"/>
  <c r="GH695" i="39"/>
  <c r="GJ695" i="39" s="1"/>
  <c r="F695" i="39" s="1"/>
  <c r="GH699" i="39"/>
  <c r="GJ699" i="39" s="1"/>
  <c r="F699" i="39" s="1"/>
  <c r="GH703" i="39"/>
  <c r="GJ703" i="39" s="1"/>
  <c r="F703" i="39" s="1"/>
  <c r="GH707" i="39"/>
  <c r="GJ707" i="39" s="1"/>
  <c r="F707" i="39" s="1"/>
  <c r="GH711" i="39"/>
  <c r="GJ711" i="39" s="1"/>
  <c r="F711" i="39" s="1"/>
  <c r="GH715" i="39"/>
  <c r="GJ715" i="39" s="1"/>
  <c r="F715" i="39" s="1"/>
  <c r="GH719" i="39"/>
  <c r="GJ719" i="39" s="1"/>
  <c r="F719" i="39" s="1"/>
  <c r="GH723" i="39"/>
  <c r="GJ723" i="39" s="1"/>
  <c r="F723" i="39" s="1"/>
  <c r="GH727" i="39"/>
  <c r="GJ727" i="39" s="1"/>
  <c r="F727" i="39" s="1"/>
  <c r="GH731" i="39"/>
  <c r="GJ731" i="39" s="1"/>
  <c r="F731" i="39" s="1"/>
  <c r="GH742" i="39"/>
  <c r="GJ742" i="39" s="1"/>
  <c r="F742" i="39" s="1"/>
  <c r="GH743" i="39"/>
  <c r="GJ743" i="39" s="1"/>
  <c r="F743" i="39" s="1"/>
  <c r="GH744" i="39"/>
  <c r="GJ744" i="39" s="1"/>
  <c r="F744" i="39" s="1"/>
  <c r="GH769" i="39"/>
  <c r="GJ769" i="39" s="1"/>
  <c r="F769" i="39" s="1"/>
  <c r="GH772" i="39"/>
  <c r="GJ772" i="39" s="1"/>
  <c r="F772" i="39" s="1"/>
  <c r="GH777" i="39"/>
  <c r="GJ777" i="39" s="1"/>
  <c r="F777" i="39" s="1"/>
  <c r="GH780" i="39"/>
  <c r="GJ780" i="39" s="1"/>
  <c r="F780" i="39" s="1"/>
  <c r="GH781" i="39"/>
  <c r="GJ781" i="39" s="1"/>
  <c r="F781" i="39" s="1"/>
  <c r="GH782" i="39"/>
  <c r="GJ782" i="39" s="1"/>
  <c r="F782" i="39" s="1"/>
  <c r="GH783" i="39"/>
  <c r="GJ783" i="39" s="1"/>
  <c r="F783" i="39" s="1"/>
  <c r="GH784" i="39"/>
  <c r="GJ784" i="39" s="1"/>
  <c r="F784" i="39" s="1"/>
  <c r="GH786" i="39"/>
  <c r="GJ786" i="39" s="1"/>
  <c r="F786" i="39" s="1"/>
  <c r="GH789" i="39"/>
  <c r="GJ789" i="39" s="1"/>
  <c r="F789" i="39" s="1"/>
  <c r="GH794" i="39"/>
  <c r="GJ794" i="39" s="1"/>
  <c r="F794" i="39" s="1"/>
  <c r="GH795" i="39"/>
  <c r="GJ795" i="39" s="1"/>
  <c r="F795" i="39" s="1"/>
  <c r="GH801" i="39"/>
  <c r="GJ801" i="39" s="1"/>
  <c r="F801" i="39" s="1"/>
  <c r="GH809" i="39"/>
  <c r="GJ809" i="39" s="1"/>
  <c r="F809" i="39" s="1"/>
  <c r="GH817" i="39"/>
  <c r="GJ817" i="39" s="1"/>
  <c r="F817" i="39" s="1"/>
  <c r="GH825" i="39"/>
  <c r="GJ825" i="39" s="1"/>
  <c r="F825" i="39" s="1"/>
  <c r="GH833" i="39"/>
  <c r="GJ833" i="39" s="1"/>
  <c r="F833" i="39" s="1"/>
  <c r="GH841" i="39"/>
  <c r="GJ841" i="39" s="1"/>
  <c r="F841" i="39" s="1"/>
  <c r="GH849" i="39"/>
  <c r="GJ849" i="39" s="1"/>
  <c r="F849" i="39" s="1"/>
  <c r="GH857" i="39"/>
  <c r="GJ857" i="39" s="1"/>
  <c r="F857" i="39" s="1"/>
  <c r="GH865" i="39"/>
  <c r="GJ865" i="39" s="1"/>
  <c r="F865" i="39" s="1"/>
  <c r="GH873" i="39"/>
  <c r="GJ873" i="39" s="1"/>
  <c r="F873" i="39" s="1"/>
  <c r="GH905" i="39"/>
  <c r="GJ905" i="39" s="1"/>
  <c r="F905" i="39" s="1"/>
  <c r="GH909" i="39"/>
  <c r="GJ909" i="39" s="1"/>
  <c r="F909" i="39" s="1"/>
  <c r="GH912" i="39"/>
  <c r="GJ912" i="39" s="1"/>
  <c r="F912" i="39" s="1"/>
  <c r="GH913" i="39"/>
  <c r="GJ913" i="39" s="1"/>
  <c r="F913" i="39" s="1"/>
  <c r="GH914" i="39"/>
  <c r="GJ914" i="39" s="1"/>
  <c r="F914" i="39" s="1"/>
  <c r="GH927" i="39"/>
  <c r="GJ927" i="39" s="1"/>
  <c r="F927" i="39" s="1"/>
  <c r="GH929" i="39"/>
  <c r="GJ929" i="39" s="1"/>
  <c r="F929" i="39" s="1"/>
  <c r="GH930" i="39"/>
  <c r="GJ930" i="39" s="1"/>
  <c r="F930" i="39" s="1"/>
  <c r="GH931" i="39"/>
  <c r="GJ931" i="39" s="1"/>
  <c r="F931" i="39" s="1"/>
  <c r="GH933" i="39"/>
  <c r="GJ933" i="39" s="1"/>
  <c r="F933" i="39" s="1"/>
  <c r="GH934" i="39"/>
  <c r="GJ934" i="39" s="1"/>
  <c r="F934" i="39" s="1"/>
  <c r="GH944" i="39"/>
  <c r="GJ944" i="39" s="1"/>
  <c r="F944" i="39" s="1"/>
  <c r="GH985" i="39"/>
  <c r="GJ985" i="39" s="1"/>
  <c r="F985" i="39" s="1"/>
  <c r="GH989" i="39"/>
  <c r="GJ989" i="39" s="1"/>
  <c r="F989" i="39" s="1"/>
  <c r="GH993" i="39"/>
  <c r="GJ993" i="39" s="1"/>
  <c r="F993" i="39" s="1"/>
  <c r="GH997" i="39"/>
  <c r="GJ997" i="39" s="1"/>
  <c r="F997" i="39" s="1"/>
  <c r="GH352" i="39"/>
  <c r="GH354" i="39"/>
  <c r="L24" i="47"/>
  <c r="K17" i="47"/>
  <c r="L12" i="47"/>
  <c r="GH7" i="39"/>
  <c r="GH19" i="39"/>
  <c r="GH118" i="39"/>
  <c r="GH669" i="39"/>
  <c r="FZ96" i="39"/>
  <c r="CQ96" i="39"/>
  <c r="GD133" i="39"/>
  <c r="EI133" i="39"/>
  <c r="EI134" i="39"/>
  <c r="GD134" i="39"/>
  <c r="FX135" i="39"/>
  <c r="BU135" i="39"/>
  <c r="BU148" i="39"/>
  <c r="FX148" i="39"/>
  <c r="GC154" i="39"/>
  <c r="DX154" i="39"/>
  <c r="FX156" i="39"/>
  <c r="BU156" i="39"/>
  <c r="GA165" i="39"/>
  <c r="DB165" i="39"/>
  <c r="FW206" i="39"/>
  <c r="BJ206" i="39"/>
  <c r="FZ265" i="39"/>
  <c r="CQ265" i="39"/>
  <c r="GA276" i="39"/>
  <c r="DB276" i="39"/>
  <c r="FY346" i="39"/>
  <c r="CF346" i="39"/>
  <c r="DB170" i="39"/>
  <c r="FX67" i="39"/>
  <c r="FY94" i="39"/>
  <c r="FU134" i="39"/>
  <c r="FT332" i="39"/>
  <c r="AC332" i="39"/>
  <c r="AC64" i="39"/>
  <c r="FT64" i="39"/>
  <c r="FU268" i="39"/>
  <c r="AN268" i="39"/>
  <c r="AN314" i="39"/>
  <c r="FU314" i="39"/>
  <c r="FU336" i="39"/>
  <c r="AN336" i="39"/>
  <c r="AC346" i="39"/>
  <c r="FT346" i="39"/>
  <c r="AC14" i="39"/>
  <c r="FT14" i="39"/>
  <c r="FU148" i="39"/>
  <c r="AY287" i="39"/>
  <c r="FU81" i="39"/>
  <c r="AN81" i="39"/>
  <c r="FT92" i="39"/>
  <c r="AC92" i="39"/>
  <c r="FU15" i="39"/>
  <c r="AN15" i="39"/>
  <c r="FT28" i="39"/>
  <c r="AC28" i="39"/>
  <c r="FU33" i="39"/>
  <c r="AN33" i="39"/>
  <c r="AN55" i="39"/>
  <c r="FU55" i="39"/>
  <c r="FU85" i="39"/>
  <c r="AN85" i="39"/>
  <c r="EZ445" i="39"/>
  <c r="FC445" i="39" s="1"/>
  <c r="EZ437" i="39"/>
  <c r="FC437" i="39" s="1"/>
  <c r="EZ415" i="39"/>
  <c r="FC415" i="39" s="1"/>
  <c r="EZ574" i="39"/>
  <c r="FC574" i="39" s="1"/>
  <c r="EZ442" i="39"/>
  <c r="FC442" i="39" s="1"/>
  <c r="EZ420" i="39"/>
  <c r="FC420" i="39" s="1"/>
  <c r="EZ394" i="39"/>
  <c r="FC394" i="39" s="1"/>
  <c r="EZ373" i="39"/>
  <c r="FC373" i="39" s="1"/>
  <c r="EZ357" i="39"/>
  <c r="FC357" i="39" s="1"/>
  <c r="EZ590" i="39"/>
  <c r="FC590" i="39" s="1"/>
  <c r="EZ436" i="39"/>
  <c r="FC436" i="39" s="1"/>
  <c r="EZ399" i="39"/>
  <c r="FC399" i="39" s="1"/>
  <c r="EZ378" i="39"/>
  <c r="FC378" i="39" s="1"/>
  <c r="EZ351" i="39"/>
  <c r="FC351" i="39" s="1"/>
  <c r="EZ613" i="39"/>
  <c r="FC613" i="39" s="1"/>
  <c r="EZ510" i="39"/>
  <c r="FC510" i="39" s="1"/>
  <c r="EZ462" i="39"/>
  <c r="FC462" i="39" s="1"/>
  <c r="EZ356" i="39"/>
  <c r="FC356" i="39" s="1"/>
  <c r="EZ526" i="39"/>
  <c r="FC526" i="39" s="1"/>
  <c r="EZ421" i="39"/>
  <c r="FC421" i="39" s="1"/>
  <c r="EZ372" i="39"/>
  <c r="FC372" i="39" s="1"/>
  <c r="DH609" i="39"/>
  <c r="DK609" i="39" s="1"/>
  <c r="DH522" i="39"/>
  <c r="DK522" i="39" s="1"/>
  <c r="DH506" i="39"/>
  <c r="DK506" i="39" s="1"/>
  <c r="DH458" i="39"/>
  <c r="DK458" i="39" s="1"/>
  <c r="DH410" i="39"/>
  <c r="DK410" i="39" s="1"/>
  <c r="DH372" i="39"/>
  <c r="DK372" i="39" s="1"/>
  <c r="DH437" i="39"/>
  <c r="DK437" i="39" s="1"/>
  <c r="DH431" i="39"/>
  <c r="DK431" i="39" s="1"/>
  <c r="DH415" i="39"/>
  <c r="DK415" i="39" s="1"/>
  <c r="DH389" i="39"/>
  <c r="DK389" i="39" s="1"/>
  <c r="DH394" i="39"/>
  <c r="DK394" i="39" s="1"/>
  <c r="DH373" i="39"/>
  <c r="DK373" i="39" s="1"/>
  <c r="DH367" i="39"/>
  <c r="DK367" i="39" s="1"/>
  <c r="DH586" i="39"/>
  <c r="DK586" i="39" s="1"/>
  <c r="DH436" i="39"/>
  <c r="DK436" i="39" s="1"/>
  <c r="DH388" i="39"/>
  <c r="DK388" i="39" s="1"/>
  <c r="DH570" i="39"/>
  <c r="DK570" i="39" s="1"/>
  <c r="DH351" i="39"/>
  <c r="DK351" i="39" s="1"/>
  <c r="BP367" i="39"/>
  <c r="BS367" i="39" s="1"/>
  <c r="BP518" i="39"/>
  <c r="BS518" i="39" s="1"/>
  <c r="FX518" i="39" s="1"/>
  <c r="BP410" i="39"/>
  <c r="BS410" i="39" s="1"/>
  <c r="FX410" i="39" s="1"/>
  <c r="BP389" i="39"/>
  <c r="BS389" i="39" s="1"/>
  <c r="FX389" i="39" s="1"/>
  <c r="X762" i="39"/>
  <c r="AA762" i="39" s="1"/>
  <c r="X578" i="39"/>
  <c r="AA578" i="39" s="1"/>
  <c r="X562" i="39"/>
  <c r="AA562" i="39" s="1"/>
  <c r="X421" i="39"/>
  <c r="AA421" i="39" s="1"/>
  <c r="FT421" i="39" s="1"/>
  <c r="X404" i="39"/>
  <c r="AA404" i="39" s="1"/>
  <c r="X356" i="39"/>
  <c r="AA356" i="39" s="1"/>
  <c r="X676" i="39"/>
  <c r="AA676" i="39" s="1"/>
  <c r="X498" i="39"/>
  <c r="AA498" i="39" s="1"/>
  <c r="X426" i="39"/>
  <c r="AA426" i="39" s="1"/>
  <c r="FT426" i="39" s="1"/>
  <c r="X383" i="39"/>
  <c r="AA383" i="39" s="1"/>
  <c r="FT383" i="39" s="1"/>
  <c r="X644" i="39"/>
  <c r="AA644" i="39" s="1"/>
  <c r="X514" i="39"/>
  <c r="AA514" i="39" s="1"/>
  <c r="X442" i="39"/>
  <c r="AA442" i="39" s="1"/>
  <c r="X420" i="39"/>
  <c r="AA420" i="39" s="1"/>
  <c r="FT420" i="39" s="1"/>
  <c r="X357" i="39"/>
  <c r="AA357" i="39" s="1"/>
  <c r="FT357" i="39" s="1"/>
  <c r="X362" i="39"/>
  <c r="AA362" i="39" s="1"/>
  <c r="X405" i="39"/>
  <c r="AA405" i="39" s="1"/>
  <c r="X378" i="39"/>
  <c r="AA378" i="39" s="1"/>
  <c r="AC378" i="39" s="1"/>
  <c r="X450" i="39"/>
  <c r="AA450" i="39" s="1"/>
  <c r="X399" i="39"/>
  <c r="AA399" i="39" s="1"/>
  <c r="FT399" i="39" s="1"/>
  <c r="BP342" i="39"/>
  <c r="BS342" i="39" s="1"/>
  <c r="FX342" i="39" s="1"/>
  <c r="EZ343" i="39"/>
  <c r="FC343" i="39" s="1"/>
  <c r="EZ347" i="39"/>
  <c r="FC347" i="39" s="1"/>
  <c r="EZ348" i="39"/>
  <c r="FC348" i="39" s="1"/>
  <c r="BP348" i="39"/>
  <c r="BS348" i="39" s="1"/>
  <c r="FX348" i="39" s="1"/>
  <c r="X348" i="39"/>
  <c r="AA348" i="39" s="1"/>
  <c r="BP349" i="39"/>
  <c r="BS349" i="39" s="1"/>
  <c r="FX349" i="39" s="1"/>
  <c r="EZ349" i="39"/>
  <c r="FC349" i="39" s="1"/>
  <c r="EO440" i="39"/>
  <c r="ER440" i="39" s="1"/>
  <c r="EO573" i="39"/>
  <c r="ER573" i="39" s="1"/>
  <c r="CW414" i="39"/>
  <c r="CZ414" i="39" s="1"/>
  <c r="CW392" i="39"/>
  <c r="CZ392" i="39" s="1"/>
  <c r="BE701" i="39"/>
  <c r="BH701" i="39" s="1"/>
  <c r="BE366" i="39"/>
  <c r="BH366" i="39" s="1"/>
  <c r="CL434" i="39"/>
  <c r="CO434" i="39" s="1"/>
  <c r="CL391" i="39"/>
  <c r="CO391" i="39" s="1"/>
  <c r="CL386" i="39"/>
  <c r="CO386" i="39" s="1"/>
  <c r="CL365" i="39"/>
  <c r="CO365" i="39" s="1"/>
  <c r="CL600" i="39"/>
  <c r="CO600" i="39" s="1"/>
  <c r="CL552" i="39"/>
  <c r="CO552" i="39" s="1"/>
  <c r="CL472" i="39"/>
  <c r="CO472" i="39" s="1"/>
  <c r="CL370" i="39"/>
  <c r="CO370" i="39" s="1"/>
  <c r="CL364" i="39"/>
  <c r="CO364" i="39" s="1"/>
  <c r="CL536" i="39"/>
  <c r="CO536" i="39" s="1"/>
  <c r="CL451" i="39"/>
  <c r="CO451" i="39" s="1"/>
  <c r="CL429" i="39"/>
  <c r="CO429" i="39" s="1"/>
  <c r="CL413" i="39"/>
  <c r="CO413" i="39" s="1"/>
  <c r="CL407" i="39"/>
  <c r="CO407" i="39" s="1"/>
  <c r="CL488" i="39"/>
  <c r="CO488" i="39" s="1"/>
  <c r="CL412" i="39"/>
  <c r="CO412" i="39" s="1"/>
  <c r="CL428" i="39"/>
  <c r="CO428" i="39" s="1"/>
  <c r="M424" i="39"/>
  <c r="P424" i="39" s="1"/>
  <c r="FS424" i="39" s="1"/>
  <c r="M360" i="39"/>
  <c r="P360" i="39" s="1"/>
  <c r="FS360" i="39" s="1"/>
  <c r="M454" i="39"/>
  <c r="P454" i="39" s="1"/>
  <c r="FS454" i="39" s="1"/>
  <c r="M403" i="39"/>
  <c r="P403" i="39" s="1"/>
  <c r="FS403" i="39" s="1"/>
  <c r="M497" i="39"/>
  <c r="P497" i="39" s="1"/>
  <c r="FS497" i="39" s="1"/>
  <c r="FK479" i="39"/>
  <c r="FN479" i="39" s="1"/>
  <c r="FK422" i="39"/>
  <c r="FN422" i="39" s="1"/>
  <c r="DS539" i="39"/>
  <c r="DV539" i="39" s="1"/>
  <c r="DS395" i="39"/>
  <c r="DV395" i="39" s="1"/>
  <c r="DS353" i="39"/>
  <c r="DV353" i="39" s="1"/>
  <c r="DS438" i="39"/>
  <c r="DV438" i="39" s="1"/>
  <c r="DS416" i="39"/>
  <c r="DV416" i="39" s="1"/>
  <c r="DX416" i="39" s="1"/>
  <c r="AI624" i="39"/>
  <c r="AL624" i="39" s="1"/>
  <c r="AI427" i="39"/>
  <c r="AL427" i="39" s="1"/>
  <c r="AI467" i="39"/>
  <c r="AL467" i="39" s="1"/>
  <c r="M218" i="39"/>
  <c r="P218" i="39" s="1"/>
  <c r="FS218" i="39" s="1"/>
  <c r="M226" i="39"/>
  <c r="P226" i="39" s="1"/>
  <c r="FS226" i="39" s="1"/>
  <c r="G64" i="58"/>
  <c r="K64" i="58" s="1"/>
  <c r="I64" i="58"/>
  <c r="F96" i="58"/>
  <c r="K96" i="58" s="1"/>
  <c r="I96" i="58"/>
  <c r="G109" i="58" s="1"/>
  <c r="V173" i="58"/>
  <c r="V302" i="58"/>
  <c r="L31" i="58"/>
  <c r="V177" i="58"/>
  <c r="V252" i="58"/>
  <c r="V301" i="58"/>
  <c r="V324" i="58"/>
  <c r="O23" i="58"/>
  <c r="P23" i="58" s="1"/>
  <c r="V186" i="58"/>
  <c r="V214" i="58"/>
  <c r="V334" i="58"/>
  <c r="V193" i="58"/>
  <c r="V206" i="58"/>
  <c r="V244" i="58"/>
  <c r="V270" i="58"/>
  <c r="V243" i="58"/>
  <c r="V272" i="58"/>
  <c r="V296" i="58"/>
  <c r="V298" i="58"/>
  <c r="V311" i="58"/>
  <c r="V315" i="58"/>
  <c r="V319" i="58"/>
  <c r="V342" i="58"/>
  <c r="V239" i="58"/>
  <c r="V260" i="58"/>
  <c r="V300" i="58"/>
  <c r="V310" i="58"/>
  <c r="V325" i="58"/>
  <c r="V329" i="58"/>
  <c r="Q37" i="58"/>
  <c r="R37" i="58"/>
  <c r="S37" i="58"/>
  <c r="T37" i="58" s="1"/>
  <c r="J27" i="47"/>
  <c r="N27" i="47"/>
  <c r="N24" i="47"/>
  <c r="J24" i="47"/>
  <c r="J11" i="47"/>
  <c r="N11" i="47"/>
  <c r="N30" i="47"/>
  <c r="J30" i="47"/>
  <c r="N23" i="47"/>
  <c r="J23" i="47"/>
  <c r="H110" i="58"/>
  <c r="I110" i="58" s="1"/>
  <c r="J110" i="58" s="1"/>
  <c r="N109" i="58"/>
  <c r="O109" i="58" s="1"/>
  <c r="O106" i="58"/>
  <c r="H133" i="58"/>
  <c r="J29" i="47"/>
  <c r="N29" i="47"/>
  <c r="J22" i="47"/>
  <c r="N22" i="47"/>
  <c r="N13" i="47"/>
  <c r="J13" i="47"/>
  <c r="N9" i="47"/>
  <c r="J9" i="47"/>
  <c r="N28" i="47"/>
  <c r="J28" i="47"/>
  <c r="J17" i="47"/>
  <c r="N17" i="47"/>
  <c r="J12" i="47"/>
  <c r="N12" i="47"/>
  <c r="CF272" i="39"/>
  <c r="FY272" i="39"/>
  <c r="GC29" i="39"/>
  <c r="DX29" i="39"/>
  <c r="BU29" i="39"/>
  <c r="FX29" i="39"/>
  <c r="GB107" i="39"/>
  <c r="DM107" i="39"/>
  <c r="GE123" i="39"/>
  <c r="ET123" i="39"/>
  <c r="GC123" i="39"/>
  <c r="DX123" i="39"/>
  <c r="GE132" i="39"/>
  <c r="ET132" i="39"/>
  <c r="FY133" i="39"/>
  <c r="CF133" i="39"/>
  <c r="FZ140" i="39"/>
  <c r="CQ140" i="39"/>
  <c r="GB141" i="39"/>
  <c r="DM141" i="39"/>
  <c r="GA150" i="39"/>
  <c r="DB150" i="39"/>
  <c r="GE151" i="39"/>
  <c r="ET151" i="39"/>
  <c r="GG156" i="39"/>
  <c r="FP156" i="39"/>
  <c r="FZ156" i="39"/>
  <c r="CQ156" i="39"/>
  <c r="GE60" i="39"/>
  <c r="ET60" i="39"/>
  <c r="FV60" i="39"/>
  <c r="FW61" i="39"/>
  <c r="BJ61" i="39"/>
  <c r="FW62" i="39"/>
  <c r="BJ62" i="39"/>
  <c r="FU62" i="39"/>
  <c r="AN62" i="39"/>
  <c r="GB63" i="39"/>
  <c r="DM63" i="39"/>
  <c r="FZ63" i="39"/>
  <c r="CQ63" i="39"/>
  <c r="FV298" i="39"/>
  <c r="AY298" i="39"/>
  <c r="GB586" i="39"/>
  <c r="DM586" i="39"/>
  <c r="I132" i="58"/>
  <c r="C137" i="58"/>
  <c r="H135" i="58"/>
  <c r="I135" i="58" s="1"/>
  <c r="J25" i="47"/>
  <c r="K19" i="47"/>
  <c r="BJ107" i="39"/>
  <c r="K31" i="47"/>
  <c r="K29" i="47"/>
  <c r="K20" i="47"/>
  <c r="K9" i="47"/>
  <c r="K26" i="47"/>
  <c r="I26" i="47" s="1"/>
  <c r="GI126" i="39"/>
  <c r="GJ126" i="39" s="1"/>
  <c r="F126" i="39" s="1"/>
  <c r="GH265" i="39"/>
  <c r="ET276" i="39"/>
  <c r="FY170" i="39"/>
  <c r="CF170" i="39"/>
  <c r="FZ52" i="39"/>
  <c r="CQ52" i="39"/>
  <c r="GG86" i="39"/>
  <c r="FP86" i="39"/>
  <c r="GD94" i="39"/>
  <c r="EI94" i="39"/>
  <c r="GB94" i="39"/>
  <c r="DM94" i="39"/>
  <c r="GG96" i="39"/>
  <c r="FP96" i="39"/>
  <c r="GF100" i="39"/>
  <c r="FE100" i="39"/>
  <c r="DB100" i="39"/>
  <c r="GA100" i="39"/>
  <c r="FY100" i="39"/>
  <c r="CF100" i="39"/>
  <c r="GG148" i="39"/>
  <c r="FP148" i="39"/>
  <c r="GE148" i="39"/>
  <c r="ET148" i="39"/>
  <c r="GG219" i="39"/>
  <c r="FP219" i="39"/>
  <c r="GA219" i="39"/>
  <c r="DB219" i="39"/>
  <c r="GA265" i="39"/>
  <c r="DB265" i="39"/>
  <c r="FZ44" i="39"/>
  <c r="CQ44" i="39"/>
  <c r="FU44" i="39"/>
  <c r="AN44" i="39"/>
  <c r="FY47" i="39"/>
  <c r="CF47" i="39"/>
  <c r="FT47" i="39"/>
  <c r="GC109" i="39"/>
  <c r="DX109" i="39"/>
  <c r="GD110" i="39"/>
  <c r="EI110" i="39"/>
  <c r="FY122" i="39"/>
  <c r="CF122" i="39"/>
  <c r="GB124" i="39"/>
  <c r="DM124" i="39"/>
  <c r="FW124" i="39"/>
  <c r="BJ124" i="39"/>
  <c r="FX149" i="39"/>
  <c r="BU149" i="39"/>
  <c r="FZ270" i="39"/>
  <c r="CQ270" i="39"/>
  <c r="GE271" i="39"/>
  <c r="ET271" i="39"/>
  <c r="FZ271" i="39"/>
  <c r="CQ271" i="39"/>
  <c r="FO1004" i="39"/>
  <c r="GG1004" i="39" s="1"/>
  <c r="DW1004" i="39"/>
  <c r="GC1004" i="39" s="1"/>
  <c r="CE1004" i="39"/>
  <c r="FY1004" i="39" s="1"/>
  <c r="AM1004" i="39"/>
  <c r="FU1004" i="39" s="1"/>
  <c r="ES1004" i="39"/>
  <c r="GE1004" i="39" s="1"/>
  <c r="DA1004" i="39"/>
  <c r="GA1004" i="39" s="1"/>
  <c r="BI1004" i="39"/>
  <c r="FW1004" i="39" s="1"/>
  <c r="Q1004" i="39"/>
  <c r="EH1004" i="39"/>
  <c r="GD1004" i="39" s="1"/>
  <c r="FD1004" i="39"/>
  <c r="GF1004" i="39" s="1"/>
  <c r="AX1004" i="39"/>
  <c r="FV1004" i="39" s="1"/>
  <c r="DL1004" i="39"/>
  <c r="GB1004" i="39" s="1"/>
  <c r="AB1004" i="39"/>
  <c r="FT1004" i="39" s="1"/>
  <c r="CP1004" i="39"/>
  <c r="FZ1004" i="39" s="1"/>
  <c r="BT1004" i="39"/>
  <c r="FX1004" i="39" s="1"/>
  <c r="GC416" i="39"/>
  <c r="GA116" i="39"/>
  <c r="DB116" i="39"/>
  <c r="GF118" i="39"/>
  <c r="FE118" i="39"/>
  <c r="GD118" i="39"/>
  <c r="EI118" i="39"/>
  <c r="GG126" i="39"/>
  <c r="FP126" i="39"/>
  <c r="GB131" i="39"/>
  <c r="DM131" i="39"/>
  <c r="BJ131" i="39"/>
  <c r="FW131" i="39"/>
  <c r="GG132" i="39"/>
  <c r="FP132" i="39"/>
  <c r="GD141" i="39"/>
  <c r="EI141" i="39"/>
  <c r="GC151" i="39"/>
  <c r="DX151" i="39"/>
  <c r="GG154" i="39"/>
  <c r="FP154" i="39"/>
  <c r="FX154" i="39"/>
  <c r="BU154" i="39"/>
  <c r="GD156" i="39"/>
  <c r="EI156" i="39"/>
  <c r="GG60" i="39"/>
  <c r="FP60" i="39"/>
  <c r="GG63" i="39"/>
  <c r="FP63" i="39"/>
  <c r="GC298" i="39"/>
  <c r="DX298" i="39"/>
  <c r="GA298" i="39"/>
  <c r="DB298" i="39"/>
  <c r="GF613" i="39"/>
  <c r="FE613" i="39"/>
  <c r="S18" i="58"/>
  <c r="T18" i="58" s="1"/>
  <c r="G132" i="58"/>
  <c r="G137" i="58" s="1"/>
  <c r="F106" i="58"/>
  <c r="I108" i="58"/>
  <c r="J108" i="58" s="1"/>
  <c r="S20" i="58"/>
  <c r="T20" i="58" s="1"/>
  <c r="H8" i="47"/>
  <c r="K21" i="47"/>
  <c r="N18" i="47"/>
  <c r="GG272" i="39"/>
  <c r="GI154" i="39"/>
  <c r="GJ154" i="39" s="1"/>
  <c r="F154" i="39" s="1"/>
  <c r="GI150" i="39"/>
  <c r="GJ150" i="39" s="1"/>
  <c r="F150" i="39" s="1"/>
  <c r="GI62" i="39"/>
  <c r="GJ62" i="39" s="1"/>
  <c r="F62" i="39" s="1"/>
  <c r="K27" i="47"/>
  <c r="K23" i="47"/>
  <c r="K12" i="47"/>
  <c r="N20" i="47"/>
  <c r="N16" i="47"/>
  <c r="K10" i="47"/>
  <c r="I10" i="47" s="1"/>
  <c r="GH128" i="39"/>
  <c r="GH668" i="39"/>
  <c r="CQ272" i="39"/>
  <c r="FZ272" i="39"/>
  <c r="GE20" i="39"/>
  <c r="ET20" i="39"/>
  <c r="CQ20" i="39"/>
  <c r="FZ20" i="39"/>
  <c r="FX20" i="39"/>
  <c r="BU20" i="39"/>
  <c r="GG46" i="39"/>
  <c r="FP46" i="39"/>
  <c r="GB46" i="39"/>
  <c r="DM46" i="39"/>
  <c r="FZ46" i="39"/>
  <c r="CQ46" i="39"/>
  <c r="GA48" i="39"/>
  <c r="DB48" i="39"/>
  <c r="CF67" i="39"/>
  <c r="FY67" i="39"/>
  <c r="GE136" i="39"/>
  <c r="ET136" i="39"/>
  <c r="GC136" i="39"/>
  <c r="DX136" i="39"/>
  <c r="DB137" i="39"/>
  <c r="GA137" i="39"/>
  <c r="GG138" i="39"/>
  <c r="FP138" i="39"/>
  <c r="GB138" i="39"/>
  <c r="DM138" i="39"/>
  <c r="FZ138" i="39"/>
  <c r="CQ138" i="39"/>
  <c r="GD172" i="39"/>
  <c r="EI172" i="39"/>
  <c r="GE333" i="39"/>
  <c r="ET333" i="39"/>
  <c r="GC333" i="39"/>
  <c r="DX333" i="39"/>
  <c r="FW337" i="39"/>
  <c r="BJ337" i="39"/>
  <c r="GA253" i="39"/>
  <c r="DB253" i="39"/>
  <c r="FY253" i="39"/>
  <c r="CF253" i="39"/>
  <c r="FY262" i="39"/>
  <c r="CF262" i="39"/>
  <c r="GD268" i="39"/>
  <c r="EI268" i="39"/>
  <c r="GB268" i="39"/>
  <c r="DM268" i="39"/>
  <c r="FZ309" i="39"/>
  <c r="CQ309" i="39"/>
  <c r="AN309" i="39"/>
  <c r="FU309" i="39"/>
  <c r="GF314" i="39"/>
  <c r="FE314" i="39"/>
  <c r="FW314" i="39"/>
  <c r="BJ314" i="39"/>
  <c r="GE7" i="39"/>
  <c r="ET7" i="39"/>
  <c r="FZ7" i="39"/>
  <c r="CQ7" i="39"/>
  <c r="FX7" i="39"/>
  <c r="GE8" i="39"/>
  <c r="ET8" i="39"/>
  <c r="GC8" i="39"/>
  <c r="DX8" i="39"/>
  <c r="FT8" i="39"/>
  <c r="AC8" i="39"/>
  <c r="FY9" i="39"/>
  <c r="CF9" i="39"/>
  <c r="AC9" i="39"/>
  <c r="FT9" i="39"/>
  <c r="GD22" i="39"/>
  <c r="EI22" i="39"/>
  <c r="FY22" i="39"/>
  <c r="CF22" i="39"/>
  <c r="FW22" i="39"/>
  <c r="GA23" i="39"/>
  <c r="DB23" i="39"/>
  <c r="FV23" i="39"/>
  <c r="AY23" i="39"/>
  <c r="FT23" i="39"/>
  <c r="AC23" i="39"/>
  <c r="GF24" i="39"/>
  <c r="FE24" i="39"/>
  <c r="GA24" i="39"/>
  <c r="DB24" i="39"/>
  <c r="FY24" i="39"/>
  <c r="CF24" i="39"/>
  <c r="GD25" i="39"/>
  <c r="EI25" i="39"/>
  <c r="FU25" i="39"/>
  <c r="AN25" i="39"/>
  <c r="FT188" i="39"/>
  <c r="GC189" i="39"/>
  <c r="DX189" i="39"/>
  <c r="FX189" i="39"/>
  <c r="FV210" i="39"/>
  <c r="AY210" i="39"/>
  <c r="GB211" i="39"/>
  <c r="DM211" i="39"/>
  <c r="GE212" i="39"/>
  <c r="ET212" i="39"/>
  <c r="GC212" i="39"/>
  <c r="DX212" i="39"/>
  <c r="GD250" i="39"/>
  <c r="EI250" i="39"/>
  <c r="GB251" i="39"/>
  <c r="DM251" i="39"/>
  <c r="GE252" i="39"/>
  <c r="ET252" i="39"/>
  <c r="GC252" i="39"/>
  <c r="DX252" i="39"/>
  <c r="GC330" i="39"/>
  <c r="DX330" i="39"/>
  <c r="FV330" i="39"/>
  <c r="GF331" i="39"/>
  <c r="FE331" i="39"/>
  <c r="I131" i="58"/>
  <c r="N131" i="58"/>
  <c r="K13" i="47"/>
  <c r="K24" i="47"/>
  <c r="K30" i="47"/>
  <c r="K25" i="47"/>
  <c r="K22" i="47"/>
  <c r="K18" i="47"/>
  <c r="K15" i="47"/>
  <c r="GI118" i="39"/>
  <c r="FE272" i="39"/>
  <c r="GF272" i="39"/>
  <c r="FE299" i="39"/>
  <c r="FE324" i="39"/>
  <c r="GF324" i="39"/>
  <c r="EI131" i="39"/>
  <c r="EI272" i="39"/>
  <c r="GD272" i="39"/>
  <c r="EI324" i="39"/>
  <c r="GD324" i="39"/>
  <c r="DM62" i="39"/>
  <c r="BJ701" i="39"/>
  <c r="FW701" i="39"/>
  <c r="DX35" i="39"/>
  <c r="GC35" i="39"/>
  <c r="GA35" i="39"/>
  <c r="DB35" i="39"/>
  <c r="GD37" i="39"/>
  <c r="EI37" i="39"/>
  <c r="GA59" i="39"/>
  <c r="DB59" i="39"/>
  <c r="GF134" i="39"/>
  <c r="FE134" i="39"/>
  <c r="FY134" i="39"/>
  <c r="CF134" i="39"/>
  <c r="GG135" i="39"/>
  <c r="FP135" i="39"/>
  <c r="GE135" i="39"/>
  <c r="ET135" i="39"/>
  <c r="GG206" i="39"/>
  <c r="FP206" i="39"/>
  <c r="GF240" i="39"/>
  <c r="FE240" i="39"/>
  <c r="GB247" i="39"/>
  <c r="DM247" i="39"/>
  <c r="GA303" i="39"/>
  <c r="DB303" i="39"/>
  <c r="AN52" i="39"/>
  <c r="FU52" i="39"/>
  <c r="GG66" i="39"/>
  <c r="FP66" i="39"/>
  <c r="FV66" i="39"/>
  <c r="AY66" i="39"/>
  <c r="AN107" i="39"/>
  <c r="FU107" i="39"/>
  <c r="AN206" i="39"/>
  <c r="FU206" i="39"/>
  <c r="FU219" i="39"/>
  <c r="AN219" i="39"/>
  <c r="GB91" i="39"/>
  <c r="DM91" i="39"/>
  <c r="FW91" i="39"/>
  <c r="BJ91" i="39"/>
  <c r="GE97" i="39"/>
  <c r="ET97" i="39"/>
  <c r="GC97" i="39"/>
  <c r="DX97" i="39"/>
  <c r="GD129" i="39"/>
  <c r="EI129" i="39"/>
  <c r="FY129" i="39"/>
  <c r="CF129" i="39"/>
  <c r="AC138" i="39"/>
  <c r="FT138" i="39"/>
  <c r="AC148" i="39"/>
  <c r="FT148" i="39"/>
  <c r="FZ157" i="39"/>
  <c r="CQ157" i="39"/>
  <c r="FU157" i="39"/>
  <c r="AN157" i="39"/>
  <c r="AC165" i="39"/>
  <c r="FT165" i="39"/>
  <c r="FY166" i="39"/>
  <c r="CF166" i="39"/>
  <c r="FY167" i="39"/>
  <c r="CF167" i="39"/>
  <c r="FW167" i="39"/>
  <c r="BJ167" i="39"/>
  <c r="GA184" i="39"/>
  <c r="DB184" i="39"/>
  <c r="FV184" i="39"/>
  <c r="AY184" i="39"/>
  <c r="FX190" i="39"/>
  <c r="BU190" i="39"/>
  <c r="GD84" i="39"/>
  <c r="EI84" i="39"/>
  <c r="FV84" i="39"/>
  <c r="GE85" i="39"/>
  <c r="ET85" i="39"/>
  <c r="FX85" i="39"/>
  <c r="GB87" i="39"/>
  <c r="DM87" i="39"/>
  <c r="GG88" i="39"/>
  <c r="FP88" i="39"/>
  <c r="FX88" i="39"/>
  <c r="BU88" i="39"/>
  <c r="GC89" i="39"/>
  <c r="DX89" i="39"/>
  <c r="FV89" i="39"/>
  <c r="GB20" i="39"/>
  <c r="DM20" i="39"/>
  <c r="DM29" i="39"/>
  <c r="GB29" i="39"/>
  <c r="FZ29" i="39"/>
  <c r="CQ29" i="39"/>
  <c r="CQ48" i="39"/>
  <c r="FZ48" i="39"/>
  <c r="FX48" i="39"/>
  <c r="BU48" i="39"/>
  <c r="CF52" i="39"/>
  <c r="FY52" i="39"/>
  <c r="FZ59" i="39"/>
  <c r="CQ59" i="39"/>
  <c r="DX67" i="39"/>
  <c r="GC67" i="39"/>
  <c r="GA67" i="39"/>
  <c r="DB67" i="39"/>
  <c r="FW94" i="39"/>
  <c r="BJ94" i="39"/>
  <c r="GB96" i="39"/>
  <c r="DM96" i="39"/>
  <c r="GA107" i="39"/>
  <c r="DB107" i="39"/>
  <c r="FY107" i="39"/>
  <c r="CF107" i="39"/>
  <c r="CQ116" i="39"/>
  <c r="FZ116" i="39"/>
  <c r="FY118" i="39"/>
  <c r="CF118" i="39"/>
  <c r="FZ132" i="39"/>
  <c r="CQ132" i="39"/>
  <c r="BJ132" i="39"/>
  <c r="FW132" i="39"/>
  <c r="FZ135" i="39"/>
  <c r="CQ135" i="39"/>
  <c r="CQ137" i="39"/>
  <c r="FZ137" i="39"/>
  <c r="FX137" i="39"/>
  <c r="BU137" i="39"/>
  <c r="CF140" i="39"/>
  <c r="FY140" i="39"/>
  <c r="FW140" i="39"/>
  <c r="BJ140" i="39"/>
  <c r="BJ141" i="39"/>
  <c r="FW141" i="39"/>
  <c r="FZ148" i="39"/>
  <c r="CQ148" i="39"/>
  <c r="FX150" i="39"/>
  <c r="BU150" i="39"/>
  <c r="BU151" i="39"/>
  <c r="FX151" i="39"/>
  <c r="FX162" i="39"/>
  <c r="BU162" i="39"/>
  <c r="AY170" i="39"/>
  <c r="FV170" i="39"/>
  <c r="FW172" i="39"/>
  <c r="BJ172" i="39"/>
  <c r="FY174" i="39"/>
  <c r="CF174" i="39"/>
  <c r="FY240" i="39"/>
  <c r="CF240" i="39"/>
  <c r="GA247" i="39"/>
  <c r="DB247" i="39"/>
  <c r="FW247" i="39"/>
  <c r="BJ247" i="39"/>
  <c r="FW294" i="39"/>
  <c r="BJ294" i="39"/>
  <c r="GC332" i="39"/>
  <c r="DX332" i="39"/>
  <c r="GA332" i="39"/>
  <c r="DB332" i="39"/>
  <c r="FW45" i="39"/>
  <c r="BJ45" i="39"/>
  <c r="AC48" i="39"/>
  <c r="FT48" i="39"/>
  <c r="AC59" i="39"/>
  <c r="FT59" i="39"/>
  <c r="FW70" i="39"/>
  <c r="BJ70" i="39"/>
  <c r="FU70" i="39"/>
  <c r="AN70" i="39"/>
  <c r="FZ119" i="39"/>
  <c r="CQ119" i="39"/>
  <c r="FU119" i="39"/>
  <c r="AN119" i="39"/>
  <c r="GB306" i="39"/>
  <c r="DM306" i="39"/>
  <c r="FT21" i="39"/>
  <c r="FW33" i="39"/>
  <c r="BJ33" i="39"/>
  <c r="FU34" i="39"/>
  <c r="AN34" i="39"/>
  <c r="FX38" i="39"/>
  <c r="GC39" i="39"/>
  <c r="DX39" i="39"/>
  <c r="FX39" i="39"/>
  <c r="FY42" i="39"/>
  <c r="CF42" i="39"/>
  <c r="AN43" i="39"/>
  <c r="FU43" i="39"/>
  <c r="FV54" i="39"/>
  <c r="AY54" i="39"/>
  <c r="FX56" i="39"/>
  <c r="FX57" i="39"/>
  <c r="FV57" i="39"/>
  <c r="FV74" i="39"/>
  <c r="AY74" i="39"/>
  <c r="FX76" i="39"/>
  <c r="FX78" i="39"/>
  <c r="GC79" i="39"/>
  <c r="DX79" i="39"/>
  <c r="FV79" i="39"/>
  <c r="GA80" i="39"/>
  <c r="DB80" i="39"/>
  <c r="FZ81" i="39"/>
  <c r="CQ81" i="39"/>
  <c r="FX81" i="39"/>
  <c r="FT82" i="39"/>
  <c r="AC82" i="39"/>
  <c r="FY83" i="39"/>
  <c r="CF83" i="39"/>
  <c r="FT83" i="39"/>
  <c r="AC83" i="39"/>
  <c r="BU120" i="39"/>
  <c r="FW202" i="39"/>
  <c r="BJ202" i="39"/>
  <c r="FZ293" i="39"/>
  <c r="CQ293" i="39"/>
  <c r="FW315" i="39"/>
  <c r="BJ315" i="39"/>
  <c r="FT315" i="39"/>
  <c r="AC315" i="39"/>
  <c r="FT325" i="39"/>
  <c r="AC325" i="39"/>
  <c r="FW20" i="39"/>
  <c r="BJ20" i="39"/>
  <c r="FZ35" i="39"/>
  <c r="CQ35" i="39"/>
  <c r="FY46" i="39"/>
  <c r="E46" i="39" s="1"/>
  <c r="CF46" i="39"/>
  <c r="GB48" i="39"/>
  <c r="DM48" i="39"/>
  <c r="GA52" i="39"/>
  <c r="DB52" i="39"/>
  <c r="FY86" i="39"/>
  <c r="E86" i="39" s="1"/>
  <c r="CF86" i="39"/>
  <c r="DB96" i="39"/>
  <c r="GA96" i="39"/>
  <c r="FY96" i="39"/>
  <c r="CF96" i="39"/>
  <c r="BU100" i="39"/>
  <c r="FX100" i="39"/>
  <c r="GC107" i="39"/>
  <c r="DX107" i="39"/>
  <c r="GB116" i="39"/>
  <c r="DM116" i="39"/>
  <c r="BU118" i="39"/>
  <c r="FX118" i="39"/>
  <c r="GB123" i="39"/>
  <c r="DM123" i="39"/>
  <c r="FY126" i="39"/>
  <c r="E126" i="39" s="1"/>
  <c r="CF126" i="39"/>
  <c r="GA131" i="39"/>
  <c r="DB131" i="39"/>
  <c r="CF132" i="39"/>
  <c r="FY132" i="39"/>
  <c r="DM133" i="39"/>
  <c r="GB133" i="39"/>
  <c r="FZ133" i="39"/>
  <c r="CQ133" i="39"/>
  <c r="BU134" i="39"/>
  <c r="FX134" i="39"/>
  <c r="CF135" i="39"/>
  <c r="FY135" i="39"/>
  <c r="FW135" i="39"/>
  <c r="BJ135" i="39"/>
  <c r="GB136" i="39"/>
  <c r="DM136" i="39"/>
  <c r="GB137" i="39"/>
  <c r="DM137" i="39"/>
  <c r="FY138" i="39"/>
  <c r="CF138" i="39"/>
  <c r="GA140" i="39"/>
  <c r="DB140" i="39"/>
  <c r="DB141" i="39"/>
  <c r="GA141" i="39"/>
  <c r="CF148" i="39"/>
  <c r="FY148" i="39"/>
  <c r="GB151" i="39"/>
  <c r="DM151" i="39"/>
  <c r="FY154" i="39"/>
  <c r="CF154" i="39"/>
  <c r="GA156" i="39"/>
  <c r="DB156" i="39"/>
  <c r="FZ165" i="39"/>
  <c r="CQ165" i="39"/>
  <c r="FY172" i="39"/>
  <c r="CF172" i="39"/>
  <c r="GB181" i="39"/>
  <c r="DM181" i="39"/>
  <c r="FY206" i="39"/>
  <c r="CF206" i="39"/>
  <c r="GB219" i="39"/>
  <c r="DM219" i="39"/>
  <c r="DM221" i="39"/>
  <c r="GB221" i="39"/>
  <c r="GA240" i="39"/>
  <c r="DB240" i="39"/>
  <c r="FU156" i="39"/>
  <c r="AN156" i="39"/>
  <c r="FX16" i="39"/>
  <c r="BU16" i="39"/>
  <c r="FY27" i="39"/>
  <c r="CF27" i="39"/>
  <c r="FW27" i="39"/>
  <c r="BJ27" i="39"/>
  <c r="FX32" i="39"/>
  <c r="BU32" i="39"/>
  <c r="FV32" i="39"/>
  <c r="FV113" i="39"/>
  <c r="AY113" i="39"/>
  <c r="AC337" i="39"/>
  <c r="FT337" i="39"/>
  <c r="GA341" i="39"/>
  <c r="DB341" i="39"/>
  <c r="GA344" i="39"/>
  <c r="DB344" i="39"/>
  <c r="FV344" i="39"/>
  <c r="AC498" i="39"/>
  <c r="FT498" i="39"/>
  <c r="FY14" i="39"/>
  <c r="CF14" i="39"/>
  <c r="GA15" i="39"/>
  <c r="DB15" i="39"/>
  <c r="FV15" i="39"/>
  <c r="AY15" i="39"/>
  <c r="FT15" i="39"/>
  <c r="AC15" i="39"/>
  <c r="FZ17" i="39"/>
  <c r="CQ17" i="39"/>
  <c r="FX17" i="39"/>
  <c r="FT18" i="39"/>
  <c r="AC18" i="39"/>
  <c r="FY19" i="39"/>
  <c r="CF19" i="39"/>
  <c r="AC19" i="39"/>
  <c r="FT19" i="39"/>
  <c r="FY28" i="39"/>
  <c r="CF28" i="39"/>
  <c r="FW28" i="39"/>
  <c r="BJ28" i="39"/>
  <c r="FU50" i="39"/>
  <c r="AN50" i="39"/>
  <c r="FW51" i="39"/>
  <c r="BJ51" i="39"/>
  <c r="FY68" i="39"/>
  <c r="CF68" i="39"/>
  <c r="FZ69" i="39"/>
  <c r="CQ69" i="39"/>
  <c r="FX69" i="39"/>
  <c r="FX72" i="39"/>
  <c r="GB73" i="39"/>
  <c r="DM73" i="39"/>
  <c r="FZ73" i="39"/>
  <c r="CQ73" i="39"/>
  <c r="FZ93" i="39"/>
  <c r="CQ93" i="39"/>
  <c r="FZ95" i="39"/>
  <c r="CQ95" i="39"/>
  <c r="FX98" i="39"/>
  <c r="FY99" i="39"/>
  <c r="CF99" i="39"/>
  <c r="FY102" i="39"/>
  <c r="CF102" i="39"/>
  <c r="AC102" i="39"/>
  <c r="BU102" i="39"/>
  <c r="FW103" i="39"/>
  <c r="BJ103" i="39"/>
  <c r="FY104" i="39"/>
  <c r="CF104" i="39"/>
  <c r="FU104" i="39"/>
  <c r="AN104" i="39"/>
  <c r="BU106" i="39"/>
  <c r="FT139" i="39"/>
  <c r="FX143" i="39"/>
  <c r="FU144" i="39"/>
  <c r="AN144" i="39"/>
  <c r="FU164" i="39"/>
  <c r="AN164" i="39"/>
  <c r="GA168" i="39"/>
  <c r="DB168" i="39"/>
  <c r="FV168" i="39"/>
  <c r="FT175" i="39"/>
  <c r="AC175" i="39"/>
  <c r="GA176" i="39"/>
  <c r="DB176" i="39"/>
  <c r="GB180" i="39"/>
  <c r="DM180" i="39"/>
  <c r="FW198" i="39"/>
  <c r="BJ198" i="39"/>
  <c r="FX216" i="39"/>
  <c r="FZ220" i="39"/>
  <c r="CQ220" i="39"/>
  <c r="FW220" i="39"/>
  <c r="BJ220" i="39"/>
  <c r="FU228" i="39"/>
  <c r="AN228" i="39"/>
  <c r="GA229" i="39"/>
  <c r="DB229" i="39"/>
  <c r="FX243" i="39"/>
  <c r="GA260" i="39"/>
  <c r="DB260" i="39"/>
  <c r="FV260" i="39"/>
  <c r="FU288" i="39"/>
  <c r="AN288" i="39"/>
  <c r="GA289" i="39"/>
  <c r="DB289" i="39"/>
  <c r="FW310" i="39"/>
  <c r="BJ310" i="39"/>
  <c r="FW342" i="39"/>
  <c r="BJ342" i="39"/>
  <c r="FZ343" i="39"/>
  <c r="CQ343" i="39"/>
  <c r="GA20" i="39"/>
  <c r="DB20" i="39"/>
  <c r="CF35" i="39"/>
  <c r="FY35" i="39"/>
  <c r="DM37" i="39"/>
  <c r="GB37" i="39"/>
  <c r="FZ37" i="39"/>
  <c r="CQ37" i="39"/>
  <c r="FZ67" i="39"/>
  <c r="CQ67" i="39"/>
  <c r="FX94" i="39"/>
  <c r="BU94" i="39"/>
  <c r="GB100" i="39"/>
  <c r="DM100" i="39"/>
  <c r="BJ100" i="39"/>
  <c r="FW100" i="39"/>
  <c r="GA123" i="39"/>
  <c r="DB123" i="39"/>
  <c r="FY123" i="39"/>
  <c r="CF123" i="39"/>
  <c r="FZ131" i="39"/>
  <c r="CQ131" i="39"/>
  <c r="GA132" i="39"/>
  <c r="DB132" i="39"/>
  <c r="FW134" i="39"/>
  <c r="BJ134" i="39"/>
  <c r="DX135" i="39"/>
  <c r="GC135" i="39"/>
  <c r="GA135" i="39"/>
  <c r="DB135" i="39"/>
  <c r="DB136" i="39"/>
  <c r="GA136" i="39"/>
  <c r="FY136" i="39"/>
  <c r="CF136" i="39"/>
  <c r="BU138" i="39"/>
  <c r="FX138" i="39"/>
  <c r="CQ141" i="39"/>
  <c r="FZ141" i="39"/>
  <c r="FX141" i="39"/>
  <c r="BU141" i="39"/>
  <c r="GA148" i="39"/>
  <c r="DB148" i="39"/>
  <c r="BJ150" i="39"/>
  <c r="FW150" i="39"/>
  <c r="GA151" i="39"/>
  <c r="DB151" i="39"/>
  <c r="FY151" i="39"/>
  <c r="CF151" i="39"/>
  <c r="DM165" i="39"/>
  <c r="GB165" i="39"/>
  <c r="GB172" i="39"/>
  <c r="DM172" i="39"/>
  <c r="FY219" i="39"/>
  <c r="CF219" i="39"/>
  <c r="GA221" i="39"/>
  <c r="DB221" i="39"/>
  <c r="FX240" i="39"/>
  <c r="BU240" i="39"/>
  <c r="FX247" i="39"/>
  <c r="BU247" i="39"/>
  <c r="GB346" i="39"/>
  <c r="DM346" i="39"/>
  <c r="AN136" i="39"/>
  <c r="FU136" i="39"/>
  <c r="AN150" i="39"/>
  <c r="FU150" i="39"/>
  <c r="FU320" i="39"/>
  <c r="AN320" i="39"/>
  <c r="FX208" i="39"/>
  <c r="BU208" i="39"/>
  <c r="FV208" i="39"/>
  <c r="AY208" i="39"/>
  <c r="GA209" i="39"/>
  <c r="DB209" i="39"/>
  <c r="AC219" i="39"/>
  <c r="FT219" i="39"/>
  <c r="GB224" i="39"/>
  <c r="DM224" i="39"/>
  <c r="GA225" i="39"/>
  <c r="DB225" i="39"/>
  <c r="FU227" i="39"/>
  <c r="AN227" i="39"/>
  <c r="GA231" i="39"/>
  <c r="DB231" i="39"/>
  <c r="GC235" i="39"/>
  <c r="DX235" i="39"/>
  <c r="GA235" i="39"/>
  <c r="DB235" i="39"/>
  <c r="GC274" i="39"/>
  <c r="DX274" i="39"/>
  <c r="FX274" i="39"/>
  <c r="BU274" i="39"/>
  <c r="FV274" i="39"/>
  <c r="AY274" i="39"/>
  <c r="FX323" i="39"/>
  <c r="BU323" i="39"/>
  <c r="FW336" i="39"/>
  <c r="BJ336" i="39"/>
  <c r="FY10" i="39"/>
  <c r="CF10" i="39"/>
  <c r="GA11" i="39"/>
  <c r="DB11" i="39"/>
  <c r="FV11" i="39"/>
  <c r="AY11" i="39"/>
  <c r="FT11" i="39"/>
  <c r="AC11" i="39"/>
  <c r="GA12" i="39"/>
  <c r="DB12" i="39"/>
  <c r="FY12" i="39"/>
  <c r="CF12" i="39"/>
  <c r="AC13" i="39"/>
  <c r="FT13" i="39"/>
  <c r="FU26" i="39"/>
  <c r="AN26" i="39"/>
  <c r="FU49" i="39"/>
  <c r="AN49" i="39"/>
  <c r="FV64" i="39"/>
  <c r="AY64" i="39"/>
  <c r="GB65" i="39"/>
  <c r="DM65" i="39"/>
  <c r="FT90" i="39"/>
  <c r="AC90" i="39"/>
  <c r="GB92" i="39"/>
  <c r="DM92" i="39"/>
  <c r="FW92" i="39"/>
  <c r="BJ92" i="39"/>
  <c r="FY111" i="39"/>
  <c r="CF111" i="39"/>
  <c r="FT111" i="39"/>
  <c r="AC111" i="39"/>
  <c r="FZ125" i="39"/>
  <c r="CQ125" i="39"/>
  <c r="FZ127" i="39"/>
  <c r="CQ127" i="39"/>
  <c r="GB128" i="39"/>
  <c r="DM128" i="39"/>
  <c r="FZ128" i="39"/>
  <c r="CQ128" i="39"/>
  <c r="FT159" i="39"/>
  <c r="AC159" i="39"/>
  <c r="FW194" i="39"/>
  <c r="BJ194" i="39"/>
  <c r="FU238" i="39"/>
  <c r="AN238" i="39"/>
  <c r="FT255" i="39"/>
  <c r="AC255" i="39"/>
  <c r="FZ279" i="39"/>
  <c r="CQ279" i="39"/>
  <c r="GB284" i="39"/>
  <c r="DM284" i="39"/>
  <c r="FU302" i="39"/>
  <c r="AN302" i="39"/>
  <c r="FV304" i="39"/>
  <c r="AN332" i="39"/>
  <c r="FU332" i="39"/>
  <c r="AN339" i="39"/>
  <c r="FU339" i="39"/>
  <c r="FU41" i="39"/>
  <c r="AN41" i="39"/>
  <c r="AN113" i="39"/>
  <c r="FU113" i="39"/>
  <c r="FV166" i="39"/>
  <c r="AY166" i="39"/>
  <c r="AN249" i="39"/>
  <c r="FU249" i="39"/>
  <c r="FU281" i="39"/>
  <c r="AN281" i="39"/>
  <c r="FU323" i="39"/>
  <c r="AN323" i="39"/>
  <c r="AC333" i="39"/>
  <c r="FT333" i="39"/>
  <c r="AY336" i="39"/>
  <c r="FV336" i="39"/>
  <c r="FT12" i="39"/>
  <c r="AC12" i="39"/>
  <c r="FT24" i="39"/>
  <c r="AC24" i="39"/>
  <c r="AC25" i="39"/>
  <c r="FT25" i="39"/>
  <c r="AN30" i="39"/>
  <c r="FU30" i="39"/>
  <c r="FT33" i="39"/>
  <c r="FU36" i="39"/>
  <c r="AN36" i="39"/>
  <c r="FU38" i="39"/>
  <c r="AN38" i="39"/>
  <c r="FT42" i="39"/>
  <c r="AC42" i="39"/>
  <c r="FT43" i="39"/>
  <c r="FT49" i="39"/>
  <c r="FT51" i="39"/>
  <c r="AC51" i="39"/>
  <c r="AN54" i="39"/>
  <c r="FU54" i="39"/>
  <c r="FU56" i="39"/>
  <c r="AN56" i="39"/>
  <c r="AN60" i="39"/>
  <c r="FU60" i="39"/>
  <c r="FT61" i="39"/>
  <c r="AC61" i="39"/>
  <c r="FU63" i="39"/>
  <c r="AN63" i="39"/>
  <c r="AN64" i="39"/>
  <c r="FU64" i="39"/>
  <c r="FU73" i="39"/>
  <c r="AN73" i="39"/>
  <c r="AN74" i="39"/>
  <c r="FU74" i="39"/>
  <c r="FU78" i="39"/>
  <c r="AN78" i="39"/>
  <c r="FT85" i="39"/>
  <c r="AC85" i="39"/>
  <c r="FU92" i="39"/>
  <c r="AN92" i="39"/>
  <c r="AN98" i="39"/>
  <c r="FU98" i="39"/>
  <c r="FT115" i="39"/>
  <c r="FT117" i="39"/>
  <c r="AC117" i="39"/>
  <c r="FT122" i="39"/>
  <c r="FU124" i="39"/>
  <c r="AN124" i="39"/>
  <c r="FT163" i="39"/>
  <c r="AC163" i="39"/>
  <c r="FT182" i="39"/>
  <c r="FT237" i="39"/>
  <c r="AC237" i="39"/>
  <c r="FU246" i="39"/>
  <c r="AN246" i="39"/>
  <c r="FV248" i="39"/>
  <c r="AY248" i="39"/>
  <c r="FU254" i="39"/>
  <c r="AN254" i="39"/>
  <c r="FU291" i="39"/>
  <c r="AN291" i="39"/>
  <c r="FV364" i="39"/>
  <c r="AY364" i="39"/>
  <c r="FU174" i="39"/>
  <c r="AN303" i="39"/>
  <c r="FU303" i="39"/>
  <c r="AN337" i="39"/>
  <c r="FU337" i="39"/>
  <c r="AN350" i="39"/>
  <c r="FU350" i="39"/>
  <c r="FU16" i="39"/>
  <c r="AN16" i="39"/>
  <c r="FU32" i="39"/>
  <c r="AN32" i="39"/>
  <c r="FU53" i="39"/>
  <c r="AN53" i="39"/>
  <c r="FU97" i="39"/>
  <c r="AN97" i="39"/>
  <c r="AN208" i="39"/>
  <c r="FU208" i="39"/>
  <c r="AC221" i="39"/>
  <c r="FT221" i="39"/>
  <c r="FT247" i="39"/>
  <c r="AC247" i="39"/>
  <c r="FU287" i="39"/>
  <c r="AN287" i="39"/>
  <c r="FU319" i="39"/>
  <c r="AN319" i="39"/>
  <c r="FT350" i="39"/>
  <c r="AC350" i="39"/>
  <c r="FU8" i="39"/>
  <c r="AN8" i="39"/>
  <c r="FU18" i="39"/>
  <c r="AN18" i="39"/>
  <c r="FT31" i="39"/>
  <c r="AC31" i="39"/>
  <c r="FT34" i="39"/>
  <c r="FT55" i="39"/>
  <c r="FU57" i="39"/>
  <c r="AN57" i="39"/>
  <c r="AN58" i="39"/>
  <c r="FU58" i="39"/>
  <c r="FT63" i="39"/>
  <c r="AC63" i="39"/>
  <c r="FT65" i="39"/>
  <c r="AC65" i="39"/>
  <c r="FT71" i="39"/>
  <c r="AC71" i="39"/>
  <c r="AC73" i="39"/>
  <c r="FT73" i="39"/>
  <c r="FT75" i="39"/>
  <c r="AC75" i="39"/>
  <c r="FU79" i="39"/>
  <c r="AN79" i="39"/>
  <c r="AN80" i="39"/>
  <c r="FU80" i="39"/>
  <c r="FU82" i="39"/>
  <c r="AN82" i="39"/>
  <c r="FT87" i="39"/>
  <c r="FU89" i="39"/>
  <c r="AN89" i="39"/>
  <c r="FU93" i="39"/>
  <c r="AN93" i="39"/>
  <c r="FU95" i="39"/>
  <c r="AN95" i="39"/>
  <c r="FU108" i="39"/>
  <c r="AN108" i="39"/>
  <c r="FT143" i="39"/>
  <c r="AC143" i="39"/>
  <c r="FT153" i="39"/>
  <c r="FT161" i="39"/>
  <c r="FU192" i="39"/>
  <c r="AN192" i="39"/>
  <c r="FT217" i="39"/>
  <c r="FT244" i="39"/>
  <c r="AC244" i="39"/>
  <c r="FU285" i="39"/>
  <c r="AN285" i="39"/>
  <c r="FU312" i="39"/>
  <c r="AN312" i="39"/>
  <c r="FT317" i="39"/>
  <c r="FV338" i="39"/>
  <c r="AN27" i="39"/>
  <c r="FU27" i="39"/>
  <c r="AN129" i="39"/>
  <c r="FU129" i="39"/>
  <c r="AC162" i="39"/>
  <c r="FT162" i="39"/>
  <c r="AN166" i="39"/>
  <c r="FU166" i="39"/>
  <c r="FU225" i="39"/>
  <c r="AN225" i="39"/>
  <c r="FU253" i="39"/>
  <c r="AN253" i="39"/>
  <c r="AN262" i="39"/>
  <c r="FU262" i="39"/>
  <c r="AC303" i="39"/>
  <c r="FT303" i="39"/>
  <c r="FV309" i="39"/>
  <c r="AC339" i="39"/>
  <c r="FT339" i="39"/>
  <c r="FU341" i="39"/>
  <c r="AN341" i="39"/>
  <c r="FT7" i="39"/>
  <c r="FU9" i="39"/>
  <c r="AN9" i="39"/>
  <c r="AN10" i="39"/>
  <c r="FU10" i="39"/>
  <c r="FU12" i="39"/>
  <c r="AN12" i="39"/>
  <c r="FU13" i="39"/>
  <c r="AN13" i="39"/>
  <c r="AN14" i="39"/>
  <c r="FU14" i="39"/>
  <c r="FT17" i="39"/>
  <c r="AC17" i="39"/>
  <c r="FU22" i="39"/>
  <c r="AN22" i="39"/>
  <c r="FU24" i="39"/>
  <c r="AN24" i="39"/>
  <c r="AN28" i="39"/>
  <c r="FU28" i="39"/>
  <c r="FT36" i="39"/>
  <c r="AC36" i="39"/>
  <c r="FT38" i="39"/>
  <c r="FT39" i="39"/>
  <c r="FU42" i="39"/>
  <c r="AN42" i="39"/>
  <c r="FT57" i="39"/>
  <c r="AC57" i="39"/>
  <c r="FT69" i="39"/>
  <c r="AC69" i="39"/>
  <c r="FT72" i="39"/>
  <c r="AC72" i="39"/>
  <c r="FT76" i="39"/>
  <c r="AC76" i="39"/>
  <c r="FT79" i="39"/>
  <c r="AC79" i="39"/>
  <c r="AC80" i="39"/>
  <c r="FT81" i="39"/>
  <c r="AC81" i="39"/>
  <c r="FU83" i="39"/>
  <c r="AN83" i="39"/>
  <c r="FU88" i="39"/>
  <c r="AN88" i="39"/>
  <c r="FT103" i="39"/>
  <c r="AC103" i="39"/>
  <c r="FT110" i="39"/>
  <c r="FU176" i="39"/>
  <c r="AN176" i="39"/>
  <c r="FT194" i="39"/>
  <c r="FT198" i="39"/>
  <c r="AC198" i="39"/>
  <c r="FT202" i="39"/>
  <c r="FV234" i="39"/>
  <c r="FT239" i="39"/>
  <c r="FT266" i="39"/>
  <c r="AC266" i="39"/>
  <c r="FT271" i="39"/>
  <c r="AC271" i="39"/>
  <c r="FU279" i="39"/>
  <c r="AN279" i="39"/>
  <c r="FT293" i="39"/>
  <c r="AC293" i="39"/>
  <c r="FU316" i="39"/>
  <c r="AN316" i="39"/>
  <c r="FT321" i="39"/>
  <c r="AC321" i="39"/>
  <c r="FV334" i="39"/>
  <c r="AY334" i="39"/>
  <c r="FT343" i="39"/>
  <c r="AT998" i="39"/>
  <c r="AW998" i="39" s="1"/>
  <c r="AT996" i="39"/>
  <c r="AW996" i="39" s="1"/>
  <c r="AT990" i="39"/>
  <c r="AW990" i="39" s="1"/>
  <c r="AT985" i="39"/>
  <c r="AW985" i="39" s="1"/>
  <c r="AT984" i="39"/>
  <c r="AW984" i="39" s="1"/>
  <c r="AT1000" i="39"/>
  <c r="AW1000" i="39" s="1"/>
  <c r="AT994" i="39"/>
  <c r="AW994" i="39" s="1"/>
  <c r="AT992" i="39"/>
  <c r="AW992" i="39" s="1"/>
  <c r="AT987" i="39"/>
  <c r="AW987" i="39" s="1"/>
  <c r="AT982" i="39"/>
  <c r="AW982" i="39" s="1"/>
  <c r="AT989" i="39"/>
  <c r="AW989" i="39" s="1"/>
  <c r="AT988" i="39"/>
  <c r="AW988" i="39" s="1"/>
  <c r="AT978" i="39"/>
  <c r="AW978" i="39" s="1"/>
  <c r="AT973" i="39"/>
  <c r="AW973" i="39" s="1"/>
  <c r="AT969" i="39"/>
  <c r="AW969" i="39" s="1"/>
  <c r="AT993" i="39"/>
  <c r="AW993" i="39" s="1"/>
  <c r="AT991" i="39"/>
  <c r="AW991" i="39" s="1"/>
  <c r="AT981" i="39"/>
  <c r="AW981" i="39" s="1"/>
  <c r="AT980" i="39"/>
  <c r="AW980" i="39" s="1"/>
  <c r="AT979" i="39"/>
  <c r="AW979" i="39" s="1"/>
  <c r="AT974" i="39"/>
  <c r="AW974" i="39" s="1"/>
  <c r="AT970" i="39"/>
  <c r="AW970" i="39" s="1"/>
  <c r="AT997" i="39"/>
  <c r="AW997" i="39" s="1"/>
  <c r="AT995" i="39"/>
  <c r="AW995" i="39" s="1"/>
  <c r="AT999" i="39"/>
  <c r="AW999" i="39" s="1"/>
  <c r="AT983" i="39"/>
  <c r="AW983" i="39" s="1"/>
  <c r="AT975" i="39"/>
  <c r="AW975" i="39" s="1"/>
  <c r="AT967" i="39"/>
  <c r="AW967" i="39" s="1"/>
  <c r="AT963" i="39"/>
  <c r="AW963" i="39" s="1"/>
  <c r="AT959" i="39"/>
  <c r="AW959" i="39" s="1"/>
  <c r="AT954" i="39"/>
  <c r="AW954" i="39" s="1"/>
  <c r="AT949" i="39"/>
  <c r="AW949" i="39" s="1"/>
  <c r="AT948" i="39"/>
  <c r="AW948" i="39" s="1"/>
  <c r="AT943" i="39"/>
  <c r="AW943" i="39" s="1"/>
  <c r="AT939" i="39"/>
  <c r="AW939" i="39" s="1"/>
  <c r="AT935" i="39"/>
  <c r="AW935" i="39" s="1"/>
  <c r="AT977" i="39"/>
  <c r="AW977" i="39" s="1"/>
  <c r="AT965" i="39"/>
  <c r="AW965" i="39" s="1"/>
  <c r="AT960" i="39"/>
  <c r="AW960" i="39" s="1"/>
  <c r="AT953" i="39"/>
  <c r="AW953" i="39" s="1"/>
  <c r="AT952" i="39"/>
  <c r="AW952" i="39" s="1"/>
  <c r="AT986" i="39"/>
  <c r="AW986" i="39" s="1"/>
  <c r="AT972" i="39"/>
  <c r="AW972" i="39" s="1"/>
  <c r="AT971" i="39"/>
  <c r="AW971" i="39" s="1"/>
  <c r="AT966" i="39"/>
  <c r="AW966" i="39" s="1"/>
  <c r="AT958" i="39"/>
  <c r="AW958" i="39" s="1"/>
  <c r="AT957" i="39"/>
  <c r="AW957" i="39" s="1"/>
  <c r="AT951" i="39"/>
  <c r="AW951" i="39" s="1"/>
  <c r="AT950" i="39"/>
  <c r="AW950" i="39" s="1"/>
  <c r="AT942" i="39"/>
  <c r="AW942" i="39" s="1"/>
  <c r="AT937" i="39"/>
  <c r="AW937" i="39" s="1"/>
  <c r="AT962" i="39"/>
  <c r="AW962" i="39" s="1"/>
  <c r="AT961" i="39"/>
  <c r="AW961" i="39" s="1"/>
  <c r="AT946" i="39"/>
  <c r="AW946" i="39" s="1"/>
  <c r="AT940" i="39"/>
  <c r="AW940" i="39" s="1"/>
  <c r="AT934" i="39"/>
  <c r="AW934" i="39" s="1"/>
  <c r="AT932" i="39"/>
  <c r="AW932" i="39" s="1"/>
  <c r="AT928" i="39"/>
  <c r="AW928" i="39" s="1"/>
  <c r="AT924" i="39"/>
  <c r="AW924" i="39" s="1"/>
  <c r="AT920" i="39"/>
  <c r="AW920" i="39" s="1"/>
  <c r="AT916" i="39"/>
  <c r="AW916" i="39" s="1"/>
  <c r="AT964" i="39"/>
  <c r="AW964" i="39" s="1"/>
  <c r="AT945" i="39"/>
  <c r="AW945" i="39" s="1"/>
  <c r="AT938" i="39"/>
  <c r="AW938" i="39" s="1"/>
  <c r="AT927" i="39"/>
  <c r="AW927" i="39" s="1"/>
  <c r="AT922" i="39"/>
  <c r="AW922" i="39" s="1"/>
  <c r="AT917" i="39"/>
  <c r="AW917" i="39" s="1"/>
  <c r="AT915" i="39"/>
  <c r="AW915" i="39" s="1"/>
  <c r="AT911" i="39"/>
  <c r="AW911" i="39" s="1"/>
  <c r="AT907" i="39"/>
  <c r="AW907" i="39" s="1"/>
  <c r="AT903" i="39"/>
  <c r="AW903" i="39" s="1"/>
  <c r="AT899" i="39"/>
  <c r="AW899" i="39" s="1"/>
  <c r="AT895" i="39"/>
  <c r="AW895" i="39" s="1"/>
  <c r="AT891" i="39"/>
  <c r="AW891" i="39" s="1"/>
  <c r="AT887" i="39"/>
  <c r="AW887" i="39" s="1"/>
  <c r="AT883" i="39"/>
  <c r="AW883" i="39" s="1"/>
  <c r="AT879" i="39"/>
  <c r="AW879" i="39" s="1"/>
  <c r="AT875" i="39"/>
  <c r="AW875" i="39" s="1"/>
  <c r="AT871" i="39"/>
  <c r="AW871" i="39" s="1"/>
  <c r="AT867" i="39"/>
  <c r="AW867" i="39" s="1"/>
  <c r="AT863" i="39"/>
  <c r="AW863" i="39" s="1"/>
  <c r="AT859" i="39"/>
  <c r="AW859" i="39" s="1"/>
  <c r="AT854" i="39"/>
  <c r="AW854" i="39" s="1"/>
  <c r="AT976" i="39"/>
  <c r="AW976" i="39" s="1"/>
  <c r="AT947" i="39"/>
  <c r="AW947" i="39" s="1"/>
  <c r="AT929" i="39"/>
  <c r="AW929" i="39" s="1"/>
  <c r="AT923" i="39"/>
  <c r="AW923" i="39" s="1"/>
  <c r="AT918" i="39"/>
  <c r="AW918" i="39" s="1"/>
  <c r="AT912" i="39"/>
  <c r="AW912" i="39" s="1"/>
  <c r="AT908" i="39"/>
  <c r="AW908" i="39" s="1"/>
  <c r="AT904" i="39"/>
  <c r="AW904" i="39" s="1"/>
  <c r="AT900" i="39"/>
  <c r="AW900" i="39" s="1"/>
  <c r="AT956" i="39"/>
  <c r="AW956" i="39" s="1"/>
  <c r="AT944" i="39"/>
  <c r="AW944" i="39" s="1"/>
  <c r="AT933" i="39"/>
  <c r="AW933" i="39" s="1"/>
  <c r="AT930" i="39"/>
  <c r="AW930" i="39" s="1"/>
  <c r="AT925" i="39"/>
  <c r="AW925" i="39" s="1"/>
  <c r="AT913" i="39"/>
  <c r="AW913" i="39" s="1"/>
  <c r="AT905" i="39"/>
  <c r="AW905" i="39" s="1"/>
  <c r="AT896" i="39"/>
  <c r="AW896" i="39" s="1"/>
  <c r="AT890" i="39"/>
  <c r="AW890" i="39" s="1"/>
  <c r="AT885" i="39"/>
  <c r="AW885" i="39" s="1"/>
  <c r="AT880" i="39"/>
  <c r="AW880" i="39" s="1"/>
  <c r="AT874" i="39"/>
  <c r="AW874" i="39" s="1"/>
  <c r="AT869" i="39"/>
  <c r="AW869" i="39" s="1"/>
  <c r="AT864" i="39"/>
  <c r="AW864" i="39" s="1"/>
  <c r="AT858" i="39"/>
  <c r="AW858" i="39" s="1"/>
  <c r="AT849" i="39"/>
  <c r="AW849" i="39" s="1"/>
  <c r="AT848" i="39"/>
  <c r="AW848" i="39" s="1"/>
  <c r="AT843" i="39"/>
  <c r="AW843" i="39" s="1"/>
  <c r="AT839" i="39"/>
  <c r="AW839" i="39" s="1"/>
  <c r="AT941" i="39"/>
  <c r="AW941" i="39" s="1"/>
  <c r="AT914" i="39"/>
  <c r="AW914" i="39" s="1"/>
  <c r="AT906" i="39"/>
  <c r="AW906" i="39" s="1"/>
  <c r="AT898" i="39"/>
  <c r="AW898" i="39" s="1"/>
  <c r="AT897" i="39"/>
  <c r="AW897" i="39" s="1"/>
  <c r="AT892" i="39"/>
  <c r="AW892" i="39" s="1"/>
  <c r="AT886" i="39"/>
  <c r="AW886" i="39" s="1"/>
  <c r="AT881" i="39"/>
  <c r="AW881" i="39" s="1"/>
  <c r="AT876" i="39"/>
  <c r="AW876" i="39" s="1"/>
  <c r="AT870" i="39"/>
  <c r="AW870" i="39" s="1"/>
  <c r="AT865" i="39"/>
  <c r="AW865" i="39" s="1"/>
  <c r="AT860" i="39"/>
  <c r="AW860" i="39" s="1"/>
  <c r="AT850" i="39"/>
  <c r="AW850" i="39" s="1"/>
  <c r="AT845" i="39"/>
  <c r="AW845" i="39" s="1"/>
  <c r="AT844" i="39"/>
  <c r="AW844" i="39" s="1"/>
  <c r="AT840" i="39"/>
  <c r="AW840" i="39" s="1"/>
  <c r="AT836" i="39"/>
  <c r="AW836" i="39" s="1"/>
  <c r="AT832" i="39"/>
  <c r="AW832" i="39" s="1"/>
  <c r="AT828" i="39"/>
  <c r="AW828" i="39" s="1"/>
  <c r="AT822" i="39"/>
  <c r="AW822" i="39" s="1"/>
  <c r="AT909" i="39"/>
  <c r="AW909" i="39" s="1"/>
  <c r="AT893" i="39"/>
  <c r="AW893" i="39" s="1"/>
  <c r="AT888" i="39"/>
  <c r="AW888" i="39" s="1"/>
  <c r="AT866" i="39"/>
  <c r="AW866" i="39" s="1"/>
  <c r="AT861" i="39"/>
  <c r="AW861" i="39" s="1"/>
  <c r="AT846" i="39"/>
  <c r="AW846" i="39" s="1"/>
  <c r="AT835" i="39"/>
  <c r="AW835" i="39" s="1"/>
  <c r="AT830" i="39"/>
  <c r="AW830" i="39" s="1"/>
  <c r="AT825" i="39"/>
  <c r="AW825" i="39" s="1"/>
  <c r="AT823" i="39"/>
  <c r="AW823" i="39" s="1"/>
  <c r="AT968" i="39"/>
  <c r="AW968" i="39" s="1"/>
  <c r="AT931" i="39"/>
  <c r="AW931" i="39" s="1"/>
  <c r="AT921" i="39"/>
  <c r="AW921" i="39" s="1"/>
  <c r="AT910" i="39"/>
  <c r="AW910" i="39" s="1"/>
  <c r="AT878" i="39"/>
  <c r="AW878" i="39" s="1"/>
  <c r="AT873" i="39"/>
  <c r="AW873" i="39" s="1"/>
  <c r="AT868" i="39"/>
  <c r="AW868" i="39" s="1"/>
  <c r="AT856" i="39"/>
  <c r="AW856" i="39" s="1"/>
  <c r="AT847" i="39"/>
  <c r="AW847" i="39" s="1"/>
  <c r="AT837" i="39"/>
  <c r="AW837" i="39" s="1"/>
  <c r="AT831" i="39"/>
  <c r="AW831" i="39" s="1"/>
  <c r="AT826" i="39"/>
  <c r="AW826" i="39" s="1"/>
  <c r="AT824" i="39"/>
  <c r="AW824" i="39" s="1"/>
  <c r="AT816" i="39"/>
  <c r="AW816" i="39" s="1"/>
  <c r="AT812" i="39"/>
  <c r="AW812" i="39" s="1"/>
  <c r="AT806" i="39"/>
  <c r="AW806" i="39" s="1"/>
  <c r="AT801" i="39"/>
  <c r="AW801" i="39" s="1"/>
  <c r="AT797" i="39"/>
  <c r="AW797" i="39" s="1"/>
  <c r="AT793" i="39"/>
  <c r="AW793" i="39" s="1"/>
  <c r="AT791" i="39"/>
  <c r="AW791" i="39" s="1"/>
  <c r="AT955" i="39"/>
  <c r="AW955" i="39" s="1"/>
  <c r="AT919" i="39"/>
  <c r="AW919" i="39" s="1"/>
  <c r="AT901" i="39"/>
  <c r="AW901" i="39" s="1"/>
  <c r="AT882" i="39"/>
  <c r="AW882" i="39" s="1"/>
  <c r="AT877" i="39"/>
  <c r="AW877" i="39" s="1"/>
  <c r="AT872" i="39"/>
  <c r="AW872" i="39" s="1"/>
  <c r="AT855" i="39"/>
  <c r="AW855" i="39" s="1"/>
  <c r="AT851" i="39"/>
  <c r="AW851" i="39" s="1"/>
  <c r="AT841" i="39"/>
  <c r="AW841" i="39" s="1"/>
  <c r="AT838" i="39"/>
  <c r="AW838" i="39" s="1"/>
  <c r="AT833" i="39"/>
  <c r="AW833" i="39" s="1"/>
  <c r="AT827" i="39"/>
  <c r="AW827" i="39" s="1"/>
  <c r="AT819" i="39"/>
  <c r="AW819" i="39" s="1"/>
  <c r="AT817" i="39"/>
  <c r="AW817" i="39" s="1"/>
  <c r="AT813" i="39"/>
  <c r="AW813" i="39" s="1"/>
  <c r="AT809" i="39"/>
  <c r="AW809" i="39" s="1"/>
  <c r="AT807" i="39"/>
  <c r="AW807" i="39" s="1"/>
  <c r="AT802" i="39"/>
  <c r="AW802" i="39" s="1"/>
  <c r="AT798" i="39"/>
  <c r="AW798" i="39" s="1"/>
  <c r="AT794" i="39"/>
  <c r="AW794" i="39" s="1"/>
  <c r="AT792" i="39"/>
  <c r="AW792" i="39" s="1"/>
  <c r="AT787" i="39"/>
  <c r="AW787" i="39" s="1"/>
  <c r="AT783" i="39"/>
  <c r="AW783" i="39" s="1"/>
  <c r="AT779" i="39"/>
  <c r="AW779" i="39" s="1"/>
  <c r="AT884" i="39"/>
  <c r="AW884" i="39" s="1"/>
  <c r="AT853" i="39"/>
  <c r="AW853" i="39" s="1"/>
  <c r="AT834" i="39"/>
  <c r="AW834" i="39" s="1"/>
  <c r="AT820" i="39"/>
  <c r="AW820" i="39" s="1"/>
  <c r="AT811" i="39"/>
  <c r="AW811" i="39" s="1"/>
  <c r="AT800" i="39"/>
  <c r="AW800" i="39" s="1"/>
  <c r="AT790" i="39"/>
  <c r="AW790" i="39" s="1"/>
  <c r="AT782" i="39"/>
  <c r="AW782" i="39" s="1"/>
  <c r="AT774" i="39"/>
  <c r="AW774" i="39" s="1"/>
  <c r="AT769" i="39"/>
  <c r="AW769" i="39" s="1"/>
  <c r="AT765" i="39"/>
  <c r="AW765" i="39" s="1"/>
  <c r="AT761" i="39"/>
  <c r="AW761" i="39" s="1"/>
  <c r="AT759" i="39"/>
  <c r="AW759" i="39" s="1"/>
  <c r="AT754" i="39"/>
  <c r="AW754" i="39" s="1"/>
  <c r="AT750" i="39"/>
  <c r="AW750" i="39" s="1"/>
  <c r="AT746" i="39"/>
  <c r="AW746" i="39" s="1"/>
  <c r="AT744" i="39"/>
  <c r="AW744" i="39" s="1"/>
  <c r="AT739" i="39"/>
  <c r="AW739" i="39" s="1"/>
  <c r="AT735" i="39"/>
  <c r="AW735" i="39" s="1"/>
  <c r="AT731" i="39"/>
  <c r="AW731" i="39" s="1"/>
  <c r="AT725" i="39"/>
  <c r="AW725" i="39" s="1"/>
  <c r="AT926" i="39"/>
  <c r="AW926" i="39" s="1"/>
  <c r="AT902" i="39"/>
  <c r="AW902" i="39" s="1"/>
  <c r="AT889" i="39"/>
  <c r="AW889" i="39" s="1"/>
  <c r="AT842" i="39"/>
  <c r="AW842" i="39" s="1"/>
  <c r="AT821" i="39"/>
  <c r="AW821" i="39" s="1"/>
  <c r="AT814" i="39"/>
  <c r="AW814" i="39" s="1"/>
  <c r="AT803" i="39"/>
  <c r="AW803" i="39" s="1"/>
  <c r="AT795" i="39"/>
  <c r="AW795" i="39" s="1"/>
  <c r="AT784" i="39"/>
  <c r="AW784" i="39" s="1"/>
  <c r="AT777" i="39"/>
  <c r="AW777" i="39" s="1"/>
  <c r="AT775" i="39"/>
  <c r="AW775" i="39" s="1"/>
  <c r="AT770" i="39"/>
  <c r="AW770" i="39" s="1"/>
  <c r="AT766" i="39"/>
  <c r="AW766" i="39" s="1"/>
  <c r="AT762" i="39"/>
  <c r="AW762" i="39" s="1"/>
  <c r="AT760" i="39"/>
  <c r="AW760" i="39" s="1"/>
  <c r="AT755" i="39"/>
  <c r="AW755" i="39" s="1"/>
  <c r="AT751" i="39"/>
  <c r="AW751" i="39" s="1"/>
  <c r="AT747" i="39"/>
  <c r="AW747" i="39" s="1"/>
  <c r="AT741" i="39"/>
  <c r="AW741" i="39" s="1"/>
  <c r="AT740" i="39"/>
  <c r="AW740" i="39" s="1"/>
  <c r="AT736" i="39"/>
  <c r="AW736" i="39" s="1"/>
  <c r="AT732" i="39"/>
  <c r="AW732" i="39" s="1"/>
  <c r="AT726" i="39"/>
  <c r="AW726" i="39" s="1"/>
  <c r="AT721" i="39"/>
  <c r="AW721" i="39" s="1"/>
  <c r="AT717" i="39"/>
  <c r="AW717" i="39" s="1"/>
  <c r="AT713" i="39"/>
  <c r="AW713" i="39" s="1"/>
  <c r="AT711" i="39"/>
  <c r="AW711" i="39" s="1"/>
  <c r="AT706" i="39"/>
  <c r="AW706" i="39" s="1"/>
  <c r="AT702" i="39"/>
  <c r="AW702" i="39" s="1"/>
  <c r="AT698" i="39"/>
  <c r="AW698" i="39" s="1"/>
  <c r="AT696" i="39"/>
  <c r="AW696" i="39" s="1"/>
  <c r="AT691" i="39"/>
  <c r="AW691" i="39" s="1"/>
  <c r="AT687" i="39"/>
  <c r="AW687" i="39" s="1"/>
  <c r="AT683" i="39"/>
  <c r="AW683" i="39" s="1"/>
  <c r="AT677" i="39"/>
  <c r="AW677" i="39" s="1"/>
  <c r="AT676" i="39"/>
  <c r="AW676" i="39" s="1"/>
  <c r="AT672" i="39"/>
  <c r="AW672" i="39" s="1"/>
  <c r="AT668" i="39"/>
  <c r="AW668" i="39" s="1"/>
  <c r="AT664" i="39"/>
  <c r="AW664" i="39" s="1"/>
  <c r="AT660" i="39"/>
  <c r="AW660" i="39" s="1"/>
  <c r="AT656" i="39"/>
  <c r="AW656" i="39" s="1"/>
  <c r="AT652" i="39"/>
  <c r="AW652" i="39" s="1"/>
  <c r="AT648" i="39"/>
  <c r="AW648" i="39" s="1"/>
  <c r="AT644" i="39"/>
  <c r="AW644" i="39" s="1"/>
  <c r="AT640" i="39"/>
  <c r="AW640" i="39" s="1"/>
  <c r="AT636" i="39"/>
  <c r="AW636" i="39" s="1"/>
  <c r="AT894" i="39"/>
  <c r="AW894" i="39" s="1"/>
  <c r="AT857" i="39"/>
  <c r="AW857" i="39" s="1"/>
  <c r="AT852" i="39"/>
  <c r="AW852" i="39" s="1"/>
  <c r="AT829" i="39"/>
  <c r="AW829" i="39" s="1"/>
  <c r="AT818" i="39"/>
  <c r="AW818" i="39" s="1"/>
  <c r="AT815" i="39"/>
  <c r="AW815" i="39" s="1"/>
  <c r="AT805" i="39"/>
  <c r="AW805" i="39" s="1"/>
  <c r="AT804" i="39"/>
  <c r="AW804" i="39" s="1"/>
  <c r="AT796" i="39"/>
  <c r="AW796" i="39" s="1"/>
  <c r="AT785" i="39"/>
  <c r="AW785" i="39" s="1"/>
  <c r="AT780" i="39"/>
  <c r="AW780" i="39" s="1"/>
  <c r="AT778" i="39"/>
  <c r="AW778" i="39" s="1"/>
  <c r="AT776" i="39"/>
  <c r="AW776" i="39" s="1"/>
  <c r="AT771" i="39"/>
  <c r="AW771" i="39" s="1"/>
  <c r="AT767" i="39"/>
  <c r="AW767" i="39" s="1"/>
  <c r="AT763" i="39"/>
  <c r="AW763" i="39" s="1"/>
  <c r="AT757" i="39"/>
  <c r="AW757" i="39" s="1"/>
  <c r="AT756" i="39"/>
  <c r="AW756" i="39" s="1"/>
  <c r="AT752" i="39"/>
  <c r="AW752" i="39" s="1"/>
  <c r="AT748" i="39"/>
  <c r="AW748" i="39" s="1"/>
  <c r="AT742" i="39"/>
  <c r="AW742" i="39" s="1"/>
  <c r="AT737" i="39"/>
  <c r="AW737" i="39" s="1"/>
  <c r="AT733" i="39"/>
  <c r="AW733" i="39" s="1"/>
  <c r="AT729" i="39"/>
  <c r="AW729" i="39" s="1"/>
  <c r="AT727" i="39"/>
  <c r="AW727" i="39" s="1"/>
  <c r="AT722" i="39"/>
  <c r="AW722" i="39" s="1"/>
  <c r="AT718" i="39"/>
  <c r="AW718" i="39" s="1"/>
  <c r="AT714" i="39"/>
  <c r="AW714" i="39" s="1"/>
  <c r="AT712" i="39"/>
  <c r="AW712" i="39" s="1"/>
  <c r="AT707" i="39"/>
  <c r="AW707" i="39" s="1"/>
  <c r="AT703" i="39"/>
  <c r="AW703" i="39" s="1"/>
  <c r="AT699" i="39"/>
  <c r="AW699" i="39" s="1"/>
  <c r="AT693" i="39"/>
  <c r="AW693" i="39" s="1"/>
  <c r="AT692" i="39"/>
  <c r="AW692" i="39" s="1"/>
  <c r="AT688" i="39"/>
  <c r="AW688" i="39" s="1"/>
  <c r="AT684" i="39"/>
  <c r="AW684" i="39" s="1"/>
  <c r="AT678" i="39"/>
  <c r="AW678" i="39" s="1"/>
  <c r="AT673" i="39"/>
  <c r="AW673" i="39" s="1"/>
  <c r="AT669" i="39"/>
  <c r="AW669" i="39" s="1"/>
  <c r="AT810" i="39"/>
  <c r="AW810" i="39" s="1"/>
  <c r="AT808" i="39"/>
  <c r="AW808" i="39" s="1"/>
  <c r="AT789" i="39"/>
  <c r="AW789" i="39" s="1"/>
  <c r="AT768" i="39"/>
  <c r="AW768" i="39" s="1"/>
  <c r="AT749" i="39"/>
  <c r="AW749" i="39" s="1"/>
  <c r="AT730" i="39"/>
  <c r="AW730" i="39" s="1"/>
  <c r="AT728" i="39"/>
  <c r="AW728" i="39" s="1"/>
  <c r="AT720" i="39"/>
  <c r="AW720" i="39" s="1"/>
  <c r="AT710" i="39"/>
  <c r="AW710" i="39" s="1"/>
  <c r="AT701" i="39"/>
  <c r="AW701" i="39" s="1"/>
  <c r="AT690" i="39"/>
  <c r="AW690" i="39" s="1"/>
  <c r="AT682" i="39"/>
  <c r="AW682" i="39" s="1"/>
  <c r="AT680" i="39"/>
  <c r="AW680" i="39" s="1"/>
  <c r="AT671" i="39"/>
  <c r="AW671" i="39" s="1"/>
  <c r="AT663" i="39"/>
  <c r="AW663" i="39" s="1"/>
  <c r="AT658" i="39"/>
  <c r="AW658" i="39" s="1"/>
  <c r="AT653" i="39"/>
  <c r="AW653" i="39" s="1"/>
  <c r="AT647" i="39"/>
  <c r="AW647" i="39" s="1"/>
  <c r="AT642" i="39"/>
  <c r="AW642" i="39" s="1"/>
  <c r="AT637" i="39"/>
  <c r="AW637" i="39" s="1"/>
  <c r="AT630" i="39"/>
  <c r="AW630" i="39" s="1"/>
  <c r="AT626" i="39"/>
  <c r="AW626" i="39" s="1"/>
  <c r="AT622" i="39"/>
  <c r="AW622" i="39" s="1"/>
  <c r="AT799" i="39"/>
  <c r="AW799" i="39" s="1"/>
  <c r="AT781" i="39"/>
  <c r="AW781" i="39" s="1"/>
  <c r="AT773" i="39"/>
  <c r="AW773" i="39" s="1"/>
  <c r="AT772" i="39"/>
  <c r="AW772" i="39" s="1"/>
  <c r="AT753" i="39"/>
  <c r="AW753" i="39" s="1"/>
  <c r="AT734" i="39"/>
  <c r="AW734" i="39" s="1"/>
  <c r="AT723" i="39"/>
  <c r="AW723" i="39" s="1"/>
  <c r="AT715" i="39"/>
  <c r="AW715" i="39" s="1"/>
  <c r="AT704" i="39"/>
  <c r="AW704" i="39" s="1"/>
  <c r="AT694" i="39"/>
  <c r="AW694" i="39" s="1"/>
  <c r="AT685" i="39"/>
  <c r="AW685" i="39" s="1"/>
  <c r="AT674" i="39"/>
  <c r="AW674" i="39" s="1"/>
  <c r="AT666" i="39"/>
  <c r="AW666" i="39" s="1"/>
  <c r="AT665" i="39"/>
  <c r="AW665" i="39" s="1"/>
  <c r="AT659" i="39"/>
  <c r="AW659" i="39" s="1"/>
  <c r="AT654" i="39"/>
  <c r="AW654" i="39" s="1"/>
  <c r="AT649" i="39"/>
  <c r="AW649" i="39" s="1"/>
  <c r="AT643" i="39"/>
  <c r="AW643" i="39" s="1"/>
  <c r="AT638" i="39"/>
  <c r="AW638" i="39" s="1"/>
  <c r="AT633" i="39"/>
  <c r="AW633" i="39" s="1"/>
  <c r="AT631" i="39"/>
  <c r="AW631" i="39" s="1"/>
  <c r="AT627" i="39"/>
  <c r="AW627" i="39" s="1"/>
  <c r="AT623" i="39"/>
  <c r="AW623" i="39" s="1"/>
  <c r="AT619" i="39"/>
  <c r="AW619" i="39" s="1"/>
  <c r="AT936" i="39"/>
  <c r="AW936" i="39" s="1"/>
  <c r="AT862" i="39"/>
  <c r="AW862" i="39" s="1"/>
  <c r="AT788" i="39"/>
  <c r="AW788" i="39" s="1"/>
  <c r="AT758" i="39"/>
  <c r="AW758" i="39" s="1"/>
  <c r="AT738" i="39"/>
  <c r="AW738" i="39" s="1"/>
  <c r="AT724" i="39"/>
  <c r="AW724" i="39" s="1"/>
  <c r="AT716" i="39"/>
  <c r="AW716" i="39" s="1"/>
  <c r="AT705" i="39"/>
  <c r="AW705" i="39" s="1"/>
  <c r="AT697" i="39"/>
  <c r="AW697" i="39" s="1"/>
  <c r="AT695" i="39"/>
  <c r="AW695" i="39" s="1"/>
  <c r="AT686" i="39"/>
  <c r="AW686" i="39" s="1"/>
  <c r="AT675" i="39"/>
  <c r="AW675" i="39" s="1"/>
  <c r="AT667" i="39"/>
  <c r="AW667" i="39" s="1"/>
  <c r="AT661" i="39"/>
  <c r="AW661" i="39" s="1"/>
  <c r="AT655" i="39"/>
  <c r="AW655" i="39" s="1"/>
  <c r="AT650" i="39"/>
  <c r="AW650" i="39" s="1"/>
  <c r="AT645" i="39"/>
  <c r="AW645" i="39" s="1"/>
  <c r="AT639" i="39"/>
  <c r="AW639" i="39" s="1"/>
  <c r="AT634" i="39"/>
  <c r="AW634" i="39" s="1"/>
  <c r="AT632" i="39"/>
  <c r="AW632" i="39" s="1"/>
  <c r="AT628" i="39"/>
  <c r="AW628" i="39" s="1"/>
  <c r="AT624" i="39"/>
  <c r="AW624" i="39" s="1"/>
  <c r="AT620" i="39"/>
  <c r="AW620" i="39" s="1"/>
  <c r="AT616" i="39"/>
  <c r="AW616" i="39" s="1"/>
  <c r="AT612" i="39"/>
  <c r="AW612" i="39" s="1"/>
  <c r="AT608" i="39"/>
  <c r="AW608" i="39" s="1"/>
  <c r="AT709" i="39"/>
  <c r="AW709" i="39" s="1"/>
  <c r="AT662" i="39"/>
  <c r="AW662" i="39" s="1"/>
  <c r="AT635" i="39"/>
  <c r="AW635" i="39" s="1"/>
  <c r="AT629" i="39"/>
  <c r="AW629" i="39" s="1"/>
  <c r="AT615" i="39"/>
  <c r="AW615" i="39" s="1"/>
  <c r="AT610" i="39"/>
  <c r="AW610" i="39" s="1"/>
  <c r="AT605" i="39"/>
  <c r="AW605" i="39" s="1"/>
  <c r="AT601" i="39"/>
  <c r="AW601" i="39" s="1"/>
  <c r="AT597" i="39"/>
  <c r="AW597" i="39" s="1"/>
  <c r="AT593" i="39"/>
  <c r="AW593" i="39" s="1"/>
  <c r="AT589" i="39"/>
  <c r="AW589" i="39" s="1"/>
  <c r="AT585" i="39"/>
  <c r="AW585" i="39" s="1"/>
  <c r="AT581" i="39"/>
  <c r="AW581" i="39" s="1"/>
  <c r="AT577" i="39"/>
  <c r="AW577" i="39" s="1"/>
  <c r="AT573" i="39"/>
  <c r="AW573" i="39" s="1"/>
  <c r="AT569" i="39"/>
  <c r="AW569" i="39" s="1"/>
  <c r="AT565" i="39"/>
  <c r="AW565" i="39" s="1"/>
  <c r="AT561" i="39"/>
  <c r="AW561" i="39" s="1"/>
  <c r="AT557" i="39"/>
  <c r="AW557" i="39" s="1"/>
  <c r="AT553" i="39"/>
  <c r="AW553" i="39" s="1"/>
  <c r="AT549" i="39"/>
  <c r="AW549" i="39" s="1"/>
  <c r="AT545" i="39"/>
  <c r="AW545" i="39" s="1"/>
  <c r="AT541" i="39"/>
  <c r="AW541" i="39" s="1"/>
  <c r="AT537" i="39"/>
  <c r="AW537" i="39" s="1"/>
  <c r="AT533" i="39"/>
  <c r="AW533" i="39" s="1"/>
  <c r="AT529" i="39"/>
  <c r="AW529" i="39" s="1"/>
  <c r="AT525" i="39"/>
  <c r="AW525" i="39" s="1"/>
  <c r="AT521" i="39"/>
  <c r="AW521" i="39" s="1"/>
  <c r="AT517" i="39"/>
  <c r="AW517" i="39" s="1"/>
  <c r="AT513" i="39"/>
  <c r="AW513" i="39" s="1"/>
  <c r="AT509" i="39"/>
  <c r="AW509" i="39" s="1"/>
  <c r="AT505" i="39"/>
  <c r="AW505" i="39" s="1"/>
  <c r="AT501" i="39"/>
  <c r="AW501" i="39" s="1"/>
  <c r="AT497" i="39"/>
  <c r="AW497" i="39" s="1"/>
  <c r="AT493" i="39"/>
  <c r="AW493" i="39" s="1"/>
  <c r="AT489" i="39"/>
  <c r="AW489" i="39" s="1"/>
  <c r="AT485" i="39"/>
  <c r="AW485" i="39" s="1"/>
  <c r="AT481" i="39"/>
  <c r="AW481" i="39" s="1"/>
  <c r="AT477" i="39"/>
  <c r="AW477" i="39" s="1"/>
  <c r="AT473" i="39"/>
  <c r="AW473" i="39" s="1"/>
  <c r="AT469" i="39"/>
  <c r="AW469" i="39" s="1"/>
  <c r="AT465" i="39"/>
  <c r="AW465" i="39" s="1"/>
  <c r="AT461" i="39"/>
  <c r="AW461" i="39" s="1"/>
  <c r="AT457" i="39"/>
  <c r="AW457" i="39" s="1"/>
  <c r="AT764" i="39"/>
  <c r="AW764" i="39" s="1"/>
  <c r="AT743" i="39"/>
  <c r="AW743" i="39" s="1"/>
  <c r="AT719" i="39"/>
  <c r="AW719" i="39" s="1"/>
  <c r="AT700" i="39"/>
  <c r="AW700" i="39" s="1"/>
  <c r="AT681" i="39"/>
  <c r="AW681" i="39" s="1"/>
  <c r="AT679" i="39"/>
  <c r="AW679" i="39" s="1"/>
  <c r="AT646" i="39"/>
  <c r="AW646" i="39" s="1"/>
  <c r="AT611" i="39"/>
  <c r="AW611" i="39" s="1"/>
  <c r="AT606" i="39"/>
  <c r="AW606" i="39" s="1"/>
  <c r="AT602" i="39"/>
  <c r="AW602" i="39" s="1"/>
  <c r="AT598" i="39"/>
  <c r="AW598" i="39" s="1"/>
  <c r="AT594" i="39"/>
  <c r="AW594" i="39" s="1"/>
  <c r="AT590" i="39"/>
  <c r="AW590" i="39" s="1"/>
  <c r="AT586" i="39"/>
  <c r="AW586" i="39" s="1"/>
  <c r="AT582" i="39"/>
  <c r="AW582" i="39" s="1"/>
  <c r="AT578" i="39"/>
  <c r="AW578" i="39" s="1"/>
  <c r="AT574" i="39"/>
  <c r="AW574" i="39" s="1"/>
  <c r="AT570" i="39"/>
  <c r="AW570" i="39" s="1"/>
  <c r="AT566" i="39"/>
  <c r="AW566" i="39" s="1"/>
  <c r="AT562" i="39"/>
  <c r="AW562" i="39" s="1"/>
  <c r="AT558" i="39"/>
  <c r="AW558" i="39" s="1"/>
  <c r="AT554" i="39"/>
  <c r="AW554" i="39" s="1"/>
  <c r="AT550" i="39"/>
  <c r="AW550" i="39" s="1"/>
  <c r="AT546" i="39"/>
  <c r="AW546" i="39" s="1"/>
  <c r="AT542" i="39"/>
  <c r="AW542" i="39" s="1"/>
  <c r="AT538" i="39"/>
  <c r="AW538" i="39" s="1"/>
  <c r="AT534" i="39"/>
  <c r="AW534" i="39" s="1"/>
  <c r="AT530" i="39"/>
  <c r="AW530" i="39" s="1"/>
  <c r="AT526" i="39"/>
  <c r="AW526" i="39" s="1"/>
  <c r="AT522" i="39"/>
  <c r="AW522" i="39" s="1"/>
  <c r="AT518" i="39"/>
  <c r="AW518" i="39" s="1"/>
  <c r="AT514" i="39"/>
  <c r="AW514" i="39" s="1"/>
  <c r="AT510" i="39"/>
  <c r="AW510" i="39" s="1"/>
  <c r="AT506" i="39"/>
  <c r="AW506" i="39" s="1"/>
  <c r="AT502" i="39"/>
  <c r="AW502" i="39" s="1"/>
  <c r="AT498" i="39"/>
  <c r="AW498" i="39" s="1"/>
  <c r="AT494" i="39"/>
  <c r="AW494" i="39" s="1"/>
  <c r="AT490" i="39"/>
  <c r="AW490" i="39" s="1"/>
  <c r="AT486" i="39"/>
  <c r="AW486" i="39" s="1"/>
  <c r="AT482" i="39"/>
  <c r="AW482" i="39" s="1"/>
  <c r="AT478" i="39"/>
  <c r="AW478" i="39" s="1"/>
  <c r="AT474" i="39"/>
  <c r="AW474" i="39" s="1"/>
  <c r="AT470" i="39"/>
  <c r="AW470" i="39" s="1"/>
  <c r="AT466" i="39"/>
  <c r="AW466" i="39" s="1"/>
  <c r="AT462" i="39"/>
  <c r="AW462" i="39" s="1"/>
  <c r="AT458" i="39"/>
  <c r="AW458" i="39" s="1"/>
  <c r="AT454" i="39"/>
  <c r="AW454" i="39" s="1"/>
  <c r="AT450" i="39"/>
  <c r="AW450" i="39" s="1"/>
  <c r="AT445" i="39"/>
  <c r="AW445" i="39" s="1"/>
  <c r="AT444" i="39"/>
  <c r="AW444" i="39" s="1"/>
  <c r="AT786" i="39"/>
  <c r="AW786" i="39" s="1"/>
  <c r="AT708" i="39"/>
  <c r="AW708" i="39" s="1"/>
  <c r="AT689" i="39"/>
  <c r="AW689" i="39" s="1"/>
  <c r="AT670" i="39"/>
  <c r="AW670" i="39" s="1"/>
  <c r="AT657" i="39"/>
  <c r="AW657" i="39" s="1"/>
  <c r="AT621" i="39"/>
  <c r="AW621" i="39" s="1"/>
  <c r="AT617" i="39"/>
  <c r="AW617" i="39" s="1"/>
  <c r="AT613" i="39"/>
  <c r="AW613" i="39" s="1"/>
  <c r="AT607" i="39"/>
  <c r="AW607" i="39" s="1"/>
  <c r="AT603" i="39"/>
  <c r="AW603" i="39" s="1"/>
  <c r="AT599" i="39"/>
  <c r="AW599" i="39" s="1"/>
  <c r="AT595" i="39"/>
  <c r="AW595" i="39" s="1"/>
  <c r="AT591" i="39"/>
  <c r="AW591" i="39" s="1"/>
  <c r="AT587" i="39"/>
  <c r="AW587" i="39" s="1"/>
  <c r="AT583" i="39"/>
  <c r="AW583" i="39" s="1"/>
  <c r="AT579" i="39"/>
  <c r="AW579" i="39" s="1"/>
  <c r="AT575" i="39"/>
  <c r="AW575" i="39" s="1"/>
  <c r="AT571" i="39"/>
  <c r="AW571" i="39" s="1"/>
  <c r="AT567" i="39"/>
  <c r="AW567" i="39" s="1"/>
  <c r="AT563" i="39"/>
  <c r="AW563" i="39" s="1"/>
  <c r="AT559" i="39"/>
  <c r="AW559" i="39" s="1"/>
  <c r="AT555" i="39"/>
  <c r="AW555" i="39" s="1"/>
  <c r="AT551" i="39"/>
  <c r="AW551" i="39" s="1"/>
  <c r="AT547" i="39"/>
  <c r="AW547" i="39" s="1"/>
  <c r="AT543" i="39"/>
  <c r="AW543" i="39" s="1"/>
  <c r="AT539" i="39"/>
  <c r="AW539" i="39" s="1"/>
  <c r="AT535" i="39"/>
  <c r="AW535" i="39" s="1"/>
  <c r="AT531" i="39"/>
  <c r="AW531" i="39" s="1"/>
  <c r="AT527" i="39"/>
  <c r="AW527" i="39" s="1"/>
  <c r="AT523" i="39"/>
  <c r="AW523" i="39" s="1"/>
  <c r="AT519" i="39"/>
  <c r="AW519" i="39" s="1"/>
  <c r="AT515" i="39"/>
  <c r="AW515" i="39" s="1"/>
  <c r="AT511" i="39"/>
  <c r="AW511" i="39" s="1"/>
  <c r="AT507" i="39"/>
  <c r="AW507" i="39" s="1"/>
  <c r="AT503" i="39"/>
  <c r="AW503" i="39" s="1"/>
  <c r="AT499" i="39"/>
  <c r="AW499" i="39" s="1"/>
  <c r="AT495" i="39"/>
  <c r="AW495" i="39" s="1"/>
  <c r="AT491" i="39"/>
  <c r="AW491" i="39" s="1"/>
  <c r="AT487" i="39"/>
  <c r="AW487" i="39" s="1"/>
  <c r="AT483" i="39"/>
  <c r="AW483" i="39" s="1"/>
  <c r="AT479" i="39"/>
  <c r="AW479" i="39" s="1"/>
  <c r="AT475" i="39"/>
  <c r="AW475" i="39" s="1"/>
  <c r="AT471" i="39"/>
  <c r="AW471" i="39" s="1"/>
  <c r="AT467" i="39"/>
  <c r="AW467" i="39" s="1"/>
  <c r="AT463" i="39"/>
  <c r="AW463" i="39" s="1"/>
  <c r="AT459" i="39"/>
  <c r="AW459" i="39" s="1"/>
  <c r="AT609" i="39"/>
  <c r="AW609" i="39" s="1"/>
  <c r="AT600" i="39"/>
  <c r="AW600" i="39" s="1"/>
  <c r="AT584" i="39"/>
  <c r="AW584" i="39" s="1"/>
  <c r="AT568" i="39"/>
  <c r="AW568" i="39" s="1"/>
  <c r="AT552" i="39"/>
  <c r="AW552" i="39" s="1"/>
  <c r="AT536" i="39"/>
  <c r="AW536" i="39" s="1"/>
  <c r="AT520" i="39"/>
  <c r="AW520" i="39" s="1"/>
  <c r="AT504" i="39"/>
  <c r="AW504" i="39" s="1"/>
  <c r="AT488" i="39"/>
  <c r="AW488" i="39" s="1"/>
  <c r="AT472" i="39"/>
  <c r="AW472" i="39" s="1"/>
  <c r="AT456" i="39"/>
  <c r="AW456" i="39" s="1"/>
  <c r="AT453" i="39"/>
  <c r="AW453" i="39" s="1"/>
  <c r="AT447" i="39"/>
  <c r="AW447" i="39" s="1"/>
  <c r="AT441" i="39"/>
  <c r="AW441" i="39" s="1"/>
  <c r="AT440" i="39"/>
  <c r="AW440" i="39" s="1"/>
  <c r="AT435" i="39"/>
  <c r="AW435" i="39" s="1"/>
  <c r="AT430" i="39"/>
  <c r="AW430" i="39" s="1"/>
  <c r="AT425" i="39"/>
  <c r="AW425" i="39" s="1"/>
  <c r="AT424" i="39"/>
  <c r="AW424" i="39" s="1"/>
  <c r="AT419" i="39"/>
  <c r="AW419" i="39" s="1"/>
  <c r="AT414" i="39"/>
  <c r="AW414" i="39" s="1"/>
  <c r="AT409" i="39"/>
  <c r="AW409" i="39" s="1"/>
  <c r="AT408" i="39"/>
  <c r="AW408" i="39" s="1"/>
  <c r="AT403" i="39"/>
  <c r="AW403" i="39" s="1"/>
  <c r="AT398" i="39"/>
  <c r="AW398" i="39" s="1"/>
  <c r="AT393" i="39"/>
  <c r="AW393" i="39" s="1"/>
  <c r="AT392" i="39"/>
  <c r="AW392" i="39" s="1"/>
  <c r="AT387" i="39"/>
  <c r="AW387" i="39" s="1"/>
  <c r="AT382" i="39"/>
  <c r="AW382" i="39" s="1"/>
  <c r="AT377" i="39"/>
  <c r="AW377" i="39" s="1"/>
  <c r="AT376" i="39"/>
  <c r="AW376" i="39" s="1"/>
  <c r="AT371" i="39"/>
  <c r="AW371" i="39" s="1"/>
  <c r="AT366" i="39"/>
  <c r="AW366" i="39" s="1"/>
  <c r="AT361" i="39"/>
  <c r="AW361" i="39" s="1"/>
  <c r="AT360" i="39"/>
  <c r="AW360" i="39" s="1"/>
  <c r="AT355" i="39"/>
  <c r="AW355" i="39" s="1"/>
  <c r="AT641" i="39"/>
  <c r="AW641" i="39" s="1"/>
  <c r="AT618" i="39"/>
  <c r="AW618" i="39" s="1"/>
  <c r="AT604" i="39"/>
  <c r="AW604" i="39" s="1"/>
  <c r="AT588" i="39"/>
  <c r="AW588" i="39" s="1"/>
  <c r="AT572" i="39"/>
  <c r="AW572" i="39" s="1"/>
  <c r="AT556" i="39"/>
  <c r="AW556" i="39" s="1"/>
  <c r="AT540" i="39"/>
  <c r="AW540" i="39" s="1"/>
  <c r="AT524" i="39"/>
  <c r="AW524" i="39" s="1"/>
  <c r="AT508" i="39"/>
  <c r="AW508" i="39" s="1"/>
  <c r="AT492" i="39"/>
  <c r="AW492" i="39" s="1"/>
  <c r="AT476" i="39"/>
  <c r="AW476" i="39" s="1"/>
  <c r="AT460" i="39"/>
  <c r="AW460" i="39" s="1"/>
  <c r="AT455" i="39"/>
  <c r="AW455" i="39" s="1"/>
  <c r="AT449" i="39"/>
  <c r="AW449" i="39" s="1"/>
  <c r="AT448" i="39"/>
  <c r="AW448" i="39" s="1"/>
  <c r="AT442" i="39"/>
  <c r="AW442" i="39" s="1"/>
  <c r="AT437" i="39"/>
  <c r="AW437" i="39" s="1"/>
  <c r="AT436" i="39"/>
  <c r="AW436" i="39" s="1"/>
  <c r="AT431" i="39"/>
  <c r="AW431" i="39" s="1"/>
  <c r="AT426" i="39"/>
  <c r="AW426" i="39" s="1"/>
  <c r="AT421" i="39"/>
  <c r="AW421" i="39" s="1"/>
  <c r="AT420" i="39"/>
  <c r="AW420" i="39" s="1"/>
  <c r="AT415" i="39"/>
  <c r="AW415" i="39" s="1"/>
  <c r="AT410" i="39"/>
  <c r="AW410" i="39" s="1"/>
  <c r="AT405" i="39"/>
  <c r="AW405" i="39" s="1"/>
  <c r="AT404" i="39"/>
  <c r="AW404" i="39" s="1"/>
  <c r="AT399" i="39"/>
  <c r="AW399" i="39" s="1"/>
  <c r="AT394" i="39"/>
  <c r="AW394" i="39" s="1"/>
  <c r="AT389" i="39"/>
  <c r="AW389" i="39" s="1"/>
  <c r="AT388" i="39"/>
  <c r="AW388" i="39" s="1"/>
  <c r="AT383" i="39"/>
  <c r="AW383" i="39" s="1"/>
  <c r="AT378" i="39"/>
  <c r="AW378" i="39" s="1"/>
  <c r="AT373" i="39"/>
  <c r="AW373" i="39" s="1"/>
  <c r="AT372" i="39"/>
  <c r="AW372" i="39" s="1"/>
  <c r="AT367" i="39"/>
  <c r="AW367" i="39" s="1"/>
  <c r="AT362" i="39"/>
  <c r="AW362" i="39" s="1"/>
  <c r="AT357" i="39"/>
  <c r="AW357" i="39" s="1"/>
  <c r="AT356" i="39"/>
  <c r="AW356" i="39" s="1"/>
  <c r="AT351" i="39"/>
  <c r="AW351" i="39" s="1"/>
  <c r="AT651" i="39"/>
  <c r="AW651" i="39" s="1"/>
  <c r="AT625" i="39"/>
  <c r="AW625" i="39" s="1"/>
  <c r="AT614" i="39"/>
  <c r="AW614" i="39" s="1"/>
  <c r="AT592" i="39"/>
  <c r="AW592" i="39" s="1"/>
  <c r="AT576" i="39"/>
  <c r="AW576" i="39" s="1"/>
  <c r="AT560" i="39"/>
  <c r="AW560" i="39" s="1"/>
  <c r="AT544" i="39"/>
  <c r="AW544" i="39" s="1"/>
  <c r="AT528" i="39"/>
  <c r="AW528" i="39" s="1"/>
  <c r="AT512" i="39"/>
  <c r="AW512" i="39" s="1"/>
  <c r="AT496" i="39"/>
  <c r="AW496" i="39" s="1"/>
  <c r="AT480" i="39"/>
  <c r="AW480" i="39" s="1"/>
  <c r="AT464" i="39"/>
  <c r="AW464" i="39" s="1"/>
  <c r="AT451" i="39"/>
  <c r="AW451" i="39" s="1"/>
  <c r="AT443" i="39"/>
  <c r="AW443" i="39" s="1"/>
  <c r="AT438" i="39"/>
  <c r="AW438" i="39" s="1"/>
  <c r="AT433" i="39"/>
  <c r="AW433" i="39" s="1"/>
  <c r="AT432" i="39"/>
  <c r="AW432" i="39" s="1"/>
  <c r="AT427" i="39"/>
  <c r="AW427" i="39" s="1"/>
  <c r="AT422" i="39"/>
  <c r="AW422" i="39" s="1"/>
  <c r="AT417" i="39"/>
  <c r="AW417" i="39" s="1"/>
  <c r="AT416" i="39"/>
  <c r="AW416" i="39" s="1"/>
  <c r="AT411" i="39"/>
  <c r="AW411" i="39" s="1"/>
  <c r="AT406" i="39"/>
  <c r="AW406" i="39" s="1"/>
  <c r="AT401" i="39"/>
  <c r="AW401" i="39" s="1"/>
  <c r="AT400" i="39"/>
  <c r="AW400" i="39" s="1"/>
  <c r="AT395" i="39"/>
  <c r="AW395" i="39" s="1"/>
  <c r="AT390" i="39"/>
  <c r="AW390" i="39" s="1"/>
  <c r="AT385" i="39"/>
  <c r="AW385" i="39" s="1"/>
  <c r="AT384" i="39"/>
  <c r="AW384" i="39" s="1"/>
  <c r="AT379" i="39"/>
  <c r="AW379" i="39" s="1"/>
  <c r="AT374" i="39"/>
  <c r="AW374" i="39" s="1"/>
  <c r="AT369" i="39"/>
  <c r="AW369" i="39" s="1"/>
  <c r="AT368" i="39"/>
  <c r="AW368" i="39" s="1"/>
  <c r="AT363" i="39"/>
  <c r="AW363" i="39" s="1"/>
  <c r="AT358" i="39"/>
  <c r="AW358" i="39" s="1"/>
  <c r="AT353" i="39"/>
  <c r="AW353" i="39" s="1"/>
  <c r="AT352" i="39"/>
  <c r="AW352" i="39" s="1"/>
  <c r="AT564" i="39"/>
  <c r="AW564" i="39" s="1"/>
  <c r="AT500" i="39"/>
  <c r="AW500" i="39" s="1"/>
  <c r="AT452" i="39"/>
  <c r="AW452" i="39" s="1"/>
  <c r="AT434" i="39"/>
  <c r="AW434" i="39" s="1"/>
  <c r="AT413" i="39"/>
  <c r="AW413" i="39" s="1"/>
  <c r="AT412" i="39"/>
  <c r="AW412" i="39" s="1"/>
  <c r="AT391" i="39"/>
  <c r="AW391" i="39" s="1"/>
  <c r="AT370" i="39"/>
  <c r="AW370" i="39" s="1"/>
  <c r="AT580" i="39"/>
  <c r="AW580" i="39" s="1"/>
  <c r="AT516" i="39"/>
  <c r="AW516" i="39" s="1"/>
  <c r="AT446" i="39"/>
  <c r="AW446" i="39" s="1"/>
  <c r="AT439" i="39"/>
  <c r="AW439" i="39" s="1"/>
  <c r="AT418" i="39"/>
  <c r="AW418" i="39" s="1"/>
  <c r="AT397" i="39"/>
  <c r="AW397" i="39" s="1"/>
  <c r="AT396" i="39"/>
  <c r="AW396" i="39" s="1"/>
  <c r="AT375" i="39"/>
  <c r="AW375" i="39" s="1"/>
  <c r="AT354" i="39"/>
  <c r="AW354" i="39" s="1"/>
  <c r="AT596" i="39"/>
  <c r="AW596" i="39" s="1"/>
  <c r="AT532" i="39"/>
  <c r="AW532" i="39" s="1"/>
  <c r="AT468" i="39"/>
  <c r="AW468" i="39" s="1"/>
  <c r="AT423" i="39"/>
  <c r="AW423" i="39" s="1"/>
  <c r="AT402" i="39"/>
  <c r="AW402" i="39" s="1"/>
  <c r="AT381" i="39"/>
  <c r="AW381" i="39" s="1"/>
  <c r="AT380" i="39"/>
  <c r="AW380" i="39" s="1"/>
  <c r="AT359" i="39"/>
  <c r="AW359" i="39" s="1"/>
  <c r="AT429" i="39"/>
  <c r="AW429" i="39" s="1"/>
  <c r="AT386" i="39"/>
  <c r="AW386" i="39" s="1"/>
  <c r="AT745" i="39"/>
  <c r="AW745" i="39" s="1"/>
  <c r="AT365" i="39"/>
  <c r="AW365" i="39" s="1"/>
  <c r="AT484" i="39"/>
  <c r="AW484" i="39" s="1"/>
  <c r="AT428" i="39"/>
  <c r="AW428" i="39" s="1"/>
  <c r="AT347" i="39"/>
  <c r="AW347" i="39" s="1"/>
  <c r="AT345" i="39"/>
  <c r="AW345" i="39" s="1"/>
  <c r="AT343" i="39"/>
  <c r="AW343" i="39" s="1"/>
  <c r="AT335" i="39"/>
  <c r="AW335" i="39" s="1"/>
  <c r="AT331" i="39"/>
  <c r="AW331" i="39" s="1"/>
  <c r="AT327" i="39"/>
  <c r="AW327" i="39" s="1"/>
  <c r="AT315" i="39"/>
  <c r="AW315" i="39" s="1"/>
  <c r="AT313" i="39"/>
  <c r="AW313" i="39" s="1"/>
  <c r="AT307" i="39"/>
  <c r="AW307" i="39" s="1"/>
  <c r="AT305" i="39"/>
  <c r="AW305" i="39" s="1"/>
  <c r="AT299" i="39"/>
  <c r="AW299" i="39" s="1"/>
  <c r="AT295" i="39"/>
  <c r="AW295" i="39" s="1"/>
  <c r="AT293" i="39"/>
  <c r="AW293" i="39" s="1"/>
  <c r="AT289" i="39"/>
  <c r="AW289" i="39" s="1"/>
  <c r="AT283" i="39"/>
  <c r="AW283" i="39" s="1"/>
  <c r="AT277" i="39"/>
  <c r="AW277" i="39" s="1"/>
  <c r="AT275" i="39"/>
  <c r="AW275" i="39" s="1"/>
  <c r="AT273" i="39"/>
  <c r="AW273" i="39" s="1"/>
  <c r="AT271" i="39"/>
  <c r="AW271" i="39" s="1"/>
  <c r="AT263" i="39"/>
  <c r="AW263" i="39" s="1"/>
  <c r="AT261" i="39"/>
  <c r="AW261" i="39" s="1"/>
  <c r="AT257" i="39"/>
  <c r="AW257" i="39" s="1"/>
  <c r="AT251" i="39"/>
  <c r="AW251" i="39" s="1"/>
  <c r="AT243" i="39"/>
  <c r="AW243" i="39" s="1"/>
  <c r="AT237" i="39"/>
  <c r="AW237" i="39" s="1"/>
  <c r="AT229" i="39"/>
  <c r="AW229" i="39" s="1"/>
  <c r="AT223" i="39"/>
  <c r="AW223" i="39" s="1"/>
  <c r="AT215" i="39"/>
  <c r="AW215" i="39" s="1"/>
  <c r="AT211" i="39"/>
  <c r="AW211" i="39" s="1"/>
  <c r="AT207" i="39"/>
  <c r="AW207" i="39" s="1"/>
  <c r="AT205" i="39"/>
  <c r="AW205" i="39" s="1"/>
  <c r="AT201" i="39"/>
  <c r="AW201" i="39" s="1"/>
  <c r="AT197" i="39"/>
  <c r="AW197" i="39" s="1"/>
  <c r="AT193" i="39"/>
  <c r="AW193" i="39" s="1"/>
  <c r="AT187" i="39"/>
  <c r="AW187" i="39" s="1"/>
  <c r="AT179" i="39"/>
  <c r="AW179" i="39" s="1"/>
  <c r="AT175" i="39"/>
  <c r="AW175" i="39" s="1"/>
  <c r="AT173" i="39"/>
  <c r="AW173" i="39" s="1"/>
  <c r="AT171" i="39"/>
  <c r="AW171" i="39" s="1"/>
  <c r="AT169" i="39"/>
  <c r="AW169" i="39" s="1"/>
  <c r="AT163" i="39"/>
  <c r="AW163" i="39" s="1"/>
  <c r="AT161" i="39"/>
  <c r="AW161" i="39" s="1"/>
  <c r="AT155" i="39"/>
  <c r="AW155" i="39" s="1"/>
  <c r="AT153" i="39"/>
  <c r="AW153" i="39" s="1"/>
  <c r="AT149" i="39"/>
  <c r="AW149" i="39" s="1"/>
  <c r="AT147" i="39"/>
  <c r="AW147" i="39" s="1"/>
  <c r="AT143" i="39"/>
  <c r="AW143" i="39" s="1"/>
  <c r="AT139" i="39"/>
  <c r="AW139" i="39" s="1"/>
  <c r="AT348" i="39"/>
  <c r="AW348" i="39" s="1"/>
  <c r="AT328" i="39"/>
  <c r="AW328" i="39" s="1"/>
  <c r="AT316" i="39"/>
  <c r="AW316" i="39" s="1"/>
  <c r="AT310" i="39"/>
  <c r="AW310" i="39" s="1"/>
  <c r="AT308" i="39"/>
  <c r="AW308" i="39" s="1"/>
  <c r="AT300" i="39"/>
  <c r="AW300" i="39" s="1"/>
  <c r="AT296" i="39"/>
  <c r="AW296" i="39" s="1"/>
  <c r="AT290" i="39"/>
  <c r="AW290" i="39" s="1"/>
  <c r="AT284" i="39"/>
  <c r="AW284" i="39" s="1"/>
  <c r="AT278" i="39"/>
  <c r="AW278" i="39" s="1"/>
  <c r="AT266" i="39"/>
  <c r="AW266" i="39" s="1"/>
  <c r="AT264" i="39"/>
  <c r="AW264" i="39" s="1"/>
  <c r="AT258" i="39"/>
  <c r="AW258" i="39" s="1"/>
  <c r="AT254" i="39"/>
  <c r="AW254" i="39" s="1"/>
  <c r="AT252" i="39"/>
  <c r="AW252" i="39" s="1"/>
  <c r="AT244" i="39"/>
  <c r="AW244" i="39" s="1"/>
  <c r="AT238" i="39"/>
  <c r="AW238" i="39" s="1"/>
  <c r="AT232" i="39"/>
  <c r="AW232" i="39" s="1"/>
  <c r="AT230" i="39"/>
  <c r="AW230" i="39" s="1"/>
  <c r="AT216" i="39"/>
  <c r="AW216" i="39" s="1"/>
  <c r="AT212" i="39"/>
  <c r="AW212" i="39" s="1"/>
  <c r="AT202" i="39"/>
  <c r="AW202" i="39" s="1"/>
  <c r="AT198" i="39"/>
  <c r="AW198" i="39" s="1"/>
  <c r="AT194" i="39"/>
  <c r="AW194" i="39" s="1"/>
  <c r="AT188" i="39"/>
  <c r="AW188" i="39" s="1"/>
  <c r="AT182" i="39"/>
  <c r="AW182" i="39" s="1"/>
  <c r="AT180" i="39"/>
  <c r="AW180" i="39" s="1"/>
  <c r="AT176" i="39"/>
  <c r="AW176" i="39" s="1"/>
  <c r="AT164" i="39"/>
  <c r="AW164" i="39" s="1"/>
  <c r="AT144" i="39"/>
  <c r="AW144" i="39" s="1"/>
  <c r="AT124" i="39"/>
  <c r="AW124" i="39" s="1"/>
  <c r="AT122" i="39"/>
  <c r="AW122" i="39" s="1"/>
  <c r="AT110" i="39"/>
  <c r="AW110" i="39" s="1"/>
  <c r="AT104" i="39"/>
  <c r="AW104" i="39" s="1"/>
  <c r="AT98" i="39"/>
  <c r="AW98" i="39" s="1"/>
  <c r="AT92" i="39"/>
  <c r="AW92" i="39" s="1"/>
  <c r="AT90" i="39"/>
  <c r="AW90" i="39" s="1"/>
  <c r="AT548" i="39"/>
  <c r="AW548" i="39" s="1"/>
  <c r="AT407" i="39"/>
  <c r="AW407" i="39" s="1"/>
  <c r="AT349" i="39"/>
  <c r="AW349" i="39" s="1"/>
  <c r="AT329" i="39"/>
  <c r="AW329" i="39" s="1"/>
  <c r="AT325" i="39"/>
  <c r="AW325" i="39" s="1"/>
  <c r="AT321" i="39"/>
  <c r="AW321" i="39" s="1"/>
  <c r="AT317" i="39"/>
  <c r="AW317" i="39" s="1"/>
  <c r="AT311" i="39"/>
  <c r="AW311" i="39" s="1"/>
  <c r="AT301" i="39"/>
  <c r="AW301" i="39" s="1"/>
  <c r="AT297" i="39"/>
  <c r="AW297" i="39" s="1"/>
  <c r="AT291" i="39"/>
  <c r="AW291" i="39" s="1"/>
  <c r="AT285" i="39"/>
  <c r="AW285" i="39" s="1"/>
  <c r="AT279" i="39"/>
  <c r="AW279" i="39" s="1"/>
  <c r="AT269" i="39"/>
  <c r="AW269" i="39" s="1"/>
  <c r="AT267" i="39"/>
  <c r="AW267" i="39" s="1"/>
  <c r="AT259" i="39"/>
  <c r="AW259" i="39" s="1"/>
  <c r="AT255" i="39"/>
  <c r="AW255" i="39" s="1"/>
  <c r="AT245" i="39"/>
  <c r="AW245" i="39" s="1"/>
  <c r="AT241" i="39"/>
  <c r="AW241" i="39" s="1"/>
  <c r="AT239" i="39"/>
  <c r="AW239" i="39" s="1"/>
  <c r="AT233" i="39"/>
  <c r="AW233" i="39" s="1"/>
  <c r="AT217" i="39"/>
  <c r="AW217" i="39" s="1"/>
  <c r="AT213" i="39"/>
  <c r="AW213" i="39" s="1"/>
  <c r="AT203" i="39"/>
  <c r="AW203" i="39" s="1"/>
  <c r="AT199" i="39"/>
  <c r="AW199" i="39" s="1"/>
  <c r="AT195" i="39"/>
  <c r="AW195" i="39" s="1"/>
  <c r="AT191" i="39"/>
  <c r="AW191" i="39" s="1"/>
  <c r="AT189" i="39"/>
  <c r="AW189" i="39" s="1"/>
  <c r="AT185" i="39"/>
  <c r="AW185" i="39" s="1"/>
  <c r="AT183" i="39"/>
  <c r="AW183" i="39" s="1"/>
  <c r="AT177" i="39"/>
  <c r="AW177" i="39" s="1"/>
  <c r="AT159" i="39"/>
  <c r="AW159" i="39" s="1"/>
  <c r="AT145" i="39"/>
  <c r="AW145" i="39" s="1"/>
  <c r="CA997" i="39"/>
  <c r="CD997" i="39" s="1"/>
  <c r="CA995" i="39"/>
  <c r="CD995" i="39" s="1"/>
  <c r="CA989" i="39"/>
  <c r="CD989" i="39" s="1"/>
  <c r="CA988" i="39"/>
  <c r="CD988" i="39" s="1"/>
  <c r="CA983" i="39"/>
  <c r="CD983" i="39" s="1"/>
  <c r="CA999" i="39"/>
  <c r="CD999" i="39" s="1"/>
  <c r="CA993" i="39"/>
  <c r="CD993" i="39" s="1"/>
  <c r="CA991" i="39"/>
  <c r="CD991" i="39" s="1"/>
  <c r="CA986" i="39"/>
  <c r="CD986" i="39" s="1"/>
  <c r="CA981" i="39"/>
  <c r="CD981" i="39" s="1"/>
  <c r="CA980" i="39"/>
  <c r="CD980" i="39" s="1"/>
  <c r="CA994" i="39"/>
  <c r="CD994" i="39" s="1"/>
  <c r="CA992" i="39"/>
  <c r="CD992" i="39" s="1"/>
  <c r="CA982" i="39"/>
  <c r="CD982" i="39" s="1"/>
  <c r="CA977" i="39"/>
  <c r="CD977" i="39" s="1"/>
  <c r="CA976" i="39"/>
  <c r="CD976" i="39" s="1"/>
  <c r="CA972" i="39"/>
  <c r="CD972" i="39" s="1"/>
  <c r="CA998" i="39"/>
  <c r="CD998" i="39" s="1"/>
  <c r="CA996" i="39"/>
  <c r="CD996" i="39" s="1"/>
  <c r="CA985" i="39"/>
  <c r="CD985" i="39" s="1"/>
  <c r="CA984" i="39"/>
  <c r="CD984" i="39" s="1"/>
  <c r="CA978" i="39"/>
  <c r="CD978" i="39" s="1"/>
  <c r="CA973" i="39"/>
  <c r="CD973" i="39" s="1"/>
  <c r="CA969" i="39"/>
  <c r="CD969" i="39" s="1"/>
  <c r="CA1000" i="39"/>
  <c r="CD1000" i="39" s="1"/>
  <c r="CA987" i="39"/>
  <c r="CD987" i="39" s="1"/>
  <c r="CA979" i="39"/>
  <c r="CD979" i="39" s="1"/>
  <c r="CA970" i="39"/>
  <c r="CD970" i="39" s="1"/>
  <c r="CA966" i="39"/>
  <c r="CD966" i="39" s="1"/>
  <c r="CA962" i="39"/>
  <c r="CD962" i="39" s="1"/>
  <c r="CA958" i="39"/>
  <c r="CD958" i="39" s="1"/>
  <c r="CA953" i="39"/>
  <c r="CD953" i="39" s="1"/>
  <c r="CA952" i="39"/>
  <c r="CD952" i="39" s="1"/>
  <c r="CA947" i="39"/>
  <c r="CD947" i="39" s="1"/>
  <c r="CA942" i="39"/>
  <c r="CD942" i="39" s="1"/>
  <c r="CA938" i="39"/>
  <c r="CD938" i="39" s="1"/>
  <c r="CA934" i="39"/>
  <c r="CD934" i="39" s="1"/>
  <c r="CA990" i="39"/>
  <c r="CD990" i="39" s="1"/>
  <c r="CA974" i="39"/>
  <c r="CD974" i="39" s="1"/>
  <c r="CA968" i="39"/>
  <c r="CD968" i="39" s="1"/>
  <c r="CA963" i="39"/>
  <c r="CD963" i="39" s="1"/>
  <c r="CA957" i="39"/>
  <c r="CD957" i="39" s="1"/>
  <c r="CA956" i="39"/>
  <c r="CD956" i="39" s="1"/>
  <c r="CA950" i="39"/>
  <c r="CD950" i="39" s="1"/>
  <c r="CA955" i="39"/>
  <c r="CD955" i="39" s="1"/>
  <c r="CA954" i="39"/>
  <c r="CD954" i="39" s="1"/>
  <c r="CA948" i="39"/>
  <c r="CD948" i="39" s="1"/>
  <c r="CA946" i="39"/>
  <c r="CD946" i="39" s="1"/>
  <c r="CA940" i="39"/>
  <c r="CD940" i="39" s="1"/>
  <c r="CA935" i="39"/>
  <c r="CD935" i="39" s="1"/>
  <c r="CA967" i="39"/>
  <c r="CD967" i="39" s="1"/>
  <c r="CA951" i="39"/>
  <c r="CD951" i="39" s="1"/>
  <c r="CA943" i="39"/>
  <c r="CD943" i="39" s="1"/>
  <c r="CA937" i="39"/>
  <c r="CD937" i="39" s="1"/>
  <c r="CA931" i="39"/>
  <c r="CD931" i="39" s="1"/>
  <c r="CA927" i="39"/>
  <c r="CD927" i="39" s="1"/>
  <c r="CA923" i="39"/>
  <c r="CD923" i="39" s="1"/>
  <c r="CA919" i="39"/>
  <c r="CD919" i="39" s="1"/>
  <c r="CA961" i="39"/>
  <c r="CD961" i="39" s="1"/>
  <c r="CA960" i="39"/>
  <c r="CD960" i="39" s="1"/>
  <c r="CA959" i="39"/>
  <c r="CD959" i="39" s="1"/>
  <c r="CA933" i="39"/>
  <c r="CD933" i="39" s="1"/>
  <c r="CA930" i="39"/>
  <c r="CD930" i="39" s="1"/>
  <c r="CA925" i="39"/>
  <c r="CD925" i="39" s="1"/>
  <c r="CA920" i="39"/>
  <c r="CD920" i="39" s="1"/>
  <c r="CA914" i="39"/>
  <c r="CD914" i="39" s="1"/>
  <c r="CA910" i="39"/>
  <c r="CD910" i="39" s="1"/>
  <c r="CA906" i="39"/>
  <c r="CD906" i="39" s="1"/>
  <c r="CA902" i="39"/>
  <c r="CD902" i="39" s="1"/>
  <c r="CA898" i="39"/>
  <c r="CD898" i="39" s="1"/>
  <c r="CA894" i="39"/>
  <c r="CD894" i="39" s="1"/>
  <c r="CA890" i="39"/>
  <c r="CD890" i="39" s="1"/>
  <c r="CA886" i="39"/>
  <c r="CD886" i="39" s="1"/>
  <c r="CA882" i="39"/>
  <c r="CD882" i="39" s="1"/>
  <c r="CA878" i="39"/>
  <c r="CD878" i="39" s="1"/>
  <c r="CA874" i="39"/>
  <c r="CD874" i="39" s="1"/>
  <c r="CA870" i="39"/>
  <c r="CD870" i="39" s="1"/>
  <c r="CA866" i="39"/>
  <c r="CD866" i="39" s="1"/>
  <c r="CA862" i="39"/>
  <c r="CD862" i="39" s="1"/>
  <c r="CA858" i="39"/>
  <c r="CD858" i="39" s="1"/>
  <c r="CA944" i="39"/>
  <c r="CD944" i="39" s="1"/>
  <c r="CA939" i="39"/>
  <c r="CD939" i="39" s="1"/>
  <c r="CA932" i="39"/>
  <c r="CD932" i="39" s="1"/>
  <c r="CA926" i="39"/>
  <c r="CD926" i="39" s="1"/>
  <c r="CA921" i="39"/>
  <c r="CD921" i="39" s="1"/>
  <c r="CA916" i="39"/>
  <c r="CD916" i="39" s="1"/>
  <c r="CA915" i="39"/>
  <c r="CD915" i="39" s="1"/>
  <c r="CA911" i="39"/>
  <c r="CD911" i="39" s="1"/>
  <c r="CA907" i="39"/>
  <c r="CD907" i="39" s="1"/>
  <c r="CA903" i="39"/>
  <c r="CD903" i="39" s="1"/>
  <c r="CA899" i="39"/>
  <c r="CD899" i="39" s="1"/>
  <c r="CA941" i="39"/>
  <c r="CD941" i="39" s="1"/>
  <c r="CA922" i="39"/>
  <c r="CD922" i="39" s="1"/>
  <c r="CA917" i="39"/>
  <c r="CD917" i="39" s="1"/>
  <c r="CA908" i="39"/>
  <c r="CD908" i="39" s="1"/>
  <c r="CA900" i="39"/>
  <c r="CD900" i="39" s="1"/>
  <c r="CA893" i="39"/>
  <c r="CD893" i="39" s="1"/>
  <c r="CA888" i="39"/>
  <c r="CD888" i="39" s="1"/>
  <c r="CA883" i="39"/>
  <c r="CD883" i="39" s="1"/>
  <c r="CA877" i="39"/>
  <c r="CD877" i="39" s="1"/>
  <c r="CA872" i="39"/>
  <c r="CD872" i="39" s="1"/>
  <c r="CA867" i="39"/>
  <c r="CD867" i="39" s="1"/>
  <c r="CA861" i="39"/>
  <c r="CD861" i="39" s="1"/>
  <c r="CA855" i="39"/>
  <c r="CD855" i="39" s="1"/>
  <c r="CA853" i="39"/>
  <c r="CD853" i="39" s="1"/>
  <c r="CA852" i="39"/>
  <c r="CD852" i="39" s="1"/>
  <c r="CA847" i="39"/>
  <c r="CD847" i="39" s="1"/>
  <c r="CA842" i="39"/>
  <c r="CD842" i="39" s="1"/>
  <c r="CA965" i="39"/>
  <c r="CD965" i="39" s="1"/>
  <c r="CA945" i="39"/>
  <c r="CD945" i="39" s="1"/>
  <c r="CA929" i="39"/>
  <c r="CD929" i="39" s="1"/>
  <c r="CA924" i="39"/>
  <c r="CD924" i="39" s="1"/>
  <c r="CA909" i="39"/>
  <c r="CD909" i="39" s="1"/>
  <c r="CA901" i="39"/>
  <c r="CD901" i="39" s="1"/>
  <c r="CA895" i="39"/>
  <c r="CD895" i="39" s="1"/>
  <c r="CA889" i="39"/>
  <c r="CD889" i="39" s="1"/>
  <c r="CA884" i="39"/>
  <c r="CD884" i="39" s="1"/>
  <c r="CA879" i="39"/>
  <c r="CD879" i="39" s="1"/>
  <c r="CA873" i="39"/>
  <c r="CD873" i="39" s="1"/>
  <c r="CA868" i="39"/>
  <c r="CD868" i="39" s="1"/>
  <c r="CA863" i="39"/>
  <c r="CD863" i="39" s="1"/>
  <c r="CA857" i="39"/>
  <c r="CD857" i="39" s="1"/>
  <c r="CA856" i="39"/>
  <c r="CD856" i="39" s="1"/>
  <c r="CA849" i="39"/>
  <c r="CD849" i="39" s="1"/>
  <c r="CA848" i="39"/>
  <c r="CD848" i="39" s="1"/>
  <c r="CA843" i="39"/>
  <c r="CD843" i="39" s="1"/>
  <c r="CA839" i="39"/>
  <c r="CD839" i="39" s="1"/>
  <c r="CA835" i="39"/>
  <c r="CD835" i="39" s="1"/>
  <c r="CA831" i="39"/>
  <c r="CD831" i="39" s="1"/>
  <c r="CA827" i="39"/>
  <c r="CD827" i="39" s="1"/>
  <c r="CA821" i="39"/>
  <c r="CD821" i="39" s="1"/>
  <c r="CA820" i="39"/>
  <c r="CD820" i="39" s="1"/>
  <c r="CA928" i="39"/>
  <c r="CD928" i="39" s="1"/>
  <c r="CA912" i="39"/>
  <c r="CD912" i="39" s="1"/>
  <c r="CA885" i="39"/>
  <c r="CD885" i="39" s="1"/>
  <c r="CA880" i="39"/>
  <c r="CD880" i="39" s="1"/>
  <c r="CA875" i="39"/>
  <c r="CD875" i="39" s="1"/>
  <c r="CA850" i="39"/>
  <c r="CD850" i="39" s="1"/>
  <c r="CA840" i="39"/>
  <c r="CD840" i="39" s="1"/>
  <c r="CA838" i="39"/>
  <c r="CD838" i="39" s="1"/>
  <c r="CA833" i="39"/>
  <c r="CD833" i="39" s="1"/>
  <c r="CA828" i="39"/>
  <c r="CD828" i="39" s="1"/>
  <c r="CA819" i="39"/>
  <c r="CD819" i="39" s="1"/>
  <c r="CA818" i="39"/>
  <c r="CD818" i="39" s="1"/>
  <c r="CA975" i="39"/>
  <c r="CD975" i="39" s="1"/>
  <c r="CA964" i="39"/>
  <c r="CD964" i="39" s="1"/>
  <c r="CA949" i="39"/>
  <c r="CD949" i="39" s="1"/>
  <c r="CA918" i="39"/>
  <c r="CD918" i="39" s="1"/>
  <c r="CA913" i="39"/>
  <c r="CD913" i="39" s="1"/>
  <c r="CA897" i="39"/>
  <c r="CD897" i="39" s="1"/>
  <c r="CA892" i="39"/>
  <c r="CD892" i="39" s="1"/>
  <c r="CA887" i="39"/>
  <c r="CD887" i="39" s="1"/>
  <c r="CA865" i="39"/>
  <c r="CD865" i="39" s="1"/>
  <c r="CA860" i="39"/>
  <c r="CD860" i="39" s="1"/>
  <c r="CA851" i="39"/>
  <c r="CD851" i="39" s="1"/>
  <c r="CA841" i="39"/>
  <c r="CD841" i="39" s="1"/>
  <c r="CA834" i="39"/>
  <c r="CD834" i="39" s="1"/>
  <c r="CA829" i="39"/>
  <c r="CD829" i="39" s="1"/>
  <c r="CA822" i="39"/>
  <c r="CD822" i="39" s="1"/>
  <c r="CA815" i="39"/>
  <c r="CD815" i="39" s="1"/>
  <c r="CA811" i="39"/>
  <c r="CD811" i="39" s="1"/>
  <c r="CA805" i="39"/>
  <c r="CD805" i="39" s="1"/>
  <c r="CA804" i="39"/>
  <c r="CD804" i="39" s="1"/>
  <c r="CA800" i="39"/>
  <c r="CD800" i="39" s="1"/>
  <c r="CA796" i="39"/>
  <c r="CD796" i="39" s="1"/>
  <c r="CA790" i="39"/>
  <c r="CD790" i="39" s="1"/>
  <c r="CA936" i="39"/>
  <c r="CD936" i="39" s="1"/>
  <c r="CA904" i="39"/>
  <c r="CD904" i="39" s="1"/>
  <c r="CA896" i="39"/>
  <c r="CD896" i="39" s="1"/>
  <c r="CA891" i="39"/>
  <c r="CD891" i="39" s="1"/>
  <c r="CA869" i="39"/>
  <c r="CD869" i="39" s="1"/>
  <c r="CA864" i="39"/>
  <c r="CD864" i="39" s="1"/>
  <c r="CA859" i="39"/>
  <c r="CD859" i="39" s="1"/>
  <c r="CA845" i="39"/>
  <c r="CD845" i="39" s="1"/>
  <c r="CA844" i="39"/>
  <c r="CD844" i="39" s="1"/>
  <c r="CA836" i="39"/>
  <c r="CD836" i="39" s="1"/>
  <c r="CA830" i="39"/>
  <c r="CD830" i="39" s="1"/>
  <c r="CA825" i="39"/>
  <c r="CD825" i="39" s="1"/>
  <c r="CA823" i="39"/>
  <c r="CD823" i="39" s="1"/>
  <c r="CA816" i="39"/>
  <c r="CD816" i="39" s="1"/>
  <c r="CA812" i="39"/>
  <c r="CD812" i="39" s="1"/>
  <c r="CA806" i="39"/>
  <c r="CD806" i="39" s="1"/>
  <c r="CA801" i="39"/>
  <c r="CD801" i="39" s="1"/>
  <c r="CA797" i="39"/>
  <c r="CD797" i="39" s="1"/>
  <c r="CA793" i="39"/>
  <c r="CD793" i="39" s="1"/>
  <c r="CA791" i="39"/>
  <c r="CD791" i="39" s="1"/>
  <c r="CA786" i="39"/>
  <c r="CD786" i="39" s="1"/>
  <c r="CA782" i="39"/>
  <c r="CD782" i="39" s="1"/>
  <c r="CA881" i="39"/>
  <c r="CD881" i="39" s="1"/>
  <c r="CA824" i="39"/>
  <c r="CD824" i="39" s="1"/>
  <c r="CA814" i="39"/>
  <c r="CD814" i="39" s="1"/>
  <c r="CA803" i="39"/>
  <c r="CD803" i="39" s="1"/>
  <c r="CA795" i="39"/>
  <c r="CD795" i="39" s="1"/>
  <c r="CA785" i="39"/>
  <c r="CD785" i="39" s="1"/>
  <c r="CA780" i="39"/>
  <c r="CD780" i="39" s="1"/>
  <c r="CA773" i="39"/>
  <c r="CD773" i="39" s="1"/>
  <c r="CA772" i="39"/>
  <c r="CD772" i="39" s="1"/>
  <c r="CA768" i="39"/>
  <c r="CD768" i="39" s="1"/>
  <c r="CA764" i="39"/>
  <c r="CD764" i="39" s="1"/>
  <c r="CA758" i="39"/>
  <c r="CD758" i="39" s="1"/>
  <c r="CA753" i="39"/>
  <c r="CD753" i="39" s="1"/>
  <c r="CA749" i="39"/>
  <c r="CD749" i="39" s="1"/>
  <c r="CA745" i="39"/>
  <c r="CD745" i="39" s="1"/>
  <c r="CA743" i="39"/>
  <c r="CD743" i="39" s="1"/>
  <c r="CA738" i="39"/>
  <c r="CD738" i="39" s="1"/>
  <c r="CA734" i="39"/>
  <c r="CD734" i="39" s="1"/>
  <c r="CA730" i="39"/>
  <c r="CD730" i="39" s="1"/>
  <c r="CA728" i="39"/>
  <c r="CD728" i="39" s="1"/>
  <c r="CA971" i="39"/>
  <c r="CD971" i="39" s="1"/>
  <c r="CA846" i="39"/>
  <c r="CD846" i="39" s="1"/>
  <c r="CA832" i="39"/>
  <c r="CD832" i="39" s="1"/>
  <c r="CA817" i="39"/>
  <c r="CD817" i="39" s="1"/>
  <c r="CA809" i="39"/>
  <c r="CD809" i="39" s="1"/>
  <c r="CA807" i="39"/>
  <c r="CD807" i="39" s="1"/>
  <c r="CA798" i="39"/>
  <c r="CD798" i="39" s="1"/>
  <c r="CA787" i="39"/>
  <c r="CD787" i="39" s="1"/>
  <c r="CA781" i="39"/>
  <c r="CD781" i="39" s="1"/>
  <c r="CA774" i="39"/>
  <c r="CD774" i="39" s="1"/>
  <c r="CA769" i="39"/>
  <c r="CD769" i="39" s="1"/>
  <c r="CA765" i="39"/>
  <c r="CD765" i="39" s="1"/>
  <c r="CA761" i="39"/>
  <c r="CD761" i="39" s="1"/>
  <c r="CA759" i="39"/>
  <c r="CD759" i="39" s="1"/>
  <c r="CA754" i="39"/>
  <c r="CD754" i="39" s="1"/>
  <c r="CA750" i="39"/>
  <c r="CD750" i="39" s="1"/>
  <c r="CA746" i="39"/>
  <c r="CD746" i="39" s="1"/>
  <c r="CA744" i="39"/>
  <c r="CD744" i="39" s="1"/>
  <c r="CA739" i="39"/>
  <c r="CD739" i="39" s="1"/>
  <c r="CA735" i="39"/>
  <c r="CD735" i="39" s="1"/>
  <c r="CA731" i="39"/>
  <c r="CD731" i="39" s="1"/>
  <c r="CA725" i="39"/>
  <c r="CD725" i="39" s="1"/>
  <c r="CA724" i="39"/>
  <c r="CD724" i="39" s="1"/>
  <c r="CA720" i="39"/>
  <c r="CD720" i="39" s="1"/>
  <c r="CA716" i="39"/>
  <c r="CD716" i="39" s="1"/>
  <c r="CA710" i="39"/>
  <c r="CD710" i="39" s="1"/>
  <c r="CA705" i="39"/>
  <c r="CD705" i="39" s="1"/>
  <c r="CA701" i="39"/>
  <c r="CD701" i="39" s="1"/>
  <c r="CA697" i="39"/>
  <c r="CD697" i="39" s="1"/>
  <c r="CA695" i="39"/>
  <c r="CD695" i="39" s="1"/>
  <c r="CA690" i="39"/>
  <c r="CD690" i="39" s="1"/>
  <c r="CA686" i="39"/>
  <c r="CD686" i="39" s="1"/>
  <c r="CA682" i="39"/>
  <c r="CD682" i="39" s="1"/>
  <c r="CA680" i="39"/>
  <c r="CD680" i="39" s="1"/>
  <c r="CA675" i="39"/>
  <c r="CD675" i="39" s="1"/>
  <c r="CA671" i="39"/>
  <c r="CD671" i="39" s="1"/>
  <c r="CA667" i="39"/>
  <c r="CD667" i="39" s="1"/>
  <c r="CA663" i="39"/>
  <c r="CD663" i="39" s="1"/>
  <c r="CA659" i="39"/>
  <c r="CD659" i="39" s="1"/>
  <c r="CA655" i="39"/>
  <c r="CD655" i="39" s="1"/>
  <c r="CA651" i="39"/>
  <c r="CD651" i="39" s="1"/>
  <c r="CA647" i="39"/>
  <c r="CD647" i="39" s="1"/>
  <c r="CA643" i="39"/>
  <c r="CD643" i="39" s="1"/>
  <c r="CA639" i="39"/>
  <c r="CD639" i="39" s="1"/>
  <c r="CA635" i="39"/>
  <c r="CD635" i="39" s="1"/>
  <c r="CA905" i="39"/>
  <c r="CD905" i="39" s="1"/>
  <c r="CA871" i="39"/>
  <c r="CD871" i="39" s="1"/>
  <c r="CA854" i="39"/>
  <c r="CD854" i="39" s="1"/>
  <c r="CA826" i="39"/>
  <c r="CD826" i="39" s="1"/>
  <c r="CA810" i="39"/>
  <c r="CD810" i="39" s="1"/>
  <c r="CA808" i="39"/>
  <c r="CD808" i="39" s="1"/>
  <c r="CA799" i="39"/>
  <c r="CD799" i="39" s="1"/>
  <c r="CA789" i="39"/>
  <c r="CD789" i="39" s="1"/>
  <c r="CA788" i="39"/>
  <c r="CD788" i="39" s="1"/>
  <c r="CA783" i="39"/>
  <c r="CD783" i="39" s="1"/>
  <c r="CA777" i="39"/>
  <c r="CD777" i="39" s="1"/>
  <c r="CA775" i="39"/>
  <c r="CD775" i="39" s="1"/>
  <c r="CA770" i="39"/>
  <c r="CD770" i="39" s="1"/>
  <c r="CA766" i="39"/>
  <c r="CD766" i="39" s="1"/>
  <c r="CA762" i="39"/>
  <c r="CD762" i="39" s="1"/>
  <c r="CA760" i="39"/>
  <c r="CD760" i="39" s="1"/>
  <c r="CA755" i="39"/>
  <c r="CD755" i="39" s="1"/>
  <c r="CA751" i="39"/>
  <c r="CD751" i="39" s="1"/>
  <c r="CA747" i="39"/>
  <c r="CD747" i="39" s="1"/>
  <c r="CA741" i="39"/>
  <c r="CD741" i="39" s="1"/>
  <c r="CA740" i="39"/>
  <c r="CD740" i="39" s="1"/>
  <c r="CA736" i="39"/>
  <c r="CD736" i="39" s="1"/>
  <c r="CA732" i="39"/>
  <c r="CD732" i="39" s="1"/>
  <c r="CA726" i="39"/>
  <c r="CD726" i="39" s="1"/>
  <c r="CA721" i="39"/>
  <c r="CD721" i="39" s="1"/>
  <c r="CA717" i="39"/>
  <c r="CD717" i="39" s="1"/>
  <c r="CA713" i="39"/>
  <c r="CD713" i="39" s="1"/>
  <c r="CA711" i="39"/>
  <c r="CD711" i="39" s="1"/>
  <c r="CA706" i="39"/>
  <c r="CD706" i="39" s="1"/>
  <c r="CA702" i="39"/>
  <c r="CD702" i="39" s="1"/>
  <c r="CA698" i="39"/>
  <c r="CD698" i="39" s="1"/>
  <c r="CA696" i="39"/>
  <c r="CD696" i="39" s="1"/>
  <c r="CA691" i="39"/>
  <c r="CD691" i="39" s="1"/>
  <c r="CA687" i="39"/>
  <c r="CD687" i="39" s="1"/>
  <c r="CA683" i="39"/>
  <c r="CD683" i="39" s="1"/>
  <c r="CA677" i="39"/>
  <c r="CD677" i="39" s="1"/>
  <c r="CA676" i="39"/>
  <c r="CD676" i="39" s="1"/>
  <c r="CA672" i="39"/>
  <c r="CD672" i="39" s="1"/>
  <c r="CA668" i="39"/>
  <c r="CD668" i="39" s="1"/>
  <c r="CA784" i="39"/>
  <c r="CD784" i="39" s="1"/>
  <c r="CA771" i="39"/>
  <c r="CD771" i="39" s="1"/>
  <c r="CA752" i="39"/>
  <c r="CD752" i="39" s="1"/>
  <c r="CA733" i="39"/>
  <c r="CD733" i="39" s="1"/>
  <c r="CA723" i="39"/>
  <c r="CD723" i="39" s="1"/>
  <c r="CA715" i="39"/>
  <c r="CD715" i="39" s="1"/>
  <c r="CA704" i="39"/>
  <c r="CD704" i="39" s="1"/>
  <c r="CA694" i="39"/>
  <c r="CD694" i="39" s="1"/>
  <c r="CA685" i="39"/>
  <c r="CD685" i="39" s="1"/>
  <c r="CA674" i="39"/>
  <c r="CD674" i="39" s="1"/>
  <c r="CA666" i="39"/>
  <c r="CD666" i="39" s="1"/>
  <c r="CA661" i="39"/>
  <c r="CD661" i="39" s="1"/>
  <c r="CA656" i="39"/>
  <c r="CD656" i="39" s="1"/>
  <c r="CA650" i="39"/>
  <c r="CD650" i="39" s="1"/>
  <c r="CA645" i="39"/>
  <c r="CD645" i="39" s="1"/>
  <c r="CA640" i="39"/>
  <c r="CD640" i="39" s="1"/>
  <c r="CA634" i="39"/>
  <c r="CD634" i="39" s="1"/>
  <c r="CA629" i="39"/>
  <c r="CD629" i="39" s="1"/>
  <c r="CA625" i="39"/>
  <c r="CD625" i="39" s="1"/>
  <c r="CA621" i="39"/>
  <c r="CD621" i="39" s="1"/>
  <c r="CA876" i="39"/>
  <c r="CD876" i="39" s="1"/>
  <c r="CA837" i="39"/>
  <c r="CD837" i="39" s="1"/>
  <c r="CA778" i="39"/>
  <c r="CD778" i="39" s="1"/>
  <c r="CA776" i="39"/>
  <c r="CD776" i="39" s="1"/>
  <c r="CA757" i="39"/>
  <c r="CD757" i="39" s="1"/>
  <c r="CA756" i="39"/>
  <c r="CD756" i="39" s="1"/>
  <c r="CA737" i="39"/>
  <c r="CD737" i="39" s="1"/>
  <c r="CA718" i="39"/>
  <c r="CD718" i="39" s="1"/>
  <c r="CA707" i="39"/>
  <c r="CD707" i="39" s="1"/>
  <c r="CA699" i="39"/>
  <c r="CD699" i="39" s="1"/>
  <c r="CA688" i="39"/>
  <c r="CD688" i="39" s="1"/>
  <c r="CA678" i="39"/>
  <c r="CD678" i="39" s="1"/>
  <c r="CA669" i="39"/>
  <c r="CD669" i="39" s="1"/>
  <c r="CA662" i="39"/>
  <c r="CD662" i="39" s="1"/>
  <c r="CA657" i="39"/>
  <c r="CD657" i="39" s="1"/>
  <c r="CA652" i="39"/>
  <c r="CD652" i="39" s="1"/>
  <c r="CA646" i="39"/>
  <c r="CD646" i="39" s="1"/>
  <c r="CA641" i="39"/>
  <c r="CD641" i="39" s="1"/>
  <c r="CA636" i="39"/>
  <c r="CD636" i="39" s="1"/>
  <c r="CA630" i="39"/>
  <c r="CD630" i="39" s="1"/>
  <c r="CA626" i="39"/>
  <c r="CD626" i="39" s="1"/>
  <c r="CA622" i="39"/>
  <c r="CD622" i="39" s="1"/>
  <c r="CA618" i="39"/>
  <c r="CD618" i="39" s="1"/>
  <c r="CA813" i="39"/>
  <c r="CD813" i="39" s="1"/>
  <c r="CA794" i="39"/>
  <c r="CD794" i="39" s="1"/>
  <c r="CA792" i="39"/>
  <c r="CD792" i="39" s="1"/>
  <c r="CA779" i="39"/>
  <c r="CD779" i="39" s="1"/>
  <c r="CA763" i="39"/>
  <c r="CD763" i="39" s="1"/>
  <c r="CA742" i="39"/>
  <c r="CD742" i="39" s="1"/>
  <c r="CA719" i="39"/>
  <c r="CD719" i="39" s="1"/>
  <c r="CA709" i="39"/>
  <c r="CD709" i="39" s="1"/>
  <c r="CA708" i="39"/>
  <c r="CD708" i="39" s="1"/>
  <c r="CA700" i="39"/>
  <c r="CD700" i="39" s="1"/>
  <c r="CA689" i="39"/>
  <c r="CD689" i="39" s="1"/>
  <c r="CA681" i="39"/>
  <c r="CD681" i="39" s="1"/>
  <c r="CA679" i="39"/>
  <c r="CD679" i="39" s="1"/>
  <c r="CA670" i="39"/>
  <c r="CD670" i="39" s="1"/>
  <c r="CA664" i="39"/>
  <c r="CD664" i="39" s="1"/>
  <c r="CA658" i="39"/>
  <c r="CD658" i="39" s="1"/>
  <c r="CA653" i="39"/>
  <c r="CD653" i="39" s="1"/>
  <c r="CA648" i="39"/>
  <c r="CD648" i="39" s="1"/>
  <c r="CA642" i="39"/>
  <c r="CD642" i="39" s="1"/>
  <c r="CA637" i="39"/>
  <c r="CD637" i="39" s="1"/>
  <c r="CA631" i="39"/>
  <c r="CD631" i="39" s="1"/>
  <c r="CA627" i="39"/>
  <c r="CD627" i="39" s="1"/>
  <c r="CA623" i="39"/>
  <c r="CD623" i="39" s="1"/>
  <c r="CA619" i="39"/>
  <c r="CD619" i="39" s="1"/>
  <c r="CA615" i="39"/>
  <c r="CD615" i="39" s="1"/>
  <c r="CA611" i="39"/>
  <c r="CD611" i="39" s="1"/>
  <c r="CA607" i="39"/>
  <c r="CD607" i="39" s="1"/>
  <c r="CA748" i="39"/>
  <c r="CD748" i="39" s="1"/>
  <c r="CA727" i="39"/>
  <c r="CD727" i="39" s="1"/>
  <c r="CA692" i="39"/>
  <c r="CD692" i="39" s="1"/>
  <c r="CA673" i="39"/>
  <c r="CD673" i="39" s="1"/>
  <c r="CA649" i="39"/>
  <c r="CD649" i="39" s="1"/>
  <c r="CA632" i="39"/>
  <c r="CD632" i="39" s="1"/>
  <c r="CA616" i="39"/>
  <c r="CD616" i="39" s="1"/>
  <c r="CA613" i="39"/>
  <c r="CD613" i="39" s="1"/>
  <c r="CA608" i="39"/>
  <c r="CD608" i="39" s="1"/>
  <c r="CA604" i="39"/>
  <c r="CD604" i="39" s="1"/>
  <c r="CA600" i="39"/>
  <c r="CD600" i="39" s="1"/>
  <c r="CA596" i="39"/>
  <c r="CD596" i="39" s="1"/>
  <c r="CA592" i="39"/>
  <c r="CD592" i="39" s="1"/>
  <c r="CA588" i="39"/>
  <c r="CD588" i="39" s="1"/>
  <c r="CA584" i="39"/>
  <c r="CD584" i="39" s="1"/>
  <c r="CA580" i="39"/>
  <c r="CD580" i="39" s="1"/>
  <c r="CA576" i="39"/>
  <c r="CD576" i="39" s="1"/>
  <c r="CA572" i="39"/>
  <c r="CD572" i="39" s="1"/>
  <c r="CA568" i="39"/>
  <c r="CD568" i="39" s="1"/>
  <c r="CA564" i="39"/>
  <c r="CD564" i="39" s="1"/>
  <c r="CA560" i="39"/>
  <c r="CD560" i="39" s="1"/>
  <c r="CA556" i="39"/>
  <c r="CD556" i="39" s="1"/>
  <c r="CA552" i="39"/>
  <c r="CD552" i="39" s="1"/>
  <c r="CA548" i="39"/>
  <c r="CD548" i="39" s="1"/>
  <c r="CA544" i="39"/>
  <c r="CD544" i="39" s="1"/>
  <c r="CA540" i="39"/>
  <c r="CD540" i="39" s="1"/>
  <c r="CA536" i="39"/>
  <c r="CD536" i="39" s="1"/>
  <c r="CA532" i="39"/>
  <c r="CD532" i="39" s="1"/>
  <c r="CA528" i="39"/>
  <c r="CD528" i="39" s="1"/>
  <c r="CA524" i="39"/>
  <c r="CD524" i="39" s="1"/>
  <c r="CA520" i="39"/>
  <c r="CD520" i="39" s="1"/>
  <c r="CA516" i="39"/>
  <c r="CD516" i="39" s="1"/>
  <c r="CA512" i="39"/>
  <c r="CD512" i="39" s="1"/>
  <c r="CA508" i="39"/>
  <c r="CD508" i="39" s="1"/>
  <c r="CA504" i="39"/>
  <c r="CD504" i="39" s="1"/>
  <c r="CA500" i="39"/>
  <c r="CD500" i="39" s="1"/>
  <c r="CA496" i="39"/>
  <c r="CD496" i="39" s="1"/>
  <c r="CA492" i="39"/>
  <c r="CD492" i="39" s="1"/>
  <c r="CA488" i="39"/>
  <c r="CD488" i="39" s="1"/>
  <c r="CA484" i="39"/>
  <c r="CD484" i="39" s="1"/>
  <c r="CA480" i="39"/>
  <c r="CD480" i="39" s="1"/>
  <c r="CA476" i="39"/>
  <c r="CD476" i="39" s="1"/>
  <c r="CA472" i="39"/>
  <c r="CD472" i="39" s="1"/>
  <c r="CA468" i="39"/>
  <c r="CD468" i="39" s="1"/>
  <c r="CA464" i="39"/>
  <c r="CD464" i="39" s="1"/>
  <c r="CA460" i="39"/>
  <c r="CD460" i="39" s="1"/>
  <c r="CA456" i="39"/>
  <c r="CD456" i="39" s="1"/>
  <c r="CA660" i="39"/>
  <c r="CD660" i="39" s="1"/>
  <c r="CA633" i="39"/>
  <c r="CD633" i="39" s="1"/>
  <c r="CA620" i="39"/>
  <c r="CD620" i="39" s="1"/>
  <c r="CA617" i="39"/>
  <c r="CD617" i="39" s="1"/>
  <c r="CA614" i="39"/>
  <c r="CD614" i="39" s="1"/>
  <c r="CA609" i="39"/>
  <c r="CD609" i="39" s="1"/>
  <c r="CA605" i="39"/>
  <c r="CD605" i="39" s="1"/>
  <c r="CA601" i="39"/>
  <c r="CD601" i="39" s="1"/>
  <c r="CA597" i="39"/>
  <c r="CD597" i="39" s="1"/>
  <c r="CA593" i="39"/>
  <c r="CD593" i="39" s="1"/>
  <c r="CA589" i="39"/>
  <c r="CD589" i="39" s="1"/>
  <c r="CA585" i="39"/>
  <c r="CD585" i="39" s="1"/>
  <c r="CA581" i="39"/>
  <c r="CD581" i="39" s="1"/>
  <c r="CA577" i="39"/>
  <c r="CD577" i="39" s="1"/>
  <c r="CA573" i="39"/>
  <c r="CD573" i="39" s="1"/>
  <c r="CA569" i="39"/>
  <c r="CD569" i="39" s="1"/>
  <c r="CA565" i="39"/>
  <c r="CD565" i="39" s="1"/>
  <c r="CA561" i="39"/>
  <c r="CD561" i="39" s="1"/>
  <c r="CA557" i="39"/>
  <c r="CD557" i="39" s="1"/>
  <c r="CA553" i="39"/>
  <c r="CD553" i="39" s="1"/>
  <c r="CA549" i="39"/>
  <c r="CD549" i="39" s="1"/>
  <c r="CA545" i="39"/>
  <c r="CD545" i="39" s="1"/>
  <c r="CA541" i="39"/>
  <c r="CD541" i="39" s="1"/>
  <c r="CA537" i="39"/>
  <c r="CD537" i="39" s="1"/>
  <c r="CA533" i="39"/>
  <c r="CD533" i="39" s="1"/>
  <c r="CA529" i="39"/>
  <c r="CD529" i="39" s="1"/>
  <c r="CA525" i="39"/>
  <c r="CD525" i="39" s="1"/>
  <c r="CA521" i="39"/>
  <c r="CD521" i="39" s="1"/>
  <c r="CA517" i="39"/>
  <c r="CD517" i="39" s="1"/>
  <c r="CA513" i="39"/>
  <c r="CD513" i="39" s="1"/>
  <c r="CA509" i="39"/>
  <c r="CD509" i="39" s="1"/>
  <c r="CA505" i="39"/>
  <c r="CD505" i="39" s="1"/>
  <c r="CA501" i="39"/>
  <c r="CD501" i="39" s="1"/>
  <c r="CA497" i="39"/>
  <c r="CD497" i="39" s="1"/>
  <c r="CA493" i="39"/>
  <c r="CD493" i="39" s="1"/>
  <c r="CA489" i="39"/>
  <c r="CD489" i="39" s="1"/>
  <c r="CA485" i="39"/>
  <c r="CD485" i="39" s="1"/>
  <c r="CA481" i="39"/>
  <c r="CD481" i="39" s="1"/>
  <c r="CA477" i="39"/>
  <c r="CD477" i="39" s="1"/>
  <c r="CA473" i="39"/>
  <c r="CD473" i="39" s="1"/>
  <c r="CA469" i="39"/>
  <c r="CD469" i="39" s="1"/>
  <c r="CA465" i="39"/>
  <c r="CD465" i="39" s="1"/>
  <c r="CA461" i="39"/>
  <c r="CD461" i="39" s="1"/>
  <c r="CA457" i="39"/>
  <c r="CD457" i="39" s="1"/>
  <c r="CA453" i="39"/>
  <c r="CD453" i="39" s="1"/>
  <c r="CA449" i="39"/>
  <c r="CD449" i="39" s="1"/>
  <c r="CA448" i="39"/>
  <c r="CD448" i="39" s="1"/>
  <c r="CA443" i="39"/>
  <c r="CD443" i="39" s="1"/>
  <c r="CA802" i="39"/>
  <c r="CD802" i="39" s="1"/>
  <c r="CA767" i="39"/>
  <c r="CD767" i="39" s="1"/>
  <c r="CA729" i="39"/>
  <c r="CD729" i="39" s="1"/>
  <c r="CA714" i="39"/>
  <c r="CD714" i="39" s="1"/>
  <c r="CA712" i="39"/>
  <c r="CD712" i="39" s="1"/>
  <c r="CA693" i="39"/>
  <c r="CD693" i="39" s="1"/>
  <c r="CA654" i="39"/>
  <c r="CD654" i="39" s="1"/>
  <c r="CA644" i="39"/>
  <c r="CD644" i="39" s="1"/>
  <c r="CA624" i="39"/>
  <c r="CD624" i="39" s="1"/>
  <c r="CA610" i="39"/>
  <c r="CD610" i="39" s="1"/>
  <c r="CA606" i="39"/>
  <c r="CD606" i="39" s="1"/>
  <c r="CA602" i="39"/>
  <c r="CD602" i="39" s="1"/>
  <c r="CA598" i="39"/>
  <c r="CD598" i="39" s="1"/>
  <c r="CA594" i="39"/>
  <c r="CD594" i="39" s="1"/>
  <c r="CA590" i="39"/>
  <c r="CD590" i="39" s="1"/>
  <c r="CA586" i="39"/>
  <c r="CD586" i="39" s="1"/>
  <c r="CA582" i="39"/>
  <c r="CD582" i="39" s="1"/>
  <c r="CA578" i="39"/>
  <c r="CD578" i="39" s="1"/>
  <c r="CA574" i="39"/>
  <c r="CD574" i="39" s="1"/>
  <c r="CA570" i="39"/>
  <c r="CD570" i="39" s="1"/>
  <c r="CA566" i="39"/>
  <c r="CD566" i="39" s="1"/>
  <c r="CA562" i="39"/>
  <c r="CD562" i="39" s="1"/>
  <c r="CA558" i="39"/>
  <c r="CD558" i="39" s="1"/>
  <c r="CA554" i="39"/>
  <c r="CD554" i="39" s="1"/>
  <c r="CA550" i="39"/>
  <c r="CD550" i="39" s="1"/>
  <c r="CA546" i="39"/>
  <c r="CD546" i="39" s="1"/>
  <c r="CA542" i="39"/>
  <c r="CD542" i="39" s="1"/>
  <c r="CA538" i="39"/>
  <c r="CD538" i="39" s="1"/>
  <c r="CA534" i="39"/>
  <c r="CD534" i="39" s="1"/>
  <c r="CA530" i="39"/>
  <c r="CD530" i="39" s="1"/>
  <c r="CA526" i="39"/>
  <c r="CD526" i="39" s="1"/>
  <c r="CA522" i="39"/>
  <c r="CD522" i="39" s="1"/>
  <c r="CA518" i="39"/>
  <c r="CD518" i="39" s="1"/>
  <c r="CA514" i="39"/>
  <c r="CD514" i="39" s="1"/>
  <c r="CA510" i="39"/>
  <c r="CD510" i="39" s="1"/>
  <c r="CA506" i="39"/>
  <c r="CD506" i="39" s="1"/>
  <c r="CA502" i="39"/>
  <c r="CD502" i="39" s="1"/>
  <c r="CA498" i="39"/>
  <c r="CD498" i="39" s="1"/>
  <c r="CA494" i="39"/>
  <c r="CD494" i="39" s="1"/>
  <c r="CA490" i="39"/>
  <c r="CD490" i="39" s="1"/>
  <c r="CA486" i="39"/>
  <c r="CD486" i="39" s="1"/>
  <c r="CA482" i="39"/>
  <c r="CD482" i="39" s="1"/>
  <c r="CA478" i="39"/>
  <c r="CD478" i="39" s="1"/>
  <c r="CA474" i="39"/>
  <c r="CD474" i="39" s="1"/>
  <c r="CA470" i="39"/>
  <c r="CD470" i="39" s="1"/>
  <c r="CA466" i="39"/>
  <c r="CD466" i="39" s="1"/>
  <c r="CA462" i="39"/>
  <c r="CD462" i="39" s="1"/>
  <c r="CA458" i="39"/>
  <c r="CD458" i="39" s="1"/>
  <c r="CA665" i="39"/>
  <c r="CD665" i="39" s="1"/>
  <c r="CA603" i="39"/>
  <c r="CD603" i="39" s="1"/>
  <c r="CA587" i="39"/>
  <c r="CD587" i="39" s="1"/>
  <c r="CA571" i="39"/>
  <c r="CD571" i="39" s="1"/>
  <c r="CA555" i="39"/>
  <c r="CD555" i="39" s="1"/>
  <c r="CA539" i="39"/>
  <c r="CD539" i="39" s="1"/>
  <c r="CA523" i="39"/>
  <c r="CD523" i="39" s="1"/>
  <c r="CA507" i="39"/>
  <c r="CD507" i="39" s="1"/>
  <c r="CA491" i="39"/>
  <c r="CD491" i="39" s="1"/>
  <c r="CA475" i="39"/>
  <c r="CD475" i="39" s="1"/>
  <c r="CA459" i="39"/>
  <c r="CD459" i="39" s="1"/>
  <c r="CA451" i="39"/>
  <c r="CD451" i="39" s="1"/>
  <c r="CA445" i="39"/>
  <c r="CD445" i="39" s="1"/>
  <c r="CA444" i="39"/>
  <c r="CD444" i="39" s="1"/>
  <c r="CA439" i="39"/>
  <c r="CD439" i="39" s="1"/>
  <c r="CA434" i="39"/>
  <c r="CD434" i="39" s="1"/>
  <c r="CA429" i="39"/>
  <c r="CD429" i="39" s="1"/>
  <c r="CA428" i="39"/>
  <c r="CD428" i="39" s="1"/>
  <c r="CA423" i="39"/>
  <c r="CD423" i="39" s="1"/>
  <c r="CA418" i="39"/>
  <c r="CD418" i="39" s="1"/>
  <c r="CA413" i="39"/>
  <c r="CD413" i="39" s="1"/>
  <c r="CA412" i="39"/>
  <c r="CD412" i="39" s="1"/>
  <c r="CA407" i="39"/>
  <c r="CD407" i="39" s="1"/>
  <c r="CA402" i="39"/>
  <c r="CD402" i="39" s="1"/>
  <c r="CA397" i="39"/>
  <c r="CD397" i="39" s="1"/>
  <c r="CA396" i="39"/>
  <c r="CD396" i="39" s="1"/>
  <c r="CA391" i="39"/>
  <c r="CD391" i="39" s="1"/>
  <c r="CA386" i="39"/>
  <c r="CD386" i="39" s="1"/>
  <c r="CA381" i="39"/>
  <c r="CD381" i="39" s="1"/>
  <c r="CA380" i="39"/>
  <c r="CD380" i="39" s="1"/>
  <c r="CA375" i="39"/>
  <c r="CD375" i="39" s="1"/>
  <c r="CA370" i="39"/>
  <c r="CD370" i="39" s="1"/>
  <c r="CA365" i="39"/>
  <c r="CD365" i="39" s="1"/>
  <c r="CA364" i="39"/>
  <c r="CD364" i="39" s="1"/>
  <c r="CA359" i="39"/>
  <c r="CD359" i="39" s="1"/>
  <c r="CA354" i="39"/>
  <c r="CD354" i="39" s="1"/>
  <c r="CA722" i="39"/>
  <c r="CD722" i="39" s="1"/>
  <c r="CA591" i="39"/>
  <c r="CD591" i="39" s="1"/>
  <c r="CA575" i="39"/>
  <c r="CD575" i="39" s="1"/>
  <c r="CA559" i="39"/>
  <c r="CD559" i="39" s="1"/>
  <c r="CA543" i="39"/>
  <c r="CD543" i="39" s="1"/>
  <c r="CA527" i="39"/>
  <c r="CD527" i="39" s="1"/>
  <c r="CA511" i="39"/>
  <c r="CD511" i="39" s="1"/>
  <c r="CA495" i="39"/>
  <c r="CD495" i="39" s="1"/>
  <c r="CA479" i="39"/>
  <c r="CD479" i="39" s="1"/>
  <c r="CA463" i="39"/>
  <c r="CD463" i="39" s="1"/>
  <c r="CA452" i="39"/>
  <c r="CD452" i="39" s="1"/>
  <c r="CA446" i="39"/>
  <c r="CD446" i="39" s="1"/>
  <c r="CA441" i="39"/>
  <c r="CD441" i="39" s="1"/>
  <c r="CA440" i="39"/>
  <c r="CD440" i="39" s="1"/>
  <c r="CA435" i="39"/>
  <c r="CD435" i="39" s="1"/>
  <c r="CA430" i="39"/>
  <c r="CD430" i="39" s="1"/>
  <c r="CA425" i="39"/>
  <c r="CD425" i="39" s="1"/>
  <c r="CA424" i="39"/>
  <c r="CD424" i="39" s="1"/>
  <c r="CA419" i="39"/>
  <c r="CD419" i="39" s="1"/>
  <c r="CA414" i="39"/>
  <c r="CD414" i="39" s="1"/>
  <c r="CA409" i="39"/>
  <c r="CD409" i="39" s="1"/>
  <c r="CA408" i="39"/>
  <c r="CD408" i="39" s="1"/>
  <c r="CA403" i="39"/>
  <c r="CD403" i="39" s="1"/>
  <c r="CA398" i="39"/>
  <c r="CD398" i="39" s="1"/>
  <c r="CA393" i="39"/>
  <c r="CD393" i="39" s="1"/>
  <c r="CA392" i="39"/>
  <c r="CD392" i="39" s="1"/>
  <c r="CA387" i="39"/>
  <c r="CD387" i="39" s="1"/>
  <c r="CA382" i="39"/>
  <c r="CD382" i="39" s="1"/>
  <c r="CA377" i="39"/>
  <c r="CD377" i="39" s="1"/>
  <c r="CA376" i="39"/>
  <c r="CD376" i="39" s="1"/>
  <c r="CA371" i="39"/>
  <c r="CD371" i="39" s="1"/>
  <c r="CA366" i="39"/>
  <c r="CD366" i="39" s="1"/>
  <c r="CA361" i="39"/>
  <c r="CD361" i="39" s="1"/>
  <c r="CA360" i="39"/>
  <c r="CD360" i="39" s="1"/>
  <c r="CA355" i="39"/>
  <c r="CD355" i="39" s="1"/>
  <c r="CA703" i="39"/>
  <c r="CD703" i="39" s="1"/>
  <c r="CA595" i="39"/>
  <c r="CD595" i="39" s="1"/>
  <c r="CA579" i="39"/>
  <c r="CD579" i="39" s="1"/>
  <c r="CA563" i="39"/>
  <c r="CD563" i="39" s="1"/>
  <c r="CA547" i="39"/>
  <c r="CD547" i="39" s="1"/>
  <c r="CA531" i="39"/>
  <c r="CD531" i="39" s="1"/>
  <c r="CA515" i="39"/>
  <c r="CD515" i="39" s="1"/>
  <c r="CA499" i="39"/>
  <c r="CD499" i="39" s="1"/>
  <c r="CA483" i="39"/>
  <c r="CD483" i="39" s="1"/>
  <c r="CA467" i="39"/>
  <c r="CD467" i="39" s="1"/>
  <c r="CA454" i="39"/>
  <c r="CD454" i="39" s="1"/>
  <c r="CA447" i="39"/>
  <c r="CD447" i="39" s="1"/>
  <c r="CA442" i="39"/>
  <c r="CD442" i="39" s="1"/>
  <c r="CA437" i="39"/>
  <c r="CD437" i="39" s="1"/>
  <c r="CA436" i="39"/>
  <c r="CD436" i="39" s="1"/>
  <c r="CA431" i="39"/>
  <c r="CD431" i="39" s="1"/>
  <c r="CA426" i="39"/>
  <c r="CD426" i="39" s="1"/>
  <c r="CA421" i="39"/>
  <c r="CD421" i="39" s="1"/>
  <c r="CA420" i="39"/>
  <c r="CD420" i="39" s="1"/>
  <c r="CA415" i="39"/>
  <c r="CD415" i="39" s="1"/>
  <c r="CA410" i="39"/>
  <c r="CD410" i="39" s="1"/>
  <c r="CA405" i="39"/>
  <c r="CD405" i="39" s="1"/>
  <c r="CA404" i="39"/>
  <c r="CD404" i="39" s="1"/>
  <c r="CA399" i="39"/>
  <c r="CD399" i="39" s="1"/>
  <c r="CA394" i="39"/>
  <c r="CD394" i="39" s="1"/>
  <c r="CA389" i="39"/>
  <c r="CD389" i="39" s="1"/>
  <c r="CA388" i="39"/>
  <c r="CD388" i="39" s="1"/>
  <c r="CA383" i="39"/>
  <c r="CD383" i="39" s="1"/>
  <c r="CA378" i="39"/>
  <c r="CD378" i="39" s="1"/>
  <c r="CA373" i="39"/>
  <c r="CD373" i="39" s="1"/>
  <c r="CA372" i="39"/>
  <c r="CD372" i="39" s="1"/>
  <c r="CA367" i="39"/>
  <c r="CD367" i="39" s="1"/>
  <c r="CA362" i="39"/>
  <c r="CD362" i="39" s="1"/>
  <c r="CA357" i="39"/>
  <c r="CD357" i="39" s="1"/>
  <c r="CA356" i="39"/>
  <c r="CD356" i="39" s="1"/>
  <c r="CA351" i="39"/>
  <c r="CD351" i="39" s="1"/>
  <c r="CA638" i="39"/>
  <c r="CD638" i="39" s="1"/>
  <c r="CA612" i="39"/>
  <c r="CD612" i="39" s="1"/>
  <c r="CA551" i="39"/>
  <c r="CD551" i="39" s="1"/>
  <c r="CA487" i="39"/>
  <c r="CD487" i="39" s="1"/>
  <c r="CA438" i="39"/>
  <c r="CD438" i="39" s="1"/>
  <c r="CA417" i="39"/>
  <c r="CD417" i="39" s="1"/>
  <c r="CA416" i="39"/>
  <c r="CD416" i="39" s="1"/>
  <c r="CA395" i="39"/>
  <c r="CD395" i="39" s="1"/>
  <c r="CA374" i="39"/>
  <c r="CD374" i="39" s="1"/>
  <c r="CA353" i="39"/>
  <c r="CD353" i="39" s="1"/>
  <c r="CA352" i="39"/>
  <c r="CD352" i="39" s="1"/>
  <c r="CA684" i="39"/>
  <c r="CD684" i="39" s="1"/>
  <c r="CA567" i="39"/>
  <c r="CD567" i="39" s="1"/>
  <c r="CA503" i="39"/>
  <c r="CD503" i="39" s="1"/>
  <c r="CA450" i="39"/>
  <c r="CD450" i="39" s="1"/>
  <c r="CA422" i="39"/>
  <c r="CD422" i="39" s="1"/>
  <c r="CA401" i="39"/>
  <c r="CD401" i="39" s="1"/>
  <c r="CA400" i="39"/>
  <c r="CD400" i="39" s="1"/>
  <c r="CA379" i="39"/>
  <c r="CD379" i="39" s="1"/>
  <c r="CA358" i="39"/>
  <c r="CD358" i="39" s="1"/>
  <c r="CA628" i="39"/>
  <c r="CD628" i="39" s="1"/>
  <c r="CA583" i="39"/>
  <c r="CD583" i="39" s="1"/>
  <c r="CA519" i="39"/>
  <c r="CD519" i="39" s="1"/>
  <c r="CA427" i="39"/>
  <c r="CD427" i="39" s="1"/>
  <c r="CA406" i="39"/>
  <c r="CD406" i="39" s="1"/>
  <c r="CA385" i="39"/>
  <c r="CD385" i="39" s="1"/>
  <c r="CA384" i="39"/>
  <c r="CD384" i="39" s="1"/>
  <c r="CA363" i="39"/>
  <c r="CD363" i="39" s="1"/>
  <c r="CA599" i="39"/>
  <c r="CD599" i="39" s="1"/>
  <c r="CA368" i="39"/>
  <c r="CD368" i="39" s="1"/>
  <c r="CA411" i="39"/>
  <c r="CD411" i="39" s="1"/>
  <c r="CA390" i="39"/>
  <c r="CD390" i="39" s="1"/>
  <c r="CA471" i="39"/>
  <c r="CD471" i="39" s="1"/>
  <c r="CA455" i="39"/>
  <c r="CD455" i="39" s="1"/>
  <c r="CA433" i="39"/>
  <c r="CD433" i="39" s="1"/>
  <c r="CA535" i="39"/>
  <c r="CD535" i="39" s="1"/>
  <c r="CA342" i="39"/>
  <c r="CD342" i="39" s="1"/>
  <c r="CA340" i="39"/>
  <c r="CD340" i="39" s="1"/>
  <c r="CA338" i="39"/>
  <c r="CD338" i="39" s="1"/>
  <c r="CA334" i="39"/>
  <c r="CD334" i="39" s="1"/>
  <c r="CA330" i="39"/>
  <c r="CD330" i="39" s="1"/>
  <c r="CA326" i="39"/>
  <c r="CD326" i="39" s="1"/>
  <c r="CA322" i="39"/>
  <c r="CD322" i="39" s="1"/>
  <c r="CA318" i="39"/>
  <c r="CD318" i="39" s="1"/>
  <c r="CA312" i="39"/>
  <c r="CD312" i="39" s="1"/>
  <c r="CA304" i="39"/>
  <c r="CD304" i="39" s="1"/>
  <c r="CA302" i="39"/>
  <c r="CD302" i="39" s="1"/>
  <c r="CA298" i="39"/>
  <c r="CD298" i="39" s="1"/>
  <c r="CA292" i="39"/>
  <c r="CD292" i="39" s="1"/>
  <c r="CA288" i="39"/>
  <c r="CD288" i="39" s="1"/>
  <c r="CA286" i="39"/>
  <c r="CD286" i="39" s="1"/>
  <c r="CA282" i="39"/>
  <c r="CD282" i="39" s="1"/>
  <c r="CA280" i="39"/>
  <c r="CD280" i="39" s="1"/>
  <c r="CA270" i="39"/>
  <c r="CD270" i="39" s="1"/>
  <c r="CA260" i="39"/>
  <c r="CD260" i="39" s="1"/>
  <c r="CA256" i="39"/>
  <c r="CD256" i="39" s="1"/>
  <c r="CA250" i="39"/>
  <c r="CD250" i="39" s="1"/>
  <c r="CA248" i="39"/>
  <c r="CD248" i="39" s="1"/>
  <c r="CA246" i="39"/>
  <c r="CD246" i="39" s="1"/>
  <c r="CA242" i="39"/>
  <c r="CD242" i="39" s="1"/>
  <c r="CA236" i="39"/>
  <c r="CD236" i="39" s="1"/>
  <c r="CA234" i="39"/>
  <c r="CD234" i="39" s="1"/>
  <c r="CA228" i="39"/>
  <c r="CD228" i="39" s="1"/>
  <c r="CA226" i="39"/>
  <c r="CD226" i="39" s="1"/>
  <c r="CA222" i="39"/>
  <c r="CD222" i="39" s="1"/>
  <c r="CA220" i="39"/>
  <c r="CD220" i="39" s="1"/>
  <c r="CA218" i="39"/>
  <c r="CD218" i="39" s="1"/>
  <c r="CA214" i="39"/>
  <c r="CD214" i="39" s="1"/>
  <c r="CA210" i="39"/>
  <c r="CD210" i="39" s="1"/>
  <c r="CA204" i="39"/>
  <c r="CD204" i="39" s="1"/>
  <c r="CA200" i="39"/>
  <c r="CD200" i="39" s="1"/>
  <c r="CA196" i="39"/>
  <c r="CD196" i="39" s="1"/>
  <c r="CA192" i="39"/>
  <c r="CD192" i="39" s="1"/>
  <c r="CA186" i="39"/>
  <c r="CD186" i="39" s="1"/>
  <c r="CA178" i="39"/>
  <c r="CD178" i="39" s="1"/>
  <c r="CA168" i="39"/>
  <c r="CD168" i="39" s="1"/>
  <c r="CA160" i="39"/>
  <c r="CD160" i="39" s="1"/>
  <c r="CA152" i="39"/>
  <c r="CD152" i="39" s="1"/>
  <c r="CA146" i="39"/>
  <c r="CD146" i="39" s="1"/>
  <c r="CA142" i="39"/>
  <c r="CD142" i="39" s="1"/>
  <c r="CA130" i="39"/>
  <c r="CD130" i="39" s="1"/>
  <c r="CA128" i="39"/>
  <c r="CD128" i="39" s="1"/>
  <c r="CA347" i="39"/>
  <c r="CD347" i="39" s="1"/>
  <c r="CA345" i="39"/>
  <c r="CD345" i="39" s="1"/>
  <c r="CA343" i="39"/>
  <c r="CD343" i="39" s="1"/>
  <c r="CA335" i="39"/>
  <c r="CD335" i="39" s="1"/>
  <c r="CA331" i="39"/>
  <c r="CD331" i="39" s="1"/>
  <c r="CA327" i="39"/>
  <c r="CD327" i="39" s="1"/>
  <c r="CA315" i="39"/>
  <c r="CD315" i="39" s="1"/>
  <c r="CA313" i="39"/>
  <c r="CD313" i="39" s="1"/>
  <c r="CA307" i="39"/>
  <c r="CD307" i="39" s="1"/>
  <c r="CA305" i="39"/>
  <c r="CD305" i="39" s="1"/>
  <c r="CA299" i="39"/>
  <c r="CD299" i="39" s="1"/>
  <c r="CA295" i="39"/>
  <c r="CD295" i="39" s="1"/>
  <c r="CA293" i="39"/>
  <c r="CD293" i="39" s="1"/>
  <c r="CA289" i="39"/>
  <c r="CD289" i="39" s="1"/>
  <c r="CA283" i="39"/>
  <c r="CD283" i="39" s="1"/>
  <c r="CA277" i="39"/>
  <c r="CD277" i="39" s="1"/>
  <c r="CA275" i="39"/>
  <c r="CD275" i="39" s="1"/>
  <c r="CA273" i="39"/>
  <c r="CD273" i="39" s="1"/>
  <c r="CA271" i="39"/>
  <c r="CD271" i="39" s="1"/>
  <c r="CA263" i="39"/>
  <c r="CD263" i="39" s="1"/>
  <c r="CA261" i="39"/>
  <c r="CD261" i="39" s="1"/>
  <c r="CA257" i="39"/>
  <c r="CD257" i="39" s="1"/>
  <c r="CA251" i="39"/>
  <c r="CD251" i="39" s="1"/>
  <c r="CA243" i="39"/>
  <c r="CD243" i="39" s="1"/>
  <c r="CA237" i="39"/>
  <c r="CD237" i="39" s="1"/>
  <c r="CA229" i="39"/>
  <c r="CD229" i="39" s="1"/>
  <c r="CA223" i="39"/>
  <c r="CD223" i="39" s="1"/>
  <c r="CA215" i="39"/>
  <c r="CD215" i="39" s="1"/>
  <c r="CA211" i="39"/>
  <c r="CD211" i="39" s="1"/>
  <c r="CA207" i="39"/>
  <c r="CD207" i="39" s="1"/>
  <c r="CA205" i="39"/>
  <c r="CD205" i="39" s="1"/>
  <c r="CA201" i="39"/>
  <c r="CD201" i="39" s="1"/>
  <c r="CA197" i="39"/>
  <c r="CD197" i="39" s="1"/>
  <c r="CA193" i="39"/>
  <c r="CD193" i="39" s="1"/>
  <c r="CA187" i="39"/>
  <c r="CD187" i="39" s="1"/>
  <c r="CA179" i="39"/>
  <c r="CD179" i="39" s="1"/>
  <c r="CA175" i="39"/>
  <c r="CD175" i="39" s="1"/>
  <c r="CA173" i="39"/>
  <c r="CD173" i="39" s="1"/>
  <c r="CA171" i="39"/>
  <c r="CD171" i="39" s="1"/>
  <c r="CA169" i="39"/>
  <c r="CD169" i="39" s="1"/>
  <c r="CA163" i="39"/>
  <c r="CD163" i="39" s="1"/>
  <c r="CA161" i="39"/>
  <c r="CD161" i="39" s="1"/>
  <c r="CA155" i="39"/>
  <c r="CD155" i="39" s="1"/>
  <c r="CA153" i="39"/>
  <c r="CD153" i="39" s="1"/>
  <c r="CA149" i="39"/>
  <c r="CD149" i="39" s="1"/>
  <c r="CA147" i="39"/>
  <c r="CD147" i="39" s="1"/>
  <c r="CA143" i="39"/>
  <c r="CD143" i="39" s="1"/>
  <c r="CA139" i="39"/>
  <c r="CD139" i="39" s="1"/>
  <c r="CA121" i="39"/>
  <c r="CD121" i="39" s="1"/>
  <c r="CA117" i="39"/>
  <c r="CD117" i="39" s="1"/>
  <c r="CA115" i="39"/>
  <c r="CD115" i="39" s="1"/>
  <c r="CA109" i="39"/>
  <c r="CD109" i="39" s="1"/>
  <c r="CA103" i="39"/>
  <c r="CD103" i="39" s="1"/>
  <c r="CA369" i="39"/>
  <c r="CD369" i="39" s="1"/>
  <c r="CA348" i="39"/>
  <c r="CD348" i="39" s="1"/>
  <c r="CA328" i="39"/>
  <c r="CD328" i="39" s="1"/>
  <c r="CA316" i="39"/>
  <c r="CD316" i="39" s="1"/>
  <c r="CA310" i="39"/>
  <c r="CD310" i="39" s="1"/>
  <c r="CA308" i="39"/>
  <c r="CD308" i="39" s="1"/>
  <c r="CA300" i="39"/>
  <c r="CD300" i="39" s="1"/>
  <c r="CA296" i="39"/>
  <c r="CD296" i="39" s="1"/>
  <c r="CA290" i="39"/>
  <c r="CD290" i="39" s="1"/>
  <c r="CA284" i="39"/>
  <c r="CD284" i="39" s="1"/>
  <c r="CA278" i="39"/>
  <c r="CD278" i="39" s="1"/>
  <c r="CA266" i="39"/>
  <c r="CD266" i="39" s="1"/>
  <c r="CA264" i="39"/>
  <c r="CD264" i="39" s="1"/>
  <c r="CA258" i="39"/>
  <c r="CD258" i="39" s="1"/>
  <c r="CA254" i="39"/>
  <c r="CD254" i="39" s="1"/>
  <c r="CA252" i="39"/>
  <c r="CD252" i="39" s="1"/>
  <c r="CA244" i="39"/>
  <c r="CD244" i="39" s="1"/>
  <c r="CA238" i="39"/>
  <c r="CD238" i="39" s="1"/>
  <c r="CA232" i="39"/>
  <c r="CD232" i="39" s="1"/>
  <c r="CA230" i="39"/>
  <c r="CD230" i="39" s="1"/>
  <c r="CA216" i="39"/>
  <c r="CD216" i="39" s="1"/>
  <c r="CA212" i="39"/>
  <c r="CD212" i="39" s="1"/>
  <c r="CA202" i="39"/>
  <c r="CD202" i="39" s="1"/>
  <c r="CA198" i="39"/>
  <c r="CD198" i="39" s="1"/>
  <c r="CA194" i="39"/>
  <c r="CD194" i="39" s="1"/>
  <c r="CA188" i="39"/>
  <c r="CD188" i="39" s="1"/>
  <c r="CA182" i="39"/>
  <c r="CD182" i="39" s="1"/>
  <c r="CA180" i="39"/>
  <c r="CD180" i="39" s="1"/>
  <c r="CA176" i="39"/>
  <c r="CD176" i="39" s="1"/>
  <c r="CA164" i="39"/>
  <c r="CD164" i="39" s="1"/>
  <c r="CA432" i="39"/>
  <c r="CD432" i="39" s="1"/>
  <c r="D27" i="47"/>
  <c r="K68" i="58"/>
  <c r="FK997" i="39"/>
  <c r="FN997" i="39" s="1"/>
  <c r="FK995" i="39"/>
  <c r="FN995" i="39" s="1"/>
  <c r="FK989" i="39"/>
  <c r="FN989" i="39" s="1"/>
  <c r="FK988" i="39"/>
  <c r="FN988" i="39" s="1"/>
  <c r="FK983" i="39"/>
  <c r="FN983" i="39" s="1"/>
  <c r="FK999" i="39"/>
  <c r="FN999" i="39" s="1"/>
  <c r="FK993" i="39"/>
  <c r="FN993" i="39" s="1"/>
  <c r="FK991" i="39"/>
  <c r="FN991" i="39" s="1"/>
  <c r="FK986" i="39"/>
  <c r="FN986" i="39" s="1"/>
  <c r="FK981" i="39"/>
  <c r="FN981" i="39" s="1"/>
  <c r="FK980" i="39"/>
  <c r="FN980" i="39" s="1"/>
  <c r="FK994" i="39"/>
  <c r="FN994" i="39" s="1"/>
  <c r="FK992" i="39"/>
  <c r="FN992" i="39" s="1"/>
  <c r="FK982" i="39"/>
  <c r="FN982" i="39" s="1"/>
  <c r="FK977" i="39"/>
  <c r="FN977" i="39" s="1"/>
  <c r="FK976" i="39"/>
  <c r="FN976" i="39" s="1"/>
  <c r="FK972" i="39"/>
  <c r="FN972" i="39" s="1"/>
  <c r="FK998" i="39"/>
  <c r="FN998" i="39" s="1"/>
  <c r="FK996" i="39"/>
  <c r="FN996" i="39" s="1"/>
  <c r="FK985" i="39"/>
  <c r="FN985" i="39" s="1"/>
  <c r="FK984" i="39"/>
  <c r="FN984" i="39" s="1"/>
  <c r="FK978" i="39"/>
  <c r="FN978" i="39" s="1"/>
  <c r="FK973" i="39"/>
  <c r="FN973" i="39" s="1"/>
  <c r="FK969" i="39"/>
  <c r="FN969" i="39" s="1"/>
  <c r="FK1000" i="39"/>
  <c r="FN1000" i="39" s="1"/>
  <c r="FK987" i="39"/>
  <c r="FN987" i="39" s="1"/>
  <c r="FK990" i="39"/>
  <c r="FN990" i="39" s="1"/>
  <c r="FK970" i="39"/>
  <c r="FN970" i="39" s="1"/>
  <c r="FK968" i="39"/>
  <c r="FN968" i="39" s="1"/>
  <c r="FK966" i="39"/>
  <c r="FN966" i="39" s="1"/>
  <c r="FK962" i="39"/>
  <c r="FN962" i="39" s="1"/>
  <c r="FK958" i="39"/>
  <c r="FN958" i="39" s="1"/>
  <c r="FK953" i="39"/>
  <c r="FN953" i="39" s="1"/>
  <c r="FK952" i="39"/>
  <c r="FN952" i="39" s="1"/>
  <c r="FK947" i="39"/>
  <c r="FN947" i="39" s="1"/>
  <c r="FK942" i="39"/>
  <c r="FN942" i="39" s="1"/>
  <c r="FK938" i="39"/>
  <c r="FN938" i="39" s="1"/>
  <c r="FK934" i="39"/>
  <c r="FN934" i="39" s="1"/>
  <c r="FK975" i="39"/>
  <c r="FN975" i="39" s="1"/>
  <c r="FK965" i="39"/>
  <c r="FN965" i="39" s="1"/>
  <c r="FK960" i="39"/>
  <c r="FN960" i="39" s="1"/>
  <c r="FK954" i="39"/>
  <c r="FN954" i="39" s="1"/>
  <c r="FK974" i="39"/>
  <c r="FN974" i="39" s="1"/>
  <c r="FK961" i="39"/>
  <c r="FN961" i="39" s="1"/>
  <c r="FK943" i="39"/>
  <c r="FN943" i="39" s="1"/>
  <c r="FK937" i="39"/>
  <c r="FN937" i="39" s="1"/>
  <c r="FK957" i="39"/>
  <c r="FN957" i="39" s="1"/>
  <c r="FK951" i="39"/>
  <c r="FN951" i="39" s="1"/>
  <c r="FK950" i="39"/>
  <c r="FN950" i="39" s="1"/>
  <c r="FK949" i="39"/>
  <c r="FN949" i="39" s="1"/>
  <c r="FK946" i="39"/>
  <c r="FN946" i="39" s="1"/>
  <c r="FK940" i="39"/>
  <c r="FN940" i="39" s="1"/>
  <c r="FK935" i="39"/>
  <c r="FN935" i="39" s="1"/>
  <c r="FK931" i="39"/>
  <c r="FN931" i="39" s="1"/>
  <c r="FK927" i="39"/>
  <c r="FN927" i="39" s="1"/>
  <c r="FK923" i="39"/>
  <c r="FN923" i="39" s="1"/>
  <c r="FK919" i="39"/>
  <c r="FN919" i="39" s="1"/>
  <c r="FK915" i="39"/>
  <c r="FN915" i="39" s="1"/>
  <c r="FK967" i="39"/>
  <c r="FN967" i="39" s="1"/>
  <c r="FK945" i="39"/>
  <c r="FN945" i="39" s="1"/>
  <c r="FK933" i="39"/>
  <c r="FN933" i="39" s="1"/>
  <c r="FK932" i="39"/>
  <c r="FN932" i="39" s="1"/>
  <c r="FK928" i="39"/>
  <c r="FN928" i="39" s="1"/>
  <c r="FK922" i="39"/>
  <c r="FN922" i="39" s="1"/>
  <c r="FK917" i="39"/>
  <c r="FN917" i="39" s="1"/>
  <c r="FK914" i="39"/>
  <c r="FN914" i="39" s="1"/>
  <c r="FK910" i="39"/>
  <c r="FN910" i="39" s="1"/>
  <c r="FK906" i="39"/>
  <c r="FN906" i="39" s="1"/>
  <c r="FK902" i="39"/>
  <c r="FN902" i="39" s="1"/>
  <c r="FK898" i="39"/>
  <c r="FN898" i="39" s="1"/>
  <c r="FK894" i="39"/>
  <c r="FN894" i="39" s="1"/>
  <c r="FK890" i="39"/>
  <c r="FN890" i="39" s="1"/>
  <c r="FK886" i="39"/>
  <c r="FN886" i="39" s="1"/>
  <c r="FK882" i="39"/>
  <c r="FN882" i="39" s="1"/>
  <c r="FK878" i="39"/>
  <c r="FN878" i="39" s="1"/>
  <c r="FK874" i="39"/>
  <c r="FN874" i="39" s="1"/>
  <c r="FK870" i="39"/>
  <c r="FN870" i="39" s="1"/>
  <c r="FK866" i="39"/>
  <c r="FN866" i="39" s="1"/>
  <c r="FK862" i="39"/>
  <c r="FN862" i="39" s="1"/>
  <c r="FK858" i="39"/>
  <c r="FN858" i="39" s="1"/>
  <c r="FK853" i="39"/>
  <c r="FN853" i="39" s="1"/>
  <c r="FK979" i="39"/>
  <c r="FN979" i="39" s="1"/>
  <c r="FK964" i="39"/>
  <c r="FN964" i="39" s="1"/>
  <c r="FK963" i="39"/>
  <c r="FN963" i="39" s="1"/>
  <c r="FK948" i="39"/>
  <c r="FN948" i="39" s="1"/>
  <c r="FK929" i="39"/>
  <c r="FN929" i="39" s="1"/>
  <c r="FK924" i="39"/>
  <c r="FN924" i="39" s="1"/>
  <c r="FK918" i="39"/>
  <c r="FN918" i="39" s="1"/>
  <c r="FK911" i="39"/>
  <c r="FN911" i="39" s="1"/>
  <c r="FK907" i="39"/>
  <c r="FN907" i="39" s="1"/>
  <c r="FK903" i="39"/>
  <c r="FN903" i="39" s="1"/>
  <c r="FK899" i="39"/>
  <c r="FN899" i="39" s="1"/>
  <c r="FK959" i="39"/>
  <c r="FN959" i="39" s="1"/>
  <c r="FK939" i="39"/>
  <c r="FN939" i="39" s="1"/>
  <c r="FK930" i="39"/>
  <c r="FN930" i="39" s="1"/>
  <c r="FK925" i="39"/>
  <c r="FN925" i="39" s="1"/>
  <c r="FK920" i="39"/>
  <c r="FN920" i="39" s="1"/>
  <c r="FK908" i="39"/>
  <c r="FN908" i="39" s="1"/>
  <c r="FK900" i="39"/>
  <c r="FN900" i="39" s="1"/>
  <c r="FK896" i="39"/>
  <c r="FN896" i="39" s="1"/>
  <c r="FK891" i="39"/>
  <c r="FN891" i="39" s="1"/>
  <c r="FK885" i="39"/>
  <c r="FN885" i="39" s="1"/>
  <c r="FK880" i="39"/>
  <c r="FN880" i="39" s="1"/>
  <c r="FK875" i="39"/>
  <c r="FN875" i="39" s="1"/>
  <c r="FK869" i="39"/>
  <c r="FN869" i="39" s="1"/>
  <c r="FK864" i="39"/>
  <c r="FN864" i="39" s="1"/>
  <c r="FK859" i="39"/>
  <c r="FN859" i="39" s="1"/>
  <c r="FK852" i="39"/>
  <c r="FN852" i="39" s="1"/>
  <c r="FK847" i="39"/>
  <c r="FN847" i="39" s="1"/>
  <c r="FK842" i="39"/>
  <c r="FN842" i="39" s="1"/>
  <c r="FK838" i="39"/>
  <c r="FN838" i="39" s="1"/>
  <c r="FK955" i="39"/>
  <c r="FN955" i="39" s="1"/>
  <c r="FK936" i="39"/>
  <c r="FN936" i="39" s="1"/>
  <c r="FK909" i="39"/>
  <c r="FN909" i="39" s="1"/>
  <c r="FK901" i="39"/>
  <c r="FN901" i="39" s="1"/>
  <c r="FK892" i="39"/>
  <c r="FN892" i="39" s="1"/>
  <c r="FK887" i="39"/>
  <c r="FN887" i="39" s="1"/>
  <c r="FK881" i="39"/>
  <c r="FN881" i="39" s="1"/>
  <c r="FK876" i="39"/>
  <c r="FN876" i="39" s="1"/>
  <c r="FK871" i="39"/>
  <c r="FN871" i="39" s="1"/>
  <c r="FK865" i="39"/>
  <c r="FN865" i="39" s="1"/>
  <c r="FK860" i="39"/>
  <c r="FN860" i="39" s="1"/>
  <c r="FK854" i="39"/>
  <c r="FN854" i="39" s="1"/>
  <c r="FK849" i="39"/>
  <c r="FN849" i="39" s="1"/>
  <c r="FK848" i="39"/>
  <c r="FN848" i="39" s="1"/>
  <c r="FK843" i="39"/>
  <c r="FN843" i="39" s="1"/>
  <c r="FK839" i="39"/>
  <c r="FN839" i="39" s="1"/>
  <c r="FK835" i="39"/>
  <c r="FN835" i="39" s="1"/>
  <c r="FK831" i="39"/>
  <c r="FN831" i="39" s="1"/>
  <c r="FK827" i="39"/>
  <c r="FN827" i="39" s="1"/>
  <c r="FK821" i="39"/>
  <c r="FN821" i="39" s="1"/>
  <c r="FK820" i="39"/>
  <c r="FN820" i="39" s="1"/>
  <c r="FK904" i="39"/>
  <c r="FN904" i="39" s="1"/>
  <c r="FK893" i="39"/>
  <c r="FN893" i="39" s="1"/>
  <c r="FK888" i="39"/>
  <c r="FN888" i="39" s="1"/>
  <c r="FK883" i="39"/>
  <c r="FN883" i="39" s="1"/>
  <c r="FK861" i="39"/>
  <c r="FN861" i="39" s="1"/>
  <c r="FK850" i="39"/>
  <c r="FN850" i="39" s="1"/>
  <c r="FK840" i="39"/>
  <c r="FN840" i="39" s="1"/>
  <c r="FK836" i="39"/>
  <c r="FN836" i="39" s="1"/>
  <c r="FK830" i="39"/>
  <c r="FN830" i="39" s="1"/>
  <c r="FK825" i="39"/>
  <c r="FN825" i="39" s="1"/>
  <c r="FK823" i="39"/>
  <c r="FN823" i="39" s="1"/>
  <c r="FK956" i="39"/>
  <c r="FN956" i="39" s="1"/>
  <c r="FK926" i="39"/>
  <c r="FN926" i="39" s="1"/>
  <c r="FK916" i="39"/>
  <c r="FN916" i="39" s="1"/>
  <c r="FK905" i="39"/>
  <c r="FN905" i="39" s="1"/>
  <c r="FK895" i="39"/>
  <c r="FN895" i="39" s="1"/>
  <c r="FK873" i="39"/>
  <c r="FN873" i="39" s="1"/>
  <c r="FK868" i="39"/>
  <c r="FN868" i="39" s="1"/>
  <c r="FK863" i="39"/>
  <c r="FN863" i="39" s="1"/>
  <c r="FK856" i="39"/>
  <c r="FN856" i="39" s="1"/>
  <c r="FK851" i="39"/>
  <c r="FN851" i="39" s="1"/>
  <c r="FK841" i="39"/>
  <c r="FN841" i="39" s="1"/>
  <c r="FK837" i="39"/>
  <c r="FN837" i="39" s="1"/>
  <c r="FK832" i="39"/>
  <c r="FN832" i="39" s="1"/>
  <c r="FK826" i="39"/>
  <c r="FN826" i="39" s="1"/>
  <c r="FK824" i="39"/>
  <c r="FN824" i="39" s="1"/>
  <c r="FK818" i="39"/>
  <c r="FN818" i="39" s="1"/>
  <c r="FK815" i="39"/>
  <c r="FN815" i="39" s="1"/>
  <c r="FK811" i="39"/>
  <c r="FN811" i="39" s="1"/>
  <c r="FK805" i="39"/>
  <c r="FN805" i="39" s="1"/>
  <c r="FK804" i="39"/>
  <c r="FN804" i="39" s="1"/>
  <c r="FK800" i="39"/>
  <c r="FN800" i="39" s="1"/>
  <c r="FK796" i="39"/>
  <c r="FN796" i="39" s="1"/>
  <c r="FK790" i="39"/>
  <c r="FN790" i="39" s="1"/>
  <c r="FK971" i="39"/>
  <c r="FN971" i="39" s="1"/>
  <c r="FK944" i="39"/>
  <c r="FN944" i="39" s="1"/>
  <c r="FK912" i="39"/>
  <c r="FN912" i="39" s="1"/>
  <c r="FK877" i="39"/>
  <c r="FN877" i="39" s="1"/>
  <c r="FK872" i="39"/>
  <c r="FN872" i="39" s="1"/>
  <c r="FK867" i="39"/>
  <c r="FN867" i="39" s="1"/>
  <c r="FK855" i="39"/>
  <c r="FN855" i="39" s="1"/>
  <c r="FK845" i="39"/>
  <c r="FN845" i="39" s="1"/>
  <c r="FK844" i="39"/>
  <c r="FN844" i="39" s="1"/>
  <c r="FK833" i="39"/>
  <c r="FN833" i="39" s="1"/>
  <c r="FK828" i="39"/>
  <c r="FN828" i="39" s="1"/>
  <c r="FK819" i="39"/>
  <c r="FN819" i="39" s="1"/>
  <c r="FK816" i="39"/>
  <c r="FN816" i="39" s="1"/>
  <c r="FK812" i="39"/>
  <c r="FN812" i="39" s="1"/>
  <c r="FK806" i="39"/>
  <c r="FN806" i="39" s="1"/>
  <c r="FK801" i="39"/>
  <c r="FN801" i="39" s="1"/>
  <c r="FK797" i="39"/>
  <c r="FN797" i="39" s="1"/>
  <c r="FK793" i="39"/>
  <c r="FN793" i="39" s="1"/>
  <c r="FK791" i="39"/>
  <c r="FN791" i="39" s="1"/>
  <c r="FK786" i="39"/>
  <c r="FN786" i="39" s="1"/>
  <c r="FK782" i="39"/>
  <c r="FN782" i="39" s="1"/>
  <c r="FK778" i="39"/>
  <c r="FN778" i="39" s="1"/>
  <c r="FK921" i="39"/>
  <c r="FN921" i="39" s="1"/>
  <c r="FK889" i="39"/>
  <c r="FN889" i="39" s="1"/>
  <c r="FK846" i="39"/>
  <c r="FN846" i="39" s="1"/>
  <c r="FK829" i="39"/>
  <c r="FN829" i="39" s="1"/>
  <c r="FK822" i="39"/>
  <c r="FN822" i="39" s="1"/>
  <c r="FK814" i="39"/>
  <c r="FN814" i="39" s="1"/>
  <c r="FK803" i="39"/>
  <c r="FN803" i="39" s="1"/>
  <c r="FK795" i="39"/>
  <c r="FN795" i="39" s="1"/>
  <c r="FK783" i="39"/>
  <c r="FN783" i="39" s="1"/>
  <c r="FK773" i="39"/>
  <c r="FN773" i="39" s="1"/>
  <c r="FK772" i="39"/>
  <c r="FN772" i="39" s="1"/>
  <c r="FK768" i="39"/>
  <c r="FN768" i="39" s="1"/>
  <c r="FK764" i="39"/>
  <c r="FN764" i="39" s="1"/>
  <c r="FK758" i="39"/>
  <c r="FN758" i="39" s="1"/>
  <c r="FK753" i="39"/>
  <c r="FN753" i="39" s="1"/>
  <c r="FK749" i="39"/>
  <c r="FN749" i="39" s="1"/>
  <c r="FK745" i="39"/>
  <c r="FN745" i="39" s="1"/>
  <c r="FK743" i="39"/>
  <c r="FN743" i="39" s="1"/>
  <c r="FK738" i="39"/>
  <c r="FN738" i="39" s="1"/>
  <c r="FK734" i="39"/>
  <c r="FN734" i="39" s="1"/>
  <c r="FK730" i="39"/>
  <c r="FN730" i="39" s="1"/>
  <c r="FK728" i="39"/>
  <c r="FN728" i="39" s="1"/>
  <c r="FK941" i="39"/>
  <c r="FN941" i="39" s="1"/>
  <c r="FK897" i="39"/>
  <c r="FN897" i="39" s="1"/>
  <c r="FK857" i="39"/>
  <c r="FN857" i="39" s="1"/>
  <c r="FK809" i="39"/>
  <c r="FN809" i="39" s="1"/>
  <c r="FK807" i="39"/>
  <c r="FN807" i="39" s="1"/>
  <c r="FK798" i="39"/>
  <c r="FN798" i="39" s="1"/>
  <c r="FK787" i="39"/>
  <c r="FN787" i="39" s="1"/>
  <c r="FK784" i="39"/>
  <c r="FN784" i="39" s="1"/>
  <c r="FK779" i="39"/>
  <c r="FN779" i="39" s="1"/>
  <c r="FK774" i="39"/>
  <c r="FN774" i="39" s="1"/>
  <c r="FK769" i="39"/>
  <c r="FN769" i="39" s="1"/>
  <c r="FK765" i="39"/>
  <c r="FN765" i="39" s="1"/>
  <c r="FK761" i="39"/>
  <c r="FN761" i="39" s="1"/>
  <c r="FK759" i="39"/>
  <c r="FN759" i="39" s="1"/>
  <c r="FK754" i="39"/>
  <c r="FN754" i="39" s="1"/>
  <c r="FK750" i="39"/>
  <c r="FN750" i="39" s="1"/>
  <c r="FK746" i="39"/>
  <c r="FN746" i="39" s="1"/>
  <c r="FK744" i="39"/>
  <c r="FN744" i="39" s="1"/>
  <c r="FK739" i="39"/>
  <c r="FN739" i="39" s="1"/>
  <c r="FK735" i="39"/>
  <c r="FN735" i="39" s="1"/>
  <c r="FK731" i="39"/>
  <c r="FN731" i="39" s="1"/>
  <c r="FK725" i="39"/>
  <c r="FN725" i="39" s="1"/>
  <c r="FK724" i="39"/>
  <c r="FN724" i="39" s="1"/>
  <c r="FK720" i="39"/>
  <c r="FN720" i="39" s="1"/>
  <c r="FK716" i="39"/>
  <c r="FN716" i="39" s="1"/>
  <c r="FK710" i="39"/>
  <c r="FN710" i="39" s="1"/>
  <c r="FK705" i="39"/>
  <c r="FN705" i="39" s="1"/>
  <c r="FK701" i="39"/>
  <c r="FN701" i="39" s="1"/>
  <c r="FK697" i="39"/>
  <c r="FN697" i="39" s="1"/>
  <c r="FK695" i="39"/>
  <c r="FN695" i="39" s="1"/>
  <c r="FK690" i="39"/>
  <c r="FN690" i="39" s="1"/>
  <c r="FK686" i="39"/>
  <c r="FN686" i="39" s="1"/>
  <c r="FK682" i="39"/>
  <c r="FN682" i="39" s="1"/>
  <c r="FK680" i="39"/>
  <c r="FN680" i="39" s="1"/>
  <c r="FK675" i="39"/>
  <c r="FN675" i="39" s="1"/>
  <c r="FK671" i="39"/>
  <c r="FN671" i="39" s="1"/>
  <c r="FK667" i="39"/>
  <c r="FN667" i="39" s="1"/>
  <c r="FK663" i="39"/>
  <c r="FN663" i="39" s="1"/>
  <c r="FK659" i="39"/>
  <c r="FN659" i="39" s="1"/>
  <c r="FK655" i="39"/>
  <c r="FN655" i="39" s="1"/>
  <c r="FK651" i="39"/>
  <c r="FN651" i="39" s="1"/>
  <c r="FK647" i="39"/>
  <c r="FN647" i="39" s="1"/>
  <c r="FK643" i="39"/>
  <c r="FN643" i="39" s="1"/>
  <c r="FK639" i="39"/>
  <c r="FN639" i="39" s="1"/>
  <c r="FK635" i="39"/>
  <c r="FN635" i="39" s="1"/>
  <c r="FK913" i="39"/>
  <c r="FN913" i="39" s="1"/>
  <c r="FK879" i="39"/>
  <c r="FN879" i="39" s="1"/>
  <c r="FK834" i="39"/>
  <c r="FN834" i="39" s="1"/>
  <c r="FK810" i="39"/>
  <c r="FN810" i="39" s="1"/>
  <c r="FK808" i="39"/>
  <c r="FN808" i="39" s="1"/>
  <c r="FK799" i="39"/>
  <c r="FN799" i="39" s="1"/>
  <c r="FK789" i="39"/>
  <c r="FN789" i="39" s="1"/>
  <c r="FK788" i="39"/>
  <c r="FN788" i="39" s="1"/>
  <c r="FK785" i="39"/>
  <c r="FN785" i="39" s="1"/>
  <c r="FK780" i="39"/>
  <c r="FN780" i="39" s="1"/>
  <c r="FK777" i="39"/>
  <c r="FN777" i="39" s="1"/>
  <c r="FK775" i="39"/>
  <c r="FN775" i="39" s="1"/>
  <c r="FK770" i="39"/>
  <c r="FN770" i="39" s="1"/>
  <c r="FK766" i="39"/>
  <c r="FN766" i="39" s="1"/>
  <c r="FK762" i="39"/>
  <c r="FN762" i="39" s="1"/>
  <c r="FK760" i="39"/>
  <c r="FN760" i="39" s="1"/>
  <c r="FK755" i="39"/>
  <c r="FN755" i="39" s="1"/>
  <c r="FK751" i="39"/>
  <c r="FN751" i="39" s="1"/>
  <c r="FK747" i="39"/>
  <c r="FN747" i="39" s="1"/>
  <c r="FK741" i="39"/>
  <c r="FN741" i="39" s="1"/>
  <c r="FK740" i="39"/>
  <c r="FN740" i="39" s="1"/>
  <c r="FK736" i="39"/>
  <c r="FN736" i="39" s="1"/>
  <c r="FK732" i="39"/>
  <c r="FN732" i="39" s="1"/>
  <c r="FK726" i="39"/>
  <c r="FN726" i="39" s="1"/>
  <c r="FK721" i="39"/>
  <c r="FN721" i="39" s="1"/>
  <c r="FK717" i="39"/>
  <c r="FN717" i="39" s="1"/>
  <c r="FK713" i="39"/>
  <c r="FN713" i="39" s="1"/>
  <c r="FK711" i="39"/>
  <c r="FN711" i="39" s="1"/>
  <c r="FK706" i="39"/>
  <c r="FN706" i="39" s="1"/>
  <c r="FK702" i="39"/>
  <c r="FN702" i="39" s="1"/>
  <c r="FK698" i="39"/>
  <c r="FN698" i="39" s="1"/>
  <c r="FK696" i="39"/>
  <c r="FN696" i="39" s="1"/>
  <c r="FK691" i="39"/>
  <c r="FN691" i="39" s="1"/>
  <c r="FK687" i="39"/>
  <c r="FN687" i="39" s="1"/>
  <c r="FK683" i="39"/>
  <c r="FN683" i="39" s="1"/>
  <c r="FK677" i="39"/>
  <c r="FN677" i="39" s="1"/>
  <c r="FK676" i="39"/>
  <c r="FN676" i="39" s="1"/>
  <c r="FK672" i="39"/>
  <c r="FN672" i="39" s="1"/>
  <c r="FK668" i="39"/>
  <c r="FN668" i="39" s="1"/>
  <c r="FK763" i="39"/>
  <c r="FN763" i="39" s="1"/>
  <c r="FK742" i="39"/>
  <c r="FN742" i="39" s="1"/>
  <c r="FK723" i="39"/>
  <c r="FN723" i="39" s="1"/>
  <c r="FK715" i="39"/>
  <c r="FN715" i="39" s="1"/>
  <c r="FK704" i="39"/>
  <c r="FN704" i="39" s="1"/>
  <c r="FK694" i="39"/>
  <c r="FN694" i="39" s="1"/>
  <c r="FK685" i="39"/>
  <c r="FN685" i="39" s="1"/>
  <c r="FK674" i="39"/>
  <c r="FN674" i="39" s="1"/>
  <c r="FK666" i="39"/>
  <c r="FN666" i="39" s="1"/>
  <c r="FK664" i="39"/>
  <c r="FN664" i="39" s="1"/>
  <c r="FK658" i="39"/>
  <c r="FN658" i="39" s="1"/>
  <c r="FK653" i="39"/>
  <c r="FN653" i="39" s="1"/>
  <c r="FK648" i="39"/>
  <c r="FN648" i="39" s="1"/>
  <c r="FK642" i="39"/>
  <c r="FN642" i="39" s="1"/>
  <c r="FK637" i="39"/>
  <c r="FN637" i="39" s="1"/>
  <c r="FK632" i="39"/>
  <c r="FN632" i="39" s="1"/>
  <c r="FK629" i="39"/>
  <c r="FN629" i="39" s="1"/>
  <c r="FK625" i="39"/>
  <c r="FN625" i="39" s="1"/>
  <c r="FK621" i="39"/>
  <c r="FN621" i="39" s="1"/>
  <c r="FK813" i="39"/>
  <c r="FN813" i="39" s="1"/>
  <c r="FK794" i="39"/>
  <c r="FN794" i="39" s="1"/>
  <c r="FK792" i="39"/>
  <c r="FN792" i="39" s="1"/>
  <c r="FK767" i="39"/>
  <c r="FN767" i="39" s="1"/>
  <c r="FK748" i="39"/>
  <c r="FN748" i="39" s="1"/>
  <c r="FK729" i="39"/>
  <c r="FN729" i="39" s="1"/>
  <c r="FK727" i="39"/>
  <c r="FN727" i="39" s="1"/>
  <c r="FK718" i="39"/>
  <c r="FN718" i="39" s="1"/>
  <c r="FK707" i="39"/>
  <c r="FN707" i="39" s="1"/>
  <c r="FK699" i="39"/>
  <c r="FN699" i="39" s="1"/>
  <c r="FK688" i="39"/>
  <c r="FN688" i="39" s="1"/>
  <c r="FK678" i="39"/>
  <c r="FN678" i="39" s="1"/>
  <c r="FK669" i="39"/>
  <c r="FN669" i="39" s="1"/>
  <c r="FK660" i="39"/>
  <c r="FN660" i="39" s="1"/>
  <c r="FK654" i="39"/>
  <c r="FN654" i="39" s="1"/>
  <c r="FK649" i="39"/>
  <c r="FN649" i="39" s="1"/>
  <c r="FK644" i="39"/>
  <c r="FN644" i="39" s="1"/>
  <c r="FK638" i="39"/>
  <c r="FN638" i="39" s="1"/>
  <c r="FK633" i="39"/>
  <c r="FN633" i="39" s="1"/>
  <c r="FK630" i="39"/>
  <c r="FN630" i="39" s="1"/>
  <c r="FK626" i="39"/>
  <c r="FN626" i="39" s="1"/>
  <c r="FK622" i="39"/>
  <c r="FN622" i="39" s="1"/>
  <c r="FK618" i="39"/>
  <c r="FN618" i="39" s="1"/>
  <c r="FK884" i="39"/>
  <c r="FN884" i="39" s="1"/>
  <c r="FK802" i="39"/>
  <c r="FN802" i="39" s="1"/>
  <c r="FK771" i="39"/>
  <c r="FN771" i="39" s="1"/>
  <c r="FK752" i="39"/>
  <c r="FN752" i="39" s="1"/>
  <c r="FK733" i="39"/>
  <c r="FN733" i="39" s="1"/>
  <c r="FK719" i="39"/>
  <c r="FN719" i="39" s="1"/>
  <c r="FK709" i="39"/>
  <c r="FN709" i="39" s="1"/>
  <c r="FK708" i="39"/>
  <c r="FN708" i="39" s="1"/>
  <c r="FK700" i="39"/>
  <c r="FN700" i="39" s="1"/>
  <c r="FK689" i="39"/>
  <c r="FN689" i="39" s="1"/>
  <c r="FK681" i="39"/>
  <c r="FN681" i="39" s="1"/>
  <c r="FK679" i="39"/>
  <c r="FN679" i="39" s="1"/>
  <c r="FK670" i="39"/>
  <c r="FN670" i="39" s="1"/>
  <c r="FK661" i="39"/>
  <c r="FN661" i="39" s="1"/>
  <c r="FK656" i="39"/>
  <c r="FN656" i="39" s="1"/>
  <c r="FK650" i="39"/>
  <c r="FN650" i="39" s="1"/>
  <c r="FK645" i="39"/>
  <c r="FN645" i="39" s="1"/>
  <c r="FK640" i="39"/>
  <c r="FN640" i="39" s="1"/>
  <c r="FK634" i="39"/>
  <c r="FN634" i="39" s="1"/>
  <c r="FK631" i="39"/>
  <c r="FN631" i="39" s="1"/>
  <c r="FK627" i="39"/>
  <c r="FN627" i="39" s="1"/>
  <c r="FK623" i="39"/>
  <c r="FN623" i="39" s="1"/>
  <c r="FK619" i="39"/>
  <c r="FN619" i="39" s="1"/>
  <c r="FK615" i="39"/>
  <c r="FN615" i="39" s="1"/>
  <c r="FK611" i="39"/>
  <c r="FN611" i="39" s="1"/>
  <c r="FK607" i="39"/>
  <c r="FN607" i="39" s="1"/>
  <c r="FK756" i="39"/>
  <c r="FN756" i="39" s="1"/>
  <c r="FK657" i="39"/>
  <c r="FN657" i="39" s="1"/>
  <c r="FK624" i="39"/>
  <c r="FN624" i="39" s="1"/>
  <c r="FK616" i="39"/>
  <c r="FN616" i="39" s="1"/>
  <c r="FK610" i="39"/>
  <c r="FN610" i="39" s="1"/>
  <c r="FK604" i="39"/>
  <c r="FN604" i="39" s="1"/>
  <c r="FK600" i="39"/>
  <c r="FN600" i="39" s="1"/>
  <c r="FK596" i="39"/>
  <c r="FN596" i="39" s="1"/>
  <c r="FK592" i="39"/>
  <c r="FN592" i="39" s="1"/>
  <c r="FK588" i="39"/>
  <c r="FN588" i="39" s="1"/>
  <c r="FK584" i="39"/>
  <c r="FN584" i="39" s="1"/>
  <c r="FK580" i="39"/>
  <c r="FN580" i="39" s="1"/>
  <c r="FK576" i="39"/>
  <c r="FN576" i="39" s="1"/>
  <c r="FK572" i="39"/>
  <c r="FN572" i="39" s="1"/>
  <c r="FK568" i="39"/>
  <c r="FN568" i="39" s="1"/>
  <c r="FK564" i="39"/>
  <c r="FN564" i="39" s="1"/>
  <c r="FK560" i="39"/>
  <c r="FN560" i="39" s="1"/>
  <c r="FK556" i="39"/>
  <c r="FN556" i="39" s="1"/>
  <c r="FK552" i="39"/>
  <c r="FN552" i="39" s="1"/>
  <c r="FK548" i="39"/>
  <c r="FN548" i="39" s="1"/>
  <c r="FK544" i="39"/>
  <c r="FN544" i="39" s="1"/>
  <c r="FK540" i="39"/>
  <c r="FN540" i="39" s="1"/>
  <c r="FK536" i="39"/>
  <c r="FN536" i="39" s="1"/>
  <c r="FK532" i="39"/>
  <c r="FN532" i="39" s="1"/>
  <c r="FK528" i="39"/>
  <c r="FN528" i="39" s="1"/>
  <c r="FK524" i="39"/>
  <c r="FN524" i="39" s="1"/>
  <c r="FK520" i="39"/>
  <c r="FN520" i="39" s="1"/>
  <c r="FK516" i="39"/>
  <c r="FN516" i="39" s="1"/>
  <c r="FK512" i="39"/>
  <c r="FN512" i="39" s="1"/>
  <c r="FK508" i="39"/>
  <c r="FN508" i="39" s="1"/>
  <c r="FK504" i="39"/>
  <c r="FN504" i="39" s="1"/>
  <c r="FK500" i="39"/>
  <c r="FN500" i="39" s="1"/>
  <c r="FK496" i="39"/>
  <c r="FN496" i="39" s="1"/>
  <c r="FK492" i="39"/>
  <c r="FN492" i="39" s="1"/>
  <c r="FK488" i="39"/>
  <c r="FN488" i="39" s="1"/>
  <c r="FK484" i="39"/>
  <c r="FN484" i="39" s="1"/>
  <c r="FK480" i="39"/>
  <c r="FN480" i="39" s="1"/>
  <c r="FK476" i="39"/>
  <c r="FN476" i="39" s="1"/>
  <c r="FK472" i="39"/>
  <c r="FN472" i="39" s="1"/>
  <c r="FK468" i="39"/>
  <c r="FN468" i="39" s="1"/>
  <c r="FK464" i="39"/>
  <c r="FN464" i="39" s="1"/>
  <c r="FK460" i="39"/>
  <c r="FN460" i="39" s="1"/>
  <c r="FK456" i="39"/>
  <c r="FN456" i="39" s="1"/>
  <c r="FK781" i="39"/>
  <c r="FN781" i="39" s="1"/>
  <c r="FK776" i="39"/>
  <c r="FN776" i="39" s="1"/>
  <c r="FK714" i="39"/>
  <c r="FN714" i="39" s="1"/>
  <c r="FK712" i="39"/>
  <c r="FN712" i="39" s="1"/>
  <c r="FK693" i="39"/>
  <c r="FN693" i="39" s="1"/>
  <c r="FK641" i="39"/>
  <c r="FN641" i="39" s="1"/>
  <c r="FK628" i="39"/>
  <c r="FN628" i="39" s="1"/>
  <c r="FK617" i="39"/>
  <c r="FN617" i="39" s="1"/>
  <c r="FK612" i="39"/>
  <c r="FN612" i="39" s="1"/>
  <c r="FK605" i="39"/>
  <c r="FN605" i="39" s="1"/>
  <c r="FK601" i="39"/>
  <c r="FN601" i="39" s="1"/>
  <c r="FK597" i="39"/>
  <c r="FN597" i="39" s="1"/>
  <c r="FK593" i="39"/>
  <c r="FN593" i="39" s="1"/>
  <c r="FK589" i="39"/>
  <c r="FN589" i="39" s="1"/>
  <c r="FK585" i="39"/>
  <c r="FN585" i="39" s="1"/>
  <c r="FK581" i="39"/>
  <c r="FN581" i="39" s="1"/>
  <c r="FK577" i="39"/>
  <c r="FN577" i="39" s="1"/>
  <c r="FK573" i="39"/>
  <c r="FN573" i="39" s="1"/>
  <c r="FK569" i="39"/>
  <c r="FN569" i="39" s="1"/>
  <c r="FK565" i="39"/>
  <c r="FN565" i="39" s="1"/>
  <c r="FK561" i="39"/>
  <c r="FN561" i="39" s="1"/>
  <c r="FK557" i="39"/>
  <c r="FN557" i="39" s="1"/>
  <c r="FK553" i="39"/>
  <c r="FN553" i="39" s="1"/>
  <c r="FK549" i="39"/>
  <c r="FN549" i="39" s="1"/>
  <c r="FK545" i="39"/>
  <c r="FN545" i="39" s="1"/>
  <c r="FK541" i="39"/>
  <c r="FN541" i="39" s="1"/>
  <c r="FK537" i="39"/>
  <c r="FN537" i="39" s="1"/>
  <c r="FK533" i="39"/>
  <c r="FN533" i="39" s="1"/>
  <c r="FK529" i="39"/>
  <c r="FN529" i="39" s="1"/>
  <c r="FK525" i="39"/>
  <c r="FN525" i="39" s="1"/>
  <c r="FK521" i="39"/>
  <c r="FN521" i="39" s="1"/>
  <c r="FK517" i="39"/>
  <c r="FN517" i="39" s="1"/>
  <c r="FK513" i="39"/>
  <c r="FN513" i="39" s="1"/>
  <c r="FK509" i="39"/>
  <c r="FN509" i="39" s="1"/>
  <c r="FK505" i="39"/>
  <c r="FN505" i="39" s="1"/>
  <c r="FK501" i="39"/>
  <c r="FN501" i="39" s="1"/>
  <c r="FK497" i="39"/>
  <c r="FN497" i="39" s="1"/>
  <c r="FK493" i="39"/>
  <c r="FN493" i="39" s="1"/>
  <c r="FK489" i="39"/>
  <c r="FN489" i="39" s="1"/>
  <c r="FK485" i="39"/>
  <c r="FN485" i="39" s="1"/>
  <c r="FK481" i="39"/>
  <c r="FN481" i="39" s="1"/>
  <c r="FK477" i="39"/>
  <c r="FN477" i="39" s="1"/>
  <c r="FK473" i="39"/>
  <c r="FN473" i="39" s="1"/>
  <c r="FK469" i="39"/>
  <c r="FN469" i="39" s="1"/>
  <c r="FK465" i="39"/>
  <c r="FN465" i="39" s="1"/>
  <c r="FK461" i="39"/>
  <c r="FN461" i="39" s="1"/>
  <c r="FK457" i="39"/>
  <c r="FN457" i="39" s="1"/>
  <c r="FK453" i="39"/>
  <c r="FN453" i="39" s="1"/>
  <c r="FK449" i="39"/>
  <c r="FN449" i="39" s="1"/>
  <c r="FK448" i="39"/>
  <c r="FN448" i="39" s="1"/>
  <c r="FK443" i="39"/>
  <c r="FN443" i="39" s="1"/>
  <c r="FK737" i="39"/>
  <c r="FN737" i="39" s="1"/>
  <c r="FK722" i="39"/>
  <c r="FN722" i="39" s="1"/>
  <c r="FK703" i="39"/>
  <c r="FN703" i="39" s="1"/>
  <c r="FK684" i="39"/>
  <c r="FN684" i="39" s="1"/>
  <c r="FK665" i="39"/>
  <c r="FN665" i="39" s="1"/>
  <c r="FK662" i="39"/>
  <c r="FN662" i="39" s="1"/>
  <c r="FK652" i="39"/>
  <c r="FN652" i="39" s="1"/>
  <c r="FK613" i="39"/>
  <c r="FN613" i="39" s="1"/>
  <c r="FK608" i="39"/>
  <c r="FN608" i="39" s="1"/>
  <c r="FK606" i="39"/>
  <c r="FN606" i="39" s="1"/>
  <c r="FK602" i="39"/>
  <c r="FN602" i="39" s="1"/>
  <c r="FK598" i="39"/>
  <c r="FN598" i="39" s="1"/>
  <c r="FK594" i="39"/>
  <c r="FN594" i="39" s="1"/>
  <c r="FK590" i="39"/>
  <c r="FN590" i="39" s="1"/>
  <c r="FK586" i="39"/>
  <c r="FN586" i="39" s="1"/>
  <c r="FK582" i="39"/>
  <c r="FN582" i="39" s="1"/>
  <c r="FK578" i="39"/>
  <c r="FN578" i="39" s="1"/>
  <c r="FK574" i="39"/>
  <c r="FN574" i="39" s="1"/>
  <c r="FK570" i="39"/>
  <c r="FN570" i="39" s="1"/>
  <c r="FK566" i="39"/>
  <c r="FN566" i="39" s="1"/>
  <c r="FK562" i="39"/>
  <c r="FN562" i="39" s="1"/>
  <c r="FK558" i="39"/>
  <c r="FN558" i="39" s="1"/>
  <c r="FK554" i="39"/>
  <c r="FN554" i="39" s="1"/>
  <c r="FK550" i="39"/>
  <c r="FN550" i="39" s="1"/>
  <c r="FK546" i="39"/>
  <c r="FN546" i="39" s="1"/>
  <c r="FK542" i="39"/>
  <c r="FN542" i="39" s="1"/>
  <c r="FK538" i="39"/>
  <c r="FN538" i="39" s="1"/>
  <c r="FK534" i="39"/>
  <c r="FN534" i="39" s="1"/>
  <c r="FK530" i="39"/>
  <c r="FN530" i="39" s="1"/>
  <c r="FK526" i="39"/>
  <c r="FN526" i="39" s="1"/>
  <c r="FK522" i="39"/>
  <c r="FN522" i="39" s="1"/>
  <c r="FK518" i="39"/>
  <c r="FN518" i="39" s="1"/>
  <c r="FK514" i="39"/>
  <c r="FN514" i="39" s="1"/>
  <c r="FK510" i="39"/>
  <c r="FN510" i="39" s="1"/>
  <c r="FK506" i="39"/>
  <c r="FN506" i="39" s="1"/>
  <c r="FK502" i="39"/>
  <c r="FN502" i="39" s="1"/>
  <c r="FK498" i="39"/>
  <c r="FN498" i="39" s="1"/>
  <c r="FK494" i="39"/>
  <c r="FN494" i="39" s="1"/>
  <c r="FK490" i="39"/>
  <c r="FN490" i="39" s="1"/>
  <c r="FK486" i="39"/>
  <c r="FN486" i="39" s="1"/>
  <c r="FK482" i="39"/>
  <c r="FN482" i="39" s="1"/>
  <c r="FK478" i="39"/>
  <c r="FN478" i="39" s="1"/>
  <c r="FK474" i="39"/>
  <c r="FN474" i="39" s="1"/>
  <c r="FK470" i="39"/>
  <c r="FN470" i="39" s="1"/>
  <c r="FK466" i="39"/>
  <c r="FN466" i="39" s="1"/>
  <c r="FK462" i="39"/>
  <c r="FN462" i="39" s="1"/>
  <c r="FK458" i="39"/>
  <c r="FN458" i="39" s="1"/>
  <c r="FK757" i="39"/>
  <c r="FN757" i="39" s="1"/>
  <c r="FK673" i="39"/>
  <c r="FN673" i="39" s="1"/>
  <c r="FK636" i="39"/>
  <c r="FN636" i="39" s="1"/>
  <c r="FK614" i="39"/>
  <c r="FN614" i="39" s="1"/>
  <c r="FK595" i="39"/>
  <c r="FN595" i="39" s="1"/>
  <c r="FK579" i="39"/>
  <c r="FN579" i="39" s="1"/>
  <c r="FK563" i="39"/>
  <c r="FN563" i="39" s="1"/>
  <c r="FK547" i="39"/>
  <c r="FN547" i="39" s="1"/>
  <c r="FK531" i="39"/>
  <c r="FN531" i="39" s="1"/>
  <c r="FK515" i="39"/>
  <c r="FN515" i="39" s="1"/>
  <c r="FK499" i="39"/>
  <c r="FN499" i="39" s="1"/>
  <c r="FK483" i="39"/>
  <c r="FN483" i="39" s="1"/>
  <c r="FK467" i="39"/>
  <c r="FN467" i="39" s="1"/>
  <c r="FK454" i="39"/>
  <c r="FN454" i="39" s="1"/>
  <c r="FK447" i="39"/>
  <c r="FN447" i="39" s="1"/>
  <c r="FK439" i="39"/>
  <c r="FN439" i="39" s="1"/>
  <c r="FK434" i="39"/>
  <c r="FN434" i="39" s="1"/>
  <c r="FK429" i="39"/>
  <c r="FN429" i="39" s="1"/>
  <c r="FK428" i="39"/>
  <c r="FN428" i="39" s="1"/>
  <c r="FK423" i="39"/>
  <c r="FN423" i="39" s="1"/>
  <c r="FK418" i="39"/>
  <c r="FN418" i="39" s="1"/>
  <c r="FK413" i="39"/>
  <c r="FN413" i="39" s="1"/>
  <c r="FK412" i="39"/>
  <c r="FN412" i="39" s="1"/>
  <c r="FK407" i="39"/>
  <c r="FN407" i="39" s="1"/>
  <c r="FK402" i="39"/>
  <c r="FN402" i="39" s="1"/>
  <c r="FK397" i="39"/>
  <c r="FN397" i="39" s="1"/>
  <c r="FK396" i="39"/>
  <c r="FN396" i="39" s="1"/>
  <c r="FK391" i="39"/>
  <c r="FN391" i="39" s="1"/>
  <c r="FK386" i="39"/>
  <c r="FN386" i="39" s="1"/>
  <c r="FK381" i="39"/>
  <c r="FN381" i="39" s="1"/>
  <c r="FK380" i="39"/>
  <c r="FN380" i="39" s="1"/>
  <c r="FK375" i="39"/>
  <c r="FN375" i="39" s="1"/>
  <c r="FK370" i="39"/>
  <c r="FN370" i="39" s="1"/>
  <c r="FK365" i="39"/>
  <c r="FN365" i="39" s="1"/>
  <c r="FK364" i="39"/>
  <c r="FN364" i="39" s="1"/>
  <c r="FK359" i="39"/>
  <c r="FN359" i="39" s="1"/>
  <c r="FK354" i="39"/>
  <c r="FN354" i="39" s="1"/>
  <c r="FK646" i="39"/>
  <c r="FN646" i="39" s="1"/>
  <c r="FK599" i="39"/>
  <c r="FN599" i="39" s="1"/>
  <c r="FK583" i="39"/>
  <c r="FN583" i="39" s="1"/>
  <c r="FK567" i="39"/>
  <c r="FN567" i="39" s="1"/>
  <c r="FK551" i="39"/>
  <c r="FN551" i="39" s="1"/>
  <c r="FK535" i="39"/>
  <c r="FN535" i="39" s="1"/>
  <c r="FK519" i="39"/>
  <c r="FN519" i="39" s="1"/>
  <c r="FK503" i="39"/>
  <c r="FN503" i="39" s="1"/>
  <c r="FK487" i="39"/>
  <c r="FN487" i="39" s="1"/>
  <c r="FK471" i="39"/>
  <c r="FN471" i="39" s="1"/>
  <c r="FK455" i="39"/>
  <c r="FN455" i="39" s="1"/>
  <c r="FK450" i="39"/>
  <c r="FN450" i="39" s="1"/>
  <c r="FK441" i="39"/>
  <c r="FN441" i="39" s="1"/>
  <c r="FK440" i="39"/>
  <c r="FN440" i="39" s="1"/>
  <c r="FK435" i="39"/>
  <c r="FN435" i="39" s="1"/>
  <c r="FK430" i="39"/>
  <c r="FN430" i="39" s="1"/>
  <c r="FK425" i="39"/>
  <c r="FN425" i="39" s="1"/>
  <c r="FK424" i="39"/>
  <c r="FN424" i="39" s="1"/>
  <c r="FK419" i="39"/>
  <c r="FN419" i="39" s="1"/>
  <c r="FK414" i="39"/>
  <c r="FN414" i="39" s="1"/>
  <c r="FK409" i="39"/>
  <c r="FN409" i="39" s="1"/>
  <c r="FK408" i="39"/>
  <c r="FN408" i="39" s="1"/>
  <c r="FK403" i="39"/>
  <c r="FN403" i="39" s="1"/>
  <c r="FK398" i="39"/>
  <c r="FN398" i="39" s="1"/>
  <c r="FK393" i="39"/>
  <c r="FN393" i="39" s="1"/>
  <c r="FK392" i="39"/>
  <c r="FN392" i="39" s="1"/>
  <c r="FK387" i="39"/>
  <c r="FN387" i="39" s="1"/>
  <c r="FK382" i="39"/>
  <c r="FN382" i="39" s="1"/>
  <c r="FK377" i="39"/>
  <c r="FN377" i="39" s="1"/>
  <c r="FK376" i="39"/>
  <c r="FN376" i="39" s="1"/>
  <c r="FK371" i="39"/>
  <c r="FN371" i="39" s="1"/>
  <c r="FK366" i="39"/>
  <c r="FN366" i="39" s="1"/>
  <c r="FK361" i="39"/>
  <c r="FN361" i="39" s="1"/>
  <c r="FK360" i="39"/>
  <c r="FN360" i="39" s="1"/>
  <c r="FK355" i="39"/>
  <c r="FN355" i="39" s="1"/>
  <c r="FK817" i="39"/>
  <c r="FN817" i="39" s="1"/>
  <c r="FK620" i="39"/>
  <c r="FN620" i="39" s="1"/>
  <c r="FK609" i="39"/>
  <c r="FN609" i="39" s="1"/>
  <c r="FK603" i="39"/>
  <c r="FN603" i="39" s="1"/>
  <c r="FK587" i="39"/>
  <c r="FN587" i="39" s="1"/>
  <c r="FK571" i="39"/>
  <c r="FN571" i="39" s="1"/>
  <c r="FK555" i="39"/>
  <c r="FN555" i="39" s="1"/>
  <c r="FK539" i="39"/>
  <c r="FN539" i="39" s="1"/>
  <c r="FK523" i="39"/>
  <c r="FN523" i="39" s="1"/>
  <c r="FK507" i="39"/>
  <c r="FN507" i="39" s="1"/>
  <c r="FK491" i="39"/>
  <c r="FN491" i="39" s="1"/>
  <c r="FK475" i="39"/>
  <c r="FN475" i="39" s="1"/>
  <c r="FK459" i="39"/>
  <c r="FN459" i="39" s="1"/>
  <c r="FK451" i="39"/>
  <c r="FN451" i="39" s="1"/>
  <c r="FK445" i="39"/>
  <c r="FN445" i="39" s="1"/>
  <c r="FK444" i="39"/>
  <c r="FN444" i="39" s="1"/>
  <c r="FK442" i="39"/>
  <c r="FN442" i="39" s="1"/>
  <c r="FK437" i="39"/>
  <c r="FN437" i="39" s="1"/>
  <c r="FK436" i="39"/>
  <c r="FN436" i="39" s="1"/>
  <c r="FK431" i="39"/>
  <c r="FN431" i="39" s="1"/>
  <c r="FK426" i="39"/>
  <c r="FN426" i="39" s="1"/>
  <c r="FK421" i="39"/>
  <c r="FN421" i="39" s="1"/>
  <c r="FK420" i="39"/>
  <c r="FN420" i="39" s="1"/>
  <c r="FK415" i="39"/>
  <c r="FN415" i="39" s="1"/>
  <c r="FK410" i="39"/>
  <c r="FN410" i="39" s="1"/>
  <c r="FK405" i="39"/>
  <c r="FN405" i="39" s="1"/>
  <c r="FK404" i="39"/>
  <c r="FN404" i="39" s="1"/>
  <c r="FK399" i="39"/>
  <c r="FN399" i="39" s="1"/>
  <c r="FK394" i="39"/>
  <c r="FN394" i="39" s="1"/>
  <c r="FK389" i="39"/>
  <c r="FN389" i="39" s="1"/>
  <c r="FK388" i="39"/>
  <c r="FN388" i="39" s="1"/>
  <c r="FK383" i="39"/>
  <c r="FN383" i="39" s="1"/>
  <c r="FK378" i="39"/>
  <c r="FN378" i="39" s="1"/>
  <c r="FK373" i="39"/>
  <c r="FN373" i="39" s="1"/>
  <c r="FK372" i="39"/>
  <c r="FN372" i="39" s="1"/>
  <c r="FK367" i="39"/>
  <c r="FN367" i="39" s="1"/>
  <c r="FK362" i="39"/>
  <c r="FN362" i="39" s="1"/>
  <c r="FK357" i="39"/>
  <c r="FN357" i="39" s="1"/>
  <c r="FK356" i="39"/>
  <c r="FN356" i="39" s="1"/>
  <c r="FK351" i="39"/>
  <c r="FN351" i="39" s="1"/>
  <c r="FK692" i="39"/>
  <c r="FN692" i="39" s="1"/>
  <c r="FK559" i="39"/>
  <c r="FN559" i="39" s="1"/>
  <c r="FK495" i="39"/>
  <c r="FN495" i="39" s="1"/>
  <c r="FK427" i="39"/>
  <c r="FN427" i="39" s="1"/>
  <c r="FK406" i="39"/>
  <c r="FN406" i="39" s="1"/>
  <c r="FK385" i="39"/>
  <c r="FN385" i="39" s="1"/>
  <c r="FK384" i="39"/>
  <c r="FN384" i="39" s="1"/>
  <c r="FK363" i="39"/>
  <c r="FN363" i="39" s="1"/>
  <c r="FK575" i="39"/>
  <c r="FN575" i="39" s="1"/>
  <c r="FK511" i="39"/>
  <c r="FN511" i="39" s="1"/>
  <c r="FK433" i="39"/>
  <c r="FN433" i="39" s="1"/>
  <c r="FK432" i="39"/>
  <c r="FN432" i="39" s="1"/>
  <c r="FK411" i="39"/>
  <c r="FN411" i="39" s="1"/>
  <c r="FK390" i="39"/>
  <c r="FN390" i="39" s="1"/>
  <c r="FK369" i="39"/>
  <c r="FN369" i="39" s="1"/>
  <c r="FK368" i="39"/>
  <c r="FN368" i="39" s="1"/>
  <c r="FK591" i="39"/>
  <c r="FN591" i="39" s="1"/>
  <c r="FK527" i="39"/>
  <c r="FN527" i="39" s="1"/>
  <c r="FK463" i="39"/>
  <c r="FN463" i="39" s="1"/>
  <c r="FK452" i="39"/>
  <c r="FN452" i="39" s="1"/>
  <c r="FK438" i="39"/>
  <c r="FN438" i="39" s="1"/>
  <c r="FK417" i="39"/>
  <c r="FN417" i="39" s="1"/>
  <c r="FK416" i="39"/>
  <c r="FN416" i="39" s="1"/>
  <c r="FK395" i="39"/>
  <c r="FN395" i="39" s="1"/>
  <c r="FK374" i="39"/>
  <c r="FN374" i="39" s="1"/>
  <c r="FK353" i="39"/>
  <c r="FN353" i="39" s="1"/>
  <c r="FK352" i="39"/>
  <c r="FN352" i="39" s="1"/>
  <c r="ED998" i="39"/>
  <c r="EG998" i="39" s="1"/>
  <c r="ED996" i="39"/>
  <c r="EG996" i="39" s="1"/>
  <c r="ED990" i="39"/>
  <c r="EG990" i="39" s="1"/>
  <c r="ED985" i="39"/>
  <c r="EG985" i="39" s="1"/>
  <c r="ED984" i="39"/>
  <c r="EG984" i="39" s="1"/>
  <c r="ED1000" i="39"/>
  <c r="EG1000" i="39" s="1"/>
  <c r="ED994" i="39"/>
  <c r="EG994" i="39" s="1"/>
  <c r="ED992" i="39"/>
  <c r="EG992" i="39" s="1"/>
  <c r="ED987" i="39"/>
  <c r="EG987" i="39" s="1"/>
  <c r="ED982" i="39"/>
  <c r="EG982" i="39" s="1"/>
  <c r="ED989" i="39"/>
  <c r="EG989" i="39" s="1"/>
  <c r="ED988" i="39"/>
  <c r="EG988" i="39" s="1"/>
  <c r="ED978" i="39"/>
  <c r="EG978" i="39" s="1"/>
  <c r="ED973" i="39"/>
  <c r="EG973" i="39" s="1"/>
  <c r="ED969" i="39"/>
  <c r="EG969" i="39" s="1"/>
  <c r="ED993" i="39"/>
  <c r="EG993" i="39" s="1"/>
  <c r="ED991" i="39"/>
  <c r="EG991" i="39" s="1"/>
  <c r="ED981" i="39"/>
  <c r="EG981" i="39" s="1"/>
  <c r="ED980" i="39"/>
  <c r="EG980" i="39" s="1"/>
  <c r="ED979" i="39"/>
  <c r="EG979" i="39" s="1"/>
  <c r="ED974" i="39"/>
  <c r="EG974" i="39" s="1"/>
  <c r="ED970" i="39"/>
  <c r="EG970" i="39" s="1"/>
  <c r="ED997" i="39"/>
  <c r="EG997" i="39" s="1"/>
  <c r="ED995" i="39"/>
  <c r="EG995" i="39" s="1"/>
  <c r="ED986" i="39"/>
  <c r="EG986" i="39" s="1"/>
  <c r="ED975" i="39"/>
  <c r="EG975" i="39" s="1"/>
  <c r="ED967" i="39"/>
  <c r="EG967" i="39" s="1"/>
  <c r="ED963" i="39"/>
  <c r="EG963" i="39" s="1"/>
  <c r="ED959" i="39"/>
  <c r="EG959" i="39" s="1"/>
  <c r="ED954" i="39"/>
  <c r="EG954" i="39" s="1"/>
  <c r="ED949" i="39"/>
  <c r="EG949" i="39" s="1"/>
  <c r="ED948" i="39"/>
  <c r="EG948" i="39" s="1"/>
  <c r="ED943" i="39"/>
  <c r="EG943" i="39" s="1"/>
  <c r="ED939" i="39"/>
  <c r="EG939" i="39" s="1"/>
  <c r="ED935" i="39"/>
  <c r="EG935" i="39" s="1"/>
  <c r="ED962" i="39"/>
  <c r="EG962" i="39" s="1"/>
  <c r="ED957" i="39"/>
  <c r="EG957" i="39" s="1"/>
  <c r="ED956" i="39"/>
  <c r="EG956" i="39" s="1"/>
  <c r="ED950" i="39"/>
  <c r="EG950" i="39" s="1"/>
  <c r="ED977" i="39"/>
  <c r="EG977" i="39" s="1"/>
  <c r="ED966" i="39"/>
  <c r="EG966" i="39" s="1"/>
  <c r="ED965" i="39"/>
  <c r="EG965" i="39" s="1"/>
  <c r="ED964" i="39"/>
  <c r="EG964" i="39" s="1"/>
  <c r="ED946" i="39"/>
  <c r="EG946" i="39" s="1"/>
  <c r="ED940" i="39"/>
  <c r="EG940" i="39" s="1"/>
  <c r="ED934" i="39"/>
  <c r="EG934" i="39" s="1"/>
  <c r="ED999" i="39"/>
  <c r="EG999" i="39" s="1"/>
  <c r="ED972" i="39"/>
  <c r="EG972" i="39" s="1"/>
  <c r="ED971" i="39"/>
  <c r="EG971" i="39" s="1"/>
  <c r="ED961" i="39"/>
  <c r="EG961" i="39" s="1"/>
  <c r="ED960" i="39"/>
  <c r="EG960" i="39" s="1"/>
  <c r="ED953" i="39"/>
  <c r="EG953" i="39" s="1"/>
  <c r="ED947" i="39"/>
  <c r="EG947" i="39" s="1"/>
  <c r="ED942" i="39"/>
  <c r="EG942" i="39" s="1"/>
  <c r="ED937" i="39"/>
  <c r="EG937" i="39" s="1"/>
  <c r="ED932" i="39"/>
  <c r="EG932" i="39" s="1"/>
  <c r="ED928" i="39"/>
  <c r="EG928" i="39" s="1"/>
  <c r="ED924" i="39"/>
  <c r="EG924" i="39" s="1"/>
  <c r="ED920" i="39"/>
  <c r="EG920" i="39" s="1"/>
  <c r="ED916" i="39"/>
  <c r="EG916" i="39" s="1"/>
  <c r="ED976" i="39"/>
  <c r="EG976" i="39" s="1"/>
  <c r="ED955" i="39"/>
  <c r="EG955" i="39" s="1"/>
  <c r="ED941" i="39"/>
  <c r="EG941" i="39" s="1"/>
  <c r="ED936" i="39"/>
  <c r="EG936" i="39" s="1"/>
  <c r="ED930" i="39"/>
  <c r="EG930" i="39" s="1"/>
  <c r="ED925" i="39"/>
  <c r="EG925" i="39" s="1"/>
  <c r="ED919" i="39"/>
  <c r="EG919" i="39" s="1"/>
  <c r="ED911" i="39"/>
  <c r="EG911" i="39" s="1"/>
  <c r="ED907" i="39"/>
  <c r="EG907" i="39" s="1"/>
  <c r="ED903" i="39"/>
  <c r="EG903" i="39" s="1"/>
  <c r="ED899" i="39"/>
  <c r="EG899" i="39" s="1"/>
  <c r="ED895" i="39"/>
  <c r="EG895" i="39" s="1"/>
  <c r="ED891" i="39"/>
  <c r="EG891" i="39" s="1"/>
  <c r="ED887" i="39"/>
  <c r="EG887" i="39" s="1"/>
  <c r="ED883" i="39"/>
  <c r="EG883" i="39" s="1"/>
  <c r="ED879" i="39"/>
  <c r="EG879" i="39" s="1"/>
  <c r="ED875" i="39"/>
  <c r="EG875" i="39" s="1"/>
  <c r="ED871" i="39"/>
  <c r="EG871" i="39" s="1"/>
  <c r="ED867" i="39"/>
  <c r="EG867" i="39" s="1"/>
  <c r="ED863" i="39"/>
  <c r="EG863" i="39" s="1"/>
  <c r="ED859" i="39"/>
  <c r="EG859" i="39" s="1"/>
  <c r="ED854" i="39"/>
  <c r="EG854" i="39" s="1"/>
  <c r="ED983" i="39"/>
  <c r="EG983" i="39" s="1"/>
  <c r="ED968" i="39"/>
  <c r="EG968" i="39" s="1"/>
  <c r="ED952" i="39"/>
  <c r="EG952" i="39" s="1"/>
  <c r="ED951" i="39"/>
  <c r="EG951" i="39" s="1"/>
  <c r="ED945" i="39"/>
  <c r="EG945" i="39" s="1"/>
  <c r="ED938" i="39"/>
  <c r="EG938" i="39" s="1"/>
  <c r="ED933" i="39"/>
  <c r="EG933" i="39" s="1"/>
  <c r="ED931" i="39"/>
  <c r="EG931" i="39" s="1"/>
  <c r="ED926" i="39"/>
  <c r="EG926" i="39" s="1"/>
  <c r="ED921" i="39"/>
  <c r="EG921" i="39" s="1"/>
  <c r="ED915" i="39"/>
  <c r="EG915" i="39" s="1"/>
  <c r="ED912" i="39"/>
  <c r="EG912" i="39" s="1"/>
  <c r="ED908" i="39"/>
  <c r="EG908" i="39" s="1"/>
  <c r="ED904" i="39"/>
  <c r="EG904" i="39" s="1"/>
  <c r="ED900" i="39"/>
  <c r="EG900" i="39" s="1"/>
  <c r="ED913" i="39"/>
  <c r="EG913" i="39" s="1"/>
  <c r="ED905" i="39"/>
  <c r="EG905" i="39" s="1"/>
  <c r="ED897" i="39"/>
  <c r="EG897" i="39" s="1"/>
  <c r="ED893" i="39"/>
  <c r="EG893" i="39" s="1"/>
  <c r="ED888" i="39"/>
  <c r="EG888" i="39" s="1"/>
  <c r="ED882" i="39"/>
  <c r="EG882" i="39" s="1"/>
  <c r="ED877" i="39"/>
  <c r="EG877" i="39" s="1"/>
  <c r="ED872" i="39"/>
  <c r="EG872" i="39" s="1"/>
  <c r="ED866" i="39"/>
  <c r="EG866" i="39" s="1"/>
  <c r="ED861" i="39"/>
  <c r="EG861" i="39" s="1"/>
  <c r="ED855" i="39"/>
  <c r="EG855" i="39" s="1"/>
  <c r="ED849" i="39"/>
  <c r="EG849" i="39" s="1"/>
  <c r="ED848" i="39"/>
  <c r="EG848" i="39" s="1"/>
  <c r="ED843" i="39"/>
  <c r="EG843" i="39" s="1"/>
  <c r="ED839" i="39"/>
  <c r="EG839" i="39" s="1"/>
  <c r="ED923" i="39"/>
  <c r="EG923" i="39" s="1"/>
  <c r="ED918" i="39"/>
  <c r="EG918" i="39" s="1"/>
  <c r="ED914" i="39"/>
  <c r="EG914" i="39" s="1"/>
  <c r="ED906" i="39"/>
  <c r="EG906" i="39" s="1"/>
  <c r="ED898" i="39"/>
  <c r="EG898" i="39" s="1"/>
  <c r="ED894" i="39"/>
  <c r="EG894" i="39" s="1"/>
  <c r="ED889" i="39"/>
  <c r="EG889" i="39" s="1"/>
  <c r="ED884" i="39"/>
  <c r="EG884" i="39" s="1"/>
  <c r="ED878" i="39"/>
  <c r="EG878" i="39" s="1"/>
  <c r="ED873" i="39"/>
  <c r="EG873" i="39" s="1"/>
  <c r="ED868" i="39"/>
  <c r="EG868" i="39" s="1"/>
  <c r="ED862" i="39"/>
  <c r="EG862" i="39" s="1"/>
  <c r="ED857" i="39"/>
  <c r="EG857" i="39" s="1"/>
  <c r="ED856" i="39"/>
  <c r="EG856" i="39" s="1"/>
  <c r="ED850" i="39"/>
  <c r="EG850" i="39" s="1"/>
  <c r="ED845" i="39"/>
  <c r="EG845" i="39" s="1"/>
  <c r="ED844" i="39"/>
  <c r="EG844" i="39" s="1"/>
  <c r="ED840" i="39"/>
  <c r="EG840" i="39" s="1"/>
  <c r="ED836" i="39"/>
  <c r="EG836" i="39" s="1"/>
  <c r="ED832" i="39"/>
  <c r="EG832" i="39" s="1"/>
  <c r="ED828" i="39"/>
  <c r="EG828" i="39" s="1"/>
  <c r="ED822" i="39"/>
  <c r="EG822" i="39" s="1"/>
  <c r="ED922" i="39"/>
  <c r="EG922" i="39" s="1"/>
  <c r="ED901" i="39"/>
  <c r="EG901" i="39" s="1"/>
  <c r="ED896" i="39"/>
  <c r="EG896" i="39" s="1"/>
  <c r="ED874" i="39"/>
  <c r="EG874" i="39" s="1"/>
  <c r="ED869" i="39"/>
  <c r="EG869" i="39" s="1"/>
  <c r="ED864" i="39"/>
  <c r="EG864" i="39" s="1"/>
  <c r="ED846" i="39"/>
  <c r="EG846" i="39" s="1"/>
  <c r="ED833" i="39"/>
  <c r="EG833" i="39" s="1"/>
  <c r="ED827" i="39"/>
  <c r="EG827" i="39" s="1"/>
  <c r="ED819" i="39"/>
  <c r="EG819" i="39" s="1"/>
  <c r="ED929" i="39"/>
  <c r="EG929" i="39" s="1"/>
  <c r="ED902" i="39"/>
  <c r="EG902" i="39" s="1"/>
  <c r="ED886" i="39"/>
  <c r="EG886" i="39" s="1"/>
  <c r="ED881" i="39"/>
  <c r="EG881" i="39" s="1"/>
  <c r="ED876" i="39"/>
  <c r="EG876" i="39" s="1"/>
  <c r="ED847" i="39"/>
  <c r="EG847" i="39" s="1"/>
  <c r="ED838" i="39"/>
  <c r="EG838" i="39" s="1"/>
  <c r="ED834" i="39"/>
  <c r="EG834" i="39" s="1"/>
  <c r="ED829" i="39"/>
  <c r="EG829" i="39" s="1"/>
  <c r="ED821" i="39"/>
  <c r="EG821" i="39" s="1"/>
  <c r="ED820" i="39"/>
  <c r="EG820" i="39" s="1"/>
  <c r="ED816" i="39"/>
  <c r="EG816" i="39" s="1"/>
  <c r="ED812" i="39"/>
  <c r="EG812" i="39" s="1"/>
  <c r="ED806" i="39"/>
  <c r="EG806" i="39" s="1"/>
  <c r="ED801" i="39"/>
  <c r="EG801" i="39" s="1"/>
  <c r="ED797" i="39"/>
  <c r="EG797" i="39" s="1"/>
  <c r="ED793" i="39"/>
  <c r="EG793" i="39" s="1"/>
  <c r="ED791" i="39"/>
  <c r="EG791" i="39" s="1"/>
  <c r="ED927" i="39"/>
  <c r="EG927" i="39" s="1"/>
  <c r="ED917" i="39"/>
  <c r="EG917" i="39" s="1"/>
  <c r="ED909" i="39"/>
  <c r="EG909" i="39" s="1"/>
  <c r="ED890" i="39"/>
  <c r="EG890" i="39" s="1"/>
  <c r="ED885" i="39"/>
  <c r="EG885" i="39" s="1"/>
  <c r="ED880" i="39"/>
  <c r="EG880" i="39" s="1"/>
  <c r="ED858" i="39"/>
  <c r="EG858" i="39" s="1"/>
  <c r="ED851" i="39"/>
  <c r="EG851" i="39" s="1"/>
  <c r="ED841" i="39"/>
  <c r="EG841" i="39" s="1"/>
  <c r="ED835" i="39"/>
  <c r="EG835" i="39" s="1"/>
  <c r="ED830" i="39"/>
  <c r="EG830" i="39" s="1"/>
  <c r="ED825" i="39"/>
  <c r="EG825" i="39" s="1"/>
  <c r="ED823" i="39"/>
  <c r="EG823" i="39" s="1"/>
  <c r="ED817" i="39"/>
  <c r="EG817" i="39" s="1"/>
  <c r="ED813" i="39"/>
  <c r="EG813" i="39" s="1"/>
  <c r="ED809" i="39"/>
  <c r="EG809" i="39" s="1"/>
  <c r="ED807" i="39"/>
  <c r="EG807" i="39" s="1"/>
  <c r="ED802" i="39"/>
  <c r="EG802" i="39" s="1"/>
  <c r="ED798" i="39"/>
  <c r="EG798" i="39" s="1"/>
  <c r="ED794" i="39"/>
  <c r="EG794" i="39" s="1"/>
  <c r="ED792" i="39"/>
  <c r="EG792" i="39" s="1"/>
  <c r="ED787" i="39"/>
  <c r="EG787" i="39" s="1"/>
  <c r="ED783" i="39"/>
  <c r="EG783" i="39" s="1"/>
  <c r="ED779" i="39"/>
  <c r="EG779" i="39" s="1"/>
  <c r="ED958" i="39"/>
  <c r="EG958" i="39" s="1"/>
  <c r="ED944" i="39"/>
  <c r="EG944" i="39" s="1"/>
  <c r="ED892" i="39"/>
  <c r="EG892" i="39" s="1"/>
  <c r="ED842" i="39"/>
  <c r="EG842" i="39" s="1"/>
  <c r="ED818" i="39"/>
  <c r="EG818" i="39" s="1"/>
  <c r="ED811" i="39"/>
  <c r="EG811" i="39" s="1"/>
  <c r="ED800" i="39"/>
  <c r="EG800" i="39" s="1"/>
  <c r="ED790" i="39"/>
  <c r="EG790" i="39" s="1"/>
  <c r="ED785" i="39"/>
  <c r="EG785" i="39" s="1"/>
  <c r="ED780" i="39"/>
  <c r="EG780" i="39" s="1"/>
  <c r="ED774" i="39"/>
  <c r="EG774" i="39" s="1"/>
  <c r="ED769" i="39"/>
  <c r="EG769" i="39" s="1"/>
  <c r="ED765" i="39"/>
  <c r="EG765" i="39" s="1"/>
  <c r="ED761" i="39"/>
  <c r="EG761" i="39" s="1"/>
  <c r="ED759" i="39"/>
  <c r="EG759" i="39" s="1"/>
  <c r="ED754" i="39"/>
  <c r="EG754" i="39" s="1"/>
  <c r="ED750" i="39"/>
  <c r="EG750" i="39" s="1"/>
  <c r="ED746" i="39"/>
  <c r="EG746" i="39" s="1"/>
  <c r="ED744" i="39"/>
  <c r="EG744" i="39" s="1"/>
  <c r="ED739" i="39"/>
  <c r="EG739" i="39" s="1"/>
  <c r="ED735" i="39"/>
  <c r="EG735" i="39" s="1"/>
  <c r="ED731" i="39"/>
  <c r="EG731" i="39" s="1"/>
  <c r="ED725" i="39"/>
  <c r="EG725" i="39" s="1"/>
  <c r="ED910" i="39"/>
  <c r="EG910" i="39" s="1"/>
  <c r="ED860" i="39"/>
  <c r="EG860" i="39" s="1"/>
  <c r="ED852" i="39"/>
  <c r="EG852" i="39" s="1"/>
  <c r="ED826" i="39"/>
  <c r="EG826" i="39" s="1"/>
  <c r="ED814" i="39"/>
  <c r="EG814" i="39" s="1"/>
  <c r="ED803" i="39"/>
  <c r="EG803" i="39" s="1"/>
  <c r="ED795" i="39"/>
  <c r="EG795" i="39" s="1"/>
  <c r="ED786" i="39"/>
  <c r="EG786" i="39" s="1"/>
  <c r="ED781" i="39"/>
  <c r="EG781" i="39" s="1"/>
  <c r="ED777" i="39"/>
  <c r="EG777" i="39" s="1"/>
  <c r="ED775" i="39"/>
  <c r="EG775" i="39" s="1"/>
  <c r="ED770" i="39"/>
  <c r="EG770" i="39" s="1"/>
  <c r="ED766" i="39"/>
  <c r="EG766" i="39" s="1"/>
  <c r="ED762" i="39"/>
  <c r="EG762" i="39" s="1"/>
  <c r="ED760" i="39"/>
  <c r="EG760" i="39" s="1"/>
  <c r="ED755" i="39"/>
  <c r="EG755" i="39" s="1"/>
  <c r="ED751" i="39"/>
  <c r="EG751" i="39" s="1"/>
  <c r="ED747" i="39"/>
  <c r="EG747" i="39" s="1"/>
  <c r="ED741" i="39"/>
  <c r="EG741" i="39" s="1"/>
  <c r="ED740" i="39"/>
  <c r="EG740" i="39" s="1"/>
  <c r="ED736" i="39"/>
  <c r="EG736" i="39" s="1"/>
  <c r="ED732" i="39"/>
  <c r="EG732" i="39" s="1"/>
  <c r="ED726" i="39"/>
  <c r="EG726" i="39" s="1"/>
  <c r="ED721" i="39"/>
  <c r="EG721" i="39" s="1"/>
  <c r="ED717" i="39"/>
  <c r="EG717" i="39" s="1"/>
  <c r="ED713" i="39"/>
  <c r="EG713" i="39" s="1"/>
  <c r="ED711" i="39"/>
  <c r="EG711" i="39" s="1"/>
  <c r="ED706" i="39"/>
  <c r="EG706" i="39" s="1"/>
  <c r="ED702" i="39"/>
  <c r="EG702" i="39" s="1"/>
  <c r="ED698" i="39"/>
  <c r="EG698" i="39" s="1"/>
  <c r="ED696" i="39"/>
  <c r="EG696" i="39" s="1"/>
  <c r="ED691" i="39"/>
  <c r="EG691" i="39" s="1"/>
  <c r="ED687" i="39"/>
  <c r="EG687" i="39" s="1"/>
  <c r="ED683" i="39"/>
  <c r="EG683" i="39" s="1"/>
  <c r="ED677" i="39"/>
  <c r="EG677" i="39" s="1"/>
  <c r="ED676" i="39"/>
  <c r="EG676" i="39" s="1"/>
  <c r="ED672" i="39"/>
  <c r="EG672" i="39" s="1"/>
  <c r="ED668" i="39"/>
  <c r="EG668" i="39" s="1"/>
  <c r="ED664" i="39"/>
  <c r="EG664" i="39" s="1"/>
  <c r="ED660" i="39"/>
  <c r="EG660" i="39" s="1"/>
  <c r="ED656" i="39"/>
  <c r="EG656" i="39" s="1"/>
  <c r="ED652" i="39"/>
  <c r="EG652" i="39" s="1"/>
  <c r="ED648" i="39"/>
  <c r="EG648" i="39" s="1"/>
  <c r="ED644" i="39"/>
  <c r="EG644" i="39" s="1"/>
  <c r="ED640" i="39"/>
  <c r="EG640" i="39" s="1"/>
  <c r="ED636" i="39"/>
  <c r="EG636" i="39" s="1"/>
  <c r="ED632" i="39"/>
  <c r="EG632" i="39" s="1"/>
  <c r="ED865" i="39"/>
  <c r="EG865" i="39" s="1"/>
  <c r="ED837" i="39"/>
  <c r="EG837" i="39" s="1"/>
  <c r="ED815" i="39"/>
  <c r="EG815" i="39" s="1"/>
  <c r="ED805" i="39"/>
  <c r="EG805" i="39" s="1"/>
  <c r="ED804" i="39"/>
  <c r="EG804" i="39" s="1"/>
  <c r="ED796" i="39"/>
  <c r="EG796" i="39" s="1"/>
  <c r="ED782" i="39"/>
  <c r="EG782" i="39" s="1"/>
  <c r="ED776" i="39"/>
  <c r="EG776" i="39" s="1"/>
  <c r="ED771" i="39"/>
  <c r="EG771" i="39" s="1"/>
  <c r="ED767" i="39"/>
  <c r="EG767" i="39" s="1"/>
  <c r="ED763" i="39"/>
  <c r="EG763" i="39" s="1"/>
  <c r="ED757" i="39"/>
  <c r="EG757" i="39" s="1"/>
  <c r="ED756" i="39"/>
  <c r="EG756" i="39" s="1"/>
  <c r="ED752" i="39"/>
  <c r="EG752" i="39" s="1"/>
  <c r="ED748" i="39"/>
  <c r="EG748" i="39" s="1"/>
  <c r="ED742" i="39"/>
  <c r="EG742" i="39" s="1"/>
  <c r="ED737" i="39"/>
  <c r="EG737" i="39" s="1"/>
  <c r="ED733" i="39"/>
  <c r="EG733" i="39" s="1"/>
  <c r="ED729" i="39"/>
  <c r="EG729" i="39" s="1"/>
  <c r="ED727" i="39"/>
  <c r="EG727" i="39" s="1"/>
  <c r="ED722" i="39"/>
  <c r="EG722" i="39" s="1"/>
  <c r="ED718" i="39"/>
  <c r="EG718" i="39" s="1"/>
  <c r="ED714" i="39"/>
  <c r="EG714" i="39" s="1"/>
  <c r="ED712" i="39"/>
  <c r="EG712" i="39" s="1"/>
  <c r="ED707" i="39"/>
  <c r="EG707" i="39" s="1"/>
  <c r="ED703" i="39"/>
  <c r="EG703" i="39" s="1"/>
  <c r="ED699" i="39"/>
  <c r="EG699" i="39" s="1"/>
  <c r="ED693" i="39"/>
  <c r="EG693" i="39" s="1"/>
  <c r="ED692" i="39"/>
  <c r="EG692" i="39" s="1"/>
  <c r="ED688" i="39"/>
  <c r="EG688" i="39" s="1"/>
  <c r="ED684" i="39"/>
  <c r="EG684" i="39" s="1"/>
  <c r="ED678" i="39"/>
  <c r="EG678" i="39" s="1"/>
  <c r="ED673" i="39"/>
  <c r="EG673" i="39" s="1"/>
  <c r="ED669" i="39"/>
  <c r="EG669" i="39" s="1"/>
  <c r="ED665" i="39"/>
  <c r="EG665" i="39" s="1"/>
  <c r="ED799" i="39"/>
  <c r="EG799" i="39" s="1"/>
  <c r="ED778" i="39"/>
  <c r="EG778" i="39" s="1"/>
  <c r="ED758" i="39"/>
  <c r="EG758" i="39" s="1"/>
  <c r="ED738" i="39"/>
  <c r="EG738" i="39" s="1"/>
  <c r="ED720" i="39"/>
  <c r="EG720" i="39" s="1"/>
  <c r="ED710" i="39"/>
  <c r="EG710" i="39" s="1"/>
  <c r="ED701" i="39"/>
  <c r="EG701" i="39" s="1"/>
  <c r="ED690" i="39"/>
  <c r="EG690" i="39" s="1"/>
  <c r="ED682" i="39"/>
  <c r="EG682" i="39" s="1"/>
  <c r="ED680" i="39"/>
  <c r="EG680" i="39" s="1"/>
  <c r="ED671" i="39"/>
  <c r="EG671" i="39" s="1"/>
  <c r="ED661" i="39"/>
  <c r="EG661" i="39" s="1"/>
  <c r="ED655" i="39"/>
  <c r="EG655" i="39" s="1"/>
  <c r="ED650" i="39"/>
  <c r="EG650" i="39" s="1"/>
  <c r="ED645" i="39"/>
  <c r="EG645" i="39" s="1"/>
  <c r="ED639" i="39"/>
  <c r="EG639" i="39" s="1"/>
  <c r="ED634" i="39"/>
  <c r="EG634" i="39" s="1"/>
  <c r="ED630" i="39"/>
  <c r="EG630" i="39" s="1"/>
  <c r="ED626" i="39"/>
  <c r="EG626" i="39" s="1"/>
  <c r="ED622" i="39"/>
  <c r="EG622" i="39" s="1"/>
  <c r="ED618" i="39"/>
  <c r="EG618" i="39" s="1"/>
  <c r="ED853" i="39"/>
  <c r="EG853" i="39" s="1"/>
  <c r="ED831" i="39"/>
  <c r="EG831" i="39" s="1"/>
  <c r="ED788" i="39"/>
  <c r="EG788" i="39" s="1"/>
  <c r="ED764" i="39"/>
  <c r="EG764" i="39" s="1"/>
  <c r="ED745" i="39"/>
  <c r="EG745" i="39" s="1"/>
  <c r="ED743" i="39"/>
  <c r="EG743" i="39" s="1"/>
  <c r="ED723" i="39"/>
  <c r="EG723" i="39" s="1"/>
  <c r="ED715" i="39"/>
  <c r="EG715" i="39" s="1"/>
  <c r="ED704" i="39"/>
  <c r="EG704" i="39" s="1"/>
  <c r="ED694" i="39"/>
  <c r="EG694" i="39" s="1"/>
  <c r="ED685" i="39"/>
  <c r="EG685" i="39" s="1"/>
  <c r="ED674" i="39"/>
  <c r="EG674" i="39" s="1"/>
  <c r="ED666" i="39"/>
  <c r="EG666" i="39" s="1"/>
  <c r="ED662" i="39"/>
  <c r="EG662" i="39" s="1"/>
  <c r="ED657" i="39"/>
  <c r="EG657" i="39" s="1"/>
  <c r="ED651" i="39"/>
  <c r="EG651" i="39" s="1"/>
  <c r="ED646" i="39"/>
  <c r="EG646" i="39" s="1"/>
  <c r="ED641" i="39"/>
  <c r="EG641" i="39" s="1"/>
  <c r="ED635" i="39"/>
  <c r="EG635" i="39" s="1"/>
  <c r="ED631" i="39"/>
  <c r="EG631" i="39" s="1"/>
  <c r="ED627" i="39"/>
  <c r="EG627" i="39" s="1"/>
  <c r="ED623" i="39"/>
  <c r="EG623" i="39" s="1"/>
  <c r="ED619" i="39"/>
  <c r="EG619" i="39" s="1"/>
  <c r="ED824" i="39"/>
  <c r="EG824" i="39" s="1"/>
  <c r="ED768" i="39"/>
  <c r="EG768" i="39" s="1"/>
  <c r="ED749" i="39"/>
  <c r="EG749" i="39" s="1"/>
  <c r="ED730" i="39"/>
  <c r="EG730" i="39" s="1"/>
  <c r="ED728" i="39"/>
  <c r="EG728" i="39" s="1"/>
  <c r="ED724" i="39"/>
  <c r="EG724" i="39" s="1"/>
  <c r="ED716" i="39"/>
  <c r="EG716" i="39" s="1"/>
  <c r="ED705" i="39"/>
  <c r="EG705" i="39" s="1"/>
  <c r="ED697" i="39"/>
  <c r="EG697" i="39" s="1"/>
  <c r="ED695" i="39"/>
  <c r="EG695" i="39" s="1"/>
  <c r="ED686" i="39"/>
  <c r="EG686" i="39" s="1"/>
  <c r="ED675" i="39"/>
  <c r="EG675" i="39" s="1"/>
  <c r="ED667" i="39"/>
  <c r="EG667" i="39" s="1"/>
  <c r="ED663" i="39"/>
  <c r="EG663" i="39" s="1"/>
  <c r="ED658" i="39"/>
  <c r="EG658" i="39" s="1"/>
  <c r="ED653" i="39"/>
  <c r="EG653" i="39" s="1"/>
  <c r="ED647" i="39"/>
  <c r="EG647" i="39" s="1"/>
  <c r="ED642" i="39"/>
  <c r="EG642" i="39" s="1"/>
  <c r="ED637" i="39"/>
  <c r="EG637" i="39" s="1"/>
  <c r="ED628" i="39"/>
  <c r="EG628" i="39" s="1"/>
  <c r="ED624" i="39"/>
  <c r="EG624" i="39" s="1"/>
  <c r="ED620" i="39"/>
  <c r="EG620" i="39" s="1"/>
  <c r="ED616" i="39"/>
  <c r="EG616" i="39" s="1"/>
  <c r="ED612" i="39"/>
  <c r="EG612" i="39" s="1"/>
  <c r="ED608" i="39"/>
  <c r="EG608" i="39" s="1"/>
  <c r="ED870" i="39"/>
  <c r="EG870" i="39" s="1"/>
  <c r="ED789" i="39"/>
  <c r="EG789" i="39" s="1"/>
  <c r="ED773" i="39"/>
  <c r="EG773" i="39" s="1"/>
  <c r="ED719" i="39"/>
  <c r="EG719" i="39" s="1"/>
  <c r="ED700" i="39"/>
  <c r="EG700" i="39" s="1"/>
  <c r="ED681" i="39"/>
  <c r="EG681" i="39" s="1"/>
  <c r="ED679" i="39"/>
  <c r="EG679" i="39" s="1"/>
  <c r="ED643" i="39"/>
  <c r="EG643" i="39" s="1"/>
  <c r="ED633" i="39"/>
  <c r="EG633" i="39" s="1"/>
  <c r="ED621" i="39"/>
  <c r="EG621" i="39" s="1"/>
  <c r="ED613" i="39"/>
  <c r="EG613" i="39" s="1"/>
  <c r="ED607" i="39"/>
  <c r="EG607" i="39" s="1"/>
  <c r="ED605" i="39"/>
  <c r="EG605" i="39" s="1"/>
  <c r="ED601" i="39"/>
  <c r="EG601" i="39" s="1"/>
  <c r="ED597" i="39"/>
  <c r="EG597" i="39" s="1"/>
  <c r="ED593" i="39"/>
  <c r="EG593" i="39" s="1"/>
  <c r="ED589" i="39"/>
  <c r="EG589" i="39" s="1"/>
  <c r="ED585" i="39"/>
  <c r="EG585" i="39" s="1"/>
  <c r="ED581" i="39"/>
  <c r="EG581" i="39" s="1"/>
  <c r="ED577" i="39"/>
  <c r="EG577" i="39" s="1"/>
  <c r="ED573" i="39"/>
  <c r="EG573" i="39" s="1"/>
  <c r="ED569" i="39"/>
  <c r="EG569" i="39" s="1"/>
  <c r="ED565" i="39"/>
  <c r="EG565" i="39" s="1"/>
  <c r="ED561" i="39"/>
  <c r="EG561" i="39" s="1"/>
  <c r="ED557" i="39"/>
  <c r="EG557" i="39" s="1"/>
  <c r="ED553" i="39"/>
  <c r="EG553" i="39" s="1"/>
  <c r="ED549" i="39"/>
  <c r="EG549" i="39" s="1"/>
  <c r="ED545" i="39"/>
  <c r="EG545" i="39" s="1"/>
  <c r="ED541" i="39"/>
  <c r="EG541" i="39" s="1"/>
  <c r="ED537" i="39"/>
  <c r="EG537" i="39" s="1"/>
  <c r="ED533" i="39"/>
  <c r="EG533" i="39" s="1"/>
  <c r="ED529" i="39"/>
  <c r="EG529" i="39" s="1"/>
  <c r="ED525" i="39"/>
  <c r="EG525" i="39" s="1"/>
  <c r="ED521" i="39"/>
  <c r="EG521" i="39" s="1"/>
  <c r="ED517" i="39"/>
  <c r="EG517" i="39" s="1"/>
  <c r="ED513" i="39"/>
  <c r="EG513" i="39" s="1"/>
  <c r="ED509" i="39"/>
  <c r="EG509" i="39" s="1"/>
  <c r="ED505" i="39"/>
  <c r="EG505" i="39" s="1"/>
  <c r="ED501" i="39"/>
  <c r="EG501" i="39" s="1"/>
  <c r="ED497" i="39"/>
  <c r="EG497" i="39" s="1"/>
  <c r="ED493" i="39"/>
  <c r="EG493" i="39" s="1"/>
  <c r="ED489" i="39"/>
  <c r="EG489" i="39" s="1"/>
  <c r="ED485" i="39"/>
  <c r="EG485" i="39" s="1"/>
  <c r="ED481" i="39"/>
  <c r="EG481" i="39" s="1"/>
  <c r="ED477" i="39"/>
  <c r="EG477" i="39" s="1"/>
  <c r="ED473" i="39"/>
  <c r="EG473" i="39" s="1"/>
  <c r="ED469" i="39"/>
  <c r="EG469" i="39" s="1"/>
  <c r="ED465" i="39"/>
  <c r="EG465" i="39" s="1"/>
  <c r="ED461" i="39"/>
  <c r="EG461" i="39" s="1"/>
  <c r="ED457" i="39"/>
  <c r="EG457" i="39" s="1"/>
  <c r="ED772" i="39"/>
  <c r="EG772" i="39" s="1"/>
  <c r="ED734" i="39"/>
  <c r="EG734" i="39" s="1"/>
  <c r="ED708" i="39"/>
  <c r="EG708" i="39" s="1"/>
  <c r="ED689" i="39"/>
  <c r="EG689" i="39" s="1"/>
  <c r="ED670" i="39"/>
  <c r="EG670" i="39" s="1"/>
  <c r="ED654" i="39"/>
  <c r="EG654" i="39" s="1"/>
  <c r="ED625" i="39"/>
  <c r="EG625" i="39" s="1"/>
  <c r="ED614" i="39"/>
  <c r="EG614" i="39" s="1"/>
  <c r="ED609" i="39"/>
  <c r="EG609" i="39" s="1"/>
  <c r="ED606" i="39"/>
  <c r="EG606" i="39" s="1"/>
  <c r="ED602" i="39"/>
  <c r="EG602" i="39" s="1"/>
  <c r="ED598" i="39"/>
  <c r="EG598" i="39" s="1"/>
  <c r="ED594" i="39"/>
  <c r="EG594" i="39" s="1"/>
  <c r="ED590" i="39"/>
  <c r="EG590" i="39" s="1"/>
  <c r="ED586" i="39"/>
  <c r="EG586" i="39" s="1"/>
  <c r="ED582" i="39"/>
  <c r="EG582" i="39" s="1"/>
  <c r="ED578" i="39"/>
  <c r="EG578" i="39" s="1"/>
  <c r="ED574" i="39"/>
  <c r="EG574" i="39" s="1"/>
  <c r="ED570" i="39"/>
  <c r="EG570" i="39" s="1"/>
  <c r="ED566" i="39"/>
  <c r="EG566" i="39" s="1"/>
  <c r="ED562" i="39"/>
  <c r="EG562" i="39" s="1"/>
  <c r="ED558" i="39"/>
  <c r="EG558" i="39" s="1"/>
  <c r="ED554" i="39"/>
  <c r="EG554" i="39" s="1"/>
  <c r="ED550" i="39"/>
  <c r="EG550" i="39" s="1"/>
  <c r="ED546" i="39"/>
  <c r="EG546" i="39" s="1"/>
  <c r="ED542" i="39"/>
  <c r="EG542" i="39" s="1"/>
  <c r="ED538" i="39"/>
  <c r="EG538" i="39" s="1"/>
  <c r="ED534" i="39"/>
  <c r="EG534" i="39" s="1"/>
  <c r="ED530" i="39"/>
  <c r="EG530" i="39" s="1"/>
  <c r="ED526" i="39"/>
  <c r="EG526" i="39" s="1"/>
  <c r="ED522" i="39"/>
  <c r="EG522" i="39" s="1"/>
  <c r="ED518" i="39"/>
  <c r="EG518" i="39" s="1"/>
  <c r="ED514" i="39"/>
  <c r="EG514" i="39" s="1"/>
  <c r="ED510" i="39"/>
  <c r="EG510" i="39" s="1"/>
  <c r="ED506" i="39"/>
  <c r="EG506" i="39" s="1"/>
  <c r="ED502" i="39"/>
  <c r="EG502" i="39" s="1"/>
  <c r="ED498" i="39"/>
  <c r="EG498" i="39" s="1"/>
  <c r="ED494" i="39"/>
  <c r="EG494" i="39" s="1"/>
  <c r="ED490" i="39"/>
  <c r="EG490" i="39" s="1"/>
  <c r="ED486" i="39"/>
  <c r="EG486" i="39" s="1"/>
  <c r="ED482" i="39"/>
  <c r="EG482" i="39" s="1"/>
  <c r="ED478" i="39"/>
  <c r="EG478" i="39" s="1"/>
  <c r="ED474" i="39"/>
  <c r="EG474" i="39" s="1"/>
  <c r="ED470" i="39"/>
  <c r="EG470" i="39" s="1"/>
  <c r="ED466" i="39"/>
  <c r="EG466" i="39" s="1"/>
  <c r="ED462" i="39"/>
  <c r="EG462" i="39" s="1"/>
  <c r="ED458" i="39"/>
  <c r="EG458" i="39" s="1"/>
  <c r="ED454" i="39"/>
  <c r="EG454" i="39" s="1"/>
  <c r="ED450" i="39"/>
  <c r="EG450" i="39" s="1"/>
  <c r="ED445" i="39"/>
  <c r="EG445" i="39" s="1"/>
  <c r="ED444" i="39"/>
  <c r="EG444" i="39" s="1"/>
  <c r="ED810" i="39"/>
  <c r="EG810" i="39" s="1"/>
  <c r="ED638" i="39"/>
  <c r="EG638" i="39" s="1"/>
  <c r="ED629" i="39"/>
  <c r="EG629" i="39" s="1"/>
  <c r="ED617" i="39"/>
  <c r="EG617" i="39" s="1"/>
  <c r="ED615" i="39"/>
  <c r="EG615" i="39" s="1"/>
  <c r="ED610" i="39"/>
  <c r="EG610" i="39" s="1"/>
  <c r="ED603" i="39"/>
  <c r="EG603" i="39" s="1"/>
  <c r="ED599" i="39"/>
  <c r="EG599" i="39" s="1"/>
  <c r="ED595" i="39"/>
  <c r="EG595" i="39" s="1"/>
  <c r="ED591" i="39"/>
  <c r="EG591" i="39" s="1"/>
  <c r="ED587" i="39"/>
  <c r="EG587" i="39" s="1"/>
  <c r="ED583" i="39"/>
  <c r="EG583" i="39" s="1"/>
  <c r="ED579" i="39"/>
  <c r="EG579" i="39" s="1"/>
  <c r="ED575" i="39"/>
  <c r="EG575" i="39" s="1"/>
  <c r="ED571" i="39"/>
  <c r="EG571" i="39" s="1"/>
  <c r="ED567" i="39"/>
  <c r="EG567" i="39" s="1"/>
  <c r="ED563" i="39"/>
  <c r="EG563" i="39" s="1"/>
  <c r="ED559" i="39"/>
  <c r="EG559" i="39" s="1"/>
  <c r="ED555" i="39"/>
  <c r="EG555" i="39" s="1"/>
  <c r="ED551" i="39"/>
  <c r="EG551" i="39" s="1"/>
  <c r="ED547" i="39"/>
  <c r="EG547" i="39" s="1"/>
  <c r="ED543" i="39"/>
  <c r="EG543" i="39" s="1"/>
  <c r="ED539" i="39"/>
  <c r="EG539" i="39" s="1"/>
  <c r="ED535" i="39"/>
  <c r="EG535" i="39" s="1"/>
  <c r="ED531" i="39"/>
  <c r="EG531" i="39" s="1"/>
  <c r="ED527" i="39"/>
  <c r="EG527" i="39" s="1"/>
  <c r="ED523" i="39"/>
  <c r="EG523" i="39" s="1"/>
  <c r="ED519" i="39"/>
  <c r="EG519" i="39" s="1"/>
  <c r="ED515" i="39"/>
  <c r="EG515" i="39" s="1"/>
  <c r="ED511" i="39"/>
  <c r="EG511" i="39" s="1"/>
  <c r="ED507" i="39"/>
  <c r="EG507" i="39" s="1"/>
  <c r="ED503" i="39"/>
  <c r="EG503" i="39" s="1"/>
  <c r="ED499" i="39"/>
  <c r="EG499" i="39" s="1"/>
  <c r="ED495" i="39"/>
  <c r="EG495" i="39" s="1"/>
  <c r="ED491" i="39"/>
  <c r="EG491" i="39" s="1"/>
  <c r="ED487" i="39"/>
  <c r="EG487" i="39" s="1"/>
  <c r="ED483" i="39"/>
  <c r="EG483" i="39" s="1"/>
  <c r="ED479" i="39"/>
  <c r="EG479" i="39" s="1"/>
  <c r="ED475" i="39"/>
  <c r="EG475" i="39" s="1"/>
  <c r="ED471" i="39"/>
  <c r="EG471" i="39" s="1"/>
  <c r="ED467" i="39"/>
  <c r="EG467" i="39" s="1"/>
  <c r="ED463" i="39"/>
  <c r="EG463" i="39" s="1"/>
  <c r="ED459" i="39"/>
  <c r="EG459" i="39" s="1"/>
  <c r="ED659" i="39"/>
  <c r="EG659" i="39" s="1"/>
  <c r="ED592" i="39"/>
  <c r="EG592" i="39" s="1"/>
  <c r="ED576" i="39"/>
  <c r="EG576" i="39" s="1"/>
  <c r="ED560" i="39"/>
  <c r="EG560" i="39" s="1"/>
  <c r="ED544" i="39"/>
  <c r="EG544" i="39" s="1"/>
  <c r="ED528" i="39"/>
  <c r="EG528" i="39" s="1"/>
  <c r="ED512" i="39"/>
  <c r="EG512" i="39" s="1"/>
  <c r="ED496" i="39"/>
  <c r="EG496" i="39" s="1"/>
  <c r="ED480" i="39"/>
  <c r="EG480" i="39" s="1"/>
  <c r="ED464" i="39"/>
  <c r="EG464" i="39" s="1"/>
  <c r="ED451" i="39"/>
  <c r="EG451" i="39" s="1"/>
  <c r="ED443" i="39"/>
  <c r="EG443" i="39" s="1"/>
  <c r="ED441" i="39"/>
  <c r="EG441" i="39" s="1"/>
  <c r="ED440" i="39"/>
  <c r="EG440" i="39" s="1"/>
  <c r="ED435" i="39"/>
  <c r="EG435" i="39" s="1"/>
  <c r="ED430" i="39"/>
  <c r="EG430" i="39" s="1"/>
  <c r="ED425" i="39"/>
  <c r="EG425" i="39" s="1"/>
  <c r="ED424" i="39"/>
  <c r="EG424" i="39" s="1"/>
  <c r="ED419" i="39"/>
  <c r="EG419" i="39" s="1"/>
  <c r="ED414" i="39"/>
  <c r="EG414" i="39" s="1"/>
  <c r="ED409" i="39"/>
  <c r="EG409" i="39" s="1"/>
  <c r="ED408" i="39"/>
  <c r="EG408" i="39" s="1"/>
  <c r="ED403" i="39"/>
  <c r="EG403" i="39" s="1"/>
  <c r="ED398" i="39"/>
  <c r="EG398" i="39" s="1"/>
  <c r="ED393" i="39"/>
  <c r="EG393" i="39" s="1"/>
  <c r="ED392" i="39"/>
  <c r="EG392" i="39" s="1"/>
  <c r="ED387" i="39"/>
  <c r="EG387" i="39" s="1"/>
  <c r="ED382" i="39"/>
  <c r="EG382" i="39" s="1"/>
  <c r="ED377" i="39"/>
  <c r="EG377" i="39" s="1"/>
  <c r="ED376" i="39"/>
  <c r="EG376" i="39" s="1"/>
  <c r="ED371" i="39"/>
  <c r="EG371" i="39" s="1"/>
  <c r="ED366" i="39"/>
  <c r="EG366" i="39" s="1"/>
  <c r="ED361" i="39"/>
  <c r="EG361" i="39" s="1"/>
  <c r="ED360" i="39"/>
  <c r="EG360" i="39" s="1"/>
  <c r="ED355" i="39"/>
  <c r="EG355" i="39" s="1"/>
  <c r="ED753" i="39"/>
  <c r="EG753" i="39" s="1"/>
  <c r="ED611" i="39"/>
  <c r="EG611" i="39" s="1"/>
  <c r="ED596" i="39"/>
  <c r="EG596" i="39" s="1"/>
  <c r="ED580" i="39"/>
  <c r="EG580" i="39" s="1"/>
  <c r="ED564" i="39"/>
  <c r="EG564" i="39" s="1"/>
  <c r="ED548" i="39"/>
  <c r="EG548" i="39" s="1"/>
  <c r="ED532" i="39"/>
  <c r="EG532" i="39" s="1"/>
  <c r="ED516" i="39"/>
  <c r="EG516" i="39" s="1"/>
  <c r="ED500" i="39"/>
  <c r="EG500" i="39" s="1"/>
  <c r="ED484" i="39"/>
  <c r="EG484" i="39" s="1"/>
  <c r="ED468" i="39"/>
  <c r="EG468" i="39" s="1"/>
  <c r="ED452" i="39"/>
  <c r="EG452" i="39" s="1"/>
  <c r="ED446" i="39"/>
  <c r="EG446" i="39" s="1"/>
  <c r="ED442" i="39"/>
  <c r="EG442" i="39" s="1"/>
  <c r="ED437" i="39"/>
  <c r="EG437" i="39" s="1"/>
  <c r="ED436" i="39"/>
  <c r="EG436" i="39" s="1"/>
  <c r="ED431" i="39"/>
  <c r="EG431" i="39" s="1"/>
  <c r="ED426" i="39"/>
  <c r="EG426" i="39" s="1"/>
  <c r="ED421" i="39"/>
  <c r="EG421" i="39" s="1"/>
  <c r="ED420" i="39"/>
  <c r="EG420" i="39" s="1"/>
  <c r="ED415" i="39"/>
  <c r="EG415" i="39" s="1"/>
  <c r="ED410" i="39"/>
  <c r="EG410" i="39" s="1"/>
  <c r="ED405" i="39"/>
  <c r="EG405" i="39" s="1"/>
  <c r="ED404" i="39"/>
  <c r="EG404" i="39" s="1"/>
  <c r="ED399" i="39"/>
  <c r="EG399" i="39" s="1"/>
  <c r="ED394" i="39"/>
  <c r="EG394" i="39" s="1"/>
  <c r="ED389" i="39"/>
  <c r="EG389" i="39" s="1"/>
  <c r="ED388" i="39"/>
  <c r="EG388" i="39" s="1"/>
  <c r="ED383" i="39"/>
  <c r="EG383" i="39" s="1"/>
  <c r="ED378" i="39"/>
  <c r="EG378" i="39" s="1"/>
  <c r="ED373" i="39"/>
  <c r="EG373" i="39" s="1"/>
  <c r="ED372" i="39"/>
  <c r="EG372" i="39" s="1"/>
  <c r="ED367" i="39"/>
  <c r="EG367" i="39" s="1"/>
  <c r="ED362" i="39"/>
  <c r="EG362" i="39" s="1"/>
  <c r="ED357" i="39"/>
  <c r="EG357" i="39" s="1"/>
  <c r="ED356" i="39"/>
  <c r="EG356" i="39" s="1"/>
  <c r="ED351" i="39"/>
  <c r="EG351" i="39" s="1"/>
  <c r="ED784" i="39"/>
  <c r="EG784" i="39" s="1"/>
  <c r="ED600" i="39"/>
  <c r="EG600" i="39" s="1"/>
  <c r="ED584" i="39"/>
  <c r="EG584" i="39" s="1"/>
  <c r="ED568" i="39"/>
  <c r="EG568" i="39" s="1"/>
  <c r="ED552" i="39"/>
  <c r="EG552" i="39" s="1"/>
  <c r="ED536" i="39"/>
  <c r="EG536" i="39" s="1"/>
  <c r="ED520" i="39"/>
  <c r="EG520" i="39" s="1"/>
  <c r="ED504" i="39"/>
  <c r="EG504" i="39" s="1"/>
  <c r="ED488" i="39"/>
  <c r="EG488" i="39" s="1"/>
  <c r="ED472" i="39"/>
  <c r="EG472" i="39" s="1"/>
  <c r="ED456" i="39"/>
  <c r="EG456" i="39" s="1"/>
  <c r="ED453" i="39"/>
  <c r="EG453" i="39" s="1"/>
  <c r="ED447" i="39"/>
  <c r="EG447" i="39" s="1"/>
  <c r="ED438" i="39"/>
  <c r="EG438" i="39" s="1"/>
  <c r="ED433" i="39"/>
  <c r="EG433" i="39" s="1"/>
  <c r="ED432" i="39"/>
  <c r="EG432" i="39" s="1"/>
  <c r="ED427" i="39"/>
  <c r="EG427" i="39" s="1"/>
  <c r="ED422" i="39"/>
  <c r="EG422" i="39" s="1"/>
  <c r="ED417" i="39"/>
  <c r="EG417" i="39" s="1"/>
  <c r="ED416" i="39"/>
  <c r="EG416" i="39" s="1"/>
  <c r="ED411" i="39"/>
  <c r="EG411" i="39" s="1"/>
  <c r="ED406" i="39"/>
  <c r="EG406" i="39" s="1"/>
  <c r="ED401" i="39"/>
  <c r="EG401" i="39" s="1"/>
  <c r="ED400" i="39"/>
  <c r="EG400" i="39" s="1"/>
  <c r="ED395" i="39"/>
  <c r="EG395" i="39" s="1"/>
  <c r="ED390" i="39"/>
  <c r="EG390" i="39" s="1"/>
  <c r="ED385" i="39"/>
  <c r="EG385" i="39" s="1"/>
  <c r="ED384" i="39"/>
  <c r="EG384" i="39" s="1"/>
  <c r="ED379" i="39"/>
  <c r="EG379" i="39" s="1"/>
  <c r="ED374" i="39"/>
  <c r="EG374" i="39" s="1"/>
  <c r="ED369" i="39"/>
  <c r="EG369" i="39" s="1"/>
  <c r="ED368" i="39"/>
  <c r="EG368" i="39" s="1"/>
  <c r="ED363" i="39"/>
  <c r="EG363" i="39" s="1"/>
  <c r="ED358" i="39"/>
  <c r="EG358" i="39" s="1"/>
  <c r="ED353" i="39"/>
  <c r="EG353" i="39" s="1"/>
  <c r="ED352" i="39"/>
  <c r="EG352" i="39" s="1"/>
  <c r="ED808" i="39"/>
  <c r="EG808" i="39" s="1"/>
  <c r="ED572" i="39"/>
  <c r="EG572" i="39" s="1"/>
  <c r="ED508" i="39"/>
  <c r="EG508" i="39" s="1"/>
  <c r="ED423" i="39"/>
  <c r="EG423" i="39" s="1"/>
  <c r="ED402" i="39"/>
  <c r="EG402" i="39" s="1"/>
  <c r="ED381" i="39"/>
  <c r="EG381" i="39" s="1"/>
  <c r="ED380" i="39"/>
  <c r="EG380" i="39" s="1"/>
  <c r="ED359" i="39"/>
  <c r="EG359" i="39" s="1"/>
  <c r="ED588" i="39"/>
  <c r="EG588" i="39" s="1"/>
  <c r="ED524" i="39"/>
  <c r="EG524" i="39" s="1"/>
  <c r="ED460" i="39"/>
  <c r="EG460" i="39" s="1"/>
  <c r="ED429" i="39"/>
  <c r="EG429" i="39" s="1"/>
  <c r="ED428" i="39"/>
  <c r="EG428" i="39" s="1"/>
  <c r="ED407" i="39"/>
  <c r="EG407" i="39" s="1"/>
  <c r="ED386" i="39"/>
  <c r="EG386" i="39" s="1"/>
  <c r="ED365" i="39"/>
  <c r="EG365" i="39" s="1"/>
  <c r="ED364" i="39"/>
  <c r="EG364" i="39" s="1"/>
  <c r="ED709" i="39"/>
  <c r="EG709" i="39" s="1"/>
  <c r="ED649" i="39"/>
  <c r="EG649" i="39" s="1"/>
  <c r="ED604" i="39"/>
  <c r="EG604" i="39" s="1"/>
  <c r="ED540" i="39"/>
  <c r="EG540" i="39" s="1"/>
  <c r="ED476" i="39"/>
  <c r="EG476" i="39" s="1"/>
  <c r="ED455" i="39"/>
  <c r="EG455" i="39" s="1"/>
  <c r="ED448" i="39"/>
  <c r="EG448" i="39" s="1"/>
  <c r="ED434" i="39"/>
  <c r="EG434" i="39" s="1"/>
  <c r="ED413" i="39"/>
  <c r="EG413" i="39" s="1"/>
  <c r="ED412" i="39"/>
  <c r="EG412" i="39" s="1"/>
  <c r="ED391" i="39"/>
  <c r="EG391" i="39" s="1"/>
  <c r="ED370" i="39"/>
  <c r="EG370" i="39" s="1"/>
  <c r="M232" i="39"/>
  <c r="P232" i="39" s="1"/>
  <c r="M238" i="39"/>
  <c r="P238" i="39" s="1"/>
  <c r="M242" i="39"/>
  <c r="P242" i="39" s="1"/>
  <c r="M246" i="39"/>
  <c r="P246" i="39" s="1"/>
  <c r="M250" i="39"/>
  <c r="P250" i="39" s="1"/>
  <c r="M254" i="39"/>
  <c r="P254" i="39" s="1"/>
  <c r="M258" i="39"/>
  <c r="P258" i="39" s="1"/>
  <c r="M262" i="39"/>
  <c r="P262" i="39" s="1"/>
  <c r="M266" i="39"/>
  <c r="P266" i="39" s="1"/>
  <c r="M270" i="39"/>
  <c r="P270" i="39" s="1"/>
  <c r="M274" i="39"/>
  <c r="P274" i="39" s="1"/>
  <c r="M278" i="39"/>
  <c r="P278" i="39" s="1"/>
  <c r="M282" i="39"/>
  <c r="P282" i="39" s="1"/>
  <c r="M286" i="39"/>
  <c r="P286" i="39" s="1"/>
  <c r="M290" i="39"/>
  <c r="P290" i="39" s="1"/>
  <c r="M294" i="39"/>
  <c r="P294" i="39" s="1"/>
  <c r="M298" i="39"/>
  <c r="P298" i="39" s="1"/>
  <c r="M302" i="39"/>
  <c r="P302" i="39" s="1"/>
  <c r="M306" i="39"/>
  <c r="P306" i="39" s="1"/>
  <c r="M310" i="39"/>
  <c r="P310" i="39" s="1"/>
  <c r="M314" i="39"/>
  <c r="P314" i="39" s="1"/>
  <c r="M318" i="39"/>
  <c r="P318" i="39" s="1"/>
  <c r="M322" i="39"/>
  <c r="P322" i="39" s="1"/>
  <c r="M326" i="39"/>
  <c r="P326" i="39" s="1"/>
  <c r="M330" i="39"/>
  <c r="P330" i="39" s="1"/>
  <c r="M334" i="39"/>
  <c r="P334" i="39" s="1"/>
  <c r="M338" i="39"/>
  <c r="P338" i="39" s="1"/>
  <c r="M342" i="39"/>
  <c r="P342" i="39" s="1"/>
  <c r="M346" i="39"/>
  <c r="P346" i="39" s="1"/>
  <c r="M350" i="39"/>
  <c r="P350" i="39" s="1"/>
  <c r="D29" i="47"/>
  <c r="D26" i="47"/>
  <c r="O13" i="47"/>
  <c r="P13" i="47" s="1"/>
  <c r="D28" i="47"/>
  <c r="D25" i="47"/>
  <c r="D23" i="47"/>
  <c r="D21" i="47"/>
  <c r="D19" i="47"/>
  <c r="D17" i="47"/>
  <c r="D15" i="47"/>
  <c r="D13" i="47"/>
  <c r="D11" i="47"/>
  <c r="D30" i="47"/>
  <c r="O27" i="47"/>
  <c r="P27" i="47" s="1"/>
  <c r="O18" i="47"/>
  <c r="P18" i="47" s="1"/>
  <c r="O12" i="47"/>
  <c r="P12" i="47" s="1"/>
  <c r="D24" i="47"/>
  <c r="D16" i="47"/>
  <c r="D22" i="47"/>
  <c r="D14" i="47"/>
  <c r="D20" i="47"/>
  <c r="D12" i="47"/>
  <c r="O30" i="58"/>
  <c r="P30" i="58" s="1"/>
  <c r="M86" i="58"/>
  <c r="N79" i="58"/>
  <c r="V172" i="58"/>
  <c r="V195" i="58"/>
  <c r="V212" i="58"/>
  <c r="V219" i="58"/>
  <c r="V259" i="58"/>
  <c r="V276" i="58"/>
  <c r="V331" i="58"/>
  <c r="ED354" i="39"/>
  <c r="EG354" i="39" s="1"/>
  <c r="M361" i="39"/>
  <c r="P361" i="39" s="1"/>
  <c r="EO376" i="39"/>
  <c r="ER376" i="39" s="1"/>
  <c r="FK379" i="39"/>
  <c r="FN379" i="39" s="1"/>
  <c r="AI384" i="39"/>
  <c r="AL384" i="39" s="1"/>
  <c r="BE387" i="39"/>
  <c r="BH387" i="39" s="1"/>
  <c r="CW393" i="39"/>
  <c r="CZ393" i="39" s="1"/>
  <c r="ED396" i="39"/>
  <c r="EG396" i="39" s="1"/>
  <c r="DS417" i="39"/>
  <c r="DV417" i="39" s="1"/>
  <c r="BE430" i="39"/>
  <c r="BH430" i="39" s="1"/>
  <c r="ED439" i="39"/>
  <c r="EG439" i="39" s="1"/>
  <c r="FK446" i="39"/>
  <c r="FN446" i="39" s="1"/>
  <c r="AI451" i="39"/>
  <c r="AL451" i="39" s="1"/>
  <c r="EO509" i="39"/>
  <c r="ER509" i="39" s="1"/>
  <c r="BE565" i="39"/>
  <c r="BH565" i="39" s="1"/>
  <c r="DS603" i="39"/>
  <c r="DV603" i="39" s="1"/>
  <c r="CW999" i="39"/>
  <c r="CZ999" i="39" s="1"/>
  <c r="CW993" i="39"/>
  <c r="CZ993" i="39" s="1"/>
  <c r="CW991" i="39"/>
  <c r="CZ991" i="39" s="1"/>
  <c r="CW986" i="39"/>
  <c r="CZ986" i="39" s="1"/>
  <c r="CW981" i="39"/>
  <c r="CZ981" i="39" s="1"/>
  <c r="CW980" i="39"/>
  <c r="CZ980" i="39" s="1"/>
  <c r="CW997" i="39"/>
  <c r="CZ997" i="39" s="1"/>
  <c r="CW995" i="39"/>
  <c r="CZ995" i="39" s="1"/>
  <c r="CW989" i="39"/>
  <c r="CZ989" i="39" s="1"/>
  <c r="CW988" i="39"/>
  <c r="CZ988" i="39" s="1"/>
  <c r="CW983" i="39"/>
  <c r="CZ983" i="39" s="1"/>
  <c r="CW998" i="39"/>
  <c r="CZ998" i="39" s="1"/>
  <c r="CW996" i="39"/>
  <c r="CZ996" i="39" s="1"/>
  <c r="CW985" i="39"/>
  <c r="CZ985" i="39" s="1"/>
  <c r="CW984" i="39"/>
  <c r="CZ984" i="39" s="1"/>
  <c r="CW979" i="39"/>
  <c r="CZ979" i="39" s="1"/>
  <c r="CW974" i="39"/>
  <c r="CZ974" i="39" s="1"/>
  <c r="CW970" i="39"/>
  <c r="CZ970" i="39" s="1"/>
  <c r="CW1000" i="39"/>
  <c r="CZ1000" i="39" s="1"/>
  <c r="CW987" i="39"/>
  <c r="CZ987" i="39" s="1"/>
  <c r="CW975" i="39"/>
  <c r="CZ975" i="39" s="1"/>
  <c r="CW971" i="39"/>
  <c r="CZ971" i="39" s="1"/>
  <c r="CW990" i="39"/>
  <c r="CZ990" i="39" s="1"/>
  <c r="CW972" i="39"/>
  <c r="CZ972" i="39" s="1"/>
  <c r="CW968" i="39"/>
  <c r="CZ968" i="39" s="1"/>
  <c r="CW964" i="39"/>
  <c r="CZ964" i="39" s="1"/>
  <c r="CW960" i="39"/>
  <c r="CZ960" i="39" s="1"/>
  <c r="CW955" i="39"/>
  <c r="CZ955" i="39" s="1"/>
  <c r="CW950" i="39"/>
  <c r="CZ950" i="39" s="1"/>
  <c r="CW945" i="39"/>
  <c r="CZ945" i="39" s="1"/>
  <c r="CW944" i="39"/>
  <c r="CZ944" i="39" s="1"/>
  <c r="CW940" i="39"/>
  <c r="CZ940" i="39" s="1"/>
  <c r="CW936" i="39"/>
  <c r="CZ936" i="39" s="1"/>
  <c r="CW976" i="39"/>
  <c r="CZ976" i="39" s="1"/>
  <c r="CW969" i="39"/>
  <c r="CZ969" i="39" s="1"/>
  <c r="CW965" i="39"/>
  <c r="CZ965" i="39" s="1"/>
  <c r="CW959" i="39"/>
  <c r="CZ959" i="39" s="1"/>
  <c r="CW953" i="39"/>
  <c r="CZ953" i="39" s="1"/>
  <c r="CW952" i="39"/>
  <c r="CZ952" i="39" s="1"/>
  <c r="CW942" i="39"/>
  <c r="CZ942" i="39" s="1"/>
  <c r="CW937" i="39"/>
  <c r="CZ937" i="39" s="1"/>
  <c r="CW982" i="39"/>
  <c r="CZ982" i="39" s="1"/>
  <c r="CW973" i="39"/>
  <c r="CZ973" i="39" s="1"/>
  <c r="CW956" i="39"/>
  <c r="CZ956" i="39" s="1"/>
  <c r="CW949" i="39"/>
  <c r="CZ949" i="39" s="1"/>
  <c r="CW946" i="39"/>
  <c r="CZ946" i="39" s="1"/>
  <c r="CW939" i="39"/>
  <c r="CZ939" i="39" s="1"/>
  <c r="CW934" i="39"/>
  <c r="CZ934" i="39" s="1"/>
  <c r="CW929" i="39"/>
  <c r="CZ929" i="39" s="1"/>
  <c r="CW925" i="39"/>
  <c r="CZ925" i="39" s="1"/>
  <c r="CW921" i="39"/>
  <c r="CZ921" i="39" s="1"/>
  <c r="CW917" i="39"/>
  <c r="CZ917" i="39" s="1"/>
  <c r="CW992" i="39"/>
  <c r="CZ992" i="39" s="1"/>
  <c r="CW978" i="39"/>
  <c r="CZ978" i="39" s="1"/>
  <c r="CW958" i="39"/>
  <c r="CZ958" i="39" s="1"/>
  <c r="CW957" i="39"/>
  <c r="CZ957" i="39" s="1"/>
  <c r="CW932" i="39"/>
  <c r="CZ932" i="39" s="1"/>
  <c r="CW927" i="39"/>
  <c r="CZ927" i="39" s="1"/>
  <c r="CW922" i="39"/>
  <c r="CZ922" i="39" s="1"/>
  <c r="CW916" i="39"/>
  <c r="CZ916" i="39" s="1"/>
  <c r="CW912" i="39"/>
  <c r="CZ912" i="39" s="1"/>
  <c r="CW908" i="39"/>
  <c r="CZ908" i="39" s="1"/>
  <c r="CW904" i="39"/>
  <c r="CZ904" i="39" s="1"/>
  <c r="CW900" i="39"/>
  <c r="CZ900" i="39" s="1"/>
  <c r="CW896" i="39"/>
  <c r="CZ896" i="39" s="1"/>
  <c r="CW892" i="39"/>
  <c r="CZ892" i="39" s="1"/>
  <c r="CW888" i="39"/>
  <c r="CZ888" i="39" s="1"/>
  <c r="CW884" i="39"/>
  <c r="CZ884" i="39" s="1"/>
  <c r="CW880" i="39"/>
  <c r="CZ880" i="39" s="1"/>
  <c r="CW876" i="39"/>
  <c r="CZ876" i="39" s="1"/>
  <c r="CW872" i="39"/>
  <c r="CZ872" i="39" s="1"/>
  <c r="CW868" i="39"/>
  <c r="CZ868" i="39" s="1"/>
  <c r="CW864" i="39"/>
  <c r="CZ864" i="39" s="1"/>
  <c r="CW860" i="39"/>
  <c r="CZ860" i="39" s="1"/>
  <c r="CW855" i="39"/>
  <c r="CZ855" i="39" s="1"/>
  <c r="CW954" i="39"/>
  <c r="CZ954" i="39" s="1"/>
  <c r="CW941" i="39"/>
  <c r="CZ941" i="39" s="1"/>
  <c r="CW928" i="39"/>
  <c r="CZ928" i="39" s="1"/>
  <c r="CW923" i="39"/>
  <c r="CZ923" i="39" s="1"/>
  <c r="CW918" i="39"/>
  <c r="CZ918" i="39" s="1"/>
  <c r="CW913" i="39"/>
  <c r="CZ913" i="39" s="1"/>
  <c r="CW909" i="39"/>
  <c r="CZ909" i="39" s="1"/>
  <c r="CW905" i="39"/>
  <c r="CZ905" i="39" s="1"/>
  <c r="CW901" i="39"/>
  <c r="CZ901" i="39" s="1"/>
  <c r="CW897" i="39"/>
  <c r="CZ897" i="39" s="1"/>
  <c r="CW977" i="39"/>
  <c r="CZ977" i="39" s="1"/>
  <c r="CW967" i="39"/>
  <c r="CZ967" i="39" s="1"/>
  <c r="CW938" i="39"/>
  <c r="CZ938" i="39" s="1"/>
  <c r="CW924" i="39"/>
  <c r="CZ924" i="39" s="1"/>
  <c r="CW919" i="39"/>
  <c r="CZ919" i="39" s="1"/>
  <c r="CW910" i="39"/>
  <c r="CZ910" i="39" s="1"/>
  <c r="CW902" i="39"/>
  <c r="CZ902" i="39" s="1"/>
  <c r="CW895" i="39"/>
  <c r="CZ895" i="39" s="1"/>
  <c r="CW890" i="39"/>
  <c r="CZ890" i="39" s="1"/>
  <c r="CW885" i="39"/>
  <c r="CZ885" i="39" s="1"/>
  <c r="CW879" i="39"/>
  <c r="CZ879" i="39" s="1"/>
  <c r="CW874" i="39"/>
  <c r="CZ874" i="39" s="1"/>
  <c r="CW869" i="39"/>
  <c r="CZ869" i="39" s="1"/>
  <c r="CW863" i="39"/>
  <c r="CZ863" i="39" s="1"/>
  <c r="CW858" i="39"/>
  <c r="CZ858" i="39" s="1"/>
  <c r="CW850" i="39"/>
  <c r="CZ850" i="39" s="1"/>
  <c r="CW845" i="39"/>
  <c r="CZ845" i="39" s="1"/>
  <c r="CW844" i="39"/>
  <c r="CZ844" i="39" s="1"/>
  <c r="CW840" i="39"/>
  <c r="CZ840" i="39" s="1"/>
  <c r="CW994" i="39"/>
  <c r="CZ994" i="39" s="1"/>
  <c r="CW963" i="39"/>
  <c r="CZ963" i="39" s="1"/>
  <c r="CW961" i="39"/>
  <c r="CZ961" i="39" s="1"/>
  <c r="CW948" i="39"/>
  <c r="CZ948" i="39" s="1"/>
  <c r="CW935" i="39"/>
  <c r="CZ935" i="39" s="1"/>
  <c r="CW931" i="39"/>
  <c r="CZ931" i="39" s="1"/>
  <c r="CW926" i="39"/>
  <c r="CZ926" i="39" s="1"/>
  <c r="CW911" i="39"/>
  <c r="CZ911" i="39" s="1"/>
  <c r="CW903" i="39"/>
  <c r="CZ903" i="39" s="1"/>
  <c r="CW891" i="39"/>
  <c r="CZ891" i="39" s="1"/>
  <c r="CW886" i="39"/>
  <c r="CZ886" i="39" s="1"/>
  <c r="CW881" i="39"/>
  <c r="CZ881" i="39" s="1"/>
  <c r="CW875" i="39"/>
  <c r="CZ875" i="39" s="1"/>
  <c r="CW870" i="39"/>
  <c r="CZ870" i="39" s="1"/>
  <c r="CW865" i="39"/>
  <c r="CZ865" i="39" s="1"/>
  <c r="CW859" i="39"/>
  <c r="CZ859" i="39" s="1"/>
  <c r="CW851" i="39"/>
  <c r="CZ851" i="39" s="1"/>
  <c r="CW846" i="39"/>
  <c r="CZ846" i="39" s="1"/>
  <c r="CW841" i="39"/>
  <c r="CZ841" i="39" s="1"/>
  <c r="CW837" i="39"/>
  <c r="CZ837" i="39" s="1"/>
  <c r="CW833" i="39"/>
  <c r="CZ833" i="39" s="1"/>
  <c r="CW829" i="39"/>
  <c r="CZ829" i="39" s="1"/>
  <c r="CW825" i="39"/>
  <c r="CZ825" i="39" s="1"/>
  <c r="CW823" i="39"/>
  <c r="CZ823" i="39" s="1"/>
  <c r="CW943" i="39"/>
  <c r="CZ943" i="39" s="1"/>
  <c r="CW914" i="39"/>
  <c r="CZ914" i="39" s="1"/>
  <c r="CW898" i="39"/>
  <c r="CZ898" i="39" s="1"/>
  <c r="CW887" i="39"/>
  <c r="CZ887" i="39" s="1"/>
  <c r="CW882" i="39"/>
  <c r="CZ882" i="39" s="1"/>
  <c r="CW877" i="39"/>
  <c r="CZ877" i="39" s="1"/>
  <c r="CW853" i="39"/>
  <c r="CZ853" i="39" s="1"/>
  <c r="CW852" i="39"/>
  <c r="CZ852" i="39" s="1"/>
  <c r="CW842" i="39"/>
  <c r="CZ842" i="39" s="1"/>
  <c r="CW835" i="39"/>
  <c r="CZ835" i="39" s="1"/>
  <c r="CW830" i="39"/>
  <c r="CZ830" i="39" s="1"/>
  <c r="CW822" i="39"/>
  <c r="CZ822" i="39" s="1"/>
  <c r="CW816" i="39"/>
  <c r="CZ816" i="39" s="1"/>
  <c r="CW915" i="39"/>
  <c r="CZ915" i="39" s="1"/>
  <c r="CW899" i="39"/>
  <c r="CZ899" i="39" s="1"/>
  <c r="CW894" i="39"/>
  <c r="CZ894" i="39" s="1"/>
  <c r="CW889" i="39"/>
  <c r="CZ889" i="39" s="1"/>
  <c r="CW867" i="39"/>
  <c r="CZ867" i="39" s="1"/>
  <c r="CW862" i="39"/>
  <c r="CZ862" i="39" s="1"/>
  <c r="CW857" i="39"/>
  <c r="CZ857" i="39" s="1"/>
  <c r="CW843" i="39"/>
  <c r="CZ843" i="39" s="1"/>
  <c r="CW836" i="39"/>
  <c r="CZ836" i="39" s="1"/>
  <c r="CW831" i="39"/>
  <c r="CZ831" i="39" s="1"/>
  <c r="CW826" i="39"/>
  <c r="CZ826" i="39" s="1"/>
  <c r="CW824" i="39"/>
  <c r="CZ824" i="39" s="1"/>
  <c r="CW817" i="39"/>
  <c r="CZ817" i="39" s="1"/>
  <c r="CW813" i="39"/>
  <c r="CZ813" i="39" s="1"/>
  <c r="CW809" i="39"/>
  <c r="CZ809" i="39" s="1"/>
  <c r="CW807" i="39"/>
  <c r="CZ807" i="39" s="1"/>
  <c r="CW802" i="39"/>
  <c r="CZ802" i="39" s="1"/>
  <c r="CW798" i="39"/>
  <c r="CZ798" i="39" s="1"/>
  <c r="CW794" i="39"/>
  <c r="CZ794" i="39" s="1"/>
  <c r="CW792" i="39"/>
  <c r="CZ792" i="39" s="1"/>
  <c r="CW787" i="39"/>
  <c r="CZ787" i="39" s="1"/>
  <c r="CW966" i="39"/>
  <c r="CZ966" i="39" s="1"/>
  <c r="CW951" i="39"/>
  <c r="CZ951" i="39" s="1"/>
  <c r="CW930" i="39"/>
  <c r="CZ930" i="39" s="1"/>
  <c r="CW906" i="39"/>
  <c r="CZ906" i="39" s="1"/>
  <c r="CW893" i="39"/>
  <c r="CZ893" i="39" s="1"/>
  <c r="CW871" i="39"/>
  <c r="CZ871" i="39" s="1"/>
  <c r="CW866" i="39"/>
  <c r="CZ866" i="39" s="1"/>
  <c r="CW861" i="39"/>
  <c r="CZ861" i="39" s="1"/>
  <c r="CW854" i="39"/>
  <c r="CZ854" i="39" s="1"/>
  <c r="CW847" i="39"/>
  <c r="CZ847" i="39" s="1"/>
  <c r="CW838" i="39"/>
  <c r="CZ838" i="39" s="1"/>
  <c r="CW832" i="39"/>
  <c r="CZ832" i="39" s="1"/>
  <c r="CW827" i="39"/>
  <c r="CZ827" i="39" s="1"/>
  <c r="CW819" i="39"/>
  <c r="CZ819" i="39" s="1"/>
  <c r="CW818" i="39"/>
  <c r="CZ818" i="39" s="1"/>
  <c r="CW814" i="39"/>
  <c r="CZ814" i="39" s="1"/>
  <c r="CW810" i="39"/>
  <c r="CZ810" i="39" s="1"/>
  <c r="CW808" i="39"/>
  <c r="CZ808" i="39" s="1"/>
  <c r="CW803" i="39"/>
  <c r="CZ803" i="39" s="1"/>
  <c r="CW799" i="39"/>
  <c r="CZ799" i="39" s="1"/>
  <c r="CW795" i="39"/>
  <c r="CZ795" i="39" s="1"/>
  <c r="CW789" i="39"/>
  <c r="CZ789" i="39" s="1"/>
  <c r="CW788" i="39"/>
  <c r="CZ788" i="39" s="1"/>
  <c r="CW784" i="39"/>
  <c r="CZ784" i="39" s="1"/>
  <c r="CW780" i="39"/>
  <c r="CZ780" i="39" s="1"/>
  <c r="CW933" i="39"/>
  <c r="CZ933" i="39" s="1"/>
  <c r="CW907" i="39"/>
  <c r="CZ907" i="39" s="1"/>
  <c r="CW878" i="39"/>
  <c r="CZ878" i="39" s="1"/>
  <c r="CW828" i="39"/>
  <c r="CZ828" i="39" s="1"/>
  <c r="CW821" i="39"/>
  <c r="CZ821" i="39" s="1"/>
  <c r="CW806" i="39"/>
  <c r="CZ806" i="39" s="1"/>
  <c r="CW797" i="39"/>
  <c r="CZ797" i="39" s="1"/>
  <c r="CW782" i="39"/>
  <c r="CZ782" i="39" s="1"/>
  <c r="CW777" i="39"/>
  <c r="CZ777" i="39" s="1"/>
  <c r="CW775" i="39"/>
  <c r="CZ775" i="39" s="1"/>
  <c r="CW770" i="39"/>
  <c r="CZ770" i="39" s="1"/>
  <c r="CW766" i="39"/>
  <c r="CZ766" i="39" s="1"/>
  <c r="CW762" i="39"/>
  <c r="CZ762" i="39" s="1"/>
  <c r="CW760" i="39"/>
  <c r="CZ760" i="39" s="1"/>
  <c r="CW755" i="39"/>
  <c r="CZ755" i="39" s="1"/>
  <c r="CW751" i="39"/>
  <c r="CZ751" i="39" s="1"/>
  <c r="CW747" i="39"/>
  <c r="CZ747" i="39" s="1"/>
  <c r="CW741" i="39"/>
  <c r="CZ741" i="39" s="1"/>
  <c r="CW740" i="39"/>
  <c r="CZ740" i="39" s="1"/>
  <c r="CW736" i="39"/>
  <c r="CZ736" i="39" s="1"/>
  <c r="CW732" i="39"/>
  <c r="CZ732" i="39" s="1"/>
  <c r="CW726" i="39"/>
  <c r="CZ726" i="39" s="1"/>
  <c r="CW920" i="39"/>
  <c r="CZ920" i="39" s="1"/>
  <c r="CW883" i="39"/>
  <c r="CZ883" i="39" s="1"/>
  <c r="CW848" i="39"/>
  <c r="CZ848" i="39" s="1"/>
  <c r="CW811" i="39"/>
  <c r="CZ811" i="39" s="1"/>
  <c r="CW800" i="39"/>
  <c r="CZ800" i="39" s="1"/>
  <c r="CW790" i="39"/>
  <c r="CZ790" i="39" s="1"/>
  <c r="CW783" i="39"/>
  <c r="CZ783" i="39" s="1"/>
  <c r="CW778" i="39"/>
  <c r="CZ778" i="39" s="1"/>
  <c r="CW776" i="39"/>
  <c r="CZ776" i="39" s="1"/>
  <c r="CW771" i="39"/>
  <c r="CZ771" i="39" s="1"/>
  <c r="CW767" i="39"/>
  <c r="CZ767" i="39" s="1"/>
  <c r="CW763" i="39"/>
  <c r="CZ763" i="39" s="1"/>
  <c r="CW757" i="39"/>
  <c r="CZ757" i="39" s="1"/>
  <c r="CW756" i="39"/>
  <c r="CZ756" i="39" s="1"/>
  <c r="CW752" i="39"/>
  <c r="CZ752" i="39" s="1"/>
  <c r="CW748" i="39"/>
  <c r="CZ748" i="39" s="1"/>
  <c r="CW742" i="39"/>
  <c r="CZ742" i="39" s="1"/>
  <c r="CW737" i="39"/>
  <c r="CZ737" i="39" s="1"/>
  <c r="CW733" i="39"/>
  <c r="CZ733" i="39" s="1"/>
  <c r="CW729" i="39"/>
  <c r="CZ729" i="39" s="1"/>
  <c r="CW727" i="39"/>
  <c r="CZ727" i="39" s="1"/>
  <c r="CW722" i="39"/>
  <c r="CZ722" i="39" s="1"/>
  <c r="CW718" i="39"/>
  <c r="CZ718" i="39" s="1"/>
  <c r="CW714" i="39"/>
  <c r="CZ714" i="39" s="1"/>
  <c r="CW712" i="39"/>
  <c r="CZ712" i="39" s="1"/>
  <c r="CW707" i="39"/>
  <c r="CZ707" i="39" s="1"/>
  <c r="CW703" i="39"/>
  <c r="CZ703" i="39" s="1"/>
  <c r="CW699" i="39"/>
  <c r="CZ699" i="39" s="1"/>
  <c r="CW693" i="39"/>
  <c r="CZ693" i="39" s="1"/>
  <c r="CW692" i="39"/>
  <c r="CZ692" i="39" s="1"/>
  <c r="CW688" i="39"/>
  <c r="CZ688" i="39" s="1"/>
  <c r="CW684" i="39"/>
  <c r="CZ684" i="39" s="1"/>
  <c r="CW678" i="39"/>
  <c r="CZ678" i="39" s="1"/>
  <c r="CW673" i="39"/>
  <c r="CZ673" i="39" s="1"/>
  <c r="CW669" i="39"/>
  <c r="CZ669" i="39" s="1"/>
  <c r="CW665" i="39"/>
  <c r="CZ665" i="39" s="1"/>
  <c r="CW661" i="39"/>
  <c r="CZ661" i="39" s="1"/>
  <c r="CW657" i="39"/>
  <c r="CZ657" i="39" s="1"/>
  <c r="CW653" i="39"/>
  <c r="CZ653" i="39" s="1"/>
  <c r="CW649" i="39"/>
  <c r="CZ649" i="39" s="1"/>
  <c r="CW645" i="39"/>
  <c r="CZ645" i="39" s="1"/>
  <c r="CW641" i="39"/>
  <c r="CZ641" i="39" s="1"/>
  <c r="CW637" i="39"/>
  <c r="CZ637" i="39" s="1"/>
  <c r="CW633" i="39"/>
  <c r="CZ633" i="39" s="1"/>
  <c r="CW839" i="39"/>
  <c r="CZ839" i="39" s="1"/>
  <c r="CW812" i="39"/>
  <c r="CZ812" i="39" s="1"/>
  <c r="CW801" i="39"/>
  <c r="CZ801" i="39" s="1"/>
  <c r="CW793" i="39"/>
  <c r="CZ793" i="39" s="1"/>
  <c r="CW791" i="39"/>
  <c r="CZ791" i="39" s="1"/>
  <c r="CW785" i="39"/>
  <c r="CZ785" i="39" s="1"/>
  <c r="CW779" i="39"/>
  <c r="CZ779" i="39" s="1"/>
  <c r="CW773" i="39"/>
  <c r="CZ773" i="39" s="1"/>
  <c r="CW772" i="39"/>
  <c r="CZ772" i="39" s="1"/>
  <c r="CW768" i="39"/>
  <c r="CZ768" i="39" s="1"/>
  <c r="CW764" i="39"/>
  <c r="CZ764" i="39" s="1"/>
  <c r="CW758" i="39"/>
  <c r="CZ758" i="39" s="1"/>
  <c r="CW753" i="39"/>
  <c r="CZ753" i="39" s="1"/>
  <c r="CW749" i="39"/>
  <c r="CZ749" i="39" s="1"/>
  <c r="CW745" i="39"/>
  <c r="CZ745" i="39" s="1"/>
  <c r="CW743" i="39"/>
  <c r="CZ743" i="39" s="1"/>
  <c r="CW738" i="39"/>
  <c r="CZ738" i="39" s="1"/>
  <c r="CW734" i="39"/>
  <c r="CZ734" i="39" s="1"/>
  <c r="CW730" i="39"/>
  <c r="CZ730" i="39" s="1"/>
  <c r="CW728" i="39"/>
  <c r="CZ728" i="39" s="1"/>
  <c r="CW723" i="39"/>
  <c r="CZ723" i="39" s="1"/>
  <c r="CW719" i="39"/>
  <c r="CZ719" i="39" s="1"/>
  <c r="CW715" i="39"/>
  <c r="CZ715" i="39" s="1"/>
  <c r="CW709" i="39"/>
  <c r="CZ709" i="39" s="1"/>
  <c r="CW708" i="39"/>
  <c r="CZ708" i="39" s="1"/>
  <c r="CW704" i="39"/>
  <c r="CZ704" i="39" s="1"/>
  <c r="CW700" i="39"/>
  <c r="CZ700" i="39" s="1"/>
  <c r="CW694" i="39"/>
  <c r="CZ694" i="39" s="1"/>
  <c r="CW689" i="39"/>
  <c r="CZ689" i="39" s="1"/>
  <c r="CW685" i="39"/>
  <c r="CZ685" i="39" s="1"/>
  <c r="CW681" i="39"/>
  <c r="CZ681" i="39" s="1"/>
  <c r="CW679" i="39"/>
  <c r="CZ679" i="39" s="1"/>
  <c r="CW674" i="39"/>
  <c r="CZ674" i="39" s="1"/>
  <c r="CW670" i="39"/>
  <c r="CZ670" i="39" s="1"/>
  <c r="CW666" i="39"/>
  <c r="CZ666" i="39" s="1"/>
  <c r="CW962" i="39"/>
  <c r="CZ962" i="39" s="1"/>
  <c r="CW856" i="39"/>
  <c r="CZ856" i="39" s="1"/>
  <c r="CW781" i="39"/>
  <c r="CZ781" i="39" s="1"/>
  <c r="CW774" i="39"/>
  <c r="CZ774" i="39" s="1"/>
  <c r="CW754" i="39"/>
  <c r="CZ754" i="39" s="1"/>
  <c r="CW735" i="39"/>
  <c r="CZ735" i="39" s="1"/>
  <c r="CW717" i="39"/>
  <c r="CZ717" i="39" s="1"/>
  <c r="CW706" i="39"/>
  <c r="CZ706" i="39" s="1"/>
  <c r="CW698" i="39"/>
  <c r="CZ698" i="39" s="1"/>
  <c r="CW696" i="39"/>
  <c r="CZ696" i="39" s="1"/>
  <c r="CW687" i="39"/>
  <c r="CZ687" i="39" s="1"/>
  <c r="CW677" i="39"/>
  <c r="CZ677" i="39" s="1"/>
  <c r="CW676" i="39"/>
  <c r="CZ676" i="39" s="1"/>
  <c r="CW668" i="39"/>
  <c r="CZ668" i="39" s="1"/>
  <c r="CW663" i="39"/>
  <c r="CZ663" i="39" s="1"/>
  <c r="CW658" i="39"/>
  <c r="CZ658" i="39" s="1"/>
  <c r="CW652" i="39"/>
  <c r="CZ652" i="39" s="1"/>
  <c r="CW647" i="39"/>
  <c r="CZ647" i="39" s="1"/>
  <c r="CW642" i="39"/>
  <c r="CZ642" i="39" s="1"/>
  <c r="CW636" i="39"/>
  <c r="CZ636" i="39" s="1"/>
  <c r="CW631" i="39"/>
  <c r="CZ631" i="39" s="1"/>
  <c r="CW627" i="39"/>
  <c r="CZ627" i="39" s="1"/>
  <c r="CW623" i="39"/>
  <c r="CZ623" i="39" s="1"/>
  <c r="CW619" i="39"/>
  <c r="CZ619" i="39" s="1"/>
  <c r="CW947" i="39"/>
  <c r="CZ947" i="39" s="1"/>
  <c r="CW820" i="39"/>
  <c r="CZ820" i="39" s="1"/>
  <c r="CW805" i="39"/>
  <c r="CZ805" i="39" s="1"/>
  <c r="CW761" i="39"/>
  <c r="CZ761" i="39" s="1"/>
  <c r="CW759" i="39"/>
  <c r="CZ759" i="39" s="1"/>
  <c r="CW739" i="39"/>
  <c r="CZ739" i="39" s="1"/>
  <c r="CW720" i="39"/>
  <c r="CZ720" i="39" s="1"/>
  <c r="CW710" i="39"/>
  <c r="CZ710" i="39" s="1"/>
  <c r="CW701" i="39"/>
  <c r="CZ701" i="39" s="1"/>
  <c r="CW690" i="39"/>
  <c r="CZ690" i="39" s="1"/>
  <c r="CW682" i="39"/>
  <c r="CZ682" i="39" s="1"/>
  <c r="CW680" i="39"/>
  <c r="CZ680" i="39" s="1"/>
  <c r="CW671" i="39"/>
  <c r="CZ671" i="39" s="1"/>
  <c r="CW664" i="39"/>
  <c r="CZ664" i="39" s="1"/>
  <c r="CW659" i="39"/>
  <c r="CZ659" i="39" s="1"/>
  <c r="CW654" i="39"/>
  <c r="CZ654" i="39" s="1"/>
  <c r="CW648" i="39"/>
  <c r="CZ648" i="39" s="1"/>
  <c r="CW643" i="39"/>
  <c r="CZ643" i="39" s="1"/>
  <c r="CW638" i="39"/>
  <c r="CZ638" i="39" s="1"/>
  <c r="CW632" i="39"/>
  <c r="CZ632" i="39" s="1"/>
  <c r="CW628" i="39"/>
  <c r="CZ628" i="39" s="1"/>
  <c r="CW624" i="39"/>
  <c r="CZ624" i="39" s="1"/>
  <c r="CW620" i="39"/>
  <c r="CZ620" i="39" s="1"/>
  <c r="CW616" i="39"/>
  <c r="CZ616" i="39" s="1"/>
  <c r="CW873" i="39"/>
  <c r="CZ873" i="39" s="1"/>
  <c r="CW815" i="39"/>
  <c r="CZ815" i="39" s="1"/>
  <c r="CW796" i="39"/>
  <c r="CZ796" i="39" s="1"/>
  <c r="CW786" i="39"/>
  <c r="CZ786" i="39" s="1"/>
  <c r="CW765" i="39"/>
  <c r="CZ765" i="39" s="1"/>
  <c r="CW746" i="39"/>
  <c r="CZ746" i="39" s="1"/>
  <c r="CW744" i="39"/>
  <c r="CZ744" i="39" s="1"/>
  <c r="CW725" i="39"/>
  <c r="CZ725" i="39" s="1"/>
  <c r="CW721" i="39"/>
  <c r="CZ721" i="39" s="1"/>
  <c r="CW713" i="39"/>
  <c r="CZ713" i="39" s="1"/>
  <c r="CW711" i="39"/>
  <c r="CZ711" i="39" s="1"/>
  <c r="CW702" i="39"/>
  <c r="CZ702" i="39" s="1"/>
  <c r="CW691" i="39"/>
  <c r="CZ691" i="39" s="1"/>
  <c r="CW683" i="39"/>
  <c r="CZ683" i="39" s="1"/>
  <c r="CW672" i="39"/>
  <c r="CZ672" i="39" s="1"/>
  <c r="CW660" i="39"/>
  <c r="CZ660" i="39" s="1"/>
  <c r="CW655" i="39"/>
  <c r="CZ655" i="39" s="1"/>
  <c r="CW650" i="39"/>
  <c r="CZ650" i="39" s="1"/>
  <c r="CW644" i="39"/>
  <c r="CZ644" i="39" s="1"/>
  <c r="CW639" i="39"/>
  <c r="CZ639" i="39" s="1"/>
  <c r="CW634" i="39"/>
  <c r="CZ634" i="39" s="1"/>
  <c r="CW629" i="39"/>
  <c r="CZ629" i="39" s="1"/>
  <c r="CW625" i="39"/>
  <c r="CZ625" i="39" s="1"/>
  <c r="CW621" i="39"/>
  <c r="CZ621" i="39" s="1"/>
  <c r="CW617" i="39"/>
  <c r="CZ617" i="39" s="1"/>
  <c r="CW613" i="39"/>
  <c r="CZ613" i="39" s="1"/>
  <c r="CW609" i="39"/>
  <c r="CZ609" i="39" s="1"/>
  <c r="CW834" i="39"/>
  <c r="CZ834" i="39" s="1"/>
  <c r="CW769" i="39"/>
  <c r="CZ769" i="39" s="1"/>
  <c r="CW731" i="39"/>
  <c r="CZ731" i="39" s="1"/>
  <c r="CW675" i="39"/>
  <c r="CZ675" i="39" s="1"/>
  <c r="CW656" i="39"/>
  <c r="CZ656" i="39" s="1"/>
  <c r="CW646" i="39"/>
  <c r="CZ646" i="39" s="1"/>
  <c r="CW618" i="39"/>
  <c r="CZ618" i="39" s="1"/>
  <c r="CW615" i="39"/>
  <c r="CZ615" i="39" s="1"/>
  <c r="CW610" i="39"/>
  <c r="CZ610" i="39" s="1"/>
  <c r="CW606" i="39"/>
  <c r="CZ606" i="39" s="1"/>
  <c r="CW602" i="39"/>
  <c r="CZ602" i="39" s="1"/>
  <c r="CW598" i="39"/>
  <c r="CZ598" i="39" s="1"/>
  <c r="CW594" i="39"/>
  <c r="CZ594" i="39" s="1"/>
  <c r="CW590" i="39"/>
  <c r="CZ590" i="39" s="1"/>
  <c r="CW586" i="39"/>
  <c r="CZ586" i="39" s="1"/>
  <c r="CW582" i="39"/>
  <c r="CZ582" i="39" s="1"/>
  <c r="CW578" i="39"/>
  <c r="CZ578" i="39" s="1"/>
  <c r="CW574" i="39"/>
  <c r="CZ574" i="39" s="1"/>
  <c r="CW570" i="39"/>
  <c r="CZ570" i="39" s="1"/>
  <c r="CW566" i="39"/>
  <c r="CZ566" i="39" s="1"/>
  <c r="CW562" i="39"/>
  <c r="CZ562" i="39" s="1"/>
  <c r="CW558" i="39"/>
  <c r="CZ558" i="39" s="1"/>
  <c r="CW554" i="39"/>
  <c r="CZ554" i="39" s="1"/>
  <c r="CW550" i="39"/>
  <c r="CZ550" i="39" s="1"/>
  <c r="CW546" i="39"/>
  <c r="CZ546" i="39" s="1"/>
  <c r="CW542" i="39"/>
  <c r="CZ542" i="39" s="1"/>
  <c r="CW538" i="39"/>
  <c r="CZ538" i="39" s="1"/>
  <c r="CW534" i="39"/>
  <c r="CZ534" i="39" s="1"/>
  <c r="CW530" i="39"/>
  <c r="CZ530" i="39" s="1"/>
  <c r="CW526" i="39"/>
  <c r="CZ526" i="39" s="1"/>
  <c r="CW522" i="39"/>
  <c r="CZ522" i="39" s="1"/>
  <c r="CW518" i="39"/>
  <c r="CZ518" i="39" s="1"/>
  <c r="CW514" i="39"/>
  <c r="CZ514" i="39" s="1"/>
  <c r="CW510" i="39"/>
  <c r="CZ510" i="39" s="1"/>
  <c r="CW506" i="39"/>
  <c r="CZ506" i="39" s="1"/>
  <c r="CW502" i="39"/>
  <c r="CZ502" i="39" s="1"/>
  <c r="CW498" i="39"/>
  <c r="CZ498" i="39" s="1"/>
  <c r="CW494" i="39"/>
  <c r="CZ494" i="39" s="1"/>
  <c r="CW490" i="39"/>
  <c r="CZ490" i="39" s="1"/>
  <c r="CW486" i="39"/>
  <c r="CZ486" i="39" s="1"/>
  <c r="CW482" i="39"/>
  <c r="CZ482" i="39" s="1"/>
  <c r="CW478" i="39"/>
  <c r="CZ478" i="39" s="1"/>
  <c r="CW474" i="39"/>
  <c r="CZ474" i="39" s="1"/>
  <c r="CW470" i="39"/>
  <c r="CZ470" i="39" s="1"/>
  <c r="CW466" i="39"/>
  <c r="CZ466" i="39" s="1"/>
  <c r="CW462" i="39"/>
  <c r="CZ462" i="39" s="1"/>
  <c r="CW458" i="39"/>
  <c r="CZ458" i="39" s="1"/>
  <c r="CW804" i="39"/>
  <c r="CZ804" i="39" s="1"/>
  <c r="CW640" i="39"/>
  <c r="CZ640" i="39" s="1"/>
  <c r="CW622" i="39"/>
  <c r="CZ622" i="39" s="1"/>
  <c r="CW611" i="39"/>
  <c r="CZ611" i="39" s="1"/>
  <c r="CW603" i="39"/>
  <c r="CZ603" i="39" s="1"/>
  <c r="CW599" i="39"/>
  <c r="CZ599" i="39" s="1"/>
  <c r="CW595" i="39"/>
  <c r="CZ595" i="39" s="1"/>
  <c r="CW591" i="39"/>
  <c r="CZ591" i="39" s="1"/>
  <c r="CW587" i="39"/>
  <c r="CZ587" i="39" s="1"/>
  <c r="CW583" i="39"/>
  <c r="CZ583" i="39" s="1"/>
  <c r="CW579" i="39"/>
  <c r="CZ579" i="39" s="1"/>
  <c r="CW575" i="39"/>
  <c r="CZ575" i="39" s="1"/>
  <c r="CW571" i="39"/>
  <c r="CZ571" i="39" s="1"/>
  <c r="CW567" i="39"/>
  <c r="CZ567" i="39" s="1"/>
  <c r="CW563" i="39"/>
  <c r="CZ563" i="39" s="1"/>
  <c r="CW559" i="39"/>
  <c r="CZ559" i="39" s="1"/>
  <c r="CW555" i="39"/>
  <c r="CZ555" i="39" s="1"/>
  <c r="CW551" i="39"/>
  <c r="CZ551" i="39" s="1"/>
  <c r="CW547" i="39"/>
  <c r="CZ547" i="39" s="1"/>
  <c r="CW543" i="39"/>
  <c r="CZ543" i="39" s="1"/>
  <c r="CW539" i="39"/>
  <c r="CZ539" i="39" s="1"/>
  <c r="CW535" i="39"/>
  <c r="CZ535" i="39" s="1"/>
  <c r="CW531" i="39"/>
  <c r="CZ531" i="39" s="1"/>
  <c r="CW527" i="39"/>
  <c r="CZ527" i="39" s="1"/>
  <c r="CW523" i="39"/>
  <c r="CZ523" i="39" s="1"/>
  <c r="CW519" i="39"/>
  <c r="CZ519" i="39" s="1"/>
  <c r="CW515" i="39"/>
  <c r="CZ515" i="39" s="1"/>
  <c r="CW511" i="39"/>
  <c r="CZ511" i="39" s="1"/>
  <c r="CW507" i="39"/>
  <c r="CZ507" i="39" s="1"/>
  <c r="CW503" i="39"/>
  <c r="CZ503" i="39" s="1"/>
  <c r="CW499" i="39"/>
  <c r="CZ499" i="39" s="1"/>
  <c r="CW495" i="39"/>
  <c r="CZ495" i="39" s="1"/>
  <c r="CW491" i="39"/>
  <c r="CZ491" i="39" s="1"/>
  <c r="CW487" i="39"/>
  <c r="CZ487" i="39" s="1"/>
  <c r="CW483" i="39"/>
  <c r="CZ483" i="39" s="1"/>
  <c r="CW479" i="39"/>
  <c r="CZ479" i="39" s="1"/>
  <c r="CW475" i="39"/>
  <c r="CZ475" i="39" s="1"/>
  <c r="CW471" i="39"/>
  <c r="CZ471" i="39" s="1"/>
  <c r="CW467" i="39"/>
  <c r="CZ467" i="39" s="1"/>
  <c r="CW463" i="39"/>
  <c r="CZ463" i="39" s="1"/>
  <c r="CW459" i="39"/>
  <c r="CZ459" i="39" s="1"/>
  <c r="CW455" i="39"/>
  <c r="CZ455" i="39" s="1"/>
  <c r="CW451" i="39"/>
  <c r="CZ451" i="39" s="1"/>
  <c r="CW446" i="39"/>
  <c r="CZ446" i="39" s="1"/>
  <c r="CW849" i="39"/>
  <c r="CZ849" i="39" s="1"/>
  <c r="CW750" i="39"/>
  <c r="CZ750" i="39" s="1"/>
  <c r="CW716" i="39"/>
  <c r="CZ716" i="39" s="1"/>
  <c r="CW697" i="39"/>
  <c r="CZ697" i="39" s="1"/>
  <c r="CW695" i="39"/>
  <c r="CZ695" i="39" s="1"/>
  <c r="CW651" i="39"/>
  <c r="CZ651" i="39" s="1"/>
  <c r="CW626" i="39"/>
  <c r="CZ626" i="39" s="1"/>
  <c r="CW612" i="39"/>
  <c r="CZ612" i="39" s="1"/>
  <c r="CW607" i="39"/>
  <c r="CZ607" i="39" s="1"/>
  <c r="CW604" i="39"/>
  <c r="CZ604" i="39" s="1"/>
  <c r="CW600" i="39"/>
  <c r="CZ600" i="39" s="1"/>
  <c r="CW596" i="39"/>
  <c r="CZ596" i="39" s="1"/>
  <c r="CW592" i="39"/>
  <c r="CZ592" i="39" s="1"/>
  <c r="CW588" i="39"/>
  <c r="CZ588" i="39" s="1"/>
  <c r="CW584" i="39"/>
  <c r="CZ584" i="39" s="1"/>
  <c r="CW580" i="39"/>
  <c r="CZ580" i="39" s="1"/>
  <c r="CW576" i="39"/>
  <c r="CZ576" i="39" s="1"/>
  <c r="CW572" i="39"/>
  <c r="CZ572" i="39" s="1"/>
  <c r="CW568" i="39"/>
  <c r="CZ568" i="39" s="1"/>
  <c r="CW564" i="39"/>
  <c r="CZ564" i="39" s="1"/>
  <c r="CW560" i="39"/>
  <c r="CZ560" i="39" s="1"/>
  <c r="CW556" i="39"/>
  <c r="CZ556" i="39" s="1"/>
  <c r="CW552" i="39"/>
  <c r="CZ552" i="39" s="1"/>
  <c r="CW548" i="39"/>
  <c r="CZ548" i="39" s="1"/>
  <c r="CW544" i="39"/>
  <c r="CZ544" i="39" s="1"/>
  <c r="CW540" i="39"/>
  <c r="CZ540" i="39" s="1"/>
  <c r="CW536" i="39"/>
  <c r="CZ536" i="39" s="1"/>
  <c r="CW532" i="39"/>
  <c r="CZ532" i="39" s="1"/>
  <c r="CW528" i="39"/>
  <c r="CZ528" i="39" s="1"/>
  <c r="CW524" i="39"/>
  <c r="CZ524" i="39" s="1"/>
  <c r="CW520" i="39"/>
  <c r="CZ520" i="39" s="1"/>
  <c r="CW516" i="39"/>
  <c r="CZ516" i="39" s="1"/>
  <c r="CW512" i="39"/>
  <c r="CZ512" i="39" s="1"/>
  <c r="CW508" i="39"/>
  <c r="CZ508" i="39" s="1"/>
  <c r="CW504" i="39"/>
  <c r="CZ504" i="39" s="1"/>
  <c r="CW500" i="39"/>
  <c r="CZ500" i="39" s="1"/>
  <c r="CW496" i="39"/>
  <c r="CZ496" i="39" s="1"/>
  <c r="CW492" i="39"/>
  <c r="CZ492" i="39" s="1"/>
  <c r="CW488" i="39"/>
  <c r="CZ488" i="39" s="1"/>
  <c r="CW484" i="39"/>
  <c r="CZ484" i="39" s="1"/>
  <c r="CW480" i="39"/>
  <c r="CZ480" i="39" s="1"/>
  <c r="CW476" i="39"/>
  <c r="CZ476" i="39" s="1"/>
  <c r="CW472" i="39"/>
  <c r="CZ472" i="39" s="1"/>
  <c r="CW468" i="39"/>
  <c r="CZ468" i="39" s="1"/>
  <c r="CW464" i="39"/>
  <c r="CZ464" i="39" s="1"/>
  <c r="CW460" i="39"/>
  <c r="CZ460" i="39" s="1"/>
  <c r="CW456" i="39"/>
  <c r="CZ456" i="39" s="1"/>
  <c r="CW724" i="39"/>
  <c r="CZ724" i="39" s="1"/>
  <c r="CW605" i="39"/>
  <c r="CZ605" i="39" s="1"/>
  <c r="CW589" i="39"/>
  <c r="CZ589" i="39" s="1"/>
  <c r="CW573" i="39"/>
  <c r="CZ573" i="39" s="1"/>
  <c r="CW557" i="39"/>
  <c r="CZ557" i="39" s="1"/>
  <c r="CW541" i="39"/>
  <c r="CZ541" i="39" s="1"/>
  <c r="CW525" i="39"/>
  <c r="CZ525" i="39" s="1"/>
  <c r="CW509" i="39"/>
  <c r="CZ509" i="39" s="1"/>
  <c r="CW493" i="39"/>
  <c r="CZ493" i="39" s="1"/>
  <c r="CW477" i="39"/>
  <c r="CZ477" i="39" s="1"/>
  <c r="CW461" i="39"/>
  <c r="CZ461" i="39" s="1"/>
  <c r="CW453" i="39"/>
  <c r="CZ453" i="39" s="1"/>
  <c r="CW447" i="39"/>
  <c r="CZ447" i="39" s="1"/>
  <c r="CW442" i="39"/>
  <c r="CZ442" i="39" s="1"/>
  <c r="CW437" i="39"/>
  <c r="CZ437" i="39" s="1"/>
  <c r="CW436" i="39"/>
  <c r="CZ436" i="39" s="1"/>
  <c r="CW431" i="39"/>
  <c r="CZ431" i="39" s="1"/>
  <c r="CW426" i="39"/>
  <c r="CZ426" i="39" s="1"/>
  <c r="CW421" i="39"/>
  <c r="CZ421" i="39" s="1"/>
  <c r="CW420" i="39"/>
  <c r="CZ420" i="39" s="1"/>
  <c r="CW415" i="39"/>
  <c r="CZ415" i="39" s="1"/>
  <c r="CW410" i="39"/>
  <c r="CZ410" i="39" s="1"/>
  <c r="CW405" i="39"/>
  <c r="CZ405" i="39" s="1"/>
  <c r="CW404" i="39"/>
  <c r="CZ404" i="39" s="1"/>
  <c r="CW399" i="39"/>
  <c r="CZ399" i="39" s="1"/>
  <c r="CW394" i="39"/>
  <c r="CZ394" i="39" s="1"/>
  <c r="CW389" i="39"/>
  <c r="CZ389" i="39" s="1"/>
  <c r="CW388" i="39"/>
  <c r="CZ388" i="39" s="1"/>
  <c r="CW383" i="39"/>
  <c r="CZ383" i="39" s="1"/>
  <c r="CW378" i="39"/>
  <c r="CZ378" i="39" s="1"/>
  <c r="CW373" i="39"/>
  <c r="CZ373" i="39" s="1"/>
  <c r="CW372" i="39"/>
  <c r="CZ372" i="39" s="1"/>
  <c r="CW367" i="39"/>
  <c r="CZ367" i="39" s="1"/>
  <c r="CW362" i="39"/>
  <c r="CZ362" i="39" s="1"/>
  <c r="CW357" i="39"/>
  <c r="CZ357" i="39" s="1"/>
  <c r="CW356" i="39"/>
  <c r="CZ356" i="39" s="1"/>
  <c r="CW351" i="39"/>
  <c r="CZ351" i="39" s="1"/>
  <c r="CW705" i="39"/>
  <c r="CZ705" i="39" s="1"/>
  <c r="CW635" i="39"/>
  <c r="CZ635" i="39" s="1"/>
  <c r="CW630" i="39"/>
  <c r="CZ630" i="39" s="1"/>
  <c r="CW614" i="39"/>
  <c r="CZ614" i="39" s="1"/>
  <c r="CW593" i="39"/>
  <c r="CZ593" i="39" s="1"/>
  <c r="CW577" i="39"/>
  <c r="CZ577" i="39" s="1"/>
  <c r="CW561" i="39"/>
  <c r="CZ561" i="39" s="1"/>
  <c r="CW545" i="39"/>
  <c r="CZ545" i="39" s="1"/>
  <c r="CW529" i="39"/>
  <c r="CZ529" i="39" s="1"/>
  <c r="CW513" i="39"/>
  <c r="CZ513" i="39" s="1"/>
  <c r="CW497" i="39"/>
  <c r="CZ497" i="39" s="1"/>
  <c r="CW481" i="39"/>
  <c r="CZ481" i="39" s="1"/>
  <c r="CW465" i="39"/>
  <c r="CZ465" i="39" s="1"/>
  <c r="CW454" i="39"/>
  <c r="CZ454" i="39" s="1"/>
  <c r="CW449" i="39"/>
  <c r="CZ449" i="39" s="1"/>
  <c r="CW448" i="39"/>
  <c r="CZ448" i="39" s="1"/>
  <c r="CW438" i="39"/>
  <c r="CZ438" i="39" s="1"/>
  <c r="CW433" i="39"/>
  <c r="CZ433" i="39" s="1"/>
  <c r="CW432" i="39"/>
  <c r="CZ432" i="39" s="1"/>
  <c r="CW427" i="39"/>
  <c r="CZ427" i="39" s="1"/>
  <c r="CW422" i="39"/>
  <c r="CZ422" i="39" s="1"/>
  <c r="CW417" i="39"/>
  <c r="CZ417" i="39" s="1"/>
  <c r="CW416" i="39"/>
  <c r="CZ416" i="39" s="1"/>
  <c r="CW411" i="39"/>
  <c r="CZ411" i="39" s="1"/>
  <c r="CW406" i="39"/>
  <c r="CZ406" i="39" s="1"/>
  <c r="CW401" i="39"/>
  <c r="CZ401" i="39" s="1"/>
  <c r="CW400" i="39"/>
  <c r="CZ400" i="39" s="1"/>
  <c r="CW395" i="39"/>
  <c r="CZ395" i="39" s="1"/>
  <c r="CW390" i="39"/>
  <c r="CZ390" i="39" s="1"/>
  <c r="CW385" i="39"/>
  <c r="CZ385" i="39" s="1"/>
  <c r="CW384" i="39"/>
  <c r="CZ384" i="39" s="1"/>
  <c r="CW379" i="39"/>
  <c r="CZ379" i="39" s="1"/>
  <c r="CW374" i="39"/>
  <c r="CZ374" i="39" s="1"/>
  <c r="CW369" i="39"/>
  <c r="CZ369" i="39" s="1"/>
  <c r="CW368" i="39"/>
  <c r="CZ368" i="39" s="1"/>
  <c r="CW363" i="39"/>
  <c r="CZ363" i="39" s="1"/>
  <c r="CW358" i="39"/>
  <c r="CZ358" i="39" s="1"/>
  <c r="CW353" i="39"/>
  <c r="CZ353" i="39" s="1"/>
  <c r="CW352" i="39"/>
  <c r="CZ352" i="39" s="1"/>
  <c r="CW686" i="39"/>
  <c r="CZ686" i="39" s="1"/>
  <c r="CW662" i="39"/>
  <c r="CZ662" i="39" s="1"/>
  <c r="CW608" i="39"/>
  <c r="CZ608" i="39" s="1"/>
  <c r="CW597" i="39"/>
  <c r="CZ597" i="39" s="1"/>
  <c r="CW581" i="39"/>
  <c r="CZ581" i="39" s="1"/>
  <c r="CW565" i="39"/>
  <c r="CZ565" i="39" s="1"/>
  <c r="CW549" i="39"/>
  <c r="CZ549" i="39" s="1"/>
  <c r="CW533" i="39"/>
  <c r="CZ533" i="39" s="1"/>
  <c r="CW517" i="39"/>
  <c r="CZ517" i="39" s="1"/>
  <c r="CW501" i="39"/>
  <c r="CZ501" i="39" s="1"/>
  <c r="CW485" i="39"/>
  <c r="CZ485" i="39" s="1"/>
  <c r="CW469" i="39"/>
  <c r="CZ469" i="39" s="1"/>
  <c r="CW450" i="39"/>
  <c r="CZ450" i="39" s="1"/>
  <c r="CW443" i="39"/>
  <c r="CZ443" i="39" s="1"/>
  <c r="CW439" i="39"/>
  <c r="CZ439" i="39" s="1"/>
  <c r="CW434" i="39"/>
  <c r="CZ434" i="39" s="1"/>
  <c r="CW429" i="39"/>
  <c r="CZ429" i="39" s="1"/>
  <c r="CW428" i="39"/>
  <c r="CZ428" i="39" s="1"/>
  <c r="CW423" i="39"/>
  <c r="CZ423" i="39" s="1"/>
  <c r="CW418" i="39"/>
  <c r="CZ418" i="39" s="1"/>
  <c r="CW413" i="39"/>
  <c r="CZ413" i="39" s="1"/>
  <c r="CW412" i="39"/>
  <c r="CZ412" i="39" s="1"/>
  <c r="CW407" i="39"/>
  <c r="CZ407" i="39" s="1"/>
  <c r="CW402" i="39"/>
  <c r="CZ402" i="39" s="1"/>
  <c r="CW397" i="39"/>
  <c r="CZ397" i="39" s="1"/>
  <c r="CW396" i="39"/>
  <c r="CZ396" i="39" s="1"/>
  <c r="CW391" i="39"/>
  <c r="CZ391" i="39" s="1"/>
  <c r="CW386" i="39"/>
  <c r="CZ386" i="39" s="1"/>
  <c r="CW381" i="39"/>
  <c r="CZ381" i="39" s="1"/>
  <c r="CW380" i="39"/>
  <c r="CZ380" i="39" s="1"/>
  <c r="CW375" i="39"/>
  <c r="CZ375" i="39" s="1"/>
  <c r="CW370" i="39"/>
  <c r="CZ370" i="39" s="1"/>
  <c r="CW365" i="39"/>
  <c r="CZ365" i="39" s="1"/>
  <c r="CW364" i="39"/>
  <c r="CZ364" i="39" s="1"/>
  <c r="CW359" i="39"/>
  <c r="CZ359" i="39" s="1"/>
  <c r="CW354" i="39"/>
  <c r="CZ354" i="39" s="1"/>
  <c r="CW585" i="39"/>
  <c r="CZ585" i="39" s="1"/>
  <c r="CW521" i="39"/>
  <c r="CZ521" i="39" s="1"/>
  <c r="CW457" i="39"/>
  <c r="CZ457" i="39" s="1"/>
  <c r="CW441" i="39"/>
  <c r="CZ441" i="39" s="1"/>
  <c r="CW440" i="39"/>
  <c r="CZ440" i="39" s="1"/>
  <c r="CW419" i="39"/>
  <c r="CZ419" i="39" s="1"/>
  <c r="CW398" i="39"/>
  <c r="CZ398" i="39" s="1"/>
  <c r="CW377" i="39"/>
  <c r="CZ377" i="39" s="1"/>
  <c r="CW376" i="39"/>
  <c r="CZ376" i="39" s="1"/>
  <c r="CW355" i="39"/>
  <c r="CZ355" i="39" s="1"/>
  <c r="CW601" i="39"/>
  <c r="CZ601" i="39" s="1"/>
  <c r="CW537" i="39"/>
  <c r="CZ537" i="39" s="1"/>
  <c r="CW473" i="39"/>
  <c r="CZ473" i="39" s="1"/>
  <c r="CW425" i="39"/>
  <c r="CZ425" i="39" s="1"/>
  <c r="CW424" i="39"/>
  <c r="CZ424" i="39" s="1"/>
  <c r="CW403" i="39"/>
  <c r="CZ403" i="39" s="1"/>
  <c r="CW382" i="39"/>
  <c r="CZ382" i="39" s="1"/>
  <c r="CW361" i="39"/>
  <c r="CZ361" i="39" s="1"/>
  <c r="CW360" i="39"/>
  <c r="CZ360" i="39" s="1"/>
  <c r="CW553" i="39"/>
  <c r="CZ553" i="39" s="1"/>
  <c r="CW489" i="39"/>
  <c r="CZ489" i="39" s="1"/>
  <c r="CW444" i="39"/>
  <c r="CZ444" i="39" s="1"/>
  <c r="CW430" i="39"/>
  <c r="CZ430" i="39" s="1"/>
  <c r="CW409" i="39"/>
  <c r="CZ409" i="39" s="1"/>
  <c r="CW408" i="39"/>
  <c r="CZ408" i="39" s="1"/>
  <c r="CW387" i="39"/>
  <c r="CZ387" i="39" s="1"/>
  <c r="CW366" i="39"/>
  <c r="CZ366" i="39" s="1"/>
  <c r="BP1000" i="39"/>
  <c r="BS1000" i="39" s="1"/>
  <c r="BP994" i="39"/>
  <c r="BS994" i="39" s="1"/>
  <c r="BP992" i="39"/>
  <c r="BS992" i="39" s="1"/>
  <c r="BP987" i="39"/>
  <c r="BS987" i="39" s="1"/>
  <c r="BP982" i="39"/>
  <c r="BS982" i="39" s="1"/>
  <c r="BP998" i="39"/>
  <c r="BS998" i="39" s="1"/>
  <c r="BP996" i="39"/>
  <c r="BS996" i="39" s="1"/>
  <c r="BP990" i="39"/>
  <c r="BS990" i="39" s="1"/>
  <c r="BP985" i="39"/>
  <c r="BS985" i="39" s="1"/>
  <c r="BP984" i="39"/>
  <c r="BS984" i="39" s="1"/>
  <c r="BP993" i="39"/>
  <c r="BS993" i="39" s="1"/>
  <c r="BP991" i="39"/>
  <c r="BS991" i="39" s="1"/>
  <c r="BP981" i="39"/>
  <c r="BS981" i="39" s="1"/>
  <c r="BP980" i="39"/>
  <c r="BS980" i="39" s="1"/>
  <c r="BP975" i="39"/>
  <c r="BS975" i="39" s="1"/>
  <c r="BP971" i="39"/>
  <c r="BS971" i="39" s="1"/>
  <c r="BP997" i="39"/>
  <c r="BS997" i="39" s="1"/>
  <c r="BP995" i="39"/>
  <c r="BS995" i="39" s="1"/>
  <c r="BP983" i="39"/>
  <c r="BS983" i="39" s="1"/>
  <c r="BP977" i="39"/>
  <c r="BS977" i="39" s="1"/>
  <c r="BP976" i="39"/>
  <c r="BS976" i="39" s="1"/>
  <c r="BP972" i="39"/>
  <c r="BS972" i="39" s="1"/>
  <c r="BP999" i="39"/>
  <c r="BS999" i="39" s="1"/>
  <c r="BP986" i="39"/>
  <c r="BS986" i="39" s="1"/>
  <c r="BP978" i="39"/>
  <c r="BS978" i="39" s="1"/>
  <c r="BP969" i="39"/>
  <c r="BS969" i="39" s="1"/>
  <c r="BP965" i="39"/>
  <c r="BS965" i="39" s="1"/>
  <c r="BP961" i="39"/>
  <c r="BS961" i="39" s="1"/>
  <c r="BP957" i="39"/>
  <c r="BS957" i="39" s="1"/>
  <c r="BP956" i="39"/>
  <c r="BS956" i="39" s="1"/>
  <c r="BP951" i="39"/>
  <c r="BS951" i="39" s="1"/>
  <c r="BP946" i="39"/>
  <c r="BS946" i="39" s="1"/>
  <c r="BP941" i="39"/>
  <c r="BS941" i="39" s="1"/>
  <c r="BP937" i="39"/>
  <c r="BS937" i="39" s="1"/>
  <c r="BP933" i="39"/>
  <c r="BS933" i="39" s="1"/>
  <c r="BP979" i="39"/>
  <c r="BS979" i="39" s="1"/>
  <c r="BP967" i="39"/>
  <c r="BS967" i="39" s="1"/>
  <c r="BP962" i="39"/>
  <c r="BS962" i="39" s="1"/>
  <c r="BP955" i="39"/>
  <c r="BS955" i="39" s="1"/>
  <c r="BP949" i="39"/>
  <c r="BS949" i="39" s="1"/>
  <c r="BP948" i="39"/>
  <c r="BS948" i="39" s="1"/>
  <c r="BP970" i="39"/>
  <c r="BS970" i="39" s="1"/>
  <c r="BP964" i="39"/>
  <c r="BS964" i="39" s="1"/>
  <c r="BP963" i="39"/>
  <c r="BS963" i="39" s="1"/>
  <c r="BP945" i="39"/>
  <c r="BS945" i="39" s="1"/>
  <c r="BP944" i="39"/>
  <c r="BS944" i="39" s="1"/>
  <c r="BP939" i="39"/>
  <c r="BS939" i="39" s="1"/>
  <c r="BP934" i="39"/>
  <c r="BS934" i="39" s="1"/>
  <c r="BP988" i="39"/>
  <c r="BS988" i="39" s="1"/>
  <c r="BP968" i="39"/>
  <c r="BS968" i="39" s="1"/>
  <c r="BP960" i="39"/>
  <c r="BS960" i="39" s="1"/>
  <c r="BP959" i="39"/>
  <c r="BS959" i="39" s="1"/>
  <c r="BP958" i="39"/>
  <c r="BS958" i="39" s="1"/>
  <c r="BP952" i="39"/>
  <c r="BS952" i="39" s="1"/>
  <c r="BP942" i="39"/>
  <c r="BS942" i="39" s="1"/>
  <c r="BP936" i="39"/>
  <c r="BS936" i="39" s="1"/>
  <c r="BP930" i="39"/>
  <c r="BS930" i="39" s="1"/>
  <c r="BP926" i="39"/>
  <c r="BS926" i="39" s="1"/>
  <c r="BP922" i="39"/>
  <c r="BS922" i="39" s="1"/>
  <c r="BP918" i="39"/>
  <c r="BS918" i="39" s="1"/>
  <c r="BP947" i="39"/>
  <c r="BS947" i="39" s="1"/>
  <c r="BP940" i="39"/>
  <c r="BS940" i="39" s="1"/>
  <c r="BP935" i="39"/>
  <c r="BS935" i="39" s="1"/>
  <c r="BP929" i="39"/>
  <c r="BS929" i="39" s="1"/>
  <c r="BP924" i="39"/>
  <c r="BS924" i="39" s="1"/>
  <c r="BP919" i="39"/>
  <c r="BS919" i="39" s="1"/>
  <c r="BP913" i="39"/>
  <c r="BS913" i="39" s="1"/>
  <c r="BP909" i="39"/>
  <c r="BS909" i="39" s="1"/>
  <c r="BP905" i="39"/>
  <c r="BS905" i="39" s="1"/>
  <c r="BP901" i="39"/>
  <c r="BS901" i="39" s="1"/>
  <c r="BP897" i="39"/>
  <c r="BS897" i="39" s="1"/>
  <c r="BP893" i="39"/>
  <c r="BS893" i="39" s="1"/>
  <c r="BP889" i="39"/>
  <c r="BS889" i="39" s="1"/>
  <c r="BP885" i="39"/>
  <c r="BS885" i="39" s="1"/>
  <c r="BP881" i="39"/>
  <c r="BS881" i="39" s="1"/>
  <c r="BP877" i="39"/>
  <c r="BS877" i="39" s="1"/>
  <c r="BP873" i="39"/>
  <c r="BS873" i="39" s="1"/>
  <c r="BP869" i="39"/>
  <c r="BS869" i="39" s="1"/>
  <c r="BP865" i="39"/>
  <c r="BS865" i="39" s="1"/>
  <c r="BP861" i="39"/>
  <c r="BS861" i="39" s="1"/>
  <c r="BP857" i="39"/>
  <c r="BS857" i="39" s="1"/>
  <c r="BP856" i="39"/>
  <c r="BS856" i="39" s="1"/>
  <c r="BP974" i="39"/>
  <c r="BS974" i="39" s="1"/>
  <c r="BP931" i="39"/>
  <c r="BS931" i="39" s="1"/>
  <c r="BP925" i="39"/>
  <c r="BS925" i="39" s="1"/>
  <c r="BP920" i="39"/>
  <c r="BS920" i="39" s="1"/>
  <c r="BP914" i="39"/>
  <c r="BS914" i="39" s="1"/>
  <c r="BP910" i="39"/>
  <c r="BS910" i="39" s="1"/>
  <c r="BP906" i="39"/>
  <c r="BS906" i="39" s="1"/>
  <c r="BP902" i="39"/>
  <c r="BS902" i="39" s="1"/>
  <c r="BP898" i="39"/>
  <c r="BS898" i="39" s="1"/>
  <c r="BP954" i="39"/>
  <c r="BS954" i="39" s="1"/>
  <c r="BP932" i="39"/>
  <c r="BS932" i="39" s="1"/>
  <c r="BP927" i="39"/>
  <c r="BS927" i="39" s="1"/>
  <c r="BP915" i="39"/>
  <c r="BS915" i="39" s="1"/>
  <c r="BP907" i="39"/>
  <c r="BS907" i="39" s="1"/>
  <c r="BP899" i="39"/>
  <c r="BS899" i="39" s="1"/>
  <c r="BP892" i="39"/>
  <c r="BS892" i="39" s="1"/>
  <c r="BP887" i="39"/>
  <c r="BS887" i="39" s="1"/>
  <c r="BP882" i="39"/>
  <c r="BS882" i="39" s="1"/>
  <c r="BP876" i="39"/>
  <c r="BS876" i="39" s="1"/>
  <c r="BP871" i="39"/>
  <c r="BS871" i="39" s="1"/>
  <c r="BP866" i="39"/>
  <c r="BS866" i="39" s="1"/>
  <c r="BP860" i="39"/>
  <c r="BS860" i="39" s="1"/>
  <c r="BP854" i="39"/>
  <c r="BS854" i="39" s="1"/>
  <c r="BP851" i="39"/>
  <c r="BS851" i="39" s="1"/>
  <c r="BP846" i="39"/>
  <c r="BS846" i="39" s="1"/>
  <c r="BP841" i="39"/>
  <c r="BS841" i="39" s="1"/>
  <c r="BP973" i="39"/>
  <c r="BS973" i="39" s="1"/>
  <c r="BP950" i="39"/>
  <c r="BS950" i="39" s="1"/>
  <c r="BP938" i="39"/>
  <c r="BS938" i="39" s="1"/>
  <c r="BP917" i="39"/>
  <c r="BS917" i="39" s="1"/>
  <c r="BP908" i="39"/>
  <c r="BS908" i="39" s="1"/>
  <c r="BP900" i="39"/>
  <c r="BS900" i="39" s="1"/>
  <c r="BP894" i="39"/>
  <c r="BS894" i="39" s="1"/>
  <c r="BP888" i="39"/>
  <c r="BS888" i="39" s="1"/>
  <c r="BP883" i="39"/>
  <c r="BS883" i="39" s="1"/>
  <c r="BP878" i="39"/>
  <c r="BS878" i="39" s="1"/>
  <c r="BP872" i="39"/>
  <c r="BS872" i="39" s="1"/>
  <c r="BP867" i="39"/>
  <c r="BS867" i="39" s="1"/>
  <c r="BP862" i="39"/>
  <c r="BS862" i="39" s="1"/>
  <c r="BP855" i="39"/>
  <c r="BS855" i="39" s="1"/>
  <c r="BP853" i="39"/>
  <c r="BS853" i="39" s="1"/>
  <c r="BP852" i="39"/>
  <c r="BS852" i="39" s="1"/>
  <c r="BP847" i="39"/>
  <c r="BS847" i="39" s="1"/>
  <c r="BP842" i="39"/>
  <c r="BS842" i="39" s="1"/>
  <c r="BP838" i="39"/>
  <c r="BS838" i="39" s="1"/>
  <c r="BP834" i="39"/>
  <c r="BS834" i="39" s="1"/>
  <c r="BP830" i="39"/>
  <c r="BS830" i="39" s="1"/>
  <c r="BP826" i="39"/>
  <c r="BS826" i="39" s="1"/>
  <c r="BP824" i="39"/>
  <c r="BS824" i="39" s="1"/>
  <c r="BP819" i="39"/>
  <c r="BS819" i="39" s="1"/>
  <c r="BP989" i="39"/>
  <c r="BS989" i="39" s="1"/>
  <c r="BP953" i="39"/>
  <c r="BS953" i="39" s="1"/>
  <c r="BP921" i="39"/>
  <c r="BS921" i="39" s="1"/>
  <c r="BP911" i="39"/>
  <c r="BS911" i="39" s="1"/>
  <c r="BP895" i="39"/>
  <c r="BS895" i="39" s="1"/>
  <c r="BP890" i="39"/>
  <c r="BS890" i="39" s="1"/>
  <c r="BP868" i="39"/>
  <c r="BS868" i="39" s="1"/>
  <c r="BP863" i="39"/>
  <c r="BS863" i="39" s="1"/>
  <c r="BP858" i="39"/>
  <c r="BS858" i="39" s="1"/>
  <c r="BP849" i="39"/>
  <c r="BS849" i="39" s="1"/>
  <c r="BP848" i="39"/>
  <c r="BS848" i="39" s="1"/>
  <c r="BP839" i="39"/>
  <c r="BS839" i="39" s="1"/>
  <c r="BP837" i="39"/>
  <c r="BS837" i="39" s="1"/>
  <c r="BP832" i="39"/>
  <c r="BS832" i="39" s="1"/>
  <c r="BP827" i="39"/>
  <c r="BS827" i="39" s="1"/>
  <c r="BP817" i="39"/>
  <c r="BS817" i="39" s="1"/>
  <c r="BP943" i="39"/>
  <c r="BS943" i="39" s="1"/>
  <c r="BP928" i="39"/>
  <c r="BS928" i="39" s="1"/>
  <c r="BP912" i="39"/>
  <c r="BS912" i="39" s="1"/>
  <c r="BP880" i="39"/>
  <c r="BS880" i="39" s="1"/>
  <c r="BP875" i="39"/>
  <c r="BS875" i="39" s="1"/>
  <c r="BP870" i="39"/>
  <c r="BS870" i="39" s="1"/>
  <c r="BP850" i="39"/>
  <c r="BS850" i="39" s="1"/>
  <c r="BP840" i="39"/>
  <c r="BS840" i="39" s="1"/>
  <c r="BP833" i="39"/>
  <c r="BS833" i="39" s="1"/>
  <c r="BP828" i="39"/>
  <c r="BS828" i="39" s="1"/>
  <c r="BP821" i="39"/>
  <c r="BS821" i="39" s="1"/>
  <c r="BP820" i="39"/>
  <c r="BS820" i="39" s="1"/>
  <c r="BP818" i="39"/>
  <c r="BS818" i="39" s="1"/>
  <c r="BP814" i="39"/>
  <c r="BS814" i="39" s="1"/>
  <c r="BP810" i="39"/>
  <c r="BS810" i="39" s="1"/>
  <c r="BP808" i="39"/>
  <c r="BS808" i="39" s="1"/>
  <c r="BP803" i="39"/>
  <c r="BS803" i="39" s="1"/>
  <c r="BP799" i="39"/>
  <c r="BS799" i="39" s="1"/>
  <c r="BP795" i="39"/>
  <c r="BS795" i="39" s="1"/>
  <c r="BP789" i="39"/>
  <c r="BS789" i="39" s="1"/>
  <c r="BP788" i="39"/>
  <c r="BS788" i="39" s="1"/>
  <c r="BP916" i="39"/>
  <c r="BS916" i="39" s="1"/>
  <c r="BP903" i="39"/>
  <c r="BS903" i="39" s="1"/>
  <c r="BP884" i="39"/>
  <c r="BS884" i="39" s="1"/>
  <c r="BP879" i="39"/>
  <c r="BS879" i="39" s="1"/>
  <c r="BP874" i="39"/>
  <c r="BS874" i="39" s="1"/>
  <c r="BP843" i="39"/>
  <c r="BS843" i="39" s="1"/>
  <c r="BP835" i="39"/>
  <c r="BS835" i="39" s="1"/>
  <c r="BP829" i="39"/>
  <c r="BS829" i="39" s="1"/>
  <c r="BP822" i="39"/>
  <c r="BS822" i="39" s="1"/>
  <c r="BP815" i="39"/>
  <c r="BS815" i="39" s="1"/>
  <c r="BP811" i="39"/>
  <c r="BS811" i="39" s="1"/>
  <c r="BP805" i="39"/>
  <c r="BS805" i="39" s="1"/>
  <c r="BP804" i="39"/>
  <c r="BS804" i="39" s="1"/>
  <c r="BP800" i="39"/>
  <c r="BS800" i="39" s="1"/>
  <c r="BP796" i="39"/>
  <c r="BS796" i="39" s="1"/>
  <c r="BP790" i="39"/>
  <c r="BS790" i="39" s="1"/>
  <c r="BP785" i="39"/>
  <c r="BS785" i="39" s="1"/>
  <c r="BP781" i="39"/>
  <c r="BS781" i="39" s="1"/>
  <c r="BP864" i="39"/>
  <c r="BS864" i="39" s="1"/>
  <c r="BP831" i="39"/>
  <c r="BS831" i="39" s="1"/>
  <c r="BP813" i="39"/>
  <c r="BS813" i="39" s="1"/>
  <c r="BP802" i="39"/>
  <c r="BS802" i="39" s="1"/>
  <c r="BP794" i="39"/>
  <c r="BS794" i="39" s="1"/>
  <c r="BP792" i="39"/>
  <c r="BS792" i="39" s="1"/>
  <c r="BP784" i="39"/>
  <c r="BS784" i="39" s="1"/>
  <c r="BP779" i="39"/>
  <c r="BS779" i="39" s="1"/>
  <c r="BP778" i="39"/>
  <c r="BS778" i="39" s="1"/>
  <c r="BP776" i="39"/>
  <c r="BS776" i="39" s="1"/>
  <c r="BP771" i="39"/>
  <c r="BS771" i="39" s="1"/>
  <c r="BP767" i="39"/>
  <c r="BS767" i="39" s="1"/>
  <c r="BP763" i="39"/>
  <c r="BS763" i="39" s="1"/>
  <c r="BP757" i="39"/>
  <c r="BS757" i="39" s="1"/>
  <c r="BP756" i="39"/>
  <c r="BS756" i="39" s="1"/>
  <c r="BP752" i="39"/>
  <c r="BS752" i="39" s="1"/>
  <c r="BP748" i="39"/>
  <c r="BS748" i="39" s="1"/>
  <c r="BP742" i="39"/>
  <c r="BS742" i="39" s="1"/>
  <c r="BP737" i="39"/>
  <c r="BS737" i="39" s="1"/>
  <c r="BP733" i="39"/>
  <c r="BS733" i="39" s="1"/>
  <c r="BP729" i="39"/>
  <c r="BS729" i="39" s="1"/>
  <c r="BP727" i="39"/>
  <c r="BS727" i="39" s="1"/>
  <c r="BP886" i="39"/>
  <c r="BS886" i="39" s="1"/>
  <c r="BP844" i="39"/>
  <c r="BS844" i="39" s="1"/>
  <c r="BP825" i="39"/>
  <c r="BS825" i="39" s="1"/>
  <c r="BP816" i="39"/>
  <c r="BS816" i="39" s="1"/>
  <c r="BP806" i="39"/>
  <c r="BS806" i="39" s="1"/>
  <c r="BP797" i="39"/>
  <c r="BS797" i="39" s="1"/>
  <c r="BP786" i="39"/>
  <c r="BS786" i="39" s="1"/>
  <c r="BP780" i="39"/>
  <c r="BS780" i="39" s="1"/>
  <c r="BP773" i="39"/>
  <c r="BS773" i="39" s="1"/>
  <c r="BP772" i="39"/>
  <c r="BS772" i="39" s="1"/>
  <c r="BP768" i="39"/>
  <c r="BS768" i="39" s="1"/>
  <c r="BP764" i="39"/>
  <c r="BS764" i="39" s="1"/>
  <c r="BP758" i="39"/>
  <c r="BS758" i="39" s="1"/>
  <c r="BP753" i="39"/>
  <c r="BS753" i="39" s="1"/>
  <c r="BP749" i="39"/>
  <c r="BS749" i="39" s="1"/>
  <c r="BP745" i="39"/>
  <c r="BS745" i="39" s="1"/>
  <c r="BP743" i="39"/>
  <c r="BS743" i="39" s="1"/>
  <c r="BP738" i="39"/>
  <c r="BS738" i="39" s="1"/>
  <c r="BP734" i="39"/>
  <c r="BS734" i="39" s="1"/>
  <c r="BP730" i="39"/>
  <c r="BS730" i="39" s="1"/>
  <c r="BP728" i="39"/>
  <c r="BS728" i="39" s="1"/>
  <c r="BP723" i="39"/>
  <c r="BS723" i="39" s="1"/>
  <c r="BP719" i="39"/>
  <c r="BS719" i="39" s="1"/>
  <c r="BP715" i="39"/>
  <c r="BS715" i="39" s="1"/>
  <c r="BP709" i="39"/>
  <c r="BS709" i="39" s="1"/>
  <c r="BP708" i="39"/>
  <c r="BS708" i="39" s="1"/>
  <c r="BP704" i="39"/>
  <c r="BS704" i="39" s="1"/>
  <c r="BP700" i="39"/>
  <c r="BS700" i="39" s="1"/>
  <c r="BP694" i="39"/>
  <c r="BS694" i="39" s="1"/>
  <c r="BP689" i="39"/>
  <c r="BS689" i="39" s="1"/>
  <c r="BP685" i="39"/>
  <c r="BS685" i="39" s="1"/>
  <c r="BP681" i="39"/>
  <c r="BS681" i="39" s="1"/>
  <c r="BP679" i="39"/>
  <c r="BS679" i="39" s="1"/>
  <c r="BP674" i="39"/>
  <c r="BS674" i="39" s="1"/>
  <c r="BP670" i="39"/>
  <c r="BS670" i="39" s="1"/>
  <c r="BP666" i="39"/>
  <c r="BS666" i="39" s="1"/>
  <c r="BP662" i="39"/>
  <c r="BS662" i="39" s="1"/>
  <c r="BP658" i="39"/>
  <c r="BS658" i="39" s="1"/>
  <c r="BP654" i="39"/>
  <c r="BS654" i="39" s="1"/>
  <c r="BP650" i="39"/>
  <c r="BS650" i="39" s="1"/>
  <c r="BP646" i="39"/>
  <c r="BS646" i="39" s="1"/>
  <c r="BP642" i="39"/>
  <c r="BS642" i="39" s="1"/>
  <c r="BP638" i="39"/>
  <c r="BS638" i="39" s="1"/>
  <c r="BP634" i="39"/>
  <c r="BS634" i="39" s="1"/>
  <c r="BP966" i="39"/>
  <c r="BS966" i="39" s="1"/>
  <c r="BP891" i="39"/>
  <c r="BS891" i="39" s="1"/>
  <c r="BP836" i="39"/>
  <c r="BS836" i="39" s="1"/>
  <c r="BP809" i="39"/>
  <c r="BS809" i="39" s="1"/>
  <c r="BP807" i="39"/>
  <c r="BS807" i="39" s="1"/>
  <c r="BP798" i="39"/>
  <c r="BS798" i="39" s="1"/>
  <c r="BP787" i="39"/>
  <c r="BS787" i="39" s="1"/>
  <c r="BP782" i="39"/>
  <c r="BS782" i="39" s="1"/>
  <c r="BP774" i="39"/>
  <c r="BS774" i="39" s="1"/>
  <c r="BP769" i="39"/>
  <c r="BS769" i="39" s="1"/>
  <c r="BP765" i="39"/>
  <c r="BS765" i="39" s="1"/>
  <c r="BP761" i="39"/>
  <c r="BS761" i="39" s="1"/>
  <c r="BP759" i="39"/>
  <c r="BS759" i="39" s="1"/>
  <c r="BP754" i="39"/>
  <c r="BS754" i="39" s="1"/>
  <c r="BP750" i="39"/>
  <c r="BS750" i="39" s="1"/>
  <c r="BP746" i="39"/>
  <c r="BS746" i="39" s="1"/>
  <c r="BP744" i="39"/>
  <c r="BS744" i="39" s="1"/>
  <c r="BP739" i="39"/>
  <c r="BS739" i="39" s="1"/>
  <c r="BP735" i="39"/>
  <c r="BS735" i="39" s="1"/>
  <c r="BP731" i="39"/>
  <c r="BS731" i="39" s="1"/>
  <c r="BP725" i="39"/>
  <c r="BS725" i="39" s="1"/>
  <c r="BP724" i="39"/>
  <c r="BS724" i="39" s="1"/>
  <c r="BP720" i="39"/>
  <c r="BS720" i="39" s="1"/>
  <c r="BP716" i="39"/>
  <c r="BS716" i="39" s="1"/>
  <c r="BP710" i="39"/>
  <c r="BS710" i="39" s="1"/>
  <c r="BP705" i="39"/>
  <c r="BS705" i="39" s="1"/>
  <c r="BP701" i="39"/>
  <c r="BS701" i="39" s="1"/>
  <c r="BP697" i="39"/>
  <c r="BS697" i="39" s="1"/>
  <c r="BP695" i="39"/>
  <c r="BS695" i="39" s="1"/>
  <c r="BP690" i="39"/>
  <c r="BS690" i="39" s="1"/>
  <c r="BP686" i="39"/>
  <c r="BS686" i="39" s="1"/>
  <c r="BP682" i="39"/>
  <c r="BS682" i="39" s="1"/>
  <c r="BP680" i="39"/>
  <c r="BS680" i="39" s="1"/>
  <c r="BP675" i="39"/>
  <c r="BS675" i="39" s="1"/>
  <c r="BP671" i="39"/>
  <c r="BS671" i="39" s="1"/>
  <c r="BP667" i="39"/>
  <c r="BS667" i="39" s="1"/>
  <c r="BP923" i="39"/>
  <c r="BS923" i="39" s="1"/>
  <c r="BP904" i="39"/>
  <c r="BS904" i="39" s="1"/>
  <c r="BP812" i="39"/>
  <c r="BS812" i="39" s="1"/>
  <c r="BP793" i="39"/>
  <c r="BS793" i="39" s="1"/>
  <c r="BP791" i="39"/>
  <c r="BS791" i="39" s="1"/>
  <c r="BP770" i="39"/>
  <c r="BS770" i="39" s="1"/>
  <c r="BP751" i="39"/>
  <c r="BS751" i="39" s="1"/>
  <c r="BP732" i="39"/>
  <c r="BS732" i="39" s="1"/>
  <c r="BP722" i="39"/>
  <c r="BS722" i="39" s="1"/>
  <c r="BP714" i="39"/>
  <c r="BS714" i="39" s="1"/>
  <c r="BP712" i="39"/>
  <c r="BS712" i="39" s="1"/>
  <c r="BP703" i="39"/>
  <c r="BS703" i="39" s="1"/>
  <c r="BP693" i="39"/>
  <c r="BS693" i="39" s="1"/>
  <c r="BP692" i="39"/>
  <c r="BS692" i="39" s="1"/>
  <c r="BP684" i="39"/>
  <c r="BS684" i="39" s="1"/>
  <c r="BP673" i="39"/>
  <c r="BS673" i="39" s="1"/>
  <c r="BP665" i="39"/>
  <c r="BS665" i="39" s="1"/>
  <c r="BP660" i="39"/>
  <c r="BS660" i="39" s="1"/>
  <c r="BP655" i="39"/>
  <c r="BS655" i="39" s="1"/>
  <c r="BP649" i="39"/>
  <c r="BS649" i="39" s="1"/>
  <c r="BP644" i="39"/>
  <c r="BS644" i="39" s="1"/>
  <c r="BP639" i="39"/>
  <c r="BS639" i="39" s="1"/>
  <c r="BP633" i="39"/>
  <c r="BS633" i="39" s="1"/>
  <c r="BP632" i="39"/>
  <c r="BS632" i="39" s="1"/>
  <c r="BP628" i="39"/>
  <c r="BS628" i="39" s="1"/>
  <c r="BP624" i="39"/>
  <c r="BS624" i="39" s="1"/>
  <c r="BP620" i="39"/>
  <c r="BS620" i="39" s="1"/>
  <c r="BP845" i="39"/>
  <c r="BS845" i="39" s="1"/>
  <c r="BP801" i="39"/>
  <c r="BS801" i="39" s="1"/>
  <c r="BP777" i="39"/>
  <c r="BS777" i="39" s="1"/>
  <c r="BP775" i="39"/>
  <c r="BS775" i="39" s="1"/>
  <c r="BP755" i="39"/>
  <c r="BS755" i="39" s="1"/>
  <c r="BP736" i="39"/>
  <c r="BS736" i="39" s="1"/>
  <c r="BP717" i="39"/>
  <c r="BS717" i="39" s="1"/>
  <c r="BP706" i="39"/>
  <c r="BS706" i="39" s="1"/>
  <c r="BP698" i="39"/>
  <c r="BS698" i="39" s="1"/>
  <c r="BP696" i="39"/>
  <c r="BS696" i="39" s="1"/>
  <c r="BP687" i="39"/>
  <c r="BS687" i="39" s="1"/>
  <c r="BP677" i="39"/>
  <c r="BS677" i="39" s="1"/>
  <c r="BP676" i="39"/>
  <c r="BS676" i="39" s="1"/>
  <c r="BP668" i="39"/>
  <c r="BS668" i="39" s="1"/>
  <c r="BP661" i="39"/>
  <c r="BS661" i="39" s="1"/>
  <c r="BP656" i="39"/>
  <c r="BS656" i="39" s="1"/>
  <c r="BP651" i="39"/>
  <c r="BS651" i="39" s="1"/>
  <c r="BP645" i="39"/>
  <c r="BS645" i="39" s="1"/>
  <c r="BP640" i="39"/>
  <c r="BS640" i="39" s="1"/>
  <c r="BP635" i="39"/>
  <c r="BS635" i="39" s="1"/>
  <c r="BP629" i="39"/>
  <c r="BS629" i="39" s="1"/>
  <c r="BP625" i="39"/>
  <c r="BS625" i="39" s="1"/>
  <c r="BP621" i="39"/>
  <c r="BS621" i="39" s="1"/>
  <c r="BP617" i="39"/>
  <c r="BS617" i="39" s="1"/>
  <c r="BP896" i="39"/>
  <c r="BS896" i="39" s="1"/>
  <c r="BP762" i="39"/>
  <c r="BS762" i="39" s="1"/>
  <c r="BP760" i="39"/>
  <c r="BS760" i="39" s="1"/>
  <c r="BP741" i="39"/>
  <c r="BS741" i="39" s="1"/>
  <c r="BP740" i="39"/>
  <c r="BS740" i="39" s="1"/>
  <c r="BP718" i="39"/>
  <c r="BS718" i="39" s="1"/>
  <c r="BP707" i="39"/>
  <c r="BS707" i="39" s="1"/>
  <c r="BP699" i="39"/>
  <c r="BS699" i="39" s="1"/>
  <c r="BP688" i="39"/>
  <c r="BS688" i="39" s="1"/>
  <c r="BP678" i="39"/>
  <c r="BS678" i="39" s="1"/>
  <c r="BP669" i="39"/>
  <c r="BS669" i="39" s="1"/>
  <c r="BP663" i="39"/>
  <c r="BS663" i="39" s="1"/>
  <c r="BP657" i="39"/>
  <c r="BS657" i="39" s="1"/>
  <c r="BP652" i="39"/>
  <c r="BS652" i="39" s="1"/>
  <c r="BP647" i="39"/>
  <c r="BS647" i="39" s="1"/>
  <c r="BP641" i="39"/>
  <c r="BS641" i="39" s="1"/>
  <c r="BP636" i="39"/>
  <c r="BS636" i="39" s="1"/>
  <c r="BP630" i="39"/>
  <c r="BS630" i="39" s="1"/>
  <c r="BP626" i="39"/>
  <c r="BS626" i="39" s="1"/>
  <c r="BP622" i="39"/>
  <c r="BS622" i="39" s="1"/>
  <c r="BP618" i="39"/>
  <c r="BS618" i="39" s="1"/>
  <c r="BP614" i="39"/>
  <c r="BS614" i="39" s="1"/>
  <c r="BP610" i="39"/>
  <c r="BS610" i="39" s="1"/>
  <c r="BP783" i="39"/>
  <c r="BS783" i="39" s="1"/>
  <c r="BP713" i="39"/>
  <c r="BS713" i="39" s="1"/>
  <c r="BP711" i="39"/>
  <c r="BS711" i="39" s="1"/>
  <c r="BP659" i="39"/>
  <c r="BS659" i="39" s="1"/>
  <c r="BP631" i="39"/>
  <c r="BS631" i="39" s="1"/>
  <c r="BP612" i="39"/>
  <c r="BS612" i="39" s="1"/>
  <c r="BP607" i="39"/>
  <c r="BS607" i="39" s="1"/>
  <c r="BP603" i="39"/>
  <c r="BS603" i="39" s="1"/>
  <c r="BP599" i="39"/>
  <c r="BS599" i="39" s="1"/>
  <c r="BP595" i="39"/>
  <c r="BS595" i="39" s="1"/>
  <c r="BP591" i="39"/>
  <c r="BS591" i="39" s="1"/>
  <c r="BP587" i="39"/>
  <c r="BS587" i="39" s="1"/>
  <c r="BP583" i="39"/>
  <c r="BS583" i="39" s="1"/>
  <c r="BP579" i="39"/>
  <c r="BS579" i="39" s="1"/>
  <c r="BP575" i="39"/>
  <c r="BS575" i="39" s="1"/>
  <c r="BP571" i="39"/>
  <c r="BS571" i="39" s="1"/>
  <c r="BP567" i="39"/>
  <c r="BS567" i="39" s="1"/>
  <c r="BP563" i="39"/>
  <c r="BS563" i="39" s="1"/>
  <c r="BP559" i="39"/>
  <c r="BS559" i="39" s="1"/>
  <c r="BP555" i="39"/>
  <c r="BS555" i="39" s="1"/>
  <c r="BP551" i="39"/>
  <c r="BS551" i="39" s="1"/>
  <c r="BP547" i="39"/>
  <c r="BS547" i="39" s="1"/>
  <c r="BP543" i="39"/>
  <c r="BS543" i="39" s="1"/>
  <c r="BP539" i="39"/>
  <c r="BS539" i="39" s="1"/>
  <c r="BP535" i="39"/>
  <c r="BS535" i="39" s="1"/>
  <c r="BP531" i="39"/>
  <c r="BS531" i="39" s="1"/>
  <c r="BP527" i="39"/>
  <c r="BS527" i="39" s="1"/>
  <c r="BP523" i="39"/>
  <c r="BS523" i="39" s="1"/>
  <c r="BP519" i="39"/>
  <c r="BS519" i="39" s="1"/>
  <c r="BP515" i="39"/>
  <c r="BS515" i="39" s="1"/>
  <c r="BP511" i="39"/>
  <c r="BS511" i="39" s="1"/>
  <c r="BP507" i="39"/>
  <c r="BS507" i="39" s="1"/>
  <c r="BP503" i="39"/>
  <c r="BS503" i="39" s="1"/>
  <c r="BP499" i="39"/>
  <c r="BS499" i="39" s="1"/>
  <c r="BP495" i="39"/>
  <c r="BS495" i="39" s="1"/>
  <c r="BP491" i="39"/>
  <c r="BS491" i="39" s="1"/>
  <c r="BP487" i="39"/>
  <c r="BS487" i="39" s="1"/>
  <c r="BP483" i="39"/>
  <c r="BS483" i="39" s="1"/>
  <c r="BP479" i="39"/>
  <c r="BS479" i="39" s="1"/>
  <c r="BP475" i="39"/>
  <c r="BS475" i="39" s="1"/>
  <c r="BP471" i="39"/>
  <c r="BS471" i="39" s="1"/>
  <c r="BP467" i="39"/>
  <c r="BS467" i="39" s="1"/>
  <c r="BP463" i="39"/>
  <c r="BS463" i="39" s="1"/>
  <c r="BP459" i="39"/>
  <c r="BS459" i="39" s="1"/>
  <c r="BP859" i="39"/>
  <c r="BS859" i="39" s="1"/>
  <c r="BP747" i="39"/>
  <c r="BS747" i="39" s="1"/>
  <c r="BP726" i="39"/>
  <c r="BS726" i="39" s="1"/>
  <c r="BP721" i="39"/>
  <c r="BS721" i="39" s="1"/>
  <c r="BP702" i="39"/>
  <c r="BS702" i="39" s="1"/>
  <c r="BP683" i="39"/>
  <c r="BS683" i="39" s="1"/>
  <c r="BP653" i="39"/>
  <c r="BS653" i="39" s="1"/>
  <c r="BP643" i="39"/>
  <c r="BS643" i="39" s="1"/>
  <c r="BP619" i="39"/>
  <c r="BS619" i="39" s="1"/>
  <c r="BP616" i="39"/>
  <c r="BS616" i="39" s="1"/>
  <c r="BP613" i="39"/>
  <c r="BS613" i="39" s="1"/>
  <c r="BP608" i="39"/>
  <c r="BS608" i="39" s="1"/>
  <c r="BP604" i="39"/>
  <c r="BS604" i="39" s="1"/>
  <c r="BP600" i="39"/>
  <c r="BS600" i="39" s="1"/>
  <c r="BP596" i="39"/>
  <c r="BS596" i="39" s="1"/>
  <c r="BP592" i="39"/>
  <c r="BS592" i="39" s="1"/>
  <c r="BP588" i="39"/>
  <c r="BS588" i="39" s="1"/>
  <c r="BP584" i="39"/>
  <c r="BS584" i="39" s="1"/>
  <c r="BP580" i="39"/>
  <c r="BS580" i="39" s="1"/>
  <c r="BP576" i="39"/>
  <c r="BS576" i="39" s="1"/>
  <c r="BP572" i="39"/>
  <c r="BS572" i="39" s="1"/>
  <c r="BP568" i="39"/>
  <c r="BS568" i="39" s="1"/>
  <c r="BP564" i="39"/>
  <c r="BS564" i="39" s="1"/>
  <c r="BP560" i="39"/>
  <c r="BS560" i="39" s="1"/>
  <c r="BP556" i="39"/>
  <c r="BS556" i="39" s="1"/>
  <c r="BP552" i="39"/>
  <c r="BS552" i="39" s="1"/>
  <c r="BP548" i="39"/>
  <c r="BS548" i="39" s="1"/>
  <c r="BP544" i="39"/>
  <c r="BS544" i="39" s="1"/>
  <c r="BP540" i="39"/>
  <c r="BS540" i="39" s="1"/>
  <c r="BP536" i="39"/>
  <c r="BS536" i="39" s="1"/>
  <c r="BP532" i="39"/>
  <c r="BS532" i="39" s="1"/>
  <c r="BP528" i="39"/>
  <c r="BS528" i="39" s="1"/>
  <c r="BP524" i="39"/>
  <c r="BS524" i="39" s="1"/>
  <c r="BP520" i="39"/>
  <c r="BS520" i="39" s="1"/>
  <c r="BP516" i="39"/>
  <c r="BS516" i="39" s="1"/>
  <c r="BP512" i="39"/>
  <c r="BS512" i="39" s="1"/>
  <c r="BP508" i="39"/>
  <c r="BS508" i="39" s="1"/>
  <c r="BP504" i="39"/>
  <c r="BS504" i="39" s="1"/>
  <c r="BP500" i="39"/>
  <c r="BS500" i="39" s="1"/>
  <c r="BP496" i="39"/>
  <c r="BS496" i="39" s="1"/>
  <c r="BP492" i="39"/>
  <c r="BS492" i="39" s="1"/>
  <c r="BP488" i="39"/>
  <c r="BS488" i="39" s="1"/>
  <c r="BP484" i="39"/>
  <c r="BS484" i="39" s="1"/>
  <c r="BP480" i="39"/>
  <c r="BS480" i="39" s="1"/>
  <c r="BP476" i="39"/>
  <c r="BS476" i="39" s="1"/>
  <c r="BP472" i="39"/>
  <c r="BS472" i="39" s="1"/>
  <c r="BP468" i="39"/>
  <c r="BS468" i="39" s="1"/>
  <c r="BP464" i="39"/>
  <c r="BS464" i="39" s="1"/>
  <c r="BP460" i="39"/>
  <c r="BS460" i="39" s="1"/>
  <c r="BP456" i="39"/>
  <c r="BS456" i="39" s="1"/>
  <c r="BP452" i="39"/>
  <c r="BS452" i="39" s="1"/>
  <c r="BP447" i="39"/>
  <c r="BS447" i="39" s="1"/>
  <c r="BP823" i="39"/>
  <c r="BS823" i="39" s="1"/>
  <c r="BP691" i="39"/>
  <c r="BS691" i="39" s="1"/>
  <c r="BP672" i="39"/>
  <c r="BS672" i="39" s="1"/>
  <c r="BP664" i="39"/>
  <c r="BS664" i="39" s="1"/>
  <c r="BP637" i="39"/>
  <c r="BS637" i="39" s="1"/>
  <c r="BP623" i="39"/>
  <c r="BS623" i="39" s="1"/>
  <c r="BP615" i="39"/>
  <c r="BS615" i="39" s="1"/>
  <c r="BP609" i="39"/>
  <c r="BS609" i="39" s="1"/>
  <c r="BP605" i="39"/>
  <c r="BS605" i="39" s="1"/>
  <c r="BP601" i="39"/>
  <c r="BS601" i="39" s="1"/>
  <c r="BP597" i="39"/>
  <c r="BS597" i="39" s="1"/>
  <c r="BP593" i="39"/>
  <c r="BS593" i="39" s="1"/>
  <c r="BP589" i="39"/>
  <c r="BS589" i="39" s="1"/>
  <c r="BP585" i="39"/>
  <c r="BS585" i="39" s="1"/>
  <c r="BP581" i="39"/>
  <c r="BS581" i="39" s="1"/>
  <c r="BP577" i="39"/>
  <c r="BS577" i="39" s="1"/>
  <c r="BP573" i="39"/>
  <c r="BS573" i="39" s="1"/>
  <c r="BP569" i="39"/>
  <c r="BS569" i="39" s="1"/>
  <c r="BP565" i="39"/>
  <c r="BS565" i="39" s="1"/>
  <c r="BP561" i="39"/>
  <c r="BS561" i="39" s="1"/>
  <c r="BP557" i="39"/>
  <c r="BS557" i="39" s="1"/>
  <c r="BP553" i="39"/>
  <c r="BS553" i="39" s="1"/>
  <c r="BP549" i="39"/>
  <c r="BS549" i="39" s="1"/>
  <c r="BP545" i="39"/>
  <c r="BS545" i="39" s="1"/>
  <c r="BP541" i="39"/>
  <c r="BS541" i="39" s="1"/>
  <c r="BP537" i="39"/>
  <c r="BS537" i="39" s="1"/>
  <c r="BP533" i="39"/>
  <c r="BS533" i="39" s="1"/>
  <c r="BP529" i="39"/>
  <c r="BS529" i="39" s="1"/>
  <c r="BP525" i="39"/>
  <c r="BS525" i="39" s="1"/>
  <c r="BP521" i="39"/>
  <c r="BS521" i="39" s="1"/>
  <c r="BP517" i="39"/>
  <c r="BS517" i="39" s="1"/>
  <c r="BP513" i="39"/>
  <c r="BS513" i="39" s="1"/>
  <c r="BP509" i="39"/>
  <c r="BS509" i="39" s="1"/>
  <c r="BP505" i="39"/>
  <c r="BS505" i="39" s="1"/>
  <c r="BP501" i="39"/>
  <c r="BS501" i="39" s="1"/>
  <c r="BP497" i="39"/>
  <c r="BS497" i="39" s="1"/>
  <c r="BP493" i="39"/>
  <c r="BS493" i="39" s="1"/>
  <c r="BP489" i="39"/>
  <c r="BS489" i="39" s="1"/>
  <c r="BP485" i="39"/>
  <c r="BS485" i="39" s="1"/>
  <c r="BP481" i="39"/>
  <c r="BS481" i="39" s="1"/>
  <c r="BP477" i="39"/>
  <c r="BS477" i="39" s="1"/>
  <c r="BP473" i="39"/>
  <c r="BS473" i="39" s="1"/>
  <c r="BP469" i="39"/>
  <c r="BS469" i="39" s="1"/>
  <c r="BP465" i="39"/>
  <c r="BS465" i="39" s="1"/>
  <c r="BP461" i="39"/>
  <c r="BS461" i="39" s="1"/>
  <c r="BP457" i="39"/>
  <c r="BS457" i="39" s="1"/>
  <c r="BP648" i="39"/>
  <c r="BS648" i="39" s="1"/>
  <c r="BP627" i="39"/>
  <c r="BS627" i="39" s="1"/>
  <c r="BP602" i="39"/>
  <c r="BS602" i="39" s="1"/>
  <c r="BP586" i="39"/>
  <c r="BS586" i="39" s="1"/>
  <c r="BP570" i="39"/>
  <c r="BS570" i="39" s="1"/>
  <c r="BP554" i="39"/>
  <c r="BS554" i="39" s="1"/>
  <c r="BP538" i="39"/>
  <c r="BS538" i="39" s="1"/>
  <c r="BP522" i="39"/>
  <c r="BS522" i="39" s="1"/>
  <c r="BP506" i="39"/>
  <c r="BS506" i="39" s="1"/>
  <c r="BP490" i="39"/>
  <c r="BS490" i="39" s="1"/>
  <c r="BP474" i="39"/>
  <c r="BS474" i="39" s="1"/>
  <c r="BP458" i="39"/>
  <c r="BS458" i="39" s="1"/>
  <c r="BP455" i="39"/>
  <c r="BS455" i="39" s="1"/>
  <c r="BP450" i="39"/>
  <c r="BS450" i="39" s="1"/>
  <c r="BP443" i="39"/>
  <c r="BS443" i="39" s="1"/>
  <c r="BP438" i="39"/>
  <c r="BS438" i="39" s="1"/>
  <c r="BP433" i="39"/>
  <c r="BS433" i="39" s="1"/>
  <c r="BP432" i="39"/>
  <c r="BS432" i="39" s="1"/>
  <c r="BP427" i="39"/>
  <c r="BS427" i="39" s="1"/>
  <c r="BP422" i="39"/>
  <c r="BS422" i="39" s="1"/>
  <c r="BP417" i="39"/>
  <c r="BS417" i="39" s="1"/>
  <c r="BP416" i="39"/>
  <c r="BS416" i="39" s="1"/>
  <c r="BP411" i="39"/>
  <c r="BS411" i="39" s="1"/>
  <c r="BP406" i="39"/>
  <c r="BS406" i="39" s="1"/>
  <c r="BP401" i="39"/>
  <c r="BS401" i="39" s="1"/>
  <c r="BP400" i="39"/>
  <c r="BS400" i="39" s="1"/>
  <c r="BP395" i="39"/>
  <c r="BS395" i="39" s="1"/>
  <c r="BP390" i="39"/>
  <c r="BS390" i="39" s="1"/>
  <c r="BP385" i="39"/>
  <c r="BS385" i="39" s="1"/>
  <c r="BP384" i="39"/>
  <c r="BS384" i="39" s="1"/>
  <c r="BP379" i="39"/>
  <c r="BS379" i="39" s="1"/>
  <c r="BP374" i="39"/>
  <c r="BS374" i="39" s="1"/>
  <c r="BP369" i="39"/>
  <c r="BS369" i="39" s="1"/>
  <c r="BP368" i="39"/>
  <c r="BS368" i="39" s="1"/>
  <c r="BP363" i="39"/>
  <c r="BS363" i="39" s="1"/>
  <c r="BP358" i="39"/>
  <c r="BS358" i="39" s="1"/>
  <c r="BP353" i="39"/>
  <c r="BS353" i="39" s="1"/>
  <c r="BP352" i="39"/>
  <c r="BS352" i="39" s="1"/>
  <c r="BP606" i="39"/>
  <c r="BS606" i="39" s="1"/>
  <c r="BP590" i="39"/>
  <c r="BS590" i="39" s="1"/>
  <c r="BP574" i="39"/>
  <c r="BS574" i="39" s="1"/>
  <c r="BP558" i="39"/>
  <c r="BS558" i="39" s="1"/>
  <c r="BP542" i="39"/>
  <c r="BS542" i="39" s="1"/>
  <c r="BP526" i="39"/>
  <c r="BS526" i="39" s="1"/>
  <c r="BP510" i="39"/>
  <c r="BS510" i="39" s="1"/>
  <c r="BP494" i="39"/>
  <c r="BS494" i="39" s="1"/>
  <c r="BP478" i="39"/>
  <c r="BS478" i="39" s="1"/>
  <c r="BP462" i="39"/>
  <c r="BS462" i="39" s="1"/>
  <c r="BP451" i="39"/>
  <c r="BS451" i="39" s="1"/>
  <c r="BP445" i="39"/>
  <c r="BS445" i="39" s="1"/>
  <c r="BP444" i="39"/>
  <c r="BS444" i="39" s="1"/>
  <c r="BP439" i="39"/>
  <c r="BS439" i="39" s="1"/>
  <c r="BP434" i="39"/>
  <c r="BS434" i="39" s="1"/>
  <c r="BP429" i="39"/>
  <c r="BS429" i="39" s="1"/>
  <c r="BP428" i="39"/>
  <c r="BS428" i="39" s="1"/>
  <c r="BP423" i="39"/>
  <c r="BS423" i="39" s="1"/>
  <c r="BP418" i="39"/>
  <c r="BS418" i="39" s="1"/>
  <c r="BP413" i="39"/>
  <c r="BS413" i="39" s="1"/>
  <c r="BP412" i="39"/>
  <c r="BS412" i="39" s="1"/>
  <c r="BP407" i="39"/>
  <c r="BS407" i="39" s="1"/>
  <c r="BP402" i="39"/>
  <c r="BS402" i="39" s="1"/>
  <c r="BP397" i="39"/>
  <c r="BS397" i="39" s="1"/>
  <c r="BP396" i="39"/>
  <c r="BS396" i="39" s="1"/>
  <c r="BP391" i="39"/>
  <c r="BS391" i="39" s="1"/>
  <c r="BP386" i="39"/>
  <c r="BS386" i="39" s="1"/>
  <c r="BP381" i="39"/>
  <c r="BS381" i="39" s="1"/>
  <c r="BP380" i="39"/>
  <c r="BS380" i="39" s="1"/>
  <c r="BP375" i="39"/>
  <c r="BS375" i="39" s="1"/>
  <c r="BP370" i="39"/>
  <c r="BS370" i="39" s="1"/>
  <c r="BP365" i="39"/>
  <c r="BS365" i="39" s="1"/>
  <c r="BP364" i="39"/>
  <c r="BS364" i="39" s="1"/>
  <c r="BP359" i="39"/>
  <c r="BS359" i="39" s="1"/>
  <c r="BP354" i="39"/>
  <c r="BS354" i="39" s="1"/>
  <c r="BP766" i="39"/>
  <c r="BS766" i="39" s="1"/>
  <c r="BP611" i="39"/>
  <c r="BS611" i="39" s="1"/>
  <c r="BP594" i="39"/>
  <c r="BS594" i="39" s="1"/>
  <c r="BP578" i="39"/>
  <c r="BS578" i="39" s="1"/>
  <c r="BP562" i="39"/>
  <c r="BS562" i="39" s="1"/>
  <c r="BP546" i="39"/>
  <c r="BS546" i="39" s="1"/>
  <c r="BP530" i="39"/>
  <c r="BS530" i="39" s="1"/>
  <c r="BP514" i="39"/>
  <c r="BS514" i="39" s="1"/>
  <c r="BP498" i="39"/>
  <c r="BS498" i="39" s="1"/>
  <c r="BP482" i="39"/>
  <c r="BS482" i="39" s="1"/>
  <c r="BP466" i="39"/>
  <c r="BS466" i="39" s="1"/>
  <c r="BP453" i="39"/>
  <c r="BS453" i="39" s="1"/>
  <c r="BP446" i="39"/>
  <c r="BS446" i="39" s="1"/>
  <c r="BP441" i="39"/>
  <c r="BS441" i="39" s="1"/>
  <c r="BP440" i="39"/>
  <c r="BS440" i="39" s="1"/>
  <c r="BP435" i="39"/>
  <c r="BS435" i="39" s="1"/>
  <c r="BP430" i="39"/>
  <c r="BS430" i="39" s="1"/>
  <c r="BP425" i="39"/>
  <c r="BS425" i="39" s="1"/>
  <c r="BP424" i="39"/>
  <c r="BS424" i="39" s="1"/>
  <c r="BP419" i="39"/>
  <c r="BS419" i="39" s="1"/>
  <c r="BP414" i="39"/>
  <c r="BS414" i="39" s="1"/>
  <c r="BP409" i="39"/>
  <c r="BS409" i="39" s="1"/>
  <c r="BP408" i="39"/>
  <c r="BS408" i="39" s="1"/>
  <c r="BP403" i="39"/>
  <c r="BS403" i="39" s="1"/>
  <c r="BP398" i="39"/>
  <c r="BS398" i="39" s="1"/>
  <c r="BP393" i="39"/>
  <c r="BS393" i="39" s="1"/>
  <c r="BP392" i="39"/>
  <c r="BS392" i="39" s="1"/>
  <c r="BP387" i="39"/>
  <c r="BS387" i="39" s="1"/>
  <c r="BP382" i="39"/>
  <c r="BS382" i="39" s="1"/>
  <c r="BP377" i="39"/>
  <c r="BS377" i="39" s="1"/>
  <c r="BP376" i="39"/>
  <c r="BS376" i="39" s="1"/>
  <c r="BP371" i="39"/>
  <c r="BS371" i="39" s="1"/>
  <c r="BP366" i="39"/>
  <c r="BS366" i="39" s="1"/>
  <c r="BP361" i="39"/>
  <c r="BS361" i="39" s="1"/>
  <c r="BP360" i="39"/>
  <c r="BS360" i="39" s="1"/>
  <c r="BP355" i="39"/>
  <c r="BS355" i="39" s="1"/>
  <c r="BP598" i="39"/>
  <c r="BS598" i="39" s="1"/>
  <c r="BP534" i="39"/>
  <c r="BS534" i="39" s="1"/>
  <c r="BP470" i="39"/>
  <c r="BS470" i="39" s="1"/>
  <c r="BP449" i="39"/>
  <c r="BS449" i="39" s="1"/>
  <c r="BP437" i="39"/>
  <c r="BS437" i="39" s="1"/>
  <c r="BP436" i="39"/>
  <c r="BS436" i="39" s="1"/>
  <c r="BP415" i="39"/>
  <c r="BS415" i="39" s="1"/>
  <c r="BP394" i="39"/>
  <c r="BS394" i="39" s="1"/>
  <c r="BP373" i="39"/>
  <c r="BS373" i="39" s="1"/>
  <c r="BP372" i="39"/>
  <c r="BS372" i="39" s="1"/>
  <c r="BP351" i="39"/>
  <c r="BS351" i="39" s="1"/>
  <c r="BP550" i="39"/>
  <c r="BS550" i="39" s="1"/>
  <c r="BP486" i="39"/>
  <c r="BS486" i="39" s="1"/>
  <c r="BP442" i="39"/>
  <c r="BS442" i="39" s="1"/>
  <c r="BP421" i="39"/>
  <c r="BS421" i="39" s="1"/>
  <c r="BP420" i="39"/>
  <c r="BS420" i="39" s="1"/>
  <c r="BP399" i="39"/>
  <c r="BS399" i="39" s="1"/>
  <c r="BP378" i="39"/>
  <c r="BS378" i="39" s="1"/>
  <c r="BP357" i="39"/>
  <c r="BS357" i="39" s="1"/>
  <c r="BP356" i="39"/>
  <c r="BS356" i="39" s="1"/>
  <c r="BP566" i="39"/>
  <c r="BS566" i="39" s="1"/>
  <c r="BP502" i="39"/>
  <c r="BS502" i="39" s="1"/>
  <c r="BP454" i="39"/>
  <c r="BS454" i="39" s="1"/>
  <c r="BP426" i="39"/>
  <c r="BS426" i="39" s="1"/>
  <c r="BP405" i="39"/>
  <c r="BS405" i="39" s="1"/>
  <c r="BP404" i="39"/>
  <c r="BS404" i="39" s="1"/>
  <c r="BP383" i="39"/>
  <c r="BS383" i="39" s="1"/>
  <c r="BP362" i="39"/>
  <c r="BS362" i="39" s="1"/>
  <c r="BE999" i="39"/>
  <c r="BH999" i="39" s="1"/>
  <c r="BE993" i="39"/>
  <c r="BH993" i="39" s="1"/>
  <c r="BE991" i="39"/>
  <c r="BH991" i="39" s="1"/>
  <c r="BE986" i="39"/>
  <c r="BH986" i="39" s="1"/>
  <c r="BE981" i="39"/>
  <c r="BH981" i="39" s="1"/>
  <c r="BE980" i="39"/>
  <c r="BH980" i="39" s="1"/>
  <c r="BE997" i="39"/>
  <c r="BH997" i="39" s="1"/>
  <c r="BE995" i="39"/>
  <c r="BH995" i="39" s="1"/>
  <c r="BE989" i="39"/>
  <c r="BH989" i="39" s="1"/>
  <c r="BE988" i="39"/>
  <c r="BH988" i="39" s="1"/>
  <c r="BE983" i="39"/>
  <c r="BH983" i="39" s="1"/>
  <c r="BE990" i="39"/>
  <c r="BH990" i="39" s="1"/>
  <c r="BE979" i="39"/>
  <c r="BH979" i="39" s="1"/>
  <c r="BE974" i="39"/>
  <c r="BH974" i="39" s="1"/>
  <c r="BE970" i="39"/>
  <c r="BH970" i="39" s="1"/>
  <c r="BE994" i="39"/>
  <c r="BH994" i="39" s="1"/>
  <c r="BE992" i="39"/>
  <c r="BH992" i="39" s="1"/>
  <c r="BE982" i="39"/>
  <c r="BH982" i="39" s="1"/>
  <c r="BE975" i="39"/>
  <c r="BH975" i="39" s="1"/>
  <c r="BE971" i="39"/>
  <c r="BH971" i="39" s="1"/>
  <c r="BE998" i="39"/>
  <c r="BH998" i="39" s="1"/>
  <c r="BE996" i="39"/>
  <c r="BH996" i="39" s="1"/>
  <c r="BE985" i="39"/>
  <c r="BH985" i="39" s="1"/>
  <c r="BE984" i="39"/>
  <c r="BH984" i="39" s="1"/>
  <c r="BE977" i="39"/>
  <c r="BH977" i="39" s="1"/>
  <c r="BE976" i="39"/>
  <c r="BH976" i="39" s="1"/>
  <c r="BE968" i="39"/>
  <c r="BH968" i="39" s="1"/>
  <c r="BE964" i="39"/>
  <c r="BH964" i="39" s="1"/>
  <c r="BE960" i="39"/>
  <c r="BH960" i="39" s="1"/>
  <c r="BE955" i="39"/>
  <c r="BH955" i="39" s="1"/>
  <c r="BE950" i="39"/>
  <c r="BH950" i="39" s="1"/>
  <c r="BE945" i="39"/>
  <c r="BH945" i="39" s="1"/>
  <c r="BE944" i="39"/>
  <c r="BH944" i="39" s="1"/>
  <c r="BE940" i="39"/>
  <c r="BH940" i="39" s="1"/>
  <c r="BE936" i="39"/>
  <c r="BH936" i="39" s="1"/>
  <c r="BE972" i="39"/>
  <c r="BH972" i="39" s="1"/>
  <c r="BE966" i="39"/>
  <c r="BH966" i="39" s="1"/>
  <c r="BE961" i="39"/>
  <c r="BH961" i="39" s="1"/>
  <c r="BE954" i="39"/>
  <c r="BH954" i="39" s="1"/>
  <c r="BE973" i="39"/>
  <c r="BH973" i="39" s="1"/>
  <c r="BE969" i="39"/>
  <c r="BH969" i="39" s="1"/>
  <c r="BE965" i="39"/>
  <c r="BH965" i="39" s="1"/>
  <c r="BE956" i="39"/>
  <c r="BH956" i="39" s="1"/>
  <c r="BE949" i="39"/>
  <c r="BH949" i="39" s="1"/>
  <c r="BE943" i="39"/>
  <c r="BH943" i="39" s="1"/>
  <c r="BE938" i="39"/>
  <c r="BH938" i="39" s="1"/>
  <c r="BE978" i="39"/>
  <c r="BH978" i="39" s="1"/>
  <c r="BE953" i="39"/>
  <c r="BH953" i="39" s="1"/>
  <c r="BE947" i="39"/>
  <c r="BH947" i="39" s="1"/>
  <c r="BE941" i="39"/>
  <c r="BH941" i="39" s="1"/>
  <c r="BE935" i="39"/>
  <c r="BH935" i="39" s="1"/>
  <c r="BE929" i="39"/>
  <c r="BH929" i="39" s="1"/>
  <c r="BE925" i="39"/>
  <c r="BH925" i="39" s="1"/>
  <c r="BE921" i="39"/>
  <c r="BH921" i="39" s="1"/>
  <c r="BE917" i="39"/>
  <c r="BH917" i="39" s="1"/>
  <c r="BE1000" i="39"/>
  <c r="BH1000" i="39" s="1"/>
  <c r="BE963" i="39"/>
  <c r="BH963" i="39" s="1"/>
  <c r="BE962" i="39"/>
  <c r="BH962" i="39" s="1"/>
  <c r="BE948" i="39"/>
  <c r="BH948" i="39" s="1"/>
  <c r="BE928" i="39"/>
  <c r="BH928" i="39" s="1"/>
  <c r="BE923" i="39"/>
  <c r="BH923" i="39" s="1"/>
  <c r="BE918" i="39"/>
  <c r="BH918" i="39" s="1"/>
  <c r="BE912" i="39"/>
  <c r="BH912" i="39" s="1"/>
  <c r="BE908" i="39"/>
  <c r="BH908" i="39" s="1"/>
  <c r="BE904" i="39"/>
  <c r="BH904" i="39" s="1"/>
  <c r="BE900" i="39"/>
  <c r="BH900" i="39" s="1"/>
  <c r="BE896" i="39"/>
  <c r="BH896" i="39" s="1"/>
  <c r="BE892" i="39"/>
  <c r="BH892" i="39" s="1"/>
  <c r="BE888" i="39"/>
  <c r="BH888" i="39" s="1"/>
  <c r="BE884" i="39"/>
  <c r="BH884" i="39" s="1"/>
  <c r="BE880" i="39"/>
  <c r="BH880" i="39" s="1"/>
  <c r="BE876" i="39"/>
  <c r="BH876" i="39" s="1"/>
  <c r="BE872" i="39"/>
  <c r="BH872" i="39" s="1"/>
  <c r="BE868" i="39"/>
  <c r="BH868" i="39" s="1"/>
  <c r="BE864" i="39"/>
  <c r="BH864" i="39" s="1"/>
  <c r="BE860" i="39"/>
  <c r="BH860" i="39" s="1"/>
  <c r="BE855" i="39"/>
  <c r="BH855" i="39" s="1"/>
  <c r="BE959" i="39"/>
  <c r="BH959" i="39" s="1"/>
  <c r="BE958" i="39"/>
  <c r="BH958" i="39" s="1"/>
  <c r="BE957" i="39"/>
  <c r="BH957" i="39" s="1"/>
  <c r="BE942" i="39"/>
  <c r="BH942" i="39" s="1"/>
  <c r="BE937" i="39"/>
  <c r="BH937" i="39" s="1"/>
  <c r="BE933" i="39"/>
  <c r="BH933" i="39" s="1"/>
  <c r="BE930" i="39"/>
  <c r="BH930" i="39" s="1"/>
  <c r="BE924" i="39"/>
  <c r="BH924" i="39" s="1"/>
  <c r="BE919" i="39"/>
  <c r="BH919" i="39" s="1"/>
  <c r="BE913" i="39"/>
  <c r="BH913" i="39" s="1"/>
  <c r="BE909" i="39"/>
  <c r="BH909" i="39" s="1"/>
  <c r="BE905" i="39"/>
  <c r="BH905" i="39" s="1"/>
  <c r="BE901" i="39"/>
  <c r="BH901" i="39" s="1"/>
  <c r="BE934" i="39"/>
  <c r="BH934" i="39" s="1"/>
  <c r="BE920" i="39"/>
  <c r="BH920" i="39" s="1"/>
  <c r="BE914" i="39"/>
  <c r="BH914" i="39" s="1"/>
  <c r="BE906" i="39"/>
  <c r="BH906" i="39" s="1"/>
  <c r="BE898" i="39"/>
  <c r="BH898" i="39" s="1"/>
  <c r="BE897" i="39"/>
  <c r="BH897" i="39" s="1"/>
  <c r="BE891" i="39"/>
  <c r="BH891" i="39" s="1"/>
  <c r="BE886" i="39"/>
  <c r="BH886" i="39" s="1"/>
  <c r="BE881" i="39"/>
  <c r="BH881" i="39" s="1"/>
  <c r="BE875" i="39"/>
  <c r="BH875" i="39" s="1"/>
  <c r="BE870" i="39"/>
  <c r="BH870" i="39" s="1"/>
  <c r="BE865" i="39"/>
  <c r="BH865" i="39" s="1"/>
  <c r="BE859" i="39"/>
  <c r="BH859" i="39" s="1"/>
  <c r="BE850" i="39"/>
  <c r="BH850" i="39" s="1"/>
  <c r="BE845" i="39"/>
  <c r="BH845" i="39" s="1"/>
  <c r="BE844" i="39"/>
  <c r="BH844" i="39" s="1"/>
  <c r="BE840" i="39"/>
  <c r="BH840" i="39" s="1"/>
  <c r="BE967" i="39"/>
  <c r="BH967" i="39" s="1"/>
  <c r="BE952" i="39"/>
  <c r="BH952" i="39" s="1"/>
  <c r="BE932" i="39"/>
  <c r="BH932" i="39" s="1"/>
  <c r="BE927" i="39"/>
  <c r="BH927" i="39" s="1"/>
  <c r="BE922" i="39"/>
  <c r="BH922" i="39" s="1"/>
  <c r="BE915" i="39"/>
  <c r="BH915" i="39" s="1"/>
  <c r="BE907" i="39"/>
  <c r="BH907" i="39" s="1"/>
  <c r="BE899" i="39"/>
  <c r="BH899" i="39" s="1"/>
  <c r="BE893" i="39"/>
  <c r="BH893" i="39" s="1"/>
  <c r="BE887" i="39"/>
  <c r="BH887" i="39" s="1"/>
  <c r="BE882" i="39"/>
  <c r="BH882" i="39" s="1"/>
  <c r="BE877" i="39"/>
  <c r="BH877" i="39" s="1"/>
  <c r="BE871" i="39"/>
  <c r="BH871" i="39" s="1"/>
  <c r="BE866" i="39"/>
  <c r="BH866" i="39" s="1"/>
  <c r="BE861" i="39"/>
  <c r="BH861" i="39" s="1"/>
  <c r="BE854" i="39"/>
  <c r="BH854" i="39" s="1"/>
  <c r="BE851" i="39"/>
  <c r="BH851" i="39" s="1"/>
  <c r="BE846" i="39"/>
  <c r="BH846" i="39" s="1"/>
  <c r="BE841" i="39"/>
  <c r="BH841" i="39" s="1"/>
  <c r="BE837" i="39"/>
  <c r="BH837" i="39" s="1"/>
  <c r="BE833" i="39"/>
  <c r="BH833" i="39" s="1"/>
  <c r="BE829" i="39"/>
  <c r="BH829" i="39" s="1"/>
  <c r="BE825" i="39"/>
  <c r="BH825" i="39" s="1"/>
  <c r="BE823" i="39"/>
  <c r="BH823" i="39" s="1"/>
  <c r="BE946" i="39"/>
  <c r="BH946" i="39" s="1"/>
  <c r="BE931" i="39"/>
  <c r="BH931" i="39" s="1"/>
  <c r="BE910" i="39"/>
  <c r="BH910" i="39" s="1"/>
  <c r="BE883" i="39"/>
  <c r="BH883" i="39" s="1"/>
  <c r="BE878" i="39"/>
  <c r="BH878" i="39" s="1"/>
  <c r="BE873" i="39"/>
  <c r="BH873" i="39" s="1"/>
  <c r="BE856" i="39"/>
  <c r="BH856" i="39" s="1"/>
  <c r="BE847" i="39"/>
  <c r="BH847" i="39" s="1"/>
  <c r="BE836" i="39"/>
  <c r="BH836" i="39" s="1"/>
  <c r="BE831" i="39"/>
  <c r="BH831" i="39" s="1"/>
  <c r="BE826" i="39"/>
  <c r="BH826" i="39" s="1"/>
  <c r="BE824" i="39"/>
  <c r="BH824" i="39" s="1"/>
  <c r="BE987" i="39"/>
  <c r="BH987" i="39" s="1"/>
  <c r="BE911" i="39"/>
  <c r="BH911" i="39" s="1"/>
  <c r="BE895" i="39"/>
  <c r="BH895" i="39" s="1"/>
  <c r="BE890" i="39"/>
  <c r="BH890" i="39" s="1"/>
  <c r="BE885" i="39"/>
  <c r="BH885" i="39" s="1"/>
  <c r="BE863" i="39"/>
  <c r="BH863" i="39" s="1"/>
  <c r="BE858" i="39"/>
  <c r="BH858" i="39" s="1"/>
  <c r="BE849" i="39"/>
  <c r="BH849" i="39" s="1"/>
  <c r="BE848" i="39"/>
  <c r="BH848" i="39" s="1"/>
  <c r="BE839" i="39"/>
  <c r="BH839" i="39" s="1"/>
  <c r="BE838" i="39"/>
  <c r="BH838" i="39" s="1"/>
  <c r="BE832" i="39"/>
  <c r="BH832" i="39" s="1"/>
  <c r="BE827" i="39"/>
  <c r="BH827" i="39" s="1"/>
  <c r="BE819" i="39"/>
  <c r="BH819" i="39" s="1"/>
  <c r="BE817" i="39"/>
  <c r="BH817" i="39" s="1"/>
  <c r="BE813" i="39"/>
  <c r="BH813" i="39" s="1"/>
  <c r="BE809" i="39"/>
  <c r="BH809" i="39" s="1"/>
  <c r="BE807" i="39"/>
  <c r="BH807" i="39" s="1"/>
  <c r="BE802" i="39"/>
  <c r="BH802" i="39" s="1"/>
  <c r="BE798" i="39"/>
  <c r="BH798" i="39" s="1"/>
  <c r="BE794" i="39"/>
  <c r="BH794" i="39" s="1"/>
  <c r="BE792" i="39"/>
  <c r="BH792" i="39" s="1"/>
  <c r="BE939" i="39"/>
  <c r="BH939" i="39" s="1"/>
  <c r="BE926" i="39"/>
  <c r="BH926" i="39" s="1"/>
  <c r="BE902" i="39"/>
  <c r="BH902" i="39" s="1"/>
  <c r="BE894" i="39"/>
  <c r="BH894" i="39" s="1"/>
  <c r="BE889" i="39"/>
  <c r="BH889" i="39" s="1"/>
  <c r="BE867" i="39"/>
  <c r="BH867" i="39" s="1"/>
  <c r="BE862" i="39"/>
  <c r="BH862" i="39" s="1"/>
  <c r="BE857" i="39"/>
  <c r="BH857" i="39" s="1"/>
  <c r="BE853" i="39"/>
  <c r="BH853" i="39" s="1"/>
  <c r="BE852" i="39"/>
  <c r="BH852" i="39" s="1"/>
  <c r="BE842" i="39"/>
  <c r="BH842" i="39" s="1"/>
  <c r="BE834" i="39"/>
  <c r="BH834" i="39" s="1"/>
  <c r="BE828" i="39"/>
  <c r="BH828" i="39" s="1"/>
  <c r="BE821" i="39"/>
  <c r="BH821" i="39" s="1"/>
  <c r="BE820" i="39"/>
  <c r="BH820" i="39" s="1"/>
  <c r="BE818" i="39"/>
  <c r="BH818" i="39" s="1"/>
  <c r="BE814" i="39"/>
  <c r="BH814" i="39" s="1"/>
  <c r="BE810" i="39"/>
  <c r="BH810" i="39" s="1"/>
  <c r="BE808" i="39"/>
  <c r="BH808" i="39" s="1"/>
  <c r="BE803" i="39"/>
  <c r="BH803" i="39" s="1"/>
  <c r="BE799" i="39"/>
  <c r="BH799" i="39" s="1"/>
  <c r="BE795" i="39"/>
  <c r="BH795" i="39" s="1"/>
  <c r="BE789" i="39"/>
  <c r="BH789" i="39" s="1"/>
  <c r="BE788" i="39"/>
  <c r="BH788" i="39" s="1"/>
  <c r="BE784" i="39"/>
  <c r="BH784" i="39" s="1"/>
  <c r="BE780" i="39"/>
  <c r="BH780" i="39" s="1"/>
  <c r="BE916" i="39"/>
  <c r="BH916" i="39" s="1"/>
  <c r="BE903" i="39"/>
  <c r="BH903" i="39" s="1"/>
  <c r="BE812" i="39"/>
  <c r="BH812" i="39" s="1"/>
  <c r="BE801" i="39"/>
  <c r="BH801" i="39" s="1"/>
  <c r="BE793" i="39"/>
  <c r="BH793" i="39" s="1"/>
  <c r="BE791" i="39"/>
  <c r="BH791" i="39" s="1"/>
  <c r="BE783" i="39"/>
  <c r="BH783" i="39" s="1"/>
  <c r="BE777" i="39"/>
  <c r="BH777" i="39" s="1"/>
  <c r="BE775" i="39"/>
  <c r="BH775" i="39" s="1"/>
  <c r="BE770" i="39"/>
  <c r="BH770" i="39" s="1"/>
  <c r="BE766" i="39"/>
  <c r="BH766" i="39" s="1"/>
  <c r="BE762" i="39"/>
  <c r="BH762" i="39" s="1"/>
  <c r="BE760" i="39"/>
  <c r="BH760" i="39" s="1"/>
  <c r="BE755" i="39"/>
  <c r="BH755" i="39" s="1"/>
  <c r="BE751" i="39"/>
  <c r="BH751" i="39" s="1"/>
  <c r="BE747" i="39"/>
  <c r="BH747" i="39" s="1"/>
  <c r="BE741" i="39"/>
  <c r="BH741" i="39" s="1"/>
  <c r="BE740" i="39"/>
  <c r="BH740" i="39" s="1"/>
  <c r="BE736" i="39"/>
  <c r="BH736" i="39" s="1"/>
  <c r="BE732" i="39"/>
  <c r="BH732" i="39" s="1"/>
  <c r="BE726" i="39"/>
  <c r="BH726" i="39" s="1"/>
  <c r="BE869" i="39"/>
  <c r="BH869" i="39" s="1"/>
  <c r="BE835" i="39"/>
  <c r="BH835" i="39" s="1"/>
  <c r="BE815" i="39"/>
  <c r="BH815" i="39" s="1"/>
  <c r="BE805" i="39"/>
  <c r="BH805" i="39" s="1"/>
  <c r="BE804" i="39"/>
  <c r="BH804" i="39" s="1"/>
  <c r="BE796" i="39"/>
  <c r="BH796" i="39" s="1"/>
  <c r="BE785" i="39"/>
  <c r="BH785" i="39" s="1"/>
  <c r="BE779" i="39"/>
  <c r="BH779" i="39" s="1"/>
  <c r="BE778" i="39"/>
  <c r="BH778" i="39" s="1"/>
  <c r="BE776" i="39"/>
  <c r="BH776" i="39" s="1"/>
  <c r="BE771" i="39"/>
  <c r="BH771" i="39" s="1"/>
  <c r="BE767" i="39"/>
  <c r="BH767" i="39" s="1"/>
  <c r="BE763" i="39"/>
  <c r="BH763" i="39" s="1"/>
  <c r="BE757" i="39"/>
  <c r="BH757" i="39" s="1"/>
  <c r="BE756" i="39"/>
  <c r="BH756" i="39" s="1"/>
  <c r="BE752" i="39"/>
  <c r="BH752" i="39" s="1"/>
  <c r="BE748" i="39"/>
  <c r="BH748" i="39" s="1"/>
  <c r="BE742" i="39"/>
  <c r="BH742" i="39" s="1"/>
  <c r="BE737" i="39"/>
  <c r="BH737" i="39" s="1"/>
  <c r="BE733" i="39"/>
  <c r="BH733" i="39" s="1"/>
  <c r="BE729" i="39"/>
  <c r="BH729" i="39" s="1"/>
  <c r="BE727" i="39"/>
  <c r="BH727" i="39" s="1"/>
  <c r="BE722" i="39"/>
  <c r="BH722" i="39" s="1"/>
  <c r="BE718" i="39"/>
  <c r="BH718" i="39" s="1"/>
  <c r="BE714" i="39"/>
  <c r="BH714" i="39" s="1"/>
  <c r="BE712" i="39"/>
  <c r="BH712" i="39" s="1"/>
  <c r="BE707" i="39"/>
  <c r="BH707" i="39" s="1"/>
  <c r="BE703" i="39"/>
  <c r="BH703" i="39" s="1"/>
  <c r="BE699" i="39"/>
  <c r="BH699" i="39" s="1"/>
  <c r="BE693" i="39"/>
  <c r="BH693" i="39" s="1"/>
  <c r="BE692" i="39"/>
  <c r="BH692" i="39" s="1"/>
  <c r="BE688" i="39"/>
  <c r="BH688" i="39" s="1"/>
  <c r="BE684" i="39"/>
  <c r="BH684" i="39" s="1"/>
  <c r="BE678" i="39"/>
  <c r="BH678" i="39" s="1"/>
  <c r="BE673" i="39"/>
  <c r="BH673" i="39" s="1"/>
  <c r="BE669" i="39"/>
  <c r="BH669" i="39" s="1"/>
  <c r="BE665" i="39"/>
  <c r="BH665" i="39" s="1"/>
  <c r="BE661" i="39"/>
  <c r="BH661" i="39" s="1"/>
  <c r="BE657" i="39"/>
  <c r="BH657" i="39" s="1"/>
  <c r="BE653" i="39"/>
  <c r="BH653" i="39" s="1"/>
  <c r="BE649" i="39"/>
  <c r="BH649" i="39" s="1"/>
  <c r="BE645" i="39"/>
  <c r="BH645" i="39" s="1"/>
  <c r="BE641" i="39"/>
  <c r="BH641" i="39" s="1"/>
  <c r="BE637" i="39"/>
  <c r="BH637" i="39" s="1"/>
  <c r="BE633" i="39"/>
  <c r="BH633" i="39" s="1"/>
  <c r="BE951" i="39"/>
  <c r="BH951" i="39" s="1"/>
  <c r="BE874" i="39"/>
  <c r="BH874" i="39" s="1"/>
  <c r="BE822" i="39"/>
  <c r="BH822" i="39" s="1"/>
  <c r="BE816" i="39"/>
  <c r="BH816" i="39" s="1"/>
  <c r="BE806" i="39"/>
  <c r="BH806" i="39" s="1"/>
  <c r="BE797" i="39"/>
  <c r="BH797" i="39" s="1"/>
  <c r="BE786" i="39"/>
  <c r="BH786" i="39" s="1"/>
  <c r="BE781" i="39"/>
  <c r="BH781" i="39" s="1"/>
  <c r="BE773" i="39"/>
  <c r="BH773" i="39" s="1"/>
  <c r="BE772" i="39"/>
  <c r="BH772" i="39" s="1"/>
  <c r="BE768" i="39"/>
  <c r="BH768" i="39" s="1"/>
  <c r="BE764" i="39"/>
  <c r="BH764" i="39" s="1"/>
  <c r="BE758" i="39"/>
  <c r="BH758" i="39" s="1"/>
  <c r="BE753" i="39"/>
  <c r="BH753" i="39" s="1"/>
  <c r="BE749" i="39"/>
  <c r="BH749" i="39" s="1"/>
  <c r="BE745" i="39"/>
  <c r="BH745" i="39" s="1"/>
  <c r="BE743" i="39"/>
  <c r="BH743" i="39" s="1"/>
  <c r="BE738" i="39"/>
  <c r="BH738" i="39" s="1"/>
  <c r="BE734" i="39"/>
  <c r="BH734" i="39" s="1"/>
  <c r="BE730" i="39"/>
  <c r="BH730" i="39" s="1"/>
  <c r="BE728" i="39"/>
  <c r="BH728" i="39" s="1"/>
  <c r="BE723" i="39"/>
  <c r="BH723" i="39" s="1"/>
  <c r="BE719" i="39"/>
  <c r="BH719" i="39" s="1"/>
  <c r="BE715" i="39"/>
  <c r="BH715" i="39" s="1"/>
  <c r="BE709" i="39"/>
  <c r="BH709" i="39" s="1"/>
  <c r="BE708" i="39"/>
  <c r="BH708" i="39" s="1"/>
  <c r="BE704" i="39"/>
  <c r="BH704" i="39" s="1"/>
  <c r="BE700" i="39"/>
  <c r="BH700" i="39" s="1"/>
  <c r="BE694" i="39"/>
  <c r="BH694" i="39" s="1"/>
  <c r="BE689" i="39"/>
  <c r="BH689" i="39" s="1"/>
  <c r="BE685" i="39"/>
  <c r="BH685" i="39" s="1"/>
  <c r="BE681" i="39"/>
  <c r="BH681" i="39" s="1"/>
  <c r="BE679" i="39"/>
  <c r="BH679" i="39" s="1"/>
  <c r="BE674" i="39"/>
  <c r="BH674" i="39" s="1"/>
  <c r="BE670" i="39"/>
  <c r="BH670" i="39" s="1"/>
  <c r="BE666" i="39"/>
  <c r="BH666" i="39" s="1"/>
  <c r="BE879" i="39"/>
  <c r="BH879" i="39" s="1"/>
  <c r="BE787" i="39"/>
  <c r="BH787" i="39" s="1"/>
  <c r="BE769" i="39"/>
  <c r="BH769" i="39" s="1"/>
  <c r="BE750" i="39"/>
  <c r="BH750" i="39" s="1"/>
  <c r="BE731" i="39"/>
  <c r="BH731" i="39" s="1"/>
  <c r="BE721" i="39"/>
  <c r="BH721" i="39" s="1"/>
  <c r="BE713" i="39"/>
  <c r="BH713" i="39" s="1"/>
  <c r="BE711" i="39"/>
  <c r="BH711" i="39" s="1"/>
  <c r="BE702" i="39"/>
  <c r="BH702" i="39" s="1"/>
  <c r="BE691" i="39"/>
  <c r="BH691" i="39" s="1"/>
  <c r="BE683" i="39"/>
  <c r="BH683" i="39" s="1"/>
  <c r="BE672" i="39"/>
  <c r="BH672" i="39" s="1"/>
  <c r="BE664" i="39"/>
  <c r="BH664" i="39" s="1"/>
  <c r="BE659" i="39"/>
  <c r="BH659" i="39" s="1"/>
  <c r="BE654" i="39"/>
  <c r="BH654" i="39" s="1"/>
  <c r="BE648" i="39"/>
  <c r="BH648" i="39" s="1"/>
  <c r="BE643" i="39"/>
  <c r="BH643" i="39" s="1"/>
  <c r="BE638" i="39"/>
  <c r="BH638" i="39" s="1"/>
  <c r="BE631" i="39"/>
  <c r="BH631" i="39" s="1"/>
  <c r="BE627" i="39"/>
  <c r="BH627" i="39" s="1"/>
  <c r="BE623" i="39"/>
  <c r="BH623" i="39" s="1"/>
  <c r="BE619" i="39"/>
  <c r="BH619" i="39" s="1"/>
  <c r="BE774" i="39"/>
  <c r="BH774" i="39" s="1"/>
  <c r="BE754" i="39"/>
  <c r="BH754" i="39" s="1"/>
  <c r="BE735" i="39"/>
  <c r="BH735" i="39" s="1"/>
  <c r="BE724" i="39"/>
  <c r="BH724" i="39" s="1"/>
  <c r="BE716" i="39"/>
  <c r="BH716" i="39" s="1"/>
  <c r="BE705" i="39"/>
  <c r="BH705" i="39" s="1"/>
  <c r="BE697" i="39"/>
  <c r="BH697" i="39" s="1"/>
  <c r="BE695" i="39"/>
  <c r="BH695" i="39" s="1"/>
  <c r="BE686" i="39"/>
  <c r="BH686" i="39" s="1"/>
  <c r="BE675" i="39"/>
  <c r="BH675" i="39" s="1"/>
  <c r="BE667" i="39"/>
  <c r="BH667" i="39" s="1"/>
  <c r="BE660" i="39"/>
  <c r="BH660" i="39" s="1"/>
  <c r="BE655" i="39"/>
  <c r="BH655" i="39" s="1"/>
  <c r="BE650" i="39"/>
  <c r="BH650" i="39" s="1"/>
  <c r="BE644" i="39"/>
  <c r="BH644" i="39" s="1"/>
  <c r="BE639" i="39"/>
  <c r="BH639" i="39" s="1"/>
  <c r="BE634" i="39"/>
  <c r="BH634" i="39" s="1"/>
  <c r="BE632" i="39"/>
  <c r="BH632" i="39" s="1"/>
  <c r="BE628" i="39"/>
  <c r="BH628" i="39" s="1"/>
  <c r="BE624" i="39"/>
  <c r="BH624" i="39" s="1"/>
  <c r="BE620" i="39"/>
  <c r="BH620" i="39" s="1"/>
  <c r="BE616" i="39"/>
  <c r="BH616" i="39" s="1"/>
  <c r="BE843" i="39"/>
  <c r="BH843" i="39" s="1"/>
  <c r="BE830" i="39"/>
  <c r="BH830" i="39" s="1"/>
  <c r="BE811" i="39"/>
  <c r="BH811" i="39" s="1"/>
  <c r="BE790" i="39"/>
  <c r="BH790" i="39" s="1"/>
  <c r="BE782" i="39"/>
  <c r="BH782" i="39" s="1"/>
  <c r="BE761" i="39"/>
  <c r="BH761" i="39" s="1"/>
  <c r="BE759" i="39"/>
  <c r="BH759" i="39" s="1"/>
  <c r="BE739" i="39"/>
  <c r="BH739" i="39" s="1"/>
  <c r="BE717" i="39"/>
  <c r="BH717" i="39" s="1"/>
  <c r="BE706" i="39"/>
  <c r="BH706" i="39" s="1"/>
  <c r="BE698" i="39"/>
  <c r="BH698" i="39" s="1"/>
  <c r="BE696" i="39"/>
  <c r="BH696" i="39" s="1"/>
  <c r="BE687" i="39"/>
  <c r="BH687" i="39" s="1"/>
  <c r="BE677" i="39"/>
  <c r="BH677" i="39" s="1"/>
  <c r="BE676" i="39"/>
  <c r="BH676" i="39" s="1"/>
  <c r="BE668" i="39"/>
  <c r="BH668" i="39" s="1"/>
  <c r="BE662" i="39"/>
  <c r="BH662" i="39" s="1"/>
  <c r="BE656" i="39"/>
  <c r="BH656" i="39" s="1"/>
  <c r="BE651" i="39"/>
  <c r="BH651" i="39" s="1"/>
  <c r="BE646" i="39"/>
  <c r="BH646" i="39" s="1"/>
  <c r="BE640" i="39"/>
  <c r="BH640" i="39" s="1"/>
  <c r="BE635" i="39"/>
  <c r="BH635" i="39" s="1"/>
  <c r="BE629" i="39"/>
  <c r="BH629" i="39" s="1"/>
  <c r="BE625" i="39"/>
  <c r="BH625" i="39" s="1"/>
  <c r="BE621" i="39"/>
  <c r="BH621" i="39" s="1"/>
  <c r="BE617" i="39"/>
  <c r="BH617" i="39" s="1"/>
  <c r="BE613" i="39"/>
  <c r="BH613" i="39" s="1"/>
  <c r="BE609" i="39"/>
  <c r="BH609" i="39" s="1"/>
  <c r="BE765" i="39"/>
  <c r="BH765" i="39" s="1"/>
  <c r="BE744" i="39"/>
  <c r="BH744" i="39" s="1"/>
  <c r="BE690" i="39"/>
  <c r="BH690" i="39" s="1"/>
  <c r="BE671" i="39"/>
  <c r="BH671" i="39" s="1"/>
  <c r="BE652" i="39"/>
  <c r="BH652" i="39" s="1"/>
  <c r="BE642" i="39"/>
  <c r="BH642" i="39" s="1"/>
  <c r="BE630" i="39"/>
  <c r="BH630" i="39" s="1"/>
  <c r="BE611" i="39"/>
  <c r="BH611" i="39" s="1"/>
  <c r="BE606" i="39"/>
  <c r="BH606" i="39" s="1"/>
  <c r="BE602" i="39"/>
  <c r="BH602" i="39" s="1"/>
  <c r="BE598" i="39"/>
  <c r="BH598" i="39" s="1"/>
  <c r="BE594" i="39"/>
  <c r="BH594" i="39" s="1"/>
  <c r="BE590" i="39"/>
  <c r="BH590" i="39" s="1"/>
  <c r="BE586" i="39"/>
  <c r="BH586" i="39" s="1"/>
  <c r="BE582" i="39"/>
  <c r="BH582" i="39" s="1"/>
  <c r="BE578" i="39"/>
  <c r="BH578" i="39" s="1"/>
  <c r="BE574" i="39"/>
  <c r="BH574" i="39" s="1"/>
  <c r="BE570" i="39"/>
  <c r="BH570" i="39" s="1"/>
  <c r="BE566" i="39"/>
  <c r="BH566" i="39" s="1"/>
  <c r="BE562" i="39"/>
  <c r="BH562" i="39" s="1"/>
  <c r="BE558" i="39"/>
  <c r="BH558" i="39" s="1"/>
  <c r="BE554" i="39"/>
  <c r="BH554" i="39" s="1"/>
  <c r="BE550" i="39"/>
  <c r="BH550" i="39" s="1"/>
  <c r="BE546" i="39"/>
  <c r="BH546" i="39" s="1"/>
  <c r="BE542" i="39"/>
  <c r="BH542" i="39" s="1"/>
  <c r="BE538" i="39"/>
  <c r="BH538" i="39" s="1"/>
  <c r="BE534" i="39"/>
  <c r="BH534" i="39" s="1"/>
  <c r="BE530" i="39"/>
  <c r="BH530" i="39" s="1"/>
  <c r="BE526" i="39"/>
  <c r="BH526" i="39" s="1"/>
  <c r="BE522" i="39"/>
  <c r="BH522" i="39" s="1"/>
  <c r="BE518" i="39"/>
  <c r="BH518" i="39" s="1"/>
  <c r="BE514" i="39"/>
  <c r="BH514" i="39" s="1"/>
  <c r="BE510" i="39"/>
  <c r="BH510" i="39" s="1"/>
  <c r="BE506" i="39"/>
  <c r="BH506" i="39" s="1"/>
  <c r="BE502" i="39"/>
  <c r="BH502" i="39" s="1"/>
  <c r="BE498" i="39"/>
  <c r="BH498" i="39" s="1"/>
  <c r="BE494" i="39"/>
  <c r="BH494" i="39" s="1"/>
  <c r="BE490" i="39"/>
  <c r="BH490" i="39" s="1"/>
  <c r="BE486" i="39"/>
  <c r="BH486" i="39" s="1"/>
  <c r="BE482" i="39"/>
  <c r="BH482" i="39" s="1"/>
  <c r="BE478" i="39"/>
  <c r="BH478" i="39" s="1"/>
  <c r="BE474" i="39"/>
  <c r="BH474" i="39" s="1"/>
  <c r="BE470" i="39"/>
  <c r="BH470" i="39" s="1"/>
  <c r="BE466" i="39"/>
  <c r="BH466" i="39" s="1"/>
  <c r="BE462" i="39"/>
  <c r="BH462" i="39" s="1"/>
  <c r="BE458" i="39"/>
  <c r="BH458" i="39" s="1"/>
  <c r="BE663" i="39"/>
  <c r="BH663" i="39" s="1"/>
  <c r="BE636" i="39"/>
  <c r="BH636" i="39" s="1"/>
  <c r="BE612" i="39"/>
  <c r="BH612" i="39" s="1"/>
  <c r="BE607" i="39"/>
  <c r="BH607" i="39" s="1"/>
  <c r="BE603" i="39"/>
  <c r="BH603" i="39" s="1"/>
  <c r="BE599" i="39"/>
  <c r="BH599" i="39" s="1"/>
  <c r="BE595" i="39"/>
  <c r="BH595" i="39" s="1"/>
  <c r="BE591" i="39"/>
  <c r="BH591" i="39" s="1"/>
  <c r="BE587" i="39"/>
  <c r="BH587" i="39" s="1"/>
  <c r="BE583" i="39"/>
  <c r="BH583" i="39" s="1"/>
  <c r="BE579" i="39"/>
  <c r="BH579" i="39" s="1"/>
  <c r="BE575" i="39"/>
  <c r="BH575" i="39" s="1"/>
  <c r="BE571" i="39"/>
  <c r="BH571" i="39" s="1"/>
  <c r="BE567" i="39"/>
  <c r="BH567" i="39" s="1"/>
  <c r="BE563" i="39"/>
  <c r="BH563" i="39" s="1"/>
  <c r="BE559" i="39"/>
  <c r="BH559" i="39" s="1"/>
  <c r="BE555" i="39"/>
  <c r="BH555" i="39" s="1"/>
  <c r="BE551" i="39"/>
  <c r="BH551" i="39" s="1"/>
  <c r="BE547" i="39"/>
  <c r="BH547" i="39" s="1"/>
  <c r="BE543" i="39"/>
  <c r="BH543" i="39" s="1"/>
  <c r="BE539" i="39"/>
  <c r="BH539" i="39" s="1"/>
  <c r="BE535" i="39"/>
  <c r="BH535" i="39" s="1"/>
  <c r="BE531" i="39"/>
  <c r="BH531" i="39" s="1"/>
  <c r="BE527" i="39"/>
  <c r="BH527" i="39" s="1"/>
  <c r="BE523" i="39"/>
  <c r="BH523" i="39" s="1"/>
  <c r="BE519" i="39"/>
  <c r="BH519" i="39" s="1"/>
  <c r="BE515" i="39"/>
  <c r="BH515" i="39" s="1"/>
  <c r="BE511" i="39"/>
  <c r="BH511" i="39" s="1"/>
  <c r="BE507" i="39"/>
  <c r="BH507" i="39" s="1"/>
  <c r="BE503" i="39"/>
  <c r="BH503" i="39" s="1"/>
  <c r="BE499" i="39"/>
  <c r="BH499" i="39" s="1"/>
  <c r="BE495" i="39"/>
  <c r="BH495" i="39" s="1"/>
  <c r="BE491" i="39"/>
  <c r="BH491" i="39" s="1"/>
  <c r="BE487" i="39"/>
  <c r="BH487" i="39" s="1"/>
  <c r="BE483" i="39"/>
  <c r="BH483" i="39" s="1"/>
  <c r="BE479" i="39"/>
  <c r="BH479" i="39" s="1"/>
  <c r="BE475" i="39"/>
  <c r="BH475" i="39" s="1"/>
  <c r="BE471" i="39"/>
  <c r="BH471" i="39" s="1"/>
  <c r="BE467" i="39"/>
  <c r="BH467" i="39" s="1"/>
  <c r="BE463" i="39"/>
  <c r="BH463" i="39" s="1"/>
  <c r="BE459" i="39"/>
  <c r="BH459" i="39" s="1"/>
  <c r="BE455" i="39"/>
  <c r="BH455" i="39" s="1"/>
  <c r="BE451" i="39"/>
  <c r="BH451" i="39" s="1"/>
  <c r="BE446" i="39"/>
  <c r="BH446" i="39" s="1"/>
  <c r="BE746" i="39"/>
  <c r="BH746" i="39" s="1"/>
  <c r="BE725" i="39"/>
  <c r="BH725" i="39" s="1"/>
  <c r="BE710" i="39"/>
  <c r="BH710" i="39" s="1"/>
  <c r="BE647" i="39"/>
  <c r="BH647" i="39" s="1"/>
  <c r="BE622" i="39"/>
  <c r="BH622" i="39" s="1"/>
  <c r="BE618" i="39"/>
  <c r="BH618" i="39" s="1"/>
  <c r="BE614" i="39"/>
  <c r="BH614" i="39" s="1"/>
  <c r="BE608" i="39"/>
  <c r="BH608" i="39" s="1"/>
  <c r="BE604" i="39"/>
  <c r="BH604" i="39" s="1"/>
  <c r="BE600" i="39"/>
  <c r="BH600" i="39" s="1"/>
  <c r="BE596" i="39"/>
  <c r="BH596" i="39" s="1"/>
  <c r="BE592" i="39"/>
  <c r="BH592" i="39" s="1"/>
  <c r="BE588" i="39"/>
  <c r="BH588" i="39" s="1"/>
  <c r="BE584" i="39"/>
  <c r="BH584" i="39" s="1"/>
  <c r="BE580" i="39"/>
  <c r="BH580" i="39" s="1"/>
  <c r="BE576" i="39"/>
  <c r="BH576" i="39" s="1"/>
  <c r="BE572" i="39"/>
  <c r="BH572" i="39" s="1"/>
  <c r="BE568" i="39"/>
  <c r="BH568" i="39" s="1"/>
  <c r="BE564" i="39"/>
  <c r="BH564" i="39" s="1"/>
  <c r="BE560" i="39"/>
  <c r="BH560" i="39" s="1"/>
  <c r="BE556" i="39"/>
  <c r="BH556" i="39" s="1"/>
  <c r="BE552" i="39"/>
  <c r="BH552" i="39" s="1"/>
  <c r="BE548" i="39"/>
  <c r="BH548" i="39" s="1"/>
  <c r="BE544" i="39"/>
  <c r="BH544" i="39" s="1"/>
  <c r="BE540" i="39"/>
  <c r="BH540" i="39" s="1"/>
  <c r="BE536" i="39"/>
  <c r="BH536" i="39" s="1"/>
  <c r="BE532" i="39"/>
  <c r="BH532" i="39" s="1"/>
  <c r="BE528" i="39"/>
  <c r="BH528" i="39" s="1"/>
  <c r="BE524" i="39"/>
  <c r="BH524" i="39" s="1"/>
  <c r="BE520" i="39"/>
  <c r="BH520" i="39" s="1"/>
  <c r="BE516" i="39"/>
  <c r="BH516" i="39" s="1"/>
  <c r="BE512" i="39"/>
  <c r="BH512" i="39" s="1"/>
  <c r="BE508" i="39"/>
  <c r="BH508" i="39" s="1"/>
  <c r="BE504" i="39"/>
  <c r="BH504" i="39" s="1"/>
  <c r="BE500" i="39"/>
  <c r="BH500" i="39" s="1"/>
  <c r="BE496" i="39"/>
  <c r="BH496" i="39" s="1"/>
  <c r="BE492" i="39"/>
  <c r="BH492" i="39" s="1"/>
  <c r="BE488" i="39"/>
  <c r="BH488" i="39" s="1"/>
  <c r="BE484" i="39"/>
  <c r="BH484" i="39" s="1"/>
  <c r="BE480" i="39"/>
  <c r="BH480" i="39" s="1"/>
  <c r="BE476" i="39"/>
  <c r="BH476" i="39" s="1"/>
  <c r="BE472" i="39"/>
  <c r="BH472" i="39" s="1"/>
  <c r="BE468" i="39"/>
  <c r="BH468" i="39" s="1"/>
  <c r="BE464" i="39"/>
  <c r="BH464" i="39" s="1"/>
  <c r="BE460" i="39"/>
  <c r="BH460" i="39" s="1"/>
  <c r="BE456" i="39"/>
  <c r="BH456" i="39" s="1"/>
  <c r="BE800" i="39"/>
  <c r="BH800" i="39" s="1"/>
  <c r="BE682" i="39"/>
  <c r="BH682" i="39" s="1"/>
  <c r="BE601" i="39"/>
  <c r="BH601" i="39" s="1"/>
  <c r="BE585" i="39"/>
  <c r="BH585" i="39" s="1"/>
  <c r="BE569" i="39"/>
  <c r="BH569" i="39" s="1"/>
  <c r="BE553" i="39"/>
  <c r="BH553" i="39" s="1"/>
  <c r="BE537" i="39"/>
  <c r="BH537" i="39" s="1"/>
  <c r="BE521" i="39"/>
  <c r="BH521" i="39" s="1"/>
  <c r="BE505" i="39"/>
  <c r="BH505" i="39" s="1"/>
  <c r="BE489" i="39"/>
  <c r="BH489" i="39" s="1"/>
  <c r="BE473" i="39"/>
  <c r="BH473" i="39" s="1"/>
  <c r="BE457" i="39"/>
  <c r="BH457" i="39" s="1"/>
  <c r="BE454" i="39"/>
  <c r="BH454" i="39" s="1"/>
  <c r="BE449" i="39"/>
  <c r="BH449" i="39" s="1"/>
  <c r="BE448" i="39"/>
  <c r="BH448" i="39" s="1"/>
  <c r="BE442" i="39"/>
  <c r="BH442" i="39" s="1"/>
  <c r="BE437" i="39"/>
  <c r="BH437" i="39" s="1"/>
  <c r="BE436" i="39"/>
  <c r="BH436" i="39" s="1"/>
  <c r="BE431" i="39"/>
  <c r="BH431" i="39" s="1"/>
  <c r="BE426" i="39"/>
  <c r="BH426" i="39" s="1"/>
  <c r="BE421" i="39"/>
  <c r="BH421" i="39" s="1"/>
  <c r="BE420" i="39"/>
  <c r="BH420" i="39" s="1"/>
  <c r="BE415" i="39"/>
  <c r="BH415" i="39" s="1"/>
  <c r="BE410" i="39"/>
  <c r="BH410" i="39" s="1"/>
  <c r="BE405" i="39"/>
  <c r="BH405" i="39" s="1"/>
  <c r="BE404" i="39"/>
  <c r="BH404" i="39" s="1"/>
  <c r="BE399" i="39"/>
  <c r="BH399" i="39" s="1"/>
  <c r="BE394" i="39"/>
  <c r="BH394" i="39" s="1"/>
  <c r="BE389" i="39"/>
  <c r="BH389" i="39" s="1"/>
  <c r="BE388" i="39"/>
  <c r="BH388" i="39" s="1"/>
  <c r="BE383" i="39"/>
  <c r="BH383" i="39" s="1"/>
  <c r="BE378" i="39"/>
  <c r="BH378" i="39" s="1"/>
  <c r="BE373" i="39"/>
  <c r="BH373" i="39" s="1"/>
  <c r="BE372" i="39"/>
  <c r="BH372" i="39" s="1"/>
  <c r="BE367" i="39"/>
  <c r="BH367" i="39" s="1"/>
  <c r="BE362" i="39"/>
  <c r="BH362" i="39" s="1"/>
  <c r="BE357" i="39"/>
  <c r="BH357" i="39" s="1"/>
  <c r="BE356" i="39"/>
  <c r="BH356" i="39" s="1"/>
  <c r="BE351" i="39"/>
  <c r="BH351" i="39" s="1"/>
  <c r="BE680" i="39"/>
  <c r="BH680" i="39" s="1"/>
  <c r="BE658" i="39"/>
  <c r="BH658" i="39" s="1"/>
  <c r="BE626" i="39"/>
  <c r="BH626" i="39" s="1"/>
  <c r="BE610" i="39"/>
  <c r="BH610" i="39" s="1"/>
  <c r="BE605" i="39"/>
  <c r="BH605" i="39" s="1"/>
  <c r="BE589" i="39"/>
  <c r="BH589" i="39" s="1"/>
  <c r="BE573" i="39"/>
  <c r="BH573" i="39" s="1"/>
  <c r="BE557" i="39"/>
  <c r="BH557" i="39" s="1"/>
  <c r="BE541" i="39"/>
  <c r="BH541" i="39" s="1"/>
  <c r="BE525" i="39"/>
  <c r="BH525" i="39" s="1"/>
  <c r="BE509" i="39"/>
  <c r="BH509" i="39" s="1"/>
  <c r="BE493" i="39"/>
  <c r="BH493" i="39" s="1"/>
  <c r="BE477" i="39"/>
  <c r="BH477" i="39" s="1"/>
  <c r="BE461" i="39"/>
  <c r="BH461" i="39" s="1"/>
  <c r="BE450" i="39"/>
  <c r="BH450" i="39" s="1"/>
  <c r="BE443" i="39"/>
  <c r="BH443" i="39" s="1"/>
  <c r="BE438" i="39"/>
  <c r="BH438" i="39" s="1"/>
  <c r="BE433" i="39"/>
  <c r="BH433" i="39" s="1"/>
  <c r="BE432" i="39"/>
  <c r="BH432" i="39" s="1"/>
  <c r="BE427" i="39"/>
  <c r="BH427" i="39" s="1"/>
  <c r="BE422" i="39"/>
  <c r="BH422" i="39" s="1"/>
  <c r="BE417" i="39"/>
  <c r="BH417" i="39" s="1"/>
  <c r="BE416" i="39"/>
  <c r="BH416" i="39" s="1"/>
  <c r="BE411" i="39"/>
  <c r="BH411" i="39" s="1"/>
  <c r="BE406" i="39"/>
  <c r="BH406" i="39" s="1"/>
  <c r="BE401" i="39"/>
  <c r="BH401" i="39" s="1"/>
  <c r="BE400" i="39"/>
  <c r="BH400" i="39" s="1"/>
  <c r="BE395" i="39"/>
  <c r="BH395" i="39" s="1"/>
  <c r="BE390" i="39"/>
  <c r="BH390" i="39" s="1"/>
  <c r="BE385" i="39"/>
  <c r="BH385" i="39" s="1"/>
  <c r="BE384" i="39"/>
  <c r="BH384" i="39" s="1"/>
  <c r="BE379" i="39"/>
  <c r="BH379" i="39" s="1"/>
  <c r="BE374" i="39"/>
  <c r="BH374" i="39" s="1"/>
  <c r="BE369" i="39"/>
  <c r="BH369" i="39" s="1"/>
  <c r="BE368" i="39"/>
  <c r="BH368" i="39" s="1"/>
  <c r="BE363" i="39"/>
  <c r="BH363" i="39" s="1"/>
  <c r="BE358" i="39"/>
  <c r="BH358" i="39" s="1"/>
  <c r="BE353" i="39"/>
  <c r="BH353" i="39" s="1"/>
  <c r="BE352" i="39"/>
  <c r="BH352" i="39" s="1"/>
  <c r="BE720" i="39"/>
  <c r="BH720" i="39" s="1"/>
  <c r="BE593" i="39"/>
  <c r="BH593" i="39" s="1"/>
  <c r="BE577" i="39"/>
  <c r="BH577" i="39" s="1"/>
  <c r="BE561" i="39"/>
  <c r="BH561" i="39" s="1"/>
  <c r="BE545" i="39"/>
  <c r="BH545" i="39" s="1"/>
  <c r="BE529" i="39"/>
  <c r="BH529" i="39" s="1"/>
  <c r="BE513" i="39"/>
  <c r="BH513" i="39" s="1"/>
  <c r="BE497" i="39"/>
  <c r="BH497" i="39" s="1"/>
  <c r="BE481" i="39"/>
  <c r="BH481" i="39" s="1"/>
  <c r="BE465" i="39"/>
  <c r="BH465" i="39" s="1"/>
  <c r="BE452" i="39"/>
  <c r="BH452" i="39" s="1"/>
  <c r="BE445" i="39"/>
  <c r="BH445" i="39" s="1"/>
  <c r="BE444" i="39"/>
  <c r="BH444" i="39" s="1"/>
  <c r="BE439" i="39"/>
  <c r="BH439" i="39" s="1"/>
  <c r="BE434" i="39"/>
  <c r="BH434" i="39" s="1"/>
  <c r="BE429" i="39"/>
  <c r="BH429" i="39" s="1"/>
  <c r="BE428" i="39"/>
  <c r="BH428" i="39" s="1"/>
  <c r="BE423" i="39"/>
  <c r="BH423" i="39" s="1"/>
  <c r="BE418" i="39"/>
  <c r="BH418" i="39" s="1"/>
  <c r="BE413" i="39"/>
  <c r="BH413" i="39" s="1"/>
  <c r="BE412" i="39"/>
  <c r="BH412" i="39" s="1"/>
  <c r="BE407" i="39"/>
  <c r="BH407" i="39" s="1"/>
  <c r="BE402" i="39"/>
  <c r="BH402" i="39" s="1"/>
  <c r="BE397" i="39"/>
  <c r="BH397" i="39" s="1"/>
  <c r="BE396" i="39"/>
  <c r="BH396" i="39" s="1"/>
  <c r="BE391" i="39"/>
  <c r="BH391" i="39" s="1"/>
  <c r="BE386" i="39"/>
  <c r="BH386" i="39" s="1"/>
  <c r="BE381" i="39"/>
  <c r="BH381" i="39" s="1"/>
  <c r="BE380" i="39"/>
  <c r="BH380" i="39" s="1"/>
  <c r="BE375" i="39"/>
  <c r="BH375" i="39" s="1"/>
  <c r="BE370" i="39"/>
  <c r="BH370" i="39" s="1"/>
  <c r="BE365" i="39"/>
  <c r="BH365" i="39" s="1"/>
  <c r="BE364" i="39"/>
  <c r="BH364" i="39" s="1"/>
  <c r="BE359" i="39"/>
  <c r="BH359" i="39" s="1"/>
  <c r="BE354" i="39"/>
  <c r="BH354" i="39" s="1"/>
  <c r="BE581" i="39"/>
  <c r="BH581" i="39" s="1"/>
  <c r="BE517" i="39"/>
  <c r="BH517" i="39" s="1"/>
  <c r="BE435" i="39"/>
  <c r="BH435" i="39" s="1"/>
  <c r="BE414" i="39"/>
  <c r="BH414" i="39" s="1"/>
  <c r="BE393" i="39"/>
  <c r="BH393" i="39" s="1"/>
  <c r="BE392" i="39"/>
  <c r="BH392" i="39" s="1"/>
  <c r="BE371" i="39"/>
  <c r="BH371" i="39" s="1"/>
  <c r="BE597" i="39"/>
  <c r="BH597" i="39" s="1"/>
  <c r="BE533" i="39"/>
  <c r="BH533" i="39" s="1"/>
  <c r="BE469" i="39"/>
  <c r="BH469" i="39" s="1"/>
  <c r="BE453" i="39"/>
  <c r="BH453" i="39" s="1"/>
  <c r="BE441" i="39"/>
  <c r="BH441" i="39" s="1"/>
  <c r="BE440" i="39"/>
  <c r="BH440" i="39" s="1"/>
  <c r="BE419" i="39"/>
  <c r="BH419" i="39" s="1"/>
  <c r="BE398" i="39"/>
  <c r="BH398" i="39" s="1"/>
  <c r="BE377" i="39"/>
  <c r="BH377" i="39" s="1"/>
  <c r="BE376" i="39"/>
  <c r="BH376" i="39" s="1"/>
  <c r="BE355" i="39"/>
  <c r="BH355" i="39" s="1"/>
  <c r="BE615" i="39"/>
  <c r="BH615" i="39" s="1"/>
  <c r="BE549" i="39"/>
  <c r="BH549" i="39" s="1"/>
  <c r="BE485" i="39"/>
  <c r="BH485" i="39" s="1"/>
  <c r="BE447" i="39"/>
  <c r="BH447" i="39" s="1"/>
  <c r="BE425" i="39"/>
  <c r="BH425" i="39" s="1"/>
  <c r="BE424" i="39"/>
  <c r="BH424" i="39" s="1"/>
  <c r="BE403" i="39"/>
  <c r="BH403" i="39" s="1"/>
  <c r="BE382" i="39"/>
  <c r="BH382" i="39" s="1"/>
  <c r="BE361" i="39"/>
  <c r="BH361" i="39" s="1"/>
  <c r="BE360" i="39"/>
  <c r="BH360" i="39" s="1"/>
  <c r="AI997" i="39"/>
  <c r="AL997" i="39" s="1"/>
  <c r="AI995" i="39"/>
  <c r="AL995" i="39" s="1"/>
  <c r="AI989" i="39"/>
  <c r="AL989" i="39" s="1"/>
  <c r="AI988" i="39"/>
  <c r="AL988" i="39" s="1"/>
  <c r="AI983" i="39"/>
  <c r="AL983" i="39" s="1"/>
  <c r="AI999" i="39"/>
  <c r="AL999" i="39" s="1"/>
  <c r="AI993" i="39"/>
  <c r="AL993" i="39" s="1"/>
  <c r="AI991" i="39"/>
  <c r="AL991" i="39" s="1"/>
  <c r="AI986" i="39"/>
  <c r="AL986" i="39" s="1"/>
  <c r="AI981" i="39"/>
  <c r="AL981" i="39" s="1"/>
  <c r="AI980" i="39"/>
  <c r="AL980" i="39" s="1"/>
  <c r="AI1000" i="39"/>
  <c r="AL1000" i="39" s="1"/>
  <c r="AI987" i="39"/>
  <c r="AL987" i="39" s="1"/>
  <c r="AI977" i="39"/>
  <c r="AL977" i="39" s="1"/>
  <c r="AI976" i="39"/>
  <c r="AL976" i="39" s="1"/>
  <c r="AI972" i="39"/>
  <c r="AL972" i="39" s="1"/>
  <c r="AI990" i="39"/>
  <c r="AL990" i="39" s="1"/>
  <c r="AI978" i="39"/>
  <c r="AL978" i="39" s="1"/>
  <c r="AI973" i="39"/>
  <c r="AL973" i="39" s="1"/>
  <c r="AI969" i="39"/>
  <c r="AL969" i="39" s="1"/>
  <c r="AI994" i="39"/>
  <c r="AL994" i="39" s="1"/>
  <c r="AI992" i="39"/>
  <c r="AL992" i="39" s="1"/>
  <c r="AI982" i="39"/>
  <c r="AL982" i="39" s="1"/>
  <c r="AI974" i="39"/>
  <c r="AL974" i="39" s="1"/>
  <c r="AI966" i="39"/>
  <c r="AL966" i="39" s="1"/>
  <c r="AI962" i="39"/>
  <c r="AL962" i="39" s="1"/>
  <c r="AI958" i="39"/>
  <c r="AL958" i="39" s="1"/>
  <c r="AI953" i="39"/>
  <c r="AL953" i="39" s="1"/>
  <c r="AI952" i="39"/>
  <c r="AL952" i="39" s="1"/>
  <c r="AI947" i="39"/>
  <c r="AL947" i="39" s="1"/>
  <c r="AI942" i="39"/>
  <c r="AL942" i="39" s="1"/>
  <c r="AI938" i="39"/>
  <c r="AL938" i="39" s="1"/>
  <c r="AI934" i="39"/>
  <c r="AL934" i="39" s="1"/>
  <c r="AI996" i="39"/>
  <c r="AL996" i="39" s="1"/>
  <c r="AI985" i="39"/>
  <c r="AL985" i="39" s="1"/>
  <c r="AI975" i="39"/>
  <c r="AL975" i="39" s="1"/>
  <c r="AI970" i="39"/>
  <c r="AL970" i="39" s="1"/>
  <c r="AI964" i="39"/>
  <c r="AL964" i="39" s="1"/>
  <c r="AI959" i="39"/>
  <c r="AL959" i="39" s="1"/>
  <c r="AI951" i="39"/>
  <c r="AL951" i="39" s="1"/>
  <c r="AI968" i="39"/>
  <c r="AL968" i="39" s="1"/>
  <c r="AI967" i="39"/>
  <c r="AL967" i="39" s="1"/>
  <c r="AI941" i="39"/>
  <c r="AL941" i="39" s="1"/>
  <c r="AI936" i="39"/>
  <c r="AL936" i="39" s="1"/>
  <c r="AI984" i="39"/>
  <c r="AL984" i="39" s="1"/>
  <c r="AI979" i="39"/>
  <c r="AL979" i="39" s="1"/>
  <c r="AI963" i="39"/>
  <c r="AL963" i="39" s="1"/>
  <c r="AI956" i="39"/>
  <c r="AL956" i="39" s="1"/>
  <c r="AI955" i="39"/>
  <c r="AL955" i="39" s="1"/>
  <c r="AI954" i="39"/>
  <c r="AL954" i="39" s="1"/>
  <c r="AI948" i="39"/>
  <c r="AL948" i="39" s="1"/>
  <c r="AI945" i="39"/>
  <c r="AL945" i="39" s="1"/>
  <c r="AI944" i="39"/>
  <c r="AL944" i="39" s="1"/>
  <c r="AI939" i="39"/>
  <c r="AL939" i="39" s="1"/>
  <c r="AI933" i="39"/>
  <c r="AL933" i="39" s="1"/>
  <c r="AI931" i="39"/>
  <c r="AL931" i="39" s="1"/>
  <c r="AI927" i="39"/>
  <c r="AL927" i="39" s="1"/>
  <c r="AI923" i="39"/>
  <c r="AL923" i="39" s="1"/>
  <c r="AI919" i="39"/>
  <c r="AL919" i="39" s="1"/>
  <c r="AI971" i="39"/>
  <c r="AL971" i="39" s="1"/>
  <c r="AI965" i="39"/>
  <c r="AL965" i="39" s="1"/>
  <c r="AI950" i="39"/>
  <c r="AL950" i="39" s="1"/>
  <c r="AI949" i="39"/>
  <c r="AL949" i="39" s="1"/>
  <c r="AI943" i="39"/>
  <c r="AL943" i="39" s="1"/>
  <c r="AI932" i="39"/>
  <c r="AL932" i="39" s="1"/>
  <c r="AI926" i="39"/>
  <c r="AL926" i="39" s="1"/>
  <c r="AI921" i="39"/>
  <c r="AL921" i="39" s="1"/>
  <c r="AI916" i="39"/>
  <c r="AL916" i="39" s="1"/>
  <c r="AI914" i="39"/>
  <c r="AL914" i="39" s="1"/>
  <c r="AI910" i="39"/>
  <c r="AL910" i="39" s="1"/>
  <c r="AI906" i="39"/>
  <c r="AL906" i="39" s="1"/>
  <c r="AI902" i="39"/>
  <c r="AL902" i="39" s="1"/>
  <c r="AI898" i="39"/>
  <c r="AL898" i="39" s="1"/>
  <c r="AI894" i="39"/>
  <c r="AL894" i="39" s="1"/>
  <c r="AI890" i="39"/>
  <c r="AL890" i="39" s="1"/>
  <c r="AI886" i="39"/>
  <c r="AL886" i="39" s="1"/>
  <c r="AI882" i="39"/>
  <c r="AL882" i="39" s="1"/>
  <c r="AI878" i="39"/>
  <c r="AL878" i="39" s="1"/>
  <c r="AI874" i="39"/>
  <c r="AL874" i="39" s="1"/>
  <c r="AI870" i="39"/>
  <c r="AL870" i="39" s="1"/>
  <c r="AI866" i="39"/>
  <c r="AL866" i="39" s="1"/>
  <c r="AI862" i="39"/>
  <c r="AL862" i="39" s="1"/>
  <c r="AI858" i="39"/>
  <c r="AL858" i="39" s="1"/>
  <c r="AI998" i="39"/>
  <c r="AL998" i="39" s="1"/>
  <c r="AI961" i="39"/>
  <c r="AL961" i="39" s="1"/>
  <c r="AI960" i="39"/>
  <c r="AL960" i="39" s="1"/>
  <c r="AI940" i="39"/>
  <c r="AL940" i="39" s="1"/>
  <c r="AI935" i="39"/>
  <c r="AL935" i="39" s="1"/>
  <c r="AI928" i="39"/>
  <c r="AL928" i="39" s="1"/>
  <c r="AI922" i="39"/>
  <c r="AL922" i="39" s="1"/>
  <c r="AI917" i="39"/>
  <c r="AL917" i="39" s="1"/>
  <c r="AI915" i="39"/>
  <c r="AL915" i="39" s="1"/>
  <c r="AI911" i="39"/>
  <c r="AL911" i="39" s="1"/>
  <c r="AI907" i="39"/>
  <c r="AL907" i="39" s="1"/>
  <c r="AI903" i="39"/>
  <c r="AL903" i="39" s="1"/>
  <c r="AI899" i="39"/>
  <c r="AL899" i="39" s="1"/>
  <c r="AI937" i="39"/>
  <c r="AL937" i="39" s="1"/>
  <c r="AI918" i="39"/>
  <c r="AL918" i="39" s="1"/>
  <c r="AI912" i="39"/>
  <c r="AL912" i="39" s="1"/>
  <c r="AI904" i="39"/>
  <c r="AL904" i="39" s="1"/>
  <c r="AI895" i="39"/>
  <c r="AL895" i="39" s="1"/>
  <c r="AI889" i="39"/>
  <c r="AL889" i="39" s="1"/>
  <c r="AI884" i="39"/>
  <c r="AL884" i="39" s="1"/>
  <c r="AI879" i="39"/>
  <c r="AL879" i="39" s="1"/>
  <c r="AI873" i="39"/>
  <c r="AL873" i="39" s="1"/>
  <c r="AI868" i="39"/>
  <c r="AL868" i="39" s="1"/>
  <c r="AI863" i="39"/>
  <c r="AL863" i="39" s="1"/>
  <c r="AI857" i="39"/>
  <c r="AL857" i="39" s="1"/>
  <c r="AI856" i="39"/>
  <c r="AL856" i="39" s="1"/>
  <c r="AI853" i="39"/>
  <c r="AL853" i="39" s="1"/>
  <c r="AI852" i="39"/>
  <c r="AL852" i="39" s="1"/>
  <c r="AI847" i="39"/>
  <c r="AL847" i="39" s="1"/>
  <c r="AI842" i="39"/>
  <c r="AL842" i="39" s="1"/>
  <c r="AI930" i="39"/>
  <c r="AL930" i="39" s="1"/>
  <c r="AI925" i="39"/>
  <c r="AL925" i="39" s="1"/>
  <c r="AI920" i="39"/>
  <c r="AL920" i="39" s="1"/>
  <c r="AI913" i="39"/>
  <c r="AL913" i="39" s="1"/>
  <c r="AI905" i="39"/>
  <c r="AL905" i="39" s="1"/>
  <c r="AI896" i="39"/>
  <c r="AL896" i="39" s="1"/>
  <c r="AI891" i="39"/>
  <c r="AL891" i="39" s="1"/>
  <c r="AI885" i="39"/>
  <c r="AL885" i="39" s="1"/>
  <c r="AI880" i="39"/>
  <c r="AL880" i="39" s="1"/>
  <c r="AI875" i="39"/>
  <c r="AL875" i="39" s="1"/>
  <c r="AI869" i="39"/>
  <c r="AL869" i="39" s="1"/>
  <c r="AI864" i="39"/>
  <c r="AL864" i="39" s="1"/>
  <c r="AI859" i="39"/>
  <c r="AL859" i="39" s="1"/>
  <c r="AI849" i="39"/>
  <c r="AL849" i="39" s="1"/>
  <c r="AI848" i="39"/>
  <c r="AL848" i="39" s="1"/>
  <c r="AI843" i="39"/>
  <c r="AL843" i="39" s="1"/>
  <c r="AI839" i="39"/>
  <c r="AL839" i="39" s="1"/>
  <c r="AI835" i="39"/>
  <c r="AL835" i="39" s="1"/>
  <c r="AI831" i="39"/>
  <c r="AL831" i="39" s="1"/>
  <c r="AI827" i="39"/>
  <c r="AL827" i="39" s="1"/>
  <c r="AI821" i="39"/>
  <c r="AL821" i="39" s="1"/>
  <c r="AI820" i="39"/>
  <c r="AL820" i="39" s="1"/>
  <c r="AI957" i="39"/>
  <c r="AL957" i="39" s="1"/>
  <c r="AI924" i="39"/>
  <c r="AL924" i="39" s="1"/>
  <c r="AI908" i="39"/>
  <c r="AL908" i="39" s="1"/>
  <c r="AI881" i="39"/>
  <c r="AL881" i="39" s="1"/>
  <c r="AI876" i="39"/>
  <c r="AL876" i="39" s="1"/>
  <c r="AI871" i="39"/>
  <c r="AL871" i="39" s="1"/>
  <c r="AI854" i="39"/>
  <c r="AL854" i="39" s="1"/>
  <c r="AI845" i="39"/>
  <c r="AL845" i="39" s="1"/>
  <c r="AI844" i="39"/>
  <c r="AL844" i="39" s="1"/>
  <c r="AI834" i="39"/>
  <c r="AL834" i="39" s="1"/>
  <c r="AI829" i="39"/>
  <c r="AL829" i="39" s="1"/>
  <c r="AI822" i="39"/>
  <c r="AL822" i="39" s="1"/>
  <c r="AI818" i="39"/>
  <c r="AL818" i="39" s="1"/>
  <c r="AI946" i="39"/>
  <c r="AL946" i="39" s="1"/>
  <c r="AI909" i="39"/>
  <c r="AL909" i="39" s="1"/>
  <c r="AI893" i="39"/>
  <c r="AL893" i="39" s="1"/>
  <c r="AI888" i="39"/>
  <c r="AL888" i="39" s="1"/>
  <c r="AI883" i="39"/>
  <c r="AL883" i="39" s="1"/>
  <c r="AI861" i="39"/>
  <c r="AL861" i="39" s="1"/>
  <c r="AI846" i="39"/>
  <c r="AL846" i="39" s="1"/>
  <c r="AI836" i="39"/>
  <c r="AL836" i="39" s="1"/>
  <c r="AI830" i="39"/>
  <c r="AL830" i="39" s="1"/>
  <c r="AI825" i="39"/>
  <c r="AL825" i="39" s="1"/>
  <c r="AI823" i="39"/>
  <c r="AL823" i="39" s="1"/>
  <c r="AI815" i="39"/>
  <c r="AL815" i="39" s="1"/>
  <c r="AI811" i="39"/>
  <c r="AL811" i="39" s="1"/>
  <c r="AI805" i="39"/>
  <c r="AL805" i="39" s="1"/>
  <c r="AI804" i="39"/>
  <c r="AL804" i="39" s="1"/>
  <c r="AI800" i="39"/>
  <c r="AL800" i="39" s="1"/>
  <c r="AI796" i="39"/>
  <c r="AL796" i="39" s="1"/>
  <c r="AI790" i="39"/>
  <c r="AL790" i="39" s="1"/>
  <c r="AI929" i="39"/>
  <c r="AL929" i="39" s="1"/>
  <c r="AI900" i="39"/>
  <c r="AL900" i="39" s="1"/>
  <c r="AI897" i="39"/>
  <c r="AL897" i="39" s="1"/>
  <c r="AI892" i="39"/>
  <c r="AL892" i="39" s="1"/>
  <c r="AI887" i="39"/>
  <c r="AL887" i="39" s="1"/>
  <c r="AI865" i="39"/>
  <c r="AL865" i="39" s="1"/>
  <c r="AI860" i="39"/>
  <c r="AL860" i="39" s="1"/>
  <c r="AI850" i="39"/>
  <c r="AL850" i="39" s="1"/>
  <c r="AI840" i="39"/>
  <c r="AL840" i="39" s="1"/>
  <c r="AI837" i="39"/>
  <c r="AL837" i="39" s="1"/>
  <c r="AI832" i="39"/>
  <c r="AL832" i="39" s="1"/>
  <c r="AI826" i="39"/>
  <c r="AL826" i="39" s="1"/>
  <c r="AI824" i="39"/>
  <c r="AL824" i="39" s="1"/>
  <c r="AI816" i="39"/>
  <c r="AL816" i="39" s="1"/>
  <c r="AI812" i="39"/>
  <c r="AL812" i="39" s="1"/>
  <c r="AI806" i="39"/>
  <c r="AL806" i="39" s="1"/>
  <c r="AI801" i="39"/>
  <c r="AL801" i="39" s="1"/>
  <c r="AI797" i="39"/>
  <c r="AL797" i="39" s="1"/>
  <c r="AI793" i="39"/>
  <c r="AL793" i="39" s="1"/>
  <c r="AI791" i="39"/>
  <c r="AL791" i="39" s="1"/>
  <c r="AI786" i="39"/>
  <c r="AL786" i="39" s="1"/>
  <c r="AI782" i="39"/>
  <c r="AL782" i="39" s="1"/>
  <c r="AI867" i="39"/>
  <c r="AL867" i="39" s="1"/>
  <c r="AI851" i="39"/>
  <c r="AL851" i="39" s="1"/>
  <c r="AI810" i="39"/>
  <c r="AL810" i="39" s="1"/>
  <c r="AI808" i="39"/>
  <c r="AL808" i="39" s="1"/>
  <c r="AI799" i="39"/>
  <c r="AL799" i="39" s="1"/>
  <c r="AI789" i="39"/>
  <c r="AL789" i="39" s="1"/>
  <c r="AI788" i="39"/>
  <c r="AL788" i="39" s="1"/>
  <c r="AI787" i="39"/>
  <c r="AL787" i="39" s="1"/>
  <c r="AI781" i="39"/>
  <c r="AL781" i="39" s="1"/>
  <c r="AI773" i="39"/>
  <c r="AL773" i="39" s="1"/>
  <c r="AI772" i="39"/>
  <c r="AL772" i="39" s="1"/>
  <c r="AI768" i="39"/>
  <c r="AL768" i="39" s="1"/>
  <c r="AI764" i="39"/>
  <c r="AL764" i="39" s="1"/>
  <c r="AI758" i="39"/>
  <c r="AL758" i="39" s="1"/>
  <c r="AI753" i="39"/>
  <c r="AL753" i="39" s="1"/>
  <c r="AI749" i="39"/>
  <c r="AL749" i="39" s="1"/>
  <c r="AI745" i="39"/>
  <c r="AL745" i="39" s="1"/>
  <c r="AI743" i="39"/>
  <c r="AL743" i="39" s="1"/>
  <c r="AI738" i="39"/>
  <c r="AL738" i="39" s="1"/>
  <c r="AI734" i="39"/>
  <c r="AL734" i="39" s="1"/>
  <c r="AI730" i="39"/>
  <c r="AL730" i="39" s="1"/>
  <c r="AI728" i="39"/>
  <c r="AL728" i="39" s="1"/>
  <c r="AI872" i="39"/>
  <c r="AL872" i="39" s="1"/>
  <c r="AI855" i="39"/>
  <c r="AL855" i="39" s="1"/>
  <c r="AI838" i="39"/>
  <c r="AL838" i="39" s="1"/>
  <c r="AI828" i="39"/>
  <c r="AL828" i="39" s="1"/>
  <c r="AI813" i="39"/>
  <c r="AL813" i="39" s="1"/>
  <c r="AI802" i="39"/>
  <c r="AL802" i="39" s="1"/>
  <c r="AI794" i="39"/>
  <c r="AL794" i="39" s="1"/>
  <c r="AI792" i="39"/>
  <c r="AL792" i="39" s="1"/>
  <c r="AI783" i="39"/>
  <c r="AL783" i="39" s="1"/>
  <c r="AI774" i="39"/>
  <c r="AL774" i="39" s="1"/>
  <c r="AI769" i="39"/>
  <c r="AL769" i="39" s="1"/>
  <c r="AI765" i="39"/>
  <c r="AL765" i="39" s="1"/>
  <c r="AI761" i="39"/>
  <c r="AL761" i="39" s="1"/>
  <c r="AI759" i="39"/>
  <c r="AL759" i="39" s="1"/>
  <c r="AI754" i="39"/>
  <c r="AL754" i="39" s="1"/>
  <c r="AI750" i="39"/>
  <c r="AL750" i="39" s="1"/>
  <c r="AI746" i="39"/>
  <c r="AL746" i="39" s="1"/>
  <c r="AI744" i="39"/>
  <c r="AL744" i="39" s="1"/>
  <c r="AI739" i="39"/>
  <c r="AL739" i="39" s="1"/>
  <c r="AI735" i="39"/>
  <c r="AL735" i="39" s="1"/>
  <c r="AI731" i="39"/>
  <c r="AL731" i="39" s="1"/>
  <c r="AI725" i="39"/>
  <c r="AL725" i="39" s="1"/>
  <c r="AI724" i="39"/>
  <c r="AL724" i="39" s="1"/>
  <c r="AI720" i="39"/>
  <c r="AL720" i="39" s="1"/>
  <c r="AI716" i="39"/>
  <c r="AL716" i="39" s="1"/>
  <c r="AI710" i="39"/>
  <c r="AL710" i="39" s="1"/>
  <c r="AI705" i="39"/>
  <c r="AL705" i="39" s="1"/>
  <c r="AI701" i="39"/>
  <c r="AL701" i="39" s="1"/>
  <c r="AI697" i="39"/>
  <c r="AL697" i="39" s="1"/>
  <c r="AI695" i="39"/>
  <c r="AL695" i="39" s="1"/>
  <c r="AI690" i="39"/>
  <c r="AL690" i="39" s="1"/>
  <c r="AI686" i="39"/>
  <c r="AL686" i="39" s="1"/>
  <c r="AI682" i="39"/>
  <c r="AL682" i="39" s="1"/>
  <c r="AI680" i="39"/>
  <c r="AL680" i="39" s="1"/>
  <c r="AI675" i="39"/>
  <c r="AL675" i="39" s="1"/>
  <c r="AI671" i="39"/>
  <c r="AL671" i="39" s="1"/>
  <c r="AI667" i="39"/>
  <c r="AL667" i="39" s="1"/>
  <c r="AI663" i="39"/>
  <c r="AL663" i="39" s="1"/>
  <c r="AI659" i="39"/>
  <c r="AL659" i="39" s="1"/>
  <c r="AI655" i="39"/>
  <c r="AL655" i="39" s="1"/>
  <c r="AI651" i="39"/>
  <c r="AL651" i="39" s="1"/>
  <c r="AI647" i="39"/>
  <c r="AL647" i="39" s="1"/>
  <c r="AI643" i="39"/>
  <c r="AL643" i="39" s="1"/>
  <c r="AI639" i="39"/>
  <c r="AL639" i="39" s="1"/>
  <c r="AI635" i="39"/>
  <c r="AL635" i="39" s="1"/>
  <c r="AI901" i="39"/>
  <c r="AL901" i="39" s="1"/>
  <c r="AI877" i="39"/>
  <c r="AL877" i="39" s="1"/>
  <c r="AI817" i="39"/>
  <c r="AL817" i="39" s="1"/>
  <c r="AI814" i="39"/>
  <c r="AL814" i="39" s="1"/>
  <c r="AI803" i="39"/>
  <c r="AL803" i="39" s="1"/>
  <c r="AI795" i="39"/>
  <c r="AL795" i="39" s="1"/>
  <c r="AI784" i="39"/>
  <c r="AL784" i="39" s="1"/>
  <c r="AI779" i="39"/>
  <c r="AL779" i="39" s="1"/>
  <c r="AI777" i="39"/>
  <c r="AL777" i="39" s="1"/>
  <c r="AI775" i="39"/>
  <c r="AL775" i="39" s="1"/>
  <c r="AI770" i="39"/>
  <c r="AL770" i="39" s="1"/>
  <c r="AI766" i="39"/>
  <c r="AL766" i="39" s="1"/>
  <c r="AI762" i="39"/>
  <c r="AL762" i="39" s="1"/>
  <c r="AI760" i="39"/>
  <c r="AL760" i="39" s="1"/>
  <c r="AI755" i="39"/>
  <c r="AL755" i="39" s="1"/>
  <c r="AI751" i="39"/>
  <c r="AL751" i="39" s="1"/>
  <c r="AI747" i="39"/>
  <c r="AL747" i="39" s="1"/>
  <c r="AI741" i="39"/>
  <c r="AL741" i="39" s="1"/>
  <c r="AI740" i="39"/>
  <c r="AL740" i="39" s="1"/>
  <c r="AI736" i="39"/>
  <c r="AL736" i="39" s="1"/>
  <c r="AI732" i="39"/>
  <c r="AL732" i="39" s="1"/>
  <c r="AI726" i="39"/>
  <c r="AL726" i="39" s="1"/>
  <c r="AI721" i="39"/>
  <c r="AL721" i="39" s="1"/>
  <c r="AI717" i="39"/>
  <c r="AL717" i="39" s="1"/>
  <c r="AI713" i="39"/>
  <c r="AL713" i="39" s="1"/>
  <c r="AI711" i="39"/>
  <c r="AL711" i="39" s="1"/>
  <c r="AI706" i="39"/>
  <c r="AL706" i="39" s="1"/>
  <c r="AI702" i="39"/>
  <c r="AL702" i="39" s="1"/>
  <c r="AI698" i="39"/>
  <c r="AL698" i="39" s="1"/>
  <c r="AI696" i="39"/>
  <c r="AL696" i="39" s="1"/>
  <c r="AI691" i="39"/>
  <c r="AL691" i="39" s="1"/>
  <c r="AI687" i="39"/>
  <c r="AL687" i="39" s="1"/>
  <c r="AI683" i="39"/>
  <c r="AL683" i="39" s="1"/>
  <c r="AI677" i="39"/>
  <c r="AL677" i="39" s="1"/>
  <c r="AI676" i="39"/>
  <c r="AL676" i="39" s="1"/>
  <c r="AI672" i="39"/>
  <c r="AL672" i="39" s="1"/>
  <c r="AI668" i="39"/>
  <c r="AL668" i="39" s="1"/>
  <c r="AI833" i="39"/>
  <c r="AL833" i="39" s="1"/>
  <c r="AI780" i="39"/>
  <c r="AL780" i="39" s="1"/>
  <c r="AI767" i="39"/>
  <c r="AL767" i="39" s="1"/>
  <c r="AI748" i="39"/>
  <c r="AL748" i="39" s="1"/>
  <c r="AI729" i="39"/>
  <c r="AL729" i="39" s="1"/>
  <c r="AI727" i="39"/>
  <c r="AL727" i="39" s="1"/>
  <c r="AI719" i="39"/>
  <c r="AL719" i="39" s="1"/>
  <c r="AI709" i="39"/>
  <c r="AL709" i="39" s="1"/>
  <c r="AI708" i="39"/>
  <c r="AL708" i="39" s="1"/>
  <c r="AI700" i="39"/>
  <c r="AL700" i="39" s="1"/>
  <c r="AI689" i="39"/>
  <c r="AL689" i="39" s="1"/>
  <c r="AI681" i="39"/>
  <c r="AL681" i="39" s="1"/>
  <c r="AI679" i="39"/>
  <c r="AL679" i="39" s="1"/>
  <c r="AI670" i="39"/>
  <c r="AL670" i="39" s="1"/>
  <c r="AI662" i="39"/>
  <c r="AL662" i="39" s="1"/>
  <c r="AI657" i="39"/>
  <c r="AL657" i="39" s="1"/>
  <c r="AI652" i="39"/>
  <c r="AL652" i="39" s="1"/>
  <c r="AI646" i="39"/>
  <c r="AL646" i="39" s="1"/>
  <c r="AI641" i="39"/>
  <c r="AL641" i="39" s="1"/>
  <c r="AI636" i="39"/>
  <c r="AL636" i="39" s="1"/>
  <c r="AI629" i="39"/>
  <c r="AL629" i="39" s="1"/>
  <c r="AI625" i="39"/>
  <c r="AL625" i="39" s="1"/>
  <c r="AI621" i="39"/>
  <c r="AL621" i="39" s="1"/>
  <c r="AI771" i="39"/>
  <c r="AL771" i="39" s="1"/>
  <c r="AI752" i="39"/>
  <c r="AL752" i="39" s="1"/>
  <c r="AI733" i="39"/>
  <c r="AL733" i="39" s="1"/>
  <c r="AI722" i="39"/>
  <c r="AL722" i="39" s="1"/>
  <c r="AI714" i="39"/>
  <c r="AL714" i="39" s="1"/>
  <c r="AI712" i="39"/>
  <c r="AL712" i="39" s="1"/>
  <c r="AI703" i="39"/>
  <c r="AL703" i="39" s="1"/>
  <c r="AI693" i="39"/>
  <c r="AL693" i="39" s="1"/>
  <c r="AI692" i="39"/>
  <c r="AL692" i="39" s="1"/>
  <c r="AI684" i="39"/>
  <c r="AL684" i="39" s="1"/>
  <c r="AI673" i="39"/>
  <c r="AL673" i="39" s="1"/>
  <c r="AI664" i="39"/>
  <c r="AL664" i="39" s="1"/>
  <c r="AI658" i="39"/>
  <c r="AL658" i="39" s="1"/>
  <c r="AI653" i="39"/>
  <c r="AL653" i="39" s="1"/>
  <c r="AI648" i="39"/>
  <c r="AL648" i="39" s="1"/>
  <c r="AI642" i="39"/>
  <c r="AL642" i="39" s="1"/>
  <c r="AI637" i="39"/>
  <c r="AL637" i="39" s="1"/>
  <c r="AI630" i="39"/>
  <c r="AL630" i="39" s="1"/>
  <c r="AI626" i="39"/>
  <c r="AL626" i="39" s="1"/>
  <c r="AI622" i="39"/>
  <c r="AL622" i="39" s="1"/>
  <c r="AI618" i="39"/>
  <c r="AL618" i="39" s="1"/>
  <c r="AI819" i="39"/>
  <c r="AL819" i="39" s="1"/>
  <c r="AI809" i="39"/>
  <c r="AL809" i="39" s="1"/>
  <c r="AI807" i="39"/>
  <c r="AL807" i="39" s="1"/>
  <c r="AI785" i="39"/>
  <c r="AL785" i="39" s="1"/>
  <c r="AI778" i="39"/>
  <c r="AL778" i="39" s="1"/>
  <c r="AI776" i="39"/>
  <c r="AL776" i="39" s="1"/>
  <c r="AI757" i="39"/>
  <c r="AL757" i="39" s="1"/>
  <c r="AI756" i="39"/>
  <c r="AL756" i="39" s="1"/>
  <c r="AI737" i="39"/>
  <c r="AL737" i="39" s="1"/>
  <c r="AI723" i="39"/>
  <c r="AL723" i="39" s="1"/>
  <c r="AI715" i="39"/>
  <c r="AL715" i="39" s="1"/>
  <c r="AI704" i="39"/>
  <c r="AL704" i="39" s="1"/>
  <c r="AI694" i="39"/>
  <c r="AL694" i="39" s="1"/>
  <c r="AI685" i="39"/>
  <c r="AL685" i="39" s="1"/>
  <c r="AI674" i="39"/>
  <c r="AL674" i="39" s="1"/>
  <c r="AI666" i="39"/>
  <c r="AL666" i="39" s="1"/>
  <c r="AI665" i="39"/>
  <c r="AL665" i="39" s="1"/>
  <c r="AI660" i="39"/>
  <c r="AL660" i="39" s="1"/>
  <c r="AI654" i="39"/>
  <c r="AL654" i="39" s="1"/>
  <c r="AI649" i="39"/>
  <c r="AL649" i="39" s="1"/>
  <c r="AI644" i="39"/>
  <c r="AL644" i="39" s="1"/>
  <c r="AI638" i="39"/>
  <c r="AL638" i="39" s="1"/>
  <c r="AI633" i="39"/>
  <c r="AL633" i="39" s="1"/>
  <c r="AI631" i="39"/>
  <c r="AL631" i="39" s="1"/>
  <c r="AI627" i="39"/>
  <c r="AL627" i="39" s="1"/>
  <c r="AI623" i="39"/>
  <c r="AL623" i="39" s="1"/>
  <c r="AI619" i="39"/>
  <c r="AL619" i="39" s="1"/>
  <c r="AI615" i="39"/>
  <c r="AL615" i="39" s="1"/>
  <c r="AI611" i="39"/>
  <c r="AL611" i="39" s="1"/>
  <c r="AI798" i="39"/>
  <c r="AL798" i="39" s="1"/>
  <c r="AI707" i="39"/>
  <c r="AL707" i="39" s="1"/>
  <c r="AI688" i="39"/>
  <c r="AL688" i="39" s="1"/>
  <c r="AI669" i="39"/>
  <c r="AL669" i="39" s="1"/>
  <c r="AI645" i="39"/>
  <c r="AL645" i="39" s="1"/>
  <c r="AI628" i="39"/>
  <c r="AL628" i="39" s="1"/>
  <c r="AI614" i="39"/>
  <c r="AL614" i="39" s="1"/>
  <c r="AI609" i="39"/>
  <c r="AL609" i="39" s="1"/>
  <c r="AI604" i="39"/>
  <c r="AL604" i="39" s="1"/>
  <c r="AI600" i="39"/>
  <c r="AL600" i="39" s="1"/>
  <c r="AI596" i="39"/>
  <c r="AL596" i="39" s="1"/>
  <c r="AI592" i="39"/>
  <c r="AL592" i="39" s="1"/>
  <c r="AI588" i="39"/>
  <c r="AL588" i="39" s="1"/>
  <c r="AI584" i="39"/>
  <c r="AL584" i="39" s="1"/>
  <c r="AI580" i="39"/>
  <c r="AL580" i="39" s="1"/>
  <c r="AI576" i="39"/>
  <c r="AL576" i="39" s="1"/>
  <c r="AI572" i="39"/>
  <c r="AL572" i="39" s="1"/>
  <c r="AI568" i="39"/>
  <c r="AL568" i="39" s="1"/>
  <c r="AI564" i="39"/>
  <c r="AL564" i="39" s="1"/>
  <c r="AI560" i="39"/>
  <c r="AL560" i="39" s="1"/>
  <c r="AI556" i="39"/>
  <c r="AL556" i="39" s="1"/>
  <c r="AI552" i="39"/>
  <c r="AL552" i="39" s="1"/>
  <c r="AI548" i="39"/>
  <c r="AL548" i="39" s="1"/>
  <c r="AI544" i="39"/>
  <c r="AL544" i="39" s="1"/>
  <c r="AI540" i="39"/>
  <c r="AL540" i="39" s="1"/>
  <c r="AI536" i="39"/>
  <c r="AL536" i="39" s="1"/>
  <c r="AI532" i="39"/>
  <c r="AL532" i="39" s="1"/>
  <c r="AI528" i="39"/>
  <c r="AL528" i="39" s="1"/>
  <c r="AI524" i="39"/>
  <c r="AL524" i="39" s="1"/>
  <c r="AI520" i="39"/>
  <c r="AL520" i="39" s="1"/>
  <c r="AI516" i="39"/>
  <c r="AL516" i="39" s="1"/>
  <c r="AI512" i="39"/>
  <c r="AL512" i="39" s="1"/>
  <c r="AI508" i="39"/>
  <c r="AL508" i="39" s="1"/>
  <c r="AI504" i="39"/>
  <c r="AL504" i="39" s="1"/>
  <c r="AI500" i="39"/>
  <c r="AL500" i="39" s="1"/>
  <c r="AI496" i="39"/>
  <c r="AL496" i="39" s="1"/>
  <c r="AI492" i="39"/>
  <c r="AL492" i="39" s="1"/>
  <c r="AI488" i="39"/>
  <c r="AL488" i="39" s="1"/>
  <c r="AI484" i="39"/>
  <c r="AL484" i="39" s="1"/>
  <c r="AI480" i="39"/>
  <c r="AL480" i="39" s="1"/>
  <c r="AI476" i="39"/>
  <c r="AL476" i="39" s="1"/>
  <c r="AI472" i="39"/>
  <c r="AL472" i="39" s="1"/>
  <c r="AI468" i="39"/>
  <c r="AL468" i="39" s="1"/>
  <c r="AI464" i="39"/>
  <c r="AL464" i="39" s="1"/>
  <c r="AI460" i="39"/>
  <c r="AL460" i="39" s="1"/>
  <c r="AI456" i="39"/>
  <c r="AL456" i="39" s="1"/>
  <c r="AI656" i="39"/>
  <c r="AL656" i="39" s="1"/>
  <c r="AI632" i="39"/>
  <c r="AL632" i="39" s="1"/>
  <c r="AI610" i="39"/>
  <c r="AL610" i="39" s="1"/>
  <c r="AI605" i="39"/>
  <c r="AL605" i="39" s="1"/>
  <c r="AI601" i="39"/>
  <c r="AL601" i="39" s="1"/>
  <c r="AI597" i="39"/>
  <c r="AL597" i="39" s="1"/>
  <c r="AI593" i="39"/>
  <c r="AL593" i="39" s="1"/>
  <c r="AI589" i="39"/>
  <c r="AL589" i="39" s="1"/>
  <c r="AI585" i="39"/>
  <c r="AL585" i="39" s="1"/>
  <c r="AI581" i="39"/>
  <c r="AL581" i="39" s="1"/>
  <c r="AI577" i="39"/>
  <c r="AL577" i="39" s="1"/>
  <c r="AI573" i="39"/>
  <c r="AL573" i="39" s="1"/>
  <c r="AI569" i="39"/>
  <c r="AL569" i="39" s="1"/>
  <c r="AI565" i="39"/>
  <c r="AL565" i="39" s="1"/>
  <c r="AI561" i="39"/>
  <c r="AL561" i="39" s="1"/>
  <c r="AI557" i="39"/>
  <c r="AL557" i="39" s="1"/>
  <c r="AI553" i="39"/>
  <c r="AL553" i="39" s="1"/>
  <c r="AI549" i="39"/>
  <c r="AL549" i="39" s="1"/>
  <c r="AI545" i="39"/>
  <c r="AL545" i="39" s="1"/>
  <c r="AI541" i="39"/>
  <c r="AL541" i="39" s="1"/>
  <c r="AI537" i="39"/>
  <c r="AL537" i="39" s="1"/>
  <c r="AI533" i="39"/>
  <c r="AL533" i="39" s="1"/>
  <c r="AI529" i="39"/>
  <c r="AL529" i="39" s="1"/>
  <c r="AI525" i="39"/>
  <c r="AL525" i="39" s="1"/>
  <c r="AI521" i="39"/>
  <c r="AL521" i="39" s="1"/>
  <c r="AI517" i="39"/>
  <c r="AL517" i="39" s="1"/>
  <c r="AI513" i="39"/>
  <c r="AL513" i="39" s="1"/>
  <c r="AI509" i="39"/>
  <c r="AL509" i="39" s="1"/>
  <c r="AI505" i="39"/>
  <c r="AL505" i="39" s="1"/>
  <c r="AI501" i="39"/>
  <c r="AL501" i="39" s="1"/>
  <c r="AI497" i="39"/>
  <c r="AL497" i="39" s="1"/>
  <c r="AI493" i="39"/>
  <c r="AL493" i="39" s="1"/>
  <c r="AI489" i="39"/>
  <c r="AL489" i="39" s="1"/>
  <c r="AI485" i="39"/>
  <c r="AL485" i="39" s="1"/>
  <c r="AI481" i="39"/>
  <c r="AL481" i="39" s="1"/>
  <c r="AI477" i="39"/>
  <c r="AL477" i="39" s="1"/>
  <c r="AI473" i="39"/>
  <c r="AL473" i="39" s="1"/>
  <c r="AI469" i="39"/>
  <c r="AL469" i="39" s="1"/>
  <c r="AI465" i="39"/>
  <c r="AL465" i="39" s="1"/>
  <c r="AI461" i="39"/>
  <c r="AL461" i="39" s="1"/>
  <c r="AI457" i="39"/>
  <c r="AL457" i="39" s="1"/>
  <c r="AI453" i="39"/>
  <c r="AL453" i="39" s="1"/>
  <c r="AI449" i="39"/>
  <c r="AL449" i="39" s="1"/>
  <c r="AI448" i="39"/>
  <c r="AL448" i="39" s="1"/>
  <c r="AI763" i="39"/>
  <c r="AL763" i="39" s="1"/>
  <c r="AI742" i="39"/>
  <c r="AL742" i="39" s="1"/>
  <c r="AI650" i="39"/>
  <c r="AL650" i="39" s="1"/>
  <c r="AI640" i="39"/>
  <c r="AL640" i="39" s="1"/>
  <c r="AI620" i="39"/>
  <c r="AL620" i="39" s="1"/>
  <c r="AI616" i="39"/>
  <c r="AL616" i="39" s="1"/>
  <c r="AI612" i="39"/>
  <c r="AL612" i="39" s="1"/>
  <c r="AI606" i="39"/>
  <c r="AL606" i="39" s="1"/>
  <c r="AI602" i="39"/>
  <c r="AL602" i="39" s="1"/>
  <c r="AI598" i="39"/>
  <c r="AL598" i="39" s="1"/>
  <c r="AI594" i="39"/>
  <c r="AL594" i="39" s="1"/>
  <c r="AI590" i="39"/>
  <c r="AL590" i="39" s="1"/>
  <c r="AI586" i="39"/>
  <c r="AL586" i="39" s="1"/>
  <c r="AI582" i="39"/>
  <c r="AL582" i="39" s="1"/>
  <c r="AI578" i="39"/>
  <c r="AL578" i="39" s="1"/>
  <c r="AI574" i="39"/>
  <c r="AL574" i="39" s="1"/>
  <c r="AI570" i="39"/>
  <c r="AL570" i="39" s="1"/>
  <c r="AI566" i="39"/>
  <c r="AL566" i="39" s="1"/>
  <c r="AI562" i="39"/>
  <c r="AL562" i="39" s="1"/>
  <c r="AI558" i="39"/>
  <c r="AL558" i="39" s="1"/>
  <c r="AI554" i="39"/>
  <c r="AL554" i="39" s="1"/>
  <c r="AI550" i="39"/>
  <c r="AL550" i="39" s="1"/>
  <c r="AI546" i="39"/>
  <c r="AL546" i="39" s="1"/>
  <c r="AI542" i="39"/>
  <c r="AL542" i="39" s="1"/>
  <c r="AI538" i="39"/>
  <c r="AL538" i="39" s="1"/>
  <c r="AI534" i="39"/>
  <c r="AL534" i="39" s="1"/>
  <c r="AI530" i="39"/>
  <c r="AL530" i="39" s="1"/>
  <c r="AI526" i="39"/>
  <c r="AL526" i="39" s="1"/>
  <c r="AI522" i="39"/>
  <c r="AL522" i="39" s="1"/>
  <c r="AI518" i="39"/>
  <c r="AL518" i="39" s="1"/>
  <c r="AI514" i="39"/>
  <c r="AL514" i="39" s="1"/>
  <c r="AI510" i="39"/>
  <c r="AL510" i="39" s="1"/>
  <c r="AI506" i="39"/>
  <c r="AL506" i="39" s="1"/>
  <c r="AI502" i="39"/>
  <c r="AL502" i="39" s="1"/>
  <c r="AI498" i="39"/>
  <c r="AL498" i="39" s="1"/>
  <c r="AI494" i="39"/>
  <c r="AL494" i="39" s="1"/>
  <c r="AI490" i="39"/>
  <c r="AL490" i="39" s="1"/>
  <c r="AI486" i="39"/>
  <c r="AL486" i="39" s="1"/>
  <c r="AI482" i="39"/>
  <c r="AL482" i="39" s="1"/>
  <c r="AI478" i="39"/>
  <c r="AL478" i="39" s="1"/>
  <c r="AI474" i="39"/>
  <c r="AL474" i="39" s="1"/>
  <c r="AI470" i="39"/>
  <c r="AL470" i="39" s="1"/>
  <c r="AI466" i="39"/>
  <c r="AL466" i="39" s="1"/>
  <c r="AI462" i="39"/>
  <c r="AL462" i="39" s="1"/>
  <c r="AI458" i="39"/>
  <c r="AL458" i="39" s="1"/>
  <c r="AI699" i="39"/>
  <c r="AL699" i="39" s="1"/>
  <c r="AI599" i="39"/>
  <c r="AL599" i="39" s="1"/>
  <c r="AI583" i="39"/>
  <c r="AL583" i="39" s="1"/>
  <c r="AI567" i="39"/>
  <c r="AL567" i="39" s="1"/>
  <c r="AI551" i="39"/>
  <c r="AL551" i="39" s="1"/>
  <c r="AI535" i="39"/>
  <c r="AL535" i="39" s="1"/>
  <c r="AI519" i="39"/>
  <c r="AL519" i="39" s="1"/>
  <c r="AI503" i="39"/>
  <c r="AL503" i="39" s="1"/>
  <c r="AI487" i="39"/>
  <c r="AL487" i="39" s="1"/>
  <c r="AI471" i="39"/>
  <c r="AL471" i="39" s="1"/>
  <c r="AI452" i="39"/>
  <c r="AL452" i="39" s="1"/>
  <c r="AI446" i="39"/>
  <c r="AL446" i="39" s="1"/>
  <c r="AI439" i="39"/>
  <c r="AL439" i="39" s="1"/>
  <c r="AI434" i="39"/>
  <c r="AL434" i="39" s="1"/>
  <c r="AI429" i="39"/>
  <c r="AL429" i="39" s="1"/>
  <c r="AI428" i="39"/>
  <c r="AL428" i="39" s="1"/>
  <c r="AI423" i="39"/>
  <c r="AL423" i="39" s="1"/>
  <c r="AI418" i="39"/>
  <c r="AL418" i="39" s="1"/>
  <c r="AI413" i="39"/>
  <c r="AL413" i="39" s="1"/>
  <c r="AI412" i="39"/>
  <c r="AL412" i="39" s="1"/>
  <c r="AI407" i="39"/>
  <c r="AL407" i="39" s="1"/>
  <c r="AI402" i="39"/>
  <c r="AL402" i="39" s="1"/>
  <c r="AI397" i="39"/>
  <c r="AL397" i="39" s="1"/>
  <c r="AI396" i="39"/>
  <c r="AL396" i="39" s="1"/>
  <c r="AI391" i="39"/>
  <c r="AL391" i="39" s="1"/>
  <c r="AI386" i="39"/>
  <c r="AL386" i="39" s="1"/>
  <c r="AI381" i="39"/>
  <c r="AL381" i="39" s="1"/>
  <c r="AI380" i="39"/>
  <c r="AL380" i="39" s="1"/>
  <c r="AI375" i="39"/>
  <c r="AL375" i="39" s="1"/>
  <c r="AI370" i="39"/>
  <c r="AL370" i="39" s="1"/>
  <c r="AI365" i="39"/>
  <c r="AL365" i="39" s="1"/>
  <c r="AI364" i="39"/>
  <c r="AL364" i="39" s="1"/>
  <c r="AI359" i="39"/>
  <c r="AL359" i="39" s="1"/>
  <c r="AI354" i="39"/>
  <c r="AL354" i="39" s="1"/>
  <c r="AI841" i="39"/>
  <c r="AL841" i="39" s="1"/>
  <c r="AI613" i="39"/>
  <c r="AL613" i="39" s="1"/>
  <c r="AI603" i="39"/>
  <c r="AL603" i="39" s="1"/>
  <c r="AI587" i="39"/>
  <c r="AL587" i="39" s="1"/>
  <c r="AI571" i="39"/>
  <c r="AL571" i="39" s="1"/>
  <c r="AI555" i="39"/>
  <c r="AL555" i="39" s="1"/>
  <c r="AI539" i="39"/>
  <c r="AL539" i="39" s="1"/>
  <c r="AI523" i="39"/>
  <c r="AL523" i="39" s="1"/>
  <c r="AI507" i="39"/>
  <c r="AL507" i="39" s="1"/>
  <c r="AI491" i="39"/>
  <c r="AL491" i="39" s="1"/>
  <c r="AI475" i="39"/>
  <c r="AL475" i="39" s="1"/>
  <c r="AI459" i="39"/>
  <c r="AL459" i="39" s="1"/>
  <c r="AI454" i="39"/>
  <c r="AL454" i="39" s="1"/>
  <c r="AI447" i="39"/>
  <c r="AL447" i="39" s="1"/>
  <c r="AI441" i="39"/>
  <c r="AL441" i="39" s="1"/>
  <c r="AI440" i="39"/>
  <c r="AL440" i="39" s="1"/>
  <c r="AI435" i="39"/>
  <c r="AL435" i="39" s="1"/>
  <c r="AI430" i="39"/>
  <c r="AL430" i="39" s="1"/>
  <c r="AI425" i="39"/>
  <c r="AL425" i="39" s="1"/>
  <c r="AI424" i="39"/>
  <c r="AL424" i="39" s="1"/>
  <c r="AI419" i="39"/>
  <c r="AL419" i="39" s="1"/>
  <c r="AI414" i="39"/>
  <c r="AL414" i="39" s="1"/>
  <c r="AI409" i="39"/>
  <c r="AL409" i="39" s="1"/>
  <c r="AI408" i="39"/>
  <c r="AL408" i="39" s="1"/>
  <c r="AI403" i="39"/>
  <c r="AL403" i="39" s="1"/>
  <c r="AI398" i="39"/>
  <c r="AL398" i="39" s="1"/>
  <c r="AI393" i="39"/>
  <c r="AL393" i="39" s="1"/>
  <c r="AI392" i="39"/>
  <c r="AL392" i="39" s="1"/>
  <c r="AI387" i="39"/>
  <c r="AL387" i="39" s="1"/>
  <c r="AI382" i="39"/>
  <c r="AL382" i="39" s="1"/>
  <c r="AI377" i="39"/>
  <c r="AL377" i="39" s="1"/>
  <c r="AI376" i="39"/>
  <c r="AL376" i="39" s="1"/>
  <c r="AI371" i="39"/>
  <c r="AL371" i="39" s="1"/>
  <c r="AI366" i="39"/>
  <c r="AL366" i="39" s="1"/>
  <c r="AI361" i="39"/>
  <c r="AL361" i="39" s="1"/>
  <c r="AI360" i="39"/>
  <c r="AL360" i="39" s="1"/>
  <c r="AI355" i="39"/>
  <c r="AL355" i="39" s="1"/>
  <c r="AI678" i="39"/>
  <c r="AL678" i="39" s="1"/>
  <c r="AI634" i="39"/>
  <c r="AL634" i="39" s="1"/>
  <c r="AI607" i="39"/>
  <c r="AL607" i="39" s="1"/>
  <c r="AI591" i="39"/>
  <c r="AL591" i="39" s="1"/>
  <c r="AI575" i="39"/>
  <c r="AL575" i="39" s="1"/>
  <c r="AI559" i="39"/>
  <c r="AL559" i="39" s="1"/>
  <c r="AI543" i="39"/>
  <c r="AL543" i="39" s="1"/>
  <c r="AI527" i="39"/>
  <c r="AL527" i="39" s="1"/>
  <c r="AI511" i="39"/>
  <c r="AL511" i="39" s="1"/>
  <c r="AI495" i="39"/>
  <c r="AL495" i="39" s="1"/>
  <c r="AI479" i="39"/>
  <c r="AL479" i="39" s="1"/>
  <c r="AI463" i="39"/>
  <c r="AL463" i="39" s="1"/>
  <c r="AI455" i="39"/>
  <c r="AL455" i="39" s="1"/>
  <c r="AI450" i="39"/>
  <c r="AL450" i="39" s="1"/>
  <c r="AI442" i="39"/>
  <c r="AL442" i="39" s="1"/>
  <c r="AI437" i="39"/>
  <c r="AL437" i="39" s="1"/>
  <c r="AI436" i="39"/>
  <c r="AL436" i="39" s="1"/>
  <c r="AI431" i="39"/>
  <c r="AL431" i="39" s="1"/>
  <c r="AI426" i="39"/>
  <c r="AL426" i="39" s="1"/>
  <c r="AI421" i="39"/>
  <c r="AL421" i="39" s="1"/>
  <c r="AI420" i="39"/>
  <c r="AL420" i="39" s="1"/>
  <c r="AI415" i="39"/>
  <c r="AL415" i="39" s="1"/>
  <c r="AI410" i="39"/>
  <c r="AL410" i="39" s="1"/>
  <c r="AI405" i="39"/>
  <c r="AL405" i="39" s="1"/>
  <c r="AI404" i="39"/>
  <c r="AL404" i="39" s="1"/>
  <c r="AI399" i="39"/>
  <c r="AL399" i="39" s="1"/>
  <c r="AI394" i="39"/>
  <c r="AL394" i="39" s="1"/>
  <c r="AI389" i="39"/>
  <c r="AL389" i="39" s="1"/>
  <c r="AI388" i="39"/>
  <c r="AL388" i="39" s="1"/>
  <c r="AI383" i="39"/>
  <c r="AL383" i="39" s="1"/>
  <c r="AI378" i="39"/>
  <c r="AL378" i="39" s="1"/>
  <c r="AI373" i="39"/>
  <c r="AL373" i="39" s="1"/>
  <c r="AI372" i="39"/>
  <c r="AL372" i="39" s="1"/>
  <c r="AI367" i="39"/>
  <c r="AL367" i="39" s="1"/>
  <c r="AI362" i="39"/>
  <c r="AL362" i="39" s="1"/>
  <c r="AI357" i="39"/>
  <c r="AL357" i="39" s="1"/>
  <c r="AI356" i="39"/>
  <c r="AL356" i="39" s="1"/>
  <c r="AI351" i="39"/>
  <c r="AL351" i="39" s="1"/>
  <c r="AI661" i="39"/>
  <c r="AL661" i="39" s="1"/>
  <c r="AI547" i="39"/>
  <c r="AL547" i="39" s="1"/>
  <c r="AI483" i="39"/>
  <c r="AL483" i="39" s="1"/>
  <c r="AI445" i="39"/>
  <c r="AL445" i="39" s="1"/>
  <c r="AI433" i="39"/>
  <c r="AL433" i="39" s="1"/>
  <c r="AI432" i="39"/>
  <c r="AL432" i="39" s="1"/>
  <c r="AI411" i="39"/>
  <c r="AL411" i="39" s="1"/>
  <c r="AI390" i="39"/>
  <c r="AL390" i="39" s="1"/>
  <c r="AI369" i="39"/>
  <c r="AL369" i="39" s="1"/>
  <c r="AI368" i="39"/>
  <c r="AL368" i="39" s="1"/>
  <c r="AI718" i="39"/>
  <c r="AL718" i="39" s="1"/>
  <c r="AI617" i="39"/>
  <c r="AL617" i="39" s="1"/>
  <c r="AI563" i="39"/>
  <c r="AL563" i="39" s="1"/>
  <c r="AI499" i="39"/>
  <c r="AL499" i="39" s="1"/>
  <c r="AI438" i="39"/>
  <c r="AL438" i="39" s="1"/>
  <c r="AI417" i="39"/>
  <c r="AL417" i="39" s="1"/>
  <c r="AI416" i="39"/>
  <c r="AL416" i="39" s="1"/>
  <c r="AI395" i="39"/>
  <c r="AL395" i="39" s="1"/>
  <c r="AI374" i="39"/>
  <c r="AL374" i="39" s="1"/>
  <c r="AI353" i="39"/>
  <c r="AL353" i="39" s="1"/>
  <c r="AI352" i="39"/>
  <c r="AL352" i="39" s="1"/>
  <c r="AI579" i="39"/>
  <c r="AL579" i="39" s="1"/>
  <c r="AI515" i="39"/>
  <c r="AL515" i="39" s="1"/>
  <c r="AI443" i="39"/>
  <c r="AL443" i="39" s="1"/>
  <c r="AI422" i="39"/>
  <c r="AL422" i="39" s="1"/>
  <c r="AI401" i="39"/>
  <c r="AL401" i="39" s="1"/>
  <c r="AI400" i="39"/>
  <c r="AL400" i="39" s="1"/>
  <c r="AI379" i="39"/>
  <c r="AL379" i="39" s="1"/>
  <c r="AI358" i="39"/>
  <c r="AL358" i="39" s="1"/>
  <c r="M999" i="39"/>
  <c r="P999" i="39" s="1"/>
  <c r="M993" i="39"/>
  <c r="P993" i="39" s="1"/>
  <c r="M991" i="39"/>
  <c r="P991" i="39" s="1"/>
  <c r="M986" i="39"/>
  <c r="P986" i="39" s="1"/>
  <c r="M981" i="39"/>
  <c r="P981" i="39" s="1"/>
  <c r="M980" i="39"/>
  <c r="P980" i="39" s="1"/>
  <c r="M997" i="39"/>
  <c r="P997" i="39" s="1"/>
  <c r="M995" i="39"/>
  <c r="P995" i="39" s="1"/>
  <c r="M989" i="39"/>
  <c r="P989" i="39" s="1"/>
  <c r="M988" i="39"/>
  <c r="P988" i="39" s="1"/>
  <c r="M983" i="39"/>
  <c r="P983" i="39" s="1"/>
  <c r="M998" i="39"/>
  <c r="P998" i="39" s="1"/>
  <c r="M996" i="39"/>
  <c r="P996" i="39" s="1"/>
  <c r="M985" i="39"/>
  <c r="P985" i="39" s="1"/>
  <c r="M984" i="39"/>
  <c r="P984" i="39" s="1"/>
  <c r="M979" i="39"/>
  <c r="P979" i="39" s="1"/>
  <c r="M974" i="39"/>
  <c r="P974" i="39" s="1"/>
  <c r="M970" i="39"/>
  <c r="P970" i="39" s="1"/>
  <c r="M1000" i="39"/>
  <c r="P1000" i="39" s="1"/>
  <c r="M987" i="39"/>
  <c r="P987" i="39" s="1"/>
  <c r="M975" i="39"/>
  <c r="P975" i="39" s="1"/>
  <c r="M971" i="39"/>
  <c r="P971" i="39" s="1"/>
  <c r="M990" i="39"/>
  <c r="P990" i="39" s="1"/>
  <c r="M972" i="39"/>
  <c r="P972" i="39" s="1"/>
  <c r="M968" i="39"/>
  <c r="P968" i="39" s="1"/>
  <c r="M964" i="39"/>
  <c r="P964" i="39" s="1"/>
  <c r="M960" i="39"/>
  <c r="P960" i="39" s="1"/>
  <c r="M955" i="39"/>
  <c r="P955" i="39" s="1"/>
  <c r="M950" i="39"/>
  <c r="P950" i="39" s="1"/>
  <c r="M945" i="39"/>
  <c r="P945" i="39" s="1"/>
  <c r="M944" i="39"/>
  <c r="P944" i="39" s="1"/>
  <c r="M940" i="39"/>
  <c r="P940" i="39" s="1"/>
  <c r="M936" i="39"/>
  <c r="P936" i="39" s="1"/>
  <c r="M978" i="39"/>
  <c r="P978" i="39" s="1"/>
  <c r="M973" i="39"/>
  <c r="P973" i="39" s="1"/>
  <c r="M967" i="39"/>
  <c r="P967" i="39" s="1"/>
  <c r="M962" i="39"/>
  <c r="P962" i="39" s="1"/>
  <c r="M957" i="39"/>
  <c r="P957" i="39" s="1"/>
  <c r="M956" i="39"/>
  <c r="P956" i="39" s="1"/>
  <c r="M949" i="39"/>
  <c r="P949" i="39" s="1"/>
  <c r="M948" i="39"/>
  <c r="P948" i="39" s="1"/>
  <c r="M994" i="39"/>
  <c r="P994" i="39" s="1"/>
  <c r="M976" i="39"/>
  <c r="P976" i="39" s="1"/>
  <c r="M961" i="39"/>
  <c r="P961" i="39" s="1"/>
  <c r="M954" i="39"/>
  <c r="P954" i="39" s="1"/>
  <c r="M953" i="39"/>
  <c r="P953" i="39" s="1"/>
  <c r="M946" i="39"/>
  <c r="P946" i="39" s="1"/>
  <c r="M939" i="39"/>
  <c r="P939" i="39" s="1"/>
  <c r="M934" i="39"/>
  <c r="P934" i="39" s="1"/>
  <c r="M992" i="39"/>
  <c r="P992" i="39" s="1"/>
  <c r="M969" i="39"/>
  <c r="P969" i="39" s="1"/>
  <c r="M966" i="39"/>
  <c r="P966" i="39" s="1"/>
  <c r="M965" i="39"/>
  <c r="P965" i="39" s="1"/>
  <c r="M942" i="39"/>
  <c r="P942" i="39" s="1"/>
  <c r="M937" i="39"/>
  <c r="P937" i="39" s="1"/>
  <c r="M929" i="39"/>
  <c r="P929" i="39" s="1"/>
  <c r="M925" i="39"/>
  <c r="P925" i="39" s="1"/>
  <c r="M921" i="39"/>
  <c r="P921" i="39" s="1"/>
  <c r="M917" i="39"/>
  <c r="P917" i="39" s="1"/>
  <c r="M952" i="39"/>
  <c r="P952" i="39" s="1"/>
  <c r="M951" i="39"/>
  <c r="P951" i="39" s="1"/>
  <c r="M941" i="39"/>
  <c r="P941" i="39" s="1"/>
  <c r="M930" i="39"/>
  <c r="P930" i="39" s="1"/>
  <c r="M924" i="39"/>
  <c r="P924" i="39" s="1"/>
  <c r="M919" i="39"/>
  <c r="P919" i="39" s="1"/>
  <c r="M912" i="39"/>
  <c r="P912" i="39" s="1"/>
  <c r="M908" i="39"/>
  <c r="P908" i="39" s="1"/>
  <c r="M904" i="39"/>
  <c r="P904" i="39" s="1"/>
  <c r="M900" i="39"/>
  <c r="P900" i="39" s="1"/>
  <c r="M896" i="39"/>
  <c r="P896" i="39" s="1"/>
  <c r="M892" i="39"/>
  <c r="P892" i="39" s="1"/>
  <c r="M888" i="39"/>
  <c r="P888" i="39" s="1"/>
  <c r="M884" i="39"/>
  <c r="P884" i="39" s="1"/>
  <c r="M880" i="39"/>
  <c r="P880" i="39" s="1"/>
  <c r="M876" i="39"/>
  <c r="P876" i="39" s="1"/>
  <c r="M872" i="39"/>
  <c r="P872" i="39" s="1"/>
  <c r="M868" i="39"/>
  <c r="P868" i="39" s="1"/>
  <c r="M864" i="39"/>
  <c r="P864" i="39" s="1"/>
  <c r="M860" i="39"/>
  <c r="P860" i="39" s="1"/>
  <c r="M855" i="39"/>
  <c r="P855" i="39" s="1"/>
  <c r="M963" i="39"/>
  <c r="P963" i="39" s="1"/>
  <c r="M943" i="39"/>
  <c r="P943" i="39" s="1"/>
  <c r="M938" i="39"/>
  <c r="P938" i="39" s="1"/>
  <c r="M931" i="39"/>
  <c r="P931" i="39" s="1"/>
  <c r="M926" i="39"/>
  <c r="P926" i="39" s="1"/>
  <c r="M920" i="39"/>
  <c r="P920" i="39" s="1"/>
  <c r="M913" i="39"/>
  <c r="P913" i="39" s="1"/>
  <c r="M909" i="39"/>
  <c r="P909" i="39" s="1"/>
  <c r="M905" i="39"/>
  <c r="P905" i="39" s="1"/>
  <c r="M901" i="39"/>
  <c r="P901" i="39" s="1"/>
  <c r="M958" i="39"/>
  <c r="P958" i="39" s="1"/>
  <c r="M947" i="39"/>
  <c r="P947" i="39" s="1"/>
  <c r="M916" i="39"/>
  <c r="P916" i="39" s="1"/>
  <c r="M910" i="39"/>
  <c r="P910" i="39" s="1"/>
  <c r="M902" i="39"/>
  <c r="P902" i="39" s="1"/>
  <c r="M893" i="39"/>
  <c r="P893" i="39" s="1"/>
  <c r="M887" i="39"/>
  <c r="P887" i="39" s="1"/>
  <c r="M882" i="39"/>
  <c r="P882" i="39" s="1"/>
  <c r="M877" i="39"/>
  <c r="P877" i="39" s="1"/>
  <c r="M871" i="39"/>
  <c r="P871" i="39" s="1"/>
  <c r="M866" i="39"/>
  <c r="P866" i="39" s="1"/>
  <c r="M861" i="39"/>
  <c r="P861" i="39" s="1"/>
  <c r="M854" i="39"/>
  <c r="P854" i="39" s="1"/>
  <c r="M850" i="39"/>
  <c r="P850" i="39" s="1"/>
  <c r="M845" i="39"/>
  <c r="P845" i="39" s="1"/>
  <c r="M844" i="39"/>
  <c r="P844" i="39" s="1"/>
  <c r="M840" i="39"/>
  <c r="P840" i="39" s="1"/>
  <c r="M982" i="39"/>
  <c r="P982" i="39" s="1"/>
  <c r="M977" i="39"/>
  <c r="P977" i="39" s="1"/>
  <c r="M933" i="39"/>
  <c r="P933" i="39" s="1"/>
  <c r="M928" i="39"/>
  <c r="P928" i="39" s="1"/>
  <c r="M923" i="39"/>
  <c r="P923" i="39" s="1"/>
  <c r="M918" i="39"/>
  <c r="P918" i="39" s="1"/>
  <c r="M911" i="39"/>
  <c r="P911" i="39" s="1"/>
  <c r="M903" i="39"/>
  <c r="P903" i="39" s="1"/>
  <c r="M894" i="39"/>
  <c r="P894" i="39" s="1"/>
  <c r="M889" i="39"/>
  <c r="P889" i="39" s="1"/>
  <c r="M883" i="39"/>
  <c r="P883" i="39" s="1"/>
  <c r="M878" i="39"/>
  <c r="P878" i="39" s="1"/>
  <c r="M873" i="39"/>
  <c r="P873" i="39" s="1"/>
  <c r="M867" i="39"/>
  <c r="P867" i="39" s="1"/>
  <c r="M862" i="39"/>
  <c r="P862" i="39" s="1"/>
  <c r="M857" i="39"/>
  <c r="P857" i="39" s="1"/>
  <c r="M856" i="39"/>
  <c r="P856" i="39" s="1"/>
  <c r="M851" i="39"/>
  <c r="P851" i="39" s="1"/>
  <c r="M846" i="39"/>
  <c r="P846" i="39" s="1"/>
  <c r="M841" i="39"/>
  <c r="P841" i="39" s="1"/>
  <c r="M837" i="39"/>
  <c r="P837" i="39" s="1"/>
  <c r="M833" i="39"/>
  <c r="P833" i="39" s="1"/>
  <c r="M829" i="39"/>
  <c r="P829" i="39" s="1"/>
  <c r="M825" i="39"/>
  <c r="P825" i="39" s="1"/>
  <c r="M823" i="39"/>
  <c r="P823" i="39" s="1"/>
  <c r="M935" i="39"/>
  <c r="P935" i="39" s="1"/>
  <c r="M927" i="39"/>
  <c r="P927" i="39" s="1"/>
  <c r="M906" i="39"/>
  <c r="P906" i="39" s="1"/>
  <c r="M879" i="39"/>
  <c r="P879" i="39" s="1"/>
  <c r="M874" i="39"/>
  <c r="P874" i="39" s="1"/>
  <c r="M869" i="39"/>
  <c r="P869" i="39" s="1"/>
  <c r="M853" i="39"/>
  <c r="P853" i="39" s="1"/>
  <c r="M852" i="39"/>
  <c r="P852" i="39" s="1"/>
  <c r="M842" i="39"/>
  <c r="P842" i="39" s="1"/>
  <c r="M838" i="39"/>
  <c r="P838" i="39" s="1"/>
  <c r="M832" i="39"/>
  <c r="P832" i="39" s="1"/>
  <c r="M827" i="39"/>
  <c r="P827" i="39" s="1"/>
  <c r="M819" i="39"/>
  <c r="P819" i="39" s="1"/>
  <c r="M907" i="39"/>
  <c r="P907" i="39" s="1"/>
  <c r="M891" i="39"/>
  <c r="P891" i="39" s="1"/>
  <c r="M886" i="39"/>
  <c r="P886" i="39" s="1"/>
  <c r="M881" i="39"/>
  <c r="P881" i="39" s="1"/>
  <c r="M859" i="39"/>
  <c r="P859" i="39" s="1"/>
  <c r="M843" i="39"/>
  <c r="P843" i="39" s="1"/>
  <c r="M834" i="39"/>
  <c r="P834" i="39" s="1"/>
  <c r="M828" i="39"/>
  <c r="P828" i="39" s="1"/>
  <c r="M821" i="39"/>
  <c r="P821" i="39" s="1"/>
  <c r="M820" i="39"/>
  <c r="P820" i="39" s="1"/>
  <c r="M817" i="39"/>
  <c r="P817" i="39" s="1"/>
  <c r="M813" i="39"/>
  <c r="P813" i="39" s="1"/>
  <c r="M809" i="39"/>
  <c r="P809" i="39" s="1"/>
  <c r="M807" i="39"/>
  <c r="P807" i="39" s="1"/>
  <c r="M802" i="39"/>
  <c r="P802" i="39" s="1"/>
  <c r="M798" i="39"/>
  <c r="P798" i="39" s="1"/>
  <c r="M794" i="39"/>
  <c r="P794" i="39" s="1"/>
  <c r="M792" i="39"/>
  <c r="P792" i="39" s="1"/>
  <c r="M959" i="39"/>
  <c r="P959" i="39" s="1"/>
  <c r="M932" i="39"/>
  <c r="P932" i="39" s="1"/>
  <c r="M922" i="39"/>
  <c r="P922" i="39" s="1"/>
  <c r="M914" i="39"/>
  <c r="P914" i="39" s="1"/>
  <c r="M898" i="39"/>
  <c r="P898" i="39" s="1"/>
  <c r="M895" i="39"/>
  <c r="P895" i="39" s="1"/>
  <c r="M890" i="39"/>
  <c r="P890" i="39" s="1"/>
  <c r="M885" i="39"/>
  <c r="P885" i="39" s="1"/>
  <c r="M863" i="39"/>
  <c r="P863" i="39" s="1"/>
  <c r="M858" i="39"/>
  <c r="P858" i="39" s="1"/>
  <c r="M847" i="39"/>
  <c r="P847" i="39" s="1"/>
  <c r="M835" i="39"/>
  <c r="P835" i="39" s="1"/>
  <c r="M830" i="39"/>
  <c r="P830" i="39" s="1"/>
  <c r="M822" i="39"/>
  <c r="P822" i="39" s="1"/>
  <c r="M818" i="39"/>
  <c r="P818" i="39" s="1"/>
  <c r="M814" i="39"/>
  <c r="P814" i="39" s="1"/>
  <c r="M810" i="39"/>
  <c r="P810" i="39" s="1"/>
  <c r="M808" i="39"/>
  <c r="P808" i="39" s="1"/>
  <c r="M803" i="39"/>
  <c r="P803" i="39" s="1"/>
  <c r="M799" i="39"/>
  <c r="P799" i="39" s="1"/>
  <c r="M795" i="39"/>
  <c r="P795" i="39" s="1"/>
  <c r="M789" i="39"/>
  <c r="P789" i="39" s="1"/>
  <c r="M788" i="39"/>
  <c r="P788" i="39" s="1"/>
  <c r="M784" i="39"/>
  <c r="P784" i="39" s="1"/>
  <c r="M780" i="39"/>
  <c r="P780" i="39" s="1"/>
  <c r="M899" i="39"/>
  <c r="P899" i="39" s="1"/>
  <c r="M870" i="39"/>
  <c r="P870" i="39" s="1"/>
  <c r="M849" i="39"/>
  <c r="P849" i="39" s="1"/>
  <c r="M816" i="39"/>
  <c r="P816" i="39" s="1"/>
  <c r="M806" i="39"/>
  <c r="P806" i="39" s="1"/>
  <c r="M797" i="39"/>
  <c r="P797" i="39" s="1"/>
  <c r="M785" i="39"/>
  <c r="P785" i="39" s="1"/>
  <c r="M779" i="39"/>
  <c r="P779" i="39" s="1"/>
  <c r="M777" i="39"/>
  <c r="P777" i="39" s="1"/>
  <c r="M775" i="39"/>
  <c r="P775" i="39" s="1"/>
  <c r="M770" i="39"/>
  <c r="P770" i="39" s="1"/>
  <c r="M766" i="39"/>
  <c r="P766" i="39" s="1"/>
  <c r="M762" i="39"/>
  <c r="P762" i="39" s="1"/>
  <c r="M760" i="39"/>
  <c r="P760" i="39" s="1"/>
  <c r="M755" i="39"/>
  <c r="P755" i="39" s="1"/>
  <c r="M751" i="39"/>
  <c r="P751" i="39" s="1"/>
  <c r="M747" i="39"/>
  <c r="P747" i="39" s="1"/>
  <c r="M741" i="39"/>
  <c r="P741" i="39" s="1"/>
  <c r="M740" i="39"/>
  <c r="P740" i="39" s="1"/>
  <c r="M736" i="39"/>
  <c r="P736" i="39" s="1"/>
  <c r="M732" i="39"/>
  <c r="P732" i="39" s="1"/>
  <c r="M726" i="39"/>
  <c r="P726" i="39" s="1"/>
  <c r="M915" i="39"/>
  <c r="P915" i="39" s="1"/>
  <c r="M875" i="39"/>
  <c r="P875" i="39" s="1"/>
  <c r="M831" i="39"/>
  <c r="P831" i="39" s="1"/>
  <c r="M824" i="39"/>
  <c r="P824" i="39" s="1"/>
  <c r="M811" i="39"/>
  <c r="P811" i="39" s="1"/>
  <c r="M800" i="39"/>
  <c r="P800" i="39" s="1"/>
  <c r="M790" i="39"/>
  <c r="P790" i="39" s="1"/>
  <c r="M786" i="39"/>
  <c r="P786" i="39" s="1"/>
  <c r="M781" i="39"/>
  <c r="P781" i="39" s="1"/>
  <c r="M778" i="39"/>
  <c r="P778" i="39" s="1"/>
  <c r="M776" i="39"/>
  <c r="P776" i="39" s="1"/>
  <c r="M771" i="39"/>
  <c r="P771" i="39" s="1"/>
  <c r="M767" i="39"/>
  <c r="P767" i="39" s="1"/>
  <c r="M763" i="39"/>
  <c r="P763" i="39" s="1"/>
  <c r="M757" i="39"/>
  <c r="P757" i="39" s="1"/>
  <c r="M756" i="39"/>
  <c r="P756" i="39" s="1"/>
  <c r="M752" i="39"/>
  <c r="P752" i="39" s="1"/>
  <c r="M748" i="39"/>
  <c r="P748" i="39" s="1"/>
  <c r="M742" i="39"/>
  <c r="P742" i="39" s="1"/>
  <c r="M737" i="39"/>
  <c r="P737" i="39" s="1"/>
  <c r="M733" i="39"/>
  <c r="P733" i="39" s="1"/>
  <c r="M729" i="39"/>
  <c r="P729" i="39" s="1"/>
  <c r="M727" i="39"/>
  <c r="P727" i="39" s="1"/>
  <c r="M722" i="39"/>
  <c r="P722" i="39" s="1"/>
  <c r="M718" i="39"/>
  <c r="P718" i="39" s="1"/>
  <c r="M714" i="39"/>
  <c r="P714" i="39" s="1"/>
  <c r="M712" i="39"/>
  <c r="P712" i="39" s="1"/>
  <c r="M707" i="39"/>
  <c r="P707" i="39" s="1"/>
  <c r="M703" i="39"/>
  <c r="P703" i="39" s="1"/>
  <c r="M699" i="39"/>
  <c r="P699" i="39" s="1"/>
  <c r="M693" i="39"/>
  <c r="P693" i="39" s="1"/>
  <c r="M692" i="39"/>
  <c r="P692" i="39" s="1"/>
  <c r="M688" i="39"/>
  <c r="P688" i="39" s="1"/>
  <c r="M684" i="39"/>
  <c r="P684" i="39" s="1"/>
  <c r="M678" i="39"/>
  <c r="P678" i="39" s="1"/>
  <c r="M673" i="39"/>
  <c r="P673" i="39" s="1"/>
  <c r="M669" i="39"/>
  <c r="P669" i="39" s="1"/>
  <c r="M665" i="39"/>
  <c r="P665" i="39" s="1"/>
  <c r="M661" i="39"/>
  <c r="P661" i="39" s="1"/>
  <c r="M657" i="39"/>
  <c r="P657" i="39" s="1"/>
  <c r="M653" i="39"/>
  <c r="P653" i="39" s="1"/>
  <c r="M649" i="39"/>
  <c r="P649" i="39" s="1"/>
  <c r="M645" i="39"/>
  <c r="P645" i="39" s="1"/>
  <c r="M641" i="39"/>
  <c r="P641" i="39" s="1"/>
  <c r="M637" i="39"/>
  <c r="P637" i="39" s="1"/>
  <c r="M633" i="39"/>
  <c r="P633" i="39" s="1"/>
  <c r="M897" i="39"/>
  <c r="P897" i="39" s="1"/>
  <c r="M848" i="39"/>
  <c r="P848" i="39" s="1"/>
  <c r="M812" i="39"/>
  <c r="P812" i="39" s="1"/>
  <c r="M801" i="39"/>
  <c r="P801" i="39" s="1"/>
  <c r="M793" i="39"/>
  <c r="P793" i="39" s="1"/>
  <c r="M791" i="39"/>
  <c r="P791" i="39" s="1"/>
  <c r="M787" i="39"/>
  <c r="P787" i="39" s="1"/>
  <c r="M782" i="39"/>
  <c r="P782" i="39" s="1"/>
  <c r="M773" i="39"/>
  <c r="P773" i="39" s="1"/>
  <c r="M772" i="39"/>
  <c r="P772" i="39" s="1"/>
  <c r="M768" i="39"/>
  <c r="P768" i="39" s="1"/>
  <c r="M764" i="39"/>
  <c r="P764" i="39" s="1"/>
  <c r="M758" i="39"/>
  <c r="P758" i="39" s="1"/>
  <c r="M753" i="39"/>
  <c r="P753" i="39" s="1"/>
  <c r="M749" i="39"/>
  <c r="P749" i="39" s="1"/>
  <c r="M745" i="39"/>
  <c r="P745" i="39" s="1"/>
  <c r="M743" i="39"/>
  <c r="P743" i="39" s="1"/>
  <c r="M738" i="39"/>
  <c r="P738" i="39" s="1"/>
  <c r="M734" i="39"/>
  <c r="P734" i="39" s="1"/>
  <c r="M730" i="39"/>
  <c r="P730" i="39" s="1"/>
  <c r="M728" i="39"/>
  <c r="P728" i="39" s="1"/>
  <c r="M723" i="39"/>
  <c r="P723" i="39" s="1"/>
  <c r="M719" i="39"/>
  <c r="P719" i="39" s="1"/>
  <c r="M715" i="39"/>
  <c r="P715" i="39" s="1"/>
  <c r="M709" i="39"/>
  <c r="P709" i="39" s="1"/>
  <c r="M708" i="39"/>
  <c r="P708" i="39" s="1"/>
  <c r="M704" i="39"/>
  <c r="P704" i="39" s="1"/>
  <c r="M700" i="39"/>
  <c r="P700" i="39" s="1"/>
  <c r="M694" i="39"/>
  <c r="P694" i="39" s="1"/>
  <c r="M689" i="39"/>
  <c r="P689" i="39" s="1"/>
  <c r="M685" i="39"/>
  <c r="P685" i="39" s="1"/>
  <c r="M681" i="39"/>
  <c r="P681" i="39" s="1"/>
  <c r="M679" i="39"/>
  <c r="P679" i="39" s="1"/>
  <c r="M674" i="39"/>
  <c r="P674" i="39" s="1"/>
  <c r="M670" i="39"/>
  <c r="P670" i="39" s="1"/>
  <c r="M666" i="39"/>
  <c r="P666" i="39" s="1"/>
  <c r="M839" i="39"/>
  <c r="P839" i="39" s="1"/>
  <c r="M804" i="39"/>
  <c r="P804" i="39" s="1"/>
  <c r="M783" i="39"/>
  <c r="P783" i="39" s="1"/>
  <c r="M765" i="39"/>
  <c r="P765" i="39" s="1"/>
  <c r="M746" i="39"/>
  <c r="P746" i="39" s="1"/>
  <c r="M744" i="39"/>
  <c r="P744" i="39" s="1"/>
  <c r="M725" i="39"/>
  <c r="P725" i="39" s="1"/>
  <c r="M717" i="39"/>
  <c r="P717" i="39" s="1"/>
  <c r="M706" i="39"/>
  <c r="P706" i="39" s="1"/>
  <c r="M698" i="39"/>
  <c r="P698" i="39" s="1"/>
  <c r="M696" i="39"/>
  <c r="P696" i="39" s="1"/>
  <c r="M687" i="39"/>
  <c r="P687" i="39" s="1"/>
  <c r="M677" i="39"/>
  <c r="P677" i="39" s="1"/>
  <c r="M676" i="39"/>
  <c r="P676" i="39" s="1"/>
  <c r="M668" i="39"/>
  <c r="P668" i="39" s="1"/>
  <c r="M660" i="39"/>
  <c r="P660" i="39" s="1"/>
  <c r="M655" i="39"/>
  <c r="P655" i="39" s="1"/>
  <c r="M650" i="39"/>
  <c r="P650" i="39" s="1"/>
  <c r="M644" i="39"/>
  <c r="P644" i="39" s="1"/>
  <c r="M639" i="39"/>
  <c r="P639" i="39" s="1"/>
  <c r="M634" i="39"/>
  <c r="P634" i="39" s="1"/>
  <c r="M631" i="39"/>
  <c r="P631" i="39" s="1"/>
  <c r="M627" i="39"/>
  <c r="P627" i="39" s="1"/>
  <c r="M623" i="39"/>
  <c r="P623" i="39" s="1"/>
  <c r="M619" i="39"/>
  <c r="P619" i="39" s="1"/>
  <c r="M865" i="39"/>
  <c r="P865" i="39" s="1"/>
  <c r="M826" i="39"/>
  <c r="P826" i="39" s="1"/>
  <c r="M769" i="39"/>
  <c r="P769" i="39" s="1"/>
  <c r="M750" i="39"/>
  <c r="P750" i="39" s="1"/>
  <c r="M731" i="39"/>
  <c r="P731" i="39" s="1"/>
  <c r="M720" i="39"/>
  <c r="P720" i="39" s="1"/>
  <c r="M710" i="39"/>
  <c r="P710" i="39" s="1"/>
  <c r="M701" i="39"/>
  <c r="P701" i="39" s="1"/>
  <c r="M690" i="39"/>
  <c r="P690" i="39" s="1"/>
  <c r="M682" i="39"/>
  <c r="P682" i="39" s="1"/>
  <c r="M680" i="39"/>
  <c r="P680" i="39" s="1"/>
  <c r="M671" i="39"/>
  <c r="P671" i="39" s="1"/>
  <c r="M662" i="39"/>
  <c r="P662" i="39" s="1"/>
  <c r="M656" i="39"/>
  <c r="P656" i="39" s="1"/>
  <c r="M651" i="39"/>
  <c r="P651" i="39" s="1"/>
  <c r="M646" i="39"/>
  <c r="P646" i="39" s="1"/>
  <c r="M640" i="39"/>
  <c r="P640" i="39" s="1"/>
  <c r="M635" i="39"/>
  <c r="P635" i="39" s="1"/>
  <c r="M632" i="39"/>
  <c r="P632" i="39" s="1"/>
  <c r="M628" i="39"/>
  <c r="P628" i="39" s="1"/>
  <c r="M624" i="39"/>
  <c r="P624" i="39" s="1"/>
  <c r="M620" i="39"/>
  <c r="P620" i="39" s="1"/>
  <c r="M616" i="39"/>
  <c r="P616" i="39" s="1"/>
  <c r="M836" i="39"/>
  <c r="P836" i="39" s="1"/>
  <c r="M805" i="39"/>
  <c r="P805" i="39" s="1"/>
  <c r="M774" i="39"/>
  <c r="P774" i="39" s="1"/>
  <c r="M754" i="39"/>
  <c r="P754" i="39" s="1"/>
  <c r="M735" i="39"/>
  <c r="P735" i="39" s="1"/>
  <c r="M721" i="39"/>
  <c r="P721" i="39" s="1"/>
  <c r="M713" i="39"/>
  <c r="P713" i="39" s="1"/>
  <c r="M711" i="39"/>
  <c r="P711" i="39" s="1"/>
  <c r="M702" i="39"/>
  <c r="P702" i="39" s="1"/>
  <c r="M691" i="39"/>
  <c r="P691" i="39" s="1"/>
  <c r="M683" i="39"/>
  <c r="P683" i="39" s="1"/>
  <c r="M672" i="39"/>
  <c r="P672" i="39" s="1"/>
  <c r="M663" i="39"/>
  <c r="P663" i="39" s="1"/>
  <c r="M658" i="39"/>
  <c r="P658" i="39" s="1"/>
  <c r="M652" i="39"/>
  <c r="P652" i="39" s="1"/>
  <c r="M647" i="39"/>
  <c r="P647" i="39" s="1"/>
  <c r="M642" i="39"/>
  <c r="P642" i="39" s="1"/>
  <c r="M636" i="39"/>
  <c r="P636" i="39" s="1"/>
  <c r="M629" i="39"/>
  <c r="P629" i="39" s="1"/>
  <c r="M625" i="39"/>
  <c r="P625" i="39" s="1"/>
  <c r="M621" i="39"/>
  <c r="P621" i="39" s="1"/>
  <c r="M617" i="39"/>
  <c r="P617" i="39" s="1"/>
  <c r="M613" i="39"/>
  <c r="P613" i="39" s="1"/>
  <c r="M609" i="39"/>
  <c r="P609" i="39" s="1"/>
  <c r="M815" i="39"/>
  <c r="P815" i="39" s="1"/>
  <c r="M761" i="39"/>
  <c r="P761" i="39" s="1"/>
  <c r="M724" i="39"/>
  <c r="P724" i="39" s="1"/>
  <c r="M705" i="39"/>
  <c r="P705" i="39" s="1"/>
  <c r="M686" i="39"/>
  <c r="P686" i="39" s="1"/>
  <c r="M667" i="39"/>
  <c r="P667" i="39" s="1"/>
  <c r="M648" i="39"/>
  <c r="P648" i="39" s="1"/>
  <c r="M638" i="39"/>
  <c r="P638" i="39" s="1"/>
  <c r="M626" i="39"/>
  <c r="P626" i="39" s="1"/>
  <c r="M618" i="39"/>
  <c r="P618" i="39" s="1"/>
  <c r="M612" i="39"/>
  <c r="P612" i="39" s="1"/>
  <c r="M606" i="39"/>
  <c r="P606" i="39" s="1"/>
  <c r="M602" i="39"/>
  <c r="P602" i="39" s="1"/>
  <c r="M598" i="39"/>
  <c r="P598" i="39" s="1"/>
  <c r="M594" i="39"/>
  <c r="P594" i="39" s="1"/>
  <c r="M590" i="39"/>
  <c r="P590" i="39" s="1"/>
  <c r="M586" i="39"/>
  <c r="P586" i="39" s="1"/>
  <c r="M582" i="39"/>
  <c r="P582" i="39" s="1"/>
  <c r="M578" i="39"/>
  <c r="P578" i="39" s="1"/>
  <c r="M574" i="39"/>
  <c r="P574" i="39" s="1"/>
  <c r="M570" i="39"/>
  <c r="P570" i="39" s="1"/>
  <c r="M566" i="39"/>
  <c r="P566" i="39" s="1"/>
  <c r="M562" i="39"/>
  <c r="P562" i="39" s="1"/>
  <c r="M558" i="39"/>
  <c r="P558" i="39" s="1"/>
  <c r="M554" i="39"/>
  <c r="P554" i="39" s="1"/>
  <c r="M550" i="39"/>
  <c r="P550" i="39" s="1"/>
  <c r="M546" i="39"/>
  <c r="P546" i="39" s="1"/>
  <c r="M542" i="39"/>
  <c r="P542" i="39" s="1"/>
  <c r="M538" i="39"/>
  <c r="P538" i="39" s="1"/>
  <c r="M534" i="39"/>
  <c r="P534" i="39" s="1"/>
  <c r="M530" i="39"/>
  <c r="P530" i="39" s="1"/>
  <c r="M526" i="39"/>
  <c r="P526" i="39" s="1"/>
  <c r="M522" i="39"/>
  <c r="P522" i="39" s="1"/>
  <c r="M518" i="39"/>
  <c r="P518" i="39" s="1"/>
  <c r="M514" i="39"/>
  <c r="P514" i="39" s="1"/>
  <c r="M510" i="39"/>
  <c r="P510" i="39" s="1"/>
  <c r="M506" i="39"/>
  <c r="P506" i="39" s="1"/>
  <c r="M502" i="39"/>
  <c r="P502" i="39" s="1"/>
  <c r="M498" i="39"/>
  <c r="P498" i="39" s="1"/>
  <c r="M494" i="39"/>
  <c r="P494" i="39" s="1"/>
  <c r="M490" i="39"/>
  <c r="P490" i="39" s="1"/>
  <c r="M486" i="39"/>
  <c r="P486" i="39" s="1"/>
  <c r="M482" i="39"/>
  <c r="P482" i="39" s="1"/>
  <c r="M478" i="39"/>
  <c r="P478" i="39" s="1"/>
  <c r="M474" i="39"/>
  <c r="P474" i="39" s="1"/>
  <c r="M470" i="39"/>
  <c r="P470" i="39" s="1"/>
  <c r="M466" i="39"/>
  <c r="P466" i="39" s="1"/>
  <c r="M462" i="39"/>
  <c r="P462" i="39" s="1"/>
  <c r="M458" i="39"/>
  <c r="P458" i="39" s="1"/>
  <c r="M796" i="39"/>
  <c r="P796" i="39" s="1"/>
  <c r="M739" i="39"/>
  <c r="P739" i="39" s="1"/>
  <c r="M675" i="39"/>
  <c r="P675" i="39" s="1"/>
  <c r="M659" i="39"/>
  <c r="P659" i="39" s="1"/>
  <c r="M630" i="39"/>
  <c r="P630" i="39" s="1"/>
  <c r="M614" i="39"/>
  <c r="P614" i="39" s="1"/>
  <c r="M608" i="39"/>
  <c r="P608" i="39" s="1"/>
  <c r="M607" i="39"/>
  <c r="P607" i="39" s="1"/>
  <c r="M603" i="39"/>
  <c r="P603" i="39" s="1"/>
  <c r="M599" i="39"/>
  <c r="P599" i="39" s="1"/>
  <c r="M595" i="39"/>
  <c r="P595" i="39" s="1"/>
  <c r="M591" i="39"/>
  <c r="P591" i="39" s="1"/>
  <c r="M587" i="39"/>
  <c r="P587" i="39" s="1"/>
  <c r="M583" i="39"/>
  <c r="P583" i="39" s="1"/>
  <c r="M579" i="39"/>
  <c r="P579" i="39" s="1"/>
  <c r="M575" i="39"/>
  <c r="P575" i="39" s="1"/>
  <c r="M571" i="39"/>
  <c r="P571" i="39" s="1"/>
  <c r="M567" i="39"/>
  <c r="P567" i="39" s="1"/>
  <c r="M563" i="39"/>
  <c r="P563" i="39" s="1"/>
  <c r="M559" i="39"/>
  <c r="P559" i="39" s="1"/>
  <c r="M555" i="39"/>
  <c r="P555" i="39" s="1"/>
  <c r="M551" i="39"/>
  <c r="P551" i="39" s="1"/>
  <c r="M547" i="39"/>
  <c r="P547" i="39" s="1"/>
  <c r="M543" i="39"/>
  <c r="P543" i="39" s="1"/>
  <c r="M539" i="39"/>
  <c r="P539" i="39" s="1"/>
  <c r="M535" i="39"/>
  <c r="P535" i="39" s="1"/>
  <c r="M531" i="39"/>
  <c r="P531" i="39" s="1"/>
  <c r="M527" i="39"/>
  <c r="P527" i="39" s="1"/>
  <c r="M523" i="39"/>
  <c r="P523" i="39" s="1"/>
  <c r="M519" i="39"/>
  <c r="P519" i="39" s="1"/>
  <c r="M515" i="39"/>
  <c r="P515" i="39" s="1"/>
  <c r="M511" i="39"/>
  <c r="P511" i="39" s="1"/>
  <c r="M507" i="39"/>
  <c r="P507" i="39" s="1"/>
  <c r="M503" i="39"/>
  <c r="P503" i="39" s="1"/>
  <c r="M499" i="39"/>
  <c r="P499" i="39" s="1"/>
  <c r="M495" i="39"/>
  <c r="P495" i="39" s="1"/>
  <c r="M491" i="39"/>
  <c r="P491" i="39" s="1"/>
  <c r="M487" i="39"/>
  <c r="P487" i="39" s="1"/>
  <c r="M483" i="39"/>
  <c r="P483" i="39" s="1"/>
  <c r="M479" i="39"/>
  <c r="P479" i="39" s="1"/>
  <c r="M475" i="39"/>
  <c r="P475" i="39" s="1"/>
  <c r="M471" i="39"/>
  <c r="P471" i="39" s="1"/>
  <c r="M467" i="39"/>
  <c r="P467" i="39" s="1"/>
  <c r="M463" i="39"/>
  <c r="P463" i="39" s="1"/>
  <c r="M459" i="39"/>
  <c r="P459" i="39" s="1"/>
  <c r="M455" i="39"/>
  <c r="P455" i="39" s="1"/>
  <c r="M451" i="39"/>
  <c r="P451" i="39" s="1"/>
  <c r="M446" i="39"/>
  <c r="P446" i="39" s="1"/>
  <c r="M759" i="39"/>
  <c r="P759" i="39" s="1"/>
  <c r="M643" i="39"/>
  <c r="P643" i="39" s="1"/>
  <c r="M615" i="39"/>
  <c r="P615" i="39" s="1"/>
  <c r="M610" i="39"/>
  <c r="P610" i="39" s="1"/>
  <c r="M604" i="39"/>
  <c r="P604" i="39" s="1"/>
  <c r="M600" i="39"/>
  <c r="P600" i="39" s="1"/>
  <c r="M596" i="39"/>
  <c r="P596" i="39" s="1"/>
  <c r="M592" i="39"/>
  <c r="P592" i="39" s="1"/>
  <c r="M588" i="39"/>
  <c r="P588" i="39" s="1"/>
  <c r="M584" i="39"/>
  <c r="P584" i="39" s="1"/>
  <c r="M580" i="39"/>
  <c r="P580" i="39" s="1"/>
  <c r="M576" i="39"/>
  <c r="P576" i="39" s="1"/>
  <c r="M572" i="39"/>
  <c r="P572" i="39" s="1"/>
  <c r="M568" i="39"/>
  <c r="P568" i="39" s="1"/>
  <c r="M564" i="39"/>
  <c r="P564" i="39" s="1"/>
  <c r="M560" i="39"/>
  <c r="P560" i="39" s="1"/>
  <c r="M556" i="39"/>
  <c r="P556" i="39" s="1"/>
  <c r="M552" i="39"/>
  <c r="P552" i="39" s="1"/>
  <c r="M548" i="39"/>
  <c r="P548" i="39" s="1"/>
  <c r="M544" i="39"/>
  <c r="P544" i="39" s="1"/>
  <c r="M540" i="39"/>
  <c r="P540" i="39" s="1"/>
  <c r="M536" i="39"/>
  <c r="P536" i="39" s="1"/>
  <c r="M532" i="39"/>
  <c r="P532" i="39" s="1"/>
  <c r="M528" i="39"/>
  <c r="P528" i="39" s="1"/>
  <c r="M524" i="39"/>
  <c r="P524" i="39" s="1"/>
  <c r="M520" i="39"/>
  <c r="P520" i="39" s="1"/>
  <c r="M516" i="39"/>
  <c r="P516" i="39" s="1"/>
  <c r="M512" i="39"/>
  <c r="P512" i="39" s="1"/>
  <c r="M508" i="39"/>
  <c r="P508" i="39" s="1"/>
  <c r="M504" i="39"/>
  <c r="P504" i="39" s="1"/>
  <c r="M500" i="39"/>
  <c r="P500" i="39" s="1"/>
  <c r="M496" i="39"/>
  <c r="P496" i="39" s="1"/>
  <c r="M492" i="39"/>
  <c r="P492" i="39" s="1"/>
  <c r="M488" i="39"/>
  <c r="P488" i="39" s="1"/>
  <c r="M484" i="39"/>
  <c r="P484" i="39" s="1"/>
  <c r="M480" i="39"/>
  <c r="P480" i="39" s="1"/>
  <c r="M476" i="39"/>
  <c r="P476" i="39" s="1"/>
  <c r="M472" i="39"/>
  <c r="P472" i="39" s="1"/>
  <c r="M468" i="39"/>
  <c r="P468" i="39" s="1"/>
  <c r="M464" i="39"/>
  <c r="P464" i="39" s="1"/>
  <c r="M460" i="39"/>
  <c r="P460" i="39" s="1"/>
  <c r="M456" i="39"/>
  <c r="P456" i="39" s="1"/>
  <c r="M716" i="39"/>
  <c r="P716" i="39" s="1"/>
  <c r="M654" i="39"/>
  <c r="P654" i="39" s="1"/>
  <c r="M597" i="39"/>
  <c r="P597" i="39" s="1"/>
  <c r="M581" i="39"/>
  <c r="P581" i="39" s="1"/>
  <c r="M565" i="39"/>
  <c r="P565" i="39" s="1"/>
  <c r="M549" i="39"/>
  <c r="P549" i="39" s="1"/>
  <c r="M533" i="39"/>
  <c r="P533" i="39" s="1"/>
  <c r="M517" i="39"/>
  <c r="P517" i="39" s="1"/>
  <c r="M501" i="39"/>
  <c r="P501" i="39" s="1"/>
  <c r="M485" i="39"/>
  <c r="P485" i="39" s="1"/>
  <c r="M469" i="39"/>
  <c r="P469" i="39" s="1"/>
  <c r="M450" i="39"/>
  <c r="P450" i="39" s="1"/>
  <c r="M442" i="39"/>
  <c r="P442" i="39" s="1"/>
  <c r="M437" i="39"/>
  <c r="P437" i="39" s="1"/>
  <c r="M436" i="39"/>
  <c r="P436" i="39" s="1"/>
  <c r="M431" i="39"/>
  <c r="P431" i="39" s="1"/>
  <c r="M426" i="39"/>
  <c r="P426" i="39" s="1"/>
  <c r="M421" i="39"/>
  <c r="P421" i="39" s="1"/>
  <c r="M420" i="39"/>
  <c r="P420" i="39" s="1"/>
  <c r="M415" i="39"/>
  <c r="P415" i="39" s="1"/>
  <c r="M410" i="39"/>
  <c r="P410" i="39" s="1"/>
  <c r="M405" i="39"/>
  <c r="P405" i="39" s="1"/>
  <c r="M404" i="39"/>
  <c r="P404" i="39" s="1"/>
  <c r="M399" i="39"/>
  <c r="P399" i="39" s="1"/>
  <c r="M394" i="39"/>
  <c r="P394" i="39" s="1"/>
  <c r="M389" i="39"/>
  <c r="P389" i="39" s="1"/>
  <c r="M388" i="39"/>
  <c r="P388" i="39" s="1"/>
  <c r="M383" i="39"/>
  <c r="P383" i="39" s="1"/>
  <c r="M378" i="39"/>
  <c r="P378" i="39" s="1"/>
  <c r="M373" i="39"/>
  <c r="P373" i="39" s="1"/>
  <c r="M372" i="39"/>
  <c r="P372" i="39" s="1"/>
  <c r="M367" i="39"/>
  <c r="P367" i="39" s="1"/>
  <c r="M362" i="39"/>
  <c r="P362" i="39" s="1"/>
  <c r="M357" i="39"/>
  <c r="P357" i="39" s="1"/>
  <c r="M356" i="39"/>
  <c r="P356" i="39" s="1"/>
  <c r="M351" i="39"/>
  <c r="P351" i="39" s="1"/>
  <c r="M697" i="39"/>
  <c r="P697" i="39" s="1"/>
  <c r="M664" i="39"/>
  <c r="P664" i="39" s="1"/>
  <c r="M622" i="39"/>
  <c r="P622" i="39" s="1"/>
  <c r="M601" i="39"/>
  <c r="P601" i="39" s="1"/>
  <c r="M585" i="39"/>
  <c r="P585" i="39" s="1"/>
  <c r="M569" i="39"/>
  <c r="P569" i="39" s="1"/>
  <c r="M553" i="39"/>
  <c r="P553" i="39" s="1"/>
  <c r="M537" i="39"/>
  <c r="P537" i="39" s="1"/>
  <c r="M521" i="39"/>
  <c r="P521" i="39" s="1"/>
  <c r="M505" i="39"/>
  <c r="P505" i="39" s="1"/>
  <c r="M489" i="39"/>
  <c r="P489" i="39" s="1"/>
  <c r="M473" i="39"/>
  <c r="P473" i="39" s="1"/>
  <c r="M457" i="39"/>
  <c r="P457" i="39" s="1"/>
  <c r="M452" i="39"/>
  <c r="P452" i="39" s="1"/>
  <c r="M445" i="39"/>
  <c r="P445" i="39" s="1"/>
  <c r="M444" i="39"/>
  <c r="P444" i="39" s="1"/>
  <c r="M443" i="39"/>
  <c r="P443" i="39" s="1"/>
  <c r="M438" i="39"/>
  <c r="P438" i="39" s="1"/>
  <c r="M433" i="39"/>
  <c r="P433" i="39" s="1"/>
  <c r="M432" i="39"/>
  <c r="P432" i="39" s="1"/>
  <c r="M427" i="39"/>
  <c r="P427" i="39" s="1"/>
  <c r="M422" i="39"/>
  <c r="P422" i="39" s="1"/>
  <c r="M417" i="39"/>
  <c r="P417" i="39" s="1"/>
  <c r="M416" i="39"/>
  <c r="P416" i="39" s="1"/>
  <c r="M411" i="39"/>
  <c r="P411" i="39" s="1"/>
  <c r="M406" i="39"/>
  <c r="P406" i="39" s="1"/>
  <c r="M401" i="39"/>
  <c r="P401" i="39" s="1"/>
  <c r="M400" i="39"/>
  <c r="P400" i="39" s="1"/>
  <c r="M395" i="39"/>
  <c r="P395" i="39" s="1"/>
  <c r="M390" i="39"/>
  <c r="P390" i="39" s="1"/>
  <c r="M385" i="39"/>
  <c r="P385" i="39" s="1"/>
  <c r="M384" i="39"/>
  <c r="P384" i="39" s="1"/>
  <c r="M379" i="39"/>
  <c r="P379" i="39" s="1"/>
  <c r="M374" i="39"/>
  <c r="P374" i="39" s="1"/>
  <c r="M369" i="39"/>
  <c r="P369" i="39" s="1"/>
  <c r="M368" i="39"/>
  <c r="P368" i="39" s="1"/>
  <c r="M363" i="39"/>
  <c r="P363" i="39" s="1"/>
  <c r="M358" i="39"/>
  <c r="P358" i="39" s="1"/>
  <c r="M353" i="39"/>
  <c r="P353" i="39" s="1"/>
  <c r="M352" i="39"/>
  <c r="P352" i="39" s="1"/>
  <c r="M695" i="39"/>
  <c r="P695" i="39" s="1"/>
  <c r="M605" i="39"/>
  <c r="P605" i="39" s="1"/>
  <c r="M589" i="39"/>
  <c r="P589" i="39" s="1"/>
  <c r="M573" i="39"/>
  <c r="P573" i="39" s="1"/>
  <c r="M557" i="39"/>
  <c r="P557" i="39" s="1"/>
  <c r="M541" i="39"/>
  <c r="P541" i="39" s="1"/>
  <c r="M525" i="39"/>
  <c r="P525" i="39" s="1"/>
  <c r="M509" i="39"/>
  <c r="P509" i="39" s="1"/>
  <c r="M493" i="39"/>
  <c r="P493" i="39" s="1"/>
  <c r="M477" i="39"/>
  <c r="P477" i="39" s="1"/>
  <c r="M461" i="39"/>
  <c r="P461" i="39" s="1"/>
  <c r="M453" i="39"/>
  <c r="P453" i="39" s="1"/>
  <c r="M447" i="39"/>
  <c r="P447" i="39" s="1"/>
  <c r="M439" i="39"/>
  <c r="P439" i="39" s="1"/>
  <c r="M434" i="39"/>
  <c r="P434" i="39" s="1"/>
  <c r="M429" i="39"/>
  <c r="P429" i="39" s="1"/>
  <c r="M428" i="39"/>
  <c r="P428" i="39" s="1"/>
  <c r="M423" i="39"/>
  <c r="P423" i="39" s="1"/>
  <c r="M418" i="39"/>
  <c r="P418" i="39" s="1"/>
  <c r="M413" i="39"/>
  <c r="P413" i="39" s="1"/>
  <c r="M412" i="39"/>
  <c r="P412" i="39" s="1"/>
  <c r="M407" i="39"/>
  <c r="P407" i="39" s="1"/>
  <c r="M402" i="39"/>
  <c r="P402" i="39" s="1"/>
  <c r="M397" i="39"/>
  <c r="P397" i="39" s="1"/>
  <c r="M396" i="39"/>
  <c r="P396" i="39" s="1"/>
  <c r="M391" i="39"/>
  <c r="P391" i="39" s="1"/>
  <c r="M386" i="39"/>
  <c r="P386" i="39" s="1"/>
  <c r="M381" i="39"/>
  <c r="P381" i="39" s="1"/>
  <c r="M380" i="39"/>
  <c r="P380" i="39" s="1"/>
  <c r="M375" i="39"/>
  <c r="P375" i="39" s="1"/>
  <c r="M370" i="39"/>
  <c r="P370" i="39" s="1"/>
  <c r="M365" i="39"/>
  <c r="P365" i="39" s="1"/>
  <c r="M364" i="39"/>
  <c r="P364" i="39" s="1"/>
  <c r="M359" i="39"/>
  <c r="P359" i="39" s="1"/>
  <c r="M354" i="39"/>
  <c r="P354" i="39" s="1"/>
  <c r="M577" i="39"/>
  <c r="P577" i="39" s="1"/>
  <c r="M513" i="39"/>
  <c r="P513" i="39" s="1"/>
  <c r="M448" i="39"/>
  <c r="P448" i="39" s="1"/>
  <c r="M430" i="39"/>
  <c r="P430" i="39" s="1"/>
  <c r="M409" i="39"/>
  <c r="P409" i="39" s="1"/>
  <c r="M408" i="39"/>
  <c r="P408" i="39" s="1"/>
  <c r="M387" i="39"/>
  <c r="P387" i="39" s="1"/>
  <c r="M366" i="39"/>
  <c r="P366" i="39" s="1"/>
  <c r="M611" i="39"/>
  <c r="P611" i="39" s="1"/>
  <c r="M593" i="39"/>
  <c r="P593" i="39" s="1"/>
  <c r="M529" i="39"/>
  <c r="P529" i="39" s="1"/>
  <c r="M465" i="39"/>
  <c r="P465" i="39" s="1"/>
  <c r="M449" i="39"/>
  <c r="P449" i="39" s="1"/>
  <c r="M435" i="39"/>
  <c r="P435" i="39" s="1"/>
  <c r="M414" i="39"/>
  <c r="P414" i="39" s="1"/>
  <c r="M393" i="39"/>
  <c r="P393" i="39" s="1"/>
  <c r="M392" i="39"/>
  <c r="P392" i="39" s="1"/>
  <c r="M371" i="39"/>
  <c r="P371" i="39" s="1"/>
  <c r="M349" i="39"/>
  <c r="P349" i="39" s="1"/>
  <c r="M347" i="39"/>
  <c r="P347" i="39" s="1"/>
  <c r="M345" i="39"/>
  <c r="P345" i="39" s="1"/>
  <c r="M343" i="39"/>
  <c r="P343" i="39" s="1"/>
  <c r="M341" i="39"/>
  <c r="P341" i="39" s="1"/>
  <c r="M339" i="39"/>
  <c r="P339" i="39" s="1"/>
  <c r="M337" i="39"/>
  <c r="P337" i="39" s="1"/>
  <c r="M335" i="39"/>
  <c r="P335" i="39" s="1"/>
  <c r="M333" i="39"/>
  <c r="P333" i="39" s="1"/>
  <c r="M331" i="39"/>
  <c r="P331" i="39" s="1"/>
  <c r="M329" i="39"/>
  <c r="P329" i="39" s="1"/>
  <c r="M327" i="39"/>
  <c r="P327" i="39" s="1"/>
  <c r="M325" i="39"/>
  <c r="P325" i="39" s="1"/>
  <c r="M323" i="39"/>
  <c r="P323" i="39" s="1"/>
  <c r="M321" i="39"/>
  <c r="P321" i="39" s="1"/>
  <c r="M319" i="39"/>
  <c r="P319" i="39" s="1"/>
  <c r="M317" i="39"/>
  <c r="P317" i="39" s="1"/>
  <c r="M315" i="39"/>
  <c r="P315" i="39" s="1"/>
  <c r="M313" i="39"/>
  <c r="P313" i="39" s="1"/>
  <c r="M311" i="39"/>
  <c r="P311" i="39" s="1"/>
  <c r="M309" i="39"/>
  <c r="P309" i="39" s="1"/>
  <c r="M307" i="39"/>
  <c r="P307" i="39" s="1"/>
  <c r="M305" i="39"/>
  <c r="P305" i="39" s="1"/>
  <c r="M303" i="39"/>
  <c r="P303" i="39" s="1"/>
  <c r="M301" i="39"/>
  <c r="P301" i="39" s="1"/>
  <c r="M299" i="39"/>
  <c r="P299" i="39" s="1"/>
  <c r="M297" i="39"/>
  <c r="P297" i="39" s="1"/>
  <c r="M295" i="39"/>
  <c r="P295" i="39" s="1"/>
  <c r="M293" i="39"/>
  <c r="P293" i="39" s="1"/>
  <c r="M291" i="39"/>
  <c r="P291" i="39" s="1"/>
  <c r="M289" i="39"/>
  <c r="P289" i="39" s="1"/>
  <c r="M287" i="39"/>
  <c r="P287" i="39" s="1"/>
  <c r="M285" i="39"/>
  <c r="P285" i="39" s="1"/>
  <c r="M283" i="39"/>
  <c r="P283" i="39" s="1"/>
  <c r="M281" i="39"/>
  <c r="P281" i="39" s="1"/>
  <c r="M279" i="39"/>
  <c r="P279" i="39" s="1"/>
  <c r="M277" i="39"/>
  <c r="P277" i="39" s="1"/>
  <c r="M275" i="39"/>
  <c r="P275" i="39" s="1"/>
  <c r="M273" i="39"/>
  <c r="P273" i="39" s="1"/>
  <c r="M271" i="39"/>
  <c r="P271" i="39" s="1"/>
  <c r="M269" i="39"/>
  <c r="P269" i="39" s="1"/>
  <c r="M267" i="39"/>
  <c r="P267" i="39" s="1"/>
  <c r="M265" i="39"/>
  <c r="P265" i="39" s="1"/>
  <c r="M263" i="39"/>
  <c r="P263" i="39" s="1"/>
  <c r="M261" i="39"/>
  <c r="P261" i="39" s="1"/>
  <c r="M259" i="39"/>
  <c r="P259" i="39" s="1"/>
  <c r="M257" i="39"/>
  <c r="P257" i="39" s="1"/>
  <c r="M255" i="39"/>
  <c r="P255" i="39" s="1"/>
  <c r="M253" i="39"/>
  <c r="P253" i="39" s="1"/>
  <c r="M251" i="39"/>
  <c r="P251" i="39" s="1"/>
  <c r="M249" i="39"/>
  <c r="P249" i="39" s="1"/>
  <c r="M247" i="39"/>
  <c r="P247" i="39" s="1"/>
  <c r="M245" i="39"/>
  <c r="P245" i="39" s="1"/>
  <c r="M243" i="39"/>
  <c r="P243" i="39" s="1"/>
  <c r="M241" i="39"/>
  <c r="P241" i="39" s="1"/>
  <c r="M239" i="39"/>
  <c r="P239" i="39" s="1"/>
  <c r="M237" i="39"/>
  <c r="P237" i="39" s="1"/>
  <c r="M235" i="39"/>
  <c r="P235" i="39" s="1"/>
  <c r="M233" i="39"/>
  <c r="P233" i="39" s="1"/>
  <c r="M231" i="39"/>
  <c r="P231" i="39" s="1"/>
  <c r="M229" i="39"/>
  <c r="P229" i="39" s="1"/>
  <c r="M227" i="39"/>
  <c r="P227" i="39" s="1"/>
  <c r="M225" i="39"/>
  <c r="P225" i="39" s="1"/>
  <c r="M223" i="39"/>
  <c r="P223" i="39" s="1"/>
  <c r="M221" i="39"/>
  <c r="P221" i="39" s="1"/>
  <c r="M219" i="39"/>
  <c r="P219" i="39" s="1"/>
  <c r="M217" i="39"/>
  <c r="P217" i="39" s="1"/>
  <c r="M215" i="39"/>
  <c r="P215" i="39" s="1"/>
  <c r="M213" i="39"/>
  <c r="P213" i="39" s="1"/>
  <c r="M211" i="39"/>
  <c r="P211" i="39" s="1"/>
  <c r="M209" i="39"/>
  <c r="P209" i="39" s="1"/>
  <c r="M207" i="39"/>
  <c r="P207" i="39" s="1"/>
  <c r="M205" i="39"/>
  <c r="P205" i="39" s="1"/>
  <c r="M203" i="39"/>
  <c r="P203" i="39" s="1"/>
  <c r="M201" i="39"/>
  <c r="P201" i="39" s="1"/>
  <c r="M199" i="39"/>
  <c r="P199" i="39" s="1"/>
  <c r="M197" i="39"/>
  <c r="P197" i="39" s="1"/>
  <c r="M195" i="39"/>
  <c r="P195" i="39" s="1"/>
  <c r="M193" i="39"/>
  <c r="P193" i="39" s="1"/>
  <c r="M191" i="39"/>
  <c r="P191" i="39" s="1"/>
  <c r="M189" i="39"/>
  <c r="P189" i="39" s="1"/>
  <c r="M187" i="39"/>
  <c r="P187" i="39" s="1"/>
  <c r="M185" i="39"/>
  <c r="P185" i="39" s="1"/>
  <c r="M183" i="39"/>
  <c r="P183" i="39" s="1"/>
  <c r="M181" i="39"/>
  <c r="P181" i="39" s="1"/>
  <c r="M179" i="39"/>
  <c r="P179" i="39" s="1"/>
  <c r="M177" i="39"/>
  <c r="P177" i="39" s="1"/>
  <c r="M175" i="39"/>
  <c r="P175" i="39" s="1"/>
  <c r="M173" i="39"/>
  <c r="P173" i="39" s="1"/>
  <c r="M171" i="39"/>
  <c r="P171" i="39" s="1"/>
  <c r="M169" i="39"/>
  <c r="P169" i="39" s="1"/>
  <c r="M167" i="39"/>
  <c r="P167" i="39" s="1"/>
  <c r="M165" i="39"/>
  <c r="P165" i="39" s="1"/>
  <c r="M163" i="39"/>
  <c r="P163" i="39" s="1"/>
  <c r="M161" i="39"/>
  <c r="P161" i="39" s="1"/>
  <c r="M159" i="39"/>
  <c r="P159" i="39" s="1"/>
  <c r="M157" i="39"/>
  <c r="P157" i="39" s="1"/>
  <c r="M155" i="39"/>
  <c r="P155" i="39" s="1"/>
  <c r="M153" i="39"/>
  <c r="P153" i="39" s="1"/>
  <c r="M151" i="39"/>
  <c r="P151" i="39" s="1"/>
  <c r="M149" i="39"/>
  <c r="P149" i="39" s="1"/>
  <c r="M147" i="39"/>
  <c r="P147" i="39" s="1"/>
  <c r="M145" i="39"/>
  <c r="P145" i="39" s="1"/>
  <c r="M143" i="39"/>
  <c r="P143" i="39" s="1"/>
  <c r="M141" i="39"/>
  <c r="P141" i="39" s="1"/>
  <c r="M139" i="39"/>
  <c r="P139" i="39" s="1"/>
  <c r="M137" i="39"/>
  <c r="P137" i="39" s="1"/>
  <c r="M135" i="39"/>
  <c r="P135" i="39" s="1"/>
  <c r="M133" i="39"/>
  <c r="P133" i="39" s="1"/>
  <c r="M131" i="39"/>
  <c r="P131" i="39" s="1"/>
  <c r="M129" i="39"/>
  <c r="P129" i="39" s="1"/>
  <c r="M127" i="39"/>
  <c r="P127" i="39" s="1"/>
  <c r="M125" i="39"/>
  <c r="P125" i="39" s="1"/>
  <c r="M123" i="39"/>
  <c r="P123" i="39" s="1"/>
  <c r="M121" i="39"/>
  <c r="P121" i="39" s="1"/>
  <c r="M119" i="39"/>
  <c r="P119" i="39" s="1"/>
  <c r="M117" i="39"/>
  <c r="P117" i="39" s="1"/>
  <c r="M115" i="39"/>
  <c r="P115" i="39" s="1"/>
  <c r="M113" i="39"/>
  <c r="P113" i="39" s="1"/>
  <c r="M111" i="39"/>
  <c r="P111" i="39" s="1"/>
  <c r="M109" i="39"/>
  <c r="P109" i="39" s="1"/>
  <c r="M107" i="39"/>
  <c r="P107" i="39" s="1"/>
  <c r="M105" i="39"/>
  <c r="P105" i="39" s="1"/>
  <c r="M103" i="39"/>
  <c r="P103" i="39" s="1"/>
  <c r="M101" i="39"/>
  <c r="P101" i="39" s="1"/>
  <c r="M99" i="39"/>
  <c r="P99" i="39" s="1"/>
  <c r="M97" i="39"/>
  <c r="P97" i="39" s="1"/>
  <c r="M95" i="39"/>
  <c r="P95" i="39" s="1"/>
  <c r="M93" i="39"/>
  <c r="P93" i="39" s="1"/>
  <c r="M91" i="39"/>
  <c r="P91" i="39" s="1"/>
  <c r="M89" i="39"/>
  <c r="P89" i="39" s="1"/>
  <c r="M87" i="39"/>
  <c r="P87" i="39" s="1"/>
  <c r="M85" i="39"/>
  <c r="P85" i="39" s="1"/>
  <c r="M83" i="39"/>
  <c r="P83" i="39" s="1"/>
  <c r="M81" i="39"/>
  <c r="P81" i="39" s="1"/>
  <c r="M79" i="39"/>
  <c r="P79" i="39" s="1"/>
  <c r="M77" i="39"/>
  <c r="P77" i="39" s="1"/>
  <c r="M75" i="39"/>
  <c r="P75" i="39" s="1"/>
  <c r="M73" i="39"/>
  <c r="P73" i="39" s="1"/>
  <c r="M71" i="39"/>
  <c r="P71" i="39" s="1"/>
  <c r="M69" i="39"/>
  <c r="P69" i="39" s="1"/>
  <c r="M67" i="39"/>
  <c r="P67" i="39" s="1"/>
  <c r="M65" i="39"/>
  <c r="P65" i="39" s="1"/>
  <c r="M63" i="39"/>
  <c r="P63" i="39" s="1"/>
  <c r="M61" i="39"/>
  <c r="P61" i="39" s="1"/>
  <c r="M59" i="39"/>
  <c r="P59" i="39" s="1"/>
  <c r="M57" i="39"/>
  <c r="P57" i="39" s="1"/>
  <c r="M55" i="39"/>
  <c r="P55" i="39" s="1"/>
  <c r="M53" i="39"/>
  <c r="P53" i="39" s="1"/>
  <c r="M51" i="39"/>
  <c r="P51" i="39" s="1"/>
  <c r="M49" i="39"/>
  <c r="P49" i="39" s="1"/>
  <c r="M47" i="39"/>
  <c r="P47" i="39" s="1"/>
  <c r="M45" i="39"/>
  <c r="P45" i="39" s="1"/>
  <c r="M43" i="39"/>
  <c r="P43" i="39" s="1"/>
  <c r="M41" i="39"/>
  <c r="P41" i="39" s="1"/>
  <c r="M39" i="39"/>
  <c r="P39" i="39" s="1"/>
  <c r="M37" i="39"/>
  <c r="P37" i="39" s="1"/>
  <c r="M35" i="39"/>
  <c r="P35" i="39" s="1"/>
  <c r="M33" i="39"/>
  <c r="P33" i="39" s="1"/>
  <c r="M31" i="39"/>
  <c r="P31" i="39" s="1"/>
  <c r="M29" i="39"/>
  <c r="P29" i="39" s="1"/>
  <c r="M27" i="39"/>
  <c r="P27" i="39" s="1"/>
  <c r="M25" i="39"/>
  <c r="P25" i="39" s="1"/>
  <c r="M23" i="39"/>
  <c r="P23" i="39" s="1"/>
  <c r="M21" i="39"/>
  <c r="P21" i="39" s="1"/>
  <c r="M19" i="39"/>
  <c r="P19" i="39" s="1"/>
  <c r="M17" i="39"/>
  <c r="P17" i="39" s="1"/>
  <c r="M15" i="39"/>
  <c r="P15" i="39" s="1"/>
  <c r="M13" i="39"/>
  <c r="P13" i="39" s="1"/>
  <c r="M11" i="39"/>
  <c r="P11" i="39" s="1"/>
  <c r="M9" i="39"/>
  <c r="P9" i="39" s="1"/>
  <c r="M7" i="39"/>
  <c r="P7" i="39" s="1"/>
  <c r="M545" i="39"/>
  <c r="P545" i="39" s="1"/>
  <c r="M481" i="39"/>
  <c r="P481" i="39" s="1"/>
  <c r="M441" i="39"/>
  <c r="P441" i="39" s="1"/>
  <c r="M440" i="39"/>
  <c r="P440" i="39" s="1"/>
  <c r="M419" i="39"/>
  <c r="P419" i="39" s="1"/>
  <c r="M398" i="39"/>
  <c r="P398" i="39" s="1"/>
  <c r="M377" i="39"/>
  <c r="P377" i="39" s="1"/>
  <c r="M376" i="39"/>
  <c r="P376" i="39" s="1"/>
  <c r="M355" i="39"/>
  <c r="P355" i="39" s="1"/>
  <c r="H80" i="58"/>
  <c r="D10" i="47"/>
  <c r="EO355" i="39"/>
  <c r="ER355" i="39" s="1"/>
  <c r="CW371" i="39"/>
  <c r="CZ371" i="39" s="1"/>
  <c r="EO377" i="39"/>
  <c r="ER377" i="39" s="1"/>
  <c r="AI385" i="39"/>
  <c r="AL385" i="39" s="1"/>
  <c r="BP388" i="39"/>
  <c r="BS388" i="39" s="1"/>
  <c r="ED397" i="39"/>
  <c r="EG397" i="39" s="1"/>
  <c r="FK400" i="39"/>
  <c r="FN400" i="39" s="1"/>
  <c r="BE408" i="39"/>
  <c r="BH408" i="39" s="1"/>
  <c r="ED418" i="39"/>
  <c r="EG418" i="39" s="1"/>
  <c r="M425" i="39"/>
  <c r="P425" i="39" s="1"/>
  <c r="BP431" i="39"/>
  <c r="BS431" i="39" s="1"/>
  <c r="AI444" i="39"/>
  <c r="AL444" i="39" s="1"/>
  <c r="BP448" i="39"/>
  <c r="BS448" i="39" s="1"/>
  <c r="BE501" i="39"/>
  <c r="BH501" i="39" s="1"/>
  <c r="ED556" i="39"/>
  <c r="EG556" i="39" s="1"/>
  <c r="CW569" i="39"/>
  <c r="CZ569" i="39" s="1"/>
  <c r="AI595" i="39"/>
  <c r="AL595" i="39" s="1"/>
  <c r="AI608" i="39"/>
  <c r="AL608" i="39" s="1"/>
  <c r="EO999" i="39"/>
  <c r="ER999" i="39" s="1"/>
  <c r="EO993" i="39"/>
  <c r="ER993" i="39" s="1"/>
  <c r="EO991" i="39"/>
  <c r="ER991" i="39" s="1"/>
  <c r="EO986" i="39"/>
  <c r="ER986" i="39" s="1"/>
  <c r="EO981" i="39"/>
  <c r="ER981" i="39" s="1"/>
  <c r="EO980" i="39"/>
  <c r="ER980" i="39" s="1"/>
  <c r="EO997" i="39"/>
  <c r="ER997" i="39" s="1"/>
  <c r="EO995" i="39"/>
  <c r="ER995" i="39" s="1"/>
  <c r="EO989" i="39"/>
  <c r="ER989" i="39" s="1"/>
  <c r="EO988" i="39"/>
  <c r="ER988" i="39" s="1"/>
  <c r="EO983" i="39"/>
  <c r="ER983" i="39" s="1"/>
  <c r="EO990" i="39"/>
  <c r="ER990" i="39" s="1"/>
  <c r="EO979" i="39"/>
  <c r="ER979" i="39" s="1"/>
  <c r="EO974" i="39"/>
  <c r="ER974" i="39" s="1"/>
  <c r="EO970" i="39"/>
  <c r="ER970" i="39" s="1"/>
  <c r="EO994" i="39"/>
  <c r="ER994" i="39" s="1"/>
  <c r="EO992" i="39"/>
  <c r="ER992" i="39" s="1"/>
  <c r="EO982" i="39"/>
  <c r="ER982" i="39" s="1"/>
  <c r="EO975" i="39"/>
  <c r="ER975" i="39" s="1"/>
  <c r="EO971" i="39"/>
  <c r="ER971" i="39" s="1"/>
  <c r="EO998" i="39"/>
  <c r="ER998" i="39" s="1"/>
  <c r="EO996" i="39"/>
  <c r="ER996" i="39" s="1"/>
  <c r="EO985" i="39"/>
  <c r="ER985" i="39" s="1"/>
  <c r="EO984" i="39"/>
  <c r="ER984" i="39" s="1"/>
  <c r="EO977" i="39"/>
  <c r="ER977" i="39" s="1"/>
  <c r="EO976" i="39"/>
  <c r="ER976" i="39" s="1"/>
  <c r="EO964" i="39"/>
  <c r="ER964" i="39" s="1"/>
  <c r="EO960" i="39"/>
  <c r="ER960" i="39" s="1"/>
  <c r="EO955" i="39"/>
  <c r="ER955" i="39" s="1"/>
  <c r="EO950" i="39"/>
  <c r="ER950" i="39" s="1"/>
  <c r="EO945" i="39"/>
  <c r="ER945" i="39" s="1"/>
  <c r="EO944" i="39"/>
  <c r="ER944" i="39" s="1"/>
  <c r="EO940" i="39"/>
  <c r="ER940" i="39" s="1"/>
  <c r="EO936" i="39"/>
  <c r="ER936" i="39" s="1"/>
  <c r="EO932" i="39"/>
  <c r="ER932" i="39" s="1"/>
  <c r="EO987" i="39"/>
  <c r="ER987" i="39" s="1"/>
  <c r="EO973" i="39"/>
  <c r="ER973" i="39" s="1"/>
  <c r="EO968" i="39"/>
  <c r="ER968" i="39" s="1"/>
  <c r="EO963" i="39"/>
  <c r="ER963" i="39" s="1"/>
  <c r="EO958" i="39"/>
  <c r="ER958" i="39" s="1"/>
  <c r="EO951" i="39"/>
  <c r="ER951" i="39" s="1"/>
  <c r="EO1000" i="39"/>
  <c r="ER1000" i="39" s="1"/>
  <c r="EO978" i="39"/>
  <c r="ER978" i="39" s="1"/>
  <c r="EO956" i="39"/>
  <c r="ER956" i="39" s="1"/>
  <c r="EO949" i="39"/>
  <c r="ER949" i="39" s="1"/>
  <c r="EO941" i="39"/>
  <c r="ER941" i="39" s="1"/>
  <c r="EO935" i="39"/>
  <c r="ER935" i="39" s="1"/>
  <c r="EO969" i="39"/>
  <c r="ER969" i="39" s="1"/>
  <c r="EO959" i="39"/>
  <c r="ER959" i="39" s="1"/>
  <c r="EO952" i="39"/>
  <c r="ER952" i="39" s="1"/>
  <c r="EO943" i="39"/>
  <c r="ER943" i="39" s="1"/>
  <c r="EO938" i="39"/>
  <c r="ER938" i="39" s="1"/>
  <c r="EO933" i="39"/>
  <c r="ER933" i="39" s="1"/>
  <c r="EO929" i="39"/>
  <c r="ER929" i="39" s="1"/>
  <c r="EO925" i="39"/>
  <c r="ER925" i="39" s="1"/>
  <c r="EO921" i="39"/>
  <c r="ER921" i="39" s="1"/>
  <c r="EO917" i="39"/>
  <c r="ER917" i="39" s="1"/>
  <c r="EO972" i="39"/>
  <c r="ER972" i="39" s="1"/>
  <c r="EO954" i="39"/>
  <c r="ER954" i="39" s="1"/>
  <c r="EO953" i="39"/>
  <c r="ER953" i="39" s="1"/>
  <c r="EO931" i="39"/>
  <c r="ER931" i="39" s="1"/>
  <c r="EO926" i="39"/>
  <c r="ER926" i="39" s="1"/>
  <c r="EO920" i="39"/>
  <c r="ER920" i="39" s="1"/>
  <c r="EO915" i="39"/>
  <c r="ER915" i="39" s="1"/>
  <c r="EO912" i="39"/>
  <c r="ER912" i="39" s="1"/>
  <c r="EO908" i="39"/>
  <c r="ER908" i="39" s="1"/>
  <c r="EO904" i="39"/>
  <c r="ER904" i="39" s="1"/>
  <c r="EO900" i="39"/>
  <c r="ER900" i="39" s="1"/>
  <c r="EO896" i="39"/>
  <c r="ER896" i="39" s="1"/>
  <c r="EO892" i="39"/>
  <c r="ER892" i="39" s="1"/>
  <c r="EO888" i="39"/>
  <c r="ER888" i="39" s="1"/>
  <c r="EO884" i="39"/>
  <c r="ER884" i="39" s="1"/>
  <c r="EO880" i="39"/>
  <c r="ER880" i="39" s="1"/>
  <c r="EO876" i="39"/>
  <c r="ER876" i="39" s="1"/>
  <c r="EO872" i="39"/>
  <c r="ER872" i="39" s="1"/>
  <c r="EO868" i="39"/>
  <c r="ER868" i="39" s="1"/>
  <c r="EO864" i="39"/>
  <c r="ER864" i="39" s="1"/>
  <c r="EO860" i="39"/>
  <c r="ER860" i="39" s="1"/>
  <c r="EO855" i="39"/>
  <c r="ER855" i="39" s="1"/>
  <c r="EO967" i="39"/>
  <c r="ER967" i="39" s="1"/>
  <c r="EO966" i="39"/>
  <c r="ER966" i="39" s="1"/>
  <c r="EO965" i="39"/>
  <c r="ER965" i="39" s="1"/>
  <c r="EO927" i="39"/>
  <c r="ER927" i="39" s="1"/>
  <c r="EO922" i="39"/>
  <c r="ER922" i="39" s="1"/>
  <c r="EO916" i="39"/>
  <c r="ER916" i="39" s="1"/>
  <c r="EO913" i="39"/>
  <c r="ER913" i="39" s="1"/>
  <c r="EO909" i="39"/>
  <c r="ER909" i="39" s="1"/>
  <c r="EO905" i="39"/>
  <c r="ER905" i="39" s="1"/>
  <c r="EO901" i="39"/>
  <c r="ER901" i="39" s="1"/>
  <c r="EO897" i="39"/>
  <c r="ER897" i="39" s="1"/>
  <c r="EO961" i="39"/>
  <c r="ER961" i="39" s="1"/>
  <c r="EO948" i="39"/>
  <c r="ER948" i="39" s="1"/>
  <c r="EO942" i="39"/>
  <c r="ER942" i="39" s="1"/>
  <c r="EO928" i="39"/>
  <c r="ER928" i="39" s="1"/>
  <c r="EO923" i="39"/>
  <c r="ER923" i="39" s="1"/>
  <c r="EO918" i="39"/>
  <c r="ER918" i="39" s="1"/>
  <c r="EO914" i="39"/>
  <c r="ER914" i="39" s="1"/>
  <c r="EO906" i="39"/>
  <c r="ER906" i="39" s="1"/>
  <c r="EO898" i="39"/>
  <c r="ER898" i="39" s="1"/>
  <c r="EO894" i="39"/>
  <c r="ER894" i="39" s="1"/>
  <c r="EO889" i="39"/>
  <c r="ER889" i="39" s="1"/>
  <c r="EO883" i="39"/>
  <c r="ER883" i="39" s="1"/>
  <c r="EO878" i="39"/>
  <c r="ER878" i="39" s="1"/>
  <c r="EO873" i="39"/>
  <c r="ER873" i="39" s="1"/>
  <c r="EO867" i="39"/>
  <c r="ER867" i="39" s="1"/>
  <c r="EO862" i="39"/>
  <c r="ER862" i="39" s="1"/>
  <c r="EO857" i="39"/>
  <c r="ER857" i="39" s="1"/>
  <c r="EO856" i="39"/>
  <c r="ER856" i="39" s="1"/>
  <c r="EO850" i="39"/>
  <c r="ER850" i="39" s="1"/>
  <c r="EO845" i="39"/>
  <c r="ER845" i="39" s="1"/>
  <c r="EO844" i="39"/>
  <c r="ER844" i="39" s="1"/>
  <c r="EO840" i="39"/>
  <c r="ER840" i="39" s="1"/>
  <c r="EO957" i="39"/>
  <c r="ER957" i="39" s="1"/>
  <c r="EO946" i="39"/>
  <c r="ER946" i="39" s="1"/>
  <c r="EO939" i="39"/>
  <c r="ER939" i="39" s="1"/>
  <c r="EO930" i="39"/>
  <c r="ER930" i="39" s="1"/>
  <c r="EO907" i="39"/>
  <c r="ER907" i="39" s="1"/>
  <c r="EO899" i="39"/>
  <c r="ER899" i="39" s="1"/>
  <c r="EO895" i="39"/>
  <c r="ER895" i="39" s="1"/>
  <c r="EO890" i="39"/>
  <c r="ER890" i="39" s="1"/>
  <c r="EO885" i="39"/>
  <c r="ER885" i="39" s="1"/>
  <c r="EO879" i="39"/>
  <c r="ER879" i="39" s="1"/>
  <c r="EO874" i="39"/>
  <c r="ER874" i="39" s="1"/>
  <c r="EO869" i="39"/>
  <c r="ER869" i="39" s="1"/>
  <c r="EO863" i="39"/>
  <c r="ER863" i="39" s="1"/>
  <c r="EO858" i="39"/>
  <c r="ER858" i="39" s="1"/>
  <c r="EO851" i="39"/>
  <c r="ER851" i="39" s="1"/>
  <c r="EO846" i="39"/>
  <c r="ER846" i="39" s="1"/>
  <c r="EO841" i="39"/>
  <c r="ER841" i="39" s="1"/>
  <c r="EO837" i="39"/>
  <c r="ER837" i="39" s="1"/>
  <c r="EO833" i="39"/>
  <c r="ER833" i="39" s="1"/>
  <c r="EO829" i="39"/>
  <c r="ER829" i="39" s="1"/>
  <c r="EO825" i="39"/>
  <c r="ER825" i="39" s="1"/>
  <c r="EO823" i="39"/>
  <c r="ER823" i="39" s="1"/>
  <c r="EO818" i="39"/>
  <c r="ER818" i="39" s="1"/>
  <c r="EO937" i="39"/>
  <c r="ER937" i="39" s="1"/>
  <c r="EO902" i="39"/>
  <c r="ER902" i="39" s="1"/>
  <c r="EO891" i="39"/>
  <c r="ER891" i="39" s="1"/>
  <c r="EO886" i="39"/>
  <c r="ER886" i="39" s="1"/>
  <c r="EO881" i="39"/>
  <c r="ER881" i="39" s="1"/>
  <c r="EO859" i="39"/>
  <c r="ER859" i="39" s="1"/>
  <c r="EO847" i="39"/>
  <c r="ER847" i="39" s="1"/>
  <c r="EO838" i="39"/>
  <c r="ER838" i="39" s="1"/>
  <c r="EO834" i="39"/>
  <c r="ER834" i="39" s="1"/>
  <c r="EO828" i="39"/>
  <c r="ER828" i="39" s="1"/>
  <c r="EO821" i="39"/>
  <c r="ER821" i="39" s="1"/>
  <c r="EO820" i="39"/>
  <c r="ER820" i="39" s="1"/>
  <c r="EO816" i="39"/>
  <c r="ER816" i="39" s="1"/>
  <c r="EO934" i="39"/>
  <c r="ER934" i="39" s="1"/>
  <c r="EO919" i="39"/>
  <c r="ER919" i="39" s="1"/>
  <c r="EO903" i="39"/>
  <c r="ER903" i="39" s="1"/>
  <c r="EO893" i="39"/>
  <c r="ER893" i="39" s="1"/>
  <c r="EO871" i="39"/>
  <c r="ER871" i="39" s="1"/>
  <c r="EO866" i="39"/>
  <c r="ER866" i="39" s="1"/>
  <c r="EO861" i="39"/>
  <c r="ER861" i="39" s="1"/>
  <c r="EO854" i="39"/>
  <c r="ER854" i="39" s="1"/>
  <c r="EO849" i="39"/>
  <c r="ER849" i="39" s="1"/>
  <c r="EO848" i="39"/>
  <c r="ER848" i="39" s="1"/>
  <c r="EO839" i="39"/>
  <c r="ER839" i="39" s="1"/>
  <c r="EO835" i="39"/>
  <c r="ER835" i="39" s="1"/>
  <c r="EO830" i="39"/>
  <c r="ER830" i="39" s="1"/>
  <c r="EO822" i="39"/>
  <c r="ER822" i="39" s="1"/>
  <c r="EO817" i="39"/>
  <c r="ER817" i="39" s="1"/>
  <c r="EO813" i="39"/>
  <c r="ER813" i="39" s="1"/>
  <c r="EO809" i="39"/>
  <c r="ER809" i="39" s="1"/>
  <c r="EO807" i="39"/>
  <c r="ER807" i="39" s="1"/>
  <c r="EO802" i="39"/>
  <c r="ER802" i="39" s="1"/>
  <c r="EO798" i="39"/>
  <c r="ER798" i="39" s="1"/>
  <c r="EO794" i="39"/>
  <c r="ER794" i="39" s="1"/>
  <c r="EO792" i="39"/>
  <c r="ER792" i="39" s="1"/>
  <c r="EO787" i="39"/>
  <c r="ER787" i="39" s="1"/>
  <c r="EO962" i="39"/>
  <c r="ER962" i="39" s="1"/>
  <c r="EO947" i="39"/>
  <c r="ER947" i="39" s="1"/>
  <c r="EO910" i="39"/>
  <c r="ER910" i="39" s="1"/>
  <c r="EO875" i="39"/>
  <c r="ER875" i="39" s="1"/>
  <c r="EO870" i="39"/>
  <c r="ER870" i="39" s="1"/>
  <c r="EO865" i="39"/>
  <c r="ER865" i="39" s="1"/>
  <c r="EO853" i="39"/>
  <c r="ER853" i="39" s="1"/>
  <c r="EO852" i="39"/>
  <c r="ER852" i="39" s="1"/>
  <c r="EO842" i="39"/>
  <c r="ER842" i="39" s="1"/>
  <c r="EO836" i="39"/>
  <c r="ER836" i="39" s="1"/>
  <c r="EO831" i="39"/>
  <c r="ER831" i="39" s="1"/>
  <c r="EO826" i="39"/>
  <c r="ER826" i="39" s="1"/>
  <c r="EO824" i="39"/>
  <c r="ER824" i="39" s="1"/>
  <c r="EO814" i="39"/>
  <c r="ER814" i="39" s="1"/>
  <c r="EO810" i="39"/>
  <c r="ER810" i="39" s="1"/>
  <c r="EO808" i="39"/>
  <c r="ER808" i="39" s="1"/>
  <c r="EO803" i="39"/>
  <c r="ER803" i="39" s="1"/>
  <c r="EO799" i="39"/>
  <c r="ER799" i="39" s="1"/>
  <c r="EO795" i="39"/>
  <c r="ER795" i="39" s="1"/>
  <c r="EO789" i="39"/>
  <c r="ER789" i="39" s="1"/>
  <c r="EO788" i="39"/>
  <c r="ER788" i="39" s="1"/>
  <c r="EO784" i="39"/>
  <c r="ER784" i="39" s="1"/>
  <c r="EO780" i="39"/>
  <c r="ER780" i="39" s="1"/>
  <c r="EO911" i="39"/>
  <c r="ER911" i="39" s="1"/>
  <c r="EO832" i="39"/>
  <c r="ER832" i="39" s="1"/>
  <c r="EO812" i="39"/>
  <c r="ER812" i="39" s="1"/>
  <c r="EO801" i="39"/>
  <c r="ER801" i="39" s="1"/>
  <c r="EO793" i="39"/>
  <c r="ER793" i="39" s="1"/>
  <c r="EO791" i="39"/>
  <c r="ER791" i="39" s="1"/>
  <c r="EO786" i="39"/>
  <c r="ER786" i="39" s="1"/>
  <c r="EO781" i="39"/>
  <c r="ER781" i="39" s="1"/>
  <c r="EO777" i="39"/>
  <c r="ER777" i="39" s="1"/>
  <c r="EO775" i="39"/>
  <c r="ER775" i="39" s="1"/>
  <c r="EO770" i="39"/>
  <c r="ER770" i="39" s="1"/>
  <c r="EO766" i="39"/>
  <c r="ER766" i="39" s="1"/>
  <c r="EO762" i="39"/>
  <c r="ER762" i="39" s="1"/>
  <c r="EO760" i="39"/>
  <c r="ER760" i="39" s="1"/>
  <c r="EO755" i="39"/>
  <c r="ER755" i="39" s="1"/>
  <c r="EO751" i="39"/>
  <c r="ER751" i="39" s="1"/>
  <c r="EO747" i="39"/>
  <c r="ER747" i="39" s="1"/>
  <c r="EO741" i="39"/>
  <c r="ER741" i="39" s="1"/>
  <c r="EO740" i="39"/>
  <c r="ER740" i="39" s="1"/>
  <c r="EO736" i="39"/>
  <c r="ER736" i="39" s="1"/>
  <c r="EO732" i="39"/>
  <c r="ER732" i="39" s="1"/>
  <c r="EO726" i="39"/>
  <c r="ER726" i="39" s="1"/>
  <c r="EO877" i="39"/>
  <c r="ER877" i="39" s="1"/>
  <c r="EO819" i="39"/>
  <c r="ER819" i="39" s="1"/>
  <c r="EO815" i="39"/>
  <c r="ER815" i="39" s="1"/>
  <c r="EO805" i="39"/>
  <c r="ER805" i="39" s="1"/>
  <c r="EO804" i="39"/>
  <c r="ER804" i="39" s="1"/>
  <c r="EO796" i="39"/>
  <c r="ER796" i="39" s="1"/>
  <c r="EO782" i="39"/>
  <c r="ER782" i="39" s="1"/>
  <c r="EO776" i="39"/>
  <c r="ER776" i="39" s="1"/>
  <c r="EO771" i="39"/>
  <c r="ER771" i="39" s="1"/>
  <c r="EO767" i="39"/>
  <c r="ER767" i="39" s="1"/>
  <c r="EO763" i="39"/>
  <c r="ER763" i="39" s="1"/>
  <c r="EO757" i="39"/>
  <c r="ER757" i="39" s="1"/>
  <c r="EO756" i="39"/>
  <c r="ER756" i="39" s="1"/>
  <c r="EO752" i="39"/>
  <c r="ER752" i="39" s="1"/>
  <c r="EO748" i="39"/>
  <c r="ER748" i="39" s="1"/>
  <c r="EO742" i="39"/>
  <c r="ER742" i="39" s="1"/>
  <c r="EO737" i="39"/>
  <c r="ER737" i="39" s="1"/>
  <c r="EO733" i="39"/>
  <c r="ER733" i="39" s="1"/>
  <c r="EO729" i="39"/>
  <c r="ER729" i="39" s="1"/>
  <c r="EO727" i="39"/>
  <c r="ER727" i="39" s="1"/>
  <c r="EO722" i="39"/>
  <c r="ER722" i="39" s="1"/>
  <c r="EO718" i="39"/>
  <c r="ER718" i="39" s="1"/>
  <c r="EO714" i="39"/>
  <c r="ER714" i="39" s="1"/>
  <c r="EO712" i="39"/>
  <c r="ER712" i="39" s="1"/>
  <c r="EO707" i="39"/>
  <c r="ER707" i="39" s="1"/>
  <c r="EO703" i="39"/>
  <c r="ER703" i="39" s="1"/>
  <c r="EO699" i="39"/>
  <c r="ER699" i="39" s="1"/>
  <c r="EO693" i="39"/>
  <c r="ER693" i="39" s="1"/>
  <c r="EO692" i="39"/>
  <c r="ER692" i="39" s="1"/>
  <c r="EO688" i="39"/>
  <c r="ER688" i="39" s="1"/>
  <c r="EO684" i="39"/>
  <c r="ER684" i="39" s="1"/>
  <c r="EO678" i="39"/>
  <c r="ER678" i="39" s="1"/>
  <c r="EO673" i="39"/>
  <c r="ER673" i="39" s="1"/>
  <c r="EO669" i="39"/>
  <c r="ER669" i="39" s="1"/>
  <c r="EO665" i="39"/>
  <c r="ER665" i="39" s="1"/>
  <c r="EO661" i="39"/>
  <c r="ER661" i="39" s="1"/>
  <c r="EO657" i="39"/>
  <c r="ER657" i="39" s="1"/>
  <c r="EO653" i="39"/>
  <c r="ER653" i="39" s="1"/>
  <c r="EO649" i="39"/>
  <c r="ER649" i="39" s="1"/>
  <c r="EO645" i="39"/>
  <c r="ER645" i="39" s="1"/>
  <c r="EO641" i="39"/>
  <c r="ER641" i="39" s="1"/>
  <c r="EO637" i="39"/>
  <c r="ER637" i="39" s="1"/>
  <c r="EO633" i="39"/>
  <c r="ER633" i="39" s="1"/>
  <c r="EO924" i="39"/>
  <c r="ER924" i="39" s="1"/>
  <c r="EO882" i="39"/>
  <c r="ER882" i="39" s="1"/>
  <c r="EO843" i="39"/>
  <c r="ER843" i="39" s="1"/>
  <c r="EO827" i="39"/>
  <c r="ER827" i="39" s="1"/>
  <c r="EO806" i="39"/>
  <c r="ER806" i="39" s="1"/>
  <c r="EO797" i="39"/>
  <c r="ER797" i="39" s="1"/>
  <c r="EO783" i="39"/>
  <c r="ER783" i="39" s="1"/>
  <c r="EO778" i="39"/>
  <c r="ER778" i="39" s="1"/>
  <c r="EO773" i="39"/>
  <c r="ER773" i="39" s="1"/>
  <c r="EO772" i="39"/>
  <c r="ER772" i="39" s="1"/>
  <c r="EO768" i="39"/>
  <c r="ER768" i="39" s="1"/>
  <c r="EO764" i="39"/>
  <c r="ER764" i="39" s="1"/>
  <c r="EO758" i="39"/>
  <c r="ER758" i="39" s="1"/>
  <c r="EO753" i="39"/>
  <c r="ER753" i="39" s="1"/>
  <c r="EO749" i="39"/>
  <c r="ER749" i="39" s="1"/>
  <c r="EO745" i="39"/>
  <c r="ER745" i="39" s="1"/>
  <c r="EO743" i="39"/>
  <c r="ER743" i="39" s="1"/>
  <c r="EO738" i="39"/>
  <c r="ER738" i="39" s="1"/>
  <c r="EO734" i="39"/>
  <c r="ER734" i="39" s="1"/>
  <c r="EO730" i="39"/>
  <c r="ER730" i="39" s="1"/>
  <c r="EO728" i="39"/>
  <c r="ER728" i="39" s="1"/>
  <c r="EO723" i="39"/>
  <c r="ER723" i="39" s="1"/>
  <c r="EO719" i="39"/>
  <c r="ER719" i="39" s="1"/>
  <c r="EO715" i="39"/>
  <c r="ER715" i="39" s="1"/>
  <c r="EO709" i="39"/>
  <c r="ER709" i="39" s="1"/>
  <c r="EO708" i="39"/>
  <c r="ER708" i="39" s="1"/>
  <c r="EO704" i="39"/>
  <c r="ER704" i="39" s="1"/>
  <c r="EO700" i="39"/>
  <c r="ER700" i="39" s="1"/>
  <c r="EO694" i="39"/>
  <c r="ER694" i="39" s="1"/>
  <c r="EO689" i="39"/>
  <c r="ER689" i="39" s="1"/>
  <c r="EO685" i="39"/>
  <c r="ER685" i="39" s="1"/>
  <c r="EO681" i="39"/>
  <c r="ER681" i="39" s="1"/>
  <c r="EO679" i="39"/>
  <c r="ER679" i="39" s="1"/>
  <c r="EO674" i="39"/>
  <c r="ER674" i="39" s="1"/>
  <c r="EO670" i="39"/>
  <c r="ER670" i="39" s="1"/>
  <c r="EO666" i="39"/>
  <c r="ER666" i="39" s="1"/>
  <c r="EO785" i="39"/>
  <c r="ER785" i="39" s="1"/>
  <c r="EO761" i="39"/>
  <c r="ER761" i="39" s="1"/>
  <c r="EO759" i="39"/>
  <c r="ER759" i="39" s="1"/>
  <c r="EO739" i="39"/>
  <c r="ER739" i="39" s="1"/>
  <c r="EO721" i="39"/>
  <c r="ER721" i="39" s="1"/>
  <c r="EO713" i="39"/>
  <c r="ER713" i="39" s="1"/>
  <c r="EO711" i="39"/>
  <c r="ER711" i="39" s="1"/>
  <c r="EO702" i="39"/>
  <c r="ER702" i="39" s="1"/>
  <c r="EO691" i="39"/>
  <c r="ER691" i="39" s="1"/>
  <c r="EO683" i="39"/>
  <c r="ER683" i="39" s="1"/>
  <c r="EO672" i="39"/>
  <c r="ER672" i="39" s="1"/>
  <c r="EO662" i="39"/>
  <c r="ER662" i="39" s="1"/>
  <c r="EO656" i="39"/>
  <c r="ER656" i="39" s="1"/>
  <c r="EO651" i="39"/>
  <c r="ER651" i="39" s="1"/>
  <c r="EO646" i="39"/>
  <c r="ER646" i="39" s="1"/>
  <c r="EO640" i="39"/>
  <c r="ER640" i="39" s="1"/>
  <c r="EO635" i="39"/>
  <c r="ER635" i="39" s="1"/>
  <c r="EO631" i="39"/>
  <c r="ER631" i="39" s="1"/>
  <c r="EO627" i="39"/>
  <c r="ER627" i="39" s="1"/>
  <c r="EO623" i="39"/>
  <c r="ER623" i="39" s="1"/>
  <c r="EO619" i="39"/>
  <c r="ER619" i="39" s="1"/>
  <c r="EO887" i="39"/>
  <c r="ER887" i="39" s="1"/>
  <c r="EO811" i="39"/>
  <c r="ER811" i="39" s="1"/>
  <c r="EO790" i="39"/>
  <c r="ER790" i="39" s="1"/>
  <c r="EO779" i="39"/>
  <c r="ER779" i="39" s="1"/>
  <c r="EO765" i="39"/>
  <c r="ER765" i="39" s="1"/>
  <c r="EO746" i="39"/>
  <c r="ER746" i="39" s="1"/>
  <c r="EO744" i="39"/>
  <c r="ER744" i="39" s="1"/>
  <c r="EO725" i="39"/>
  <c r="ER725" i="39" s="1"/>
  <c r="EO724" i="39"/>
  <c r="ER724" i="39" s="1"/>
  <c r="EO716" i="39"/>
  <c r="ER716" i="39" s="1"/>
  <c r="EO705" i="39"/>
  <c r="ER705" i="39" s="1"/>
  <c r="EO697" i="39"/>
  <c r="ER697" i="39" s="1"/>
  <c r="EO695" i="39"/>
  <c r="ER695" i="39" s="1"/>
  <c r="EO686" i="39"/>
  <c r="ER686" i="39" s="1"/>
  <c r="EO675" i="39"/>
  <c r="ER675" i="39" s="1"/>
  <c r="EO667" i="39"/>
  <c r="ER667" i="39" s="1"/>
  <c r="EO663" i="39"/>
  <c r="ER663" i="39" s="1"/>
  <c r="EO658" i="39"/>
  <c r="ER658" i="39" s="1"/>
  <c r="EO652" i="39"/>
  <c r="ER652" i="39" s="1"/>
  <c r="EO647" i="39"/>
  <c r="ER647" i="39" s="1"/>
  <c r="EO642" i="39"/>
  <c r="ER642" i="39" s="1"/>
  <c r="EO636" i="39"/>
  <c r="ER636" i="39" s="1"/>
  <c r="EO628" i="39"/>
  <c r="ER628" i="39" s="1"/>
  <c r="EO624" i="39"/>
  <c r="ER624" i="39" s="1"/>
  <c r="EO620" i="39"/>
  <c r="ER620" i="39" s="1"/>
  <c r="EO616" i="39"/>
  <c r="ER616" i="39" s="1"/>
  <c r="EO800" i="39"/>
  <c r="ER800" i="39" s="1"/>
  <c r="EO769" i="39"/>
  <c r="ER769" i="39" s="1"/>
  <c r="EO750" i="39"/>
  <c r="ER750" i="39" s="1"/>
  <c r="EO731" i="39"/>
  <c r="ER731" i="39" s="1"/>
  <c r="EO717" i="39"/>
  <c r="ER717" i="39" s="1"/>
  <c r="EO706" i="39"/>
  <c r="ER706" i="39" s="1"/>
  <c r="EO698" i="39"/>
  <c r="ER698" i="39" s="1"/>
  <c r="EO696" i="39"/>
  <c r="ER696" i="39" s="1"/>
  <c r="EO687" i="39"/>
  <c r="ER687" i="39" s="1"/>
  <c r="EO677" i="39"/>
  <c r="ER677" i="39" s="1"/>
  <c r="EO676" i="39"/>
  <c r="ER676" i="39" s="1"/>
  <c r="EO668" i="39"/>
  <c r="ER668" i="39" s="1"/>
  <c r="EO664" i="39"/>
  <c r="ER664" i="39" s="1"/>
  <c r="EO659" i="39"/>
  <c r="ER659" i="39" s="1"/>
  <c r="EO654" i="39"/>
  <c r="ER654" i="39" s="1"/>
  <c r="EO648" i="39"/>
  <c r="ER648" i="39" s="1"/>
  <c r="EO643" i="39"/>
  <c r="ER643" i="39" s="1"/>
  <c r="EO638" i="39"/>
  <c r="ER638" i="39" s="1"/>
  <c r="EO632" i="39"/>
  <c r="ER632" i="39" s="1"/>
  <c r="EO629" i="39"/>
  <c r="ER629" i="39" s="1"/>
  <c r="EO625" i="39"/>
  <c r="ER625" i="39" s="1"/>
  <c r="EO621" i="39"/>
  <c r="ER621" i="39" s="1"/>
  <c r="EO617" i="39"/>
  <c r="ER617" i="39" s="1"/>
  <c r="EO613" i="39"/>
  <c r="ER613" i="39" s="1"/>
  <c r="EO609" i="39"/>
  <c r="ER609" i="39" s="1"/>
  <c r="EO735" i="39"/>
  <c r="ER735" i="39" s="1"/>
  <c r="EO660" i="39"/>
  <c r="ER660" i="39" s="1"/>
  <c r="EO650" i="39"/>
  <c r="ER650" i="39" s="1"/>
  <c r="EO622" i="39"/>
  <c r="ER622" i="39" s="1"/>
  <c r="EO614" i="39"/>
  <c r="ER614" i="39" s="1"/>
  <c r="EO608" i="39"/>
  <c r="ER608" i="39" s="1"/>
  <c r="EO606" i="39"/>
  <c r="ER606" i="39" s="1"/>
  <c r="EO602" i="39"/>
  <c r="ER602" i="39" s="1"/>
  <c r="EO598" i="39"/>
  <c r="ER598" i="39" s="1"/>
  <c r="EO594" i="39"/>
  <c r="ER594" i="39" s="1"/>
  <c r="EO590" i="39"/>
  <c r="ER590" i="39" s="1"/>
  <c r="EO586" i="39"/>
  <c r="ER586" i="39" s="1"/>
  <c r="EO582" i="39"/>
  <c r="ER582" i="39" s="1"/>
  <c r="EO578" i="39"/>
  <c r="ER578" i="39" s="1"/>
  <c r="EO574" i="39"/>
  <c r="ER574" i="39" s="1"/>
  <c r="EO570" i="39"/>
  <c r="ER570" i="39" s="1"/>
  <c r="EO566" i="39"/>
  <c r="ER566" i="39" s="1"/>
  <c r="EO562" i="39"/>
  <c r="ER562" i="39" s="1"/>
  <c r="EO558" i="39"/>
  <c r="ER558" i="39" s="1"/>
  <c r="EO554" i="39"/>
  <c r="ER554" i="39" s="1"/>
  <c r="EO550" i="39"/>
  <c r="ER550" i="39" s="1"/>
  <c r="EO546" i="39"/>
  <c r="ER546" i="39" s="1"/>
  <c r="EO542" i="39"/>
  <c r="ER542" i="39" s="1"/>
  <c r="EO538" i="39"/>
  <c r="ER538" i="39" s="1"/>
  <c r="EO534" i="39"/>
  <c r="ER534" i="39" s="1"/>
  <c r="EO530" i="39"/>
  <c r="ER530" i="39" s="1"/>
  <c r="EO526" i="39"/>
  <c r="ER526" i="39" s="1"/>
  <c r="EO522" i="39"/>
  <c r="ER522" i="39" s="1"/>
  <c r="EO518" i="39"/>
  <c r="ER518" i="39" s="1"/>
  <c r="EO514" i="39"/>
  <c r="ER514" i="39" s="1"/>
  <c r="EO510" i="39"/>
  <c r="ER510" i="39" s="1"/>
  <c r="EO506" i="39"/>
  <c r="ER506" i="39" s="1"/>
  <c r="EO502" i="39"/>
  <c r="ER502" i="39" s="1"/>
  <c r="EO498" i="39"/>
  <c r="ER498" i="39" s="1"/>
  <c r="EO494" i="39"/>
  <c r="ER494" i="39" s="1"/>
  <c r="EO490" i="39"/>
  <c r="ER490" i="39" s="1"/>
  <c r="EO486" i="39"/>
  <c r="ER486" i="39" s="1"/>
  <c r="EO482" i="39"/>
  <c r="ER482" i="39" s="1"/>
  <c r="EO478" i="39"/>
  <c r="ER478" i="39" s="1"/>
  <c r="EO474" i="39"/>
  <c r="ER474" i="39" s="1"/>
  <c r="EO470" i="39"/>
  <c r="ER470" i="39" s="1"/>
  <c r="EO466" i="39"/>
  <c r="ER466" i="39" s="1"/>
  <c r="EO462" i="39"/>
  <c r="ER462" i="39" s="1"/>
  <c r="EO458" i="39"/>
  <c r="ER458" i="39" s="1"/>
  <c r="EO710" i="39"/>
  <c r="ER710" i="39" s="1"/>
  <c r="EO644" i="39"/>
  <c r="ER644" i="39" s="1"/>
  <c r="EO634" i="39"/>
  <c r="ER634" i="39" s="1"/>
  <c r="EO626" i="39"/>
  <c r="ER626" i="39" s="1"/>
  <c r="EO615" i="39"/>
  <c r="ER615" i="39" s="1"/>
  <c r="EO610" i="39"/>
  <c r="ER610" i="39" s="1"/>
  <c r="EO603" i="39"/>
  <c r="ER603" i="39" s="1"/>
  <c r="EO599" i="39"/>
  <c r="ER599" i="39" s="1"/>
  <c r="EO595" i="39"/>
  <c r="ER595" i="39" s="1"/>
  <c r="EO591" i="39"/>
  <c r="ER591" i="39" s="1"/>
  <c r="EO587" i="39"/>
  <c r="ER587" i="39" s="1"/>
  <c r="EO583" i="39"/>
  <c r="ER583" i="39" s="1"/>
  <c r="EO579" i="39"/>
  <c r="ER579" i="39" s="1"/>
  <c r="EO575" i="39"/>
  <c r="ER575" i="39" s="1"/>
  <c r="EO571" i="39"/>
  <c r="ER571" i="39" s="1"/>
  <c r="EO567" i="39"/>
  <c r="ER567" i="39" s="1"/>
  <c r="EO563" i="39"/>
  <c r="ER563" i="39" s="1"/>
  <c r="EO559" i="39"/>
  <c r="ER559" i="39" s="1"/>
  <c r="EO555" i="39"/>
  <c r="ER555" i="39" s="1"/>
  <c r="EO551" i="39"/>
  <c r="ER551" i="39" s="1"/>
  <c r="EO547" i="39"/>
  <c r="ER547" i="39" s="1"/>
  <c r="EO543" i="39"/>
  <c r="ER543" i="39" s="1"/>
  <c r="EO539" i="39"/>
  <c r="ER539" i="39" s="1"/>
  <c r="EO535" i="39"/>
  <c r="ER535" i="39" s="1"/>
  <c r="EO531" i="39"/>
  <c r="ER531" i="39" s="1"/>
  <c r="EO527" i="39"/>
  <c r="ER527" i="39" s="1"/>
  <c r="EO523" i="39"/>
  <c r="ER523" i="39" s="1"/>
  <c r="EO519" i="39"/>
  <c r="ER519" i="39" s="1"/>
  <c r="EO515" i="39"/>
  <c r="ER515" i="39" s="1"/>
  <c r="EO511" i="39"/>
  <c r="ER511" i="39" s="1"/>
  <c r="EO507" i="39"/>
  <c r="ER507" i="39" s="1"/>
  <c r="EO503" i="39"/>
  <c r="ER503" i="39" s="1"/>
  <c r="EO499" i="39"/>
  <c r="ER499" i="39" s="1"/>
  <c r="EO495" i="39"/>
  <c r="ER495" i="39" s="1"/>
  <c r="EO491" i="39"/>
  <c r="ER491" i="39" s="1"/>
  <c r="EO487" i="39"/>
  <c r="ER487" i="39" s="1"/>
  <c r="EO483" i="39"/>
  <c r="ER483" i="39" s="1"/>
  <c r="EO479" i="39"/>
  <c r="ER479" i="39" s="1"/>
  <c r="EO475" i="39"/>
  <c r="ER475" i="39" s="1"/>
  <c r="EO471" i="39"/>
  <c r="ER471" i="39" s="1"/>
  <c r="EO467" i="39"/>
  <c r="ER467" i="39" s="1"/>
  <c r="EO463" i="39"/>
  <c r="ER463" i="39" s="1"/>
  <c r="EO459" i="39"/>
  <c r="ER459" i="39" s="1"/>
  <c r="EO455" i="39"/>
  <c r="ER455" i="39" s="1"/>
  <c r="EO451" i="39"/>
  <c r="ER451" i="39" s="1"/>
  <c r="EO446" i="39"/>
  <c r="ER446" i="39" s="1"/>
  <c r="EO754" i="39"/>
  <c r="ER754" i="39" s="1"/>
  <c r="EO720" i="39"/>
  <c r="ER720" i="39" s="1"/>
  <c r="EO701" i="39"/>
  <c r="ER701" i="39" s="1"/>
  <c r="EO682" i="39"/>
  <c r="ER682" i="39" s="1"/>
  <c r="EO680" i="39"/>
  <c r="ER680" i="39" s="1"/>
  <c r="EO655" i="39"/>
  <c r="ER655" i="39" s="1"/>
  <c r="EO630" i="39"/>
  <c r="ER630" i="39" s="1"/>
  <c r="EO611" i="39"/>
  <c r="ER611" i="39" s="1"/>
  <c r="EO604" i="39"/>
  <c r="ER604" i="39" s="1"/>
  <c r="EO600" i="39"/>
  <c r="ER600" i="39" s="1"/>
  <c r="EO596" i="39"/>
  <c r="ER596" i="39" s="1"/>
  <c r="EO592" i="39"/>
  <c r="ER592" i="39" s="1"/>
  <c r="EO588" i="39"/>
  <c r="ER588" i="39" s="1"/>
  <c r="EO584" i="39"/>
  <c r="ER584" i="39" s="1"/>
  <c r="EO580" i="39"/>
  <c r="ER580" i="39" s="1"/>
  <c r="EO576" i="39"/>
  <c r="ER576" i="39" s="1"/>
  <c r="EO572" i="39"/>
  <c r="ER572" i="39" s="1"/>
  <c r="EO568" i="39"/>
  <c r="ER568" i="39" s="1"/>
  <c r="EO564" i="39"/>
  <c r="ER564" i="39" s="1"/>
  <c r="EO560" i="39"/>
  <c r="ER560" i="39" s="1"/>
  <c r="EO556" i="39"/>
  <c r="ER556" i="39" s="1"/>
  <c r="EO552" i="39"/>
  <c r="ER552" i="39" s="1"/>
  <c r="EO548" i="39"/>
  <c r="ER548" i="39" s="1"/>
  <c r="EO544" i="39"/>
  <c r="ER544" i="39" s="1"/>
  <c r="EO540" i="39"/>
  <c r="ER540" i="39" s="1"/>
  <c r="EO536" i="39"/>
  <c r="ER536" i="39" s="1"/>
  <c r="EO532" i="39"/>
  <c r="ER532" i="39" s="1"/>
  <c r="EO528" i="39"/>
  <c r="ER528" i="39" s="1"/>
  <c r="EO524" i="39"/>
  <c r="ER524" i="39" s="1"/>
  <c r="EO520" i="39"/>
  <c r="ER520" i="39" s="1"/>
  <c r="EO516" i="39"/>
  <c r="ER516" i="39" s="1"/>
  <c r="EO512" i="39"/>
  <c r="ER512" i="39" s="1"/>
  <c r="EO508" i="39"/>
  <c r="ER508" i="39" s="1"/>
  <c r="EO504" i="39"/>
  <c r="ER504" i="39" s="1"/>
  <c r="EO500" i="39"/>
  <c r="ER500" i="39" s="1"/>
  <c r="EO496" i="39"/>
  <c r="ER496" i="39" s="1"/>
  <c r="EO492" i="39"/>
  <c r="ER492" i="39" s="1"/>
  <c r="EO488" i="39"/>
  <c r="ER488" i="39" s="1"/>
  <c r="EO484" i="39"/>
  <c r="ER484" i="39" s="1"/>
  <c r="EO480" i="39"/>
  <c r="ER480" i="39" s="1"/>
  <c r="EO476" i="39"/>
  <c r="ER476" i="39" s="1"/>
  <c r="EO472" i="39"/>
  <c r="ER472" i="39" s="1"/>
  <c r="EO468" i="39"/>
  <c r="ER468" i="39" s="1"/>
  <c r="EO464" i="39"/>
  <c r="ER464" i="39" s="1"/>
  <c r="EO460" i="39"/>
  <c r="ER460" i="39" s="1"/>
  <c r="EO456" i="39"/>
  <c r="ER456" i="39" s="1"/>
  <c r="EO774" i="39"/>
  <c r="ER774" i="39" s="1"/>
  <c r="EO690" i="39"/>
  <c r="ER690" i="39" s="1"/>
  <c r="EO618" i="39"/>
  <c r="ER618" i="39" s="1"/>
  <c r="EO607" i="39"/>
  <c r="ER607" i="39" s="1"/>
  <c r="EO593" i="39"/>
  <c r="ER593" i="39" s="1"/>
  <c r="EO577" i="39"/>
  <c r="ER577" i="39" s="1"/>
  <c r="EO561" i="39"/>
  <c r="ER561" i="39" s="1"/>
  <c r="EO545" i="39"/>
  <c r="ER545" i="39" s="1"/>
  <c r="EO529" i="39"/>
  <c r="ER529" i="39" s="1"/>
  <c r="EO513" i="39"/>
  <c r="ER513" i="39" s="1"/>
  <c r="EO497" i="39"/>
  <c r="ER497" i="39" s="1"/>
  <c r="EO481" i="39"/>
  <c r="ER481" i="39" s="1"/>
  <c r="EO465" i="39"/>
  <c r="ER465" i="39" s="1"/>
  <c r="EO452" i="39"/>
  <c r="ER452" i="39" s="1"/>
  <c r="EO445" i="39"/>
  <c r="ER445" i="39" s="1"/>
  <c r="EO444" i="39"/>
  <c r="ER444" i="39" s="1"/>
  <c r="EO442" i="39"/>
  <c r="ER442" i="39" s="1"/>
  <c r="EO437" i="39"/>
  <c r="ER437" i="39" s="1"/>
  <c r="EO436" i="39"/>
  <c r="ER436" i="39" s="1"/>
  <c r="EO431" i="39"/>
  <c r="ER431" i="39" s="1"/>
  <c r="EO426" i="39"/>
  <c r="ER426" i="39" s="1"/>
  <c r="EO421" i="39"/>
  <c r="ER421" i="39" s="1"/>
  <c r="EO420" i="39"/>
  <c r="ER420" i="39" s="1"/>
  <c r="EO415" i="39"/>
  <c r="ER415" i="39" s="1"/>
  <c r="EO410" i="39"/>
  <c r="ER410" i="39" s="1"/>
  <c r="EO405" i="39"/>
  <c r="ER405" i="39" s="1"/>
  <c r="EO404" i="39"/>
  <c r="ER404" i="39" s="1"/>
  <c r="EO399" i="39"/>
  <c r="ER399" i="39" s="1"/>
  <c r="EO394" i="39"/>
  <c r="ER394" i="39" s="1"/>
  <c r="EO389" i="39"/>
  <c r="ER389" i="39" s="1"/>
  <c r="EO388" i="39"/>
  <c r="ER388" i="39" s="1"/>
  <c r="EO383" i="39"/>
  <c r="ER383" i="39" s="1"/>
  <c r="EO378" i="39"/>
  <c r="ER378" i="39" s="1"/>
  <c r="EO373" i="39"/>
  <c r="ER373" i="39" s="1"/>
  <c r="EO372" i="39"/>
  <c r="ER372" i="39" s="1"/>
  <c r="EO367" i="39"/>
  <c r="ER367" i="39" s="1"/>
  <c r="EO362" i="39"/>
  <c r="ER362" i="39" s="1"/>
  <c r="EO357" i="39"/>
  <c r="ER357" i="39" s="1"/>
  <c r="EO356" i="39"/>
  <c r="ER356" i="39" s="1"/>
  <c r="EO351" i="39"/>
  <c r="ER351" i="39" s="1"/>
  <c r="EO671" i="39"/>
  <c r="ER671" i="39" s="1"/>
  <c r="EO597" i="39"/>
  <c r="ER597" i="39" s="1"/>
  <c r="EO581" i="39"/>
  <c r="ER581" i="39" s="1"/>
  <c r="EO565" i="39"/>
  <c r="ER565" i="39" s="1"/>
  <c r="EO549" i="39"/>
  <c r="ER549" i="39" s="1"/>
  <c r="EO533" i="39"/>
  <c r="ER533" i="39" s="1"/>
  <c r="EO517" i="39"/>
  <c r="ER517" i="39" s="1"/>
  <c r="EO501" i="39"/>
  <c r="ER501" i="39" s="1"/>
  <c r="EO485" i="39"/>
  <c r="ER485" i="39" s="1"/>
  <c r="EO469" i="39"/>
  <c r="ER469" i="39" s="1"/>
  <c r="EO453" i="39"/>
  <c r="ER453" i="39" s="1"/>
  <c r="EO447" i="39"/>
  <c r="ER447" i="39" s="1"/>
  <c r="EO438" i="39"/>
  <c r="ER438" i="39" s="1"/>
  <c r="EO433" i="39"/>
  <c r="ER433" i="39" s="1"/>
  <c r="EO432" i="39"/>
  <c r="ER432" i="39" s="1"/>
  <c r="EO427" i="39"/>
  <c r="ER427" i="39" s="1"/>
  <c r="EO422" i="39"/>
  <c r="ER422" i="39" s="1"/>
  <c r="EO417" i="39"/>
  <c r="ER417" i="39" s="1"/>
  <c r="EO416" i="39"/>
  <c r="ER416" i="39" s="1"/>
  <c r="EO411" i="39"/>
  <c r="ER411" i="39" s="1"/>
  <c r="EO406" i="39"/>
  <c r="ER406" i="39" s="1"/>
  <c r="EO401" i="39"/>
  <c r="ER401" i="39" s="1"/>
  <c r="EO400" i="39"/>
  <c r="ER400" i="39" s="1"/>
  <c r="EO395" i="39"/>
  <c r="ER395" i="39" s="1"/>
  <c r="EO390" i="39"/>
  <c r="ER390" i="39" s="1"/>
  <c r="EO385" i="39"/>
  <c r="ER385" i="39" s="1"/>
  <c r="EO384" i="39"/>
  <c r="ER384" i="39" s="1"/>
  <c r="EO379" i="39"/>
  <c r="ER379" i="39" s="1"/>
  <c r="EO374" i="39"/>
  <c r="ER374" i="39" s="1"/>
  <c r="EO369" i="39"/>
  <c r="ER369" i="39" s="1"/>
  <c r="EO368" i="39"/>
  <c r="ER368" i="39" s="1"/>
  <c r="EO363" i="39"/>
  <c r="ER363" i="39" s="1"/>
  <c r="EO358" i="39"/>
  <c r="ER358" i="39" s="1"/>
  <c r="EO353" i="39"/>
  <c r="ER353" i="39" s="1"/>
  <c r="EO352" i="39"/>
  <c r="ER352" i="39" s="1"/>
  <c r="EO639" i="39"/>
  <c r="ER639" i="39" s="1"/>
  <c r="EO612" i="39"/>
  <c r="ER612" i="39" s="1"/>
  <c r="EO601" i="39"/>
  <c r="ER601" i="39" s="1"/>
  <c r="EO585" i="39"/>
  <c r="ER585" i="39" s="1"/>
  <c r="EO569" i="39"/>
  <c r="ER569" i="39" s="1"/>
  <c r="EO553" i="39"/>
  <c r="ER553" i="39" s="1"/>
  <c r="EO537" i="39"/>
  <c r="ER537" i="39" s="1"/>
  <c r="EO521" i="39"/>
  <c r="ER521" i="39" s="1"/>
  <c r="EO505" i="39"/>
  <c r="ER505" i="39" s="1"/>
  <c r="EO489" i="39"/>
  <c r="ER489" i="39" s="1"/>
  <c r="EO473" i="39"/>
  <c r="ER473" i="39" s="1"/>
  <c r="EO457" i="39"/>
  <c r="ER457" i="39" s="1"/>
  <c r="EO454" i="39"/>
  <c r="ER454" i="39" s="1"/>
  <c r="EO449" i="39"/>
  <c r="ER449" i="39" s="1"/>
  <c r="EO448" i="39"/>
  <c r="ER448" i="39" s="1"/>
  <c r="EO439" i="39"/>
  <c r="ER439" i="39" s="1"/>
  <c r="EO434" i="39"/>
  <c r="ER434" i="39" s="1"/>
  <c r="EO429" i="39"/>
  <c r="ER429" i="39" s="1"/>
  <c r="EO428" i="39"/>
  <c r="ER428" i="39" s="1"/>
  <c r="EO423" i="39"/>
  <c r="ER423" i="39" s="1"/>
  <c r="EO418" i="39"/>
  <c r="ER418" i="39" s="1"/>
  <c r="EO413" i="39"/>
  <c r="ER413" i="39" s="1"/>
  <c r="EO412" i="39"/>
  <c r="ER412" i="39" s="1"/>
  <c r="EO407" i="39"/>
  <c r="ER407" i="39" s="1"/>
  <c r="EO402" i="39"/>
  <c r="ER402" i="39" s="1"/>
  <c r="EO397" i="39"/>
  <c r="ER397" i="39" s="1"/>
  <c r="EO396" i="39"/>
  <c r="ER396" i="39" s="1"/>
  <c r="EO391" i="39"/>
  <c r="ER391" i="39" s="1"/>
  <c r="EO386" i="39"/>
  <c r="ER386" i="39" s="1"/>
  <c r="EO381" i="39"/>
  <c r="ER381" i="39" s="1"/>
  <c r="EO380" i="39"/>
  <c r="ER380" i="39" s="1"/>
  <c r="EO375" i="39"/>
  <c r="ER375" i="39" s="1"/>
  <c r="EO370" i="39"/>
  <c r="ER370" i="39" s="1"/>
  <c r="EO365" i="39"/>
  <c r="ER365" i="39" s="1"/>
  <c r="EO364" i="39"/>
  <c r="ER364" i="39" s="1"/>
  <c r="EO359" i="39"/>
  <c r="ER359" i="39" s="1"/>
  <c r="EO354" i="39"/>
  <c r="ER354" i="39" s="1"/>
  <c r="EO589" i="39"/>
  <c r="ER589" i="39" s="1"/>
  <c r="EO525" i="39"/>
  <c r="ER525" i="39" s="1"/>
  <c r="EO461" i="39"/>
  <c r="ER461" i="39" s="1"/>
  <c r="EO450" i="39"/>
  <c r="ER450" i="39" s="1"/>
  <c r="EO443" i="39"/>
  <c r="ER443" i="39" s="1"/>
  <c r="EO425" i="39"/>
  <c r="ER425" i="39" s="1"/>
  <c r="EO424" i="39"/>
  <c r="ER424" i="39" s="1"/>
  <c r="EO403" i="39"/>
  <c r="ER403" i="39" s="1"/>
  <c r="EO382" i="39"/>
  <c r="ER382" i="39" s="1"/>
  <c r="EO361" i="39"/>
  <c r="ER361" i="39" s="1"/>
  <c r="EO360" i="39"/>
  <c r="ER360" i="39" s="1"/>
  <c r="EO605" i="39"/>
  <c r="ER605" i="39" s="1"/>
  <c r="EO541" i="39"/>
  <c r="ER541" i="39" s="1"/>
  <c r="EO477" i="39"/>
  <c r="ER477" i="39" s="1"/>
  <c r="EO430" i="39"/>
  <c r="ER430" i="39" s="1"/>
  <c r="EO409" i="39"/>
  <c r="ER409" i="39" s="1"/>
  <c r="EO408" i="39"/>
  <c r="ER408" i="39" s="1"/>
  <c r="EO387" i="39"/>
  <c r="ER387" i="39" s="1"/>
  <c r="EO366" i="39"/>
  <c r="ER366" i="39" s="1"/>
  <c r="EO557" i="39"/>
  <c r="ER557" i="39" s="1"/>
  <c r="EO493" i="39"/>
  <c r="ER493" i="39" s="1"/>
  <c r="EO435" i="39"/>
  <c r="ER435" i="39" s="1"/>
  <c r="EO414" i="39"/>
  <c r="ER414" i="39" s="1"/>
  <c r="EO393" i="39"/>
  <c r="ER393" i="39" s="1"/>
  <c r="EO392" i="39"/>
  <c r="ER392" i="39" s="1"/>
  <c r="EO371" i="39"/>
  <c r="ER371" i="39" s="1"/>
  <c r="DS997" i="39"/>
  <c r="DV997" i="39" s="1"/>
  <c r="DS995" i="39"/>
  <c r="DV995" i="39" s="1"/>
  <c r="DS989" i="39"/>
  <c r="DV989" i="39" s="1"/>
  <c r="DS988" i="39"/>
  <c r="DV988" i="39" s="1"/>
  <c r="DS983" i="39"/>
  <c r="DV983" i="39" s="1"/>
  <c r="DS999" i="39"/>
  <c r="DV999" i="39" s="1"/>
  <c r="DS993" i="39"/>
  <c r="DV993" i="39" s="1"/>
  <c r="DS991" i="39"/>
  <c r="DV991" i="39" s="1"/>
  <c r="DS986" i="39"/>
  <c r="DV986" i="39" s="1"/>
  <c r="DS981" i="39"/>
  <c r="DV981" i="39" s="1"/>
  <c r="DS980" i="39"/>
  <c r="DV980" i="39" s="1"/>
  <c r="DS1000" i="39"/>
  <c r="DV1000" i="39" s="1"/>
  <c r="DS987" i="39"/>
  <c r="DV987" i="39" s="1"/>
  <c r="DS977" i="39"/>
  <c r="DV977" i="39" s="1"/>
  <c r="DS976" i="39"/>
  <c r="DV976" i="39" s="1"/>
  <c r="DS972" i="39"/>
  <c r="DV972" i="39" s="1"/>
  <c r="DS990" i="39"/>
  <c r="DV990" i="39" s="1"/>
  <c r="DS978" i="39"/>
  <c r="DV978" i="39" s="1"/>
  <c r="DS973" i="39"/>
  <c r="DV973" i="39" s="1"/>
  <c r="DS969" i="39"/>
  <c r="DV969" i="39" s="1"/>
  <c r="DS994" i="39"/>
  <c r="DV994" i="39" s="1"/>
  <c r="DS992" i="39"/>
  <c r="DV992" i="39" s="1"/>
  <c r="DS984" i="39"/>
  <c r="DV984" i="39" s="1"/>
  <c r="DS974" i="39"/>
  <c r="DV974" i="39" s="1"/>
  <c r="DS966" i="39"/>
  <c r="DV966" i="39" s="1"/>
  <c r="DS962" i="39"/>
  <c r="DV962" i="39" s="1"/>
  <c r="DS958" i="39"/>
  <c r="DV958" i="39" s="1"/>
  <c r="DS953" i="39"/>
  <c r="DV953" i="39" s="1"/>
  <c r="DS952" i="39"/>
  <c r="DV952" i="39" s="1"/>
  <c r="DS947" i="39"/>
  <c r="DV947" i="39" s="1"/>
  <c r="DS942" i="39"/>
  <c r="DV942" i="39" s="1"/>
  <c r="DS938" i="39"/>
  <c r="DV938" i="39" s="1"/>
  <c r="DS934" i="39"/>
  <c r="DV934" i="39" s="1"/>
  <c r="DS998" i="39"/>
  <c r="DV998" i="39" s="1"/>
  <c r="DS971" i="39"/>
  <c r="DV971" i="39" s="1"/>
  <c r="DS967" i="39"/>
  <c r="DV967" i="39" s="1"/>
  <c r="DS961" i="39"/>
  <c r="DV961" i="39" s="1"/>
  <c r="DS955" i="39"/>
  <c r="DV955" i="39" s="1"/>
  <c r="DS949" i="39"/>
  <c r="DV949" i="39" s="1"/>
  <c r="DS948" i="39"/>
  <c r="DV948" i="39" s="1"/>
  <c r="DS979" i="39"/>
  <c r="DV979" i="39" s="1"/>
  <c r="DS968" i="39"/>
  <c r="DV968" i="39" s="1"/>
  <c r="DS957" i="39"/>
  <c r="DV957" i="39" s="1"/>
  <c r="DS951" i="39"/>
  <c r="DV951" i="39" s="1"/>
  <c r="DS950" i="39"/>
  <c r="DV950" i="39" s="1"/>
  <c r="DS945" i="39"/>
  <c r="DV945" i="39" s="1"/>
  <c r="DS944" i="39"/>
  <c r="DV944" i="39" s="1"/>
  <c r="DS939" i="39"/>
  <c r="DV939" i="39" s="1"/>
  <c r="DS970" i="39"/>
  <c r="DV970" i="39" s="1"/>
  <c r="DS954" i="39"/>
  <c r="DV954" i="39" s="1"/>
  <c r="DS941" i="39"/>
  <c r="DV941" i="39" s="1"/>
  <c r="DS936" i="39"/>
  <c r="DV936" i="39" s="1"/>
  <c r="DS931" i="39"/>
  <c r="DV931" i="39" s="1"/>
  <c r="DS927" i="39"/>
  <c r="DV927" i="39" s="1"/>
  <c r="DS923" i="39"/>
  <c r="DV923" i="39" s="1"/>
  <c r="DS919" i="39"/>
  <c r="DV919" i="39" s="1"/>
  <c r="DS915" i="39"/>
  <c r="DV915" i="39" s="1"/>
  <c r="DS985" i="39"/>
  <c r="DV985" i="39" s="1"/>
  <c r="DS956" i="39"/>
  <c r="DV956" i="39" s="1"/>
  <c r="DS946" i="39"/>
  <c r="DV946" i="39" s="1"/>
  <c r="DS929" i="39"/>
  <c r="DV929" i="39" s="1"/>
  <c r="DS924" i="39"/>
  <c r="DV924" i="39" s="1"/>
  <c r="DS918" i="39"/>
  <c r="DV918" i="39" s="1"/>
  <c r="DS914" i="39"/>
  <c r="DV914" i="39" s="1"/>
  <c r="DS910" i="39"/>
  <c r="DV910" i="39" s="1"/>
  <c r="DS906" i="39"/>
  <c r="DV906" i="39" s="1"/>
  <c r="DS902" i="39"/>
  <c r="DV902" i="39" s="1"/>
  <c r="DS898" i="39"/>
  <c r="DV898" i="39" s="1"/>
  <c r="DS894" i="39"/>
  <c r="DV894" i="39" s="1"/>
  <c r="DS890" i="39"/>
  <c r="DV890" i="39" s="1"/>
  <c r="DS886" i="39"/>
  <c r="DV886" i="39" s="1"/>
  <c r="DS882" i="39"/>
  <c r="DV882" i="39" s="1"/>
  <c r="DS878" i="39"/>
  <c r="DV878" i="39" s="1"/>
  <c r="DS874" i="39"/>
  <c r="DV874" i="39" s="1"/>
  <c r="DS870" i="39"/>
  <c r="DV870" i="39" s="1"/>
  <c r="DS866" i="39"/>
  <c r="DV866" i="39" s="1"/>
  <c r="DS862" i="39"/>
  <c r="DV862" i="39" s="1"/>
  <c r="DS858" i="39"/>
  <c r="DV858" i="39" s="1"/>
  <c r="DS943" i="39"/>
  <c r="DV943" i="39" s="1"/>
  <c r="DS930" i="39"/>
  <c r="DV930" i="39" s="1"/>
  <c r="DS925" i="39"/>
  <c r="DV925" i="39" s="1"/>
  <c r="DS920" i="39"/>
  <c r="DV920" i="39" s="1"/>
  <c r="DS911" i="39"/>
  <c r="DV911" i="39" s="1"/>
  <c r="DS907" i="39"/>
  <c r="DV907" i="39" s="1"/>
  <c r="DS903" i="39"/>
  <c r="DV903" i="39" s="1"/>
  <c r="DS899" i="39"/>
  <c r="DV899" i="39" s="1"/>
  <c r="DS996" i="39"/>
  <c r="DV996" i="39" s="1"/>
  <c r="DS982" i="39"/>
  <c r="DV982" i="39" s="1"/>
  <c r="DS965" i="39"/>
  <c r="DV965" i="39" s="1"/>
  <c r="DS963" i="39"/>
  <c r="DV963" i="39" s="1"/>
  <c r="DS935" i="39"/>
  <c r="DV935" i="39" s="1"/>
  <c r="DS926" i="39"/>
  <c r="DV926" i="39" s="1"/>
  <c r="DS921" i="39"/>
  <c r="DV921" i="39" s="1"/>
  <c r="DS916" i="39"/>
  <c r="DV916" i="39" s="1"/>
  <c r="DS912" i="39"/>
  <c r="DV912" i="39" s="1"/>
  <c r="DS904" i="39"/>
  <c r="DV904" i="39" s="1"/>
  <c r="DS892" i="39"/>
  <c r="DV892" i="39" s="1"/>
  <c r="DS887" i="39"/>
  <c r="DV887" i="39" s="1"/>
  <c r="DS881" i="39"/>
  <c r="DV881" i="39" s="1"/>
  <c r="DS876" i="39"/>
  <c r="DV876" i="39" s="1"/>
  <c r="DS871" i="39"/>
  <c r="DV871" i="39" s="1"/>
  <c r="DS865" i="39"/>
  <c r="DV865" i="39" s="1"/>
  <c r="DS860" i="39"/>
  <c r="DV860" i="39" s="1"/>
  <c r="DS854" i="39"/>
  <c r="DV854" i="39" s="1"/>
  <c r="DS853" i="39"/>
  <c r="DV853" i="39" s="1"/>
  <c r="DS852" i="39"/>
  <c r="DV852" i="39" s="1"/>
  <c r="DS847" i="39"/>
  <c r="DV847" i="39" s="1"/>
  <c r="DS842" i="39"/>
  <c r="DV842" i="39" s="1"/>
  <c r="DS838" i="39"/>
  <c r="DV838" i="39" s="1"/>
  <c r="DS959" i="39"/>
  <c r="DV959" i="39" s="1"/>
  <c r="DS928" i="39"/>
  <c r="DV928" i="39" s="1"/>
  <c r="DS913" i="39"/>
  <c r="DV913" i="39" s="1"/>
  <c r="DS905" i="39"/>
  <c r="DV905" i="39" s="1"/>
  <c r="DS897" i="39"/>
  <c r="DV897" i="39" s="1"/>
  <c r="DS893" i="39"/>
  <c r="DV893" i="39" s="1"/>
  <c r="DS888" i="39"/>
  <c r="DV888" i="39" s="1"/>
  <c r="DS883" i="39"/>
  <c r="DV883" i="39" s="1"/>
  <c r="DS877" i="39"/>
  <c r="DV877" i="39" s="1"/>
  <c r="DS872" i="39"/>
  <c r="DV872" i="39" s="1"/>
  <c r="DS867" i="39"/>
  <c r="DV867" i="39" s="1"/>
  <c r="DS861" i="39"/>
  <c r="DV861" i="39" s="1"/>
  <c r="DS855" i="39"/>
  <c r="DV855" i="39" s="1"/>
  <c r="DS849" i="39"/>
  <c r="DV849" i="39" s="1"/>
  <c r="DS848" i="39"/>
  <c r="DV848" i="39" s="1"/>
  <c r="DS843" i="39"/>
  <c r="DV843" i="39" s="1"/>
  <c r="DS839" i="39"/>
  <c r="DV839" i="39" s="1"/>
  <c r="DS835" i="39"/>
  <c r="DV835" i="39" s="1"/>
  <c r="DS831" i="39"/>
  <c r="DV831" i="39" s="1"/>
  <c r="DS827" i="39"/>
  <c r="DV827" i="39" s="1"/>
  <c r="DS821" i="39"/>
  <c r="DV821" i="39" s="1"/>
  <c r="DS820" i="39"/>
  <c r="DV820" i="39" s="1"/>
  <c r="DS975" i="39"/>
  <c r="DV975" i="39" s="1"/>
  <c r="DS964" i="39"/>
  <c r="DV964" i="39" s="1"/>
  <c r="DS940" i="39"/>
  <c r="DV940" i="39" s="1"/>
  <c r="DS932" i="39"/>
  <c r="DV932" i="39" s="1"/>
  <c r="DS900" i="39"/>
  <c r="DV900" i="39" s="1"/>
  <c r="DS889" i="39"/>
  <c r="DV889" i="39" s="1"/>
  <c r="DS884" i="39"/>
  <c r="DV884" i="39" s="1"/>
  <c r="DS879" i="39"/>
  <c r="DV879" i="39" s="1"/>
  <c r="DS857" i="39"/>
  <c r="DV857" i="39" s="1"/>
  <c r="DS845" i="39"/>
  <c r="DV845" i="39" s="1"/>
  <c r="DS844" i="39"/>
  <c r="DV844" i="39" s="1"/>
  <c r="DS837" i="39"/>
  <c r="DV837" i="39" s="1"/>
  <c r="DS832" i="39"/>
  <c r="DV832" i="39" s="1"/>
  <c r="DS826" i="39"/>
  <c r="DV826" i="39" s="1"/>
  <c r="DS824" i="39"/>
  <c r="DV824" i="39" s="1"/>
  <c r="DS818" i="39"/>
  <c r="DV818" i="39" s="1"/>
  <c r="DS960" i="39"/>
  <c r="DV960" i="39" s="1"/>
  <c r="DS937" i="39"/>
  <c r="DV937" i="39" s="1"/>
  <c r="DS922" i="39"/>
  <c r="DV922" i="39" s="1"/>
  <c r="DS901" i="39"/>
  <c r="DV901" i="39" s="1"/>
  <c r="DS896" i="39"/>
  <c r="DV896" i="39" s="1"/>
  <c r="DS891" i="39"/>
  <c r="DV891" i="39" s="1"/>
  <c r="DS869" i="39"/>
  <c r="DV869" i="39" s="1"/>
  <c r="DS864" i="39"/>
  <c r="DV864" i="39" s="1"/>
  <c r="DS859" i="39"/>
  <c r="DV859" i="39" s="1"/>
  <c r="DS846" i="39"/>
  <c r="DV846" i="39" s="1"/>
  <c r="DS833" i="39"/>
  <c r="DV833" i="39" s="1"/>
  <c r="DS828" i="39"/>
  <c r="DV828" i="39" s="1"/>
  <c r="DS819" i="39"/>
  <c r="DV819" i="39" s="1"/>
  <c r="DS815" i="39"/>
  <c r="DV815" i="39" s="1"/>
  <c r="DS811" i="39"/>
  <c r="DV811" i="39" s="1"/>
  <c r="DS805" i="39"/>
  <c r="DV805" i="39" s="1"/>
  <c r="DS804" i="39"/>
  <c r="DV804" i="39" s="1"/>
  <c r="DS800" i="39"/>
  <c r="DV800" i="39" s="1"/>
  <c r="DS796" i="39"/>
  <c r="DV796" i="39" s="1"/>
  <c r="DS790" i="39"/>
  <c r="DV790" i="39" s="1"/>
  <c r="DS933" i="39"/>
  <c r="DV933" i="39" s="1"/>
  <c r="DS908" i="39"/>
  <c r="DV908" i="39" s="1"/>
  <c r="DS895" i="39"/>
  <c r="DV895" i="39" s="1"/>
  <c r="DS873" i="39"/>
  <c r="DV873" i="39" s="1"/>
  <c r="DS868" i="39"/>
  <c r="DV868" i="39" s="1"/>
  <c r="DS863" i="39"/>
  <c r="DV863" i="39" s="1"/>
  <c r="DS856" i="39"/>
  <c r="DV856" i="39" s="1"/>
  <c r="DS850" i="39"/>
  <c r="DV850" i="39" s="1"/>
  <c r="DS840" i="39"/>
  <c r="DV840" i="39" s="1"/>
  <c r="DS834" i="39"/>
  <c r="DV834" i="39" s="1"/>
  <c r="DS829" i="39"/>
  <c r="DV829" i="39" s="1"/>
  <c r="DS822" i="39"/>
  <c r="DV822" i="39" s="1"/>
  <c r="DS816" i="39"/>
  <c r="DV816" i="39" s="1"/>
  <c r="DS812" i="39"/>
  <c r="DV812" i="39" s="1"/>
  <c r="DS806" i="39"/>
  <c r="DV806" i="39" s="1"/>
  <c r="DS801" i="39"/>
  <c r="DV801" i="39" s="1"/>
  <c r="DS797" i="39"/>
  <c r="DV797" i="39" s="1"/>
  <c r="DS793" i="39"/>
  <c r="DV793" i="39" s="1"/>
  <c r="DS791" i="39"/>
  <c r="DV791" i="39" s="1"/>
  <c r="DS786" i="39"/>
  <c r="DV786" i="39" s="1"/>
  <c r="DS782" i="39"/>
  <c r="DV782" i="39" s="1"/>
  <c r="DS778" i="39"/>
  <c r="DV778" i="39" s="1"/>
  <c r="DS875" i="39"/>
  <c r="DV875" i="39" s="1"/>
  <c r="DS825" i="39"/>
  <c r="DV825" i="39" s="1"/>
  <c r="DS817" i="39"/>
  <c r="DV817" i="39" s="1"/>
  <c r="DS810" i="39"/>
  <c r="DV810" i="39" s="1"/>
  <c r="DS808" i="39"/>
  <c r="DV808" i="39" s="1"/>
  <c r="DS799" i="39"/>
  <c r="DV799" i="39" s="1"/>
  <c r="DS789" i="39"/>
  <c r="DV789" i="39" s="1"/>
  <c r="DS788" i="39"/>
  <c r="DV788" i="39" s="1"/>
  <c r="DS784" i="39"/>
  <c r="DV784" i="39" s="1"/>
  <c r="DS779" i="39"/>
  <c r="DV779" i="39" s="1"/>
  <c r="DS773" i="39"/>
  <c r="DV773" i="39" s="1"/>
  <c r="DS772" i="39"/>
  <c r="DV772" i="39" s="1"/>
  <c r="DS768" i="39"/>
  <c r="DV768" i="39" s="1"/>
  <c r="DS764" i="39"/>
  <c r="DV764" i="39" s="1"/>
  <c r="DS758" i="39"/>
  <c r="DV758" i="39" s="1"/>
  <c r="DS753" i="39"/>
  <c r="DV753" i="39" s="1"/>
  <c r="DS749" i="39"/>
  <c r="DV749" i="39" s="1"/>
  <c r="DS745" i="39"/>
  <c r="DV745" i="39" s="1"/>
  <c r="DS743" i="39"/>
  <c r="DV743" i="39" s="1"/>
  <c r="DS738" i="39"/>
  <c r="DV738" i="39" s="1"/>
  <c r="DS734" i="39"/>
  <c r="DV734" i="39" s="1"/>
  <c r="DS730" i="39"/>
  <c r="DV730" i="39" s="1"/>
  <c r="DS728" i="39"/>
  <c r="DV728" i="39" s="1"/>
  <c r="DS880" i="39"/>
  <c r="DV880" i="39" s="1"/>
  <c r="DS836" i="39"/>
  <c r="DV836" i="39" s="1"/>
  <c r="DS813" i="39"/>
  <c r="DV813" i="39" s="1"/>
  <c r="DS802" i="39"/>
  <c r="DV802" i="39" s="1"/>
  <c r="DS794" i="39"/>
  <c r="DV794" i="39" s="1"/>
  <c r="DS792" i="39"/>
  <c r="DV792" i="39" s="1"/>
  <c r="DS785" i="39"/>
  <c r="DV785" i="39" s="1"/>
  <c r="DS780" i="39"/>
  <c r="DV780" i="39" s="1"/>
  <c r="DS774" i="39"/>
  <c r="DV774" i="39" s="1"/>
  <c r="DS769" i="39"/>
  <c r="DV769" i="39" s="1"/>
  <c r="DS765" i="39"/>
  <c r="DV765" i="39" s="1"/>
  <c r="DS761" i="39"/>
  <c r="DV761" i="39" s="1"/>
  <c r="DS759" i="39"/>
  <c r="DV759" i="39" s="1"/>
  <c r="DS754" i="39"/>
  <c r="DV754" i="39" s="1"/>
  <c r="DS750" i="39"/>
  <c r="DV750" i="39" s="1"/>
  <c r="DS746" i="39"/>
  <c r="DV746" i="39" s="1"/>
  <c r="DS744" i="39"/>
  <c r="DV744" i="39" s="1"/>
  <c r="DS739" i="39"/>
  <c r="DV739" i="39" s="1"/>
  <c r="DS735" i="39"/>
  <c r="DV735" i="39" s="1"/>
  <c r="DS731" i="39"/>
  <c r="DV731" i="39" s="1"/>
  <c r="DS725" i="39"/>
  <c r="DV725" i="39" s="1"/>
  <c r="DS724" i="39"/>
  <c r="DV724" i="39" s="1"/>
  <c r="DS720" i="39"/>
  <c r="DV720" i="39" s="1"/>
  <c r="DS716" i="39"/>
  <c r="DV716" i="39" s="1"/>
  <c r="DS710" i="39"/>
  <c r="DV710" i="39" s="1"/>
  <c r="DS705" i="39"/>
  <c r="DV705" i="39" s="1"/>
  <c r="DS701" i="39"/>
  <c r="DV701" i="39" s="1"/>
  <c r="DS697" i="39"/>
  <c r="DV697" i="39" s="1"/>
  <c r="DS695" i="39"/>
  <c r="DV695" i="39" s="1"/>
  <c r="DS690" i="39"/>
  <c r="DV690" i="39" s="1"/>
  <c r="DS686" i="39"/>
  <c r="DV686" i="39" s="1"/>
  <c r="DS682" i="39"/>
  <c r="DV682" i="39" s="1"/>
  <c r="DS680" i="39"/>
  <c r="DV680" i="39" s="1"/>
  <c r="DS675" i="39"/>
  <c r="DV675" i="39" s="1"/>
  <c r="DS671" i="39"/>
  <c r="DV671" i="39" s="1"/>
  <c r="DS667" i="39"/>
  <c r="DV667" i="39" s="1"/>
  <c r="DS663" i="39"/>
  <c r="DV663" i="39" s="1"/>
  <c r="DS659" i="39"/>
  <c r="DV659" i="39" s="1"/>
  <c r="DS655" i="39"/>
  <c r="DV655" i="39" s="1"/>
  <c r="DS651" i="39"/>
  <c r="DV651" i="39" s="1"/>
  <c r="DS647" i="39"/>
  <c r="DV647" i="39" s="1"/>
  <c r="DS643" i="39"/>
  <c r="DV643" i="39" s="1"/>
  <c r="DS639" i="39"/>
  <c r="DV639" i="39" s="1"/>
  <c r="DS635" i="39"/>
  <c r="DV635" i="39" s="1"/>
  <c r="DS909" i="39"/>
  <c r="DV909" i="39" s="1"/>
  <c r="DS885" i="39"/>
  <c r="DV885" i="39" s="1"/>
  <c r="DS841" i="39"/>
  <c r="DV841" i="39" s="1"/>
  <c r="DS830" i="39"/>
  <c r="DV830" i="39" s="1"/>
  <c r="DS823" i="39"/>
  <c r="DV823" i="39" s="1"/>
  <c r="DS814" i="39"/>
  <c r="DV814" i="39" s="1"/>
  <c r="DS803" i="39"/>
  <c r="DV803" i="39" s="1"/>
  <c r="DS795" i="39"/>
  <c r="DV795" i="39" s="1"/>
  <c r="DS781" i="39"/>
  <c r="DV781" i="39" s="1"/>
  <c r="DS777" i="39"/>
  <c r="DV777" i="39" s="1"/>
  <c r="DS775" i="39"/>
  <c r="DV775" i="39" s="1"/>
  <c r="DS770" i="39"/>
  <c r="DV770" i="39" s="1"/>
  <c r="DS766" i="39"/>
  <c r="DV766" i="39" s="1"/>
  <c r="DS762" i="39"/>
  <c r="DV762" i="39" s="1"/>
  <c r="DS760" i="39"/>
  <c r="DV760" i="39" s="1"/>
  <c r="DS755" i="39"/>
  <c r="DV755" i="39" s="1"/>
  <c r="DS751" i="39"/>
  <c r="DV751" i="39" s="1"/>
  <c r="DS747" i="39"/>
  <c r="DV747" i="39" s="1"/>
  <c r="DS741" i="39"/>
  <c r="DV741" i="39" s="1"/>
  <c r="DS740" i="39"/>
  <c r="DV740" i="39" s="1"/>
  <c r="DS736" i="39"/>
  <c r="DV736" i="39" s="1"/>
  <c r="DS732" i="39"/>
  <c r="DV732" i="39" s="1"/>
  <c r="DS726" i="39"/>
  <c r="DV726" i="39" s="1"/>
  <c r="DS721" i="39"/>
  <c r="DV721" i="39" s="1"/>
  <c r="DS717" i="39"/>
  <c r="DV717" i="39" s="1"/>
  <c r="DS713" i="39"/>
  <c r="DV713" i="39" s="1"/>
  <c r="DS711" i="39"/>
  <c r="DV711" i="39" s="1"/>
  <c r="DS706" i="39"/>
  <c r="DV706" i="39" s="1"/>
  <c r="DS702" i="39"/>
  <c r="DV702" i="39" s="1"/>
  <c r="DS698" i="39"/>
  <c r="DV698" i="39" s="1"/>
  <c r="DS696" i="39"/>
  <c r="DV696" i="39" s="1"/>
  <c r="DS691" i="39"/>
  <c r="DV691" i="39" s="1"/>
  <c r="DS687" i="39"/>
  <c r="DV687" i="39" s="1"/>
  <c r="DS683" i="39"/>
  <c r="DV683" i="39" s="1"/>
  <c r="DS677" i="39"/>
  <c r="DV677" i="39" s="1"/>
  <c r="DS676" i="39"/>
  <c r="DV676" i="39" s="1"/>
  <c r="DS672" i="39"/>
  <c r="DV672" i="39" s="1"/>
  <c r="DS668" i="39"/>
  <c r="DV668" i="39" s="1"/>
  <c r="DS776" i="39"/>
  <c r="DV776" i="39" s="1"/>
  <c r="DS757" i="39"/>
  <c r="DV757" i="39" s="1"/>
  <c r="DS756" i="39"/>
  <c r="DV756" i="39" s="1"/>
  <c r="DS737" i="39"/>
  <c r="DV737" i="39" s="1"/>
  <c r="DS719" i="39"/>
  <c r="DV719" i="39" s="1"/>
  <c r="DS709" i="39"/>
  <c r="DV709" i="39" s="1"/>
  <c r="DS708" i="39"/>
  <c r="DV708" i="39" s="1"/>
  <c r="DS700" i="39"/>
  <c r="DV700" i="39" s="1"/>
  <c r="DS689" i="39"/>
  <c r="DV689" i="39" s="1"/>
  <c r="DS681" i="39"/>
  <c r="DV681" i="39" s="1"/>
  <c r="DS679" i="39"/>
  <c r="DV679" i="39" s="1"/>
  <c r="DS670" i="39"/>
  <c r="DV670" i="39" s="1"/>
  <c r="DS660" i="39"/>
  <c r="DV660" i="39" s="1"/>
  <c r="DS654" i="39"/>
  <c r="DV654" i="39" s="1"/>
  <c r="DS649" i="39"/>
  <c r="DV649" i="39" s="1"/>
  <c r="DS644" i="39"/>
  <c r="DV644" i="39" s="1"/>
  <c r="DS638" i="39"/>
  <c r="DV638" i="39" s="1"/>
  <c r="DS633" i="39"/>
  <c r="DV633" i="39" s="1"/>
  <c r="DS629" i="39"/>
  <c r="DV629" i="39" s="1"/>
  <c r="DS625" i="39"/>
  <c r="DV625" i="39" s="1"/>
  <c r="DS621" i="39"/>
  <c r="DV621" i="39" s="1"/>
  <c r="DS917" i="39"/>
  <c r="DV917" i="39" s="1"/>
  <c r="DS809" i="39"/>
  <c r="DV809" i="39" s="1"/>
  <c r="DS807" i="39"/>
  <c r="DV807" i="39" s="1"/>
  <c r="DS763" i="39"/>
  <c r="DV763" i="39" s="1"/>
  <c r="DS742" i="39"/>
  <c r="DV742" i="39" s="1"/>
  <c r="DS722" i="39"/>
  <c r="DV722" i="39" s="1"/>
  <c r="DS714" i="39"/>
  <c r="DV714" i="39" s="1"/>
  <c r="DS712" i="39"/>
  <c r="DV712" i="39" s="1"/>
  <c r="DS703" i="39"/>
  <c r="DV703" i="39" s="1"/>
  <c r="DS693" i="39"/>
  <c r="DV693" i="39" s="1"/>
  <c r="DS692" i="39"/>
  <c r="DV692" i="39" s="1"/>
  <c r="DS684" i="39"/>
  <c r="DV684" i="39" s="1"/>
  <c r="DS673" i="39"/>
  <c r="DV673" i="39" s="1"/>
  <c r="DS665" i="39"/>
  <c r="DV665" i="39" s="1"/>
  <c r="DS661" i="39"/>
  <c r="DV661" i="39" s="1"/>
  <c r="DS656" i="39"/>
  <c r="DV656" i="39" s="1"/>
  <c r="DS650" i="39"/>
  <c r="DV650" i="39" s="1"/>
  <c r="DS645" i="39"/>
  <c r="DV645" i="39" s="1"/>
  <c r="DS640" i="39"/>
  <c r="DV640" i="39" s="1"/>
  <c r="DS634" i="39"/>
  <c r="DV634" i="39" s="1"/>
  <c r="DS630" i="39"/>
  <c r="DV630" i="39" s="1"/>
  <c r="DS626" i="39"/>
  <c r="DV626" i="39" s="1"/>
  <c r="DS622" i="39"/>
  <c r="DV622" i="39" s="1"/>
  <c r="DS618" i="39"/>
  <c r="DV618" i="39" s="1"/>
  <c r="DS851" i="39"/>
  <c r="DV851" i="39" s="1"/>
  <c r="DS798" i="39"/>
  <c r="DV798" i="39" s="1"/>
  <c r="DS783" i="39"/>
  <c r="DV783" i="39" s="1"/>
  <c r="DS767" i="39"/>
  <c r="DV767" i="39" s="1"/>
  <c r="DS748" i="39"/>
  <c r="DV748" i="39" s="1"/>
  <c r="DS729" i="39"/>
  <c r="DV729" i="39" s="1"/>
  <c r="DS727" i="39"/>
  <c r="DV727" i="39" s="1"/>
  <c r="DS723" i="39"/>
  <c r="DV723" i="39" s="1"/>
  <c r="DS715" i="39"/>
  <c r="DV715" i="39" s="1"/>
  <c r="DS704" i="39"/>
  <c r="DV704" i="39" s="1"/>
  <c r="DS694" i="39"/>
  <c r="DV694" i="39" s="1"/>
  <c r="DS685" i="39"/>
  <c r="DV685" i="39" s="1"/>
  <c r="DS674" i="39"/>
  <c r="DV674" i="39" s="1"/>
  <c r="DS666" i="39"/>
  <c r="DV666" i="39" s="1"/>
  <c r="DS662" i="39"/>
  <c r="DV662" i="39" s="1"/>
  <c r="DS657" i="39"/>
  <c r="DV657" i="39" s="1"/>
  <c r="DS652" i="39"/>
  <c r="DV652" i="39" s="1"/>
  <c r="DS646" i="39"/>
  <c r="DV646" i="39" s="1"/>
  <c r="DS641" i="39"/>
  <c r="DV641" i="39" s="1"/>
  <c r="DS636" i="39"/>
  <c r="DV636" i="39" s="1"/>
  <c r="DS631" i="39"/>
  <c r="DV631" i="39" s="1"/>
  <c r="DS627" i="39"/>
  <c r="DV627" i="39" s="1"/>
  <c r="DS623" i="39"/>
  <c r="DV623" i="39" s="1"/>
  <c r="DS619" i="39"/>
  <c r="DV619" i="39" s="1"/>
  <c r="DS615" i="39"/>
  <c r="DV615" i="39" s="1"/>
  <c r="DS611" i="39"/>
  <c r="DV611" i="39" s="1"/>
  <c r="DS607" i="39"/>
  <c r="DV607" i="39" s="1"/>
  <c r="DS752" i="39"/>
  <c r="DV752" i="39" s="1"/>
  <c r="DS653" i="39"/>
  <c r="DV653" i="39" s="1"/>
  <c r="DS620" i="39"/>
  <c r="DV620" i="39" s="1"/>
  <c r="DS612" i="39"/>
  <c r="DV612" i="39" s="1"/>
  <c r="DS604" i="39"/>
  <c r="DV604" i="39" s="1"/>
  <c r="DS600" i="39"/>
  <c r="DV600" i="39" s="1"/>
  <c r="DS596" i="39"/>
  <c r="DV596" i="39" s="1"/>
  <c r="DS592" i="39"/>
  <c r="DV592" i="39" s="1"/>
  <c r="DS588" i="39"/>
  <c r="DV588" i="39" s="1"/>
  <c r="DS584" i="39"/>
  <c r="DV584" i="39" s="1"/>
  <c r="DS580" i="39"/>
  <c r="DV580" i="39" s="1"/>
  <c r="DS576" i="39"/>
  <c r="DV576" i="39" s="1"/>
  <c r="DS572" i="39"/>
  <c r="DV572" i="39" s="1"/>
  <c r="DS568" i="39"/>
  <c r="DV568" i="39" s="1"/>
  <c r="DS564" i="39"/>
  <c r="DV564" i="39" s="1"/>
  <c r="DS560" i="39"/>
  <c r="DV560" i="39" s="1"/>
  <c r="DS556" i="39"/>
  <c r="DV556" i="39" s="1"/>
  <c r="DS552" i="39"/>
  <c r="DV552" i="39" s="1"/>
  <c r="DS548" i="39"/>
  <c r="DV548" i="39" s="1"/>
  <c r="DS544" i="39"/>
  <c r="DV544" i="39" s="1"/>
  <c r="DS540" i="39"/>
  <c r="DV540" i="39" s="1"/>
  <c r="DS536" i="39"/>
  <c r="DV536" i="39" s="1"/>
  <c r="DS532" i="39"/>
  <c r="DV532" i="39" s="1"/>
  <c r="DS528" i="39"/>
  <c r="DV528" i="39" s="1"/>
  <c r="DS524" i="39"/>
  <c r="DV524" i="39" s="1"/>
  <c r="DS520" i="39"/>
  <c r="DV520" i="39" s="1"/>
  <c r="DS516" i="39"/>
  <c r="DV516" i="39" s="1"/>
  <c r="DS512" i="39"/>
  <c r="DV512" i="39" s="1"/>
  <c r="DS508" i="39"/>
  <c r="DV508" i="39" s="1"/>
  <c r="DS504" i="39"/>
  <c r="DV504" i="39" s="1"/>
  <c r="DS500" i="39"/>
  <c r="DV500" i="39" s="1"/>
  <c r="DS496" i="39"/>
  <c r="DV496" i="39" s="1"/>
  <c r="DS492" i="39"/>
  <c r="DV492" i="39" s="1"/>
  <c r="DS488" i="39"/>
  <c r="DV488" i="39" s="1"/>
  <c r="DS484" i="39"/>
  <c r="DV484" i="39" s="1"/>
  <c r="DS480" i="39"/>
  <c r="DV480" i="39" s="1"/>
  <c r="DS476" i="39"/>
  <c r="DV476" i="39" s="1"/>
  <c r="DS472" i="39"/>
  <c r="DV472" i="39" s="1"/>
  <c r="DS468" i="39"/>
  <c r="DV468" i="39" s="1"/>
  <c r="DS464" i="39"/>
  <c r="DV464" i="39" s="1"/>
  <c r="DS460" i="39"/>
  <c r="DV460" i="39" s="1"/>
  <c r="DS456" i="39"/>
  <c r="DV456" i="39" s="1"/>
  <c r="DS787" i="39"/>
  <c r="DV787" i="39" s="1"/>
  <c r="DS664" i="39"/>
  <c r="DV664" i="39" s="1"/>
  <c r="DS637" i="39"/>
  <c r="DV637" i="39" s="1"/>
  <c r="DS624" i="39"/>
  <c r="DV624" i="39" s="1"/>
  <c r="DS613" i="39"/>
  <c r="DV613" i="39" s="1"/>
  <c r="DS608" i="39"/>
  <c r="DV608" i="39" s="1"/>
  <c r="DS605" i="39"/>
  <c r="DV605" i="39" s="1"/>
  <c r="DS601" i="39"/>
  <c r="DV601" i="39" s="1"/>
  <c r="DS597" i="39"/>
  <c r="DV597" i="39" s="1"/>
  <c r="DS593" i="39"/>
  <c r="DV593" i="39" s="1"/>
  <c r="DS589" i="39"/>
  <c r="DV589" i="39" s="1"/>
  <c r="DS585" i="39"/>
  <c r="DV585" i="39" s="1"/>
  <c r="DS581" i="39"/>
  <c r="DV581" i="39" s="1"/>
  <c r="DS577" i="39"/>
  <c r="DV577" i="39" s="1"/>
  <c r="DS573" i="39"/>
  <c r="DV573" i="39" s="1"/>
  <c r="DS569" i="39"/>
  <c r="DV569" i="39" s="1"/>
  <c r="DS565" i="39"/>
  <c r="DV565" i="39" s="1"/>
  <c r="DS561" i="39"/>
  <c r="DV561" i="39" s="1"/>
  <c r="DS557" i="39"/>
  <c r="DV557" i="39" s="1"/>
  <c r="DS553" i="39"/>
  <c r="DV553" i="39" s="1"/>
  <c r="DS549" i="39"/>
  <c r="DV549" i="39" s="1"/>
  <c r="DS545" i="39"/>
  <c r="DV545" i="39" s="1"/>
  <c r="DS541" i="39"/>
  <c r="DV541" i="39" s="1"/>
  <c r="DS537" i="39"/>
  <c r="DV537" i="39" s="1"/>
  <c r="DS533" i="39"/>
  <c r="DV533" i="39" s="1"/>
  <c r="DS529" i="39"/>
  <c r="DV529" i="39" s="1"/>
  <c r="DS525" i="39"/>
  <c r="DV525" i="39" s="1"/>
  <c r="DS521" i="39"/>
  <c r="DV521" i="39" s="1"/>
  <c r="DS517" i="39"/>
  <c r="DV517" i="39" s="1"/>
  <c r="DS513" i="39"/>
  <c r="DV513" i="39" s="1"/>
  <c r="DS509" i="39"/>
  <c r="DV509" i="39" s="1"/>
  <c r="DS505" i="39"/>
  <c r="DV505" i="39" s="1"/>
  <c r="DS501" i="39"/>
  <c r="DV501" i="39" s="1"/>
  <c r="DS497" i="39"/>
  <c r="DV497" i="39" s="1"/>
  <c r="DS493" i="39"/>
  <c r="DV493" i="39" s="1"/>
  <c r="DS489" i="39"/>
  <c r="DV489" i="39" s="1"/>
  <c r="DS485" i="39"/>
  <c r="DV485" i="39" s="1"/>
  <c r="DS481" i="39"/>
  <c r="DV481" i="39" s="1"/>
  <c r="DS477" i="39"/>
  <c r="DV477" i="39" s="1"/>
  <c r="DS473" i="39"/>
  <c r="DV473" i="39" s="1"/>
  <c r="DS469" i="39"/>
  <c r="DV469" i="39" s="1"/>
  <c r="DS465" i="39"/>
  <c r="DV465" i="39" s="1"/>
  <c r="DS461" i="39"/>
  <c r="DV461" i="39" s="1"/>
  <c r="DS457" i="39"/>
  <c r="DV457" i="39" s="1"/>
  <c r="DS453" i="39"/>
  <c r="DV453" i="39" s="1"/>
  <c r="DS449" i="39"/>
  <c r="DV449" i="39" s="1"/>
  <c r="DS448" i="39"/>
  <c r="DV448" i="39" s="1"/>
  <c r="DS443" i="39"/>
  <c r="DV443" i="39" s="1"/>
  <c r="DS771" i="39"/>
  <c r="DV771" i="39" s="1"/>
  <c r="DS733" i="39"/>
  <c r="DV733" i="39" s="1"/>
  <c r="DS718" i="39"/>
  <c r="DV718" i="39" s="1"/>
  <c r="DS699" i="39"/>
  <c r="DV699" i="39" s="1"/>
  <c r="DS678" i="39"/>
  <c r="DV678" i="39" s="1"/>
  <c r="DS658" i="39"/>
  <c r="DV658" i="39" s="1"/>
  <c r="DS648" i="39"/>
  <c r="DV648" i="39" s="1"/>
  <c r="DS628" i="39"/>
  <c r="DV628" i="39" s="1"/>
  <c r="DS616" i="39"/>
  <c r="DV616" i="39" s="1"/>
  <c r="DS614" i="39"/>
  <c r="DV614" i="39" s="1"/>
  <c r="DS609" i="39"/>
  <c r="DV609" i="39" s="1"/>
  <c r="DS606" i="39"/>
  <c r="DV606" i="39" s="1"/>
  <c r="DS602" i="39"/>
  <c r="DV602" i="39" s="1"/>
  <c r="DS598" i="39"/>
  <c r="DV598" i="39" s="1"/>
  <c r="DS594" i="39"/>
  <c r="DV594" i="39" s="1"/>
  <c r="DS590" i="39"/>
  <c r="DV590" i="39" s="1"/>
  <c r="DS586" i="39"/>
  <c r="DV586" i="39" s="1"/>
  <c r="DS582" i="39"/>
  <c r="DV582" i="39" s="1"/>
  <c r="DS578" i="39"/>
  <c r="DV578" i="39" s="1"/>
  <c r="DS574" i="39"/>
  <c r="DV574" i="39" s="1"/>
  <c r="DS570" i="39"/>
  <c r="DV570" i="39" s="1"/>
  <c r="DS566" i="39"/>
  <c r="DV566" i="39" s="1"/>
  <c r="DS562" i="39"/>
  <c r="DV562" i="39" s="1"/>
  <c r="DS558" i="39"/>
  <c r="DV558" i="39" s="1"/>
  <c r="DS554" i="39"/>
  <c r="DV554" i="39" s="1"/>
  <c r="DS550" i="39"/>
  <c r="DV550" i="39" s="1"/>
  <c r="DS546" i="39"/>
  <c r="DV546" i="39" s="1"/>
  <c r="DS542" i="39"/>
  <c r="DV542" i="39" s="1"/>
  <c r="DS538" i="39"/>
  <c r="DV538" i="39" s="1"/>
  <c r="DS534" i="39"/>
  <c r="DV534" i="39" s="1"/>
  <c r="DS530" i="39"/>
  <c r="DV530" i="39" s="1"/>
  <c r="DS526" i="39"/>
  <c r="DV526" i="39" s="1"/>
  <c r="DS522" i="39"/>
  <c r="DV522" i="39" s="1"/>
  <c r="DS518" i="39"/>
  <c r="DV518" i="39" s="1"/>
  <c r="DS514" i="39"/>
  <c r="DV514" i="39" s="1"/>
  <c r="DS510" i="39"/>
  <c r="DV510" i="39" s="1"/>
  <c r="DS506" i="39"/>
  <c r="DV506" i="39" s="1"/>
  <c r="DS502" i="39"/>
  <c r="DV502" i="39" s="1"/>
  <c r="DS498" i="39"/>
  <c r="DV498" i="39" s="1"/>
  <c r="DS494" i="39"/>
  <c r="DV494" i="39" s="1"/>
  <c r="DS490" i="39"/>
  <c r="DV490" i="39" s="1"/>
  <c r="DS486" i="39"/>
  <c r="DV486" i="39" s="1"/>
  <c r="DS482" i="39"/>
  <c r="DV482" i="39" s="1"/>
  <c r="DS478" i="39"/>
  <c r="DV478" i="39" s="1"/>
  <c r="DS474" i="39"/>
  <c r="DV474" i="39" s="1"/>
  <c r="DS470" i="39"/>
  <c r="DV470" i="39" s="1"/>
  <c r="DS466" i="39"/>
  <c r="DV466" i="39" s="1"/>
  <c r="DS462" i="39"/>
  <c r="DV462" i="39" s="1"/>
  <c r="DS458" i="39"/>
  <c r="DV458" i="39" s="1"/>
  <c r="DS707" i="39"/>
  <c r="DV707" i="39" s="1"/>
  <c r="DS642" i="39"/>
  <c r="DV642" i="39" s="1"/>
  <c r="DS610" i="39"/>
  <c r="DV610" i="39" s="1"/>
  <c r="DS591" i="39"/>
  <c r="DV591" i="39" s="1"/>
  <c r="DS575" i="39"/>
  <c r="DV575" i="39" s="1"/>
  <c r="DS559" i="39"/>
  <c r="DV559" i="39" s="1"/>
  <c r="DS543" i="39"/>
  <c r="DV543" i="39" s="1"/>
  <c r="DS527" i="39"/>
  <c r="DV527" i="39" s="1"/>
  <c r="DS511" i="39"/>
  <c r="DV511" i="39" s="1"/>
  <c r="DS495" i="39"/>
  <c r="DV495" i="39" s="1"/>
  <c r="DS479" i="39"/>
  <c r="DV479" i="39" s="1"/>
  <c r="DS463" i="39"/>
  <c r="DV463" i="39" s="1"/>
  <c r="DS455" i="39"/>
  <c r="DV455" i="39" s="1"/>
  <c r="DS450" i="39"/>
  <c r="DV450" i="39" s="1"/>
  <c r="DS439" i="39"/>
  <c r="DV439" i="39" s="1"/>
  <c r="DS434" i="39"/>
  <c r="DV434" i="39" s="1"/>
  <c r="DS429" i="39"/>
  <c r="DV429" i="39" s="1"/>
  <c r="DS428" i="39"/>
  <c r="DV428" i="39" s="1"/>
  <c r="DS423" i="39"/>
  <c r="DV423" i="39" s="1"/>
  <c r="DS418" i="39"/>
  <c r="DV418" i="39" s="1"/>
  <c r="DS413" i="39"/>
  <c r="DV413" i="39" s="1"/>
  <c r="DS412" i="39"/>
  <c r="DV412" i="39" s="1"/>
  <c r="DS407" i="39"/>
  <c r="DV407" i="39" s="1"/>
  <c r="DS402" i="39"/>
  <c r="DV402" i="39" s="1"/>
  <c r="DS397" i="39"/>
  <c r="DV397" i="39" s="1"/>
  <c r="DS396" i="39"/>
  <c r="DV396" i="39" s="1"/>
  <c r="DS391" i="39"/>
  <c r="DV391" i="39" s="1"/>
  <c r="DS386" i="39"/>
  <c r="DV386" i="39" s="1"/>
  <c r="DS381" i="39"/>
  <c r="DV381" i="39" s="1"/>
  <c r="DS380" i="39"/>
  <c r="DV380" i="39" s="1"/>
  <c r="DS375" i="39"/>
  <c r="DV375" i="39" s="1"/>
  <c r="DS370" i="39"/>
  <c r="DV370" i="39" s="1"/>
  <c r="DS365" i="39"/>
  <c r="DV365" i="39" s="1"/>
  <c r="DS364" i="39"/>
  <c r="DV364" i="39" s="1"/>
  <c r="DS359" i="39"/>
  <c r="DV359" i="39" s="1"/>
  <c r="DS354" i="39"/>
  <c r="DV354" i="39" s="1"/>
  <c r="DS688" i="39"/>
  <c r="DV688" i="39" s="1"/>
  <c r="DS595" i="39"/>
  <c r="DV595" i="39" s="1"/>
  <c r="DS579" i="39"/>
  <c r="DV579" i="39" s="1"/>
  <c r="DS563" i="39"/>
  <c r="DV563" i="39" s="1"/>
  <c r="DS547" i="39"/>
  <c r="DV547" i="39" s="1"/>
  <c r="DS531" i="39"/>
  <c r="DV531" i="39" s="1"/>
  <c r="DS515" i="39"/>
  <c r="DV515" i="39" s="1"/>
  <c r="DS499" i="39"/>
  <c r="DV499" i="39" s="1"/>
  <c r="DS483" i="39"/>
  <c r="DV483" i="39" s="1"/>
  <c r="DS467" i="39"/>
  <c r="DV467" i="39" s="1"/>
  <c r="DS451" i="39"/>
  <c r="DV451" i="39" s="1"/>
  <c r="DS445" i="39"/>
  <c r="DV445" i="39" s="1"/>
  <c r="DS444" i="39"/>
  <c r="DV444" i="39" s="1"/>
  <c r="DS441" i="39"/>
  <c r="DV441" i="39" s="1"/>
  <c r="DS440" i="39"/>
  <c r="DV440" i="39" s="1"/>
  <c r="DS435" i="39"/>
  <c r="DV435" i="39" s="1"/>
  <c r="DS430" i="39"/>
  <c r="DV430" i="39" s="1"/>
  <c r="DS425" i="39"/>
  <c r="DV425" i="39" s="1"/>
  <c r="DS424" i="39"/>
  <c r="DV424" i="39" s="1"/>
  <c r="DS419" i="39"/>
  <c r="DV419" i="39" s="1"/>
  <c r="DS414" i="39"/>
  <c r="DV414" i="39" s="1"/>
  <c r="DS409" i="39"/>
  <c r="DV409" i="39" s="1"/>
  <c r="DS408" i="39"/>
  <c r="DV408" i="39" s="1"/>
  <c r="DS403" i="39"/>
  <c r="DV403" i="39" s="1"/>
  <c r="DS398" i="39"/>
  <c r="DV398" i="39" s="1"/>
  <c r="DS393" i="39"/>
  <c r="DV393" i="39" s="1"/>
  <c r="DS392" i="39"/>
  <c r="DV392" i="39" s="1"/>
  <c r="DS387" i="39"/>
  <c r="DV387" i="39" s="1"/>
  <c r="DS382" i="39"/>
  <c r="DV382" i="39" s="1"/>
  <c r="DS377" i="39"/>
  <c r="DV377" i="39" s="1"/>
  <c r="DS376" i="39"/>
  <c r="DV376" i="39" s="1"/>
  <c r="DS371" i="39"/>
  <c r="DV371" i="39" s="1"/>
  <c r="DS366" i="39"/>
  <c r="DV366" i="39" s="1"/>
  <c r="DS361" i="39"/>
  <c r="DV361" i="39" s="1"/>
  <c r="DS360" i="39"/>
  <c r="DV360" i="39" s="1"/>
  <c r="DS355" i="39"/>
  <c r="DV355" i="39" s="1"/>
  <c r="DS669" i="39"/>
  <c r="DV669" i="39" s="1"/>
  <c r="DS617" i="39"/>
  <c r="DV617" i="39" s="1"/>
  <c r="DS599" i="39"/>
  <c r="DV599" i="39" s="1"/>
  <c r="DS583" i="39"/>
  <c r="DV583" i="39" s="1"/>
  <c r="DS567" i="39"/>
  <c r="DV567" i="39" s="1"/>
  <c r="DS551" i="39"/>
  <c r="DV551" i="39" s="1"/>
  <c r="DS535" i="39"/>
  <c r="DV535" i="39" s="1"/>
  <c r="DS519" i="39"/>
  <c r="DV519" i="39" s="1"/>
  <c r="DS503" i="39"/>
  <c r="DV503" i="39" s="1"/>
  <c r="DS487" i="39"/>
  <c r="DV487" i="39" s="1"/>
  <c r="DS471" i="39"/>
  <c r="DV471" i="39" s="1"/>
  <c r="DS452" i="39"/>
  <c r="DV452" i="39" s="1"/>
  <c r="DS446" i="39"/>
  <c r="DV446" i="39" s="1"/>
  <c r="DS442" i="39"/>
  <c r="DV442" i="39" s="1"/>
  <c r="DS437" i="39"/>
  <c r="DV437" i="39" s="1"/>
  <c r="DS436" i="39"/>
  <c r="DV436" i="39" s="1"/>
  <c r="DS431" i="39"/>
  <c r="DV431" i="39" s="1"/>
  <c r="DS426" i="39"/>
  <c r="DV426" i="39" s="1"/>
  <c r="DS421" i="39"/>
  <c r="DV421" i="39" s="1"/>
  <c r="DS420" i="39"/>
  <c r="DV420" i="39" s="1"/>
  <c r="DS415" i="39"/>
  <c r="DV415" i="39" s="1"/>
  <c r="DS410" i="39"/>
  <c r="DV410" i="39" s="1"/>
  <c r="DS405" i="39"/>
  <c r="DV405" i="39" s="1"/>
  <c r="DS404" i="39"/>
  <c r="DV404" i="39" s="1"/>
  <c r="DS399" i="39"/>
  <c r="DV399" i="39" s="1"/>
  <c r="DS394" i="39"/>
  <c r="DV394" i="39" s="1"/>
  <c r="DS389" i="39"/>
  <c r="DV389" i="39" s="1"/>
  <c r="DS388" i="39"/>
  <c r="DV388" i="39" s="1"/>
  <c r="DS383" i="39"/>
  <c r="DV383" i="39" s="1"/>
  <c r="DS378" i="39"/>
  <c r="DV378" i="39" s="1"/>
  <c r="DS373" i="39"/>
  <c r="DV373" i="39" s="1"/>
  <c r="DS372" i="39"/>
  <c r="DV372" i="39" s="1"/>
  <c r="DS367" i="39"/>
  <c r="DV367" i="39" s="1"/>
  <c r="DS362" i="39"/>
  <c r="DV362" i="39" s="1"/>
  <c r="DS357" i="39"/>
  <c r="DV357" i="39" s="1"/>
  <c r="DS356" i="39"/>
  <c r="DV356" i="39" s="1"/>
  <c r="DS351" i="39"/>
  <c r="DV351" i="39" s="1"/>
  <c r="DS555" i="39"/>
  <c r="DV555" i="39" s="1"/>
  <c r="DS491" i="39"/>
  <c r="DV491" i="39" s="1"/>
  <c r="DS422" i="39"/>
  <c r="DV422" i="39" s="1"/>
  <c r="DS401" i="39"/>
  <c r="DV401" i="39" s="1"/>
  <c r="DS400" i="39"/>
  <c r="DV400" i="39" s="1"/>
  <c r="DS379" i="39"/>
  <c r="DV379" i="39" s="1"/>
  <c r="DS358" i="39"/>
  <c r="DV358" i="39" s="1"/>
  <c r="DS632" i="39"/>
  <c r="DV632" i="39" s="1"/>
  <c r="DS571" i="39"/>
  <c r="DV571" i="39" s="1"/>
  <c r="DS507" i="39"/>
  <c r="DV507" i="39" s="1"/>
  <c r="DS454" i="39"/>
  <c r="DV454" i="39" s="1"/>
  <c r="DS447" i="39"/>
  <c r="DV447" i="39" s="1"/>
  <c r="DS427" i="39"/>
  <c r="DV427" i="39" s="1"/>
  <c r="DS406" i="39"/>
  <c r="DV406" i="39" s="1"/>
  <c r="DS385" i="39"/>
  <c r="DV385" i="39" s="1"/>
  <c r="DS384" i="39"/>
  <c r="DV384" i="39" s="1"/>
  <c r="DS363" i="39"/>
  <c r="DV363" i="39" s="1"/>
  <c r="DS587" i="39"/>
  <c r="DV587" i="39" s="1"/>
  <c r="DS523" i="39"/>
  <c r="DV523" i="39" s="1"/>
  <c r="DS459" i="39"/>
  <c r="DV459" i="39" s="1"/>
  <c r="DS433" i="39"/>
  <c r="DV433" i="39" s="1"/>
  <c r="DS432" i="39"/>
  <c r="DV432" i="39" s="1"/>
  <c r="DS411" i="39"/>
  <c r="DV411" i="39" s="1"/>
  <c r="DS390" i="39"/>
  <c r="DV390" i="39" s="1"/>
  <c r="DS369" i="39"/>
  <c r="DV369" i="39" s="1"/>
  <c r="DS368" i="39"/>
  <c r="DV368" i="39" s="1"/>
  <c r="M12" i="39"/>
  <c r="P12" i="39" s="1"/>
  <c r="M20" i="39"/>
  <c r="P20" i="39" s="1"/>
  <c r="M28" i="39"/>
  <c r="P28" i="39" s="1"/>
  <c r="M36" i="39"/>
  <c r="P36" i="39" s="1"/>
  <c r="M44" i="39"/>
  <c r="P44" i="39" s="1"/>
  <c r="M52" i="39"/>
  <c r="P52" i="39" s="1"/>
  <c r="M60" i="39"/>
  <c r="P60" i="39" s="1"/>
  <c r="M68" i="39"/>
  <c r="P68" i="39" s="1"/>
  <c r="M76" i="39"/>
  <c r="P76" i="39" s="1"/>
  <c r="M84" i="39"/>
  <c r="P84" i="39" s="1"/>
  <c r="M92" i="39"/>
  <c r="P92" i="39" s="1"/>
  <c r="M100" i="39"/>
  <c r="P100" i="39" s="1"/>
  <c r="M108" i="39"/>
  <c r="P108" i="39" s="1"/>
  <c r="M116" i="39"/>
  <c r="P116" i="39" s="1"/>
  <c r="M124" i="39"/>
  <c r="P124" i="39" s="1"/>
  <c r="M132" i="39"/>
  <c r="P132" i="39" s="1"/>
  <c r="M140" i="39"/>
  <c r="P140" i="39" s="1"/>
  <c r="M148" i="39"/>
  <c r="P148" i="39" s="1"/>
  <c r="M156" i="39"/>
  <c r="P156" i="39" s="1"/>
  <c r="M164" i="39"/>
  <c r="P164" i="39" s="1"/>
  <c r="M172" i="39"/>
  <c r="P172" i="39" s="1"/>
  <c r="M180" i="39"/>
  <c r="P180" i="39" s="1"/>
  <c r="M188" i="39"/>
  <c r="P188" i="39" s="1"/>
  <c r="M196" i="39"/>
  <c r="P196" i="39" s="1"/>
  <c r="M204" i="39"/>
  <c r="P204" i="39" s="1"/>
  <c r="M212" i="39"/>
  <c r="P212" i="39" s="1"/>
  <c r="M220" i="39"/>
  <c r="P220" i="39" s="1"/>
  <c r="M228" i="39"/>
  <c r="P228" i="39" s="1"/>
  <c r="M236" i="39"/>
  <c r="P236" i="39" s="1"/>
  <c r="M240" i="39"/>
  <c r="P240" i="39" s="1"/>
  <c r="M244" i="39"/>
  <c r="P244" i="39" s="1"/>
  <c r="M248" i="39"/>
  <c r="P248" i="39" s="1"/>
  <c r="M252" i="39"/>
  <c r="P252" i="39" s="1"/>
  <c r="M256" i="39"/>
  <c r="P256" i="39" s="1"/>
  <c r="M260" i="39"/>
  <c r="P260" i="39" s="1"/>
  <c r="M264" i="39"/>
  <c r="P264" i="39" s="1"/>
  <c r="M268" i="39"/>
  <c r="P268" i="39" s="1"/>
  <c r="M272" i="39"/>
  <c r="P272" i="39" s="1"/>
  <c r="M276" i="39"/>
  <c r="P276" i="39" s="1"/>
  <c r="M280" i="39"/>
  <c r="P280" i="39" s="1"/>
  <c r="M284" i="39"/>
  <c r="P284" i="39" s="1"/>
  <c r="M288" i="39"/>
  <c r="P288" i="39" s="1"/>
  <c r="M292" i="39"/>
  <c r="P292" i="39" s="1"/>
  <c r="M296" i="39"/>
  <c r="P296" i="39" s="1"/>
  <c r="M300" i="39"/>
  <c r="P300" i="39" s="1"/>
  <c r="M304" i="39"/>
  <c r="P304" i="39" s="1"/>
  <c r="M308" i="39"/>
  <c r="P308" i="39" s="1"/>
  <c r="M312" i="39"/>
  <c r="P312" i="39" s="1"/>
  <c r="M316" i="39"/>
  <c r="P316" i="39" s="1"/>
  <c r="M320" i="39"/>
  <c r="P320" i="39" s="1"/>
  <c r="M324" i="39"/>
  <c r="P324" i="39" s="1"/>
  <c r="M328" i="39"/>
  <c r="P328" i="39" s="1"/>
  <c r="M332" i="39"/>
  <c r="P332" i="39" s="1"/>
  <c r="M336" i="39"/>
  <c r="P336" i="39" s="1"/>
  <c r="M340" i="39"/>
  <c r="P340" i="39" s="1"/>
  <c r="M344" i="39"/>
  <c r="P344" i="39" s="1"/>
  <c r="M348" i="39"/>
  <c r="P348" i="39" s="1"/>
  <c r="C111" i="58"/>
  <c r="L111" i="58"/>
  <c r="L112" i="58" s="1"/>
  <c r="I98" i="58"/>
  <c r="V197" i="58"/>
  <c r="V210" i="58"/>
  <c r="V273" i="58"/>
  <c r="V292" i="58"/>
  <c r="V320" i="58"/>
  <c r="V343" i="58"/>
  <c r="D18" i="47"/>
  <c r="DS352" i="39"/>
  <c r="DV352" i="39" s="1"/>
  <c r="FK358" i="39"/>
  <c r="FN358" i="39" s="1"/>
  <c r="AI363" i="39"/>
  <c r="AL363" i="39" s="1"/>
  <c r="DS374" i="39"/>
  <c r="DV374" i="39" s="1"/>
  <c r="M382" i="39"/>
  <c r="P382" i="39" s="1"/>
  <c r="EO398" i="39"/>
  <c r="ER398" i="39" s="1"/>
  <c r="FK401" i="39"/>
  <c r="FN401" i="39" s="1"/>
  <c r="AI406" i="39"/>
  <c r="AL406" i="39" s="1"/>
  <c r="BE409" i="39"/>
  <c r="BH409" i="39" s="1"/>
  <c r="EO419" i="39"/>
  <c r="ER419" i="39" s="1"/>
  <c r="CW435" i="39"/>
  <c r="CZ435" i="39" s="1"/>
  <c r="EO441" i="39"/>
  <c r="ER441" i="39" s="1"/>
  <c r="CW445" i="39"/>
  <c r="CZ445" i="39" s="1"/>
  <c r="ED449" i="39"/>
  <c r="EG449" i="39" s="1"/>
  <c r="CW452" i="39"/>
  <c r="CZ452" i="39" s="1"/>
  <c r="DS475" i="39"/>
  <c r="DV475" i="39" s="1"/>
  <c r="ED492" i="39"/>
  <c r="EG492" i="39" s="1"/>
  <c r="CW505" i="39"/>
  <c r="CZ505" i="39" s="1"/>
  <c r="AI531" i="39"/>
  <c r="AL531" i="39" s="1"/>
  <c r="FK543" i="39"/>
  <c r="FN543" i="39" s="1"/>
  <c r="M561" i="39"/>
  <c r="P561" i="39" s="1"/>
  <c r="BP582" i="39"/>
  <c r="BS582" i="39" s="1"/>
  <c r="CW667" i="39"/>
  <c r="CZ667" i="39" s="1"/>
  <c r="V248" i="58"/>
  <c r="V266" i="58"/>
  <c r="V309" i="58"/>
  <c r="EZ1000" i="39"/>
  <c r="FC1000" i="39" s="1"/>
  <c r="EZ994" i="39"/>
  <c r="FC994" i="39" s="1"/>
  <c r="EZ992" i="39"/>
  <c r="FC992" i="39" s="1"/>
  <c r="EZ987" i="39"/>
  <c r="FC987" i="39" s="1"/>
  <c r="EZ982" i="39"/>
  <c r="FC982" i="39" s="1"/>
  <c r="EZ998" i="39"/>
  <c r="FC998" i="39" s="1"/>
  <c r="EZ996" i="39"/>
  <c r="FC996" i="39" s="1"/>
  <c r="EZ990" i="39"/>
  <c r="FC990" i="39" s="1"/>
  <c r="EZ985" i="39"/>
  <c r="FC985" i="39" s="1"/>
  <c r="EZ984" i="39"/>
  <c r="FC984" i="39" s="1"/>
  <c r="EZ979" i="39"/>
  <c r="FC979" i="39" s="1"/>
  <c r="EZ993" i="39"/>
  <c r="FC993" i="39" s="1"/>
  <c r="EZ991" i="39"/>
  <c r="FC991" i="39" s="1"/>
  <c r="EZ981" i="39"/>
  <c r="FC981" i="39" s="1"/>
  <c r="EZ980" i="39"/>
  <c r="FC980" i="39" s="1"/>
  <c r="EZ975" i="39"/>
  <c r="FC975" i="39" s="1"/>
  <c r="EZ971" i="39"/>
  <c r="FC971" i="39" s="1"/>
  <c r="EZ997" i="39"/>
  <c r="FC997" i="39" s="1"/>
  <c r="EZ995" i="39"/>
  <c r="FC995" i="39" s="1"/>
  <c r="EZ983" i="39"/>
  <c r="FC983" i="39" s="1"/>
  <c r="EZ977" i="39"/>
  <c r="FC977" i="39" s="1"/>
  <c r="EZ976" i="39"/>
  <c r="FC976" i="39" s="1"/>
  <c r="EZ972" i="39"/>
  <c r="FC972" i="39" s="1"/>
  <c r="EZ968" i="39"/>
  <c r="FC968" i="39" s="1"/>
  <c r="EZ999" i="39"/>
  <c r="FC999" i="39" s="1"/>
  <c r="EZ986" i="39"/>
  <c r="FC986" i="39" s="1"/>
  <c r="EZ988" i="39"/>
  <c r="FC988" i="39" s="1"/>
  <c r="EZ978" i="39"/>
  <c r="FC978" i="39" s="1"/>
  <c r="EZ969" i="39"/>
  <c r="FC969" i="39" s="1"/>
  <c r="EZ965" i="39"/>
  <c r="FC965" i="39" s="1"/>
  <c r="EZ961" i="39"/>
  <c r="FC961" i="39" s="1"/>
  <c r="EZ957" i="39"/>
  <c r="FC957" i="39" s="1"/>
  <c r="EZ956" i="39"/>
  <c r="FC956" i="39" s="1"/>
  <c r="EZ951" i="39"/>
  <c r="FC951" i="39" s="1"/>
  <c r="EZ946" i="39"/>
  <c r="FC946" i="39" s="1"/>
  <c r="EZ941" i="39"/>
  <c r="FC941" i="39" s="1"/>
  <c r="EZ937" i="39"/>
  <c r="FC937" i="39" s="1"/>
  <c r="EZ933" i="39"/>
  <c r="FC933" i="39" s="1"/>
  <c r="EZ970" i="39"/>
  <c r="FC970" i="39" s="1"/>
  <c r="EZ964" i="39"/>
  <c r="FC964" i="39" s="1"/>
  <c r="EZ959" i="39"/>
  <c r="FC959" i="39" s="1"/>
  <c r="EZ953" i="39"/>
  <c r="FC953" i="39" s="1"/>
  <c r="EZ952" i="39"/>
  <c r="FC952" i="39" s="1"/>
  <c r="EZ989" i="39"/>
  <c r="FC989" i="39" s="1"/>
  <c r="EZ963" i="39"/>
  <c r="FC963" i="39" s="1"/>
  <c r="EZ962" i="39"/>
  <c r="FC962" i="39" s="1"/>
  <c r="EZ955" i="39"/>
  <c r="FC955" i="39" s="1"/>
  <c r="EZ954" i="39"/>
  <c r="FC954" i="39" s="1"/>
  <c r="EZ948" i="39"/>
  <c r="FC948" i="39" s="1"/>
  <c r="EZ947" i="39"/>
  <c r="FC947" i="39" s="1"/>
  <c r="EZ942" i="39"/>
  <c r="FC942" i="39" s="1"/>
  <c r="EZ936" i="39"/>
  <c r="FC936" i="39" s="1"/>
  <c r="EZ967" i="39"/>
  <c r="FC967" i="39" s="1"/>
  <c r="EZ966" i="39"/>
  <c r="FC966" i="39" s="1"/>
  <c r="EZ958" i="39"/>
  <c r="FC958" i="39" s="1"/>
  <c r="EZ945" i="39"/>
  <c r="FC945" i="39" s="1"/>
  <c r="EZ944" i="39"/>
  <c r="FC944" i="39" s="1"/>
  <c r="EZ939" i="39"/>
  <c r="FC939" i="39" s="1"/>
  <c r="EZ934" i="39"/>
  <c r="FC934" i="39" s="1"/>
  <c r="EZ930" i="39"/>
  <c r="FC930" i="39" s="1"/>
  <c r="EZ926" i="39"/>
  <c r="FC926" i="39" s="1"/>
  <c r="EZ922" i="39"/>
  <c r="FC922" i="39" s="1"/>
  <c r="EZ918" i="39"/>
  <c r="FC918" i="39" s="1"/>
  <c r="EZ974" i="39"/>
  <c r="FC974" i="39" s="1"/>
  <c r="EZ943" i="39"/>
  <c r="FC943" i="39" s="1"/>
  <c r="EZ938" i="39"/>
  <c r="FC938" i="39" s="1"/>
  <c r="EZ927" i="39"/>
  <c r="FC927" i="39" s="1"/>
  <c r="EZ921" i="39"/>
  <c r="FC921" i="39" s="1"/>
  <c r="EZ916" i="39"/>
  <c r="FC916" i="39" s="1"/>
  <c r="EZ913" i="39"/>
  <c r="FC913" i="39" s="1"/>
  <c r="EZ909" i="39"/>
  <c r="FC909" i="39" s="1"/>
  <c r="EZ905" i="39"/>
  <c r="FC905" i="39" s="1"/>
  <c r="EZ901" i="39"/>
  <c r="FC901" i="39" s="1"/>
  <c r="EZ897" i="39"/>
  <c r="FC897" i="39" s="1"/>
  <c r="EZ893" i="39"/>
  <c r="FC893" i="39" s="1"/>
  <c r="EZ889" i="39"/>
  <c r="FC889" i="39" s="1"/>
  <c r="EZ885" i="39"/>
  <c r="FC885" i="39" s="1"/>
  <c r="EZ881" i="39"/>
  <c r="FC881" i="39" s="1"/>
  <c r="EZ877" i="39"/>
  <c r="FC877" i="39" s="1"/>
  <c r="EZ873" i="39"/>
  <c r="FC873" i="39" s="1"/>
  <c r="EZ869" i="39"/>
  <c r="FC869" i="39" s="1"/>
  <c r="EZ865" i="39"/>
  <c r="FC865" i="39" s="1"/>
  <c r="EZ861" i="39"/>
  <c r="FC861" i="39" s="1"/>
  <c r="EZ857" i="39"/>
  <c r="FC857" i="39" s="1"/>
  <c r="EZ856" i="39"/>
  <c r="FC856" i="39" s="1"/>
  <c r="EZ950" i="39"/>
  <c r="FC950" i="39" s="1"/>
  <c r="EZ949" i="39"/>
  <c r="FC949" i="39" s="1"/>
  <c r="EZ940" i="39"/>
  <c r="FC940" i="39" s="1"/>
  <c r="EZ935" i="39"/>
  <c r="FC935" i="39" s="1"/>
  <c r="EZ932" i="39"/>
  <c r="FC932" i="39" s="1"/>
  <c r="EZ928" i="39"/>
  <c r="FC928" i="39" s="1"/>
  <c r="EZ923" i="39"/>
  <c r="FC923" i="39" s="1"/>
  <c r="EZ917" i="39"/>
  <c r="FC917" i="39" s="1"/>
  <c r="EZ914" i="39"/>
  <c r="FC914" i="39" s="1"/>
  <c r="EZ910" i="39"/>
  <c r="FC910" i="39" s="1"/>
  <c r="EZ906" i="39"/>
  <c r="FC906" i="39" s="1"/>
  <c r="EZ902" i="39"/>
  <c r="FC902" i="39" s="1"/>
  <c r="EZ898" i="39"/>
  <c r="FC898" i="39" s="1"/>
  <c r="EZ973" i="39"/>
  <c r="FC973" i="39" s="1"/>
  <c r="EZ907" i="39"/>
  <c r="FC907" i="39" s="1"/>
  <c r="EZ899" i="39"/>
  <c r="FC899" i="39" s="1"/>
  <c r="EZ895" i="39"/>
  <c r="FC895" i="39" s="1"/>
  <c r="EZ890" i="39"/>
  <c r="FC890" i="39" s="1"/>
  <c r="EZ884" i="39"/>
  <c r="FC884" i="39" s="1"/>
  <c r="EZ879" i="39"/>
  <c r="FC879" i="39" s="1"/>
  <c r="EZ874" i="39"/>
  <c r="FC874" i="39" s="1"/>
  <c r="EZ868" i="39"/>
  <c r="FC868" i="39" s="1"/>
  <c r="EZ863" i="39"/>
  <c r="FC863" i="39" s="1"/>
  <c r="EZ858" i="39"/>
  <c r="FC858" i="39" s="1"/>
  <c r="EZ851" i="39"/>
  <c r="FC851" i="39" s="1"/>
  <c r="EZ846" i="39"/>
  <c r="FC846" i="39" s="1"/>
  <c r="EZ841" i="39"/>
  <c r="FC841" i="39" s="1"/>
  <c r="EZ925" i="39"/>
  <c r="FC925" i="39" s="1"/>
  <c r="EZ920" i="39"/>
  <c r="FC920" i="39" s="1"/>
  <c r="EZ915" i="39"/>
  <c r="FC915" i="39" s="1"/>
  <c r="EZ908" i="39"/>
  <c r="FC908" i="39" s="1"/>
  <c r="EZ900" i="39"/>
  <c r="FC900" i="39" s="1"/>
  <c r="EZ896" i="39"/>
  <c r="FC896" i="39" s="1"/>
  <c r="EZ891" i="39"/>
  <c r="FC891" i="39" s="1"/>
  <c r="EZ886" i="39"/>
  <c r="FC886" i="39" s="1"/>
  <c r="EZ880" i="39"/>
  <c r="FC880" i="39" s="1"/>
  <c r="EZ875" i="39"/>
  <c r="FC875" i="39" s="1"/>
  <c r="EZ870" i="39"/>
  <c r="FC870" i="39" s="1"/>
  <c r="EZ864" i="39"/>
  <c r="FC864" i="39" s="1"/>
  <c r="EZ859" i="39"/>
  <c r="FC859" i="39" s="1"/>
  <c r="EZ853" i="39"/>
  <c r="FC853" i="39" s="1"/>
  <c r="EZ852" i="39"/>
  <c r="FC852" i="39" s="1"/>
  <c r="EZ847" i="39"/>
  <c r="FC847" i="39" s="1"/>
  <c r="EZ842" i="39"/>
  <c r="FC842" i="39" s="1"/>
  <c r="EZ838" i="39"/>
  <c r="FC838" i="39" s="1"/>
  <c r="EZ834" i="39"/>
  <c r="FC834" i="39" s="1"/>
  <c r="EZ830" i="39"/>
  <c r="FC830" i="39" s="1"/>
  <c r="EZ826" i="39"/>
  <c r="FC826" i="39" s="1"/>
  <c r="EZ824" i="39"/>
  <c r="FC824" i="39" s="1"/>
  <c r="EZ819" i="39"/>
  <c r="FC819" i="39" s="1"/>
  <c r="EZ960" i="39"/>
  <c r="FC960" i="39" s="1"/>
  <c r="EZ929" i="39"/>
  <c r="FC929" i="39" s="1"/>
  <c r="EZ919" i="39"/>
  <c r="FC919" i="39" s="1"/>
  <c r="EZ903" i="39"/>
  <c r="FC903" i="39" s="1"/>
  <c r="EZ876" i="39"/>
  <c r="FC876" i="39" s="1"/>
  <c r="EZ871" i="39"/>
  <c r="FC871" i="39" s="1"/>
  <c r="EZ866" i="39"/>
  <c r="FC866" i="39" s="1"/>
  <c r="EZ854" i="39"/>
  <c r="FC854" i="39" s="1"/>
  <c r="EZ849" i="39"/>
  <c r="FC849" i="39" s="1"/>
  <c r="EZ848" i="39"/>
  <c r="FC848" i="39" s="1"/>
  <c r="EZ839" i="39"/>
  <c r="FC839" i="39" s="1"/>
  <c r="EZ835" i="39"/>
  <c r="FC835" i="39" s="1"/>
  <c r="EZ829" i="39"/>
  <c r="FC829" i="39" s="1"/>
  <c r="EZ822" i="39"/>
  <c r="FC822" i="39" s="1"/>
  <c r="EZ817" i="39"/>
  <c r="FC817" i="39" s="1"/>
  <c r="EZ904" i="39"/>
  <c r="FC904" i="39" s="1"/>
  <c r="EZ888" i="39"/>
  <c r="FC888" i="39" s="1"/>
  <c r="EZ883" i="39"/>
  <c r="FC883" i="39" s="1"/>
  <c r="EZ878" i="39"/>
  <c r="FC878" i="39" s="1"/>
  <c r="EZ850" i="39"/>
  <c r="FC850" i="39" s="1"/>
  <c r="EZ840" i="39"/>
  <c r="FC840" i="39" s="1"/>
  <c r="EZ836" i="39"/>
  <c r="FC836" i="39" s="1"/>
  <c r="EZ831" i="39"/>
  <c r="FC831" i="39" s="1"/>
  <c r="EZ825" i="39"/>
  <c r="FC825" i="39" s="1"/>
  <c r="EZ823" i="39"/>
  <c r="FC823" i="39" s="1"/>
  <c r="EZ814" i="39"/>
  <c r="FC814" i="39" s="1"/>
  <c r="EZ810" i="39"/>
  <c r="FC810" i="39" s="1"/>
  <c r="EZ808" i="39"/>
  <c r="FC808" i="39" s="1"/>
  <c r="EZ803" i="39"/>
  <c r="FC803" i="39" s="1"/>
  <c r="EZ799" i="39"/>
  <c r="FC799" i="39" s="1"/>
  <c r="EZ795" i="39"/>
  <c r="FC795" i="39" s="1"/>
  <c r="EZ789" i="39"/>
  <c r="FC789" i="39" s="1"/>
  <c r="EZ788" i="39"/>
  <c r="FC788" i="39" s="1"/>
  <c r="EZ924" i="39"/>
  <c r="FC924" i="39" s="1"/>
  <c r="EZ911" i="39"/>
  <c r="FC911" i="39" s="1"/>
  <c r="EZ892" i="39"/>
  <c r="FC892" i="39" s="1"/>
  <c r="EZ887" i="39"/>
  <c r="FC887" i="39" s="1"/>
  <c r="EZ882" i="39"/>
  <c r="FC882" i="39" s="1"/>
  <c r="EZ860" i="39"/>
  <c r="FC860" i="39" s="1"/>
  <c r="EZ843" i="39"/>
  <c r="FC843" i="39" s="1"/>
  <c r="EZ837" i="39"/>
  <c r="FC837" i="39" s="1"/>
  <c r="EZ832" i="39"/>
  <c r="FC832" i="39" s="1"/>
  <c r="EZ827" i="39"/>
  <c r="FC827" i="39" s="1"/>
  <c r="EZ818" i="39"/>
  <c r="FC818" i="39" s="1"/>
  <c r="EZ815" i="39"/>
  <c r="FC815" i="39" s="1"/>
  <c r="EZ811" i="39"/>
  <c r="FC811" i="39" s="1"/>
  <c r="EZ805" i="39"/>
  <c r="FC805" i="39" s="1"/>
  <c r="EZ804" i="39"/>
  <c r="FC804" i="39" s="1"/>
  <c r="EZ800" i="39"/>
  <c r="FC800" i="39" s="1"/>
  <c r="EZ796" i="39"/>
  <c r="FC796" i="39" s="1"/>
  <c r="EZ790" i="39"/>
  <c r="FC790" i="39" s="1"/>
  <c r="EZ785" i="39"/>
  <c r="FC785" i="39" s="1"/>
  <c r="EZ781" i="39"/>
  <c r="FC781" i="39" s="1"/>
  <c r="EZ872" i="39"/>
  <c r="FC872" i="39" s="1"/>
  <c r="EZ855" i="39"/>
  <c r="FC855" i="39" s="1"/>
  <c r="EZ844" i="39"/>
  <c r="FC844" i="39" s="1"/>
  <c r="EZ813" i="39"/>
  <c r="FC813" i="39" s="1"/>
  <c r="EZ802" i="39"/>
  <c r="FC802" i="39" s="1"/>
  <c r="EZ794" i="39"/>
  <c r="FC794" i="39" s="1"/>
  <c r="EZ792" i="39"/>
  <c r="FC792" i="39" s="1"/>
  <c r="EZ782" i="39"/>
  <c r="FC782" i="39" s="1"/>
  <c r="EZ776" i="39"/>
  <c r="FC776" i="39" s="1"/>
  <c r="EZ771" i="39"/>
  <c r="FC771" i="39" s="1"/>
  <c r="EZ767" i="39"/>
  <c r="FC767" i="39" s="1"/>
  <c r="EZ763" i="39"/>
  <c r="FC763" i="39" s="1"/>
  <c r="EZ757" i="39"/>
  <c r="FC757" i="39" s="1"/>
  <c r="EZ756" i="39"/>
  <c r="FC756" i="39" s="1"/>
  <c r="EZ752" i="39"/>
  <c r="FC752" i="39" s="1"/>
  <c r="EZ748" i="39"/>
  <c r="FC748" i="39" s="1"/>
  <c r="EZ742" i="39"/>
  <c r="FC742" i="39" s="1"/>
  <c r="EZ737" i="39"/>
  <c r="FC737" i="39" s="1"/>
  <c r="EZ733" i="39"/>
  <c r="FC733" i="39" s="1"/>
  <c r="EZ729" i="39"/>
  <c r="FC729" i="39" s="1"/>
  <c r="EZ727" i="39"/>
  <c r="FC727" i="39" s="1"/>
  <c r="EZ931" i="39"/>
  <c r="FC931" i="39" s="1"/>
  <c r="EZ894" i="39"/>
  <c r="FC894" i="39" s="1"/>
  <c r="EZ833" i="39"/>
  <c r="FC833" i="39" s="1"/>
  <c r="EZ806" i="39"/>
  <c r="FC806" i="39" s="1"/>
  <c r="EZ797" i="39"/>
  <c r="FC797" i="39" s="1"/>
  <c r="EZ783" i="39"/>
  <c r="FC783" i="39" s="1"/>
  <c r="EZ778" i="39"/>
  <c r="FC778" i="39" s="1"/>
  <c r="EZ773" i="39"/>
  <c r="FC773" i="39" s="1"/>
  <c r="EZ772" i="39"/>
  <c r="FC772" i="39" s="1"/>
  <c r="EZ768" i="39"/>
  <c r="FC768" i="39" s="1"/>
  <c r="EZ764" i="39"/>
  <c r="FC764" i="39" s="1"/>
  <c r="EZ758" i="39"/>
  <c r="FC758" i="39" s="1"/>
  <c r="EZ753" i="39"/>
  <c r="FC753" i="39" s="1"/>
  <c r="EZ749" i="39"/>
  <c r="FC749" i="39" s="1"/>
  <c r="EZ745" i="39"/>
  <c r="FC745" i="39" s="1"/>
  <c r="EZ743" i="39"/>
  <c r="FC743" i="39" s="1"/>
  <c r="EZ738" i="39"/>
  <c r="FC738" i="39" s="1"/>
  <c r="EZ734" i="39"/>
  <c r="FC734" i="39" s="1"/>
  <c r="EZ730" i="39"/>
  <c r="FC730" i="39" s="1"/>
  <c r="EZ728" i="39"/>
  <c r="FC728" i="39" s="1"/>
  <c r="EZ723" i="39"/>
  <c r="FC723" i="39" s="1"/>
  <c r="EZ719" i="39"/>
  <c r="FC719" i="39" s="1"/>
  <c r="EZ715" i="39"/>
  <c r="FC715" i="39" s="1"/>
  <c r="EZ709" i="39"/>
  <c r="FC709" i="39" s="1"/>
  <c r="EZ708" i="39"/>
  <c r="FC708" i="39" s="1"/>
  <c r="EZ704" i="39"/>
  <c r="FC704" i="39" s="1"/>
  <c r="EZ700" i="39"/>
  <c r="FC700" i="39" s="1"/>
  <c r="EZ694" i="39"/>
  <c r="FC694" i="39" s="1"/>
  <c r="EZ689" i="39"/>
  <c r="FC689" i="39" s="1"/>
  <c r="EZ685" i="39"/>
  <c r="FC685" i="39" s="1"/>
  <c r="EZ681" i="39"/>
  <c r="FC681" i="39" s="1"/>
  <c r="EZ679" i="39"/>
  <c r="FC679" i="39" s="1"/>
  <c r="EZ674" i="39"/>
  <c r="FC674" i="39" s="1"/>
  <c r="EZ670" i="39"/>
  <c r="FC670" i="39" s="1"/>
  <c r="EZ666" i="39"/>
  <c r="FC666" i="39" s="1"/>
  <c r="EZ662" i="39"/>
  <c r="FC662" i="39" s="1"/>
  <c r="EZ658" i="39"/>
  <c r="FC658" i="39" s="1"/>
  <c r="EZ654" i="39"/>
  <c r="FC654" i="39" s="1"/>
  <c r="EZ650" i="39"/>
  <c r="FC650" i="39" s="1"/>
  <c r="EZ646" i="39"/>
  <c r="FC646" i="39" s="1"/>
  <c r="EZ642" i="39"/>
  <c r="FC642" i="39" s="1"/>
  <c r="EZ638" i="39"/>
  <c r="FC638" i="39" s="1"/>
  <c r="EZ634" i="39"/>
  <c r="FC634" i="39" s="1"/>
  <c r="EZ862" i="39"/>
  <c r="FC862" i="39" s="1"/>
  <c r="EZ845" i="39"/>
  <c r="FC845" i="39" s="1"/>
  <c r="EZ820" i="39"/>
  <c r="FC820" i="39" s="1"/>
  <c r="EZ809" i="39"/>
  <c r="FC809" i="39" s="1"/>
  <c r="EZ807" i="39"/>
  <c r="FC807" i="39" s="1"/>
  <c r="EZ798" i="39"/>
  <c r="FC798" i="39" s="1"/>
  <c r="EZ787" i="39"/>
  <c r="FC787" i="39" s="1"/>
  <c r="EZ784" i="39"/>
  <c r="FC784" i="39" s="1"/>
  <c r="EZ779" i="39"/>
  <c r="FC779" i="39" s="1"/>
  <c r="EZ774" i="39"/>
  <c r="FC774" i="39" s="1"/>
  <c r="EZ769" i="39"/>
  <c r="FC769" i="39" s="1"/>
  <c r="EZ765" i="39"/>
  <c r="FC765" i="39" s="1"/>
  <c r="EZ761" i="39"/>
  <c r="FC761" i="39" s="1"/>
  <c r="EZ759" i="39"/>
  <c r="FC759" i="39" s="1"/>
  <c r="EZ754" i="39"/>
  <c r="FC754" i="39" s="1"/>
  <c r="EZ750" i="39"/>
  <c r="FC750" i="39" s="1"/>
  <c r="EZ746" i="39"/>
  <c r="FC746" i="39" s="1"/>
  <c r="EZ744" i="39"/>
  <c r="FC744" i="39" s="1"/>
  <c r="EZ739" i="39"/>
  <c r="FC739" i="39" s="1"/>
  <c r="EZ735" i="39"/>
  <c r="FC735" i="39" s="1"/>
  <c r="EZ731" i="39"/>
  <c r="FC731" i="39" s="1"/>
  <c r="EZ725" i="39"/>
  <c r="FC725" i="39" s="1"/>
  <c r="EZ724" i="39"/>
  <c r="FC724" i="39" s="1"/>
  <c r="EZ720" i="39"/>
  <c r="FC720" i="39" s="1"/>
  <c r="EZ716" i="39"/>
  <c r="FC716" i="39" s="1"/>
  <c r="EZ710" i="39"/>
  <c r="FC710" i="39" s="1"/>
  <c r="EZ705" i="39"/>
  <c r="FC705" i="39" s="1"/>
  <c r="EZ701" i="39"/>
  <c r="FC701" i="39" s="1"/>
  <c r="EZ697" i="39"/>
  <c r="FC697" i="39" s="1"/>
  <c r="EZ695" i="39"/>
  <c r="FC695" i="39" s="1"/>
  <c r="EZ690" i="39"/>
  <c r="FC690" i="39" s="1"/>
  <c r="EZ686" i="39"/>
  <c r="FC686" i="39" s="1"/>
  <c r="EZ682" i="39"/>
  <c r="FC682" i="39" s="1"/>
  <c r="EZ680" i="39"/>
  <c r="FC680" i="39" s="1"/>
  <c r="EZ675" i="39"/>
  <c r="FC675" i="39" s="1"/>
  <c r="EZ671" i="39"/>
  <c r="FC671" i="39" s="1"/>
  <c r="EZ667" i="39"/>
  <c r="FC667" i="39" s="1"/>
  <c r="EZ867" i="39"/>
  <c r="FC867" i="39" s="1"/>
  <c r="EZ821" i="39"/>
  <c r="FC821" i="39" s="1"/>
  <c r="EZ816" i="39"/>
  <c r="FC816" i="39" s="1"/>
  <c r="EZ801" i="39"/>
  <c r="FC801" i="39" s="1"/>
  <c r="EZ762" i="39"/>
  <c r="FC762" i="39" s="1"/>
  <c r="EZ760" i="39"/>
  <c r="FC760" i="39" s="1"/>
  <c r="EZ741" i="39"/>
  <c r="FC741" i="39" s="1"/>
  <c r="EZ740" i="39"/>
  <c r="FC740" i="39" s="1"/>
  <c r="EZ722" i="39"/>
  <c r="FC722" i="39" s="1"/>
  <c r="EZ714" i="39"/>
  <c r="FC714" i="39" s="1"/>
  <c r="EZ712" i="39"/>
  <c r="FC712" i="39" s="1"/>
  <c r="EZ703" i="39"/>
  <c r="FC703" i="39" s="1"/>
  <c r="EZ693" i="39"/>
  <c r="FC693" i="39" s="1"/>
  <c r="EZ692" i="39"/>
  <c r="FC692" i="39" s="1"/>
  <c r="EZ684" i="39"/>
  <c r="FC684" i="39" s="1"/>
  <c r="EZ673" i="39"/>
  <c r="FC673" i="39" s="1"/>
  <c r="EZ665" i="39"/>
  <c r="FC665" i="39" s="1"/>
  <c r="EZ663" i="39"/>
  <c r="FC663" i="39" s="1"/>
  <c r="EZ657" i="39"/>
  <c r="FC657" i="39" s="1"/>
  <c r="EZ652" i="39"/>
  <c r="FC652" i="39" s="1"/>
  <c r="EZ647" i="39"/>
  <c r="FC647" i="39" s="1"/>
  <c r="EZ641" i="39"/>
  <c r="FC641" i="39" s="1"/>
  <c r="EZ636" i="39"/>
  <c r="FC636" i="39" s="1"/>
  <c r="EZ628" i="39"/>
  <c r="FC628" i="39" s="1"/>
  <c r="EZ624" i="39"/>
  <c r="FC624" i="39" s="1"/>
  <c r="EZ620" i="39"/>
  <c r="FC620" i="39" s="1"/>
  <c r="EZ786" i="39"/>
  <c r="FC786" i="39" s="1"/>
  <c r="EZ766" i="39"/>
  <c r="FC766" i="39" s="1"/>
  <c r="EZ747" i="39"/>
  <c r="FC747" i="39" s="1"/>
  <c r="EZ726" i="39"/>
  <c r="FC726" i="39" s="1"/>
  <c r="EZ717" i="39"/>
  <c r="FC717" i="39" s="1"/>
  <c r="EZ706" i="39"/>
  <c r="FC706" i="39" s="1"/>
  <c r="EZ698" i="39"/>
  <c r="FC698" i="39" s="1"/>
  <c r="EZ696" i="39"/>
  <c r="FC696" i="39" s="1"/>
  <c r="EZ687" i="39"/>
  <c r="FC687" i="39" s="1"/>
  <c r="EZ677" i="39"/>
  <c r="FC677" i="39" s="1"/>
  <c r="EZ676" i="39"/>
  <c r="FC676" i="39" s="1"/>
  <c r="EZ668" i="39"/>
  <c r="FC668" i="39" s="1"/>
  <c r="EZ664" i="39"/>
  <c r="FC664" i="39" s="1"/>
  <c r="EZ659" i="39"/>
  <c r="FC659" i="39" s="1"/>
  <c r="EZ653" i="39"/>
  <c r="FC653" i="39" s="1"/>
  <c r="EZ648" i="39"/>
  <c r="FC648" i="39" s="1"/>
  <c r="EZ643" i="39"/>
  <c r="FC643" i="39" s="1"/>
  <c r="EZ637" i="39"/>
  <c r="FC637" i="39" s="1"/>
  <c r="EZ632" i="39"/>
  <c r="FC632" i="39" s="1"/>
  <c r="EZ629" i="39"/>
  <c r="FC629" i="39" s="1"/>
  <c r="EZ625" i="39"/>
  <c r="FC625" i="39" s="1"/>
  <c r="EZ621" i="39"/>
  <c r="FC621" i="39" s="1"/>
  <c r="EZ617" i="39"/>
  <c r="FC617" i="39" s="1"/>
  <c r="EZ912" i="39"/>
  <c r="FC912" i="39" s="1"/>
  <c r="EZ780" i="39"/>
  <c r="FC780" i="39" s="1"/>
  <c r="EZ770" i="39"/>
  <c r="FC770" i="39" s="1"/>
  <c r="EZ751" i="39"/>
  <c r="FC751" i="39" s="1"/>
  <c r="EZ732" i="39"/>
  <c r="FC732" i="39" s="1"/>
  <c r="EZ718" i="39"/>
  <c r="FC718" i="39" s="1"/>
  <c r="EZ707" i="39"/>
  <c r="FC707" i="39" s="1"/>
  <c r="EZ699" i="39"/>
  <c r="FC699" i="39" s="1"/>
  <c r="EZ688" i="39"/>
  <c r="FC688" i="39" s="1"/>
  <c r="EZ678" i="39"/>
  <c r="FC678" i="39" s="1"/>
  <c r="EZ669" i="39"/>
  <c r="FC669" i="39" s="1"/>
  <c r="EZ660" i="39"/>
  <c r="FC660" i="39" s="1"/>
  <c r="EZ655" i="39"/>
  <c r="FC655" i="39" s="1"/>
  <c r="EZ649" i="39"/>
  <c r="FC649" i="39" s="1"/>
  <c r="EZ644" i="39"/>
  <c r="FC644" i="39" s="1"/>
  <c r="EZ639" i="39"/>
  <c r="FC639" i="39" s="1"/>
  <c r="EZ633" i="39"/>
  <c r="FC633" i="39" s="1"/>
  <c r="EZ630" i="39"/>
  <c r="FC630" i="39" s="1"/>
  <c r="EZ626" i="39"/>
  <c r="FC626" i="39" s="1"/>
  <c r="EZ622" i="39"/>
  <c r="FC622" i="39" s="1"/>
  <c r="EZ618" i="39"/>
  <c r="FC618" i="39" s="1"/>
  <c r="EZ614" i="39"/>
  <c r="FC614" i="39" s="1"/>
  <c r="EZ610" i="39"/>
  <c r="FC610" i="39" s="1"/>
  <c r="EZ777" i="39"/>
  <c r="FC777" i="39" s="1"/>
  <c r="EZ721" i="39"/>
  <c r="FC721" i="39" s="1"/>
  <c r="EZ702" i="39"/>
  <c r="FC702" i="39" s="1"/>
  <c r="EZ683" i="39"/>
  <c r="FC683" i="39" s="1"/>
  <c r="EZ640" i="39"/>
  <c r="FC640" i="39" s="1"/>
  <c r="EZ623" i="39"/>
  <c r="FC623" i="39" s="1"/>
  <c r="EZ615" i="39"/>
  <c r="FC615" i="39" s="1"/>
  <c r="EZ609" i="39"/>
  <c r="FC609" i="39" s="1"/>
  <c r="EZ603" i="39"/>
  <c r="FC603" i="39" s="1"/>
  <c r="EZ599" i="39"/>
  <c r="FC599" i="39" s="1"/>
  <c r="EZ595" i="39"/>
  <c r="FC595" i="39" s="1"/>
  <c r="EZ591" i="39"/>
  <c r="FC591" i="39" s="1"/>
  <c r="EZ587" i="39"/>
  <c r="FC587" i="39" s="1"/>
  <c r="EZ583" i="39"/>
  <c r="FC583" i="39" s="1"/>
  <c r="EZ579" i="39"/>
  <c r="FC579" i="39" s="1"/>
  <c r="EZ575" i="39"/>
  <c r="FC575" i="39" s="1"/>
  <c r="EZ571" i="39"/>
  <c r="FC571" i="39" s="1"/>
  <c r="EZ567" i="39"/>
  <c r="FC567" i="39" s="1"/>
  <c r="EZ563" i="39"/>
  <c r="FC563" i="39" s="1"/>
  <c r="EZ559" i="39"/>
  <c r="FC559" i="39" s="1"/>
  <c r="EZ555" i="39"/>
  <c r="FC555" i="39" s="1"/>
  <c r="EZ551" i="39"/>
  <c r="FC551" i="39" s="1"/>
  <c r="EZ547" i="39"/>
  <c r="FC547" i="39" s="1"/>
  <c r="EZ543" i="39"/>
  <c r="FC543" i="39" s="1"/>
  <c r="EZ539" i="39"/>
  <c r="FC539" i="39" s="1"/>
  <c r="EZ535" i="39"/>
  <c r="FC535" i="39" s="1"/>
  <c r="EZ531" i="39"/>
  <c r="FC531" i="39" s="1"/>
  <c r="EZ527" i="39"/>
  <c r="FC527" i="39" s="1"/>
  <c r="EZ523" i="39"/>
  <c r="FC523" i="39" s="1"/>
  <c r="EZ519" i="39"/>
  <c r="FC519" i="39" s="1"/>
  <c r="EZ515" i="39"/>
  <c r="FC515" i="39" s="1"/>
  <c r="EZ511" i="39"/>
  <c r="FC511" i="39" s="1"/>
  <c r="EZ507" i="39"/>
  <c r="FC507" i="39" s="1"/>
  <c r="EZ503" i="39"/>
  <c r="FC503" i="39" s="1"/>
  <c r="EZ499" i="39"/>
  <c r="FC499" i="39" s="1"/>
  <c r="EZ495" i="39"/>
  <c r="FC495" i="39" s="1"/>
  <c r="EZ491" i="39"/>
  <c r="FC491" i="39" s="1"/>
  <c r="EZ487" i="39"/>
  <c r="FC487" i="39" s="1"/>
  <c r="EZ483" i="39"/>
  <c r="FC483" i="39" s="1"/>
  <c r="EZ479" i="39"/>
  <c r="FC479" i="39" s="1"/>
  <c r="EZ475" i="39"/>
  <c r="FC475" i="39" s="1"/>
  <c r="EZ471" i="39"/>
  <c r="FC471" i="39" s="1"/>
  <c r="EZ467" i="39"/>
  <c r="FC467" i="39" s="1"/>
  <c r="EZ463" i="39"/>
  <c r="FC463" i="39" s="1"/>
  <c r="EZ459" i="39"/>
  <c r="FC459" i="39" s="1"/>
  <c r="EZ828" i="39"/>
  <c r="FC828" i="39" s="1"/>
  <c r="EZ812" i="39"/>
  <c r="FC812" i="39" s="1"/>
  <c r="EZ755" i="39"/>
  <c r="FC755" i="39" s="1"/>
  <c r="EZ691" i="39"/>
  <c r="FC691" i="39" s="1"/>
  <c r="EZ672" i="39"/>
  <c r="FC672" i="39" s="1"/>
  <c r="EZ661" i="39"/>
  <c r="FC661" i="39" s="1"/>
  <c r="EZ651" i="39"/>
  <c r="FC651" i="39" s="1"/>
  <c r="EZ627" i="39"/>
  <c r="FC627" i="39" s="1"/>
  <c r="EZ616" i="39"/>
  <c r="FC616" i="39" s="1"/>
  <c r="EZ611" i="39"/>
  <c r="FC611" i="39" s="1"/>
  <c r="EZ604" i="39"/>
  <c r="FC604" i="39" s="1"/>
  <c r="EZ600" i="39"/>
  <c r="FC600" i="39" s="1"/>
  <c r="EZ596" i="39"/>
  <c r="FC596" i="39" s="1"/>
  <c r="EZ592" i="39"/>
  <c r="FC592" i="39" s="1"/>
  <c r="EZ588" i="39"/>
  <c r="FC588" i="39" s="1"/>
  <c r="EZ584" i="39"/>
  <c r="FC584" i="39" s="1"/>
  <c r="EZ580" i="39"/>
  <c r="FC580" i="39" s="1"/>
  <c r="EZ576" i="39"/>
  <c r="FC576" i="39" s="1"/>
  <c r="EZ572" i="39"/>
  <c r="FC572" i="39" s="1"/>
  <c r="EZ568" i="39"/>
  <c r="FC568" i="39" s="1"/>
  <c r="EZ564" i="39"/>
  <c r="FC564" i="39" s="1"/>
  <c r="EZ560" i="39"/>
  <c r="FC560" i="39" s="1"/>
  <c r="EZ556" i="39"/>
  <c r="FC556" i="39" s="1"/>
  <c r="EZ552" i="39"/>
  <c r="FC552" i="39" s="1"/>
  <c r="EZ548" i="39"/>
  <c r="FC548" i="39" s="1"/>
  <c r="EZ544" i="39"/>
  <c r="FC544" i="39" s="1"/>
  <c r="EZ540" i="39"/>
  <c r="FC540" i="39" s="1"/>
  <c r="EZ536" i="39"/>
  <c r="FC536" i="39" s="1"/>
  <c r="EZ532" i="39"/>
  <c r="FC532" i="39" s="1"/>
  <c r="EZ528" i="39"/>
  <c r="FC528" i="39" s="1"/>
  <c r="EZ524" i="39"/>
  <c r="FC524" i="39" s="1"/>
  <c r="EZ520" i="39"/>
  <c r="FC520" i="39" s="1"/>
  <c r="EZ516" i="39"/>
  <c r="FC516" i="39" s="1"/>
  <c r="EZ512" i="39"/>
  <c r="FC512" i="39" s="1"/>
  <c r="EZ508" i="39"/>
  <c r="FC508" i="39" s="1"/>
  <c r="EZ504" i="39"/>
  <c r="FC504" i="39" s="1"/>
  <c r="EZ500" i="39"/>
  <c r="FC500" i="39" s="1"/>
  <c r="EZ496" i="39"/>
  <c r="FC496" i="39" s="1"/>
  <c r="EZ492" i="39"/>
  <c r="FC492" i="39" s="1"/>
  <c r="EZ488" i="39"/>
  <c r="FC488" i="39" s="1"/>
  <c r="EZ484" i="39"/>
  <c r="FC484" i="39" s="1"/>
  <c r="EZ480" i="39"/>
  <c r="FC480" i="39" s="1"/>
  <c r="EZ476" i="39"/>
  <c r="FC476" i="39" s="1"/>
  <c r="EZ472" i="39"/>
  <c r="FC472" i="39" s="1"/>
  <c r="EZ468" i="39"/>
  <c r="FC468" i="39" s="1"/>
  <c r="EZ464" i="39"/>
  <c r="FC464" i="39" s="1"/>
  <c r="EZ460" i="39"/>
  <c r="FC460" i="39" s="1"/>
  <c r="EZ456" i="39"/>
  <c r="FC456" i="39" s="1"/>
  <c r="EZ452" i="39"/>
  <c r="FC452" i="39" s="1"/>
  <c r="EZ447" i="39"/>
  <c r="FC447" i="39" s="1"/>
  <c r="EZ793" i="39"/>
  <c r="FC793" i="39" s="1"/>
  <c r="EZ775" i="39"/>
  <c r="FC775" i="39" s="1"/>
  <c r="EZ645" i="39"/>
  <c r="FC645" i="39" s="1"/>
  <c r="EZ635" i="39"/>
  <c r="FC635" i="39" s="1"/>
  <c r="EZ631" i="39"/>
  <c r="FC631" i="39" s="1"/>
  <c r="EZ612" i="39"/>
  <c r="FC612" i="39" s="1"/>
  <c r="EZ607" i="39"/>
  <c r="FC607" i="39" s="1"/>
  <c r="EZ605" i="39"/>
  <c r="FC605" i="39" s="1"/>
  <c r="EZ601" i="39"/>
  <c r="FC601" i="39" s="1"/>
  <c r="EZ597" i="39"/>
  <c r="FC597" i="39" s="1"/>
  <c r="EZ593" i="39"/>
  <c r="FC593" i="39" s="1"/>
  <c r="EZ589" i="39"/>
  <c r="FC589" i="39" s="1"/>
  <c r="EZ585" i="39"/>
  <c r="FC585" i="39" s="1"/>
  <c r="EZ581" i="39"/>
  <c r="FC581" i="39" s="1"/>
  <c r="EZ577" i="39"/>
  <c r="FC577" i="39" s="1"/>
  <c r="EZ573" i="39"/>
  <c r="FC573" i="39" s="1"/>
  <c r="EZ569" i="39"/>
  <c r="FC569" i="39" s="1"/>
  <c r="EZ565" i="39"/>
  <c r="FC565" i="39" s="1"/>
  <c r="EZ561" i="39"/>
  <c r="FC561" i="39" s="1"/>
  <c r="EZ557" i="39"/>
  <c r="FC557" i="39" s="1"/>
  <c r="EZ553" i="39"/>
  <c r="FC553" i="39" s="1"/>
  <c r="EZ549" i="39"/>
  <c r="FC549" i="39" s="1"/>
  <c r="EZ545" i="39"/>
  <c r="FC545" i="39" s="1"/>
  <c r="EZ541" i="39"/>
  <c r="FC541" i="39" s="1"/>
  <c r="EZ537" i="39"/>
  <c r="FC537" i="39" s="1"/>
  <c r="EZ533" i="39"/>
  <c r="FC533" i="39" s="1"/>
  <c r="EZ529" i="39"/>
  <c r="FC529" i="39" s="1"/>
  <c r="EZ525" i="39"/>
  <c r="FC525" i="39" s="1"/>
  <c r="EZ521" i="39"/>
  <c r="FC521" i="39" s="1"/>
  <c r="EZ517" i="39"/>
  <c r="FC517" i="39" s="1"/>
  <c r="EZ513" i="39"/>
  <c r="FC513" i="39" s="1"/>
  <c r="EZ509" i="39"/>
  <c r="FC509" i="39" s="1"/>
  <c r="EZ505" i="39"/>
  <c r="FC505" i="39" s="1"/>
  <c r="EZ501" i="39"/>
  <c r="FC501" i="39" s="1"/>
  <c r="EZ497" i="39"/>
  <c r="FC497" i="39" s="1"/>
  <c r="EZ493" i="39"/>
  <c r="FC493" i="39" s="1"/>
  <c r="EZ489" i="39"/>
  <c r="FC489" i="39" s="1"/>
  <c r="EZ485" i="39"/>
  <c r="FC485" i="39" s="1"/>
  <c r="EZ481" i="39"/>
  <c r="FC481" i="39" s="1"/>
  <c r="EZ477" i="39"/>
  <c r="FC477" i="39" s="1"/>
  <c r="EZ473" i="39"/>
  <c r="FC473" i="39" s="1"/>
  <c r="EZ469" i="39"/>
  <c r="FC469" i="39" s="1"/>
  <c r="EZ465" i="39"/>
  <c r="FC465" i="39" s="1"/>
  <c r="EZ461" i="39"/>
  <c r="FC461" i="39" s="1"/>
  <c r="EZ457" i="39"/>
  <c r="FC457" i="39" s="1"/>
  <c r="EZ594" i="39"/>
  <c r="FC594" i="39" s="1"/>
  <c r="EZ578" i="39"/>
  <c r="FC578" i="39" s="1"/>
  <c r="EZ562" i="39"/>
  <c r="FC562" i="39" s="1"/>
  <c r="EZ546" i="39"/>
  <c r="FC546" i="39" s="1"/>
  <c r="EZ530" i="39"/>
  <c r="FC530" i="39" s="1"/>
  <c r="EZ514" i="39"/>
  <c r="FC514" i="39" s="1"/>
  <c r="EZ498" i="39"/>
  <c r="FC498" i="39" s="1"/>
  <c r="EZ482" i="39"/>
  <c r="FC482" i="39" s="1"/>
  <c r="EZ466" i="39"/>
  <c r="FC466" i="39" s="1"/>
  <c r="EZ453" i="39"/>
  <c r="FC453" i="39" s="1"/>
  <c r="EZ446" i="39"/>
  <c r="FC446" i="39" s="1"/>
  <c r="EZ438" i="39"/>
  <c r="FC438" i="39" s="1"/>
  <c r="EZ433" i="39"/>
  <c r="FC433" i="39" s="1"/>
  <c r="EZ432" i="39"/>
  <c r="FC432" i="39" s="1"/>
  <c r="EZ427" i="39"/>
  <c r="FC427" i="39" s="1"/>
  <c r="EZ422" i="39"/>
  <c r="FC422" i="39" s="1"/>
  <c r="EZ417" i="39"/>
  <c r="FC417" i="39" s="1"/>
  <c r="EZ416" i="39"/>
  <c r="FC416" i="39" s="1"/>
  <c r="EZ411" i="39"/>
  <c r="FC411" i="39" s="1"/>
  <c r="EZ406" i="39"/>
  <c r="FC406" i="39" s="1"/>
  <c r="EZ401" i="39"/>
  <c r="FC401" i="39" s="1"/>
  <c r="EZ400" i="39"/>
  <c r="FC400" i="39" s="1"/>
  <c r="EZ395" i="39"/>
  <c r="FC395" i="39" s="1"/>
  <c r="EZ390" i="39"/>
  <c r="FC390" i="39" s="1"/>
  <c r="EZ385" i="39"/>
  <c r="FC385" i="39" s="1"/>
  <c r="EZ384" i="39"/>
  <c r="FC384" i="39" s="1"/>
  <c r="EZ379" i="39"/>
  <c r="FC379" i="39" s="1"/>
  <c r="EZ374" i="39"/>
  <c r="FC374" i="39" s="1"/>
  <c r="EZ369" i="39"/>
  <c r="FC369" i="39" s="1"/>
  <c r="EZ368" i="39"/>
  <c r="FC368" i="39" s="1"/>
  <c r="EZ363" i="39"/>
  <c r="FC363" i="39" s="1"/>
  <c r="EZ358" i="39"/>
  <c r="FC358" i="39" s="1"/>
  <c r="EZ353" i="39"/>
  <c r="FC353" i="39" s="1"/>
  <c r="EZ352" i="39"/>
  <c r="FC352" i="39" s="1"/>
  <c r="EZ791" i="39"/>
  <c r="FC791" i="39" s="1"/>
  <c r="EZ736" i="39"/>
  <c r="FC736" i="39" s="1"/>
  <c r="EZ713" i="39"/>
  <c r="FC713" i="39" s="1"/>
  <c r="EZ608" i="39"/>
  <c r="FC608" i="39" s="1"/>
  <c r="EZ598" i="39"/>
  <c r="FC598" i="39" s="1"/>
  <c r="EZ582" i="39"/>
  <c r="FC582" i="39" s="1"/>
  <c r="EZ566" i="39"/>
  <c r="FC566" i="39" s="1"/>
  <c r="EZ550" i="39"/>
  <c r="FC550" i="39" s="1"/>
  <c r="EZ534" i="39"/>
  <c r="FC534" i="39" s="1"/>
  <c r="EZ518" i="39"/>
  <c r="FC518" i="39" s="1"/>
  <c r="EZ502" i="39"/>
  <c r="FC502" i="39" s="1"/>
  <c r="EZ486" i="39"/>
  <c r="FC486" i="39" s="1"/>
  <c r="EZ470" i="39"/>
  <c r="FC470" i="39" s="1"/>
  <c r="EZ454" i="39"/>
  <c r="FC454" i="39" s="1"/>
  <c r="EZ449" i="39"/>
  <c r="FC449" i="39" s="1"/>
  <c r="EZ448" i="39"/>
  <c r="FC448" i="39" s="1"/>
  <c r="EZ439" i="39"/>
  <c r="FC439" i="39" s="1"/>
  <c r="EZ434" i="39"/>
  <c r="FC434" i="39" s="1"/>
  <c r="EZ429" i="39"/>
  <c r="FC429" i="39" s="1"/>
  <c r="EZ428" i="39"/>
  <c r="FC428" i="39" s="1"/>
  <c r="EZ423" i="39"/>
  <c r="FC423" i="39" s="1"/>
  <c r="EZ418" i="39"/>
  <c r="FC418" i="39" s="1"/>
  <c r="EZ413" i="39"/>
  <c r="FC413" i="39" s="1"/>
  <c r="EZ412" i="39"/>
  <c r="FC412" i="39" s="1"/>
  <c r="EZ407" i="39"/>
  <c r="FC407" i="39" s="1"/>
  <c r="EZ402" i="39"/>
  <c r="FC402" i="39" s="1"/>
  <c r="EZ397" i="39"/>
  <c r="FC397" i="39" s="1"/>
  <c r="EZ396" i="39"/>
  <c r="FC396" i="39" s="1"/>
  <c r="EZ391" i="39"/>
  <c r="FC391" i="39" s="1"/>
  <c r="EZ386" i="39"/>
  <c r="FC386" i="39" s="1"/>
  <c r="EZ381" i="39"/>
  <c r="FC381" i="39" s="1"/>
  <c r="EZ380" i="39"/>
  <c r="FC380" i="39" s="1"/>
  <c r="EZ375" i="39"/>
  <c r="FC375" i="39" s="1"/>
  <c r="EZ370" i="39"/>
  <c r="FC370" i="39" s="1"/>
  <c r="EZ365" i="39"/>
  <c r="FC365" i="39" s="1"/>
  <c r="EZ364" i="39"/>
  <c r="FC364" i="39" s="1"/>
  <c r="EZ359" i="39"/>
  <c r="FC359" i="39" s="1"/>
  <c r="EZ354" i="39"/>
  <c r="FC354" i="39" s="1"/>
  <c r="EZ711" i="39"/>
  <c r="FC711" i="39" s="1"/>
  <c r="EZ656" i="39"/>
  <c r="FC656" i="39" s="1"/>
  <c r="EZ602" i="39"/>
  <c r="FC602" i="39" s="1"/>
  <c r="EZ586" i="39"/>
  <c r="FC586" i="39" s="1"/>
  <c r="EZ570" i="39"/>
  <c r="FC570" i="39" s="1"/>
  <c r="EZ554" i="39"/>
  <c r="FC554" i="39" s="1"/>
  <c r="EZ538" i="39"/>
  <c r="FC538" i="39" s="1"/>
  <c r="EZ522" i="39"/>
  <c r="FC522" i="39" s="1"/>
  <c r="EZ506" i="39"/>
  <c r="FC506" i="39" s="1"/>
  <c r="EZ490" i="39"/>
  <c r="FC490" i="39" s="1"/>
  <c r="EZ474" i="39"/>
  <c r="FC474" i="39" s="1"/>
  <c r="EZ458" i="39"/>
  <c r="FC458" i="39" s="1"/>
  <c r="EZ455" i="39"/>
  <c r="FC455" i="39" s="1"/>
  <c r="EZ450" i="39"/>
  <c r="FC450" i="39" s="1"/>
  <c r="EZ443" i="39"/>
  <c r="FC443" i="39" s="1"/>
  <c r="EZ441" i="39"/>
  <c r="FC441" i="39" s="1"/>
  <c r="EZ440" i="39"/>
  <c r="FC440" i="39" s="1"/>
  <c r="EZ435" i="39"/>
  <c r="FC435" i="39" s="1"/>
  <c r="EZ430" i="39"/>
  <c r="FC430" i="39" s="1"/>
  <c r="EZ425" i="39"/>
  <c r="FC425" i="39" s="1"/>
  <c r="EZ424" i="39"/>
  <c r="FC424" i="39" s="1"/>
  <c r="EZ419" i="39"/>
  <c r="FC419" i="39" s="1"/>
  <c r="EZ414" i="39"/>
  <c r="FC414" i="39" s="1"/>
  <c r="EZ409" i="39"/>
  <c r="FC409" i="39" s="1"/>
  <c r="EZ408" i="39"/>
  <c r="FC408" i="39" s="1"/>
  <c r="EZ403" i="39"/>
  <c r="FC403" i="39" s="1"/>
  <c r="EZ398" i="39"/>
  <c r="FC398" i="39" s="1"/>
  <c r="EZ393" i="39"/>
  <c r="FC393" i="39" s="1"/>
  <c r="EZ392" i="39"/>
  <c r="FC392" i="39" s="1"/>
  <c r="EZ387" i="39"/>
  <c r="FC387" i="39" s="1"/>
  <c r="EZ382" i="39"/>
  <c r="FC382" i="39" s="1"/>
  <c r="EZ377" i="39"/>
  <c r="FC377" i="39" s="1"/>
  <c r="EZ376" i="39"/>
  <c r="FC376" i="39" s="1"/>
  <c r="EZ371" i="39"/>
  <c r="FC371" i="39" s="1"/>
  <c r="EZ366" i="39"/>
  <c r="FC366" i="39" s="1"/>
  <c r="EZ361" i="39"/>
  <c r="FC361" i="39" s="1"/>
  <c r="EZ360" i="39"/>
  <c r="FC360" i="39" s="1"/>
  <c r="EZ355" i="39"/>
  <c r="FC355" i="39" s="1"/>
  <c r="DH1000" i="39"/>
  <c r="DK1000" i="39" s="1"/>
  <c r="DH994" i="39"/>
  <c r="DK994" i="39" s="1"/>
  <c r="DH992" i="39"/>
  <c r="DK992" i="39" s="1"/>
  <c r="DH987" i="39"/>
  <c r="DK987" i="39" s="1"/>
  <c r="DH982" i="39"/>
  <c r="DK982" i="39" s="1"/>
  <c r="DH998" i="39"/>
  <c r="DK998" i="39" s="1"/>
  <c r="DH996" i="39"/>
  <c r="DK996" i="39" s="1"/>
  <c r="DH990" i="39"/>
  <c r="DK990" i="39" s="1"/>
  <c r="DH985" i="39"/>
  <c r="DK985" i="39" s="1"/>
  <c r="DH984" i="39"/>
  <c r="DK984" i="39" s="1"/>
  <c r="DH999" i="39"/>
  <c r="DK999" i="39" s="1"/>
  <c r="DH986" i="39"/>
  <c r="DK986" i="39" s="1"/>
  <c r="DH975" i="39"/>
  <c r="DK975" i="39" s="1"/>
  <c r="DH971" i="39"/>
  <c r="DK971" i="39" s="1"/>
  <c r="DH989" i="39"/>
  <c r="DK989" i="39" s="1"/>
  <c r="DH988" i="39"/>
  <c r="DK988" i="39" s="1"/>
  <c r="DH977" i="39"/>
  <c r="DK977" i="39" s="1"/>
  <c r="DH976" i="39"/>
  <c r="DK976" i="39" s="1"/>
  <c r="DH972" i="39"/>
  <c r="DK972" i="39" s="1"/>
  <c r="DH968" i="39"/>
  <c r="DK968" i="39" s="1"/>
  <c r="DH993" i="39"/>
  <c r="DK993" i="39" s="1"/>
  <c r="DH991" i="39"/>
  <c r="DK991" i="39" s="1"/>
  <c r="DH973" i="39"/>
  <c r="DK973" i="39" s="1"/>
  <c r="DH965" i="39"/>
  <c r="DK965" i="39" s="1"/>
  <c r="DH961" i="39"/>
  <c r="DK961" i="39" s="1"/>
  <c r="DH957" i="39"/>
  <c r="DK957" i="39" s="1"/>
  <c r="DH956" i="39"/>
  <c r="DK956" i="39" s="1"/>
  <c r="DH951" i="39"/>
  <c r="DK951" i="39" s="1"/>
  <c r="DH946" i="39"/>
  <c r="DK946" i="39" s="1"/>
  <c r="DH941" i="39"/>
  <c r="DK941" i="39" s="1"/>
  <c r="DH937" i="39"/>
  <c r="DK937" i="39" s="1"/>
  <c r="DH933" i="39"/>
  <c r="DK933" i="39" s="1"/>
  <c r="DH981" i="39"/>
  <c r="DK981" i="39" s="1"/>
  <c r="DH978" i="39"/>
  <c r="DK978" i="39" s="1"/>
  <c r="DH966" i="39"/>
  <c r="DK966" i="39" s="1"/>
  <c r="DH960" i="39"/>
  <c r="DK960" i="39" s="1"/>
  <c r="DH954" i="39"/>
  <c r="DK954" i="39" s="1"/>
  <c r="DH947" i="39"/>
  <c r="DK947" i="39" s="1"/>
  <c r="DH997" i="39"/>
  <c r="DK997" i="39" s="1"/>
  <c r="DH983" i="39"/>
  <c r="DK983" i="39" s="1"/>
  <c r="DH967" i="39"/>
  <c r="DK967" i="39" s="1"/>
  <c r="DH959" i="39"/>
  <c r="DK959" i="39" s="1"/>
  <c r="DH958" i="39"/>
  <c r="DK958" i="39" s="1"/>
  <c r="DH952" i="39"/>
  <c r="DK952" i="39" s="1"/>
  <c r="DH943" i="39"/>
  <c r="DK943" i="39" s="1"/>
  <c r="DH938" i="39"/>
  <c r="DK938" i="39" s="1"/>
  <c r="DH995" i="39"/>
  <c r="DK995" i="39" s="1"/>
  <c r="DH980" i="39"/>
  <c r="DK980" i="39" s="1"/>
  <c r="DH974" i="39"/>
  <c r="DK974" i="39" s="1"/>
  <c r="DH964" i="39"/>
  <c r="DK964" i="39" s="1"/>
  <c r="DH963" i="39"/>
  <c r="DK963" i="39" s="1"/>
  <c r="DH962" i="39"/>
  <c r="DK962" i="39" s="1"/>
  <c r="DH955" i="39"/>
  <c r="DK955" i="39" s="1"/>
  <c r="DH948" i="39"/>
  <c r="DK948" i="39" s="1"/>
  <c r="DH940" i="39"/>
  <c r="DK940" i="39" s="1"/>
  <c r="DH935" i="39"/>
  <c r="DK935" i="39" s="1"/>
  <c r="DH930" i="39"/>
  <c r="DK930" i="39" s="1"/>
  <c r="DH926" i="39"/>
  <c r="DK926" i="39" s="1"/>
  <c r="DH922" i="39"/>
  <c r="DK922" i="39" s="1"/>
  <c r="DH918" i="39"/>
  <c r="DK918" i="39" s="1"/>
  <c r="DH944" i="39"/>
  <c r="DK944" i="39" s="1"/>
  <c r="DH939" i="39"/>
  <c r="DK939" i="39" s="1"/>
  <c r="DH934" i="39"/>
  <c r="DK934" i="39" s="1"/>
  <c r="DH928" i="39"/>
  <c r="DK928" i="39" s="1"/>
  <c r="DH923" i="39"/>
  <c r="DK923" i="39" s="1"/>
  <c r="DH917" i="39"/>
  <c r="DK917" i="39" s="1"/>
  <c r="DH913" i="39"/>
  <c r="DK913" i="39" s="1"/>
  <c r="DH909" i="39"/>
  <c r="DK909" i="39" s="1"/>
  <c r="DH905" i="39"/>
  <c r="DK905" i="39" s="1"/>
  <c r="DH901" i="39"/>
  <c r="DK901" i="39" s="1"/>
  <c r="DH897" i="39"/>
  <c r="DK897" i="39" s="1"/>
  <c r="DH893" i="39"/>
  <c r="DK893" i="39" s="1"/>
  <c r="DH889" i="39"/>
  <c r="DK889" i="39" s="1"/>
  <c r="DH885" i="39"/>
  <c r="DK885" i="39" s="1"/>
  <c r="DH881" i="39"/>
  <c r="DK881" i="39" s="1"/>
  <c r="DH877" i="39"/>
  <c r="DK877" i="39" s="1"/>
  <c r="DH873" i="39"/>
  <c r="DK873" i="39" s="1"/>
  <c r="DH869" i="39"/>
  <c r="DK869" i="39" s="1"/>
  <c r="DH865" i="39"/>
  <c r="DK865" i="39" s="1"/>
  <c r="DH861" i="39"/>
  <c r="DK861" i="39" s="1"/>
  <c r="DH857" i="39"/>
  <c r="DK857" i="39" s="1"/>
  <c r="DH856" i="39"/>
  <c r="DK856" i="39" s="1"/>
  <c r="DH970" i="39"/>
  <c r="DK970" i="39" s="1"/>
  <c r="DH953" i="39"/>
  <c r="DK953" i="39" s="1"/>
  <c r="DH936" i="39"/>
  <c r="DK936" i="39" s="1"/>
  <c r="DH929" i="39"/>
  <c r="DK929" i="39" s="1"/>
  <c r="DH924" i="39"/>
  <c r="DK924" i="39" s="1"/>
  <c r="DH919" i="39"/>
  <c r="DK919" i="39" s="1"/>
  <c r="DH914" i="39"/>
  <c r="DK914" i="39" s="1"/>
  <c r="DH910" i="39"/>
  <c r="DK910" i="39" s="1"/>
  <c r="DH906" i="39"/>
  <c r="DK906" i="39" s="1"/>
  <c r="DH902" i="39"/>
  <c r="DK902" i="39" s="1"/>
  <c r="DH898" i="39"/>
  <c r="DK898" i="39" s="1"/>
  <c r="DH950" i="39"/>
  <c r="DK950" i="39" s="1"/>
  <c r="DH945" i="39"/>
  <c r="DK945" i="39" s="1"/>
  <c r="DH931" i="39"/>
  <c r="DK931" i="39" s="1"/>
  <c r="DH911" i="39"/>
  <c r="DK911" i="39" s="1"/>
  <c r="DH903" i="39"/>
  <c r="DK903" i="39" s="1"/>
  <c r="DH896" i="39"/>
  <c r="DK896" i="39" s="1"/>
  <c r="DH891" i="39"/>
  <c r="DK891" i="39" s="1"/>
  <c r="DH886" i="39"/>
  <c r="DK886" i="39" s="1"/>
  <c r="DH880" i="39"/>
  <c r="DK880" i="39" s="1"/>
  <c r="DH875" i="39"/>
  <c r="DK875" i="39" s="1"/>
  <c r="DH870" i="39"/>
  <c r="DK870" i="39" s="1"/>
  <c r="DH864" i="39"/>
  <c r="DK864" i="39" s="1"/>
  <c r="DH859" i="39"/>
  <c r="DK859" i="39" s="1"/>
  <c r="DH851" i="39"/>
  <c r="DK851" i="39" s="1"/>
  <c r="DH846" i="39"/>
  <c r="DK846" i="39" s="1"/>
  <c r="DH841" i="39"/>
  <c r="DK841" i="39" s="1"/>
  <c r="DH969" i="39"/>
  <c r="DK969" i="39" s="1"/>
  <c r="DH942" i="39"/>
  <c r="DK942" i="39" s="1"/>
  <c r="DH921" i="39"/>
  <c r="DK921" i="39" s="1"/>
  <c r="DH916" i="39"/>
  <c r="DK916" i="39" s="1"/>
  <c r="DH912" i="39"/>
  <c r="DK912" i="39" s="1"/>
  <c r="DH904" i="39"/>
  <c r="DK904" i="39" s="1"/>
  <c r="DH892" i="39"/>
  <c r="DK892" i="39" s="1"/>
  <c r="DH887" i="39"/>
  <c r="DK887" i="39" s="1"/>
  <c r="DH882" i="39"/>
  <c r="DK882" i="39" s="1"/>
  <c r="DH876" i="39"/>
  <c r="DK876" i="39" s="1"/>
  <c r="DH871" i="39"/>
  <c r="DK871" i="39" s="1"/>
  <c r="DH866" i="39"/>
  <c r="DK866" i="39" s="1"/>
  <c r="DH860" i="39"/>
  <c r="DK860" i="39" s="1"/>
  <c r="DH854" i="39"/>
  <c r="DK854" i="39" s="1"/>
  <c r="DH853" i="39"/>
  <c r="DK853" i="39" s="1"/>
  <c r="DH852" i="39"/>
  <c r="DK852" i="39" s="1"/>
  <c r="DH847" i="39"/>
  <c r="DK847" i="39" s="1"/>
  <c r="DH842" i="39"/>
  <c r="DK842" i="39" s="1"/>
  <c r="DH838" i="39"/>
  <c r="DK838" i="39" s="1"/>
  <c r="DH834" i="39"/>
  <c r="DK834" i="39" s="1"/>
  <c r="DH830" i="39"/>
  <c r="DK830" i="39" s="1"/>
  <c r="DH826" i="39"/>
  <c r="DK826" i="39" s="1"/>
  <c r="DH824" i="39"/>
  <c r="DK824" i="39" s="1"/>
  <c r="DH819" i="39"/>
  <c r="DK819" i="39" s="1"/>
  <c r="DH949" i="39"/>
  <c r="DK949" i="39" s="1"/>
  <c r="DH925" i="39"/>
  <c r="DK925" i="39" s="1"/>
  <c r="DH915" i="39"/>
  <c r="DK915" i="39" s="1"/>
  <c r="DH899" i="39"/>
  <c r="DK899" i="39" s="1"/>
  <c r="DH894" i="39"/>
  <c r="DK894" i="39" s="1"/>
  <c r="DH872" i="39"/>
  <c r="DK872" i="39" s="1"/>
  <c r="DH867" i="39"/>
  <c r="DK867" i="39" s="1"/>
  <c r="DH862" i="39"/>
  <c r="DK862" i="39" s="1"/>
  <c r="DH855" i="39"/>
  <c r="DK855" i="39" s="1"/>
  <c r="DH843" i="39"/>
  <c r="DK843" i="39" s="1"/>
  <c r="DH836" i="39"/>
  <c r="DK836" i="39" s="1"/>
  <c r="DH831" i="39"/>
  <c r="DK831" i="39" s="1"/>
  <c r="DH825" i="39"/>
  <c r="DK825" i="39" s="1"/>
  <c r="DH823" i="39"/>
  <c r="DK823" i="39" s="1"/>
  <c r="DH817" i="39"/>
  <c r="DK817" i="39" s="1"/>
  <c r="DH932" i="39"/>
  <c r="DK932" i="39" s="1"/>
  <c r="DH900" i="39"/>
  <c r="DK900" i="39" s="1"/>
  <c r="DH884" i="39"/>
  <c r="DK884" i="39" s="1"/>
  <c r="DH879" i="39"/>
  <c r="DK879" i="39" s="1"/>
  <c r="DH874" i="39"/>
  <c r="DK874" i="39" s="1"/>
  <c r="DH845" i="39"/>
  <c r="DK845" i="39" s="1"/>
  <c r="DH844" i="39"/>
  <c r="DK844" i="39" s="1"/>
  <c r="DH837" i="39"/>
  <c r="DK837" i="39" s="1"/>
  <c r="DH832" i="39"/>
  <c r="DK832" i="39" s="1"/>
  <c r="DH827" i="39"/>
  <c r="DK827" i="39" s="1"/>
  <c r="DH818" i="39"/>
  <c r="DK818" i="39" s="1"/>
  <c r="DH814" i="39"/>
  <c r="DK814" i="39" s="1"/>
  <c r="DH810" i="39"/>
  <c r="DK810" i="39" s="1"/>
  <c r="DH808" i="39"/>
  <c r="DK808" i="39" s="1"/>
  <c r="DH803" i="39"/>
  <c r="DK803" i="39" s="1"/>
  <c r="DH799" i="39"/>
  <c r="DK799" i="39" s="1"/>
  <c r="DH795" i="39"/>
  <c r="DK795" i="39" s="1"/>
  <c r="DH789" i="39"/>
  <c r="DK789" i="39" s="1"/>
  <c r="DH788" i="39"/>
  <c r="DK788" i="39" s="1"/>
  <c r="DH979" i="39"/>
  <c r="DK979" i="39" s="1"/>
  <c r="DH920" i="39"/>
  <c r="DK920" i="39" s="1"/>
  <c r="DH907" i="39"/>
  <c r="DK907" i="39" s="1"/>
  <c r="DH888" i="39"/>
  <c r="DK888" i="39" s="1"/>
  <c r="DH883" i="39"/>
  <c r="DK883" i="39" s="1"/>
  <c r="DH878" i="39"/>
  <c r="DK878" i="39" s="1"/>
  <c r="DH849" i="39"/>
  <c r="DK849" i="39" s="1"/>
  <c r="DH848" i="39"/>
  <c r="DK848" i="39" s="1"/>
  <c r="DH839" i="39"/>
  <c r="DK839" i="39" s="1"/>
  <c r="DH833" i="39"/>
  <c r="DK833" i="39" s="1"/>
  <c r="DH828" i="39"/>
  <c r="DK828" i="39" s="1"/>
  <c r="DH821" i="39"/>
  <c r="DK821" i="39" s="1"/>
  <c r="DH820" i="39"/>
  <c r="DK820" i="39" s="1"/>
  <c r="DH815" i="39"/>
  <c r="DK815" i="39" s="1"/>
  <c r="DH811" i="39"/>
  <c r="DK811" i="39" s="1"/>
  <c r="DH805" i="39"/>
  <c r="DK805" i="39" s="1"/>
  <c r="DH804" i="39"/>
  <c r="DK804" i="39" s="1"/>
  <c r="DH800" i="39"/>
  <c r="DK800" i="39" s="1"/>
  <c r="DH796" i="39"/>
  <c r="DK796" i="39" s="1"/>
  <c r="DH790" i="39"/>
  <c r="DK790" i="39" s="1"/>
  <c r="DH785" i="39"/>
  <c r="DK785" i="39" s="1"/>
  <c r="DH781" i="39"/>
  <c r="DK781" i="39" s="1"/>
  <c r="DH927" i="39"/>
  <c r="DK927" i="39" s="1"/>
  <c r="DH895" i="39"/>
  <c r="DK895" i="39" s="1"/>
  <c r="DH858" i="39"/>
  <c r="DK858" i="39" s="1"/>
  <c r="DH840" i="39"/>
  <c r="DK840" i="39" s="1"/>
  <c r="DH835" i="39"/>
  <c r="DK835" i="39" s="1"/>
  <c r="DH816" i="39"/>
  <c r="DK816" i="39" s="1"/>
  <c r="DH809" i="39"/>
  <c r="DK809" i="39" s="1"/>
  <c r="DH807" i="39"/>
  <c r="DK807" i="39" s="1"/>
  <c r="DH798" i="39"/>
  <c r="DK798" i="39" s="1"/>
  <c r="DH787" i="39"/>
  <c r="DK787" i="39" s="1"/>
  <c r="DH783" i="39"/>
  <c r="DK783" i="39" s="1"/>
  <c r="DH778" i="39"/>
  <c r="DK778" i="39" s="1"/>
  <c r="DH776" i="39"/>
  <c r="DK776" i="39" s="1"/>
  <c r="DH771" i="39"/>
  <c r="DK771" i="39" s="1"/>
  <c r="DH767" i="39"/>
  <c r="DK767" i="39" s="1"/>
  <c r="DH763" i="39"/>
  <c r="DK763" i="39" s="1"/>
  <c r="DH757" i="39"/>
  <c r="DK757" i="39" s="1"/>
  <c r="DH756" i="39"/>
  <c r="DK756" i="39" s="1"/>
  <c r="DH752" i="39"/>
  <c r="DK752" i="39" s="1"/>
  <c r="DH748" i="39"/>
  <c r="DK748" i="39" s="1"/>
  <c r="DH742" i="39"/>
  <c r="DK742" i="39" s="1"/>
  <c r="DH737" i="39"/>
  <c r="DK737" i="39" s="1"/>
  <c r="DH733" i="39"/>
  <c r="DK733" i="39" s="1"/>
  <c r="DH729" i="39"/>
  <c r="DK729" i="39" s="1"/>
  <c r="DH727" i="39"/>
  <c r="DK727" i="39" s="1"/>
  <c r="DH863" i="39"/>
  <c r="DK863" i="39" s="1"/>
  <c r="DH850" i="39"/>
  <c r="DK850" i="39" s="1"/>
  <c r="DH829" i="39"/>
  <c r="DK829" i="39" s="1"/>
  <c r="DH822" i="39"/>
  <c r="DK822" i="39" s="1"/>
  <c r="DH812" i="39"/>
  <c r="DK812" i="39" s="1"/>
  <c r="DH801" i="39"/>
  <c r="DK801" i="39" s="1"/>
  <c r="DH793" i="39"/>
  <c r="DK793" i="39" s="1"/>
  <c r="DH791" i="39"/>
  <c r="DK791" i="39" s="1"/>
  <c r="DH784" i="39"/>
  <c r="DK784" i="39" s="1"/>
  <c r="DH779" i="39"/>
  <c r="DK779" i="39" s="1"/>
  <c r="DH773" i="39"/>
  <c r="DK773" i="39" s="1"/>
  <c r="DH772" i="39"/>
  <c r="DK772" i="39" s="1"/>
  <c r="DH768" i="39"/>
  <c r="DK768" i="39" s="1"/>
  <c r="DH764" i="39"/>
  <c r="DK764" i="39" s="1"/>
  <c r="DH758" i="39"/>
  <c r="DK758" i="39" s="1"/>
  <c r="DH753" i="39"/>
  <c r="DK753" i="39" s="1"/>
  <c r="DH749" i="39"/>
  <c r="DK749" i="39" s="1"/>
  <c r="DH745" i="39"/>
  <c r="DK745" i="39" s="1"/>
  <c r="DH743" i="39"/>
  <c r="DK743" i="39" s="1"/>
  <c r="DH738" i="39"/>
  <c r="DK738" i="39" s="1"/>
  <c r="DH734" i="39"/>
  <c r="DK734" i="39" s="1"/>
  <c r="DH730" i="39"/>
  <c r="DK730" i="39" s="1"/>
  <c r="DH728" i="39"/>
  <c r="DK728" i="39" s="1"/>
  <c r="DH723" i="39"/>
  <c r="DK723" i="39" s="1"/>
  <c r="DH719" i="39"/>
  <c r="DK719" i="39" s="1"/>
  <c r="DH715" i="39"/>
  <c r="DK715" i="39" s="1"/>
  <c r="DH709" i="39"/>
  <c r="DK709" i="39" s="1"/>
  <c r="DH708" i="39"/>
  <c r="DK708" i="39" s="1"/>
  <c r="DH704" i="39"/>
  <c r="DK704" i="39" s="1"/>
  <c r="DH700" i="39"/>
  <c r="DK700" i="39" s="1"/>
  <c r="DH694" i="39"/>
  <c r="DK694" i="39" s="1"/>
  <c r="DH689" i="39"/>
  <c r="DK689" i="39" s="1"/>
  <c r="DH685" i="39"/>
  <c r="DK685" i="39" s="1"/>
  <c r="DH681" i="39"/>
  <c r="DK681" i="39" s="1"/>
  <c r="DH679" i="39"/>
  <c r="DK679" i="39" s="1"/>
  <c r="DH674" i="39"/>
  <c r="DK674" i="39" s="1"/>
  <c r="DH670" i="39"/>
  <c r="DK670" i="39" s="1"/>
  <c r="DH666" i="39"/>
  <c r="DK666" i="39" s="1"/>
  <c r="DH662" i="39"/>
  <c r="DK662" i="39" s="1"/>
  <c r="DH658" i="39"/>
  <c r="DK658" i="39" s="1"/>
  <c r="DH654" i="39"/>
  <c r="DK654" i="39" s="1"/>
  <c r="DH650" i="39"/>
  <c r="DK650" i="39" s="1"/>
  <c r="DH646" i="39"/>
  <c r="DK646" i="39" s="1"/>
  <c r="DH642" i="39"/>
  <c r="DK642" i="39" s="1"/>
  <c r="DH638" i="39"/>
  <c r="DK638" i="39" s="1"/>
  <c r="DH634" i="39"/>
  <c r="DK634" i="39" s="1"/>
  <c r="DH868" i="39"/>
  <c r="DK868" i="39" s="1"/>
  <c r="DH813" i="39"/>
  <c r="DK813" i="39" s="1"/>
  <c r="DH802" i="39"/>
  <c r="DK802" i="39" s="1"/>
  <c r="DH794" i="39"/>
  <c r="DK794" i="39" s="1"/>
  <c r="DH792" i="39"/>
  <c r="DK792" i="39" s="1"/>
  <c r="DH786" i="39"/>
  <c r="DK786" i="39" s="1"/>
  <c r="DH780" i="39"/>
  <c r="DK780" i="39" s="1"/>
  <c r="DH774" i="39"/>
  <c r="DK774" i="39" s="1"/>
  <c r="DH769" i="39"/>
  <c r="DK769" i="39" s="1"/>
  <c r="DH765" i="39"/>
  <c r="DK765" i="39" s="1"/>
  <c r="DH761" i="39"/>
  <c r="DK761" i="39" s="1"/>
  <c r="DH759" i="39"/>
  <c r="DK759" i="39" s="1"/>
  <c r="DH754" i="39"/>
  <c r="DK754" i="39" s="1"/>
  <c r="DH750" i="39"/>
  <c r="DK750" i="39" s="1"/>
  <c r="DH746" i="39"/>
  <c r="DK746" i="39" s="1"/>
  <c r="DH744" i="39"/>
  <c r="DK744" i="39" s="1"/>
  <c r="DH739" i="39"/>
  <c r="DK739" i="39" s="1"/>
  <c r="DH735" i="39"/>
  <c r="DK735" i="39" s="1"/>
  <c r="DH731" i="39"/>
  <c r="DK731" i="39" s="1"/>
  <c r="DH725" i="39"/>
  <c r="DK725" i="39" s="1"/>
  <c r="DH724" i="39"/>
  <c r="DK724" i="39" s="1"/>
  <c r="DH720" i="39"/>
  <c r="DK720" i="39" s="1"/>
  <c r="DH716" i="39"/>
  <c r="DK716" i="39" s="1"/>
  <c r="DH710" i="39"/>
  <c r="DK710" i="39" s="1"/>
  <c r="DH705" i="39"/>
  <c r="DK705" i="39" s="1"/>
  <c r="DH701" i="39"/>
  <c r="DK701" i="39" s="1"/>
  <c r="DH697" i="39"/>
  <c r="DK697" i="39" s="1"/>
  <c r="DH695" i="39"/>
  <c r="DK695" i="39" s="1"/>
  <c r="DH690" i="39"/>
  <c r="DK690" i="39" s="1"/>
  <c r="DH686" i="39"/>
  <c r="DK686" i="39" s="1"/>
  <c r="DH682" i="39"/>
  <c r="DK682" i="39" s="1"/>
  <c r="DH680" i="39"/>
  <c r="DK680" i="39" s="1"/>
  <c r="DH675" i="39"/>
  <c r="DK675" i="39" s="1"/>
  <c r="DH671" i="39"/>
  <c r="DK671" i="39" s="1"/>
  <c r="DH667" i="39"/>
  <c r="DK667" i="39" s="1"/>
  <c r="DH890" i="39"/>
  <c r="DK890" i="39" s="1"/>
  <c r="DH797" i="39"/>
  <c r="DK797" i="39" s="1"/>
  <c r="DH777" i="39"/>
  <c r="DK777" i="39" s="1"/>
  <c r="DH775" i="39"/>
  <c r="DK775" i="39" s="1"/>
  <c r="DH755" i="39"/>
  <c r="DK755" i="39" s="1"/>
  <c r="DH736" i="39"/>
  <c r="DK736" i="39" s="1"/>
  <c r="DH718" i="39"/>
  <c r="DK718" i="39" s="1"/>
  <c r="DH707" i="39"/>
  <c r="DK707" i="39" s="1"/>
  <c r="DH699" i="39"/>
  <c r="DK699" i="39" s="1"/>
  <c r="DH688" i="39"/>
  <c r="DK688" i="39" s="1"/>
  <c r="DH678" i="39"/>
  <c r="DK678" i="39" s="1"/>
  <c r="DH669" i="39"/>
  <c r="DK669" i="39" s="1"/>
  <c r="DH664" i="39"/>
  <c r="DK664" i="39" s="1"/>
  <c r="DH659" i="39"/>
  <c r="DK659" i="39" s="1"/>
  <c r="DH653" i="39"/>
  <c r="DK653" i="39" s="1"/>
  <c r="DH648" i="39"/>
  <c r="DK648" i="39" s="1"/>
  <c r="DH643" i="39"/>
  <c r="DK643" i="39" s="1"/>
  <c r="DH637" i="39"/>
  <c r="DK637" i="39" s="1"/>
  <c r="DH632" i="39"/>
  <c r="DK632" i="39" s="1"/>
  <c r="DH628" i="39"/>
  <c r="DK628" i="39" s="1"/>
  <c r="DH624" i="39"/>
  <c r="DK624" i="39" s="1"/>
  <c r="DH620" i="39"/>
  <c r="DK620" i="39" s="1"/>
  <c r="DH782" i="39"/>
  <c r="DK782" i="39" s="1"/>
  <c r="DH762" i="39"/>
  <c r="DK762" i="39" s="1"/>
  <c r="DH760" i="39"/>
  <c r="DK760" i="39" s="1"/>
  <c r="DH741" i="39"/>
  <c r="DK741" i="39" s="1"/>
  <c r="DH740" i="39"/>
  <c r="DK740" i="39" s="1"/>
  <c r="DH721" i="39"/>
  <c r="DK721" i="39" s="1"/>
  <c r="DH713" i="39"/>
  <c r="DK713" i="39" s="1"/>
  <c r="DH711" i="39"/>
  <c r="DK711" i="39" s="1"/>
  <c r="DH702" i="39"/>
  <c r="DK702" i="39" s="1"/>
  <c r="DH691" i="39"/>
  <c r="DK691" i="39" s="1"/>
  <c r="DH683" i="39"/>
  <c r="DK683" i="39" s="1"/>
  <c r="DH672" i="39"/>
  <c r="DK672" i="39" s="1"/>
  <c r="DH660" i="39"/>
  <c r="DK660" i="39" s="1"/>
  <c r="DH655" i="39"/>
  <c r="DK655" i="39" s="1"/>
  <c r="DH649" i="39"/>
  <c r="DK649" i="39" s="1"/>
  <c r="DH644" i="39"/>
  <c r="DK644" i="39" s="1"/>
  <c r="DH639" i="39"/>
  <c r="DK639" i="39" s="1"/>
  <c r="DH633" i="39"/>
  <c r="DK633" i="39" s="1"/>
  <c r="DH629" i="39"/>
  <c r="DK629" i="39" s="1"/>
  <c r="DH625" i="39"/>
  <c r="DK625" i="39" s="1"/>
  <c r="DH621" i="39"/>
  <c r="DK621" i="39" s="1"/>
  <c r="DH617" i="39"/>
  <c r="DK617" i="39" s="1"/>
  <c r="DH766" i="39"/>
  <c r="DK766" i="39" s="1"/>
  <c r="DH747" i="39"/>
  <c r="DK747" i="39" s="1"/>
  <c r="DH726" i="39"/>
  <c r="DK726" i="39" s="1"/>
  <c r="DH722" i="39"/>
  <c r="DK722" i="39" s="1"/>
  <c r="DH714" i="39"/>
  <c r="DK714" i="39" s="1"/>
  <c r="DH712" i="39"/>
  <c r="DK712" i="39" s="1"/>
  <c r="DH703" i="39"/>
  <c r="DK703" i="39" s="1"/>
  <c r="DH693" i="39"/>
  <c r="DK693" i="39" s="1"/>
  <c r="DH692" i="39"/>
  <c r="DK692" i="39" s="1"/>
  <c r="DH684" i="39"/>
  <c r="DK684" i="39" s="1"/>
  <c r="DH673" i="39"/>
  <c r="DK673" i="39" s="1"/>
  <c r="DH665" i="39"/>
  <c r="DK665" i="39" s="1"/>
  <c r="DH661" i="39"/>
  <c r="DK661" i="39" s="1"/>
  <c r="DH656" i="39"/>
  <c r="DK656" i="39" s="1"/>
  <c r="DH651" i="39"/>
  <c r="DK651" i="39" s="1"/>
  <c r="DH645" i="39"/>
  <c r="DK645" i="39" s="1"/>
  <c r="DH640" i="39"/>
  <c r="DK640" i="39" s="1"/>
  <c r="DH635" i="39"/>
  <c r="DK635" i="39" s="1"/>
  <c r="DH630" i="39"/>
  <c r="DK630" i="39" s="1"/>
  <c r="DH626" i="39"/>
  <c r="DK626" i="39" s="1"/>
  <c r="DH622" i="39"/>
  <c r="DK622" i="39" s="1"/>
  <c r="DH618" i="39"/>
  <c r="DK618" i="39" s="1"/>
  <c r="DH614" i="39"/>
  <c r="DK614" i="39" s="1"/>
  <c r="DH610" i="39"/>
  <c r="DK610" i="39" s="1"/>
  <c r="DH806" i="39"/>
  <c r="DK806" i="39" s="1"/>
  <c r="DH717" i="39"/>
  <c r="DK717" i="39" s="1"/>
  <c r="DH698" i="39"/>
  <c r="DK698" i="39" s="1"/>
  <c r="DH696" i="39"/>
  <c r="DK696" i="39" s="1"/>
  <c r="DH677" i="39"/>
  <c r="DK677" i="39" s="1"/>
  <c r="DH663" i="39"/>
  <c r="DK663" i="39" s="1"/>
  <c r="DH636" i="39"/>
  <c r="DK636" i="39" s="1"/>
  <c r="DH619" i="39"/>
  <c r="DK619" i="39" s="1"/>
  <c r="DH611" i="39"/>
  <c r="DK611" i="39" s="1"/>
  <c r="DH603" i="39"/>
  <c r="DK603" i="39" s="1"/>
  <c r="DH599" i="39"/>
  <c r="DK599" i="39" s="1"/>
  <c r="DH595" i="39"/>
  <c r="DK595" i="39" s="1"/>
  <c r="DH591" i="39"/>
  <c r="DK591" i="39" s="1"/>
  <c r="DH587" i="39"/>
  <c r="DK587" i="39" s="1"/>
  <c r="DH583" i="39"/>
  <c r="DK583" i="39" s="1"/>
  <c r="DH579" i="39"/>
  <c r="DK579" i="39" s="1"/>
  <c r="DH575" i="39"/>
  <c r="DK575" i="39" s="1"/>
  <c r="DH571" i="39"/>
  <c r="DK571" i="39" s="1"/>
  <c r="DH567" i="39"/>
  <c r="DK567" i="39" s="1"/>
  <c r="DH563" i="39"/>
  <c r="DK563" i="39" s="1"/>
  <c r="DH559" i="39"/>
  <c r="DK559" i="39" s="1"/>
  <c r="DH555" i="39"/>
  <c r="DK555" i="39" s="1"/>
  <c r="DH551" i="39"/>
  <c r="DK551" i="39" s="1"/>
  <c r="DH547" i="39"/>
  <c r="DK547" i="39" s="1"/>
  <c r="DH543" i="39"/>
  <c r="DK543" i="39" s="1"/>
  <c r="DH539" i="39"/>
  <c r="DK539" i="39" s="1"/>
  <c r="DH535" i="39"/>
  <c r="DK535" i="39" s="1"/>
  <c r="DH531" i="39"/>
  <c r="DK531" i="39" s="1"/>
  <c r="DH527" i="39"/>
  <c r="DK527" i="39" s="1"/>
  <c r="DH523" i="39"/>
  <c r="DK523" i="39" s="1"/>
  <c r="DH519" i="39"/>
  <c r="DK519" i="39" s="1"/>
  <c r="DH515" i="39"/>
  <c r="DK515" i="39" s="1"/>
  <c r="DH511" i="39"/>
  <c r="DK511" i="39" s="1"/>
  <c r="DH507" i="39"/>
  <c r="DK507" i="39" s="1"/>
  <c r="DH503" i="39"/>
  <c r="DK503" i="39" s="1"/>
  <c r="DH499" i="39"/>
  <c r="DK499" i="39" s="1"/>
  <c r="DH495" i="39"/>
  <c r="DK495" i="39" s="1"/>
  <c r="DH491" i="39"/>
  <c r="DK491" i="39" s="1"/>
  <c r="DH487" i="39"/>
  <c r="DK487" i="39" s="1"/>
  <c r="DH483" i="39"/>
  <c r="DK483" i="39" s="1"/>
  <c r="DH479" i="39"/>
  <c r="DK479" i="39" s="1"/>
  <c r="DH475" i="39"/>
  <c r="DK475" i="39" s="1"/>
  <c r="DH471" i="39"/>
  <c r="DK471" i="39" s="1"/>
  <c r="DH467" i="39"/>
  <c r="DK467" i="39" s="1"/>
  <c r="DH463" i="39"/>
  <c r="DK463" i="39" s="1"/>
  <c r="DH459" i="39"/>
  <c r="DK459" i="39" s="1"/>
  <c r="DH908" i="39"/>
  <c r="DK908" i="39" s="1"/>
  <c r="DH751" i="39"/>
  <c r="DK751" i="39" s="1"/>
  <c r="DH706" i="39"/>
  <c r="DK706" i="39" s="1"/>
  <c r="DH687" i="39"/>
  <c r="DK687" i="39" s="1"/>
  <c r="DH668" i="39"/>
  <c r="DK668" i="39" s="1"/>
  <c r="DH657" i="39"/>
  <c r="DK657" i="39" s="1"/>
  <c r="DH647" i="39"/>
  <c r="DK647" i="39" s="1"/>
  <c r="DH623" i="39"/>
  <c r="DK623" i="39" s="1"/>
  <c r="DH612" i="39"/>
  <c r="DK612" i="39" s="1"/>
  <c r="DH607" i="39"/>
  <c r="DK607" i="39" s="1"/>
  <c r="DH604" i="39"/>
  <c r="DK604" i="39" s="1"/>
  <c r="DH600" i="39"/>
  <c r="DK600" i="39" s="1"/>
  <c r="DH596" i="39"/>
  <c r="DK596" i="39" s="1"/>
  <c r="DH592" i="39"/>
  <c r="DK592" i="39" s="1"/>
  <c r="DH588" i="39"/>
  <c r="DK588" i="39" s="1"/>
  <c r="DH584" i="39"/>
  <c r="DK584" i="39" s="1"/>
  <c r="DH580" i="39"/>
  <c r="DK580" i="39" s="1"/>
  <c r="DH576" i="39"/>
  <c r="DK576" i="39" s="1"/>
  <c r="DH572" i="39"/>
  <c r="DK572" i="39" s="1"/>
  <c r="DH568" i="39"/>
  <c r="DK568" i="39" s="1"/>
  <c r="DH564" i="39"/>
  <c r="DK564" i="39" s="1"/>
  <c r="DH560" i="39"/>
  <c r="DK560" i="39" s="1"/>
  <c r="DH556" i="39"/>
  <c r="DK556" i="39" s="1"/>
  <c r="DH552" i="39"/>
  <c r="DK552" i="39" s="1"/>
  <c r="DH548" i="39"/>
  <c r="DK548" i="39" s="1"/>
  <c r="DH544" i="39"/>
  <c r="DK544" i="39" s="1"/>
  <c r="DH540" i="39"/>
  <c r="DK540" i="39" s="1"/>
  <c r="DH536" i="39"/>
  <c r="DK536" i="39" s="1"/>
  <c r="DH532" i="39"/>
  <c r="DK532" i="39" s="1"/>
  <c r="DH528" i="39"/>
  <c r="DK528" i="39" s="1"/>
  <c r="DH524" i="39"/>
  <c r="DK524" i="39" s="1"/>
  <c r="DH520" i="39"/>
  <c r="DK520" i="39" s="1"/>
  <c r="DH516" i="39"/>
  <c r="DK516" i="39" s="1"/>
  <c r="DH512" i="39"/>
  <c r="DK512" i="39" s="1"/>
  <c r="DH508" i="39"/>
  <c r="DK508" i="39" s="1"/>
  <c r="DH504" i="39"/>
  <c r="DK504" i="39" s="1"/>
  <c r="DH500" i="39"/>
  <c r="DK500" i="39" s="1"/>
  <c r="DH496" i="39"/>
  <c r="DK496" i="39" s="1"/>
  <c r="DH492" i="39"/>
  <c r="DK492" i="39" s="1"/>
  <c r="DH488" i="39"/>
  <c r="DK488" i="39" s="1"/>
  <c r="DH484" i="39"/>
  <c r="DK484" i="39" s="1"/>
  <c r="DH480" i="39"/>
  <c r="DK480" i="39" s="1"/>
  <c r="DH476" i="39"/>
  <c r="DK476" i="39" s="1"/>
  <c r="DH472" i="39"/>
  <c r="DK472" i="39" s="1"/>
  <c r="DH468" i="39"/>
  <c r="DK468" i="39" s="1"/>
  <c r="DH464" i="39"/>
  <c r="DK464" i="39" s="1"/>
  <c r="DH460" i="39"/>
  <c r="DK460" i="39" s="1"/>
  <c r="DH456" i="39"/>
  <c r="DK456" i="39" s="1"/>
  <c r="DH452" i="39"/>
  <c r="DK452" i="39" s="1"/>
  <c r="DH447" i="39"/>
  <c r="DK447" i="39" s="1"/>
  <c r="DH676" i="39"/>
  <c r="DK676" i="39" s="1"/>
  <c r="DH641" i="39"/>
  <c r="DK641" i="39" s="1"/>
  <c r="DH627" i="39"/>
  <c r="DK627" i="39" s="1"/>
  <c r="DH613" i="39"/>
  <c r="DK613" i="39" s="1"/>
  <c r="DH608" i="39"/>
  <c r="DK608" i="39" s="1"/>
  <c r="DH605" i="39"/>
  <c r="DK605" i="39" s="1"/>
  <c r="DH601" i="39"/>
  <c r="DK601" i="39" s="1"/>
  <c r="DH597" i="39"/>
  <c r="DK597" i="39" s="1"/>
  <c r="DH593" i="39"/>
  <c r="DK593" i="39" s="1"/>
  <c r="DH589" i="39"/>
  <c r="DK589" i="39" s="1"/>
  <c r="DH585" i="39"/>
  <c r="DK585" i="39" s="1"/>
  <c r="DH581" i="39"/>
  <c r="DK581" i="39" s="1"/>
  <c r="DH577" i="39"/>
  <c r="DK577" i="39" s="1"/>
  <c r="DH573" i="39"/>
  <c r="DK573" i="39" s="1"/>
  <c r="DH569" i="39"/>
  <c r="DK569" i="39" s="1"/>
  <c r="DH565" i="39"/>
  <c r="DK565" i="39" s="1"/>
  <c r="DH561" i="39"/>
  <c r="DK561" i="39" s="1"/>
  <c r="DH557" i="39"/>
  <c r="DK557" i="39" s="1"/>
  <c r="DH553" i="39"/>
  <c r="DK553" i="39" s="1"/>
  <c r="DH549" i="39"/>
  <c r="DK549" i="39" s="1"/>
  <c r="DH545" i="39"/>
  <c r="DK545" i="39" s="1"/>
  <c r="DH541" i="39"/>
  <c r="DK541" i="39" s="1"/>
  <c r="DH537" i="39"/>
  <c r="DK537" i="39" s="1"/>
  <c r="DH533" i="39"/>
  <c r="DK533" i="39" s="1"/>
  <c r="DH529" i="39"/>
  <c r="DK529" i="39" s="1"/>
  <c r="DH525" i="39"/>
  <c r="DK525" i="39" s="1"/>
  <c r="DH521" i="39"/>
  <c r="DK521" i="39" s="1"/>
  <c r="DH517" i="39"/>
  <c r="DK517" i="39" s="1"/>
  <c r="DH513" i="39"/>
  <c r="DK513" i="39" s="1"/>
  <c r="DH509" i="39"/>
  <c r="DK509" i="39" s="1"/>
  <c r="DH505" i="39"/>
  <c r="DK505" i="39" s="1"/>
  <c r="DH501" i="39"/>
  <c r="DK501" i="39" s="1"/>
  <c r="DH497" i="39"/>
  <c r="DK497" i="39" s="1"/>
  <c r="DH493" i="39"/>
  <c r="DK493" i="39" s="1"/>
  <c r="DH489" i="39"/>
  <c r="DK489" i="39" s="1"/>
  <c r="DH485" i="39"/>
  <c r="DK485" i="39" s="1"/>
  <c r="DH481" i="39"/>
  <c r="DK481" i="39" s="1"/>
  <c r="DH477" i="39"/>
  <c r="DK477" i="39" s="1"/>
  <c r="DH473" i="39"/>
  <c r="DK473" i="39" s="1"/>
  <c r="DH469" i="39"/>
  <c r="DK469" i="39" s="1"/>
  <c r="DH465" i="39"/>
  <c r="DK465" i="39" s="1"/>
  <c r="DH461" i="39"/>
  <c r="DK461" i="39" s="1"/>
  <c r="DH457" i="39"/>
  <c r="DK457" i="39" s="1"/>
  <c r="DH631" i="39"/>
  <c r="DK631" i="39" s="1"/>
  <c r="DH616" i="39"/>
  <c r="DK616" i="39" s="1"/>
  <c r="DH606" i="39"/>
  <c r="DK606" i="39" s="1"/>
  <c r="DH590" i="39"/>
  <c r="DK590" i="39" s="1"/>
  <c r="DH574" i="39"/>
  <c r="DK574" i="39" s="1"/>
  <c r="DH558" i="39"/>
  <c r="DK558" i="39" s="1"/>
  <c r="DH542" i="39"/>
  <c r="DK542" i="39" s="1"/>
  <c r="DH526" i="39"/>
  <c r="DK526" i="39" s="1"/>
  <c r="DH510" i="39"/>
  <c r="DK510" i="39" s="1"/>
  <c r="DH494" i="39"/>
  <c r="DK494" i="39" s="1"/>
  <c r="DH478" i="39"/>
  <c r="DK478" i="39" s="1"/>
  <c r="DH462" i="39"/>
  <c r="DK462" i="39" s="1"/>
  <c r="DH454" i="39"/>
  <c r="DK454" i="39" s="1"/>
  <c r="DH449" i="39"/>
  <c r="DK449" i="39" s="1"/>
  <c r="DH448" i="39"/>
  <c r="DK448" i="39" s="1"/>
  <c r="DH438" i="39"/>
  <c r="DK438" i="39" s="1"/>
  <c r="DH433" i="39"/>
  <c r="DK433" i="39" s="1"/>
  <c r="DH432" i="39"/>
  <c r="DK432" i="39" s="1"/>
  <c r="DH427" i="39"/>
  <c r="DK427" i="39" s="1"/>
  <c r="DH422" i="39"/>
  <c r="DK422" i="39" s="1"/>
  <c r="DH417" i="39"/>
  <c r="DK417" i="39" s="1"/>
  <c r="DH416" i="39"/>
  <c r="DK416" i="39" s="1"/>
  <c r="DH411" i="39"/>
  <c r="DK411" i="39" s="1"/>
  <c r="DH406" i="39"/>
  <c r="DK406" i="39" s="1"/>
  <c r="DH401" i="39"/>
  <c r="DK401" i="39" s="1"/>
  <c r="DH400" i="39"/>
  <c r="DK400" i="39" s="1"/>
  <c r="DH395" i="39"/>
  <c r="DK395" i="39" s="1"/>
  <c r="DH390" i="39"/>
  <c r="DK390" i="39" s="1"/>
  <c r="DH385" i="39"/>
  <c r="DK385" i="39" s="1"/>
  <c r="DH384" i="39"/>
  <c r="DK384" i="39" s="1"/>
  <c r="DH379" i="39"/>
  <c r="DK379" i="39" s="1"/>
  <c r="DH374" i="39"/>
  <c r="DK374" i="39" s="1"/>
  <c r="DH369" i="39"/>
  <c r="DK369" i="39" s="1"/>
  <c r="DH368" i="39"/>
  <c r="DK368" i="39" s="1"/>
  <c r="DH363" i="39"/>
  <c r="DK363" i="39" s="1"/>
  <c r="DH358" i="39"/>
  <c r="DK358" i="39" s="1"/>
  <c r="DH353" i="39"/>
  <c r="DK353" i="39" s="1"/>
  <c r="DH352" i="39"/>
  <c r="DK352" i="39" s="1"/>
  <c r="DH770" i="39"/>
  <c r="DK770" i="39" s="1"/>
  <c r="DH652" i="39"/>
  <c r="DK652" i="39" s="1"/>
  <c r="DH594" i="39"/>
  <c r="DK594" i="39" s="1"/>
  <c r="DH578" i="39"/>
  <c r="DK578" i="39" s="1"/>
  <c r="DH562" i="39"/>
  <c r="DK562" i="39" s="1"/>
  <c r="DH546" i="39"/>
  <c r="DK546" i="39" s="1"/>
  <c r="DH530" i="39"/>
  <c r="DK530" i="39" s="1"/>
  <c r="DH514" i="39"/>
  <c r="DK514" i="39" s="1"/>
  <c r="DH498" i="39"/>
  <c r="DK498" i="39" s="1"/>
  <c r="DH482" i="39"/>
  <c r="DK482" i="39" s="1"/>
  <c r="DH466" i="39"/>
  <c r="DK466" i="39" s="1"/>
  <c r="DH455" i="39"/>
  <c r="DK455" i="39" s="1"/>
  <c r="DH450" i="39"/>
  <c r="DK450" i="39" s="1"/>
  <c r="DH443" i="39"/>
  <c r="DK443" i="39" s="1"/>
  <c r="DH439" i="39"/>
  <c r="DK439" i="39" s="1"/>
  <c r="DH434" i="39"/>
  <c r="DK434" i="39" s="1"/>
  <c r="DH429" i="39"/>
  <c r="DK429" i="39" s="1"/>
  <c r="DH428" i="39"/>
  <c r="DK428" i="39" s="1"/>
  <c r="DH423" i="39"/>
  <c r="DK423" i="39" s="1"/>
  <c r="DH418" i="39"/>
  <c r="DK418" i="39" s="1"/>
  <c r="DH413" i="39"/>
  <c r="DK413" i="39" s="1"/>
  <c r="DH412" i="39"/>
  <c r="DK412" i="39" s="1"/>
  <c r="DH407" i="39"/>
  <c r="DK407" i="39" s="1"/>
  <c r="DH402" i="39"/>
  <c r="DK402" i="39" s="1"/>
  <c r="DH397" i="39"/>
  <c r="DK397" i="39" s="1"/>
  <c r="DH396" i="39"/>
  <c r="DK396" i="39" s="1"/>
  <c r="DH391" i="39"/>
  <c r="DK391" i="39" s="1"/>
  <c r="DH386" i="39"/>
  <c r="DK386" i="39" s="1"/>
  <c r="DH381" i="39"/>
  <c r="DK381" i="39" s="1"/>
  <c r="DH380" i="39"/>
  <c r="DK380" i="39" s="1"/>
  <c r="DH375" i="39"/>
  <c r="DK375" i="39" s="1"/>
  <c r="DH370" i="39"/>
  <c r="DK370" i="39" s="1"/>
  <c r="DH365" i="39"/>
  <c r="DK365" i="39" s="1"/>
  <c r="DH364" i="39"/>
  <c r="DK364" i="39" s="1"/>
  <c r="DH359" i="39"/>
  <c r="DK359" i="39" s="1"/>
  <c r="DH354" i="39"/>
  <c r="DK354" i="39" s="1"/>
  <c r="DH732" i="39"/>
  <c r="DK732" i="39" s="1"/>
  <c r="DH615" i="39"/>
  <c r="DK615" i="39" s="1"/>
  <c r="DH598" i="39"/>
  <c r="DK598" i="39" s="1"/>
  <c r="DH582" i="39"/>
  <c r="DK582" i="39" s="1"/>
  <c r="DH566" i="39"/>
  <c r="DK566" i="39" s="1"/>
  <c r="DH550" i="39"/>
  <c r="DK550" i="39" s="1"/>
  <c r="DH534" i="39"/>
  <c r="DK534" i="39" s="1"/>
  <c r="DH518" i="39"/>
  <c r="DK518" i="39" s="1"/>
  <c r="DH502" i="39"/>
  <c r="DK502" i="39" s="1"/>
  <c r="DH486" i="39"/>
  <c r="DK486" i="39" s="1"/>
  <c r="DH470" i="39"/>
  <c r="DK470" i="39" s="1"/>
  <c r="DH451" i="39"/>
  <c r="DK451" i="39" s="1"/>
  <c r="DH445" i="39"/>
  <c r="DK445" i="39" s="1"/>
  <c r="DH444" i="39"/>
  <c r="DK444" i="39" s="1"/>
  <c r="DH441" i="39"/>
  <c r="DK441" i="39" s="1"/>
  <c r="DH440" i="39"/>
  <c r="DK440" i="39" s="1"/>
  <c r="DH435" i="39"/>
  <c r="DK435" i="39" s="1"/>
  <c r="DH430" i="39"/>
  <c r="DK430" i="39" s="1"/>
  <c r="DH425" i="39"/>
  <c r="DK425" i="39" s="1"/>
  <c r="DH424" i="39"/>
  <c r="DK424" i="39" s="1"/>
  <c r="DH419" i="39"/>
  <c r="DK419" i="39" s="1"/>
  <c r="DH414" i="39"/>
  <c r="DK414" i="39" s="1"/>
  <c r="DH409" i="39"/>
  <c r="DK409" i="39" s="1"/>
  <c r="DH408" i="39"/>
  <c r="DK408" i="39" s="1"/>
  <c r="DH403" i="39"/>
  <c r="DK403" i="39" s="1"/>
  <c r="DH398" i="39"/>
  <c r="DK398" i="39" s="1"/>
  <c r="DH393" i="39"/>
  <c r="DK393" i="39" s="1"/>
  <c r="DH392" i="39"/>
  <c r="DK392" i="39" s="1"/>
  <c r="DH387" i="39"/>
  <c r="DK387" i="39" s="1"/>
  <c r="DH382" i="39"/>
  <c r="DK382" i="39" s="1"/>
  <c r="DH377" i="39"/>
  <c r="DK377" i="39" s="1"/>
  <c r="DH376" i="39"/>
  <c r="DK376" i="39" s="1"/>
  <c r="DH371" i="39"/>
  <c r="DK371" i="39" s="1"/>
  <c r="DH366" i="39"/>
  <c r="DK366" i="39" s="1"/>
  <c r="DH361" i="39"/>
  <c r="DK361" i="39" s="1"/>
  <c r="DH360" i="39"/>
  <c r="DK360" i="39" s="1"/>
  <c r="DH355" i="39"/>
  <c r="DK355" i="39" s="1"/>
  <c r="CL998" i="39"/>
  <c r="CO998" i="39" s="1"/>
  <c r="CL996" i="39"/>
  <c r="CO996" i="39" s="1"/>
  <c r="CL990" i="39"/>
  <c r="CO990" i="39" s="1"/>
  <c r="CL985" i="39"/>
  <c r="CO985" i="39" s="1"/>
  <c r="CL984" i="39"/>
  <c r="CO984" i="39" s="1"/>
  <c r="CL1000" i="39"/>
  <c r="CO1000" i="39" s="1"/>
  <c r="CL994" i="39"/>
  <c r="CO994" i="39" s="1"/>
  <c r="CL992" i="39"/>
  <c r="CO992" i="39" s="1"/>
  <c r="CL987" i="39"/>
  <c r="CO987" i="39" s="1"/>
  <c r="CL982" i="39"/>
  <c r="CO982" i="39" s="1"/>
  <c r="CL997" i="39"/>
  <c r="CO997" i="39" s="1"/>
  <c r="CL995" i="39"/>
  <c r="CO995" i="39" s="1"/>
  <c r="CL983" i="39"/>
  <c r="CO983" i="39" s="1"/>
  <c r="CL978" i="39"/>
  <c r="CO978" i="39" s="1"/>
  <c r="CL973" i="39"/>
  <c r="CO973" i="39" s="1"/>
  <c r="CL969" i="39"/>
  <c r="CO969" i="39" s="1"/>
  <c r="CL999" i="39"/>
  <c r="CO999" i="39" s="1"/>
  <c r="CL986" i="39"/>
  <c r="CO986" i="39" s="1"/>
  <c r="CL979" i="39"/>
  <c r="CO979" i="39" s="1"/>
  <c r="CL974" i="39"/>
  <c r="CO974" i="39" s="1"/>
  <c r="CL970" i="39"/>
  <c r="CO970" i="39" s="1"/>
  <c r="CL989" i="39"/>
  <c r="CO989" i="39" s="1"/>
  <c r="CL988" i="39"/>
  <c r="CO988" i="39" s="1"/>
  <c r="CL971" i="39"/>
  <c r="CO971" i="39" s="1"/>
  <c r="CL967" i="39"/>
  <c r="CO967" i="39" s="1"/>
  <c r="CL963" i="39"/>
  <c r="CO963" i="39" s="1"/>
  <c r="CL959" i="39"/>
  <c r="CO959" i="39" s="1"/>
  <c r="CL954" i="39"/>
  <c r="CO954" i="39" s="1"/>
  <c r="CL949" i="39"/>
  <c r="CO949" i="39" s="1"/>
  <c r="CL948" i="39"/>
  <c r="CO948" i="39" s="1"/>
  <c r="CL943" i="39"/>
  <c r="CO943" i="39" s="1"/>
  <c r="CL939" i="39"/>
  <c r="CO939" i="39" s="1"/>
  <c r="CL935" i="39"/>
  <c r="CO935" i="39" s="1"/>
  <c r="CL993" i="39"/>
  <c r="CO993" i="39" s="1"/>
  <c r="CL980" i="39"/>
  <c r="CO980" i="39" s="1"/>
  <c r="CL964" i="39"/>
  <c r="CO964" i="39" s="1"/>
  <c r="CL958" i="39"/>
  <c r="CO958" i="39" s="1"/>
  <c r="CL951" i="39"/>
  <c r="CO951" i="39" s="1"/>
  <c r="CL981" i="39"/>
  <c r="CO981" i="39" s="1"/>
  <c r="CL962" i="39"/>
  <c r="CO962" i="39" s="1"/>
  <c r="CL961" i="39"/>
  <c r="CO961" i="39" s="1"/>
  <c r="CL960" i="39"/>
  <c r="CO960" i="39" s="1"/>
  <c r="CL953" i="39"/>
  <c r="CO953" i="39" s="1"/>
  <c r="CL947" i="39"/>
  <c r="CO947" i="39" s="1"/>
  <c r="CL941" i="39"/>
  <c r="CO941" i="39" s="1"/>
  <c r="CL936" i="39"/>
  <c r="CO936" i="39" s="1"/>
  <c r="CL977" i="39"/>
  <c r="CO977" i="39" s="1"/>
  <c r="CL976" i="39"/>
  <c r="CO976" i="39" s="1"/>
  <c r="CL975" i="39"/>
  <c r="CO975" i="39" s="1"/>
  <c r="CL966" i="39"/>
  <c r="CO966" i="39" s="1"/>
  <c r="CL965" i="39"/>
  <c r="CO965" i="39" s="1"/>
  <c r="CL957" i="39"/>
  <c r="CO957" i="39" s="1"/>
  <c r="CL950" i="39"/>
  <c r="CO950" i="39" s="1"/>
  <c r="CL945" i="39"/>
  <c r="CO945" i="39" s="1"/>
  <c r="CL944" i="39"/>
  <c r="CO944" i="39" s="1"/>
  <c r="CL938" i="39"/>
  <c r="CO938" i="39" s="1"/>
  <c r="CL933" i="39"/>
  <c r="CO933" i="39" s="1"/>
  <c r="CL932" i="39"/>
  <c r="CO932" i="39" s="1"/>
  <c r="CL928" i="39"/>
  <c r="CO928" i="39" s="1"/>
  <c r="CL924" i="39"/>
  <c r="CO924" i="39" s="1"/>
  <c r="CL920" i="39"/>
  <c r="CO920" i="39" s="1"/>
  <c r="CL916" i="39"/>
  <c r="CO916" i="39" s="1"/>
  <c r="CL942" i="39"/>
  <c r="CO942" i="39" s="1"/>
  <c r="CL937" i="39"/>
  <c r="CO937" i="39" s="1"/>
  <c r="CL931" i="39"/>
  <c r="CO931" i="39" s="1"/>
  <c r="CL926" i="39"/>
  <c r="CO926" i="39" s="1"/>
  <c r="CL921" i="39"/>
  <c r="CO921" i="39" s="1"/>
  <c r="CL915" i="39"/>
  <c r="CO915" i="39" s="1"/>
  <c r="CL911" i="39"/>
  <c r="CO911" i="39" s="1"/>
  <c r="CL907" i="39"/>
  <c r="CO907" i="39" s="1"/>
  <c r="CL903" i="39"/>
  <c r="CO903" i="39" s="1"/>
  <c r="CL899" i="39"/>
  <c r="CO899" i="39" s="1"/>
  <c r="CL895" i="39"/>
  <c r="CO895" i="39" s="1"/>
  <c r="CL891" i="39"/>
  <c r="CO891" i="39" s="1"/>
  <c r="CL887" i="39"/>
  <c r="CO887" i="39" s="1"/>
  <c r="CL883" i="39"/>
  <c r="CO883" i="39" s="1"/>
  <c r="CL879" i="39"/>
  <c r="CO879" i="39" s="1"/>
  <c r="CL875" i="39"/>
  <c r="CO875" i="39" s="1"/>
  <c r="CL871" i="39"/>
  <c r="CO871" i="39" s="1"/>
  <c r="CL867" i="39"/>
  <c r="CO867" i="39" s="1"/>
  <c r="CL863" i="39"/>
  <c r="CO863" i="39" s="1"/>
  <c r="CL859" i="39"/>
  <c r="CO859" i="39" s="1"/>
  <c r="CL854" i="39"/>
  <c r="CO854" i="39" s="1"/>
  <c r="CL991" i="39"/>
  <c r="CO991" i="39" s="1"/>
  <c r="CL972" i="39"/>
  <c r="CO972" i="39" s="1"/>
  <c r="CL956" i="39"/>
  <c r="CO956" i="39" s="1"/>
  <c r="CL955" i="39"/>
  <c r="CO955" i="39" s="1"/>
  <c r="CL946" i="39"/>
  <c r="CO946" i="39" s="1"/>
  <c r="CL934" i="39"/>
  <c r="CO934" i="39" s="1"/>
  <c r="CL927" i="39"/>
  <c r="CO927" i="39" s="1"/>
  <c r="CL922" i="39"/>
  <c r="CO922" i="39" s="1"/>
  <c r="CL917" i="39"/>
  <c r="CO917" i="39" s="1"/>
  <c r="CL912" i="39"/>
  <c r="CO912" i="39" s="1"/>
  <c r="CL908" i="39"/>
  <c r="CO908" i="39" s="1"/>
  <c r="CL904" i="39"/>
  <c r="CO904" i="39" s="1"/>
  <c r="CL900" i="39"/>
  <c r="CO900" i="39" s="1"/>
  <c r="CL952" i="39"/>
  <c r="CO952" i="39" s="1"/>
  <c r="CL929" i="39"/>
  <c r="CO929" i="39" s="1"/>
  <c r="CL909" i="39"/>
  <c r="CO909" i="39" s="1"/>
  <c r="CL901" i="39"/>
  <c r="CO901" i="39" s="1"/>
  <c r="CL894" i="39"/>
  <c r="CO894" i="39" s="1"/>
  <c r="CL889" i="39"/>
  <c r="CO889" i="39" s="1"/>
  <c r="CL884" i="39"/>
  <c r="CO884" i="39" s="1"/>
  <c r="CL878" i="39"/>
  <c r="CO878" i="39" s="1"/>
  <c r="CL873" i="39"/>
  <c r="CO873" i="39" s="1"/>
  <c r="CL868" i="39"/>
  <c r="CO868" i="39" s="1"/>
  <c r="CL862" i="39"/>
  <c r="CO862" i="39" s="1"/>
  <c r="CL857" i="39"/>
  <c r="CO857" i="39" s="1"/>
  <c r="CL856" i="39"/>
  <c r="CO856" i="39" s="1"/>
  <c r="CL849" i="39"/>
  <c r="CO849" i="39" s="1"/>
  <c r="CL848" i="39"/>
  <c r="CO848" i="39" s="1"/>
  <c r="CL843" i="39"/>
  <c r="CO843" i="39" s="1"/>
  <c r="CL839" i="39"/>
  <c r="CO839" i="39" s="1"/>
  <c r="CL919" i="39"/>
  <c r="CO919" i="39" s="1"/>
  <c r="CL910" i="39"/>
  <c r="CO910" i="39" s="1"/>
  <c r="CL902" i="39"/>
  <c r="CO902" i="39" s="1"/>
  <c r="CL896" i="39"/>
  <c r="CO896" i="39" s="1"/>
  <c r="CL890" i="39"/>
  <c r="CO890" i="39" s="1"/>
  <c r="CL885" i="39"/>
  <c r="CO885" i="39" s="1"/>
  <c r="CL880" i="39"/>
  <c r="CO880" i="39" s="1"/>
  <c r="CL874" i="39"/>
  <c r="CO874" i="39" s="1"/>
  <c r="CL869" i="39"/>
  <c r="CO869" i="39" s="1"/>
  <c r="CL864" i="39"/>
  <c r="CO864" i="39" s="1"/>
  <c r="CL858" i="39"/>
  <c r="CO858" i="39" s="1"/>
  <c r="CL850" i="39"/>
  <c r="CO850" i="39" s="1"/>
  <c r="CL845" i="39"/>
  <c r="CO845" i="39" s="1"/>
  <c r="CL844" i="39"/>
  <c r="CO844" i="39" s="1"/>
  <c r="CL840" i="39"/>
  <c r="CO840" i="39" s="1"/>
  <c r="CL836" i="39"/>
  <c r="CO836" i="39" s="1"/>
  <c r="CL832" i="39"/>
  <c r="CO832" i="39" s="1"/>
  <c r="CL828" i="39"/>
  <c r="CO828" i="39" s="1"/>
  <c r="CL822" i="39"/>
  <c r="CO822" i="39" s="1"/>
  <c r="CL968" i="39"/>
  <c r="CO968" i="39" s="1"/>
  <c r="CL918" i="39"/>
  <c r="CO918" i="39" s="1"/>
  <c r="CL913" i="39"/>
  <c r="CO913" i="39" s="1"/>
  <c r="CL897" i="39"/>
  <c r="CO897" i="39" s="1"/>
  <c r="CL892" i="39"/>
  <c r="CO892" i="39" s="1"/>
  <c r="CL870" i="39"/>
  <c r="CO870" i="39" s="1"/>
  <c r="CL865" i="39"/>
  <c r="CO865" i="39" s="1"/>
  <c r="CL860" i="39"/>
  <c r="CO860" i="39" s="1"/>
  <c r="CL851" i="39"/>
  <c r="CO851" i="39" s="1"/>
  <c r="CL841" i="39"/>
  <c r="CO841" i="39" s="1"/>
  <c r="CL834" i="39"/>
  <c r="CO834" i="39" s="1"/>
  <c r="CL829" i="39"/>
  <c r="CO829" i="39" s="1"/>
  <c r="CL821" i="39"/>
  <c r="CO821" i="39" s="1"/>
  <c r="CL820" i="39"/>
  <c r="CO820" i="39" s="1"/>
  <c r="CL940" i="39"/>
  <c r="CO940" i="39" s="1"/>
  <c r="CL925" i="39"/>
  <c r="CO925" i="39" s="1"/>
  <c r="CL914" i="39"/>
  <c r="CO914" i="39" s="1"/>
  <c r="CL898" i="39"/>
  <c r="CO898" i="39" s="1"/>
  <c r="CL882" i="39"/>
  <c r="CO882" i="39" s="1"/>
  <c r="CL877" i="39"/>
  <c r="CO877" i="39" s="1"/>
  <c r="CL872" i="39"/>
  <c r="CO872" i="39" s="1"/>
  <c r="CL855" i="39"/>
  <c r="CO855" i="39" s="1"/>
  <c r="CL853" i="39"/>
  <c r="CO853" i="39" s="1"/>
  <c r="CL852" i="39"/>
  <c r="CO852" i="39" s="1"/>
  <c r="CL842" i="39"/>
  <c r="CO842" i="39" s="1"/>
  <c r="CL835" i="39"/>
  <c r="CO835" i="39" s="1"/>
  <c r="CL830" i="39"/>
  <c r="CO830" i="39" s="1"/>
  <c r="CL825" i="39"/>
  <c r="CO825" i="39" s="1"/>
  <c r="CL823" i="39"/>
  <c r="CO823" i="39" s="1"/>
  <c r="CL816" i="39"/>
  <c r="CO816" i="39" s="1"/>
  <c r="CL812" i="39"/>
  <c r="CO812" i="39" s="1"/>
  <c r="CL806" i="39"/>
  <c r="CO806" i="39" s="1"/>
  <c r="CL801" i="39"/>
  <c r="CO801" i="39" s="1"/>
  <c r="CL797" i="39"/>
  <c r="CO797" i="39" s="1"/>
  <c r="CL793" i="39"/>
  <c r="CO793" i="39" s="1"/>
  <c r="CL791" i="39"/>
  <c r="CO791" i="39" s="1"/>
  <c r="CL923" i="39"/>
  <c r="CO923" i="39" s="1"/>
  <c r="CL905" i="39"/>
  <c r="CO905" i="39" s="1"/>
  <c r="CL886" i="39"/>
  <c r="CO886" i="39" s="1"/>
  <c r="CL881" i="39"/>
  <c r="CO881" i="39" s="1"/>
  <c r="CL876" i="39"/>
  <c r="CO876" i="39" s="1"/>
  <c r="CL846" i="39"/>
  <c r="CO846" i="39" s="1"/>
  <c r="CL837" i="39"/>
  <c r="CO837" i="39" s="1"/>
  <c r="CL831" i="39"/>
  <c r="CO831" i="39" s="1"/>
  <c r="CL826" i="39"/>
  <c r="CO826" i="39" s="1"/>
  <c r="CL824" i="39"/>
  <c r="CO824" i="39" s="1"/>
  <c r="CL817" i="39"/>
  <c r="CO817" i="39" s="1"/>
  <c r="CL813" i="39"/>
  <c r="CO813" i="39" s="1"/>
  <c r="CL809" i="39"/>
  <c r="CO809" i="39" s="1"/>
  <c r="CL807" i="39"/>
  <c r="CO807" i="39" s="1"/>
  <c r="CL802" i="39"/>
  <c r="CO802" i="39" s="1"/>
  <c r="CL798" i="39"/>
  <c r="CO798" i="39" s="1"/>
  <c r="CL794" i="39"/>
  <c r="CO794" i="39" s="1"/>
  <c r="CL792" i="39"/>
  <c r="CO792" i="39" s="1"/>
  <c r="CL787" i="39"/>
  <c r="CO787" i="39" s="1"/>
  <c r="CL783" i="39"/>
  <c r="CO783" i="39" s="1"/>
  <c r="CL779" i="39"/>
  <c r="CO779" i="39" s="1"/>
  <c r="CL861" i="39"/>
  <c r="CO861" i="39" s="1"/>
  <c r="CL838" i="39"/>
  <c r="CO838" i="39" s="1"/>
  <c r="CL815" i="39"/>
  <c r="CO815" i="39" s="1"/>
  <c r="CL805" i="39"/>
  <c r="CO805" i="39" s="1"/>
  <c r="CL804" i="39"/>
  <c r="CO804" i="39" s="1"/>
  <c r="CL796" i="39"/>
  <c r="CO796" i="39" s="1"/>
  <c r="CL786" i="39"/>
  <c r="CO786" i="39" s="1"/>
  <c r="CL781" i="39"/>
  <c r="CO781" i="39" s="1"/>
  <c r="CL774" i="39"/>
  <c r="CO774" i="39" s="1"/>
  <c r="CL769" i="39"/>
  <c r="CO769" i="39" s="1"/>
  <c r="CL765" i="39"/>
  <c r="CO765" i="39" s="1"/>
  <c r="CL761" i="39"/>
  <c r="CO761" i="39" s="1"/>
  <c r="CL759" i="39"/>
  <c r="CO759" i="39" s="1"/>
  <c r="CL754" i="39"/>
  <c r="CO754" i="39" s="1"/>
  <c r="CL750" i="39"/>
  <c r="CO750" i="39" s="1"/>
  <c r="CL746" i="39"/>
  <c r="CO746" i="39" s="1"/>
  <c r="CL744" i="39"/>
  <c r="CO744" i="39" s="1"/>
  <c r="CL739" i="39"/>
  <c r="CO739" i="39" s="1"/>
  <c r="CL735" i="39"/>
  <c r="CO735" i="39" s="1"/>
  <c r="CL731" i="39"/>
  <c r="CO731" i="39" s="1"/>
  <c r="CL725" i="39"/>
  <c r="CO725" i="39" s="1"/>
  <c r="CL906" i="39"/>
  <c r="CO906" i="39" s="1"/>
  <c r="CL866" i="39"/>
  <c r="CO866" i="39" s="1"/>
  <c r="CL818" i="39"/>
  <c r="CO818" i="39" s="1"/>
  <c r="CL810" i="39"/>
  <c r="CO810" i="39" s="1"/>
  <c r="CL808" i="39"/>
  <c r="CO808" i="39" s="1"/>
  <c r="CL799" i="39"/>
  <c r="CO799" i="39" s="1"/>
  <c r="CL789" i="39"/>
  <c r="CO789" i="39" s="1"/>
  <c r="CL788" i="39"/>
  <c r="CO788" i="39" s="1"/>
  <c r="CL782" i="39"/>
  <c r="CO782" i="39" s="1"/>
  <c r="CL777" i="39"/>
  <c r="CO777" i="39" s="1"/>
  <c r="CL775" i="39"/>
  <c r="CO775" i="39" s="1"/>
  <c r="CL770" i="39"/>
  <c r="CO770" i="39" s="1"/>
  <c r="CL766" i="39"/>
  <c r="CO766" i="39" s="1"/>
  <c r="CL762" i="39"/>
  <c r="CO762" i="39" s="1"/>
  <c r="CL760" i="39"/>
  <c r="CO760" i="39" s="1"/>
  <c r="CL755" i="39"/>
  <c r="CO755" i="39" s="1"/>
  <c r="CL751" i="39"/>
  <c r="CO751" i="39" s="1"/>
  <c r="CL747" i="39"/>
  <c r="CO747" i="39" s="1"/>
  <c r="CL741" i="39"/>
  <c r="CO741" i="39" s="1"/>
  <c r="CL740" i="39"/>
  <c r="CO740" i="39" s="1"/>
  <c r="CL736" i="39"/>
  <c r="CO736" i="39" s="1"/>
  <c r="CL732" i="39"/>
  <c r="CO732" i="39" s="1"/>
  <c r="CL726" i="39"/>
  <c r="CO726" i="39" s="1"/>
  <c r="CL721" i="39"/>
  <c r="CO721" i="39" s="1"/>
  <c r="CL717" i="39"/>
  <c r="CO717" i="39" s="1"/>
  <c r="CL713" i="39"/>
  <c r="CO713" i="39" s="1"/>
  <c r="CL711" i="39"/>
  <c r="CO711" i="39" s="1"/>
  <c r="CL706" i="39"/>
  <c r="CO706" i="39" s="1"/>
  <c r="CL702" i="39"/>
  <c r="CO702" i="39" s="1"/>
  <c r="CL698" i="39"/>
  <c r="CO698" i="39" s="1"/>
  <c r="CL696" i="39"/>
  <c r="CO696" i="39" s="1"/>
  <c r="CL691" i="39"/>
  <c r="CO691" i="39" s="1"/>
  <c r="CL687" i="39"/>
  <c r="CO687" i="39" s="1"/>
  <c r="CL683" i="39"/>
  <c r="CO683" i="39" s="1"/>
  <c r="CL677" i="39"/>
  <c r="CO677" i="39" s="1"/>
  <c r="CL676" i="39"/>
  <c r="CO676" i="39" s="1"/>
  <c r="CL672" i="39"/>
  <c r="CO672" i="39" s="1"/>
  <c r="CL668" i="39"/>
  <c r="CO668" i="39" s="1"/>
  <c r="CL664" i="39"/>
  <c r="CO664" i="39" s="1"/>
  <c r="CL660" i="39"/>
  <c r="CO660" i="39" s="1"/>
  <c r="CL656" i="39"/>
  <c r="CO656" i="39" s="1"/>
  <c r="CL652" i="39"/>
  <c r="CO652" i="39" s="1"/>
  <c r="CL648" i="39"/>
  <c r="CO648" i="39" s="1"/>
  <c r="CL644" i="39"/>
  <c r="CO644" i="39" s="1"/>
  <c r="CL640" i="39"/>
  <c r="CO640" i="39" s="1"/>
  <c r="CL636" i="39"/>
  <c r="CO636" i="39" s="1"/>
  <c r="CL930" i="39"/>
  <c r="CO930" i="39" s="1"/>
  <c r="CL888" i="39"/>
  <c r="CO888" i="39" s="1"/>
  <c r="CL833" i="39"/>
  <c r="CO833" i="39" s="1"/>
  <c r="CL819" i="39"/>
  <c r="CO819" i="39" s="1"/>
  <c r="CL811" i="39"/>
  <c r="CO811" i="39" s="1"/>
  <c r="CL800" i="39"/>
  <c r="CO800" i="39" s="1"/>
  <c r="CL790" i="39"/>
  <c r="CO790" i="39" s="1"/>
  <c r="CL784" i="39"/>
  <c r="CO784" i="39" s="1"/>
  <c r="CL778" i="39"/>
  <c r="CO778" i="39" s="1"/>
  <c r="CL776" i="39"/>
  <c r="CO776" i="39" s="1"/>
  <c r="CL771" i="39"/>
  <c r="CO771" i="39" s="1"/>
  <c r="CL767" i="39"/>
  <c r="CO767" i="39" s="1"/>
  <c r="CL763" i="39"/>
  <c r="CO763" i="39" s="1"/>
  <c r="CL757" i="39"/>
  <c r="CO757" i="39" s="1"/>
  <c r="CL756" i="39"/>
  <c r="CO756" i="39" s="1"/>
  <c r="CL752" i="39"/>
  <c r="CO752" i="39" s="1"/>
  <c r="CL748" i="39"/>
  <c r="CO748" i="39" s="1"/>
  <c r="CL742" i="39"/>
  <c r="CO742" i="39" s="1"/>
  <c r="CL737" i="39"/>
  <c r="CO737" i="39" s="1"/>
  <c r="CL733" i="39"/>
  <c r="CO733" i="39" s="1"/>
  <c r="CL729" i="39"/>
  <c r="CO729" i="39" s="1"/>
  <c r="CL727" i="39"/>
  <c r="CO727" i="39" s="1"/>
  <c r="CL722" i="39"/>
  <c r="CO722" i="39" s="1"/>
  <c r="CL718" i="39"/>
  <c r="CO718" i="39" s="1"/>
  <c r="CL714" i="39"/>
  <c r="CO714" i="39" s="1"/>
  <c r="CL712" i="39"/>
  <c r="CO712" i="39" s="1"/>
  <c r="CL707" i="39"/>
  <c r="CO707" i="39" s="1"/>
  <c r="CL703" i="39"/>
  <c r="CO703" i="39" s="1"/>
  <c r="CL699" i="39"/>
  <c r="CO699" i="39" s="1"/>
  <c r="CL693" i="39"/>
  <c r="CO693" i="39" s="1"/>
  <c r="CL692" i="39"/>
  <c r="CO692" i="39" s="1"/>
  <c r="CL688" i="39"/>
  <c r="CO688" i="39" s="1"/>
  <c r="CL684" i="39"/>
  <c r="CO684" i="39" s="1"/>
  <c r="CL678" i="39"/>
  <c r="CO678" i="39" s="1"/>
  <c r="CL673" i="39"/>
  <c r="CO673" i="39" s="1"/>
  <c r="CL669" i="39"/>
  <c r="CO669" i="39" s="1"/>
  <c r="CL665" i="39"/>
  <c r="CO665" i="39" s="1"/>
  <c r="CL847" i="39"/>
  <c r="CO847" i="39" s="1"/>
  <c r="CL827" i="39"/>
  <c r="CO827" i="39" s="1"/>
  <c r="CL814" i="39"/>
  <c r="CO814" i="39" s="1"/>
  <c r="CL795" i="39"/>
  <c r="CO795" i="39" s="1"/>
  <c r="CL773" i="39"/>
  <c r="CO773" i="39" s="1"/>
  <c r="CL772" i="39"/>
  <c r="CO772" i="39" s="1"/>
  <c r="CL753" i="39"/>
  <c r="CO753" i="39" s="1"/>
  <c r="CL734" i="39"/>
  <c r="CO734" i="39" s="1"/>
  <c r="CL724" i="39"/>
  <c r="CO724" i="39" s="1"/>
  <c r="CL716" i="39"/>
  <c r="CO716" i="39" s="1"/>
  <c r="CL705" i="39"/>
  <c r="CO705" i="39" s="1"/>
  <c r="CL697" i="39"/>
  <c r="CO697" i="39" s="1"/>
  <c r="CL695" i="39"/>
  <c r="CO695" i="39" s="1"/>
  <c r="CL686" i="39"/>
  <c r="CO686" i="39" s="1"/>
  <c r="CL675" i="39"/>
  <c r="CO675" i="39" s="1"/>
  <c r="CL667" i="39"/>
  <c r="CO667" i="39" s="1"/>
  <c r="CL662" i="39"/>
  <c r="CO662" i="39" s="1"/>
  <c r="CL657" i="39"/>
  <c r="CO657" i="39" s="1"/>
  <c r="CL651" i="39"/>
  <c r="CO651" i="39" s="1"/>
  <c r="CL646" i="39"/>
  <c r="CO646" i="39" s="1"/>
  <c r="CL641" i="39"/>
  <c r="CO641" i="39" s="1"/>
  <c r="CL635" i="39"/>
  <c r="CO635" i="39" s="1"/>
  <c r="CL630" i="39"/>
  <c r="CO630" i="39" s="1"/>
  <c r="CL626" i="39"/>
  <c r="CO626" i="39" s="1"/>
  <c r="CL622" i="39"/>
  <c r="CO622" i="39" s="1"/>
  <c r="CL803" i="39"/>
  <c r="CO803" i="39" s="1"/>
  <c r="CL785" i="39"/>
  <c r="CO785" i="39" s="1"/>
  <c r="CL758" i="39"/>
  <c r="CO758" i="39" s="1"/>
  <c r="CL738" i="39"/>
  <c r="CO738" i="39" s="1"/>
  <c r="CL719" i="39"/>
  <c r="CO719" i="39" s="1"/>
  <c r="CL709" i="39"/>
  <c r="CO709" i="39" s="1"/>
  <c r="CL708" i="39"/>
  <c r="CO708" i="39" s="1"/>
  <c r="CL700" i="39"/>
  <c r="CO700" i="39" s="1"/>
  <c r="CL689" i="39"/>
  <c r="CO689" i="39" s="1"/>
  <c r="CL681" i="39"/>
  <c r="CO681" i="39" s="1"/>
  <c r="CL679" i="39"/>
  <c r="CO679" i="39" s="1"/>
  <c r="CL670" i="39"/>
  <c r="CO670" i="39" s="1"/>
  <c r="CL663" i="39"/>
  <c r="CO663" i="39" s="1"/>
  <c r="CL658" i="39"/>
  <c r="CO658" i="39" s="1"/>
  <c r="CL653" i="39"/>
  <c r="CO653" i="39" s="1"/>
  <c r="CL647" i="39"/>
  <c r="CO647" i="39" s="1"/>
  <c r="CL642" i="39"/>
  <c r="CO642" i="39" s="1"/>
  <c r="CL637" i="39"/>
  <c r="CO637" i="39" s="1"/>
  <c r="CL631" i="39"/>
  <c r="CO631" i="39" s="1"/>
  <c r="CL627" i="39"/>
  <c r="CO627" i="39" s="1"/>
  <c r="CL623" i="39"/>
  <c r="CO623" i="39" s="1"/>
  <c r="CL619" i="39"/>
  <c r="CO619" i="39" s="1"/>
  <c r="CL764" i="39"/>
  <c r="CO764" i="39" s="1"/>
  <c r="CL745" i="39"/>
  <c r="CO745" i="39" s="1"/>
  <c r="CL743" i="39"/>
  <c r="CO743" i="39" s="1"/>
  <c r="CL720" i="39"/>
  <c r="CO720" i="39" s="1"/>
  <c r="CL710" i="39"/>
  <c r="CO710" i="39" s="1"/>
  <c r="CL701" i="39"/>
  <c r="CO701" i="39" s="1"/>
  <c r="CL690" i="39"/>
  <c r="CO690" i="39" s="1"/>
  <c r="CL682" i="39"/>
  <c r="CO682" i="39" s="1"/>
  <c r="CL680" i="39"/>
  <c r="CO680" i="39" s="1"/>
  <c r="CL671" i="39"/>
  <c r="CO671" i="39" s="1"/>
  <c r="CL659" i="39"/>
  <c r="CO659" i="39" s="1"/>
  <c r="CL654" i="39"/>
  <c r="CO654" i="39" s="1"/>
  <c r="CL649" i="39"/>
  <c r="CO649" i="39" s="1"/>
  <c r="CL643" i="39"/>
  <c r="CO643" i="39" s="1"/>
  <c r="CL638" i="39"/>
  <c r="CO638" i="39" s="1"/>
  <c r="CL633" i="39"/>
  <c r="CO633" i="39" s="1"/>
  <c r="CL632" i="39"/>
  <c r="CO632" i="39" s="1"/>
  <c r="CL628" i="39"/>
  <c r="CO628" i="39" s="1"/>
  <c r="CL624" i="39"/>
  <c r="CO624" i="39" s="1"/>
  <c r="CL620" i="39"/>
  <c r="CO620" i="39" s="1"/>
  <c r="CL616" i="39"/>
  <c r="CO616" i="39" s="1"/>
  <c r="CL612" i="39"/>
  <c r="CO612" i="39" s="1"/>
  <c r="CL608" i="39"/>
  <c r="CO608" i="39" s="1"/>
  <c r="CL715" i="39"/>
  <c r="CO715" i="39" s="1"/>
  <c r="CL694" i="39"/>
  <c r="CO694" i="39" s="1"/>
  <c r="CL639" i="39"/>
  <c r="CO639" i="39" s="1"/>
  <c r="CL617" i="39"/>
  <c r="CO617" i="39" s="1"/>
  <c r="CL614" i="39"/>
  <c r="CO614" i="39" s="1"/>
  <c r="CL609" i="39"/>
  <c r="CO609" i="39" s="1"/>
  <c r="CL605" i="39"/>
  <c r="CO605" i="39" s="1"/>
  <c r="CL601" i="39"/>
  <c r="CO601" i="39" s="1"/>
  <c r="CL597" i="39"/>
  <c r="CO597" i="39" s="1"/>
  <c r="CL593" i="39"/>
  <c r="CO593" i="39" s="1"/>
  <c r="CL589" i="39"/>
  <c r="CO589" i="39" s="1"/>
  <c r="CL585" i="39"/>
  <c r="CO585" i="39" s="1"/>
  <c r="CL581" i="39"/>
  <c r="CO581" i="39" s="1"/>
  <c r="CL577" i="39"/>
  <c r="CO577" i="39" s="1"/>
  <c r="CL573" i="39"/>
  <c r="CO573" i="39" s="1"/>
  <c r="CL569" i="39"/>
  <c r="CO569" i="39" s="1"/>
  <c r="CL565" i="39"/>
  <c r="CO565" i="39" s="1"/>
  <c r="CL561" i="39"/>
  <c r="CO561" i="39" s="1"/>
  <c r="CL557" i="39"/>
  <c r="CO557" i="39" s="1"/>
  <c r="CL553" i="39"/>
  <c r="CO553" i="39" s="1"/>
  <c r="CL549" i="39"/>
  <c r="CO549" i="39" s="1"/>
  <c r="CL545" i="39"/>
  <c r="CO545" i="39" s="1"/>
  <c r="CL541" i="39"/>
  <c r="CO541" i="39" s="1"/>
  <c r="CL537" i="39"/>
  <c r="CO537" i="39" s="1"/>
  <c r="CL533" i="39"/>
  <c r="CO533" i="39" s="1"/>
  <c r="CL529" i="39"/>
  <c r="CO529" i="39" s="1"/>
  <c r="CL525" i="39"/>
  <c r="CO525" i="39" s="1"/>
  <c r="CL521" i="39"/>
  <c r="CO521" i="39" s="1"/>
  <c r="CL517" i="39"/>
  <c r="CO517" i="39" s="1"/>
  <c r="CL513" i="39"/>
  <c r="CO513" i="39" s="1"/>
  <c r="CL509" i="39"/>
  <c r="CO509" i="39" s="1"/>
  <c r="CL505" i="39"/>
  <c r="CO505" i="39" s="1"/>
  <c r="CL501" i="39"/>
  <c r="CO501" i="39" s="1"/>
  <c r="CL497" i="39"/>
  <c r="CO497" i="39" s="1"/>
  <c r="CL493" i="39"/>
  <c r="CO493" i="39" s="1"/>
  <c r="CL489" i="39"/>
  <c r="CO489" i="39" s="1"/>
  <c r="CL485" i="39"/>
  <c r="CO485" i="39" s="1"/>
  <c r="CL481" i="39"/>
  <c r="CO481" i="39" s="1"/>
  <c r="CL477" i="39"/>
  <c r="CO477" i="39" s="1"/>
  <c r="CL473" i="39"/>
  <c r="CO473" i="39" s="1"/>
  <c r="CL469" i="39"/>
  <c r="CO469" i="39" s="1"/>
  <c r="CL465" i="39"/>
  <c r="CO465" i="39" s="1"/>
  <c r="CL461" i="39"/>
  <c r="CO461" i="39" s="1"/>
  <c r="CL457" i="39"/>
  <c r="CO457" i="39" s="1"/>
  <c r="CL768" i="39"/>
  <c r="CO768" i="39" s="1"/>
  <c r="CL730" i="39"/>
  <c r="CO730" i="39" s="1"/>
  <c r="CL723" i="39"/>
  <c r="CO723" i="39" s="1"/>
  <c r="CL704" i="39"/>
  <c r="CO704" i="39" s="1"/>
  <c r="CL685" i="39"/>
  <c r="CO685" i="39" s="1"/>
  <c r="CL666" i="39"/>
  <c r="CO666" i="39" s="1"/>
  <c r="CL650" i="39"/>
  <c r="CO650" i="39" s="1"/>
  <c r="CL621" i="39"/>
  <c r="CO621" i="39" s="1"/>
  <c r="CL618" i="39"/>
  <c r="CO618" i="39" s="1"/>
  <c r="CL615" i="39"/>
  <c r="CO615" i="39" s="1"/>
  <c r="CL610" i="39"/>
  <c r="CO610" i="39" s="1"/>
  <c r="CL606" i="39"/>
  <c r="CO606" i="39" s="1"/>
  <c r="CL602" i="39"/>
  <c r="CO602" i="39" s="1"/>
  <c r="CL598" i="39"/>
  <c r="CO598" i="39" s="1"/>
  <c r="CL594" i="39"/>
  <c r="CO594" i="39" s="1"/>
  <c r="CL590" i="39"/>
  <c r="CO590" i="39" s="1"/>
  <c r="CL586" i="39"/>
  <c r="CO586" i="39" s="1"/>
  <c r="CL582" i="39"/>
  <c r="CO582" i="39" s="1"/>
  <c r="CL578" i="39"/>
  <c r="CO578" i="39" s="1"/>
  <c r="CL574" i="39"/>
  <c r="CO574" i="39" s="1"/>
  <c r="CL570" i="39"/>
  <c r="CO570" i="39" s="1"/>
  <c r="CL566" i="39"/>
  <c r="CO566" i="39" s="1"/>
  <c r="CL562" i="39"/>
  <c r="CO562" i="39" s="1"/>
  <c r="CL558" i="39"/>
  <c r="CO558" i="39" s="1"/>
  <c r="CL554" i="39"/>
  <c r="CO554" i="39" s="1"/>
  <c r="CL550" i="39"/>
  <c r="CO550" i="39" s="1"/>
  <c r="CL546" i="39"/>
  <c r="CO546" i="39" s="1"/>
  <c r="CL542" i="39"/>
  <c r="CO542" i="39" s="1"/>
  <c r="CL538" i="39"/>
  <c r="CO538" i="39" s="1"/>
  <c r="CL534" i="39"/>
  <c r="CO534" i="39" s="1"/>
  <c r="CL530" i="39"/>
  <c r="CO530" i="39" s="1"/>
  <c r="CL526" i="39"/>
  <c r="CO526" i="39" s="1"/>
  <c r="CL522" i="39"/>
  <c r="CO522" i="39" s="1"/>
  <c r="CL518" i="39"/>
  <c r="CO518" i="39" s="1"/>
  <c r="CL514" i="39"/>
  <c r="CO514" i="39" s="1"/>
  <c r="CL510" i="39"/>
  <c r="CO510" i="39" s="1"/>
  <c r="CL506" i="39"/>
  <c r="CO506" i="39" s="1"/>
  <c r="CL502" i="39"/>
  <c r="CO502" i="39" s="1"/>
  <c r="CL498" i="39"/>
  <c r="CO498" i="39" s="1"/>
  <c r="CL494" i="39"/>
  <c r="CO494" i="39" s="1"/>
  <c r="CL490" i="39"/>
  <c r="CO490" i="39" s="1"/>
  <c r="CL486" i="39"/>
  <c r="CO486" i="39" s="1"/>
  <c r="CL482" i="39"/>
  <c r="CO482" i="39" s="1"/>
  <c r="CL478" i="39"/>
  <c r="CO478" i="39" s="1"/>
  <c r="CL474" i="39"/>
  <c r="CO474" i="39" s="1"/>
  <c r="CL470" i="39"/>
  <c r="CO470" i="39" s="1"/>
  <c r="CL466" i="39"/>
  <c r="CO466" i="39" s="1"/>
  <c r="CL462" i="39"/>
  <c r="CO462" i="39" s="1"/>
  <c r="CL458" i="39"/>
  <c r="CO458" i="39" s="1"/>
  <c r="CL454" i="39"/>
  <c r="CO454" i="39" s="1"/>
  <c r="CL450" i="39"/>
  <c r="CO450" i="39" s="1"/>
  <c r="CL445" i="39"/>
  <c r="CO445" i="39" s="1"/>
  <c r="CL444" i="39"/>
  <c r="CO444" i="39" s="1"/>
  <c r="CL893" i="39"/>
  <c r="CO893" i="39" s="1"/>
  <c r="CL780" i="39"/>
  <c r="CO780" i="39" s="1"/>
  <c r="CL674" i="39"/>
  <c r="CO674" i="39" s="1"/>
  <c r="CL661" i="39"/>
  <c r="CO661" i="39" s="1"/>
  <c r="CL634" i="39"/>
  <c r="CO634" i="39" s="1"/>
  <c r="CL625" i="39"/>
  <c r="CO625" i="39" s="1"/>
  <c r="CL611" i="39"/>
  <c r="CO611" i="39" s="1"/>
  <c r="CL603" i="39"/>
  <c r="CO603" i="39" s="1"/>
  <c r="CL599" i="39"/>
  <c r="CO599" i="39" s="1"/>
  <c r="CL595" i="39"/>
  <c r="CO595" i="39" s="1"/>
  <c r="CL591" i="39"/>
  <c r="CO591" i="39" s="1"/>
  <c r="CL587" i="39"/>
  <c r="CO587" i="39" s="1"/>
  <c r="CL583" i="39"/>
  <c r="CO583" i="39" s="1"/>
  <c r="CL579" i="39"/>
  <c r="CO579" i="39" s="1"/>
  <c r="CL575" i="39"/>
  <c r="CO575" i="39" s="1"/>
  <c r="CL571" i="39"/>
  <c r="CO571" i="39" s="1"/>
  <c r="CL567" i="39"/>
  <c r="CO567" i="39" s="1"/>
  <c r="CL563" i="39"/>
  <c r="CO563" i="39" s="1"/>
  <c r="CL559" i="39"/>
  <c r="CO559" i="39" s="1"/>
  <c r="CL555" i="39"/>
  <c r="CO555" i="39" s="1"/>
  <c r="CL551" i="39"/>
  <c r="CO551" i="39" s="1"/>
  <c r="CL547" i="39"/>
  <c r="CO547" i="39" s="1"/>
  <c r="CL543" i="39"/>
  <c r="CO543" i="39" s="1"/>
  <c r="CL539" i="39"/>
  <c r="CO539" i="39" s="1"/>
  <c r="CL535" i="39"/>
  <c r="CO535" i="39" s="1"/>
  <c r="CL531" i="39"/>
  <c r="CO531" i="39" s="1"/>
  <c r="CL527" i="39"/>
  <c r="CO527" i="39" s="1"/>
  <c r="CL523" i="39"/>
  <c r="CO523" i="39" s="1"/>
  <c r="CL519" i="39"/>
  <c r="CO519" i="39" s="1"/>
  <c r="CL515" i="39"/>
  <c r="CO515" i="39" s="1"/>
  <c r="CL511" i="39"/>
  <c r="CO511" i="39" s="1"/>
  <c r="CL507" i="39"/>
  <c r="CO507" i="39" s="1"/>
  <c r="CL503" i="39"/>
  <c r="CO503" i="39" s="1"/>
  <c r="CL499" i="39"/>
  <c r="CO499" i="39" s="1"/>
  <c r="CL495" i="39"/>
  <c r="CO495" i="39" s="1"/>
  <c r="CL491" i="39"/>
  <c r="CO491" i="39" s="1"/>
  <c r="CL487" i="39"/>
  <c r="CO487" i="39" s="1"/>
  <c r="CL483" i="39"/>
  <c r="CO483" i="39" s="1"/>
  <c r="CL479" i="39"/>
  <c r="CO479" i="39" s="1"/>
  <c r="CL475" i="39"/>
  <c r="CO475" i="39" s="1"/>
  <c r="CL471" i="39"/>
  <c r="CO471" i="39" s="1"/>
  <c r="CL467" i="39"/>
  <c r="CO467" i="39" s="1"/>
  <c r="CL463" i="39"/>
  <c r="CO463" i="39" s="1"/>
  <c r="CL459" i="39"/>
  <c r="CO459" i="39" s="1"/>
  <c r="CL613" i="39"/>
  <c r="CO613" i="39" s="1"/>
  <c r="CL604" i="39"/>
  <c r="CO604" i="39" s="1"/>
  <c r="CL588" i="39"/>
  <c r="CO588" i="39" s="1"/>
  <c r="CL572" i="39"/>
  <c r="CO572" i="39" s="1"/>
  <c r="CL556" i="39"/>
  <c r="CO556" i="39" s="1"/>
  <c r="CL540" i="39"/>
  <c r="CO540" i="39" s="1"/>
  <c r="CL524" i="39"/>
  <c r="CO524" i="39" s="1"/>
  <c r="CL508" i="39"/>
  <c r="CO508" i="39" s="1"/>
  <c r="CL492" i="39"/>
  <c r="CO492" i="39" s="1"/>
  <c r="CL476" i="39"/>
  <c r="CO476" i="39" s="1"/>
  <c r="CL460" i="39"/>
  <c r="CO460" i="39" s="1"/>
  <c r="CL452" i="39"/>
  <c r="CO452" i="39" s="1"/>
  <c r="CL446" i="39"/>
  <c r="CO446" i="39" s="1"/>
  <c r="CL441" i="39"/>
  <c r="CO441" i="39" s="1"/>
  <c r="CL440" i="39"/>
  <c r="CO440" i="39" s="1"/>
  <c r="CL435" i="39"/>
  <c r="CO435" i="39" s="1"/>
  <c r="CL430" i="39"/>
  <c r="CO430" i="39" s="1"/>
  <c r="CL425" i="39"/>
  <c r="CO425" i="39" s="1"/>
  <c r="CL424" i="39"/>
  <c r="CO424" i="39" s="1"/>
  <c r="CL419" i="39"/>
  <c r="CO419" i="39" s="1"/>
  <c r="CL414" i="39"/>
  <c r="CO414" i="39" s="1"/>
  <c r="CL409" i="39"/>
  <c r="CO409" i="39" s="1"/>
  <c r="CL408" i="39"/>
  <c r="CO408" i="39" s="1"/>
  <c r="CL403" i="39"/>
  <c r="CO403" i="39" s="1"/>
  <c r="CL398" i="39"/>
  <c r="CO398" i="39" s="1"/>
  <c r="CL393" i="39"/>
  <c r="CO393" i="39" s="1"/>
  <c r="CL392" i="39"/>
  <c r="CO392" i="39" s="1"/>
  <c r="CL387" i="39"/>
  <c r="CO387" i="39" s="1"/>
  <c r="CL382" i="39"/>
  <c r="CO382" i="39" s="1"/>
  <c r="CL377" i="39"/>
  <c r="CO377" i="39" s="1"/>
  <c r="CL376" i="39"/>
  <c r="CO376" i="39" s="1"/>
  <c r="CL371" i="39"/>
  <c r="CO371" i="39" s="1"/>
  <c r="CL366" i="39"/>
  <c r="CO366" i="39" s="1"/>
  <c r="CL361" i="39"/>
  <c r="CO361" i="39" s="1"/>
  <c r="CL360" i="39"/>
  <c r="CO360" i="39" s="1"/>
  <c r="CL355" i="39"/>
  <c r="CO355" i="39" s="1"/>
  <c r="CL607" i="39"/>
  <c r="CO607" i="39" s="1"/>
  <c r="CL592" i="39"/>
  <c r="CO592" i="39" s="1"/>
  <c r="CL576" i="39"/>
  <c r="CO576" i="39" s="1"/>
  <c r="CL560" i="39"/>
  <c r="CO560" i="39" s="1"/>
  <c r="CL544" i="39"/>
  <c r="CO544" i="39" s="1"/>
  <c r="CL528" i="39"/>
  <c r="CO528" i="39" s="1"/>
  <c r="CL512" i="39"/>
  <c r="CO512" i="39" s="1"/>
  <c r="CL496" i="39"/>
  <c r="CO496" i="39" s="1"/>
  <c r="CL480" i="39"/>
  <c r="CO480" i="39" s="1"/>
  <c r="CL464" i="39"/>
  <c r="CO464" i="39" s="1"/>
  <c r="CL453" i="39"/>
  <c r="CO453" i="39" s="1"/>
  <c r="CL447" i="39"/>
  <c r="CO447" i="39" s="1"/>
  <c r="CL442" i="39"/>
  <c r="CO442" i="39" s="1"/>
  <c r="CL437" i="39"/>
  <c r="CO437" i="39" s="1"/>
  <c r="CL436" i="39"/>
  <c r="CO436" i="39" s="1"/>
  <c r="CL431" i="39"/>
  <c r="CO431" i="39" s="1"/>
  <c r="CL426" i="39"/>
  <c r="CO426" i="39" s="1"/>
  <c r="CL421" i="39"/>
  <c r="CO421" i="39" s="1"/>
  <c r="CL420" i="39"/>
  <c r="CO420" i="39" s="1"/>
  <c r="CL415" i="39"/>
  <c r="CO415" i="39" s="1"/>
  <c r="CL410" i="39"/>
  <c r="CO410" i="39" s="1"/>
  <c r="CL405" i="39"/>
  <c r="CO405" i="39" s="1"/>
  <c r="CL404" i="39"/>
  <c r="CO404" i="39" s="1"/>
  <c r="CL399" i="39"/>
  <c r="CO399" i="39" s="1"/>
  <c r="CL394" i="39"/>
  <c r="CO394" i="39" s="1"/>
  <c r="CL389" i="39"/>
  <c r="CO389" i="39" s="1"/>
  <c r="CL388" i="39"/>
  <c r="CO388" i="39" s="1"/>
  <c r="CL383" i="39"/>
  <c r="CO383" i="39" s="1"/>
  <c r="CL378" i="39"/>
  <c r="CO378" i="39" s="1"/>
  <c r="CL373" i="39"/>
  <c r="CO373" i="39" s="1"/>
  <c r="CL372" i="39"/>
  <c r="CO372" i="39" s="1"/>
  <c r="CL367" i="39"/>
  <c r="CO367" i="39" s="1"/>
  <c r="CL362" i="39"/>
  <c r="CO362" i="39" s="1"/>
  <c r="CL357" i="39"/>
  <c r="CO357" i="39" s="1"/>
  <c r="CL356" i="39"/>
  <c r="CO356" i="39" s="1"/>
  <c r="CL351" i="39"/>
  <c r="CO351" i="39" s="1"/>
  <c r="CL749" i="39"/>
  <c r="CO749" i="39" s="1"/>
  <c r="CL645" i="39"/>
  <c r="CO645" i="39" s="1"/>
  <c r="CL629" i="39"/>
  <c r="CO629" i="39" s="1"/>
  <c r="CL596" i="39"/>
  <c r="CO596" i="39" s="1"/>
  <c r="CL580" i="39"/>
  <c r="CO580" i="39" s="1"/>
  <c r="CL564" i="39"/>
  <c r="CO564" i="39" s="1"/>
  <c r="CL548" i="39"/>
  <c r="CO548" i="39" s="1"/>
  <c r="CL532" i="39"/>
  <c r="CO532" i="39" s="1"/>
  <c r="CL516" i="39"/>
  <c r="CO516" i="39" s="1"/>
  <c r="CL500" i="39"/>
  <c r="CO500" i="39" s="1"/>
  <c r="CL484" i="39"/>
  <c r="CO484" i="39" s="1"/>
  <c r="CL468" i="39"/>
  <c r="CO468" i="39" s="1"/>
  <c r="CL455" i="39"/>
  <c r="CO455" i="39" s="1"/>
  <c r="CL449" i="39"/>
  <c r="CO449" i="39" s="1"/>
  <c r="CL448" i="39"/>
  <c r="CO448" i="39" s="1"/>
  <c r="CL438" i="39"/>
  <c r="CO438" i="39" s="1"/>
  <c r="CL433" i="39"/>
  <c r="CO433" i="39" s="1"/>
  <c r="CL432" i="39"/>
  <c r="CO432" i="39" s="1"/>
  <c r="CL427" i="39"/>
  <c r="CO427" i="39" s="1"/>
  <c r="CL422" i="39"/>
  <c r="CO422" i="39" s="1"/>
  <c r="CL417" i="39"/>
  <c r="CO417" i="39" s="1"/>
  <c r="CL416" i="39"/>
  <c r="CO416" i="39" s="1"/>
  <c r="CL411" i="39"/>
  <c r="CO411" i="39" s="1"/>
  <c r="CL406" i="39"/>
  <c r="CO406" i="39" s="1"/>
  <c r="CL401" i="39"/>
  <c r="CO401" i="39" s="1"/>
  <c r="CL400" i="39"/>
  <c r="CO400" i="39" s="1"/>
  <c r="CL395" i="39"/>
  <c r="CO395" i="39" s="1"/>
  <c r="CL390" i="39"/>
  <c r="CO390" i="39" s="1"/>
  <c r="CL385" i="39"/>
  <c r="CO385" i="39" s="1"/>
  <c r="CL384" i="39"/>
  <c r="CO384" i="39" s="1"/>
  <c r="CL379" i="39"/>
  <c r="CO379" i="39" s="1"/>
  <c r="CL374" i="39"/>
  <c r="CO374" i="39" s="1"/>
  <c r="CL369" i="39"/>
  <c r="CO369" i="39" s="1"/>
  <c r="CL368" i="39"/>
  <c r="CO368" i="39" s="1"/>
  <c r="CL363" i="39"/>
  <c r="CO363" i="39" s="1"/>
  <c r="CL358" i="39"/>
  <c r="CO358" i="39" s="1"/>
  <c r="CL353" i="39"/>
  <c r="CO353" i="39" s="1"/>
  <c r="CL352" i="39"/>
  <c r="CO352" i="39" s="1"/>
  <c r="X1000" i="39"/>
  <c r="AA1000" i="39" s="1"/>
  <c r="X994" i="39"/>
  <c r="AA994" i="39" s="1"/>
  <c r="X992" i="39"/>
  <c r="AA992" i="39" s="1"/>
  <c r="X987" i="39"/>
  <c r="AA987" i="39" s="1"/>
  <c r="X982" i="39"/>
  <c r="AA982" i="39" s="1"/>
  <c r="X998" i="39"/>
  <c r="AA998" i="39" s="1"/>
  <c r="X996" i="39"/>
  <c r="AA996" i="39" s="1"/>
  <c r="X990" i="39"/>
  <c r="AA990" i="39" s="1"/>
  <c r="X985" i="39"/>
  <c r="AA985" i="39" s="1"/>
  <c r="X984" i="39"/>
  <c r="AA984" i="39" s="1"/>
  <c r="X999" i="39"/>
  <c r="AA999" i="39" s="1"/>
  <c r="X986" i="39"/>
  <c r="AA986" i="39" s="1"/>
  <c r="X975" i="39"/>
  <c r="AA975" i="39" s="1"/>
  <c r="X971" i="39"/>
  <c r="AA971" i="39" s="1"/>
  <c r="X989" i="39"/>
  <c r="AA989" i="39" s="1"/>
  <c r="X988" i="39"/>
  <c r="AA988" i="39" s="1"/>
  <c r="X977" i="39"/>
  <c r="AA977" i="39" s="1"/>
  <c r="X976" i="39"/>
  <c r="AA976" i="39" s="1"/>
  <c r="X972" i="39"/>
  <c r="AA972" i="39" s="1"/>
  <c r="X993" i="39"/>
  <c r="AA993" i="39" s="1"/>
  <c r="X991" i="39"/>
  <c r="AA991" i="39" s="1"/>
  <c r="X997" i="39"/>
  <c r="AA997" i="39" s="1"/>
  <c r="X995" i="39"/>
  <c r="AA995" i="39" s="1"/>
  <c r="X981" i="39"/>
  <c r="AA981" i="39" s="1"/>
  <c r="X980" i="39"/>
  <c r="AA980" i="39" s="1"/>
  <c r="X973" i="39"/>
  <c r="AA973" i="39" s="1"/>
  <c r="X965" i="39"/>
  <c r="AA965" i="39" s="1"/>
  <c r="X961" i="39"/>
  <c r="AA961" i="39" s="1"/>
  <c r="X957" i="39"/>
  <c r="AA957" i="39" s="1"/>
  <c r="X956" i="39"/>
  <c r="AA956" i="39" s="1"/>
  <c r="X951" i="39"/>
  <c r="AA951" i="39" s="1"/>
  <c r="X946" i="39"/>
  <c r="AA946" i="39" s="1"/>
  <c r="X941" i="39"/>
  <c r="AA941" i="39" s="1"/>
  <c r="X937" i="39"/>
  <c r="AA937" i="39" s="1"/>
  <c r="X933" i="39"/>
  <c r="AA933" i="39" s="1"/>
  <c r="X983" i="39"/>
  <c r="AA983" i="39" s="1"/>
  <c r="X968" i="39"/>
  <c r="AA968" i="39" s="1"/>
  <c r="X963" i="39"/>
  <c r="AA963" i="39" s="1"/>
  <c r="X958" i="39"/>
  <c r="AA958" i="39" s="1"/>
  <c r="X950" i="39"/>
  <c r="AA950" i="39" s="1"/>
  <c r="X974" i="39"/>
  <c r="AA974" i="39" s="1"/>
  <c r="X960" i="39"/>
  <c r="AA960" i="39" s="1"/>
  <c r="X959" i="39"/>
  <c r="AA959" i="39" s="1"/>
  <c r="X952" i="39"/>
  <c r="AA952" i="39" s="1"/>
  <c r="X947" i="39"/>
  <c r="AA947" i="39" s="1"/>
  <c r="X940" i="39"/>
  <c r="AA940" i="39" s="1"/>
  <c r="X935" i="39"/>
  <c r="AA935" i="39" s="1"/>
  <c r="X964" i="39"/>
  <c r="AA964" i="39" s="1"/>
  <c r="X949" i="39"/>
  <c r="AA949" i="39" s="1"/>
  <c r="X943" i="39"/>
  <c r="AA943" i="39" s="1"/>
  <c r="X938" i="39"/>
  <c r="AA938" i="39" s="1"/>
  <c r="X930" i="39"/>
  <c r="AA930" i="39" s="1"/>
  <c r="X926" i="39"/>
  <c r="AA926" i="39" s="1"/>
  <c r="X922" i="39"/>
  <c r="AA922" i="39" s="1"/>
  <c r="X918" i="39"/>
  <c r="AA918" i="39" s="1"/>
  <c r="X969" i="39"/>
  <c r="AA969" i="39" s="1"/>
  <c r="X967" i="39"/>
  <c r="AA967" i="39" s="1"/>
  <c r="X966" i="39"/>
  <c r="AA966" i="39" s="1"/>
  <c r="X936" i="39"/>
  <c r="AA936" i="39" s="1"/>
  <c r="X931" i="39"/>
  <c r="AA931" i="39" s="1"/>
  <c r="X925" i="39"/>
  <c r="AA925" i="39" s="1"/>
  <c r="X920" i="39"/>
  <c r="AA920" i="39" s="1"/>
  <c r="X913" i="39"/>
  <c r="AA913" i="39" s="1"/>
  <c r="X909" i="39"/>
  <c r="AA909" i="39" s="1"/>
  <c r="X905" i="39"/>
  <c r="AA905" i="39" s="1"/>
  <c r="X901" i="39"/>
  <c r="AA901" i="39" s="1"/>
  <c r="X897" i="39"/>
  <c r="AA897" i="39" s="1"/>
  <c r="X893" i="39"/>
  <c r="AA893" i="39" s="1"/>
  <c r="X889" i="39"/>
  <c r="AA889" i="39" s="1"/>
  <c r="X885" i="39"/>
  <c r="AA885" i="39" s="1"/>
  <c r="X881" i="39"/>
  <c r="AA881" i="39" s="1"/>
  <c r="X877" i="39"/>
  <c r="AA877" i="39" s="1"/>
  <c r="X873" i="39"/>
  <c r="AA873" i="39" s="1"/>
  <c r="X869" i="39"/>
  <c r="AA869" i="39" s="1"/>
  <c r="X865" i="39"/>
  <c r="AA865" i="39" s="1"/>
  <c r="X861" i="39"/>
  <c r="AA861" i="39" s="1"/>
  <c r="X857" i="39"/>
  <c r="AA857" i="39" s="1"/>
  <c r="X856" i="39"/>
  <c r="AA856" i="39" s="1"/>
  <c r="X978" i="39"/>
  <c r="AA978" i="39" s="1"/>
  <c r="X962" i="39"/>
  <c r="AA962" i="39" s="1"/>
  <c r="X948" i="39"/>
  <c r="AA948" i="39" s="1"/>
  <c r="X945" i="39"/>
  <c r="AA945" i="39" s="1"/>
  <c r="X932" i="39"/>
  <c r="AA932" i="39" s="1"/>
  <c r="X927" i="39"/>
  <c r="AA927" i="39" s="1"/>
  <c r="X921" i="39"/>
  <c r="AA921" i="39" s="1"/>
  <c r="X916" i="39"/>
  <c r="AA916" i="39" s="1"/>
  <c r="X914" i="39"/>
  <c r="AA914" i="39" s="1"/>
  <c r="X910" i="39"/>
  <c r="AA910" i="39" s="1"/>
  <c r="X906" i="39"/>
  <c r="AA906" i="39" s="1"/>
  <c r="X902" i="39"/>
  <c r="AA902" i="39" s="1"/>
  <c r="X898" i="39"/>
  <c r="AA898" i="39" s="1"/>
  <c r="X970" i="39"/>
  <c r="AA970" i="39" s="1"/>
  <c r="X928" i="39"/>
  <c r="AA928" i="39" s="1"/>
  <c r="X923" i="39"/>
  <c r="AA923" i="39" s="1"/>
  <c r="X911" i="39"/>
  <c r="AA911" i="39" s="1"/>
  <c r="X903" i="39"/>
  <c r="AA903" i="39" s="1"/>
  <c r="X894" i="39"/>
  <c r="AA894" i="39" s="1"/>
  <c r="X888" i="39"/>
  <c r="AA888" i="39" s="1"/>
  <c r="X883" i="39"/>
  <c r="AA883" i="39" s="1"/>
  <c r="X878" i="39"/>
  <c r="AA878" i="39" s="1"/>
  <c r="X872" i="39"/>
  <c r="AA872" i="39" s="1"/>
  <c r="X867" i="39"/>
  <c r="AA867" i="39" s="1"/>
  <c r="X862" i="39"/>
  <c r="AA862" i="39" s="1"/>
  <c r="X855" i="39"/>
  <c r="AA855" i="39" s="1"/>
  <c r="X851" i="39"/>
  <c r="AA851" i="39" s="1"/>
  <c r="X846" i="39"/>
  <c r="AA846" i="39" s="1"/>
  <c r="X841" i="39"/>
  <c r="AA841" i="39" s="1"/>
  <c r="X954" i="39"/>
  <c r="AA954" i="39" s="1"/>
  <c r="X944" i="39"/>
  <c r="AA944" i="39" s="1"/>
  <c r="X934" i="39"/>
  <c r="AA934" i="39" s="1"/>
  <c r="X912" i="39"/>
  <c r="AA912" i="39" s="1"/>
  <c r="X904" i="39"/>
  <c r="AA904" i="39" s="1"/>
  <c r="X895" i="39"/>
  <c r="AA895" i="39" s="1"/>
  <c r="X890" i="39"/>
  <c r="AA890" i="39" s="1"/>
  <c r="X884" i="39"/>
  <c r="AA884" i="39" s="1"/>
  <c r="X879" i="39"/>
  <c r="AA879" i="39" s="1"/>
  <c r="X874" i="39"/>
  <c r="AA874" i="39" s="1"/>
  <c r="X868" i="39"/>
  <c r="AA868" i="39" s="1"/>
  <c r="X863" i="39"/>
  <c r="AA863" i="39" s="1"/>
  <c r="X858" i="39"/>
  <c r="AA858" i="39" s="1"/>
  <c r="X853" i="39"/>
  <c r="AA853" i="39" s="1"/>
  <c r="X852" i="39"/>
  <c r="AA852" i="39" s="1"/>
  <c r="X847" i="39"/>
  <c r="AA847" i="39" s="1"/>
  <c r="X842" i="39"/>
  <c r="AA842" i="39" s="1"/>
  <c r="X838" i="39"/>
  <c r="AA838" i="39" s="1"/>
  <c r="X834" i="39"/>
  <c r="AA834" i="39" s="1"/>
  <c r="X830" i="39"/>
  <c r="AA830" i="39" s="1"/>
  <c r="X826" i="39"/>
  <c r="AA826" i="39" s="1"/>
  <c r="X824" i="39"/>
  <c r="AA824" i="39" s="1"/>
  <c r="X819" i="39"/>
  <c r="AA819" i="39" s="1"/>
  <c r="X917" i="39"/>
  <c r="AA917" i="39" s="1"/>
  <c r="X907" i="39"/>
  <c r="AA907" i="39" s="1"/>
  <c r="X896" i="39"/>
  <c r="AA896" i="39" s="1"/>
  <c r="X891" i="39"/>
  <c r="AA891" i="39" s="1"/>
  <c r="X886" i="39"/>
  <c r="AA886" i="39" s="1"/>
  <c r="X864" i="39"/>
  <c r="AA864" i="39" s="1"/>
  <c r="X859" i="39"/>
  <c r="AA859" i="39" s="1"/>
  <c r="X843" i="39"/>
  <c r="AA843" i="39" s="1"/>
  <c r="X833" i="39"/>
  <c r="AA833" i="39" s="1"/>
  <c r="X828" i="39"/>
  <c r="AA828" i="39" s="1"/>
  <c r="X821" i="39"/>
  <c r="AA821" i="39" s="1"/>
  <c r="X820" i="39"/>
  <c r="AA820" i="39" s="1"/>
  <c r="X817" i="39"/>
  <c r="AA817" i="39" s="1"/>
  <c r="X953" i="39"/>
  <c r="AA953" i="39" s="1"/>
  <c r="X924" i="39"/>
  <c r="AA924" i="39" s="1"/>
  <c r="X908" i="39"/>
  <c r="AA908" i="39" s="1"/>
  <c r="X876" i="39"/>
  <c r="AA876" i="39" s="1"/>
  <c r="X871" i="39"/>
  <c r="AA871" i="39" s="1"/>
  <c r="X866" i="39"/>
  <c r="AA866" i="39" s="1"/>
  <c r="X854" i="39"/>
  <c r="AA854" i="39" s="1"/>
  <c r="X845" i="39"/>
  <c r="AA845" i="39" s="1"/>
  <c r="X844" i="39"/>
  <c r="AA844" i="39" s="1"/>
  <c r="X835" i="39"/>
  <c r="AA835" i="39" s="1"/>
  <c r="X829" i="39"/>
  <c r="AA829" i="39" s="1"/>
  <c r="X822" i="39"/>
  <c r="AA822" i="39" s="1"/>
  <c r="X818" i="39"/>
  <c r="AA818" i="39" s="1"/>
  <c r="X814" i="39"/>
  <c r="AA814" i="39" s="1"/>
  <c r="X810" i="39"/>
  <c r="AA810" i="39" s="1"/>
  <c r="X808" i="39"/>
  <c r="AA808" i="39" s="1"/>
  <c r="X803" i="39"/>
  <c r="AA803" i="39" s="1"/>
  <c r="X799" i="39"/>
  <c r="AA799" i="39" s="1"/>
  <c r="X795" i="39"/>
  <c r="AA795" i="39" s="1"/>
  <c r="X789" i="39"/>
  <c r="AA789" i="39" s="1"/>
  <c r="X788" i="39"/>
  <c r="AA788" i="39" s="1"/>
  <c r="X942" i="39"/>
  <c r="AA942" i="39" s="1"/>
  <c r="X915" i="39"/>
  <c r="AA915" i="39" s="1"/>
  <c r="X899" i="39"/>
  <c r="AA899" i="39" s="1"/>
  <c r="X880" i="39"/>
  <c r="AA880" i="39" s="1"/>
  <c r="X875" i="39"/>
  <c r="AA875" i="39" s="1"/>
  <c r="X870" i="39"/>
  <c r="AA870" i="39" s="1"/>
  <c r="X849" i="39"/>
  <c r="AA849" i="39" s="1"/>
  <c r="X848" i="39"/>
  <c r="AA848" i="39" s="1"/>
  <c r="X839" i="39"/>
  <c r="AA839" i="39" s="1"/>
  <c r="X836" i="39"/>
  <c r="AA836" i="39" s="1"/>
  <c r="X831" i="39"/>
  <c r="AA831" i="39" s="1"/>
  <c r="X825" i="39"/>
  <c r="AA825" i="39" s="1"/>
  <c r="X823" i="39"/>
  <c r="AA823" i="39" s="1"/>
  <c r="X815" i="39"/>
  <c r="AA815" i="39" s="1"/>
  <c r="X811" i="39"/>
  <c r="AA811" i="39" s="1"/>
  <c r="X805" i="39"/>
  <c r="AA805" i="39" s="1"/>
  <c r="X804" i="39"/>
  <c r="AA804" i="39" s="1"/>
  <c r="X800" i="39"/>
  <c r="AA800" i="39" s="1"/>
  <c r="X796" i="39"/>
  <c r="AA796" i="39" s="1"/>
  <c r="X790" i="39"/>
  <c r="AA790" i="39" s="1"/>
  <c r="X785" i="39"/>
  <c r="AA785" i="39" s="1"/>
  <c r="X781" i="39"/>
  <c r="AA781" i="39" s="1"/>
  <c r="X979" i="39"/>
  <c r="AA979" i="39" s="1"/>
  <c r="X887" i="39"/>
  <c r="AA887" i="39" s="1"/>
  <c r="X837" i="39"/>
  <c r="AA837" i="39" s="1"/>
  <c r="X827" i="39"/>
  <c r="AA827" i="39" s="1"/>
  <c r="X809" i="39"/>
  <c r="AA809" i="39" s="1"/>
  <c r="X807" i="39"/>
  <c r="AA807" i="39" s="1"/>
  <c r="X798" i="39"/>
  <c r="AA798" i="39" s="1"/>
  <c r="X786" i="39"/>
  <c r="AA786" i="39" s="1"/>
  <c r="X780" i="39"/>
  <c r="AA780" i="39" s="1"/>
  <c r="X778" i="39"/>
  <c r="AA778" i="39" s="1"/>
  <c r="X776" i="39"/>
  <c r="AA776" i="39" s="1"/>
  <c r="X771" i="39"/>
  <c r="AA771" i="39" s="1"/>
  <c r="X767" i="39"/>
  <c r="AA767" i="39" s="1"/>
  <c r="X763" i="39"/>
  <c r="AA763" i="39" s="1"/>
  <c r="X757" i="39"/>
  <c r="AA757" i="39" s="1"/>
  <c r="X756" i="39"/>
  <c r="AA756" i="39" s="1"/>
  <c r="X752" i="39"/>
  <c r="AA752" i="39" s="1"/>
  <c r="X748" i="39"/>
  <c r="AA748" i="39" s="1"/>
  <c r="X742" i="39"/>
  <c r="AA742" i="39" s="1"/>
  <c r="X737" i="39"/>
  <c r="AA737" i="39" s="1"/>
  <c r="X733" i="39"/>
  <c r="AA733" i="39" s="1"/>
  <c r="X729" i="39"/>
  <c r="AA729" i="39" s="1"/>
  <c r="X727" i="39"/>
  <c r="AA727" i="39" s="1"/>
  <c r="X955" i="39"/>
  <c r="AA955" i="39" s="1"/>
  <c r="X892" i="39"/>
  <c r="AA892" i="39" s="1"/>
  <c r="X840" i="39"/>
  <c r="AA840" i="39" s="1"/>
  <c r="X812" i="39"/>
  <c r="AA812" i="39" s="1"/>
  <c r="X801" i="39"/>
  <c r="AA801" i="39" s="1"/>
  <c r="X793" i="39"/>
  <c r="AA793" i="39" s="1"/>
  <c r="X791" i="39"/>
  <c r="AA791" i="39" s="1"/>
  <c r="X787" i="39"/>
  <c r="AA787" i="39" s="1"/>
  <c r="X782" i="39"/>
  <c r="AA782" i="39" s="1"/>
  <c r="X773" i="39"/>
  <c r="AA773" i="39" s="1"/>
  <c r="X772" i="39"/>
  <c r="AA772" i="39" s="1"/>
  <c r="X768" i="39"/>
  <c r="AA768" i="39" s="1"/>
  <c r="X764" i="39"/>
  <c r="AA764" i="39" s="1"/>
  <c r="X758" i="39"/>
  <c r="AA758" i="39" s="1"/>
  <c r="X753" i="39"/>
  <c r="AA753" i="39" s="1"/>
  <c r="X749" i="39"/>
  <c r="AA749" i="39" s="1"/>
  <c r="X745" i="39"/>
  <c r="AA745" i="39" s="1"/>
  <c r="X743" i="39"/>
  <c r="AA743" i="39" s="1"/>
  <c r="X738" i="39"/>
  <c r="AA738" i="39" s="1"/>
  <c r="X734" i="39"/>
  <c r="AA734" i="39" s="1"/>
  <c r="X730" i="39"/>
  <c r="AA730" i="39" s="1"/>
  <c r="X728" i="39"/>
  <c r="AA728" i="39" s="1"/>
  <c r="X723" i="39"/>
  <c r="AA723" i="39" s="1"/>
  <c r="X719" i="39"/>
  <c r="AA719" i="39" s="1"/>
  <c r="X715" i="39"/>
  <c r="AA715" i="39" s="1"/>
  <c r="X709" i="39"/>
  <c r="AA709" i="39" s="1"/>
  <c r="X708" i="39"/>
  <c r="AA708" i="39" s="1"/>
  <c r="X704" i="39"/>
  <c r="AA704" i="39" s="1"/>
  <c r="X700" i="39"/>
  <c r="AA700" i="39" s="1"/>
  <c r="X694" i="39"/>
  <c r="AA694" i="39" s="1"/>
  <c r="X689" i="39"/>
  <c r="AA689" i="39" s="1"/>
  <c r="X685" i="39"/>
  <c r="AA685" i="39" s="1"/>
  <c r="X681" i="39"/>
  <c r="AA681" i="39" s="1"/>
  <c r="X679" i="39"/>
  <c r="AA679" i="39" s="1"/>
  <c r="X674" i="39"/>
  <c r="AA674" i="39" s="1"/>
  <c r="X670" i="39"/>
  <c r="AA670" i="39" s="1"/>
  <c r="X666" i="39"/>
  <c r="AA666" i="39" s="1"/>
  <c r="X662" i="39"/>
  <c r="AA662" i="39" s="1"/>
  <c r="X658" i="39"/>
  <c r="AA658" i="39" s="1"/>
  <c r="X654" i="39"/>
  <c r="AA654" i="39" s="1"/>
  <c r="X650" i="39"/>
  <c r="AA650" i="39" s="1"/>
  <c r="X646" i="39"/>
  <c r="AA646" i="39" s="1"/>
  <c r="X642" i="39"/>
  <c r="AA642" i="39" s="1"/>
  <c r="X638" i="39"/>
  <c r="AA638" i="39" s="1"/>
  <c r="X634" i="39"/>
  <c r="AA634" i="39" s="1"/>
  <c r="X939" i="39"/>
  <c r="AA939" i="39" s="1"/>
  <c r="X919" i="39"/>
  <c r="AA919" i="39" s="1"/>
  <c r="X860" i="39"/>
  <c r="AA860" i="39" s="1"/>
  <c r="X850" i="39"/>
  <c r="AA850" i="39" s="1"/>
  <c r="X832" i="39"/>
  <c r="AA832" i="39" s="1"/>
  <c r="X813" i="39"/>
  <c r="AA813" i="39" s="1"/>
  <c r="X802" i="39"/>
  <c r="AA802" i="39" s="1"/>
  <c r="X794" i="39"/>
  <c r="AA794" i="39" s="1"/>
  <c r="X792" i="39"/>
  <c r="AA792" i="39" s="1"/>
  <c r="X783" i="39"/>
  <c r="AA783" i="39" s="1"/>
  <c r="X774" i="39"/>
  <c r="AA774" i="39" s="1"/>
  <c r="X769" i="39"/>
  <c r="AA769" i="39" s="1"/>
  <c r="X765" i="39"/>
  <c r="AA765" i="39" s="1"/>
  <c r="X761" i="39"/>
  <c r="AA761" i="39" s="1"/>
  <c r="X759" i="39"/>
  <c r="AA759" i="39" s="1"/>
  <c r="X754" i="39"/>
  <c r="AA754" i="39" s="1"/>
  <c r="X750" i="39"/>
  <c r="AA750" i="39" s="1"/>
  <c r="X746" i="39"/>
  <c r="AA746" i="39" s="1"/>
  <c r="X744" i="39"/>
  <c r="AA744" i="39" s="1"/>
  <c r="X739" i="39"/>
  <c r="AA739" i="39" s="1"/>
  <c r="X735" i="39"/>
  <c r="AA735" i="39" s="1"/>
  <c r="X731" i="39"/>
  <c r="AA731" i="39" s="1"/>
  <c r="X725" i="39"/>
  <c r="AA725" i="39" s="1"/>
  <c r="X724" i="39"/>
  <c r="AA724" i="39" s="1"/>
  <c r="X720" i="39"/>
  <c r="AA720" i="39" s="1"/>
  <c r="X716" i="39"/>
  <c r="AA716" i="39" s="1"/>
  <c r="X710" i="39"/>
  <c r="AA710" i="39" s="1"/>
  <c r="X705" i="39"/>
  <c r="AA705" i="39" s="1"/>
  <c r="X701" i="39"/>
  <c r="AA701" i="39" s="1"/>
  <c r="X697" i="39"/>
  <c r="AA697" i="39" s="1"/>
  <c r="X695" i="39"/>
  <c r="AA695" i="39" s="1"/>
  <c r="X690" i="39"/>
  <c r="AA690" i="39" s="1"/>
  <c r="X686" i="39"/>
  <c r="AA686" i="39" s="1"/>
  <c r="X682" i="39"/>
  <c r="AA682" i="39" s="1"/>
  <c r="X680" i="39"/>
  <c r="AA680" i="39" s="1"/>
  <c r="X675" i="39"/>
  <c r="AA675" i="39" s="1"/>
  <c r="X671" i="39"/>
  <c r="AA671" i="39" s="1"/>
  <c r="X667" i="39"/>
  <c r="AA667" i="39" s="1"/>
  <c r="X806" i="39"/>
  <c r="AA806" i="39" s="1"/>
  <c r="X766" i="39"/>
  <c r="AA766" i="39" s="1"/>
  <c r="X747" i="39"/>
  <c r="AA747" i="39" s="1"/>
  <c r="X726" i="39"/>
  <c r="AA726" i="39" s="1"/>
  <c r="X718" i="39"/>
  <c r="AA718" i="39" s="1"/>
  <c r="X707" i="39"/>
  <c r="AA707" i="39" s="1"/>
  <c r="X699" i="39"/>
  <c r="AA699" i="39" s="1"/>
  <c r="X688" i="39"/>
  <c r="AA688" i="39" s="1"/>
  <c r="X678" i="39"/>
  <c r="AA678" i="39" s="1"/>
  <c r="X669" i="39"/>
  <c r="AA669" i="39" s="1"/>
  <c r="X661" i="39"/>
  <c r="AA661" i="39" s="1"/>
  <c r="X656" i="39"/>
  <c r="AA656" i="39" s="1"/>
  <c r="X651" i="39"/>
  <c r="AA651" i="39" s="1"/>
  <c r="X645" i="39"/>
  <c r="AA645" i="39" s="1"/>
  <c r="X640" i="39"/>
  <c r="AA640" i="39" s="1"/>
  <c r="X635" i="39"/>
  <c r="AA635" i="39" s="1"/>
  <c r="X632" i="39"/>
  <c r="AA632" i="39" s="1"/>
  <c r="X628" i="39"/>
  <c r="AA628" i="39" s="1"/>
  <c r="X624" i="39"/>
  <c r="AA624" i="39" s="1"/>
  <c r="X620" i="39"/>
  <c r="AA620" i="39" s="1"/>
  <c r="X900" i="39"/>
  <c r="AA900" i="39" s="1"/>
  <c r="X816" i="39"/>
  <c r="AA816" i="39" s="1"/>
  <c r="X797" i="39"/>
  <c r="AA797" i="39" s="1"/>
  <c r="X784" i="39"/>
  <c r="AA784" i="39" s="1"/>
  <c r="X770" i="39"/>
  <c r="AA770" i="39" s="1"/>
  <c r="X751" i="39"/>
  <c r="AA751" i="39" s="1"/>
  <c r="X732" i="39"/>
  <c r="AA732" i="39" s="1"/>
  <c r="X721" i="39"/>
  <c r="AA721" i="39" s="1"/>
  <c r="X713" i="39"/>
  <c r="AA713" i="39" s="1"/>
  <c r="X711" i="39"/>
  <c r="AA711" i="39" s="1"/>
  <c r="X702" i="39"/>
  <c r="AA702" i="39" s="1"/>
  <c r="X691" i="39"/>
  <c r="AA691" i="39" s="1"/>
  <c r="X683" i="39"/>
  <c r="AA683" i="39" s="1"/>
  <c r="X672" i="39"/>
  <c r="AA672" i="39" s="1"/>
  <c r="X663" i="39"/>
  <c r="AA663" i="39" s="1"/>
  <c r="X657" i="39"/>
  <c r="AA657" i="39" s="1"/>
  <c r="X652" i="39"/>
  <c r="AA652" i="39" s="1"/>
  <c r="X647" i="39"/>
  <c r="AA647" i="39" s="1"/>
  <c r="X641" i="39"/>
  <c r="AA641" i="39" s="1"/>
  <c r="X636" i="39"/>
  <c r="AA636" i="39" s="1"/>
  <c r="X629" i="39"/>
  <c r="AA629" i="39" s="1"/>
  <c r="X625" i="39"/>
  <c r="AA625" i="39" s="1"/>
  <c r="X621" i="39"/>
  <c r="AA621" i="39" s="1"/>
  <c r="X617" i="39"/>
  <c r="AA617" i="39" s="1"/>
  <c r="X777" i="39"/>
  <c r="AA777" i="39" s="1"/>
  <c r="X775" i="39"/>
  <c r="AA775" i="39" s="1"/>
  <c r="X755" i="39"/>
  <c r="AA755" i="39" s="1"/>
  <c r="X736" i="39"/>
  <c r="AA736" i="39" s="1"/>
  <c r="X722" i="39"/>
  <c r="AA722" i="39" s="1"/>
  <c r="X714" i="39"/>
  <c r="AA714" i="39" s="1"/>
  <c r="X712" i="39"/>
  <c r="AA712" i="39" s="1"/>
  <c r="X703" i="39"/>
  <c r="AA703" i="39" s="1"/>
  <c r="X693" i="39"/>
  <c r="AA693" i="39" s="1"/>
  <c r="X692" i="39"/>
  <c r="AA692" i="39" s="1"/>
  <c r="X684" i="39"/>
  <c r="AA684" i="39" s="1"/>
  <c r="X673" i="39"/>
  <c r="AA673" i="39" s="1"/>
  <c r="X664" i="39"/>
  <c r="AA664" i="39" s="1"/>
  <c r="X659" i="39"/>
  <c r="AA659" i="39" s="1"/>
  <c r="X653" i="39"/>
  <c r="AA653" i="39" s="1"/>
  <c r="X648" i="39"/>
  <c r="AA648" i="39" s="1"/>
  <c r="X643" i="39"/>
  <c r="AA643" i="39" s="1"/>
  <c r="X637" i="39"/>
  <c r="AA637" i="39" s="1"/>
  <c r="X630" i="39"/>
  <c r="AA630" i="39" s="1"/>
  <c r="X626" i="39"/>
  <c r="AA626" i="39" s="1"/>
  <c r="X622" i="39"/>
  <c r="AA622" i="39" s="1"/>
  <c r="X618" i="39"/>
  <c r="AA618" i="39" s="1"/>
  <c r="X614" i="39"/>
  <c r="AA614" i="39" s="1"/>
  <c r="X610" i="39"/>
  <c r="AA610" i="39" s="1"/>
  <c r="X929" i="39"/>
  <c r="AA929" i="39" s="1"/>
  <c r="X740" i="39"/>
  <c r="AA740" i="39" s="1"/>
  <c r="X665" i="39"/>
  <c r="AA665" i="39" s="1"/>
  <c r="X655" i="39"/>
  <c r="AA655" i="39" s="1"/>
  <c r="X627" i="39"/>
  <c r="AA627" i="39" s="1"/>
  <c r="X613" i="39"/>
  <c r="AA613" i="39" s="1"/>
  <c r="X608" i="39"/>
  <c r="AA608" i="39" s="1"/>
  <c r="X607" i="39"/>
  <c r="AA607" i="39" s="1"/>
  <c r="X603" i="39"/>
  <c r="AA603" i="39" s="1"/>
  <c r="X599" i="39"/>
  <c r="AA599" i="39" s="1"/>
  <c r="X595" i="39"/>
  <c r="AA595" i="39" s="1"/>
  <c r="X591" i="39"/>
  <c r="AA591" i="39" s="1"/>
  <c r="X587" i="39"/>
  <c r="AA587" i="39" s="1"/>
  <c r="X583" i="39"/>
  <c r="AA583" i="39" s="1"/>
  <c r="X579" i="39"/>
  <c r="AA579" i="39" s="1"/>
  <c r="X575" i="39"/>
  <c r="AA575" i="39" s="1"/>
  <c r="X571" i="39"/>
  <c r="AA571" i="39" s="1"/>
  <c r="X567" i="39"/>
  <c r="AA567" i="39" s="1"/>
  <c r="X563" i="39"/>
  <c r="AA563" i="39" s="1"/>
  <c r="X559" i="39"/>
  <c r="AA559" i="39" s="1"/>
  <c r="X555" i="39"/>
  <c r="AA555" i="39" s="1"/>
  <c r="X551" i="39"/>
  <c r="AA551" i="39" s="1"/>
  <c r="X547" i="39"/>
  <c r="AA547" i="39" s="1"/>
  <c r="X543" i="39"/>
  <c r="AA543" i="39" s="1"/>
  <c r="X539" i="39"/>
  <c r="AA539" i="39" s="1"/>
  <c r="X535" i="39"/>
  <c r="AA535" i="39" s="1"/>
  <c r="X531" i="39"/>
  <c r="AA531" i="39" s="1"/>
  <c r="X527" i="39"/>
  <c r="AA527" i="39" s="1"/>
  <c r="X523" i="39"/>
  <c r="AA523" i="39" s="1"/>
  <c r="X519" i="39"/>
  <c r="AA519" i="39" s="1"/>
  <c r="X515" i="39"/>
  <c r="AA515" i="39" s="1"/>
  <c r="X511" i="39"/>
  <c r="AA511" i="39" s="1"/>
  <c r="X507" i="39"/>
  <c r="AA507" i="39" s="1"/>
  <c r="X503" i="39"/>
  <c r="AA503" i="39" s="1"/>
  <c r="X499" i="39"/>
  <c r="AA499" i="39" s="1"/>
  <c r="X495" i="39"/>
  <c r="AA495" i="39" s="1"/>
  <c r="X491" i="39"/>
  <c r="AA491" i="39" s="1"/>
  <c r="X487" i="39"/>
  <c r="AA487" i="39" s="1"/>
  <c r="X483" i="39"/>
  <c r="AA483" i="39" s="1"/>
  <c r="X479" i="39"/>
  <c r="AA479" i="39" s="1"/>
  <c r="X475" i="39"/>
  <c r="AA475" i="39" s="1"/>
  <c r="X471" i="39"/>
  <c r="AA471" i="39" s="1"/>
  <c r="X467" i="39"/>
  <c r="AA467" i="39" s="1"/>
  <c r="X463" i="39"/>
  <c r="AA463" i="39" s="1"/>
  <c r="X459" i="39"/>
  <c r="AA459" i="39" s="1"/>
  <c r="X760" i="39"/>
  <c r="AA760" i="39" s="1"/>
  <c r="X717" i="39"/>
  <c r="AA717" i="39" s="1"/>
  <c r="X698" i="39"/>
  <c r="AA698" i="39" s="1"/>
  <c r="X696" i="39"/>
  <c r="AA696" i="39" s="1"/>
  <c r="X677" i="39"/>
  <c r="AA677" i="39" s="1"/>
  <c r="X649" i="39"/>
  <c r="AA649" i="39" s="1"/>
  <c r="X639" i="39"/>
  <c r="AA639" i="39" s="1"/>
  <c r="X631" i="39"/>
  <c r="AA631" i="39" s="1"/>
  <c r="X615" i="39"/>
  <c r="AA615" i="39" s="1"/>
  <c r="X609" i="39"/>
  <c r="AA609" i="39" s="1"/>
  <c r="X604" i="39"/>
  <c r="AA604" i="39" s="1"/>
  <c r="X600" i="39"/>
  <c r="AA600" i="39" s="1"/>
  <c r="X596" i="39"/>
  <c r="AA596" i="39" s="1"/>
  <c r="X592" i="39"/>
  <c r="AA592" i="39" s="1"/>
  <c r="X588" i="39"/>
  <c r="AA588" i="39" s="1"/>
  <c r="X584" i="39"/>
  <c r="AA584" i="39" s="1"/>
  <c r="X580" i="39"/>
  <c r="AA580" i="39" s="1"/>
  <c r="X576" i="39"/>
  <c r="AA576" i="39" s="1"/>
  <c r="X572" i="39"/>
  <c r="AA572" i="39" s="1"/>
  <c r="X568" i="39"/>
  <c r="AA568" i="39" s="1"/>
  <c r="X564" i="39"/>
  <c r="AA564" i="39" s="1"/>
  <c r="X560" i="39"/>
  <c r="AA560" i="39" s="1"/>
  <c r="X556" i="39"/>
  <c r="AA556" i="39" s="1"/>
  <c r="X552" i="39"/>
  <c r="AA552" i="39" s="1"/>
  <c r="X548" i="39"/>
  <c r="AA548" i="39" s="1"/>
  <c r="X544" i="39"/>
  <c r="AA544" i="39" s="1"/>
  <c r="X540" i="39"/>
  <c r="AA540" i="39" s="1"/>
  <c r="X536" i="39"/>
  <c r="AA536" i="39" s="1"/>
  <c r="X532" i="39"/>
  <c r="AA532" i="39" s="1"/>
  <c r="X528" i="39"/>
  <c r="AA528" i="39" s="1"/>
  <c r="X524" i="39"/>
  <c r="AA524" i="39" s="1"/>
  <c r="X520" i="39"/>
  <c r="AA520" i="39" s="1"/>
  <c r="X516" i="39"/>
  <c r="AA516" i="39" s="1"/>
  <c r="X512" i="39"/>
  <c r="AA512" i="39" s="1"/>
  <c r="X508" i="39"/>
  <c r="AA508" i="39" s="1"/>
  <c r="X504" i="39"/>
  <c r="AA504" i="39" s="1"/>
  <c r="X500" i="39"/>
  <c r="AA500" i="39" s="1"/>
  <c r="X496" i="39"/>
  <c r="AA496" i="39" s="1"/>
  <c r="X492" i="39"/>
  <c r="AA492" i="39" s="1"/>
  <c r="X488" i="39"/>
  <c r="AA488" i="39" s="1"/>
  <c r="X484" i="39"/>
  <c r="AA484" i="39" s="1"/>
  <c r="X480" i="39"/>
  <c r="AA480" i="39" s="1"/>
  <c r="X476" i="39"/>
  <c r="AA476" i="39" s="1"/>
  <c r="X472" i="39"/>
  <c r="AA472" i="39" s="1"/>
  <c r="X468" i="39"/>
  <c r="AA468" i="39" s="1"/>
  <c r="X464" i="39"/>
  <c r="AA464" i="39" s="1"/>
  <c r="X460" i="39"/>
  <c r="AA460" i="39" s="1"/>
  <c r="X456" i="39"/>
  <c r="AA456" i="39" s="1"/>
  <c r="X452" i="39"/>
  <c r="AA452" i="39" s="1"/>
  <c r="X447" i="39"/>
  <c r="AA447" i="39" s="1"/>
  <c r="X706" i="39"/>
  <c r="AA706" i="39" s="1"/>
  <c r="X687" i="39"/>
  <c r="AA687" i="39" s="1"/>
  <c r="X668" i="39"/>
  <c r="AA668" i="39" s="1"/>
  <c r="X660" i="39"/>
  <c r="AA660" i="39" s="1"/>
  <c r="X633" i="39"/>
  <c r="AA633" i="39" s="1"/>
  <c r="X619" i="39"/>
  <c r="AA619" i="39" s="1"/>
  <c r="X611" i="39"/>
  <c r="AA611" i="39" s="1"/>
  <c r="X605" i="39"/>
  <c r="AA605" i="39" s="1"/>
  <c r="X601" i="39"/>
  <c r="AA601" i="39" s="1"/>
  <c r="X597" i="39"/>
  <c r="AA597" i="39" s="1"/>
  <c r="X593" i="39"/>
  <c r="AA593" i="39" s="1"/>
  <c r="X589" i="39"/>
  <c r="AA589" i="39" s="1"/>
  <c r="X585" i="39"/>
  <c r="AA585" i="39" s="1"/>
  <c r="X581" i="39"/>
  <c r="AA581" i="39" s="1"/>
  <c r="X577" i="39"/>
  <c r="AA577" i="39" s="1"/>
  <c r="X573" i="39"/>
  <c r="AA573" i="39" s="1"/>
  <c r="X569" i="39"/>
  <c r="AA569" i="39" s="1"/>
  <c r="X565" i="39"/>
  <c r="AA565" i="39" s="1"/>
  <c r="X561" i="39"/>
  <c r="AA561" i="39" s="1"/>
  <c r="X557" i="39"/>
  <c r="AA557" i="39" s="1"/>
  <c r="X553" i="39"/>
  <c r="AA553" i="39" s="1"/>
  <c r="X549" i="39"/>
  <c r="AA549" i="39" s="1"/>
  <c r="X545" i="39"/>
  <c r="AA545" i="39" s="1"/>
  <c r="X541" i="39"/>
  <c r="AA541" i="39" s="1"/>
  <c r="X537" i="39"/>
  <c r="AA537" i="39" s="1"/>
  <c r="X533" i="39"/>
  <c r="AA533" i="39" s="1"/>
  <c r="X529" i="39"/>
  <c r="AA529" i="39" s="1"/>
  <c r="X525" i="39"/>
  <c r="AA525" i="39" s="1"/>
  <c r="X521" i="39"/>
  <c r="AA521" i="39" s="1"/>
  <c r="X517" i="39"/>
  <c r="AA517" i="39" s="1"/>
  <c r="X513" i="39"/>
  <c r="AA513" i="39" s="1"/>
  <c r="X509" i="39"/>
  <c r="AA509" i="39" s="1"/>
  <c r="X505" i="39"/>
  <c r="AA505" i="39" s="1"/>
  <c r="X501" i="39"/>
  <c r="AA501" i="39" s="1"/>
  <c r="X497" i="39"/>
  <c r="AA497" i="39" s="1"/>
  <c r="X493" i="39"/>
  <c r="AA493" i="39" s="1"/>
  <c r="X489" i="39"/>
  <c r="AA489" i="39" s="1"/>
  <c r="X485" i="39"/>
  <c r="AA485" i="39" s="1"/>
  <c r="X481" i="39"/>
  <c r="AA481" i="39" s="1"/>
  <c r="X477" i="39"/>
  <c r="AA477" i="39" s="1"/>
  <c r="X473" i="39"/>
  <c r="AA473" i="39" s="1"/>
  <c r="X469" i="39"/>
  <c r="AA469" i="39" s="1"/>
  <c r="X465" i="39"/>
  <c r="AA465" i="39" s="1"/>
  <c r="X461" i="39"/>
  <c r="AA461" i="39" s="1"/>
  <c r="X457" i="39"/>
  <c r="AA457" i="39" s="1"/>
  <c r="X882" i="39"/>
  <c r="AA882" i="39" s="1"/>
  <c r="X741" i="39"/>
  <c r="AA741" i="39" s="1"/>
  <c r="X623" i="39"/>
  <c r="AA623" i="39" s="1"/>
  <c r="X612" i="39"/>
  <c r="AA612" i="39" s="1"/>
  <c r="X598" i="39"/>
  <c r="AA598" i="39" s="1"/>
  <c r="X582" i="39"/>
  <c r="AA582" i="39" s="1"/>
  <c r="X566" i="39"/>
  <c r="AA566" i="39" s="1"/>
  <c r="X550" i="39"/>
  <c r="AA550" i="39" s="1"/>
  <c r="X534" i="39"/>
  <c r="AA534" i="39" s="1"/>
  <c r="X518" i="39"/>
  <c r="AA518" i="39" s="1"/>
  <c r="X502" i="39"/>
  <c r="AA502" i="39" s="1"/>
  <c r="X486" i="39"/>
  <c r="AA486" i="39" s="1"/>
  <c r="X470" i="39"/>
  <c r="AA470" i="39" s="1"/>
  <c r="X451" i="39"/>
  <c r="AA451" i="39" s="1"/>
  <c r="X445" i="39"/>
  <c r="AA445" i="39" s="1"/>
  <c r="X444" i="39"/>
  <c r="AA444" i="39" s="1"/>
  <c r="X443" i="39"/>
  <c r="AA443" i="39" s="1"/>
  <c r="X438" i="39"/>
  <c r="AA438" i="39" s="1"/>
  <c r="X433" i="39"/>
  <c r="AA433" i="39" s="1"/>
  <c r="X432" i="39"/>
  <c r="AA432" i="39" s="1"/>
  <c r="X427" i="39"/>
  <c r="AA427" i="39" s="1"/>
  <c r="X422" i="39"/>
  <c r="AA422" i="39" s="1"/>
  <c r="X417" i="39"/>
  <c r="AA417" i="39" s="1"/>
  <c r="X416" i="39"/>
  <c r="AA416" i="39" s="1"/>
  <c r="X411" i="39"/>
  <c r="AA411" i="39" s="1"/>
  <c r="X406" i="39"/>
  <c r="AA406" i="39" s="1"/>
  <c r="X401" i="39"/>
  <c r="AA401" i="39" s="1"/>
  <c r="X400" i="39"/>
  <c r="AA400" i="39" s="1"/>
  <c r="X395" i="39"/>
  <c r="AA395" i="39" s="1"/>
  <c r="X390" i="39"/>
  <c r="AA390" i="39" s="1"/>
  <c r="X385" i="39"/>
  <c r="AA385" i="39" s="1"/>
  <c r="X384" i="39"/>
  <c r="AA384" i="39" s="1"/>
  <c r="X379" i="39"/>
  <c r="AA379" i="39" s="1"/>
  <c r="X374" i="39"/>
  <c r="AA374" i="39" s="1"/>
  <c r="X369" i="39"/>
  <c r="AA369" i="39" s="1"/>
  <c r="X368" i="39"/>
  <c r="AA368" i="39" s="1"/>
  <c r="X363" i="39"/>
  <c r="AA363" i="39" s="1"/>
  <c r="X358" i="39"/>
  <c r="AA358" i="39" s="1"/>
  <c r="X353" i="39"/>
  <c r="AA353" i="39" s="1"/>
  <c r="X352" i="39"/>
  <c r="AA352" i="39" s="1"/>
  <c r="X616" i="39"/>
  <c r="AA616" i="39" s="1"/>
  <c r="X602" i="39"/>
  <c r="AA602" i="39" s="1"/>
  <c r="X586" i="39"/>
  <c r="AA586" i="39" s="1"/>
  <c r="X570" i="39"/>
  <c r="AA570" i="39" s="1"/>
  <c r="X554" i="39"/>
  <c r="AA554" i="39" s="1"/>
  <c r="X538" i="39"/>
  <c r="AA538" i="39" s="1"/>
  <c r="X522" i="39"/>
  <c r="AA522" i="39" s="1"/>
  <c r="X506" i="39"/>
  <c r="AA506" i="39" s="1"/>
  <c r="X490" i="39"/>
  <c r="AA490" i="39" s="1"/>
  <c r="X474" i="39"/>
  <c r="AA474" i="39" s="1"/>
  <c r="X458" i="39"/>
  <c r="AA458" i="39" s="1"/>
  <c r="X453" i="39"/>
  <c r="AA453" i="39" s="1"/>
  <c r="X446" i="39"/>
  <c r="AA446" i="39" s="1"/>
  <c r="X439" i="39"/>
  <c r="AA439" i="39" s="1"/>
  <c r="X434" i="39"/>
  <c r="AA434" i="39" s="1"/>
  <c r="X429" i="39"/>
  <c r="AA429" i="39" s="1"/>
  <c r="X428" i="39"/>
  <c r="AA428" i="39" s="1"/>
  <c r="X423" i="39"/>
  <c r="AA423" i="39" s="1"/>
  <c r="X418" i="39"/>
  <c r="AA418" i="39" s="1"/>
  <c r="X413" i="39"/>
  <c r="AA413" i="39" s="1"/>
  <c r="X412" i="39"/>
  <c r="AA412" i="39" s="1"/>
  <c r="X407" i="39"/>
  <c r="AA407" i="39" s="1"/>
  <c r="X402" i="39"/>
  <c r="AA402" i="39" s="1"/>
  <c r="X397" i="39"/>
  <c r="AA397" i="39" s="1"/>
  <c r="X396" i="39"/>
  <c r="AA396" i="39" s="1"/>
  <c r="X391" i="39"/>
  <c r="AA391" i="39" s="1"/>
  <c r="X386" i="39"/>
  <c r="AA386" i="39" s="1"/>
  <c r="X381" i="39"/>
  <c r="AA381" i="39" s="1"/>
  <c r="X380" i="39"/>
  <c r="AA380" i="39" s="1"/>
  <c r="X375" i="39"/>
  <c r="AA375" i="39" s="1"/>
  <c r="X370" i="39"/>
  <c r="AA370" i="39" s="1"/>
  <c r="X365" i="39"/>
  <c r="AA365" i="39" s="1"/>
  <c r="X364" i="39"/>
  <c r="AA364" i="39" s="1"/>
  <c r="X359" i="39"/>
  <c r="AA359" i="39" s="1"/>
  <c r="X354" i="39"/>
  <c r="AA354" i="39" s="1"/>
  <c r="X606" i="39"/>
  <c r="AA606" i="39" s="1"/>
  <c r="X590" i="39"/>
  <c r="AA590" i="39" s="1"/>
  <c r="X574" i="39"/>
  <c r="AA574" i="39" s="1"/>
  <c r="X558" i="39"/>
  <c r="AA558" i="39" s="1"/>
  <c r="X542" i="39"/>
  <c r="AA542" i="39" s="1"/>
  <c r="X526" i="39"/>
  <c r="AA526" i="39" s="1"/>
  <c r="X510" i="39"/>
  <c r="AA510" i="39" s="1"/>
  <c r="X494" i="39"/>
  <c r="AA494" i="39" s="1"/>
  <c r="X478" i="39"/>
  <c r="AA478" i="39" s="1"/>
  <c r="X462" i="39"/>
  <c r="AA462" i="39" s="1"/>
  <c r="X454" i="39"/>
  <c r="AA454" i="39" s="1"/>
  <c r="X449" i="39"/>
  <c r="AA449" i="39" s="1"/>
  <c r="X448" i="39"/>
  <c r="AA448" i="39" s="1"/>
  <c r="X441" i="39"/>
  <c r="AA441" i="39" s="1"/>
  <c r="X440" i="39"/>
  <c r="AA440" i="39" s="1"/>
  <c r="X435" i="39"/>
  <c r="AA435" i="39" s="1"/>
  <c r="X430" i="39"/>
  <c r="AA430" i="39" s="1"/>
  <c r="X425" i="39"/>
  <c r="AA425" i="39" s="1"/>
  <c r="X424" i="39"/>
  <c r="AA424" i="39" s="1"/>
  <c r="X419" i="39"/>
  <c r="AA419" i="39" s="1"/>
  <c r="X414" i="39"/>
  <c r="AA414" i="39" s="1"/>
  <c r="X409" i="39"/>
  <c r="AA409" i="39" s="1"/>
  <c r="X408" i="39"/>
  <c r="AA408" i="39" s="1"/>
  <c r="X403" i="39"/>
  <c r="AA403" i="39" s="1"/>
  <c r="X398" i="39"/>
  <c r="AA398" i="39" s="1"/>
  <c r="X393" i="39"/>
  <c r="AA393" i="39" s="1"/>
  <c r="X392" i="39"/>
  <c r="AA392" i="39" s="1"/>
  <c r="X387" i="39"/>
  <c r="AA387" i="39" s="1"/>
  <c r="X382" i="39"/>
  <c r="AA382" i="39" s="1"/>
  <c r="X377" i="39"/>
  <c r="AA377" i="39" s="1"/>
  <c r="X376" i="39"/>
  <c r="AA376" i="39" s="1"/>
  <c r="X371" i="39"/>
  <c r="AA371" i="39" s="1"/>
  <c r="X366" i="39"/>
  <c r="AA366" i="39" s="1"/>
  <c r="X361" i="39"/>
  <c r="AA361" i="39" s="1"/>
  <c r="X360" i="39"/>
  <c r="AA360" i="39" s="1"/>
  <c r="X355" i="39"/>
  <c r="AA355" i="39" s="1"/>
  <c r="V165" i="58"/>
  <c r="V278" i="58"/>
  <c r="V286" i="58"/>
  <c r="V339" i="58"/>
  <c r="V341" i="58"/>
  <c r="V345" i="58"/>
  <c r="X351" i="39"/>
  <c r="AA351" i="39" s="1"/>
  <c r="CL359" i="39"/>
  <c r="CO359" i="39" s="1"/>
  <c r="DH362" i="39"/>
  <c r="DK362" i="39" s="1"/>
  <c r="EZ367" i="39"/>
  <c r="FC367" i="39" s="1"/>
  <c r="X372" i="39"/>
  <c r="AA372" i="39" s="1"/>
  <c r="X373" i="39"/>
  <c r="AA373" i="39" s="1"/>
  <c r="CL380" i="39"/>
  <c r="CO380" i="39" s="1"/>
  <c r="CL381" i="39"/>
  <c r="CO381" i="39" s="1"/>
  <c r="DH383" i="39"/>
  <c r="DK383" i="39" s="1"/>
  <c r="EZ388" i="39"/>
  <c r="FC388" i="39" s="1"/>
  <c r="EZ389" i="39"/>
  <c r="FC389" i="39" s="1"/>
  <c r="X394" i="39"/>
  <c r="AA394" i="39" s="1"/>
  <c r="CL402" i="39"/>
  <c r="CO402" i="39" s="1"/>
  <c r="DH404" i="39"/>
  <c r="DK404" i="39" s="1"/>
  <c r="DH405" i="39"/>
  <c r="DK405" i="39" s="1"/>
  <c r="EZ410" i="39"/>
  <c r="FC410" i="39" s="1"/>
  <c r="X415" i="39"/>
  <c r="AA415" i="39" s="1"/>
  <c r="CL423" i="39"/>
  <c r="CO423" i="39" s="1"/>
  <c r="DH426" i="39"/>
  <c r="DK426" i="39" s="1"/>
  <c r="EZ431" i="39"/>
  <c r="FC431" i="39" s="1"/>
  <c r="X436" i="39"/>
  <c r="AA436" i="39" s="1"/>
  <c r="X437" i="39"/>
  <c r="AA437" i="39" s="1"/>
  <c r="CL443" i="39"/>
  <c r="CO443" i="39" s="1"/>
  <c r="EZ444" i="39"/>
  <c r="FC444" i="39" s="1"/>
  <c r="EZ451" i="39"/>
  <c r="FC451" i="39" s="1"/>
  <c r="CL456" i="39"/>
  <c r="CO456" i="39" s="1"/>
  <c r="X482" i="39"/>
  <c r="AA482" i="39" s="1"/>
  <c r="DH490" i="39"/>
  <c r="DK490" i="39" s="1"/>
  <c r="EZ494" i="39"/>
  <c r="FC494" i="39" s="1"/>
  <c r="CL520" i="39"/>
  <c r="CO520" i="39" s="1"/>
  <c r="X546" i="39"/>
  <c r="AA546" i="39" s="1"/>
  <c r="DH554" i="39"/>
  <c r="DK554" i="39" s="1"/>
  <c r="EZ558" i="39"/>
  <c r="FC558" i="39" s="1"/>
  <c r="CL584" i="39"/>
  <c r="CO584" i="39" s="1"/>
  <c r="CL655" i="39"/>
  <c r="CO655" i="39" s="1"/>
  <c r="X779" i="39"/>
  <c r="AA779" i="39" s="1"/>
  <c r="P24" i="58"/>
  <c r="I79" i="58"/>
  <c r="V200" i="58"/>
  <c r="V208" i="58"/>
  <c r="V213" i="58"/>
  <c r="V220" i="58"/>
  <c r="V257" i="58"/>
  <c r="V261" i="58"/>
  <c r="V269" i="58"/>
  <c r="V281" i="58"/>
  <c r="V289" i="58"/>
  <c r="V291" i="58"/>
  <c r="V337" i="58"/>
  <c r="CL354" i="39"/>
  <c r="CO354" i="39" s="1"/>
  <c r="DH356" i="39"/>
  <c r="DK356" i="39" s="1"/>
  <c r="DH357" i="39"/>
  <c r="DK357" i="39" s="1"/>
  <c r="EZ362" i="39"/>
  <c r="FC362" i="39" s="1"/>
  <c r="X367" i="39"/>
  <c r="AA367" i="39" s="1"/>
  <c r="CL375" i="39"/>
  <c r="CO375" i="39" s="1"/>
  <c r="DH378" i="39"/>
  <c r="DK378" i="39" s="1"/>
  <c r="EZ383" i="39"/>
  <c r="FC383" i="39" s="1"/>
  <c r="X388" i="39"/>
  <c r="AA388" i="39" s="1"/>
  <c r="X389" i="39"/>
  <c r="AA389" i="39" s="1"/>
  <c r="CL396" i="39"/>
  <c r="CO396" i="39" s="1"/>
  <c r="CL397" i="39"/>
  <c r="CO397" i="39" s="1"/>
  <c r="DH399" i="39"/>
  <c r="DK399" i="39" s="1"/>
  <c r="EZ404" i="39"/>
  <c r="FC404" i="39" s="1"/>
  <c r="EZ405" i="39"/>
  <c r="FC405" i="39" s="1"/>
  <c r="X410" i="39"/>
  <c r="AA410" i="39" s="1"/>
  <c r="CL418" i="39"/>
  <c r="CO418" i="39" s="1"/>
  <c r="DH420" i="39"/>
  <c r="DK420" i="39" s="1"/>
  <c r="DH421" i="39"/>
  <c r="DK421" i="39" s="1"/>
  <c r="EZ426" i="39"/>
  <c r="FC426" i="39" s="1"/>
  <c r="X431" i="39"/>
  <c r="AA431" i="39" s="1"/>
  <c r="CL439" i="39"/>
  <c r="CO439" i="39" s="1"/>
  <c r="DH442" i="39"/>
  <c r="DK442" i="39" s="1"/>
  <c r="DH446" i="39"/>
  <c r="DK446" i="39" s="1"/>
  <c r="DH453" i="39"/>
  <c r="DK453" i="39" s="1"/>
  <c r="X455" i="39"/>
  <c r="AA455" i="39" s="1"/>
  <c r="X466" i="39"/>
  <c r="AA466" i="39" s="1"/>
  <c r="DH474" i="39"/>
  <c r="DK474" i="39" s="1"/>
  <c r="EZ478" i="39"/>
  <c r="FC478" i="39" s="1"/>
  <c r="CL504" i="39"/>
  <c r="CO504" i="39" s="1"/>
  <c r="X530" i="39"/>
  <c r="AA530" i="39" s="1"/>
  <c r="DH538" i="39"/>
  <c r="DK538" i="39" s="1"/>
  <c r="EZ542" i="39"/>
  <c r="FC542" i="39" s="1"/>
  <c r="CL568" i="39"/>
  <c r="CO568" i="39" s="1"/>
  <c r="X594" i="39"/>
  <c r="AA594" i="39" s="1"/>
  <c r="DH602" i="39"/>
  <c r="DK602" i="39" s="1"/>
  <c r="EZ606" i="39"/>
  <c r="FC606" i="39" s="1"/>
  <c r="EZ619" i="39"/>
  <c r="FC619" i="39" s="1"/>
  <c r="CL728" i="39"/>
  <c r="CO728" i="39" s="1"/>
  <c r="F94" i="58"/>
  <c r="K94" i="58" s="1"/>
  <c r="K99" i="58" s="1"/>
  <c r="I94" i="58"/>
  <c r="L49" i="71" l="1"/>
  <c r="L50" i="71" s="1"/>
  <c r="L51" i="71" s="1"/>
  <c r="L52" i="71" s="1"/>
  <c r="N5" i="71" s="1"/>
  <c r="L34" i="71"/>
  <c r="L35" i="71" s="1"/>
  <c r="L36" i="71" s="1"/>
  <c r="L37" i="71" s="1"/>
  <c r="L38" i="71" s="1"/>
  <c r="L40" i="71" s="1"/>
  <c r="L41" i="71" s="1"/>
  <c r="L42" i="71" s="1"/>
  <c r="L43" i="71" s="1"/>
  <c r="L44" i="71" s="1"/>
  <c r="L45" i="71" s="1"/>
  <c r="L46" i="71" s="1"/>
  <c r="L47" i="71" s="1"/>
  <c r="L48" i="71" s="1"/>
  <c r="AH27" i="71"/>
  <c r="AH28" i="71" s="1"/>
  <c r="AH29" i="71" s="1"/>
  <c r="AH30" i="71" s="1"/>
  <c r="AH31" i="71" s="1"/>
  <c r="AH32" i="71" s="1"/>
  <c r="AH33" i="71" s="1"/>
  <c r="AH34" i="71" s="1"/>
  <c r="AH35" i="71" s="1"/>
  <c r="AH36" i="71" s="1"/>
  <c r="AH37" i="71" s="1"/>
  <c r="AH38" i="71" s="1"/>
  <c r="AH39" i="71" s="1"/>
  <c r="AH40" i="71" s="1"/>
  <c r="AH41" i="71" s="1"/>
  <c r="AH42" i="71" s="1"/>
  <c r="AH43" i="71" s="1"/>
  <c r="AH44" i="71" s="1"/>
  <c r="AH45" i="71" s="1"/>
  <c r="AH46" i="71" s="1"/>
  <c r="AH47" i="71" s="1"/>
  <c r="AH48" i="71" s="1"/>
  <c r="AH49" i="71" s="1"/>
  <c r="AH50" i="71" s="1"/>
  <c r="AH51" i="71" s="1"/>
  <c r="AH52" i="71" s="1"/>
  <c r="AH53" i="71" s="1"/>
  <c r="AH54" i="71" s="1"/>
  <c r="AH55" i="71" s="1"/>
  <c r="AH56" i="71" s="1"/>
  <c r="AH57" i="71" s="1"/>
  <c r="AH58" i="71" s="1"/>
  <c r="AH59" i="71" s="1"/>
  <c r="AK4" i="71" s="1"/>
  <c r="D7" i="71"/>
  <c r="X10" i="71"/>
  <c r="AN22" i="64"/>
  <c r="J32" i="64" s="1"/>
  <c r="AC22" i="64"/>
  <c r="J31" i="64" s="1"/>
  <c r="R24" i="64"/>
  <c r="N30" i="64" s="1"/>
  <c r="AN25" i="64"/>
  <c r="AN23" i="64"/>
  <c r="L32" i="64" s="1"/>
  <c r="R23" i="64"/>
  <c r="L30" i="64" s="1"/>
  <c r="R22" i="64"/>
  <c r="J30" i="64" s="1"/>
  <c r="AN24" i="64"/>
  <c r="N32" i="64" s="1"/>
  <c r="AC24" i="64"/>
  <c r="N31" i="64" s="1"/>
  <c r="AC23" i="64"/>
  <c r="L31" i="64" s="1"/>
  <c r="R26" i="64"/>
  <c r="R206" i="39"/>
  <c r="FS206" i="39"/>
  <c r="GI206" i="39"/>
  <c r="GJ206" i="39" s="1"/>
  <c r="F206" i="39" s="1"/>
  <c r="R174" i="39"/>
  <c r="FS174" i="39"/>
  <c r="GI174" i="39"/>
  <c r="GJ174" i="39" s="1"/>
  <c r="F174" i="39" s="1"/>
  <c r="AC38" i="39"/>
  <c r="GJ224" i="39"/>
  <c r="F224" i="39" s="1"/>
  <c r="R15" i="58"/>
  <c r="S15" i="58" s="1"/>
  <c r="T15" i="58" s="1"/>
  <c r="Q15" i="58"/>
  <c r="R166" i="39"/>
  <c r="FS166" i="39"/>
  <c r="GI166" i="39"/>
  <c r="GJ166" i="39" s="1"/>
  <c r="F166" i="39" s="1"/>
  <c r="GJ208" i="39"/>
  <c r="F208" i="39" s="1"/>
  <c r="R184" i="39"/>
  <c r="FS184" i="39"/>
  <c r="GI184" i="39"/>
  <c r="GJ184" i="39" s="1"/>
  <c r="F184" i="39" s="1"/>
  <c r="R224" i="39"/>
  <c r="FS224" i="39"/>
  <c r="GI224" i="39"/>
  <c r="R190" i="39"/>
  <c r="FS190" i="39"/>
  <c r="GI190" i="39"/>
  <c r="GJ190" i="39" s="1"/>
  <c r="F190" i="39" s="1"/>
  <c r="GG349" i="39"/>
  <c r="FP349" i="39"/>
  <c r="R208" i="39"/>
  <c r="FS208" i="39"/>
  <c r="GI208" i="39"/>
  <c r="GG348" i="39"/>
  <c r="FP348" i="39"/>
  <c r="GJ86" i="39"/>
  <c r="F86" i="39" s="1"/>
  <c r="R23" i="58"/>
  <c r="S23" i="58" s="1"/>
  <c r="T23" i="58" s="1"/>
  <c r="Q23" i="58"/>
  <c r="H86" i="58"/>
  <c r="FU467" i="39"/>
  <c r="AN467" i="39"/>
  <c r="GC438" i="39"/>
  <c r="DX438" i="39"/>
  <c r="GG422" i="39"/>
  <c r="FP422" i="39"/>
  <c r="FZ412" i="39"/>
  <c r="CQ412" i="39"/>
  <c r="CQ429" i="39"/>
  <c r="FZ429" i="39"/>
  <c r="CQ370" i="39"/>
  <c r="FZ370" i="39"/>
  <c r="FZ365" i="39"/>
  <c r="CQ365" i="39"/>
  <c r="FW366" i="39"/>
  <c r="BJ366" i="39"/>
  <c r="GE573" i="39"/>
  <c r="ET573" i="39"/>
  <c r="FT348" i="39"/>
  <c r="AC348" i="39"/>
  <c r="GF343" i="39"/>
  <c r="FE343" i="39"/>
  <c r="AC356" i="39"/>
  <c r="FT356" i="39"/>
  <c r="AC578" i="39"/>
  <c r="FT578" i="39"/>
  <c r="GB388" i="39"/>
  <c r="DM388" i="39"/>
  <c r="GB373" i="39"/>
  <c r="DM373" i="39"/>
  <c r="GB431" i="39"/>
  <c r="DM431" i="39"/>
  <c r="GB458" i="39"/>
  <c r="DM458" i="39"/>
  <c r="GF372" i="39"/>
  <c r="FE372" i="39"/>
  <c r="GF462" i="39"/>
  <c r="FE462" i="39"/>
  <c r="GF378" i="39"/>
  <c r="FE378" i="39"/>
  <c r="GF357" i="39"/>
  <c r="FE357" i="39"/>
  <c r="GF442" i="39"/>
  <c r="FE442" i="39"/>
  <c r="GF445" i="39"/>
  <c r="FE445" i="39"/>
  <c r="H109" i="58"/>
  <c r="I109" i="58" s="1"/>
  <c r="J109" i="58" s="1"/>
  <c r="FT378" i="39"/>
  <c r="AY118" i="39"/>
  <c r="FU427" i="39"/>
  <c r="AN427" i="39"/>
  <c r="GC353" i="39"/>
  <c r="DX353" i="39"/>
  <c r="GG479" i="39"/>
  <c r="FP479" i="39"/>
  <c r="FZ488" i="39"/>
  <c r="CQ488" i="39"/>
  <c r="FZ451" i="39"/>
  <c r="CQ451" i="39"/>
  <c r="FZ472" i="39"/>
  <c r="CQ472" i="39"/>
  <c r="FZ386" i="39"/>
  <c r="CQ386" i="39"/>
  <c r="GE440" i="39"/>
  <c r="ET440" i="39"/>
  <c r="FT405" i="39"/>
  <c r="AC405" i="39"/>
  <c r="FT442" i="39"/>
  <c r="AC442" i="39"/>
  <c r="FT404" i="39"/>
  <c r="AC404" i="39"/>
  <c r="AC762" i="39"/>
  <c r="FT762" i="39"/>
  <c r="FX367" i="39"/>
  <c r="BU367" i="39"/>
  <c r="GB436" i="39"/>
  <c r="DM436" i="39"/>
  <c r="GB394" i="39"/>
  <c r="DM394" i="39"/>
  <c r="GB437" i="39"/>
  <c r="DM437" i="39"/>
  <c r="GB506" i="39"/>
  <c r="DM506" i="39"/>
  <c r="GF421" i="39"/>
  <c r="FE421" i="39"/>
  <c r="GF510" i="39"/>
  <c r="FE510" i="39"/>
  <c r="GF399" i="39"/>
  <c r="FE399" i="39"/>
  <c r="GF373" i="39"/>
  <c r="FE373" i="39"/>
  <c r="GF574" i="39"/>
  <c r="FE574" i="39"/>
  <c r="M111" i="58"/>
  <c r="E94" i="39"/>
  <c r="H137" i="58"/>
  <c r="O31" i="58"/>
  <c r="P31" i="58" s="1"/>
  <c r="AN624" i="39"/>
  <c r="FU624" i="39"/>
  <c r="GC395" i="39"/>
  <c r="DX395" i="39"/>
  <c r="FZ407" i="39"/>
  <c r="CQ407" i="39"/>
  <c r="FZ536" i="39"/>
  <c r="CQ536" i="39"/>
  <c r="FZ552" i="39"/>
  <c r="CQ552" i="39"/>
  <c r="FZ391" i="39"/>
  <c r="CQ391" i="39"/>
  <c r="GA392" i="39"/>
  <c r="DB392" i="39"/>
  <c r="GF349" i="39"/>
  <c r="FE349" i="39"/>
  <c r="GF348" i="39"/>
  <c r="FE348" i="39"/>
  <c r="FT362" i="39"/>
  <c r="AC362" i="39"/>
  <c r="FT514" i="39"/>
  <c r="AC514" i="39"/>
  <c r="GB351" i="39"/>
  <c r="DM351" i="39"/>
  <c r="GB389" i="39"/>
  <c r="DM389" i="39"/>
  <c r="GB372" i="39"/>
  <c r="DM372" i="39"/>
  <c r="GB522" i="39"/>
  <c r="DM522" i="39"/>
  <c r="GF526" i="39"/>
  <c r="FE526" i="39"/>
  <c r="GF436" i="39"/>
  <c r="FE436" i="39"/>
  <c r="GF394" i="39"/>
  <c r="FE394" i="39"/>
  <c r="GF415" i="39"/>
  <c r="FE415" i="39"/>
  <c r="I80" i="58"/>
  <c r="J80" i="58" s="1"/>
  <c r="GJ118" i="39"/>
  <c r="F118" i="39" s="1"/>
  <c r="O19" i="47" s="1"/>
  <c r="P19" i="47" s="1"/>
  <c r="G82" i="58"/>
  <c r="F86" i="58" s="1"/>
  <c r="I68" i="58"/>
  <c r="H82" i="58"/>
  <c r="I82" i="58" s="1"/>
  <c r="J82" i="58" s="1"/>
  <c r="GC539" i="39"/>
  <c r="DX539" i="39"/>
  <c r="FZ428" i="39"/>
  <c r="CQ428" i="39"/>
  <c r="FZ413" i="39"/>
  <c r="CQ413" i="39"/>
  <c r="FZ364" i="39"/>
  <c r="CQ364" i="39"/>
  <c r="FZ600" i="39"/>
  <c r="CQ600" i="39"/>
  <c r="FZ434" i="39"/>
  <c r="CQ434" i="39"/>
  <c r="GA414" i="39"/>
  <c r="DB414" i="39"/>
  <c r="GF347" i="39"/>
  <c r="FE347" i="39"/>
  <c r="FT450" i="39"/>
  <c r="AC450" i="39"/>
  <c r="AC644" i="39"/>
  <c r="FT644" i="39"/>
  <c r="AC676" i="39"/>
  <c r="FT676" i="39"/>
  <c r="FT562" i="39"/>
  <c r="AC562" i="39"/>
  <c r="GB570" i="39"/>
  <c r="DM570" i="39"/>
  <c r="GB367" i="39"/>
  <c r="DM367" i="39"/>
  <c r="GB415" i="39"/>
  <c r="DM415" i="39"/>
  <c r="GB410" i="39"/>
  <c r="DM410" i="39"/>
  <c r="GB609" i="39"/>
  <c r="DM609" i="39"/>
  <c r="GF356" i="39"/>
  <c r="FE356" i="39"/>
  <c r="GF351" i="39"/>
  <c r="FE351" i="39"/>
  <c r="FE590" i="39"/>
  <c r="GF590" i="39"/>
  <c r="GF420" i="39"/>
  <c r="FE420" i="39"/>
  <c r="GF437" i="39"/>
  <c r="FE437" i="39"/>
  <c r="AY158" i="39"/>
  <c r="CQ728" i="39"/>
  <c r="FZ728" i="39"/>
  <c r="AC594" i="39"/>
  <c r="FT594" i="39"/>
  <c r="FT530" i="39"/>
  <c r="FT466" i="39"/>
  <c r="AC466" i="39"/>
  <c r="GB442" i="39"/>
  <c r="DM442" i="39"/>
  <c r="GB421" i="39"/>
  <c r="DM421" i="39"/>
  <c r="H107" i="58"/>
  <c r="I107" i="58" s="1"/>
  <c r="J107" i="58" s="1"/>
  <c r="G107" i="58"/>
  <c r="I99" i="58"/>
  <c r="GF606" i="39"/>
  <c r="FE606" i="39"/>
  <c r="GF542" i="39"/>
  <c r="FE542" i="39"/>
  <c r="GF478" i="39"/>
  <c r="FE478" i="39"/>
  <c r="GB453" i="39"/>
  <c r="DM453" i="39"/>
  <c r="FT431" i="39"/>
  <c r="AC431" i="39"/>
  <c r="FZ418" i="39"/>
  <c r="CQ418" i="39"/>
  <c r="GB399" i="39"/>
  <c r="DM399" i="39"/>
  <c r="FT388" i="39"/>
  <c r="AC388" i="39"/>
  <c r="FT367" i="39"/>
  <c r="AC367" i="39"/>
  <c r="FZ354" i="39"/>
  <c r="CQ354" i="39"/>
  <c r="J79" i="58"/>
  <c r="G86" i="58" s="1"/>
  <c r="I86" i="58"/>
  <c r="J86" i="58" s="1"/>
  <c r="FZ655" i="39"/>
  <c r="CQ655" i="39"/>
  <c r="FT546" i="39"/>
  <c r="AC546" i="39"/>
  <c r="FT482" i="39"/>
  <c r="AC482" i="39"/>
  <c r="FZ443" i="39"/>
  <c r="CQ443" i="39"/>
  <c r="GB426" i="39"/>
  <c r="DM426" i="39"/>
  <c r="GB405" i="39"/>
  <c r="DM405" i="39"/>
  <c r="GF389" i="39"/>
  <c r="FE389" i="39"/>
  <c r="FZ380" i="39"/>
  <c r="CQ380" i="39"/>
  <c r="GB362" i="39"/>
  <c r="DM362" i="39"/>
  <c r="AC366" i="39"/>
  <c r="FT366" i="39"/>
  <c r="FT382" i="39"/>
  <c r="AC382" i="39"/>
  <c r="FT398" i="39"/>
  <c r="FT414" i="39"/>
  <c r="FT430" i="39"/>
  <c r="AC430" i="39"/>
  <c r="FT448" i="39"/>
  <c r="AC448" i="39"/>
  <c r="FT478" i="39"/>
  <c r="AC478" i="39"/>
  <c r="FT542" i="39"/>
  <c r="AC542" i="39"/>
  <c r="FT606" i="39"/>
  <c r="FT365" i="39"/>
  <c r="AC365" i="39"/>
  <c r="FT381" i="39"/>
  <c r="AC381" i="39"/>
  <c r="FT397" i="39"/>
  <c r="FT413" i="39"/>
  <c r="AC429" i="39"/>
  <c r="FT429" i="39"/>
  <c r="FT453" i="39"/>
  <c r="FT506" i="39"/>
  <c r="FT570" i="39"/>
  <c r="FT352" i="39"/>
  <c r="AC352" i="39"/>
  <c r="AC368" i="39"/>
  <c r="FT368" i="39"/>
  <c r="FT384" i="39"/>
  <c r="FT400" i="39"/>
  <c r="AC416" i="39"/>
  <c r="FT416" i="39"/>
  <c r="FT432" i="39"/>
  <c r="FT444" i="39"/>
  <c r="FT486" i="39"/>
  <c r="AC486" i="39"/>
  <c r="FT550" i="39"/>
  <c r="AC550" i="39"/>
  <c r="FT612" i="39"/>
  <c r="FT457" i="39"/>
  <c r="AC457" i="39"/>
  <c r="FT473" i="39"/>
  <c r="AC473" i="39"/>
  <c r="FT489" i="39"/>
  <c r="AC489" i="39"/>
  <c r="FT505" i="39"/>
  <c r="AC521" i="39"/>
  <c r="FT521" i="39"/>
  <c r="FT537" i="39"/>
  <c r="AC537" i="39"/>
  <c r="AC553" i="39"/>
  <c r="FT553" i="39"/>
  <c r="FT569" i="39"/>
  <c r="AC569" i="39"/>
  <c r="FT585" i="39"/>
  <c r="FT601" i="39"/>
  <c r="FT633" i="39"/>
  <c r="AC633" i="39"/>
  <c r="AC706" i="39"/>
  <c r="FT706" i="39"/>
  <c r="FT460" i="39"/>
  <c r="FT476" i="39"/>
  <c r="AC476" i="39"/>
  <c r="FT492" i="39"/>
  <c r="AC492" i="39"/>
  <c r="FT508" i="39"/>
  <c r="AC508" i="39"/>
  <c r="FT524" i="39"/>
  <c r="AC524" i="39"/>
  <c r="FT540" i="39"/>
  <c r="AC540" i="39"/>
  <c r="FT556" i="39"/>
  <c r="FT572" i="39"/>
  <c r="AC572" i="39"/>
  <c r="FT588" i="39"/>
  <c r="AC604" i="39"/>
  <c r="FT604" i="39"/>
  <c r="FT639" i="39"/>
  <c r="AC698" i="39"/>
  <c r="FT698" i="39"/>
  <c r="FT463" i="39"/>
  <c r="FT479" i="39"/>
  <c r="AC479" i="39"/>
  <c r="FT495" i="39"/>
  <c r="AC495" i="39"/>
  <c r="FT511" i="39"/>
  <c r="AC511" i="39"/>
  <c r="FT527" i="39"/>
  <c r="AC527" i="39"/>
  <c r="FT543" i="39"/>
  <c r="AC543" i="39"/>
  <c r="FT559" i="39"/>
  <c r="FT575" i="39"/>
  <c r="AC575" i="39"/>
  <c r="FT591" i="39"/>
  <c r="AC591" i="39"/>
  <c r="FT607" i="39"/>
  <c r="AC655" i="39"/>
  <c r="FT655" i="39"/>
  <c r="FT610" i="39"/>
  <c r="AC610" i="39"/>
  <c r="AC626" i="39"/>
  <c r="FT626" i="39"/>
  <c r="FT648" i="39"/>
  <c r="AC673" i="39"/>
  <c r="FT673" i="39"/>
  <c r="AC703" i="39"/>
  <c r="FT703" i="39"/>
  <c r="AC736" i="39"/>
  <c r="FT736" i="39"/>
  <c r="FT617" i="39"/>
  <c r="AC617" i="39"/>
  <c r="FT636" i="39"/>
  <c r="AC636" i="39"/>
  <c r="AC657" i="39"/>
  <c r="FT657" i="39"/>
  <c r="AC691" i="39"/>
  <c r="FT691" i="39"/>
  <c r="AC721" i="39"/>
  <c r="FT721" i="39"/>
  <c r="AC784" i="39"/>
  <c r="FT784" i="39"/>
  <c r="FT620" i="39"/>
  <c r="AC620" i="39"/>
  <c r="FT635" i="39"/>
  <c r="AC635" i="39"/>
  <c r="FT656" i="39"/>
  <c r="AC656" i="39"/>
  <c r="AC688" i="39"/>
  <c r="FT688" i="39"/>
  <c r="AC726" i="39"/>
  <c r="FT726" i="39"/>
  <c r="AC682" i="39"/>
  <c r="FT682" i="39"/>
  <c r="AC716" i="39"/>
  <c r="FT716" i="39"/>
  <c r="AC746" i="39"/>
  <c r="FT746" i="39"/>
  <c r="AC761" i="39"/>
  <c r="FT761" i="39"/>
  <c r="AC813" i="39"/>
  <c r="FT813" i="39"/>
  <c r="AC919" i="39"/>
  <c r="FT919" i="39"/>
  <c r="AC658" i="39"/>
  <c r="FT658" i="39"/>
  <c r="AC674" i="39"/>
  <c r="FT674" i="39"/>
  <c r="AC708" i="39"/>
  <c r="FT708" i="39"/>
  <c r="AC723" i="39"/>
  <c r="FT723" i="39"/>
  <c r="AC753" i="39"/>
  <c r="FT753" i="39"/>
  <c r="AC772" i="39"/>
  <c r="FT772" i="39"/>
  <c r="AC840" i="39"/>
  <c r="FT840" i="39"/>
  <c r="AC748" i="39"/>
  <c r="FT748" i="39"/>
  <c r="AC778" i="39"/>
  <c r="FT778" i="39"/>
  <c r="AC807" i="39"/>
  <c r="FT807" i="39"/>
  <c r="AC790" i="39"/>
  <c r="FT790" i="39"/>
  <c r="AC825" i="39"/>
  <c r="FT825" i="39"/>
  <c r="AC848" i="39"/>
  <c r="FT848" i="39"/>
  <c r="AC788" i="39"/>
  <c r="FT788" i="39"/>
  <c r="FT803" i="39"/>
  <c r="AC803" i="39"/>
  <c r="AC844" i="39"/>
  <c r="FT844" i="39"/>
  <c r="AC871" i="39"/>
  <c r="FT871" i="39"/>
  <c r="AC828" i="39"/>
  <c r="FT828" i="39"/>
  <c r="AC907" i="39"/>
  <c r="FT907" i="39"/>
  <c r="AC858" i="39"/>
  <c r="FT858" i="39"/>
  <c r="AC990" i="39"/>
  <c r="FT990" i="39"/>
  <c r="GB602" i="39"/>
  <c r="DM602" i="39"/>
  <c r="GB538" i="39"/>
  <c r="DM538" i="39"/>
  <c r="GB474" i="39"/>
  <c r="DM474" i="39"/>
  <c r="GB446" i="39"/>
  <c r="DM446" i="39"/>
  <c r="GF426" i="39"/>
  <c r="FE426" i="39"/>
  <c r="FT410" i="39"/>
  <c r="AC410" i="39"/>
  <c r="FZ397" i="39"/>
  <c r="CQ397" i="39"/>
  <c r="GF383" i="39"/>
  <c r="FE383" i="39"/>
  <c r="GF362" i="39"/>
  <c r="FE362" i="39"/>
  <c r="Q24" i="58"/>
  <c r="R24" i="58"/>
  <c r="S24" i="58" s="1"/>
  <c r="T24" i="58" s="1"/>
  <c r="FZ584" i="39"/>
  <c r="CQ584" i="39"/>
  <c r="FZ520" i="39"/>
  <c r="CQ520" i="39"/>
  <c r="FZ456" i="39"/>
  <c r="CQ456" i="39"/>
  <c r="FT437" i="39"/>
  <c r="FZ423" i="39"/>
  <c r="CQ423" i="39"/>
  <c r="GB404" i="39"/>
  <c r="DM404" i="39"/>
  <c r="GF388" i="39"/>
  <c r="FE388" i="39"/>
  <c r="FT373" i="39"/>
  <c r="AC373" i="39"/>
  <c r="FZ359" i="39"/>
  <c r="CQ359" i="39"/>
  <c r="FT355" i="39"/>
  <c r="FT371" i="39"/>
  <c r="FT387" i="39"/>
  <c r="FT403" i="39"/>
  <c r="AC403" i="39"/>
  <c r="GI403" i="39"/>
  <c r="GJ403" i="39" s="1"/>
  <c r="F403" i="39" s="1"/>
  <c r="FT419" i="39"/>
  <c r="FT435" i="39"/>
  <c r="FT449" i="39"/>
  <c r="AC449" i="39"/>
  <c r="FT494" i="39"/>
  <c r="AC494" i="39"/>
  <c r="AC558" i="39"/>
  <c r="FT558" i="39"/>
  <c r="FT354" i="39"/>
  <c r="AC370" i="39"/>
  <c r="FT370" i="39"/>
  <c r="FT386" i="39"/>
  <c r="AC402" i="39"/>
  <c r="FT402" i="39"/>
  <c r="FT418" i="39"/>
  <c r="AC418" i="39"/>
  <c r="FT434" i="39"/>
  <c r="FT458" i="39"/>
  <c r="AC522" i="39"/>
  <c r="FT522" i="39"/>
  <c r="FT586" i="39"/>
  <c r="AC586" i="39"/>
  <c r="FT353" i="39"/>
  <c r="AC353" i="39"/>
  <c r="FT369" i="39"/>
  <c r="AC369" i="39"/>
  <c r="FT385" i="39"/>
  <c r="AC401" i="39"/>
  <c r="FT401" i="39"/>
  <c r="FT417" i="39"/>
  <c r="FT433" i="39"/>
  <c r="FT445" i="39"/>
  <c r="AC445" i="39"/>
  <c r="FT502" i="39"/>
  <c r="AC502" i="39"/>
  <c r="AC566" i="39"/>
  <c r="FT566" i="39"/>
  <c r="FT623" i="39"/>
  <c r="AC623" i="39"/>
  <c r="AC461" i="39"/>
  <c r="FT461" i="39"/>
  <c r="FT477" i="39"/>
  <c r="AC477" i="39"/>
  <c r="FT493" i="39"/>
  <c r="AC493" i="39"/>
  <c r="FT509" i="39"/>
  <c r="AC509" i="39"/>
  <c r="AC525" i="39"/>
  <c r="FT525" i="39"/>
  <c r="FT541" i="39"/>
  <c r="AC541" i="39"/>
  <c r="FT557" i="39"/>
  <c r="FT573" i="39"/>
  <c r="AC573" i="39"/>
  <c r="FT589" i="39"/>
  <c r="AC589" i="39"/>
  <c r="FT605" i="39"/>
  <c r="AC605" i="39"/>
  <c r="FT660" i="39"/>
  <c r="FT447" i="39"/>
  <c r="FT464" i="39"/>
  <c r="AC464" i="39"/>
  <c r="AC480" i="39"/>
  <c r="FT480" i="39"/>
  <c r="FT496" i="39"/>
  <c r="AC496" i="39"/>
  <c r="FT512" i="39"/>
  <c r="AC528" i="39"/>
  <c r="FT528" i="39"/>
  <c r="FT544" i="39"/>
  <c r="AC544" i="39"/>
  <c r="AC560" i="39"/>
  <c r="FT560" i="39"/>
  <c r="AC576" i="39"/>
  <c r="FT576" i="39"/>
  <c r="FT592" i="39"/>
  <c r="FT609" i="39"/>
  <c r="AC609" i="39"/>
  <c r="FT649" i="39"/>
  <c r="AC717" i="39"/>
  <c r="FT717" i="39"/>
  <c r="FT467" i="39"/>
  <c r="FT483" i="39"/>
  <c r="AC483" i="39"/>
  <c r="FT499" i="39"/>
  <c r="AC499" i="39"/>
  <c r="FT515" i="39"/>
  <c r="AC515" i="39"/>
  <c r="AC531" i="39"/>
  <c r="FT531" i="39"/>
  <c r="FT547" i="39"/>
  <c r="FT563" i="39"/>
  <c r="AC579" i="39"/>
  <c r="FT579" i="39"/>
  <c r="AC595" i="39"/>
  <c r="FT595" i="39"/>
  <c r="FT608" i="39"/>
  <c r="AC608" i="39"/>
  <c r="FT665" i="39"/>
  <c r="AC665" i="39"/>
  <c r="FT614" i="39"/>
  <c r="AC614" i="39"/>
  <c r="AC630" i="39"/>
  <c r="FT630" i="39"/>
  <c r="AC653" i="39"/>
  <c r="FT653" i="39"/>
  <c r="AC684" i="39"/>
  <c r="FT684" i="39"/>
  <c r="AC712" i="39"/>
  <c r="FT712" i="39"/>
  <c r="AC755" i="39"/>
  <c r="FT755" i="39"/>
  <c r="FT621" i="39"/>
  <c r="AC621" i="39"/>
  <c r="FT641" i="39"/>
  <c r="AC641" i="39"/>
  <c r="FT663" i="39"/>
  <c r="AC663" i="39"/>
  <c r="AC702" i="39"/>
  <c r="FT702" i="39"/>
  <c r="AC732" i="39"/>
  <c r="FT732" i="39"/>
  <c r="AC797" i="39"/>
  <c r="FT797" i="39"/>
  <c r="AC624" i="39"/>
  <c r="FT624" i="39"/>
  <c r="FT640" i="39"/>
  <c r="AC640" i="39"/>
  <c r="FT661" i="39"/>
  <c r="AC661" i="39"/>
  <c r="AC699" i="39"/>
  <c r="FT699" i="39"/>
  <c r="AC747" i="39"/>
  <c r="FT747" i="39"/>
  <c r="AC671" i="39"/>
  <c r="FT671" i="39"/>
  <c r="AC686" i="39"/>
  <c r="FT686" i="39"/>
  <c r="FT701" i="39"/>
  <c r="AC701" i="39"/>
  <c r="AC720" i="39"/>
  <c r="FT720" i="39"/>
  <c r="AC735" i="39"/>
  <c r="FT735" i="39"/>
  <c r="AC750" i="39"/>
  <c r="FT750" i="39"/>
  <c r="AC765" i="39"/>
  <c r="FT765" i="39"/>
  <c r="AC792" i="39"/>
  <c r="FT792" i="39"/>
  <c r="AC832" i="39"/>
  <c r="FT832" i="39"/>
  <c r="AC939" i="39"/>
  <c r="FT939" i="39"/>
  <c r="FT646" i="39"/>
  <c r="AC646" i="39"/>
  <c r="FT662" i="39"/>
  <c r="AC662" i="39"/>
  <c r="AC679" i="39"/>
  <c r="FT679" i="39"/>
  <c r="AC694" i="39"/>
  <c r="FT694" i="39"/>
  <c r="FT709" i="39"/>
  <c r="AC709" i="39"/>
  <c r="AC728" i="39"/>
  <c r="FT728" i="39"/>
  <c r="AC743" i="39"/>
  <c r="FT743" i="39"/>
  <c r="AC758" i="39"/>
  <c r="FT758" i="39"/>
  <c r="AC773" i="39"/>
  <c r="FT773" i="39"/>
  <c r="AC793" i="39"/>
  <c r="FT793" i="39"/>
  <c r="AC892" i="39"/>
  <c r="FT892" i="39"/>
  <c r="FT733" i="39"/>
  <c r="AC733" i="39"/>
  <c r="AC752" i="39"/>
  <c r="FT752" i="39"/>
  <c r="AC767" i="39"/>
  <c r="FT767" i="39"/>
  <c r="AC780" i="39"/>
  <c r="FT780" i="39"/>
  <c r="AC809" i="39"/>
  <c r="FT809" i="39"/>
  <c r="FT979" i="39"/>
  <c r="AC979" i="39"/>
  <c r="AC796" i="39"/>
  <c r="FT796" i="39"/>
  <c r="AC811" i="39"/>
  <c r="FT811" i="39"/>
  <c r="AC831" i="39"/>
  <c r="FT831" i="39"/>
  <c r="AC849" i="39"/>
  <c r="FT849" i="39"/>
  <c r="AC899" i="39"/>
  <c r="FT899" i="39"/>
  <c r="AC789" i="39"/>
  <c r="FT789" i="39"/>
  <c r="AC808" i="39"/>
  <c r="FT808" i="39"/>
  <c r="AC822" i="39"/>
  <c r="FT822" i="39"/>
  <c r="AC845" i="39"/>
  <c r="FT845" i="39"/>
  <c r="AC876" i="39"/>
  <c r="FT876" i="39"/>
  <c r="AC817" i="39"/>
  <c r="FT817" i="39"/>
  <c r="AC833" i="39"/>
  <c r="FT833" i="39"/>
  <c r="AC886" i="39"/>
  <c r="FT886" i="39"/>
  <c r="AC917" i="39"/>
  <c r="FT917" i="39"/>
  <c r="AC830" i="39"/>
  <c r="FT830" i="39"/>
  <c r="AC847" i="39"/>
  <c r="FT847" i="39"/>
  <c r="AC863" i="39"/>
  <c r="FT863" i="39"/>
  <c r="AC884" i="39"/>
  <c r="FT884" i="39"/>
  <c r="AC912" i="39"/>
  <c r="FT912" i="39"/>
  <c r="AC841" i="39"/>
  <c r="FT841" i="39"/>
  <c r="AC862" i="39"/>
  <c r="FT862" i="39"/>
  <c r="AC883" i="39"/>
  <c r="FT883" i="39"/>
  <c r="AC911" i="39"/>
  <c r="FT911" i="39"/>
  <c r="AC898" i="39"/>
  <c r="FT898" i="39"/>
  <c r="AC914" i="39"/>
  <c r="FT914" i="39"/>
  <c r="AC932" i="39"/>
  <c r="FT932" i="39"/>
  <c r="AC978" i="39"/>
  <c r="FT978" i="39"/>
  <c r="AC865" i="39"/>
  <c r="FT865" i="39"/>
  <c r="AC881" i="39"/>
  <c r="FT881" i="39"/>
  <c r="AC897" i="39"/>
  <c r="FT897" i="39"/>
  <c r="AC913" i="39"/>
  <c r="FT913" i="39"/>
  <c r="AC936" i="39"/>
  <c r="FT936" i="39"/>
  <c r="AC918" i="39"/>
  <c r="FT918" i="39"/>
  <c r="AC938" i="39"/>
  <c r="FT938" i="39"/>
  <c r="AC935" i="39"/>
  <c r="FT935" i="39"/>
  <c r="AC959" i="39"/>
  <c r="FT959" i="39"/>
  <c r="AC958" i="39"/>
  <c r="FT958" i="39"/>
  <c r="AC933" i="39"/>
  <c r="FT933" i="39"/>
  <c r="AC951" i="39"/>
  <c r="FT951" i="39"/>
  <c r="AC965" i="39"/>
  <c r="FT965" i="39"/>
  <c r="AC995" i="39"/>
  <c r="FT995" i="39"/>
  <c r="AC972" i="39"/>
  <c r="FT972" i="39"/>
  <c r="AC989" i="39"/>
  <c r="FT989" i="39"/>
  <c r="AC999" i="39"/>
  <c r="FT999" i="39"/>
  <c r="AC996" i="39"/>
  <c r="FT996" i="39"/>
  <c r="AC992" i="39"/>
  <c r="FT992" i="39"/>
  <c r="FZ353" i="39"/>
  <c r="CQ353" i="39"/>
  <c r="FZ369" i="39"/>
  <c r="CQ369" i="39"/>
  <c r="FZ385" i="39"/>
  <c r="CQ385" i="39"/>
  <c r="FZ401" i="39"/>
  <c r="CQ401" i="39"/>
  <c r="CQ417" i="39"/>
  <c r="FZ417" i="39"/>
  <c r="FZ433" i="39"/>
  <c r="CQ433" i="39"/>
  <c r="FZ455" i="39"/>
  <c r="CQ455" i="39"/>
  <c r="FZ516" i="39"/>
  <c r="CQ516" i="39"/>
  <c r="CQ580" i="39"/>
  <c r="FZ580" i="39"/>
  <c r="CQ749" i="39"/>
  <c r="FZ749" i="39"/>
  <c r="FZ362" i="39"/>
  <c r="CQ362" i="39"/>
  <c r="FZ378" i="39"/>
  <c r="CQ378" i="39"/>
  <c r="FZ394" i="39"/>
  <c r="CQ394" i="39"/>
  <c r="FZ410" i="39"/>
  <c r="CQ410" i="39"/>
  <c r="FZ426" i="39"/>
  <c r="CQ426" i="39"/>
  <c r="FZ442" i="39"/>
  <c r="CQ442" i="39"/>
  <c r="FZ480" i="39"/>
  <c r="CQ480" i="39"/>
  <c r="FZ544" i="39"/>
  <c r="CQ544" i="39"/>
  <c r="FZ607" i="39"/>
  <c r="CQ607" i="39"/>
  <c r="FZ366" i="39"/>
  <c r="CQ366" i="39"/>
  <c r="FZ382" i="39"/>
  <c r="CQ382" i="39"/>
  <c r="FZ398" i="39"/>
  <c r="CQ398" i="39"/>
  <c r="FZ414" i="39"/>
  <c r="CQ414" i="39"/>
  <c r="FZ430" i="39"/>
  <c r="CQ430" i="39"/>
  <c r="FZ446" i="39"/>
  <c r="CQ446" i="39"/>
  <c r="FZ492" i="39"/>
  <c r="CQ492" i="39"/>
  <c r="FZ556" i="39"/>
  <c r="CQ556" i="39"/>
  <c r="FZ613" i="39"/>
  <c r="CQ613" i="39"/>
  <c r="FZ471" i="39"/>
  <c r="CQ471" i="39"/>
  <c r="FZ487" i="39"/>
  <c r="CQ487" i="39"/>
  <c r="FZ503" i="39"/>
  <c r="CQ503" i="39"/>
  <c r="CQ519" i="39"/>
  <c r="FZ519" i="39"/>
  <c r="FZ535" i="39"/>
  <c r="CQ535" i="39"/>
  <c r="FZ551" i="39"/>
  <c r="CQ551" i="39"/>
  <c r="FZ567" i="39"/>
  <c r="CQ567" i="39"/>
  <c r="CQ583" i="39"/>
  <c r="FZ583" i="39"/>
  <c r="FZ599" i="39"/>
  <c r="CQ599" i="39"/>
  <c r="FZ634" i="39"/>
  <c r="CQ634" i="39"/>
  <c r="CQ893" i="39"/>
  <c r="FZ893" i="39"/>
  <c r="FZ454" i="39"/>
  <c r="CQ454" i="39"/>
  <c r="FZ470" i="39"/>
  <c r="CQ470" i="39"/>
  <c r="FZ486" i="39"/>
  <c r="CQ486" i="39"/>
  <c r="FZ502" i="39"/>
  <c r="CQ502" i="39"/>
  <c r="FZ518" i="39"/>
  <c r="CQ518" i="39"/>
  <c r="FZ534" i="39"/>
  <c r="CQ534" i="39"/>
  <c r="FZ550" i="39"/>
  <c r="CQ550" i="39"/>
  <c r="FZ566" i="39"/>
  <c r="CQ566" i="39"/>
  <c r="FZ582" i="39"/>
  <c r="CQ582" i="39"/>
  <c r="FZ598" i="39"/>
  <c r="CQ598" i="39"/>
  <c r="FZ615" i="39"/>
  <c r="CQ615" i="39"/>
  <c r="FZ666" i="39"/>
  <c r="CQ666" i="39"/>
  <c r="CQ730" i="39"/>
  <c r="FZ730" i="39"/>
  <c r="FZ465" i="39"/>
  <c r="CQ465" i="39"/>
  <c r="FZ481" i="39"/>
  <c r="CQ481" i="39"/>
  <c r="FZ497" i="39"/>
  <c r="CQ497" i="39"/>
  <c r="FZ513" i="39"/>
  <c r="CQ513" i="39"/>
  <c r="FZ529" i="39"/>
  <c r="CQ529" i="39"/>
  <c r="FZ545" i="39"/>
  <c r="CQ545" i="39"/>
  <c r="FZ561" i="39"/>
  <c r="CQ561" i="39"/>
  <c r="FZ577" i="39"/>
  <c r="CQ577" i="39"/>
  <c r="FZ593" i="39"/>
  <c r="CQ593" i="39"/>
  <c r="FZ609" i="39"/>
  <c r="CQ609" i="39"/>
  <c r="CQ694" i="39"/>
  <c r="FZ694" i="39"/>
  <c r="FZ616" i="39"/>
  <c r="CQ616" i="39"/>
  <c r="FZ632" i="39"/>
  <c r="CQ632" i="39"/>
  <c r="FZ649" i="39"/>
  <c r="CQ649" i="39"/>
  <c r="CQ680" i="39"/>
  <c r="FZ680" i="39"/>
  <c r="CQ710" i="39"/>
  <c r="FZ710" i="39"/>
  <c r="FZ764" i="39"/>
  <c r="CQ764" i="39"/>
  <c r="FZ631" i="39"/>
  <c r="CQ631" i="39"/>
  <c r="FZ653" i="39"/>
  <c r="CQ653" i="39"/>
  <c r="CQ679" i="39"/>
  <c r="FZ679" i="39"/>
  <c r="FZ708" i="39"/>
  <c r="CQ708" i="39"/>
  <c r="CQ758" i="39"/>
  <c r="FZ758" i="39"/>
  <c r="CQ626" i="39"/>
  <c r="FZ626" i="39"/>
  <c r="FZ646" i="39"/>
  <c r="CQ646" i="39"/>
  <c r="FZ667" i="39"/>
  <c r="CQ667" i="39"/>
  <c r="CQ697" i="39"/>
  <c r="FZ697" i="39"/>
  <c r="CQ734" i="39"/>
  <c r="FZ734" i="39"/>
  <c r="CQ795" i="39"/>
  <c r="FZ795" i="39"/>
  <c r="FZ665" i="39"/>
  <c r="CQ665" i="39"/>
  <c r="FZ684" i="39"/>
  <c r="CQ684" i="39"/>
  <c r="CQ699" i="39"/>
  <c r="FZ699" i="39"/>
  <c r="CQ714" i="39"/>
  <c r="FZ714" i="39"/>
  <c r="CQ729" i="39"/>
  <c r="FZ729" i="39"/>
  <c r="FZ748" i="39"/>
  <c r="CQ748" i="39"/>
  <c r="CQ763" i="39"/>
  <c r="FZ763" i="39"/>
  <c r="FZ778" i="39"/>
  <c r="CQ778" i="39"/>
  <c r="CQ811" i="39"/>
  <c r="FZ811" i="39"/>
  <c r="FZ930" i="39"/>
  <c r="CQ930" i="39"/>
  <c r="FZ648" i="39"/>
  <c r="CQ648" i="39"/>
  <c r="FZ664" i="39"/>
  <c r="CQ664" i="39"/>
  <c r="CQ677" i="39"/>
  <c r="FZ677" i="39"/>
  <c r="CQ696" i="39"/>
  <c r="FZ696" i="39"/>
  <c r="CQ711" i="39"/>
  <c r="FZ711" i="39"/>
  <c r="CQ726" i="39"/>
  <c r="FZ726" i="39"/>
  <c r="CQ741" i="39"/>
  <c r="FZ741" i="39"/>
  <c r="CQ760" i="39"/>
  <c r="FZ760" i="39"/>
  <c r="CQ775" i="39"/>
  <c r="FZ775" i="39"/>
  <c r="CQ789" i="39"/>
  <c r="FZ789" i="39"/>
  <c r="FZ818" i="39"/>
  <c r="CQ818" i="39"/>
  <c r="CQ731" i="39"/>
  <c r="FZ731" i="39"/>
  <c r="FZ746" i="39"/>
  <c r="CQ746" i="39"/>
  <c r="CQ761" i="39"/>
  <c r="FZ761" i="39"/>
  <c r="CQ781" i="39"/>
  <c r="FZ781" i="39"/>
  <c r="CQ805" i="39"/>
  <c r="FZ805" i="39"/>
  <c r="CQ779" i="39"/>
  <c r="FZ779" i="39"/>
  <c r="FZ794" i="39"/>
  <c r="CQ794" i="39"/>
  <c r="CQ809" i="39"/>
  <c r="FZ809" i="39"/>
  <c r="CQ826" i="39"/>
  <c r="FZ826" i="39"/>
  <c r="CQ876" i="39"/>
  <c r="FZ876" i="39"/>
  <c r="CQ923" i="39"/>
  <c r="FZ923" i="39"/>
  <c r="CQ801" i="39"/>
  <c r="FZ801" i="39"/>
  <c r="CQ823" i="39"/>
  <c r="FZ823" i="39"/>
  <c r="CQ842" i="39"/>
  <c r="FZ842" i="39"/>
  <c r="CQ872" i="39"/>
  <c r="FZ872" i="39"/>
  <c r="FZ914" i="39"/>
  <c r="CQ914" i="39"/>
  <c r="CQ821" i="39"/>
  <c r="FZ821" i="39"/>
  <c r="CQ851" i="39"/>
  <c r="FZ851" i="39"/>
  <c r="FZ892" i="39"/>
  <c r="CQ892" i="39"/>
  <c r="CQ968" i="39"/>
  <c r="FZ968" i="39"/>
  <c r="CQ836" i="39"/>
  <c r="FZ836" i="39"/>
  <c r="CQ850" i="39"/>
  <c r="FZ850" i="39"/>
  <c r="CQ874" i="39"/>
  <c r="FZ874" i="39"/>
  <c r="CQ896" i="39"/>
  <c r="FZ896" i="39"/>
  <c r="CQ839" i="39"/>
  <c r="FZ839" i="39"/>
  <c r="CQ856" i="39"/>
  <c r="FZ856" i="39"/>
  <c r="CQ873" i="39"/>
  <c r="FZ873" i="39"/>
  <c r="CQ894" i="39"/>
  <c r="FZ894" i="39"/>
  <c r="CQ952" i="39"/>
  <c r="FZ952" i="39"/>
  <c r="CQ912" i="39"/>
  <c r="FZ912" i="39"/>
  <c r="FZ934" i="39"/>
  <c r="CQ934" i="39"/>
  <c r="CQ972" i="39"/>
  <c r="FZ972" i="39"/>
  <c r="CQ863" i="39"/>
  <c r="FZ863" i="39"/>
  <c r="CQ879" i="39"/>
  <c r="FZ879" i="39"/>
  <c r="CQ895" i="39"/>
  <c r="FZ895" i="39"/>
  <c r="CQ911" i="39"/>
  <c r="FZ911" i="39"/>
  <c r="CQ931" i="39"/>
  <c r="FZ931" i="39"/>
  <c r="CQ920" i="39"/>
  <c r="FZ920" i="39"/>
  <c r="CQ933" i="39"/>
  <c r="FZ933" i="39"/>
  <c r="CQ950" i="39"/>
  <c r="FZ950" i="39"/>
  <c r="CQ975" i="39"/>
  <c r="FZ975" i="39"/>
  <c r="CQ941" i="39"/>
  <c r="FZ941" i="39"/>
  <c r="CQ961" i="39"/>
  <c r="FZ961" i="39"/>
  <c r="CQ958" i="39"/>
  <c r="FZ958" i="39"/>
  <c r="CQ935" i="39"/>
  <c r="FZ935" i="39"/>
  <c r="CQ949" i="39"/>
  <c r="FZ949" i="39"/>
  <c r="CQ967" i="39"/>
  <c r="FZ967" i="39"/>
  <c r="CQ970" i="39"/>
  <c r="FZ970" i="39"/>
  <c r="CQ999" i="39"/>
  <c r="FZ999" i="39"/>
  <c r="CQ983" i="39"/>
  <c r="FZ983" i="39"/>
  <c r="CQ987" i="39"/>
  <c r="FZ987" i="39"/>
  <c r="CQ984" i="39"/>
  <c r="FZ984" i="39"/>
  <c r="CQ998" i="39"/>
  <c r="FZ998" i="39"/>
  <c r="GB366" i="39"/>
  <c r="DM366" i="39"/>
  <c r="GB382" i="39"/>
  <c r="DM382" i="39"/>
  <c r="GB398" i="39"/>
  <c r="DM398" i="39"/>
  <c r="GB414" i="39"/>
  <c r="DM414" i="39"/>
  <c r="GB430" i="39"/>
  <c r="DM430" i="39"/>
  <c r="GB444" i="39"/>
  <c r="DM444" i="39"/>
  <c r="GB486" i="39"/>
  <c r="DM486" i="39"/>
  <c r="GB550" i="39"/>
  <c r="DM550" i="39"/>
  <c r="GB615" i="39"/>
  <c r="DM615" i="39"/>
  <c r="GB364" i="39"/>
  <c r="DM364" i="39"/>
  <c r="GB380" i="39"/>
  <c r="DM380" i="39"/>
  <c r="DM396" i="39"/>
  <c r="GB396" i="39"/>
  <c r="GB412" i="39"/>
  <c r="DM412" i="39"/>
  <c r="GB428" i="39"/>
  <c r="DM428" i="39"/>
  <c r="GB443" i="39"/>
  <c r="DM443" i="39"/>
  <c r="GB482" i="39"/>
  <c r="DM482" i="39"/>
  <c r="GB546" i="39"/>
  <c r="DM546" i="39"/>
  <c r="GB652" i="39"/>
  <c r="DM652" i="39"/>
  <c r="GB358" i="39"/>
  <c r="DM358" i="39"/>
  <c r="GB374" i="39"/>
  <c r="DM374" i="39"/>
  <c r="GB390" i="39"/>
  <c r="DM390" i="39"/>
  <c r="GB406" i="39"/>
  <c r="DM406" i="39"/>
  <c r="GB422" i="39"/>
  <c r="DM422" i="39"/>
  <c r="GB438" i="39"/>
  <c r="DM438" i="39"/>
  <c r="GB462" i="39"/>
  <c r="DM462" i="39"/>
  <c r="GB526" i="39"/>
  <c r="DM526" i="39"/>
  <c r="DM590" i="39"/>
  <c r="GB590" i="39"/>
  <c r="GB457" i="39"/>
  <c r="DM457" i="39"/>
  <c r="GB473" i="39"/>
  <c r="DM473" i="39"/>
  <c r="GB489" i="39"/>
  <c r="DM489" i="39"/>
  <c r="GB505" i="39"/>
  <c r="DM505" i="39"/>
  <c r="GB521" i="39"/>
  <c r="DM521" i="39"/>
  <c r="GB537" i="39"/>
  <c r="DM537" i="39"/>
  <c r="GB553" i="39"/>
  <c r="DM553" i="39"/>
  <c r="GB569" i="39"/>
  <c r="DM569" i="39"/>
  <c r="GB585" i="39"/>
  <c r="DM585" i="39"/>
  <c r="GB601" i="39"/>
  <c r="DM601" i="39"/>
  <c r="GB627" i="39"/>
  <c r="DM627" i="39"/>
  <c r="GB452" i="39"/>
  <c r="DM452" i="39"/>
  <c r="GB468" i="39"/>
  <c r="DM468" i="39"/>
  <c r="GB484" i="39"/>
  <c r="DM484" i="39"/>
  <c r="GB500" i="39"/>
  <c r="DM500" i="39"/>
  <c r="GB516" i="39"/>
  <c r="DM516" i="39"/>
  <c r="GB532" i="39"/>
  <c r="DM532" i="39"/>
  <c r="GB548" i="39"/>
  <c r="DM548" i="39"/>
  <c r="GB564" i="39"/>
  <c r="DM564" i="39"/>
  <c r="GB580" i="39"/>
  <c r="DM580" i="39"/>
  <c r="GB596" i="39"/>
  <c r="DM596" i="39"/>
  <c r="DM612" i="39"/>
  <c r="GB612" i="39"/>
  <c r="GB668" i="39"/>
  <c r="DM668" i="39"/>
  <c r="DM908" i="39"/>
  <c r="GB908" i="39"/>
  <c r="GB471" i="39"/>
  <c r="DM471" i="39"/>
  <c r="GB487" i="39"/>
  <c r="DM487" i="39"/>
  <c r="GB503" i="39"/>
  <c r="DM503" i="39"/>
  <c r="GB519" i="39"/>
  <c r="DM519" i="39"/>
  <c r="GB535" i="39"/>
  <c r="DM535" i="39"/>
  <c r="GB551" i="39"/>
  <c r="DM551" i="39"/>
  <c r="GB567" i="39"/>
  <c r="DM567" i="39"/>
  <c r="GB583" i="39"/>
  <c r="DM583" i="39"/>
  <c r="GB599" i="39"/>
  <c r="DM599" i="39"/>
  <c r="GB636" i="39"/>
  <c r="DM636" i="39"/>
  <c r="DM698" i="39"/>
  <c r="GB698" i="39"/>
  <c r="GB614" i="39"/>
  <c r="DM614" i="39"/>
  <c r="GB630" i="39"/>
  <c r="DM630" i="39"/>
  <c r="GB651" i="39"/>
  <c r="DM651" i="39"/>
  <c r="DM673" i="39"/>
  <c r="GB673" i="39"/>
  <c r="DM703" i="39"/>
  <c r="GB703" i="39"/>
  <c r="DM726" i="39"/>
  <c r="GB726" i="39"/>
  <c r="GB621" i="39"/>
  <c r="DM621" i="39"/>
  <c r="GB639" i="39"/>
  <c r="DM639" i="39"/>
  <c r="GB660" i="39"/>
  <c r="DM660" i="39"/>
  <c r="DM702" i="39"/>
  <c r="GB702" i="39"/>
  <c r="DM740" i="39"/>
  <c r="GB740" i="39"/>
  <c r="DM782" i="39"/>
  <c r="GB782" i="39"/>
  <c r="GB632" i="39"/>
  <c r="DM632" i="39"/>
  <c r="DM653" i="39"/>
  <c r="GB653" i="39"/>
  <c r="DM678" i="39"/>
  <c r="GB678" i="39"/>
  <c r="DM718" i="39"/>
  <c r="GB718" i="39"/>
  <c r="DM777" i="39"/>
  <c r="GB777" i="39"/>
  <c r="DM671" i="39"/>
  <c r="GB671" i="39"/>
  <c r="DM686" i="39"/>
  <c r="GB686" i="39"/>
  <c r="DM701" i="39"/>
  <c r="GB701" i="39"/>
  <c r="DM720" i="39"/>
  <c r="GB720" i="39"/>
  <c r="DM735" i="39"/>
  <c r="GB735" i="39"/>
  <c r="DM750" i="39"/>
  <c r="GB750" i="39"/>
  <c r="DM765" i="39"/>
  <c r="GB765" i="39"/>
  <c r="DM786" i="39"/>
  <c r="GB786" i="39"/>
  <c r="DM813" i="39"/>
  <c r="GB813" i="39"/>
  <c r="GB642" i="39"/>
  <c r="DM642" i="39"/>
  <c r="GB658" i="39"/>
  <c r="DM658" i="39"/>
  <c r="DM674" i="39"/>
  <c r="GB674" i="39"/>
  <c r="DM689" i="39"/>
  <c r="GB689" i="39"/>
  <c r="DM708" i="39"/>
  <c r="GB708" i="39"/>
  <c r="DM723" i="39"/>
  <c r="GB723" i="39"/>
  <c r="DM738" i="39"/>
  <c r="GB738" i="39"/>
  <c r="DM753" i="39"/>
  <c r="GB753" i="39"/>
  <c r="DM772" i="39"/>
  <c r="GB772" i="39"/>
  <c r="DM791" i="39"/>
  <c r="GB791" i="39"/>
  <c r="DM822" i="39"/>
  <c r="GB822" i="39"/>
  <c r="DM727" i="39"/>
  <c r="GB727" i="39"/>
  <c r="DM742" i="39"/>
  <c r="GB742" i="39"/>
  <c r="DM757" i="39"/>
  <c r="GB757" i="39"/>
  <c r="DM776" i="39"/>
  <c r="GB776" i="39"/>
  <c r="DM798" i="39"/>
  <c r="GB798" i="39"/>
  <c r="DM835" i="39"/>
  <c r="GB835" i="39"/>
  <c r="DM927" i="39"/>
  <c r="GB927" i="39"/>
  <c r="DM796" i="39"/>
  <c r="GB796" i="39"/>
  <c r="DM811" i="39"/>
  <c r="GB811" i="39"/>
  <c r="DM828" i="39"/>
  <c r="GB828" i="39"/>
  <c r="DM849" i="39"/>
  <c r="GB849" i="39"/>
  <c r="DM907" i="39"/>
  <c r="GB907" i="39"/>
  <c r="DM789" i="39"/>
  <c r="GB789" i="39"/>
  <c r="DM808" i="39"/>
  <c r="GB808" i="39"/>
  <c r="DM827" i="39"/>
  <c r="GB827" i="39"/>
  <c r="DM845" i="39"/>
  <c r="GB845" i="39"/>
  <c r="DM900" i="39"/>
  <c r="GB900" i="39"/>
  <c r="DM825" i="39"/>
  <c r="GB825" i="39"/>
  <c r="DM855" i="39"/>
  <c r="GB855" i="39"/>
  <c r="DM894" i="39"/>
  <c r="GB894" i="39"/>
  <c r="DM949" i="39"/>
  <c r="GB949" i="39"/>
  <c r="DM830" i="39"/>
  <c r="GB830" i="39"/>
  <c r="DM847" i="39"/>
  <c r="GB847" i="39"/>
  <c r="DM860" i="39"/>
  <c r="GB860" i="39"/>
  <c r="DM882" i="39"/>
  <c r="GB882" i="39"/>
  <c r="DM912" i="39"/>
  <c r="GB912" i="39"/>
  <c r="DM969" i="39"/>
  <c r="GB969" i="39"/>
  <c r="DM859" i="39"/>
  <c r="GB859" i="39"/>
  <c r="DM880" i="39"/>
  <c r="GB880" i="39"/>
  <c r="DM903" i="39"/>
  <c r="GB903" i="39"/>
  <c r="DM950" i="39"/>
  <c r="GB950" i="39"/>
  <c r="DM910" i="39"/>
  <c r="GB910" i="39"/>
  <c r="DM929" i="39"/>
  <c r="GB929" i="39"/>
  <c r="DM856" i="39"/>
  <c r="GB856" i="39"/>
  <c r="DM869" i="39"/>
  <c r="GB869" i="39"/>
  <c r="DM885" i="39"/>
  <c r="GB885" i="39"/>
  <c r="DM901" i="39"/>
  <c r="GB901" i="39"/>
  <c r="DM917" i="39"/>
  <c r="GB917" i="39"/>
  <c r="DM939" i="39"/>
  <c r="GB939" i="39"/>
  <c r="DM926" i="39"/>
  <c r="GB926" i="39"/>
  <c r="DM948" i="39"/>
  <c r="GB948" i="39"/>
  <c r="DM964" i="39"/>
  <c r="GB964" i="39"/>
  <c r="DM938" i="39"/>
  <c r="GB938" i="39"/>
  <c r="DM959" i="39"/>
  <c r="GB959" i="39"/>
  <c r="DM947" i="39"/>
  <c r="GB947" i="39"/>
  <c r="DM978" i="39"/>
  <c r="GB978" i="39"/>
  <c r="DM941" i="39"/>
  <c r="GB941" i="39"/>
  <c r="DM957" i="39"/>
  <c r="GB957" i="39"/>
  <c r="DM991" i="39"/>
  <c r="GB991" i="39"/>
  <c r="DM976" i="39"/>
  <c r="GB976" i="39"/>
  <c r="DM971" i="39"/>
  <c r="GB971" i="39"/>
  <c r="DM984" i="39"/>
  <c r="GB984" i="39"/>
  <c r="DM998" i="39"/>
  <c r="GB998" i="39"/>
  <c r="DM994" i="39"/>
  <c r="GB994" i="39"/>
  <c r="GF361" i="39"/>
  <c r="FE361" i="39"/>
  <c r="GF377" i="39"/>
  <c r="FE377" i="39"/>
  <c r="GF393" i="39"/>
  <c r="FE393" i="39"/>
  <c r="GF409" i="39"/>
  <c r="FE409" i="39"/>
  <c r="GF425" i="39"/>
  <c r="FE425" i="39"/>
  <c r="GF441" i="39"/>
  <c r="FE441" i="39"/>
  <c r="FE458" i="39"/>
  <c r="GF458" i="39"/>
  <c r="GF522" i="39"/>
  <c r="FE522" i="39"/>
  <c r="GF586" i="39"/>
  <c r="FE586" i="39"/>
  <c r="GF354" i="39"/>
  <c r="FE354" i="39"/>
  <c r="GF370" i="39"/>
  <c r="FE370" i="39"/>
  <c r="GF386" i="39"/>
  <c r="FE386" i="39"/>
  <c r="FE402" i="39"/>
  <c r="GF402" i="39"/>
  <c r="GF418" i="39"/>
  <c r="FE418" i="39"/>
  <c r="GF434" i="39"/>
  <c r="FE434" i="39"/>
  <c r="GF454" i="39"/>
  <c r="FE454" i="39"/>
  <c r="GF518" i="39"/>
  <c r="FE518" i="39"/>
  <c r="GF582" i="39"/>
  <c r="FE582" i="39"/>
  <c r="FE736" i="39"/>
  <c r="GF736" i="39"/>
  <c r="GF358" i="39"/>
  <c r="FE358" i="39"/>
  <c r="GF374" i="39"/>
  <c r="FE374" i="39"/>
  <c r="GF390" i="39"/>
  <c r="FE390" i="39"/>
  <c r="GF406" i="39"/>
  <c r="FE406" i="39"/>
  <c r="GF422" i="39"/>
  <c r="FE422" i="39"/>
  <c r="GF438" i="39"/>
  <c r="FE438" i="39"/>
  <c r="GF482" i="39"/>
  <c r="FE482" i="39"/>
  <c r="GF546" i="39"/>
  <c r="FE546" i="39"/>
  <c r="GF457" i="39"/>
  <c r="FE457" i="39"/>
  <c r="GF473" i="39"/>
  <c r="FE473" i="39"/>
  <c r="GF489" i="39"/>
  <c r="FE489" i="39"/>
  <c r="GF505" i="39"/>
  <c r="FE505" i="39"/>
  <c r="GF521" i="39"/>
  <c r="FE521" i="39"/>
  <c r="GF537" i="39"/>
  <c r="FE537" i="39"/>
  <c r="GF553" i="39"/>
  <c r="FE553" i="39"/>
  <c r="GF569" i="39"/>
  <c r="FE569" i="39"/>
  <c r="GF585" i="39"/>
  <c r="FE585" i="39"/>
  <c r="GF601" i="39"/>
  <c r="FE601" i="39"/>
  <c r="GF631" i="39"/>
  <c r="FE631" i="39"/>
  <c r="FE793" i="39"/>
  <c r="GF793" i="39"/>
  <c r="GF460" i="39"/>
  <c r="FE460" i="39"/>
  <c r="GF476" i="39"/>
  <c r="FE476" i="39"/>
  <c r="GF492" i="39"/>
  <c r="FE492" i="39"/>
  <c r="GF508" i="39"/>
  <c r="FE508" i="39"/>
  <c r="GF524" i="39"/>
  <c r="FE524" i="39"/>
  <c r="GF540" i="39"/>
  <c r="FE540" i="39"/>
  <c r="GF556" i="39"/>
  <c r="FE556" i="39"/>
  <c r="GF572" i="39"/>
  <c r="FE572" i="39"/>
  <c r="GF588" i="39"/>
  <c r="FE588" i="39"/>
  <c r="GF604" i="39"/>
  <c r="FE604" i="39"/>
  <c r="GF651" i="39"/>
  <c r="FE651" i="39"/>
  <c r="FE755" i="39"/>
  <c r="GF755" i="39"/>
  <c r="GF463" i="39"/>
  <c r="FE463" i="39"/>
  <c r="GF479" i="39"/>
  <c r="FE479" i="39"/>
  <c r="GF495" i="39"/>
  <c r="FE495" i="39"/>
  <c r="GF511" i="39"/>
  <c r="FE511" i="39"/>
  <c r="GF527" i="39"/>
  <c r="FE527" i="39"/>
  <c r="GF543" i="39"/>
  <c r="FE543" i="39"/>
  <c r="GF559" i="39"/>
  <c r="FE559" i="39"/>
  <c r="GF575" i="39"/>
  <c r="FE575" i="39"/>
  <c r="GF591" i="39"/>
  <c r="FE591" i="39"/>
  <c r="GF609" i="39"/>
  <c r="FE609" i="39"/>
  <c r="GF683" i="39"/>
  <c r="FE683" i="39"/>
  <c r="GF610" i="39"/>
  <c r="FE610" i="39"/>
  <c r="GF626" i="39"/>
  <c r="FE626" i="39"/>
  <c r="GF644" i="39"/>
  <c r="FE644" i="39"/>
  <c r="GF669" i="39"/>
  <c r="FE669" i="39"/>
  <c r="GF707" i="39"/>
  <c r="FE707" i="39"/>
  <c r="FE770" i="39"/>
  <c r="GF770" i="39"/>
  <c r="GF621" i="39"/>
  <c r="FE621" i="39"/>
  <c r="GF637" i="39"/>
  <c r="FE637" i="39"/>
  <c r="GF659" i="39"/>
  <c r="FE659" i="39"/>
  <c r="GF677" i="39"/>
  <c r="FE677" i="39"/>
  <c r="FE706" i="39"/>
  <c r="GF706" i="39"/>
  <c r="FE766" i="39"/>
  <c r="GF766" i="39"/>
  <c r="GF628" i="39"/>
  <c r="FE628" i="39"/>
  <c r="GF652" i="39"/>
  <c r="FE652" i="39"/>
  <c r="FE673" i="39"/>
  <c r="GF673" i="39"/>
  <c r="FE703" i="39"/>
  <c r="GF703" i="39"/>
  <c r="FE740" i="39"/>
  <c r="GF740" i="39"/>
  <c r="FE801" i="39"/>
  <c r="GF801" i="39"/>
  <c r="GF667" i="39"/>
  <c r="FE667" i="39"/>
  <c r="FE682" i="39"/>
  <c r="GF682" i="39"/>
  <c r="FE697" i="39"/>
  <c r="GF697" i="39"/>
  <c r="FE716" i="39"/>
  <c r="GF716" i="39"/>
  <c r="GF731" i="39"/>
  <c r="FE731" i="39"/>
  <c r="FE746" i="39"/>
  <c r="GF746" i="39"/>
  <c r="FE761" i="39"/>
  <c r="GF761" i="39"/>
  <c r="GF779" i="39"/>
  <c r="FE779" i="39"/>
  <c r="FE807" i="39"/>
  <c r="GF807" i="39"/>
  <c r="FE862" i="39"/>
  <c r="GF862" i="39"/>
  <c r="GF646" i="39"/>
  <c r="FE646" i="39"/>
  <c r="GF662" i="39"/>
  <c r="FE662" i="39"/>
  <c r="FE679" i="39"/>
  <c r="GF679" i="39"/>
  <c r="FE694" i="39"/>
  <c r="GF694" i="39"/>
  <c r="GF709" i="39"/>
  <c r="FE709" i="39"/>
  <c r="FE728" i="39"/>
  <c r="GF728" i="39"/>
  <c r="GF743" i="39"/>
  <c r="FE743" i="39"/>
  <c r="FE758" i="39"/>
  <c r="GF758" i="39"/>
  <c r="FE773" i="39"/>
  <c r="GF773" i="39"/>
  <c r="FE806" i="39"/>
  <c r="GF806" i="39"/>
  <c r="FE727" i="39"/>
  <c r="GF727" i="39"/>
  <c r="FE742" i="39"/>
  <c r="GF742" i="39"/>
  <c r="FE757" i="39"/>
  <c r="GF757" i="39"/>
  <c r="FE776" i="39"/>
  <c r="GF776" i="39"/>
  <c r="FE802" i="39"/>
  <c r="GF802" i="39"/>
  <c r="FE872" i="39"/>
  <c r="GF872" i="39"/>
  <c r="FE796" i="39"/>
  <c r="GF796" i="39"/>
  <c r="GF811" i="39"/>
  <c r="FE811" i="39"/>
  <c r="FE832" i="39"/>
  <c r="GF832" i="39"/>
  <c r="FE882" i="39"/>
  <c r="GF882" i="39"/>
  <c r="FE924" i="39"/>
  <c r="GF924" i="39"/>
  <c r="FE799" i="39"/>
  <c r="GF799" i="39"/>
  <c r="FE814" i="39"/>
  <c r="GF814" i="39"/>
  <c r="FE836" i="39"/>
  <c r="GF836" i="39"/>
  <c r="GF883" i="39"/>
  <c r="FE883" i="39"/>
  <c r="FE822" i="39"/>
  <c r="GF822" i="39"/>
  <c r="FE848" i="39"/>
  <c r="GF848" i="39"/>
  <c r="FE871" i="39"/>
  <c r="GF871" i="39"/>
  <c r="FE929" i="39"/>
  <c r="GF929" i="39"/>
  <c r="FE826" i="39"/>
  <c r="GF826" i="39"/>
  <c r="FE842" i="39"/>
  <c r="GF842" i="39"/>
  <c r="GF859" i="39"/>
  <c r="FE859" i="39"/>
  <c r="FE880" i="39"/>
  <c r="GF880" i="39"/>
  <c r="FE900" i="39"/>
  <c r="GF900" i="39"/>
  <c r="FE925" i="39"/>
  <c r="GF925" i="39"/>
  <c r="FE858" i="39"/>
  <c r="GF858" i="39"/>
  <c r="GF879" i="39"/>
  <c r="FE879" i="39"/>
  <c r="FE899" i="39"/>
  <c r="GF899" i="39"/>
  <c r="FE902" i="39"/>
  <c r="GF902" i="39"/>
  <c r="GF917" i="39"/>
  <c r="FE917" i="39"/>
  <c r="GF935" i="39"/>
  <c r="FE935" i="39"/>
  <c r="FE856" i="39"/>
  <c r="GF856" i="39"/>
  <c r="GF869" i="39"/>
  <c r="FE869" i="39"/>
  <c r="GF885" i="39"/>
  <c r="FE885" i="39"/>
  <c r="FE901" i="39"/>
  <c r="GF901" i="39"/>
  <c r="FE916" i="39"/>
  <c r="GF916" i="39"/>
  <c r="GF943" i="39"/>
  <c r="FE943" i="39"/>
  <c r="FE926" i="39"/>
  <c r="GF926" i="39"/>
  <c r="FE944" i="39"/>
  <c r="GF944" i="39"/>
  <c r="FE967" i="39"/>
  <c r="GF967" i="39"/>
  <c r="FE948" i="39"/>
  <c r="GF948" i="39"/>
  <c r="FE963" i="39"/>
  <c r="GF963" i="39"/>
  <c r="FE959" i="39"/>
  <c r="GF959" i="39"/>
  <c r="GF937" i="39"/>
  <c r="FE937" i="39"/>
  <c r="FE956" i="39"/>
  <c r="GF956" i="39"/>
  <c r="FE969" i="39"/>
  <c r="GF969" i="39"/>
  <c r="FE999" i="39"/>
  <c r="GF999" i="39"/>
  <c r="FE977" i="39"/>
  <c r="GF977" i="39"/>
  <c r="FE971" i="39"/>
  <c r="GF971" i="39"/>
  <c r="GF991" i="39"/>
  <c r="FE991" i="39"/>
  <c r="GF985" i="39"/>
  <c r="FE985" i="39"/>
  <c r="FE982" i="39"/>
  <c r="GF982" i="39"/>
  <c r="FE1000" i="39"/>
  <c r="GF1000" i="39"/>
  <c r="GA667" i="39"/>
  <c r="DB667" i="39"/>
  <c r="AN531" i="39"/>
  <c r="FU531" i="39"/>
  <c r="GA452" i="39"/>
  <c r="DB452" i="39"/>
  <c r="GA435" i="39"/>
  <c r="DB435" i="39"/>
  <c r="FP401" i="39"/>
  <c r="GG401" i="39"/>
  <c r="FU363" i="39"/>
  <c r="AN363" i="39"/>
  <c r="FS340" i="39"/>
  <c r="GI340" i="39"/>
  <c r="GJ340" i="39" s="1"/>
  <c r="F340" i="39" s="1"/>
  <c r="R324" i="39"/>
  <c r="FS324" i="39"/>
  <c r="E324" i="39" s="1"/>
  <c r="GI324" i="39"/>
  <c r="FS308" i="39"/>
  <c r="GI308" i="39"/>
  <c r="GJ308" i="39" s="1"/>
  <c r="F308" i="39" s="1"/>
  <c r="FS292" i="39"/>
  <c r="GI292" i="39"/>
  <c r="GJ292" i="39" s="1"/>
  <c r="F292" i="39" s="1"/>
  <c r="R276" i="39"/>
  <c r="FS276" i="39"/>
  <c r="GI276" i="39"/>
  <c r="GJ276" i="39" s="1"/>
  <c r="F276" i="39" s="1"/>
  <c r="FS260" i="39"/>
  <c r="GI260" i="39"/>
  <c r="GJ260" i="39" s="1"/>
  <c r="F260" i="39" s="1"/>
  <c r="O20" i="47" s="1"/>
  <c r="P20" i="47" s="1"/>
  <c r="FS244" i="39"/>
  <c r="GI244" i="39"/>
  <c r="GJ244" i="39" s="1"/>
  <c r="F244" i="39" s="1"/>
  <c r="FS220" i="39"/>
  <c r="GI220" i="39"/>
  <c r="GJ220" i="39" s="1"/>
  <c r="F220" i="39" s="1"/>
  <c r="FS188" i="39"/>
  <c r="GI188" i="39"/>
  <c r="GJ188" i="39" s="1"/>
  <c r="F188" i="39" s="1"/>
  <c r="R156" i="39"/>
  <c r="FS156" i="39"/>
  <c r="GI156" i="39"/>
  <c r="GJ156" i="39" s="1"/>
  <c r="F156" i="39" s="1"/>
  <c r="FS124" i="39"/>
  <c r="GI124" i="39"/>
  <c r="GJ124" i="39" s="1"/>
  <c r="F124" i="39" s="1"/>
  <c r="FS92" i="39"/>
  <c r="GI92" i="39"/>
  <c r="GJ92" i="39" s="1"/>
  <c r="F92" i="39" s="1"/>
  <c r="FS60" i="39"/>
  <c r="R60" i="39" s="1"/>
  <c r="GI60" i="39"/>
  <c r="GJ60" i="39" s="1"/>
  <c r="F60" i="39" s="1"/>
  <c r="FS28" i="39"/>
  <c r="R28" i="39" s="1"/>
  <c r="GI28" i="39"/>
  <c r="GJ28" i="39" s="1"/>
  <c r="F28" i="39" s="1"/>
  <c r="GC369" i="39"/>
  <c r="DX369" i="39"/>
  <c r="GC433" i="39"/>
  <c r="DX433" i="39"/>
  <c r="GC363" i="39"/>
  <c r="DX363" i="39"/>
  <c r="GC427" i="39"/>
  <c r="DX427" i="39"/>
  <c r="GC571" i="39"/>
  <c r="DX571" i="39"/>
  <c r="GC400" i="39"/>
  <c r="DX400" i="39"/>
  <c r="GC555" i="39"/>
  <c r="DX555" i="39"/>
  <c r="GC362" i="39"/>
  <c r="DX362" i="39"/>
  <c r="GC378" i="39"/>
  <c r="DX378" i="39"/>
  <c r="GC394" i="39"/>
  <c r="DX394" i="39"/>
  <c r="GC410" i="39"/>
  <c r="DX410" i="39"/>
  <c r="GC426" i="39"/>
  <c r="DX426" i="39"/>
  <c r="GC442" i="39"/>
  <c r="DX442" i="39"/>
  <c r="GC487" i="39"/>
  <c r="DX487" i="39"/>
  <c r="GC551" i="39"/>
  <c r="DX551" i="39"/>
  <c r="GC617" i="39"/>
  <c r="DX617" i="39"/>
  <c r="GC361" i="39"/>
  <c r="DX361" i="39"/>
  <c r="GC377" i="39"/>
  <c r="DX377" i="39"/>
  <c r="GC393" i="39"/>
  <c r="DX393" i="39"/>
  <c r="GC409" i="39"/>
  <c r="DX409" i="39"/>
  <c r="GC425" i="39"/>
  <c r="DX425" i="39"/>
  <c r="GC441" i="39"/>
  <c r="DX441" i="39"/>
  <c r="GC467" i="39"/>
  <c r="DX467" i="39"/>
  <c r="GC531" i="39"/>
  <c r="DX531" i="39"/>
  <c r="GC595" i="39"/>
  <c r="DX595" i="39"/>
  <c r="GC364" i="39"/>
  <c r="DX364" i="39"/>
  <c r="GC380" i="39"/>
  <c r="DX380" i="39"/>
  <c r="DX396" i="39"/>
  <c r="GC396" i="39"/>
  <c r="GC412" i="39"/>
  <c r="DX412" i="39"/>
  <c r="GC428" i="39"/>
  <c r="DX428" i="39"/>
  <c r="GC450" i="39"/>
  <c r="DX450" i="39"/>
  <c r="GC495" i="39"/>
  <c r="DX495" i="39"/>
  <c r="GC559" i="39"/>
  <c r="DX559" i="39"/>
  <c r="GC642" i="39"/>
  <c r="DX642" i="39"/>
  <c r="GC466" i="39"/>
  <c r="DX466" i="39"/>
  <c r="GC482" i="39"/>
  <c r="DX482" i="39"/>
  <c r="GC498" i="39"/>
  <c r="DX498" i="39"/>
  <c r="GC514" i="39"/>
  <c r="DX514" i="39"/>
  <c r="GC530" i="39"/>
  <c r="DX530" i="39"/>
  <c r="GC546" i="39"/>
  <c r="DX546" i="39"/>
  <c r="GC562" i="39"/>
  <c r="DX562" i="39"/>
  <c r="GC578" i="39"/>
  <c r="DX578" i="39"/>
  <c r="GC594" i="39"/>
  <c r="DX594" i="39"/>
  <c r="GC609" i="39"/>
  <c r="DX609" i="39"/>
  <c r="GC648" i="39"/>
  <c r="DX648" i="39"/>
  <c r="DX718" i="39"/>
  <c r="GC718" i="39"/>
  <c r="GC448" i="39"/>
  <c r="DX448" i="39"/>
  <c r="GC461" i="39"/>
  <c r="DX461" i="39"/>
  <c r="GC477" i="39"/>
  <c r="DX477" i="39"/>
  <c r="GC493" i="39"/>
  <c r="DX493" i="39"/>
  <c r="GC509" i="39"/>
  <c r="DX509" i="39"/>
  <c r="GC525" i="39"/>
  <c r="DX525" i="39"/>
  <c r="GC541" i="39"/>
  <c r="DX541" i="39"/>
  <c r="GC557" i="39"/>
  <c r="DX557" i="39"/>
  <c r="GC573" i="39"/>
  <c r="DX573" i="39"/>
  <c r="GC589" i="39"/>
  <c r="DX589" i="39"/>
  <c r="GC605" i="39"/>
  <c r="DX605" i="39"/>
  <c r="GC637" i="39"/>
  <c r="DX637" i="39"/>
  <c r="GC460" i="39"/>
  <c r="DX460" i="39"/>
  <c r="GC476" i="39"/>
  <c r="DX476" i="39"/>
  <c r="GC492" i="39"/>
  <c r="DX492" i="39"/>
  <c r="GC508" i="39"/>
  <c r="DX508" i="39"/>
  <c r="GC524" i="39"/>
  <c r="DX524" i="39"/>
  <c r="GC540" i="39"/>
  <c r="DX540" i="39"/>
  <c r="GC556" i="39"/>
  <c r="DX556" i="39"/>
  <c r="GC572" i="39"/>
  <c r="DX572" i="39"/>
  <c r="GC588" i="39"/>
  <c r="DX588" i="39"/>
  <c r="GC604" i="39"/>
  <c r="DX604" i="39"/>
  <c r="DX752" i="39"/>
  <c r="GC752" i="39"/>
  <c r="GC619" i="39"/>
  <c r="DX619" i="39"/>
  <c r="GC636" i="39"/>
  <c r="DX636" i="39"/>
  <c r="GC657" i="39"/>
  <c r="DX657" i="39"/>
  <c r="DX685" i="39"/>
  <c r="GC685" i="39"/>
  <c r="DX723" i="39"/>
  <c r="GC723" i="39"/>
  <c r="DX767" i="39"/>
  <c r="GC767" i="39"/>
  <c r="GC618" i="39"/>
  <c r="DX618" i="39"/>
  <c r="GC634" i="39"/>
  <c r="DX634" i="39"/>
  <c r="GC656" i="39"/>
  <c r="DX656" i="39"/>
  <c r="DX684" i="39"/>
  <c r="GC684" i="39"/>
  <c r="DX712" i="39"/>
  <c r="GC712" i="39"/>
  <c r="DX763" i="39"/>
  <c r="GC763" i="39"/>
  <c r="GC621" i="39"/>
  <c r="DX621" i="39"/>
  <c r="GC638" i="39"/>
  <c r="DX638" i="39"/>
  <c r="GC660" i="39"/>
  <c r="DX660" i="39"/>
  <c r="GC689" i="39"/>
  <c r="DX689" i="39"/>
  <c r="DX719" i="39"/>
  <c r="GC719" i="39"/>
  <c r="DX776" i="39"/>
  <c r="GC776" i="39"/>
  <c r="DX677" i="39"/>
  <c r="GC677" i="39"/>
  <c r="DX696" i="39"/>
  <c r="GC696" i="39"/>
  <c r="DX711" i="39"/>
  <c r="GC711" i="39"/>
  <c r="DX726" i="39"/>
  <c r="GC726" i="39"/>
  <c r="GC741" i="39"/>
  <c r="DX741" i="39"/>
  <c r="DX760" i="39"/>
  <c r="GC760" i="39"/>
  <c r="DX775" i="39"/>
  <c r="GC775" i="39"/>
  <c r="DX803" i="39"/>
  <c r="GC803" i="39"/>
  <c r="DX841" i="39"/>
  <c r="GC841" i="39"/>
  <c r="GC639" i="39"/>
  <c r="DX639" i="39"/>
  <c r="GC655" i="39"/>
  <c r="DX655" i="39"/>
  <c r="DX671" i="39"/>
  <c r="GC671" i="39"/>
  <c r="DX686" i="39"/>
  <c r="GC686" i="39"/>
  <c r="DX701" i="39"/>
  <c r="GC701" i="39"/>
  <c r="DX720" i="39"/>
  <c r="GC720" i="39"/>
  <c r="DX735" i="39"/>
  <c r="GC735" i="39"/>
  <c r="DX750" i="39"/>
  <c r="GC750" i="39"/>
  <c r="DX765" i="39"/>
  <c r="GC765" i="39"/>
  <c r="GC785" i="39"/>
  <c r="DX785" i="39"/>
  <c r="GC813" i="39"/>
  <c r="DX813" i="39"/>
  <c r="DX730" i="39"/>
  <c r="GC730" i="39"/>
  <c r="DX745" i="39"/>
  <c r="GC745" i="39"/>
  <c r="DX764" i="39"/>
  <c r="GC764" i="39"/>
  <c r="DX779" i="39"/>
  <c r="GC779" i="39"/>
  <c r="DX799" i="39"/>
  <c r="GC799" i="39"/>
  <c r="DX825" i="39"/>
  <c r="GC825" i="39"/>
  <c r="DX786" i="39"/>
  <c r="GC786" i="39"/>
  <c r="DX801" i="39"/>
  <c r="GC801" i="39"/>
  <c r="DX822" i="39"/>
  <c r="GC822" i="39"/>
  <c r="DX850" i="39"/>
  <c r="GC850" i="39"/>
  <c r="DX873" i="39"/>
  <c r="GC873" i="39"/>
  <c r="DX790" i="39"/>
  <c r="GC790" i="39"/>
  <c r="GC805" i="39"/>
  <c r="DX805" i="39"/>
  <c r="DX828" i="39"/>
  <c r="GC828" i="39"/>
  <c r="DX864" i="39"/>
  <c r="GC864" i="39"/>
  <c r="DX901" i="39"/>
  <c r="GC901" i="39"/>
  <c r="DX818" i="39"/>
  <c r="GC818" i="39"/>
  <c r="GC837" i="39"/>
  <c r="DX837" i="39"/>
  <c r="DX879" i="39"/>
  <c r="GC879" i="39"/>
  <c r="DX932" i="39"/>
  <c r="GC932" i="39"/>
  <c r="DX820" i="39"/>
  <c r="GC820" i="39"/>
  <c r="DX835" i="39"/>
  <c r="GC835" i="39"/>
  <c r="DX849" i="39"/>
  <c r="GC849" i="39"/>
  <c r="DX872" i="39"/>
  <c r="GC872" i="39"/>
  <c r="GC893" i="39"/>
  <c r="DX893" i="39"/>
  <c r="DX928" i="39"/>
  <c r="GC928" i="39"/>
  <c r="DX847" i="39"/>
  <c r="GC847" i="39"/>
  <c r="DX860" i="39"/>
  <c r="GC860" i="39"/>
  <c r="GC881" i="39"/>
  <c r="DX881" i="39"/>
  <c r="DX912" i="39"/>
  <c r="GC912" i="39"/>
  <c r="DX935" i="39"/>
  <c r="GC935" i="39"/>
  <c r="DX996" i="39"/>
  <c r="GC996" i="39"/>
  <c r="DX911" i="39"/>
  <c r="GC911" i="39"/>
  <c r="DX943" i="39"/>
  <c r="GC943" i="39"/>
  <c r="DX870" i="39"/>
  <c r="GC870" i="39"/>
  <c r="DX886" i="39"/>
  <c r="GC886" i="39"/>
  <c r="DX902" i="39"/>
  <c r="GC902" i="39"/>
  <c r="DX918" i="39"/>
  <c r="GC918" i="39"/>
  <c r="DX956" i="39"/>
  <c r="GC956" i="39"/>
  <c r="DX923" i="39"/>
  <c r="GC923" i="39"/>
  <c r="DX941" i="39"/>
  <c r="GC941" i="39"/>
  <c r="DX944" i="39"/>
  <c r="GC944" i="39"/>
  <c r="GC957" i="39"/>
  <c r="DX957" i="39"/>
  <c r="GC949" i="39"/>
  <c r="DX949" i="39"/>
  <c r="DX971" i="39"/>
  <c r="GC971" i="39"/>
  <c r="DX942" i="39"/>
  <c r="GC942" i="39"/>
  <c r="DX958" i="39"/>
  <c r="GC958" i="39"/>
  <c r="DX984" i="39"/>
  <c r="GC984" i="39"/>
  <c r="DX973" i="39"/>
  <c r="GC973" i="39"/>
  <c r="DX976" i="39"/>
  <c r="GC976" i="39"/>
  <c r="DX980" i="39"/>
  <c r="GC980" i="39"/>
  <c r="DX993" i="39"/>
  <c r="GC993" i="39"/>
  <c r="DX989" i="39"/>
  <c r="GC989" i="39"/>
  <c r="GE392" i="39"/>
  <c r="ET392" i="39"/>
  <c r="GE493" i="39"/>
  <c r="ET493" i="39"/>
  <c r="GE408" i="39"/>
  <c r="ET408" i="39"/>
  <c r="GE541" i="39"/>
  <c r="ET541" i="39"/>
  <c r="GE382" i="39"/>
  <c r="ET382" i="39"/>
  <c r="GE443" i="39"/>
  <c r="ET443" i="39"/>
  <c r="GE589" i="39"/>
  <c r="ET589" i="39"/>
  <c r="GE365" i="39"/>
  <c r="ET365" i="39"/>
  <c r="GE381" i="39"/>
  <c r="ET381" i="39"/>
  <c r="GE397" i="39"/>
  <c r="ET397" i="39"/>
  <c r="GE413" i="39"/>
  <c r="ET413" i="39"/>
  <c r="GE429" i="39"/>
  <c r="ET429" i="39"/>
  <c r="GE449" i="39"/>
  <c r="ET449" i="39"/>
  <c r="GE489" i="39"/>
  <c r="ET489" i="39"/>
  <c r="GE553" i="39"/>
  <c r="ET553" i="39"/>
  <c r="GE612" i="39"/>
  <c r="ET612" i="39"/>
  <c r="GE358" i="39"/>
  <c r="ET358" i="39"/>
  <c r="GE374" i="39"/>
  <c r="ET374" i="39"/>
  <c r="GE390" i="39"/>
  <c r="ET390" i="39"/>
  <c r="GE406" i="39"/>
  <c r="ET406" i="39"/>
  <c r="GE422" i="39"/>
  <c r="ET422" i="39"/>
  <c r="GE438" i="39"/>
  <c r="ET438" i="39"/>
  <c r="GE485" i="39"/>
  <c r="ET485" i="39"/>
  <c r="GE549" i="39"/>
  <c r="ET549" i="39"/>
  <c r="GE671" i="39"/>
  <c r="ET671" i="39"/>
  <c r="GE362" i="39"/>
  <c r="ET362" i="39"/>
  <c r="GE378" i="39"/>
  <c r="ET378" i="39"/>
  <c r="GE394" i="39"/>
  <c r="ET394" i="39"/>
  <c r="GE410" i="39"/>
  <c r="ET410" i="39"/>
  <c r="GE426" i="39"/>
  <c r="ET426" i="39"/>
  <c r="GE442" i="39"/>
  <c r="ET442" i="39"/>
  <c r="GE465" i="39"/>
  <c r="ET465" i="39"/>
  <c r="GE529" i="39"/>
  <c r="ET529" i="39"/>
  <c r="GE593" i="39"/>
  <c r="ET593" i="39"/>
  <c r="GE774" i="39"/>
  <c r="ET774" i="39"/>
  <c r="GE468" i="39"/>
  <c r="ET468" i="39"/>
  <c r="GE484" i="39"/>
  <c r="ET484" i="39"/>
  <c r="GE500" i="39"/>
  <c r="ET500" i="39"/>
  <c r="GE516" i="39"/>
  <c r="ET516" i="39"/>
  <c r="GE532" i="39"/>
  <c r="ET532" i="39"/>
  <c r="GE548" i="39"/>
  <c r="ET548" i="39"/>
  <c r="GE564" i="39"/>
  <c r="ET564" i="39"/>
  <c r="GE580" i="39"/>
  <c r="ET580" i="39"/>
  <c r="GE596" i="39"/>
  <c r="ET596" i="39"/>
  <c r="GE630" i="39"/>
  <c r="ET630" i="39"/>
  <c r="GE701" i="39"/>
  <c r="ET701" i="39"/>
  <c r="GE451" i="39"/>
  <c r="ET451" i="39"/>
  <c r="GE467" i="39"/>
  <c r="ET467" i="39"/>
  <c r="GE483" i="39"/>
  <c r="ET483" i="39"/>
  <c r="GE499" i="39"/>
  <c r="ET499" i="39"/>
  <c r="GE515" i="39"/>
  <c r="ET515" i="39"/>
  <c r="GE531" i="39"/>
  <c r="ET531" i="39"/>
  <c r="GE547" i="39"/>
  <c r="ET547" i="39"/>
  <c r="GE563" i="39"/>
  <c r="ET563" i="39"/>
  <c r="GE579" i="39"/>
  <c r="ET579" i="39"/>
  <c r="GE595" i="39"/>
  <c r="ET595" i="39"/>
  <c r="GE615" i="39"/>
  <c r="ET615" i="39"/>
  <c r="ET710" i="39"/>
  <c r="GE710" i="39"/>
  <c r="GE470" i="39"/>
  <c r="ET470" i="39"/>
  <c r="GE486" i="39"/>
  <c r="ET486" i="39"/>
  <c r="GE502" i="39"/>
  <c r="ET502" i="39"/>
  <c r="GE518" i="39"/>
  <c r="ET518" i="39"/>
  <c r="GE534" i="39"/>
  <c r="ET534" i="39"/>
  <c r="GE550" i="39"/>
  <c r="ET550" i="39"/>
  <c r="GE566" i="39"/>
  <c r="ET566" i="39"/>
  <c r="GE582" i="39"/>
  <c r="ET582" i="39"/>
  <c r="GE598" i="39"/>
  <c r="ET598" i="39"/>
  <c r="GE614" i="39"/>
  <c r="ET614" i="39"/>
  <c r="GE735" i="39"/>
  <c r="ET735" i="39"/>
  <c r="GE621" i="39"/>
  <c r="ET621" i="39"/>
  <c r="GE638" i="39"/>
  <c r="ET638" i="39"/>
  <c r="GE659" i="39"/>
  <c r="ET659" i="39"/>
  <c r="GE677" i="39"/>
  <c r="ET677" i="39"/>
  <c r="GE706" i="39"/>
  <c r="ET706" i="39"/>
  <c r="ET769" i="39"/>
  <c r="GE769" i="39"/>
  <c r="GE624" i="39"/>
  <c r="ET624" i="39"/>
  <c r="GE647" i="39"/>
  <c r="ET647" i="39"/>
  <c r="GE667" i="39"/>
  <c r="ET667" i="39"/>
  <c r="GE697" i="39"/>
  <c r="ET697" i="39"/>
  <c r="GE725" i="39"/>
  <c r="ET725" i="39"/>
  <c r="GE779" i="39"/>
  <c r="ET779" i="39"/>
  <c r="GE619" i="39"/>
  <c r="ET619" i="39"/>
  <c r="GE635" i="39"/>
  <c r="ET635" i="39"/>
  <c r="GE656" i="39"/>
  <c r="ET656" i="39"/>
  <c r="GE691" i="39"/>
  <c r="ET691" i="39"/>
  <c r="GE721" i="39"/>
  <c r="ET721" i="39"/>
  <c r="ET785" i="39"/>
  <c r="GE785" i="39"/>
  <c r="GE679" i="39"/>
  <c r="ET679" i="39"/>
  <c r="ET694" i="39"/>
  <c r="GE694" i="39"/>
  <c r="GE709" i="39"/>
  <c r="ET709" i="39"/>
  <c r="GE728" i="39"/>
  <c r="ET728" i="39"/>
  <c r="GE743" i="39"/>
  <c r="ET743" i="39"/>
  <c r="GE758" i="39"/>
  <c r="ET758" i="39"/>
  <c r="GE773" i="39"/>
  <c r="ET773" i="39"/>
  <c r="ET806" i="39"/>
  <c r="GE806" i="39"/>
  <c r="ET924" i="39"/>
  <c r="GE924" i="39"/>
  <c r="GE645" i="39"/>
  <c r="ET645" i="39"/>
  <c r="GE661" i="39"/>
  <c r="ET661" i="39"/>
  <c r="ET678" i="39"/>
  <c r="GE678" i="39"/>
  <c r="GE693" i="39"/>
  <c r="ET693" i="39"/>
  <c r="GE712" i="39"/>
  <c r="ET712" i="39"/>
  <c r="GE727" i="39"/>
  <c r="ET727" i="39"/>
  <c r="GE742" i="39"/>
  <c r="ET742" i="39"/>
  <c r="GE757" i="39"/>
  <c r="ET757" i="39"/>
  <c r="ET776" i="39"/>
  <c r="GE776" i="39"/>
  <c r="ET805" i="39"/>
  <c r="GE805" i="39"/>
  <c r="ET726" i="39"/>
  <c r="GE726" i="39"/>
  <c r="GE741" i="39"/>
  <c r="ET741" i="39"/>
  <c r="ET760" i="39"/>
  <c r="GE760" i="39"/>
  <c r="GE775" i="39"/>
  <c r="ET775" i="39"/>
  <c r="GE791" i="39"/>
  <c r="ET791" i="39"/>
  <c r="ET832" i="39"/>
  <c r="GE832" i="39"/>
  <c r="GE788" i="39"/>
  <c r="ET788" i="39"/>
  <c r="GE803" i="39"/>
  <c r="ET803" i="39"/>
  <c r="ET824" i="39"/>
  <c r="GE824" i="39"/>
  <c r="GE842" i="39"/>
  <c r="ET842" i="39"/>
  <c r="ET870" i="39"/>
  <c r="GE870" i="39"/>
  <c r="ET962" i="39"/>
  <c r="GE962" i="39"/>
  <c r="ET798" i="39"/>
  <c r="GE798" i="39"/>
  <c r="GE813" i="39"/>
  <c r="ET813" i="39"/>
  <c r="GE835" i="39"/>
  <c r="ET835" i="39"/>
  <c r="ET854" i="39"/>
  <c r="GE854" i="39"/>
  <c r="GE893" i="39"/>
  <c r="ET893" i="39"/>
  <c r="ET816" i="39"/>
  <c r="GE816" i="39"/>
  <c r="GE834" i="39"/>
  <c r="ET834" i="39"/>
  <c r="ET881" i="39"/>
  <c r="GE881" i="39"/>
  <c r="GE937" i="39"/>
  <c r="ET937" i="39"/>
  <c r="ET829" i="39"/>
  <c r="GE829" i="39"/>
  <c r="ET846" i="39"/>
  <c r="GE846" i="39"/>
  <c r="ET869" i="39"/>
  <c r="GE869" i="39"/>
  <c r="ET890" i="39"/>
  <c r="GE890" i="39"/>
  <c r="ET930" i="39"/>
  <c r="GE930" i="39"/>
  <c r="ET840" i="39"/>
  <c r="GE840" i="39"/>
  <c r="ET856" i="39"/>
  <c r="GE856" i="39"/>
  <c r="GE873" i="39"/>
  <c r="ET873" i="39"/>
  <c r="ET894" i="39"/>
  <c r="GE894" i="39"/>
  <c r="ET918" i="39"/>
  <c r="GE918" i="39"/>
  <c r="ET948" i="39"/>
  <c r="GE948" i="39"/>
  <c r="GE905" i="39"/>
  <c r="ET905" i="39"/>
  <c r="ET922" i="39"/>
  <c r="GE922" i="39"/>
  <c r="GE967" i="39"/>
  <c r="ET967" i="39"/>
  <c r="ET868" i="39"/>
  <c r="GE868" i="39"/>
  <c r="ET884" i="39"/>
  <c r="GE884" i="39"/>
  <c r="ET900" i="39"/>
  <c r="GE900" i="39"/>
  <c r="GE915" i="39"/>
  <c r="ET915" i="39"/>
  <c r="GE953" i="39"/>
  <c r="ET953" i="39"/>
  <c r="GE921" i="39"/>
  <c r="ET921" i="39"/>
  <c r="GE938" i="39"/>
  <c r="ET938" i="39"/>
  <c r="GE969" i="39"/>
  <c r="ET969" i="39"/>
  <c r="ET956" i="39"/>
  <c r="GE956" i="39"/>
  <c r="ET958" i="39"/>
  <c r="GE958" i="39"/>
  <c r="GE987" i="39"/>
  <c r="ET987" i="39"/>
  <c r="ET944" i="39"/>
  <c r="GE944" i="39"/>
  <c r="ET960" i="39"/>
  <c r="GE960" i="39"/>
  <c r="ET984" i="39"/>
  <c r="GE984" i="39"/>
  <c r="GE971" i="39"/>
  <c r="ET971" i="39"/>
  <c r="ET994" i="39"/>
  <c r="GE994" i="39"/>
  <c r="ET990" i="39"/>
  <c r="GE990" i="39"/>
  <c r="GE995" i="39"/>
  <c r="ET995" i="39"/>
  <c r="ET986" i="39"/>
  <c r="GE986" i="39"/>
  <c r="FU608" i="39"/>
  <c r="AN608" i="39"/>
  <c r="FW501" i="39"/>
  <c r="BJ501" i="39"/>
  <c r="R425" i="39"/>
  <c r="FS425" i="39"/>
  <c r="GI425" i="39"/>
  <c r="GJ425" i="39" s="1"/>
  <c r="F425" i="39" s="1"/>
  <c r="GD397" i="39"/>
  <c r="EI397" i="39"/>
  <c r="GA371" i="39"/>
  <c r="DB371" i="39"/>
  <c r="R398" i="39"/>
  <c r="FS398" i="39"/>
  <c r="GI398" i="39"/>
  <c r="GJ398" i="39" s="1"/>
  <c r="F398" i="39" s="1"/>
  <c r="FS481" i="39"/>
  <c r="GI481" i="39"/>
  <c r="GJ481" i="39" s="1"/>
  <c r="F481" i="39" s="1"/>
  <c r="FS11" i="39"/>
  <c r="R11" i="39" s="1"/>
  <c r="GI11" i="39"/>
  <c r="GJ11" i="39" s="1"/>
  <c r="F11" i="39" s="1"/>
  <c r="FS19" i="39"/>
  <c r="E19" i="39" s="1"/>
  <c r="R19" i="39"/>
  <c r="GI19" i="39"/>
  <c r="GJ19" i="39" s="1"/>
  <c r="F19" i="39" s="1"/>
  <c r="FS27" i="39"/>
  <c r="R27" i="39"/>
  <c r="GI27" i="39"/>
  <c r="GJ27" i="39" s="1"/>
  <c r="F27" i="39" s="1"/>
  <c r="R35" i="39"/>
  <c r="FS35" i="39"/>
  <c r="GI35" i="39"/>
  <c r="GJ35" i="39" s="1"/>
  <c r="F35" i="39" s="1"/>
  <c r="O17" i="47" s="1"/>
  <c r="P17" i="47" s="1"/>
  <c r="FS43" i="39"/>
  <c r="R43" i="39" s="1"/>
  <c r="GI43" i="39"/>
  <c r="GJ43" i="39" s="1"/>
  <c r="F43" i="39" s="1"/>
  <c r="FS51" i="39"/>
  <c r="R51" i="39" s="1"/>
  <c r="GI51" i="39"/>
  <c r="GJ51" i="39" s="1"/>
  <c r="F51" i="39" s="1"/>
  <c r="O15" i="47" s="1"/>
  <c r="P15" i="47" s="1"/>
  <c r="R59" i="39"/>
  <c r="FS59" i="39"/>
  <c r="GI59" i="39"/>
  <c r="GJ59" i="39" s="1"/>
  <c r="F59" i="39" s="1"/>
  <c r="R67" i="39"/>
  <c r="GI67" i="39"/>
  <c r="GJ67" i="39" s="1"/>
  <c r="F67" i="39" s="1"/>
  <c r="FS67" i="39"/>
  <c r="FS75" i="39"/>
  <c r="R75" i="39" s="1"/>
  <c r="GI75" i="39"/>
  <c r="GJ75" i="39" s="1"/>
  <c r="F75" i="39" s="1"/>
  <c r="FS83" i="39"/>
  <c r="R83" i="39" s="1"/>
  <c r="GI83" i="39"/>
  <c r="GJ83" i="39" s="1"/>
  <c r="F83" i="39" s="1"/>
  <c r="R91" i="39"/>
  <c r="FS91" i="39"/>
  <c r="GI91" i="39"/>
  <c r="GJ91" i="39" s="1"/>
  <c r="F91" i="39" s="1"/>
  <c r="FS99" i="39"/>
  <c r="R99" i="39" s="1"/>
  <c r="GI99" i="39"/>
  <c r="GJ99" i="39" s="1"/>
  <c r="F99" i="39" s="1"/>
  <c r="R107" i="39"/>
  <c r="FS107" i="39"/>
  <c r="GI107" i="39"/>
  <c r="GJ107" i="39" s="1"/>
  <c r="F107" i="39" s="1"/>
  <c r="FS115" i="39"/>
  <c r="GI115" i="39"/>
  <c r="GJ115" i="39" s="1"/>
  <c r="F115" i="39" s="1"/>
  <c r="R123" i="39"/>
  <c r="FS123" i="39"/>
  <c r="GI123" i="39"/>
  <c r="GJ123" i="39" s="1"/>
  <c r="F123" i="39" s="1"/>
  <c r="R131" i="39"/>
  <c r="FS131" i="39"/>
  <c r="GI131" i="39"/>
  <c r="GJ131" i="39" s="1"/>
  <c r="F131" i="39" s="1"/>
  <c r="FS139" i="39"/>
  <c r="GI139" i="39"/>
  <c r="GJ139" i="39" s="1"/>
  <c r="F139" i="39" s="1"/>
  <c r="FS147" i="39"/>
  <c r="GI147" i="39"/>
  <c r="GJ147" i="39" s="1"/>
  <c r="F147" i="39" s="1"/>
  <c r="FS155" i="39"/>
  <c r="GI155" i="39"/>
  <c r="GJ155" i="39" s="1"/>
  <c r="F155" i="39" s="1"/>
  <c r="FS163" i="39"/>
  <c r="GI163" i="39"/>
  <c r="GJ163" i="39" s="1"/>
  <c r="F163" i="39" s="1"/>
  <c r="FS171" i="39"/>
  <c r="GI171" i="39"/>
  <c r="GJ171" i="39" s="1"/>
  <c r="F171" i="39" s="1"/>
  <c r="FS179" i="39"/>
  <c r="GI179" i="39"/>
  <c r="GJ179" i="39" s="1"/>
  <c r="F179" i="39" s="1"/>
  <c r="FS187" i="39"/>
  <c r="GI187" i="39"/>
  <c r="GJ187" i="39" s="1"/>
  <c r="F187" i="39" s="1"/>
  <c r="FS195" i="39"/>
  <c r="GI195" i="39"/>
  <c r="GJ195" i="39" s="1"/>
  <c r="F195" i="39" s="1"/>
  <c r="FS203" i="39"/>
  <c r="GI203" i="39"/>
  <c r="GJ203" i="39" s="1"/>
  <c r="F203" i="39" s="1"/>
  <c r="FS211" i="39"/>
  <c r="GI211" i="39"/>
  <c r="GJ211" i="39" s="1"/>
  <c r="F211" i="39" s="1"/>
  <c r="R219" i="39"/>
  <c r="FS219" i="39"/>
  <c r="GI219" i="39"/>
  <c r="GJ219" i="39" s="1"/>
  <c r="F219" i="39" s="1"/>
  <c r="R227" i="39"/>
  <c r="FS227" i="39"/>
  <c r="GI227" i="39"/>
  <c r="GJ227" i="39" s="1"/>
  <c r="F227" i="39" s="1"/>
  <c r="R235" i="39"/>
  <c r="FS235" i="39"/>
  <c r="GI235" i="39"/>
  <c r="GJ235" i="39" s="1"/>
  <c r="F235" i="39" s="1"/>
  <c r="FS243" i="39"/>
  <c r="GI243" i="39"/>
  <c r="GJ243" i="39" s="1"/>
  <c r="F243" i="39" s="1"/>
  <c r="FS251" i="39"/>
  <c r="GI251" i="39"/>
  <c r="GJ251" i="39" s="1"/>
  <c r="F251" i="39" s="1"/>
  <c r="FS259" i="39"/>
  <c r="GI259" i="39"/>
  <c r="GJ259" i="39" s="1"/>
  <c r="F259" i="39" s="1"/>
  <c r="FS267" i="39"/>
  <c r="GI267" i="39"/>
  <c r="GJ267" i="39" s="1"/>
  <c r="F267" i="39" s="1"/>
  <c r="FS275" i="39"/>
  <c r="GI275" i="39"/>
  <c r="GJ275" i="39" s="1"/>
  <c r="F275" i="39" s="1"/>
  <c r="FS283" i="39"/>
  <c r="GI283" i="39"/>
  <c r="GJ283" i="39" s="1"/>
  <c r="F283" i="39" s="1"/>
  <c r="FS291" i="39"/>
  <c r="GI291" i="39"/>
  <c r="GJ291" i="39" s="1"/>
  <c r="F291" i="39" s="1"/>
  <c r="FS299" i="39"/>
  <c r="GI299" i="39"/>
  <c r="GJ299" i="39" s="1"/>
  <c r="F299" i="39" s="1"/>
  <c r="FS307" i="39"/>
  <c r="GI307" i="39"/>
  <c r="GJ307" i="39" s="1"/>
  <c r="F307" i="39" s="1"/>
  <c r="FS315" i="39"/>
  <c r="GI315" i="39"/>
  <c r="GJ315" i="39" s="1"/>
  <c r="F315" i="39" s="1"/>
  <c r="R323" i="39"/>
  <c r="FS323" i="39"/>
  <c r="GI323" i="39"/>
  <c r="GJ323" i="39" s="1"/>
  <c r="F323" i="39" s="1"/>
  <c r="FS331" i="39"/>
  <c r="GI331" i="39"/>
  <c r="GJ331" i="39" s="1"/>
  <c r="F331" i="39" s="1"/>
  <c r="FS339" i="39"/>
  <c r="R339" i="39"/>
  <c r="GI339" i="39"/>
  <c r="GJ339" i="39" s="1"/>
  <c r="F339" i="39" s="1"/>
  <c r="FS347" i="39"/>
  <c r="GI347" i="39"/>
  <c r="GJ347" i="39" s="1"/>
  <c r="F347" i="39" s="1"/>
  <c r="FS393" i="39"/>
  <c r="GI393" i="39"/>
  <c r="GJ393" i="39" s="1"/>
  <c r="F393" i="39" s="1"/>
  <c r="FS465" i="39"/>
  <c r="GI465" i="39"/>
  <c r="GJ465" i="39" s="1"/>
  <c r="F465" i="39" s="1"/>
  <c r="R366" i="39"/>
  <c r="FS366" i="39"/>
  <c r="GI366" i="39"/>
  <c r="GJ366" i="39" s="1"/>
  <c r="F366" i="39" s="1"/>
  <c r="FS430" i="39"/>
  <c r="GI430" i="39"/>
  <c r="GJ430" i="39" s="1"/>
  <c r="F430" i="39" s="1"/>
  <c r="FS354" i="39"/>
  <c r="GI354" i="39"/>
  <c r="GJ354" i="39" s="1"/>
  <c r="F354" i="39" s="1"/>
  <c r="R370" i="39"/>
  <c r="FS370" i="39"/>
  <c r="GI370" i="39"/>
  <c r="GJ370" i="39" s="1"/>
  <c r="F370" i="39" s="1"/>
  <c r="FS386" i="39"/>
  <c r="GI386" i="39"/>
  <c r="GJ386" i="39" s="1"/>
  <c r="F386" i="39" s="1"/>
  <c r="FS402" i="39"/>
  <c r="GI402" i="39"/>
  <c r="GJ402" i="39" s="1"/>
  <c r="F402" i="39" s="1"/>
  <c r="FS418" i="39"/>
  <c r="GI418" i="39"/>
  <c r="GJ418" i="39" s="1"/>
  <c r="F418" i="39" s="1"/>
  <c r="R434" i="39"/>
  <c r="FS434" i="39"/>
  <c r="GI434" i="39"/>
  <c r="GJ434" i="39" s="1"/>
  <c r="F434" i="39" s="1"/>
  <c r="R461" i="39"/>
  <c r="FS461" i="39"/>
  <c r="GI461" i="39"/>
  <c r="GJ461" i="39" s="1"/>
  <c r="F461" i="39" s="1"/>
  <c r="R525" i="39"/>
  <c r="FS525" i="39"/>
  <c r="GI525" i="39"/>
  <c r="GJ525" i="39" s="1"/>
  <c r="F525" i="39" s="1"/>
  <c r="FS589" i="39"/>
  <c r="GI589" i="39"/>
  <c r="GJ589" i="39" s="1"/>
  <c r="F589" i="39" s="1"/>
  <c r="FS353" i="39"/>
  <c r="GI353" i="39"/>
  <c r="GJ353" i="39" s="1"/>
  <c r="F353" i="39" s="1"/>
  <c r="R369" i="39"/>
  <c r="FS369" i="39"/>
  <c r="GI369" i="39"/>
  <c r="GJ369" i="39" s="1"/>
  <c r="F369" i="39" s="1"/>
  <c r="FS385" i="39"/>
  <c r="GI385" i="39"/>
  <c r="GJ385" i="39" s="1"/>
  <c r="F385" i="39" s="1"/>
  <c r="R401" i="39"/>
  <c r="FS401" i="39"/>
  <c r="GI401" i="39"/>
  <c r="GJ401" i="39" s="1"/>
  <c r="F401" i="39" s="1"/>
  <c r="R417" i="39"/>
  <c r="FS417" i="39"/>
  <c r="GI417" i="39"/>
  <c r="GJ417" i="39" s="1"/>
  <c r="F417" i="39" s="1"/>
  <c r="R433" i="39"/>
  <c r="FS433" i="39"/>
  <c r="GI433" i="39"/>
  <c r="GJ433" i="39" s="1"/>
  <c r="F433" i="39" s="1"/>
  <c r="FS445" i="39"/>
  <c r="GI445" i="39"/>
  <c r="GJ445" i="39" s="1"/>
  <c r="F445" i="39" s="1"/>
  <c r="FS489" i="39"/>
  <c r="GI489" i="39"/>
  <c r="GJ489" i="39" s="1"/>
  <c r="F489" i="39" s="1"/>
  <c r="R553" i="39"/>
  <c r="FS553" i="39"/>
  <c r="GI553" i="39"/>
  <c r="GJ553" i="39" s="1"/>
  <c r="F553" i="39" s="1"/>
  <c r="R622" i="39"/>
  <c r="FS622" i="39"/>
  <c r="GI622" i="39"/>
  <c r="GJ622" i="39" s="1"/>
  <c r="F622" i="39" s="1"/>
  <c r="R356" i="39"/>
  <c r="FS356" i="39"/>
  <c r="GI356" i="39"/>
  <c r="GJ356" i="39" s="1"/>
  <c r="F356" i="39" s="1"/>
  <c r="R372" i="39"/>
  <c r="FS372" i="39"/>
  <c r="GI372" i="39"/>
  <c r="GJ372" i="39" s="1"/>
  <c r="F372" i="39" s="1"/>
  <c r="FS388" i="39"/>
  <c r="GI388" i="39"/>
  <c r="GJ388" i="39" s="1"/>
  <c r="F388" i="39" s="1"/>
  <c r="FS404" i="39"/>
  <c r="GI404" i="39"/>
  <c r="GJ404" i="39" s="1"/>
  <c r="F404" i="39" s="1"/>
  <c r="R420" i="39"/>
  <c r="FS420" i="39"/>
  <c r="GI420" i="39"/>
  <c r="GJ420" i="39" s="1"/>
  <c r="F420" i="39" s="1"/>
  <c r="R436" i="39"/>
  <c r="FS436" i="39"/>
  <c r="GI436" i="39"/>
  <c r="GJ436" i="39" s="1"/>
  <c r="F436" i="39" s="1"/>
  <c r="R469" i="39"/>
  <c r="FS469" i="39"/>
  <c r="GI469" i="39"/>
  <c r="GJ469" i="39" s="1"/>
  <c r="F469" i="39" s="1"/>
  <c r="R533" i="39"/>
  <c r="FS533" i="39"/>
  <c r="GI533" i="39"/>
  <c r="GJ533" i="39" s="1"/>
  <c r="F533" i="39" s="1"/>
  <c r="FS597" i="39"/>
  <c r="GI597" i="39"/>
  <c r="GJ597" i="39" s="1"/>
  <c r="F597" i="39" s="1"/>
  <c r="FS460" i="39"/>
  <c r="GI460" i="39"/>
  <c r="GJ460" i="39" s="1"/>
  <c r="F460" i="39" s="1"/>
  <c r="FS476" i="39"/>
  <c r="GI476" i="39"/>
  <c r="GJ476" i="39" s="1"/>
  <c r="F476" i="39" s="1"/>
  <c r="FS492" i="39"/>
  <c r="GI492" i="39"/>
  <c r="GJ492" i="39" s="1"/>
  <c r="F492" i="39" s="1"/>
  <c r="FS508" i="39"/>
  <c r="GI508" i="39"/>
  <c r="GJ508" i="39" s="1"/>
  <c r="F508" i="39" s="1"/>
  <c r="FS524" i="39"/>
  <c r="GI524" i="39"/>
  <c r="GJ524" i="39" s="1"/>
  <c r="F524" i="39" s="1"/>
  <c r="FS540" i="39"/>
  <c r="GI540" i="39"/>
  <c r="GJ540" i="39" s="1"/>
  <c r="F540" i="39" s="1"/>
  <c r="FS556" i="39"/>
  <c r="GI556" i="39"/>
  <c r="GJ556" i="39" s="1"/>
  <c r="F556" i="39" s="1"/>
  <c r="FS572" i="39"/>
  <c r="GI572" i="39"/>
  <c r="GJ572" i="39" s="1"/>
  <c r="F572" i="39" s="1"/>
  <c r="FS588" i="39"/>
  <c r="GI588" i="39"/>
  <c r="GJ588" i="39" s="1"/>
  <c r="F588" i="39" s="1"/>
  <c r="R604" i="39"/>
  <c r="FS604" i="39"/>
  <c r="GI604" i="39"/>
  <c r="GJ604" i="39" s="1"/>
  <c r="F604" i="39" s="1"/>
  <c r="R759" i="39"/>
  <c r="FS759" i="39"/>
  <c r="GI759" i="39"/>
  <c r="R459" i="39"/>
  <c r="FS459" i="39"/>
  <c r="GI459" i="39"/>
  <c r="GJ459" i="39" s="1"/>
  <c r="F459" i="39" s="1"/>
  <c r="FS475" i="39"/>
  <c r="GI475" i="39"/>
  <c r="GJ475" i="39" s="1"/>
  <c r="F475" i="39" s="1"/>
  <c r="FS491" i="39"/>
  <c r="GI491" i="39"/>
  <c r="GJ491" i="39" s="1"/>
  <c r="F491" i="39" s="1"/>
  <c r="O25" i="47" s="1"/>
  <c r="P25" i="47" s="1"/>
  <c r="FS507" i="39"/>
  <c r="GI507" i="39"/>
  <c r="GJ507" i="39" s="1"/>
  <c r="F507" i="39" s="1"/>
  <c r="FS523" i="39"/>
  <c r="GI523" i="39"/>
  <c r="GJ523" i="39" s="1"/>
  <c r="F523" i="39" s="1"/>
  <c r="R539" i="39"/>
  <c r="FS539" i="39"/>
  <c r="GI539" i="39"/>
  <c r="GJ539" i="39" s="1"/>
  <c r="F539" i="39" s="1"/>
  <c r="FS555" i="39"/>
  <c r="GI555" i="39"/>
  <c r="GJ555" i="39" s="1"/>
  <c r="F555" i="39" s="1"/>
  <c r="FS571" i="39"/>
  <c r="GI571" i="39"/>
  <c r="GJ571" i="39" s="1"/>
  <c r="F571" i="39" s="1"/>
  <c r="FS587" i="39"/>
  <c r="GI587" i="39"/>
  <c r="GJ587" i="39" s="1"/>
  <c r="F587" i="39" s="1"/>
  <c r="FS603" i="39"/>
  <c r="GI603" i="39"/>
  <c r="GJ603" i="39" s="1"/>
  <c r="F603" i="39" s="1"/>
  <c r="R630" i="39"/>
  <c r="FS630" i="39"/>
  <c r="GI630" i="39"/>
  <c r="GJ630" i="39" s="1"/>
  <c r="F630" i="39" s="1"/>
  <c r="R796" i="39"/>
  <c r="FS796" i="39"/>
  <c r="GI796" i="39"/>
  <c r="FS470" i="39"/>
  <c r="GI470" i="39"/>
  <c r="GJ470" i="39" s="1"/>
  <c r="F470" i="39" s="1"/>
  <c r="FS486" i="39"/>
  <c r="GI486" i="39"/>
  <c r="GJ486" i="39" s="1"/>
  <c r="F486" i="39" s="1"/>
  <c r="FS502" i="39"/>
  <c r="GI502" i="39"/>
  <c r="GJ502" i="39" s="1"/>
  <c r="F502" i="39" s="1"/>
  <c r="FS518" i="39"/>
  <c r="GI518" i="39"/>
  <c r="GJ518" i="39" s="1"/>
  <c r="F518" i="39" s="1"/>
  <c r="FS534" i="39"/>
  <c r="GI534" i="39"/>
  <c r="GJ534" i="39" s="1"/>
  <c r="F534" i="39" s="1"/>
  <c r="FS550" i="39"/>
  <c r="GI550" i="39"/>
  <c r="GJ550" i="39" s="1"/>
  <c r="F550" i="39" s="1"/>
  <c r="FS566" i="39"/>
  <c r="GI566" i="39"/>
  <c r="GJ566" i="39" s="1"/>
  <c r="F566" i="39" s="1"/>
  <c r="R582" i="39"/>
  <c r="FS582" i="39"/>
  <c r="GI582" i="39"/>
  <c r="GJ582" i="39" s="1"/>
  <c r="F582" i="39" s="1"/>
  <c r="R598" i="39"/>
  <c r="FS598" i="39"/>
  <c r="GI598" i="39"/>
  <c r="GJ598" i="39" s="1"/>
  <c r="F598" i="39" s="1"/>
  <c r="FS618" i="39"/>
  <c r="GI618" i="39"/>
  <c r="GJ618" i="39" s="1"/>
  <c r="F618" i="39" s="1"/>
  <c r="FS667" i="39"/>
  <c r="GI667" i="39"/>
  <c r="GJ667" i="39" s="1"/>
  <c r="F667" i="39" s="1"/>
  <c r="R761" i="39"/>
  <c r="FS761" i="39"/>
  <c r="GI761" i="39"/>
  <c r="FS617" i="39"/>
  <c r="GI617" i="39"/>
  <c r="GJ617" i="39" s="1"/>
  <c r="F617" i="39" s="1"/>
  <c r="FS636" i="39"/>
  <c r="GI636" i="39"/>
  <c r="GJ636" i="39" s="1"/>
  <c r="F636" i="39" s="1"/>
  <c r="R658" i="39"/>
  <c r="FS658" i="39"/>
  <c r="GI658" i="39"/>
  <c r="GJ658" i="39" s="1"/>
  <c r="F658" i="39" s="1"/>
  <c r="R691" i="39"/>
  <c r="GI691" i="39"/>
  <c r="FS691" i="39"/>
  <c r="R721" i="39"/>
  <c r="FS721" i="39"/>
  <c r="GI721" i="39"/>
  <c r="R805" i="39"/>
  <c r="FS805" i="39"/>
  <c r="GI805" i="39"/>
  <c r="R624" i="39"/>
  <c r="FS624" i="39"/>
  <c r="GI624" i="39"/>
  <c r="GJ624" i="39" s="1"/>
  <c r="F624" i="39" s="1"/>
  <c r="FS640" i="39"/>
  <c r="GI640" i="39"/>
  <c r="GJ640" i="39" s="1"/>
  <c r="F640" i="39" s="1"/>
  <c r="FS662" i="39"/>
  <c r="GI662" i="39"/>
  <c r="GJ662" i="39" s="1"/>
  <c r="F662" i="39" s="1"/>
  <c r="R690" i="39"/>
  <c r="FS690" i="39"/>
  <c r="GI690" i="39"/>
  <c r="R731" i="39"/>
  <c r="FS731" i="39"/>
  <c r="GI731" i="39"/>
  <c r="R865" i="39"/>
  <c r="FS865" i="39"/>
  <c r="GI865" i="39"/>
  <c r="FS631" i="39"/>
  <c r="GI631" i="39"/>
  <c r="GJ631" i="39" s="1"/>
  <c r="F631" i="39" s="1"/>
  <c r="R650" i="39"/>
  <c r="FS650" i="39"/>
  <c r="GI650" i="39"/>
  <c r="GJ650" i="39" s="1"/>
  <c r="F650" i="39" s="1"/>
  <c r="R676" i="39"/>
  <c r="FS676" i="39"/>
  <c r="GI676" i="39"/>
  <c r="R698" i="39"/>
  <c r="FS698" i="39"/>
  <c r="GI698" i="39"/>
  <c r="R744" i="39"/>
  <c r="FS744" i="39"/>
  <c r="GI744" i="39"/>
  <c r="R804" i="39"/>
  <c r="FS804" i="39"/>
  <c r="GI804" i="39"/>
  <c r="R674" i="39"/>
  <c r="FS674" i="39"/>
  <c r="GI674" i="39"/>
  <c r="R689" i="39"/>
  <c r="FS689" i="39"/>
  <c r="GI689" i="39"/>
  <c r="R708" i="39"/>
  <c r="FS708" i="39"/>
  <c r="GI708" i="39"/>
  <c r="R723" i="39"/>
  <c r="GI723" i="39"/>
  <c r="FS723" i="39"/>
  <c r="R738" i="39"/>
  <c r="FS738" i="39"/>
  <c r="GI738" i="39"/>
  <c r="R753" i="39"/>
  <c r="GI753" i="39"/>
  <c r="FS753" i="39"/>
  <c r="R772" i="39"/>
  <c r="FS772" i="39"/>
  <c r="GI772" i="39"/>
  <c r="R791" i="39"/>
  <c r="FS791" i="39"/>
  <c r="GI791" i="39"/>
  <c r="R848" i="39"/>
  <c r="FS848" i="39"/>
  <c r="GI848" i="39"/>
  <c r="FS641" i="39"/>
  <c r="GI641" i="39"/>
  <c r="GJ641" i="39" s="1"/>
  <c r="F641" i="39" s="1"/>
  <c r="R657" i="39"/>
  <c r="FS657" i="39"/>
  <c r="GI657" i="39"/>
  <c r="GJ657" i="39" s="1"/>
  <c r="F657" i="39" s="1"/>
  <c r="R673" i="39"/>
  <c r="FS673" i="39"/>
  <c r="GI673" i="39"/>
  <c r="R692" i="39"/>
  <c r="FS692" i="39"/>
  <c r="GI692" i="39"/>
  <c r="R707" i="39"/>
  <c r="GI707" i="39"/>
  <c r="FS707" i="39"/>
  <c r="R722" i="39"/>
  <c r="FS722" i="39"/>
  <c r="GI722" i="39"/>
  <c r="R737" i="39"/>
  <c r="GI737" i="39"/>
  <c r="FS737" i="39"/>
  <c r="R756" i="39"/>
  <c r="FS756" i="39"/>
  <c r="GI756" i="39"/>
  <c r="R771" i="39"/>
  <c r="FS771" i="39"/>
  <c r="GI771" i="39"/>
  <c r="R786" i="39"/>
  <c r="FS786" i="39"/>
  <c r="GI786" i="39"/>
  <c r="R824" i="39"/>
  <c r="FS824" i="39"/>
  <c r="GI824" i="39"/>
  <c r="R726" i="39"/>
  <c r="FS726" i="39"/>
  <c r="GI726" i="39"/>
  <c r="R741" i="39"/>
  <c r="FS741" i="39"/>
  <c r="GI741" i="39"/>
  <c r="R760" i="39"/>
  <c r="GI760" i="39"/>
  <c r="FS760" i="39"/>
  <c r="R775" i="39"/>
  <c r="FS775" i="39"/>
  <c r="GI775" i="39"/>
  <c r="R797" i="39"/>
  <c r="FS797" i="39"/>
  <c r="GI797" i="39"/>
  <c r="R870" i="39"/>
  <c r="FS870" i="39"/>
  <c r="GI870" i="39"/>
  <c r="R788" i="39"/>
  <c r="FS788" i="39"/>
  <c r="GI788" i="39"/>
  <c r="R803" i="39"/>
  <c r="FS803" i="39"/>
  <c r="GI803" i="39"/>
  <c r="R818" i="39"/>
  <c r="FS818" i="39"/>
  <c r="GI818" i="39"/>
  <c r="R847" i="39"/>
  <c r="FS847" i="39"/>
  <c r="GI847" i="39"/>
  <c r="R890" i="39"/>
  <c r="FS890" i="39"/>
  <c r="GI890" i="39"/>
  <c r="R922" i="39"/>
  <c r="FS922" i="39"/>
  <c r="GI922" i="39"/>
  <c r="R794" i="39"/>
  <c r="GI794" i="39"/>
  <c r="FS794" i="39"/>
  <c r="R809" i="39"/>
  <c r="FS809" i="39"/>
  <c r="GI809" i="39"/>
  <c r="R821" i="39"/>
  <c r="FS821" i="39"/>
  <c r="GI821" i="39"/>
  <c r="R859" i="39"/>
  <c r="FS859" i="39"/>
  <c r="GI859" i="39"/>
  <c r="R907" i="39"/>
  <c r="FS907" i="39"/>
  <c r="GI907" i="39"/>
  <c r="R838" i="39"/>
  <c r="FS838" i="39"/>
  <c r="GI838" i="39"/>
  <c r="R869" i="39"/>
  <c r="FS869" i="39"/>
  <c r="GI869" i="39"/>
  <c r="R927" i="39"/>
  <c r="FS927" i="39"/>
  <c r="GI927" i="39"/>
  <c r="R829" i="39"/>
  <c r="FS829" i="39"/>
  <c r="GI829" i="39"/>
  <c r="R846" i="39"/>
  <c r="FS846" i="39"/>
  <c r="GI846" i="39"/>
  <c r="R862" i="39"/>
  <c r="FS862" i="39"/>
  <c r="GI862" i="39"/>
  <c r="R883" i="39"/>
  <c r="FS883" i="39"/>
  <c r="GI883" i="39"/>
  <c r="R911" i="39"/>
  <c r="FS911" i="39"/>
  <c r="GI911" i="39"/>
  <c r="R933" i="39"/>
  <c r="FS933" i="39"/>
  <c r="GI933" i="39"/>
  <c r="R844" i="39"/>
  <c r="FS844" i="39"/>
  <c r="GI844" i="39"/>
  <c r="R861" i="39"/>
  <c r="FS861" i="39"/>
  <c r="GI861" i="39"/>
  <c r="R882" i="39"/>
  <c r="FS882" i="39"/>
  <c r="GI882" i="39"/>
  <c r="R910" i="39"/>
  <c r="FS910" i="39"/>
  <c r="GI910" i="39"/>
  <c r="R901" i="39"/>
  <c r="FS901" i="39"/>
  <c r="GI901" i="39"/>
  <c r="R920" i="39"/>
  <c r="FS920" i="39"/>
  <c r="GI920" i="39"/>
  <c r="R943" i="39"/>
  <c r="FS943" i="39"/>
  <c r="GI943" i="39"/>
  <c r="R864" i="39"/>
  <c r="FS864" i="39"/>
  <c r="GI864" i="39"/>
  <c r="R880" i="39"/>
  <c r="FS880" i="39"/>
  <c r="GI880" i="39"/>
  <c r="R896" i="39"/>
  <c r="FS896" i="39"/>
  <c r="GI896" i="39"/>
  <c r="R912" i="39"/>
  <c r="FS912" i="39"/>
  <c r="GI912" i="39"/>
  <c r="R941" i="39"/>
  <c r="FS941" i="39"/>
  <c r="GI941" i="39"/>
  <c r="R921" i="39"/>
  <c r="FS921" i="39"/>
  <c r="GI921" i="39"/>
  <c r="R942" i="39"/>
  <c r="FS942" i="39"/>
  <c r="GI942" i="39"/>
  <c r="R992" i="39"/>
  <c r="FS992" i="39"/>
  <c r="GI992" i="39"/>
  <c r="R953" i="39"/>
  <c r="FS953" i="39"/>
  <c r="GI953" i="39"/>
  <c r="R994" i="39"/>
  <c r="FS994" i="39"/>
  <c r="GI994" i="39"/>
  <c r="R957" i="39"/>
  <c r="FS957" i="39"/>
  <c r="GI957" i="39"/>
  <c r="R978" i="39"/>
  <c r="GI978" i="39"/>
  <c r="FS978" i="39"/>
  <c r="R945" i="39"/>
  <c r="FS945" i="39"/>
  <c r="GI945" i="39"/>
  <c r="R964" i="39"/>
  <c r="FS964" i="39"/>
  <c r="GI964" i="39"/>
  <c r="R971" i="39"/>
  <c r="GI971" i="39"/>
  <c r="FS971" i="39"/>
  <c r="R970" i="39"/>
  <c r="GI970" i="39"/>
  <c r="FS970" i="39"/>
  <c r="R985" i="39"/>
  <c r="FS985" i="39"/>
  <c r="GI985" i="39"/>
  <c r="R988" i="39"/>
  <c r="GI988" i="39"/>
  <c r="FS988" i="39"/>
  <c r="R980" i="39"/>
  <c r="GI980" i="39"/>
  <c r="FS980" i="39"/>
  <c r="R993" i="39"/>
  <c r="GI993" i="39"/>
  <c r="FS993" i="39"/>
  <c r="FU400" i="39"/>
  <c r="FU515" i="39"/>
  <c r="AN515" i="39"/>
  <c r="FU374" i="39"/>
  <c r="AN374" i="39"/>
  <c r="FU438" i="39"/>
  <c r="AN438" i="39"/>
  <c r="AN718" i="39"/>
  <c r="FU718" i="39"/>
  <c r="FU411" i="39"/>
  <c r="AN411" i="39"/>
  <c r="FU483" i="39"/>
  <c r="AN483" i="39"/>
  <c r="FU356" i="39"/>
  <c r="AN356" i="39"/>
  <c r="FU372" i="39"/>
  <c r="AN372" i="39"/>
  <c r="FU388" i="39"/>
  <c r="AN388" i="39"/>
  <c r="FU404" i="39"/>
  <c r="AN404" i="39"/>
  <c r="FU420" i="39"/>
  <c r="AN420" i="39"/>
  <c r="FU436" i="39"/>
  <c r="AN436" i="39"/>
  <c r="FU455" i="39"/>
  <c r="AN455" i="39"/>
  <c r="FU511" i="39"/>
  <c r="AN511" i="39"/>
  <c r="FU575" i="39"/>
  <c r="AN575" i="39"/>
  <c r="AN678" i="39"/>
  <c r="FU678" i="39"/>
  <c r="FU366" i="39"/>
  <c r="AN366" i="39"/>
  <c r="FU382" i="39"/>
  <c r="AN382" i="39"/>
  <c r="FU398" i="39"/>
  <c r="AN398" i="39"/>
  <c r="AN414" i="39"/>
  <c r="FU414" i="39"/>
  <c r="FU430" i="39"/>
  <c r="AN430" i="39"/>
  <c r="FU447" i="39"/>
  <c r="AN447" i="39"/>
  <c r="FU491" i="39"/>
  <c r="AN491" i="39"/>
  <c r="FU555" i="39"/>
  <c r="AN555" i="39"/>
  <c r="AN613" i="39"/>
  <c r="FU613" i="39"/>
  <c r="FU364" i="39"/>
  <c r="AN364" i="39"/>
  <c r="FU380" i="39"/>
  <c r="AN380" i="39"/>
  <c r="AN396" i="39"/>
  <c r="FU396" i="39"/>
  <c r="FU412" i="39"/>
  <c r="AN412" i="39"/>
  <c r="FU428" i="39"/>
  <c r="AN428" i="39"/>
  <c r="FU446" i="39"/>
  <c r="AN446" i="39"/>
  <c r="FU503" i="39"/>
  <c r="AN503" i="39"/>
  <c r="FU567" i="39"/>
  <c r="AN567" i="39"/>
  <c r="FU458" i="39"/>
  <c r="AN458" i="39"/>
  <c r="AN474" i="39"/>
  <c r="FU474" i="39"/>
  <c r="FU490" i="39"/>
  <c r="AN490" i="39"/>
  <c r="FU506" i="39"/>
  <c r="AN506" i="39"/>
  <c r="FU522" i="39"/>
  <c r="FU538" i="39"/>
  <c r="AN538" i="39"/>
  <c r="FU554" i="39"/>
  <c r="AN554" i="39"/>
  <c r="FU570" i="39"/>
  <c r="AN570" i="39"/>
  <c r="AN586" i="39"/>
  <c r="FU586" i="39"/>
  <c r="FU602" i="39"/>
  <c r="AN602" i="39"/>
  <c r="FU620" i="39"/>
  <c r="AN620" i="39"/>
  <c r="AN763" i="39"/>
  <c r="FU763" i="39"/>
  <c r="FU457" i="39"/>
  <c r="AN457" i="39"/>
  <c r="FU473" i="39"/>
  <c r="AN473" i="39"/>
  <c r="FU489" i="39"/>
  <c r="AN489" i="39"/>
  <c r="FU505" i="39"/>
  <c r="AN505" i="39"/>
  <c r="AN521" i="39"/>
  <c r="FU521" i="39"/>
  <c r="FU537" i="39"/>
  <c r="AN537" i="39"/>
  <c r="FU553" i="39"/>
  <c r="AN553" i="39"/>
  <c r="FU569" i="39"/>
  <c r="AN569" i="39"/>
  <c r="FU585" i="39"/>
  <c r="FU601" i="39"/>
  <c r="AN601" i="39"/>
  <c r="FU656" i="39"/>
  <c r="AN656" i="39"/>
  <c r="FU468" i="39"/>
  <c r="AN468" i="39"/>
  <c r="FU484" i="39"/>
  <c r="AN484" i="39"/>
  <c r="FU500" i="39"/>
  <c r="AN500" i="39"/>
  <c r="FU516" i="39"/>
  <c r="AN516" i="39"/>
  <c r="FU532" i="39"/>
  <c r="AN532" i="39"/>
  <c r="AN548" i="39"/>
  <c r="FU548" i="39"/>
  <c r="FU564" i="39"/>
  <c r="AN564" i="39"/>
  <c r="AN580" i="39"/>
  <c r="FU580" i="39"/>
  <c r="AN596" i="39"/>
  <c r="FU596" i="39"/>
  <c r="AN614" i="39"/>
  <c r="FU614" i="39"/>
  <c r="AN688" i="39"/>
  <c r="FU688" i="39"/>
  <c r="FU615" i="39"/>
  <c r="AN615" i="39"/>
  <c r="FU631" i="39"/>
  <c r="AN631" i="39"/>
  <c r="FU649" i="39"/>
  <c r="AN649" i="39"/>
  <c r="FU666" i="39"/>
  <c r="AN666" i="39"/>
  <c r="AN704" i="39"/>
  <c r="FU704" i="39"/>
  <c r="AN756" i="39"/>
  <c r="FU756" i="39"/>
  <c r="AN785" i="39"/>
  <c r="FU785" i="39"/>
  <c r="FU618" i="39"/>
  <c r="AN618" i="39"/>
  <c r="AN637" i="39"/>
  <c r="FU637" i="39"/>
  <c r="FU658" i="39"/>
  <c r="AN658" i="39"/>
  <c r="AN692" i="39"/>
  <c r="FU692" i="39"/>
  <c r="AN714" i="39"/>
  <c r="FU714" i="39"/>
  <c r="AN771" i="39"/>
  <c r="FU771" i="39"/>
  <c r="FU636" i="39"/>
  <c r="AN636" i="39"/>
  <c r="AN657" i="39"/>
  <c r="FU657" i="39"/>
  <c r="AN681" i="39"/>
  <c r="FU681" i="39"/>
  <c r="AN709" i="39"/>
  <c r="FU709" i="39"/>
  <c r="AN748" i="39"/>
  <c r="FU748" i="39"/>
  <c r="FU668" i="39"/>
  <c r="AN668" i="39"/>
  <c r="AN683" i="39"/>
  <c r="FU683" i="39"/>
  <c r="AN698" i="39"/>
  <c r="FU698" i="39"/>
  <c r="AN713" i="39"/>
  <c r="FU713" i="39"/>
  <c r="AN732" i="39"/>
  <c r="FU732" i="39"/>
  <c r="AN747" i="39"/>
  <c r="FU747" i="39"/>
  <c r="AN762" i="39"/>
  <c r="FU762" i="39"/>
  <c r="AN777" i="39"/>
  <c r="FU777" i="39"/>
  <c r="AN803" i="39"/>
  <c r="FU803" i="39"/>
  <c r="AN901" i="39"/>
  <c r="FU901" i="39"/>
  <c r="FU647" i="39"/>
  <c r="AN647" i="39"/>
  <c r="FU663" i="39"/>
  <c r="AN663" i="39"/>
  <c r="AN680" i="39"/>
  <c r="FU680" i="39"/>
  <c r="AN695" i="39"/>
  <c r="FU695" i="39"/>
  <c r="AN710" i="39"/>
  <c r="FU710" i="39"/>
  <c r="AN725" i="39"/>
  <c r="FU725" i="39"/>
  <c r="AN744" i="39"/>
  <c r="FU744" i="39"/>
  <c r="AN759" i="39"/>
  <c r="FU759" i="39"/>
  <c r="AN774" i="39"/>
  <c r="FU774" i="39"/>
  <c r="AN802" i="39"/>
  <c r="FU802" i="39"/>
  <c r="AN855" i="39"/>
  <c r="FU855" i="39"/>
  <c r="AN734" i="39"/>
  <c r="FU734" i="39"/>
  <c r="AN749" i="39"/>
  <c r="FU749" i="39"/>
  <c r="AN768" i="39"/>
  <c r="FU768" i="39"/>
  <c r="AN787" i="39"/>
  <c r="FU787" i="39"/>
  <c r="AN808" i="39"/>
  <c r="FU808" i="39"/>
  <c r="AN782" i="39"/>
  <c r="FU782" i="39"/>
  <c r="AN797" i="39"/>
  <c r="FU797" i="39"/>
  <c r="AN816" i="39"/>
  <c r="FU816" i="39"/>
  <c r="AN837" i="39"/>
  <c r="FU837" i="39"/>
  <c r="AN865" i="39"/>
  <c r="FU865" i="39"/>
  <c r="AN900" i="39"/>
  <c r="FU900" i="39"/>
  <c r="AN800" i="39"/>
  <c r="FU800" i="39"/>
  <c r="AN815" i="39"/>
  <c r="FU815" i="39"/>
  <c r="AN836" i="39"/>
  <c r="FU836" i="39"/>
  <c r="AN888" i="39"/>
  <c r="FU888" i="39"/>
  <c r="AN818" i="39"/>
  <c r="FU818" i="39"/>
  <c r="AN844" i="39"/>
  <c r="FU844" i="39"/>
  <c r="AN876" i="39"/>
  <c r="FU876" i="39"/>
  <c r="AN957" i="39"/>
  <c r="FU957" i="39"/>
  <c r="AN831" i="39"/>
  <c r="FU831" i="39"/>
  <c r="AN848" i="39"/>
  <c r="FU848" i="39"/>
  <c r="AN869" i="39"/>
  <c r="FU869" i="39"/>
  <c r="AN891" i="39"/>
  <c r="FU891" i="39"/>
  <c r="AN920" i="39"/>
  <c r="FU920" i="39"/>
  <c r="AN847" i="39"/>
  <c r="FU847" i="39"/>
  <c r="AN857" i="39"/>
  <c r="FU857" i="39"/>
  <c r="AN879" i="39"/>
  <c r="FU879" i="39"/>
  <c r="AN904" i="39"/>
  <c r="FU904" i="39"/>
  <c r="AN899" i="39"/>
  <c r="FU899" i="39"/>
  <c r="AN915" i="39"/>
  <c r="FU915" i="39"/>
  <c r="AN935" i="39"/>
  <c r="FU935" i="39"/>
  <c r="AN998" i="39"/>
  <c r="FU998" i="39"/>
  <c r="AN870" i="39"/>
  <c r="FU870" i="39"/>
  <c r="AN886" i="39"/>
  <c r="FU886" i="39"/>
  <c r="AN902" i="39"/>
  <c r="FU902" i="39"/>
  <c r="AN916" i="39"/>
  <c r="FU916" i="39"/>
  <c r="AN943" i="39"/>
  <c r="FU943" i="39"/>
  <c r="AN971" i="39"/>
  <c r="FU971" i="39"/>
  <c r="AN931" i="39"/>
  <c r="FU931" i="39"/>
  <c r="AN945" i="39"/>
  <c r="FU945" i="39"/>
  <c r="AN956" i="39"/>
  <c r="FU956" i="39"/>
  <c r="AN936" i="39"/>
  <c r="FU936" i="39"/>
  <c r="AN951" i="39"/>
  <c r="FU951" i="39"/>
  <c r="AN975" i="39"/>
  <c r="FU975" i="39"/>
  <c r="AN938" i="39"/>
  <c r="FU938" i="39"/>
  <c r="AN953" i="39"/>
  <c r="FU953" i="39"/>
  <c r="AN974" i="39"/>
  <c r="FU974" i="39"/>
  <c r="AN969" i="39"/>
  <c r="FU969" i="39"/>
  <c r="AN972" i="39"/>
  <c r="FU972" i="39"/>
  <c r="AN1000" i="39"/>
  <c r="FU1000" i="39"/>
  <c r="AN991" i="39"/>
  <c r="FU991" i="39"/>
  <c r="AN988" i="39"/>
  <c r="FU988" i="39"/>
  <c r="FW360" i="39"/>
  <c r="BJ360" i="39"/>
  <c r="FW424" i="39"/>
  <c r="BJ424" i="39"/>
  <c r="FW549" i="39"/>
  <c r="BJ549" i="39"/>
  <c r="FW377" i="39"/>
  <c r="BJ377" i="39"/>
  <c r="FW441" i="39"/>
  <c r="BJ441" i="39"/>
  <c r="FW597" i="39"/>
  <c r="BJ597" i="39"/>
  <c r="FW414" i="39"/>
  <c r="BJ414" i="39"/>
  <c r="FW354" i="39"/>
  <c r="FW370" i="39"/>
  <c r="BJ370" i="39"/>
  <c r="FW386" i="39"/>
  <c r="BJ386" i="39"/>
  <c r="FW402" i="39"/>
  <c r="BJ402" i="39"/>
  <c r="FW418" i="39"/>
  <c r="BJ418" i="39"/>
  <c r="BJ434" i="39"/>
  <c r="FW434" i="39"/>
  <c r="BJ452" i="39"/>
  <c r="FW452" i="39"/>
  <c r="FW513" i="39"/>
  <c r="BJ513" i="39"/>
  <c r="FW577" i="39"/>
  <c r="BJ577" i="39"/>
  <c r="FW353" i="39"/>
  <c r="BJ353" i="39"/>
  <c r="BJ369" i="39"/>
  <c r="FW369" i="39"/>
  <c r="FW385" i="39"/>
  <c r="BJ385" i="39"/>
  <c r="BJ401" i="39"/>
  <c r="FW401" i="39"/>
  <c r="FW417" i="39"/>
  <c r="BJ417" i="39"/>
  <c r="FW433" i="39"/>
  <c r="FW461" i="39"/>
  <c r="BJ461" i="39"/>
  <c r="FW525" i="39"/>
  <c r="BJ525" i="39"/>
  <c r="FW589" i="39"/>
  <c r="BJ589" i="39"/>
  <c r="BJ658" i="39"/>
  <c r="FW658" i="39"/>
  <c r="FW357" i="39"/>
  <c r="BJ357" i="39"/>
  <c r="FW373" i="39"/>
  <c r="BJ373" i="39"/>
  <c r="FW389" i="39"/>
  <c r="BJ389" i="39"/>
  <c r="FW405" i="39"/>
  <c r="BJ405" i="39"/>
  <c r="FW421" i="39"/>
  <c r="BJ421" i="39"/>
  <c r="FW437" i="39"/>
  <c r="BJ437" i="39"/>
  <c r="FW454" i="39"/>
  <c r="BJ454" i="39"/>
  <c r="FW505" i="39"/>
  <c r="BJ505" i="39"/>
  <c r="FW569" i="39"/>
  <c r="BJ569" i="39"/>
  <c r="BJ800" i="39"/>
  <c r="FW800" i="39"/>
  <c r="FW468" i="39"/>
  <c r="BJ468" i="39"/>
  <c r="FW484" i="39"/>
  <c r="BJ484" i="39"/>
  <c r="FW500" i="39"/>
  <c r="BJ500" i="39"/>
  <c r="FW516" i="39"/>
  <c r="BJ516" i="39"/>
  <c r="FW532" i="39"/>
  <c r="BJ532" i="39"/>
  <c r="FW548" i="39"/>
  <c r="BJ548" i="39"/>
  <c r="FW564" i="39"/>
  <c r="BJ564" i="39"/>
  <c r="FW580" i="39"/>
  <c r="FW596" i="39"/>
  <c r="BJ596" i="39"/>
  <c r="FW614" i="39"/>
  <c r="BJ614" i="39"/>
  <c r="BJ710" i="39"/>
  <c r="FW710" i="39"/>
  <c r="FW451" i="39"/>
  <c r="BJ451" i="39"/>
  <c r="FW467" i="39"/>
  <c r="BJ467" i="39"/>
  <c r="FW483" i="39"/>
  <c r="BJ483" i="39"/>
  <c r="FW499" i="39"/>
  <c r="BJ499" i="39"/>
  <c r="FW515" i="39"/>
  <c r="BJ515" i="39"/>
  <c r="FW531" i="39"/>
  <c r="BJ531" i="39"/>
  <c r="FW547" i="39"/>
  <c r="BJ547" i="39"/>
  <c r="FW563" i="39"/>
  <c r="BJ563" i="39"/>
  <c r="FW579" i="39"/>
  <c r="BJ579" i="39"/>
  <c r="FW595" i="39"/>
  <c r="BJ595" i="39"/>
  <c r="FW612" i="39"/>
  <c r="BJ612" i="39"/>
  <c r="FW462" i="39"/>
  <c r="BJ462" i="39"/>
  <c r="FW478" i="39"/>
  <c r="BJ478" i="39"/>
  <c r="FW494" i="39"/>
  <c r="BJ494" i="39"/>
  <c r="FW510" i="39"/>
  <c r="BJ510" i="39"/>
  <c r="FW526" i="39"/>
  <c r="BJ526" i="39"/>
  <c r="FW542" i="39"/>
  <c r="BJ542" i="39"/>
  <c r="FW558" i="39"/>
  <c r="BJ558" i="39"/>
  <c r="BJ574" i="39"/>
  <c r="FW574" i="39"/>
  <c r="FW590" i="39"/>
  <c r="BJ590" i="39"/>
  <c r="FW606" i="39"/>
  <c r="BJ606" i="39"/>
  <c r="FW652" i="39"/>
  <c r="BJ652" i="39"/>
  <c r="BJ765" i="39"/>
  <c r="FW765" i="39"/>
  <c r="FW621" i="39"/>
  <c r="BJ621" i="39"/>
  <c r="FW640" i="39"/>
  <c r="BJ640" i="39"/>
  <c r="FW662" i="39"/>
  <c r="BJ662" i="39"/>
  <c r="BJ687" i="39"/>
  <c r="FW687" i="39"/>
  <c r="BJ717" i="39"/>
  <c r="FW717" i="39"/>
  <c r="BJ782" i="39"/>
  <c r="FW782" i="39"/>
  <c r="BJ843" i="39"/>
  <c r="FW843" i="39"/>
  <c r="FW628" i="39"/>
  <c r="BJ628" i="39"/>
  <c r="FW644" i="39"/>
  <c r="BJ644" i="39"/>
  <c r="FW667" i="39"/>
  <c r="BJ667" i="39"/>
  <c r="BJ697" i="39"/>
  <c r="FW697" i="39"/>
  <c r="BJ735" i="39"/>
  <c r="FW735" i="39"/>
  <c r="FW623" i="39"/>
  <c r="BJ623" i="39"/>
  <c r="FW643" i="39"/>
  <c r="BJ643" i="39"/>
  <c r="FW664" i="39"/>
  <c r="BJ664" i="39"/>
  <c r="BJ702" i="39"/>
  <c r="FW702" i="39"/>
  <c r="BJ731" i="39"/>
  <c r="FW731" i="39"/>
  <c r="BJ879" i="39"/>
  <c r="FW879" i="39"/>
  <c r="BJ679" i="39"/>
  <c r="FW679" i="39"/>
  <c r="BJ694" i="39"/>
  <c r="FW694" i="39"/>
  <c r="BJ709" i="39"/>
  <c r="FW709" i="39"/>
  <c r="BJ728" i="39"/>
  <c r="FW728" i="39"/>
  <c r="BJ743" i="39"/>
  <c r="FW743" i="39"/>
  <c r="BJ758" i="39"/>
  <c r="FW758" i="39"/>
  <c r="BJ773" i="39"/>
  <c r="FW773" i="39"/>
  <c r="BJ806" i="39"/>
  <c r="FW806" i="39"/>
  <c r="BJ951" i="39"/>
  <c r="FW951" i="39"/>
  <c r="FW645" i="39"/>
  <c r="BJ645" i="39"/>
  <c r="FW661" i="39"/>
  <c r="BJ661" i="39"/>
  <c r="BJ678" i="39"/>
  <c r="FW678" i="39"/>
  <c r="BJ693" i="39"/>
  <c r="FW693" i="39"/>
  <c r="BJ712" i="39"/>
  <c r="FW712" i="39"/>
  <c r="BJ727" i="39"/>
  <c r="FW727" i="39"/>
  <c r="BJ742" i="39"/>
  <c r="FW742" i="39"/>
  <c r="BJ757" i="39"/>
  <c r="FW757" i="39"/>
  <c r="BJ776" i="39"/>
  <c r="FW776" i="39"/>
  <c r="BJ796" i="39"/>
  <c r="FW796" i="39"/>
  <c r="BJ835" i="39"/>
  <c r="FW835" i="39"/>
  <c r="BJ736" i="39"/>
  <c r="FW736" i="39"/>
  <c r="BJ751" i="39"/>
  <c r="FW751" i="39"/>
  <c r="BJ766" i="39"/>
  <c r="FW766" i="39"/>
  <c r="BJ783" i="39"/>
  <c r="FW783" i="39"/>
  <c r="BJ812" i="39"/>
  <c r="FW812" i="39"/>
  <c r="BJ784" i="39"/>
  <c r="FW784" i="39"/>
  <c r="BJ799" i="39"/>
  <c r="FW799" i="39"/>
  <c r="BJ814" i="39"/>
  <c r="FW814" i="39"/>
  <c r="BJ828" i="39"/>
  <c r="FW828" i="39"/>
  <c r="BJ853" i="39"/>
  <c r="FW853" i="39"/>
  <c r="BJ889" i="39"/>
  <c r="FW889" i="39"/>
  <c r="BJ939" i="39"/>
  <c r="FW939" i="39"/>
  <c r="BJ802" i="39"/>
  <c r="FW802" i="39"/>
  <c r="BJ817" i="39"/>
  <c r="FW817" i="39"/>
  <c r="BJ838" i="39"/>
  <c r="FW838" i="39"/>
  <c r="BJ858" i="39"/>
  <c r="FW858" i="39"/>
  <c r="BJ895" i="39"/>
  <c r="FW895" i="39"/>
  <c r="BJ826" i="39"/>
  <c r="FW826" i="39"/>
  <c r="BJ856" i="39"/>
  <c r="FW856" i="39"/>
  <c r="BJ910" i="39"/>
  <c r="FW910" i="39"/>
  <c r="BJ825" i="39"/>
  <c r="FW825" i="39"/>
  <c r="BJ841" i="39"/>
  <c r="FW841" i="39"/>
  <c r="BJ861" i="39"/>
  <c r="FW861" i="39"/>
  <c r="BJ882" i="39"/>
  <c r="FW882" i="39"/>
  <c r="BJ907" i="39"/>
  <c r="FW907" i="39"/>
  <c r="BJ932" i="39"/>
  <c r="FW932" i="39"/>
  <c r="BJ844" i="39"/>
  <c r="FW844" i="39"/>
  <c r="BJ865" i="39"/>
  <c r="FW865" i="39"/>
  <c r="BJ886" i="39"/>
  <c r="FW886" i="39"/>
  <c r="BJ906" i="39"/>
  <c r="FW906" i="39"/>
  <c r="BJ901" i="39"/>
  <c r="FW901" i="39"/>
  <c r="BJ919" i="39"/>
  <c r="FW919" i="39"/>
  <c r="BJ937" i="39"/>
  <c r="FW937" i="39"/>
  <c r="BJ959" i="39"/>
  <c r="FW959" i="39"/>
  <c r="BJ868" i="39"/>
  <c r="FW868" i="39"/>
  <c r="BJ884" i="39"/>
  <c r="FW884" i="39"/>
  <c r="BJ900" i="39"/>
  <c r="FW900" i="39"/>
  <c r="BJ918" i="39"/>
  <c r="FW918" i="39"/>
  <c r="BJ962" i="39"/>
  <c r="FW962" i="39"/>
  <c r="BJ921" i="39"/>
  <c r="FW921" i="39"/>
  <c r="BJ941" i="39"/>
  <c r="FW941" i="39"/>
  <c r="BJ938" i="39"/>
  <c r="FW938" i="39"/>
  <c r="BJ965" i="39"/>
  <c r="FW965" i="39"/>
  <c r="BJ961" i="39"/>
  <c r="FW961" i="39"/>
  <c r="BJ940" i="39"/>
  <c r="FW940" i="39"/>
  <c r="BJ955" i="39"/>
  <c r="FW955" i="39"/>
  <c r="BJ976" i="39"/>
  <c r="FW976" i="39"/>
  <c r="BJ996" i="39"/>
  <c r="FW996" i="39"/>
  <c r="BJ982" i="39"/>
  <c r="FW982" i="39"/>
  <c r="BJ974" i="39"/>
  <c r="FW974" i="39"/>
  <c r="BJ988" i="39"/>
  <c r="FW988" i="39"/>
  <c r="BJ980" i="39"/>
  <c r="FW980" i="39"/>
  <c r="BJ993" i="39"/>
  <c r="FW993" i="39"/>
  <c r="FX404" i="39"/>
  <c r="FX502" i="39"/>
  <c r="FX378" i="39"/>
  <c r="BU378" i="39"/>
  <c r="FX442" i="39"/>
  <c r="BU372" i="39"/>
  <c r="FX372" i="39"/>
  <c r="FX436" i="39"/>
  <c r="BU436" i="39"/>
  <c r="FX534" i="39"/>
  <c r="FX361" i="39"/>
  <c r="FX377" i="39"/>
  <c r="FX393" i="39"/>
  <c r="FX409" i="39"/>
  <c r="FX425" i="39"/>
  <c r="BU425" i="39"/>
  <c r="FX441" i="39"/>
  <c r="FX482" i="39"/>
  <c r="BU546" i="39"/>
  <c r="FX546" i="39"/>
  <c r="BU611" i="39"/>
  <c r="FX611" i="39"/>
  <c r="FX364" i="39"/>
  <c r="FX380" i="39"/>
  <c r="BU396" i="39"/>
  <c r="FX396" i="39"/>
  <c r="FX412" i="39"/>
  <c r="BU412" i="39"/>
  <c r="FX428" i="39"/>
  <c r="BU428" i="39"/>
  <c r="FX444" i="39"/>
  <c r="BU444" i="39"/>
  <c r="FX478" i="39"/>
  <c r="FX542" i="39"/>
  <c r="FX606" i="39"/>
  <c r="BU606" i="39"/>
  <c r="FX363" i="39"/>
  <c r="FX379" i="39"/>
  <c r="FX395" i="39"/>
  <c r="FX411" i="39"/>
  <c r="FX427" i="39"/>
  <c r="FX443" i="39"/>
  <c r="FX474" i="39"/>
  <c r="FX538" i="39"/>
  <c r="FX602" i="39"/>
  <c r="BU602" i="39"/>
  <c r="FX461" i="39"/>
  <c r="BU461" i="39"/>
  <c r="FX477" i="39"/>
  <c r="FX493" i="39"/>
  <c r="FX509" i="39"/>
  <c r="BU525" i="39"/>
  <c r="FX525" i="39"/>
  <c r="FX541" i="39"/>
  <c r="BU541" i="39"/>
  <c r="FX557" i="39"/>
  <c r="FX573" i="39"/>
  <c r="BU573" i="39"/>
  <c r="FX589" i="39"/>
  <c r="FX605" i="39"/>
  <c r="FX637" i="39"/>
  <c r="BU637" i="39"/>
  <c r="BU823" i="39"/>
  <c r="FX823" i="39"/>
  <c r="FX460" i="39"/>
  <c r="FX476" i="39"/>
  <c r="FX492" i="39"/>
  <c r="FX508" i="39"/>
  <c r="FX524" i="39"/>
  <c r="FX540" i="39"/>
  <c r="FX556" i="39"/>
  <c r="FX572" i="39"/>
  <c r="FX588" i="39"/>
  <c r="FX604" i="39"/>
  <c r="BU604" i="39"/>
  <c r="FX619" i="39"/>
  <c r="BU619" i="39"/>
  <c r="BU702" i="39"/>
  <c r="FX702" i="39"/>
  <c r="BU859" i="39"/>
  <c r="FX859" i="39"/>
  <c r="FX471" i="39"/>
  <c r="FX487" i="39"/>
  <c r="FX503" i="39"/>
  <c r="FX519" i="39"/>
  <c r="FX535" i="39"/>
  <c r="FX551" i="39"/>
  <c r="FX567" i="39"/>
  <c r="FX583" i="39"/>
  <c r="BU583" i="39"/>
  <c r="FX599" i="39"/>
  <c r="FX631" i="39"/>
  <c r="BU783" i="39"/>
  <c r="FX783" i="39"/>
  <c r="FX622" i="39"/>
  <c r="BU622" i="39"/>
  <c r="FX641" i="39"/>
  <c r="FX663" i="39"/>
  <c r="BU663" i="39"/>
  <c r="BU699" i="39"/>
  <c r="FX699" i="39"/>
  <c r="BU741" i="39"/>
  <c r="FX741" i="39"/>
  <c r="FX617" i="39"/>
  <c r="FX635" i="39"/>
  <c r="FX656" i="39"/>
  <c r="BU677" i="39"/>
  <c r="FX677" i="39"/>
  <c r="BU706" i="39"/>
  <c r="FX706" i="39"/>
  <c r="BU775" i="39"/>
  <c r="FX775" i="39"/>
  <c r="FX620" i="39"/>
  <c r="FX633" i="39"/>
  <c r="FX655" i="39"/>
  <c r="BU655" i="39"/>
  <c r="BU684" i="39"/>
  <c r="FX684" i="39"/>
  <c r="BU712" i="39"/>
  <c r="FX712" i="39"/>
  <c r="BU751" i="39"/>
  <c r="FX751" i="39"/>
  <c r="BU812" i="39"/>
  <c r="FX812" i="39"/>
  <c r="BU671" i="39"/>
  <c r="FX671" i="39"/>
  <c r="BU686" i="39"/>
  <c r="FX686" i="39"/>
  <c r="BU701" i="39"/>
  <c r="FX701" i="39"/>
  <c r="BU720" i="39"/>
  <c r="FX720" i="39"/>
  <c r="BU735" i="39"/>
  <c r="FX735" i="39"/>
  <c r="BU750" i="39"/>
  <c r="FX750" i="39"/>
  <c r="BU765" i="39"/>
  <c r="FX765" i="39"/>
  <c r="BU787" i="39"/>
  <c r="FX787" i="39"/>
  <c r="BU836" i="39"/>
  <c r="FX836" i="39"/>
  <c r="FX638" i="39"/>
  <c r="FX654" i="39"/>
  <c r="BU654" i="39"/>
  <c r="FX670" i="39"/>
  <c r="BU685" i="39"/>
  <c r="FX685" i="39"/>
  <c r="BU704" i="39"/>
  <c r="FX704" i="39"/>
  <c r="BU719" i="39"/>
  <c r="FX719" i="39"/>
  <c r="BU734" i="39"/>
  <c r="FX734" i="39"/>
  <c r="BU749" i="39"/>
  <c r="FX749" i="39"/>
  <c r="BU768" i="39"/>
  <c r="FX768" i="39"/>
  <c r="BU786" i="39"/>
  <c r="FX786" i="39"/>
  <c r="BU825" i="39"/>
  <c r="FX825" i="39"/>
  <c r="BU729" i="39"/>
  <c r="FX729" i="39"/>
  <c r="BU748" i="39"/>
  <c r="FX748" i="39"/>
  <c r="BU763" i="39"/>
  <c r="FX763" i="39"/>
  <c r="BU778" i="39"/>
  <c r="FX778" i="39"/>
  <c r="BU794" i="39"/>
  <c r="FX794" i="39"/>
  <c r="BU864" i="39"/>
  <c r="FX864" i="39"/>
  <c r="BU796" i="39"/>
  <c r="FX796" i="39"/>
  <c r="BU811" i="39"/>
  <c r="FX811" i="39"/>
  <c r="BU835" i="39"/>
  <c r="FX835" i="39"/>
  <c r="BU884" i="39"/>
  <c r="FX884" i="39"/>
  <c r="BU789" i="39"/>
  <c r="FX789" i="39"/>
  <c r="BU808" i="39"/>
  <c r="FX808" i="39"/>
  <c r="BU820" i="39"/>
  <c r="FX820" i="39"/>
  <c r="BU840" i="39"/>
  <c r="FX840" i="39"/>
  <c r="BU880" i="39"/>
  <c r="FX880" i="39"/>
  <c r="BU817" i="39"/>
  <c r="FX817" i="39"/>
  <c r="BU839" i="39"/>
  <c r="FX839" i="39"/>
  <c r="BU863" i="39"/>
  <c r="FX863" i="39"/>
  <c r="BU911" i="39"/>
  <c r="FX911" i="39"/>
  <c r="BU819" i="39"/>
  <c r="FX819" i="39"/>
  <c r="BU834" i="39"/>
  <c r="FX834" i="39"/>
  <c r="BU852" i="39"/>
  <c r="FX852" i="39"/>
  <c r="BU867" i="39"/>
  <c r="FX867" i="39"/>
  <c r="BU888" i="39"/>
  <c r="FX888" i="39"/>
  <c r="BU917" i="39"/>
  <c r="FX917" i="39"/>
  <c r="BU841" i="39"/>
  <c r="FX841" i="39"/>
  <c r="BU860" i="39"/>
  <c r="FX860" i="39"/>
  <c r="BU882" i="39"/>
  <c r="FX882" i="39"/>
  <c r="BU907" i="39"/>
  <c r="FX907" i="39"/>
  <c r="BU954" i="39"/>
  <c r="FX954" i="39"/>
  <c r="BU910" i="39"/>
  <c r="FX910" i="39"/>
  <c r="BU931" i="39"/>
  <c r="FX931" i="39"/>
  <c r="BU861" i="39"/>
  <c r="FX861" i="39"/>
  <c r="BU877" i="39"/>
  <c r="FX877" i="39"/>
  <c r="BU893" i="39"/>
  <c r="FX893" i="39"/>
  <c r="BU909" i="39"/>
  <c r="FX909" i="39"/>
  <c r="BU929" i="39"/>
  <c r="FX929" i="39"/>
  <c r="BU918" i="39"/>
  <c r="FX918" i="39"/>
  <c r="BU936" i="39"/>
  <c r="FX936" i="39"/>
  <c r="BU959" i="39"/>
  <c r="FX959" i="39"/>
  <c r="BU934" i="39"/>
  <c r="FX934" i="39"/>
  <c r="BU963" i="39"/>
  <c r="FX963" i="39"/>
  <c r="BU949" i="39"/>
  <c r="FX949" i="39"/>
  <c r="BU979" i="39"/>
  <c r="FX979" i="39"/>
  <c r="BU946" i="39"/>
  <c r="FX946" i="39"/>
  <c r="BU961" i="39"/>
  <c r="FX961" i="39"/>
  <c r="BU986" i="39"/>
  <c r="FX986" i="39"/>
  <c r="BU977" i="39"/>
  <c r="FX977" i="39"/>
  <c r="BU971" i="39"/>
  <c r="FX971" i="39"/>
  <c r="BU991" i="39"/>
  <c r="FX991" i="39"/>
  <c r="BU990" i="39"/>
  <c r="FX990" i="39"/>
  <c r="BU987" i="39"/>
  <c r="FX987" i="39"/>
  <c r="GA366" i="39"/>
  <c r="DB366" i="39"/>
  <c r="GA430" i="39"/>
  <c r="DB430" i="39"/>
  <c r="GA360" i="39"/>
  <c r="DB360" i="39"/>
  <c r="GA424" i="39"/>
  <c r="DB424" i="39"/>
  <c r="GA601" i="39"/>
  <c r="DB601" i="39"/>
  <c r="GA398" i="39"/>
  <c r="DB398" i="39"/>
  <c r="GA457" i="39"/>
  <c r="DB457" i="39"/>
  <c r="GA359" i="39"/>
  <c r="DB359" i="39"/>
  <c r="GA375" i="39"/>
  <c r="DB375" i="39"/>
  <c r="GA391" i="39"/>
  <c r="DB391" i="39"/>
  <c r="GA407" i="39"/>
  <c r="DB407" i="39"/>
  <c r="DB423" i="39"/>
  <c r="GA423" i="39"/>
  <c r="GA439" i="39"/>
  <c r="DB439" i="39"/>
  <c r="GA485" i="39"/>
  <c r="DB485" i="39"/>
  <c r="GA549" i="39"/>
  <c r="DB549" i="39"/>
  <c r="GA608" i="39"/>
  <c r="DB608" i="39"/>
  <c r="DB353" i="39"/>
  <c r="GA353" i="39"/>
  <c r="GA369" i="39"/>
  <c r="DB369" i="39"/>
  <c r="GA385" i="39"/>
  <c r="DB385" i="39"/>
  <c r="GA401" i="39"/>
  <c r="DB401" i="39"/>
  <c r="GA417" i="39"/>
  <c r="DB417" i="39"/>
  <c r="GA433" i="39"/>
  <c r="DB433" i="39"/>
  <c r="GA454" i="39"/>
  <c r="DB454" i="39"/>
  <c r="GA513" i="39"/>
  <c r="DB513" i="39"/>
  <c r="GA577" i="39"/>
  <c r="DB577" i="39"/>
  <c r="GA635" i="39"/>
  <c r="DB635" i="39"/>
  <c r="GA357" i="39"/>
  <c r="DB357" i="39"/>
  <c r="GA373" i="39"/>
  <c r="DB373" i="39"/>
  <c r="GA389" i="39"/>
  <c r="DB389" i="39"/>
  <c r="GA405" i="39"/>
  <c r="DB405" i="39"/>
  <c r="GA421" i="39"/>
  <c r="DB421" i="39"/>
  <c r="GA437" i="39"/>
  <c r="DB437" i="39"/>
  <c r="GA461" i="39"/>
  <c r="DB461" i="39"/>
  <c r="GA525" i="39"/>
  <c r="DB525" i="39"/>
  <c r="GA589" i="39"/>
  <c r="DB589" i="39"/>
  <c r="GA460" i="39"/>
  <c r="DB460" i="39"/>
  <c r="GA476" i="39"/>
  <c r="DB476" i="39"/>
  <c r="GA492" i="39"/>
  <c r="DB492" i="39"/>
  <c r="GA508" i="39"/>
  <c r="DB508" i="39"/>
  <c r="GA524" i="39"/>
  <c r="DB524" i="39"/>
  <c r="GA540" i="39"/>
  <c r="DB540" i="39"/>
  <c r="GA556" i="39"/>
  <c r="DB556" i="39"/>
  <c r="GA572" i="39"/>
  <c r="DB572" i="39"/>
  <c r="GA588" i="39"/>
  <c r="DB588" i="39"/>
  <c r="DB604" i="39"/>
  <c r="GA604" i="39"/>
  <c r="GA651" i="39"/>
  <c r="DB651" i="39"/>
  <c r="DB750" i="39"/>
  <c r="GA750" i="39"/>
  <c r="DB455" i="39"/>
  <c r="GA455" i="39"/>
  <c r="GA471" i="39"/>
  <c r="DB471" i="39"/>
  <c r="GA487" i="39"/>
  <c r="DB487" i="39"/>
  <c r="GA503" i="39"/>
  <c r="DB503" i="39"/>
  <c r="GA519" i="39"/>
  <c r="DB519" i="39"/>
  <c r="GA535" i="39"/>
  <c r="DB535" i="39"/>
  <c r="GA551" i="39"/>
  <c r="DB551" i="39"/>
  <c r="GA567" i="39"/>
  <c r="DB567" i="39"/>
  <c r="GA583" i="39"/>
  <c r="DB583" i="39"/>
  <c r="GA599" i="39"/>
  <c r="DB599" i="39"/>
  <c r="GA640" i="39"/>
  <c r="DB640" i="39"/>
  <c r="GA466" i="39"/>
  <c r="DB466" i="39"/>
  <c r="GA482" i="39"/>
  <c r="DB482" i="39"/>
  <c r="GA498" i="39"/>
  <c r="DB498" i="39"/>
  <c r="GA514" i="39"/>
  <c r="DB514" i="39"/>
  <c r="GA530" i="39"/>
  <c r="DB530" i="39"/>
  <c r="GA546" i="39"/>
  <c r="DB546" i="39"/>
  <c r="GA562" i="39"/>
  <c r="DB562" i="39"/>
  <c r="DB578" i="39"/>
  <c r="GA578" i="39"/>
  <c r="GA594" i="39"/>
  <c r="DB594" i="39"/>
  <c r="GA610" i="39"/>
  <c r="DB610" i="39"/>
  <c r="GA656" i="39"/>
  <c r="DB656" i="39"/>
  <c r="DB834" i="39"/>
  <c r="GA834" i="39"/>
  <c r="GA621" i="39"/>
  <c r="DB621" i="39"/>
  <c r="GA639" i="39"/>
  <c r="DB639" i="39"/>
  <c r="GA660" i="39"/>
  <c r="DB660" i="39"/>
  <c r="DB702" i="39"/>
  <c r="GA702" i="39"/>
  <c r="DB725" i="39"/>
  <c r="GA725" i="39"/>
  <c r="DB786" i="39"/>
  <c r="GA786" i="39"/>
  <c r="GA616" i="39"/>
  <c r="DB616" i="39"/>
  <c r="GA632" i="39"/>
  <c r="DB632" i="39"/>
  <c r="GA654" i="39"/>
  <c r="DB654" i="39"/>
  <c r="DB680" i="39"/>
  <c r="GA680" i="39"/>
  <c r="DB710" i="39"/>
  <c r="GA710" i="39"/>
  <c r="DB761" i="39"/>
  <c r="GA761" i="39"/>
  <c r="GA619" i="39"/>
  <c r="DB619" i="39"/>
  <c r="GA636" i="39"/>
  <c r="DB636" i="39"/>
  <c r="GA658" i="39"/>
  <c r="DB658" i="39"/>
  <c r="DB677" i="39"/>
  <c r="GA677" i="39"/>
  <c r="DB706" i="39"/>
  <c r="GA706" i="39"/>
  <c r="DB774" i="39"/>
  <c r="GA774" i="39"/>
  <c r="GA666" i="39"/>
  <c r="DB666" i="39"/>
  <c r="DB681" i="39"/>
  <c r="GA681" i="39"/>
  <c r="DB700" i="39"/>
  <c r="GA700" i="39"/>
  <c r="DB715" i="39"/>
  <c r="GA715" i="39"/>
  <c r="DB730" i="39"/>
  <c r="GA730" i="39"/>
  <c r="DB745" i="39"/>
  <c r="GA745" i="39"/>
  <c r="DB764" i="39"/>
  <c r="GA764" i="39"/>
  <c r="DB779" i="39"/>
  <c r="GA779" i="39"/>
  <c r="DB801" i="39"/>
  <c r="GA801" i="39"/>
  <c r="DB637" i="39"/>
  <c r="GA637" i="39"/>
  <c r="GA653" i="39"/>
  <c r="DB653" i="39"/>
  <c r="GA669" i="39"/>
  <c r="DB669" i="39"/>
  <c r="DB688" i="39"/>
  <c r="GA688" i="39"/>
  <c r="DB703" i="39"/>
  <c r="GA703" i="39"/>
  <c r="DB718" i="39"/>
  <c r="GA718" i="39"/>
  <c r="DB733" i="39"/>
  <c r="GA733" i="39"/>
  <c r="DB752" i="39"/>
  <c r="GA752" i="39"/>
  <c r="DB767" i="39"/>
  <c r="GA767" i="39"/>
  <c r="DB783" i="39"/>
  <c r="GA783" i="39"/>
  <c r="DB848" i="39"/>
  <c r="GA848" i="39"/>
  <c r="DB732" i="39"/>
  <c r="GA732" i="39"/>
  <c r="DB747" i="39"/>
  <c r="GA747" i="39"/>
  <c r="DB762" i="39"/>
  <c r="GA762" i="39"/>
  <c r="DB777" i="39"/>
  <c r="GA777" i="39"/>
  <c r="DB821" i="39"/>
  <c r="GA821" i="39"/>
  <c r="DB933" i="39"/>
  <c r="GA933" i="39"/>
  <c r="DB789" i="39"/>
  <c r="GA789" i="39"/>
  <c r="DB808" i="39"/>
  <c r="GA808" i="39"/>
  <c r="DB819" i="39"/>
  <c r="GA819" i="39"/>
  <c r="DB847" i="39"/>
  <c r="GA847" i="39"/>
  <c r="DB871" i="39"/>
  <c r="GA871" i="39"/>
  <c r="DB951" i="39"/>
  <c r="GA951" i="39"/>
  <c r="DB794" i="39"/>
  <c r="GA794" i="39"/>
  <c r="DB809" i="39"/>
  <c r="GA809" i="39"/>
  <c r="DB826" i="39"/>
  <c r="GA826" i="39"/>
  <c r="DB857" i="39"/>
  <c r="GA857" i="39"/>
  <c r="DB894" i="39"/>
  <c r="GA894" i="39"/>
  <c r="DB822" i="39"/>
  <c r="GA822" i="39"/>
  <c r="DB852" i="39"/>
  <c r="GA852" i="39"/>
  <c r="DB887" i="39"/>
  <c r="GA887" i="39"/>
  <c r="DB823" i="39"/>
  <c r="GA823" i="39"/>
  <c r="DB837" i="39"/>
  <c r="GA837" i="39"/>
  <c r="DB859" i="39"/>
  <c r="GA859" i="39"/>
  <c r="DB881" i="39"/>
  <c r="GA881" i="39"/>
  <c r="DB911" i="39"/>
  <c r="GA911" i="39"/>
  <c r="DB948" i="39"/>
  <c r="GA948" i="39"/>
  <c r="DB840" i="39"/>
  <c r="GA840" i="39"/>
  <c r="DB858" i="39"/>
  <c r="GA858" i="39"/>
  <c r="DB879" i="39"/>
  <c r="GA879" i="39"/>
  <c r="DB902" i="39"/>
  <c r="GA902" i="39"/>
  <c r="DB938" i="39"/>
  <c r="GA938" i="39"/>
  <c r="DB901" i="39"/>
  <c r="GA901" i="39"/>
  <c r="DB918" i="39"/>
  <c r="GA918" i="39"/>
  <c r="DB954" i="39"/>
  <c r="GA954" i="39"/>
  <c r="DB868" i="39"/>
  <c r="GA868" i="39"/>
  <c r="DB884" i="39"/>
  <c r="GA884" i="39"/>
  <c r="DB900" i="39"/>
  <c r="GA900" i="39"/>
  <c r="DB916" i="39"/>
  <c r="GA916" i="39"/>
  <c r="DB957" i="39"/>
  <c r="GA957" i="39"/>
  <c r="DB917" i="39"/>
  <c r="GA917" i="39"/>
  <c r="DB934" i="39"/>
  <c r="GA934" i="39"/>
  <c r="DB956" i="39"/>
  <c r="GA956" i="39"/>
  <c r="DB942" i="39"/>
  <c r="GA942" i="39"/>
  <c r="DB965" i="39"/>
  <c r="GA965" i="39"/>
  <c r="DB940" i="39"/>
  <c r="GA940" i="39"/>
  <c r="DB955" i="39"/>
  <c r="GA955" i="39"/>
  <c r="DB972" i="39"/>
  <c r="GA972" i="39"/>
  <c r="DB987" i="39"/>
  <c r="GA987" i="39"/>
  <c r="DB979" i="39"/>
  <c r="GA979" i="39"/>
  <c r="DB998" i="39"/>
  <c r="GA998" i="39"/>
  <c r="DB995" i="39"/>
  <c r="GA995" i="39"/>
  <c r="DB986" i="39"/>
  <c r="GA986" i="39"/>
  <c r="GC603" i="39"/>
  <c r="DX603" i="39"/>
  <c r="GG446" i="39"/>
  <c r="FP446" i="39"/>
  <c r="GD396" i="39"/>
  <c r="EI396" i="39"/>
  <c r="GG379" i="39"/>
  <c r="FP379" i="39"/>
  <c r="FS338" i="39"/>
  <c r="GI338" i="39"/>
  <c r="GJ338" i="39" s="1"/>
  <c r="F338" i="39" s="1"/>
  <c r="FS322" i="39"/>
  <c r="GI322" i="39"/>
  <c r="GJ322" i="39" s="1"/>
  <c r="F322" i="39" s="1"/>
  <c r="R306" i="39"/>
  <c r="FS306" i="39"/>
  <c r="GI306" i="39"/>
  <c r="GJ306" i="39" s="1"/>
  <c r="F306" i="39" s="1"/>
  <c r="FS290" i="39"/>
  <c r="GI290" i="39"/>
  <c r="GJ290" i="39" s="1"/>
  <c r="F290" i="39" s="1"/>
  <c r="R274" i="39"/>
  <c r="FS274" i="39"/>
  <c r="GI274" i="39"/>
  <c r="GJ274" i="39" s="1"/>
  <c r="F274" i="39" s="1"/>
  <c r="FS258" i="39"/>
  <c r="GI258" i="39"/>
  <c r="GJ258" i="39" s="1"/>
  <c r="F258" i="39" s="1"/>
  <c r="FS242" i="39"/>
  <c r="GI242" i="39"/>
  <c r="GJ242" i="39" s="1"/>
  <c r="F242" i="39" s="1"/>
  <c r="GD391" i="39"/>
  <c r="EI391" i="39"/>
  <c r="GD448" i="39"/>
  <c r="EI448" i="39"/>
  <c r="GD604" i="39"/>
  <c r="EI604" i="39"/>
  <c r="GD365" i="39"/>
  <c r="EI365" i="39"/>
  <c r="GD429" i="39"/>
  <c r="EI429" i="39"/>
  <c r="GD359" i="39"/>
  <c r="EI359" i="39"/>
  <c r="GD423" i="39"/>
  <c r="EI423" i="39"/>
  <c r="GD352" i="39"/>
  <c r="EI352" i="39"/>
  <c r="GD368" i="39"/>
  <c r="EI368" i="39"/>
  <c r="GD384" i="39"/>
  <c r="EI384" i="39"/>
  <c r="GD400" i="39"/>
  <c r="EI400" i="39"/>
  <c r="EI416" i="39"/>
  <c r="GD416" i="39"/>
  <c r="GD432" i="39"/>
  <c r="EI432" i="39"/>
  <c r="GD453" i="39"/>
  <c r="EI453" i="39"/>
  <c r="GD504" i="39"/>
  <c r="EI504" i="39"/>
  <c r="GD568" i="39"/>
  <c r="EI568" i="39"/>
  <c r="GD351" i="39"/>
  <c r="EI351" i="39"/>
  <c r="EH1005" i="39"/>
  <c r="GD367" i="39"/>
  <c r="EI367" i="39"/>
  <c r="GD383" i="39"/>
  <c r="EI383" i="39"/>
  <c r="GD399" i="39"/>
  <c r="EI399" i="39"/>
  <c r="GD415" i="39"/>
  <c r="EI415" i="39"/>
  <c r="GD431" i="39"/>
  <c r="EI431" i="39"/>
  <c r="GD446" i="39"/>
  <c r="EI446" i="39"/>
  <c r="GD500" i="39"/>
  <c r="EI500" i="39"/>
  <c r="GD564" i="39"/>
  <c r="EI564" i="39"/>
  <c r="EI753" i="39"/>
  <c r="GD753" i="39"/>
  <c r="GD366" i="39"/>
  <c r="EI366" i="39"/>
  <c r="GD382" i="39"/>
  <c r="EI382" i="39"/>
  <c r="GD398" i="39"/>
  <c r="EI398" i="39"/>
  <c r="GD414" i="39"/>
  <c r="EI414" i="39"/>
  <c r="GD430" i="39"/>
  <c r="EI430" i="39"/>
  <c r="GD443" i="39"/>
  <c r="EI443" i="39"/>
  <c r="GD496" i="39"/>
  <c r="EI496" i="39"/>
  <c r="GD560" i="39"/>
  <c r="EI560" i="39"/>
  <c r="GD459" i="39"/>
  <c r="EI459" i="39"/>
  <c r="GD475" i="39"/>
  <c r="EI475" i="39"/>
  <c r="GD491" i="39"/>
  <c r="EI491" i="39"/>
  <c r="GD507" i="39"/>
  <c r="EI507" i="39"/>
  <c r="GD523" i="39"/>
  <c r="EI523" i="39"/>
  <c r="GD539" i="39"/>
  <c r="EI539" i="39"/>
  <c r="GD555" i="39"/>
  <c r="EI555" i="39"/>
  <c r="GD571" i="39"/>
  <c r="EI571" i="39"/>
  <c r="GD587" i="39"/>
  <c r="EI587" i="39"/>
  <c r="GD603" i="39"/>
  <c r="EI603" i="39"/>
  <c r="GD629" i="39"/>
  <c r="EI629" i="39"/>
  <c r="GD445" i="39"/>
  <c r="EI445" i="39"/>
  <c r="GD462" i="39"/>
  <c r="EI462" i="39"/>
  <c r="GD478" i="39"/>
  <c r="EI478" i="39"/>
  <c r="GD494" i="39"/>
  <c r="EI494" i="39"/>
  <c r="GD510" i="39"/>
  <c r="EI510" i="39"/>
  <c r="GD526" i="39"/>
  <c r="EI526" i="39"/>
  <c r="GD542" i="39"/>
  <c r="EI542" i="39"/>
  <c r="GD558" i="39"/>
  <c r="EI558" i="39"/>
  <c r="GD574" i="39"/>
  <c r="EI574" i="39"/>
  <c r="EI590" i="39"/>
  <c r="GD590" i="39"/>
  <c r="GD606" i="39"/>
  <c r="EI606" i="39"/>
  <c r="GD654" i="39"/>
  <c r="EI654" i="39"/>
  <c r="EI734" i="39"/>
  <c r="GD734" i="39"/>
  <c r="GD465" i="39"/>
  <c r="EI465" i="39"/>
  <c r="GD481" i="39"/>
  <c r="EI481" i="39"/>
  <c r="GD497" i="39"/>
  <c r="EI497" i="39"/>
  <c r="GD513" i="39"/>
  <c r="EI513" i="39"/>
  <c r="GD529" i="39"/>
  <c r="EI529" i="39"/>
  <c r="GD545" i="39"/>
  <c r="EI545" i="39"/>
  <c r="GD561" i="39"/>
  <c r="EI561" i="39"/>
  <c r="GD577" i="39"/>
  <c r="EI577" i="39"/>
  <c r="GD593" i="39"/>
  <c r="EI593" i="39"/>
  <c r="GD607" i="39"/>
  <c r="EI607" i="39"/>
  <c r="GD643" i="39"/>
  <c r="EI643" i="39"/>
  <c r="GD719" i="39"/>
  <c r="EI719" i="39"/>
  <c r="GD608" i="39"/>
  <c r="EI608" i="39"/>
  <c r="GD624" i="39"/>
  <c r="EI624" i="39"/>
  <c r="GD647" i="39"/>
  <c r="EI647" i="39"/>
  <c r="GD667" i="39"/>
  <c r="EI667" i="39"/>
  <c r="GD697" i="39"/>
  <c r="EI697" i="39"/>
  <c r="EI728" i="39"/>
  <c r="GD728" i="39"/>
  <c r="EI824" i="39"/>
  <c r="GD824" i="39"/>
  <c r="GD631" i="39"/>
  <c r="EI631" i="39"/>
  <c r="GD651" i="39"/>
  <c r="EI651" i="39"/>
  <c r="EI674" i="39"/>
  <c r="GD674" i="39"/>
  <c r="GD715" i="39"/>
  <c r="EI715" i="39"/>
  <c r="GD764" i="39"/>
  <c r="EI764" i="39"/>
  <c r="GD618" i="39"/>
  <c r="EI618" i="39"/>
  <c r="GD634" i="39"/>
  <c r="EI634" i="39"/>
  <c r="GD655" i="39"/>
  <c r="EI655" i="39"/>
  <c r="EI682" i="39"/>
  <c r="GD682" i="39"/>
  <c r="EI720" i="39"/>
  <c r="GD720" i="39"/>
  <c r="EI799" i="39"/>
  <c r="GD799" i="39"/>
  <c r="EI678" i="39"/>
  <c r="GD678" i="39"/>
  <c r="GD693" i="39"/>
  <c r="EI693" i="39"/>
  <c r="EI712" i="39"/>
  <c r="GD712" i="39"/>
  <c r="GD727" i="39"/>
  <c r="EI727" i="39"/>
  <c r="EI742" i="39"/>
  <c r="GD742" i="39"/>
  <c r="EI757" i="39"/>
  <c r="GD757" i="39"/>
  <c r="EI776" i="39"/>
  <c r="GD776" i="39"/>
  <c r="EI805" i="39"/>
  <c r="GD805" i="39"/>
  <c r="GD632" i="39"/>
  <c r="EI632" i="39"/>
  <c r="GD648" i="39"/>
  <c r="EI648" i="39"/>
  <c r="GD664" i="39"/>
  <c r="EI664" i="39"/>
  <c r="EI677" i="39"/>
  <c r="GD677" i="39"/>
  <c r="EI696" i="39"/>
  <c r="GD696" i="39"/>
  <c r="GD711" i="39"/>
  <c r="EI711" i="39"/>
  <c r="EI726" i="39"/>
  <c r="GD726" i="39"/>
  <c r="GD741" i="39"/>
  <c r="EI741" i="39"/>
  <c r="EI760" i="39"/>
  <c r="GD760" i="39"/>
  <c r="EI775" i="39"/>
  <c r="GD775" i="39"/>
  <c r="EI795" i="39"/>
  <c r="GD795" i="39"/>
  <c r="EI852" i="39"/>
  <c r="GD852" i="39"/>
  <c r="GD731" i="39"/>
  <c r="EI731" i="39"/>
  <c r="EI746" i="39"/>
  <c r="GD746" i="39"/>
  <c r="EI761" i="39"/>
  <c r="GD761" i="39"/>
  <c r="GD780" i="39"/>
  <c r="EI780" i="39"/>
  <c r="EI811" i="39"/>
  <c r="GD811" i="39"/>
  <c r="EI944" i="39"/>
  <c r="GD944" i="39"/>
  <c r="EI787" i="39"/>
  <c r="GD787" i="39"/>
  <c r="EI802" i="39"/>
  <c r="GD802" i="39"/>
  <c r="EI817" i="39"/>
  <c r="GD817" i="39"/>
  <c r="EI835" i="39"/>
  <c r="GD835" i="39"/>
  <c r="EI880" i="39"/>
  <c r="GD880" i="39"/>
  <c r="EI917" i="39"/>
  <c r="GD917" i="39"/>
  <c r="EI797" i="39"/>
  <c r="GD797" i="39"/>
  <c r="EI816" i="39"/>
  <c r="GD816" i="39"/>
  <c r="EI834" i="39"/>
  <c r="GD834" i="39"/>
  <c r="EI881" i="39"/>
  <c r="GD881" i="39"/>
  <c r="EI819" i="39"/>
  <c r="GD819" i="39"/>
  <c r="EI864" i="39"/>
  <c r="GD864" i="39"/>
  <c r="EI901" i="39"/>
  <c r="GD901" i="39"/>
  <c r="EI832" i="39"/>
  <c r="GD832" i="39"/>
  <c r="EI845" i="39"/>
  <c r="GD845" i="39"/>
  <c r="GD862" i="39"/>
  <c r="EI862" i="39"/>
  <c r="EI884" i="39"/>
  <c r="GD884" i="39"/>
  <c r="EI906" i="39"/>
  <c r="GD906" i="39"/>
  <c r="EI839" i="39"/>
  <c r="GD839" i="39"/>
  <c r="EI855" i="39"/>
  <c r="GD855" i="39"/>
  <c r="EI877" i="39"/>
  <c r="GD877" i="39"/>
  <c r="EI897" i="39"/>
  <c r="GD897" i="39"/>
  <c r="EI904" i="39"/>
  <c r="GD904" i="39"/>
  <c r="EI921" i="39"/>
  <c r="GD921" i="39"/>
  <c r="EI938" i="39"/>
  <c r="GD938" i="39"/>
  <c r="EI968" i="39"/>
  <c r="GD968" i="39"/>
  <c r="EI863" i="39"/>
  <c r="GD863" i="39"/>
  <c r="EI879" i="39"/>
  <c r="GD879" i="39"/>
  <c r="EI895" i="39"/>
  <c r="GD895" i="39"/>
  <c r="EI911" i="39"/>
  <c r="GD911" i="39"/>
  <c r="EI936" i="39"/>
  <c r="GD936" i="39"/>
  <c r="EI916" i="39"/>
  <c r="GD916" i="39"/>
  <c r="GD932" i="39"/>
  <c r="EI932" i="39"/>
  <c r="EI953" i="39"/>
  <c r="GD953" i="39"/>
  <c r="EI972" i="39"/>
  <c r="GD972" i="39"/>
  <c r="EI946" i="39"/>
  <c r="GD946" i="39"/>
  <c r="EI977" i="39"/>
  <c r="GD977" i="39"/>
  <c r="EI962" i="39"/>
  <c r="GD962" i="39"/>
  <c r="EI948" i="39"/>
  <c r="GD948" i="39"/>
  <c r="EI963" i="39"/>
  <c r="GD963" i="39"/>
  <c r="EI995" i="39"/>
  <c r="GD995" i="39"/>
  <c r="EI979" i="39"/>
  <c r="GD979" i="39"/>
  <c r="EI993" i="39"/>
  <c r="GD993" i="39"/>
  <c r="EI988" i="39"/>
  <c r="GD988" i="39"/>
  <c r="EI992" i="39"/>
  <c r="GD992" i="39"/>
  <c r="EI985" i="39"/>
  <c r="GD985" i="39"/>
  <c r="GG352" i="39"/>
  <c r="FP352" i="39"/>
  <c r="FP416" i="39"/>
  <c r="GG416" i="39"/>
  <c r="GG463" i="39"/>
  <c r="FP463" i="39"/>
  <c r="GG369" i="39"/>
  <c r="FP369" i="39"/>
  <c r="GG433" i="39"/>
  <c r="FP433" i="39"/>
  <c r="GG384" i="39"/>
  <c r="FP384" i="39"/>
  <c r="GG495" i="39"/>
  <c r="FP495" i="39"/>
  <c r="GG356" i="39"/>
  <c r="FP356" i="39"/>
  <c r="GG372" i="39"/>
  <c r="FP372" i="39"/>
  <c r="GG388" i="39"/>
  <c r="FP388" i="39"/>
  <c r="GG404" i="39"/>
  <c r="FP404" i="39"/>
  <c r="GG420" i="39"/>
  <c r="FP420" i="39"/>
  <c r="GG436" i="39"/>
  <c r="FP436" i="39"/>
  <c r="GG445" i="39"/>
  <c r="FP445" i="39"/>
  <c r="CQ396" i="39"/>
  <c r="FZ396" i="39"/>
  <c r="GF451" i="39"/>
  <c r="FE451" i="39"/>
  <c r="GB383" i="39"/>
  <c r="DM383" i="39"/>
  <c r="FT360" i="39"/>
  <c r="AC360" i="39"/>
  <c r="GI360" i="39"/>
  <c r="GJ360" i="39" s="1"/>
  <c r="F360" i="39" s="1"/>
  <c r="AC408" i="39"/>
  <c r="FT408" i="39"/>
  <c r="FT440" i="39"/>
  <c r="AC440" i="39"/>
  <c r="FT510" i="39"/>
  <c r="AC510" i="39"/>
  <c r="FT359" i="39"/>
  <c r="FT375" i="39"/>
  <c r="AC375" i="39"/>
  <c r="FT391" i="39"/>
  <c r="FT423" i="39"/>
  <c r="AC423" i="39"/>
  <c r="FT439" i="39"/>
  <c r="AC439" i="39"/>
  <c r="FT474" i="39"/>
  <c r="AC474" i="39"/>
  <c r="FT538" i="39"/>
  <c r="AC538" i="39"/>
  <c r="AC602" i="39"/>
  <c r="FT602" i="39"/>
  <c r="FT358" i="39"/>
  <c r="AC358" i="39"/>
  <c r="FT374" i="39"/>
  <c r="AC374" i="39"/>
  <c r="FT390" i="39"/>
  <c r="AC390" i="39"/>
  <c r="FT406" i="39"/>
  <c r="AC406" i="39"/>
  <c r="FT422" i="39"/>
  <c r="AC422" i="39"/>
  <c r="FT438" i="39"/>
  <c r="AC438" i="39"/>
  <c r="AC451" i="39"/>
  <c r="FT451" i="39"/>
  <c r="FT518" i="39"/>
  <c r="AC518" i="39"/>
  <c r="FT582" i="39"/>
  <c r="AC582" i="39"/>
  <c r="AC741" i="39"/>
  <c r="FT741" i="39"/>
  <c r="FT465" i="39"/>
  <c r="AC465" i="39"/>
  <c r="FT481" i="39"/>
  <c r="AC481" i="39"/>
  <c r="FT497" i="39"/>
  <c r="AC497" i="39"/>
  <c r="GI497" i="39"/>
  <c r="GJ497" i="39" s="1"/>
  <c r="F497" i="39" s="1"/>
  <c r="AC513" i="39"/>
  <c r="FT513" i="39"/>
  <c r="FT529" i="39"/>
  <c r="AC529" i="39"/>
  <c r="FT545" i="39"/>
  <c r="AC545" i="39"/>
  <c r="FT561" i="39"/>
  <c r="AC561" i="39"/>
  <c r="FT577" i="39"/>
  <c r="AC577" i="39"/>
  <c r="FT593" i="39"/>
  <c r="AC611" i="39"/>
  <c r="FT611" i="39"/>
  <c r="FT668" i="39"/>
  <c r="AC668" i="39"/>
  <c r="AC452" i="39"/>
  <c r="FT452" i="39"/>
  <c r="FT468" i="39"/>
  <c r="FT484" i="39"/>
  <c r="AC484" i="39"/>
  <c r="FT500" i="39"/>
  <c r="AC500" i="39"/>
  <c r="FT516" i="39"/>
  <c r="FT532" i="39"/>
  <c r="AC532" i="39"/>
  <c r="FT548" i="39"/>
  <c r="FT564" i="39"/>
  <c r="AC564" i="39"/>
  <c r="AC580" i="39"/>
  <c r="FT580" i="39"/>
  <c r="AC596" i="39"/>
  <c r="FT596" i="39"/>
  <c r="FT615" i="39"/>
  <c r="AC615" i="39"/>
  <c r="FT677" i="39"/>
  <c r="AC677" i="39"/>
  <c r="AC760" i="39"/>
  <c r="FT760" i="39"/>
  <c r="FT471" i="39"/>
  <c r="AC471" i="39"/>
  <c r="FT487" i="39"/>
  <c r="AC487" i="39"/>
  <c r="FT503" i="39"/>
  <c r="AC503" i="39"/>
  <c r="FT519" i="39"/>
  <c r="FT535" i="39"/>
  <c r="FT551" i="39"/>
  <c r="AC551" i="39"/>
  <c r="FT567" i="39"/>
  <c r="AC567" i="39"/>
  <c r="AC583" i="39"/>
  <c r="FT583" i="39"/>
  <c r="FT599" i="39"/>
  <c r="AC599" i="39"/>
  <c r="AC613" i="39"/>
  <c r="FT613" i="39"/>
  <c r="AC740" i="39"/>
  <c r="FT740" i="39"/>
  <c r="FT618" i="39"/>
  <c r="AC618" i="39"/>
  <c r="FT637" i="39"/>
  <c r="FT659" i="39"/>
  <c r="AC659" i="39"/>
  <c r="AC692" i="39"/>
  <c r="FT692" i="39"/>
  <c r="AC714" i="39"/>
  <c r="FT714" i="39"/>
  <c r="AC775" i="39"/>
  <c r="FT775" i="39"/>
  <c r="FT625" i="39"/>
  <c r="AC625" i="39"/>
  <c r="FT647" i="39"/>
  <c r="AC672" i="39"/>
  <c r="FT672" i="39"/>
  <c r="AC711" i="39"/>
  <c r="FT711" i="39"/>
  <c r="AC751" i="39"/>
  <c r="FT751" i="39"/>
  <c r="AC816" i="39"/>
  <c r="FT816" i="39"/>
  <c r="FT628" i="39"/>
  <c r="AC628" i="39"/>
  <c r="AC645" i="39"/>
  <c r="FT645" i="39"/>
  <c r="FT669" i="39"/>
  <c r="AC669" i="39"/>
  <c r="AC707" i="39"/>
  <c r="FT707" i="39"/>
  <c r="AC766" i="39"/>
  <c r="FT766" i="39"/>
  <c r="AC675" i="39"/>
  <c r="FT675" i="39"/>
  <c r="AC690" i="39"/>
  <c r="FT690" i="39"/>
  <c r="AC705" i="39"/>
  <c r="FT705" i="39"/>
  <c r="AC724" i="39"/>
  <c r="FT724" i="39"/>
  <c r="AC739" i="39"/>
  <c r="FT739" i="39"/>
  <c r="AC754" i="39"/>
  <c r="FT754" i="39"/>
  <c r="AC769" i="39"/>
  <c r="FT769" i="39"/>
  <c r="AC794" i="39"/>
  <c r="FT794" i="39"/>
  <c r="AC850" i="39"/>
  <c r="FT850" i="39"/>
  <c r="FT634" i="39"/>
  <c r="AC634" i="39"/>
  <c r="AC650" i="39"/>
  <c r="FT650" i="39"/>
  <c r="FT666" i="39"/>
  <c r="AC666" i="39"/>
  <c r="AC681" i="39"/>
  <c r="FT681" i="39"/>
  <c r="AC700" i="39"/>
  <c r="FT700" i="39"/>
  <c r="AC715" i="39"/>
  <c r="FT715" i="39"/>
  <c r="AC730" i="39"/>
  <c r="FT730" i="39"/>
  <c r="AC745" i="39"/>
  <c r="FT745" i="39"/>
  <c r="AC764" i="39"/>
  <c r="FT764" i="39"/>
  <c r="AC782" i="39"/>
  <c r="FT782" i="39"/>
  <c r="AC801" i="39"/>
  <c r="FT801" i="39"/>
  <c r="AC955" i="39"/>
  <c r="FT955" i="39"/>
  <c r="AC737" i="39"/>
  <c r="FT737" i="39"/>
  <c r="AC756" i="39"/>
  <c r="FT756" i="39"/>
  <c r="AC771" i="39"/>
  <c r="FT771" i="39"/>
  <c r="AC786" i="39"/>
  <c r="FT786" i="39"/>
  <c r="FT827" i="39"/>
  <c r="AC827" i="39"/>
  <c r="AC781" i="39"/>
  <c r="FT781" i="39"/>
  <c r="AC800" i="39"/>
  <c r="FT800" i="39"/>
  <c r="AC815" i="39"/>
  <c r="FT815" i="39"/>
  <c r="AC836" i="39"/>
  <c r="FT836" i="39"/>
  <c r="AC870" i="39"/>
  <c r="FT870" i="39"/>
  <c r="AC915" i="39"/>
  <c r="FT915" i="39"/>
  <c r="AC795" i="39"/>
  <c r="FT795" i="39"/>
  <c r="AC810" i="39"/>
  <c r="FT810" i="39"/>
  <c r="AC829" i="39"/>
  <c r="FT829" i="39"/>
  <c r="AC854" i="39"/>
  <c r="FT854" i="39"/>
  <c r="AC908" i="39"/>
  <c r="FT908" i="39"/>
  <c r="AC820" i="39"/>
  <c r="FT820" i="39"/>
  <c r="AC843" i="39"/>
  <c r="FT843" i="39"/>
  <c r="AC891" i="39"/>
  <c r="FT891" i="39"/>
  <c r="FT819" i="39"/>
  <c r="AC819" i="39"/>
  <c r="AC834" i="39"/>
  <c r="FT834" i="39"/>
  <c r="AC852" i="39"/>
  <c r="FT852" i="39"/>
  <c r="AC868" i="39"/>
  <c r="FT868" i="39"/>
  <c r="AC890" i="39"/>
  <c r="FT890" i="39"/>
  <c r="AC934" i="39"/>
  <c r="FT934" i="39"/>
  <c r="AC846" i="39"/>
  <c r="FT846" i="39"/>
  <c r="FT867" i="39"/>
  <c r="AC867" i="39"/>
  <c r="AC888" i="39"/>
  <c r="FT888" i="39"/>
  <c r="AC923" i="39"/>
  <c r="FT923" i="39"/>
  <c r="AC902" i="39"/>
  <c r="FT902" i="39"/>
  <c r="AC916" i="39"/>
  <c r="FT916" i="39"/>
  <c r="AC945" i="39"/>
  <c r="FT945" i="39"/>
  <c r="AC856" i="39"/>
  <c r="FT856" i="39"/>
  <c r="AC869" i="39"/>
  <c r="FT869" i="39"/>
  <c r="AC885" i="39"/>
  <c r="FT885" i="39"/>
  <c r="AC901" i="39"/>
  <c r="FT901" i="39"/>
  <c r="AC920" i="39"/>
  <c r="FT920" i="39"/>
  <c r="AC966" i="39"/>
  <c r="FT966" i="39"/>
  <c r="AC922" i="39"/>
  <c r="FT922" i="39"/>
  <c r="AC943" i="39"/>
  <c r="FT943" i="39"/>
  <c r="AC940" i="39"/>
  <c r="FT940" i="39"/>
  <c r="AC960" i="39"/>
  <c r="FT960" i="39"/>
  <c r="AC963" i="39"/>
  <c r="FT963" i="39"/>
  <c r="AC937" i="39"/>
  <c r="FT937" i="39"/>
  <c r="AC956" i="39"/>
  <c r="FT956" i="39"/>
  <c r="AC973" i="39"/>
  <c r="FT973" i="39"/>
  <c r="AC997" i="39"/>
  <c r="FT997" i="39"/>
  <c r="AC976" i="39"/>
  <c r="FT976" i="39"/>
  <c r="AC971" i="39"/>
  <c r="FT971" i="39"/>
  <c r="AC984" i="39"/>
  <c r="FT984" i="39"/>
  <c r="AC998" i="39"/>
  <c r="FT998" i="39"/>
  <c r="AC994" i="39"/>
  <c r="FT994" i="39"/>
  <c r="FZ358" i="39"/>
  <c r="CQ358" i="39"/>
  <c r="FZ374" i="39"/>
  <c r="CQ374" i="39"/>
  <c r="CQ390" i="39"/>
  <c r="FZ390" i="39"/>
  <c r="FZ406" i="39"/>
  <c r="CQ406" i="39"/>
  <c r="FZ422" i="39"/>
  <c r="CQ422" i="39"/>
  <c r="FZ438" i="39"/>
  <c r="CQ438" i="39"/>
  <c r="FZ468" i="39"/>
  <c r="CQ468" i="39"/>
  <c r="FZ532" i="39"/>
  <c r="CQ532" i="39"/>
  <c r="FZ596" i="39"/>
  <c r="CQ596" i="39"/>
  <c r="FZ351" i="39"/>
  <c r="CQ351" i="39"/>
  <c r="CP1005" i="39"/>
  <c r="FZ367" i="39"/>
  <c r="CQ367" i="39"/>
  <c r="FZ383" i="39"/>
  <c r="CQ383" i="39"/>
  <c r="FZ399" i="39"/>
  <c r="CQ399" i="39"/>
  <c r="FZ415" i="39"/>
  <c r="CQ415" i="39"/>
  <c r="FZ431" i="39"/>
  <c r="CQ431" i="39"/>
  <c r="FZ447" i="39"/>
  <c r="CQ447" i="39"/>
  <c r="FZ496" i="39"/>
  <c r="CQ496" i="39"/>
  <c r="FZ560" i="39"/>
  <c r="CQ560" i="39"/>
  <c r="FZ355" i="39"/>
  <c r="CQ355" i="39"/>
  <c r="FZ371" i="39"/>
  <c r="CQ371" i="39"/>
  <c r="FZ387" i="39"/>
  <c r="CQ387" i="39"/>
  <c r="FZ403" i="39"/>
  <c r="CQ403" i="39"/>
  <c r="FZ419" i="39"/>
  <c r="CQ419" i="39"/>
  <c r="FZ435" i="39"/>
  <c r="CQ435" i="39"/>
  <c r="FZ452" i="39"/>
  <c r="CQ452" i="39"/>
  <c r="FZ508" i="39"/>
  <c r="CQ508" i="39"/>
  <c r="FZ572" i="39"/>
  <c r="CQ572" i="39"/>
  <c r="FZ459" i="39"/>
  <c r="CQ459" i="39"/>
  <c r="FZ475" i="39"/>
  <c r="CQ475" i="39"/>
  <c r="FZ491" i="39"/>
  <c r="CQ491" i="39"/>
  <c r="FZ507" i="39"/>
  <c r="CQ507" i="39"/>
  <c r="FZ523" i="39"/>
  <c r="CQ523" i="39"/>
  <c r="FZ539" i="39"/>
  <c r="CQ539" i="39"/>
  <c r="FZ555" i="39"/>
  <c r="CQ555" i="39"/>
  <c r="FZ571" i="39"/>
  <c r="CQ571" i="39"/>
  <c r="FZ587" i="39"/>
  <c r="CQ587" i="39"/>
  <c r="FZ603" i="39"/>
  <c r="CQ603" i="39"/>
  <c r="FZ661" i="39"/>
  <c r="CQ661" i="39"/>
  <c r="CQ444" i="39"/>
  <c r="FZ444" i="39"/>
  <c r="FZ458" i="39"/>
  <c r="CQ458" i="39"/>
  <c r="FZ474" i="39"/>
  <c r="CQ474" i="39"/>
  <c r="FZ490" i="39"/>
  <c r="CQ490" i="39"/>
  <c r="FZ506" i="39"/>
  <c r="CQ506" i="39"/>
  <c r="FZ522" i="39"/>
  <c r="CQ522" i="39"/>
  <c r="FZ538" i="39"/>
  <c r="CQ538" i="39"/>
  <c r="FZ554" i="39"/>
  <c r="CQ554" i="39"/>
  <c r="FZ570" i="39"/>
  <c r="CQ570" i="39"/>
  <c r="FZ586" i="39"/>
  <c r="CQ586" i="39"/>
  <c r="FZ602" i="39"/>
  <c r="CQ602" i="39"/>
  <c r="FZ618" i="39"/>
  <c r="CQ618" i="39"/>
  <c r="CQ685" i="39"/>
  <c r="FZ685" i="39"/>
  <c r="CQ768" i="39"/>
  <c r="FZ768" i="39"/>
  <c r="FZ469" i="39"/>
  <c r="CQ469" i="39"/>
  <c r="FZ485" i="39"/>
  <c r="CQ485" i="39"/>
  <c r="FZ501" i="39"/>
  <c r="CQ501" i="39"/>
  <c r="FZ517" i="39"/>
  <c r="CQ517" i="39"/>
  <c r="CQ533" i="39"/>
  <c r="FZ533" i="39"/>
  <c r="FZ549" i="39"/>
  <c r="CQ549" i="39"/>
  <c r="CQ565" i="39"/>
  <c r="FZ565" i="39"/>
  <c r="FZ581" i="39"/>
  <c r="CQ581" i="39"/>
  <c r="FZ597" i="39"/>
  <c r="CQ597" i="39"/>
  <c r="CQ614" i="39"/>
  <c r="FZ614" i="39"/>
  <c r="CQ715" i="39"/>
  <c r="FZ715" i="39"/>
  <c r="FZ620" i="39"/>
  <c r="CQ620" i="39"/>
  <c r="FZ633" i="39"/>
  <c r="CQ633" i="39"/>
  <c r="FZ654" i="39"/>
  <c r="CQ654" i="39"/>
  <c r="CQ682" i="39"/>
  <c r="FZ682" i="39"/>
  <c r="CQ720" i="39"/>
  <c r="FZ720" i="39"/>
  <c r="FZ619" i="39"/>
  <c r="CQ619" i="39"/>
  <c r="FZ637" i="39"/>
  <c r="CQ637" i="39"/>
  <c r="FZ658" i="39"/>
  <c r="CQ658" i="39"/>
  <c r="CQ681" i="39"/>
  <c r="FZ681" i="39"/>
  <c r="CQ709" i="39"/>
  <c r="FZ709" i="39"/>
  <c r="CQ785" i="39"/>
  <c r="FZ785" i="39"/>
  <c r="FZ630" i="39"/>
  <c r="CQ630" i="39"/>
  <c r="FZ651" i="39"/>
  <c r="CQ651" i="39"/>
  <c r="CQ675" i="39"/>
  <c r="FZ675" i="39"/>
  <c r="CQ705" i="39"/>
  <c r="FZ705" i="39"/>
  <c r="CQ753" i="39"/>
  <c r="FZ753" i="39"/>
  <c r="CQ814" i="39"/>
  <c r="FZ814" i="39"/>
  <c r="FZ669" i="39"/>
  <c r="CQ669" i="39"/>
  <c r="CQ688" i="39"/>
  <c r="FZ688" i="39"/>
  <c r="CQ703" i="39"/>
  <c r="FZ703" i="39"/>
  <c r="CQ718" i="39"/>
  <c r="FZ718" i="39"/>
  <c r="CQ733" i="39"/>
  <c r="FZ733" i="39"/>
  <c r="CQ752" i="39"/>
  <c r="FZ752" i="39"/>
  <c r="CQ767" i="39"/>
  <c r="FZ767" i="39"/>
  <c r="CQ784" i="39"/>
  <c r="FZ784" i="39"/>
  <c r="CQ819" i="39"/>
  <c r="FZ819" i="39"/>
  <c r="FZ636" i="39"/>
  <c r="CQ636" i="39"/>
  <c r="FZ652" i="39"/>
  <c r="CQ652" i="39"/>
  <c r="FZ668" i="39"/>
  <c r="CQ668" i="39"/>
  <c r="CQ683" i="39"/>
  <c r="FZ683" i="39"/>
  <c r="CQ698" i="39"/>
  <c r="FZ698" i="39"/>
  <c r="CQ713" i="39"/>
  <c r="FZ713" i="39"/>
  <c r="FZ732" i="39"/>
  <c r="CQ732" i="39"/>
  <c r="CQ747" i="39"/>
  <c r="FZ747" i="39"/>
  <c r="FZ762" i="39"/>
  <c r="CQ762" i="39"/>
  <c r="CQ777" i="39"/>
  <c r="FZ777" i="39"/>
  <c r="CQ799" i="39"/>
  <c r="FZ799" i="39"/>
  <c r="CQ866" i="39"/>
  <c r="FZ866" i="39"/>
  <c r="CQ735" i="39"/>
  <c r="FZ735" i="39"/>
  <c r="CQ750" i="39"/>
  <c r="FZ750" i="39"/>
  <c r="CQ765" i="39"/>
  <c r="FZ765" i="39"/>
  <c r="FZ786" i="39"/>
  <c r="CQ786" i="39"/>
  <c r="CQ815" i="39"/>
  <c r="FZ815" i="39"/>
  <c r="CQ783" i="39"/>
  <c r="FZ783" i="39"/>
  <c r="CQ798" i="39"/>
  <c r="FZ798" i="39"/>
  <c r="CQ813" i="39"/>
  <c r="FZ813" i="39"/>
  <c r="CQ831" i="39"/>
  <c r="FZ831" i="39"/>
  <c r="CQ881" i="39"/>
  <c r="FZ881" i="39"/>
  <c r="CQ791" i="39"/>
  <c r="FZ791" i="39"/>
  <c r="CQ806" i="39"/>
  <c r="FZ806" i="39"/>
  <c r="CQ825" i="39"/>
  <c r="FZ825" i="39"/>
  <c r="CQ852" i="39"/>
  <c r="FZ852" i="39"/>
  <c r="CQ877" i="39"/>
  <c r="FZ877" i="39"/>
  <c r="CQ925" i="39"/>
  <c r="FZ925" i="39"/>
  <c r="CQ829" i="39"/>
  <c r="FZ829" i="39"/>
  <c r="CQ860" i="39"/>
  <c r="FZ860" i="39"/>
  <c r="CQ897" i="39"/>
  <c r="FZ897" i="39"/>
  <c r="CQ822" i="39"/>
  <c r="FZ822" i="39"/>
  <c r="CQ840" i="39"/>
  <c r="FZ840" i="39"/>
  <c r="CQ858" i="39"/>
  <c r="FZ858" i="39"/>
  <c r="CQ880" i="39"/>
  <c r="FZ880" i="39"/>
  <c r="FZ902" i="39"/>
  <c r="CQ902" i="39"/>
  <c r="CQ843" i="39"/>
  <c r="FZ843" i="39"/>
  <c r="CQ857" i="39"/>
  <c r="FZ857" i="39"/>
  <c r="CQ878" i="39"/>
  <c r="FZ878" i="39"/>
  <c r="CQ901" i="39"/>
  <c r="FZ901" i="39"/>
  <c r="FZ900" i="39"/>
  <c r="CQ900" i="39"/>
  <c r="CQ917" i="39"/>
  <c r="FZ917" i="39"/>
  <c r="FZ946" i="39"/>
  <c r="CQ946" i="39"/>
  <c r="CQ991" i="39"/>
  <c r="FZ991" i="39"/>
  <c r="CQ867" i="39"/>
  <c r="FZ867" i="39"/>
  <c r="CQ883" i="39"/>
  <c r="FZ883" i="39"/>
  <c r="CQ899" i="39"/>
  <c r="FZ899" i="39"/>
  <c r="CQ915" i="39"/>
  <c r="FZ915" i="39"/>
  <c r="CQ937" i="39"/>
  <c r="FZ937" i="39"/>
  <c r="FZ924" i="39"/>
  <c r="CQ924" i="39"/>
  <c r="CQ938" i="39"/>
  <c r="FZ938" i="39"/>
  <c r="CQ957" i="39"/>
  <c r="FZ957" i="39"/>
  <c r="CQ976" i="39"/>
  <c r="FZ976" i="39"/>
  <c r="CQ947" i="39"/>
  <c r="FZ947" i="39"/>
  <c r="FZ962" i="39"/>
  <c r="CQ962" i="39"/>
  <c r="FZ964" i="39"/>
  <c r="CQ964" i="39"/>
  <c r="CQ939" i="39"/>
  <c r="FZ939" i="39"/>
  <c r="FZ954" i="39"/>
  <c r="CQ954" i="39"/>
  <c r="CQ971" i="39"/>
  <c r="FZ971" i="39"/>
  <c r="CQ974" i="39"/>
  <c r="FZ974" i="39"/>
  <c r="CQ969" i="39"/>
  <c r="FZ969" i="39"/>
  <c r="CQ995" i="39"/>
  <c r="FZ995" i="39"/>
  <c r="CQ992" i="39"/>
  <c r="FZ992" i="39"/>
  <c r="CQ985" i="39"/>
  <c r="FZ985" i="39"/>
  <c r="GB355" i="39"/>
  <c r="DM355" i="39"/>
  <c r="GB371" i="39"/>
  <c r="DM371" i="39"/>
  <c r="GB387" i="39"/>
  <c r="DM387" i="39"/>
  <c r="GB403" i="39"/>
  <c r="DM403" i="39"/>
  <c r="GB419" i="39"/>
  <c r="DM419" i="39"/>
  <c r="GB435" i="39"/>
  <c r="DM435" i="39"/>
  <c r="GB445" i="39"/>
  <c r="DM445" i="39"/>
  <c r="GB502" i="39"/>
  <c r="DM502" i="39"/>
  <c r="GB566" i="39"/>
  <c r="DM566" i="39"/>
  <c r="DM732" i="39"/>
  <c r="GB732" i="39"/>
  <c r="GB365" i="39"/>
  <c r="DM365" i="39"/>
  <c r="GB381" i="39"/>
  <c r="DM381" i="39"/>
  <c r="GB397" i="39"/>
  <c r="DM397" i="39"/>
  <c r="GB413" i="39"/>
  <c r="DM413" i="39"/>
  <c r="GB429" i="39"/>
  <c r="DM429" i="39"/>
  <c r="GB450" i="39"/>
  <c r="DM450" i="39"/>
  <c r="GB498" i="39"/>
  <c r="DM498" i="39"/>
  <c r="GB562" i="39"/>
  <c r="DM562" i="39"/>
  <c r="DM770" i="39"/>
  <c r="GB770" i="39"/>
  <c r="GB363" i="39"/>
  <c r="DM363" i="39"/>
  <c r="GB379" i="39"/>
  <c r="DM379" i="39"/>
  <c r="GB395" i="39"/>
  <c r="DM395" i="39"/>
  <c r="GB411" i="39"/>
  <c r="DM411" i="39"/>
  <c r="GB427" i="39"/>
  <c r="DM427" i="39"/>
  <c r="GB448" i="39"/>
  <c r="DM448" i="39"/>
  <c r="GB478" i="39"/>
  <c r="DM478" i="39"/>
  <c r="GB542" i="39"/>
  <c r="DM542" i="39"/>
  <c r="GB606" i="39"/>
  <c r="DM606" i="39"/>
  <c r="GB461" i="39"/>
  <c r="DM461" i="39"/>
  <c r="GB477" i="39"/>
  <c r="DM477" i="39"/>
  <c r="GB493" i="39"/>
  <c r="DM493" i="39"/>
  <c r="GB509" i="39"/>
  <c r="DM509" i="39"/>
  <c r="GB525" i="39"/>
  <c r="DM525" i="39"/>
  <c r="GB541" i="39"/>
  <c r="DM541" i="39"/>
  <c r="GB557" i="39"/>
  <c r="DM557" i="39"/>
  <c r="GB573" i="39"/>
  <c r="DM573" i="39"/>
  <c r="GB589" i="39"/>
  <c r="DM589" i="39"/>
  <c r="GB605" i="39"/>
  <c r="DM605" i="39"/>
  <c r="GB641" i="39"/>
  <c r="DM641" i="39"/>
  <c r="GB456" i="39"/>
  <c r="DM456" i="39"/>
  <c r="GB472" i="39"/>
  <c r="DM472" i="39"/>
  <c r="GB488" i="39"/>
  <c r="DM488" i="39"/>
  <c r="GB504" i="39"/>
  <c r="DM504" i="39"/>
  <c r="GB520" i="39"/>
  <c r="DM520" i="39"/>
  <c r="GB536" i="39"/>
  <c r="DM536" i="39"/>
  <c r="GB552" i="39"/>
  <c r="DM552" i="39"/>
  <c r="GB568" i="39"/>
  <c r="DM568" i="39"/>
  <c r="GB584" i="39"/>
  <c r="DM584" i="39"/>
  <c r="GB600" i="39"/>
  <c r="DM600" i="39"/>
  <c r="GB623" i="39"/>
  <c r="DM623" i="39"/>
  <c r="DM687" i="39"/>
  <c r="GB687" i="39"/>
  <c r="GB459" i="39"/>
  <c r="DM459" i="39"/>
  <c r="GB475" i="39"/>
  <c r="DM475" i="39"/>
  <c r="GB491" i="39"/>
  <c r="DM491" i="39"/>
  <c r="GB507" i="39"/>
  <c r="DM507" i="39"/>
  <c r="GB523" i="39"/>
  <c r="DM523" i="39"/>
  <c r="GB539" i="39"/>
  <c r="DM539" i="39"/>
  <c r="GB555" i="39"/>
  <c r="DM555" i="39"/>
  <c r="GB571" i="39"/>
  <c r="DM571" i="39"/>
  <c r="GB587" i="39"/>
  <c r="DM587" i="39"/>
  <c r="GB603" i="39"/>
  <c r="DM603" i="39"/>
  <c r="GB663" i="39"/>
  <c r="DM663" i="39"/>
  <c r="DM717" i="39"/>
  <c r="GB717" i="39"/>
  <c r="GB618" i="39"/>
  <c r="DM618" i="39"/>
  <c r="GB635" i="39"/>
  <c r="DM635" i="39"/>
  <c r="GB656" i="39"/>
  <c r="DM656" i="39"/>
  <c r="DM684" i="39"/>
  <c r="GB684" i="39"/>
  <c r="DM712" i="39"/>
  <c r="GB712" i="39"/>
  <c r="DM747" i="39"/>
  <c r="GB747" i="39"/>
  <c r="GB625" i="39"/>
  <c r="DM625" i="39"/>
  <c r="GB644" i="39"/>
  <c r="DM644" i="39"/>
  <c r="DM672" i="39"/>
  <c r="GB672" i="39"/>
  <c r="DM711" i="39"/>
  <c r="GB711" i="39"/>
  <c r="DM741" i="39"/>
  <c r="GB741" i="39"/>
  <c r="GB620" i="39"/>
  <c r="DM620" i="39"/>
  <c r="GB637" i="39"/>
  <c r="DM637" i="39"/>
  <c r="GB659" i="39"/>
  <c r="DM659" i="39"/>
  <c r="DM688" i="39"/>
  <c r="GB688" i="39"/>
  <c r="DM736" i="39"/>
  <c r="GB736" i="39"/>
  <c r="DM797" i="39"/>
  <c r="GB797" i="39"/>
  <c r="DM675" i="39"/>
  <c r="GB675" i="39"/>
  <c r="DM690" i="39"/>
  <c r="GB690" i="39"/>
  <c r="DM705" i="39"/>
  <c r="GB705" i="39"/>
  <c r="DM724" i="39"/>
  <c r="GB724" i="39"/>
  <c r="DM739" i="39"/>
  <c r="GB739" i="39"/>
  <c r="DM754" i="39"/>
  <c r="GB754" i="39"/>
  <c r="DM769" i="39"/>
  <c r="GB769" i="39"/>
  <c r="DM792" i="39"/>
  <c r="GB792" i="39"/>
  <c r="DM868" i="39"/>
  <c r="GB868" i="39"/>
  <c r="GB646" i="39"/>
  <c r="DM646" i="39"/>
  <c r="GB662" i="39"/>
  <c r="DM662" i="39"/>
  <c r="DM679" i="39"/>
  <c r="GB679" i="39"/>
  <c r="DM694" i="39"/>
  <c r="GB694" i="39"/>
  <c r="DM709" i="39"/>
  <c r="GB709" i="39"/>
  <c r="DM728" i="39"/>
  <c r="GB728" i="39"/>
  <c r="DM743" i="39"/>
  <c r="GB743" i="39"/>
  <c r="DM758" i="39"/>
  <c r="GB758" i="39"/>
  <c r="DM773" i="39"/>
  <c r="GB773" i="39"/>
  <c r="DM793" i="39"/>
  <c r="GB793" i="39"/>
  <c r="DM829" i="39"/>
  <c r="GB829" i="39"/>
  <c r="DM729" i="39"/>
  <c r="GB729" i="39"/>
  <c r="DM748" i="39"/>
  <c r="GB748" i="39"/>
  <c r="DM763" i="39"/>
  <c r="GB763" i="39"/>
  <c r="DM778" i="39"/>
  <c r="GB778" i="39"/>
  <c r="DM807" i="39"/>
  <c r="GB807" i="39"/>
  <c r="DM840" i="39"/>
  <c r="GB840" i="39"/>
  <c r="DM781" i="39"/>
  <c r="GB781" i="39"/>
  <c r="DM800" i="39"/>
  <c r="GB800" i="39"/>
  <c r="DM815" i="39"/>
  <c r="GB815" i="39"/>
  <c r="DM833" i="39"/>
  <c r="GB833" i="39"/>
  <c r="DM878" i="39"/>
  <c r="GB878" i="39"/>
  <c r="DM920" i="39"/>
  <c r="GB920" i="39"/>
  <c r="DM795" i="39"/>
  <c r="GB795" i="39"/>
  <c r="DM810" i="39"/>
  <c r="GB810" i="39"/>
  <c r="DM832" i="39"/>
  <c r="GB832" i="39"/>
  <c r="DM874" i="39"/>
  <c r="GB874" i="39"/>
  <c r="DM932" i="39"/>
  <c r="GB932" i="39"/>
  <c r="DM831" i="39"/>
  <c r="GB831" i="39"/>
  <c r="DM862" i="39"/>
  <c r="GB862" i="39"/>
  <c r="DM899" i="39"/>
  <c r="GB899" i="39"/>
  <c r="DM819" i="39"/>
  <c r="GB819" i="39"/>
  <c r="DM834" i="39"/>
  <c r="GB834" i="39"/>
  <c r="DM852" i="39"/>
  <c r="GB852" i="39"/>
  <c r="DM866" i="39"/>
  <c r="GB866" i="39"/>
  <c r="DM887" i="39"/>
  <c r="GB887" i="39"/>
  <c r="DM916" i="39"/>
  <c r="GB916" i="39"/>
  <c r="DM841" i="39"/>
  <c r="GB841" i="39"/>
  <c r="DM864" i="39"/>
  <c r="GB864" i="39"/>
  <c r="DM886" i="39"/>
  <c r="GB886" i="39"/>
  <c r="DM911" i="39"/>
  <c r="GB911" i="39"/>
  <c r="DM898" i="39"/>
  <c r="GB898" i="39"/>
  <c r="DM914" i="39"/>
  <c r="GB914" i="39"/>
  <c r="DM936" i="39"/>
  <c r="GB936" i="39"/>
  <c r="DM857" i="39"/>
  <c r="GB857" i="39"/>
  <c r="DM873" i="39"/>
  <c r="GB873" i="39"/>
  <c r="DM889" i="39"/>
  <c r="GB889" i="39"/>
  <c r="DM905" i="39"/>
  <c r="GB905" i="39"/>
  <c r="DM923" i="39"/>
  <c r="GB923" i="39"/>
  <c r="DM944" i="39"/>
  <c r="GB944" i="39"/>
  <c r="DM930" i="39"/>
  <c r="GB930" i="39"/>
  <c r="DM955" i="39"/>
  <c r="GB955" i="39"/>
  <c r="DM974" i="39"/>
  <c r="GB974" i="39"/>
  <c r="DM943" i="39"/>
  <c r="GB943" i="39"/>
  <c r="DM967" i="39"/>
  <c r="GB967" i="39"/>
  <c r="DM954" i="39"/>
  <c r="GB954" i="39"/>
  <c r="DM981" i="39"/>
  <c r="GB981" i="39"/>
  <c r="DM946" i="39"/>
  <c r="GB946" i="39"/>
  <c r="DM961" i="39"/>
  <c r="GB961" i="39"/>
  <c r="DM993" i="39"/>
  <c r="GB993" i="39"/>
  <c r="DM977" i="39"/>
  <c r="GB977" i="39"/>
  <c r="DM975" i="39"/>
  <c r="GB975" i="39"/>
  <c r="DM985" i="39"/>
  <c r="GB985" i="39"/>
  <c r="DM982" i="39"/>
  <c r="GB982" i="39"/>
  <c r="DM1000" i="39"/>
  <c r="GB1000" i="39"/>
  <c r="GF366" i="39"/>
  <c r="FE366" i="39"/>
  <c r="GF382" i="39"/>
  <c r="FE382" i="39"/>
  <c r="GF398" i="39"/>
  <c r="FE398" i="39"/>
  <c r="GF414" i="39"/>
  <c r="FE414" i="39"/>
  <c r="GF430" i="39"/>
  <c r="FE430" i="39"/>
  <c r="GF443" i="39"/>
  <c r="FE443" i="39"/>
  <c r="GF474" i="39"/>
  <c r="FE474" i="39"/>
  <c r="GF538" i="39"/>
  <c r="FE538" i="39"/>
  <c r="GF602" i="39"/>
  <c r="FE602" i="39"/>
  <c r="GF359" i="39"/>
  <c r="FE359" i="39"/>
  <c r="GF375" i="39"/>
  <c r="FE375" i="39"/>
  <c r="GF391" i="39"/>
  <c r="FE391" i="39"/>
  <c r="GF407" i="39"/>
  <c r="FE407" i="39"/>
  <c r="GF423" i="39"/>
  <c r="FE423" i="39"/>
  <c r="GF439" i="39"/>
  <c r="FE439" i="39"/>
  <c r="GF470" i="39"/>
  <c r="FE470" i="39"/>
  <c r="GF534" i="39"/>
  <c r="FE534" i="39"/>
  <c r="FE598" i="39"/>
  <c r="GF598" i="39"/>
  <c r="GF791" i="39"/>
  <c r="FE791" i="39"/>
  <c r="GF363" i="39"/>
  <c r="FE363" i="39"/>
  <c r="GF379" i="39"/>
  <c r="FE379" i="39"/>
  <c r="GF395" i="39"/>
  <c r="FE395" i="39"/>
  <c r="GF411" i="39"/>
  <c r="FE411" i="39"/>
  <c r="GF427" i="39"/>
  <c r="FE427" i="39"/>
  <c r="GF446" i="39"/>
  <c r="FE446" i="39"/>
  <c r="GF498" i="39"/>
  <c r="FE498" i="39"/>
  <c r="GF562" i="39"/>
  <c r="FE562" i="39"/>
  <c r="GF461" i="39"/>
  <c r="FE461" i="39"/>
  <c r="GF477" i="39"/>
  <c r="FE477" i="39"/>
  <c r="GF493" i="39"/>
  <c r="FE493" i="39"/>
  <c r="GF509" i="39"/>
  <c r="FE509" i="39"/>
  <c r="GF525" i="39"/>
  <c r="FE525" i="39"/>
  <c r="GF541" i="39"/>
  <c r="FE541" i="39"/>
  <c r="GF557" i="39"/>
  <c r="FE557" i="39"/>
  <c r="GF573" i="39"/>
  <c r="FE573" i="39"/>
  <c r="GF589" i="39"/>
  <c r="FE589" i="39"/>
  <c r="GF605" i="39"/>
  <c r="FE605" i="39"/>
  <c r="GF635" i="39"/>
  <c r="FE635" i="39"/>
  <c r="GF447" i="39"/>
  <c r="FE447" i="39"/>
  <c r="GF464" i="39"/>
  <c r="FE464" i="39"/>
  <c r="GF480" i="39"/>
  <c r="FE480" i="39"/>
  <c r="GF496" i="39"/>
  <c r="FE496" i="39"/>
  <c r="GF512" i="39"/>
  <c r="FE512" i="39"/>
  <c r="GF528" i="39"/>
  <c r="FE528" i="39"/>
  <c r="GF544" i="39"/>
  <c r="FE544" i="39"/>
  <c r="GF560" i="39"/>
  <c r="FE560" i="39"/>
  <c r="GF576" i="39"/>
  <c r="FE576" i="39"/>
  <c r="GF592" i="39"/>
  <c r="FE592" i="39"/>
  <c r="FE611" i="39"/>
  <c r="GF611" i="39"/>
  <c r="GF661" i="39"/>
  <c r="FE661" i="39"/>
  <c r="FE812" i="39"/>
  <c r="GF812" i="39"/>
  <c r="GF467" i="39"/>
  <c r="FE467" i="39"/>
  <c r="GF483" i="39"/>
  <c r="FE483" i="39"/>
  <c r="GF499" i="39"/>
  <c r="FE499" i="39"/>
  <c r="GF515" i="39"/>
  <c r="FE515" i="39"/>
  <c r="FE531" i="39"/>
  <c r="GF531" i="39"/>
  <c r="GF547" i="39"/>
  <c r="FE547" i="39"/>
  <c r="GF563" i="39"/>
  <c r="FE563" i="39"/>
  <c r="GF579" i="39"/>
  <c r="FE579" i="39"/>
  <c r="GF595" i="39"/>
  <c r="FE595" i="39"/>
  <c r="GF615" i="39"/>
  <c r="FE615" i="39"/>
  <c r="FE702" i="39"/>
  <c r="GF702" i="39"/>
  <c r="GF614" i="39"/>
  <c r="FE614" i="39"/>
  <c r="GF630" i="39"/>
  <c r="FE630" i="39"/>
  <c r="GF649" i="39"/>
  <c r="FE649" i="39"/>
  <c r="FE678" i="39"/>
  <c r="GF678" i="39"/>
  <c r="FE718" i="39"/>
  <c r="GF718" i="39"/>
  <c r="FE780" i="39"/>
  <c r="GF780" i="39"/>
  <c r="GF625" i="39"/>
  <c r="FE625" i="39"/>
  <c r="GF643" i="39"/>
  <c r="FE643" i="39"/>
  <c r="GF664" i="39"/>
  <c r="FE664" i="39"/>
  <c r="FE687" i="39"/>
  <c r="GF687" i="39"/>
  <c r="GF717" i="39"/>
  <c r="FE717" i="39"/>
  <c r="FE786" i="39"/>
  <c r="GF786" i="39"/>
  <c r="GF636" i="39"/>
  <c r="FE636" i="39"/>
  <c r="GF657" i="39"/>
  <c r="FE657" i="39"/>
  <c r="FE684" i="39"/>
  <c r="GF684" i="39"/>
  <c r="FE712" i="39"/>
  <c r="GF712" i="39"/>
  <c r="FE741" i="39"/>
  <c r="GF741" i="39"/>
  <c r="FE816" i="39"/>
  <c r="GF816" i="39"/>
  <c r="FE671" i="39"/>
  <c r="GF671" i="39"/>
  <c r="FE686" i="39"/>
  <c r="GF686" i="39"/>
  <c r="GF701" i="39"/>
  <c r="FE701" i="39"/>
  <c r="FE720" i="39"/>
  <c r="GF720" i="39"/>
  <c r="FE735" i="39"/>
  <c r="GF735" i="39"/>
  <c r="FE750" i="39"/>
  <c r="GF750" i="39"/>
  <c r="GF765" i="39"/>
  <c r="FE765" i="39"/>
  <c r="FE784" i="39"/>
  <c r="GF784" i="39"/>
  <c r="FE809" i="39"/>
  <c r="GF809" i="39"/>
  <c r="GF634" i="39"/>
  <c r="FE634" i="39"/>
  <c r="GF650" i="39"/>
  <c r="FE650" i="39"/>
  <c r="GF666" i="39"/>
  <c r="FE666" i="39"/>
  <c r="FE681" i="39"/>
  <c r="GF681" i="39"/>
  <c r="FE700" i="39"/>
  <c r="GF700" i="39"/>
  <c r="GF715" i="39"/>
  <c r="FE715" i="39"/>
  <c r="FE730" i="39"/>
  <c r="GF730" i="39"/>
  <c r="FE745" i="39"/>
  <c r="GF745" i="39"/>
  <c r="FE764" i="39"/>
  <c r="GF764" i="39"/>
  <c r="FE778" i="39"/>
  <c r="GF778" i="39"/>
  <c r="FE833" i="39"/>
  <c r="GF833" i="39"/>
  <c r="FE729" i="39"/>
  <c r="GF729" i="39"/>
  <c r="FE748" i="39"/>
  <c r="GF748" i="39"/>
  <c r="GF763" i="39"/>
  <c r="FE763" i="39"/>
  <c r="FE782" i="39"/>
  <c r="GF782" i="39"/>
  <c r="GF813" i="39"/>
  <c r="FE813" i="39"/>
  <c r="GF781" i="39"/>
  <c r="FE781" i="39"/>
  <c r="FE800" i="39"/>
  <c r="GF800" i="39"/>
  <c r="FE815" i="39"/>
  <c r="GF815" i="39"/>
  <c r="GF837" i="39"/>
  <c r="FE837" i="39"/>
  <c r="FE887" i="39"/>
  <c r="GF887" i="39"/>
  <c r="FE788" i="39"/>
  <c r="GF788" i="39"/>
  <c r="GF803" i="39"/>
  <c r="FE803" i="39"/>
  <c r="FE823" i="39"/>
  <c r="GF823" i="39"/>
  <c r="FE840" i="39"/>
  <c r="GF840" i="39"/>
  <c r="FE888" i="39"/>
  <c r="GF888" i="39"/>
  <c r="GF829" i="39"/>
  <c r="FE829" i="39"/>
  <c r="FE849" i="39"/>
  <c r="GF849" i="39"/>
  <c r="FE876" i="39"/>
  <c r="GF876" i="39"/>
  <c r="FE960" i="39"/>
  <c r="GF960" i="39"/>
  <c r="FE830" i="39"/>
  <c r="GF830" i="39"/>
  <c r="FE847" i="39"/>
  <c r="GF847" i="39"/>
  <c r="FE864" i="39"/>
  <c r="GF864" i="39"/>
  <c r="FE886" i="39"/>
  <c r="GF886" i="39"/>
  <c r="FE908" i="39"/>
  <c r="GF908" i="39"/>
  <c r="FE841" i="39"/>
  <c r="GF841" i="39"/>
  <c r="FE863" i="39"/>
  <c r="GF863" i="39"/>
  <c r="FE884" i="39"/>
  <c r="GF884" i="39"/>
  <c r="GF907" i="39"/>
  <c r="FE907" i="39"/>
  <c r="FE906" i="39"/>
  <c r="GF906" i="39"/>
  <c r="FE923" i="39"/>
  <c r="GF923" i="39"/>
  <c r="FE940" i="39"/>
  <c r="GF940" i="39"/>
  <c r="FE857" i="39"/>
  <c r="GF857" i="39"/>
  <c r="FE873" i="39"/>
  <c r="GF873" i="39"/>
  <c r="FE889" i="39"/>
  <c r="GF889" i="39"/>
  <c r="GF905" i="39"/>
  <c r="FE905" i="39"/>
  <c r="FE921" i="39"/>
  <c r="GF921" i="39"/>
  <c r="FE974" i="39"/>
  <c r="GF974" i="39"/>
  <c r="FE930" i="39"/>
  <c r="GF930" i="39"/>
  <c r="GF945" i="39"/>
  <c r="FE945" i="39"/>
  <c r="FE936" i="39"/>
  <c r="GF936" i="39"/>
  <c r="FE954" i="39"/>
  <c r="GF954" i="39"/>
  <c r="GF989" i="39"/>
  <c r="FE989" i="39"/>
  <c r="FE964" i="39"/>
  <c r="GF964" i="39"/>
  <c r="GF941" i="39"/>
  <c r="FE941" i="39"/>
  <c r="FE957" i="39"/>
  <c r="GF957" i="39"/>
  <c r="FE978" i="39"/>
  <c r="GF978" i="39"/>
  <c r="FE968" i="39"/>
  <c r="GF968" i="39"/>
  <c r="GF983" i="39"/>
  <c r="FE983" i="39"/>
  <c r="FE975" i="39"/>
  <c r="GF975" i="39"/>
  <c r="GF993" i="39"/>
  <c r="FE993" i="39"/>
  <c r="FE990" i="39"/>
  <c r="GF990" i="39"/>
  <c r="GF987" i="39"/>
  <c r="FE987" i="39"/>
  <c r="BU582" i="39"/>
  <c r="FX582" i="39"/>
  <c r="GA505" i="39"/>
  <c r="DB505" i="39"/>
  <c r="GD449" i="39"/>
  <c r="EI449" i="39"/>
  <c r="GE419" i="39"/>
  <c r="ET419" i="39"/>
  <c r="GE398" i="39"/>
  <c r="ET398" i="39"/>
  <c r="GG358" i="39"/>
  <c r="FP358" i="39"/>
  <c r="F111" i="58"/>
  <c r="C112" i="58"/>
  <c r="R336" i="39"/>
  <c r="FS336" i="39"/>
  <c r="GI336" i="39"/>
  <c r="GJ336" i="39" s="1"/>
  <c r="F336" i="39" s="1"/>
  <c r="R320" i="39"/>
  <c r="FS320" i="39"/>
  <c r="GI320" i="39"/>
  <c r="GJ320" i="39" s="1"/>
  <c r="F320" i="39" s="1"/>
  <c r="FS304" i="39"/>
  <c r="GI304" i="39"/>
  <c r="GJ304" i="39" s="1"/>
  <c r="F304" i="39" s="1"/>
  <c r="FS288" i="39"/>
  <c r="GI288" i="39"/>
  <c r="GJ288" i="39" s="1"/>
  <c r="F288" i="39" s="1"/>
  <c r="R272" i="39"/>
  <c r="GI272" i="39"/>
  <c r="FS272" i="39"/>
  <c r="E272" i="39" s="1"/>
  <c r="FS256" i="39"/>
  <c r="GI256" i="39"/>
  <c r="GJ256" i="39" s="1"/>
  <c r="F256" i="39" s="1"/>
  <c r="R240" i="39"/>
  <c r="FS240" i="39"/>
  <c r="GI240" i="39"/>
  <c r="GJ240" i="39" s="1"/>
  <c r="F240" i="39" s="1"/>
  <c r="FS212" i="39"/>
  <c r="GI212" i="39"/>
  <c r="GJ212" i="39" s="1"/>
  <c r="F212" i="39" s="1"/>
  <c r="FS180" i="39"/>
  <c r="GI180" i="39"/>
  <c r="GJ180" i="39" s="1"/>
  <c r="F180" i="39" s="1"/>
  <c r="R148" i="39"/>
  <c r="FS148" i="39"/>
  <c r="GI148" i="39"/>
  <c r="GJ148" i="39" s="1"/>
  <c r="F148" i="39" s="1"/>
  <c r="R116" i="39"/>
  <c r="FS116" i="39"/>
  <c r="GI116" i="39"/>
  <c r="GJ116" i="39" s="1"/>
  <c r="F116" i="39" s="1"/>
  <c r="FS84" i="39"/>
  <c r="GI84" i="39"/>
  <c r="GJ84" i="39" s="1"/>
  <c r="F84" i="39" s="1"/>
  <c r="R84" i="39"/>
  <c r="R52" i="39"/>
  <c r="FS52" i="39"/>
  <c r="GI52" i="39"/>
  <c r="GJ52" i="39" s="1"/>
  <c r="F52" i="39" s="1"/>
  <c r="R20" i="39"/>
  <c r="FS20" i="39"/>
  <c r="GI20" i="39"/>
  <c r="GJ20" i="39" s="1"/>
  <c r="F20" i="39" s="1"/>
  <c r="GC390" i="39"/>
  <c r="DX390" i="39"/>
  <c r="GC459" i="39"/>
  <c r="DX459" i="39"/>
  <c r="DX384" i="39"/>
  <c r="GC384" i="39"/>
  <c r="GC447" i="39"/>
  <c r="DX447" i="39"/>
  <c r="GC632" i="39"/>
  <c r="DX632" i="39"/>
  <c r="GC401" i="39"/>
  <c r="DX401" i="39"/>
  <c r="GC351" i="39"/>
  <c r="DX351" i="39"/>
  <c r="DW1005" i="39"/>
  <c r="GC367" i="39"/>
  <c r="DX367" i="39"/>
  <c r="GC383" i="39"/>
  <c r="DX383" i="39"/>
  <c r="DX399" i="39"/>
  <c r="GC399" i="39"/>
  <c r="GC415" i="39"/>
  <c r="DX415" i="39"/>
  <c r="GC431" i="39"/>
  <c r="DX431" i="39"/>
  <c r="GC446" i="39"/>
  <c r="DX446" i="39"/>
  <c r="GC503" i="39"/>
  <c r="DX503" i="39"/>
  <c r="GC567" i="39"/>
  <c r="DX567" i="39"/>
  <c r="GC669" i="39"/>
  <c r="DX669" i="39"/>
  <c r="GC366" i="39"/>
  <c r="DX366" i="39"/>
  <c r="GC382" i="39"/>
  <c r="DX382" i="39"/>
  <c r="GC398" i="39"/>
  <c r="DX398" i="39"/>
  <c r="GC414" i="39"/>
  <c r="DX414" i="39"/>
  <c r="DX430" i="39"/>
  <c r="GC430" i="39"/>
  <c r="GC444" i="39"/>
  <c r="DX444" i="39"/>
  <c r="GC483" i="39"/>
  <c r="DX483" i="39"/>
  <c r="DX547" i="39"/>
  <c r="GC547" i="39"/>
  <c r="DX688" i="39"/>
  <c r="GC688" i="39"/>
  <c r="GC365" i="39"/>
  <c r="DX365" i="39"/>
  <c r="GC381" i="39"/>
  <c r="DX381" i="39"/>
  <c r="GC397" i="39"/>
  <c r="DX397" i="39"/>
  <c r="GC413" i="39"/>
  <c r="DX413" i="39"/>
  <c r="GC429" i="39"/>
  <c r="DX429" i="39"/>
  <c r="DX455" i="39"/>
  <c r="GC455" i="39"/>
  <c r="GC511" i="39"/>
  <c r="DX511" i="39"/>
  <c r="GC575" i="39"/>
  <c r="DX575" i="39"/>
  <c r="DX707" i="39"/>
  <c r="GC707" i="39"/>
  <c r="GC470" i="39"/>
  <c r="DX470" i="39"/>
  <c r="GC486" i="39"/>
  <c r="DX486" i="39"/>
  <c r="GC502" i="39"/>
  <c r="DX502" i="39"/>
  <c r="GC518" i="39"/>
  <c r="DX518" i="39"/>
  <c r="GC534" i="39"/>
  <c r="DX534" i="39"/>
  <c r="GC550" i="39"/>
  <c r="DX550" i="39"/>
  <c r="GC566" i="39"/>
  <c r="DX566" i="39"/>
  <c r="DX582" i="39"/>
  <c r="GC582" i="39"/>
  <c r="GC598" i="39"/>
  <c r="DX598" i="39"/>
  <c r="GC614" i="39"/>
  <c r="DX614" i="39"/>
  <c r="GC658" i="39"/>
  <c r="DX658" i="39"/>
  <c r="DX733" i="39"/>
  <c r="GC733" i="39"/>
  <c r="GC449" i="39"/>
  <c r="DX449" i="39"/>
  <c r="GC465" i="39"/>
  <c r="DX465" i="39"/>
  <c r="GC481" i="39"/>
  <c r="DX481" i="39"/>
  <c r="GC497" i="39"/>
  <c r="DX497" i="39"/>
  <c r="GC513" i="39"/>
  <c r="DX513" i="39"/>
  <c r="GC529" i="39"/>
  <c r="DX529" i="39"/>
  <c r="GC545" i="39"/>
  <c r="DX545" i="39"/>
  <c r="GC561" i="39"/>
  <c r="DX561" i="39"/>
  <c r="GC577" i="39"/>
  <c r="DX577" i="39"/>
  <c r="GC593" i="39"/>
  <c r="DX593" i="39"/>
  <c r="GC608" i="39"/>
  <c r="DX608" i="39"/>
  <c r="GC664" i="39"/>
  <c r="DX664" i="39"/>
  <c r="GC464" i="39"/>
  <c r="DX464" i="39"/>
  <c r="GC480" i="39"/>
  <c r="DX480" i="39"/>
  <c r="GC496" i="39"/>
  <c r="DX496" i="39"/>
  <c r="GC512" i="39"/>
  <c r="DX512" i="39"/>
  <c r="GC528" i="39"/>
  <c r="DX528" i="39"/>
  <c r="GC544" i="39"/>
  <c r="DX544" i="39"/>
  <c r="GC560" i="39"/>
  <c r="DX560" i="39"/>
  <c r="GC576" i="39"/>
  <c r="DX576" i="39"/>
  <c r="GC592" i="39"/>
  <c r="DX592" i="39"/>
  <c r="GC612" i="39"/>
  <c r="DX612" i="39"/>
  <c r="GC607" i="39"/>
  <c r="DX607" i="39"/>
  <c r="GC623" i="39"/>
  <c r="DX623" i="39"/>
  <c r="GC641" i="39"/>
  <c r="DX641" i="39"/>
  <c r="GC662" i="39"/>
  <c r="DX662" i="39"/>
  <c r="DX694" i="39"/>
  <c r="GC694" i="39"/>
  <c r="DX727" i="39"/>
  <c r="GC727" i="39"/>
  <c r="DX783" i="39"/>
  <c r="GC783" i="39"/>
  <c r="GC622" i="39"/>
  <c r="DX622" i="39"/>
  <c r="GC640" i="39"/>
  <c r="DX640" i="39"/>
  <c r="GC661" i="39"/>
  <c r="DX661" i="39"/>
  <c r="DX692" i="39"/>
  <c r="GC692" i="39"/>
  <c r="DX714" i="39"/>
  <c r="GC714" i="39"/>
  <c r="DX807" i="39"/>
  <c r="GC807" i="39"/>
  <c r="GC625" i="39"/>
  <c r="DX625" i="39"/>
  <c r="GC644" i="39"/>
  <c r="DX644" i="39"/>
  <c r="GC670" i="39"/>
  <c r="DX670" i="39"/>
  <c r="DX700" i="39"/>
  <c r="GC700" i="39"/>
  <c r="GC737" i="39"/>
  <c r="DX737" i="39"/>
  <c r="GC668" i="39"/>
  <c r="DX668" i="39"/>
  <c r="DX683" i="39"/>
  <c r="GC683" i="39"/>
  <c r="DX698" i="39"/>
  <c r="GC698" i="39"/>
  <c r="GC713" i="39"/>
  <c r="DX713" i="39"/>
  <c r="DX732" i="39"/>
  <c r="GC732" i="39"/>
  <c r="DX747" i="39"/>
  <c r="GC747" i="39"/>
  <c r="DX762" i="39"/>
  <c r="GC762" i="39"/>
  <c r="DX777" i="39"/>
  <c r="GC777" i="39"/>
  <c r="DX814" i="39"/>
  <c r="GC814" i="39"/>
  <c r="GC885" i="39"/>
  <c r="DX885" i="39"/>
  <c r="GC643" i="39"/>
  <c r="DX643" i="39"/>
  <c r="GC659" i="39"/>
  <c r="DX659" i="39"/>
  <c r="DX675" i="39"/>
  <c r="GC675" i="39"/>
  <c r="DX690" i="39"/>
  <c r="GC690" i="39"/>
  <c r="GC705" i="39"/>
  <c r="DX705" i="39"/>
  <c r="DX724" i="39"/>
  <c r="GC724" i="39"/>
  <c r="DX739" i="39"/>
  <c r="GC739" i="39"/>
  <c r="DX754" i="39"/>
  <c r="GC754" i="39"/>
  <c r="GC769" i="39"/>
  <c r="DX769" i="39"/>
  <c r="DX792" i="39"/>
  <c r="GC792" i="39"/>
  <c r="DX836" i="39"/>
  <c r="GC836" i="39"/>
  <c r="DX734" i="39"/>
  <c r="GC734" i="39"/>
  <c r="DX749" i="39"/>
  <c r="GC749" i="39"/>
  <c r="DX768" i="39"/>
  <c r="GC768" i="39"/>
  <c r="DX784" i="39"/>
  <c r="GC784" i="39"/>
  <c r="DX808" i="39"/>
  <c r="GC808" i="39"/>
  <c r="DX875" i="39"/>
  <c r="GC875" i="39"/>
  <c r="DX791" i="39"/>
  <c r="GC791" i="39"/>
  <c r="DX806" i="39"/>
  <c r="GC806" i="39"/>
  <c r="GC829" i="39"/>
  <c r="DX829" i="39"/>
  <c r="DX856" i="39"/>
  <c r="GC856" i="39"/>
  <c r="DX895" i="39"/>
  <c r="GC895" i="39"/>
  <c r="DX796" i="39"/>
  <c r="GC796" i="39"/>
  <c r="DX811" i="39"/>
  <c r="GC811" i="39"/>
  <c r="DX833" i="39"/>
  <c r="GC833" i="39"/>
  <c r="GC869" i="39"/>
  <c r="DX869" i="39"/>
  <c r="DX922" i="39"/>
  <c r="GC922" i="39"/>
  <c r="DX824" i="39"/>
  <c r="GC824" i="39"/>
  <c r="DX844" i="39"/>
  <c r="GC844" i="39"/>
  <c r="DX884" i="39"/>
  <c r="GC884" i="39"/>
  <c r="DX940" i="39"/>
  <c r="GC940" i="39"/>
  <c r="GC821" i="39"/>
  <c r="DX821" i="39"/>
  <c r="DX839" i="39"/>
  <c r="GC839" i="39"/>
  <c r="DX855" i="39"/>
  <c r="GC855" i="39"/>
  <c r="DX877" i="39"/>
  <c r="GC877" i="39"/>
  <c r="DX897" i="39"/>
  <c r="GC897" i="39"/>
  <c r="DX959" i="39"/>
  <c r="GC959" i="39"/>
  <c r="DX852" i="39"/>
  <c r="GC852" i="39"/>
  <c r="DX865" i="39"/>
  <c r="GC865" i="39"/>
  <c r="DX887" i="39"/>
  <c r="GC887" i="39"/>
  <c r="DX916" i="39"/>
  <c r="GC916" i="39"/>
  <c r="DX963" i="39"/>
  <c r="GC963" i="39"/>
  <c r="DX899" i="39"/>
  <c r="GC899" i="39"/>
  <c r="DX920" i="39"/>
  <c r="GC920" i="39"/>
  <c r="DX858" i="39"/>
  <c r="GC858" i="39"/>
  <c r="DX874" i="39"/>
  <c r="GC874" i="39"/>
  <c r="DX890" i="39"/>
  <c r="GC890" i="39"/>
  <c r="DX906" i="39"/>
  <c r="GC906" i="39"/>
  <c r="DX924" i="39"/>
  <c r="GC924" i="39"/>
  <c r="DX985" i="39"/>
  <c r="GC985" i="39"/>
  <c r="DX927" i="39"/>
  <c r="GC927" i="39"/>
  <c r="DX954" i="39"/>
  <c r="GC954" i="39"/>
  <c r="GC945" i="39"/>
  <c r="DX945" i="39"/>
  <c r="DX968" i="39"/>
  <c r="GC968" i="39"/>
  <c r="DX955" i="39"/>
  <c r="GC955" i="39"/>
  <c r="DX998" i="39"/>
  <c r="GC998" i="39"/>
  <c r="DX947" i="39"/>
  <c r="GC947" i="39"/>
  <c r="DX962" i="39"/>
  <c r="GC962" i="39"/>
  <c r="DX992" i="39"/>
  <c r="GC992" i="39"/>
  <c r="DX978" i="39"/>
  <c r="GC978" i="39"/>
  <c r="DX977" i="39"/>
  <c r="GC977" i="39"/>
  <c r="DX981" i="39"/>
  <c r="GC981" i="39"/>
  <c r="DX999" i="39"/>
  <c r="GC999" i="39"/>
  <c r="DX995" i="39"/>
  <c r="GC995" i="39"/>
  <c r="GE393" i="39"/>
  <c r="ET393" i="39"/>
  <c r="GE557" i="39"/>
  <c r="ET557" i="39"/>
  <c r="GE409" i="39"/>
  <c r="ET409" i="39"/>
  <c r="GE605" i="39"/>
  <c r="ET605" i="39"/>
  <c r="GE403" i="39"/>
  <c r="ET403" i="39"/>
  <c r="GE450" i="39"/>
  <c r="ET450" i="39"/>
  <c r="GE354" i="39"/>
  <c r="ET354" i="39"/>
  <c r="GE370" i="39"/>
  <c r="ET370" i="39"/>
  <c r="GE386" i="39"/>
  <c r="ET386" i="39"/>
  <c r="GE402" i="39"/>
  <c r="ET402" i="39"/>
  <c r="GE418" i="39"/>
  <c r="ET418" i="39"/>
  <c r="GE434" i="39"/>
  <c r="ET434" i="39"/>
  <c r="GE454" i="39"/>
  <c r="ET454" i="39"/>
  <c r="GE505" i="39"/>
  <c r="ET505" i="39"/>
  <c r="GE569" i="39"/>
  <c r="ET569" i="39"/>
  <c r="GE639" i="39"/>
  <c r="ET639" i="39"/>
  <c r="GE363" i="39"/>
  <c r="ET363" i="39"/>
  <c r="GE379" i="39"/>
  <c r="ET379" i="39"/>
  <c r="GE395" i="39"/>
  <c r="ET395" i="39"/>
  <c r="GE411" i="39"/>
  <c r="ET411" i="39"/>
  <c r="GE427" i="39"/>
  <c r="ET427" i="39"/>
  <c r="GE447" i="39"/>
  <c r="ET447" i="39"/>
  <c r="GE501" i="39"/>
  <c r="ET501" i="39"/>
  <c r="GE565" i="39"/>
  <c r="ET565" i="39"/>
  <c r="GE351" i="39"/>
  <c r="ET351" i="39"/>
  <c r="ES1005" i="39"/>
  <c r="GE367" i="39"/>
  <c r="ET367" i="39"/>
  <c r="GE383" i="39"/>
  <c r="ET383" i="39"/>
  <c r="GE399" i="39"/>
  <c r="ET399" i="39"/>
  <c r="GE415" i="39"/>
  <c r="ET415" i="39"/>
  <c r="GE431" i="39"/>
  <c r="ET431" i="39"/>
  <c r="GE444" i="39"/>
  <c r="ET444" i="39"/>
  <c r="GE481" i="39"/>
  <c r="ET481" i="39"/>
  <c r="GE545" i="39"/>
  <c r="ET545" i="39"/>
  <c r="GE607" i="39"/>
  <c r="ET607" i="39"/>
  <c r="GE456" i="39"/>
  <c r="ET456" i="39"/>
  <c r="GE472" i="39"/>
  <c r="ET472" i="39"/>
  <c r="GE488" i="39"/>
  <c r="ET488" i="39"/>
  <c r="GE504" i="39"/>
  <c r="ET504" i="39"/>
  <c r="GE520" i="39"/>
  <c r="ET520" i="39"/>
  <c r="GE536" i="39"/>
  <c r="ET536" i="39"/>
  <c r="GE552" i="39"/>
  <c r="ET552" i="39"/>
  <c r="GE568" i="39"/>
  <c r="ET568" i="39"/>
  <c r="GE584" i="39"/>
  <c r="ET584" i="39"/>
  <c r="GE600" i="39"/>
  <c r="ET600" i="39"/>
  <c r="GE655" i="39"/>
  <c r="ET655" i="39"/>
  <c r="GE720" i="39"/>
  <c r="ET720" i="39"/>
  <c r="GE455" i="39"/>
  <c r="ET455" i="39"/>
  <c r="GE471" i="39"/>
  <c r="ET471" i="39"/>
  <c r="GE487" i="39"/>
  <c r="ET487" i="39"/>
  <c r="GE503" i="39"/>
  <c r="ET503" i="39"/>
  <c r="GE519" i="39"/>
  <c r="ET519" i="39"/>
  <c r="GE535" i="39"/>
  <c r="ET535" i="39"/>
  <c r="GE551" i="39"/>
  <c r="ET551" i="39"/>
  <c r="GE567" i="39"/>
  <c r="ET567" i="39"/>
  <c r="GE583" i="39"/>
  <c r="ET583" i="39"/>
  <c r="GE599" i="39"/>
  <c r="ET599" i="39"/>
  <c r="GE626" i="39"/>
  <c r="ET626" i="39"/>
  <c r="GE458" i="39"/>
  <c r="ET458" i="39"/>
  <c r="GE474" i="39"/>
  <c r="ET474" i="39"/>
  <c r="GE490" i="39"/>
  <c r="ET490" i="39"/>
  <c r="GE506" i="39"/>
  <c r="ET506" i="39"/>
  <c r="GE522" i="39"/>
  <c r="ET522" i="39"/>
  <c r="GE538" i="39"/>
  <c r="ET538" i="39"/>
  <c r="GE554" i="39"/>
  <c r="ET554" i="39"/>
  <c r="GE570" i="39"/>
  <c r="ET570" i="39"/>
  <c r="GE586" i="39"/>
  <c r="ET586" i="39"/>
  <c r="GE602" i="39"/>
  <c r="ET602" i="39"/>
  <c r="GE622" i="39"/>
  <c r="ET622" i="39"/>
  <c r="GE609" i="39"/>
  <c r="ET609" i="39"/>
  <c r="GE625" i="39"/>
  <c r="ET625" i="39"/>
  <c r="GE643" i="39"/>
  <c r="ET643" i="39"/>
  <c r="GE664" i="39"/>
  <c r="ET664" i="39"/>
  <c r="GE687" i="39"/>
  <c r="ET687" i="39"/>
  <c r="GE717" i="39"/>
  <c r="ET717" i="39"/>
  <c r="ET800" i="39"/>
  <c r="GE800" i="39"/>
  <c r="GE628" i="39"/>
  <c r="ET628" i="39"/>
  <c r="GE652" i="39"/>
  <c r="ET652" i="39"/>
  <c r="GE675" i="39"/>
  <c r="ET675" i="39"/>
  <c r="GE705" i="39"/>
  <c r="ET705" i="39"/>
  <c r="ET744" i="39"/>
  <c r="GE744" i="39"/>
  <c r="GE790" i="39"/>
  <c r="ET790" i="39"/>
  <c r="GE623" i="39"/>
  <c r="ET623" i="39"/>
  <c r="GE640" i="39"/>
  <c r="ET640" i="39"/>
  <c r="GE662" i="39"/>
  <c r="ET662" i="39"/>
  <c r="ET702" i="39"/>
  <c r="GE702" i="39"/>
  <c r="GE739" i="39"/>
  <c r="ET739" i="39"/>
  <c r="GE666" i="39"/>
  <c r="ET666" i="39"/>
  <c r="GE681" i="39"/>
  <c r="ET681" i="39"/>
  <c r="ET700" i="39"/>
  <c r="GE700" i="39"/>
  <c r="GE715" i="39"/>
  <c r="ET715" i="39"/>
  <c r="GE730" i="39"/>
  <c r="ET730" i="39"/>
  <c r="GE745" i="39"/>
  <c r="ET745" i="39"/>
  <c r="ET764" i="39"/>
  <c r="GE764" i="39"/>
  <c r="ET778" i="39"/>
  <c r="GE778" i="39"/>
  <c r="GE827" i="39"/>
  <c r="ET827" i="39"/>
  <c r="GE633" i="39"/>
  <c r="ET633" i="39"/>
  <c r="GE649" i="39"/>
  <c r="ET649" i="39"/>
  <c r="GE665" i="39"/>
  <c r="ET665" i="39"/>
  <c r="ET684" i="39"/>
  <c r="GE684" i="39"/>
  <c r="ET699" i="39"/>
  <c r="GE699" i="39"/>
  <c r="GE714" i="39"/>
  <c r="ET714" i="39"/>
  <c r="GE729" i="39"/>
  <c r="ET729" i="39"/>
  <c r="ET748" i="39"/>
  <c r="GE748" i="39"/>
  <c r="ET763" i="39"/>
  <c r="GE763" i="39"/>
  <c r="ET782" i="39"/>
  <c r="GE782" i="39"/>
  <c r="GE815" i="39"/>
  <c r="ET815" i="39"/>
  <c r="ET732" i="39"/>
  <c r="GE732" i="39"/>
  <c r="ET747" i="39"/>
  <c r="GE747" i="39"/>
  <c r="ET762" i="39"/>
  <c r="GE762" i="39"/>
  <c r="GE777" i="39"/>
  <c r="ET777" i="39"/>
  <c r="GE793" i="39"/>
  <c r="ET793" i="39"/>
  <c r="GE911" i="39"/>
  <c r="ET911" i="39"/>
  <c r="GE789" i="39"/>
  <c r="ET789" i="39"/>
  <c r="ET808" i="39"/>
  <c r="GE808" i="39"/>
  <c r="GE826" i="39"/>
  <c r="ET826" i="39"/>
  <c r="ET852" i="39"/>
  <c r="GE852" i="39"/>
  <c r="GE875" i="39"/>
  <c r="ET875" i="39"/>
  <c r="GE787" i="39"/>
  <c r="ET787" i="39"/>
  <c r="GE802" i="39"/>
  <c r="ET802" i="39"/>
  <c r="GE817" i="39"/>
  <c r="ET817" i="39"/>
  <c r="GE839" i="39"/>
  <c r="ET839" i="39"/>
  <c r="GE861" i="39"/>
  <c r="ET861" i="39"/>
  <c r="GE903" i="39"/>
  <c r="ET903" i="39"/>
  <c r="ET820" i="39"/>
  <c r="GE820" i="39"/>
  <c r="ET838" i="39"/>
  <c r="GE838" i="39"/>
  <c r="ET886" i="39"/>
  <c r="GE886" i="39"/>
  <c r="GE818" i="39"/>
  <c r="ET818" i="39"/>
  <c r="GE833" i="39"/>
  <c r="ET833" i="39"/>
  <c r="GE851" i="39"/>
  <c r="ET851" i="39"/>
  <c r="GE874" i="39"/>
  <c r="ET874" i="39"/>
  <c r="GE895" i="39"/>
  <c r="ET895" i="39"/>
  <c r="GE939" i="39"/>
  <c r="ET939" i="39"/>
  <c r="ET844" i="39"/>
  <c r="GE844" i="39"/>
  <c r="GE857" i="39"/>
  <c r="ET857" i="39"/>
  <c r="GE878" i="39"/>
  <c r="ET878" i="39"/>
  <c r="ET898" i="39"/>
  <c r="GE898" i="39"/>
  <c r="GE923" i="39"/>
  <c r="ET923" i="39"/>
  <c r="ET961" i="39"/>
  <c r="GE961" i="39"/>
  <c r="GE909" i="39"/>
  <c r="ET909" i="39"/>
  <c r="GE927" i="39"/>
  <c r="ET927" i="39"/>
  <c r="GE855" i="39"/>
  <c r="ET855" i="39"/>
  <c r="ET872" i="39"/>
  <c r="GE872" i="39"/>
  <c r="ET888" i="39"/>
  <c r="GE888" i="39"/>
  <c r="GE904" i="39"/>
  <c r="ET904" i="39"/>
  <c r="ET920" i="39"/>
  <c r="GE920" i="39"/>
  <c r="ET954" i="39"/>
  <c r="GE954" i="39"/>
  <c r="GE925" i="39"/>
  <c r="ET925" i="39"/>
  <c r="ET943" i="39"/>
  <c r="GE943" i="39"/>
  <c r="GE935" i="39"/>
  <c r="ET935" i="39"/>
  <c r="ET978" i="39"/>
  <c r="GE978" i="39"/>
  <c r="GE963" i="39"/>
  <c r="ET963" i="39"/>
  <c r="ET932" i="39"/>
  <c r="GE932" i="39"/>
  <c r="ET945" i="39"/>
  <c r="GE945" i="39"/>
  <c r="ET964" i="39"/>
  <c r="GE964" i="39"/>
  <c r="ET985" i="39"/>
  <c r="GE985" i="39"/>
  <c r="GE975" i="39"/>
  <c r="ET975" i="39"/>
  <c r="ET970" i="39"/>
  <c r="GE970" i="39"/>
  <c r="GE983" i="39"/>
  <c r="ET983" i="39"/>
  <c r="GE997" i="39"/>
  <c r="ET997" i="39"/>
  <c r="GE991" i="39"/>
  <c r="ET991" i="39"/>
  <c r="AN595" i="39"/>
  <c r="FU595" i="39"/>
  <c r="FX448" i="39"/>
  <c r="GD418" i="39"/>
  <c r="EI418" i="39"/>
  <c r="FX388" i="39"/>
  <c r="GE355" i="39"/>
  <c r="ET355" i="39"/>
  <c r="R355" i="39"/>
  <c r="FS355" i="39"/>
  <c r="GI355" i="39"/>
  <c r="GJ355" i="39" s="1"/>
  <c r="F355" i="39" s="1"/>
  <c r="FS419" i="39"/>
  <c r="GI419" i="39"/>
  <c r="GJ419" i="39" s="1"/>
  <c r="F419" i="39" s="1"/>
  <c r="FS545" i="39"/>
  <c r="GI545" i="39"/>
  <c r="GJ545" i="39" s="1"/>
  <c r="F545" i="39" s="1"/>
  <c r="FS13" i="39"/>
  <c r="R13" i="39" s="1"/>
  <c r="GI13" i="39"/>
  <c r="GJ13" i="39" s="1"/>
  <c r="F13" i="39" s="1"/>
  <c r="FS21" i="39"/>
  <c r="GI21" i="39"/>
  <c r="GJ21" i="39" s="1"/>
  <c r="F21" i="39" s="1"/>
  <c r="R29" i="39"/>
  <c r="FS29" i="39"/>
  <c r="GI29" i="39"/>
  <c r="GJ29" i="39" s="1"/>
  <c r="F29" i="39" s="1"/>
  <c r="R37" i="39"/>
  <c r="FS37" i="39"/>
  <c r="GI37" i="39"/>
  <c r="GJ37" i="39" s="1"/>
  <c r="F37" i="39" s="1"/>
  <c r="FS45" i="39"/>
  <c r="GI45" i="39"/>
  <c r="GJ45" i="39" s="1"/>
  <c r="F45" i="39" s="1"/>
  <c r="R45" i="39"/>
  <c r="FS53" i="39"/>
  <c r="R53" i="39"/>
  <c r="GI53" i="39"/>
  <c r="GJ53" i="39" s="1"/>
  <c r="F53" i="39" s="1"/>
  <c r="FS61" i="39"/>
  <c r="GI61" i="39"/>
  <c r="GJ61" i="39" s="1"/>
  <c r="F61" i="39" s="1"/>
  <c r="FS69" i="39"/>
  <c r="R69" i="39" s="1"/>
  <c r="GI69" i="39"/>
  <c r="GJ69" i="39" s="1"/>
  <c r="F69" i="39" s="1"/>
  <c r="R77" i="39"/>
  <c r="FS77" i="39"/>
  <c r="GI77" i="39"/>
  <c r="GJ77" i="39" s="1"/>
  <c r="F77" i="39" s="1"/>
  <c r="FS85" i="39"/>
  <c r="R85" i="39" s="1"/>
  <c r="GI85" i="39"/>
  <c r="GJ85" i="39" s="1"/>
  <c r="F85" i="39" s="1"/>
  <c r="FS93" i="39"/>
  <c r="R93" i="39" s="1"/>
  <c r="GI93" i="39"/>
  <c r="GJ93" i="39" s="1"/>
  <c r="F93" i="39" s="1"/>
  <c r="FS101" i="39"/>
  <c r="R101" i="39" s="1"/>
  <c r="GI101" i="39"/>
  <c r="GJ101" i="39" s="1"/>
  <c r="F101" i="39" s="1"/>
  <c r="FS109" i="39"/>
  <c r="GI109" i="39"/>
  <c r="GJ109" i="39" s="1"/>
  <c r="F109" i="39" s="1"/>
  <c r="FS117" i="39"/>
  <c r="GI117" i="39"/>
  <c r="GJ117" i="39" s="1"/>
  <c r="F117" i="39" s="1"/>
  <c r="FS125" i="39"/>
  <c r="GI125" i="39"/>
  <c r="GJ125" i="39" s="1"/>
  <c r="F125" i="39" s="1"/>
  <c r="R133" i="39"/>
  <c r="FS133" i="39"/>
  <c r="GI133" i="39"/>
  <c r="GJ133" i="39" s="1"/>
  <c r="F133" i="39" s="1"/>
  <c r="R141" i="39"/>
  <c r="FS141" i="39"/>
  <c r="GI141" i="39"/>
  <c r="GJ141" i="39" s="1"/>
  <c r="F141" i="39" s="1"/>
  <c r="FS149" i="39"/>
  <c r="GI149" i="39"/>
  <c r="GJ149" i="39" s="1"/>
  <c r="F149" i="39" s="1"/>
  <c r="R157" i="39"/>
  <c r="FS157" i="39"/>
  <c r="GI157" i="39"/>
  <c r="GJ157" i="39" s="1"/>
  <c r="F157" i="39" s="1"/>
  <c r="R165" i="39"/>
  <c r="FS165" i="39"/>
  <c r="GI165" i="39"/>
  <c r="GJ165" i="39" s="1"/>
  <c r="F165" i="39" s="1"/>
  <c r="FS173" i="39"/>
  <c r="GI173" i="39"/>
  <c r="GJ173" i="39" s="1"/>
  <c r="F173" i="39" s="1"/>
  <c r="R181" i="39"/>
  <c r="FS181" i="39"/>
  <c r="GI181" i="39"/>
  <c r="GJ181" i="39" s="1"/>
  <c r="F181" i="39" s="1"/>
  <c r="FS189" i="39"/>
  <c r="GI189" i="39"/>
  <c r="GJ189" i="39" s="1"/>
  <c r="F189" i="39" s="1"/>
  <c r="FS197" i="39"/>
  <c r="GI197" i="39"/>
  <c r="GJ197" i="39" s="1"/>
  <c r="F197" i="39" s="1"/>
  <c r="FS205" i="39"/>
  <c r="GI205" i="39"/>
  <c r="GJ205" i="39" s="1"/>
  <c r="F205" i="39" s="1"/>
  <c r="FS213" i="39"/>
  <c r="GI213" i="39"/>
  <c r="GJ213" i="39" s="1"/>
  <c r="F213" i="39" s="1"/>
  <c r="R221" i="39"/>
  <c r="FS221" i="39"/>
  <c r="GI221" i="39"/>
  <c r="GJ221" i="39" s="1"/>
  <c r="F221" i="39" s="1"/>
  <c r="FS229" i="39"/>
  <c r="GI229" i="39"/>
  <c r="GJ229" i="39" s="1"/>
  <c r="F229" i="39" s="1"/>
  <c r="FS237" i="39"/>
  <c r="GI237" i="39"/>
  <c r="GJ237" i="39" s="1"/>
  <c r="F237" i="39" s="1"/>
  <c r="FS245" i="39"/>
  <c r="GI245" i="39"/>
  <c r="GJ245" i="39" s="1"/>
  <c r="F245" i="39" s="1"/>
  <c r="R253" i="39"/>
  <c r="FS253" i="39"/>
  <c r="GI253" i="39"/>
  <c r="GJ253" i="39" s="1"/>
  <c r="F253" i="39" s="1"/>
  <c r="FS261" i="39"/>
  <c r="GI261" i="39"/>
  <c r="GJ261" i="39" s="1"/>
  <c r="F261" i="39" s="1"/>
  <c r="FS269" i="39"/>
  <c r="GI269" i="39"/>
  <c r="GJ269" i="39" s="1"/>
  <c r="F269" i="39" s="1"/>
  <c r="FS277" i="39"/>
  <c r="GI277" i="39"/>
  <c r="GJ277" i="39" s="1"/>
  <c r="F277" i="39" s="1"/>
  <c r="FS285" i="39"/>
  <c r="GI285" i="39"/>
  <c r="GJ285" i="39" s="1"/>
  <c r="F285" i="39" s="1"/>
  <c r="FS293" i="39"/>
  <c r="GI293" i="39"/>
  <c r="GJ293" i="39" s="1"/>
  <c r="F293" i="39" s="1"/>
  <c r="FS301" i="39"/>
  <c r="GI301" i="39"/>
  <c r="GJ301" i="39" s="1"/>
  <c r="F301" i="39" s="1"/>
  <c r="R309" i="39"/>
  <c r="FS309" i="39"/>
  <c r="GI309" i="39"/>
  <c r="GJ309" i="39" s="1"/>
  <c r="F309" i="39" s="1"/>
  <c r="FS317" i="39"/>
  <c r="GI317" i="39"/>
  <c r="GJ317" i="39" s="1"/>
  <c r="F317" i="39" s="1"/>
  <c r="FS325" i="39"/>
  <c r="GI325" i="39"/>
  <c r="GJ325" i="39" s="1"/>
  <c r="F325" i="39" s="1"/>
  <c r="FS333" i="39"/>
  <c r="R333" i="39"/>
  <c r="GI333" i="39"/>
  <c r="GJ333" i="39" s="1"/>
  <c r="F333" i="39" s="1"/>
  <c r="FS341" i="39"/>
  <c r="R341" i="39"/>
  <c r="GI341" i="39"/>
  <c r="GJ341" i="39" s="1"/>
  <c r="F341" i="39" s="1"/>
  <c r="FS349" i="39"/>
  <c r="GI349" i="39"/>
  <c r="GJ349" i="39" s="1"/>
  <c r="F349" i="39" s="1"/>
  <c r="FS414" i="39"/>
  <c r="GI414" i="39"/>
  <c r="GJ414" i="39" s="1"/>
  <c r="F414" i="39" s="1"/>
  <c r="FS529" i="39"/>
  <c r="GI529" i="39"/>
  <c r="GJ529" i="39" s="1"/>
  <c r="F529" i="39" s="1"/>
  <c r="FS387" i="39"/>
  <c r="GI387" i="39"/>
  <c r="GJ387" i="39" s="1"/>
  <c r="F387" i="39" s="1"/>
  <c r="FS448" i="39"/>
  <c r="GI448" i="39"/>
  <c r="GJ448" i="39" s="1"/>
  <c r="F448" i="39" s="1"/>
  <c r="FS359" i="39"/>
  <c r="GI359" i="39"/>
  <c r="GJ359" i="39" s="1"/>
  <c r="F359" i="39" s="1"/>
  <c r="FS375" i="39"/>
  <c r="GI375" i="39"/>
  <c r="GJ375" i="39" s="1"/>
  <c r="F375" i="39" s="1"/>
  <c r="FS391" i="39"/>
  <c r="GI391" i="39"/>
  <c r="GJ391" i="39" s="1"/>
  <c r="F391" i="39" s="1"/>
  <c r="FS407" i="39"/>
  <c r="GI407" i="39"/>
  <c r="GJ407" i="39" s="1"/>
  <c r="F407" i="39" s="1"/>
  <c r="FS423" i="39"/>
  <c r="R423" i="39"/>
  <c r="GI423" i="39"/>
  <c r="GJ423" i="39" s="1"/>
  <c r="F423" i="39" s="1"/>
  <c r="FS439" i="39"/>
  <c r="GI439" i="39"/>
  <c r="GJ439" i="39" s="1"/>
  <c r="F439" i="39" s="1"/>
  <c r="FS477" i="39"/>
  <c r="GI477" i="39"/>
  <c r="GJ477" i="39" s="1"/>
  <c r="F477" i="39" s="1"/>
  <c r="FS541" i="39"/>
  <c r="GI541" i="39"/>
  <c r="GJ541" i="39" s="1"/>
  <c r="F541" i="39" s="1"/>
  <c r="FS605" i="39"/>
  <c r="GI605" i="39"/>
  <c r="GJ605" i="39" s="1"/>
  <c r="F605" i="39" s="1"/>
  <c r="FS358" i="39"/>
  <c r="GI358" i="39"/>
  <c r="GJ358" i="39" s="1"/>
  <c r="F358" i="39" s="1"/>
  <c r="FS374" i="39"/>
  <c r="GI374" i="39"/>
  <c r="GJ374" i="39" s="1"/>
  <c r="F374" i="39" s="1"/>
  <c r="FS390" i="39"/>
  <c r="GI390" i="39"/>
  <c r="GJ390" i="39" s="1"/>
  <c r="F390" i="39" s="1"/>
  <c r="FS406" i="39"/>
  <c r="GI406" i="39"/>
  <c r="GJ406" i="39" s="1"/>
  <c r="F406" i="39" s="1"/>
  <c r="FS422" i="39"/>
  <c r="GI422" i="39"/>
  <c r="GJ422" i="39" s="1"/>
  <c r="F422" i="39" s="1"/>
  <c r="FS438" i="39"/>
  <c r="GI438" i="39"/>
  <c r="GJ438" i="39" s="1"/>
  <c r="F438" i="39" s="1"/>
  <c r="R452" i="39"/>
  <c r="FS452" i="39"/>
  <c r="GI452" i="39"/>
  <c r="GJ452" i="39" s="1"/>
  <c r="F452" i="39" s="1"/>
  <c r="R505" i="39"/>
  <c r="FS505" i="39"/>
  <c r="GI505" i="39"/>
  <c r="GJ505" i="39" s="1"/>
  <c r="F505" i="39" s="1"/>
  <c r="FS569" i="39"/>
  <c r="GI569" i="39"/>
  <c r="GJ569" i="39" s="1"/>
  <c r="F569" i="39" s="1"/>
  <c r="FS664" i="39"/>
  <c r="GI664" i="39"/>
  <c r="GJ664" i="39" s="1"/>
  <c r="F664" i="39" s="1"/>
  <c r="FS357" i="39"/>
  <c r="GI357" i="39"/>
  <c r="GJ357" i="39" s="1"/>
  <c r="F357" i="39" s="1"/>
  <c r="FS373" i="39"/>
  <c r="GI373" i="39"/>
  <c r="GJ373" i="39" s="1"/>
  <c r="F373" i="39" s="1"/>
  <c r="FS389" i="39"/>
  <c r="GI389" i="39"/>
  <c r="GJ389" i="39" s="1"/>
  <c r="F389" i="39" s="1"/>
  <c r="FS405" i="39"/>
  <c r="GI405" i="39"/>
  <c r="GJ405" i="39" s="1"/>
  <c r="F405" i="39" s="1"/>
  <c r="R421" i="39"/>
  <c r="FS421" i="39"/>
  <c r="GI421" i="39"/>
  <c r="GJ421" i="39" s="1"/>
  <c r="F421" i="39" s="1"/>
  <c r="FS437" i="39"/>
  <c r="GI437" i="39"/>
  <c r="GJ437" i="39" s="1"/>
  <c r="F437" i="39" s="1"/>
  <c r="FS485" i="39"/>
  <c r="GI485" i="39"/>
  <c r="GJ485" i="39" s="1"/>
  <c r="F485" i="39" s="1"/>
  <c r="FS549" i="39"/>
  <c r="GI549" i="39"/>
  <c r="GJ549" i="39" s="1"/>
  <c r="F549" i="39" s="1"/>
  <c r="R654" i="39"/>
  <c r="FS654" i="39"/>
  <c r="GI654" i="39"/>
  <c r="GJ654" i="39" s="1"/>
  <c r="F654" i="39" s="1"/>
  <c r="FS464" i="39"/>
  <c r="GI464" i="39"/>
  <c r="GJ464" i="39" s="1"/>
  <c r="F464" i="39" s="1"/>
  <c r="FS480" i="39"/>
  <c r="GI480" i="39"/>
  <c r="GJ480" i="39" s="1"/>
  <c r="F480" i="39" s="1"/>
  <c r="FS496" i="39"/>
  <c r="GI496" i="39"/>
  <c r="GJ496" i="39" s="1"/>
  <c r="F496" i="39" s="1"/>
  <c r="FS512" i="39"/>
  <c r="GI512" i="39"/>
  <c r="GJ512" i="39" s="1"/>
  <c r="F512" i="39" s="1"/>
  <c r="R528" i="39"/>
  <c r="FS528" i="39"/>
  <c r="GI528" i="39"/>
  <c r="GJ528" i="39" s="1"/>
  <c r="F528" i="39" s="1"/>
  <c r="FS544" i="39"/>
  <c r="GI544" i="39"/>
  <c r="GJ544" i="39" s="1"/>
  <c r="F544" i="39" s="1"/>
  <c r="R560" i="39"/>
  <c r="FS560" i="39"/>
  <c r="GI560" i="39"/>
  <c r="GJ560" i="39" s="1"/>
  <c r="F560" i="39" s="1"/>
  <c r="R576" i="39"/>
  <c r="FS576" i="39"/>
  <c r="GI576" i="39"/>
  <c r="GJ576" i="39" s="1"/>
  <c r="F576" i="39" s="1"/>
  <c r="R592" i="39"/>
  <c r="FS592" i="39"/>
  <c r="GI592" i="39"/>
  <c r="GJ592" i="39" s="1"/>
  <c r="F592" i="39" s="1"/>
  <c r="FS610" i="39"/>
  <c r="GI610" i="39"/>
  <c r="GJ610" i="39" s="1"/>
  <c r="F610" i="39" s="1"/>
  <c r="R446" i="39"/>
  <c r="FS446" i="39"/>
  <c r="GI446" i="39"/>
  <c r="GJ446" i="39" s="1"/>
  <c r="F446" i="39" s="1"/>
  <c r="R463" i="39"/>
  <c r="FS463" i="39"/>
  <c r="GI463" i="39"/>
  <c r="GJ463" i="39" s="1"/>
  <c r="F463" i="39" s="1"/>
  <c r="FS479" i="39"/>
  <c r="GI479" i="39"/>
  <c r="GJ479" i="39" s="1"/>
  <c r="F479" i="39" s="1"/>
  <c r="FS495" i="39"/>
  <c r="GI495" i="39"/>
  <c r="GJ495" i="39" s="1"/>
  <c r="F495" i="39" s="1"/>
  <c r="FS511" i="39"/>
  <c r="GI511" i="39"/>
  <c r="GJ511" i="39" s="1"/>
  <c r="F511" i="39" s="1"/>
  <c r="FS527" i="39"/>
  <c r="GI527" i="39"/>
  <c r="GJ527" i="39" s="1"/>
  <c r="F527" i="39" s="1"/>
  <c r="FS543" i="39"/>
  <c r="GI543" i="39"/>
  <c r="GJ543" i="39" s="1"/>
  <c r="F543" i="39" s="1"/>
  <c r="R559" i="39"/>
  <c r="FS559" i="39"/>
  <c r="GI559" i="39"/>
  <c r="GJ559" i="39" s="1"/>
  <c r="F559" i="39" s="1"/>
  <c r="FS575" i="39"/>
  <c r="GI575" i="39"/>
  <c r="GJ575" i="39" s="1"/>
  <c r="F575" i="39" s="1"/>
  <c r="FS591" i="39"/>
  <c r="GI591" i="39"/>
  <c r="GJ591" i="39" s="1"/>
  <c r="F591" i="39" s="1"/>
  <c r="R607" i="39"/>
  <c r="FS607" i="39"/>
  <c r="GI607" i="39"/>
  <c r="GJ607" i="39" s="1"/>
  <c r="F607" i="39" s="1"/>
  <c r="R659" i="39"/>
  <c r="FS659" i="39"/>
  <c r="GI659" i="39"/>
  <c r="GJ659" i="39" s="1"/>
  <c r="F659" i="39" s="1"/>
  <c r="R458" i="39"/>
  <c r="FS458" i="39"/>
  <c r="GI458" i="39"/>
  <c r="GJ458" i="39" s="1"/>
  <c r="F458" i="39" s="1"/>
  <c r="FS474" i="39"/>
  <c r="GI474" i="39"/>
  <c r="GJ474" i="39" s="1"/>
  <c r="F474" i="39" s="1"/>
  <c r="FS490" i="39"/>
  <c r="GI490" i="39"/>
  <c r="GJ490" i="39" s="1"/>
  <c r="F490" i="39" s="1"/>
  <c r="FS506" i="39"/>
  <c r="GI506" i="39"/>
  <c r="GJ506" i="39" s="1"/>
  <c r="F506" i="39" s="1"/>
  <c r="R522" i="39"/>
  <c r="FS522" i="39"/>
  <c r="GI522" i="39"/>
  <c r="GJ522" i="39" s="1"/>
  <c r="F522" i="39" s="1"/>
  <c r="FS538" i="39"/>
  <c r="GI538" i="39"/>
  <c r="GJ538" i="39" s="1"/>
  <c r="F538" i="39" s="1"/>
  <c r="FS554" i="39"/>
  <c r="GI554" i="39"/>
  <c r="GJ554" i="39" s="1"/>
  <c r="F554" i="39" s="1"/>
  <c r="R570" i="39"/>
  <c r="FS570" i="39"/>
  <c r="GI570" i="39"/>
  <c r="GJ570" i="39" s="1"/>
  <c r="F570" i="39" s="1"/>
  <c r="R586" i="39"/>
  <c r="FS586" i="39"/>
  <c r="GI586" i="39"/>
  <c r="GJ586" i="39" s="1"/>
  <c r="F586" i="39" s="1"/>
  <c r="R602" i="39"/>
  <c r="FS602" i="39"/>
  <c r="GI602" i="39"/>
  <c r="GJ602" i="39" s="1"/>
  <c r="F602" i="39" s="1"/>
  <c r="R626" i="39"/>
  <c r="FS626" i="39"/>
  <c r="GI626" i="39"/>
  <c r="GJ626" i="39" s="1"/>
  <c r="F626" i="39" s="1"/>
  <c r="R686" i="39"/>
  <c r="FS686" i="39"/>
  <c r="GI686" i="39"/>
  <c r="R815" i="39"/>
  <c r="FS815" i="39"/>
  <c r="GI815" i="39"/>
  <c r="FS621" i="39"/>
  <c r="GI621" i="39"/>
  <c r="GJ621" i="39" s="1"/>
  <c r="F621" i="39" s="1"/>
  <c r="FS642" i="39"/>
  <c r="GI642" i="39"/>
  <c r="GJ642" i="39" s="1"/>
  <c r="F642" i="39" s="1"/>
  <c r="R663" i="39"/>
  <c r="FS663" i="39"/>
  <c r="GI663" i="39"/>
  <c r="GJ663" i="39" s="1"/>
  <c r="F663" i="39" s="1"/>
  <c r="R702" i="39"/>
  <c r="FS702" i="39"/>
  <c r="GI702" i="39"/>
  <c r="R735" i="39"/>
  <c r="FS735" i="39"/>
  <c r="GI735" i="39"/>
  <c r="R836" i="39"/>
  <c r="GI836" i="39"/>
  <c r="FS836" i="39"/>
  <c r="FS628" i="39"/>
  <c r="GI628" i="39"/>
  <c r="GJ628" i="39" s="1"/>
  <c r="F628" i="39" s="1"/>
  <c r="R646" i="39"/>
  <c r="FS646" i="39"/>
  <c r="GI646" i="39"/>
  <c r="GJ646" i="39" s="1"/>
  <c r="F646" i="39" s="1"/>
  <c r="R671" i="39"/>
  <c r="FS671" i="39"/>
  <c r="GI671" i="39"/>
  <c r="R701" i="39"/>
  <c r="FS701" i="39"/>
  <c r="GI701" i="39"/>
  <c r="R750" i="39"/>
  <c r="FS750" i="39"/>
  <c r="GI750" i="39"/>
  <c r="R619" i="39"/>
  <c r="FS619" i="39"/>
  <c r="GI619" i="39"/>
  <c r="GJ619" i="39" s="1"/>
  <c r="F619" i="39" s="1"/>
  <c r="FS634" i="39"/>
  <c r="GI634" i="39"/>
  <c r="GJ634" i="39" s="1"/>
  <c r="F634" i="39" s="1"/>
  <c r="R655" i="39"/>
  <c r="FS655" i="39"/>
  <c r="GI655" i="39"/>
  <c r="GJ655" i="39" s="1"/>
  <c r="F655" i="39" s="1"/>
  <c r="R677" i="39"/>
  <c r="FS677" i="39"/>
  <c r="GI677" i="39"/>
  <c r="R706" i="39"/>
  <c r="FS706" i="39"/>
  <c r="GI706" i="39"/>
  <c r="R746" i="39"/>
  <c r="GI746" i="39"/>
  <c r="FS746" i="39"/>
  <c r="R839" i="39"/>
  <c r="FS839" i="39"/>
  <c r="GI839" i="39"/>
  <c r="R679" i="39"/>
  <c r="FS679" i="39"/>
  <c r="GI679" i="39"/>
  <c r="R694" i="39"/>
  <c r="FS694" i="39"/>
  <c r="GI694" i="39"/>
  <c r="R709" i="39"/>
  <c r="FS709" i="39"/>
  <c r="GI709" i="39"/>
  <c r="R728" i="39"/>
  <c r="FS728" i="39"/>
  <c r="GI728" i="39"/>
  <c r="R743" i="39"/>
  <c r="FS743" i="39"/>
  <c r="GI743" i="39"/>
  <c r="R758" i="39"/>
  <c r="FS758" i="39"/>
  <c r="GI758" i="39"/>
  <c r="R773" i="39"/>
  <c r="FS773" i="39"/>
  <c r="GI773" i="39"/>
  <c r="R793" i="39"/>
  <c r="FS793" i="39"/>
  <c r="GI793" i="39"/>
  <c r="R897" i="39"/>
  <c r="FS897" i="39"/>
  <c r="GI897" i="39"/>
  <c r="R645" i="39"/>
  <c r="FS645" i="39"/>
  <c r="GI645" i="39"/>
  <c r="GJ645" i="39" s="1"/>
  <c r="F645" i="39" s="1"/>
  <c r="FS661" i="39"/>
  <c r="GI661" i="39"/>
  <c r="GJ661" i="39" s="1"/>
  <c r="F661" i="39" s="1"/>
  <c r="R678" i="39"/>
  <c r="FS678" i="39"/>
  <c r="GI678" i="39"/>
  <c r="R693" i="39"/>
  <c r="FS693" i="39"/>
  <c r="GI693" i="39"/>
  <c r="R712" i="39"/>
  <c r="FS712" i="39"/>
  <c r="GI712" i="39"/>
  <c r="R727" i="39"/>
  <c r="FS727" i="39"/>
  <c r="GI727" i="39"/>
  <c r="R742" i="39"/>
  <c r="FS742" i="39"/>
  <c r="GI742" i="39"/>
  <c r="R757" i="39"/>
  <c r="FS757" i="39"/>
  <c r="GI757" i="39"/>
  <c r="R776" i="39"/>
  <c r="GI776" i="39"/>
  <c r="FS776" i="39"/>
  <c r="R790" i="39"/>
  <c r="FS790" i="39"/>
  <c r="GI790" i="39"/>
  <c r="R831" i="39"/>
  <c r="FS831" i="39"/>
  <c r="GI831" i="39"/>
  <c r="R732" i="39"/>
  <c r="FS732" i="39"/>
  <c r="GI732" i="39"/>
  <c r="R747" i="39"/>
  <c r="FS747" i="39"/>
  <c r="GI747" i="39"/>
  <c r="R762" i="39"/>
  <c r="GI762" i="39"/>
  <c r="FS762" i="39"/>
  <c r="R777" i="39"/>
  <c r="FS777" i="39"/>
  <c r="GI777" i="39"/>
  <c r="R806" i="39"/>
  <c r="FS806" i="39"/>
  <c r="GI806" i="39"/>
  <c r="R899" i="39"/>
  <c r="FS899" i="39"/>
  <c r="GI899" i="39"/>
  <c r="R789" i="39"/>
  <c r="FS789" i="39"/>
  <c r="GI789" i="39"/>
  <c r="R808" i="39"/>
  <c r="FS808" i="39"/>
  <c r="GI808" i="39"/>
  <c r="R822" i="39"/>
  <c r="FS822" i="39"/>
  <c r="GI822" i="39"/>
  <c r="R858" i="39"/>
  <c r="FS858" i="39"/>
  <c r="GI858" i="39"/>
  <c r="R895" i="39"/>
  <c r="FS895" i="39"/>
  <c r="GI895" i="39"/>
  <c r="R932" i="39"/>
  <c r="FS932" i="39"/>
  <c r="GI932" i="39"/>
  <c r="R798" i="39"/>
  <c r="FS798" i="39"/>
  <c r="GI798" i="39"/>
  <c r="R813" i="39"/>
  <c r="FS813" i="39"/>
  <c r="GI813" i="39"/>
  <c r="R828" i="39"/>
  <c r="FS828" i="39"/>
  <c r="GI828" i="39"/>
  <c r="R881" i="39"/>
  <c r="FS881" i="39"/>
  <c r="GI881" i="39"/>
  <c r="R819" i="39"/>
  <c r="FS819" i="39"/>
  <c r="GI819" i="39"/>
  <c r="R842" i="39"/>
  <c r="FS842" i="39"/>
  <c r="GI842" i="39"/>
  <c r="R874" i="39"/>
  <c r="FS874" i="39"/>
  <c r="GI874" i="39"/>
  <c r="R935" i="39"/>
  <c r="FS935" i="39"/>
  <c r="GI935" i="39"/>
  <c r="R833" i="39"/>
  <c r="FS833" i="39"/>
  <c r="GI833" i="39"/>
  <c r="R851" i="39"/>
  <c r="FS851" i="39"/>
  <c r="GI851" i="39"/>
  <c r="R867" i="39"/>
  <c r="FS867" i="39"/>
  <c r="GI867" i="39"/>
  <c r="R889" i="39"/>
  <c r="FS889" i="39"/>
  <c r="GI889" i="39"/>
  <c r="R918" i="39"/>
  <c r="FS918" i="39"/>
  <c r="GI918" i="39"/>
  <c r="R977" i="39"/>
  <c r="GI977" i="39"/>
  <c r="FS977" i="39"/>
  <c r="R845" i="39"/>
  <c r="FS845" i="39"/>
  <c r="GI845" i="39"/>
  <c r="R866" i="39"/>
  <c r="FS866" i="39"/>
  <c r="GI866" i="39"/>
  <c r="R887" i="39"/>
  <c r="FS887" i="39"/>
  <c r="GI887" i="39"/>
  <c r="R916" i="39"/>
  <c r="FS916" i="39"/>
  <c r="GI916" i="39"/>
  <c r="R905" i="39"/>
  <c r="FS905" i="39"/>
  <c r="GI905" i="39"/>
  <c r="R926" i="39"/>
  <c r="FS926" i="39"/>
  <c r="GI926" i="39"/>
  <c r="R963" i="39"/>
  <c r="FS963" i="39"/>
  <c r="GI963" i="39"/>
  <c r="R868" i="39"/>
  <c r="FS868" i="39"/>
  <c r="GI868" i="39"/>
  <c r="R884" i="39"/>
  <c r="FS884" i="39"/>
  <c r="GI884" i="39"/>
  <c r="R900" i="39"/>
  <c r="FS900" i="39"/>
  <c r="GI900" i="39"/>
  <c r="R919" i="39"/>
  <c r="FS919" i="39"/>
  <c r="GI919" i="39"/>
  <c r="R951" i="39"/>
  <c r="FS951" i="39"/>
  <c r="GI951" i="39"/>
  <c r="R925" i="39"/>
  <c r="FS925" i="39"/>
  <c r="GI925" i="39"/>
  <c r="R965" i="39"/>
  <c r="FS965" i="39"/>
  <c r="GI965" i="39"/>
  <c r="R934" i="39"/>
  <c r="FS934" i="39"/>
  <c r="GI934" i="39"/>
  <c r="R954" i="39"/>
  <c r="FS954" i="39"/>
  <c r="GI954" i="39"/>
  <c r="R948" i="39"/>
  <c r="FS948" i="39"/>
  <c r="GI948" i="39"/>
  <c r="R962" i="39"/>
  <c r="FS962" i="39"/>
  <c r="GI962" i="39"/>
  <c r="R936" i="39"/>
  <c r="FS936" i="39"/>
  <c r="GI936" i="39"/>
  <c r="R950" i="39"/>
  <c r="FS950" i="39"/>
  <c r="GI950" i="39"/>
  <c r="R968" i="39"/>
  <c r="GI968" i="39"/>
  <c r="FS968" i="39"/>
  <c r="R975" i="39"/>
  <c r="GI975" i="39"/>
  <c r="FS975" i="39"/>
  <c r="R974" i="39"/>
  <c r="GI974" i="39"/>
  <c r="FS974" i="39"/>
  <c r="R996" i="39"/>
  <c r="GI996" i="39"/>
  <c r="FS996" i="39"/>
  <c r="R989" i="39"/>
  <c r="FS989" i="39"/>
  <c r="GI989" i="39"/>
  <c r="R981" i="39"/>
  <c r="GI981" i="39"/>
  <c r="FS981" i="39"/>
  <c r="R999" i="39"/>
  <c r="FS999" i="39"/>
  <c r="GI999" i="39"/>
  <c r="FU401" i="39"/>
  <c r="AN579" i="39"/>
  <c r="FU579" i="39"/>
  <c r="FU395" i="39"/>
  <c r="AN395" i="39"/>
  <c r="FU499" i="39"/>
  <c r="AN499" i="39"/>
  <c r="AN368" i="39"/>
  <c r="FU368" i="39"/>
  <c r="FU432" i="39"/>
  <c r="AN432" i="39"/>
  <c r="AN547" i="39"/>
  <c r="FU547" i="39"/>
  <c r="FU357" i="39"/>
  <c r="AN357" i="39"/>
  <c r="FU373" i="39"/>
  <c r="AN373" i="39"/>
  <c r="FU389" i="39"/>
  <c r="AN389" i="39"/>
  <c r="FU405" i="39"/>
  <c r="AN405" i="39"/>
  <c r="AN421" i="39"/>
  <c r="FU421" i="39"/>
  <c r="FU437" i="39"/>
  <c r="AN437" i="39"/>
  <c r="AN463" i="39"/>
  <c r="FU463" i="39"/>
  <c r="FU527" i="39"/>
  <c r="AN527" i="39"/>
  <c r="FU591" i="39"/>
  <c r="AN591" i="39"/>
  <c r="FU355" i="39"/>
  <c r="AN355" i="39"/>
  <c r="FU371" i="39"/>
  <c r="AN371" i="39"/>
  <c r="FU387" i="39"/>
  <c r="AN387" i="39"/>
  <c r="FU403" i="39"/>
  <c r="AN403" i="39"/>
  <c r="FU419" i="39"/>
  <c r="AN419" i="39"/>
  <c r="FU435" i="39"/>
  <c r="AN435" i="39"/>
  <c r="FU454" i="39"/>
  <c r="AN454" i="39"/>
  <c r="FU507" i="39"/>
  <c r="AN507" i="39"/>
  <c r="FU571" i="39"/>
  <c r="AN571" i="39"/>
  <c r="AN841" i="39"/>
  <c r="FU841" i="39"/>
  <c r="AN365" i="39"/>
  <c r="FU365" i="39"/>
  <c r="AN381" i="39"/>
  <c r="FU381" i="39"/>
  <c r="FU397" i="39"/>
  <c r="AN397" i="39"/>
  <c r="FU413" i="39"/>
  <c r="AN413" i="39"/>
  <c r="FU429" i="39"/>
  <c r="AN429" i="39"/>
  <c r="FU452" i="39"/>
  <c r="AN452" i="39"/>
  <c r="AN519" i="39"/>
  <c r="FU519" i="39"/>
  <c r="AN583" i="39"/>
  <c r="FU583" i="39"/>
  <c r="FU462" i="39"/>
  <c r="AN462" i="39"/>
  <c r="FU478" i="39"/>
  <c r="AN478" i="39"/>
  <c r="FU494" i="39"/>
  <c r="AN494" i="39"/>
  <c r="FU510" i="39"/>
  <c r="AN510" i="39"/>
  <c r="FU526" i="39"/>
  <c r="AN526" i="39"/>
  <c r="FU542" i="39"/>
  <c r="AN542" i="39"/>
  <c r="AN558" i="39"/>
  <c r="FU558" i="39"/>
  <c r="AN574" i="39"/>
  <c r="FU574" i="39"/>
  <c r="AN590" i="39"/>
  <c r="FU590" i="39"/>
  <c r="AN606" i="39"/>
  <c r="FU606" i="39"/>
  <c r="FU640" i="39"/>
  <c r="AN640" i="39"/>
  <c r="FU448" i="39"/>
  <c r="AN448" i="39"/>
  <c r="AN461" i="39"/>
  <c r="FU461" i="39"/>
  <c r="FU477" i="39"/>
  <c r="AN477" i="39"/>
  <c r="FU493" i="39"/>
  <c r="AN493" i="39"/>
  <c r="FU509" i="39"/>
  <c r="AN509" i="39"/>
  <c r="AN525" i="39"/>
  <c r="FU525" i="39"/>
  <c r="FU541" i="39"/>
  <c r="AN541" i="39"/>
  <c r="FU557" i="39"/>
  <c r="AN557" i="39"/>
  <c r="FU573" i="39"/>
  <c r="AN573" i="39"/>
  <c r="FU589" i="39"/>
  <c r="AN589" i="39"/>
  <c r="FU605" i="39"/>
  <c r="AN605" i="39"/>
  <c r="FU456" i="39"/>
  <c r="AN456" i="39"/>
  <c r="FU472" i="39"/>
  <c r="AN472" i="39"/>
  <c r="FU488" i="39"/>
  <c r="AN488" i="39"/>
  <c r="FU504" i="39"/>
  <c r="AN504" i="39"/>
  <c r="FU520" i="39"/>
  <c r="AN520" i="39"/>
  <c r="FU536" i="39"/>
  <c r="AN536" i="39"/>
  <c r="AN552" i="39"/>
  <c r="FU552" i="39"/>
  <c r="FU568" i="39"/>
  <c r="AN568" i="39"/>
  <c r="FU584" i="39"/>
  <c r="AN584" i="39"/>
  <c r="AN600" i="39"/>
  <c r="FU600" i="39"/>
  <c r="FU628" i="39"/>
  <c r="AN628" i="39"/>
  <c r="AN707" i="39"/>
  <c r="FU707" i="39"/>
  <c r="FU619" i="39"/>
  <c r="AN619" i="39"/>
  <c r="FU633" i="39"/>
  <c r="AN633" i="39"/>
  <c r="AN654" i="39"/>
  <c r="FU654" i="39"/>
  <c r="AN674" i="39"/>
  <c r="FU674" i="39"/>
  <c r="AN715" i="39"/>
  <c r="FU715" i="39"/>
  <c r="AN757" i="39"/>
  <c r="FU757" i="39"/>
  <c r="AN807" i="39"/>
  <c r="FU807" i="39"/>
  <c r="AN622" i="39"/>
  <c r="FU622" i="39"/>
  <c r="AN642" i="39"/>
  <c r="FU642" i="39"/>
  <c r="FU664" i="39"/>
  <c r="AN664" i="39"/>
  <c r="AN693" i="39"/>
  <c r="FU693" i="39"/>
  <c r="AN722" i="39"/>
  <c r="FU722" i="39"/>
  <c r="FU621" i="39"/>
  <c r="AN621" i="39"/>
  <c r="FU641" i="39"/>
  <c r="AN641" i="39"/>
  <c r="FU662" i="39"/>
  <c r="AN662" i="39"/>
  <c r="AN689" i="39"/>
  <c r="FU689" i="39"/>
  <c r="AN719" i="39"/>
  <c r="FU719" i="39"/>
  <c r="AN767" i="39"/>
  <c r="FU767" i="39"/>
  <c r="AN672" i="39"/>
  <c r="FU672" i="39"/>
  <c r="AN687" i="39"/>
  <c r="FU687" i="39"/>
  <c r="AN702" i="39"/>
  <c r="FU702" i="39"/>
  <c r="AN717" i="39"/>
  <c r="FU717" i="39"/>
  <c r="AN736" i="39"/>
  <c r="FU736" i="39"/>
  <c r="AN751" i="39"/>
  <c r="FU751" i="39"/>
  <c r="AN766" i="39"/>
  <c r="FU766" i="39"/>
  <c r="AN779" i="39"/>
  <c r="FU779" i="39"/>
  <c r="AN814" i="39"/>
  <c r="FU814" i="39"/>
  <c r="FU635" i="39"/>
  <c r="AN635" i="39"/>
  <c r="AN651" i="39"/>
  <c r="FU651" i="39"/>
  <c r="FU667" i="39"/>
  <c r="AN667" i="39"/>
  <c r="AN682" i="39"/>
  <c r="FU682" i="39"/>
  <c r="AN697" i="39"/>
  <c r="FU697" i="39"/>
  <c r="AN716" i="39"/>
  <c r="FU716" i="39"/>
  <c r="AN731" i="39"/>
  <c r="FU731" i="39"/>
  <c r="AN746" i="39"/>
  <c r="FU746" i="39"/>
  <c r="AN761" i="39"/>
  <c r="FU761" i="39"/>
  <c r="AN783" i="39"/>
  <c r="FU783" i="39"/>
  <c r="AN813" i="39"/>
  <c r="FU813" i="39"/>
  <c r="AN872" i="39"/>
  <c r="FU872" i="39"/>
  <c r="AN738" i="39"/>
  <c r="FU738" i="39"/>
  <c r="AN753" i="39"/>
  <c r="FU753" i="39"/>
  <c r="AN772" i="39"/>
  <c r="FU772" i="39"/>
  <c r="AN788" i="39"/>
  <c r="FU788" i="39"/>
  <c r="AN810" i="39"/>
  <c r="FU810" i="39"/>
  <c r="AN786" i="39"/>
  <c r="FU786" i="39"/>
  <c r="AN801" i="39"/>
  <c r="FU801" i="39"/>
  <c r="AN824" i="39"/>
  <c r="FU824" i="39"/>
  <c r="AN840" i="39"/>
  <c r="FU840" i="39"/>
  <c r="AN887" i="39"/>
  <c r="FU887" i="39"/>
  <c r="AN929" i="39"/>
  <c r="FU929" i="39"/>
  <c r="AN804" i="39"/>
  <c r="FU804" i="39"/>
  <c r="AN823" i="39"/>
  <c r="FU823" i="39"/>
  <c r="AN846" i="39"/>
  <c r="FU846" i="39"/>
  <c r="AN893" i="39"/>
  <c r="FU893" i="39"/>
  <c r="AN822" i="39"/>
  <c r="FU822" i="39"/>
  <c r="AN845" i="39"/>
  <c r="FU845" i="39"/>
  <c r="AN881" i="39"/>
  <c r="FU881" i="39"/>
  <c r="AN820" i="39"/>
  <c r="FU820" i="39"/>
  <c r="AN835" i="39"/>
  <c r="FU835" i="39"/>
  <c r="AN849" i="39"/>
  <c r="FU849" i="39"/>
  <c r="AN875" i="39"/>
  <c r="FU875" i="39"/>
  <c r="AN896" i="39"/>
  <c r="FU896" i="39"/>
  <c r="AN925" i="39"/>
  <c r="FU925" i="39"/>
  <c r="AN852" i="39"/>
  <c r="FU852" i="39"/>
  <c r="AN863" i="39"/>
  <c r="FU863" i="39"/>
  <c r="AN884" i="39"/>
  <c r="FU884" i="39"/>
  <c r="AN912" i="39"/>
  <c r="FU912" i="39"/>
  <c r="AN903" i="39"/>
  <c r="FU903" i="39"/>
  <c r="AN917" i="39"/>
  <c r="FU917" i="39"/>
  <c r="AN940" i="39"/>
  <c r="FU940" i="39"/>
  <c r="AN858" i="39"/>
  <c r="FU858" i="39"/>
  <c r="AN874" i="39"/>
  <c r="FU874" i="39"/>
  <c r="AN890" i="39"/>
  <c r="FU890" i="39"/>
  <c r="AN906" i="39"/>
  <c r="FU906" i="39"/>
  <c r="AN921" i="39"/>
  <c r="FU921" i="39"/>
  <c r="AN949" i="39"/>
  <c r="FU949" i="39"/>
  <c r="AN919" i="39"/>
  <c r="FU919" i="39"/>
  <c r="AN933" i="39"/>
  <c r="FU933" i="39"/>
  <c r="AN948" i="39"/>
  <c r="FU948" i="39"/>
  <c r="AN963" i="39"/>
  <c r="FU963" i="39"/>
  <c r="AN941" i="39"/>
  <c r="FU941" i="39"/>
  <c r="AN959" i="39"/>
  <c r="FU959" i="39"/>
  <c r="AN985" i="39"/>
  <c r="FU985" i="39"/>
  <c r="AN942" i="39"/>
  <c r="FU942" i="39"/>
  <c r="AN958" i="39"/>
  <c r="FU958" i="39"/>
  <c r="AN982" i="39"/>
  <c r="FU982" i="39"/>
  <c r="AN973" i="39"/>
  <c r="FU973" i="39"/>
  <c r="AN976" i="39"/>
  <c r="FU976" i="39"/>
  <c r="AN980" i="39"/>
  <c r="FU980" i="39"/>
  <c r="AN993" i="39"/>
  <c r="FU993" i="39"/>
  <c r="AN989" i="39"/>
  <c r="FU989" i="39"/>
  <c r="FW361" i="39"/>
  <c r="BJ361" i="39"/>
  <c r="FW425" i="39"/>
  <c r="BJ425" i="39"/>
  <c r="FW615" i="39"/>
  <c r="BJ615" i="39"/>
  <c r="FW398" i="39"/>
  <c r="BJ398" i="39"/>
  <c r="FW453" i="39"/>
  <c r="BJ453" i="39"/>
  <c r="FW371" i="39"/>
  <c r="BJ371" i="39"/>
  <c r="FW435" i="39"/>
  <c r="BJ435" i="39"/>
  <c r="FW359" i="39"/>
  <c r="BJ359" i="39"/>
  <c r="FW375" i="39"/>
  <c r="BJ375" i="39"/>
  <c r="FW391" i="39"/>
  <c r="BJ391" i="39"/>
  <c r="FW407" i="39"/>
  <c r="BJ407" i="39"/>
  <c r="FW423" i="39"/>
  <c r="BJ423" i="39"/>
  <c r="FW439" i="39"/>
  <c r="BJ439" i="39"/>
  <c r="FW465" i="39"/>
  <c r="BJ465" i="39"/>
  <c r="FW529" i="39"/>
  <c r="BJ529" i="39"/>
  <c r="FW593" i="39"/>
  <c r="BJ593" i="39"/>
  <c r="FW358" i="39"/>
  <c r="BJ358" i="39"/>
  <c r="FW374" i="39"/>
  <c r="BJ374" i="39"/>
  <c r="FW390" i="39"/>
  <c r="BJ390" i="39"/>
  <c r="FW406" i="39"/>
  <c r="BJ406" i="39"/>
  <c r="FW422" i="39"/>
  <c r="BJ422" i="39"/>
  <c r="FW438" i="39"/>
  <c r="BJ438" i="39"/>
  <c r="FW477" i="39"/>
  <c r="BJ477" i="39"/>
  <c r="FW541" i="39"/>
  <c r="BJ541" i="39"/>
  <c r="FW605" i="39"/>
  <c r="BJ605" i="39"/>
  <c r="BJ680" i="39"/>
  <c r="FW680" i="39"/>
  <c r="FW362" i="39"/>
  <c r="BJ362" i="39"/>
  <c r="FW378" i="39"/>
  <c r="BJ378" i="39"/>
  <c r="FW394" i="39"/>
  <c r="BJ394" i="39"/>
  <c r="FW410" i="39"/>
  <c r="BJ410" i="39"/>
  <c r="FW426" i="39"/>
  <c r="BJ426" i="39"/>
  <c r="FW442" i="39"/>
  <c r="BJ442" i="39"/>
  <c r="FW457" i="39"/>
  <c r="BJ457" i="39"/>
  <c r="FW521" i="39"/>
  <c r="FW585" i="39"/>
  <c r="BJ585" i="39"/>
  <c r="FW456" i="39"/>
  <c r="BJ456" i="39"/>
  <c r="FW472" i="39"/>
  <c r="BJ472" i="39"/>
  <c r="FW488" i="39"/>
  <c r="BJ488" i="39"/>
  <c r="FW504" i="39"/>
  <c r="BJ504" i="39"/>
  <c r="FW520" i="39"/>
  <c r="BJ520" i="39"/>
  <c r="FW536" i="39"/>
  <c r="BJ536" i="39"/>
  <c r="BJ552" i="39"/>
  <c r="FW552" i="39"/>
  <c r="FW568" i="39"/>
  <c r="BJ568" i="39"/>
  <c r="FW584" i="39"/>
  <c r="BJ584" i="39"/>
  <c r="FW600" i="39"/>
  <c r="BJ600" i="39"/>
  <c r="FW618" i="39"/>
  <c r="BJ618" i="39"/>
  <c r="BJ725" i="39"/>
  <c r="FW725" i="39"/>
  <c r="FW455" i="39"/>
  <c r="BJ455" i="39"/>
  <c r="FW471" i="39"/>
  <c r="BJ471" i="39"/>
  <c r="FW487" i="39"/>
  <c r="BJ487" i="39"/>
  <c r="FW503" i="39"/>
  <c r="BJ503" i="39"/>
  <c r="FW519" i="39"/>
  <c r="BJ519" i="39"/>
  <c r="FW535" i="39"/>
  <c r="BJ535" i="39"/>
  <c r="FW551" i="39"/>
  <c r="BJ551" i="39"/>
  <c r="FW567" i="39"/>
  <c r="BJ567" i="39"/>
  <c r="FW583" i="39"/>
  <c r="BJ583" i="39"/>
  <c r="FW599" i="39"/>
  <c r="BJ599" i="39"/>
  <c r="FW636" i="39"/>
  <c r="BJ636" i="39"/>
  <c r="FW466" i="39"/>
  <c r="BJ466" i="39"/>
  <c r="FW482" i="39"/>
  <c r="BJ482" i="39"/>
  <c r="FW498" i="39"/>
  <c r="BJ498" i="39"/>
  <c r="FW514" i="39"/>
  <c r="BJ514" i="39"/>
  <c r="FW530" i="39"/>
  <c r="BJ530" i="39"/>
  <c r="BJ546" i="39"/>
  <c r="FW546" i="39"/>
  <c r="FW562" i="39"/>
  <c r="BJ562" i="39"/>
  <c r="FW578" i="39"/>
  <c r="BJ578" i="39"/>
  <c r="FW594" i="39"/>
  <c r="BJ594" i="39"/>
  <c r="BJ611" i="39"/>
  <c r="FW611" i="39"/>
  <c r="BJ671" i="39"/>
  <c r="FW671" i="39"/>
  <c r="FW609" i="39"/>
  <c r="BJ609" i="39"/>
  <c r="FW625" i="39"/>
  <c r="BJ625" i="39"/>
  <c r="FW646" i="39"/>
  <c r="BJ646" i="39"/>
  <c r="FW668" i="39"/>
  <c r="BJ668" i="39"/>
  <c r="BJ696" i="39"/>
  <c r="FW696" i="39"/>
  <c r="BJ739" i="39"/>
  <c r="FW739" i="39"/>
  <c r="BJ790" i="39"/>
  <c r="FW790" i="39"/>
  <c r="FW616" i="39"/>
  <c r="BJ616" i="39"/>
  <c r="FW632" i="39"/>
  <c r="BJ632" i="39"/>
  <c r="FW650" i="39"/>
  <c r="BJ650" i="39"/>
  <c r="BJ675" i="39"/>
  <c r="FW675" i="39"/>
  <c r="BJ705" i="39"/>
  <c r="FW705" i="39"/>
  <c r="BJ754" i="39"/>
  <c r="FW754" i="39"/>
  <c r="FW627" i="39"/>
  <c r="BJ627" i="39"/>
  <c r="FW648" i="39"/>
  <c r="BJ648" i="39"/>
  <c r="BJ672" i="39"/>
  <c r="FW672" i="39"/>
  <c r="BJ711" i="39"/>
  <c r="FW711" i="39"/>
  <c r="BJ750" i="39"/>
  <c r="FW750" i="39"/>
  <c r="FW666" i="39"/>
  <c r="BJ666" i="39"/>
  <c r="BJ681" i="39"/>
  <c r="FW681" i="39"/>
  <c r="BJ700" i="39"/>
  <c r="FW700" i="39"/>
  <c r="BJ715" i="39"/>
  <c r="FW715" i="39"/>
  <c r="BJ730" i="39"/>
  <c r="FW730" i="39"/>
  <c r="BJ745" i="39"/>
  <c r="FW745" i="39"/>
  <c r="BJ764" i="39"/>
  <c r="FW764" i="39"/>
  <c r="BJ781" i="39"/>
  <c r="FW781" i="39"/>
  <c r="BJ816" i="39"/>
  <c r="FW816" i="39"/>
  <c r="FW633" i="39"/>
  <c r="BJ633" i="39"/>
  <c r="FW649" i="39"/>
  <c r="BJ649" i="39"/>
  <c r="FW665" i="39"/>
  <c r="BJ665" i="39"/>
  <c r="BJ684" i="39"/>
  <c r="FW684" i="39"/>
  <c r="BJ699" i="39"/>
  <c r="FW699" i="39"/>
  <c r="BJ714" i="39"/>
  <c r="FW714" i="39"/>
  <c r="BJ729" i="39"/>
  <c r="FW729" i="39"/>
  <c r="BJ748" i="39"/>
  <c r="FW748" i="39"/>
  <c r="BJ763" i="39"/>
  <c r="FW763" i="39"/>
  <c r="BJ778" i="39"/>
  <c r="FW778" i="39"/>
  <c r="BJ804" i="39"/>
  <c r="FW804" i="39"/>
  <c r="BJ869" i="39"/>
  <c r="FW869" i="39"/>
  <c r="BJ740" i="39"/>
  <c r="FW740" i="39"/>
  <c r="BJ755" i="39"/>
  <c r="FW755" i="39"/>
  <c r="BJ770" i="39"/>
  <c r="FW770" i="39"/>
  <c r="BJ791" i="39"/>
  <c r="FW791" i="39"/>
  <c r="BJ903" i="39"/>
  <c r="FW903" i="39"/>
  <c r="BJ788" i="39"/>
  <c r="FW788" i="39"/>
  <c r="BJ803" i="39"/>
  <c r="FW803" i="39"/>
  <c r="BJ818" i="39"/>
  <c r="FW818" i="39"/>
  <c r="BJ834" i="39"/>
  <c r="FW834" i="39"/>
  <c r="BJ857" i="39"/>
  <c r="FW857" i="39"/>
  <c r="BJ894" i="39"/>
  <c r="FW894" i="39"/>
  <c r="BJ792" i="39"/>
  <c r="FW792" i="39"/>
  <c r="BJ807" i="39"/>
  <c r="FW807" i="39"/>
  <c r="BJ819" i="39"/>
  <c r="FW819" i="39"/>
  <c r="BJ839" i="39"/>
  <c r="FW839" i="39"/>
  <c r="BJ863" i="39"/>
  <c r="FW863" i="39"/>
  <c r="BJ911" i="39"/>
  <c r="FW911" i="39"/>
  <c r="BJ831" i="39"/>
  <c r="FW831" i="39"/>
  <c r="BJ873" i="39"/>
  <c r="FW873" i="39"/>
  <c r="BJ931" i="39"/>
  <c r="FW931" i="39"/>
  <c r="BJ829" i="39"/>
  <c r="FW829" i="39"/>
  <c r="BJ846" i="39"/>
  <c r="FW846" i="39"/>
  <c r="BJ866" i="39"/>
  <c r="FW866" i="39"/>
  <c r="BJ887" i="39"/>
  <c r="FW887" i="39"/>
  <c r="BJ915" i="39"/>
  <c r="FW915" i="39"/>
  <c r="BJ952" i="39"/>
  <c r="FW952" i="39"/>
  <c r="BJ845" i="39"/>
  <c r="FW845" i="39"/>
  <c r="BJ870" i="39"/>
  <c r="FW870" i="39"/>
  <c r="BJ891" i="39"/>
  <c r="FW891" i="39"/>
  <c r="BJ914" i="39"/>
  <c r="FW914" i="39"/>
  <c r="BJ905" i="39"/>
  <c r="FW905" i="39"/>
  <c r="BJ924" i="39"/>
  <c r="FW924" i="39"/>
  <c r="BJ942" i="39"/>
  <c r="FW942" i="39"/>
  <c r="BJ855" i="39"/>
  <c r="FW855" i="39"/>
  <c r="BJ872" i="39"/>
  <c r="FW872" i="39"/>
  <c r="BJ888" i="39"/>
  <c r="FW888" i="39"/>
  <c r="BJ904" i="39"/>
  <c r="FW904" i="39"/>
  <c r="BJ923" i="39"/>
  <c r="FW923" i="39"/>
  <c r="BJ963" i="39"/>
  <c r="FW963" i="39"/>
  <c r="BJ925" i="39"/>
  <c r="FW925" i="39"/>
  <c r="BJ947" i="39"/>
  <c r="FW947" i="39"/>
  <c r="BJ943" i="39"/>
  <c r="FW943" i="39"/>
  <c r="BJ969" i="39"/>
  <c r="FW969" i="39"/>
  <c r="BJ966" i="39"/>
  <c r="FW966" i="39"/>
  <c r="BJ944" i="39"/>
  <c r="FW944" i="39"/>
  <c r="BJ960" i="39"/>
  <c r="FW960" i="39"/>
  <c r="BJ977" i="39"/>
  <c r="FW977" i="39"/>
  <c r="BJ998" i="39"/>
  <c r="FW998" i="39"/>
  <c r="BJ992" i="39"/>
  <c r="FW992" i="39"/>
  <c r="BJ979" i="39"/>
  <c r="FW979" i="39"/>
  <c r="BJ989" i="39"/>
  <c r="FW989" i="39"/>
  <c r="BJ981" i="39"/>
  <c r="FW981" i="39"/>
  <c r="BJ999" i="39"/>
  <c r="FW999" i="39"/>
  <c r="FX405" i="39"/>
  <c r="FX566" i="39"/>
  <c r="FX399" i="39"/>
  <c r="BU399" i="39"/>
  <c r="FX486" i="39"/>
  <c r="FX373" i="39"/>
  <c r="FX437" i="39"/>
  <c r="BU598" i="39"/>
  <c r="FX598" i="39"/>
  <c r="BU366" i="39"/>
  <c r="FX366" i="39"/>
  <c r="FX382" i="39"/>
  <c r="FX398" i="39"/>
  <c r="BU398" i="39"/>
  <c r="FX414" i="39"/>
  <c r="FX430" i="39"/>
  <c r="FX446" i="39"/>
  <c r="BU446" i="39"/>
  <c r="FX498" i="39"/>
  <c r="BU498" i="39"/>
  <c r="FX562" i="39"/>
  <c r="BU766" i="39"/>
  <c r="FX766" i="39"/>
  <c r="FX365" i="39"/>
  <c r="FX381" i="39"/>
  <c r="FX397" i="39"/>
  <c r="FX413" i="39"/>
  <c r="BU413" i="39"/>
  <c r="FX429" i="39"/>
  <c r="BU429" i="39"/>
  <c r="FX445" i="39"/>
  <c r="FX494" i="39"/>
  <c r="FX558" i="39"/>
  <c r="BU558" i="39"/>
  <c r="FX352" i="39"/>
  <c r="FX368" i="39"/>
  <c r="BU368" i="39"/>
  <c r="FX384" i="39"/>
  <c r="FX400" i="39"/>
  <c r="BU416" i="39"/>
  <c r="FX416" i="39"/>
  <c r="FX432" i="39"/>
  <c r="FX450" i="39"/>
  <c r="FX490" i="39"/>
  <c r="FX554" i="39"/>
  <c r="FX627" i="39"/>
  <c r="FX465" i="39"/>
  <c r="BU465" i="39"/>
  <c r="FX481" i="39"/>
  <c r="FX497" i="39"/>
  <c r="FX513" i="39"/>
  <c r="BU513" i="39"/>
  <c r="FX529" i="39"/>
  <c r="FX545" i="39"/>
  <c r="FX561" i="39"/>
  <c r="FX577" i="39"/>
  <c r="FX593" i="39"/>
  <c r="BU593" i="39"/>
  <c r="FX609" i="39"/>
  <c r="BU609" i="39"/>
  <c r="FX664" i="39"/>
  <c r="FX447" i="39"/>
  <c r="FX464" i="39"/>
  <c r="FX480" i="39"/>
  <c r="FX496" i="39"/>
  <c r="FX512" i="39"/>
  <c r="FX528" i="39"/>
  <c r="BU528" i="39"/>
  <c r="FX544" i="39"/>
  <c r="FX560" i="39"/>
  <c r="BU560" i="39"/>
  <c r="FX576" i="39"/>
  <c r="BU576" i="39"/>
  <c r="FX592" i="39"/>
  <c r="BU592" i="39"/>
  <c r="FX608" i="39"/>
  <c r="FX643" i="39"/>
  <c r="BU721" i="39"/>
  <c r="FX721" i="39"/>
  <c r="FX459" i="39"/>
  <c r="BU459" i="39"/>
  <c r="FX475" i="39"/>
  <c r="FX491" i="39"/>
  <c r="FX507" i="39"/>
  <c r="FX523" i="39"/>
  <c r="FX539" i="39"/>
  <c r="BU539" i="39"/>
  <c r="FX555" i="39"/>
  <c r="FX571" i="39"/>
  <c r="FX587" i="39"/>
  <c r="FX603" i="39"/>
  <c r="FX659" i="39"/>
  <c r="BU659" i="39"/>
  <c r="FX610" i="39"/>
  <c r="FX626" i="39"/>
  <c r="BU626" i="39"/>
  <c r="FX647" i="39"/>
  <c r="FX669" i="39"/>
  <c r="BU707" i="39"/>
  <c r="FX707" i="39"/>
  <c r="BU760" i="39"/>
  <c r="FX760" i="39"/>
  <c r="FX621" i="39"/>
  <c r="FX640" i="39"/>
  <c r="BU640" i="39"/>
  <c r="FX661" i="39"/>
  <c r="BU687" i="39"/>
  <c r="FX687" i="39"/>
  <c r="BU717" i="39"/>
  <c r="FX717" i="39"/>
  <c r="BU777" i="39"/>
  <c r="FX777" i="39"/>
  <c r="BU624" i="39"/>
  <c r="FX624" i="39"/>
  <c r="FX639" i="39"/>
  <c r="FX660" i="39"/>
  <c r="BU692" i="39"/>
  <c r="FX692" i="39"/>
  <c r="BU714" i="39"/>
  <c r="FX714" i="39"/>
  <c r="BU770" i="39"/>
  <c r="FX770" i="39"/>
  <c r="BU904" i="39"/>
  <c r="FX904" i="39"/>
  <c r="BU675" i="39"/>
  <c r="FX675" i="39"/>
  <c r="BU690" i="39"/>
  <c r="FX690" i="39"/>
  <c r="BU705" i="39"/>
  <c r="FX705" i="39"/>
  <c r="BU724" i="39"/>
  <c r="FX724" i="39"/>
  <c r="BU739" i="39"/>
  <c r="FX739" i="39"/>
  <c r="BU754" i="39"/>
  <c r="FX754" i="39"/>
  <c r="BU769" i="39"/>
  <c r="FX769" i="39"/>
  <c r="BU798" i="39"/>
  <c r="FX798" i="39"/>
  <c r="BU891" i="39"/>
  <c r="FX891" i="39"/>
  <c r="FX642" i="39"/>
  <c r="FX658" i="39"/>
  <c r="BU658" i="39"/>
  <c r="BU674" i="39"/>
  <c r="FX674" i="39"/>
  <c r="BU689" i="39"/>
  <c r="FX689" i="39"/>
  <c r="BU708" i="39"/>
  <c r="FX708" i="39"/>
  <c r="BU723" i="39"/>
  <c r="FX723" i="39"/>
  <c r="BU738" i="39"/>
  <c r="FX738" i="39"/>
  <c r="BU753" i="39"/>
  <c r="FX753" i="39"/>
  <c r="BU772" i="39"/>
  <c r="FX772" i="39"/>
  <c r="BU797" i="39"/>
  <c r="FX797" i="39"/>
  <c r="BU844" i="39"/>
  <c r="FX844" i="39"/>
  <c r="BU733" i="39"/>
  <c r="FX733" i="39"/>
  <c r="BU752" i="39"/>
  <c r="FX752" i="39"/>
  <c r="BU767" i="39"/>
  <c r="FX767" i="39"/>
  <c r="BU779" i="39"/>
  <c r="FX779" i="39"/>
  <c r="BU802" i="39"/>
  <c r="FX802" i="39"/>
  <c r="BU781" i="39"/>
  <c r="FX781" i="39"/>
  <c r="BU800" i="39"/>
  <c r="FX800" i="39"/>
  <c r="BU815" i="39"/>
  <c r="FX815" i="39"/>
  <c r="BU843" i="39"/>
  <c r="FX843" i="39"/>
  <c r="BU903" i="39"/>
  <c r="FX903" i="39"/>
  <c r="BU795" i="39"/>
  <c r="FX795" i="39"/>
  <c r="BU810" i="39"/>
  <c r="FX810" i="39"/>
  <c r="BU821" i="39"/>
  <c r="FX821" i="39"/>
  <c r="BU850" i="39"/>
  <c r="FX850" i="39"/>
  <c r="BU912" i="39"/>
  <c r="FX912" i="39"/>
  <c r="BU827" i="39"/>
  <c r="FX827" i="39"/>
  <c r="BU848" i="39"/>
  <c r="FX848" i="39"/>
  <c r="BU868" i="39"/>
  <c r="FX868" i="39"/>
  <c r="BU921" i="39"/>
  <c r="FX921" i="39"/>
  <c r="BU824" i="39"/>
  <c r="FX824" i="39"/>
  <c r="BU838" i="39"/>
  <c r="FX838" i="39"/>
  <c r="BU853" i="39"/>
  <c r="FX853" i="39"/>
  <c r="BU872" i="39"/>
  <c r="FX872" i="39"/>
  <c r="BU894" i="39"/>
  <c r="FX894" i="39"/>
  <c r="BU938" i="39"/>
  <c r="FX938" i="39"/>
  <c r="BU846" i="39"/>
  <c r="FX846" i="39"/>
  <c r="BU866" i="39"/>
  <c r="FX866" i="39"/>
  <c r="BU887" i="39"/>
  <c r="FX887" i="39"/>
  <c r="BU915" i="39"/>
  <c r="FX915" i="39"/>
  <c r="BU898" i="39"/>
  <c r="FX898" i="39"/>
  <c r="BU914" i="39"/>
  <c r="FX914" i="39"/>
  <c r="BU974" i="39"/>
  <c r="FX974" i="39"/>
  <c r="BU865" i="39"/>
  <c r="FX865" i="39"/>
  <c r="BU881" i="39"/>
  <c r="FX881" i="39"/>
  <c r="BU897" i="39"/>
  <c r="FX897" i="39"/>
  <c r="BU913" i="39"/>
  <c r="FX913" i="39"/>
  <c r="BU935" i="39"/>
  <c r="FX935" i="39"/>
  <c r="BU922" i="39"/>
  <c r="FX922" i="39"/>
  <c r="BU942" i="39"/>
  <c r="FX942" i="39"/>
  <c r="BU960" i="39"/>
  <c r="FX960" i="39"/>
  <c r="BU939" i="39"/>
  <c r="FX939" i="39"/>
  <c r="BU964" i="39"/>
  <c r="FX964" i="39"/>
  <c r="BU955" i="39"/>
  <c r="FX955" i="39"/>
  <c r="BU933" i="39"/>
  <c r="FX933" i="39"/>
  <c r="BU951" i="39"/>
  <c r="FX951" i="39"/>
  <c r="BU965" i="39"/>
  <c r="FX965" i="39"/>
  <c r="BU999" i="39"/>
  <c r="FX999" i="39"/>
  <c r="BU983" i="39"/>
  <c r="FX983" i="39"/>
  <c r="BU975" i="39"/>
  <c r="FX975" i="39"/>
  <c r="BU993" i="39"/>
  <c r="FX993" i="39"/>
  <c r="BU996" i="39"/>
  <c r="FX996" i="39"/>
  <c r="BU992" i="39"/>
  <c r="FX992" i="39"/>
  <c r="GA387" i="39"/>
  <c r="DB387" i="39"/>
  <c r="GA444" i="39"/>
  <c r="DB444" i="39"/>
  <c r="GA361" i="39"/>
  <c r="DB361" i="39"/>
  <c r="GA425" i="39"/>
  <c r="DB425" i="39"/>
  <c r="GA355" i="39"/>
  <c r="DB355" i="39"/>
  <c r="GA419" i="39"/>
  <c r="DB419" i="39"/>
  <c r="GA521" i="39"/>
  <c r="DB521" i="39"/>
  <c r="GA364" i="39"/>
  <c r="DB364" i="39"/>
  <c r="GA380" i="39"/>
  <c r="DB380" i="39"/>
  <c r="DB396" i="39"/>
  <c r="GA396" i="39"/>
  <c r="GA412" i="39"/>
  <c r="DB412" i="39"/>
  <c r="GA428" i="39"/>
  <c r="DB428" i="39"/>
  <c r="GA443" i="39"/>
  <c r="DB443" i="39"/>
  <c r="GA501" i="39"/>
  <c r="DB501" i="39"/>
  <c r="GA565" i="39"/>
  <c r="DB565" i="39"/>
  <c r="GA662" i="39"/>
  <c r="DB662" i="39"/>
  <c r="GA358" i="39"/>
  <c r="DB358" i="39"/>
  <c r="GA374" i="39"/>
  <c r="DB374" i="39"/>
  <c r="GA390" i="39"/>
  <c r="DB390" i="39"/>
  <c r="GA406" i="39"/>
  <c r="DB406" i="39"/>
  <c r="GA422" i="39"/>
  <c r="DB422" i="39"/>
  <c r="GA438" i="39"/>
  <c r="DB438" i="39"/>
  <c r="GA465" i="39"/>
  <c r="DB465" i="39"/>
  <c r="GA529" i="39"/>
  <c r="DB529" i="39"/>
  <c r="GA593" i="39"/>
  <c r="DB593" i="39"/>
  <c r="DB705" i="39"/>
  <c r="GA705" i="39"/>
  <c r="GA362" i="39"/>
  <c r="DB362" i="39"/>
  <c r="DB378" i="39"/>
  <c r="GA378" i="39"/>
  <c r="GA394" i="39"/>
  <c r="DB394" i="39"/>
  <c r="GA410" i="39"/>
  <c r="DB410" i="39"/>
  <c r="GA426" i="39"/>
  <c r="DB426" i="39"/>
  <c r="GA442" i="39"/>
  <c r="DB442" i="39"/>
  <c r="GA477" i="39"/>
  <c r="DB477" i="39"/>
  <c r="GA541" i="39"/>
  <c r="DB541" i="39"/>
  <c r="GA605" i="39"/>
  <c r="DB605" i="39"/>
  <c r="GA464" i="39"/>
  <c r="DB464" i="39"/>
  <c r="GA480" i="39"/>
  <c r="DB480" i="39"/>
  <c r="GA496" i="39"/>
  <c r="DB496" i="39"/>
  <c r="GA512" i="39"/>
  <c r="DB512" i="39"/>
  <c r="GA528" i="39"/>
  <c r="DB528" i="39"/>
  <c r="GA544" i="39"/>
  <c r="DB544" i="39"/>
  <c r="GA560" i="39"/>
  <c r="DB560" i="39"/>
  <c r="GA576" i="39"/>
  <c r="DB576" i="39"/>
  <c r="GA592" i="39"/>
  <c r="DB592" i="39"/>
  <c r="GA607" i="39"/>
  <c r="DB607" i="39"/>
  <c r="DB695" i="39"/>
  <c r="GA695" i="39"/>
  <c r="DB849" i="39"/>
  <c r="GA849" i="39"/>
  <c r="GA459" i="39"/>
  <c r="DB459" i="39"/>
  <c r="GA475" i="39"/>
  <c r="DB475" i="39"/>
  <c r="GA491" i="39"/>
  <c r="DB491" i="39"/>
  <c r="GA507" i="39"/>
  <c r="DB507" i="39"/>
  <c r="GA523" i="39"/>
  <c r="DB523" i="39"/>
  <c r="DB539" i="39"/>
  <c r="GA539" i="39"/>
  <c r="GA555" i="39"/>
  <c r="DB555" i="39"/>
  <c r="GA571" i="39"/>
  <c r="DB571" i="39"/>
  <c r="GA587" i="39"/>
  <c r="DB587" i="39"/>
  <c r="GA603" i="39"/>
  <c r="DB603" i="39"/>
  <c r="DB804" i="39"/>
  <c r="GA804" i="39"/>
  <c r="GA470" i="39"/>
  <c r="DB470" i="39"/>
  <c r="GA486" i="39"/>
  <c r="DB486" i="39"/>
  <c r="GA502" i="39"/>
  <c r="DB502" i="39"/>
  <c r="GA518" i="39"/>
  <c r="DB518" i="39"/>
  <c r="GA534" i="39"/>
  <c r="DB534" i="39"/>
  <c r="GA550" i="39"/>
  <c r="DB550" i="39"/>
  <c r="GA566" i="39"/>
  <c r="DB566" i="39"/>
  <c r="DB582" i="39"/>
  <c r="GA582" i="39"/>
  <c r="GA598" i="39"/>
  <c r="DB598" i="39"/>
  <c r="GA615" i="39"/>
  <c r="DB615" i="39"/>
  <c r="DB675" i="39"/>
  <c r="GA675" i="39"/>
  <c r="GA609" i="39"/>
  <c r="DB609" i="39"/>
  <c r="GA625" i="39"/>
  <c r="DB625" i="39"/>
  <c r="GA644" i="39"/>
  <c r="DB644" i="39"/>
  <c r="DB672" i="39"/>
  <c r="GA672" i="39"/>
  <c r="DB711" i="39"/>
  <c r="GA711" i="39"/>
  <c r="DB744" i="39"/>
  <c r="GA744" i="39"/>
  <c r="DB796" i="39"/>
  <c r="GA796" i="39"/>
  <c r="GA620" i="39"/>
  <c r="DB620" i="39"/>
  <c r="GA638" i="39"/>
  <c r="DB638" i="39"/>
  <c r="GA659" i="39"/>
  <c r="DB659" i="39"/>
  <c r="DB682" i="39"/>
  <c r="GA682" i="39"/>
  <c r="DB720" i="39"/>
  <c r="GA720" i="39"/>
  <c r="DB805" i="39"/>
  <c r="GA805" i="39"/>
  <c r="GA623" i="39"/>
  <c r="DB623" i="39"/>
  <c r="GA642" i="39"/>
  <c r="DB642" i="39"/>
  <c r="GA663" i="39"/>
  <c r="DB663" i="39"/>
  <c r="DB687" i="39"/>
  <c r="GA687" i="39"/>
  <c r="DB717" i="39"/>
  <c r="GA717" i="39"/>
  <c r="DB781" i="39"/>
  <c r="GA781" i="39"/>
  <c r="GA670" i="39"/>
  <c r="DB670" i="39"/>
  <c r="DB685" i="39"/>
  <c r="GA685" i="39"/>
  <c r="DB704" i="39"/>
  <c r="GA704" i="39"/>
  <c r="DB719" i="39"/>
  <c r="GA719" i="39"/>
  <c r="DB734" i="39"/>
  <c r="GA734" i="39"/>
  <c r="DB749" i="39"/>
  <c r="GA749" i="39"/>
  <c r="DB768" i="39"/>
  <c r="GA768" i="39"/>
  <c r="DB785" i="39"/>
  <c r="GA785" i="39"/>
  <c r="DB812" i="39"/>
  <c r="GA812" i="39"/>
  <c r="GA641" i="39"/>
  <c r="DB641" i="39"/>
  <c r="GA657" i="39"/>
  <c r="DB657" i="39"/>
  <c r="DB673" i="39"/>
  <c r="GA673" i="39"/>
  <c r="DB692" i="39"/>
  <c r="GA692" i="39"/>
  <c r="DB707" i="39"/>
  <c r="GA707" i="39"/>
  <c r="DB722" i="39"/>
  <c r="GA722" i="39"/>
  <c r="DB737" i="39"/>
  <c r="GA737" i="39"/>
  <c r="DB756" i="39"/>
  <c r="GA756" i="39"/>
  <c r="DB771" i="39"/>
  <c r="GA771" i="39"/>
  <c r="DB790" i="39"/>
  <c r="GA790" i="39"/>
  <c r="DB883" i="39"/>
  <c r="GA883" i="39"/>
  <c r="DB736" i="39"/>
  <c r="GA736" i="39"/>
  <c r="DB751" i="39"/>
  <c r="GA751" i="39"/>
  <c r="DB766" i="39"/>
  <c r="GA766" i="39"/>
  <c r="DB782" i="39"/>
  <c r="GA782" i="39"/>
  <c r="DB828" i="39"/>
  <c r="GA828" i="39"/>
  <c r="DB780" i="39"/>
  <c r="GA780" i="39"/>
  <c r="DB795" i="39"/>
  <c r="GA795" i="39"/>
  <c r="DB810" i="39"/>
  <c r="GA810" i="39"/>
  <c r="DB827" i="39"/>
  <c r="GA827" i="39"/>
  <c r="DB854" i="39"/>
  <c r="GA854" i="39"/>
  <c r="DB893" i="39"/>
  <c r="GA893" i="39"/>
  <c r="DB966" i="39"/>
  <c r="GA966" i="39"/>
  <c r="DB798" i="39"/>
  <c r="GA798" i="39"/>
  <c r="DB813" i="39"/>
  <c r="GA813" i="39"/>
  <c r="DB831" i="39"/>
  <c r="GA831" i="39"/>
  <c r="DB862" i="39"/>
  <c r="GA862" i="39"/>
  <c r="DB899" i="39"/>
  <c r="GA899" i="39"/>
  <c r="DB830" i="39"/>
  <c r="GA830" i="39"/>
  <c r="DB853" i="39"/>
  <c r="GA853" i="39"/>
  <c r="DB898" i="39"/>
  <c r="GA898" i="39"/>
  <c r="DB825" i="39"/>
  <c r="GA825" i="39"/>
  <c r="DB841" i="39"/>
  <c r="GA841" i="39"/>
  <c r="DB865" i="39"/>
  <c r="GA865" i="39"/>
  <c r="DB886" i="39"/>
  <c r="GA886" i="39"/>
  <c r="DB926" i="39"/>
  <c r="GA926" i="39"/>
  <c r="DB961" i="39"/>
  <c r="GA961" i="39"/>
  <c r="DB844" i="39"/>
  <c r="GA844" i="39"/>
  <c r="DB863" i="39"/>
  <c r="GA863" i="39"/>
  <c r="DB885" i="39"/>
  <c r="GA885" i="39"/>
  <c r="DB910" i="39"/>
  <c r="GA910" i="39"/>
  <c r="DB967" i="39"/>
  <c r="GA967" i="39"/>
  <c r="DB905" i="39"/>
  <c r="GA905" i="39"/>
  <c r="DB923" i="39"/>
  <c r="GA923" i="39"/>
  <c r="DB855" i="39"/>
  <c r="GA855" i="39"/>
  <c r="DB872" i="39"/>
  <c r="GA872" i="39"/>
  <c r="DB888" i="39"/>
  <c r="GA888" i="39"/>
  <c r="DB904" i="39"/>
  <c r="GA904" i="39"/>
  <c r="DB922" i="39"/>
  <c r="GA922" i="39"/>
  <c r="DB958" i="39"/>
  <c r="GA958" i="39"/>
  <c r="DB921" i="39"/>
  <c r="GA921" i="39"/>
  <c r="DB939" i="39"/>
  <c r="GA939" i="39"/>
  <c r="DB973" i="39"/>
  <c r="GA973" i="39"/>
  <c r="DB952" i="39"/>
  <c r="GA952" i="39"/>
  <c r="DB969" i="39"/>
  <c r="GA969" i="39"/>
  <c r="DB944" i="39"/>
  <c r="GA944" i="39"/>
  <c r="DB960" i="39"/>
  <c r="GA960" i="39"/>
  <c r="DB990" i="39"/>
  <c r="GA990" i="39"/>
  <c r="DB1000" i="39"/>
  <c r="GA1000" i="39"/>
  <c r="DB984" i="39"/>
  <c r="GA984" i="39"/>
  <c r="DB983" i="39"/>
  <c r="GA983" i="39"/>
  <c r="DB997" i="39"/>
  <c r="GA997" i="39"/>
  <c r="DB991" i="39"/>
  <c r="GA991" i="39"/>
  <c r="FW565" i="39"/>
  <c r="BJ565" i="39"/>
  <c r="GD439" i="39"/>
  <c r="EI439" i="39"/>
  <c r="GA393" i="39"/>
  <c r="DB393" i="39"/>
  <c r="GE376" i="39"/>
  <c r="ET376" i="39"/>
  <c r="R30" i="58"/>
  <c r="S30" i="58" s="1"/>
  <c r="T30" i="58" s="1"/>
  <c r="Q30" i="58"/>
  <c r="R350" i="39"/>
  <c r="FS350" i="39"/>
  <c r="GI350" i="39"/>
  <c r="GJ350" i="39" s="1"/>
  <c r="F350" i="39" s="1"/>
  <c r="FS334" i="39"/>
  <c r="GI334" i="39"/>
  <c r="GJ334" i="39" s="1"/>
  <c r="F334" i="39" s="1"/>
  <c r="FS318" i="39"/>
  <c r="GI318" i="39"/>
  <c r="GJ318" i="39" s="1"/>
  <c r="F318" i="39" s="1"/>
  <c r="O30" i="47" s="1"/>
  <c r="P30" i="47" s="1"/>
  <c r="FS302" i="39"/>
  <c r="GI302" i="39"/>
  <c r="GJ302" i="39" s="1"/>
  <c r="F302" i="39" s="1"/>
  <c r="FS286" i="39"/>
  <c r="GI286" i="39"/>
  <c r="GJ286" i="39" s="1"/>
  <c r="F286" i="39" s="1"/>
  <c r="FS270" i="39"/>
  <c r="GI270" i="39"/>
  <c r="GJ270" i="39" s="1"/>
  <c r="F270" i="39" s="1"/>
  <c r="FS254" i="39"/>
  <c r="GI254" i="39"/>
  <c r="GJ254" i="39" s="1"/>
  <c r="F254" i="39" s="1"/>
  <c r="FS238" i="39"/>
  <c r="GI238" i="39"/>
  <c r="GJ238" i="39" s="1"/>
  <c r="F238" i="39" s="1"/>
  <c r="GD412" i="39"/>
  <c r="EI412" i="39"/>
  <c r="GD455" i="39"/>
  <c r="EI455" i="39"/>
  <c r="GD649" i="39"/>
  <c r="EI649" i="39"/>
  <c r="GD386" i="39"/>
  <c r="EI386" i="39"/>
  <c r="EI460" i="39"/>
  <c r="GD460" i="39"/>
  <c r="GD380" i="39"/>
  <c r="EI380" i="39"/>
  <c r="GD508" i="39"/>
  <c r="EI508" i="39"/>
  <c r="GD353" i="39"/>
  <c r="EI353" i="39"/>
  <c r="GD369" i="39"/>
  <c r="EI369" i="39"/>
  <c r="GD385" i="39"/>
  <c r="EI385" i="39"/>
  <c r="GD401" i="39"/>
  <c r="EI401" i="39"/>
  <c r="GD417" i="39"/>
  <c r="EI417" i="39"/>
  <c r="GD433" i="39"/>
  <c r="EI433" i="39"/>
  <c r="GD456" i="39"/>
  <c r="EI456" i="39"/>
  <c r="GD520" i="39"/>
  <c r="EI520" i="39"/>
  <c r="GD584" i="39"/>
  <c r="EI584" i="39"/>
  <c r="GD356" i="39"/>
  <c r="EI356" i="39"/>
  <c r="GD372" i="39"/>
  <c r="EI372" i="39"/>
  <c r="GD388" i="39"/>
  <c r="EI388" i="39"/>
  <c r="GD404" i="39"/>
  <c r="EI404" i="39"/>
  <c r="EI420" i="39"/>
  <c r="GD420" i="39"/>
  <c r="GD436" i="39"/>
  <c r="EI436" i="39"/>
  <c r="GD452" i="39"/>
  <c r="EI452" i="39"/>
  <c r="GD516" i="39"/>
  <c r="EI516" i="39"/>
  <c r="EI580" i="39"/>
  <c r="GD580" i="39"/>
  <c r="GD355" i="39"/>
  <c r="EI355" i="39"/>
  <c r="GD371" i="39"/>
  <c r="EI371" i="39"/>
  <c r="GD387" i="39"/>
  <c r="EI387" i="39"/>
  <c r="GD403" i="39"/>
  <c r="EI403" i="39"/>
  <c r="GD419" i="39"/>
  <c r="EI419" i="39"/>
  <c r="GD435" i="39"/>
  <c r="EI435" i="39"/>
  <c r="GD451" i="39"/>
  <c r="EI451" i="39"/>
  <c r="GD512" i="39"/>
  <c r="EI512" i="39"/>
  <c r="GD576" i="39"/>
  <c r="EI576" i="39"/>
  <c r="GD463" i="39"/>
  <c r="EI463" i="39"/>
  <c r="GD479" i="39"/>
  <c r="EI479" i="39"/>
  <c r="GD495" i="39"/>
  <c r="EI495" i="39"/>
  <c r="GD511" i="39"/>
  <c r="EI511" i="39"/>
  <c r="GD527" i="39"/>
  <c r="EI527" i="39"/>
  <c r="GD543" i="39"/>
  <c r="EI543" i="39"/>
  <c r="GD559" i="39"/>
  <c r="EI559" i="39"/>
  <c r="GD575" i="39"/>
  <c r="EI575" i="39"/>
  <c r="GD591" i="39"/>
  <c r="EI591" i="39"/>
  <c r="GD610" i="39"/>
  <c r="EI610" i="39"/>
  <c r="GD638" i="39"/>
  <c r="EI638" i="39"/>
  <c r="GD450" i="39"/>
  <c r="EI450" i="39"/>
  <c r="GD466" i="39"/>
  <c r="EI466" i="39"/>
  <c r="GD482" i="39"/>
  <c r="EI482" i="39"/>
  <c r="GD498" i="39"/>
  <c r="EI498" i="39"/>
  <c r="GD514" i="39"/>
  <c r="EI514" i="39"/>
  <c r="GD530" i="39"/>
  <c r="EI530" i="39"/>
  <c r="GD546" i="39"/>
  <c r="EI546" i="39"/>
  <c r="GD562" i="39"/>
  <c r="EI562" i="39"/>
  <c r="GD578" i="39"/>
  <c r="EI578" i="39"/>
  <c r="GD594" i="39"/>
  <c r="EI594" i="39"/>
  <c r="GD609" i="39"/>
  <c r="EI609" i="39"/>
  <c r="GD670" i="39"/>
  <c r="EI670" i="39"/>
  <c r="EI772" i="39"/>
  <c r="GD772" i="39"/>
  <c r="GD469" i="39"/>
  <c r="EI469" i="39"/>
  <c r="GD485" i="39"/>
  <c r="EI485" i="39"/>
  <c r="GD501" i="39"/>
  <c r="EI501" i="39"/>
  <c r="GD517" i="39"/>
  <c r="EI517" i="39"/>
  <c r="GD533" i="39"/>
  <c r="EI533" i="39"/>
  <c r="GD549" i="39"/>
  <c r="EI549" i="39"/>
  <c r="GD565" i="39"/>
  <c r="EI565" i="39"/>
  <c r="GD581" i="39"/>
  <c r="EI581" i="39"/>
  <c r="GD597" i="39"/>
  <c r="EI597" i="39"/>
  <c r="GD613" i="39"/>
  <c r="EI613" i="39"/>
  <c r="GD679" i="39"/>
  <c r="EI679" i="39"/>
  <c r="EI773" i="39"/>
  <c r="GD773" i="39"/>
  <c r="GD612" i="39"/>
  <c r="EI612" i="39"/>
  <c r="GD628" i="39"/>
  <c r="EI628" i="39"/>
  <c r="GD653" i="39"/>
  <c r="EI653" i="39"/>
  <c r="GD675" i="39"/>
  <c r="EI675" i="39"/>
  <c r="GD705" i="39"/>
  <c r="EI705" i="39"/>
  <c r="EI730" i="39"/>
  <c r="GD730" i="39"/>
  <c r="GD619" i="39"/>
  <c r="EI619" i="39"/>
  <c r="GD635" i="39"/>
  <c r="EI635" i="39"/>
  <c r="GD657" i="39"/>
  <c r="EI657" i="39"/>
  <c r="GD685" i="39"/>
  <c r="EI685" i="39"/>
  <c r="GD723" i="39"/>
  <c r="EI723" i="39"/>
  <c r="EI788" i="39"/>
  <c r="GD788" i="39"/>
  <c r="GD622" i="39"/>
  <c r="EI622" i="39"/>
  <c r="GD639" i="39"/>
  <c r="EI639" i="39"/>
  <c r="GD661" i="39"/>
  <c r="EI661" i="39"/>
  <c r="EI690" i="39"/>
  <c r="GD690" i="39"/>
  <c r="GD738" i="39"/>
  <c r="EI738" i="39"/>
  <c r="GD665" i="39"/>
  <c r="EI665" i="39"/>
  <c r="EI684" i="39"/>
  <c r="GD684" i="39"/>
  <c r="GD699" i="39"/>
  <c r="EI699" i="39"/>
  <c r="EI714" i="39"/>
  <c r="GD714" i="39"/>
  <c r="GD729" i="39"/>
  <c r="EI729" i="39"/>
  <c r="GD748" i="39"/>
  <c r="EI748" i="39"/>
  <c r="EI763" i="39"/>
  <c r="GD763" i="39"/>
  <c r="GD782" i="39"/>
  <c r="EI782" i="39"/>
  <c r="EI815" i="39"/>
  <c r="GD815" i="39"/>
  <c r="GD636" i="39"/>
  <c r="EI636" i="39"/>
  <c r="GD652" i="39"/>
  <c r="EI652" i="39"/>
  <c r="GD668" i="39"/>
  <c r="EI668" i="39"/>
  <c r="GD683" i="39"/>
  <c r="EI683" i="39"/>
  <c r="EI698" i="39"/>
  <c r="GD698" i="39"/>
  <c r="GD713" i="39"/>
  <c r="EI713" i="39"/>
  <c r="EI732" i="39"/>
  <c r="GD732" i="39"/>
  <c r="EI747" i="39"/>
  <c r="GD747" i="39"/>
  <c r="EI762" i="39"/>
  <c r="GD762" i="39"/>
  <c r="EI777" i="39"/>
  <c r="GD777" i="39"/>
  <c r="EI803" i="39"/>
  <c r="GD803" i="39"/>
  <c r="EI860" i="39"/>
  <c r="GD860" i="39"/>
  <c r="GD735" i="39"/>
  <c r="EI735" i="39"/>
  <c r="GD750" i="39"/>
  <c r="EI750" i="39"/>
  <c r="EI765" i="39"/>
  <c r="GD765" i="39"/>
  <c r="EI785" i="39"/>
  <c r="GD785" i="39"/>
  <c r="EI818" i="39"/>
  <c r="GD818" i="39"/>
  <c r="GD958" i="39"/>
  <c r="EI958" i="39"/>
  <c r="EI792" i="39"/>
  <c r="GD792" i="39"/>
  <c r="EI807" i="39"/>
  <c r="GD807" i="39"/>
  <c r="EI823" i="39"/>
  <c r="GD823" i="39"/>
  <c r="EI841" i="39"/>
  <c r="GD841" i="39"/>
  <c r="EI885" i="39"/>
  <c r="GD885" i="39"/>
  <c r="EI927" i="39"/>
  <c r="GD927" i="39"/>
  <c r="EI801" i="39"/>
  <c r="GD801" i="39"/>
  <c r="EI820" i="39"/>
  <c r="GD820" i="39"/>
  <c r="GD838" i="39"/>
  <c r="EI838" i="39"/>
  <c r="GD886" i="39"/>
  <c r="EI886" i="39"/>
  <c r="EI827" i="39"/>
  <c r="GD827" i="39"/>
  <c r="EI869" i="39"/>
  <c r="GD869" i="39"/>
  <c r="EI922" i="39"/>
  <c r="GD922" i="39"/>
  <c r="EI836" i="39"/>
  <c r="GD836" i="39"/>
  <c r="EI850" i="39"/>
  <c r="GD850" i="39"/>
  <c r="EI868" i="39"/>
  <c r="GD868" i="39"/>
  <c r="EI889" i="39"/>
  <c r="GD889" i="39"/>
  <c r="EI914" i="39"/>
  <c r="GD914" i="39"/>
  <c r="EI843" i="39"/>
  <c r="GD843" i="39"/>
  <c r="EI861" i="39"/>
  <c r="GD861" i="39"/>
  <c r="EI882" i="39"/>
  <c r="GD882" i="39"/>
  <c r="EI905" i="39"/>
  <c r="GD905" i="39"/>
  <c r="EI908" i="39"/>
  <c r="GD908" i="39"/>
  <c r="GD926" i="39"/>
  <c r="EI926" i="39"/>
  <c r="EI945" i="39"/>
  <c r="GD945" i="39"/>
  <c r="EI983" i="39"/>
  <c r="GD983" i="39"/>
  <c r="EI867" i="39"/>
  <c r="GD867" i="39"/>
  <c r="EI883" i="39"/>
  <c r="GD883" i="39"/>
  <c r="EI899" i="39"/>
  <c r="GD899" i="39"/>
  <c r="EI919" i="39"/>
  <c r="GD919" i="39"/>
  <c r="EI941" i="39"/>
  <c r="GD941" i="39"/>
  <c r="EI920" i="39"/>
  <c r="GD920" i="39"/>
  <c r="EI937" i="39"/>
  <c r="GD937" i="39"/>
  <c r="EI960" i="39"/>
  <c r="GD960" i="39"/>
  <c r="EI999" i="39"/>
  <c r="GD999" i="39"/>
  <c r="GD964" i="39"/>
  <c r="EI964" i="39"/>
  <c r="GD950" i="39"/>
  <c r="EI950" i="39"/>
  <c r="EI935" i="39"/>
  <c r="GD935" i="39"/>
  <c r="EI949" i="39"/>
  <c r="GD949" i="39"/>
  <c r="EI967" i="39"/>
  <c r="GD967" i="39"/>
  <c r="EI997" i="39"/>
  <c r="GD997" i="39"/>
  <c r="EI980" i="39"/>
  <c r="GD980" i="39"/>
  <c r="EI969" i="39"/>
  <c r="GD969" i="39"/>
  <c r="EI989" i="39"/>
  <c r="GD989" i="39"/>
  <c r="EI994" i="39"/>
  <c r="GD994" i="39"/>
  <c r="EI990" i="39"/>
  <c r="GD990" i="39"/>
  <c r="GG353" i="39"/>
  <c r="FP353" i="39"/>
  <c r="GG417" i="39"/>
  <c r="FP417" i="39"/>
  <c r="GG527" i="39"/>
  <c r="FP527" i="39"/>
  <c r="GG390" i="39"/>
  <c r="FP390" i="39"/>
  <c r="GG511" i="39"/>
  <c r="FP511" i="39"/>
  <c r="GG385" i="39"/>
  <c r="FP385" i="39"/>
  <c r="GG559" i="39"/>
  <c r="FP559" i="39"/>
  <c r="GG357" i="39"/>
  <c r="FP357" i="39"/>
  <c r="GG373" i="39"/>
  <c r="FP373" i="39"/>
  <c r="GG389" i="39"/>
  <c r="FP389" i="39"/>
  <c r="GG405" i="39"/>
  <c r="FP405" i="39"/>
  <c r="GG421" i="39"/>
  <c r="FP421" i="39"/>
  <c r="GG437" i="39"/>
  <c r="FP437" i="39"/>
  <c r="GG451" i="39"/>
  <c r="FP451" i="39"/>
  <c r="GG507" i="39"/>
  <c r="FP507" i="39"/>
  <c r="GG571" i="39"/>
  <c r="FP571" i="39"/>
  <c r="GG620" i="39"/>
  <c r="FP620" i="39"/>
  <c r="GG361" i="39"/>
  <c r="FP361" i="39"/>
  <c r="GG377" i="39"/>
  <c r="FP377" i="39"/>
  <c r="GG393" i="39"/>
  <c r="FP393" i="39"/>
  <c r="GG409" i="39"/>
  <c r="FP409" i="39"/>
  <c r="GG425" i="39"/>
  <c r="FP425" i="39"/>
  <c r="GG441" i="39"/>
  <c r="FP441" i="39"/>
  <c r="GG487" i="39"/>
  <c r="FP487" i="39"/>
  <c r="GG551" i="39"/>
  <c r="FP551" i="39"/>
  <c r="GG646" i="39"/>
  <c r="FP646" i="39"/>
  <c r="GG365" i="39"/>
  <c r="FP365" i="39"/>
  <c r="GG381" i="39"/>
  <c r="FP381" i="39"/>
  <c r="GG397" i="39"/>
  <c r="FP397" i="39"/>
  <c r="GG413" i="39"/>
  <c r="FP413" i="39"/>
  <c r="GG429" i="39"/>
  <c r="FP429" i="39"/>
  <c r="GG454" i="39"/>
  <c r="FP454" i="39"/>
  <c r="GG515" i="39"/>
  <c r="FP515" i="39"/>
  <c r="GG579" i="39"/>
  <c r="FP579" i="39"/>
  <c r="FP673" i="39"/>
  <c r="GG673" i="39"/>
  <c r="GG466" i="39"/>
  <c r="FP466" i="39"/>
  <c r="GG482" i="39"/>
  <c r="FP482" i="39"/>
  <c r="GG498" i="39"/>
  <c r="FP498" i="39"/>
  <c r="GG514" i="39"/>
  <c r="FP514" i="39"/>
  <c r="GG530" i="39"/>
  <c r="FP530" i="39"/>
  <c r="GG546" i="39"/>
  <c r="FP546" i="39"/>
  <c r="GG562" i="39"/>
  <c r="FP562" i="39"/>
  <c r="GG578" i="39"/>
  <c r="FP578" i="39"/>
  <c r="GG594" i="39"/>
  <c r="FP594" i="39"/>
  <c r="GG608" i="39"/>
  <c r="FP608" i="39"/>
  <c r="GG665" i="39"/>
  <c r="FP665" i="39"/>
  <c r="FP737" i="39"/>
  <c r="GG737" i="39"/>
  <c r="GG453" i="39"/>
  <c r="FP453" i="39"/>
  <c r="GG469" i="39"/>
  <c r="FP469" i="39"/>
  <c r="GG485" i="39"/>
  <c r="FP485" i="39"/>
  <c r="GG501" i="39"/>
  <c r="FP501" i="39"/>
  <c r="GG517" i="39"/>
  <c r="FP517" i="39"/>
  <c r="GG533" i="39"/>
  <c r="FP533" i="39"/>
  <c r="GG549" i="39"/>
  <c r="FP549" i="39"/>
  <c r="GG565" i="39"/>
  <c r="FP565" i="39"/>
  <c r="GG581" i="39"/>
  <c r="FP581" i="39"/>
  <c r="GG597" i="39"/>
  <c r="FP597" i="39"/>
  <c r="GG617" i="39"/>
  <c r="FP617" i="39"/>
  <c r="FP712" i="39"/>
  <c r="GG712" i="39"/>
  <c r="GG456" i="39"/>
  <c r="FP456" i="39"/>
  <c r="GG472" i="39"/>
  <c r="FP472" i="39"/>
  <c r="GG488" i="39"/>
  <c r="FP488" i="39"/>
  <c r="GG504" i="39"/>
  <c r="FP504" i="39"/>
  <c r="GG520" i="39"/>
  <c r="FP520" i="39"/>
  <c r="GG536" i="39"/>
  <c r="FP536" i="39"/>
  <c r="GG552" i="39"/>
  <c r="FP552" i="39"/>
  <c r="GG568" i="39"/>
  <c r="FP568" i="39"/>
  <c r="GG584" i="39"/>
  <c r="FP584" i="39"/>
  <c r="GG600" i="39"/>
  <c r="FP600" i="39"/>
  <c r="GG624" i="39"/>
  <c r="FP624" i="39"/>
  <c r="GG611" i="39"/>
  <c r="FP611" i="39"/>
  <c r="GG627" i="39"/>
  <c r="FP627" i="39"/>
  <c r="GG645" i="39"/>
  <c r="FP645" i="39"/>
  <c r="GG670" i="39"/>
  <c r="FP670" i="39"/>
  <c r="FP700" i="39"/>
  <c r="GG700" i="39"/>
  <c r="FP733" i="39"/>
  <c r="GG733" i="39"/>
  <c r="GG884" i="39"/>
  <c r="FP884" i="39"/>
  <c r="GG630" i="39"/>
  <c r="FP630" i="39"/>
  <c r="GG649" i="39"/>
  <c r="FP649" i="39"/>
  <c r="GG678" i="39"/>
  <c r="FP678" i="39"/>
  <c r="GG718" i="39"/>
  <c r="FP718" i="39"/>
  <c r="GG767" i="39"/>
  <c r="FP767" i="39"/>
  <c r="GG621" i="39"/>
  <c r="FP621" i="39"/>
  <c r="GG637" i="39"/>
  <c r="FP637" i="39"/>
  <c r="GG658" i="39"/>
  <c r="FP658" i="39"/>
  <c r="FP685" i="39"/>
  <c r="GG685" i="39"/>
  <c r="GG723" i="39"/>
  <c r="FP723" i="39"/>
  <c r="FP672" i="39"/>
  <c r="GG672" i="39"/>
  <c r="FP687" i="39"/>
  <c r="GG687" i="39"/>
  <c r="GG702" i="39"/>
  <c r="FP702" i="39"/>
  <c r="FP717" i="39"/>
  <c r="GG717" i="39"/>
  <c r="FP736" i="39"/>
  <c r="GG736" i="39"/>
  <c r="GG751" i="39"/>
  <c r="FP751" i="39"/>
  <c r="GG766" i="39"/>
  <c r="FP766" i="39"/>
  <c r="FP780" i="39"/>
  <c r="GG780" i="39"/>
  <c r="GG799" i="39"/>
  <c r="FP799" i="39"/>
  <c r="FP879" i="39"/>
  <c r="GG879" i="39"/>
  <c r="GG643" i="39"/>
  <c r="FP643" i="39"/>
  <c r="GG659" i="39"/>
  <c r="FP659" i="39"/>
  <c r="J10" i="47"/>
  <c r="N10" i="47"/>
  <c r="I8" i="47"/>
  <c r="GF405" i="39"/>
  <c r="FE405" i="39"/>
  <c r="GB378" i="39"/>
  <c r="DM378" i="39"/>
  <c r="GB357" i="39"/>
  <c r="DM357" i="39"/>
  <c r="GF558" i="39"/>
  <c r="FE558" i="39"/>
  <c r="GF494" i="39"/>
  <c r="FE494" i="39"/>
  <c r="AC436" i="39"/>
  <c r="FT436" i="39"/>
  <c r="FT415" i="39"/>
  <c r="FZ402" i="39"/>
  <c r="CQ402" i="39"/>
  <c r="FT372" i="39"/>
  <c r="AC372" i="39"/>
  <c r="AC351" i="39"/>
  <c r="FT351" i="39"/>
  <c r="AB1005" i="39"/>
  <c r="FT376" i="39"/>
  <c r="AC376" i="39"/>
  <c r="FT392" i="39"/>
  <c r="AC392" i="39"/>
  <c r="FT424" i="39"/>
  <c r="AC424" i="39"/>
  <c r="GI424" i="39"/>
  <c r="GJ424" i="39" s="1"/>
  <c r="F424" i="39" s="1"/>
  <c r="FT454" i="39"/>
  <c r="GI454" i="39"/>
  <c r="GJ454" i="39" s="1"/>
  <c r="F454" i="39" s="1"/>
  <c r="AC574" i="39"/>
  <c r="FT574" i="39"/>
  <c r="FT407" i="39"/>
  <c r="GF619" i="39"/>
  <c r="FE619" i="39"/>
  <c r="FZ568" i="39"/>
  <c r="CQ568" i="39"/>
  <c r="FZ504" i="39"/>
  <c r="CQ504" i="39"/>
  <c r="FT455" i="39"/>
  <c r="AC455" i="39"/>
  <c r="FZ439" i="39"/>
  <c r="CQ439" i="39"/>
  <c r="GB420" i="39"/>
  <c r="DM420" i="39"/>
  <c r="GF404" i="39"/>
  <c r="FE404" i="39"/>
  <c r="FT389" i="39"/>
  <c r="AC389" i="39"/>
  <c r="FZ375" i="39"/>
  <c r="CQ375" i="39"/>
  <c r="GB356" i="39"/>
  <c r="DM356" i="39"/>
  <c r="AC779" i="39"/>
  <c r="FT779" i="39"/>
  <c r="GB554" i="39"/>
  <c r="DM554" i="39"/>
  <c r="GB490" i="39"/>
  <c r="DM490" i="39"/>
  <c r="GF444" i="39"/>
  <c r="FE444" i="39"/>
  <c r="GF431" i="39"/>
  <c r="FE431" i="39"/>
  <c r="GF410" i="39"/>
  <c r="FE410" i="39"/>
  <c r="FT394" i="39"/>
  <c r="FZ381" i="39"/>
  <c r="CQ381" i="39"/>
  <c r="GF367" i="39"/>
  <c r="FE367" i="39"/>
  <c r="FT361" i="39"/>
  <c r="AC361" i="39"/>
  <c r="FT377" i="39"/>
  <c r="AC377" i="39"/>
  <c r="FT393" i="39"/>
  <c r="AC393" i="39"/>
  <c r="FT409" i="39"/>
  <c r="AC409" i="39"/>
  <c r="FT425" i="39"/>
  <c r="FT441" i="39"/>
  <c r="AC441" i="39"/>
  <c r="FT462" i="39"/>
  <c r="AC462" i="39"/>
  <c r="FT526" i="39"/>
  <c r="FT590" i="39"/>
  <c r="AC590" i="39"/>
  <c r="FT364" i="39"/>
  <c r="AC364" i="39"/>
  <c r="FT380" i="39"/>
  <c r="AC380" i="39"/>
  <c r="AC396" i="39"/>
  <c r="FT396" i="39"/>
  <c r="FT412" i="39"/>
  <c r="FT428" i="39"/>
  <c r="AC428" i="39"/>
  <c r="FT446" i="39"/>
  <c r="AC446" i="39"/>
  <c r="FT490" i="39"/>
  <c r="AC490" i="39"/>
  <c r="FT554" i="39"/>
  <c r="AC554" i="39"/>
  <c r="FT616" i="39"/>
  <c r="AC616" i="39"/>
  <c r="AC363" i="39"/>
  <c r="FT363" i="39"/>
  <c r="FT379" i="39"/>
  <c r="AC379" i="39"/>
  <c r="FT395" i="39"/>
  <c r="AC395" i="39"/>
  <c r="FT411" i="39"/>
  <c r="FT427" i="39"/>
  <c r="AC427" i="39"/>
  <c r="FT443" i="39"/>
  <c r="AC443" i="39"/>
  <c r="FT470" i="39"/>
  <c r="AC470" i="39"/>
  <c r="FT534" i="39"/>
  <c r="FT598" i="39"/>
  <c r="AC598" i="39"/>
  <c r="AC882" i="39"/>
  <c r="FT882" i="39"/>
  <c r="FT469" i="39"/>
  <c r="FT485" i="39"/>
  <c r="AC485" i="39"/>
  <c r="FT501" i="39"/>
  <c r="AC501" i="39"/>
  <c r="AC517" i="39"/>
  <c r="FT517" i="39"/>
  <c r="FT533" i="39"/>
  <c r="FT549" i="39"/>
  <c r="FT565" i="39"/>
  <c r="AC581" i="39"/>
  <c r="FT581" i="39"/>
  <c r="FT597" i="39"/>
  <c r="FT619" i="39"/>
  <c r="AC619" i="39"/>
  <c r="AC687" i="39"/>
  <c r="FT687" i="39"/>
  <c r="FT456" i="39"/>
  <c r="AC456" i="39"/>
  <c r="FT472" i="39"/>
  <c r="AC472" i="39"/>
  <c r="FT488" i="39"/>
  <c r="AC488" i="39"/>
  <c r="AC504" i="39"/>
  <c r="FT504" i="39"/>
  <c r="FT520" i="39"/>
  <c r="AC520" i="39"/>
  <c r="FT536" i="39"/>
  <c r="AC536" i="39"/>
  <c r="FT552" i="39"/>
  <c r="FT568" i="39"/>
  <c r="AC568" i="39"/>
  <c r="FT584" i="39"/>
  <c r="AC584" i="39"/>
  <c r="FT600" i="39"/>
  <c r="AC600" i="39"/>
  <c r="FT631" i="39"/>
  <c r="AC631" i="39"/>
  <c r="AC696" i="39"/>
  <c r="FT696" i="39"/>
  <c r="AC459" i="39"/>
  <c r="FT459" i="39"/>
  <c r="FT475" i="39"/>
  <c r="AC475" i="39"/>
  <c r="FT491" i="39"/>
  <c r="AC491" i="39"/>
  <c r="FT507" i="39"/>
  <c r="AC507" i="39"/>
  <c r="FT523" i="39"/>
  <c r="AC523" i="39"/>
  <c r="AC539" i="39"/>
  <c r="FT539" i="39"/>
  <c r="FT555" i="39"/>
  <c r="AC555" i="39"/>
  <c r="FT571" i="39"/>
  <c r="AC571" i="39"/>
  <c r="FT587" i="39"/>
  <c r="FT603" i="39"/>
  <c r="FT627" i="39"/>
  <c r="AC929" i="39"/>
  <c r="FT929" i="39"/>
  <c r="FT622" i="39"/>
  <c r="AC622" i="39"/>
  <c r="FT643" i="39"/>
  <c r="AC643" i="39"/>
  <c r="FT664" i="39"/>
  <c r="AC664" i="39"/>
  <c r="AC693" i="39"/>
  <c r="FT693" i="39"/>
  <c r="AC722" i="39"/>
  <c r="FT722" i="39"/>
  <c r="AC777" i="39"/>
  <c r="FT777" i="39"/>
  <c r="AC629" i="39"/>
  <c r="FT629" i="39"/>
  <c r="FT652" i="39"/>
  <c r="AC652" i="39"/>
  <c r="AC683" i="39"/>
  <c r="FT683" i="39"/>
  <c r="AC713" i="39"/>
  <c r="FT713" i="39"/>
  <c r="AC770" i="39"/>
  <c r="FT770" i="39"/>
  <c r="AC900" i="39"/>
  <c r="FT900" i="39"/>
  <c r="FT632" i="39"/>
  <c r="AC632" i="39"/>
  <c r="FT651" i="39"/>
  <c r="AC678" i="39"/>
  <c r="FT678" i="39"/>
  <c r="AC718" i="39"/>
  <c r="FT718" i="39"/>
  <c r="AC806" i="39"/>
  <c r="FT806" i="39"/>
  <c r="AC680" i="39"/>
  <c r="FT680" i="39"/>
  <c r="AC695" i="39"/>
  <c r="FT695" i="39"/>
  <c r="AC710" i="39"/>
  <c r="FT710" i="39"/>
  <c r="AC725" i="39"/>
  <c r="FT725" i="39"/>
  <c r="AC744" i="39"/>
  <c r="FT744" i="39"/>
  <c r="AC759" i="39"/>
  <c r="FT759" i="39"/>
  <c r="AC774" i="39"/>
  <c r="FT774" i="39"/>
  <c r="AC802" i="39"/>
  <c r="FT802" i="39"/>
  <c r="AC860" i="39"/>
  <c r="FT860" i="39"/>
  <c r="FT638" i="39"/>
  <c r="AC638" i="39"/>
  <c r="FT654" i="39"/>
  <c r="FT670" i="39"/>
  <c r="AC670" i="39"/>
  <c r="AC685" i="39"/>
  <c r="FT685" i="39"/>
  <c r="AC704" i="39"/>
  <c r="FT704" i="39"/>
  <c r="AC719" i="39"/>
  <c r="FT719" i="39"/>
  <c r="AC734" i="39"/>
  <c r="FT734" i="39"/>
  <c r="AC749" i="39"/>
  <c r="FT749" i="39"/>
  <c r="AC768" i="39"/>
  <c r="FT768" i="39"/>
  <c r="FT787" i="39"/>
  <c r="AC787" i="39"/>
  <c r="AC812" i="39"/>
  <c r="FT812" i="39"/>
  <c r="AC727" i="39"/>
  <c r="FT727" i="39"/>
  <c r="AC742" i="39"/>
  <c r="FT742" i="39"/>
  <c r="AC757" i="39"/>
  <c r="FT757" i="39"/>
  <c r="AC776" i="39"/>
  <c r="FT776" i="39"/>
  <c r="AC798" i="39"/>
  <c r="FT798" i="39"/>
  <c r="AC837" i="39"/>
  <c r="FT837" i="39"/>
  <c r="AC785" i="39"/>
  <c r="FT785" i="39"/>
  <c r="AC804" i="39"/>
  <c r="FT804" i="39"/>
  <c r="AC823" i="39"/>
  <c r="FT823" i="39"/>
  <c r="AC839" i="39"/>
  <c r="FT839" i="39"/>
  <c r="AC875" i="39"/>
  <c r="FT875" i="39"/>
  <c r="AC942" i="39"/>
  <c r="FT942" i="39"/>
  <c r="AC799" i="39"/>
  <c r="FT799" i="39"/>
  <c r="AC814" i="39"/>
  <c r="FT814" i="39"/>
  <c r="FT835" i="39"/>
  <c r="AC835" i="39"/>
  <c r="AC866" i="39"/>
  <c r="FT866" i="39"/>
  <c r="AC924" i="39"/>
  <c r="FT924" i="39"/>
  <c r="AC821" i="39"/>
  <c r="FT821" i="39"/>
  <c r="FT859" i="39"/>
  <c r="AC859" i="39"/>
  <c r="AC896" i="39"/>
  <c r="FT896" i="39"/>
  <c r="AC824" i="39"/>
  <c r="FT824" i="39"/>
  <c r="AC838" i="39"/>
  <c r="FT838" i="39"/>
  <c r="AC853" i="39"/>
  <c r="FT853" i="39"/>
  <c r="AC874" i="39"/>
  <c r="FT874" i="39"/>
  <c r="AC895" i="39"/>
  <c r="FT895" i="39"/>
  <c r="AC944" i="39"/>
  <c r="FT944" i="39"/>
  <c r="FT851" i="39"/>
  <c r="AC851" i="39"/>
  <c r="AC872" i="39"/>
  <c r="FT872" i="39"/>
  <c r="AC894" i="39"/>
  <c r="FT894" i="39"/>
  <c r="AC928" i="39"/>
  <c r="FT928" i="39"/>
  <c r="AC906" i="39"/>
  <c r="FT906" i="39"/>
  <c r="AC921" i="39"/>
  <c r="FT921" i="39"/>
  <c r="AC948" i="39"/>
  <c r="FT948" i="39"/>
  <c r="AC857" i="39"/>
  <c r="FT857" i="39"/>
  <c r="AC873" i="39"/>
  <c r="FT873" i="39"/>
  <c r="AC889" i="39"/>
  <c r="FT889" i="39"/>
  <c r="AC905" i="39"/>
  <c r="FT905" i="39"/>
  <c r="AC925" i="39"/>
  <c r="FT925" i="39"/>
  <c r="AC967" i="39"/>
  <c r="FT967" i="39"/>
  <c r="AC926" i="39"/>
  <c r="FT926" i="39"/>
  <c r="AC949" i="39"/>
  <c r="FT949" i="39"/>
  <c r="AC947" i="39"/>
  <c r="FT947" i="39"/>
  <c r="AC974" i="39"/>
  <c r="FT974" i="39"/>
  <c r="AC968" i="39"/>
  <c r="FT968" i="39"/>
  <c r="AC941" i="39"/>
  <c r="FT941" i="39"/>
  <c r="AC957" i="39"/>
  <c r="FT957" i="39"/>
  <c r="AC980" i="39"/>
  <c r="FT980" i="39"/>
  <c r="AC991" i="39"/>
  <c r="FT991" i="39"/>
  <c r="AC977" i="39"/>
  <c r="FT977" i="39"/>
  <c r="AC975" i="39"/>
  <c r="FT975" i="39"/>
  <c r="AC985" i="39"/>
  <c r="FT985" i="39"/>
  <c r="AC982" i="39"/>
  <c r="FT982" i="39"/>
  <c r="AC1000" i="39"/>
  <c r="FT1000" i="39"/>
  <c r="FZ363" i="39"/>
  <c r="CQ363" i="39"/>
  <c r="FZ379" i="39"/>
  <c r="CQ379" i="39"/>
  <c r="FZ395" i="39"/>
  <c r="CQ395" i="39"/>
  <c r="FZ411" i="39"/>
  <c r="CQ411" i="39"/>
  <c r="FZ427" i="39"/>
  <c r="CQ427" i="39"/>
  <c r="FZ448" i="39"/>
  <c r="CQ448" i="39"/>
  <c r="FZ484" i="39"/>
  <c r="CQ484" i="39"/>
  <c r="FZ548" i="39"/>
  <c r="CQ548" i="39"/>
  <c r="FZ629" i="39"/>
  <c r="CQ629" i="39"/>
  <c r="FZ356" i="39"/>
  <c r="CQ356" i="39"/>
  <c r="CQ372" i="39"/>
  <c r="FZ372" i="39"/>
  <c r="FZ388" i="39"/>
  <c r="CQ388" i="39"/>
  <c r="FZ404" i="39"/>
  <c r="CQ404" i="39"/>
  <c r="FZ420" i="39"/>
  <c r="CQ420" i="39"/>
  <c r="FZ436" i="39"/>
  <c r="CQ436" i="39"/>
  <c r="FZ453" i="39"/>
  <c r="CQ453" i="39"/>
  <c r="FZ512" i="39"/>
  <c r="CQ512" i="39"/>
  <c r="FZ576" i="39"/>
  <c r="CQ576" i="39"/>
  <c r="FZ360" i="39"/>
  <c r="CQ360" i="39"/>
  <c r="FZ376" i="39"/>
  <c r="CQ376" i="39"/>
  <c r="FZ392" i="39"/>
  <c r="CQ392" i="39"/>
  <c r="FZ408" i="39"/>
  <c r="CQ408" i="39"/>
  <c r="FZ424" i="39"/>
  <c r="CQ424" i="39"/>
  <c r="CQ440" i="39"/>
  <c r="FZ440" i="39"/>
  <c r="FZ460" i="39"/>
  <c r="CQ460" i="39"/>
  <c r="FZ524" i="39"/>
  <c r="CQ524" i="39"/>
  <c r="FZ588" i="39"/>
  <c r="CQ588" i="39"/>
  <c r="FZ463" i="39"/>
  <c r="CQ463" i="39"/>
  <c r="FZ479" i="39"/>
  <c r="CQ479" i="39"/>
  <c r="FZ495" i="39"/>
  <c r="CQ495" i="39"/>
  <c r="FZ511" i="39"/>
  <c r="CQ511" i="39"/>
  <c r="FZ527" i="39"/>
  <c r="CQ527" i="39"/>
  <c r="FZ543" i="39"/>
  <c r="CQ543" i="39"/>
  <c r="FZ559" i="39"/>
  <c r="CQ559" i="39"/>
  <c r="FZ575" i="39"/>
  <c r="CQ575" i="39"/>
  <c r="FZ591" i="39"/>
  <c r="CQ591" i="39"/>
  <c r="CQ611" i="39"/>
  <c r="FZ611" i="39"/>
  <c r="CQ674" i="39"/>
  <c r="FZ674" i="39"/>
  <c r="FZ445" i="39"/>
  <c r="CQ445" i="39"/>
  <c r="FZ462" i="39"/>
  <c r="CQ462" i="39"/>
  <c r="FZ478" i="39"/>
  <c r="CQ478" i="39"/>
  <c r="FZ494" i="39"/>
  <c r="CQ494" i="39"/>
  <c r="FZ510" i="39"/>
  <c r="CQ510" i="39"/>
  <c r="FZ526" i="39"/>
  <c r="CQ526" i="39"/>
  <c r="FZ542" i="39"/>
  <c r="CQ542" i="39"/>
  <c r="FZ558" i="39"/>
  <c r="CQ558" i="39"/>
  <c r="FZ574" i="39"/>
  <c r="CQ574" i="39"/>
  <c r="CQ590" i="39"/>
  <c r="FZ590" i="39"/>
  <c r="FZ606" i="39"/>
  <c r="CQ606" i="39"/>
  <c r="FZ621" i="39"/>
  <c r="CQ621" i="39"/>
  <c r="CQ704" i="39"/>
  <c r="FZ704" i="39"/>
  <c r="FZ457" i="39"/>
  <c r="CQ457" i="39"/>
  <c r="FZ473" i="39"/>
  <c r="CQ473" i="39"/>
  <c r="FZ489" i="39"/>
  <c r="CQ489" i="39"/>
  <c r="FZ505" i="39"/>
  <c r="CQ505" i="39"/>
  <c r="FZ521" i="39"/>
  <c r="CQ521" i="39"/>
  <c r="FZ537" i="39"/>
  <c r="CQ537" i="39"/>
  <c r="FZ553" i="39"/>
  <c r="CQ553" i="39"/>
  <c r="FZ569" i="39"/>
  <c r="CQ569" i="39"/>
  <c r="CQ585" i="39"/>
  <c r="FZ585" i="39"/>
  <c r="FZ601" i="39"/>
  <c r="CQ601" i="39"/>
  <c r="FZ617" i="39"/>
  <c r="CQ617" i="39"/>
  <c r="FZ608" i="39"/>
  <c r="CQ608" i="39"/>
  <c r="CQ624" i="39"/>
  <c r="FZ624" i="39"/>
  <c r="FZ638" i="39"/>
  <c r="CQ638" i="39"/>
  <c r="FZ659" i="39"/>
  <c r="CQ659" i="39"/>
  <c r="FZ690" i="39"/>
  <c r="CQ690" i="39"/>
  <c r="CQ743" i="39"/>
  <c r="FZ743" i="39"/>
  <c r="FZ623" i="39"/>
  <c r="CQ623" i="39"/>
  <c r="FZ642" i="39"/>
  <c r="CQ642" i="39"/>
  <c r="FZ663" i="39"/>
  <c r="CQ663" i="39"/>
  <c r="CQ689" i="39"/>
  <c r="FZ689" i="39"/>
  <c r="CQ719" i="39"/>
  <c r="FZ719" i="39"/>
  <c r="CQ803" i="39"/>
  <c r="FZ803" i="39"/>
  <c r="FZ635" i="39"/>
  <c r="CQ635" i="39"/>
  <c r="FZ657" i="39"/>
  <c r="CQ657" i="39"/>
  <c r="CQ686" i="39"/>
  <c r="FZ686" i="39"/>
  <c r="FZ716" i="39"/>
  <c r="CQ716" i="39"/>
  <c r="CQ772" i="39"/>
  <c r="FZ772" i="39"/>
  <c r="CQ827" i="39"/>
  <c r="FZ827" i="39"/>
  <c r="CQ673" i="39"/>
  <c r="FZ673" i="39"/>
  <c r="FZ692" i="39"/>
  <c r="CQ692" i="39"/>
  <c r="CQ707" i="39"/>
  <c r="FZ707" i="39"/>
  <c r="FZ722" i="39"/>
  <c r="CQ722" i="39"/>
  <c r="CQ737" i="39"/>
  <c r="FZ737" i="39"/>
  <c r="CQ756" i="39"/>
  <c r="FZ756" i="39"/>
  <c r="CQ771" i="39"/>
  <c r="FZ771" i="39"/>
  <c r="CQ790" i="39"/>
  <c r="FZ790" i="39"/>
  <c r="CQ833" i="39"/>
  <c r="FZ833" i="39"/>
  <c r="FZ640" i="39"/>
  <c r="CQ640" i="39"/>
  <c r="FZ656" i="39"/>
  <c r="CQ656" i="39"/>
  <c r="CQ672" i="39"/>
  <c r="FZ672" i="39"/>
  <c r="CQ687" i="39"/>
  <c r="FZ687" i="39"/>
  <c r="CQ702" i="39"/>
  <c r="FZ702" i="39"/>
  <c r="CQ717" i="39"/>
  <c r="FZ717" i="39"/>
  <c r="CQ736" i="39"/>
  <c r="FZ736" i="39"/>
  <c r="CQ751" i="39"/>
  <c r="FZ751" i="39"/>
  <c r="CQ766" i="39"/>
  <c r="FZ766" i="39"/>
  <c r="CQ782" i="39"/>
  <c r="FZ782" i="39"/>
  <c r="CQ808" i="39"/>
  <c r="FZ808" i="39"/>
  <c r="CQ906" i="39"/>
  <c r="FZ906" i="39"/>
  <c r="CQ739" i="39"/>
  <c r="FZ739" i="39"/>
  <c r="FZ754" i="39"/>
  <c r="CQ754" i="39"/>
  <c r="CQ769" i="39"/>
  <c r="FZ769" i="39"/>
  <c r="FZ796" i="39"/>
  <c r="CQ796" i="39"/>
  <c r="CQ838" i="39"/>
  <c r="FZ838" i="39"/>
  <c r="CQ787" i="39"/>
  <c r="FZ787" i="39"/>
  <c r="CQ802" i="39"/>
  <c r="FZ802" i="39"/>
  <c r="CQ817" i="39"/>
  <c r="FZ817" i="39"/>
  <c r="CQ837" i="39"/>
  <c r="FZ837" i="39"/>
  <c r="CQ886" i="39"/>
  <c r="FZ886" i="39"/>
  <c r="CQ793" i="39"/>
  <c r="FZ793" i="39"/>
  <c r="CQ812" i="39"/>
  <c r="FZ812" i="39"/>
  <c r="CQ830" i="39"/>
  <c r="FZ830" i="39"/>
  <c r="CQ853" i="39"/>
  <c r="FZ853" i="39"/>
  <c r="FZ882" i="39"/>
  <c r="CQ882" i="39"/>
  <c r="CQ940" i="39"/>
  <c r="FZ940" i="39"/>
  <c r="CQ834" i="39"/>
  <c r="FZ834" i="39"/>
  <c r="CQ865" i="39"/>
  <c r="FZ865" i="39"/>
  <c r="CQ913" i="39"/>
  <c r="FZ913" i="39"/>
  <c r="CQ828" i="39"/>
  <c r="FZ828" i="39"/>
  <c r="CQ844" i="39"/>
  <c r="FZ844" i="39"/>
  <c r="CQ864" i="39"/>
  <c r="FZ864" i="39"/>
  <c r="CQ885" i="39"/>
  <c r="FZ885" i="39"/>
  <c r="CQ910" i="39"/>
  <c r="FZ910" i="39"/>
  <c r="CQ848" i="39"/>
  <c r="FZ848" i="39"/>
  <c r="CQ862" i="39"/>
  <c r="FZ862" i="39"/>
  <c r="CQ884" i="39"/>
  <c r="FZ884" i="39"/>
  <c r="CQ909" i="39"/>
  <c r="FZ909" i="39"/>
  <c r="CQ904" i="39"/>
  <c r="FZ904" i="39"/>
  <c r="FZ922" i="39"/>
  <c r="CQ922" i="39"/>
  <c r="CQ955" i="39"/>
  <c r="FZ955" i="39"/>
  <c r="CQ854" i="39"/>
  <c r="FZ854" i="39"/>
  <c r="CQ871" i="39"/>
  <c r="FZ871" i="39"/>
  <c r="CQ887" i="39"/>
  <c r="FZ887" i="39"/>
  <c r="CQ903" i="39"/>
  <c r="FZ903" i="39"/>
  <c r="CQ921" i="39"/>
  <c r="FZ921" i="39"/>
  <c r="CQ942" i="39"/>
  <c r="FZ942" i="39"/>
  <c r="CQ928" i="39"/>
  <c r="FZ928" i="39"/>
  <c r="CQ944" i="39"/>
  <c r="FZ944" i="39"/>
  <c r="CQ965" i="39"/>
  <c r="FZ965" i="39"/>
  <c r="CQ977" i="39"/>
  <c r="FZ977" i="39"/>
  <c r="CQ953" i="39"/>
  <c r="FZ953" i="39"/>
  <c r="CQ981" i="39"/>
  <c r="FZ981" i="39"/>
  <c r="CQ980" i="39"/>
  <c r="FZ980" i="39"/>
  <c r="CQ943" i="39"/>
  <c r="FZ943" i="39"/>
  <c r="CQ959" i="39"/>
  <c r="FZ959" i="39"/>
  <c r="CQ988" i="39"/>
  <c r="FZ988" i="39"/>
  <c r="CQ979" i="39"/>
  <c r="FZ979" i="39"/>
  <c r="CQ973" i="39"/>
  <c r="FZ973" i="39"/>
  <c r="CQ997" i="39"/>
  <c r="FZ997" i="39"/>
  <c r="FZ994" i="39"/>
  <c r="CQ994" i="39"/>
  <c r="CQ990" i="39"/>
  <c r="FZ990" i="39"/>
  <c r="GB360" i="39"/>
  <c r="DM360" i="39"/>
  <c r="GB376" i="39"/>
  <c r="DM376" i="39"/>
  <c r="GB392" i="39"/>
  <c r="DM392" i="39"/>
  <c r="GB408" i="39"/>
  <c r="DM408" i="39"/>
  <c r="GB424" i="39"/>
  <c r="DM424" i="39"/>
  <c r="GB440" i="39"/>
  <c r="DM440" i="39"/>
  <c r="DM451" i="39"/>
  <c r="GB451" i="39"/>
  <c r="GB518" i="39"/>
  <c r="DM518" i="39"/>
  <c r="GB582" i="39"/>
  <c r="DM582" i="39"/>
  <c r="GB354" i="39"/>
  <c r="DM354" i="39"/>
  <c r="GB370" i="39"/>
  <c r="DM370" i="39"/>
  <c r="GB386" i="39"/>
  <c r="DM386" i="39"/>
  <c r="GB402" i="39"/>
  <c r="DM402" i="39"/>
  <c r="GB418" i="39"/>
  <c r="DM418" i="39"/>
  <c r="GB434" i="39"/>
  <c r="DM434" i="39"/>
  <c r="GB455" i="39"/>
  <c r="DM455" i="39"/>
  <c r="GB514" i="39"/>
  <c r="DM514" i="39"/>
  <c r="GB578" i="39"/>
  <c r="DM578" i="39"/>
  <c r="GB352" i="39"/>
  <c r="DM352" i="39"/>
  <c r="DL1005" i="39"/>
  <c r="GB368" i="39"/>
  <c r="DM368" i="39"/>
  <c r="GB384" i="39"/>
  <c r="DM384" i="39"/>
  <c r="GB400" i="39"/>
  <c r="DM400" i="39"/>
  <c r="DM416" i="39"/>
  <c r="GB416" i="39"/>
  <c r="GB432" i="39"/>
  <c r="DM432" i="39"/>
  <c r="GB449" i="39"/>
  <c r="DM449" i="39"/>
  <c r="GB494" i="39"/>
  <c r="DM494" i="39"/>
  <c r="GB558" i="39"/>
  <c r="DM558" i="39"/>
  <c r="GB616" i="39"/>
  <c r="DM616" i="39"/>
  <c r="GB465" i="39"/>
  <c r="DM465" i="39"/>
  <c r="GB481" i="39"/>
  <c r="DM481" i="39"/>
  <c r="GB497" i="39"/>
  <c r="DM497" i="39"/>
  <c r="GB513" i="39"/>
  <c r="DM513" i="39"/>
  <c r="GB529" i="39"/>
  <c r="DM529" i="39"/>
  <c r="GB545" i="39"/>
  <c r="DM545" i="39"/>
  <c r="GB561" i="39"/>
  <c r="DM561" i="39"/>
  <c r="GB577" i="39"/>
  <c r="DM577" i="39"/>
  <c r="GB593" i="39"/>
  <c r="DM593" i="39"/>
  <c r="GB608" i="39"/>
  <c r="DM608" i="39"/>
  <c r="DM676" i="39"/>
  <c r="GB676" i="39"/>
  <c r="GB460" i="39"/>
  <c r="DM460" i="39"/>
  <c r="GB476" i="39"/>
  <c r="DM476" i="39"/>
  <c r="GB492" i="39"/>
  <c r="DM492" i="39"/>
  <c r="GB508" i="39"/>
  <c r="DM508" i="39"/>
  <c r="GB524" i="39"/>
  <c r="DM524" i="39"/>
  <c r="GB540" i="39"/>
  <c r="DM540" i="39"/>
  <c r="GB556" i="39"/>
  <c r="DM556" i="39"/>
  <c r="GB572" i="39"/>
  <c r="DM572" i="39"/>
  <c r="GB588" i="39"/>
  <c r="DM588" i="39"/>
  <c r="GB604" i="39"/>
  <c r="DM604" i="39"/>
  <c r="GB647" i="39"/>
  <c r="DM647" i="39"/>
  <c r="DM706" i="39"/>
  <c r="GB706" i="39"/>
  <c r="GB463" i="39"/>
  <c r="DM463" i="39"/>
  <c r="GB479" i="39"/>
  <c r="DM479" i="39"/>
  <c r="GB495" i="39"/>
  <c r="DM495" i="39"/>
  <c r="GB511" i="39"/>
  <c r="DM511" i="39"/>
  <c r="GB527" i="39"/>
  <c r="DM527" i="39"/>
  <c r="GB543" i="39"/>
  <c r="DM543" i="39"/>
  <c r="GB559" i="39"/>
  <c r="DM559" i="39"/>
  <c r="GB575" i="39"/>
  <c r="DM575" i="39"/>
  <c r="GB591" i="39"/>
  <c r="DM591" i="39"/>
  <c r="DM611" i="39"/>
  <c r="GB611" i="39"/>
  <c r="DM677" i="39"/>
  <c r="GB677" i="39"/>
  <c r="DM806" i="39"/>
  <c r="GB806" i="39"/>
  <c r="GB622" i="39"/>
  <c r="DM622" i="39"/>
  <c r="GB640" i="39"/>
  <c r="DM640" i="39"/>
  <c r="GB661" i="39"/>
  <c r="DM661" i="39"/>
  <c r="DM692" i="39"/>
  <c r="GB692" i="39"/>
  <c r="DM714" i="39"/>
  <c r="GB714" i="39"/>
  <c r="DM766" i="39"/>
  <c r="GB766" i="39"/>
  <c r="GB629" i="39"/>
  <c r="DM629" i="39"/>
  <c r="GB649" i="39"/>
  <c r="DM649" i="39"/>
  <c r="DM683" i="39"/>
  <c r="GB683" i="39"/>
  <c r="DM713" i="39"/>
  <c r="GB713" i="39"/>
  <c r="DM760" i="39"/>
  <c r="GB760" i="39"/>
  <c r="GB624" i="39"/>
  <c r="DM624" i="39"/>
  <c r="GB643" i="39"/>
  <c r="DM643" i="39"/>
  <c r="GB664" i="39"/>
  <c r="DM664" i="39"/>
  <c r="DM699" i="39"/>
  <c r="GB699" i="39"/>
  <c r="DM755" i="39"/>
  <c r="GB755" i="39"/>
  <c r="DM890" i="39"/>
  <c r="GB890" i="39"/>
  <c r="DM680" i="39"/>
  <c r="GB680" i="39"/>
  <c r="DM695" i="39"/>
  <c r="GB695" i="39"/>
  <c r="DM710" i="39"/>
  <c r="GB710" i="39"/>
  <c r="DM725" i="39"/>
  <c r="GB725" i="39"/>
  <c r="DM744" i="39"/>
  <c r="GB744" i="39"/>
  <c r="DM759" i="39"/>
  <c r="GB759" i="39"/>
  <c r="DM774" i="39"/>
  <c r="GB774" i="39"/>
  <c r="DM794" i="39"/>
  <c r="GB794" i="39"/>
  <c r="GB634" i="39"/>
  <c r="DM634" i="39"/>
  <c r="GB650" i="39"/>
  <c r="DM650" i="39"/>
  <c r="GB666" i="39"/>
  <c r="DM666" i="39"/>
  <c r="DM681" i="39"/>
  <c r="GB681" i="39"/>
  <c r="DM700" i="39"/>
  <c r="GB700" i="39"/>
  <c r="DM715" i="39"/>
  <c r="GB715" i="39"/>
  <c r="DM730" i="39"/>
  <c r="GB730" i="39"/>
  <c r="DM745" i="39"/>
  <c r="GB745" i="39"/>
  <c r="DM764" i="39"/>
  <c r="GB764" i="39"/>
  <c r="DM779" i="39"/>
  <c r="GB779" i="39"/>
  <c r="DM801" i="39"/>
  <c r="GB801" i="39"/>
  <c r="DM850" i="39"/>
  <c r="GB850" i="39"/>
  <c r="DM733" i="39"/>
  <c r="GB733" i="39"/>
  <c r="DM752" i="39"/>
  <c r="GB752" i="39"/>
  <c r="DM767" i="39"/>
  <c r="GB767" i="39"/>
  <c r="DM783" i="39"/>
  <c r="GB783" i="39"/>
  <c r="DM809" i="39"/>
  <c r="GB809" i="39"/>
  <c r="DM858" i="39"/>
  <c r="GB858" i="39"/>
  <c r="DM785" i="39"/>
  <c r="GB785" i="39"/>
  <c r="DM804" i="39"/>
  <c r="GB804" i="39"/>
  <c r="DM820" i="39"/>
  <c r="GB820" i="39"/>
  <c r="DM839" i="39"/>
  <c r="GB839" i="39"/>
  <c r="DM883" i="39"/>
  <c r="GB883" i="39"/>
  <c r="DM979" i="39"/>
  <c r="GB979" i="39"/>
  <c r="DM799" i="39"/>
  <c r="GB799" i="39"/>
  <c r="DM814" i="39"/>
  <c r="GB814" i="39"/>
  <c r="DM837" i="39"/>
  <c r="GB837" i="39"/>
  <c r="DM879" i="39"/>
  <c r="GB879" i="39"/>
  <c r="DM817" i="39"/>
  <c r="GB817" i="39"/>
  <c r="DM836" i="39"/>
  <c r="GB836" i="39"/>
  <c r="DM867" i="39"/>
  <c r="GB867" i="39"/>
  <c r="DM915" i="39"/>
  <c r="GB915" i="39"/>
  <c r="DM824" i="39"/>
  <c r="GB824" i="39"/>
  <c r="DM838" i="39"/>
  <c r="GB838" i="39"/>
  <c r="DM853" i="39"/>
  <c r="GB853" i="39"/>
  <c r="DM871" i="39"/>
  <c r="GB871" i="39"/>
  <c r="DM892" i="39"/>
  <c r="GB892" i="39"/>
  <c r="DM921" i="39"/>
  <c r="GB921" i="39"/>
  <c r="DM846" i="39"/>
  <c r="GB846" i="39"/>
  <c r="DM870" i="39"/>
  <c r="GB870" i="39"/>
  <c r="DM891" i="39"/>
  <c r="GB891" i="39"/>
  <c r="DM931" i="39"/>
  <c r="GB931" i="39"/>
  <c r="DM902" i="39"/>
  <c r="GB902" i="39"/>
  <c r="DM919" i="39"/>
  <c r="GB919" i="39"/>
  <c r="DM953" i="39"/>
  <c r="GB953" i="39"/>
  <c r="DM861" i="39"/>
  <c r="GB861" i="39"/>
  <c r="DM877" i="39"/>
  <c r="GB877" i="39"/>
  <c r="DM893" i="39"/>
  <c r="GB893" i="39"/>
  <c r="DM909" i="39"/>
  <c r="GB909" i="39"/>
  <c r="DM928" i="39"/>
  <c r="GB928" i="39"/>
  <c r="DM918" i="39"/>
  <c r="GB918" i="39"/>
  <c r="DM935" i="39"/>
  <c r="GB935" i="39"/>
  <c r="DM962" i="39"/>
  <c r="GB962" i="39"/>
  <c r="DM980" i="39"/>
  <c r="GB980" i="39"/>
  <c r="DM952" i="39"/>
  <c r="GB952" i="39"/>
  <c r="DM983" i="39"/>
  <c r="GB983" i="39"/>
  <c r="DM960" i="39"/>
  <c r="GB960" i="39"/>
  <c r="DM933" i="39"/>
  <c r="GB933" i="39"/>
  <c r="DM951" i="39"/>
  <c r="GB951" i="39"/>
  <c r="DM965" i="39"/>
  <c r="GB965" i="39"/>
  <c r="DM968" i="39"/>
  <c r="GB968" i="39"/>
  <c r="DM988" i="39"/>
  <c r="GB988" i="39"/>
  <c r="DM986" i="39"/>
  <c r="GB986" i="39"/>
  <c r="DM990" i="39"/>
  <c r="GB990" i="39"/>
  <c r="DM987" i="39"/>
  <c r="GB987" i="39"/>
  <c r="GF355" i="39"/>
  <c r="FE355" i="39"/>
  <c r="GF371" i="39"/>
  <c r="FE371" i="39"/>
  <c r="GF387" i="39"/>
  <c r="FE387" i="39"/>
  <c r="GF403" i="39"/>
  <c r="FE403" i="39"/>
  <c r="GF419" i="39"/>
  <c r="FE419" i="39"/>
  <c r="GF435" i="39"/>
  <c r="FE435" i="39"/>
  <c r="GF450" i="39"/>
  <c r="FE450" i="39"/>
  <c r="GF490" i="39"/>
  <c r="FE490" i="39"/>
  <c r="GF554" i="39"/>
  <c r="FE554" i="39"/>
  <c r="GF656" i="39"/>
  <c r="FE656" i="39"/>
  <c r="GF364" i="39"/>
  <c r="FE364" i="39"/>
  <c r="GF380" i="39"/>
  <c r="FE380" i="39"/>
  <c r="FE396" i="39"/>
  <c r="GF396" i="39"/>
  <c r="GF412" i="39"/>
  <c r="FE412" i="39"/>
  <c r="GF428" i="39"/>
  <c r="FE428" i="39"/>
  <c r="GF448" i="39"/>
  <c r="FE448" i="39"/>
  <c r="GF486" i="39"/>
  <c r="FE486" i="39"/>
  <c r="GF550" i="39"/>
  <c r="FE550" i="39"/>
  <c r="GF608" i="39"/>
  <c r="FE608" i="39"/>
  <c r="GF352" i="39"/>
  <c r="FE352" i="39"/>
  <c r="FD1005" i="39"/>
  <c r="GF368" i="39"/>
  <c r="FE368" i="39"/>
  <c r="GF384" i="39"/>
  <c r="FE384" i="39"/>
  <c r="GF400" i="39"/>
  <c r="FE400" i="39"/>
  <c r="FE416" i="39"/>
  <c r="GF416" i="39"/>
  <c r="GF432" i="39"/>
  <c r="FE432" i="39"/>
  <c r="GF453" i="39"/>
  <c r="FE453" i="39"/>
  <c r="GF514" i="39"/>
  <c r="FE514" i="39"/>
  <c r="GF578" i="39"/>
  <c r="FE578" i="39"/>
  <c r="GF465" i="39"/>
  <c r="FE465" i="39"/>
  <c r="GF481" i="39"/>
  <c r="FE481" i="39"/>
  <c r="GF497" i="39"/>
  <c r="FE497" i="39"/>
  <c r="GF513" i="39"/>
  <c r="FE513" i="39"/>
  <c r="GF529" i="39"/>
  <c r="FE529" i="39"/>
  <c r="GF545" i="39"/>
  <c r="FE545" i="39"/>
  <c r="GF561" i="39"/>
  <c r="FE561" i="39"/>
  <c r="GF577" i="39"/>
  <c r="FE577" i="39"/>
  <c r="GF593" i="39"/>
  <c r="FE593" i="39"/>
  <c r="GF607" i="39"/>
  <c r="FE607" i="39"/>
  <c r="GF645" i="39"/>
  <c r="FE645" i="39"/>
  <c r="GF452" i="39"/>
  <c r="FE452" i="39"/>
  <c r="GF468" i="39"/>
  <c r="FE468" i="39"/>
  <c r="GF484" i="39"/>
  <c r="FE484" i="39"/>
  <c r="GF500" i="39"/>
  <c r="FE500" i="39"/>
  <c r="GF516" i="39"/>
  <c r="FE516" i="39"/>
  <c r="GF532" i="39"/>
  <c r="FE532" i="39"/>
  <c r="GF548" i="39"/>
  <c r="FE548" i="39"/>
  <c r="GF564" i="39"/>
  <c r="FE564" i="39"/>
  <c r="GF580" i="39"/>
  <c r="FE580" i="39"/>
  <c r="GF596" i="39"/>
  <c r="FE596" i="39"/>
  <c r="GF616" i="39"/>
  <c r="FE616" i="39"/>
  <c r="FE672" i="39"/>
  <c r="GF672" i="39"/>
  <c r="FE828" i="39"/>
  <c r="GF828" i="39"/>
  <c r="GF471" i="39"/>
  <c r="FE471" i="39"/>
  <c r="GF487" i="39"/>
  <c r="FE487" i="39"/>
  <c r="GF503" i="39"/>
  <c r="FE503" i="39"/>
  <c r="GF519" i="39"/>
  <c r="FE519" i="39"/>
  <c r="GF535" i="39"/>
  <c r="FE535" i="39"/>
  <c r="GF551" i="39"/>
  <c r="FE551" i="39"/>
  <c r="GF567" i="39"/>
  <c r="FE567" i="39"/>
  <c r="GF583" i="39"/>
  <c r="FE583" i="39"/>
  <c r="GF599" i="39"/>
  <c r="FE599" i="39"/>
  <c r="GF623" i="39"/>
  <c r="FE623" i="39"/>
  <c r="FE721" i="39"/>
  <c r="GF721" i="39"/>
  <c r="GF618" i="39"/>
  <c r="FE618" i="39"/>
  <c r="GF633" i="39"/>
  <c r="FE633" i="39"/>
  <c r="GF655" i="39"/>
  <c r="FE655" i="39"/>
  <c r="FE688" i="39"/>
  <c r="GF688" i="39"/>
  <c r="FE732" i="39"/>
  <c r="GF732" i="39"/>
  <c r="FE912" i="39"/>
  <c r="GF912" i="39"/>
  <c r="GF629" i="39"/>
  <c r="FE629" i="39"/>
  <c r="GF648" i="39"/>
  <c r="FE648" i="39"/>
  <c r="GF668" i="39"/>
  <c r="FE668" i="39"/>
  <c r="FE696" i="39"/>
  <c r="GF696" i="39"/>
  <c r="FE726" i="39"/>
  <c r="GF726" i="39"/>
  <c r="GF620" i="39"/>
  <c r="FE620" i="39"/>
  <c r="GF641" i="39"/>
  <c r="FE641" i="39"/>
  <c r="GF663" i="39"/>
  <c r="FE663" i="39"/>
  <c r="FE692" i="39"/>
  <c r="GF692" i="39"/>
  <c r="FE714" i="39"/>
  <c r="GF714" i="39"/>
  <c r="FE760" i="39"/>
  <c r="GF760" i="39"/>
  <c r="GF821" i="39"/>
  <c r="FE821" i="39"/>
  <c r="GF675" i="39"/>
  <c r="FE675" i="39"/>
  <c r="FE690" i="39"/>
  <c r="GF690" i="39"/>
  <c r="FE705" i="39"/>
  <c r="GF705" i="39"/>
  <c r="FE724" i="39"/>
  <c r="GF724" i="39"/>
  <c r="FE739" i="39"/>
  <c r="GF739" i="39"/>
  <c r="FE754" i="39"/>
  <c r="GF754" i="39"/>
  <c r="GF769" i="39"/>
  <c r="FE769" i="39"/>
  <c r="FE787" i="39"/>
  <c r="GF787" i="39"/>
  <c r="FE820" i="39"/>
  <c r="GF820" i="39"/>
  <c r="GF638" i="39"/>
  <c r="FE638" i="39"/>
  <c r="GF654" i="39"/>
  <c r="FE654" i="39"/>
  <c r="GF670" i="39"/>
  <c r="FE670" i="39"/>
  <c r="GF685" i="39"/>
  <c r="FE685" i="39"/>
  <c r="FE704" i="39"/>
  <c r="GF704" i="39"/>
  <c r="FE719" i="39"/>
  <c r="GF719" i="39"/>
  <c r="FE734" i="39"/>
  <c r="GF734" i="39"/>
  <c r="GF749" i="39"/>
  <c r="FE749" i="39"/>
  <c r="FE768" i="39"/>
  <c r="GF768" i="39"/>
  <c r="FE783" i="39"/>
  <c r="GF783" i="39"/>
  <c r="FE894" i="39"/>
  <c r="GF894" i="39"/>
  <c r="GF733" i="39"/>
  <c r="FE733" i="39"/>
  <c r="FE752" i="39"/>
  <c r="GF752" i="39"/>
  <c r="FE767" i="39"/>
  <c r="GF767" i="39"/>
  <c r="FE792" i="39"/>
  <c r="GF792" i="39"/>
  <c r="FE844" i="39"/>
  <c r="GF844" i="39"/>
  <c r="GF785" i="39"/>
  <c r="FE785" i="39"/>
  <c r="FE804" i="39"/>
  <c r="GF804" i="39"/>
  <c r="FE818" i="39"/>
  <c r="GF818" i="39"/>
  <c r="GF843" i="39"/>
  <c r="FE843" i="39"/>
  <c r="FE892" i="39"/>
  <c r="GF892" i="39"/>
  <c r="FE789" i="39"/>
  <c r="GF789" i="39"/>
  <c r="FE808" i="39"/>
  <c r="GF808" i="39"/>
  <c r="FE825" i="39"/>
  <c r="GF825" i="39"/>
  <c r="FE850" i="39"/>
  <c r="GF850" i="39"/>
  <c r="FE904" i="39"/>
  <c r="GF904" i="39"/>
  <c r="GF835" i="39"/>
  <c r="FE835" i="39"/>
  <c r="FE854" i="39"/>
  <c r="GF854" i="39"/>
  <c r="GF903" i="39"/>
  <c r="FE903" i="39"/>
  <c r="GF819" i="39"/>
  <c r="FE819" i="39"/>
  <c r="FE834" i="39"/>
  <c r="GF834" i="39"/>
  <c r="FE852" i="39"/>
  <c r="GF852" i="39"/>
  <c r="FE870" i="39"/>
  <c r="GF870" i="39"/>
  <c r="FE891" i="39"/>
  <c r="GF891" i="39"/>
  <c r="GF915" i="39"/>
  <c r="FE915" i="39"/>
  <c r="FE846" i="39"/>
  <c r="GF846" i="39"/>
  <c r="FE868" i="39"/>
  <c r="GF868" i="39"/>
  <c r="FE890" i="39"/>
  <c r="GF890" i="39"/>
  <c r="FE973" i="39"/>
  <c r="GF973" i="39"/>
  <c r="FE910" i="39"/>
  <c r="GF910" i="39"/>
  <c r="FE928" i="39"/>
  <c r="GF928" i="39"/>
  <c r="GF949" i="39"/>
  <c r="FE949" i="39"/>
  <c r="GF861" i="39"/>
  <c r="FE861" i="39"/>
  <c r="GF877" i="39"/>
  <c r="FE877" i="39"/>
  <c r="FE893" i="39"/>
  <c r="GF893" i="39"/>
  <c r="GF909" i="39"/>
  <c r="FE909" i="39"/>
  <c r="FE927" i="39"/>
  <c r="GF927" i="39"/>
  <c r="FE918" i="39"/>
  <c r="GF918" i="39"/>
  <c r="FE934" i="39"/>
  <c r="GF934" i="39"/>
  <c r="FE958" i="39"/>
  <c r="GF958" i="39"/>
  <c r="FE942" i="39"/>
  <c r="GF942" i="39"/>
  <c r="FE955" i="39"/>
  <c r="GF955" i="39"/>
  <c r="FE952" i="39"/>
  <c r="GF952" i="39"/>
  <c r="FE970" i="39"/>
  <c r="GF970" i="39"/>
  <c r="FE946" i="39"/>
  <c r="GF946" i="39"/>
  <c r="FE961" i="39"/>
  <c r="GF961" i="39"/>
  <c r="FE988" i="39"/>
  <c r="GF988" i="39"/>
  <c r="FE972" i="39"/>
  <c r="GF972" i="39"/>
  <c r="GF995" i="39"/>
  <c r="FE995" i="39"/>
  <c r="FE980" i="39"/>
  <c r="GF980" i="39"/>
  <c r="FE979" i="39"/>
  <c r="GF979" i="39"/>
  <c r="FE996" i="39"/>
  <c r="GF996" i="39"/>
  <c r="FE992" i="39"/>
  <c r="GF992" i="39"/>
  <c r="FS561" i="39"/>
  <c r="GI561" i="39"/>
  <c r="GJ561" i="39" s="1"/>
  <c r="F561" i="39" s="1"/>
  <c r="GD492" i="39"/>
  <c r="EI492" i="39"/>
  <c r="GA445" i="39"/>
  <c r="DB445" i="39"/>
  <c r="FW409" i="39"/>
  <c r="BJ409" i="39"/>
  <c r="FS382" i="39"/>
  <c r="GI382" i="39"/>
  <c r="GJ382" i="39" s="1"/>
  <c r="F382" i="39" s="1"/>
  <c r="GC352" i="39"/>
  <c r="DX352" i="39"/>
  <c r="N111" i="58"/>
  <c r="M112" i="58"/>
  <c r="FS348" i="39"/>
  <c r="GI348" i="39"/>
  <c r="GJ348" i="39" s="1"/>
  <c r="F348" i="39" s="1"/>
  <c r="R332" i="39"/>
  <c r="FS332" i="39"/>
  <c r="GI332" i="39"/>
  <c r="GJ332" i="39" s="1"/>
  <c r="F332" i="39" s="1"/>
  <c r="FS316" i="39"/>
  <c r="GI316" i="39"/>
  <c r="GJ316" i="39" s="1"/>
  <c r="F316" i="39" s="1"/>
  <c r="FS300" i="39"/>
  <c r="GI300" i="39"/>
  <c r="GJ300" i="39" s="1"/>
  <c r="F300" i="39" s="1"/>
  <c r="FS284" i="39"/>
  <c r="GI284" i="39"/>
  <c r="GJ284" i="39" s="1"/>
  <c r="F284" i="39" s="1"/>
  <c r="R268" i="39"/>
  <c r="FS268" i="39"/>
  <c r="GI268" i="39"/>
  <c r="GJ268" i="39" s="1"/>
  <c r="F268" i="39" s="1"/>
  <c r="FS252" i="39"/>
  <c r="GI252" i="39"/>
  <c r="GJ252" i="39" s="1"/>
  <c r="F252" i="39" s="1"/>
  <c r="FS236" i="39"/>
  <c r="GI236" i="39"/>
  <c r="GJ236" i="39" s="1"/>
  <c r="F236" i="39" s="1"/>
  <c r="FS204" i="39"/>
  <c r="GI204" i="39"/>
  <c r="GJ204" i="39" s="1"/>
  <c r="F204" i="39" s="1"/>
  <c r="R172" i="39"/>
  <c r="FS172" i="39"/>
  <c r="GI172" i="39"/>
  <c r="GJ172" i="39" s="1"/>
  <c r="F172" i="39" s="1"/>
  <c r="R140" i="39"/>
  <c r="FS140" i="39"/>
  <c r="GI140" i="39"/>
  <c r="GJ140" i="39" s="1"/>
  <c r="F140" i="39" s="1"/>
  <c r="FS108" i="39"/>
  <c r="R108" i="39" s="1"/>
  <c r="GI108" i="39"/>
  <c r="GJ108" i="39" s="1"/>
  <c r="F108" i="39" s="1"/>
  <c r="FS76" i="39"/>
  <c r="GI76" i="39"/>
  <c r="GJ76" i="39" s="1"/>
  <c r="F76" i="39" s="1"/>
  <c r="FS44" i="39"/>
  <c r="R44" i="39" s="1"/>
  <c r="GI44" i="39"/>
  <c r="GJ44" i="39" s="1"/>
  <c r="F44" i="39" s="1"/>
  <c r="O24" i="47" s="1"/>
  <c r="P24" i="47" s="1"/>
  <c r="FS12" i="39"/>
  <c r="GI12" i="39"/>
  <c r="GJ12" i="39" s="1"/>
  <c r="F12" i="39" s="1"/>
  <c r="R12" i="39"/>
  <c r="GC411" i="39"/>
  <c r="DX411" i="39"/>
  <c r="GC523" i="39"/>
  <c r="DX523" i="39"/>
  <c r="GC385" i="39"/>
  <c r="DX385" i="39"/>
  <c r="GC454" i="39"/>
  <c r="DX454" i="39"/>
  <c r="GC358" i="39"/>
  <c r="DX358" i="39"/>
  <c r="GC422" i="39"/>
  <c r="DX422" i="39"/>
  <c r="GC356" i="39"/>
  <c r="DX356" i="39"/>
  <c r="GC372" i="39"/>
  <c r="DX372" i="39"/>
  <c r="GC388" i="39"/>
  <c r="DX388" i="39"/>
  <c r="GC404" i="39"/>
  <c r="DX404" i="39"/>
  <c r="GC420" i="39"/>
  <c r="DX420" i="39"/>
  <c r="GC436" i="39"/>
  <c r="DX436" i="39"/>
  <c r="GC452" i="39"/>
  <c r="DX452" i="39"/>
  <c r="GC519" i="39"/>
  <c r="DX519" i="39"/>
  <c r="GC583" i="39"/>
  <c r="DX583" i="39"/>
  <c r="GC355" i="39"/>
  <c r="DX355" i="39"/>
  <c r="GC371" i="39"/>
  <c r="DX371" i="39"/>
  <c r="GC387" i="39"/>
  <c r="DX387" i="39"/>
  <c r="GC403" i="39"/>
  <c r="DX403" i="39"/>
  <c r="GC419" i="39"/>
  <c r="DX419" i="39"/>
  <c r="GC435" i="39"/>
  <c r="DX435" i="39"/>
  <c r="GC445" i="39"/>
  <c r="DX445" i="39"/>
  <c r="GC499" i="39"/>
  <c r="DX499" i="39"/>
  <c r="GC563" i="39"/>
  <c r="DX563" i="39"/>
  <c r="GC354" i="39"/>
  <c r="DX354" i="39"/>
  <c r="GC370" i="39"/>
  <c r="DX370" i="39"/>
  <c r="GC386" i="39"/>
  <c r="DX386" i="39"/>
  <c r="GC402" i="39"/>
  <c r="DX402" i="39"/>
  <c r="GC418" i="39"/>
  <c r="DX418" i="39"/>
  <c r="DX434" i="39"/>
  <c r="GC434" i="39"/>
  <c r="GC463" i="39"/>
  <c r="DX463" i="39"/>
  <c r="GC527" i="39"/>
  <c r="DX527" i="39"/>
  <c r="GC591" i="39"/>
  <c r="DX591" i="39"/>
  <c r="GC458" i="39"/>
  <c r="DX458" i="39"/>
  <c r="DX474" i="39"/>
  <c r="GC474" i="39"/>
  <c r="GC490" i="39"/>
  <c r="DX490" i="39"/>
  <c r="GC506" i="39"/>
  <c r="DX506" i="39"/>
  <c r="GC522" i="39"/>
  <c r="DX522" i="39"/>
  <c r="GC538" i="39"/>
  <c r="DX538" i="39"/>
  <c r="GC554" i="39"/>
  <c r="DX554" i="39"/>
  <c r="GC570" i="39"/>
  <c r="DX570" i="39"/>
  <c r="GC586" i="39"/>
  <c r="DX586" i="39"/>
  <c r="GC602" i="39"/>
  <c r="DX602" i="39"/>
  <c r="GC616" i="39"/>
  <c r="DX616" i="39"/>
  <c r="DX678" i="39"/>
  <c r="GC678" i="39"/>
  <c r="DX771" i="39"/>
  <c r="GC771" i="39"/>
  <c r="GC453" i="39"/>
  <c r="DX453" i="39"/>
  <c r="GC469" i="39"/>
  <c r="DX469" i="39"/>
  <c r="GC485" i="39"/>
  <c r="DX485" i="39"/>
  <c r="GC501" i="39"/>
  <c r="DX501" i="39"/>
  <c r="GC517" i="39"/>
  <c r="DX517" i="39"/>
  <c r="GC533" i="39"/>
  <c r="DX533" i="39"/>
  <c r="GC549" i="39"/>
  <c r="DX549" i="39"/>
  <c r="GC565" i="39"/>
  <c r="DX565" i="39"/>
  <c r="GC581" i="39"/>
  <c r="DX581" i="39"/>
  <c r="GC597" i="39"/>
  <c r="DX597" i="39"/>
  <c r="GC613" i="39"/>
  <c r="DX613" i="39"/>
  <c r="DX787" i="39"/>
  <c r="GC787" i="39"/>
  <c r="GC468" i="39"/>
  <c r="DX468" i="39"/>
  <c r="GC484" i="39"/>
  <c r="DX484" i="39"/>
  <c r="GC500" i="39"/>
  <c r="DX500" i="39"/>
  <c r="GC516" i="39"/>
  <c r="DX516" i="39"/>
  <c r="GC532" i="39"/>
  <c r="DX532" i="39"/>
  <c r="GC548" i="39"/>
  <c r="DX548" i="39"/>
  <c r="GC564" i="39"/>
  <c r="DX564" i="39"/>
  <c r="GC580" i="39"/>
  <c r="DX580" i="39"/>
  <c r="GC596" i="39"/>
  <c r="DX596" i="39"/>
  <c r="GC620" i="39"/>
  <c r="DX620" i="39"/>
  <c r="GC611" i="39"/>
  <c r="DX611" i="39"/>
  <c r="GC627" i="39"/>
  <c r="DX627" i="39"/>
  <c r="GC646" i="39"/>
  <c r="DX646" i="39"/>
  <c r="GC666" i="39"/>
  <c r="DX666" i="39"/>
  <c r="DX704" i="39"/>
  <c r="GC704" i="39"/>
  <c r="GC729" i="39"/>
  <c r="DX729" i="39"/>
  <c r="DX798" i="39"/>
  <c r="GC798" i="39"/>
  <c r="GC626" i="39"/>
  <c r="DX626" i="39"/>
  <c r="GC645" i="39"/>
  <c r="DX645" i="39"/>
  <c r="GC665" i="39"/>
  <c r="DX665" i="39"/>
  <c r="DX693" i="39"/>
  <c r="GC693" i="39"/>
  <c r="DX722" i="39"/>
  <c r="GC722" i="39"/>
  <c r="DX809" i="39"/>
  <c r="GC809" i="39"/>
  <c r="GC629" i="39"/>
  <c r="DX629" i="39"/>
  <c r="GC649" i="39"/>
  <c r="DX649" i="39"/>
  <c r="DX679" i="39"/>
  <c r="GC679" i="39"/>
  <c r="DX708" i="39"/>
  <c r="GC708" i="39"/>
  <c r="DX756" i="39"/>
  <c r="GC756" i="39"/>
  <c r="DX672" i="39"/>
  <c r="GC672" i="39"/>
  <c r="DX687" i="39"/>
  <c r="GC687" i="39"/>
  <c r="DX702" i="39"/>
  <c r="GC702" i="39"/>
  <c r="DX717" i="39"/>
  <c r="GC717" i="39"/>
  <c r="DX736" i="39"/>
  <c r="GC736" i="39"/>
  <c r="DX751" i="39"/>
  <c r="GC751" i="39"/>
  <c r="DX766" i="39"/>
  <c r="GC766" i="39"/>
  <c r="DX781" i="39"/>
  <c r="GC781" i="39"/>
  <c r="DX823" i="39"/>
  <c r="GC823" i="39"/>
  <c r="DX909" i="39"/>
  <c r="GC909" i="39"/>
  <c r="GC647" i="39"/>
  <c r="DX647" i="39"/>
  <c r="GC663" i="39"/>
  <c r="DX663" i="39"/>
  <c r="DX680" i="39"/>
  <c r="GC680" i="39"/>
  <c r="DX695" i="39"/>
  <c r="GC695" i="39"/>
  <c r="DX710" i="39"/>
  <c r="GC710" i="39"/>
  <c r="DX725" i="39"/>
  <c r="GC725" i="39"/>
  <c r="DX744" i="39"/>
  <c r="GC744" i="39"/>
  <c r="DX759" i="39"/>
  <c r="GC759" i="39"/>
  <c r="DX774" i="39"/>
  <c r="GC774" i="39"/>
  <c r="DX794" i="39"/>
  <c r="GC794" i="39"/>
  <c r="DX880" i="39"/>
  <c r="GC880" i="39"/>
  <c r="DX738" i="39"/>
  <c r="GC738" i="39"/>
  <c r="GC753" i="39"/>
  <c r="DX753" i="39"/>
  <c r="DX772" i="39"/>
  <c r="GC772" i="39"/>
  <c r="DX788" i="39"/>
  <c r="GC788" i="39"/>
  <c r="DX810" i="39"/>
  <c r="GC810" i="39"/>
  <c r="DX778" i="39"/>
  <c r="GC778" i="39"/>
  <c r="DX793" i="39"/>
  <c r="GC793" i="39"/>
  <c r="DX812" i="39"/>
  <c r="GC812" i="39"/>
  <c r="DX834" i="39"/>
  <c r="GC834" i="39"/>
  <c r="DX863" i="39"/>
  <c r="GC863" i="39"/>
  <c r="DX908" i="39"/>
  <c r="GC908" i="39"/>
  <c r="DX800" i="39"/>
  <c r="GC800" i="39"/>
  <c r="DX815" i="39"/>
  <c r="GC815" i="39"/>
  <c r="DX846" i="39"/>
  <c r="GC846" i="39"/>
  <c r="DX891" i="39"/>
  <c r="GC891" i="39"/>
  <c r="DX937" i="39"/>
  <c r="GC937" i="39"/>
  <c r="DX826" i="39"/>
  <c r="GC826" i="39"/>
  <c r="GC845" i="39"/>
  <c r="DX845" i="39"/>
  <c r="GC889" i="39"/>
  <c r="DX889" i="39"/>
  <c r="DX964" i="39"/>
  <c r="GC964" i="39"/>
  <c r="DX827" i="39"/>
  <c r="GC827" i="39"/>
  <c r="DX843" i="39"/>
  <c r="GC843" i="39"/>
  <c r="GC861" i="39"/>
  <c r="DX861" i="39"/>
  <c r="DX883" i="39"/>
  <c r="GC883" i="39"/>
  <c r="DX905" i="39"/>
  <c r="GC905" i="39"/>
  <c r="DX838" i="39"/>
  <c r="GC838" i="39"/>
  <c r="GC853" i="39"/>
  <c r="DX853" i="39"/>
  <c r="DX871" i="39"/>
  <c r="GC871" i="39"/>
  <c r="DX892" i="39"/>
  <c r="GC892" i="39"/>
  <c r="GC921" i="39"/>
  <c r="DX921" i="39"/>
  <c r="DX965" i="39"/>
  <c r="GC965" i="39"/>
  <c r="DX903" i="39"/>
  <c r="GC903" i="39"/>
  <c r="GC925" i="39"/>
  <c r="DX925" i="39"/>
  <c r="DX862" i="39"/>
  <c r="GC862" i="39"/>
  <c r="DX878" i="39"/>
  <c r="GC878" i="39"/>
  <c r="DX894" i="39"/>
  <c r="GC894" i="39"/>
  <c r="DX910" i="39"/>
  <c r="GC910" i="39"/>
  <c r="DX929" i="39"/>
  <c r="GC929" i="39"/>
  <c r="DX915" i="39"/>
  <c r="GC915" i="39"/>
  <c r="DX931" i="39"/>
  <c r="GC931" i="39"/>
  <c r="DX970" i="39"/>
  <c r="GC970" i="39"/>
  <c r="DX950" i="39"/>
  <c r="GC950" i="39"/>
  <c r="DX979" i="39"/>
  <c r="GC979" i="39"/>
  <c r="DX961" i="39"/>
  <c r="GC961" i="39"/>
  <c r="DX934" i="39"/>
  <c r="GC934" i="39"/>
  <c r="DX952" i="39"/>
  <c r="GC952" i="39"/>
  <c r="DX966" i="39"/>
  <c r="GC966" i="39"/>
  <c r="DX994" i="39"/>
  <c r="GC994" i="39"/>
  <c r="DX990" i="39"/>
  <c r="GC990" i="39"/>
  <c r="DX987" i="39"/>
  <c r="GC987" i="39"/>
  <c r="DX986" i="39"/>
  <c r="GC986" i="39"/>
  <c r="DX983" i="39"/>
  <c r="GC983" i="39"/>
  <c r="DX997" i="39"/>
  <c r="GC997" i="39"/>
  <c r="GE414" i="39"/>
  <c r="ET414" i="39"/>
  <c r="GE366" i="39"/>
  <c r="ET366" i="39"/>
  <c r="GE430" i="39"/>
  <c r="ET430" i="39"/>
  <c r="GE360" i="39"/>
  <c r="ET360" i="39"/>
  <c r="GE424" i="39"/>
  <c r="ET424" i="39"/>
  <c r="GE461" i="39"/>
  <c r="ET461" i="39"/>
  <c r="GE359" i="39"/>
  <c r="ET359" i="39"/>
  <c r="GE375" i="39"/>
  <c r="ET375" i="39"/>
  <c r="GE391" i="39"/>
  <c r="ET391" i="39"/>
  <c r="GE407" i="39"/>
  <c r="ET407" i="39"/>
  <c r="ET423" i="39"/>
  <c r="GE423" i="39"/>
  <c r="GE439" i="39"/>
  <c r="ET439" i="39"/>
  <c r="GE457" i="39"/>
  <c r="ET457" i="39"/>
  <c r="GE521" i="39"/>
  <c r="ET521" i="39"/>
  <c r="GE585" i="39"/>
  <c r="ET585" i="39"/>
  <c r="GE352" i="39"/>
  <c r="ET352" i="39"/>
  <c r="GE368" i="39"/>
  <c r="ET368" i="39"/>
  <c r="GE384" i="39"/>
  <c r="ET384" i="39"/>
  <c r="GE400" i="39"/>
  <c r="ET400" i="39"/>
  <c r="GE416" i="39"/>
  <c r="ET416" i="39"/>
  <c r="GE432" i="39"/>
  <c r="ET432" i="39"/>
  <c r="GE453" i="39"/>
  <c r="ET453" i="39"/>
  <c r="GE517" i="39"/>
  <c r="ET517" i="39"/>
  <c r="GE581" i="39"/>
  <c r="ET581" i="39"/>
  <c r="GE356" i="39"/>
  <c r="ET356" i="39"/>
  <c r="GE372" i="39"/>
  <c r="ET372" i="39"/>
  <c r="GE388" i="39"/>
  <c r="ET388" i="39"/>
  <c r="GE404" i="39"/>
  <c r="ET404" i="39"/>
  <c r="GE420" i="39"/>
  <c r="ET420" i="39"/>
  <c r="GE436" i="39"/>
  <c r="ET436" i="39"/>
  <c r="GE445" i="39"/>
  <c r="ET445" i="39"/>
  <c r="GE497" i="39"/>
  <c r="ET497" i="39"/>
  <c r="GE561" i="39"/>
  <c r="ET561" i="39"/>
  <c r="GE618" i="39"/>
  <c r="ET618" i="39"/>
  <c r="GE460" i="39"/>
  <c r="ET460" i="39"/>
  <c r="GE476" i="39"/>
  <c r="ET476" i="39"/>
  <c r="GE492" i="39"/>
  <c r="ET492" i="39"/>
  <c r="GE508" i="39"/>
  <c r="ET508" i="39"/>
  <c r="GE524" i="39"/>
  <c r="ET524" i="39"/>
  <c r="GE540" i="39"/>
  <c r="ET540" i="39"/>
  <c r="GE556" i="39"/>
  <c r="ET556" i="39"/>
  <c r="GE572" i="39"/>
  <c r="ET572" i="39"/>
  <c r="GE588" i="39"/>
  <c r="ET588" i="39"/>
  <c r="GE604" i="39"/>
  <c r="ET604" i="39"/>
  <c r="GE680" i="39"/>
  <c r="ET680" i="39"/>
  <c r="ET754" i="39"/>
  <c r="GE754" i="39"/>
  <c r="GE459" i="39"/>
  <c r="ET459" i="39"/>
  <c r="GE475" i="39"/>
  <c r="ET475" i="39"/>
  <c r="GE491" i="39"/>
  <c r="ET491" i="39"/>
  <c r="GE507" i="39"/>
  <c r="ET507" i="39"/>
  <c r="GE523" i="39"/>
  <c r="ET523" i="39"/>
  <c r="GE539" i="39"/>
  <c r="ET539" i="39"/>
  <c r="GE555" i="39"/>
  <c r="ET555" i="39"/>
  <c r="GE571" i="39"/>
  <c r="ET571" i="39"/>
  <c r="GE587" i="39"/>
  <c r="ET587" i="39"/>
  <c r="GE603" i="39"/>
  <c r="ET603" i="39"/>
  <c r="GE634" i="39"/>
  <c r="ET634" i="39"/>
  <c r="GE462" i="39"/>
  <c r="ET462" i="39"/>
  <c r="GE478" i="39"/>
  <c r="ET478" i="39"/>
  <c r="GE494" i="39"/>
  <c r="ET494" i="39"/>
  <c r="GE510" i="39"/>
  <c r="ET510" i="39"/>
  <c r="GE526" i="39"/>
  <c r="ET526" i="39"/>
  <c r="GE542" i="39"/>
  <c r="ET542" i="39"/>
  <c r="GE558" i="39"/>
  <c r="ET558" i="39"/>
  <c r="GE574" i="39"/>
  <c r="ET574" i="39"/>
  <c r="GE590" i="39"/>
  <c r="ET590" i="39"/>
  <c r="GE606" i="39"/>
  <c r="ET606" i="39"/>
  <c r="GE650" i="39"/>
  <c r="ET650" i="39"/>
  <c r="GE613" i="39"/>
  <c r="ET613" i="39"/>
  <c r="GE629" i="39"/>
  <c r="ET629" i="39"/>
  <c r="GE648" i="39"/>
  <c r="ET648" i="39"/>
  <c r="GE668" i="39"/>
  <c r="ET668" i="39"/>
  <c r="GE696" i="39"/>
  <c r="ET696" i="39"/>
  <c r="ET731" i="39"/>
  <c r="GE731" i="39"/>
  <c r="GE616" i="39"/>
  <c r="ET616" i="39"/>
  <c r="GE636" i="39"/>
  <c r="ET636" i="39"/>
  <c r="GE658" i="39"/>
  <c r="ET658" i="39"/>
  <c r="ET686" i="39"/>
  <c r="GE686" i="39"/>
  <c r="ET716" i="39"/>
  <c r="GE716" i="39"/>
  <c r="ET746" i="39"/>
  <c r="GE746" i="39"/>
  <c r="GE811" i="39"/>
  <c r="ET811" i="39"/>
  <c r="GE627" i="39"/>
  <c r="ET627" i="39"/>
  <c r="GE646" i="39"/>
  <c r="ET646" i="39"/>
  <c r="GE672" i="39"/>
  <c r="ET672" i="39"/>
  <c r="GE711" i="39"/>
  <c r="ET711" i="39"/>
  <c r="GE759" i="39"/>
  <c r="ET759" i="39"/>
  <c r="GE670" i="39"/>
  <c r="ET670" i="39"/>
  <c r="GE685" i="39"/>
  <c r="ET685" i="39"/>
  <c r="GE704" i="39"/>
  <c r="ET704" i="39"/>
  <c r="GE719" i="39"/>
  <c r="ET719" i="39"/>
  <c r="ET734" i="39"/>
  <c r="GE734" i="39"/>
  <c r="GE749" i="39"/>
  <c r="ET749" i="39"/>
  <c r="ET768" i="39"/>
  <c r="GE768" i="39"/>
  <c r="GE783" i="39"/>
  <c r="ET783" i="39"/>
  <c r="GE843" i="39"/>
  <c r="ET843" i="39"/>
  <c r="GE637" i="39"/>
  <c r="ET637" i="39"/>
  <c r="GE653" i="39"/>
  <c r="ET653" i="39"/>
  <c r="GE669" i="39"/>
  <c r="ET669" i="39"/>
  <c r="GE688" i="39"/>
  <c r="ET688" i="39"/>
  <c r="GE703" i="39"/>
  <c r="ET703" i="39"/>
  <c r="ET718" i="39"/>
  <c r="GE718" i="39"/>
  <c r="GE733" i="39"/>
  <c r="ET733" i="39"/>
  <c r="ET752" i="39"/>
  <c r="GE752" i="39"/>
  <c r="GE767" i="39"/>
  <c r="ET767" i="39"/>
  <c r="ET796" i="39"/>
  <c r="GE796" i="39"/>
  <c r="GE819" i="39"/>
  <c r="ET819" i="39"/>
  <c r="ET736" i="39"/>
  <c r="GE736" i="39"/>
  <c r="GE751" i="39"/>
  <c r="ET751" i="39"/>
  <c r="ET766" i="39"/>
  <c r="GE766" i="39"/>
  <c r="GE781" i="39"/>
  <c r="ET781" i="39"/>
  <c r="GE801" i="39"/>
  <c r="ET801" i="39"/>
  <c r="ET780" i="39"/>
  <c r="GE780" i="39"/>
  <c r="GE795" i="39"/>
  <c r="ET795" i="39"/>
  <c r="GE810" i="39"/>
  <c r="ET810" i="39"/>
  <c r="GE831" i="39"/>
  <c r="ET831" i="39"/>
  <c r="GE853" i="39"/>
  <c r="ET853" i="39"/>
  <c r="GE910" i="39"/>
  <c r="ET910" i="39"/>
  <c r="ET792" i="39"/>
  <c r="GE792" i="39"/>
  <c r="GE807" i="39"/>
  <c r="ET807" i="39"/>
  <c r="ET822" i="39"/>
  <c r="GE822" i="39"/>
  <c r="ET848" i="39"/>
  <c r="GE848" i="39"/>
  <c r="GE866" i="39"/>
  <c r="ET866" i="39"/>
  <c r="GE919" i="39"/>
  <c r="ET919" i="39"/>
  <c r="GE821" i="39"/>
  <c r="ET821" i="39"/>
  <c r="GE847" i="39"/>
  <c r="ET847" i="39"/>
  <c r="GE891" i="39"/>
  <c r="ET891" i="39"/>
  <c r="GE823" i="39"/>
  <c r="ET823" i="39"/>
  <c r="ET837" i="39"/>
  <c r="GE837" i="39"/>
  <c r="GE858" i="39"/>
  <c r="ET858" i="39"/>
  <c r="ET879" i="39"/>
  <c r="GE879" i="39"/>
  <c r="GE899" i="39"/>
  <c r="ET899" i="39"/>
  <c r="ET946" i="39"/>
  <c r="GE946" i="39"/>
  <c r="GE845" i="39"/>
  <c r="ET845" i="39"/>
  <c r="ET862" i="39"/>
  <c r="GE862" i="39"/>
  <c r="GE883" i="39"/>
  <c r="ET883" i="39"/>
  <c r="GE906" i="39"/>
  <c r="ET906" i="39"/>
  <c r="ET928" i="39"/>
  <c r="GE928" i="39"/>
  <c r="GE897" i="39"/>
  <c r="ET897" i="39"/>
  <c r="ET913" i="39"/>
  <c r="GE913" i="39"/>
  <c r="GE965" i="39"/>
  <c r="ET965" i="39"/>
  <c r="ET860" i="39"/>
  <c r="GE860" i="39"/>
  <c r="GE876" i="39"/>
  <c r="ET876" i="39"/>
  <c r="ET892" i="39"/>
  <c r="GE892" i="39"/>
  <c r="GE908" i="39"/>
  <c r="ET908" i="39"/>
  <c r="ET926" i="39"/>
  <c r="GE926" i="39"/>
  <c r="ET972" i="39"/>
  <c r="GE972" i="39"/>
  <c r="GE929" i="39"/>
  <c r="ET929" i="39"/>
  <c r="ET952" i="39"/>
  <c r="GE952" i="39"/>
  <c r="GE941" i="39"/>
  <c r="ET941" i="39"/>
  <c r="ET1000" i="39"/>
  <c r="GE1000" i="39"/>
  <c r="ET968" i="39"/>
  <c r="GE968" i="39"/>
  <c r="GE936" i="39"/>
  <c r="ET936" i="39"/>
  <c r="ET950" i="39"/>
  <c r="GE950" i="39"/>
  <c r="ET976" i="39"/>
  <c r="GE976" i="39"/>
  <c r="ET996" i="39"/>
  <c r="GE996" i="39"/>
  <c r="ET982" i="39"/>
  <c r="GE982" i="39"/>
  <c r="ET974" i="39"/>
  <c r="GE974" i="39"/>
  <c r="ET988" i="39"/>
  <c r="GE988" i="39"/>
  <c r="ET980" i="39"/>
  <c r="GE980" i="39"/>
  <c r="ET993" i="39"/>
  <c r="GE993" i="39"/>
  <c r="GA569" i="39"/>
  <c r="DB569" i="39"/>
  <c r="AN444" i="39"/>
  <c r="FU444" i="39"/>
  <c r="FW408" i="39"/>
  <c r="BJ408" i="39"/>
  <c r="FU385" i="39"/>
  <c r="AN385" i="39"/>
  <c r="FS376" i="39"/>
  <c r="GI376" i="39"/>
  <c r="GJ376" i="39" s="1"/>
  <c r="F376" i="39" s="1"/>
  <c r="FS440" i="39"/>
  <c r="GI440" i="39"/>
  <c r="GJ440" i="39" s="1"/>
  <c r="F440" i="39" s="1"/>
  <c r="FS7" i="39"/>
  <c r="R7" i="39" s="1"/>
  <c r="Q1005" i="39"/>
  <c r="GI7" i="39"/>
  <c r="GJ7" i="39" s="1"/>
  <c r="F7" i="39" s="1"/>
  <c r="O9" i="47" s="1"/>
  <c r="P9" i="47" s="1"/>
  <c r="FS15" i="39"/>
  <c r="R15" i="39" s="1"/>
  <c r="GI15" i="39"/>
  <c r="GJ15" i="39" s="1"/>
  <c r="F15" i="39" s="1"/>
  <c r="O23" i="47" s="1"/>
  <c r="P23" i="47" s="1"/>
  <c r="FS23" i="39"/>
  <c r="R23" i="39" s="1"/>
  <c r="GI23" i="39"/>
  <c r="GJ23" i="39" s="1"/>
  <c r="F23" i="39" s="1"/>
  <c r="FS31" i="39"/>
  <c r="GI31" i="39"/>
  <c r="GJ31" i="39" s="1"/>
  <c r="F31" i="39" s="1"/>
  <c r="FS39" i="39"/>
  <c r="GI39" i="39"/>
  <c r="GJ39" i="39" s="1"/>
  <c r="F39" i="39" s="1"/>
  <c r="FS47" i="39"/>
  <c r="R47" i="39" s="1"/>
  <c r="GI47" i="39"/>
  <c r="GJ47" i="39" s="1"/>
  <c r="F47" i="39" s="1"/>
  <c r="O22" i="47" s="1"/>
  <c r="P22" i="47" s="1"/>
  <c r="FS55" i="39"/>
  <c r="GI55" i="39"/>
  <c r="GJ55" i="39" s="1"/>
  <c r="F55" i="39" s="1"/>
  <c r="R55" i="39"/>
  <c r="FS63" i="39"/>
  <c r="R63" i="39" s="1"/>
  <c r="GI63" i="39"/>
  <c r="GJ63" i="39" s="1"/>
  <c r="F63" i="39" s="1"/>
  <c r="FS71" i="39"/>
  <c r="GI71" i="39"/>
  <c r="GJ71" i="39" s="1"/>
  <c r="F71" i="39" s="1"/>
  <c r="FS79" i="39"/>
  <c r="R79" i="39" s="1"/>
  <c r="GI79" i="39"/>
  <c r="GJ79" i="39" s="1"/>
  <c r="F79" i="39" s="1"/>
  <c r="FS87" i="39"/>
  <c r="R87" i="39"/>
  <c r="GI87" i="39"/>
  <c r="GJ87" i="39" s="1"/>
  <c r="F87" i="39" s="1"/>
  <c r="FS95" i="39"/>
  <c r="E95" i="39" s="1"/>
  <c r="GI95" i="39"/>
  <c r="GJ95" i="39" s="1"/>
  <c r="F95" i="39" s="1"/>
  <c r="R95" i="39"/>
  <c r="FS103" i="39"/>
  <c r="GI103" i="39"/>
  <c r="GJ103" i="39" s="1"/>
  <c r="F103" i="39" s="1"/>
  <c r="FS111" i="39"/>
  <c r="R111" i="39" s="1"/>
  <c r="GI111" i="39"/>
  <c r="GJ111" i="39" s="1"/>
  <c r="F111" i="39" s="1"/>
  <c r="R119" i="39"/>
  <c r="FS119" i="39"/>
  <c r="GI119" i="39"/>
  <c r="GJ119" i="39" s="1"/>
  <c r="F119" i="39" s="1"/>
  <c r="FS127" i="39"/>
  <c r="GI127" i="39"/>
  <c r="GJ127" i="39" s="1"/>
  <c r="F127" i="39" s="1"/>
  <c r="R135" i="39"/>
  <c r="FS135" i="39"/>
  <c r="GI135" i="39"/>
  <c r="GJ135" i="39" s="1"/>
  <c r="F135" i="39" s="1"/>
  <c r="FS143" i="39"/>
  <c r="GI143" i="39"/>
  <c r="GJ143" i="39" s="1"/>
  <c r="F143" i="39" s="1"/>
  <c r="R151" i="39"/>
  <c r="FS151" i="39"/>
  <c r="GI151" i="39"/>
  <c r="GJ151" i="39" s="1"/>
  <c r="F151" i="39" s="1"/>
  <c r="FS159" i="39"/>
  <c r="GI159" i="39"/>
  <c r="GJ159" i="39" s="1"/>
  <c r="F159" i="39" s="1"/>
  <c r="R167" i="39"/>
  <c r="FS167" i="39"/>
  <c r="GI167" i="39"/>
  <c r="GJ167" i="39" s="1"/>
  <c r="F167" i="39" s="1"/>
  <c r="FS175" i="39"/>
  <c r="GI175" i="39"/>
  <c r="GJ175" i="39" s="1"/>
  <c r="F175" i="39" s="1"/>
  <c r="FS183" i="39"/>
  <c r="GI183" i="39"/>
  <c r="GJ183" i="39" s="1"/>
  <c r="F183" i="39" s="1"/>
  <c r="FS191" i="39"/>
  <c r="GI191" i="39"/>
  <c r="GJ191" i="39" s="1"/>
  <c r="F191" i="39" s="1"/>
  <c r="FS199" i="39"/>
  <c r="GI199" i="39"/>
  <c r="GJ199" i="39" s="1"/>
  <c r="F199" i="39" s="1"/>
  <c r="FS207" i="39"/>
  <c r="GI207" i="39"/>
  <c r="GJ207" i="39" s="1"/>
  <c r="F207" i="39" s="1"/>
  <c r="FS215" i="39"/>
  <c r="GI215" i="39"/>
  <c r="GJ215" i="39" s="1"/>
  <c r="F215" i="39" s="1"/>
  <c r="FS223" i="39"/>
  <c r="GI223" i="39"/>
  <c r="GJ223" i="39" s="1"/>
  <c r="F223" i="39" s="1"/>
  <c r="R231" i="39"/>
  <c r="FS231" i="39"/>
  <c r="GI231" i="39"/>
  <c r="GJ231" i="39" s="1"/>
  <c r="F231" i="39" s="1"/>
  <c r="FS239" i="39"/>
  <c r="GI239" i="39"/>
  <c r="GJ239" i="39" s="1"/>
  <c r="F239" i="39" s="1"/>
  <c r="R247" i="39"/>
  <c r="FS247" i="39"/>
  <c r="GI247" i="39"/>
  <c r="GJ247" i="39" s="1"/>
  <c r="F247" i="39" s="1"/>
  <c r="FS255" i="39"/>
  <c r="GI255" i="39"/>
  <c r="GJ255" i="39" s="1"/>
  <c r="F255" i="39" s="1"/>
  <c r="FS263" i="39"/>
  <c r="GI263" i="39"/>
  <c r="GJ263" i="39" s="1"/>
  <c r="F263" i="39" s="1"/>
  <c r="FS271" i="39"/>
  <c r="GI271" i="39"/>
  <c r="GJ271" i="39" s="1"/>
  <c r="F271" i="39" s="1"/>
  <c r="FS279" i="39"/>
  <c r="GI279" i="39"/>
  <c r="GJ279" i="39" s="1"/>
  <c r="F279" i="39" s="1"/>
  <c r="R287" i="39"/>
  <c r="FS287" i="39"/>
  <c r="GI287" i="39"/>
  <c r="GJ287" i="39" s="1"/>
  <c r="F287" i="39" s="1"/>
  <c r="FS295" i="39"/>
  <c r="GI295" i="39"/>
  <c r="GJ295" i="39" s="1"/>
  <c r="F295" i="39" s="1"/>
  <c r="FS303" i="39"/>
  <c r="R303" i="39"/>
  <c r="GI303" i="39"/>
  <c r="GJ303" i="39" s="1"/>
  <c r="F303" i="39" s="1"/>
  <c r="FS311" i="39"/>
  <c r="GI311" i="39"/>
  <c r="GJ311" i="39" s="1"/>
  <c r="F311" i="39" s="1"/>
  <c r="FS319" i="39"/>
  <c r="R319" i="39"/>
  <c r="GI319" i="39"/>
  <c r="GJ319" i="39" s="1"/>
  <c r="F319" i="39" s="1"/>
  <c r="FS327" i="39"/>
  <c r="GI327" i="39"/>
  <c r="GJ327" i="39" s="1"/>
  <c r="F327" i="39" s="1"/>
  <c r="FS335" i="39"/>
  <c r="GI335" i="39"/>
  <c r="GJ335" i="39" s="1"/>
  <c r="F335" i="39" s="1"/>
  <c r="FS343" i="39"/>
  <c r="GI343" i="39"/>
  <c r="GJ343" i="39" s="1"/>
  <c r="F343" i="39" s="1"/>
  <c r="FS371" i="39"/>
  <c r="GI371" i="39"/>
  <c r="GJ371" i="39" s="1"/>
  <c r="F371" i="39" s="1"/>
  <c r="FS435" i="39"/>
  <c r="GI435" i="39"/>
  <c r="GJ435" i="39" s="1"/>
  <c r="F435" i="39" s="1"/>
  <c r="R593" i="39"/>
  <c r="FS593" i="39"/>
  <c r="GI593" i="39"/>
  <c r="GJ593" i="39" s="1"/>
  <c r="F593" i="39" s="1"/>
  <c r="FS408" i="39"/>
  <c r="GI408" i="39"/>
  <c r="GJ408" i="39" s="1"/>
  <c r="F408" i="39" s="1"/>
  <c r="R513" i="39"/>
  <c r="FS513" i="39"/>
  <c r="GI513" i="39"/>
  <c r="GJ513" i="39" s="1"/>
  <c r="F513" i="39" s="1"/>
  <c r="FS364" i="39"/>
  <c r="GI364" i="39"/>
  <c r="GJ364" i="39" s="1"/>
  <c r="F364" i="39" s="1"/>
  <c r="FS380" i="39"/>
  <c r="GI380" i="39"/>
  <c r="GJ380" i="39" s="1"/>
  <c r="F380" i="39" s="1"/>
  <c r="R396" i="39"/>
  <c r="FS396" i="39"/>
  <c r="GI396" i="39"/>
  <c r="GJ396" i="39" s="1"/>
  <c r="F396" i="39" s="1"/>
  <c r="FS412" i="39"/>
  <c r="R412" i="39"/>
  <c r="GI412" i="39"/>
  <c r="GJ412" i="39" s="1"/>
  <c r="F412" i="39" s="1"/>
  <c r="FS428" i="39"/>
  <c r="GI428" i="39"/>
  <c r="GJ428" i="39" s="1"/>
  <c r="F428" i="39" s="1"/>
  <c r="FS447" i="39"/>
  <c r="GI447" i="39"/>
  <c r="GJ447" i="39" s="1"/>
  <c r="F447" i="39" s="1"/>
  <c r="FS493" i="39"/>
  <c r="GI493" i="39"/>
  <c r="GJ493" i="39" s="1"/>
  <c r="F493" i="39" s="1"/>
  <c r="FS557" i="39"/>
  <c r="GI557" i="39"/>
  <c r="GJ557" i="39" s="1"/>
  <c r="F557" i="39" s="1"/>
  <c r="R695" i="39"/>
  <c r="FS695" i="39"/>
  <c r="GI695" i="39"/>
  <c r="FS363" i="39"/>
  <c r="GI363" i="39"/>
  <c r="GJ363" i="39" s="1"/>
  <c r="F363" i="39" s="1"/>
  <c r="FS379" i="39"/>
  <c r="GI379" i="39"/>
  <c r="GJ379" i="39" s="1"/>
  <c r="F379" i="39" s="1"/>
  <c r="FS395" i="39"/>
  <c r="GI395" i="39"/>
  <c r="GJ395" i="39" s="1"/>
  <c r="F395" i="39" s="1"/>
  <c r="FS411" i="39"/>
  <c r="GI411" i="39"/>
  <c r="GJ411" i="39" s="1"/>
  <c r="F411" i="39" s="1"/>
  <c r="FS427" i="39"/>
  <c r="GI427" i="39"/>
  <c r="GJ427" i="39" s="1"/>
  <c r="F427" i="39" s="1"/>
  <c r="FS443" i="39"/>
  <c r="GI443" i="39"/>
  <c r="GJ443" i="39" s="1"/>
  <c r="F443" i="39" s="1"/>
  <c r="FS457" i="39"/>
  <c r="GI457" i="39"/>
  <c r="GJ457" i="39" s="1"/>
  <c r="F457" i="39" s="1"/>
  <c r="R521" i="39"/>
  <c r="FS521" i="39"/>
  <c r="GI521" i="39"/>
  <c r="GJ521" i="39" s="1"/>
  <c r="F521" i="39" s="1"/>
  <c r="R585" i="39"/>
  <c r="FS585" i="39"/>
  <c r="GI585" i="39"/>
  <c r="GJ585" i="39" s="1"/>
  <c r="F585" i="39" s="1"/>
  <c r="R697" i="39"/>
  <c r="FS697" i="39"/>
  <c r="GI697" i="39"/>
  <c r="FS362" i="39"/>
  <c r="GI362" i="39"/>
  <c r="GJ362" i="39" s="1"/>
  <c r="F362" i="39" s="1"/>
  <c r="R378" i="39"/>
  <c r="FS378" i="39"/>
  <c r="GI378" i="39"/>
  <c r="GJ378" i="39" s="1"/>
  <c r="F378" i="39" s="1"/>
  <c r="FS394" i="39"/>
  <c r="GI394" i="39"/>
  <c r="GJ394" i="39" s="1"/>
  <c r="F394" i="39" s="1"/>
  <c r="FS410" i="39"/>
  <c r="GI410" i="39"/>
  <c r="GJ410" i="39" s="1"/>
  <c r="F410" i="39" s="1"/>
  <c r="FS426" i="39"/>
  <c r="GI426" i="39"/>
  <c r="GJ426" i="39" s="1"/>
  <c r="F426" i="39" s="1"/>
  <c r="FS442" i="39"/>
  <c r="GI442" i="39"/>
  <c r="GJ442" i="39" s="1"/>
  <c r="F442" i="39" s="1"/>
  <c r="FS501" i="39"/>
  <c r="GI501" i="39"/>
  <c r="GJ501" i="39" s="1"/>
  <c r="F501" i="39" s="1"/>
  <c r="R565" i="39"/>
  <c r="FS565" i="39"/>
  <c r="GI565" i="39"/>
  <c r="GJ565" i="39" s="1"/>
  <c r="F565" i="39" s="1"/>
  <c r="R716" i="39"/>
  <c r="FS716" i="39"/>
  <c r="GI716" i="39"/>
  <c r="FS468" i="39"/>
  <c r="GI468" i="39"/>
  <c r="GJ468" i="39" s="1"/>
  <c r="F468" i="39" s="1"/>
  <c r="FS484" i="39"/>
  <c r="GI484" i="39"/>
  <c r="GJ484" i="39" s="1"/>
  <c r="F484" i="39" s="1"/>
  <c r="FS500" i="39"/>
  <c r="GI500" i="39"/>
  <c r="GJ500" i="39" s="1"/>
  <c r="F500" i="39" s="1"/>
  <c r="FS516" i="39"/>
  <c r="GI516" i="39"/>
  <c r="GJ516" i="39" s="1"/>
  <c r="F516" i="39" s="1"/>
  <c r="FS532" i="39"/>
  <c r="GI532" i="39"/>
  <c r="GJ532" i="39" s="1"/>
  <c r="F532" i="39" s="1"/>
  <c r="R548" i="39"/>
  <c r="FS548" i="39"/>
  <c r="GI548" i="39"/>
  <c r="GJ548" i="39" s="1"/>
  <c r="F548" i="39" s="1"/>
  <c r="FS564" i="39"/>
  <c r="GI564" i="39"/>
  <c r="GJ564" i="39" s="1"/>
  <c r="F564" i="39" s="1"/>
  <c r="R580" i="39"/>
  <c r="FS580" i="39"/>
  <c r="GI580" i="39"/>
  <c r="GJ580" i="39" s="1"/>
  <c r="F580" i="39" s="1"/>
  <c r="R596" i="39"/>
  <c r="FS596" i="39"/>
  <c r="GI596" i="39"/>
  <c r="GJ596" i="39" s="1"/>
  <c r="F596" i="39" s="1"/>
  <c r="FS615" i="39"/>
  <c r="GI615" i="39"/>
  <c r="GJ615" i="39" s="1"/>
  <c r="F615" i="39" s="1"/>
  <c r="R451" i="39"/>
  <c r="FS451" i="39"/>
  <c r="GI451" i="39"/>
  <c r="GJ451" i="39" s="1"/>
  <c r="F451" i="39" s="1"/>
  <c r="FS467" i="39"/>
  <c r="GI467" i="39"/>
  <c r="GJ467" i="39" s="1"/>
  <c r="F467" i="39" s="1"/>
  <c r="FS483" i="39"/>
  <c r="GI483" i="39"/>
  <c r="GJ483" i="39" s="1"/>
  <c r="F483" i="39" s="1"/>
  <c r="R499" i="39"/>
  <c r="FS499" i="39"/>
  <c r="GI499" i="39"/>
  <c r="GJ499" i="39" s="1"/>
  <c r="F499" i="39" s="1"/>
  <c r="FS515" i="39"/>
  <c r="GI515" i="39"/>
  <c r="GJ515" i="39" s="1"/>
  <c r="F515" i="39" s="1"/>
  <c r="R531" i="39"/>
  <c r="FS531" i="39"/>
  <c r="GI531" i="39"/>
  <c r="GJ531" i="39" s="1"/>
  <c r="F531" i="39" s="1"/>
  <c r="FS547" i="39"/>
  <c r="GI547" i="39"/>
  <c r="GJ547" i="39" s="1"/>
  <c r="F547" i="39" s="1"/>
  <c r="FS563" i="39"/>
  <c r="GI563" i="39"/>
  <c r="GJ563" i="39" s="1"/>
  <c r="F563" i="39" s="1"/>
  <c r="R579" i="39"/>
  <c r="FS579" i="39"/>
  <c r="GI579" i="39"/>
  <c r="GJ579" i="39" s="1"/>
  <c r="F579" i="39" s="1"/>
  <c r="R595" i="39"/>
  <c r="FS595" i="39"/>
  <c r="GI595" i="39"/>
  <c r="GJ595" i="39" s="1"/>
  <c r="F595" i="39" s="1"/>
  <c r="FS608" i="39"/>
  <c r="GI608" i="39"/>
  <c r="GJ608" i="39" s="1"/>
  <c r="F608" i="39" s="1"/>
  <c r="R675" i="39"/>
  <c r="GI675" i="39"/>
  <c r="FS675" i="39"/>
  <c r="FS462" i="39"/>
  <c r="GI462" i="39"/>
  <c r="GJ462" i="39" s="1"/>
  <c r="F462" i="39" s="1"/>
  <c r="FS478" i="39"/>
  <c r="GI478" i="39"/>
  <c r="GJ478" i="39" s="1"/>
  <c r="F478" i="39" s="1"/>
  <c r="FS494" i="39"/>
  <c r="GI494" i="39"/>
  <c r="GJ494" i="39" s="1"/>
  <c r="F494" i="39" s="1"/>
  <c r="FS510" i="39"/>
  <c r="GI510" i="39"/>
  <c r="GJ510" i="39" s="1"/>
  <c r="F510" i="39" s="1"/>
  <c r="FS526" i="39"/>
  <c r="GI526" i="39"/>
  <c r="GJ526" i="39" s="1"/>
  <c r="F526" i="39" s="1"/>
  <c r="FS542" i="39"/>
  <c r="GI542" i="39"/>
  <c r="GJ542" i="39" s="1"/>
  <c r="F542" i="39" s="1"/>
  <c r="R558" i="39"/>
  <c r="FS558" i="39"/>
  <c r="GI558" i="39"/>
  <c r="GJ558" i="39" s="1"/>
  <c r="F558" i="39" s="1"/>
  <c r="R574" i="39"/>
  <c r="FS574" i="39"/>
  <c r="GI574" i="39"/>
  <c r="GJ574" i="39" s="1"/>
  <c r="F574" i="39" s="1"/>
  <c r="FS590" i="39"/>
  <c r="E590" i="39" s="1"/>
  <c r="GI590" i="39"/>
  <c r="GJ590" i="39" s="1"/>
  <c r="F590" i="39" s="1"/>
  <c r="R606" i="39"/>
  <c r="FS606" i="39"/>
  <c r="GI606" i="39"/>
  <c r="GJ606" i="39" s="1"/>
  <c r="F606" i="39" s="1"/>
  <c r="FS638" i="39"/>
  <c r="GI638" i="39"/>
  <c r="GJ638" i="39" s="1"/>
  <c r="F638" i="39" s="1"/>
  <c r="R705" i="39"/>
  <c r="FS705" i="39"/>
  <c r="GI705" i="39"/>
  <c r="FS609" i="39"/>
  <c r="GI609" i="39"/>
  <c r="GJ609" i="39" s="1"/>
  <c r="F609" i="39" s="1"/>
  <c r="FS625" i="39"/>
  <c r="GI625" i="39"/>
  <c r="GJ625" i="39" s="1"/>
  <c r="F625" i="39" s="1"/>
  <c r="FS647" i="39"/>
  <c r="GI647" i="39"/>
  <c r="GJ647" i="39" s="1"/>
  <c r="F647" i="39" s="1"/>
  <c r="R672" i="39"/>
  <c r="FS672" i="39"/>
  <c r="GI672" i="39"/>
  <c r="R711" i="39"/>
  <c r="FS711" i="39"/>
  <c r="GI711" i="39"/>
  <c r="R754" i="39"/>
  <c r="FS754" i="39"/>
  <c r="GI754" i="39"/>
  <c r="R616" i="39"/>
  <c r="FS616" i="39"/>
  <c r="GI616" i="39"/>
  <c r="GJ616" i="39" s="1"/>
  <c r="F616" i="39" s="1"/>
  <c r="FS632" i="39"/>
  <c r="GI632" i="39"/>
  <c r="GJ632" i="39" s="1"/>
  <c r="F632" i="39" s="1"/>
  <c r="FS651" i="39"/>
  <c r="GI651" i="39"/>
  <c r="GJ651" i="39" s="1"/>
  <c r="F651" i="39" s="1"/>
  <c r="R680" i="39"/>
  <c r="FS680" i="39"/>
  <c r="GI680" i="39"/>
  <c r="R710" i="39"/>
  <c r="FS710" i="39"/>
  <c r="GI710" i="39"/>
  <c r="R769" i="39"/>
  <c r="GI769" i="39"/>
  <c r="FS769" i="39"/>
  <c r="FS623" i="39"/>
  <c r="GI623" i="39"/>
  <c r="GJ623" i="39" s="1"/>
  <c r="F623" i="39" s="1"/>
  <c r="FS639" i="39"/>
  <c r="GI639" i="39"/>
  <c r="GJ639" i="39" s="1"/>
  <c r="F639" i="39" s="1"/>
  <c r="FS660" i="39"/>
  <c r="GI660" i="39"/>
  <c r="GJ660" i="39" s="1"/>
  <c r="F660" i="39" s="1"/>
  <c r="R687" i="39"/>
  <c r="FS687" i="39"/>
  <c r="GI687" i="39"/>
  <c r="R717" i="39"/>
  <c r="FS717" i="39"/>
  <c r="GI717" i="39"/>
  <c r="R765" i="39"/>
  <c r="FS765" i="39"/>
  <c r="GI765" i="39"/>
  <c r="FS666" i="39"/>
  <c r="GI666" i="39"/>
  <c r="GJ666" i="39" s="1"/>
  <c r="F666" i="39" s="1"/>
  <c r="R681" i="39"/>
  <c r="FS681" i="39"/>
  <c r="GI681" i="39"/>
  <c r="R700" i="39"/>
  <c r="FS700" i="39"/>
  <c r="GI700" i="39"/>
  <c r="R715" i="39"/>
  <c r="GI715" i="39"/>
  <c r="FS715" i="39"/>
  <c r="R730" i="39"/>
  <c r="FS730" i="39"/>
  <c r="GI730" i="39"/>
  <c r="R745" i="39"/>
  <c r="FS745" i="39"/>
  <c r="GI745" i="39"/>
  <c r="R764" i="39"/>
  <c r="FS764" i="39"/>
  <c r="GI764" i="39"/>
  <c r="R782" i="39"/>
  <c r="FS782" i="39"/>
  <c r="GI782" i="39"/>
  <c r="R801" i="39"/>
  <c r="FS801" i="39"/>
  <c r="GI801" i="39"/>
  <c r="FS633" i="39"/>
  <c r="GI633" i="39"/>
  <c r="GJ633" i="39" s="1"/>
  <c r="F633" i="39" s="1"/>
  <c r="FS649" i="39"/>
  <c r="GI649" i="39"/>
  <c r="GJ649" i="39" s="1"/>
  <c r="F649" i="39" s="1"/>
  <c r="FS665" i="39"/>
  <c r="GI665" i="39"/>
  <c r="GJ665" i="39" s="1"/>
  <c r="F665" i="39" s="1"/>
  <c r="R684" i="39"/>
  <c r="FS684" i="39"/>
  <c r="GI684" i="39"/>
  <c r="R699" i="39"/>
  <c r="FS699" i="39"/>
  <c r="GI699" i="39"/>
  <c r="R714" i="39"/>
  <c r="FS714" i="39"/>
  <c r="GI714" i="39"/>
  <c r="R729" i="39"/>
  <c r="FS729" i="39"/>
  <c r="GI729" i="39"/>
  <c r="R748" i="39"/>
  <c r="FS748" i="39"/>
  <c r="GI748" i="39"/>
  <c r="R763" i="39"/>
  <c r="FS763" i="39"/>
  <c r="GI763" i="39"/>
  <c r="R778" i="39"/>
  <c r="GI778" i="39"/>
  <c r="FS778" i="39"/>
  <c r="R800" i="39"/>
  <c r="FS800" i="39"/>
  <c r="GI800" i="39"/>
  <c r="R875" i="39"/>
  <c r="FS875" i="39"/>
  <c r="GI875" i="39"/>
  <c r="R736" i="39"/>
  <c r="FS736" i="39"/>
  <c r="GI736" i="39"/>
  <c r="R751" i="39"/>
  <c r="FS751" i="39"/>
  <c r="GI751" i="39"/>
  <c r="R766" i="39"/>
  <c r="FS766" i="39"/>
  <c r="GI766" i="39"/>
  <c r="R779" i="39"/>
  <c r="FS779" i="39"/>
  <c r="GI779" i="39"/>
  <c r="R816" i="39"/>
  <c r="FS816" i="39"/>
  <c r="GI816" i="39"/>
  <c r="R780" i="39"/>
  <c r="FS780" i="39"/>
  <c r="GI780" i="39"/>
  <c r="R795" i="39"/>
  <c r="FS795" i="39"/>
  <c r="GI795" i="39"/>
  <c r="R810" i="39"/>
  <c r="FS810" i="39"/>
  <c r="GI810" i="39"/>
  <c r="R830" i="39"/>
  <c r="FS830" i="39"/>
  <c r="GI830" i="39"/>
  <c r="R863" i="39"/>
  <c r="FS863" i="39"/>
  <c r="GI863" i="39"/>
  <c r="R898" i="39"/>
  <c r="FS898" i="39"/>
  <c r="GI898" i="39"/>
  <c r="R959" i="39"/>
  <c r="FS959" i="39"/>
  <c r="GI959" i="39"/>
  <c r="R802" i="39"/>
  <c r="FS802" i="39"/>
  <c r="GI802" i="39"/>
  <c r="R817" i="39"/>
  <c r="FS817" i="39"/>
  <c r="GI817" i="39"/>
  <c r="R834" i="39"/>
  <c r="FS834" i="39"/>
  <c r="GI834" i="39"/>
  <c r="R886" i="39"/>
  <c r="FS886" i="39"/>
  <c r="GI886" i="39"/>
  <c r="R827" i="39"/>
  <c r="FS827" i="39"/>
  <c r="GI827" i="39"/>
  <c r="R852" i="39"/>
  <c r="FS852" i="39"/>
  <c r="GI852" i="39"/>
  <c r="R879" i="39"/>
  <c r="FS879" i="39"/>
  <c r="GI879" i="39"/>
  <c r="R823" i="39"/>
  <c r="FS823" i="39"/>
  <c r="GI823" i="39"/>
  <c r="R837" i="39"/>
  <c r="FS837" i="39"/>
  <c r="GI837" i="39"/>
  <c r="R856" i="39"/>
  <c r="FS856" i="39"/>
  <c r="GI856" i="39"/>
  <c r="R873" i="39"/>
  <c r="FS873" i="39"/>
  <c r="GI873" i="39"/>
  <c r="R894" i="39"/>
  <c r="FS894" i="39"/>
  <c r="GI894" i="39"/>
  <c r="R923" i="39"/>
  <c r="FS923" i="39"/>
  <c r="GI923" i="39"/>
  <c r="R982" i="39"/>
  <c r="GI982" i="39"/>
  <c r="FS982" i="39"/>
  <c r="R850" i="39"/>
  <c r="FS850" i="39"/>
  <c r="GI850" i="39"/>
  <c r="R871" i="39"/>
  <c r="FS871" i="39"/>
  <c r="GI871" i="39"/>
  <c r="R893" i="39"/>
  <c r="FS893" i="39"/>
  <c r="GI893" i="39"/>
  <c r="R947" i="39"/>
  <c r="FS947" i="39"/>
  <c r="GI947" i="39"/>
  <c r="R909" i="39"/>
  <c r="FS909" i="39"/>
  <c r="GI909" i="39"/>
  <c r="R931" i="39"/>
  <c r="FS931" i="39"/>
  <c r="GI931" i="39"/>
  <c r="R855" i="39"/>
  <c r="FS855" i="39"/>
  <c r="GI855" i="39"/>
  <c r="R872" i="39"/>
  <c r="FS872" i="39"/>
  <c r="GI872" i="39"/>
  <c r="R888" i="39"/>
  <c r="FS888" i="39"/>
  <c r="GI888" i="39"/>
  <c r="R904" i="39"/>
  <c r="FS904" i="39"/>
  <c r="GI904" i="39"/>
  <c r="R924" i="39"/>
  <c r="FS924" i="39"/>
  <c r="GI924" i="39"/>
  <c r="R952" i="39"/>
  <c r="FS952" i="39"/>
  <c r="GI952" i="39"/>
  <c r="R929" i="39"/>
  <c r="FS929" i="39"/>
  <c r="GI929" i="39"/>
  <c r="R966" i="39"/>
  <c r="FS966" i="39"/>
  <c r="GI966" i="39"/>
  <c r="R939" i="39"/>
  <c r="FS939" i="39"/>
  <c r="GI939" i="39"/>
  <c r="R961" i="39"/>
  <c r="FS961" i="39"/>
  <c r="GI961" i="39"/>
  <c r="R949" i="39"/>
  <c r="FS949" i="39"/>
  <c r="GI949" i="39"/>
  <c r="R967" i="39"/>
  <c r="FS967" i="39"/>
  <c r="GI967" i="39"/>
  <c r="R940" i="39"/>
  <c r="FS940" i="39"/>
  <c r="GI940" i="39"/>
  <c r="R955" i="39"/>
  <c r="FS955" i="39"/>
  <c r="GI955" i="39"/>
  <c r="R972" i="39"/>
  <c r="GI972" i="39"/>
  <c r="FS972" i="39"/>
  <c r="R987" i="39"/>
  <c r="FS987" i="39"/>
  <c r="GI987" i="39"/>
  <c r="R979" i="39"/>
  <c r="GI979" i="39"/>
  <c r="FS979" i="39"/>
  <c r="R998" i="39"/>
  <c r="FS998" i="39"/>
  <c r="GI998" i="39"/>
  <c r="R995" i="39"/>
  <c r="FS995" i="39"/>
  <c r="GI995" i="39"/>
  <c r="R986" i="39"/>
  <c r="GI986" i="39"/>
  <c r="FS986" i="39"/>
  <c r="FU358" i="39"/>
  <c r="AN358" i="39"/>
  <c r="FU422" i="39"/>
  <c r="AN422" i="39"/>
  <c r="FU352" i="39"/>
  <c r="AN352" i="39"/>
  <c r="AN416" i="39"/>
  <c r="FU416" i="39"/>
  <c r="FU563" i="39"/>
  <c r="AN563" i="39"/>
  <c r="FU369" i="39"/>
  <c r="AN369" i="39"/>
  <c r="FU433" i="39"/>
  <c r="AN433" i="39"/>
  <c r="FU661" i="39"/>
  <c r="AN661" i="39"/>
  <c r="FU362" i="39"/>
  <c r="AN362" i="39"/>
  <c r="FU378" i="39"/>
  <c r="AN378" i="39"/>
  <c r="FU394" i="39"/>
  <c r="AN394" i="39"/>
  <c r="FU410" i="39"/>
  <c r="AN410" i="39"/>
  <c r="FU426" i="39"/>
  <c r="AN426" i="39"/>
  <c r="AN442" i="39"/>
  <c r="FU442" i="39"/>
  <c r="FU479" i="39"/>
  <c r="AN479" i="39"/>
  <c r="FU543" i="39"/>
  <c r="AN543" i="39"/>
  <c r="FU607" i="39"/>
  <c r="AN607" i="39"/>
  <c r="FU360" i="39"/>
  <c r="AN360" i="39"/>
  <c r="FU376" i="39"/>
  <c r="AN376" i="39"/>
  <c r="FU392" i="39"/>
  <c r="AN392" i="39"/>
  <c r="FU408" i="39"/>
  <c r="AN408" i="39"/>
  <c r="FU424" i="39"/>
  <c r="AN424" i="39"/>
  <c r="FU440" i="39"/>
  <c r="AN440" i="39"/>
  <c r="AN459" i="39"/>
  <c r="FU459" i="39"/>
  <c r="FU523" i="39"/>
  <c r="AN523" i="39"/>
  <c r="AN587" i="39"/>
  <c r="FU587" i="39"/>
  <c r="FU354" i="39"/>
  <c r="AN354" i="39"/>
  <c r="AN370" i="39"/>
  <c r="FU370" i="39"/>
  <c r="FU386" i="39"/>
  <c r="AN386" i="39"/>
  <c r="FU402" i="39"/>
  <c r="AN402" i="39"/>
  <c r="AN418" i="39"/>
  <c r="FU418" i="39"/>
  <c r="AN434" i="39"/>
  <c r="FU434" i="39"/>
  <c r="FU471" i="39"/>
  <c r="AN471" i="39"/>
  <c r="FU535" i="39"/>
  <c r="AN535" i="39"/>
  <c r="FU599" i="39"/>
  <c r="AN599" i="39"/>
  <c r="FU466" i="39"/>
  <c r="AN466" i="39"/>
  <c r="FU482" i="39"/>
  <c r="AN482" i="39"/>
  <c r="FU498" i="39"/>
  <c r="AN498" i="39"/>
  <c r="FU514" i="39"/>
  <c r="AN514" i="39"/>
  <c r="AN530" i="39"/>
  <c r="FU530" i="39"/>
  <c r="FU546" i="39"/>
  <c r="AN546" i="39"/>
  <c r="FU562" i="39"/>
  <c r="AN562" i="39"/>
  <c r="FU578" i="39"/>
  <c r="AN578" i="39"/>
  <c r="AN594" i="39"/>
  <c r="FU594" i="39"/>
  <c r="FU612" i="39"/>
  <c r="AN612" i="39"/>
  <c r="FU650" i="39"/>
  <c r="AN650" i="39"/>
  <c r="FU449" i="39"/>
  <c r="AN449" i="39"/>
  <c r="FU465" i="39"/>
  <c r="AN465" i="39"/>
  <c r="FU481" i="39"/>
  <c r="AN481" i="39"/>
  <c r="FU497" i="39"/>
  <c r="AN497" i="39"/>
  <c r="AN513" i="39"/>
  <c r="FU513" i="39"/>
  <c r="FU529" i="39"/>
  <c r="AN529" i="39"/>
  <c r="FU545" i="39"/>
  <c r="AN545" i="39"/>
  <c r="FU561" i="39"/>
  <c r="AN561" i="39"/>
  <c r="FU577" i="39"/>
  <c r="AN577" i="39"/>
  <c r="AN593" i="39"/>
  <c r="FU593" i="39"/>
  <c r="FU610" i="39"/>
  <c r="AN610" i="39"/>
  <c r="FU460" i="39"/>
  <c r="AN460" i="39"/>
  <c r="FU476" i="39"/>
  <c r="AN476" i="39"/>
  <c r="FU492" i="39"/>
  <c r="AN492" i="39"/>
  <c r="FU508" i="39"/>
  <c r="AN508" i="39"/>
  <c r="FU524" i="39"/>
  <c r="AN524" i="39"/>
  <c r="FU540" i="39"/>
  <c r="AN540" i="39"/>
  <c r="FU556" i="39"/>
  <c r="AN556" i="39"/>
  <c r="FU572" i="39"/>
  <c r="AN572" i="39"/>
  <c r="FU588" i="39"/>
  <c r="FU604" i="39"/>
  <c r="AN604" i="39"/>
  <c r="AN645" i="39"/>
  <c r="FU645" i="39"/>
  <c r="AN798" i="39"/>
  <c r="FU798" i="39"/>
  <c r="FU623" i="39"/>
  <c r="AN623" i="39"/>
  <c r="FU638" i="39"/>
  <c r="AN638" i="39"/>
  <c r="FU660" i="39"/>
  <c r="AN660" i="39"/>
  <c r="AN685" i="39"/>
  <c r="FU685" i="39"/>
  <c r="AN723" i="39"/>
  <c r="FU723" i="39"/>
  <c r="AN776" i="39"/>
  <c r="FU776" i="39"/>
  <c r="AN809" i="39"/>
  <c r="FU809" i="39"/>
  <c r="AN626" i="39"/>
  <c r="FU626" i="39"/>
  <c r="FU648" i="39"/>
  <c r="AN648" i="39"/>
  <c r="AN673" i="39"/>
  <c r="FU673" i="39"/>
  <c r="AN703" i="39"/>
  <c r="FU703" i="39"/>
  <c r="AN733" i="39"/>
  <c r="FU733" i="39"/>
  <c r="FU625" i="39"/>
  <c r="AN625" i="39"/>
  <c r="FU646" i="39"/>
  <c r="AN646" i="39"/>
  <c r="FU670" i="39"/>
  <c r="AN670" i="39"/>
  <c r="AN700" i="39"/>
  <c r="FU700" i="39"/>
  <c r="AN727" i="39"/>
  <c r="FU727" i="39"/>
  <c r="AN780" i="39"/>
  <c r="FU780" i="39"/>
  <c r="AN676" i="39"/>
  <c r="FU676" i="39"/>
  <c r="AN691" i="39"/>
  <c r="FU691" i="39"/>
  <c r="AN706" i="39"/>
  <c r="FU706" i="39"/>
  <c r="AN721" i="39"/>
  <c r="FU721" i="39"/>
  <c r="AN740" i="39"/>
  <c r="FU740" i="39"/>
  <c r="AN755" i="39"/>
  <c r="FU755" i="39"/>
  <c r="AN770" i="39"/>
  <c r="FU770" i="39"/>
  <c r="AN784" i="39"/>
  <c r="FU784" i="39"/>
  <c r="AN817" i="39"/>
  <c r="FU817" i="39"/>
  <c r="FU639" i="39"/>
  <c r="AN639" i="39"/>
  <c r="FU655" i="39"/>
  <c r="AN655" i="39"/>
  <c r="AN671" i="39"/>
  <c r="FU671" i="39"/>
  <c r="AN686" i="39"/>
  <c r="FU686" i="39"/>
  <c r="AN701" i="39"/>
  <c r="FU701" i="39"/>
  <c r="AN720" i="39"/>
  <c r="FU720" i="39"/>
  <c r="AN735" i="39"/>
  <c r="FU735" i="39"/>
  <c r="AN750" i="39"/>
  <c r="FU750" i="39"/>
  <c r="AN765" i="39"/>
  <c r="FU765" i="39"/>
  <c r="AN792" i="39"/>
  <c r="FU792" i="39"/>
  <c r="AN828" i="39"/>
  <c r="FU828" i="39"/>
  <c r="AN728" i="39"/>
  <c r="FU728" i="39"/>
  <c r="AN743" i="39"/>
  <c r="FU743" i="39"/>
  <c r="AN758" i="39"/>
  <c r="FU758" i="39"/>
  <c r="AN773" i="39"/>
  <c r="FU773" i="39"/>
  <c r="AN789" i="39"/>
  <c r="FU789" i="39"/>
  <c r="AN851" i="39"/>
  <c r="FU851" i="39"/>
  <c r="AN791" i="39"/>
  <c r="FU791" i="39"/>
  <c r="AN806" i="39"/>
  <c r="FU806" i="39"/>
  <c r="AN826" i="39"/>
  <c r="FU826" i="39"/>
  <c r="AN850" i="39"/>
  <c r="FU850" i="39"/>
  <c r="AN892" i="39"/>
  <c r="FU892" i="39"/>
  <c r="AN790" i="39"/>
  <c r="FU790" i="39"/>
  <c r="AN805" i="39"/>
  <c r="FU805" i="39"/>
  <c r="AN825" i="39"/>
  <c r="FU825" i="39"/>
  <c r="AN861" i="39"/>
  <c r="FU861" i="39"/>
  <c r="AN909" i="39"/>
  <c r="FU909" i="39"/>
  <c r="AN829" i="39"/>
  <c r="FU829" i="39"/>
  <c r="AN854" i="39"/>
  <c r="FU854" i="39"/>
  <c r="AN908" i="39"/>
  <c r="FU908" i="39"/>
  <c r="AN821" i="39"/>
  <c r="FU821" i="39"/>
  <c r="AN839" i="39"/>
  <c r="FU839" i="39"/>
  <c r="AN859" i="39"/>
  <c r="FU859" i="39"/>
  <c r="AN880" i="39"/>
  <c r="FU880" i="39"/>
  <c r="AN905" i="39"/>
  <c r="FU905" i="39"/>
  <c r="AN930" i="39"/>
  <c r="FU930" i="39"/>
  <c r="AN853" i="39"/>
  <c r="FU853" i="39"/>
  <c r="AN868" i="39"/>
  <c r="FU868" i="39"/>
  <c r="AN889" i="39"/>
  <c r="FU889" i="39"/>
  <c r="AN918" i="39"/>
  <c r="FU918" i="39"/>
  <c r="AN907" i="39"/>
  <c r="FU907" i="39"/>
  <c r="AN922" i="39"/>
  <c r="FU922" i="39"/>
  <c r="AN960" i="39"/>
  <c r="FU960" i="39"/>
  <c r="AN862" i="39"/>
  <c r="FU862" i="39"/>
  <c r="AN878" i="39"/>
  <c r="FU878" i="39"/>
  <c r="AN894" i="39"/>
  <c r="FU894" i="39"/>
  <c r="AN910" i="39"/>
  <c r="FU910" i="39"/>
  <c r="AN926" i="39"/>
  <c r="FU926" i="39"/>
  <c r="AN950" i="39"/>
  <c r="FU950" i="39"/>
  <c r="AN923" i="39"/>
  <c r="FU923" i="39"/>
  <c r="AN939" i="39"/>
  <c r="FU939" i="39"/>
  <c r="AN954" i="39"/>
  <c r="FU954" i="39"/>
  <c r="AN979" i="39"/>
  <c r="FU979" i="39"/>
  <c r="AN967" i="39"/>
  <c r="FU967" i="39"/>
  <c r="AN964" i="39"/>
  <c r="FU964" i="39"/>
  <c r="AN996" i="39"/>
  <c r="FU996" i="39"/>
  <c r="AN947" i="39"/>
  <c r="FU947" i="39"/>
  <c r="AN962" i="39"/>
  <c r="FU962" i="39"/>
  <c r="AN992" i="39"/>
  <c r="FU992" i="39"/>
  <c r="AN978" i="39"/>
  <c r="FU978" i="39"/>
  <c r="AN977" i="39"/>
  <c r="FU977" i="39"/>
  <c r="AN981" i="39"/>
  <c r="FU981" i="39"/>
  <c r="AN999" i="39"/>
  <c r="FU999" i="39"/>
  <c r="AN995" i="39"/>
  <c r="FU995" i="39"/>
  <c r="FW382" i="39"/>
  <c r="BJ382" i="39"/>
  <c r="FW447" i="39"/>
  <c r="BJ447" i="39"/>
  <c r="FW355" i="39"/>
  <c r="BJ355" i="39"/>
  <c r="FW419" i="39"/>
  <c r="BJ419" i="39"/>
  <c r="FW469" i="39"/>
  <c r="BJ469" i="39"/>
  <c r="FW392" i="39"/>
  <c r="BJ392" i="39"/>
  <c r="FW517" i="39"/>
  <c r="BJ517" i="39"/>
  <c r="FW364" i="39"/>
  <c r="BJ364" i="39"/>
  <c r="FW380" i="39"/>
  <c r="BJ380" i="39"/>
  <c r="FW396" i="39"/>
  <c r="FW412" i="39"/>
  <c r="BJ412" i="39"/>
  <c r="FW428" i="39"/>
  <c r="BJ428" i="39"/>
  <c r="FW444" i="39"/>
  <c r="BJ444" i="39"/>
  <c r="FW481" i="39"/>
  <c r="BJ481" i="39"/>
  <c r="FW545" i="39"/>
  <c r="BJ545" i="39"/>
  <c r="BJ720" i="39"/>
  <c r="FW720" i="39"/>
  <c r="FW363" i="39"/>
  <c r="BJ363" i="39"/>
  <c r="FW379" i="39"/>
  <c r="BJ379" i="39"/>
  <c r="FW395" i="39"/>
  <c r="BJ395" i="39"/>
  <c r="FW411" i="39"/>
  <c r="BJ411" i="39"/>
  <c r="FW427" i="39"/>
  <c r="BJ427" i="39"/>
  <c r="FW443" i="39"/>
  <c r="BJ443" i="39"/>
  <c r="FW493" i="39"/>
  <c r="BJ493" i="39"/>
  <c r="FW557" i="39"/>
  <c r="BJ557" i="39"/>
  <c r="FW610" i="39"/>
  <c r="BJ610" i="39"/>
  <c r="FW351" i="39"/>
  <c r="BJ351" i="39"/>
  <c r="BI1005" i="39"/>
  <c r="FW367" i="39"/>
  <c r="BJ367" i="39"/>
  <c r="FW383" i="39"/>
  <c r="BJ383" i="39"/>
  <c r="BJ399" i="39"/>
  <c r="FW399" i="39"/>
  <c r="FW415" i="39"/>
  <c r="BJ415" i="39"/>
  <c r="FW431" i="39"/>
  <c r="BJ431" i="39"/>
  <c r="FW448" i="39"/>
  <c r="BJ448" i="39"/>
  <c r="FW473" i="39"/>
  <c r="BJ473" i="39"/>
  <c r="FW537" i="39"/>
  <c r="BJ537" i="39"/>
  <c r="FW601" i="39"/>
  <c r="BJ601" i="39"/>
  <c r="FW460" i="39"/>
  <c r="BJ460" i="39"/>
  <c r="FW476" i="39"/>
  <c r="BJ476" i="39"/>
  <c r="FW492" i="39"/>
  <c r="BJ492" i="39"/>
  <c r="FW508" i="39"/>
  <c r="BJ508" i="39"/>
  <c r="FW524" i="39"/>
  <c r="BJ524" i="39"/>
  <c r="FW540" i="39"/>
  <c r="BJ540" i="39"/>
  <c r="FW556" i="39"/>
  <c r="BJ556" i="39"/>
  <c r="FW572" i="39"/>
  <c r="BJ572" i="39"/>
  <c r="FW588" i="39"/>
  <c r="BJ588" i="39"/>
  <c r="FW604" i="39"/>
  <c r="BJ604" i="39"/>
  <c r="FW622" i="39"/>
  <c r="BJ622" i="39"/>
  <c r="BJ746" i="39"/>
  <c r="FW746" i="39"/>
  <c r="FW459" i="39"/>
  <c r="BJ459" i="39"/>
  <c r="FW475" i="39"/>
  <c r="BJ475" i="39"/>
  <c r="FW491" i="39"/>
  <c r="BJ491" i="39"/>
  <c r="FW507" i="39"/>
  <c r="BJ507" i="39"/>
  <c r="FW523" i="39"/>
  <c r="BJ523" i="39"/>
  <c r="FW539" i="39"/>
  <c r="BJ539" i="39"/>
  <c r="FW555" i="39"/>
  <c r="BJ555" i="39"/>
  <c r="FW571" i="39"/>
  <c r="BJ571" i="39"/>
  <c r="FW587" i="39"/>
  <c r="BJ587" i="39"/>
  <c r="FW603" i="39"/>
  <c r="BJ603" i="39"/>
  <c r="FW663" i="39"/>
  <c r="BJ663" i="39"/>
  <c r="FW470" i="39"/>
  <c r="BJ470" i="39"/>
  <c r="FW486" i="39"/>
  <c r="BJ486" i="39"/>
  <c r="FW502" i="39"/>
  <c r="BJ502" i="39"/>
  <c r="FW518" i="39"/>
  <c r="BJ518" i="39"/>
  <c r="FW534" i="39"/>
  <c r="BJ534" i="39"/>
  <c r="FW550" i="39"/>
  <c r="BJ550" i="39"/>
  <c r="FW566" i="39"/>
  <c r="BJ566" i="39"/>
  <c r="FW582" i="39"/>
  <c r="BJ582" i="39"/>
  <c r="FW598" i="39"/>
  <c r="BJ598" i="39"/>
  <c r="FW630" i="39"/>
  <c r="BJ630" i="39"/>
  <c r="BJ690" i="39"/>
  <c r="FW690" i="39"/>
  <c r="FW613" i="39"/>
  <c r="BJ613" i="39"/>
  <c r="FW629" i="39"/>
  <c r="BJ629" i="39"/>
  <c r="FW651" i="39"/>
  <c r="BJ651" i="39"/>
  <c r="BJ676" i="39"/>
  <c r="FW676" i="39"/>
  <c r="BJ698" i="39"/>
  <c r="FW698" i="39"/>
  <c r="BJ759" i="39"/>
  <c r="FW759" i="39"/>
  <c r="BJ811" i="39"/>
  <c r="FW811" i="39"/>
  <c r="FW620" i="39"/>
  <c r="BJ620" i="39"/>
  <c r="FW634" i="39"/>
  <c r="BJ634" i="39"/>
  <c r="FW655" i="39"/>
  <c r="BJ655" i="39"/>
  <c r="BJ686" i="39"/>
  <c r="FW686" i="39"/>
  <c r="BJ716" i="39"/>
  <c r="FW716" i="39"/>
  <c r="BJ774" i="39"/>
  <c r="FW774" i="39"/>
  <c r="FW631" i="39"/>
  <c r="BJ631" i="39"/>
  <c r="FW654" i="39"/>
  <c r="BJ654" i="39"/>
  <c r="BJ683" i="39"/>
  <c r="FW683" i="39"/>
  <c r="BJ713" i="39"/>
  <c r="FW713" i="39"/>
  <c r="BJ769" i="39"/>
  <c r="FW769" i="39"/>
  <c r="FW670" i="39"/>
  <c r="BJ670" i="39"/>
  <c r="BJ685" i="39"/>
  <c r="FW685" i="39"/>
  <c r="BJ704" i="39"/>
  <c r="FW704" i="39"/>
  <c r="BJ719" i="39"/>
  <c r="FW719" i="39"/>
  <c r="BJ734" i="39"/>
  <c r="FW734" i="39"/>
  <c r="BJ749" i="39"/>
  <c r="FW749" i="39"/>
  <c r="BJ768" i="39"/>
  <c r="FW768" i="39"/>
  <c r="BJ786" i="39"/>
  <c r="FW786" i="39"/>
  <c r="BJ822" i="39"/>
  <c r="FW822" i="39"/>
  <c r="FW637" i="39"/>
  <c r="BJ637" i="39"/>
  <c r="FW653" i="39"/>
  <c r="BJ653" i="39"/>
  <c r="FW669" i="39"/>
  <c r="BJ669" i="39"/>
  <c r="BJ688" i="39"/>
  <c r="FW688" i="39"/>
  <c r="BJ703" i="39"/>
  <c r="FW703" i="39"/>
  <c r="BJ718" i="39"/>
  <c r="FW718" i="39"/>
  <c r="BJ733" i="39"/>
  <c r="FW733" i="39"/>
  <c r="BJ752" i="39"/>
  <c r="FW752" i="39"/>
  <c r="BJ767" i="39"/>
  <c r="FW767" i="39"/>
  <c r="BJ779" i="39"/>
  <c r="FW779" i="39"/>
  <c r="BJ805" i="39"/>
  <c r="FW805" i="39"/>
  <c r="BJ726" i="39"/>
  <c r="FW726" i="39"/>
  <c r="BJ741" i="39"/>
  <c r="FW741" i="39"/>
  <c r="BJ760" i="39"/>
  <c r="FW760" i="39"/>
  <c r="BJ775" i="39"/>
  <c r="FW775" i="39"/>
  <c r="BJ793" i="39"/>
  <c r="FW793" i="39"/>
  <c r="BJ916" i="39"/>
  <c r="FW916" i="39"/>
  <c r="BJ789" i="39"/>
  <c r="FW789" i="39"/>
  <c r="BJ808" i="39"/>
  <c r="FW808" i="39"/>
  <c r="BJ820" i="39"/>
  <c r="FW820" i="39"/>
  <c r="BJ842" i="39"/>
  <c r="FW842" i="39"/>
  <c r="BJ862" i="39"/>
  <c r="FW862" i="39"/>
  <c r="BJ902" i="39"/>
  <c r="FW902" i="39"/>
  <c r="BJ794" i="39"/>
  <c r="FW794" i="39"/>
  <c r="BJ809" i="39"/>
  <c r="FW809" i="39"/>
  <c r="BJ827" i="39"/>
  <c r="FW827" i="39"/>
  <c r="BJ848" i="39"/>
  <c r="FW848" i="39"/>
  <c r="BJ885" i="39"/>
  <c r="FW885" i="39"/>
  <c r="BJ987" i="39"/>
  <c r="FW987" i="39"/>
  <c r="BJ836" i="39"/>
  <c r="FW836" i="39"/>
  <c r="BJ878" i="39"/>
  <c r="FW878" i="39"/>
  <c r="BJ946" i="39"/>
  <c r="FW946" i="39"/>
  <c r="BJ833" i="39"/>
  <c r="FW833" i="39"/>
  <c r="BJ851" i="39"/>
  <c r="FW851" i="39"/>
  <c r="BJ871" i="39"/>
  <c r="FW871" i="39"/>
  <c r="BJ893" i="39"/>
  <c r="FW893" i="39"/>
  <c r="BJ922" i="39"/>
  <c r="FW922" i="39"/>
  <c r="BJ967" i="39"/>
  <c r="FW967" i="39"/>
  <c r="BJ850" i="39"/>
  <c r="FW850" i="39"/>
  <c r="BJ875" i="39"/>
  <c r="FW875" i="39"/>
  <c r="BJ897" i="39"/>
  <c r="FW897" i="39"/>
  <c r="BJ920" i="39"/>
  <c r="FW920" i="39"/>
  <c r="BJ909" i="39"/>
  <c r="FW909" i="39"/>
  <c r="BJ930" i="39"/>
  <c r="FW930" i="39"/>
  <c r="BJ957" i="39"/>
  <c r="FW957" i="39"/>
  <c r="BJ860" i="39"/>
  <c r="FW860" i="39"/>
  <c r="BJ876" i="39"/>
  <c r="FW876" i="39"/>
  <c r="BJ892" i="39"/>
  <c r="FW892" i="39"/>
  <c r="BJ908" i="39"/>
  <c r="FW908" i="39"/>
  <c r="BJ928" i="39"/>
  <c r="FW928" i="39"/>
  <c r="BJ1000" i="39"/>
  <c r="FW1000" i="39"/>
  <c r="BJ929" i="39"/>
  <c r="FW929" i="39"/>
  <c r="BJ953" i="39"/>
  <c r="FW953" i="39"/>
  <c r="BJ949" i="39"/>
  <c r="FW949" i="39"/>
  <c r="BJ973" i="39"/>
  <c r="FW973" i="39"/>
  <c r="BJ972" i="39"/>
  <c r="FW972" i="39"/>
  <c r="BJ945" i="39"/>
  <c r="FW945" i="39"/>
  <c r="BJ964" i="39"/>
  <c r="FW964" i="39"/>
  <c r="BJ984" i="39"/>
  <c r="FW984" i="39"/>
  <c r="BJ971" i="39"/>
  <c r="FW971" i="39"/>
  <c r="BJ994" i="39"/>
  <c r="FW994" i="39"/>
  <c r="BJ990" i="39"/>
  <c r="FW990" i="39"/>
  <c r="BJ995" i="39"/>
  <c r="FW995" i="39"/>
  <c r="BJ986" i="39"/>
  <c r="FW986" i="39"/>
  <c r="FX362" i="39"/>
  <c r="FX426" i="39"/>
  <c r="BU426" i="39"/>
  <c r="FX356" i="39"/>
  <c r="BU356" i="39"/>
  <c r="FX420" i="39"/>
  <c r="BU420" i="39"/>
  <c r="FX550" i="39"/>
  <c r="FX394" i="39"/>
  <c r="FX449" i="39"/>
  <c r="FX355" i="39"/>
  <c r="BU355" i="39"/>
  <c r="FX371" i="39"/>
  <c r="FX387" i="39"/>
  <c r="FX403" i="39"/>
  <c r="FX419" i="39"/>
  <c r="FX435" i="39"/>
  <c r="BU453" i="39"/>
  <c r="FX453" i="39"/>
  <c r="FX514" i="39"/>
  <c r="FX578" i="39"/>
  <c r="BU578" i="39"/>
  <c r="FX354" i="39"/>
  <c r="BU370" i="39"/>
  <c r="FX370" i="39"/>
  <c r="FX386" i="39"/>
  <c r="FX402" i="39"/>
  <c r="FX418" i="39"/>
  <c r="FX434" i="39"/>
  <c r="BU434" i="39"/>
  <c r="BU451" i="39"/>
  <c r="FX451" i="39"/>
  <c r="FX510" i="39"/>
  <c r="BU574" i="39"/>
  <c r="FX574" i="39"/>
  <c r="FX353" i="39"/>
  <c r="FX369" i="39"/>
  <c r="BU369" i="39"/>
  <c r="FX385" i="39"/>
  <c r="FX401" i="39"/>
  <c r="BU401" i="39"/>
  <c r="FX417" i="39"/>
  <c r="BU417" i="39"/>
  <c r="FX433" i="39"/>
  <c r="BU433" i="39"/>
  <c r="FX455" i="39"/>
  <c r="BU455" i="39"/>
  <c r="FX506" i="39"/>
  <c r="FX570" i="39"/>
  <c r="BU570" i="39"/>
  <c r="FX648" i="39"/>
  <c r="FX469" i="39"/>
  <c r="BU469" i="39"/>
  <c r="FX485" i="39"/>
  <c r="FX501" i="39"/>
  <c r="FX517" i="39"/>
  <c r="FX533" i="39"/>
  <c r="BU533" i="39"/>
  <c r="FX549" i="39"/>
  <c r="FX565" i="39"/>
  <c r="BU565" i="39"/>
  <c r="FX581" i="39"/>
  <c r="BU581" i="39"/>
  <c r="FX597" i="39"/>
  <c r="FX615" i="39"/>
  <c r="BU672" i="39"/>
  <c r="FX672" i="39"/>
  <c r="FX452" i="39"/>
  <c r="BU452" i="39"/>
  <c r="FX468" i="39"/>
  <c r="FX484" i="39"/>
  <c r="FX500" i="39"/>
  <c r="FX516" i="39"/>
  <c r="FX532" i="39"/>
  <c r="BU532" i="39"/>
  <c r="FX548" i="39"/>
  <c r="BU548" i="39"/>
  <c r="FX564" i="39"/>
  <c r="BU580" i="39"/>
  <c r="FX580" i="39"/>
  <c r="FX596" i="39"/>
  <c r="BU596" i="39"/>
  <c r="FX613" i="39"/>
  <c r="BU613" i="39"/>
  <c r="FX653" i="39"/>
  <c r="BU653" i="39"/>
  <c r="BU726" i="39"/>
  <c r="FX726" i="39"/>
  <c r="FX463" i="39"/>
  <c r="BU463" i="39"/>
  <c r="FX479" i="39"/>
  <c r="FX495" i="39"/>
  <c r="FX511" i="39"/>
  <c r="FX527" i="39"/>
  <c r="BU527" i="39"/>
  <c r="FX543" i="39"/>
  <c r="FX559" i="39"/>
  <c r="BU559" i="39"/>
  <c r="FX575" i="39"/>
  <c r="BU591" i="39"/>
  <c r="FX591" i="39"/>
  <c r="FX607" i="39"/>
  <c r="BU607" i="39"/>
  <c r="BU711" i="39"/>
  <c r="FX711" i="39"/>
  <c r="BU614" i="39"/>
  <c r="FX614" i="39"/>
  <c r="FX630" i="39"/>
  <c r="BU630" i="39"/>
  <c r="FX652" i="39"/>
  <c r="BU652" i="39"/>
  <c r="BU678" i="39"/>
  <c r="FX678" i="39"/>
  <c r="BU718" i="39"/>
  <c r="FX718" i="39"/>
  <c r="BU762" i="39"/>
  <c r="FX762" i="39"/>
  <c r="FX625" i="39"/>
  <c r="BU625" i="39"/>
  <c r="FX645" i="39"/>
  <c r="BU645" i="39"/>
  <c r="FX668" i="39"/>
  <c r="BU668" i="39"/>
  <c r="BU696" i="39"/>
  <c r="FX696" i="39"/>
  <c r="BU736" i="39"/>
  <c r="FX736" i="39"/>
  <c r="BU801" i="39"/>
  <c r="FX801" i="39"/>
  <c r="FX628" i="39"/>
  <c r="FX644" i="39"/>
  <c r="BU644" i="39"/>
  <c r="FX665" i="39"/>
  <c r="BU693" i="39"/>
  <c r="FX693" i="39"/>
  <c r="BU722" i="39"/>
  <c r="FX722" i="39"/>
  <c r="BU791" i="39"/>
  <c r="FX791" i="39"/>
  <c r="BU923" i="39"/>
  <c r="FX923" i="39"/>
  <c r="BU680" i="39"/>
  <c r="FX680" i="39"/>
  <c r="BU695" i="39"/>
  <c r="FX695" i="39"/>
  <c r="BU710" i="39"/>
  <c r="FX710" i="39"/>
  <c r="BU725" i="39"/>
  <c r="FX725" i="39"/>
  <c r="BU744" i="39"/>
  <c r="FX744" i="39"/>
  <c r="BU759" i="39"/>
  <c r="FX759" i="39"/>
  <c r="BU774" i="39"/>
  <c r="FX774" i="39"/>
  <c r="BU807" i="39"/>
  <c r="FX807" i="39"/>
  <c r="BU966" i="39"/>
  <c r="FX966" i="39"/>
  <c r="FX646" i="39"/>
  <c r="BU646" i="39"/>
  <c r="FX662" i="39"/>
  <c r="BU679" i="39"/>
  <c r="FX679" i="39"/>
  <c r="BU694" i="39"/>
  <c r="FX694" i="39"/>
  <c r="BU709" i="39"/>
  <c r="FX709" i="39"/>
  <c r="BU728" i="39"/>
  <c r="FX728" i="39"/>
  <c r="BU743" i="39"/>
  <c r="FX743" i="39"/>
  <c r="BU758" i="39"/>
  <c r="FX758" i="39"/>
  <c r="BU773" i="39"/>
  <c r="FX773" i="39"/>
  <c r="BU806" i="39"/>
  <c r="FX806" i="39"/>
  <c r="BU886" i="39"/>
  <c r="FX886" i="39"/>
  <c r="BU737" i="39"/>
  <c r="FX737" i="39"/>
  <c r="BU756" i="39"/>
  <c r="FX756" i="39"/>
  <c r="BU771" i="39"/>
  <c r="FX771" i="39"/>
  <c r="BU784" i="39"/>
  <c r="FX784" i="39"/>
  <c r="BU813" i="39"/>
  <c r="FX813" i="39"/>
  <c r="BU785" i="39"/>
  <c r="FX785" i="39"/>
  <c r="BU804" i="39"/>
  <c r="FX804" i="39"/>
  <c r="BU822" i="39"/>
  <c r="FX822" i="39"/>
  <c r="BU874" i="39"/>
  <c r="FX874" i="39"/>
  <c r="BU916" i="39"/>
  <c r="FX916" i="39"/>
  <c r="BU799" i="39"/>
  <c r="FX799" i="39"/>
  <c r="BU814" i="39"/>
  <c r="FX814" i="39"/>
  <c r="BU828" i="39"/>
  <c r="FX828" i="39"/>
  <c r="BU870" i="39"/>
  <c r="FX870" i="39"/>
  <c r="BU928" i="39"/>
  <c r="FX928" i="39"/>
  <c r="BU832" i="39"/>
  <c r="FX832" i="39"/>
  <c r="BU849" i="39"/>
  <c r="FX849" i="39"/>
  <c r="BU890" i="39"/>
  <c r="FX890" i="39"/>
  <c r="BU953" i="39"/>
  <c r="FX953" i="39"/>
  <c r="BU826" i="39"/>
  <c r="FX826" i="39"/>
  <c r="BU842" i="39"/>
  <c r="FX842" i="39"/>
  <c r="BU855" i="39"/>
  <c r="FX855" i="39"/>
  <c r="BU878" i="39"/>
  <c r="FX878" i="39"/>
  <c r="BU900" i="39"/>
  <c r="FX900" i="39"/>
  <c r="BU950" i="39"/>
  <c r="FX950" i="39"/>
  <c r="BU851" i="39"/>
  <c r="FX851" i="39"/>
  <c r="BU871" i="39"/>
  <c r="FX871" i="39"/>
  <c r="BU892" i="39"/>
  <c r="FX892" i="39"/>
  <c r="BU927" i="39"/>
  <c r="FX927" i="39"/>
  <c r="BU902" i="39"/>
  <c r="FX902" i="39"/>
  <c r="BU920" i="39"/>
  <c r="FX920" i="39"/>
  <c r="BU856" i="39"/>
  <c r="FX856" i="39"/>
  <c r="BU869" i="39"/>
  <c r="FX869" i="39"/>
  <c r="BU885" i="39"/>
  <c r="FX885" i="39"/>
  <c r="BU901" i="39"/>
  <c r="FX901" i="39"/>
  <c r="BU919" i="39"/>
  <c r="FX919" i="39"/>
  <c r="BU940" i="39"/>
  <c r="FX940" i="39"/>
  <c r="BU926" i="39"/>
  <c r="FX926" i="39"/>
  <c r="BU952" i="39"/>
  <c r="FX952" i="39"/>
  <c r="BU968" i="39"/>
  <c r="FX968" i="39"/>
  <c r="BU944" i="39"/>
  <c r="FX944" i="39"/>
  <c r="BU970" i="39"/>
  <c r="FX970" i="39"/>
  <c r="BU962" i="39"/>
  <c r="FX962" i="39"/>
  <c r="BU937" i="39"/>
  <c r="FX937" i="39"/>
  <c r="BU956" i="39"/>
  <c r="FX956" i="39"/>
  <c r="BU969" i="39"/>
  <c r="FX969" i="39"/>
  <c r="BU972" i="39"/>
  <c r="FX972" i="39"/>
  <c r="BU995" i="39"/>
  <c r="FX995" i="39"/>
  <c r="BU980" i="39"/>
  <c r="FX980" i="39"/>
  <c r="BU984" i="39"/>
  <c r="FX984" i="39"/>
  <c r="BU998" i="39"/>
  <c r="FX998" i="39"/>
  <c r="BU994" i="39"/>
  <c r="FX994" i="39"/>
  <c r="GA408" i="39"/>
  <c r="DB408" i="39"/>
  <c r="GA489" i="39"/>
  <c r="DB489" i="39"/>
  <c r="GA382" i="39"/>
  <c r="DB382" i="39"/>
  <c r="GA473" i="39"/>
  <c r="DB473" i="39"/>
  <c r="GA376" i="39"/>
  <c r="DB376" i="39"/>
  <c r="GA440" i="39"/>
  <c r="DB440" i="39"/>
  <c r="GA585" i="39"/>
  <c r="DB585" i="39"/>
  <c r="GA365" i="39"/>
  <c r="DB365" i="39"/>
  <c r="GA381" i="39"/>
  <c r="DB381" i="39"/>
  <c r="GA397" i="39"/>
  <c r="DB397" i="39"/>
  <c r="GA413" i="39"/>
  <c r="DB413" i="39"/>
  <c r="GA429" i="39"/>
  <c r="DB429" i="39"/>
  <c r="GA450" i="39"/>
  <c r="DB450" i="39"/>
  <c r="DB517" i="39"/>
  <c r="GA517" i="39"/>
  <c r="GA581" i="39"/>
  <c r="DB581" i="39"/>
  <c r="DB686" i="39"/>
  <c r="GA686" i="39"/>
  <c r="GA363" i="39"/>
  <c r="DB363" i="39"/>
  <c r="GA379" i="39"/>
  <c r="DB379" i="39"/>
  <c r="GA395" i="39"/>
  <c r="DB395" i="39"/>
  <c r="GA411" i="39"/>
  <c r="DB411" i="39"/>
  <c r="GA427" i="39"/>
  <c r="DB427" i="39"/>
  <c r="GA448" i="39"/>
  <c r="DB448" i="39"/>
  <c r="GA481" i="39"/>
  <c r="DB481" i="39"/>
  <c r="GA545" i="39"/>
  <c r="DB545" i="39"/>
  <c r="GA614" i="39"/>
  <c r="DB614" i="39"/>
  <c r="GA351" i="39"/>
  <c r="DB351" i="39"/>
  <c r="DA1005" i="39"/>
  <c r="GA367" i="39"/>
  <c r="DB367" i="39"/>
  <c r="GA383" i="39"/>
  <c r="DB383" i="39"/>
  <c r="GA399" i="39"/>
  <c r="DB399" i="39"/>
  <c r="GA415" i="39"/>
  <c r="DB415" i="39"/>
  <c r="GA431" i="39"/>
  <c r="DB431" i="39"/>
  <c r="GA447" i="39"/>
  <c r="DB447" i="39"/>
  <c r="GA493" i="39"/>
  <c r="DB493" i="39"/>
  <c r="GA557" i="39"/>
  <c r="DB557" i="39"/>
  <c r="DB724" i="39"/>
  <c r="GA724" i="39"/>
  <c r="GA468" i="39"/>
  <c r="DB468" i="39"/>
  <c r="GA484" i="39"/>
  <c r="DB484" i="39"/>
  <c r="GA500" i="39"/>
  <c r="DB500" i="39"/>
  <c r="GA516" i="39"/>
  <c r="DB516" i="39"/>
  <c r="GA532" i="39"/>
  <c r="DB532" i="39"/>
  <c r="GA548" i="39"/>
  <c r="DB548" i="39"/>
  <c r="GA564" i="39"/>
  <c r="DB564" i="39"/>
  <c r="GA580" i="39"/>
  <c r="DB580" i="39"/>
  <c r="GA596" i="39"/>
  <c r="DB596" i="39"/>
  <c r="GA612" i="39"/>
  <c r="DB612" i="39"/>
  <c r="DB697" i="39"/>
  <c r="GA697" i="39"/>
  <c r="GA446" i="39"/>
  <c r="DB446" i="39"/>
  <c r="GA463" i="39"/>
  <c r="DB463" i="39"/>
  <c r="GA479" i="39"/>
  <c r="DB479" i="39"/>
  <c r="GA495" i="39"/>
  <c r="DB495" i="39"/>
  <c r="GA511" i="39"/>
  <c r="DB511" i="39"/>
  <c r="GA527" i="39"/>
  <c r="DB527" i="39"/>
  <c r="GA543" i="39"/>
  <c r="DB543" i="39"/>
  <c r="GA559" i="39"/>
  <c r="DB559" i="39"/>
  <c r="GA575" i="39"/>
  <c r="DB575" i="39"/>
  <c r="GA591" i="39"/>
  <c r="DB591" i="39"/>
  <c r="DB611" i="39"/>
  <c r="GA611" i="39"/>
  <c r="GA458" i="39"/>
  <c r="DB458" i="39"/>
  <c r="GA474" i="39"/>
  <c r="DB474" i="39"/>
  <c r="GA490" i="39"/>
  <c r="DB490" i="39"/>
  <c r="GA506" i="39"/>
  <c r="DB506" i="39"/>
  <c r="GA522" i="39"/>
  <c r="DB522" i="39"/>
  <c r="GA538" i="39"/>
  <c r="DB538" i="39"/>
  <c r="GA554" i="39"/>
  <c r="DB554" i="39"/>
  <c r="GA570" i="39"/>
  <c r="DB570" i="39"/>
  <c r="GA586" i="39"/>
  <c r="DB586" i="39"/>
  <c r="GA602" i="39"/>
  <c r="DB602" i="39"/>
  <c r="GA618" i="39"/>
  <c r="DB618" i="39"/>
  <c r="DB731" i="39"/>
  <c r="GA731" i="39"/>
  <c r="GA613" i="39"/>
  <c r="DB613" i="39"/>
  <c r="GA629" i="39"/>
  <c r="DB629" i="39"/>
  <c r="GA650" i="39"/>
  <c r="DB650" i="39"/>
  <c r="DB683" i="39"/>
  <c r="GA683" i="39"/>
  <c r="DB713" i="39"/>
  <c r="GA713" i="39"/>
  <c r="DB746" i="39"/>
  <c r="GA746" i="39"/>
  <c r="DB815" i="39"/>
  <c r="GA815" i="39"/>
  <c r="GA624" i="39"/>
  <c r="DB624" i="39"/>
  <c r="GA643" i="39"/>
  <c r="DB643" i="39"/>
  <c r="GA664" i="39"/>
  <c r="DB664" i="39"/>
  <c r="DB690" i="39"/>
  <c r="GA690" i="39"/>
  <c r="DB739" i="39"/>
  <c r="GA739" i="39"/>
  <c r="DB820" i="39"/>
  <c r="GA820" i="39"/>
  <c r="GA627" i="39"/>
  <c r="DB627" i="39"/>
  <c r="GA647" i="39"/>
  <c r="DB647" i="39"/>
  <c r="GA668" i="39"/>
  <c r="DB668" i="39"/>
  <c r="DB696" i="39"/>
  <c r="GA696" i="39"/>
  <c r="DB735" i="39"/>
  <c r="GA735" i="39"/>
  <c r="DB856" i="39"/>
  <c r="GA856" i="39"/>
  <c r="DB674" i="39"/>
  <c r="GA674" i="39"/>
  <c r="DB689" i="39"/>
  <c r="GA689" i="39"/>
  <c r="DB708" i="39"/>
  <c r="GA708" i="39"/>
  <c r="DB723" i="39"/>
  <c r="GA723" i="39"/>
  <c r="DB738" i="39"/>
  <c r="GA738" i="39"/>
  <c r="DB753" i="39"/>
  <c r="GA753" i="39"/>
  <c r="DB772" i="39"/>
  <c r="GA772" i="39"/>
  <c r="DB791" i="39"/>
  <c r="GA791" i="39"/>
  <c r="DB839" i="39"/>
  <c r="GA839" i="39"/>
  <c r="GA645" i="39"/>
  <c r="DB645" i="39"/>
  <c r="GA661" i="39"/>
  <c r="DB661" i="39"/>
  <c r="DB678" i="39"/>
  <c r="GA678" i="39"/>
  <c r="DB693" i="39"/>
  <c r="GA693" i="39"/>
  <c r="DB712" i="39"/>
  <c r="GA712" i="39"/>
  <c r="DB727" i="39"/>
  <c r="GA727" i="39"/>
  <c r="DB742" i="39"/>
  <c r="GA742" i="39"/>
  <c r="DB757" i="39"/>
  <c r="GA757" i="39"/>
  <c r="DB776" i="39"/>
  <c r="GA776" i="39"/>
  <c r="DB800" i="39"/>
  <c r="GA800" i="39"/>
  <c r="DB920" i="39"/>
  <c r="GA920" i="39"/>
  <c r="DB740" i="39"/>
  <c r="GA740" i="39"/>
  <c r="DB755" i="39"/>
  <c r="GA755" i="39"/>
  <c r="DB770" i="39"/>
  <c r="GA770" i="39"/>
  <c r="DB797" i="39"/>
  <c r="GA797" i="39"/>
  <c r="DB878" i="39"/>
  <c r="GA878" i="39"/>
  <c r="DB784" i="39"/>
  <c r="GA784" i="39"/>
  <c r="DB799" i="39"/>
  <c r="GA799" i="39"/>
  <c r="DB814" i="39"/>
  <c r="GA814" i="39"/>
  <c r="DB832" i="39"/>
  <c r="GA832" i="39"/>
  <c r="DB861" i="39"/>
  <c r="GA861" i="39"/>
  <c r="DB906" i="39"/>
  <c r="GA906" i="39"/>
  <c r="DB787" i="39"/>
  <c r="GA787" i="39"/>
  <c r="DB802" i="39"/>
  <c r="GA802" i="39"/>
  <c r="DB817" i="39"/>
  <c r="GA817" i="39"/>
  <c r="DB836" i="39"/>
  <c r="GA836" i="39"/>
  <c r="DB867" i="39"/>
  <c r="GA867" i="39"/>
  <c r="DB915" i="39"/>
  <c r="GA915" i="39"/>
  <c r="DB835" i="39"/>
  <c r="GA835" i="39"/>
  <c r="DB877" i="39"/>
  <c r="GA877" i="39"/>
  <c r="DB914" i="39"/>
  <c r="GA914" i="39"/>
  <c r="DB829" i="39"/>
  <c r="GA829" i="39"/>
  <c r="DB846" i="39"/>
  <c r="GA846" i="39"/>
  <c r="DB870" i="39"/>
  <c r="GA870" i="39"/>
  <c r="DB891" i="39"/>
  <c r="GA891" i="39"/>
  <c r="DB931" i="39"/>
  <c r="GA931" i="39"/>
  <c r="DB963" i="39"/>
  <c r="GA963" i="39"/>
  <c r="DB845" i="39"/>
  <c r="GA845" i="39"/>
  <c r="DB869" i="39"/>
  <c r="GA869" i="39"/>
  <c r="DB890" i="39"/>
  <c r="GA890" i="39"/>
  <c r="DB919" i="39"/>
  <c r="GA919" i="39"/>
  <c r="DB977" i="39"/>
  <c r="GA977" i="39"/>
  <c r="DB909" i="39"/>
  <c r="GA909" i="39"/>
  <c r="DB928" i="39"/>
  <c r="GA928" i="39"/>
  <c r="DB860" i="39"/>
  <c r="GA860" i="39"/>
  <c r="DB876" i="39"/>
  <c r="GA876" i="39"/>
  <c r="DB892" i="39"/>
  <c r="GA892" i="39"/>
  <c r="DB908" i="39"/>
  <c r="GA908" i="39"/>
  <c r="DB927" i="39"/>
  <c r="GA927" i="39"/>
  <c r="DB978" i="39"/>
  <c r="GA978" i="39"/>
  <c r="DB925" i="39"/>
  <c r="GA925" i="39"/>
  <c r="DB946" i="39"/>
  <c r="GA946" i="39"/>
  <c r="DB982" i="39"/>
  <c r="GA982" i="39"/>
  <c r="DB953" i="39"/>
  <c r="GA953" i="39"/>
  <c r="DB976" i="39"/>
  <c r="GA976" i="39"/>
  <c r="DB945" i="39"/>
  <c r="GA945" i="39"/>
  <c r="DB964" i="39"/>
  <c r="GA964" i="39"/>
  <c r="DB971" i="39"/>
  <c r="GA971" i="39"/>
  <c r="DB970" i="39"/>
  <c r="GA970" i="39"/>
  <c r="DB985" i="39"/>
  <c r="GA985" i="39"/>
  <c r="DB988" i="39"/>
  <c r="GA988" i="39"/>
  <c r="DB980" i="39"/>
  <c r="GA980" i="39"/>
  <c r="DB993" i="39"/>
  <c r="GA993" i="39"/>
  <c r="GE509" i="39"/>
  <c r="ET509" i="39"/>
  <c r="FW430" i="39"/>
  <c r="BJ430" i="39"/>
  <c r="FW387" i="39"/>
  <c r="BJ387" i="39"/>
  <c r="FS361" i="39"/>
  <c r="GI361" i="39"/>
  <c r="GJ361" i="39" s="1"/>
  <c r="F361" i="39" s="1"/>
  <c r="R346" i="39"/>
  <c r="FS346" i="39"/>
  <c r="GI346" i="39"/>
  <c r="GJ346" i="39" s="1"/>
  <c r="F346" i="39" s="1"/>
  <c r="FS330" i="39"/>
  <c r="GI330" i="39"/>
  <c r="GJ330" i="39" s="1"/>
  <c r="F330" i="39" s="1"/>
  <c r="R314" i="39"/>
  <c r="FS314" i="39"/>
  <c r="GI314" i="39"/>
  <c r="GJ314" i="39" s="1"/>
  <c r="F314" i="39" s="1"/>
  <c r="FS298" i="39"/>
  <c r="GI298" i="39"/>
  <c r="GJ298" i="39" s="1"/>
  <c r="F298" i="39" s="1"/>
  <c r="FS282" i="39"/>
  <c r="GI282" i="39"/>
  <c r="GJ282" i="39" s="1"/>
  <c r="F282" i="39" s="1"/>
  <c r="FS266" i="39"/>
  <c r="GI266" i="39"/>
  <c r="GJ266" i="39" s="1"/>
  <c r="F266" i="39" s="1"/>
  <c r="FS250" i="39"/>
  <c r="GI250" i="39"/>
  <c r="GJ250" i="39" s="1"/>
  <c r="F250" i="39" s="1"/>
  <c r="FS232" i="39"/>
  <c r="GI232" i="39"/>
  <c r="GJ232" i="39" s="1"/>
  <c r="F232" i="39" s="1"/>
  <c r="GD413" i="39"/>
  <c r="EI413" i="39"/>
  <c r="GD476" i="39"/>
  <c r="EI476" i="39"/>
  <c r="GD709" i="39"/>
  <c r="EI709" i="39"/>
  <c r="GD407" i="39"/>
  <c r="EI407" i="39"/>
  <c r="GD524" i="39"/>
  <c r="EI524" i="39"/>
  <c r="GD381" i="39"/>
  <c r="EI381" i="39"/>
  <c r="GD572" i="39"/>
  <c r="EI572" i="39"/>
  <c r="GD358" i="39"/>
  <c r="EI358" i="39"/>
  <c r="GD374" i="39"/>
  <c r="EI374" i="39"/>
  <c r="GD390" i="39"/>
  <c r="EI390" i="39"/>
  <c r="GD406" i="39"/>
  <c r="EI406" i="39"/>
  <c r="GD422" i="39"/>
  <c r="EI422" i="39"/>
  <c r="GD438" i="39"/>
  <c r="EI438" i="39"/>
  <c r="GD472" i="39"/>
  <c r="EI472" i="39"/>
  <c r="GD536" i="39"/>
  <c r="EI536" i="39"/>
  <c r="GD600" i="39"/>
  <c r="EI600" i="39"/>
  <c r="GD357" i="39"/>
  <c r="EI357" i="39"/>
  <c r="GD373" i="39"/>
  <c r="EI373" i="39"/>
  <c r="GD389" i="39"/>
  <c r="EI389" i="39"/>
  <c r="GD405" i="39"/>
  <c r="EI405" i="39"/>
  <c r="GD421" i="39"/>
  <c r="EI421" i="39"/>
  <c r="GD437" i="39"/>
  <c r="EI437" i="39"/>
  <c r="GD468" i="39"/>
  <c r="EI468" i="39"/>
  <c r="GD532" i="39"/>
  <c r="EI532" i="39"/>
  <c r="GD596" i="39"/>
  <c r="EI596" i="39"/>
  <c r="GD360" i="39"/>
  <c r="EI360" i="39"/>
  <c r="GD376" i="39"/>
  <c r="EI376" i="39"/>
  <c r="GD392" i="39"/>
  <c r="EI392" i="39"/>
  <c r="GD408" i="39"/>
  <c r="EI408" i="39"/>
  <c r="GD424" i="39"/>
  <c r="EI424" i="39"/>
  <c r="GD440" i="39"/>
  <c r="EI440" i="39"/>
  <c r="GD464" i="39"/>
  <c r="EI464" i="39"/>
  <c r="GD528" i="39"/>
  <c r="EI528" i="39"/>
  <c r="GD592" i="39"/>
  <c r="EI592" i="39"/>
  <c r="GD467" i="39"/>
  <c r="EI467" i="39"/>
  <c r="GD483" i="39"/>
  <c r="EI483" i="39"/>
  <c r="GD499" i="39"/>
  <c r="EI499" i="39"/>
  <c r="GD515" i="39"/>
  <c r="EI515" i="39"/>
  <c r="GD531" i="39"/>
  <c r="EI531" i="39"/>
  <c r="GD547" i="39"/>
  <c r="EI547" i="39"/>
  <c r="GD563" i="39"/>
  <c r="EI563" i="39"/>
  <c r="GD579" i="39"/>
  <c r="EI579" i="39"/>
  <c r="GD595" i="39"/>
  <c r="EI595" i="39"/>
  <c r="GD615" i="39"/>
  <c r="EI615" i="39"/>
  <c r="EI810" i="39"/>
  <c r="GD810" i="39"/>
  <c r="GD454" i="39"/>
  <c r="EI454" i="39"/>
  <c r="GD470" i="39"/>
  <c r="EI470" i="39"/>
  <c r="GD486" i="39"/>
  <c r="EI486" i="39"/>
  <c r="GD502" i="39"/>
  <c r="EI502" i="39"/>
  <c r="GD518" i="39"/>
  <c r="EI518" i="39"/>
  <c r="GD534" i="39"/>
  <c r="EI534" i="39"/>
  <c r="GD550" i="39"/>
  <c r="EI550" i="39"/>
  <c r="GD566" i="39"/>
  <c r="EI566" i="39"/>
  <c r="GD582" i="39"/>
  <c r="EI582" i="39"/>
  <c r="GD598" i="39"/>
  <c r="EI598" i="39"/>
  <c r="GD614" i="39"/>
  <c r="EI614" i="39"/>
  <c r="GD689" i="39"/>
  <c r="EI689" i="39"/>
  <c r="GD457" i="39"/>
  <c r="EI457" i="39"/>
  <c r="GD473" i="39"/>
  <c r="EI473" i="39"/>
  <c r="GD489" i="39"/>
  <c r="EI489" i="39"/>
  <c r="GD505" i="39"/>
  <c r="EI505" i="39"/>
  <c r="GD521" i="39"/>
  <c r="EI521" i="39"/>
  <c r="GD537" i="39"/>
  <c r="EI537" i="39"/>
  <c r="GD553" i="39"/>
  <c r="EI553" i="39"/>
  <c r="GD569" i="39"/>
  <c r="EI569" i="39"/>
  <c r="EI585" i="39"/>
  <c r="GD585" i="39"/>
  <c r="GD601" i="39"/>
  <c r="EI601" i="39"/>
  <c r="GD621" i="39"/>
  <c r="EI621" i="39"/>
  <c r="GD681" i="39"/>
  <c r="EI681" i="39"/>
  <c r="EI789" i="39"/>
  <c r="GD789" i="39"/>
  <c r="GD616" i="39"/>
  <c r="EI616" i="39"/>
  <c r="GD637" i="39"/>
  <c r="EI637" i="39"/>
  <c r="GD658" i="39"/>
  <c r="EI658" i="39"/>
  <c r="EI686" i="39"/>
  <c r="GD686" i="39"/>
  <c r="EI716" i="39"/>
  <c r="GD716" i="39"/>
  <c r="EI749" i="39"/>
  <c r="GD749" i="39"/>
  <c r="GD623" i="39"/>
  <c r="EI623" i="39"/>
  <c r="GD641" i="39"/>
  <c r="EI641" i="39"/>
  <c r="GD662" i="39"/>
  <c r="EI662" i="39"/>
  <c r="EI694" i="39"/>
  <c r="GD694" i="39"/>
  <c r="EI743" i="39"/>
  <c r="GD743" i="39"/>
  <c r="EI831" i="39"/>
  <c r="GD831" i="39"/>
  <c r="GD626" i="39"/>
  <c r="EI626" i="39"/>
  <c r="GD645" i="39"/>
  <c r="EI645" i="39"/>
  <c r="GD671" i="39"/>
  <c r="EI671" i="39"/>
  <c r="EI701" i="39"/>
  <c r="GD701" i="39"/>
  <c r="EI758" i="39"/>
  <c r="GD758" i="39"/>
  <c r="GD669" i="39"/>
  <c r="EI669" i="39"/>
  <c r="EI688" i="39"/>
  <c r="GD688" i="39"/>
  <c r="GD703" i="39"/>
  <c r="EI703" i="39"/>
  <c r="EI718" i="39"/>
  <c r="GD718" i="39"/>
  <c r="EI733" i="39"/>
  <c r="GD733" i="39"/>
  <c r="EI752" i="39"/>
  <c r="GD752" i="39"/>
  <c r="EI767" i="39"/>
  <c r="GD767" i="39"/>
  <c r="GD796" i="39"/>
  <c r="EI796" i="39"/>
  <c r="EI837" i="39"/>
  <c r="GD837" i="39"/>
  <c r="GD640" i="39"/>
  <c r="EI640" i="39"/>
  <c r="GD656" i="39"/>
  <c r="EI656" i="39"/>
  <c r="EI672" i="39"/>
  <c r="GD672" i="39"/>
  <c r="GD687" i="39"/>
  <c r="EI687" i="39"/>
  <c r="EI702" i="39"/>
  <c r="GD702" i="39"/>
  <c r="GD717" i="39"/>
  <c r="EI717" i="39"/>
  <c r="GD736" i="39"/>
  <c r="EI736" i="39"/>
  <c r="EI751" i="39"/>
  <c r="GD751" i="39"/>
  <c r="GD766" i="39"/>
  <c r="EI766" i="39"/>
  <c r="EI781" i="39"/>
  <c r="GD781" i="39"/>
  <c r="GD814" i="39"/>
  <c r="EI814" i="39"/>
  <c r="GD910" i="39"/>
  <c r="EI910" i="39"/>
  <c r="GD739" i="39"/>
  <c r="EI739" i="39"/>
  <c r="GD754" i="39"/>
  <c r="EI754" i="39"/>
  <c r="EI769" i="39"/>
  <c r="GD769" i="39"/>
  <c r="EI790" i="39"/>
  <c r="GD790" i="39"/>
  <c r="EI842" i="39"/>
  <c r="GD842" i="39"/>
  <c r="EI779" i="39"/>
  <c r="GD779" i="39"/>
  <c r="EI794" i="39"/>
  <c r="GD794" i="39"/>
  <c r="EI809" i="39"/>
  <c r="GD809" i="39"/>
  <c r="EI825" i="39"/>
  <c r="GD825" i="39"/>
  <c r="EI851" i="39"/>
  <c r="GD851" i="39"/>
  <c r="EI890" i="39"/>
  <c r="GD890" i="39"/>
  <c r="EI791" i="39"/>
  <c r="GD791" i="39"/>
  <c r="GD806" i="39"/>
  <c r="EI806" i="39"/>
  <c r="EI821" i="39"/>
  <c r="GD821" i="39"/>
  <c r="EI847" i="39"/>
  <c r="GD847" i="39"/>
  <c r="GD902" i="39"/>
  <c r="EI902" i="39"/>
  <c r="EI833" i="39"/>
  <c r="GD833" i="39"/>
  <c r="EI874" i="39"/>
  <c r="GD874" i="39"/>
  <c r="GD822" i="39"/>
  <c r="EI822" i="39"/>
  <c r="EI840" i="39"/>
  <c r="GD840" i="39"/>
  <c r="EI856" i="39"/>
  <c r="GD856" i="39"/>
  <c r="EI873" i="39"/>
  <c r="GD873" i="39"/>
  <c r="GD894" i="39"/>
  <c r="EI894" i="39"/>
  <c r="GD918" i="39"/>
  <c r="EI918" i="39"/>
  <c r="EI848" i="39"/>
  <c r="GD848" i="39"/>
  <c r="EI866" i="39"/>
  <c r="GD866" i="39"/>
  <c r="EI888" i="39"/>
  <c r="GD888" i="39"/>
  <c r="EI913" i="39"/>
  <c r="GD913" i="39"/>
  <c r="EI912" i="39"/>
  <c r="GD912" i="39"/>
  <c r="EI931" i="39"/>
  <c r="GD931" i="39"/>
  <c r="EI951" i="39"/>
  <c r="GD951" i="39"/>
  <c r="GD854" i="39"/>
  <c r="EI854" i="39"/>
  <c r="EI871" i="39"/>
  <c r="GD871" i="39"/>
  <c r="EI887" i="39"/>
  <c r="GD887" i="39"/>
  <c r="EI903" i="39"/>
  <c r="GD903" i="39"/>
  <c r="EI925" i="39"/>
  <c r="GD925" i="39"/>
  <c r="EI955" i="39"/>
  <c r="GD955" i="39"/>
  <c r="GD924" i="39"/>
  <c r="EI924" i="39"/>
  <c r="EI942" i="39"/>
  <c r="GD942" i="39"/>
  <c r="EI961" i="39"/>
  <c r="GD961" i="39"/>
  <c r="GD934" i="39"/>
  <c r="EI934" i="39"/>
  <c r="EI965" i="39"/>
  <c r="GD965" i="39"/>
  <c r="GD956" i="39"/>
  <c r="EI956" i="39"/>
  <c r="EI939" i="39"/>
  <c r="GD939" i="39"/>
  <c r="EI954" i="39"/>
  <c r="GD954" i="39"/>
  <c r="EI975" i="39"/>
  <c r="GD975" i="39"/>
  <c r="EI970" i="39"/>
  <c r="GD970" i="39"/>
  <c r="EI981" i="39"/>
  <c r="GD981" i="39"/>
  <c r="EI973" i="39"/>
  <c r="GD973" i="39"/>
  <c r="EI982" i="39"/>
  <c r="GD982" i="39"/>
  <c r="EI1000" i="39"/>
  <c r="GD1000" i="39"/>
  <c r="EI996" i="39"/>
  <c r="GD996" i="39"/>
  <c r="GG374" i="39"/>
  <c r="FP374" i="39"/>
  <c r="GG438" i="39"/>
  <c r="FP438" i="39"/>
  <c r="GG591" i="39"/>
  <c r="FP591" i="39"/>
  <c r="GG411" i="39"/>
  <c r="FP411" i="39"/>
  <c r="GG575" i="39"/>
  <c r="FP575" i="39"/>
  <c r="GG406" i="39"/>
  <c r="FP406" i="39"/>
  <c r="GG692" i="39"/>
  <c r="FP692" i="39"/>
  <c r="GG362" i="39"/>
  <c r="FP362" i="39"/>
  <c r="GG378" i="39"/>
  <c r="FP378" i="39"/>
  <c r="GG394" i="39"/>
  <c r="FP394" i="39"/>
  <c r="GG410" i="39"/>
  <c r="FP410" i="39"/>
  <c r="GG426" i="39"/>
  <c r="FP426" i="39"/>
  <c r="GG442" i="39"/>
  <c r="FP442" i="39"/>
  <c r="GG459" i="39"/>
  <c r="FP459" i="39"/>
  <c r="GG523" i="39"/>
  <c r="FP523" i="39"/>
  <c r="GG587" i="39"/>
  <c r="FP587" i="39"/>
  <c r="FP817" i="39"/>
  <c r="GG817" i="39"/>
  <c r="GG366" i="39"/>
  <c r="FP366" i="39"/>
  <c r="GG382" i="39"/>
  <c r="FP382" i="39"/>
  <c r="GG398" i="39"/>
  <c r="FP398" i="39"/>
  <c r="GG414" i="39"/>
  <c r="FP414" i="39"/>
  <c r="GG430" i="39"/>
  <c r="FP430" i="39"/>
  <c r="GG450" i="39"/>
  <c r="FP450" i="39"/>
  <c r="GG503" i="39"/>
  <c r="FP503" i="39"/>
  <c r="GG567" i="39"/>
  <c r="FP567" i="39"/>
  <c r="GG354" i="39"/>
  <c r="FP354" i="39"/>
  <c r="GG370" i="39"/>
  <c r="FP370" i="39"/>
  <c r="GG386" i="39"/>
  <c r="FP386" i="39"/>
  <c r="GG402" i="39"/>
  <c r="FP402" i="39"/>
  <c r="GG418" i="39"/>
  <c r="FP418" i="39"/>
  <c r="GG434" i="39"/>
  <c r="FP434" i="39"/>
  <c r="GG467" i="39"/>
  <c r="FP467" i="39"/>
  <c r="GG531" i="39"/>
  <c r="FP531" i="39"/>
  <c r="GG595" i="39"/>
  <c r="FP595" i="39"/>
  <c r="FP757" i="39"/>
  <c r="GG757" i="39"/>
  <c r="GG470" i="39"/>
  <c r="FP470" i="39"/>
  <c r="GG486" i="39"/>
  <c r="FP486" i="39"/>
  <c r="GG502" i="39"/>
  <c r="FP502" i="39"/>
  <c r="GG518" i="39"/>
  <c r="FP518" i="39"/>
  <c r="GG534" i="39"/>
  <c r="FP534" i="39"/>
  <c r="GG550" i="39"/>
  <c r="FP550" i="39"/>
  <c r="GG566" i="39"/>
  <c r="FP566" i="39"/>
  <c r="GG582" i="39"/>
  <c r="FP582" i="39"/>
  <c r="GG598" i="39"/>
  <c r="FP598" i="39"/>
  <c r="GG613" i="39"/>
  <c r="FP613" i="39"/>
  <c r="FP684" i="39"/>
  <c r="GG684" i="39"/>
  <c r="GG443" i="39"/>
  <c r="FP443" i="39"/>
  <c r="GG457" i="39"/>
  <c r="FP457" i="39"/>
  <c r="GG473" i="39"/>
  <c r="FP473" i="39"/>
  <c r="GG489" i="39"/>
  <c r="FP489" i="39"/>
  <c r="GG505" i="39"/>
  <c r="FP505" i="39"/>
  <c r="GG521" i="39"/>
  <c r="FP521" i="39"/>
  <c r="GG537" i="39"/>
  <c r="FP537" i="39"/>
  <c r="GG553" i="39"/>
  <c r="FP553" i="39"/>
  <c r="GG569" i="39"/>
  <c r="FP569" i="39"/>
  <c r="GG585" i="39"/>
  <c r="FP585" i="39"/>
  <c r="GG601" i="39"/>
  <c r="FP601" i="39"/>
  <c r="GG628" i="39"/>
  <c r="FP628" i="39"/>
  <c r="FP714" i="39"/>
  <c r="GG714" i="39"/>
  <c r="GG460" i="39"/>
  <c r="FP460" i="39"/>
  <c r="GG476" i="39"/>
  <c r="FP476" i="39"/>
  <c r="GG492" i="39"/>
  <c r="FP492" i="39"/>
  <c r="GG508" i="39"/>
  <c r="FP508" i="39"/>
  <c r="FT667" i="39"/>
  <c r="AC667" i="39"/>
  <c r="AC697" i="39"/>
  <c r="FT697" i="39"/>
  <c r="AC731" i="39"/>
  <c r="FT731" i="39"/>
  <c r="AC783" i="39"/>
  <c r="FT783" i="39"/>
  <c r="FT642" i="39"/>
  <c r="AC642" i="39"/>
  <c r="AC689" i="39"/>
  <c r="FT689" i="39"/>
  <c r="AC738" i="39"/>
  <c r="FT738" i="39"/>
  <c r="AC791" i="39"/>
  <c r="FT791" i="39"/>
  <c r="AC729" i="39"/>
  <c r="FT729" i="39"/>
  <c r="AC763" i="39"/>
  <c r="FT763" i="39"/>
  <c r="AC887" i="39"/>
  <c r="FT887" i="39"/>
  <c r="AC805" i="39"/>
  <c r="FT805" i="39"/>
  <c r="AC880" i="39"/>
  <c r="FT880" i="39"/>
  <c r="AC818" i="39"/>
  <c r="FT818" i="39"/>
  <c r="AC953" i="39"/>
  <c r="FT953" i="39"/>
  <c r="AC864" i="39"/>
  <c r="FT864" i="39"/>
  <c r="AC826" i="39"/>
  <c r="FT826" i="39"/>
  <c r="AC842" i="39"/>
  <c r="FT842" i="39"/>
  <c r="AC879" i="39"/>
  <c r="FT879" i="39"/>
  <c r="AC904" i="39"/>
  <c r="FT904" i="39"/>
  <c r="AC954" i="39"/>
  <c r="FT954" i="39"/>
  <c r="AC855" i="39"/>
  <c r="FT855" i="39"/>
  <c r="AC878" i="39"/>
  <c r="FT878" i="39"/>
  <c r="AC903" i="39"/>
  <c r="FT903" i="39"/>
  <c r="AC970" i="39"/>
  <c r="FT970" i="39"/>
  <c r="AC910" i="39"/>
  <c r="FT910" i="39"/>
  <c r="AC927" i="39"/>
  <c r="FT927" i="39"/>
  <c r="AC962" i="39"/>
  <c r="FT962" i="39"/>
  <c r="AC861" i="39"/>
  <c r="FT861" i="39"/>
  <c r="AC877" i="39"/>
  <c r="FT877" i="39"/>
  <c r="AC893" i="39"/>
  <c r="FT893" i="39"/>
  <c r="AC909" i="39"/>
  <c r="FT909" i="39"/>
  <c r="AC931" i="39"/>
  <c r="FT931" i="39"/>
  <c r="AC969" i="39"/>
  <c r="FT969" i="39"/>
  <c r="AC930" i="39"/>
  <c r="FT930" i="39"/>
  <c r="AC964" i="39"/>
  <c r="FT964" i="39"/>
  <c r="AC952" i="39"/>
  <c r="FT952" i="39"/>
  <c r="AC950" i="39"/>
  <c r="FT950" i="39"/>
  <c r="AC983" i="39"/>
  <c r="FT983" i="39"/>
  <c r="AC946" i="39"/>
  <c r="FT946" i="39"/>
  <c r="AC961" i="39"/>
  <c r="FT961" i="39"/>
  <c r="AC981" i="39"/>
  <c r="FT981" i="39"/>
  <c r="AC993" i="39"/>
  <c r="FT993" i="39"/>
  <c r="AC988" i="39"/>
  <c r="FT988" i="39"/>
  <c r="AC986" i="39"/>
  <c r="FT986" i="39"/>
  <c r="AC987" i="39"/>
  <c r="FT987" i="39"/>
  <c r="FZ352" i="39"/>
  <c r="CQ352" i="39"/>
  <c r="FZ368" i="39"/>
  <c r="CQ368" i="39"/>
  <c r="FZ384" i="39"/>
  <c r="CQ384" i="39"/>
  <c r="FZ400" i="39"/>
  <c r="CQ400" i="39"/>
  <c r="CQ416" i="39"/>
  <c r="FZ416" i="39"/>
  <c r="FZ432" i="39"/>
  <c r="CQ432" i="39"/>
  <c r="FZ449" i="39"/>
  <c r="CQ449" i="39"/>
  <c r="FZ500" i="39"/>
  <c r="CQ500" i="39"/>
  <c r="CQ564" i="39"/>
  <c r="FZ564" i="39"/>
  <c r="FZ645" i="39"/>
  <c r="CQ645" i="39"/>
  <c r="FZ357" i="39"/>
  <c r="CQ357" i="39"/>
  <c r="FZ373" i="39"/>
  <c r="CQ373" i="39"/>
  <c r="FZ389" i="39"/>
  <c r="CQ389" i="39"/>
  <c r="FZ405" i="39"/>
  <c r="CQ405" i="39"/>
  <c r="FZ421" i="39"/>
  <c r="CQ421" i="39"/>
  <c r="FZ437" i="39"/>
  <c r="CQ437" i="39"/>
  <c r="FZ464" i="39"/>
  <c r="CQ464" i="39"/>
  <c r="CQ528" i="39"/>
  <c r="FZ528" i="39"/>
  <c r="FZ592" i="39"/>
  <c r="CQ592" i="39"/>
  <c r="FZ361" i="39"/>
  <c r="CQ361" i="39"/>
  <c r="FZ377" i="39"/>
  <c r="CQ377" i="39"/>
  <c r="FZ393" i="39"/>
  <c r="CQ393" i="39"/>
  <c r="FZ409" i="39"/>
  <c r="CQ409" i="39"/>
  <c r="FZ425" i="39"/>
  <c r="CQ425" i="39"/>
  <c r="FZ441" i="39"/>
  <c r="CQ441" i="39"/>
  <c r="FZ476" i="39"/>
  <c r="CQ476" i="39"/>
  <c r="FZ540" i="39"/>
  <c r="CQ540" i="39"/>
  <c r="FZ604" i="39"/>
  <c r="CQ604" i="39"/>
  <c r="FZ467" i="39"/>
  <c r="CQ467" i="39"/>
  <c r="FZ483" i="39"/>
  <c r="CQ483" i="39"/>
  <c r="FZ499" i="39"/>
  <c r="CQ499" i="39"/>
  <c r="FZ515" i="39"/>
  <c r="CQ515" i="39"/>
  <c r="FZ531" i="39"/>
  <c r="CQ531" i="39"/>
  <c r="FZ547" i="39"/>
  <c r="CQ547" i="39"/>
  <c r="FZ563" i="39"/>
  <c r="CQ563" i="39"/>
  <c r="CQ579" i="39"/>
  <c r="FZ579" i="39"/>
  <c r="FZ595" i="39"/>
  <c r="CQ595" i="39"/>
  <c r="FZ625" i="39"/>
  <c r="CQ625" i="39"/>
  <c r="FZ780" i="39"/>
  <c r="CQ780" i="39"/>
  <c r="FZ450" i="39"/>
  <c r="CQ450" i="39"/>
  <c r="FZ466" i="39"/>
  <c r="CQ466" i="39"/>
  <c r="FZ482" i="39"/>
  <c r="CQ482" i="39"/>
  <c r="FZ498" i="39"/>
  <c r="CQ498" i="39"/>
  <c r="FZ514" i="39"/>
  <c r="CQ514" i="39"/>
  <c r="FZ530" i="39"/>
  <c r="CQ530" i="39"/>
  <c r="FZ546" i="39"/>
  <c r="CQ546" i="39"/>
  <c r="FZ562" i="39"/>
  <c r="CQ562" i="39"/>
  <c r="FZ578" i="39"/>
  <c r="CQ578" i="39"/>
  <c r="FZ594" i="39"/>
  <c r="CQ594" i="39"/>
  <c r="FZ610" i="39"/>
  <c r="CQ610" i="39"/>
  <c r="FZ650" i="39"/>
  <c r="CQ650" i="39"/>
  <c r="CQ723" i="39"/>
  <c r="FZ723" i="39"/>
  <c r="FZ461" i="39"/>
  <c r="CQ461" i="39"/>
  <c r="FZ477" i="39"/>
  <c r="CQ477" i="39"/>
  <c r="FZ493" i="39"/>
  <c r="CQ493" i="39"/>
  <c r="FZ509" i="39"/>
  <c r="CQ509" i="39"/>
  <c r="FZ525" i="39"/>
  <c r="CQ525" i="39"/>
  <c r="FZ541" i="39"/>
  <c r="CQ541" i="39"/>
  <c r="FZ557" i="39"/>
  <c r="CQ557" i="39"/>
  <c r="FZ573" i="39"/>
  <c r="CQ573" i="39"/>
  <c r="FZ589" i="39"/>
  <c r="CQ589" i="39"/>
  <c r="FZ605" i="39"/>
  <c r="CQ605" i="39"/>
  <c r="FZ639" i="39"/>
  <c r="CQ639" i="39"/>
  <c r="FZ612" i="39"/>
  <c r="CQ612" i="39"/>
  <c r="FZ628" i="39"/>
  <c r="CQ628" i="39"/>
  <c r="FZ643" i="39"/>
  <c r="CQ643" i="39"/>
  <c r="CQ671" i="39"/>
  <c r="FZ671" i="39"/>
  <c r="CQ701" i="39"/>
  <c r="FZ701" i="39"/>
  <c r="CQ745" i="39"/>
  <c r="FZ745" i="39"/>
  <c r="CQ627" i="39"/>
  <c r="FZ627" i="39"/>
  <c r="FZ647" i="39"/>
  <c r="CQ647" i="39"/>
  <c r="FZ670" i="39"/>
  <c r="CQ670" i="39"/>
  <c r="FZ700" i="39"/>
  <c r="CQ700" i="39"/>
  <c r="FZ738" i="39"/>
  <c r="CQ738" i="39"/>
  <c r="FZ622" i="39"/>
  <c r="CQ622" i="39"/>
  <c r="FZ641" i="39"/>
  <c r="CQ641" i="39"/>
  <c r="FZ662" i="39"/>
  <c r="CQ662" i="39"/>
  <c r="CQ695" i="39"/>
  <c r="FZ695" i="39"/>
  <c r="FZ724" i="39"/>
  <c r="CQ724" i="39"/>
  <c r="CQ773" i="39"/>
  <c r="FZ773" i="39"/>
  <c r="CQ847" i="39"/>
  <c r="FZ847" i="39"/>
  <c r="CQ678" i="39"/>
  <c r="FZ678" i="39"/>
  <c r="CQ693" i="39"/>
  <c r="FZ693" i="39"/>
  <c r="CQ712" i="39"/>
  <c r="FZ712" i="39"/>
  <c r="CQ727" i="39"/>
  <c r="FZ727" i="39"/>
  <c r="CQ742" i="39"/>
  <c r="FZ742" i="39"/>
  <c r="CQ757" i="39"/>
  <c r="FZ757" i="39"/>
  <c r="CQ776" i="39"/>
  <c r="FZ776" i="39"/>
  <c r="CQ800" i="39"/>
  <c r="FZ800" i="39"/>
  <c r="CQ888" i="39"/>
  <c r="FZ888" i="39"/>
  <c r="FZ644" i="39"/>
  <c r="CQ644" i="39"/>
  <c r="FZ660" i="39"/>
  <c r="CQ660" i="39"/>
  <c r="FZ676" i="39"/>
  <c r="CQ676" i="39"/>
  <c r="CQ691" i="39"/>
  <c r="FZ691" i="39"/>
  <c r="CQ706" i="39"/>
  <c r="FZ706" i="39"/>
  <c r="CQ721" i="39"/>
  <c r="FZ721" i="39"/>
  <c r="CQ740" i="39"/>
  <c r="FZ740" i="39"/>
  <c r="CQ755" i="39"/>
  <c r="FZ755" i="39"/>
  <c r="FZ770" i="39"/>
  <c r="CQ770" i="39"/>
  <c r="CQ788" i="39"/>
  <c r="FZ788" i="39"/>
  <c r="CQ810" i="39"/>
  <c r="FZ810" i="39"/>
  <c r="CQ725" i="39"/>
  <c r="FZ725" i="39"/>
  <c r="CQ744" i="39"/>
  <c r="FZ744" i="39"/>
  <c r="CQ759" i="39"/>
  <c r="FZ759" i="39"/>
  <c r="CQ774" i="39"/>
  <c r="FZ774" i="39"/>
  <c r="CQ804" i="39"/>
  <c r="FZ804" i="39"/>
  <c r="CQ861" i="39"/>
  <c r="FZ861" i="39"/>
  <c r="CQ792" i="39"/>
  <c r="FZ792" i="39"/>
  <c r="CQ807" i="39"/>
  <c r="FZ807" i="39"/>
  <c r="CQ824" i="39"/>
  <c r="FZ824" i="39"/>
  <c r="CQ846" i="39"/>
  <c r="FZ846" i="39"/>
  <c r="CQ905" i="39"/>
  <c r="FZ905" i="39"/>
  <c r="CQ797" i="39"/>
  <c r="FZ797" i="39"/>
  <c r="CQ816" i="39"/>
  <c r="FZ816" i="39"/>
  <c r="CQ835" i="39"/>
  <c r="FZ835" i="39"/>
  <c r="CQ855" i="39"/>
  <c r="FZ855" i="39"/>
  <c r="FZ898" i="39"/>
  <c r="CQ898" i="39"/>
  <c r="CQ820" i="39"/>
  <c r="FZ820" i="39"/>
  <c r="CQ841" i="39"/>
  <c r="FZ841" i="39"/>
  <c r="CQ870" i="39"/>
  <c r="FZ870" i="39"/>
  <c r="CQ918" i="39"/>
  <c r="FZ918" i="39"/>
  <c r="CQ832" i="39"/>
  <c r="FZ832" i="39"/>
  <c r="CQ845" i="39"/>
  <c r="FZ845" i="39"/>
  <c r="CQ869" i="39"/>
  <c r="FZ869" i="39"/>
  <c r="FZ890" i="39"/>
  <c r="CQ890" i="39"/>
  <c r="CQ919" i="39"/>
  <c r="FZ919" i="39"/>
  <c r="CQ849" i="39"/>
  <c r="FZ849" i="39"/>
  <c r="CQ868" i="39"/>
  <c r="FZ868" i="39"/>
  <c r="CQ889" i="39"/>
  <c r="FZ889" i="39"/>
  <c r="CQ929" i="39"/>
  <c r="FZ929" i="39"/>
  <c r="CQ908" i="39"/>
  <c r="FZ908" i="39"/>
  <c r="CQ927" i="39"/>
  <c r="FZ927" i="39"/>
  <c r="FZ956" i="39"/>
  <c r="CQ956" i="39"/>
  <c r="CQ859" i="39"/>
  <c r="FZ859" i="39"/>
  <c r="CQ875" i="39"/>
  <c r="FZ875" i="39"/>
  <c r="CQ891" i="39"/>
  <c r="FZ891" i="39"/>
  <c r="CQ907" i="39"/>
  <c r="FZ907" i="39"/>
  <c r="CQ926" i="39"/>
  <c r="FZ926" i="39"/>
  <c r="CQ916" i="39"/>
  <c r="FZ916" i="39"/>
  <c r="FZ932" i="39"/>
  <c r="CQ932" i="39"/>
  <c r="CQ945" i="39"/>
  <c r="FZ945" i="39"/>
  <c r="CQ966" i="39"/>
  <c r="FZ966" i="39"/>
  <c r="CQ936" i="39"/>
  <c r="FZ936" i="39"/>
  <c r="CQ960" i="39"/>
  <c r="FZ960" i="39"/>
  <c r="CQ951" i="39"/>
  <c r="FZ951" i="39"/>
  <c r="CQ993" i="39"/>
  <c r="FZ993" i="39"/>
  <c r="CQ948" i="39"/>
  <c r="FZ948" i="39"/>
  <c r="CQ963" i="39"/>
  <c r="FZ963" i="39"/>
  <c r="CQ989" i="39"/>
  <c r="FZ989" i="39"/>
  <c r="FZ986" i="39"/>
  <c r="CQ986" i="39"/>
  <c r="FZ978" i="39"/>
  <c r="CQ978" i="39"/>
  <c r="CQ982" i="39"/>
  <c r="FZ982" i="39"/>
  <c r="CQ1000" i="39"/>
  <c r="FZ1000" i="39"/>
  <c r="CQ996" i="39"/>
  <c r="FZ996" i="39"/>
  <c r="GB361" i="39"/>
  <c r="DM361" i="39"/>
  <c r="GB377" i="39"/>
  <c r="DM377" i="39"/>
  <c r="GB393" i="39"/>
  <c r="DM393" i="39"/>
  <c r="GB409" i="39"/>
  <c r="DM409" i="39"/>
  <c r="GB425" i="39"/>
  <c r="DM425" i="39"/>
  <c r="GB441" i="39"/>
  <c r="DM441" i="39"/>
  <c r="GB470" i="39"/>
  <c r="DM470" i="39"/>
  <c r="GB534" i="39"/>
  <c r="DM534" i="39"/>
  <c r="DM598" i="39"/>
  <c r="GB598" i="39"/>
  <c r="GB359" i="39"/>
  <c r="DM359" i="39"/>
  <c r="GB375" i="39"/>
  <c r="DM375" i="39"/>
  <c r="GB391" i="39"/>
  <c r="DM391" i="39"/>
  <c r="GB407" i="39"/>
  <c r="DM407" i="39"/>
  <c r="GB423" i="39"/>
  <c r="DM423" i="39"/>
  <c r="GB439" i="39"/>
  <c r="DM439" i="39"/>
  <c r="GB466" i="39"/>
  <c r="DM466" i="39"/>
  <c r="DM530" i="39"/>
  <c r="GB530" i="39"/>
  <c r="GB594" i="39"/>
  <c r="DM594" i="39"/>
  <c r="GB353" i="39"/>
  <c r="DM353" i="39"/>
  <c r="GB369" i="39"/>
  <c r="DM369" i="39"/>
  <c r="GB385" i="39"/>
  <c r="DM385" i="39"/>
  <c r="GB401" i="39"/>
  <c r="DM401" i="39"/>
  <c r="GB417" i="39"/>
  <c r="DM417" i="39"/>
  <c r="GB433" i="39"/>
  <c r="DM433" i="39"/>
  <c r="GB454" i="39"/>
  <c r="DM454" i="39"/>
  <c r="GB510" i="39"/>
  <c r="DM510" i="39"/>
  <c r="GB574" i="39"/>
  <c r="DM574" i="39"/>
  <c r="GB631" i="39"/>
  <c r="DM631" i="39"/>
  <c r="GB469" i="39"/>
  <c r="DM469" i="39"/>
  <c r="GB485" i="39"/>
  <c r="DM485" i="39"/>
  <c r="GB501" i="39"/>
  <c r="DM501" i="39"/>
  <c r="GB517" i="39"/>
  <c r="DM517" i="39"/>
  <c r="GB533" i="39"/>
  <c r="DM533" i="39"/>
  <c r="GB549" i="39"/>
  <c r="DM549" i="39"/>
  <c r="DM565" i="39"/>
  <c r="GB565" i="39"/>
  <c r="GB581" i="39"/>
  <c r="DM581" i="39"/>
  <c r="GB597" i="39"/>
  <c r="DM597" i="39"/>
  <c r="GB613" i="39"/>
  <c r="DM613" i="39"/>
  <c r="GB447" i="39"/>
  <c r="DM447" i="39"/>
  <c r="GB464" i="39"/>
  <c r="DM464" i="39"/>
  <c r="GB480" i="39"/>
  <c r="DM480" i="39"/>
  <c r="GB496" i="39"/>
  <c r="DM496" i="39"/>
  <c r="GB512" i="39"/>
  <c r="DM512" i="39"/>
  <c r="GB528" i="39"/>
  <c r="DM528" i="39"/>
  <c r="GB544" i="39"/>
  <c r="DM544" i="39"/>
  <c r="GB560" i="39"/>
  <c r="DM560" i="39"/>
  <c r="GB576" i="39"/>
  <c r="DM576" i="39"/>
  <c r="GB592" i="39"/>
  <c r="DM592" i="39"/>
  <c r="GB607" i="39"/>
  <c r="DM607" i="39"/>
  <c r="GB657" i="39"/>
  <c r="DM657" i="39"/>
  <c r="DM751" i="39"/>
  <c r="GB751" i="39"/>
  <c r="GB467" i="39"/>
  <c r="DM467" i="39"/>
  <c r="GB483" i="39"/>
  <c r="DM483" i="39"/>
  <c r="GB499" i="39"/>
  <c r="DM499" i="39"/>
  <c r="GB515" i="39"/>
  <c r="DM515" i="39"/>
  <c r="DM531" i="39"/>
  <c r="GB531" i="39"/>
  <c r="GB547" i="39"/>
  <c r="DM547" i="39"/>
  <c r="GB563" i="39"/>
  <c r="DM563" i="39"/>
  <c r="GB579" i="39"/>
  <c r="DM579" i="39"/>
  <c r="GB595" i="39"/>
  <c r="DM595" i="39"/>
  <c r="GB619" i="39"/>
  <c r="DM619" i="39"/>
  <c r="DM696" i="39"/>
  <c r="GB696" i="39"/>
  <c r="GB610" i="39"/>
  <c r="DM610" i="39"/>
  <c r="GB626" i="39"/>
  <c r="DM626" i="39"/>
  <c r="GB645" i="39"/>
  <c r="DM645" i="39"/>
  <c r="GB665" i="39"/>
  <c r="DM665" i="39"/>
  <c r="DM693" i="39"/>
  <c r="GB693" i="39"/>
  <c r="DM722" i="39"/>
  <c r="GB722" i="39"/>
  <c r="GB617" i="39"/>
  <c r="DM617" i="39"/>
  <c r="GB633" i="39"/>
  <c r="DM633" i="39"/>
  <c r="GB655" i="39"/>
  <c r="DM655" i="39"/>
  <c r="DM691" i="39"/>
  <c r="GB691" i="39"/>
  <c r="DM721" i="39"/>
  <c r="GB721" i="39"/>
  <c r="DM762" i="39"/>
  <c r="GB762" i="39"/>
  <c r="GB628" i="39"/>
  <c r="DM628" i="39"/>
  <c r="GB648" i="39"/>
  <c r="DM648" i="39"/>
  <c r="GB669" i="39"/>
  <c r="DM669" i="39"/>
  <c r="DM707" i="39"/>
  <c r="GB707" i="39"/>
  <c r="DM775" i="39"/>
  <c r="GB775" i="39"/>
  <c r="GB667" i="39"/>
  <c r="DM667" i="39"/>
  <c r="DM682" i="39"/>
  <c r="GB682" i="39"/>
  <c r="DM697" i="39"/>
  <c r="GB697" i="39"/>
  <c r="DM716" i="39"/>
  <c r="GB716" i="39"/>
  <c r="DM731" i="39"/>
  <c r="GB731" i="39"/>
  <c r="DM746" i="39"/>
  <c r="GB746" i="39"/>
  <c r="DM761" i="39"/>
  <c r="GB761" i="39"/>
  <c r="DM780" i="39"/>
  <c r="GB780" i="39"/>
  <c r="DM802" i="39"/>
  <c r="GB802" i="39"/>
  <c r="GB638" i="39"/>
  <c r="DM638" i="39"/>
  <c r="GB654" i="39"/>
  <c r="DM654" i="39"/>
  <c r="GB670" i="39"/>
  <c r="DM670" i="39"/>
  <c r="DM685" i="39"/>
  <c r="GB685" i="39"/>
  <c r="DM704" i="39"/>
  <c r="GB704" i="39"/>
  <c r="DM719" i="39"/>
  <c r="GB719" i="39"/>
  <c r="DM734" i="39"/>
  <c r="GB734" i="39"/>
  <c r="DM749" i="39"/>
  <c r="GB749" i="39"/>
  <c r="DM768" i="39"/>
  <c r="GB768" i="39"/>
  <c r="DM784" i="39"/>
  <c r="GB784" i="39"/>
  <c r="DM812" i="39"/>
  <c r="GB812" i="39"/>
  <c r="DM863" i="39"/>
  <c r="GB863" i="39"/>
  <c r="DM737" i="39"/>
  <c r="GB737" i="39"/>
  <c r="DM756" i="39"/>
  <c r="GB756" i="39"/>
  <c r="DM771" i="39"/>
  <c r="GB771" i="39"/>
  <c r="DM787" i="39"/>
  <c r="GB787" i="39"/>
  <c r="DM816" i="39"/>
  <c r="GB816" i="39"/>
  <c r="DM895" i="39"/>
  <c r="GB895" i="39"/>
  <c r="DM790" i="39"/>
  <c r="GB790" i="39"/>
  <c r="DM805" i="39"/>
  <c r="GB805" i="39"/>
  <c r="DM821" i="39"/>
  <c r="GB821" i="39"/>
  <c r="DM848" i="39"/>
  <c r="GB848" i="39"/>
  <c r="DM888" i="39"/>
  <c r="GB888" i="39"/>
  <c r="DM788" i="39"/>
  <c r="GB788" i="39"/>
  <c r="DM803" i="39"/>
  <c r="GB803" i="39"/>
  <c r="DM818" i="39"/>
  <c r="GB818" i="39"/>
  <c r="DM844" i="39"/>
  <c r="GB844" i="39"/>
  <c r="DM884" i="39"/>
  <c r="GB884" i="39"/>
  <c r="DM823" i="39"/>
  <c r="GB823" i="39"/>
  <c r="DM843" i="39"/>
  <c r="GB843" i="39"/>
  <c r="DM872" i="39"/>
  <c r="GB872" i="39"/>
  <c r="DM925" i="39"/>
  <c r="GB925" i="39"/>
  <c r="DM826" i="39"/>
  <c r="GB826" i="39"/>
  <c r="DM842" i="39"/>
  <c r="GB842" i="39"/>
  <c r="DM854" i="39"/>
  <c r="GB854" i="39"/>
  <c r="DM876" i="39"/>
  <c r="GB876" i="39"/>
  <c r="DM904" i="39"/>
  <c r="GB904" i="39"/>
  <c r="DM942" i="39"/>
  <c r="GB942" i="39"/>
  <c r="DM851" i="39"/>
  <c r="GB851" i="39"/>
  <c r="DM875" i="39"/>
  <c r="GB875" i="39"/>
  <c r="DM896" i="39"/>
  <c r="GB896" i="39"/>
  <c r="DM945" i="39"/>
  <c r="GB945" i="39"/>
  <c r="DM906" i="39"/>
  <c r="GB906" i="39"/>
  <c r="DM924" i="39"/>
  <c r="GB924" i="39"/>
  <c r="DM970" i="39"/>
  <c r="GB970" i="39"/>
  <c r="DM865" i="39"/>
  <c r="GB865" i="39"/>
  <c r="DM881" i="39"/>
  <c r="GB881" i="39"/>
  <c r="DM897" i="39"/>
  <c r="GB897" i="39"/>
  <c r="DM913" i="39"/>
  <c r="GB913" i="39"/>
  <c r="DM934" i="39"/>
  <c r="GB934" i="39"/>
  <c r="DM922" i="39"/>
  <c r="GB922" i="39"/>
  <c r="DM940" i="39"/>
  <c r="GB940" i="39"/>
  <c r="DM963" i="39"/>
  <c r="GB963" i="39"/>
  <c r="DM995" i="39"/>
  <c r="GB995" i="39"/>
  <c r="DM958" i="39"/>
  <c r="GB958" i="39"/>
  <c r="DM997" i="39"/>
  <c r="GB997" i="39"/>
  <c r="DM966" i="39"/>
  <c r="GB966" i="39"/>
  <c r="DM937" i="39"/>
  <c r="GB937" i="39"/>
  <c r="DM956" i="39"/>
  <c r="GB956" i="39"/>
  <c r="DM973" i="39"/>
  <c r="GB973" i="39"/>
  <c r="DM972" i="39"/>
  <c r="GB972" i="39"/>
  <c r="DM989" i="39"/>
  <c r="GB989" i="39"/>
  <c r="DM999" i="39"/>
  <c r="GB999" i="39"/>
  <c r="DM996" i="39"/>
  <c r="GB996" i="39"/>
  <c r="DM992" i="39"/>
  <c r="GB992" i="39"/>
  <c r="GF360" i="39"/>
  <c r="FE360" i="39"/>
  <c r="GF376" i="39"/>
  <c r="FE376" i="39"/>
  <c r="GF392" i="39"/>
  <c r="FE392" i="39"/>
  <c r="GF408" i="39"/>
  <c r="FE408" i="39"/>
  <c r="GF424" i="39"/>
  <c r="FE424" i="39"/>
  <c r="GF440" i="39"/>
  <c r="FE440" i="39"/>
  <c r="GF455" i="39"/>
  <c r="FE455" i="39"/>
  <c r="GF506" i="39"/>
  <c r="FE506" i="39"/>
  <c r="GF570" i="39"/>
  <c r="FE570" i="39"/>
  <c r="FE711" i="39"/>
  <c r="GF711" i="39"/>
  <c r="GF365" i="39"/>
  <c r="FE365" i="39"/>
  <c r="GF381" i="39"/>
  <c r="FE381" i="39"/>
  <c r="GF397" i="39"/>
  <c r="FE397" i="39"/>
  <c r="GF413" i="39"/>
  <c r="FE413" i="39"/>
  <c r="GF429" i="39"/>
  <c r="FE429" i="39"/>
  <c r="GF449" i="39"/>
  <c r="FE449" i="39"/>
  <c r="GF502" i="39"/>
  <c r="FE502" i="39"/>
  <c r="GF566" i="39"/>
  <c r="FE566" i="39"/>
  <c r="FE713" i="39"/>
  <c r="GF713" i="39"/>
  <c r="GF353" i="39"/>
  <c r="FE353" i="39"/>
  <c r="GF369" i="39"/>
  <c r="FE369" i="39"/>
  <c r="GF385" i="39"/>
  <c r="FE385" i="39"/>
  <c r="GF401" i="39"/>
  <c r="FE401" i="39"/>
  <c r="GF417" i="39"/>
  <c r="FE417" i="39"/>
  <c r="GF433" i="39"/>
  <c r="FE433" i="39"/>
  <c r="GF466" i="39"/>
  <c r="FE466" i="39"/>
  <c r="GF530" i="39"/>
  <c r="FE530" i="39"/>
  <c r="GF594" i="39"/>
  <c r="FE594" i="39"/>
  <c r="GF469" i="39"/>
  <c r="FE469" i="39"/>
  <c r="GF485" i="39"/>
  <c r="FE485" i="39"/>
  <c r="GF501" i="39"/>
  <c r="FE501" i="39"/>
  <c r="GF517" i="39"/>
  <c r="FE517" i="39"/>
  <c r="GF533" i="39"/>
  <c r="FE533" i="39"/>
  <c r="GF549" i="39"/>
  <c r="FE549" i="39"/>
  <c r="GF565" i="39"/>
  <c r="FE565" i="39"/>
  <c r="GF581" i="39"/>
  <c r="FE581" i="39"/>
  <c r="GF597" i="39"/>
  <c r="FE597" i="39"/>
  <c r="GF612" i="39"/>
  <c r="FE612" i="39"/>
  <c r="GF775" i="39"/>
  <c r="FE775" i="39"/>
  <c r="GF456" i="39"/>
  <c r="FE456" i="39"/>
  <c r="GF472" i="39"/>
  <c r="FE472" i="39"/>
  <c r="GF488" i="39"/>
  <c r="FE488" i="39"/>
  <c r="GF504" i="39"/>
  <c r="FE504" i="39"/>
  <c r="GF520" i="39"/>
  <c r="FE520" i="39"/>
  <c r="GF536" i="39"/>
  <c r="FE536" i="39"/>
  <c r="GF552" i="39"/>
  <c r="FE552" i="39"/>
  <c r="GF568" i="39"/>
  <c r="FE568" i="39"/>
  <c r="GF584" i="39"/>
  <c r="FE584" i="39"/>
  <c r="GF600" i="39"/>
  <c r="FE600" i="39"/>
  <c r="GF627" i="39"/>
  <c r="FE627" i="39"/>
  <c r="GF691" i="39"/>
  <c r="FE691" i="39"/>
  <c r="GF459" i="39"/>
  <c r="FE459" i="39"/>
  <c r="GF475" i="39"/>
  <c r="FE475" i="39"/>
  <c r="GF491" i="39"/>
  <c r="FE491" i="39"/>
  <c r="GF507" i="39"/>
  <c r="FE507" i="39"/>
  <c r="GF523" i="39"/>
  <c r="FE523" i="39"/>
  <c r="GF539" i="39"/>
  <c r="FE539" i="39"/>
  <c r="GF555" i="39"/>
  <c r="FE555" i="39"/>
  <c r="GF571" i="39"/>
  <c r="FE571" i="39"/>
  <c r="GF587" i="39"/>
  <c r="FE587" i="39"/>
  <c r="GF603" i="39"/>
  <c r="FE603" i="39"/>
  <c r="GF640" i="39"/>
  <c r="FE640" i="39"/>
  <c r="FE777" i="39"/>
  <c r="GF777" i="39"/>
  <c r="GF622" i="39"/>
  <c r="FE622" i="39"/>
  <c r="GF639" i="39"/>
  <c r="FE639" i="39"/>
  <c r="GF660" i="39"/>
  <c r="FE660" i="39"/>
  <c r="GF699" i="39"/>
  <c r="FE699" i="39"/>
  <c r="FE751" i="39"/>
  <c r="GF751" i="39"/>
  <c r="GF617" i="39"/>
  <c r="FE617" i="39"/>
  <c r="GF632" i="39"/>
  <c r="FE632" i="39"/>
  <c r="GF653" i="39"/>
  <c r="FE653" i="39"/>
  <c r="FE676" i="39"/>
  <c r="GF676" i="39"/>
  <c r="FE698" i="39"/>
  <c r="GF698" i="39"/>
  <c r="GF747" i="39"/>
  <c r="FE747" i="39"/>
  <c r="GF624" i="39"/>
  <c r="FE624" i="39"/>
  <c r="GF647" i="39"/>
  <c r="FE647" i="39"/>
  <c r="GF665" i="39"/>
  <c r="FE665" i="39"/>
  <c r="GF693" i="39"/>
  <c r="FE693" i="39"/>
  <c r="FE722" i="39"/>
  <c r="GF722" i="39"/>
  <c r="FE762" i="39"/>
  <c r="GF762" i="39"/>
  <c r="GF867" i="39"/>
  <c r="FE867" i="39"/>
  <c r="FE680" i="39"/>
  <c r="GF680" i="39"/>
  <c r="FE695" i="39"/>
  <c r="GF695" i="39"/>
  <c r="FE710" i="39"/>
  <c r="GF710" i="39"/>
  <c r="GF725" i="39"/>
  <c r="FE725" i="39"/>
  <c r="FE744" i="39"/>
  <c r="GF744" i="39"/>
  <c r="GF759" i="39"/>
  <c r="FE759" i="39"/>
  <c r="FE774" i="39"/>
  <c r="GF774" i="39"/>
  <c r="FE798" i="39"/>
  <c r="GF798" i="39"/>
  <c r="GF845" i="39"/>
  <c r="FE845" i="39"/>
  <c r="GF642" i="39"/>
  <c r="FE642" i="39"/>
  <c r="GF658" i="39"/>
  <c r="FE658" i="39"/>
  <c r="FE674" i="39"/>
  <c r="GF674" i="39"/>
  <c r="FE689" i="39"/>
  <c r="GF689" i="39"/>
  <c r="FE708" i="39"/>
  <c r="GF708" i="39"/>
  <c r="GF723" i="39"/>
  <c r="FE723" i="39"/>
  <c r="FE738" i="39"/>
  <c r="GF738" i="39"/>
  <c r="GF753" i="39"/>
  <c r="FE753" i="39"/>
  <c r="FE772" i="39"/>
  <c r="GF772" i="39"/>
  <c r="GF797" i="39"/>
  <c r="FE797" i="39"/>
  <c r="FE931" i="39"/>
  <c r="GF931" i="39"/>
  <c r="GF737" i="39"/>
  <c r="FE737" i="39"/>
  <c r="FE756" i="39"/>
  <c r="GF756" i="39"/>
  <c r="FE771" i="39"/>
  <c r="GF771" i="39"/>
  <c r="FE794" i="39"/>
  <c r="GF794" i="39"/>
  <c r="FE855" i="39"/>
  <c r="GF855" i="39"/>
  <c r="FE790" i="39"/>
  <c r="GF790" i="39"/>
  <c r="GF805" i="39"/>
  <c r="FE805" i="39"/>
  <c r="GF827" i="39"/>
  <c r="FE827" i="39"/>
  <c r="FE860" i="39"/>
  <c r="GF860" i="39"/>
  <c r="GF911" i="39"/>
  <c r="FE911" i="39"/>
  <c r="GF795" i="39"/>
  <c r="FE795" i="39"/>
  <c r="FE810" i="39"/>
  <c r="GF810" i="39"/>
  <c r="FE831" i="39"/>
  <c r="GF831" i="39"/>
  <c r="FE878" i="39"/>
  <c r="GF878" i="39"/>
  <c r="FE817" i="39"/>
  <c r="GF817" i="39"/>
  <c r="FE839" i="39"/>
  <c r="GF839" i="39"/>
  <c r="FE866" i="39"/>
  <c r="GF866" i="39"/>
  <c r="FE919" i="39"/>
  <c r="GF919" i="39"/>
  <c r="FE824" i="39"/>
  <c r="GF824" i="39"/>
  <c r="FE838" i="39"/>
  <c r="GF838" i="39"/>
  <c r="GF853" i="39"/>
  <c r="FE853" i="39"/>
  <c r="GF875" i="39"/>
  <c r="FE875" i="39"/>
  <c r="FE896" i="39"/>
  <c r="GF896" i="39"/>
  <c r="FE920" i="39"/>
  <c r="GF920" i="39"/>
  <c r="GF851" i="39"/>
  <c r="FE851" i="39"/>
  <c r="FE874" i="39"/>
  <c r="GF874" i="39"/>
  <c r="FE895" i="39"/>
  <c r="GF895" i="39"/>
  <c r="FE898" i="39"/>
  <c r="GF898" i="39"/>
  <c r="FE914" i="39"/>
  <c r="GF914" i="39"/>
  <c r="FE932" i="39"/>
  <c r="GF932" i="39"/>
  <c r="FE950" i="39"/>
  <c r="GF950" i="39"/>
  <c r="FE865" i="39"/>
  <c r="GF865" i="39"/>
  <c r="GF881" i="39"/>
  <c r="FE881" i="39"/>
  <c r="FE897" i="39"/>
  <c r="GF897" i="39"/>
  <c r="GF913" i="39"/>
  <c r="FE913" i="39"/>
  <c r="FE938" i="39"/>
  <c r="GF938" i="39"/>
  <c r="FE922" i="39"/>
  <c r="GF922" i="39"/>
  <c r="GF939" i="39"/>
  <c r="FE939" i="39"/>
  <c r="FE966" i="39"/>
  <c r="GF966" i="39"/>
  <c r="GF947" i="39"/>
  <c r="FE947" i="39"/>
  <c r="FE962" i="39"/>
  <c r="GF962" i="39"/>
  <c r="FE953" i="39"/>
  <c r="GF953" i="39"/>
  <c r="FE933" i="39"/>
  <c r="GF933" i="39"/>
  <c r="FE951" i="39"/>
  <c r="GF951" i="39"/>
  <c r="FE965" i="39"/>
  <c r="GF965" i="39"/>
  <c r="FE986" i="39"/>
  <c r="GF986" i="39"/>
  <c r="FE976" i="39"/>
  <c r="GF976" i="39"/>
  <c r="GF997" i="39"/>
  <c r="FE997" i="39"/>
  <c r="FE981" i="39"/>
  <c r="GF981" i="39"/>
  <c r="FE984" i="39"/>
  <c r="GF984" i="39"/>
  <c r="FE998" i="39"/>
  <c r="GF998" i="39"/>
  <c r="FE994" i="39"/>
  <c r="GF994" i="39"/>
  <c r="GG543" i="39"/>
  <c r="FP543" i="39"/>
  <c r="GC475" i="39"/>
  <c r="DX475" i="39"/>
  <c r="GE441" i="39"/>
  <c r="ET441" i="39"/>
  <c r="FU406" i="39"/>
  <c r="AN406" i="39"/>
  <c r="GC374" i="39"/>
  <c r="DX374" i="39"/>
  <c r="H111" i="58"/>
  <c r="I111" i="58" s="1"/>
  <c r="J111" i="58" s="1"/>
  <c r="G111" i="58"/>
  <c r="R344" i="39"/>
  <c r="FS344" i="39"/>
  <c r="GI344" i="39"/>
  <c r="GJ344" i="39" s="1"/>
  <c r="F344" i="39" s="1"/>
  <c r="FS328" i="39"/>
  <c r="GI328" i="39"/>
  <c r="GJ328" i="39" s="1"/>
  <c r="F328" i="39" s="1"/>
  <c r="FS312" i="39"/>
  <c r="GI312" i="39"/>
  <c r="GJ312" i="39" s="1"/>
  <c r="F312" i="39" s="1"/>
  <c r="FS296" i="39"/>
  <c r="GI296" i="39"/>
  <c r="GJ296" i="39" s="1"/>
  <c r="F296" i="39" s="1"/>
  <c r="FS280" i="39"/>
  <c r="GI280" i="39"/>
  <c r="GJ280" i="39" s="1"/>
  <c r="F280" i="39" s="1"/>
  <c r="FS264" i="39"/>
  <c r="GI264" i="39"/>
  <c r="GJ264" i="39" s="1"/>
  <c r="F264" i="39" s="1"/>
  <c r="FS248" i="39"/>
  <c r="GI248" i="39"/>
  <c r="GJ248" i="39" s="1"/>
  <c r="F248" i="39" s="1"/>
  <c r="FS228" i="39"/>
  <c r="GI228" i="39"/>
  <c r="GJ228" i="39" s="1"/>
  <c r="F228" i="39" s="1"/>
  <c r="FS196" i="39"/>
  <c r="GI196" i="39"/>
  <c r="GJ196" i="39" s="1"/>
  <c r="F196" i="39" s="1"/>
  <c r="FS164" i="39"/>
  <c r="GI164" i="39"/>
  <c r="GJ164" i="39" s="1"/>
  <c r="F164" i="39" s="1"/>
  <c r="R132" i="39"/>
  <c r="FS132" i="39"/>
  <c r="GI132" i="39"/>
  <c r="GJ132" i="39" s="1"/>
  <c r="F132" i="39" s="1"/>
  <c r="R100" i="39"/>
  <c r="FS100" i="39"/>
  <c r="GI100" i="39"/>
  <c r="GJ100" i="39" s="1"/>
  <c r="F100" i="39" s="1"/>
  <c r="FS68" i="39"/>
  <c r="R68" i="39" s="1"/>
  <c r="GI68" i="39"/>
  <c r="GJ68" i="39" s="1"/>
  <c r="F68" i="39" s="1"/>
  <c r="FS36" i="39"/>
  <c r="GI36" i="39"/>
  <c r="GJ36" i="39" s="1"/>
  <c r="F36" i="39" s="1"/>
  <c r="R36" i="39"/>
  <c r="GC368" i="39"/>
  <c r="DX368" i="39"/>
  <c r="GC432" i="39"/>
  <c r="DX432" i="39"/>
  <c r="GC587" i="39"/>
  <c r="DX587" i="39"/>
  <c r="GC406" i="39"/>
  <c r="DX406" i="39"/>
  <c r="GC507" i="39"/>
  <c r="DX507" i="39"/>
  <c r="GC379" i="39"/>
  <c r="DX379" i="39"/>
  <c r="GC491" i="39"/>
  <c r="DX491" i="39"/>
  <c r="GC357" i="39"/>
  <c r="DX357" i="39"/>
  <c r="GC373" i="39"/>
  <c r="DX373" i="39"/>
  <c r="GC389" i="39"/>
  <c r="DX389" i="39"/>
  <c r="GC405" i="39"/>
  <c r="DX405" i="39"/>
  <c r="GC421" i="39"/>
  <c r="DX421" i="39"/>
  <c r="GC437" i="39"/>
  <c r="DX437" i="39"/>
  <c r="GC471" i="39"/>
  <c r="DX471" i="39"/>
  <c r="GC535" i="39"/>
  <c r="DX535" i="39"/>
  <c r="GC599" i="39"/>
  <c r="DX599" i="39"/>
  <c r="GC360" i="39"/>
  <c r="DX360" i="39"/>
  <c r="GC376" i="39"/>
  <c r="DX376" i="39"/>
  <c r="GC392" i="39"/>
  <c r="DX392" i="39"/>
  <c r="GC408" i="39"/>
  <c r="DX408" i="39"/>
  <c r="GC424" i="39"/>
  <c r="DX424" i="39"/>
  <c r="GC440" i="39"/>
  <c r="DX440" i="39"/>
  <c r="GC451" i="39"/>
  <c r="DX451" i="39"/>
  <c r="GC515" i="39"/>
  <c r="DX515" i="39"/>
  <c r="GC579" i="39"/>
  <c r="DX579" i="39"/>
  <c r="GC359" i="39"/>
  <c r="DX359" i="39"/>
  <c r="GC375" i="39"/>
  <c r="DX375" i="39"/>
  <c r="GC391" i="39"/>
  <c r="DX391" i="39"/>
  <c r="GC407" i="39"/>
  <c r="DX407" i="39"/>
  <c r="DX423" i="39"/>
  <c r="GC423" i="39"/>
  <c r="GC439" i="39"/>
  <c r="DX439" i="39"/>
  <c r="GC479" i="39"/>
  <c r="DX479" i="39"/>
  <c r="GC543" i="39"/>
  <c r="DX543" i="39"/>
  <c r="GC610" i="39"/>
  <c r="DX610" i="39"/>
  <c r="GC462" i="39"/>
  <c r="DX462" i="39"/>
  <c r="GC478" i="39"/>
  <c r="DX478" i="39"/>
  <c r="GC494" i="39"/>
  <c r="DX494" i="39"/>
  <c r="GC510" i="39"/>
  <c r="DX510" i="39"/>
  <c r="GC526" i="39"/>
  <c r="DX526" i="39"/>
  <c r="GC542" i="39"/>
  <c r="DX542" i="39"/>
  <c r="GC558" i="39"/>
  <c r="DX558" i="39"/>
  <c r="GC574" i="39"/>
  <c r="DX574" i="39"/>
  <c r="DX590" i="39"/>
  <c r="GC590" i="39"/>
  <c r="DX606" i="39"/>
  <c r="GC606" i="39"/>
  <c r="GC628" i="39"/>
  <c r="DX628" i="39"/>
  <c r="DX699" i="39"/>
  <c r="GC699" i="39"/>
  <c r="GC443" i="39"/>
  <c r="DX443" i="39"/>
  <c r="GC457" i="39"/>
  <c r="DX457" i="39"/>
  <c r="GC473" i="39"/>
  <c r="DX473" i="39"/>
  <c r="GC489" i="39"/>
  <c r="DX489" i="39"/>
  <c r="GC505" i="39"/>
  <c r="DX505" i="39"/>
  <c r="GC521" i="39"/>
  <c r="DX521" i="39"/>
  <c r="GC537" i="39"/>
  <c r="DX537" i="39"/>
  <c r="DX553" i="39"/>
  <c r="GC553" i="39"/>
  <c r="GC569" i="39"/>
  <c r="DX569" i="39"/>
  <c r="GC585" i="39"/>
  <c r="DX585" i="39"/>
  <c r="GC601" i="39"/>
  <c r="DX601" i="39"/>
  <c r="GC624" i="39"/>
  <c r="DX624" i="39"/>
  <c r="GC456" i="39"/>
  <c r="DX456" i="39"/>
  <c r="GC472" i="39"/>
  <c r="DX472" i="39"/>
  <c r="GC488" i="39"/>
  <c r="DX488" i="39"/>
  <c r="GC504" i="39"/>
  <c r="DX504" i="39"/>
  <c r="GC520" i="39"/>
  <c r="DX520" i="39"/>
  <c r="GC536" i="39"/>
  <c r="DX536" i="39"/>
  <c r="DX552" i="39"/>
  <c r="GC552" i="39"/>
  <c r="GC568" i="39"/>
  <c r="DX568" i="39"/>
  <c r="GC584" i="39"/>
  <c r="DX584" i="39"/>
  <c r="GC600" i="39"/>
  <c r="DX600" i="39"/>
  <c r="GC653" i="39"/>
  <c r="DX653" i="39"/>
  <c r="GC615" i="39"/>
  <c r="DX615" i="39"/>
  <c r="GC631" i="39"/>
  <c r="DX631" i="39"/>
  <c r="GC652" i="39"/>
  <c r="DX652" i="39"/>
  <c r="DX674" i="39"/>
  <c r="GC674" i="39"/>
  <c r="DX715" i="39"/>
  <c r="GC715" i="39"/>
  <c r="DX748" i="39"/>
  <c r="GC748" i="39"/>
  <c r="DX851" i="39"/>
  <c r="GC851" i="39"/>
  <c r="GC630" i="39"/>
  <c r="DX630" i="39"/>
  <c r="GC650" i="39"/>
  <c r="DX650" i="39"/>
  <c r="GC673" i="39"/>
  <c r="DX673" i="39"/>
  <c r="DX703" i="39"/>
  <c r="GC703" i="39"/>
  <c r="DX742" i="39"/>
  <c r="GC742" i="39"/>
  <c r="GC917" i="39"/>
  <c r="DX917" i="39"/>
  <c r="GC633" i="39"/>
  <c r="DX633" i="39"/>
  <c r="GC654" i="39"/>
  <c r="DX654" i="39"/>
  <c r="GC681" i="39"/>
  <c r="DX681" i="39"/>
  <c r="DX709" i="39"/>
  <c r="GC709" i="39"/>
  <c r="GC757" i="39"/>
  <c r="DX757" i="39"/>
  <c r="DX676" i="39"/>
  <c r="GC676" i="39"/>
  <c r="DX691" i="39"/>
  <c r="GC691" i="39"/>
  <c r="DX706" i="39"/>
  <c r="GC706" i="39"/>
  <c r="GC721" i="39"/>
  <c r="DX721" i="39"/>
  <c r="DX740" i="39"/>
  <c r="GC740" i="39"/>
  <c r="DX755" i="39"/>
  <c r="GC755" i="39"/>
  <c r="DX770" i="39"/>
  <c r="GC770" i="39"/>
  <c r="DX795" i="39"/>
  <c r="GC795" i="39"/>
  <c r="DX830" i="39"/>
  <c r="GC830" i="39"/>
  <c r="GC635" i="39"/>
  <c r="DX635" i="39"/>
  <c r="GC651" i="39"/>
  <c r="DX651" i="39"/>
  <c r="GC667" i="39"/>
  <c r="DX667" i="39"/>
  <c r="DX682" i="39"/>
  <c r="GC682" i="39"/>
  <c r="GC697" i="39"/>
  <c r="DX697" i="39"/>
  <c r="DX716" i="39"/>
  <c r="GC716" i="39"/>
  <c r="DX731" i="39"/>
  <c r="GC731" i="39"/>
  <c r="DX746" i="39"/>
  <c r="GC746" i="39"/>
  <c r="DX761" i="39"/>
  <c r="GC761" i="39"/>
  <c r="DX780" i="39"/>
  <c r="GC780" i="39"/>
  <c r="DX802" i="39"/>
  <c r="GC802" i="39"/>
  <c r="DX728" i="39"/>
  <c r="GC728" i="39"/>
  <c r="DX743" i="39"/>
  <c r="GC743" i="39"/>
  <c r="DX758" i="39"/>
  <c r="GC758" i="39"/>
  <c r="GC773" i="39"/>
  <c r="DX773" i="39"/>
  <c r="GC789" i="39"/>
  <c r="DX789" i="39"/>
  <c r="DX817" i="39"/>
  <c r="GC817" i="39"/>
  <c r="DX782" i="39"/>
  <c r="GC782" i="39"/>
  <c r="DX797" i="39"/>
  <c r="GC797" i="39"/>
  <c r="DX816" i="39"/>
  <c r="GC816" i="39"/>
  <c r="DX840" i="39"/>
  <c r="GC840" i="39"/>
  <c r="DX868" i="39"/>
  <c r="GC868" i="39"/>
  <c r="DX933" i="39"/>
  <c r="GC933" i="39"/>
  <c r="DX804" i="39"/>
  <c r="GC804" i="39"/>
  <c r="DX819" i="39"/>
  <c r="GC819" i="39"/>
  <c r="DX859" i="39"/>
  <c r="GC859" i="39"/>
  <c r="DX896" i="39"/>
  <c r="GC896" i="39"/>
  <c r="DX960" i="39"/>
  <c r="GC960" i="39"/>
  <c r="DX832" i="39"/>
  <c r="GC832" i="39"/>
  <c r="DX857" i="39"/>
  <c r="GC857" i="39"/>
  <c r="DX900" i="39"/>
  <c r="GC900" i="39"/>
  <c r="DX975" i="39"/>
  <c r="GC975" i="39"/>
  <c r="DX831" i="39"/>
  <c r="GC831" i="39"/>
  <c r="DX848" i="39"/>
  <c r="GC848" i="39"/>
  <c r="DX867" i="39"/>
  <c r="GC867" i="39"/>
  <c r="DX888" i="39"/>
  <c r="GC888" i="39"/>
  <c r="GC913" i="39"/>
  <c r="DX913" i="39"/>
  <c r="DX842" i="39"/>
  <c r="GC842" i="39"/>
  <c r="DX854" i="39"/>
  <c r="GC854" i="39"/>
  <c r="DX876" i="39"/>
  <c r="GC876" i="39"/>
  <c r="DX904" i="39"/>
  <c r="GC904" i="39"/>
  <c r="DX926" i="39"/>
  <c r="GC926" i="39"/>
  <c r="DX982" i="39"/>
  <c r="GC982" i="39"/>
  <c r="DX907" i="39"/>
  <c r="GC907" i="39"/>
  <c r="DX930" i="39"/>
  <c r="GC930" i="39"/>
  <c r="DX866" i="39"/>
  <c r="GC866" i="39"/>
  <c r="DX882" i="39"/>
  <c r="GC882" i="39"/>
  <c r="DX898" i="39"/>
  <c r="GC898" i="39"/>
  <c r="DX914" i="39"/>
  <c r="GC914" i="39"/>
  <c r="DX946" i="39"/>
  <c r="GC946" i="39"/>
  <c r="DX919" i="39"/>
  <c r="GC919" i="39"/>
  <c r="DX936" i="39"/>
  <c r="GC936" i="39"/>
  <c r="DX939" i="39"/>
  <c r="GC939" i="39"/>
  <c r="DX951" i="39"/>
  <c r="GC951" i="39"/>
  <c r="DX948" i="39"/>
  <c r="GC948" i="39"/>
  <c r="DX967" i="39"/>
  <c r="GC967" i="39"/>
  <c r="DX938" i="39"/>
  <c r="GC938" i="39"/>
  <c r="GC953" i="39"/>
  <c r="DX953" i="39"/>
  <c r="DX974" i="39"/>
  <c r="GC974" i="39"/>
  <c r="DX969" i="39"/>
  <c r="GC969" i="39"/>
  <c r="DX972" i="39"/>
  <c r="GC972" i="39"/>
  <c r="DX1000" i="39"/>
  <c r="GC1000" i="39"/>
  <c r="DX991" i="39"/>
  <c r="GC991" i="39"/>
  <c r="DX988" i="39"/>
  <c r="GC988" i="39"/>
  <c r="GE371" i="39"/>
  <c r="ET371" i="39"/>
  <c r="GE435" i="39"/>
  <c r="ET435" i="39"/>
  <c r="GE387" i="39"/>
  <c r="ET387" i="39"/>
  <c r="GE477" i="39"/>
  <c r="ET477" i="39"/>
  <c r="GE361" i="39"/>
  <c r="ET361" i="39"/>
  <c r="GE425" i="39"/>
  <c r="ET425" i="39"/>
  <c r="GE525" i="39"/>
  <c r="ET525" i="39"/>
  <c r="GE364" i="39"/>
  <c r="ET364" i="39"/>
  <c r="GE380" i="39"/>
  <c r="ET380" i="39"/>
  <c r="GE396" i="39"/>
  <c r="ET396" i="39"/>
  <c r="GE412" i="39"/>
  <c r="ET412" i="39"/>
  <c r="GE428" i="39"/>
  <c r="ET428" i="39"/>
  <c r="GE448" i="39"/>
  <c r="ET448" i="39"/>
  <c r="GE473" i="39"/>
  <c r="ET473" i="39"/>
  <c r="GE537" i="39"/>
  <c r="ET537" i="39"/>
  <c r="GE601" i="39"/>
  <c r="ET601" i="39"/>
  <c r="GE353" i="39"/>
  <c r="ET353" i="39"/>
  <c r="GE369" i="39"/>
  <c r="ET369" i="39"/>
  <c r="GE385" i="39"/>
  <c r="ET385" i="39"/>
  <c r="GE401" i="39"/>
  <c r="ET401" i="39"/>
  <c r="GE417" i="39"/>
  <c r="ET417" i="39"/>
  <c r="GE433" i="39"/>
  <c r="ET433" i="39"/>
  <c r="GE469" i="39"/>
  <c r="ET469" i="39"/>
  <c r="GE533" i="39"/>
  <c r="ET533" i="39"/>
  <c r="GE597" i="39"/>
  <c r="ET597" i="39"/>
  <c r="GE357" i="39"/>
  <c r="ET357" i="39"/>
  <c r="GE373" i="39"/>
  <c r="ET373" i="39"/>
  <c r="GE389" i="39"/>
  <c r="ET389" i="39"/>
  <c r="GE405" i="39"/>
  <c r="ET405" i="39"/>
  <c r="GE421" i="39"/>
  <c r="ET421" i="39"/>
  <c r="GE437" i="39"/>
  <c r="ET437" i="39"/>
  <c r="GE452" i="39"/>
  <c r="ET452" i="39"/>
  <c r="GE513" i="39"/>
  <c r="ET513" i="39"/>
  <c r="GE577" i="39"/>
  <c r="ET577" i="39"/>
  <c r="GE690" i="39"/>
  <c r="ET690" i="39"/>
  <c r="GE464" i="39"/>
  <c r="ET464" i="39"/>
  <c r="GE480" i="39"/>
  <c r="ET480" i="39"/>
  <c r="GE496" i="39"/>
  <c r="ET496" i="39"/>
  <c r="GE512" i="39"/>
  <c r="ET512" i="39"/>
  <c r="GE528" i="39"/>
  <c r="ET528" i="39"/>
  <c r="GE544" i="39"/>
  <c r="ET544" i="39"/>
  <c r="GE560" i="39"/>
  <c r="ET560" i="39"/>
  <c r="GE576" i="39"/>
  <c r="ET576" i="39"/>
  <c r="GE592" i="39"/>
  <c r="ET592" i="39"/>
  <c r="ET611" i="39"/>
  <c r="GE611" i="39"/>
  <c r="GE682" i="39"/>
  <c r="ET682" i="39"/>
  <c r="GE446" i="39"/>
  <c r="ET446" i="39"/>
  <c r="GE463" i="39"/>
  <c r="ET463" i="39"/>
  <c r="GE479" i="39"/>
  <c r="ET479" i="39"/>
  <c r="GE495" i="39"/>
  <c r="ET495" i="39"/>
  <c r="GE511" i="39"/>
  <c r="ET511" i="39"/>
  <c r="GE527" i="39"/>
  <c r="ET527" i="39"/>
  <c r="GE543" i="39"/>
  <c r="ET543" i="39"/>
  <c r="GE559" i="39"/>
  <c r="ET559" i="39"/>
  <c r="GE575" i="39"/>
  <c r="ET575" i="39"/>
  <c r="GE591" i="39"/>
  <c r="ET591" i="39"/>
  <c r="GE610" i="39"/>
  <c r="ET610" i="39"/>
  <c r="GE644" i="39"/>
  <c r="ET644" i="39"/>
  <c r="GE466" i="39"/>
  <c r="ET466" i="39"/>
  <c r="GE482" i="39"/>
  <c r="ET482" i="39"/>
  <c r="GE498" i="39"/>
  <c r="ET498" i="39"/>
  <c r="GE514" i="39"/>
  <c r="ET514" i="39"/>
  <c r="GE530" i="39"/>
  <c r="ET530" i="39"/>
  <c r="GE546" i="39"/>
  <c r="ET546" i="39"/>
  <c r="GE562" i="39"/>
  <c r="ET562" i="39"/>
  <c r="GE578" i="39"/>
  <c r="ET578" i="39"/>
  <c r="GE594" i="39"/>
  <c r="ET594" i="39"/>
  <c r="GE608" i="39"/>
  <c r="ET608" i="39"/>
  <c r="GE660" i="39"/>
  <c r="ET660" i="39"/>
  <c r="GE617" i="39"/>
  <c r="ET617" i="39"/>
  <c r="GE632" i="39"/>
  <c r="ET632" i="39"/>
  <c r="GE654" i="39"/>
  <c r="ET654" i="39"/>
  <c r="ET676" i="39"/>
  <c r="GE676" i="39"/>
  <c r="GE698" i="39"/>
  <c r="ET698" i="39"/>
  <c r="ET750" i="39"/>
  <c r="GE750" i="39"/>
  <c r="GE620" i="39"/>
  <c r="ET620" i="39"/>
  <c r="GE642" i="39"/>
  <c r="ET642" i="39"/>
  <c r="GE663" i="39"/>
  <c r="ET663" i="39"/>
  <c r="GE695" i="39"/>
  <c r="ET695" i="39"/>
  <c r="ET724" i="39"/>
  <c r="GE724" i="39"/>
  <c r="GE765" i="39"/>
  <c r="ET765" i="39"/>
  <c r="GE887" i="39"/>
  <c r="ET887" i="39"/>
  <c r="GE631" i="39"/>
  <c r="ET631" i="39"/>
  <c r="GE651" i="39"/>
  <c r="ET651" i="39"/>
  <c r="GE683" i="39"/>
  <c r="ET683" i="39"/>
  <c r="GE713" i="39"/>
  <c r="ET713" i="39"/>
  <c r="GE761" i="39"/>
  <c r="ET761" i="39"/>
  <c r="GE674" i="39"/>
  <c r="ET674" i="39"/>
  <c r="GE689" i="39"/>
  <c r="ET689" i="39"/>
  <c r="ET708" i="39"/>
  <c r="GE708" i="39"/>
  <c r="GE723" i="39"/>
  <c r="ET723" i="39"/>
  <c r="ET738" i="39"/>
  <c r="GE738" i="39"/>
  <c r="ET753" i="39"/>
  <c r="GE753" i="39"/>
  <c r="GE772" i="39"/>
  <c r="ET772" i="39"/>
  <c r="GE797" i="39"/>
  <c r="ET797" i="39"/>
  <c r="ET882" i="39"/>
  <c r="GE882" i="39"/>
  <c r="GE641" i="39"/>
  <c r="ET641" i="39"/>
  <c r="GE657" i="39"/>
  <c r="ET657" i="39"/>
  <c r="GE673" i="39"/>
  <c r="ET673" i="39"/>
  <c r="ET692" i="39"/>
  <c r="GE692" i="39"/>
  <c r="GE707" i="39"/>
  <c r="ET707" i="39"/>
  <c r="GE722" i="39"/>
  <c r="ET722" i="39"/>
  <c r="ET737" i="39"/>
  <c r="GE737" i="39"/>
  <c r="GE756" i="39"/>
  <c r="ET756" i="39"/>
  <c r="GE771" i="39"/>
  <c r="ET771" i="39"/>
  <c r="ET804" i="39"/>
  <c r="GE804" i="39"/>
  <c r="GE877" i="39"/>
  <c r="ET877" i="39"/>
  <c r="GE740" i="39"/>
  <c r="ET740" i="39"/>
  <c r="GE755" i="39"/>
  <c r="ET755" i="39"/>
  <c r="ET770" i="39"/>
  <c r="GE770" i="39"/>
  <c r="ET786" i="39"/>
  <c r="GE786" i="39"/>
  <c r="ET812" i="39"/>
  <c r="GE812" i="39"/>
  <c r="ET784" i="39"/>
  <c r="GE784" i="39"/>
  <c r="GE799" i="39"/>
  <c r="ET799" i="39"/>
  <c r="ET814" i="39"/>
  <c r="GE814" i="39"/>
  <c r="ET836" i="39"/>
  <c r="GE836" i="39"/>
  <c r="GE865" i="39"/>
  <c r="ET865" i="39"/>
  <c r="ET947" i="39"/>
  <c r="GE947" i="39"/>
  <c r="ET794" i="39"/>
  <c r="GE794" i="39"/>
  <c r="GE809" i="39"/>
  <c r="ET809" i="39"/>
  <c r="ET830" i="39"/>
  <c r="GE830" i="39"/>
  <c r="GE849" i="39"/>
  <c r="ET849" i="39"/>
  <c r="GE871" i="39"/>
  <c r="ET871" i="39"/>
  <c r="ET934" i="39"/>
  <c r="GE934" i="39"/>
  <c r="ET828" i="39"/>
  <c r="GE828" i="39"/>
  <c r="GE859" i="39"/>
  <c r="ET859" i="39"/>
  <c r="ET902" i="39"/>
  <c r="GE902" i="39"/>
  <c r="GE825" i="39"/>
  <c r="ET825" i="39"/>
  <c r="GE841" i="39"/>
  <c r="ET841" i="39"/>
  <c r="GE863" i="39"/>
  <c r="ET863" i="39"/>
  <c r="GE885" i="39"/>
  <c r="ET885" i="39"/>
  <c r="GE907" i="39"/>
  <c r="ET907" i="39"/>
  <c r="GE957" i="39"/>
  <c r="ET957" i="39"/>
  <c r="GE850" i="39"/>
  <c r="ET850" i="39"/>
  <c r="GE867" i="39"/>
  <c r="ET867" i="39"/>
  <c r="GE889" i="39"/>
  <c r="ET889" i="39"/>
  <c r="ET914" i="39"/>
  <c r="GE914" i="39"/>
  <c r="GE942" i="39"/>
  <c r="ET942" i="39"/>
  <c r="GE901" i="39"/>
  <c r="ET901" i="39"/>
  <c r="ET916" i="39"/>
  <c r="GE916" i="39"/>
  <c r="ET966" i="39"/>
  <c r="GE966" i="39"/>
  <c r="ET864" i="39"/>
  <c r="GE864" i="39"/>
  <c r="ET880" i="39"/>
  <c r="GE880" i="39"/>
  <c r="ET896" i="39"/>
  <c r="GE896" i="39"/>
  <c r="ET912" i="39"/>
  <c r="GE912" i="39"/>
  <c r="GE931" i="39"/>
  <c r="ET931" i="39"/>
  <c r="GE917" i="39"/>
  <c r="ET917" i="39"/>
  <c r="GE933" i="39"/>
  <c r="ET933" i="39"/>
  <c r="ET959" i="39"/>
  <c r="GE959" i="39"/>
  <c r="ET949" i="39"/>
  <c r="GE949" i="39"/>
  <c r="GE951" i="39"/>
  <c r="ET951" i="39"/>
  <c r="GE973" i="39"/>
  <c r="ET973" i="39"/>
  <c r="GE940" i="39"/>
  <c r="ET940" i="39"/>
  <c r="GE955" i="39"/>
  <c r="ET955" i="39"/>
  <c r="GE977" i="39"/>
  <c r="ET977" i="39"/>
  <c r="ET998" i="39"/>
  <c r="GE998" i="39"/>
  <c r="ET992" i="39"/>
  <c r="GE992" i="39"/>
  <c r="GE979" i="39"/>
  <c r="ET979" i="39"/>
  <c r="GE989" i="39"/>
  <c r="ET989" i="39"/>
  <c r="GE981" i="39"/>
  <c r="ET981" i="39"/>
  <c r="ET999" i="39"/>
  <c r="GE999" i="39"/>
  <c r="GD556" i="39"/>
  <c r="EI556" i="39"/>
  <c r="FX431" i="39"/>
  <c r="GG400" i="39"/>
  <c r="FP400" i="39"/>
  <c r="GE377" i="39"/>
  <c r="ET377" i="39"/>
  <c r="FS377" i="39"/>
  <c r="GI377" i="39"/>
  <c r="GJ377" i="39" s="1"/>
  <c r="F377" i="39" s="1"/>
  <c r="FS441" i="39"/>
  <c r="GI441" i="39"/>
  <c r="GJ441" i="39" s="1"/>
  <c r="F441" i="39" s="1"/>
  <c r="FS9" i="39"/>
  <c r="GI9" i="39"/>
  <c r="GJ9" i="39" s="1"/>
  <c r="F9" i="39" s="1"/>
  <c r="O11" i="47" s="1"/>
  <c r="P11" i="47" s="1"/>
  <c r="R9" i="39"/>
  <c r="FS17" i="39"/>
  <c r="GI17" i="39"/>
  <c r="GJ17" i="39" s="1"/>
  <c r="F17" i="39" s="1"/>
  <c r="FS25" i="39"/>
  <c r="R25" i="39" s="1"/>
  <c r="GI25" i="39"/>
  <c r="GJ25" i="39" s="1"/>
  <c r="F25" i="39" s="1"/>
  <c r="FS33" i="39"/>
  <c r="GI33" i="39"/>
  <c r="GJ33" i="39" s="1"/>
  <c r="F33" i="39" s="1"/>
  <c r="R33" i="39"/>
  <c r="R41" i="39"/>
  <c r="FS41" i="39"/>
  <c r="GI41" i="39"/>
  <c r="GJ41" i="39" s="1"/>
  <c r="F41" i="39" s="1"/>
  <c r="O16" i="47" s="1"/>
  <c r="P16" i="47" s="1"/>
  <c r="FS49" i="39"/>
  <c r="GI49" i="39"/>
  <c r="GJ49" i="39" s="1"/>
  <c r="F49" i="39" s="1"/>
  <c r="FS57" i="39"/>
  <c r="R57" i="39" s="1"/>
  <c r="GI57" i="39"/>
  <c r="GJ57" i="39" s="1"/>
  <c r="F57" i="39" s="1"/>
  <c r="FS65" i="39"/>
  <c r="R65" i="39" s="1"/>
  <c r="GI65" i="39"/>
  <c r="GJ65" i="39" s="1"/>
  <c r="F65" i="39" s="1"/>
  <c r="FS73" i="39"/>
  <c r="E73" i="39" s="1"/>
  <c r="GI73" i="39"/>
  <c r="GJ73" i="39" s="1"/>
  <c r="F73" i="39" s="1"/>
  <c r="R73" i="39"/>
  <c r="FS81" i="39"/>
  <c r="R81" i="39" s="1"/>
  <c r="GI81" i="39"/>
  <c r="GJ81" i="39" s="1"/>
  <c r="F81" i="39" s="1"/>
  <c r="FS89" i="39"/>
  <c r="R89" i="39" s="1"/>
  <c r="GI89" i="39"/>
  <c r="GJ89" i="39" s="1"/>
  <c r="F89" i="39" s="1"/>
  <c r="R97" i="39"/>
  <c r="FS97" i="39"/>
  <c r="GI97" i="39"/>
  <c r="GJ97" i="39" s="1"/>
  <c r="F97" i="39" s="1"/>
  <c r="FS105" i="39"/>
  <c r="R105" i="39" s="1"/>
  <c r="GI105" i="39"/>
  <c r="GJ105" i="39" s="1"/>
  <c r="F105" i="39" s="1"/>
  <c r="R113" i="39"/>
  <c r="FS113" i="39"/>
  <c r="GI113" i="39"/>
  <c r="GJ113" i="39" s="1"/>
  <c r="F113" i="39" s="1"/>
  <c r="FS121" i="39"/>
  <c r="GI121" i="39"/>
  <c r="GJ121" i="39" s="1"/>
  <c r="F121" i="39" s="1"/>
  <c r="R129" i="39"/>
  <c r="FS129" i="39"/>
  <c r="GI129" i="39"/>
  <c r="GJ129" i="39" s="1"/>
  <c r="F129" i="39" s="1"/>
  <c r="R137" i="39"/>
  <c r="FS137" i="39"/>
  <c r="GI137" i="39"/>
  <c r="GJ137" i="39" s="1"/>
  <c r="F137" i="39" s="1"/>
  <c r="FS145" i="39"/>
  <c r="GI145" i="39"/>
  <c r="GJ145" i="39" s="1"/>
  <c r="F145" i="39" s="1"/>
  <c r="FS153" i="39"/>
  <c r="GI153" i="39"/>
  <c r="GJ153" i="39" s="1"/>
  <c r="F153" i="39" s="1"/>
  <c r="FS161" i="39"/>
  <c r="GI161" i="39"/>
  <c r="GJ161" i="39" s="1"/>
  <c r="F161" i="39" s="1"/>
  <c r="FS169" i="39"/>
  <c r="GI169" i="39"/>
  <c r="GJ169" i="39" s="1"/>
  <c r="F169" i="39" s="1"/>
  <c r="FS177" i="39"/>
  <c r="GI177" i="39"/>
  <c r="GJ177" i="39" s="1"/>
  <c r="F177" i="39" s="1"/>
  <c r="FS185" i="39"/>
  <c r="GI185" i="39"/>
  <c r="GJ185" i="39" s="1"/>
  <c r="F185" i="39" s="1"/>
  <c r="FS193" i="39"/>
  <c r="GI193" i="39"/>
  <c r="GJ193" i="39" s="1"/>
  <c r="F193" i="39" s="1"/>
  <c r="FS201" i="39"/>
  <c r="GI201" i="39"/>
  <c r="GJ201" i="39" s="1"/>
  <c r="F201" i="39" s="1"/>
  <c r="FS209" i="39"/>
  <c r="R209" i="39"/>
  <c r="GI209" i="39"/>
  <c r="GJ209" i="39" s="1"/>
  <c r="F209" i="39" s="1"/>
  <c r="FS217" i="39"/>
  <c r="GI217" i="39"/>
  <c r="GJ217" i="39" s="1"/>
  <c r="F217" i="39" s="1"/>
  <c r="FS225" i="39"/>
  <c r="R225" i="39"/>
  <c r="GI225" i="39"/>
  <c r="GJ225" i="39" s="1"/>
  <c r="F225" i="39" s="1"/>
  <c r="FS233" i="39"/>
  <c r="GI233" i="39"/>
  <c r="GJ233" i="39" s="1"/>
  <c r="F233" i="39" s="1"/>
  <c r="FS241" i="39"/>
  <c r="GI241" i="39"/>
  <c r="GJ241" i="39" s="1"/>
  <c r="F241" i="39" s="1"/>
  <c r="R249" i="39"/>
  <c r="FS249" i="39"/>
  <c r="GI249" i="39"/>
  <c r="GJ249" i="39" s="1"/>
  <c r="F249" i="39" s="1"/>
  <c r="FS257" i="39"/>
  <c r="GI257" i="39"/>
  <c r="GJ257" i="39" s="1"/>
  <c r="F257" i="39" s="1"/>
  <c r="R265" i="39"/>
  <c r="FS265" i="39"/>
  <c r="GI265" i="39"/>
  <c r="FS273" i="39"/>
  <c r="GI273" i="39"/>
  <c r="GJ273" i="39" s="1"/>
  <c r="F273" i="39" s="1"/>
  <c r="R281" i="39"/>
  <c r="FS281" i="39"/>
  <c r="GI281" i="39"/>
  <c r="GJ281" i="39" s="1"/>
  <c r="F281" i="39" s="1"/>
  <c r="FS289" i="39"/>
  <c r="GI289" i="39"/>
  <c r="GJ289" i="39" s="1"/>
  <c r="F289" i="39" s="1"/>
  <c r="FS297" i="39"/>
  <c r="GI297" i="39"/>
  <c r="GJ297" i="39" s="1"/>
  <c r="F297" i="39" s="1"/>
  <c r="FS305" i="39"/>
  <c r="GI305" i="39"/>
  <c r="GJ305" i="39" s="1"/>
  <c r="F305" i="39" s="1"/>
  <c r="FS313" i="39"/>
  <c r="GI313" i="39"/>
  <c r="GJ313" i="39" s="1"/>
  <c r="F313" i="39" s="1"/>
  <c r="FS321" i="39"/>
  <c r="GI321" i="39"/>
  <c r="GJ321" i="39" s="1"/>
  <c r="F321" i="39" s="1"/>
  <c r="FS329" i="39"/>
  <c r="GI329" i="39"/>
  <c r="GJ329" i="39" s="1"/>
  <c r="F329" i="39" s="1"/>
  <c r="R337" i="39"/>
  <c r="FS337" i="39"/>
  <c r="GI337" i="39"/>
  <c r="GJ337" i="39" s="1"/>
  <c r="F337" i="39" s="1"/>
  <c r="FS345" i="39"/>
  <c r="GI345" i="39"/>
  <c r="GJ345" i="39" s="1"/>
  <c r="F345" i="39" s="1"/>
  <c r="FS392" i="39"/>
  <c r="GI392" i="39"/>
  <c r="GJ392" i="39" s="1"/>
  <c r="F392" i="39" s="1"/>
  <c r="FS449" i="39"/>
  <c r="GI449" i="39"/>
  <c r="GJ449" i="39" s="1"/>
  <c r="F449" i="39" s="1"/>
  <c r="R611" i="39"/>
  <c r="FS611" i="39"/>
  <c r="GI611" i="39"/>
  <c r="FS409" i="39"/>
  <c r="GI409" i="39"/>
  <c r="GJ409" i="39" s="1"/>
  <c r="F409" i="39" s="1"/>
  <c r="FS577" i="39"/>
  <c r="GI577" i="39"/>
  <c r="GJ577" i="39" s="1"/>
  <c r="F577" i="39" s="1"/>
  <c r="FS365" i="39"/>
  <c r="GI365" i="39"/>
  <c r="GJ365" i="39" s="1"/>
  <c r="F365" i="39" s="1"/>
  <c r="FS381" i="39"/>
  <c r="GI381" i="39"/>
  <c r="GJ381" i="39" s="1"/>
  <c r="F381" i="39" s="1"/>
  <c r="FS397" i="39"/>
  <c r="GI397" i="39"/>
  <c r="GJ397" i="39" s="1"/>
  <c r="F397" i="39" s="1"/>
  <c r="R413" i="39"/>
  <c r="FS413" i="39"/>
  <c r="GI413" i="39"/>
  <c r="GJ413" i="39" s="1"/>
  <c r="F413" i="39" s="1"/>
  <c r="R429" i="39"/>
  <c r="FS429" i="39"/>
  <c r="GI429" i="39"/>
  <c r="GJ429" i="39" s="1"/>
  <c r="F429" i="39" s="1"/>
  <c r="R453" i="39"/>
  <c r="FS453" i="39"/>
  <c r="GI453" i="39"/>
  <c r="GJ453" i="39" s="1"/>
  <c r="F453" i="39" s="1"/>
  <c r="FS509" i="39"/>
  <c r="GI509" i="39"/>
  <c r="GJ509" i="39" s="1"/>
  <c r="F509" i="39" s="1"/>
  <c r="FS573" i="39"/>
  <c r="GI573" i="39"/>
  <c r="GJ573" i="39" s="1"/>
  <c r="F573" i="39" s="1"/>
  <c r="FS352" i="39"/>
  <c r="GI352" i="39"/>
  <c r="GJ352" i="39" s="1"/>
  <c r="F352" i="39" s="1"/>
  <c r="R368" i="39"/>
  <c r="FS368" i="39"/>
  <c r="GI368" i="39"/>
  <c r="GJ368" i="39" s="1"/>
  <c r="F368" i="39" s="1"/>
  <c r="FS384" i="39"/>
  <c r="GI384" i="39"/>
  <c r="GJ384" i="39" s="1"/>
  <c r="F384" i="39" s="1"/>
  <c r="FS400" i="39"/>
  <c r="GI400" i="39"/>
  <c r="GJ400" i="39" s="1"/>
  <c r="F400" i="39" s="1"/>
  <c r="R416" i="39"/>
  <c r="FS416" i="39"/>
  <c r="GI416" i="39"/>
  <c r="FS432" i="39"/>
  <c r="GI432" i="39"/>
  <c r="GJ432" i="39" s="1"/>
  <c r="F432" i="39" s="1"/>
  <c r="R444" i="39"/>
  <c r="FS444" i="39"/>
  <c r="GI444" i="39"/>
  <c r="GJ444" i="39" s="1"/>
  <c r="F444" i="39" s="1"/>
  <c r="FS473" i="39"/>
  <c r="GI473" i="39"/>
  <c r="GJ473" i="39" s="1"/>
  <c r="F473" i="39" s="1"/>
  <c r="FS537" i="39"/>
  <c r="GI537" i="39"/>
  <c r="GJ537" i="39" s="1"/>
  <c r="F537" i="39" s="1"/>
  <c r="FS601" i="39"/>
  <c r="GI601" i="39"/>
  <c r="GJ601" i="39" s="1"/>
  <c r="F601" i="39" s="1"/>
  <c r="FS351" i="39"/>
  <c r="GI351" i="39"/>
  <c r="GJ351" i="39" s="1"/>
  <c r="F351" i="39" s="1"/>
  <c r="R367" i="39"/>
  <c r="FS367" i="39"/>
  <c r="GI367" i="39"/>
  <c r="GJ367" i="39" s="1"/>
  <c r="F367" i="39" s="1"/>
  <c r="FS383" i="39"/>
  <c r="GI383" i="39"/>
  <c r="GJ383" i="39" s="1"/>
  <c r="F383" i="39" s="1"/>
  <c r="R399" i="39"/>
  <c r="FS399" i="39"/>
  <c r="GI399" i="39"/>
  <c r="GJ399" i="39" s="1"/>
  <c r="F399" i="39" s="1"/>
  <c r="FS415" i="39"/>
  <c r="GI415" i="39"/>
  <c r="GJ415" i="39" s="1"/>
  <c r="F415" i="39" s="1"/>
  <c r="FS431" i="39"/>
  <c r="GI431" i="39"/>
  <c r="GJ431" i="39" s="1"/>
  <c r="F431" i="39" s="1"/>
  <c r="FS450" i="39"/>
  <c r="GI450" i="39"/>
  <c r="GJ450" i="39" s="1"/>
  <c r="F450" i="39" s="1"/>
  <c r="R517" i="39"/>
  <c r="FS517" i="39"/>
  <c r="GI517" i="39"/>
  <c r="GJ517" i="39" s="1"/>
  <c r="F517" i="39" s="1"/>
  <c r="R581" i="39"/>
  <c r="FS581" i="39"/>
  <c r="GI581" i="39"/>
  <c r="GJ581" i="39" s="1"/>
  <c r="F581" i="39" s="1"/>
  <c r="FS456" i="39"/>
  <c r="GI456" i="39"/>
  <c r="GJ456" i="39" s="1"/>
  <c r="F456" i="39" s="1"/>
  <c r="FS472" i="39"/>
  <c r="GI472" i="39"/>
  <c r="GJ472" i="39" s="1"/>
  <c r="F472" i="39" s="1"/>
  <c r="FS488" i="39"/>
  <c r="GI488" i="39"/>
  <c r="GJ488" i="39" s="1"/>
  <c r="F488" i="39" s="1"/>
  <c r="R504" i="39"/>
  <c r="FS504" i="39"/>
  <c r="GI504" i="39"/>
  <c r="GJ504" i="39" s="1"/>
  <c r="F504" i="39" s="1"/>
  <c r="FS520" i="39"/>
  <c r="GI520" i="39"/>
  <c r="GJ520" i="39" s="1"/>
  <c r="F520" i="39" s="1"/>
  <c r="R536" i="39"/>
  <c r="FS536" i="39"/>
  <c r="GI536" i="39"/>
  <c r="GJ536" i="39" s="1"/>
  <c r="F536" i="39" s="1"/>
  <c r="R552" i="39"/>
  <c r="FS552" i="39"/>
  <c r="GI552" i="39"/>
  <c r="GJ552" i="39" s="1"/>
  <c r="F552" i="39" s="1"/>
  <c r="FS568" i="39"/>
  <c r="GI568" i="39"/>
  <c r="GJ568" i="39" s="1"/>
  <c r="F568" i="39" s="1"/>
  <c r="FS584" i="39"/>
  <c r="GI584" i="39"/>
  <c r="GJ584" i="39" s="1"/>
  <c r="F584" i="39" s="1"/>
  <c r="R600" i="39"/>
  <c r="FS600" i="39"/>
  <c r="GI600" i="39"/>
  <c r="GJ600" i="39" s="1"/>
  <c r="F600" i="39" s="1"/>
  <c r="FS643" i="39"/>
  <c r="GI643" i="39"/>
  <c r="GJ643" i="39" s="1"/>
  <c r="F643" i="39" s="1"/>
  <c r="R455" i="39"/>
  <c r="FS455" i="39"/>
  <c r="GI455" i="39"/>
  <c r="GJ455" i="39" s="1"/>
  <c r="F455" i="39" s="1"/>
  <c r="FS471" i="39"/>
  <c r="GI471" i="39"/>
  <c r="GJ471" i="39" s="1"/>
  <c r="F471" i="39" s="1"/>
  <c r="FS487" i="39"/>
  <c r="GI487" i="39"/>
  <c r="GJ487" i="39" s="1"/>
  <c r="F487" i="39" s="1"/>
  <c r="FS503" i="39"/>
  <c r="GI503" i="39"/>
  <c r="GJ503" i="39" s="1"/>
  <c r="F503" i="39" s="1"/>
  <c r="R519" i="39"/>
  <c r="FS519" i="39"/>
  <c r="GI519" i="39"/>
  <c r="GJ519" i="39" s="1"/>
  <c r="F519" i="39" s="1"/>
  <c r="FS535" i="39"/>
  <c r="GI535" i="39"/>
  <c r="GJ535" i="39" s="1"/>
  <c r="F535" i="39" s="1"/>
  <c r="FS551" i="39"/>
  <c r="GI551" i="39"/>
  <c r="GJ551" i="39" s="1"/>
  <c r="F551" i="39" s="1"/>
  <c r="FS567" i="39"/>
  <c r="GI567" i="39"/>
  <c r="GJ567" i="39" s="1"/>
  <c r="F567" i="39" s="1"/>
  <c r="R583" i="39"/>
  <c r="FS583" i="39"/>
  <c r="GI583" i="39"/>
  <c r="GJ583" i="39" s="1"/>
  <c r="F583" i="39" s="1"/>
  <c r="FS599" i="39"/>
  <c r="GI599" i="39"/>
  <c r="GJ599" i="39" s="1"/>
  <c r="F599" i="39" s="1"/>
  <c r="R614" i="39"/>
  <c r="FS614" i="39"/>
  <c r="GI614" i="39"/>
  <c r="GJ614" i="39" s="1"/>
  <c r="F614" i="39" s="1"/>
  <c r="O28" i="47" s="1"/>
  <c r="P28" i="47" s="1"/>
  <c r="R739" i="39"/>
  <c r="FS739" i="39"/>
  <c r="GI739" i="39"/>
  <c r="FS466" i="39"/>
  <c r="GI466" i="39"/>
  <c r="GJ466" i="39" s="1"/>
  <c r="F466" i="39" s="1"/>
  <c r="FS482" i="39"/>
  <c r="GI482" i="39"/>
  <c r="GJ482" i="39" s="1"/>
  <c r="F482" i="39" s="1"/>
  <c r="R498" i="39"/>
  <c r="FS498" i="39"/>
  <c r="GI498" i="39"/>
  <c r="GJ498" i="39" s="1"/>
  <c r="F498" i="39" s="1"/>
  <c r="FS514" i="39"/>
  <c r="GI514" i="39"/>
  <c r="GJ514" i="39" s="1"/>
  <c r="F514" i="39" s="1"/>
  <c r="R530" i="39"/>
  <c r="FS530" i="39"/>
  <c r="GI530" i="39"/>
  <c r="GJ530" i="39" s="1"/>
  <c r="F530" i="39" s="1"/>
  <c r="R546" i="39"/>
  <c r="FS546" i="39"/>
  <c r="GI546" i="39"/>
  <c r="GJ546" i="39" s="1"/>
  <c r="F546" i="39" s="1"/>
  <c r="FS562" i="39"/>
  <c r="GI562" i="39"/>
  <c r="GJ562" i="39" s="1"/>
  <c r="F562" i="39" s="1"/>
  <c r="R578" i="39"/>
  <c r="FS578" i="39"/>
  <c r="GI578" i="39"/>
  <c r="GJ578" i="39" s="1"/>
  <c r="F578" i="39" s="1"/>
  <c r="R594" i="39"/>
  <c r="FS594" i="39"/>
  <c r="GI594" i="39"/>
  <c r="GJ594" i="39" s="1"/>
  <c r="F594" i="39" s="1"/>
  <c r="R612" i="39"/>
  <c r="FS612" i="39"/>
  <c r="GI612" i="39"/>
  <c r="GJ612" i="39" s="1"/>
  <c r="F612" i="39" s="1"/>
  <c r="FS648" i="39"/>
  <c r="GI648" i="39"/>
  <c r="GJ648" i="39" s="1"/>
  <c r="F648" i="39" s="1"/>
  <c r="R724" i="39"/>
  <c r="FS724" i="39"/>
  <c r="GI724" i="39"/>
  <c r="R613" i="39"/>
  <c r="GI613" i="39"/>
  <c r="GJ613" i="39" s="1"/>
  <c r="F613" i="39" s="1"/>
  <c r="FS613" i="39"/>
  <c r="R629" i="39"/>
  <c r="FS629" i="39"/>
  <c r="GI629" i="39"/>
  <c r="GJ629" i="39" s="1"/>
  <c r="F629" i="39" s="1"/>
  <c r="R652" i="39"/>
  <c r="FS652" i="39"/>
  <c r="GI652" i="39"/>
  <c r="GJ652" i="39" s="1"/>
  <c r="F652" i="39" s="1"/>
  <c r="R683" i="39"/>
  <c r="GI683" i="39"/>
  <c r="FS683" i="39"/>
  <c r="R713" i="39"/>
  <c r="FS713" i="39"/>
  <c r="GI713" i="39"/>
  <c r="R774" i="39"/>
  <c r="FS774" i="39"/>
  <c r="GI774" i="39"/>
  <c r="FS620" i="39"/>
  <c r="GI620" i="39"/>
  <c r="GJ620" i="39" s="1"/>
  <c r="F620" i="39" s="1"/>
  <c r="FS635" i="39"/>
  <c r="GI635" i="39"/>
  <c r="GJ635" i="39" s="1"/>
  <c r="F635" i="39" s="1"/>
  <c r="FS656" i="39"/>
  <c r="GI656" i="39"/>
  <c r="GJ656" i="39" s="1"/>
  <c r="F656" i="39" s="1"/>
  <c r="R682" i="39"/>
  <c r="FS682" i="39"/>
  <c r="GI682" i="39"/>
  <c r="R720" i="39"/>
  <c r="FS720" i="39"/>
  <c r="GI720" i="39"/>
  <c r="R826" i="39"/>
  <c r="FS826" i="39"/>
  <c r="GI826" i="39"/>
  <c r="FS627" i="39"/>
  <c r="GI627" i="39"/>
  <c r="GJ627" i="39" s="1"/>
  <c r="F627" i="39" s="1"/>
  <c r="R644" i="39"/>
  <c r="FS644" i="39"/>
  <c r="GI644" i="39"/>
  <c r="GJ644" i="39" s="1"/>
  <c r="F644" i="39" s="1"/>
  <c r="R668" i="39"/>
  <c r="FS668" i="39"/>
  <c r="GI668" i="39"/>
  <c r="R696" i="39"/>
  <c r="FS696" i="39"/>
  <c r="GI696" i="39"/>
  <c r="R725" i="39"/>
  <c r="FS725" i="39"/>
  <c r="GI725" i="39"/>
  <c r="R783" i="39"/>
  <c r="FS783" i="39"/>
  <c r="GI783" i="39"/>
  <c r="FS670" i="39"/>
  <c r="GI670" i="39"/>
  <c r="GJ670" i="39" s="1"/>
  <c r="F670" i="39" s="1"/>
  <c r="O26" i="47" s="1"/>
  <c r="R685" i="39"/>
  <c r="FS685" i="39"/>
  <c r="GI685" i="39"/>
  <c r="R704" i="39"/>
  <c r="FS704" i="39"/>
  <c r="GI704" i="39"/>
  <c r="R719" i="39"/>
  <c r="FS719" i="39"/>
  <c r="GI719" i="39"/>
  <c r="R734" i="39"/>
  <c r="FS734" i="39"/>
  <c r="GI734" i="39"/>
  <c r="R749" i="39"/>
  <c r="FS749" i="39"/>
  <c r="GI749" i="39"/>
  <c r="R768" i="39"/>
  <c r="FS768" i="39"/>
  <c r="GI768" i="39"/>
  <c r="R787" i="39"/>
  <c r="FS787" i="39"/>
  <c r="GI787" i="39"/>
  <c r="R812" i="39"/>
  <c r="FS812" i="39"/>
  <c r="GI812" i="39"/>
  <c r="R637" i="39"/>
  <c r="FS637" i="39"/>
  <c r="GI637" i="39"/>
  <c r="GJ637" i="39" s="1"/>
  <c r="F637" i="39" s="1"/>
  <c r="R653" i="39"/>
  <c r="FS653" i="39"/>
  <c r="GI653" i="39"/>
  <c r="GJ653" i="39" s="1"/>
  <c r="F653" i="39" s="1"/>
  <c r="FS669" i="39"/>
  <c r="GI669" i="39"/>
  <c r="GJ669" i="39" s="1"/>
  <c r="F669" i="39" s="1"/>
  <c r="R688" i="39"/>
  <c r="FS688" i="39"/>
  <c r="GI688" i="39"/>
  <c r="R703" i="39"/>
  <c r="FS703" i="39"/>
  <c r="GI703" i="39"/>
  <c r="R718" i="39"/>
  <c r="FS718" i="39"/>
  <c r="GI718" i="39"/>
  <c r="R733" i="39"/>
  <c r="FS733" i="39"/>
  <c r="GI733" i="39"/>
  <c r="R752" i="39"/>
  <c r="FS752" i="39"/>
  <c r="GI752" i="39"/>
  <c r="R767" i="39"/>
  <c r="FS767" i="39"/>
  <c r="GI767" i="39"/>
  <c r="R781" i="39"/>
  <c r="FS781" i="39"/>
  <c r="GI781" i="39"/>
  <c r="R811" i="39"/>
  <c r="GI811" i="39"/>
  <c r="FS811" i="39"/>
  <c r="R915" i="39"/>
  <c r="FS915" i="39"/>
  <c r="GI915" i="39"/>
  <c r="R740" i="39"/>
  <c r="FS740" i="39"/>
  <c r="GI740" i="39"/>
  <c r="R755" i="39"/>
  <c r="FS755" i="39"/>
  <c r="GI755" i="39"/>
  <c r="R770" i="39"/>
  <c r="FS770" i="39"/>
  <c r="GI770" i="39"/>
  <c r="R785" i="39"/>
  <c r="FS785" i="39"/>
  <c r="GI785" i="39"/>
  <c r="R849" i="39"/>
  <c r="FS849" i="39"/>
  <c r="GI849" i="39"/>
  <c r="R784" i="39"/>
  <c r="FS784" i="39"/>
  <c r="GI784" i="39"/>
  <c r="R799" i="39"/>
  <c r="FS799" i="39"/>
  <c r="GI799" i="39"/>
  <c r="R814" i="39"/>
  <c r="FS814" i="39"/>
  <c r="GI814" i="39"/>
  <c r="R835" i="39"/>
  <c r="FS835" i="39"/>
  <c r="GI835" i="39"/>
  <c r="R885" i="39"/>
  <c r="FS885" i="39"/>
  <c r="GI885" i="39"/>
  <c r="R914" i="39"/>
  <c r="FS914" i="39"/>
  <c r="GI914" i="39"/>
  <c r="R792" i="39"/>
  <c r="GI792" i="39"/>
  <c r="FS792" i="39"/>
  <c r="R807" i="39"/>
  <c r="FS807" i="39"/>
  <c r="GI807" i="39"/>
  <c r="R820" i="39"/>
  <c r="FS820" i="39"/>
  <c r="GI820" i="39"/>
  <c r="R843" i="39"/>
  <c r="FS843" i="39"/>
  <c r="GI843" i="39"/>
  <c r="R891" i="39"/>
  <c r="FS891" i="39"/>
  <c r="GI891" i="39"/>
  <c r="R832" i="39"/>
  <c r="FS832" i="39"/>
  <c r="GI832" i="39"/>
  <c r="R853" i="39"/>
  <c r="FS853" i="39"/>
  <c r="GI853" i="39"/>
  <c r="R906" i="39"/>
  <c r="FS906" i="39"/>
  <c r="GI906" i="39"/>
  <c r="R825" i="39"/>
  <c r="FS825" i="39"/>
  <c r="GI825" i="39"/>
  <c r="R841" i="39"/>
  <c r="FS841" i="39"/>
  <c r="GI841" i="39"/>
  <c r="R857" i="39"/>
  <c r="FS857" i="39"/>
  <c r="GI857" i="39"/>
  <c r="R878" i="39"/>
  <c r="GI878" i="39"/>
  <c r="FS878" i="39"/>
  <c r="R903" i="39"/>
  <c r="FS903" i="39"/>
  <c r="GI903" i="39"/>
  <c r="R928" i="39"/>
  <c r="FS928" i="39"/>
  <c r="GI928" i="39"/>
  <c r="R840" i="39"/>
  <c r="FS840" i="39"/>
  <c r="GI840" i="39"/>
  <c r="R854" i="39"/>
  <c r="FS854" i="39"/>
  <c r="GI854" i="39"/>
  <c r="R877" i="39"/>
  <c r="GI877" i="39"/>
  <c r="FS877" i="39"/>
  <c r="R902" i="39"/>
  <c r="FS902" i="39"/>
  <c r="GI902" i="39"/>
  <c r="R958" i="39"/>
  <c r="FS958" i="39"/>
  <c r="GI958" i="39"/>
  <c r="R913" i="39"/>
  <c r="FS913" i="39"/>
  <c r="GI913" i="39"/>
  <c r="R938" i="39"/>
  <c r="FS938" i="39"/>
  <c r="GI938" i="39"/>
  <c r="R860" i="39"/>
  <c r="FS860" i="39"/>
  <c r="GI860" i="39"/>
  <c r="R876" i="39"/>
  <c r="FS876" i="39"/>
  <c r="GI876" i="39"/>
  <c r="R892" i="39"/>
  <c r="FS892" i="39"/>
  <c r="GI892" i="39"/>
  <c r="R908" i="39"/>
  <c r="FS908" i="39"/>
  <c r="GI908" i="39"/>
  <c r="R930" i="39"/>
  <c r="FS930" i="39"/>
  <c r="GI930" i="39"/>
  <c r="R917" i="39"/>
  <c r="FS917" i="39"/>
  <c r="GI917" i="39"/>
  <c r="R937" i="39"/>
  <c r="FS937" i="39"/>
  <c r="GI937" i="39"/>
  <c r="R969" i="39"/>
  <c r="GI969" i="39"/>
  <c r="FS969" i="39"/>
  <c r="R946" i="39"/>
  <c r="FS946" i="39"/>
  <c r="GI946" i="39"/>
  <c r="R976" i="39"/>
  <c r="GI976" i="39"/>
  <c r="FS976" i="39"/>
  <c r="R956" i="39"/>
  <c r="FS956" i="39"/>
  <c r="GI956" i="39"/>
  <c r="R973" i="39"/>
  <c r="GI973" i="39"/>
  <c r="FS973" i="39"/>
  <c r="R944" i="39"/>
  <c r="FS944" i="39"/>
  <c r="GI944" i="39"/>
  <c r="R960" i="39"/>
  <c r="FS960" i="39"/>
  <c r="GI960" i="39"/>
  <c r="R990" i="39"/>
  <c r="GI990" i="39"/>
  <c r="FS990" i="39"/>
  <c r="R1000" i="39"/>
  <c r="FS1000" i="39"/>
  <c r="GI1000" i="39"/>
  <c r="R984" i="39"/>
  <c r="FS984" i="39"/>
  <c r="GI984" i="39"/>
  <c r="R983" i="39"/>
  <c r="FS983" i="39"/>
  <c r="GI983" i="39"/>
  <c r="R997" i="39"/>
  <c r="FS997" i="39"/>
  <c r="GI997" i="39"/>
  <c r="R991" i="39"/>
  <c r="GI991" i="39"/>
  <c r="FS991" i="39"/>
  <c r="FU379" i="39"/>
  <c r="AN379" i="39"/>
  <c r="FU443" i="39"/>
  <c r="AN443" i="39"/>
  <c r="FU353" i="39"/>
  <c r="AN353" i="39"/>
  <c r="AN417" i="39"/>
  <c r="FU417" i="39"/>
  <c r="FU617" i="39"/>
  <c r="AN617" i="39"/>
  <c r="FU390" i="39"/>
  <c r="AN390" i="39"/>
  <c r="FU445" i="39"/>
  <c r="AN445" i="39"/>
  <c r="FU351" i="39"/>
  <c r="AN351" i="39"/>
  <c r="AM1005" i="39"/>
  <c r="AN367" i="39"/>
  <c r="FU367" i="39"/>
  <c r="FU383" i="39"/>
  <c r="AN383" i="39"/>
  <c r="AN399" i="39"/>
  <c r="FU399" i="39"/>
  <c r="FU415" i="39"/>
  <c r="AN415" i="39"/>
  <c r="FU431" i="39"/>
  <c r="AN431" i="39"/>
  <c r="FU450" i="39"/>
  <c r="AN450" i="39"/>
  <c r="FU495" i="39"/>
  <c r="AN495" i="39"/>
  <c r="AN559" i="39"/>
  <c r="FU559" i="39"/>
  <c r="FU634" i="39"/>
  <c r="AN634" i="39"/>
  <c r="FU361" i="39"/>
  <c r="AN361" i="39"/>
  <c r="FU377" i="39"/>
  <c r="AN377" i="39"/>
  <c r="FU393" i="39"/>
  <c r="AN393" i="39"/>
  <c r="FU409" i="39"/>
  <c r="AN409" i="39"/>
  <c r="AN425" i="39"/>
  <c r="FU425" i="39"/>
  <c r="FU441" i="39"/>
  <c r="AN441" i="39"/>
  <c r="FU475" i="39"/>
  <c r="AN475" i="39"/>
  <c r="FU539" i="39"/>
  <c r="AN539" i="39"/>
  <c r="FU603" i="39"/>
  <c r="AN603" i="39"/>
  <c r="FU359" i="39"/>
  <c r="AN359" i="39"/>
  <c r="FU375" i="39"/>
  <c r="AN375" i="39"/>
  <c r="FU391" i="39"/>
  <c r="AN391" i="39"/>
  <c r="FU407" i="39"/>
  <c r="AN407" i="39"/>
  <c r="AN423" i="39"/>
  <c r="FU423" i="39"/>
  <c r="FU439" i="39"/>
  <c r="AN439" i="39"/>
  <c r="FU487" i="39"/>
  <c r="AN487" i="39"/>
  <c r="FU551" i="39"/>
  <c r="AN551" i="39"/>
  <c r="AN699" i="39"/>
  <c r="FU699" i="39"/>
  <c r="FU470" i="39"/>
  <c r="AN470" i="39"/>
  <c r="FU486" i="39"/>
  <c r="AN486" i="39"/>
  <c r="FU502" i="39"/>
  <c r="AN502" i="39"/>
  <c r="FU518" i="39"/>
  <c r="AN518" i="39"/>
  <c r="FU534" i="39"/>
  <c r="AN534" i="39"/>
  <c r="FU550" i="39"/>
  <c r="AN550" i="39"/>
  <c r="FU566" i="39"/>
  <c r="AN566" i="39"/>
  <c r="FU582" i="39"/>
  <c r="AN582" i="39"/>
  <c r="FU598" i="39"/>
  <c r="AN598" i="39"/>
  <c r="FU616" i="39"/>
  <c r="AN616" i="39"/>
  <c r="AN742" i="39"/>
  <c r="FU742" i="39"/>
  <c r="AN453" i="39"/>
  <c r="FU453" i="39"/>
  <c r="FU469" i="39"/>
  <c r="AN469" i="39"/>
  <c r="FU485" i="39"/>
  <c r="AN485" i="39"/>
  <c r="AN501" i="39"/>
  <c r="FU501" i="39"/>
  <c r="AN517" i="39"/>
  <c r="FU517" i="39"/>
  <c r="FU533" i="39"/>
  <c r="AN533" i="39"/>
  <c r="FU549" i="39"/>
  <c r="AN549" i="39"/>
  <c r="FU565" i="39"/>
  <c r="AN565" i="39"/>
  <c r="AN581" i="39"/>
  <c r="FU581" i="39"/>
  <c r="FU597" i="39"/>
  <c r="AN597" i="39"/>
  <c r="FU632" i="39"/>
  <c r="AN632" i="39"/>
  <c r="FU464" i="39"/>
  <c r="AN464" i="39"/>
  <c r="FU480" i="39"/>
  <c r="AN480" i="39"/>
  <c r="FU496" i="39"/>
  <c r="AN496" i="39"/>
  <c r="FU512" i="39"/>
  <c r="AN528" i="39"/>
  <c r="FU528" i="39"/>
  <c r="FU544" i="39"/>
  <c r="AN544" i="39"/>
  <c r="FU560" i="39"/>
  <c r="AN560" i="39"/>
  <c r="FU576" i="39"/>
  <c r="AN576" i="39"/>
  <c r="AN592" i="39"/>
  <c r="FU592" i="39"/>
  <c r="FU609" i="39"/>
  <c r="AN609" i="39"/>
  <c r="FU669" i="39"/>
  <c r="AN669" i="39"/>
  <c r="AN611" i="39"/>
  <c r="FU611" i="39"/>
  <c r="FU627" i="39"/>
  <c r="AN627" i="39"/>
  <c r="FU644" i="39"/>
  <c r="AN644" i="39"/>
  <c r="FU665" i="39"/>
  <c r="AN665" i="39"/>
  <c r="AN694" i="39"/>
  <c r="FU694" i="39"/>
  <c r="AN737" i="39"/>
  <c r="FU737" i="39"/>
  <c r="AN778" i="39"/>
  <c r="FU778" i="39"/>
  <c r="AN819" i="39"/>
  <c r="FU819" i="39"/>
  <c r="FU630" i="39"/>
  <c r="AN630" i="39"/>
  <c r="AN653" i="39"/>
  <c r="FU653" i="39"/>
  <c r="AN684" i="39"/>
  <c r="FU684" i="39"/>
  <c r="AN712" i="39"/>
  <c r="FU712" i="39"/>
  <c r="AN752" i="39"/>
  <c r="FU752" i="39"/>
  <c r="FU629" i="39"/>
  <c r="AN629" i="39"/>
  <c r="FU652" i="39"/>
  <c r="AN652" i="39"/>
  <c r="AN679" i="39"/>
  <c r="FU679" i="39"/>
  <c r="AN708" i="39"/>
  <c r="FU708" i="39"/>
  <c r="AN729" i="39"/>
  <c r="FU729" i="39"/>
  <c r="AN833" i="39"/>
  <c r="FU833" i="39"/>
  <c r="AN677" i="39"/>
  <c r="FU677" i="39"/>
  <c r="AN696" i="39"/>
  <c r="FU696" i="39"/>
  <c r="AN711" i="39"/>
  <c r="FU711" i="39"/>
  <c r="AN726" i="39"/>
  <c r="FU726" i="39"/>
  <c r="AN741" i="39"/>
  <c r="FU741" i="39"/>
  <c r="AN760" i="39"/>
  <c r="FU760" i="39"/>
  <c r="AN775" i="39"/>
  <c r="FU775" i="39"/>
  <c r="AN795" i="39"/>
  <c r="FU795" i="39"/>
  <c r="AN877" i="39"/>
  <c r="FU877" i="39"/>
  <c r="FU643" i="39"/>
  <c r="AN643" i="39"/>
  <c r="AN659" i="39"/>
  <c r="FU659" i="39"/>
  <c r="AN675" i="39"/>
  <c r="FU675" i="39"/>
  <c r="AN690" i="39"/>
  <c r="FU690" i="39"/>
  <c r="AN705" i="39"/>
  <c r="FU705" i="39"/>
  <c r="AN724" i="39"/>
  <c r="FU724" i="39"/>
  <c r="AN739" i="39"/>
  <c r="FU739" i="39"/>
  <c r="AN754" i="39"/>
  <c r="FU754" i="39"/>
  <c r="AN769" i="39"/>
  <c r="FU769" i="39"/>
  <c r="AN794" i="39"/>
  <c r="FU794" i="39"/>
  <c r="AN838" i="39"/>
  <c r="FU838" i="39"/>
  <c r="AN730" i="39"/>
  <c r="FU730" i="39"/>
  <c r="AN745" i="39"/>
  <c r="FU745" i="39"/>
  <c r="AN764" i="39"/>
  <c r="FU764" i="39"/>
  <c r="AN781" i="39"/>
  <c r="FU781" i="39"/>
  <c r="AN799" i="39"/>
  <c r="FU799" i="39"/>
  <c r="AN867" i="39"/>
  <c r="FU867" i="39"/>
  <c r="AN793" i="39"/>
  <c r="FU793" i="39"/>
  <c r="AN812" i="39"/>
  <c r="FU812" i="39"/>
  <c r="AN832" i="39"/>
  <c r="FU832" i="39"/>
  <c r="AN860" i="39"/>
  <c r="FU860" i="39"/>
  <c r="AN897" i="39"/>
  <c r="FU897" i="39"/>
  <c r="AN796" i="39"/>
  <c r="FU796" i="39"/>
  <c r="AN811" i="39"/>
  <c r="FU811" i="39"/>
  <c r="AN830" i="39"/>
  <c r="FU830" i="39"/>
  <c r="AN883" i="39"/>
  <c r="FU883" i="39"/>
  <c r="AN946" i="39"/>
  <c r="FU946" i="39"/>
  <c r="AN834" i="39"/>
  <c r="FU834" i="39"/>
  <c r="AN871" i="39"/>
  <c r="FU871" i="39"/>
  <c r="AN924" i="39"/>
  <c r="FU924" i="39"/>
  <c r="AN827" i="39"/>
  <c r="FU827" i="39"/>
  <c r="AN843" i="39"/>
  <c r="FU843" i="39"/>
  <c r="AN864" i="39"/>
  <c r="FU864" i="39"/>
  <c r="AN885" i="39"/>
  <c r="FU885" i="39"/>
  <c r="AN913" i="39"/>
  <c r="FU913" i="39"/>
  <c r="AN842" i="39"/>
  <c r="FU842" i="39"/>
  <c r="AN856" i="39"/>
  <c r="FU856" i="39"/>
  <c r="AN873" i="39"/>
  <c r="FU873" i="39"/>
  <c r="AN895" i="39"/>
  <c r="FU895" i="39"/>
  <c r="AN937" i="39"/>
  <c r="FU937" i="39"/>
  <c r="AN911" i="39"/>
  <c r="FU911" i="39"/>
  <c r="AN928" i="39"/>
  <c r="FU928" i="39"/>
  <c r="AN961" i="39"/>
  <c r="FU961" i="39"/>
  <c r="AN866" i="39"/>
  <c r="FU866" i="39"/>
  <c r="AN882" i="39"/>
  <c r="FU882" i="39"/>
  <c r="AN898" i="39"/>
  <c r="FU898" i="39"/>
  <c r="AN914" i="39"/>
  <c r="FU914" i="39"/>
  <c r="AN932" i="39"/>
  <c r="FU932" i="39"/>
  <c r="AN965" i="39"/>
  <c r="FU965" i="39"/>
  <c r="AN927" i="39"/>
  <c r="FU927" i="39"/>
  <c r="AN944" i="39"/>
  <c r="FU944" i="39"/>
  <c r="AN955" i="39"/>
  <c r="FU955" i="39"/>
  <c r="AN984" i="39"/>
  <c r="FU984" i="39"/>
  <c r="AN968" i="39"/>
  <c r="FU968" i="39"/>
  <c r="AN970" i="39"/>
  <c r="FU970" i="39"/>
  <c r="AN934" i="39"/>
  <c r="FU934" i="39"/>
  <c r="AN952" i="39"/>
  <c r="FU952" i="39"/>
  <c r="AN966" i="39"/>
  <c r="FU966" i="39"/>
  <c r="AN994" i="39"/>
  <c r="FU994" i="39"/>
  <c r="AN990" i="39"/>
  <c r="FU990" i="39"/>
  <c r="AN987" i="39"/>
  <c r="FU987" i="39"/>
  <c r="AN986" i="39"/>
  <c r="FU986" i="39"/>
  <c r="AN983" i="39"/>
  <c r="FU983" i="39"/>
  <c r="AN997" i="39"/>
  <c r="FU997" i="39"/>
  <c r="FW403" i="39"/>
  <c r="BJ403" i="39"/>
  <c r="FW485" i="39"/>
  <c r="BJ485" i="39"/>
  <c r="FW376" i="39"/>
  <c r="BJ376" i="39"/>
  <c r="FW440" i="39"/>
  <c r="BJ440" i="39"/>
  <c r="FW533" i="39"/>
  <c r="BJ533" i="39"/>
  <c r="FW393" i="39"/>
  <c r="BJ393" i="39"/>
  <c r="FW581" i="39"/>
  <c r="BJ581" i="39"/>
  <c r="FW365" i="39"/>
  <c r="BJ365" i="39"/>
  <c r="FW381" i="39"/>
  <c r="BJ381" i="39"/>
  <c r="FW397" i="39"/>
  <c r="BJ397" i="39"/>
  <c r="FW413" i="39"/>
  <c r="BJ413" i="39"/>
  <c r="BJ429" i="39"/>
  <c r="FW429" i="39"/>
  <c r="FW445" i="39"/>
  <c r="BJ445" i="39"/>
  <c r="FW497" i="39"/>
  <c r="BJ497" i="39"/>
  <c r="FW561" i="39"/>
  <c r="BJ561" i="39"/>
  <c r="FW352" i="39"/>
  <c r="BJ352" i="39"/>
  <c r="FW368" i="39"/>
  <c r="BJ368" i="39"/>
  <c r="FW384" i="39"/>
  <c r="BJ384" i="39"/>
  <c r="FW400" i="39"/>
  <c r="BJ400" i="39"/>
  <c r="BJ416" i="39"/>
  <c r="FW416" i="39"/>
  <c r="FW432" i="39"/>
  <c r="BJ432" i="39"/>
  <c r="FW450" i="39"/>
  <c r="BJ450" i="39"/>
  <c r="FW509" i="39"/>
  <c r="BJ509" i="39"/>
  <c r="FW573" i="39"/>
  <c r="BJ573" i="39"/>
  <c r="FW626" i="39"/>
  <c r="BJ626" i="39"/>
  <c r="FW356" i="39"/>
  <c r="BJ356" i="39"/>
  <c r="FW372" i="39"/>
  <c r="BJ372" i="39"/>
  <c r="FW388" i="39"/>
  <c r="BJ388" i="39"/>
  <c r="FW404" i="39"/>
  <c r="BJ404" i="39"/>
  <c r="FW420" i="39"/>
  <c r="BJ420" i="39"/>
  <c r="BJ436" i="39"/>
  <c r="FW436" i="39"/>
  <c r="FW449" i="39"/>
  <c r="BJ449" i="39"/>
  <c r="FW489" i="39"/>
  <c r="BJ489" i="39"/>
  <c r="FW553" i="39"/>
  <c r="BJ553" i="39"/>
  <c r="BJ682" i="39"/>
  <c r="FW682" i="39"/>
  <c r="FW464" i="39"/>
  <c r="BJ464" i="39"/>
  <c r="FW480" i="39"/>
  <c r="BJ480" i="39"/>
  <c r="FW496" i="39"/>
  <c r="BJ496" i="39"/>
  <c r="FW512" i="39"/>
  <c r="BJ512" i="39"/>
  <c r="FW528" i="39"/>
  <c r="BJ528" i="39"/>
  <c r="FW544" i="39"/>
  <c r="BJ544" i="39"/>
  <c r="FW560" i="39"/>
  <c r="BJ560" i="39"/>
  <c r="BJ576" i="39"/>
  <c r="FW576" i="39"/>
  <c r="BJ592" i="39"/>
  <c r="FW592" i="39"/>
  <c r="FW608" i="39"/>
  <c r="BJ608" i="39"/>
  <c r="FW647" i="39"/>
  <c r="BJ647" i="39"/>
  <c r="FW446" i="39"/>
  <c r="BJ446" i="39"/>
  <c r="FW463" i="39"/>
  <c r="BJ463" i="39"/>
  <c r="FW479" i="39"/>
  <c r="BJ479" i="39"/>
  <c r="FW495" i="39"/>
  <c r="BJ495" i="39"/>
  <c r="FW511" i="39"/>
  <c r="BJ511" i="39"/>
  <c r="FW527" i="39"/>
  <c r="BJ527" i="39"/>
  <c r="FW543" i="39"/>
  <c r="BJ543" i="39"/>
  <c r="FW559" i="39"/>
  <c r="BJ559" i="39"/>
  <c r="FW575" i="39"/>
  <c r="BJ575" i="39"/>
  <c r="FW591" i="39"/>
  <c r="BJ591" i="39"/>
  <c r="FW607" i="39"/>
  <c r="BJ607" i="39"/>
  <c r="FW458" i="39"/>
  <c r="BJ458" i="39"/>
  <c r="FW474" i="39"/>
  <c r="BJ474" i="39"/>
  <c r="FW490" i="39"/>
  <c r="BJ490" i="39"/>
  <c r="FW506" i="39"/>
  <c r="BJ506" i="39"/>
  <c r="FW522" i="39"/>
  <c r="BJ522" i="39"/>
  <c r="FW538" i="39"/>
  <c r="BJ538" i="39"/>
  <c r="FW554" i="39"/>
  <c r="BJ554" i="39"/>
  <c r="FW570" i="39"/>
  <c r="BJ570" i="39"/>
  <c r="FW586" i="39"/>
  <c r="BJ586" i="39"/>
  <c r="FW602" i="39"/>
  <c r="BJ602" i="39"/>
  <c r="FW642" i="39"/>
  <c r="BJ642" i="39"/>
  <c r="BJ744" i="39"/>
  <c r="FW744" i="39"/>
  <c r="FW617" i="39"/>
  <c r="BJ617" i="39"/>
  <c r="FW635" i="39"/>
  <c r="BJ635" i="39"/>
  <c r="FW656" i="39"/>
  <c r="BJ656" i="39"/>
  <c r="BJ677" i="39"/>
  <c r="FW677" i="39"/>
  <c r="BJ706" i="39"/>
  <c r="FW706" i="39"/>
  <c r="BJ761" i="39"/>
  <c r="FW761" i="39"/>
  <c r="BJ830" i="39"/>
  <c r="FW830" i="39"/>
  <c r="FW624" i="39"/>
  <c r="BJ624" i="39"/>
  <c r="FW639" i="39"/>
  <c r="BJ639" i="39"/>
  <c r="FW660" i="39"/>
  <c r="BJ660" i="39"/>
  <c r="BJ695" i="39"/>
  <c r="FW695" i="39"/>
  <c r="BJ724" i="39"/>
  <c r="FW724" i="39"/>
  <c r="FW619" i="39"/>
  <c r="BJ619" i="39"/>
  <c r="FW638" i="39"/>
  <c r="BJ638" i="39"/>
  <c r="FW659" i="39"/>
  <c r="BJ659" i="39"/>
  <c r="BJ691" i="39"/>
  <c r="FW691" i="39"/>
  <c r="BJ721" i="39"/>
  <c r="FW721" i="39"/>
  <c r="BJ787" i="39"/>
  <c r="FW787" i="39"/>
  <c r="BJ674" i="39"/>
  <c r="FW674" i="39"/>
  <c r="BJ689" i="39"/>
  <c r="FW689" i="39"/>
  <c r="BJ708" i="39"/>
  <c r="FW708" i="39"/>
  <c r="BJ723" i="39"/>
  <c r="FW723" i="39"/>
  <c r="BJ738" i="39"/>
  <c r="FW738" i="39"/>
  <c r="BJ753" i="39"/>
  <c r="FW753" i="39"/>
  <c r="BJ772" i="39"/>
  <c r="FW772" i="39"/>
  <c r="BJ797" i="39"/>
  <c r="FW797" i="39"/>
  <c r="BJ874" i="39"/>
  <c r="FW874" i="39"/>
  <c r="FW641" i="39"/>
  <c r="BJ641" i="39"/>
  <c r="FW657" i="39"/>
  <c r="BJ657" i="39"/>
  <c r="BJ673" i="39"/>
  <c r="FW673" i="39"/>
  <c r="BJ692" i="39"/>
  <c r="FW692" i="39"/>
  <c r="BJ707" i="39"/>
  <c r="FW707" i="39"/>
  <c r="BJ722" i="39"/>
  <c r="FW722" i="39"/>
  <c r="BJ737" i="39"/>
  <c r="FW737" i="39"/>
  <c r="BJ756" i="39"/>
  <c r="FW756" i="39"/>
  <c r="BJ771" i="39"/>
  <c r="FW771" i="39"/>
  <c r="BJ785" i="39"/>
  <c r="FW785" i="39"/>
  <c r="BJ815" i="39"/>
  <c r="FW815" i="39"/>
  <c r="BJ732" i="39"/>
  <c r="FW732" i="39"/>
  <c r="BJ747" i="39"/>
  <c r="FW747" i="39"/>
  <c r="BJ762" i="39"/>
  <c r="FW762" i="39"/>
  <c r="BJ777" i="39"/>
  <c r="FW777" i="39"/>
  <c r="BJ801" i="39"/>
  <c r="FW801" i="39"/>
  <c r="BJ780" i="39"/>
  <c r="FW780" i="39"/>
  <c r="BJ795" i="39"/>
  <c r="FW795" i="39"/>
  <c r="BJ810" i="39"/>
  <c r="FW810" i="39"/>
  <c r="BJ821" i="39"/>
  <c r="FW821" i="39"/>
  <c r="BJ852" i="39"/>
  <c r="FW852" i="39"/>
  <c r="BJ867" i="39"/>
  <c r="FW867" i="39"/>
  <c r="BJ926" i="39"/>
  <c r="FW926" i="39"/>
  <c r="BJ798" i="39"/>
  <c r="FW798" i="39"/>
  <c r="BJ813" i="39"/>
  <c r="FW813" i="39"/>
  <c r="BJ832" i="39"/>
  <c r="FW832" i="39"/>
  <c r="BJ849" i="39"/>
  <c r="FW849" i="39"/>
  <c r="BJ890" i="39"/>
  <c r="FW890" i="39"/>
  <c r="BJ824" i="39"/>
  <c r="FW824" i="39"/>
  <c r="BJ847" i="39"/>
  <c r="FW847" i="39"/>
  <c r="BJ883" i="39"/>
  <c r="FW883" i="39"/>
  <c r="BJ823" i="39"/>
  <c r="FW823" i="39"/>
  <c r="BJ837" i="39"/>
  <c r="FW837" i="39"/>
  <c r="BJ854" i="39"/>
  <c r="FW854" i="39"/>
  <c r="BJ877" i="39"/>
  <c r="FW877" i="39"/>
  <c r="BJ899" i="39"/>
  <c r="FW899" i="39"/>
  <c r="BJ927" i="39"/>
  <c r="FW927" i="39"/>
  <c r="BJ840" i="39"/>
  <c r="FW840" i="39"/>
  <c r="BJ859" i="39"/>
  <c r="FW859" i="39"/>
  <c r="BJ881" i="39"/>
  <c r="FW881" i="39"/>
  <c r="BJ898" i="39"/>
  <c r="FW898" i="39"/>
  <c r="BJ934" i="39"/>
  <c r="FW934" i="39"/>
  <c r="BJ913" i="39"/>
  <c r="FW913" i="39"/>
  <c r="BJ933" i="39"/>
  <c r="FW933" i="39"/>
  <c r="BJ958" i="39"/>
  <c r="FW958" i="39"/>
  <c r="BJ864" i="39"/>
  <c r="FW864" i="39"/>
  <c r="BJ880" i="39"/>
  <c r="FW880" i="39"/>
  <c r="BJ896" i="39"/>
  <c r="FW896" i="39"/>
  <c r="BJ912" i="39"/>
  <c r="FW912" i="39"/>
  <c r="BJ948" i="39"/>
  <c r="FW948" i="39"/>
  <c r="BJ917" i="39"/>
  <c r="FW917" i="39"/>
  <c r="BJ935" i="39"/>
  <c r="FW935" i="39"/>
  <c r="BJ978" i="39"/>
  <c r="FW978" i="39"/>
  <c r="BJ956" i="39"/>
  <c r="FW956" i="39"/>
  <c r="BJ954" i="39"/>
  <c r="FW954" i="39"/>
  <c r="BJ936" i="39"/>
  <c r="FW936" i="39"/>
  <c r="BJ950" i="39"/>
  <c r="FW950" i="39"/>
  <c r="BJ968" i="39"/>
  <c r="FW968" i="39"/>
  <c r="BJ985" i="39"/>
  <c r="FW985" i="39"/>
  <c r="BJ975" i="39"/>
  <c r="FW975" i="39"/>
  <c r="BJ970" i="39"/>
  <c r="FW970" i="39"/>
  <c r="BJ983" i="39"/>
  <c r="FW983" i="39"/>
  <c r="BJ997" i="39"/>
  <c r="FW997" i="39"/>
  <c r="BJ991" i="39"/>
  <c r="FW991" i="39"/>
  <c r="FX383" i="39"/>
  <c r="FX454" i="39"/>
  <c r="FX357" i="39"/>
  <c r="FX421" i="39"/>
  <c r="BU421" i="39"/>
  <c r="FX351" i="39"/>
  <c r="BT1005" i="39"/>
  <c r="FX415" i="39"/>
  <c r="FX470" i="39"/>
  <c r="FX360" i="39"/>
  <c r="BU360" i="39"/>
  <c r="FX376" i="39"/>
  <c r="FX392" i="39"/>
  <c r="FX408" i="39"/>
  <c r="FX424" i="39"/>
  <c r="FX440" i="39"/>
  <c r="FX466" i="39"/>
  <c r="FX530" i="39"/>
  <c r="BU530" i="39"/>
  <c r="BU594" i="39"/>
  <c r="FX594" i="39"/>
  <c r="FX359" i="39"/>
  <c r="FX375" i="39"/>
  <c r="FX391" i="39"/>
  <c r="FX407" i="39"/>
  <c r="FX423" i="39"/>
  <c r="BU423" i="39"/>
  <c r="FX439" i="39"/>
  <c r="BU439" i="39"/>
  <c r="FX462" i="39"/>
  <c r="FX526" i="39"/>
  <c r="FX590" i="39"/>
  <c r="BU590" i="39"/>
  <c r="FX358" i="39"/>
  <c r="FX374" i="39"/>
  <c r="FX390" i="39"/>
  <c r="FX406" i="39"/>
  <c r="FX422" i="39"/>
  <c r="FX438" i="39"/>
  <c r="BU458" i="39"/>
  <c r="FX458" i="39"/>
  <c r="FX522" i="39"/>
  <c r="BU522" i="39"/>
  <c r="FX586" i="39"/>
  <c r="BU586" i="39"/>
  <c r="FX457" i="39"/>
  <c r="FX473" i="39"/>
  <c r="FX489" i="39"/>
  <c r="FX505" i="39"/>
  <c r="BU505" i="39"/>
  <c r="FX521" i="39"/>
  <c r="BU521" i="39"/>
  <c r="FX537" i="39"/>
  <c r="FX553" i="39"/>
  <c r="BU553" i="39"/>
  <c r="FX569" i="39"/>
  <c r="FX585" i="39"/>
  <c r="BU585" i="39"/>
  <c r="FX601" i="39"/>
  <c r="FX623" i="39"/>
  <c r="BU623" i="39"/>
  <c r="BU691" i="39"/>
  <c r="FX691" i="39"/>
  <c r="FX456" i="39"/>
  <c r="FX472" i="39"/>
  <c r="FX488" i="39"/>
  <c r="FX504" i="39"/>
  <c r="BU504" i="39"/>
  <c r="FX520" i="39"/>
  <c r="FX536" i="39"/>
  <c r="BU536" i="39"/>
  <c r="FX552" i="39"/>
  <c r="BU552" i="39"/>
  <c r="FX568" i="39"/>
  <c r="FX584" i="39"/>
  <c r="BU584" i="39"/>
  <c r="BU600" i="39"/>
  <c r="FX600" i="39"/>
  <c r="FX616" i="39"/>
  <c r="BU616" i="39"/>
  <c r="BU683" i="39"/>
  <c r="FX683" i="39"/>
  <c r="BU747" i="39"/>
  <c r="FX747" i="39"/>
  <c r="FX467" i="39"/>
  <c r="FX483" i="39"/>
  <c r="FX499" i="39"/>
  <c r="BU499" i="39"/>
  <c r="FX515" i="39"/>
  <c r="BU531" i="39"/>
  <c r="FX531" i="39"/>
  <c r="FX547" i="39"/>
  <c r="FX563" i="39"/>
  <c r="BU579" i="39"/>
  <c r="FX579" i="39"/>
  <c r="FX595" i="39"/>
  <c r="BU595" i="39"/>
  <c r="FX612" i="39"/>
  <c r="BU612" i="39"/>
  <c r="BU713" i="39"/>
  <c r="FX713" i="39"/>
  <c r="FX618" i="39"/>
  <c r="FX636" i="39"/>
  <c r="BU636" i="39"/>
  <c r="FX657" i="39"/>
  <c r="BU657" i="39"/>
  <c r="BU688" i="39"/>
  <c r="FX688" i="39"/>
  <c r="BU740" i="39"/>
  <c r="FX740" i="39"/>
  <c r="BU896" i="39"/>
  <c r="FX896" i="39"/>
  <c r="FX629" i="39"/>
  <c r="BU629" i="39"/>
  <c r="FX651" i="39"/>
  <c r="BU676" i="39"/>
  <c r="FX676" i="39"/>
  <c r="BU698" i="39"/>
  <c r="FX698" i="39"/>
  <c r="BU755" i="39"/>
  <c r="FX755" i="39"/>
  <c r="BU845" i="39"/>
  <c r="FX845" i="39"/>
  <c r="FX632" i="39"/>
  <c r="FX649" i="39"/>
  <c r="BU673" i="39"/>
  <c r="FX673" i="39"/>
  <c r="BU703" i="39"/>
  <c r="FX703" i="39"/>
  <c r="BU732" i="39"/>
  <c r="FX732" i="39"/>
  <c r="BU793" i="39"/>
  <c r="FX793" i="39"/>
  <c r="FX667" i="39"/>
  <c r="BU682" i="39"/>
  <c r="FX682" i="39"/>
  <c r="BU697" i="39"/>
  <c r="FX697" i="39"/>
  <c r="BU716" i="39"/>
  <c r="FX716" i="39"/>
  <c r="BU731" i="39"/>
  <c r="FX731" i="39"/>
  <c r="BU746" i="39"/>
  <c r="FX746" i="39"/>
  <c r="BU761" i="39"/>
  <c r="FX761" i="39"/>
  <c r="BU782" i="39"/>
  <c r="FX782" i="39"/>
  <c r="BU809" i="39"/>
  <c r="FX809" i="39"/>
  <c r="FX634" i="39"/>
  <c r="FX650" i="39"/>
  <c r="BU650" i="39"/>
  <c r="FX666" i="39"/>
  <c r="BU681" i="39"/>
  <c r="FX681" i="39"/>
  <c r="BU700" i="39"/>
  <c r="FX700" i="39"/>
  <c r="BU715" i="39"/>
  <c r="FX715" i="39"/>
  <c r="BU730" i="39"/>
  <c r="FX730" i="39"/>
  <c r="BU745" i="39"/>
  <c r="FX745" i="39"/>
  <c r="BU764" i="39"/>
  <c r="FX764" i="39"/>
  <c r="BU780" i="39"/>
  <c r="FX780" i="39"/>
  <c r="BU816" i="39"/>
  <c r="FX816" i="39"/>
  <c r="BU727" i="39"/>
  <c r="FX727" i="39"/>
  <c r="BU742" i="39"/>
  <c r="FX742" i="39"/>
  <c r="BU757" i="39"/>
  <c r="FX757" i="39"/>
  <c r="BU776" i="39"/>
  <c r="FX776" i="39"/>
  <c r="BU792" i="39"/>
  <c r="FX792" i="39"/>
  <c r="BU831" i="39"/>
  <c r="FX831" i="39"/>
  <c r="BU790" i="39"/>
  <c r="FX790" i="39"/>
  <c r="BU805" i="39"/>
  <c r="FX805" i="39"/>
  <c r="BU829" i="39"/>
  <c r="FX829" i="39"/>
  <c r="BU879" i="39"/>
  <c r="FX879" i="39"/>
  <c r="BU788" i="39"/>
  <c r="FX788" i="39"/>
  <c r="BU803" i="39"/>
  <c r="FX803" i="39"/>
  <c r="BU818" i="39"/>
  <c r="FX818" i="39"/>
  <c r="BU833" i="39"/>
  <c r="FX833" i="39"/>
  <c r="BU875" i="39"/>
  <c r="FX875" i="39"/>
  <c r="BU943" i="39"/>
  <c r="FX943" i="39"/>
  <c r="BU837" i="39"/>
  <c r="FX837" i="39"/>
  <c r="BU858" i="39"/>
  <c r="FX858" i="39"/>
  <c r="BU895" i="39"/>
  <c r="FX895" i="39"/>
  <c r="BU989" i="39"/>
  <c r="FX989" i="39"/>
  <c r="BU830" i="39"/>
  <c r="FX830" i="39"/>
  <c r="BU847" i="39"/>
  <c r="FX847" i="39"/>
  <c r="BU862" i="39"/>
  <c r="FX862" i="39"/>
  <c r="BU883" i="39"/>
  <c r="FX883" i="39"/>
  <c r="BU908" i="39"/>
  <c r="FX908" i="39"/>
  <c r="BU973" i="39"/>
  <c r="FX973" i="39"/>
  <c r="BU854" i="39"/>
  <c r="FX854" i="39"/>
  <c r="BU876" i="39"/>
  <c r="FX876" i="39"/>
  <c r="BU899" i="39"/>
  <c r="FX899" i="39"/>
  <c r="BU932" i="39"/>
  <c r="FX932" i="39"/>
  <c r="BU906" i="39"/>
  <c r="FX906" i="39"/>
  <c r="BU925" i="39"/>
  <c r="FX925" i="39"/>
  <c r="BU857" i="39"/>
  <c r="FX857" i="39"/>
  <c r="BU873" i="39"/>
  <c r="FX873" i="39"/>
  <c r="BU889" i="39"/>
  <c r="FX889" i="39"/>
  <c r="BU905" i="39"/>
  <c r="FX905" i="39"/>
  <c r="BU924" i="39"/>
  <c r="FX924" i="39"/>
  <c r="BU947" i="39"/>
  <c r="FX947" i="39"/>
  <c r="BU930" i="39"/>
  <c r="FX930" i="39"/>
  <c r="BU958" i="39"/>
  <c r="FX958" i="39"/>
  <c r="BU988" i="39"/>
  <c r="FX988" i="39"/>
  <c r="BU945" i="39"/>
  <c r="FX945" i="39"/>
  <c r="BU948" i="39"/>
  <c r="FX948" i="39"/>
  <c r="BU967" i="39"/>
  <c r="FX967" i="39"/>
  <c r="BU941" i="39"/>
  <c r="FX941" i="39"/>
  <c r="BU957" i="39"/>
  <c r="FX957" i="39"/>
  <c r="BU978" i="39"/>
  <c r="FX978" i="39"/>
  <c r="BU976" i="39"/>
  <c r="FX976" i="39"/>
  <c r="BU997" i="39"/>
  <c r="FX997" i="39"/>
  <c r="BU981" i="39"/>
  <c r="FX981" i="39"/>
  <c r="BU985" i="39"/>
  <c r="FX985" i="39"/>
  <c r="BU982" i="39"/>
  <c r="FX982" i="39"/>
  <c r="BU1000" i="39"/>
  <c r="FX1000" i="39"/>
  <c r="GA409" i="39"/>
  <c r="DB409" i="39"/>
  <c r="GA553" i="39"/>
  <c r="DB553" i="39"/>
  <c r="GA403" i="39"/>
  <c r="DB403" i="39"/>
  <c r="GA537" i="39"/>
  <c r="DB537" i="39"/>
  <c r="GA377" i="39"/>
  <c r="DB377" i="39"/>
  <c r="GA441" i="39"/>
  <c r="DB441" i="39"/>
  <c r="GA354" i="39"/>
  <c r="DB354" i="39"/>
  <c r="GA370" i="39"/>
  <c r="DB370" i="39"/>
  <c r="GA386" i="39"/>
  <c r="DB386" i="39"/>
  <c r="GA402" i="39"/>
  <c r="DB402" i="39"/>
  <c r="GA418" i="39"/>
  <c r="DB418" i="39"/>
  <c r="DB434" i="39"/>
  <c r="GA434" i="39"/>
  <c r="GA469" i="39"/>
  <c r="DB469" i="39"/>
  <c r="GA533" i="39"/>
  <c r="DB533" i="39"/>
  <c r="GA597" i="39"/>
  <c r="DB597" i="39"/>
  <c r="GA352" i="39"/>
  <c r="DB352" i="39"/>
  <c r="DB368" i="39"/>
  <c r="GA368" i="39"/>
  <c r="GA384" i="39"/>
  <c r="DB384" i="39"/>
  <c r="GA400" i="39"/>
  <c r="DB400" i="39"/>
  <c r="DB416" i="39"/>
  <c r="GA416" i="39"/>
  <c r="GA432" i="39"/>
  <c r="DB432" i="39"/>
  <c r="GA449" i="39"/>
  <c r="DB449" i="39"/>
  <c r="GA497" i="39"/>
  <c r="DB497" i="39"/>
  <c r="GA561" i="39"/>
  <c r="DB561" i="39"/>
  <c r="GA630" i="39"/>
  <c r="DB630" i="39"/>
  <c r="GA356" i="39"/>
  <c r="DB356" i="39"/>
  <c r="GA372" i="39"/>
  <c r="DB372" i="39"/>
  <c r="GA388" i="39"/>
  <c r="DB388" i="39"/>
  <c r="GA404" i="39"/>
  <c r="DB404" i="39"/>
  <c r="GA420" i="39"/>
  <c r="DB420" i="39"/>
  <c r="GA436" i="39"/>
  <c r="DB436" i="39"/>
  <c r="GA453" i="39"/>
  <c r="DB453" i="39"/>
  <c r="GA509" i="39"/>
  <c r="DB509" i="39"/>
  <c r="GA573" i="39"/>
  <c r="DB573" i="39"/>
  <c r="GA456" i="39"/>
  <c r="DB456" i="39"/>
  <c r="GA472" i="39"/>
  <c r="DB472" i="39"/>
  <c r="GA488" i="39"/>
  <c r="DB488" i="39"/>
  <c r="GA504" i="39"/>
  <c r="DB504" i="39"/>
  <c r="GA520" i="39"/>
  <c r="DB520" i="39"/>
  <c r="GA536" i="39"/>
  <c r="DB536" i="39"/>
  <c r="GA552" i="39"/>
  <c r="DB552" i="39"/>
  <c r="GA568" i="39"/>
  <c r="DB568" i="39"/>
  <c r="GA584" i="39"/>
  <c r="DB584" i="39"/>
  <c r="GA600" i="39"/>
  <c r="DB600" i="39"/>
  <c r="GA626" i="39"/>
  <c r="DB626" i="39"/>
  <c r="DB716" i="39"/>
  <c r="GA716" i="39"/>
  <c r="GA451" i="39"/>
  <c r="DB451" i="39"/>
  <c r="GA467" i="39"/>
  <c r="DB467" i="39"/>
  <c r="GA483" i="39"/>
  <c r="DB483" i="39"/>
  <c r="GA499" i="39"/>
  <c r="DB499" i="39"/>
  <c r="GA515" i="39"/>
  <c r="DB515" i="39"/>
  <c r="GA531" i="39"/>
  <c r="DB531" i="39"/>
  <c r="GA547" i="39"/>
  <c r="DB547" i="39"/>
  <c r="GA563" i="39"/>
  <c r="DB563" i="39"/>
  <c r="GA579" i="39"/>
  <c r="DB579" i="39"/>
  <c r="GA595" i="39"/>
  <c r="DB595" i="39"/>
  <c r="GA622" i="39"/>
  <c r="DB622" i="39"/>
  <c r="GA462" i="39"/>
  <c r="DB462" i="39"/>
  <c r="GA478" i="39"/>
  <c r="DB478" i="39"/>
  <c r="GA494" i="39"/>
  <c r="DB494" i="39"/>
  <c r="GA510" i="39"/>
  <c r="DB510" i="39"/>
  <c r="GA526" i="39"/>
  <c r="DB526" i="39"/>
  <c r="GA542" i="39"/>
  <c r="DB542" i="39"/>
  <c r="GA558" i="39"/>
  <c r="DB558" i="39"/>
  <c r="GA574" i="39"/>
  <c r="DB574" i="39"/>
  <c r="DB590" i="39"/>
  <c r="GA590" i="39"/>
  <c r="DB606" i="39"/>
  <c r="GA606" i="39"/>
  <c r="GA646" i="39"/>
  <c r="DB646" i="39"/>
  <c r="DB769" i="39"/>
  <c r="GA769" i="39"/>
  <c r="GA617" i="39"/>
  <c r="DB617" i="39"/>
  <c r="GA634" i="39"/>
  <c r="DB634" i="39"/>
  <c r="GA655" i="39"/>
  <c r="DB655" i="39"/>
  <c r="DB691" i="39"/>
  <c r="GA691" i="39"/>
  <c r="DB721" i="39"/>
  <c r="GA721" i="39"/>
  <c r="DB765" i="39"/>
  <c r="GA765" i="39"/>
  <c r="DB873" i="39"/>
  <c r="GA873" i="39"/>
  <c r="GA628" i="39"/>
  <c r="DB628" i="39"/>
  <c r="GA648" i="39"/>
  <c r="DB648" i="39"/>
  <c r="DB671" i="39"/>
  <c r="GA671" i="39"/>
  <c r="DB701" i="39"/>
  <c r="GA701" i="39"/>
  <c r="DB759" i="39"/>
  <c r="GA759" i="39"/>
  <c r="DB947" i="39"/>
  <c r="GA947" i="39"/>
  <c r="GA631" i="39"/>
  <c r="DB631" i="39"/>
  <c r="GA652" i="39"/>
  <c r="DB652" i="39"/>
  <c r="DB676" i="39"/>
  <c r="GA676" i="39"/>
  <c r="DB698" i="39"/>
  <c r="GA698" i="39"/>
  <c r="DB754" i="39"/>
  <c r="GA754" i="39"/>
  <c r="DB962" i="39"/>
  <c r="GA962" i="39"/>
  <c r="DB679" i="39"/>
  <c r="GA679" i="39"/>
  <c r="DB694" i="39"/>
  <c r="GA694" i="39"/>
  <c r="DB709" i="39"/>
  <c r="GA709" i="39"/>
  <c r="DB728" i="39"/>
  <c r="GA728" i="39"/>
  <c r="DB743" i="39"/>
  <c r="GA743" i="39"/>
  <c r="DB758" i="39"/>
  <c r="GA758" i="39"/>
  <c r="DB773" i="39"/>
  <c r="GA773" i="39"/>
  <c r="DB793" i="39"/>
  <c r="GA793" i="39"/>
  <c r="GA633" i="39"/>
  <c r="DB633" i="39"/>
  <c r="GA649" i="39"/>
  <c r="DB649" i="39"/>
  <c r="DB665" i="39"/>
  <c r="GA665" i="39"/>
  <c r="DB684" i="39"/>
  <c r="GA684" i="39"/>
  <c r="DB699" i="39"/>
  <c r="GA699" i="39"/>
  <c r="DB714" i="39"/>
  <c r="GA714" i="39"/>
  <c r="DB729" i="39"/>
  <c r="GA729" i="39"/>
  <c r="DB748" i="39"/>
  <c r="GA748" i="39"/>
  <c r="DB763" i="39"/>
  <c r="GA763" i="39"/>
  <c r="DB778" i="39"/>
  <c r="GA778" i="39"/>
  <c r="DB811" i="39"/>
  <c r="GA811" i="39"/>
  <c r="DB726" i="39"/>
  <c r="GA726" i="39"/>
  <c r="DB741" i="39"/>
  <c r="GA741" i="39"/>
  <c r="DB760" i="39"/>
  <c r="GA760" i="39"/>
  <c r="DB775" i="39"/>
  <c r="GA775" i="39"/>
  <c r="DB806" i="39"/>
  <c r="GA806" i="39"/>
  <c r="DB907" i="39"/>
  <c r="GA907" i="39"/>
  <c r="DB788" i="39"/>
  <c r="GA788" i="39"/>
  <c r="DB803" i="39"/>
  <c r="GA803" i="39"/>
  <c r="DB818" i="39"/>
  <c r="GA818" i="39"/>
  <c r="DB838" i="39"/>
  <c r="GA838" i="39"/>
  <c r="DB866" i="39"/>
  <c r="GA866" i="39"/>
  <c r="DB930" i="39"/>
  <c r="GA930" i="39"/>
  <c r="DB792" i="39"/>
  <c r="GA792" i="39"/>
  <c r="DB807" i="39"/>
  <c r="GA807" i="39"/>
  <c r="DB824" i="39"/>
  <c r="GA824" i="39"/>
  <c r="DB843" i="39"/>
  <c r="GA843" i="39"/>
  <c r="DB889" i="39"/>
  <c r="GA889" i="39"/>
  <c r="DB816" i="39"/>
  <c r="GA816" i="39"/>
  <c r="DB842" i="39"/>
  <c r="GA842" i="39"/>
  <c r="DB882" i="39"/>
  <c r="GA882" i="39"/>
  <c r="DB943" i="39"/>
  <c r="GA943" i="39"/>
  <c r="DB833" i="39"/>
  <c r="GA833" i="39"/>
  <c r="DB851" i="39"/>
  <c r="GA851" i="39"/>
  <c r="DB875" i="39"/>
  <c r="GA875" i="39"/>
  <c r="DB903" i="39"/>
  <c r="GA903" i="39"/>
  <c r="DB935" i="39"/>
  <c r="GA935" i="39"/>
  <c r="DB994" i="39"/>
  <c r="GA994" i="39"/>
  <c r="DB850" i="39"/>
  <c r="GA850" i="39"/>
  <c r="DB874" i="39"/>
  <c r="GA874" i="39"/>
  <c r="DB895" i="39"/>
  <c r="GA895" i="39"/>
  <c r="DB924" i="39"/>
  <c r="GA924" i="39"/>
  <c r="DB897" i="39"/>
  <c r="GA897" i="39"/>
  <c r="DB913" i="39"/>
  <c r="GA913" i="39"/>
  <c r="DB941" i="39"/>
  <c r="GA941" i="39"/>
  <c r="DB864" i="39"/>
  <c r="GA864" i="39"/>
  <c r="DB880" i="39"/>
  <c r="GA880" i="39"/>
  <c r="DB896" i="39"/>
  <c r="GA896" i="39"/>
  <c r="DB912" i="39"/>
  <c r="GA912" i="39"/>
  <c r="DB932" i="39"/>
  <c r="GA932" i="39"/>
  <c r="DB992" i="39"/>
  <c r="GA992" i="39"/>
  <c r="DB929" i="39"/>
  <c r="GA929" i="39"/>
  <c r="DB949" i="39"/>
  <c r="GA949" i="39"/>
  <c r="DB937" i="39"/>
  <c r="GA937" i="39"/>
  <c r="DB959" i="39"/>
  <c r="GA959" i="39"/>
  <c r="DB936" i="39"/>
  <c r="GA936" i="39"/>
  <c r="DB950" i="39"/>
  <c r="GA950" i="39"/>
  <c r="DB968" i="39"/>
  <c r="GA968" i="39"/>
  <c r="DB975" i="39"/>
  <c r="GA975" i="39"/>
  <c r="DB974" i="39"/>
  <c r="GA974" i="39"/>
  <c r="DB996" i="39"/>
  <c r="GA996" i="39"/>
  <c r="DB989" i="39"/>
  <c r="GA989" i="39"/>
  <c r="DB981" i="39"/>
  <c r="GA981" i="39"/>
  <c r="DB999" i="39"/>
  <c r="GA999" i="39"/>
  <c r="AN451" i="39"/>
  <c r="FU451" i="39"/>
  <c r="GC417" i="39"/>
  <c r="DX417" i="39"/>
  <c r="FU384" i="39"/>
  <c r="AN384" i="39"/>
  <c r="GD354" i="39"/>
  <c r="EI354" i="39"/>
  <c r="O79" i="58"/>
  <c r="N86" i="58"/>
  <c r="O86" i="58" s="1"/>
  <c r="FS342" i="39"/>
  <c r="GI342" i="39"/>
  <c r="GJ342" i="39" s="1"/>
  <c r="F342" i="39" s="1"/>
  <c r="FS326" i="39"/>
  <c r="GI326" i="39"/>
  <c r="GJ326" i="39" s="1"/>
  <c r="F326" i="39" s="1"/>
  <c r="FS310" i="39"/>
  <c r="GI310" i="39"/>
  <c r="GJ310" i="39" s="1"/>
  <c r="F310" i="39" s="1"/>
  <c r="R294" i="39"/>
  <c r="FS294" i="39"/>
  <c r="GI294" i="39"/>
  <c r="GJ294" i="39" s="1"/>
  <c r="F294" i="39" s="1"/>
  <c r="FS278" i="39"/>
  <c r="GI278" i="39"/>
  <c r="GJ278" i="39" s="1"/>
  <c r="F278" i="39" s="1"/>
  <c r="R262" i="39"/>
  <c r="FS262" i="39"/>
  <c r="GI262" i="39"/>
  <c r="GJ262" i="39" s="1"/>
  <c r="F262" i="39" s="1"/>
  <c r="FS246" i="39"/>
  <c r="GI246" i="39"/>
  <c r="GJ246" i="39" s="1"/>
  <c r="F246" i="39" s="1"/>
  <c r="GD370" i="39"/>
  <c r="EI370" i="39"/>
  <c r="GD434" i="39"/>
  <c r="EI434" i="39"/>
  <c r="GD540" i="39"/>
  <c r="EI540" i="39"/>
  <c r="GD364" i="39"/>
  <c r="EI364" i="39"/>
  <c r="GD428" i="39"/>
  <c r="EI428" i="39"/>
  <c r="GD588" i="39"/>
  <c r="EI588" i="39"/>
  <c r="GD402" i="39"/>
  <c r="EI402" i="39"/>
  <c r="EI808" i="39"/>
  <c r="GD808" i="39"/>
  <c r="GD363" i="39"/>
  <c r="EI363" i="39"/>
  <c r="GD379" i="39"/>
  <c r="EI379" i="39"/>
  <c r="GD395" i="39"/>
  <c r="EI395" i="39"/>
  <c r="GD411" i="39"/>
  <c r="EI411" i="39"/>
  <c r="GD427" i="39"/>
  <c r="EI427" i="39"/>
  <c r="GD447" i="39"/>
  <c r="EI447" i="39"/>
  <c r="GD488" i="39"/>
  <c r="EI488" i="39"/>
  <c r="GD552" i="39"/>
  <c r="EI552" i="39"/>
  <c r="EI784" i="39"/>
  <c r="GD784" i="39"/>
  <c r="GD362" i="39"/>
  <c r="EI362" i="39"/>
  <c r="GD378" i="39"/>
  <c r="EI378" i="39"/>
  <c r="GD394" i="39"/>
  <c r="EI394" i="39"/>
  <c r="GD410" i="39"/>
  <c r="EI410" i="39"/>
  <c r="GD426" i="39"/>
  <c r="EI426" i="39"/>
  <c r="GD442" i="39"/>
  <c r="EI442" i="39"/>
  <c r="GD484" i="39"/>
  <c r="EI484" i="39"/>
  <c r="GD548" i="39"/>
  <c r="EI548" i="39"/>
  <c r="EI611" i="39"/>
  <c r="GD611" i="39"/>
  <c r="GD361" i="39"/>
  <c r="EI361" i="39"/>
  <c r="GD377" i="39"/>
  <c r="EI377" i="39"/>
  <c r="GD393" i="39"/>
  <c r="EI393" i="39"/>
  <c r="GD409" i="39"/>
  <c r="EI409" i="39"/>
  <c r="GD425" i="39"/>
  <c r="EI425" i="39"/>
  <c r="GD441" i="39"/>
  <c r="EI441" i="39"/>
  <c r="GD480" i="39"/>
  <c r="EI480" i="39"/>
  <c r="GD544" i="39"/>
  <c r="EI544" i="39"/>
  <c r="GD659" i="39"/>
  <c r="EI659" i="39"/>
  <c r="GD471" i="39"/>
  <c r="EI471" i="39"/>
  <c r="GD487" i="39"/>
  <c r="EI487" i="39"/>
  <c r="GD503" i="39"/>
  <c r="EI503" i="39"/>
  <c r="GD519" i="39"/>
  <c r="EI519" i="39"/>
  <c r="GD535" i="39"/>
  <c r="EI535" i="39"/>
  <c r="GD551" i="39"/>
  <c r="EI551" i="39"/>
  <c r="GD567" i="39"/>
  <c r="EI567" i="39"/>
  <c r="GD583" i="39"/>
  <c r="EI583" i="39"/>
  <c r="GD599" i="39"/>
  <c r="EI599" i="39"/>
  <c r="GD617" i="39"/>
  <c r="EI617" i="39"/>
  <c r="GD444" i="39"/>
  <c r="EI444" i="39"/>
  <c r="GD458" i="39"/>
  <c r="EI458" i="39"/>
  <c r="GD474" i="39"/>
  <c r="EI474" i="39"/>
  <c r="GD490" i="39"/>
  <c r="EI490" i="39"/>
  <c r="GD506" i="39"/>
  <c r="EI506" i="39"/>
  <c r="GD522" i="39"/>
  <c r="EI522" i="39"/>
  <c r="GD538" i="39"/>
  <c r="EI538" i="39"/>
  <c r="GD554" i="39"/>
  <c r="EI554" i="39"/>
  <c r="GD570" i="39"/>
  <c r="EI570" i="39"/>
  <c r="GD586" i="39"/>
  <c r="EI586" i="39"/>
  <c r="GD602" i="39"/>
  <c r="EI602" i="39"/>
  <c r="GD625" i="39"/>
  <c r="EI625" i="39"/>
  <c r="EI708" i="39"/>
  <c r="GD708" i="39"/>
  <c r="GD461" i="39"/>
  <c r="EI461" i="39"/>
  <c r="GD477" i="39"/>
  <c r="EI477" i="39"/>
  <c r="GD493" i="39"/>
  <c r="EI493" i="39"/>
  <c r="GD509" i="39"/>
  <c r="EI509" i="39"/>
  <c r="GD525" i="39"/>
  <c r="EI525" i="39"/>
  <c r="GD541" i="39"/>
  <c r="EI541" i="39"/>
  <c r="GD557" i="39"/>
  <c r="EI557" i="39"/>
  <c r="GD573" i="39"/>
  <c r="EI573" i="39"/>
  <c r="GD589" i="39"/>
  <c r="EI589" i="39"/>
  <c r="GD605" i="39"/>
  <c r="EI605" i="39"/>
  <c r="GD633" i="39"/>
  <c r="EI633" i="39"/>
  <c r="EI700" i="39"/>
  <c r="GD700" i="39"/>
  <c r="GD870" i="39"/>
  <c r="EI870" i="39"/>
  <c r="GD620" i="39"/>
  <c r="EI620" i="39"/>
  <c r="GD642" i="39"/>
  <c r="EI642" i="39"/>
  <c r="GD663" i="39"/>
  <c r="EI663" i="39"/>
  <c r="GD695" i="39"/>
  <c r="EI695" i="39"/>
  <c r="EI724" i="39"/>
  <c r="GD724" i="39"/>
  <c r="EI768" i="39"/>
  <c r="GD768" i="39"/>
  <c r="GD627" i="39"/>
  <c r="EI627" i="39"/>
  <c r="GD646" i="39"/>
  <c r="EI646" i="39"/>
  <c r="GD666" i="39"/>
  <c r="EI666" i="39"/>
  <c r="EI704" i="39"/>
  <c r="GD704" i="39"/>
  <c r="GD745" i="39"/>
  <c r="EI745" i="39"/>
  <c r="EI853" i="39"/>
  <c r="GD853" i="39"/>
  <c r="GD630" i="39"/>
  <c r="EI630" i="39"/>
  <c r="GD650" i="39"/>
  <c r="EI650" i="39"/>
  <c r="EI680" i="39"/>
  <c r="GD680" i="39"/>
  <c r="EI710" i="39"/>
  <c r="GD710" i="39"/>
  <c r="EI778" i="39"/>
  <c r="GD778" i="39"/>
  <c r="GD673" i="39"/>
  <c r="EI673" i="39"/>
  <c r="EI692" i="39"/>
  <c r="GD692" i="39"/>
  <c r="GD707" i="39"/>
  <c r="EI707" i="39"/>
  <c r="EI722" i="39"/>
  <c r="GD722" i="39"/>
  <c r="GD737" i="39"/>
  <c r="EI737" i="39"/>
  <c r="EI756" i="39"/>
  <c r="GD756" i="39"/>
  <c r="EI771" i="39"/>
  <c r="GD771" i="39"/>
  <c r="EI804" i="39"/>
  <c r="GD804" i="39"/>
  <c r="EI865" i="39"/>
  <c r="GD865" i="39"/>
  <c r="GD644" i="39"/>
  <c r="EI644" i="39"/>
  <c r="GD660" i="39"/>
  <c r="EI660" i="39"/>
  <c r="EI676" i="39"/>
  <c r="GD676" i="39"/>
  <c r="GD691" i="39"/>
  <c r="EI691" i="39"/>
  <c r="EI706" i="39"/>
  <c r="GD706" i="39"/>
  <c r="GD721" i="39"/>
  <c r="EI721" i="39"/>
  <c r="EI740" i="39"/>
  <c r="GD740" i="39"/>
  <c r="EI755" i="39"/>
  <c r="GD755" i="39"/>
  <c r="GD770" i="39"/>
  <c r="EI770" i="39"/>
  <c r="GD786" i="39"/>
  <c r="EI786" i="39"/>
  <c r="EI826" i="39"/>
  <c r="GD826" i="39"/>
  <c r="GD725" i="39"/>
  <c r="EI725" i="39"/>
  <c r="EI744" i="39"/>
  <c r="GD744" i="39"/>
  <c r="EI759" i="39"/>
  <c r="GD759" i="39"/>
  <c r="EI774" i="39"/>
  <c r="GD774" i="39"/>
  <c r="EI800" i="39"/>
  <c r="GD800" i="39"/>
  <c r="GD892" i="39"/>
  <c r="EI892" i="39"/>
  <c r="EI783" i="39"/>
  <c r="GD783" i="39"/>
  <c r="GD798" i="39"/>
  <c r="EI798" i="39"/>
  <c r="EI813" i="39"/>
  <c r="GD813" i="39"/>
  <c r="GD830" i="39"/>
  <c r="EI830" i="39"/>
  <c r="EI858" i="39"/>
  <c r="GD858" i="39"/>
  <c r="EI909" i="39"/>
  <c r="GD909" i="39"/>
  <c r="EI793" i="39"/>
  <c r="GD793" i="39"/>
  <c r="EI812" i="39"/>
  <c r="GD812" i="39"/>
  <c r="EI829" i="39"/>
  <c r="GD829" i="39"/>
  <c r="EI876" i="39"/>
  <c r="GD876" i="39"/>
  <c r="EI929" i="39"/>
  <c r="GD929" i="39"/>
  <c r="GD846" i="39"/>
  <c r="EI846" i="39"/>
  <c r="EI896" i="39"/>
  <c r="GD896" i="39"/>
  <c r="FO1005" i="39"/>
  <c r="DL1006" i="39"/>
  <c r="GG675" i="39"/>
  <c r="FP675" i="39"/>
  <c r="FP690" i="39"/>
  <c r="GG690" i="39"/>
  <c r="FP705" i="39"/>
  <c r="GG705" i="39"/>
  <c r="GG724" i="39"/>
  <c r="FP724" i="39"/>
  <c r="FP739" i="39"/>
  <c r="GG739" i="39"/>
  <c r="FP754" i="39"/>
  <c r="GG754" i="39"/>
  <c r="FP769" i="39"/>
  <c r="GG769" i="39"/>
  <c r="GG787" i="39"/>
  <c r="FP787" i="39"/>
  <c r="FP857" i="39"/>
  <c r="GG857" i="39"/>
  <c r="FP730" i="39"/>
  <c r="GG730" i="39"/>
  <c r="FP745" i="39"/>
  <c r="GG745" i="39"/>
  <c r="FP764" i="39"/>
  <c r="GG764" i="39"/>
  <c r="GG783" i="39"/>
  <c r="FP783" i="39"/>
  <c r="GG822" i="39"/>
  <c r="FP822" i="39"/>
  <c r="GG921" i="39"/>
  <c r="FP921" i="39"/>
  <c r="FP791" i="39"/>
  <c r="GG791" i="39"/>
  <c r="GG806" i="39"/>
  <c r="FP806" i="39"/>
  <c r="GG828" i="39"/>
  <c r="FP828" i="39"/>
  <c r="GG855" i="39"/>
  <c r="FP855" i="39"/>
  <c r="GG912" i="39"/>
  <c r="FP912" i="39"/>
  <c r="FP796" i="39"/>
  <c r="GG796" i="39"/>
  <c r="FP811" i="39"/>
  <c r="GG811" i="39"/>
  <c r="GG826" i="39"/>
  <c r="FP826" i="39"/>
  <c r="FP851" i="39"/>
  <c r="GG851" i="39"/>
  <c r="FP873" i="39"/>
  <c r="GG873" i="39"/>
  <c r="GG926" i="39"/>
  <c r="FP926" i="39"/>
  <c r="GG830" i="39"/>
  <c r="FP830" i="39"/>
  <c r="FP861" i="39"/>
  <c r="GG861" i="39"/>
  <c r="GG904" i="39"/>
  <c r="FP904" i="39"/>
  <c r="GG831" i="39"/>
  <c r="FP831" i="39"/>
  <c r="FP848" i="39"/>
  <c r="GG848" i="39"/>
  <c r="FP865" i="39"/>
  <c r="GG865" i="39"/>
  <c r="GG887" i="39"/>
  <c r="FP887" i="39"/>
  <c r="GG936" i="39"/>
  <c r="FP936" i="39"/>
  <c r="GG847" i="39"/>
  <c r="FP847" i="39"/>
  <c r="FP869" i="39"/>
  <c r="GG869" i="39"/>
  <c r="GG891" i="39"/>
  <c r="FP891" i="39"/>
  <c r="GG920" i="39"/>
  <c r="FP920" i="39"/>
  <c r="FP959" i="39"/>
  <c r="GG959" i="39"/>
  <c r="FP911" i="39"/>
  <c r="GG911" i="39"/>
  <c r="GG948" i="39"/>
  <c r="FP948" i="39"/>
  <c r="FP853" i="39"/>
  <c r="GG853" i="39"/>
  <c r="GG870" i="39"/>
  <c r="FP870" i="39"/>
  <c r="GG886" i="39"/>
  <c r="FP886" i="39"/>
  <c r="GG902" i="39"/>
  <c r="FP902" i="39"/>
  <c r="FP917" i="39"/>
  <c r="GG917" i="39"/>
  <c r="FP933" i="39"/>
  <c r="GG933" i="39"/>
  <c r="GG919" i="39"/>
  <c r="FP919" i="39"/>
  <c r="FP935" i="39"/>
  <c r="GG935" i="39"/>
  <c r="GG950" i="39"/>
  <c r="FP950" i="39"/>
  <c r="FP943" i="39"/>
  <c r="GG943" i="39"/>
  <c r="FP960" i="39"/>
  <c r="GG960" i="39"/>
  <c r="GG938" i="39"/>
  <c r="FP938" i="39"/>
  <c r="GG953" i="39"/>
  <c r="FP953" i="39"/>
  <c r="FP968" i="39"/>
  <c r="GG968" i="39"/>
  <c r="GG1000" i="39"/>
  <c r="FP1000" i="39"/>
  <c r="FP984" i="39"/>
  <c r="GG984" i="39"/>
  <c r="GG972" i="39"/>
  <c r="FP972" i="39"/>
  <c r="FP992" i="39"/>
  <c r="GG992" i="39"/>
  <c r="FP986" i="39"/>
  <c r="GG986" i="39"/>
  <c r="FP983" i="39"/>
  <c r="GG983" i="39"/>
  <c r="FP997" i="39"/>
  <c r="GG997" i="39"/>
  <c r="FY180" i="39"/>
  <c r="CF180" i="39"/>
  <c r="FY198" i="39"/>
  <c r="CF198" i="39"/>
  <c r="FY230" i="39"/>
  <c r="CF230" i="39"/>
  <c r="FY252" i="39"/>
  <c r="CF252" i="39"/>
  <c r="FY266" i="39"/>
  <c r="CF266" i="39"/>
  <c r="FY296" i="39"/>
  <c r="CF296" i="39"/>
  <c r="FY316" i="39"/>
  <c r="CF316" i="39"/>
  <c r="FY103" i="39"/>
  <c r="CF103" i="39"/>
  <c r="CE1005" i="39"/>
  <c r="FY121" i="39"/>
  <c r="CF121" i="39"/>
  <c r="FY149" i="39"/>
  <c r="CF149" i="39"/>
  <c r="FY163" i="39"/>
  <c r="CF163" i="39"/>
  <c r="FY175" i="39"/>
  <c r="CF175" i="39"/>
  <c r="FY197" i="39"/>
  <c r="CF197" i="39"/>
  <c r="CF211" i="39"/>
  <c r="FY211" i="39"/>
  <c r="FY237" i="39"/>
  <c r="CF237" i="39"/>
  <c r="FY261" i="39"/>
  <c r="CF261" i="39"/>
  <c r="FY275" i="39"/>
  <c r="CF275" i="39"/>
  <c r="FY293" i="39"/>
  <c r="CF293" i="39"/>
  <c r="FY307" i="39"/>
  <c r="CF307" i="39"/>
  <c r="FY331" i="39"/>
  <c r="CF331" i="39"/>
  <c r="FY347" i="39"/>
  <c r="CF347" i="39"/>
  <c r="FY146" i="39"/>
  <c r="CF146" i="39"/>
  <c r="GI146" i="39"/>
  <c r="GJ146" i="39" s="1"/>
  <c r="F146" i="39" s="1"/>
  <c r="FY178" i="39"/>
  <c r="CF178" i="39"/>
  <c r="GI178" i="39"/>
  <c r="GJ178" i="39" s="1"/>
  <c r="F178" i="39" s="1"/>
  <c r="FY200" i="39"/>
  <c r="CF200" i="39"/>
  <c r="GI200" i="39"/>
  <c r="GJ200" i="39" s="1"/>
  <c r="F200" i="39" s="1"/>
  <c r="FY218" i="39"/>
  <c r="CF218" i="39"/>
  <c r="GI218" i="39"/>
  <c r="GJ218" i="39" s="1"/>
  <c r="F218" i="39" s="1"/>
  <c r="FY228" i="39"/>
  <c r="CF228" i="39"/>
  <c r="FY246" i="39"/>
  <c r="CF246" i="39"/>
  <c r="FY260" i="39"/>
  <c r="R260" i="39" s="1"/>
  <c r="CF260" i="39"/>
  <c r="FY286" i="39"/>
  <c r="CF286" i="39"/>
  <c r="FY302" i="39"/>
  <c r="R302" i="39" s="1"/>
  <c r="CF302" i="39"/>
  <c r="FY322" i="39"/>
  <c r="R322" i="39" s="1"/>
  <c r="CF322" i="39"/>
  <c r="FY338" i="39"/>
  <c r="CF338" i="39"/>
  <c r="FY433" i="39"/>
  <c r="CF433" i="39"/>
  <c r="FY411" i="39"/>
  <c r="CF411" i="39"/>
  <c r="FY384" i="39"/>
  <c r="CF384" i="39"/>
  <c r="FY519" i="39"/>
  <c r="CF519" i="39"/>
  <c r="FY379" i="39"/>
  <c r="CF379" i="39"/>
  <c r="FY450" i="39"/>
  <c r="CF450" i="39"/>
  <c r="FY352" i="39"/>
  <c r="CF352" i="39"/>
  <c r="CF416" i="39"/>
  <c r="FY416" i="39"/>
  <c r="FY551" i="39"/>
  <c r="CF551" i="39"/>
  <c r="FY356" i="39"/>
  <c r="CF356" i="39"/>
  <c r="FY372" i="39"/>
  <c r="CF372" i="39"/>
  <c r="FY388" i="39"/>
  <c r="CF388" i="39"/>
  <c r="FY404" i="39"/>
  <c r="CF404" i="39"/>
  <c r="FY420" i="39"/>
  <c r="CF420" i="39"/>
  <c r="CF436" i="39"/>
  <c r="FY436" i="39"/>
  <c r="FY454" i="39"/>
  <c r="CF454" i="39"/>
  <c r="FY515" i="39"/>
  <c r="CF515" i="39"/>
  <c r="FY579" i="39"/>
  <c r="CF579" i="39"/>
  <c r="FY360" i="39"/>
  <c r="CF360" i="39"/>
  <c r="FY376" i="39"/>
  <c r="CF376" i="39"/>
  <c r="FY392" i="39"/>
  <c r="CF392" i="39"/>
  <c r="FY408" i="39"/>
  <c r="CF408" i="39"/>
  <c r="FY424" i="39"/>
  <c r="CF424" i="39"/>
  <c r="FY440" i="39"/>
  <c r="CF440" i="39"/>
  <c r="FY463" i="39"/>
  <c r="CF463" i="39"/>
  <c r="FY527" i="39"/>
  <c r="CF527" i="39"/>
  <c r="FY591" i="39"/>
  <c r="CF591" i="39"/>
  <c r="FY364" i="39"/>
  <c r="CF364" i="39"/>
  <c r="FY380" i="39"/>
  <c r="CF380" i="39"/>
  <c r="FY396" i="39"/>
  <c r="CF396" i="39"/>
  <c r="FY412" i="39"/>
  <c r="CF412" i="39"/>
  <c r="FY428" i="39"/>
  <c r="CF428" i="39"/>
  <c r="FY444" i="39"/>
  <c r="CF444" i="39"/>
  <c r="FY475" i="39"/>
  <c r="CF475" i="39"/>
  <c r="CF539" i="39"/>
  <c r="FY539" i="39"/>
  <c r="FY603" i="39"/>
  <c r="CF603" i="39"/>
  <c r="FY466" i="39"/>
  <c r="CF466" i="39"/>
  <c r="FY482" i="39"/>
  <c r="CF482" i="39"/>
  <c r="CF498" i="39"/>
  <c r="FY498" i="39"/>
  <c r="FY514" i="39"/>
  <c r="CF514" i="39"/>
  <c r="FY530" i="39"/>
  <c r="CF530" i="39"/>
  <c r="FY546" i="39"/>
  <c r="CF546" i="39"/>
  <c r="FY562" i="39"/>
  <c r="CF562" i="39"/>
  <c r="FY578" i="39"/>
  <c r="CF578" i="39"/>
  <c r="FY594" i="39"/>
  <c r="CF594" i="39"/>
  <c r="FY610" i="39"/>
  <c r="CF610" i="39"/>
  <c r="FY693" i="39"/>
  <c r="CF693" i="39"/>
  <c r="FY767" i="39"/>
  <c r="CF767" i="39"/>
  <c r="FY449" i="39"/>
  <c r="CF449" i="39"/>
  <c r="FY465" i="39"/>
  <c r="CF465" i="39"/>
  <c r="FY481" i="39"/>
  <c r="CF481" i="39"/>
  <c r="FY497" i="39"/>
  <c r="CF497" i="39"/>
  <c r="FY513" i="39"/>
  <c r="CF513" i="39"/>
  <c r="FY529" i="39"/>
  <c r="CF529" i="39"/>
  <c r="FY545" i="39"/>
  <c r="CF545" i="39"/>
  <c r="FY561" i="39"/>
  <c r="CF561" i="39"/>
  <c r="FY577" i="39"/>
  <c r="CF577" i="39"/>
  <c r="FY593" i="39"/>
  <c r="CF593" i="39"/>
  <c r="FY609" i="39"/>
  <c r="CF609" i="39"/>
  <c r="FY633" i="39"/>
  <c r="CF633" i="39"/>
  <c r="FY464" i="39"/>
  <c r="CF464" i="39"/>
  <c r="FY480" i="39"/>
  <c r="CF480" i="39"/>
  <c r="FY496" i="39"/>
  <c r="CF496" i="39"/>
  <c r="FY512" i="39"/>
  <c r="CF512" i="39"/>
  <c r="FY528" i="39"/>
  <c r="CF528" i="39"/>
  <c r="FY544" i="39"/>
  <c r="CF544" i="39"/>
  <c r="FY560" i="39"/>
  <c r="CF560" i="39"/>
  <c r="FY576" i="39"/>
  <c r="CF576" i="39"/>
  <c r="FY592" i="39"/>
  <c r="CF592" i="39"/>
  <c r="FY608" i="39"/>
  <c r="CF608" i="39"/>
  <c r="FY649" i="39"/>
  <c r="CF649" i="39"/>
  <c r="CF748" i="39"/>
  <c r="FY748" i="39"/>
  <c r="FY619" i="39"/>
  <c r="CF619" i="39"/>
  <c r="CF637" i="39"/>
  <c r="FY637" i="39"/>
  <c r="FY658" i="39"/>
  <c r="CF658" i="39"/>
  <c r="FY681" i="39"/>
  <c r="CF681" i="39"/>
  <c r="FY709" i="39"/>
  <c r="CF709" i="39"/>
  <c r="CF779" i="39"/>
  <c r="FY779" i="39"/>
  <c r="FY618" i="39"/>
  <c r="CF618" i="39"/>
  <c r="FY636" i="39"/>
  <c r="CF636" i="39"/>
  <c r="FY657" i="39"/>
  <c r="CF657" i="39"/>
  <c r="CF688" i="39"/>
  <c r="FY688" i="39"/>
  <c r="CF737" i="39"/>
  <c r="FY737" i="39"/>
  <c r="CF778" i="39"/>
  <c r="FY778" i="39"/>
  <c r="FY625" i="39"/>
  <c r="CF625" i="39"/>
  <c r="FY645" i="39"/>
  <c r="CF645" i="39"/>
  <c r="FY666" i="39"/>
  <c r="CF666" i="39"/>
  <c r="CF704" i="39"/>
  <c r="FY704" i="39"/>
  <c r="CF752" i="39"/>
  <c r="FY752" i="39"/>
  <c r="CF672" i="39"/>
  <c r="FY672" i="39"/>
  <c r="CF687" i="39"/>
  <c r="FY687" i="39"/>
  <c r="CF702" i="39"/>
  <c r="FY702" i="39"/>
  <c r="FY717" i="39"/>
  <c r="CF717" i="39"/>
  <c r="CF736" i="39"/>
  <c r="FY736" i="39"/>
  <c r="FY751" i="39"/>
  <c r="CF751" i="39"/>
  <c r="CF766" i="39"/>
  <c r="FY766" i="39"/>
  <c r="FY783" i="39"/>
  <c r="CF783" i="39"/>
  <c r="CF808" i="39"/>
  <c r="FY808" i="39"/>
  <c r="FY871" i="39"/>
  <c r="CF871" i="39"/>
  <c r="FY643" i="39"/>
  <c r="CF643" i="39"/>
  <c r="FY659" i="39"/>
  <c r="CF659" i="39"/>
  <c r="CF675" i="39"/>
  <c r="FY675" i="39"/>
  <c r="CF690" i="39"/>
  <c r="FY690" i="39"/>
  <c r="FY705" i="39"/>
  <c r="CF705" i="39"/>
  <c r="CF724" i="39"/>
  <c r="FY724" i="39"/>
  <c r="CF739" i="39"/>
  <c r="FY739" i="39"/>
  <c r="CF754" i="39"/>
  <c r="FY754" i="39"/>
  <c r="CF769" i="39"/>
  <c r="FY769" i="39"/>
  <c r="CF798" i="39"/>
  <c r="FY798" i="39"/>
  <c r="CF832" i="39"/>
  <c r="FY832" i="39"/>
  <c r="CF730" i="39"/>
  <c r="FY730" i="39"/>
  <c r="CF745" i="39"/>
  <c r="FY745" i="39"/>
  <c r="CF764" i="39"/>
  <c r="FY764" i="39"/>
  <c r="CF780" i="39"/>
  <c r="FY780" i="39"/>
  <c r="CF814" i="39"/>
  <c r="FY814" i="39"/>
  <c r="CF786" i="39"/>
  <c r="FY786" i="39"/>
  <c r="CF801" i="39"/>
  <c r="FY801" i="39"/>
  <c r="FY823" i="39"/>
  <c r="CF823" i="39"/>
  <c r="CF844" i="39"/>
  <c r="FY844" i="39"/>
  <c r="FY869" i="39"/>
  <c r="CF869" i="39"/>
  <c r="CF936" i="39"/>
  <c r="FY936" i="39"/>
  <c r="CF804" i="39"/>
  <c r="FY804" i="39"/>
  <c r="CF822" i="39"/>
  <c r="FY822" i="39"/>
  <c r="CF851" i="39"/>
  <c r="FY851" i="39"/>
  <c r="CF892" i="39"/>
  <c r="FY892" i="39"/>
  <c r="FY949" i="39"/>
  <c r="CF949" i="39"/>
  <c r="CF819" i="39"/>
  <c r="FY819" i="39"/>
  <c r="CF840" i="39"/>
  <c r="FY840" i="39"/>
  <c r="FY885" i="39"/>
  <c r="CF885" i="39"/>
  <c r="FY821" i="39"/>
  <c r="CF821" i="39"/>
  <c r="FY839" i="39"/>
  <c r="CF839" i="39"/>
  <c r="CF856" i="39"/>
  <c r="FY856" i="39"/>
  <c r="CF873" i="39"/>
  <c r="FY873" i="39"/>
  <c r="CF895" i="39"/>
  <c r="FY895" i="39"/>
  <c r="CF929" i="39"/>
  <c r="FY929" i="39"/>
  <c r="FY847" i="39"/>
  <c r="CF847" i="39"/>
  <c r="FY861" i="39"/>
  <c r="CF861" i="39"/>
  <c r="CF883" i="39"/>
  <c r="FY883" i="39"/>
  <c r="CF908" i="39"/>
  <c r="FY908" i="39"/>
  <c r="CF899" i="39"/>
  <c r="FY899" i="39"/>
  <c r="CF915" i="39"/>
  <c r="FY915" i="39"/>
  <c r="CF932" i="39"/>
  <c r="FY932" i="39"/>
  <c r="CF862" i="39"/>
  <c r="FY862" i="39"/>
  <c r="CF878" i="39"/>
  <c r="FY878" i="39"/>
  <c r="CF894" i="39"/>
  <c r="FY894" i="39"/>
  <c r="CF910" i="39"/>
  <c r="FY910" i="39"/>
  <c r="CF930" i="39"/>
  <c r="FY930" i="39"/>
  <c r="CF961" i="39"/>
  <c r="FY961" i="39"/>
  <c r="CF931" i="39"/>
  <c r="FY931" i="39"/>
  <c r="CF967" i="39"/>
  <c r="FY967" i="39"/>
  <c r="CF948" i="39"/>
  <c r="FY948" i="39"/>
  <c r="CF956" i="39"/>
  <c r="FY956" i="39"/>
  <c r="CF974" i="39"/>
  <c r="FY974" i="39"/>
  <c r="CF942" i="39"/>
  <c r="FY942" i="39"/>
  <c r="CF958" i="39"/>
  <c r="FY958" i="39"/>
  <c r="CF979" i="39"/>
  <c r="FY979" i="39"/>
  <c r="FY973" i="39"/>
  <c r="CF973" i="39"/>
  <c r="CF996" i="39"/>
  <c r="FY996" i="39"/>
  <c r="CF977" i="39"/>
  <c r="FY977" i="39"/>
  <c r="CF980" i="39"/>
  <c r="FY980" i="39"/>
  <c r="CF993" i="39"/>
  <c r="FY993" i="39"/>
  <c r="CF989" i="39"/>
  <c r="FY989" i="39"/>
  <c r="FV159" i="39"/>
  <c r="R159" i="39" s="1"/>
  <c r="AY159" i="39"/>
  <c r="FV189" i="39"/>
  <c r="AY189" i="39"/>
  <c r="FV203" i="39"/>
  <c r="AY203" i="39"/>
  <c r="FV239" i="39"/>
  <c r="AY239" i="39" s="1"/>
  <c r="FV259" i="39"/>
  <c r="R259" i="39" s="1"/>
  <c r="AY259" i="39"/>
  <c r="FV285" i="39"/>
  <c r="AY285" i="39"/>
  <c r="FV311" i="39"/>
  <c r="R311" i="39" s="1"/>
  <c r="FV329" i="39"/>
  <c r="R329" i="39" s="1"/>
  <c r="FV90" i="39"/>
  <c r="AX1005" i="39"/>
  <c r="AY90" i="39"/>
  <c r="GI90" i="39"/>
  <c r="GJ90" i="39" s="1"/>
  <c r="F90" i="39" s="1"/>
  <c r="FV110" i="39"/>
  <c r="AC110" i="39" s="1"/>
  <c r="AY110" i="39"/>
  <c r="GI110" i="39"/>
  <c r="GJ110" i="39" s="1"/>
  <c r="F110" i="39" s="1"/>
  <c r="FV164" i="39"/>
  <c r="FV188" i="39"/>
  <c r="FV212" i="39"/>
  <c r="AY212" i="39"/>
  <c r="FV238" i="39"/>
  <c r="FV258" i="39"/>
  <c r="AY258" i="39"/>
  <c r="FV284" i="39"/>
  <c r="FV308" i="39"/>
  <c r="AY348" i="39"/>
  <c r="FV348" i="39"/>
  <c r="FV149" i="39"/>
  <c r="R149" i="39" s="1"/>
  <c r="AY149" i="39"/>
  <c r="FV163" i="39"/>
  <c r="R163" i="39" s="1"/>
  <c r="FV175" i="39"/>
  <c r="AY175" i="39"/>
  <c r="FV197" i="39"/>
  <c r="R197" i="39" s="1"/>
  <c r="FV211" i="39"/>
  <c r="AY211" i="39"/>
  <c r="FV237" i="39"/>
  <c r="AY237" i="39"/>
  <c r="FV261" i="39"/>
  <c r="R261" i="39" s="1"/>
  <c r="AY261" i="39"/>
  <c r="FV275" i="39"/>
  <c r="R275" i="39" s="1"/>
  <c r="FV293" i="39"/>
  <c r="R293" i="39" s="1"/>
  <c r="FV307" i="39"/>
  <c r="AY307" i="39"/>
  <c r="FV331" i="39"/>
  <c r="AY331" i="39" s="1"/>
  <c r="FV347" i="39"/>
  <c r="R347" i="39" s="1"/>
  <c r="AY745" i="39"/>
  <c r="FV745" i="39"/>
  <c r="FV380" i="39"/>
  <c r="AY380" i="39"/>
  <c r="FV468" i="39"/>
  <c r="AY468" i="39"/>
  <c r="FV375" i="39"/>
  <c r="AY375" i="39"/>
  <c r="FV439" i="39"/>
  <c r="AY439" i="39"/>
  <c r="FV370" i="39"/>
  <c r="AY434" i="39"/>
  <c r="FV434" i="39"/>
  <c r="FV352" i="39"/>
  <c r="R352" i="39" s="1"/>
  <c r="FV368" i="39"/>
  <c r="FV384" i="39"/>
  <c r="AY384" i="39"/>
  <c r="FV400" i="39"/>
  <c r="AY400" i="39"/>
  <c r="AY416" i="39"/>
  <c r="FV416" i="39"/>
  <c r="FV432" i="39"/>
  <c r="FV451" i="39"/>
  <c r="FV512" i="39"/>
  <c r="AY512" i="39"/>
  <c r="FV576" i="39"/>
  <c r="FV651" i="39"/>
  <c r="FV362" i="39"/>
  <c r="AY362" i="39"/>
  <c r="FV378" i="39"/>
  <c r="FV394" i="39"/>
  <c r="AY394" i="39"/>
  <c r="FV410" i="39"/>
  <c r="AY410" i="39"/>
  <c r="FV426" i="39"/>
  <c r="AY426" i="39"/>
  <c r="FV442" i="39"/>
  <c r="AY442" i="39"/>
  <c r="FV460" i="39"/>
  <c r="FV524" i="39"/>
  <c r="FV588" i="39"/>
  <c r="FV355" i="39"/>
  <c r="AY371" i="39"/>
  <c r="FV371" i="39"/>
  <c r="FV387" i="39"/>
  <c r="AY403" i="39"/>
  <c r="FV403" i="39"/>
  <c r="FV419" i="39"/>
  <c r="FV435" i="39"/>
  <c r="FV453" i="39"/>
  <c r="FV504" i="39"/>
  <c r="FV568" i="39"/>
  <c r="AY568" i="39"/>
  <c r="FV459" i="39"/>
  <c r="FV475" i="39"/>
  <c r="AY475" i="39"/>
  <c r="FV491" i="39"/>
  <c r="AY491" i="39"/>
  <c r="FV507" i="39"/>
  <c r="FV523" i="39"/>
  <c r="AY523" i="39"/>
  <c r="FV539" i="39"/>
  <c r="FV555" i="39"/>
  <c r="FV571" i="39"/>
  <c r="AY571" i="39"/>
  <c r="FV587" i="39"/>
  <c r="FV603" i="39"/>
  <c r="FV621" i="39"/>
  <c r="AY708" i="39"/>
  <c r="FV708" i="39"/>
  <c r="FV450" i="39"/>
  <c r="AY450" i="39"/>
  <c r="FV466" i="39"/>
  <c r="AY466" i="39"/>
  <c r="FV482" i="39"/>
  <c r="R482" i="39" s="1"/>
  <c r="AY482" i="39"/>
  <c r="FV498" i="39"/>
  <c r="AY498" i="39" s="1"/>
  <c r="FV514" i="39"/>
  <c r="AY514" i="39"/>
  <c r="FV530" i="39"/>
  <c r="AY530" i="39" s="1"/>
  <c r="FV546" i="39"/>
  <c r="AY546" i="39" s="1"/>
  <c r="FV562" i="39"/>
  <c r="R562" i="39" s="1"/>
  <c r="AY562" i="39"/>
  <c r="FV578" i="39"/>
  <c r="AY578" i="39" s="1"/>
  <c r="FV594" i="39"/>
  <c r="AY594" i="39" s="1"/>
  <c r="AY611" i="39"/>
  <c r="FV611" i="39"/>
  <c r="AY700" i="39"/>
  <c r="FV700" i="39"/>
  <c r="FV457" i="39"/>
  <c r="AY457" i="39"/>
  <c r="FV473" i="39"/>
  <c r="AY473" i="39"/>
  <c r="FV489" i="39"/>
  <c r="AY489" i="39"/>
  <c r="FV505" i="39"/>
  <c r="AY521" i="39"/>
  <c r="FV521" i="39"/>
  <c r="FV537" i="39"/>
  <c r="AY537" i="39"/>
  <c r="FV553" i="39"/>
  <c r="FV569" i="39"/>
  <c r="AY569" i="39"/>
  <c r="AY585" i="39"/>
  <c r="FV585" i="39"/>
  <c r="FV601" i="39"/>
  <c r="FV629" i="39"/>
  <c r="FV608" i="39"/>
  <c r="AY608" i="39" s="1"/>
  <c r="FV624" i="39"/>
  <c r="AY624" i="39" s="1"/>
  <c r="FV639" i="39"/>
  <c r="AY639" i="39"/>
  <c r="FV661" i="39"/>
  <c r="AY661" i="39"/>
  <c r="FV695" i="39"/>
  <c r="AY695" i="39"/>
  <c r="AY724" i="39"/>
  <c r="FV724" i="39"/>
  <c r="AY862" i="39"/>
  <c r="FV862" i="39"/>
  <c r="FV627" i="39"/>
  <c r="FV643" i="39"/>
  <c r="AY643" i="39"/>
  <c r="FV665" i="39"/>
  <c r="AY665" i="39"/>
  <c r="AY694" i="39"/>
  <c r="FV694" i="39"/>
  <c r="AY734" i="39"/>
  <c r="FV734" i="39"/>
  <c r="AY781" i="39"/>
  <c r="FV781" i="39"/>
  <c r="FV630" i="39"/>
  <c r="FV653" i="39"/>
  <c r="AY680" i="39"/>
  <c r="FV680" i="39"/>
  <c r="AY710" i="39"/>
  <c r="FV710" i="39"/>
  <c r="AY749" i="39"/>
  <c r="FV749" i="39"/>
  <c r="AY810" i="39"/>
  <c r="FV810" i="39"/>
  <c r="AY684" i="39"/>
  <c r="FV684" i="39"/>
  <c r="AY699" i="39"/>
  <c r="FV699" i="39"/>
  <c r="AY714" i="39"/>
  <c r="FV714" i="39"/>
  <c r="AY729" i="39"/>
  <c r="FV729" i="39"/>
  <c r="AY748" i="39"/>
  <c r="FV748" i="39"/>
  <c r="AY763" i="39"/>
  <c r="FV763" i="39"/>
  <c r="AY778" i="39"/>
  <c r="FV778" i="39"/>
  <c r="AY804" i="39"/>
  <c r="FV804" i="39"/>
  <c r="AY829" i="39"/>
  <c r="FV829" i="39"/>
  <c r="FV636" i="39"/>
  <c r="AY636" i="39"/>
  <c r="FV652" i="39"/>
  <c r="FV668" i="39"/>
  <c r="AY683" i="39"/>
  <c r="FV683" i="39"/>
  <c r="AY698" i="39"/>
  <c r="FV698" i="39"/>
  <c r="AY713" i="39"/>
  <c r="FV713" i="39"/>
  <c r="AY732" i="39"/>
  <c r="FV732" i="39"/>
  <c r="AY747" i="39"/>
  <c r="FV747" i="39"/>
  <c r="AY762" i="39"/>
  <c r="FV762" i="39"/>
  <c r="AY777" i="39"/>
  <c r="FV777" i="39"/>
  <c r="AY814" i="39"/>
  <c r="FV814" i="39"/>
  <c r="AY902" i="39"/>
  <c r="FV902" i="39"/>
  <c r="FV735" i="39"/>
  <c r="AY735" i="39"/>
  <c r="AY750" i="39"/>
  <c r="FV750" i="39"/>
  <c r="AY765" i="39"/>
  <c r="FV765" i="39"/>
  <c r="AY790" i="39"/>
  <c r="FV790" i="39"/>
  <c r="AY834" i="39"/>
  <c r="FV834" i="39"/>
  <c r="FV783" i="39"/>
  <c r="AY783" i="39"/>
  <c r="AY798" i="39"/>
  <c r="FV798" i="39"/>
  <c r="AY813" i="39"/>
  <c r="FV813" i="39"/>
  <c r="AY833" i="39"/>
  <c r="FV833" i="39"/>
  <c r="FV855" i="39"/>
  <c r="AY855" i="39"/>
  <c r="AY901" i="39"/>
  <c r="FV901" i="39"/>
  <c r="AY793" i="39"/>
  <c r="FV793" i="39"/>
  <c r="AY812" i="39"/>
  <c r="FV812" i="39"/>
  <c r="AY831" i="39"/>
  <c r="FV831" i="39"/>
  <c r="AY868" i="39"/>
  <c r="FV868" i="39"/>
  <c r="AY921" i="39"/>
  <c r="FV921" i="39"/>
  <c r="AY825" i="39"/>
  <c r="FV825" i="39"/>
  <c r="AY861" i="39"/>
  <c r="FV861" i="39"/>
  <c r="AY909" i="39"/>
  <c r="FV909" i="39"/>
  <c r="AY836" i="39"/>
  <c r="FV836" i="39"/>
  <c r="AY850" i="39"/>
  <c r="FV850" i="39"/>
  <c r="AY876" i="39"/>
  <c r="FV876" i="39"/>
  <c r="AY897" i="39"/>
  <c r="FV897" i="39"/>
  <c r="AY941" i="39"/>
  <c r="FV941" i="39"/>
  <c r="AY849" i="39"/>
  <c r="FV849" i="39"/>
  <c r="AY874" i="39"/>
  <c r="FV874" i="39"/>
  <c r="AY896" i="39"/>
  <c r="FV896" i="39"/>
  <c r="AY930" i="39"/>
  <c r="FV930" i="39"/>
  <c r="AY900" i="39"/>
  <c r="FV900" i="39"/>
  <c r="AY918" i="39"/>
  <c r="FV918" i="39"/>
  <c r="AY976" i="39"/>
  <c r="FV976" i="39"/>
  <c r="AY867" i="39"/>
  <c r="FV867" i="39"/>
  <c r="AY883" i="39"/>
  <c r="FV883" i="39"/>
  <c r="AY899" i="39"/>
  <c r="FV899" i="39"/>
  <c r="AY915" i="39"/>
  <c r="FV915" i="39"/>
  <c r="AY938" i="39"/>
  <c r="FV938" i="39"/>
  <c r="AY920" i="39"/>
  <c r="FV920" i="39"/>
  <c r="AY934" i="39"/>
  <c r="FV934" i="39"/>
  <c r="AY962" i="39"/>
  <c r="FV962" i="39"/>
  <c r="FV951" i="39"/>
  <c r="AY951" i="39"/>
  <c r="AY971" i="39"/>
  <c r="FV971" i="39"/>
  <c r="AY953" i="39"/>
  <c r="FV953" i="39"/>
  <c r="AY935" i="39"/>
  <c r="FV935" i="39"/>
  <c r="AY949" i="39"/>
  <c r="FV949" i="39"/>
  <c r="AY967" i="39"/>
  <c r="FV967" i="39"/>
  <c r="AY995" i="39"/>
  <c r="FV995" i="39"/>
  <c r="AY979" i="39"/>
  <c r="FV979" i="39"/>
  <c r="AY993" i="39"/>
  <c r="FV993" i="39"/>
  <c r="AY988" i="39"/>
  <c r="FV988" i="39"/>
  <c r="AY992" i="39"/>
  <c r="FV992" i="39"/>
  <c r="AY985" i="39"/>
  <c r="FV985" i="39"/>
  <c r="E10" i="39"/>
  <c r="R10" i="39"/>
  <c r="AY162" i="39"/>
  <c r="E162" i="39"/>
  <c r="BU58" i="39"/>
  <c r="R58" i="39"/>
  <c r="E58" i="39"/>
  <c r="BU34" i="39"/>
  <c r="AY34" i="39"/>
  <c r="E34" i="39"/>
  <c r="R34" i="39"/>
  <c r="AC32" i="39"/>
  <c r="E32" i="39"/>
  <c r="BU54" i="39"/>
  <c r="R54" i="39"/>
  <c r="E54" i="39"/>
  <c r="BU30" i="39"/>
  <c r="AY30" i="39"/>
  <c r="AC30" i="39"/>
  <c r="E30" i="39"/>
  <c r="R30" i="39"/>
  <c r="DA1008" i="39"/>
  <c r="DB4" i="39"/>
  <c r="AY136" i="39"/>
  <c r="E136" i="39"/>
  <c r="DK4" i="39"/>
  <c r="H106" i="58"/>
  <c r="H112" i="58" s="1"/>
  <c r="E154" i="39"/>
  <c r="BJ154" i="39"/>
  <c r="AY154" i="39"/>
  <c r="AY86" i="39"/>
  <c r="AY126" i="39"/>
  <c r="GG524" i="39"/>
  <c r="FP524" i="39"/>
  <c r="GG540" i="39"/>
  <c r="FP540" i="39"/>
  <c r="GG556" i="39"/>
  <c r="FP556" i="39"/>
  <c r="GG572" i="39"/>
  <c r="FP572" i="39"/>
  <c r="GG588" i="39"/>
  <c r="FP588" i="39"/>
  <c r="GG604" i="39"/>
  <c r="FP604" i="39"/>
  <c r="GG657" i="39"/>
  <c r="FP657" i="39"/>
  <c r="GG615" i="39"/>
  <c r="FP615" i="39"/>
  <c r="GG631" i="39"/>
  <c r="FP631" i="39"/>
  <c r="GG650" i="39"/>
  <c r="FP650" i="39"/>
  <c r="FP679" i="39"/>
  <c r="GG679" i="39"/>
  <c r="GG708" i="39"/>
  <c r="FP708" i="39"/>
  <c r="FP752" i="39"/>
  <c r="GG752" i="39"/>
  <c r="GG618" i="39"/>
  <c r="FP618" i="39"/>
  <c r="GG633" i="39"/>
  <c r="FP633" i="39"/>
  <c r="GG654" i="39"/>
  <c r="FP654" i="39"/>
  <c r="FP688" i="39"/>
  <c r="GG688" i="39"/>
  <c r="FP727" i="39"/>
  <c r="GG727" i="39"/>
  <c r="FP792" i="39"/>
  <c r="GG792" i="39"/>
  <c r="GG625" i="39"/>
  <c r="FP625" i="39"/>
  <c r="GG642" i="39"/>
  <c r="FP642" i="39"/>
  <c r="GG664" i="39"/>
  <c r="FP664" i="39"/>
  <c r="GG694" i="39"/>
  <c r="FP694" i="39"/>
  <c r="GG742" i="39"/>
  <c r="FP742" i="39"/>
  <c r="GG676" i="39"/>
  <c r="FP676" i="39"/>
  <c r="GG691" i="39"/>
  <c r="FP691" i="39"/>
  <c r="FP706" i="39"/>
  <c r="GG706" i="39"/>
  <c r="FP721" i="39"/>
  <c r="GG721" i="39"/>
  <c r="GG740" i="39"/>
  <c r="FP740" i="39"/>
  <c r="GG755" i="39"/>
  <c r="FP755" i="39"/>
  <c r="FP770" i="39"/>
  <c r="GG770" i="39"/>
  <c r="FP785" i="39"/>
  <c r="GG785" i="39"/>
  <c r="FP808" i="39"/>
  <c r="GG808" i="39"/>
  <c r="FP913" i="39"/>
  <c r="GG913" i="39"/>
  <c r="GG647" i="39"/>
  <c r="FP647" i="39"/>
  <c r="GG663" i="39"/>
  <c r="FP663" i="39"/>
  <c r="FP680" i="39"/>
  <c r="GG680" i="39"/>
  <c r="FP695" i="39"/>
  <c r="GG695" i="39"/>
  <c r="GG710" i="39"/>
  <c r="FP710" i="39"/>
  <c r="FP725" i="39"/>
  <c r="GG725" i="39"/>
  <c r="FP744" i="39"/>
  <c r="GG744" i="39"/>
  <c r="FP759" i="39"/>
  <c r="GG759" i="39"/>
  <c r="GG774" i="39"/>
  <c r="FP774" i="39"/>
  <c r="GG798" i="39"/>
  <c r="FP798" i="39"/>
  <c r="FP897" i="39"/>
  <c r="GG897" i="39"/>
  <c r="GG734" i="39"/>
  <c r="FP734" i="39"/>
  <c r="FP749" i="39"/>
  <c r="GG749" i="39"/>
  <c r="FP768" i="39"/>
  <c r="GG768" i="39"/>
  <c r="GG795" i="39"/>
  <c r="FP795" i="39"/>
  <c r="FP829" i="39"/>
  <c r="GG829" i="39"/>
  <c r="FP778" i="39"/>
  <c r="GG778" i="39"/>
  <c r="FP793" i="39"/>
  <c r="GG793" i="39"/>
  <c r="GG812" i="39"/>
  <c r="FP812" i="39"/>
  <c r="FP833" i="39"/>
  <c r="GG833" i="39"/>
  <c r="FP867" i="39"/>
  <c r="GG867" i="39"/>
  <c r="GG944" i="39"/>
  <c r="FP944" i="39"/>
  <c r="FP800" i="39"/>
  <c r="GG800" i="39"/>
  <c r="GG815" i="39"/>
  <c r="FP815" i="39"/>
  <c r="FP832" i="39"/>
  <c r="GG832" i="39"/>
  <c r="GG856" i="39"/>
  <c r="FP856" i="39"/>
  <c r="FP895" i="39"/>
  <c r="GG895" i="39"/>
  <c r="GG956" i="39"/>
  <c r="FP956" i="39"/>
  <c r="GG836" i="39"/>
  <c r="FP836" i="39"/>
  <c r="FP883" i="39"/>
  <c r="GG883" i="39"/>
  <c r="GG820" i="39"/>
  <c r="FP820" i="39"/>
  <c r="FP835" i="39"/>
  <c r="GG835" i="39"/>
  <c r="FP849" i="39"/>
  <c r="GG849" i="39"/>
  <c r="GG871" i="39"/>
  <c r="FP871" i="39"/>
  <c r="GG892" i="39"/>
  <c r="FP892" i="39"/>
  <c r="GG955" i="39"/>
  <c r="FP955" i="39"/>
  <c r="GG852" i="39"/>
  <c r="FP852" i="39"/>
  <c r="FP875" i="39"/>
  <c r="GG875" i="39"/>
  <c r="FP896" i="39"/>
  <c r="GG896" i="39"/>
  <c r="GG925" i="39"/>
  <c r="FP925" i="39"/>
  <c r="FP899" i="39"/>
  <c r="GG899" i="39"/>
  <c r="GG918" i="39"/>
  <c r="FP918" i="39"/>
  <c r="FP963" i="39"/>
  <c r="GG963" i="39"/>
  <c r="GG858" i="39"/>
  <c r="FP858" i="39"/>
  <c r="GG874" i="39"/>
  <c r="FP874" i="39"/>
  <c r="GG890" i="39"/>
  <c r="FP890" i="39"/>
  <c r="GG906" i="39"/>
  <c r="FP906" i="39"/>
  <c r="GG922" i="39"/>
  <c r="FP922" i="39"/>
  <c r="FP945" i="39"/>
  <c r="GG945" i="39"/>
  <c r="GG923" i="39"/>
  <c r="FP923" i="39"/>
  <c r="GG940" i="39"/>
  <c r="FP940" i="39"/>
  <c r="GG951" i="39"/>
  <c r="FP951" i="39"/>
  <c r="FP961" i="39"/>
  <c r="GG961" i="39"/>
  <c r="FP965" i="39"/>
  <c r="GG965" i="39"/>
  <c r="GG942" i="39"/>
  <c r="FP942" i="39"/>
  <c r="FP958" i="39"/>
  <c r="GG958" i="39"/>
  <c r="FP970" i="39"/>
  <c r="GG970" i="39"/>
  <c r="FP969" i="39"/>
  <c r="GG969" i="39"/>
  <c r="FP985" i="39"/>
  <c r="GG985" i="39"/>
  <c r="FP976" i="39"/>
  <c r="GG976" i="39"/>
  <c r="FP994" i="39"/>
  <c r="GG994" i="39"/>
  <c r="FP991" i="39"/>
  <c r="GG991" i="39"/>
  <c r="GG988" i="39"/>
  <c r="FP988" i="39"/>
  <c r="FY432" i="39"/>
  <c r="CF432" i="39"/>
  <c r="FY182" i="39"/>
  <c r="CF182" i="39"/>
  <c r="FY202" i="39"/>
  <c r="CF202" i="39"/>
  <c r="FY232" i="39"/>
  <c r="CF232" i="39"/>
  <c r="FY254" i="39"/>
  <c r="CF254" i="39"/>
  <c r="FY278" i="39"/>
  <c r="CF278" i="39"/>
  <c r="FY300" i="39"/>
  <c r="CF300" i="39"/>
  <c r="FY328" i="39"/>
  <c r="CF328" i="39"/>
  <c r="FY109" i="39"/>
  <c r="CF109" i="39"/>
  <c r="FY139" i="39"/>
  <c r="CF139" i="39"/>
  <c r="FY153" i="39"/>
  <c r="CF153" i="39"/>
  <c r="FY169" i="39"/>
  <c r="CF169" i="39"/>
  <c r="FY179" i="39"/>
  <c r="CF179" i="39"/>
  <c r="FY201" i="39"/>
  <c r="CF201" i="39"/>
  <c r="CF215" i="39"/>
  <c r="FY215" i="39"/>
  <c r="FY243" i="39"/>
  <c r="CF243" i="39"/>
  <c r="FY263" i="39"/>
  <c r="CF263" i="39"/>
  <c r="FY277" i="39"/>
  <c r="CF277" i="39"/>
  <c r="FY295" i="39"/>
  <c r="CF295" i="39"/>
  <c r="FY313" i="39"/>
  <c r="CF313" i="39"/>
  <c r="FY335" i="39"/>
  <c r="CF335" i="39"/>
  <c r="FY128" i="39"/>
  <c r="CF128" i="39"/>
  <c r="GI128" i="39"/>
  <c r="GJ128" i="39" s="1"/>
  <c r="F128" i="39" s="1"/>
  <c r="O21" i="47" s="1"/>
  <c r="P21" i="47" s="1"/>
  <c r="FY152" i="39"/>
  <c r="CF152" i="39"/>
  <c r="GI152" i="39"/>
  <c r="GJ152" i="39" s="1"/>
  <c r="F152" i="39" s="1"/>
  <c r="FY186" i="39"/>
  <c r="CF186" i="39"/>
  <c r="GI186" i="39"/>
  <c r="GJ186" i="39" s="1"/>
  <c r="F186" i="39" s="1"/>
  <c r="FY204" i="39"/>
  <c r="R204" i="39" s="1"/>
  <c r="CF204" i="39"/>
  <c r="FY220" i="39"/>
  <c r="R220" i="39" s="1"/>
  <c r="CF220" i="39"/>
  <c r="FY234" i="39"/>
  <c r="AY234" i="39" s="1"/>
  <c r="CF234" i="39"/>
  <c r="GI234" i="39"/>
  <c r="GJ234" i="39" s="1"/>
  <c r="F234" i="39" s="1"/>
  <c r="FY248" i="39"/>
  <c r="CF248" i="39"/>
  <c r="FY270" i="39"/>
  <c r="CF270" i="39"/>
  <c r="FY288" i="39"/>
  <c r="R288" i="39" s="1"/>
  <c r="CF288" i="39"/>
  <c r="FY304" i="39"/>
  <c r="CF304" i="39"/>
  <c r="FY326" i="39"/>
  <c r="CF326" i="39"/>
  <c r="FY340" i="39"/>
  <c r="R340" i="39" s="1"/>
  <c r="CF340" i="39"/>
  <c r="FY455" i="39"/>
  <c r="CF455" i="39"/>
  <c r="CF368" i="39"/>
  <c r="FY368" i="39"/>
  <c r="FY385" i="39"/>
  <c r="CF385" i="39"/>
  <c r="FY583" i="39"/>
  <c r="CF583" i="39"/>
  <c r="FY400" i="39"/>
  <c r="CF400" i="39"/>
  <c r="FY503" i="39"/>
  <c r="CF503" i="39"/>
  <c r="FY353" i="39"/>
  <c r="CF353" i="39"/>
  <c r="FY417" i="39"/>
  <c r="CF417" i="39"/>
  <c r="FY612" i="39"/>
  <c r="CF612" i="39"/>
  <c r="FY357" i="39"/>
  <c r="CF357" i="39"/>
  <c r="FY373" i="39"/>
  <c r="CF373" i="39"/>
  <c r="FY389" i="39"/>
  <c r="CF389" i="39"/>
  <c r="CF405" i="39"/>
  <c r="FY405" i="39"/>
  <c r="FY421" i="39"/>
  <c r="CF421" i="39"/>
  <c r="FY437" i="39"/>
  <c r="CF437" i="39"/>
  <c r="FY467" i="39"/>
  <c r="CF467" i="39"/>
  <c r="FY531" i="39"/>
  <c r="CF531" i="39"/>
  <c r="FY595" i="39"/>
  <c r="CF595" i="39"/>
  <c r="FY361" i="39"/>
  <c r="CF361" i="39"/>
  <c r="CF377" i="39"/>
  <c r="FY377" i="39"/>
  <c r="FY393" i="39"/>
  <c r="CF393" i="39"/>
  <c r="FY409" i="39"/>
  <c r="CF409" i="39"/>
  <c r="CF425" i="39"/>
  <c r="FY425" i="39"/>
  <c r="FY441" i="39"/>
  <c r="CF441" i="39"/>
  <c r="FY479" i="39"/>
  <c r="CF479" i="39"/>
  <c r="FY543" i="39"/>
  <c r="CF543" i="39"/>
  <c r="CF722" i="39"/>
  <c r="FY722" i="39"/>
  <c r="FY365" i="39"/>
  <c r="CF365" i="39"/>
  <c r="FY381" i="39"/>
  <c r="CF381" i="39"/>
  <c r="FY397" i="39"/>
  <c r="CF397" i="39"/>
  <c r="FY413" i="39"/>
  <c r="CF413" i="39"/>
  <c r="FY429" i="39"/>
  <c r="CF429" i="39"/>
  <c r="FY445" i="39"/>
  <c r="CF445" i="39"/>
  <c r="FY491" i="39"/>
  <c r="CF491" i="39"/>
  <c r="FY555" i="39"/>
  <c r="CF555" i="39"/>
  <c r="FY665" i="39"/>
  <c r="CF665" i="39"/>
  <c r="FY470" i="39"/>
  <c r="CF470" i="39"/>
  <c r="FY486" i="39"/>
  <c r="CF486" i="39"/>
  <c r="FY502" i="39"/>
  <c r="CF502" i="39"/>
  <c r="FY518" i="39"/>
  <c r="CF518" i="39"/>
  <c r="FY534" i="39"/>
  <c r="CF534" i="39"/>
  <c r="FY550" i="39"/>
  <c r="CF550" i="39"/>
  <c r="FY566" i="39"/>
  <c r="CF566" i="39"/>
  <c r="FY582" i="39"/>
  <c r="CF582" i="39"/>
  <c r="FY598" i="39"/>
  <c r="CF598" i="39"/>
  <c r="FY624" i="39"/>
  <c r="CF624" i="39"/>
  <c r="CF712" i="39"/>
  <c r="FY712" i="39"/>
  <c r="CF802" i="39"/>
  <c r="FY802" i="39"/>
  <c r="FY453" i="39"/>
  <c r="CF453" i="39"/>
  <c r="FY469" i="39"/>
  <c r="CF469" i="39"/>
  <c r="FY485" i="39"/>
  <c r="CF485" i="39"/>
  <c r="FY501" i="39"/>
  <c r="CF501" i="39"/>
  <c r="CF517" i="39"/>
  <c r="FY517" i="39"/>
  <c r="FY533" i="39"/>
  <c r="CF533" i="39"/>
  <c r="FY549" i="39"/>
  <c r="CF549" i="39"/>
  <c r="FY565" i="39"/>
  <c r="CF565" i="39"/>
  <c r="FY581" i="39"/>
  <c r="CF581" i="39"/>
  <c r="FY597" i="39"/>
  <c r="CF597" i="39"/>
  <c r="FY614" i="39"/>
  <c r="CF614" i="39"/>
  <c r="FY660" i="39"/>
  <c r="CF660" i="39"/>
  <c r="FY468" i="39"/>
  <c r="CF468" i="39"/>
  <c r="FY484" i="39"/>
  <c r="CF484" i="39"/>
  <c r="FY500" i="39"/>
  <c r="CF500" i="39"/>
  <c r="FY516" i="39"/>
  <c r="CF516" i="39"/>
  <c r="FY532" i="39"/>
  <c r="CF532" i="39"/>
  <c r="FY548" i="39"/>
  <c r="CF548" i="39"/>
  <c r="FY564" i="39"/>
  <c r="CF564" i="39"/>
  <c r="CF580" i="39"/>
  <c r="FY580" i="39"/>
  <c r="FY596" i="39"/>
  <c r="CF596" i="39"/>
  <c r="FY613" i="39"/>
  <c r="CF613" i="39"/>
  <c r="FY673" i="39"/>
  <c r="CF673" i="39"/>
  <c r="FY607" i="39"/>
  <c r="CF607" i="39"/>
  <c r="FY623" i="39"/>
  <c r="CF623" i="39"/>
  <c r="FY642" i="39"/>
  <c r="CF642" i="39"/>
  <c r="FY664" i="39"/>
  <c r="CF664" i="39"/>
  <c r="FY689" i="39"/>
  <c r="CF689" i="39"/>
  <c r="CF719" i="39"/>
  <c r="FY719" i="39"/>
  <c r="CF792" i="39"/>
  <c r="FY792" i="39"/>
  <c r="FY622" i="39"/>
  <c r="CF622" i="39"/>
  <c r="FY641" i="39"/>
  <c r="CF641" i="39"/>
  <c r="FY662" i="39"/>
  <c r="CF662" i="39"/>
  <c r="CF699" i="39"/>
  <c r="FY699" i="39"/>
  <c r="CF756" i="39"/>
  <c r="FY756" i="39"/>
  <c r="FY837" i="39"/>
  <c r="CF837" i="39"/>
  <c r="FY629" i="39"/>
  <c r="CF629" i="39"/>
  <c r="CF650" i="39"/>
  <c r="FY650" i="39"/>
  <c r="CF674" i="39"/>
  <c r="FY674" i="39"/>
  <c r="CF715" i="39"/>
  <c r="FY715" i="39"/>
  <c r="CF771" i="39"/>
  <c r="FY771" i="39"/>
  <c r="CF676" i="39"/>
  <c r="FY676" i="39"/>
  <c r="CF691" i="39"/>
  <c r="FY691" i="39"/>
  <c r="CF706" i="39"/>
  <c r="FY706" i="39"/>
  <c r="FY721" i="39"/>
  <c r="CF721" i="39"/>
  <c r="CF740" i="39"/>
  <c r="FY740" i="39"/>
  <c r="CF755" i="39"/>
  <c r="FY755" i="39"/>
  <c r="CF770" i="39"/>
  <c r="FY770" i="39"/>
  <c r="CF788" i="39"/>
  <c r="FY788" i="39"/>
  <c r="CF810" i="39"/>
  <c r="FY810" i="39"/>
  <c r="CF905" i="39"/>
  <c r="FY905" i="39"/>
  <c r="FY647" i="39"/>
  <c r="CF647" i="39"/>
  <c r="FY663" i="39"/>
  <c r="CF663" i="39"/>
  <c r="CF680" i="39"/>
  <c r="FY680" i="39"/>
  <c r="CF695" i="39"/>
  <c r="FY695" i="39"/>
  <c r="CF710" i="39"/>
  <c r="FY710" i="39"/>
  <c r="FY725" i="39"/>
  <c r="CF725" i="39"/>
  <c r="CF744" i="39"/>
  <c r="FY744" i="39"/>
  <c r="CF759" i="39"/>
  <c r="FY759" i="39"/>
  <c r="CF774" i="39"/>
  <c r="FY774" i="39"/>
  <c r="FY807" i="39"/>
  <c r="CF807" i="39"/>
  <c r="CF846" i="39"/>
  <c r="FY846" i="39"/>
  <c r="CF734" i="39"/>
  <c r="FY734" i="39"/>
  <c r="FY749" i="39"/>
  <c r="CF749" i="39"/>
  <c r="CF768" i="39"/>
  <c r="FY768" i="39"/>
  <c r="CF785" i="39"/>
  <c r="FY785" i="39"/>
  <c r="CF824" i="39"/>
  <c r="FY824" i="39"/>
  <c r="CF791" i="39"/>
  <c r="FY791" i="39"/>
  <c r="CF806" i="39"/>
  <c r="FY806" i="39"/>
  <c r="CF825" i="39"/>
  <c r="FY825" i="39"/>
  <c r="FY845" i="39"/>
  <c r="CF845" i="39"/>
  <c r="CF891" i="39"/>
  <c r="FY891" i="39"/>
  <c r="CF790" i="39"/>
  <c r="FY790" i="39"/>
  <c r="FY805" i="39"/>
  <c r="CF805" i="39"/>
  <c r="FY829" i="39"/>
  <c r="CF829" i="39"/>
  <c r="CF860" i="39"/>
  <c r="FY860" i="39"/>
  <c r="CF897" i="39"/>
  <c r="FY897" i="39"/>
  <c r="CF964" i="39"/>
  <c r="FY964" i="39"/>
  <c r="CF828" i="39"/>
  <c r="FY828" i="39"/>
  <c r="CF850" i="39"/>
  <c r="FY850" i="39"/>
  <c r="CF912" i="39"/>
  <c r="FY912" i="39"/>
  <c r="CF827" i="39"/>
  <c r="FY827" i="39"/>
  <c r="CF843" i="39"/>
  <c r="FY843" i="39"/>
  <c r="CF857" i="39"/>
  <c r="FY857" i="39"/>
  <c r="FY879" i="39"/>
  <c r="CF879" i="39"/>
  <c r="CF901" i="39"/>
  <c r="FY901" i="39"/>
  <c r="CF945" i="39"/>
  <c r="FY945" i="39"/>
  <c r="CF852" i="39"/>
  <c r="FY852" i="39"/>
  <c r="CF867" i="39"/>
  <c r="FY867" i="39"/>
  <c r="CF888" i="39"/>
  <c r="FY888" i="39"/>
  <c r="FY917" i="39"/>
  <c r="CF917" i="39"/>
  <c r="CF903" i="39"/>
  <c r="FY903" i="39"/>
  <c r="CF916" i="39"/>
  <c r="FY916" i="39"/>
  <c r="CF939" i="39"/>
  <c r="FY939" i="39"/>
  <c r="CF866" i="39"/>
  <c r="FY866" i="39"/>
  <c r="CF882" i="39"/>
  <c r="FY882" i="39"/>
  <c r="CF898" i="39"/>
  <c r="FY898" i="39"/>
  <c r="CF914" i="39"/>
  <c r="FY914" i="39"/>
  <c r="FY933" i="39"/>
  <c r="CF933" i="39"/>
  <c r="FY919" i="39"/>
  <c r="CF919" i="39"/>
  <c r="CF937" i="39"/>
  <c r="FY937" i="39"/>
  <c r="CF935" i="39"/>
  <c r="FY935" i="39"/>
  <c r="CF954" i="39"/>
  <c r="FY954" i="39"/>
  <c r="FY957" i="39"/>
  <c r="CF957" i="39"/>
  <c r="CF990" i="39"/>
  <c r="FY990" i="39"/>
  <c r="CF947" i="39"/>
  <c r="FY947" i="39"/>
  <c r="CF962" i="39"/>
  <c r="FY962" i="39"/>
  <c r="CF987" i="39"/>
  <c r="FY987" i="39"/>
  <c r="CF978" i="39"/>
  <c r="FY978" i="39"/>
  <c r="CF998" i="39"/>
  <c r="FY998" i="39"/>
  <c r="CF982" i="39"/>
  <c r="FY982" i="39"/>
  <c r="FY981" i="39"/>
  <c r="CF981" i="39"/>
  <c r="FY999" i="39"/>
  <c r="CF999" i="39"/>
  <c r="CF995" i="39"/>
  <c r="FY995" i="39"/>
  <c r="FV177" i="39"/>
  <c r="AY177" i="39"/>
  <c r="FV191" i="39"/>
  <c r="R191" i="39" s="1"/>
  <c r="AY191" i="39"/>
  <c r="FV213" i="39"/>
  <c r="AY213" i="39" s="1"/>
  <c r="FV241" i="39"/>
  <c r="AY241" i="39"/>
  <c r="FV267" i="39"/>
  <c r="AY267" i="39"/>
  <c r="FV291" i="39"/>
  <c r="R291" i="39" s="1"/>
  <c r="AY291" i="39"/>
  <c r="FV317" i="39"/>
  <c r="AY317" i="39"/>
  <c r="FV349" i="39"/>
  <c r="AY349" i="39"/>
  <c r="FV92" i="39"/>
  <c r="R92" i="39" s="1"/>
  <c r="AY92" i="39"/>
  <c r="FV122" i="39"/>
  <c r="AC122" i="39" s="1"/>
  <c r="GI122" i="39"/>
  <c r="GJ122" i="39" s="1"/>
  <c r="F122" i="39" s="1"/>
  <c r="FV176" i="39"/>
  <c r="AY176" i="39"/>
  <c r="GI176" i="39"/>
  <c r="GJ176" i="39" s="1"/>
  <c r="F176" i="39" s="1"/>
  <c r="FV194" i="39"/>
  <c r="GI194" i="39"/>
  <c r="GJ194" i="39" s="1"/>
  <c r="F194" i="39" s="1"/>
  <c r="AY194" i="39"/>
  <c r="FV216" i="39"/>
  <c r="AY216" i="39"/>
  <c r="GI216" i="39"/>
  <c r="GJ216" i="39" s="1"/>
  <c r="F216" i="39" s="1"/>
  <c r="FV244" i="39"/>
  <c r="AY244" i="39"/>
  <c r="AY264" i="39"/>
  <c r="FV264" i="39"/>
  <c r="AY290" i="39"/>
  <c r="FV290" i="39"/>
  <c r="FV310" i="39"/>
  <c r="AY310" i="39"/>
  <c r="FV139" i="39"/>
  <c r="AY139" i="39"/>
  <c r="FV153" i="39"/>
  <c r="AY153" i="39"/>
  <c r="FV169" i="39"/>
  <c r="FV179" i="39"/>
  <c r="AY179" i="39"/>
  <c r="FV201" i="39"/>
  <c r="R201" i="39" s="1"/>
  <c r="AY201" i="39"/>
  <c r="FV215" i="39"/>
  <c r="R215" i="39" s="1"/>
  <c r="AY215" i="39"/>
  <c r="FV243" i="39"/>
  <c r="AY243" i="39"/>
  <c r="FV263" i="39"/>
  <c r="AY263" i="39" s="1"/>
  <c r="FV277" i="39"/>
  <c r="R277" i="39" s="1"/>
  <c r="AY277" i="39"/>
  <c r="FV295" i="39"/>
  <c r="AY295" i="39"/>
  <c r="FV313" i="39"/>
  <c r="AY313" i="39" s="1"/>
  <c r="FV335" i="39"/>
  <c r="AY335" i="39"/>
  <c r="FV428" i="39"/>
  <c r="AY428" i="39"/>
  <c r="FV386" i="39"/>
  <c r="FV381" i="39"/>
  <c r="AY381" i="39"/>
  <c r="FV532" i="39"/>
  <c r="AY532" i="39"/>
  <c r="AY396" i="39"/>
  <c r="FV396" i="39"/>
  <c r="FV446" i="39"/>
  <c r="FV391" i="39"/>
  <c r="FV452" i="39"/>
  <c r="FV353" i="39"/>
  <c r="AY353" i="39" s="1"/>
  <c r="FV369" i="39"/>
  <c r="FV385" i="39"/>
  <c r="FV401" i="39"/>
  <c r="AY401" i="39"/>
  <c r="AY417" i="39"/>
  <c r="FV417" i="39"/>
  <c r="FV433" i="39"/>
  <c r="AY433" i="39" s="1"/>
  <c r="FV464" i="39"/>
  <c r="AY464" i="39"/>
  <c r="FV528" i="39"/>
  <c r="FV592" i="39"/>
  <c r="AY592" i="39"/>
  <c r="FV351" i="39"/>
  <c r="AY351" i="39"/>
  <c r="FV367" i="39"/>
  <c r="FV383" i="39"/>
  <c r="AY383" i="39"/>
  <c r="AY399" i="39"/>
  <c r="FV399" i="39"/>
  <c r="FV415" i="39"/>
  <c r="AY415" i="39"/>
  <c r="FV431" i="39"/>
  <c r="FV448" i="39"/>
  <c r="FV476" i="39"/>
  <c r="AY476" i="39"/>
  <c r="FV540" i="39"/>
  <c r="AY540" i="39"/>
  <c r="FV604" i="39"/>
  <c r="FV360" i="39"/>
  <c r="AY360" i="39"/>
  <c r="FV376" i="39"/>
  <c r="FV392" i="39"/>
  <c r="AY392" i="39"/>
  <c r="FV408" i="39"/>
  <c r="AY408" i="39"/>
  <c r="FV424" i="39"/>
  <c r="AY424" i="39"/>
  <c r="AY440" i="39"/>
  <c r="FV440" i="39"/>
  <c r="FV456" i="39"/>
  <c r="AY456" i="39"/>
  <c r="FV520" i="39"/>
  <c r="AY520" i="39"/>
  <c r="FV584" i="39"/>
  <c r="AY584" i="39"/>
  <c r="FV463" i="39"/>
  <c r="AY463" i="39"/>
  <c r="FV479" i="39"/>
  <c r="AY479" i="39"/>
  <c r="FV495" i="39"/>
  <c r="AY495" i="39"/>
  <c r="FV511" i="39"/>
  <c r="AY511" i="39"/>
  <c r="FV527" i="39"/>
  <c r="AY527" i="39"/>
  <c r="FV543" i="39"/>
  <c r="BU543" i="39" s="1"/>
  <c r="FV559" i="39"/>
  <c r="AY559" i="39"/>
  <c r="FV575" i="39"/>
  <c r="AY575" i="39"/>
  <c r="FV591" i="39"/>
  <c r="AY591" i="39"/>
  <c r="FV607" i="39"/>
  <c r="AY607" i="39"/>
  <c r="FV657" i="39"/>
  <c r="AY657" i="39" s="1"/>
  <c r="AY786" i="39"/>
  <c r="FV786" i="39"/>
  <c r="FV454" i="39"/>
  <c r="BU454" i="39" s="1"/>
  <c r="FV470" i="39"/>
  <c r="BU470" i="39" s="1"/>
  <c r="AY470" i="39"/>
  <c r="FV486" i="39"/>
  <c r="AY486" i="39"/>
  <c r="FV502" i="39"/>
  <c r="AY502" i="39"/>
  <c r="FV518" i="39"/>
  <c r="FV534" i="39"/>
  <c r="AY534" i="39"/>
  <c r="FV550" i="39"/>
  <c r="AY550" i="39"/>
  <c r="FV566" i="39"/>
  <c r="AY566" i="39"/>
  <c r="FV582" i="39"/>
  <c r="AY582" i="39" s="1"/>
  <c r="FV598" i="39"/>
  <c r="FV646" i="39"/>
  <c r="FV719" i="39"/>
  <c r="AY719" i="39"/>
  <c r="FV461" i="39"/>
  <c r="FV477" i="39"/>
  <c r="AY477" i="39"/>
  <c r="FV493" i="39"/>
  <c r="AY493" i="39"/>
  <c r="FV509" i="39"/>
  <c r="AY509" i="39"/>
  <c r="FV525" i="39"/>
  <c r="FV541" i="39"/>
  <c r="FV557" i="39"/>
  <c r="AY557" i="39"/>
  <c r="FV573" i="39"/>
  <c r="AY573" i="39"/>
  <c r="FV589" i="39"/>
  <c r="AY589" i="39"/>
  <c r="FV605" i="39"/>
  <c r="FV635" i="39"/>
  <c r="AY635" i="39"/>
  <c r="FV612" i="39"/>
  <c r="FV628" i="39"/>
  <c r="AY628" i="39"/>
  <c r="FV645" i="39"/>
  <c r="AY645" i="39" s="1"/>
  <c r="FV667" i="39"/>
  <c r="AY697" i="39"/>
  <c r="FV697" i="39"/>
  <c r="AY738" i="39"/>
  <c r="FV738" i="39"/>
  <c r="AY936" i="39"/>
  <c r="FV936" i="39"/>
  <c r="FV631" i="39"/>
  <c r="AY631" i="39"/>
  <c r="FV649" i="39"/>
  <c r="R649" i="39" s="1"/>
  <c r="AY649" i="39"/>
  <c r="FV666" i="39"/>
  <c r="AY666" i="39"/>
  <c r="AY704" i="39"/>
  <c r="FV704" i="39"/>
  <c r="AY753" i="39"/>
  <c r="FV753" i="39"/>
  <c r="AY799" i="39"/>
  <c r="FV799" i="39"/>
  <c r="FV637" i="39"/>
  <c r="AY637" i="39"/>
  <c r="FV658" i="39"/>
  <c r="AY658" i="39"/>
  <c r="AY682" i="39"/>
  <c r="FV682" i="39"/>
  <c r="AY720" i="39"/>
  <c r="FV720" i="39"/>
  <c r="AY768" i="39"/>
  <c r="FV768" i="39"/>
  <c r="FV669" i="39"/>
  <c r="AY669" i="39"/>
  <c r="AY688" i="39"/>
  <c r="FV688" i="39"/>
  <c r="FV703" i="39"/>
  <c r="AY703" i="39"/>
  <c r="AY718" i="39"/>
  <c r="FV718" i="39"/>
  <c r="AY733" i="39"/>
  <c r="FV733" i="39"/>
  <c r="AY752" i="39"/>
  <c r="FV752" i="39"/>
  <c r="AY767" i="39"/>
  <c r="FV767" i="39"/>
  <c r="AY780" i="39"/>
  <c r="FV780" i="39"/>
  <c r="AY805" i="39"/>
  <c r="FV805" i="39"/>
  <c r="AY852" i="39"/>
  <c r="FV852" i="39"/>
  <c r="FV640" i="39"/>
  <c r="AY640" i="39"/>
  <c r="FV656" i="39"/>
  <c r="AY672" i="39"/>
  <c r="FV672" i="39"/>
  <c r="FV687" i="39"/>
  <c r="AY687" i="39"/>
  <c r="AY702" i="39"/>
  <c r="FV702" i="39"/>
  <c r="AY717" i="39"/>
  <c r="FV717" i="39"/>
  <c r="AY736" i="39"/>
  <c r="FV736" i="39"/>
  <c r="FV751" i="39"/>
  <c r="AY751" i="39"/>
  <c r="AY766" i="39"/>
  <c r="FV766" i="39"/>
  <c r="AY784" i="39"/>
  <c r="FV784" i="39"/>
  <c r="AY821" i="39"/>
  <c r="FV821" i="39"/>
  <c r="AY926" i="39"/>
  <c r="FV926" i="39"/>
  <c r="AY739" i="39"/>
  <c r="FV739" i="39"/>
  <c r="AY754" i="39"/>
  <c r="FV754" i="39"/>
  <c r="AY769" i="39"/>
  <c r="FV769" i="39"/>
  <c r="AY800" i="39"/>
  <c r="FV800" i="39"/>
  <c r="AY853" i="39"/>
  <c r="FV853" i="39"/>
  <c r="AY787" i="39"/>
  <c r="FV787" i="39"/>
  <c r="AY802" i="39"/>
  <c r="FV802" i="39"/>
  <c r="AY817" i="39"/>
  <c r="FV817" i="39"/>
  <c r="AY838" i="39"/>
  <c r="FV838" i="39"/>
  <c r="AY872" i="39"/>
  <c r="FV872" i="39"/>
  <c r="FV919" i="39"/>
  <c r="AY919" i="39"/>
  <c r="AY797" i="39"/>
  <c r="FV797" i="39"/>
  <c r="AY816" i="39"/>
  <c r="FV816" i="39"/>
  <c r="AY837" i="39"/>
  <c r="FV837" i="39"/>
  <c r="AY873" i="39"/>
  <c r="FV873" i="39"/>
  <c r="AY931" i="39"/>
  <c r="FV931" i="39"/>
  <c r="AY830" i="39"/>
  <c r="FV830" i="39"/>
  <c r="AY866" i="39"/>
  <c r="FV866" i="39"/>
  <c r="AY822" i="39"/>
  <c r="FV822" i="39"/>
  <c r="AY840" i="39"/>
  <c r="FV840" i="39"/>
  <c r="AY860" i="39"/>
  <c r="FV860" i="39"/>
  <c r="AY881" i="39"/>
  <c r="FV881" i="39"/>
  <c r="AY898" i="39"/>
  <c r="FV898" i="39"/>
  <c r="AY839" i="39"/>
  <c r="FV839" i="39"/>
  <c r="AY858" i="39"/>
  <c r="FV858" i="39"/>
  <c r="AY880" i="39"/>
  <c r="FV880" i="39"/>
  <c r="AY905" i="39"/>
  <c r="FV905" i="39"/>
  <c r="AY933" i="39"/>
  <c r="FV933" i="39"/>
  <c r="AY904" i="39"/>
  <c r="FV904" i="39"/>
  <c r="AY923" i="39"/>
  <c r="FV923" i="39"/>
  <c r="AY854" i="39"/>
  <c r="FV854" i="39"/>
  <c r="AY871" i="39"/>
  <c r="FV871" i="39"/>
  <c r="FV887" i="39"/>
  <c r="AY887" i="39"/>
  <c r="AY903" i="39"/>
  <c r="FV903" i="39"/>
  <c r="AY917" i="39"/>
  <c r="FV917" i="39"/>
  <c r="AY945" i="39"/>
  <c r="FV945" i="39"/>
  <c r="AY924" i="39"/>
  <c r="FV924" i="39"/>
  <c r="AY940" i="39"/>
  <c r="FV940" i="39"/>
  <c r="AY937" i="39"/>
  <c r="FV937" i="39"/>
  <c r="AY957" i="39"/>
  <c r="FV957" i="39"/>
  <c r="AY972" i="39"/>
  <c r="FV972" i="39"/>
  <c r="AY960" i="39"/>
  <c r="FV960" i="39"/>
  <c r="AY939" i="39"/>
  <c r="FV939" i="39"/>
  <c r="AY954" i="39"/>
  <c r="FV954" i="39"/>
  <c r="AY975" i="39"/>
  <c r="FV975" i="39"/>
  <c r="AY997" i="39"/>
  <c r="FV997" i="39"/>
  <c r="AY980" i="39"/>
  <c r="FV980" i="39"/>
  <c r="AY969" i="39"/>
  <c r="FV969" i="39"/>
  <c r="AY989" i="39"/>
  <c r="FV989" i="39"/>
  <c r="AY994" i="39"/>
  <c r="FV994" i="39"/>
  <c r="AY990" i="39"/>
  <c r="FV990" i="39"/>
  <c r="E72" i="39"/>
  <c r="R72" i="39"/>
  <c r="E208" i="39"/>
  <c r="AC208" i="39"/>
  <c r="AY174" i="39"/>
  <c r="E174" i="39"/>
  <c r="R122" i="39"/>
  <c r="AY78" i="39"/>
  <c r="E78" i="39"/>
  <c r="R78" i="39"/>
  <c r="BU42" i="39"/>
  <c r="R42" i="39"/>
  <c r="E42" i="39"/>
  <c r="BU24" i="39"/>
  <c r="R24" i="39"/>
  <c r="E24" i="39"/>
  <c r="BU90" i="39"/>
  <c r="E90" i="39"/>
  <c r="R90" i="39"/>
  <c r="AY26" i="39"/>
  <c r="BU26" i="39"/>
  <c r="E26" i="39"/>
  <c r="R26" i="39"/>
  <c r="E102" i="39"/>
  <c r="R102" i="39"/>
  <c r="BU50" i="39"/>
  <c r="E50" i="39"/>
  <c r="R50" i="39"/>
  <c r="E96" i="39"/>
  <c r="AY96" i="39"/>
  <c r="BU78" i="39"/>
  <c r="DL4" i="39"/>
  <c r="E184" i="39"/>
  <c r="AC184" i="39"/>
  <c r="BU8" i="39"/>
  <c r="R8" i="39"/>
  <c r="E8" i="39"/>
  <c r="ES1009" i="39"/>
  <c r="ES1006" i="39"/>
  <c r="ER4" i="39"/>
  <c r="ES1010" i="39"/>
  <c r="ES1007" i="39"/>
  <c r="ET4" i="39"/>
  <c r="ES1008" i="39"/>
  <c r="ES4" i="39"/>
  <c r="DA1006" i="39"/>
  <c r="DL1009" i="39"/>
  <c r="GJ265" i="39"/>
  <c r="F265" i="39" s="1"/>
  <c r="O29" i="47" s="1"/>
  <c r="P29" i="47" s="1"/>
  <c r="AY94" i="39"/>
  <c r="EI828" i="39"/>
  <c r="GD828" i="39"/>
  <c r="EI844" i="39"/>
  <c r="GD844" i="39"/>
  <c r="EI857" i="39"/>
  <c r="GD857" i="39"/>
  <c r="GD878" i="39"/>
  <c r="EI878" i="39"/>
  <c r="GD898" i="39"/>
  <c r="EI898" i="39"/>
  <c r="EI923" i="39"/>
  <c r="GD923" i="39"/>
  <c r="EI849" i="39"/>
  <c r="GD849" i="39"/>
  <c r="EI872" i="39"/>
  <c r="GD872" i="39"/>
  <c r="EI893" i="39"/>
  <c r="GD893" i="39"/>
  <c r="GD900" i="39"/>
  <c r="EI900" i="39"/>
  <c r="EI915" i="39"/>
  <c r="GD915" i="39"/>
  <c r="EI933" i="39"/>
  <c r="GD933" i="39"/>
  <c r="EI952" i="39"/>
  <c r="GD952" i="39"/>
  <c r="EI859" i="39"/>
  <c r="GD859" i="39"/>
  <c r="EI875" i="39"/>
  <c r="GD875" i="39"/>
  <c r="EI891" i="39"/>
  <c r="GD891" i="39"/>
  <c r="EI907" i="39"/>
  <c r="GD907" i="39"/>
  <c r="GD930" i="39"/>
  <c r="EI930" i="39"/>
  <c r="EI976" i="39"/>
  <c r="GD976" i="39"/>
  <c r="EI928" i="39"/>
  <c r="GD928" i="39"/>
  <c r="EI947" i="39"/>
  <c r="GD947" i="39"/>
  <c r="EI971" i="39"/>
  <c r="GD971" i="39"/>
  <c r="EI940" i="39"/>
  <c r="GD940" i="39"/>
  <c r="GD966" i="39"/>
  <c r="EI966" i="39"/>
  <c r="EI957" i="39"/>
  <c r="GD957" i="39"/>
  <c r="EI943" i="39"/>
  <c r="GD943" i="39"/>
  <c r="EI959" i="39"/>
  <c r="GD959" i="39"/>
  <c r="EI986" i="39"/>
  <c r="GD986" i="39"/>
  <c r="GD974" i="39"/>
  <c r="EI974" i="39"/>
  <c r="EI991" i="39"/>
  <c r="GD991" i="39"/>
  <c r="EI978" i="39"/>
  <c r="GD978" i="39"/>
  <c r="EI987" i="39"/>
  <c r="GD987" i="39"/>
  <c r="EI984" i="39"/>
  <c r="GD984" i="39"/>
  <c r="EI998" i="39"/>
  <c r="GD998" i="39"/>
  <c r="GG395" i="39"/>
  <c r="FP395" i="39"/>
  <c r="GG452" i="39"/>
  <c r="FP452" i="39"/>
  <c r="GG368" i="39"/>
  <c r="FP368" i="39"/>
  <c r="GG432" i="39"/>
  <c r="FP432" i="39"/>
  <c r="GG363" i="39"/>
  <c r="FP363" i="39"/>
  <c r="GG427" i="39"/>
  <c r="FP427" i="39"/>
  <c r="GG351" i="39"/>
  <c r="FP351" i="39"/>
  <c r="GG367" i="39"/>
  <c r="FP367" i="39"/>
  <c r="GG383" i="39"/>
  <c r="FP383" i="39"/>
  <c r="GG399" i="39"/>
  <c r="FP399" i="39"/>
  <c r="GG415" i="39"/>
  <c r="FP415" i="39"/>
  <c r="GG431" i="39"/>
  <c r="FP431" i="39"/>
  <c r="GG444" i="39"/>
  <c r="FP444" i="39"/>
  <c r="GG475" i="39"/>
  <c r="FP475" i="39"/>
  <c r="GG539" i="39"/>
  <c r="FP539" i="39"/>
  <c r="GG603" i="39"/>
  <c r="FP603" i="39"/>
  <c r="GG355" i="39"/>
  <c r="FP355" i="39"/>
  <c r="GG371" i="39"/>
  <c r="FP371" i="39"/>
  <c r="GG387" i="39"/>
  <c r="FP387" i="39"/>
  <c r="GG403" i="39"/>
  <c r="FP403" i="39"/>
  <c r="GG419" i="39"/>
  <c r="FP419" i="39"/>
  <c r="GG435" i="39"/>
  <c r="FP435" i="39"/>
  <c r="GG455" i="39"/>
  <c r="FP455" i="39"/>
  <c r="GG519" i="39"/>
  <c r="FP519" i="39"/>
  <c r="GG583" i="39"/>
  <c r="FP583" i="39"/>
  <c r="GG359" i="39"/>
  <c r="FP359" i="39"/>
  <c r="GG375" i="39"/>
  <c r="FP375" i="39"/>
  <c r="GG391" i="39"/>
  <c r="FP391" i="39"/>
  <c r="GG407" i="39"/>
  <c r="FP407" i="39"/>
  <c r="GG423" i="39"/>
  <c r="FP423" i="39"/>
  <c r="GG439" i="39"/>
  <c r="FP439" i="39"/>
  <c r="GG483" i="39"/>
  <c r="FP483" i="39"/>
  <c r="GG547" i="39"/>
  <c r="FP547" i="39"/>
  <c r="GG614" i="39"/>
  <c r="FP614" i="39"/>
  <c r="GG458" i="39"/>
  <c r="FP458" i="39"/>
  <c r="GG474" i="39"/>
  <c r="FP474" i="39"/>
  <c r="GG490" i="39"/>
  <c r="FP490" i="39"/>
  <c r="GG506" i="39"/>
  <c r="FP506" i="39"/>
  <c r="GG522" i="39"/>
  <c r="FP522" i="39"/>
  <c r="GG538" i="39"/>
  <c r="FP538" i="39"/>
  <c r="GG554" i="39"/>
  <c r="FP554" i="39"/>
  <c r="GG570" i="39"/>
  <c r="FP570" i="39"/>
  <c r="GG586" i="39"/>
  <c r="FP586" i="39"/>
  <c r="GG602" i="39"/>
  <c r="FP602" i="39"/>
  <c r="FP652" i="39"/>
  <c r="GG652" i="39"/>
  <c r="FP703" i="39"/>
  <c r="GG703" i="39"/>
  <c r="GG448" i="39"/>
  <c r="FP448" i="39"/>
  <c r="GG461" i="39"/>
  <c r="FP461" i="39"/>
  <c r="GG477" i="39"/>
  <c r="FP477" i="39"/>
  <c r="GG493" i="39"/>
  <c r="FP493" i="39"/>
  <c r="GG509" i="39"/>
  <c r="FP509" i="39"/>
  <c r="GG525" i="39"/>
  <c r="FP525" i="39"/>
  <c r="GG541" i="39"/>
  <c r="FP541" i="39"/>
  <c r="GG557" i="39"/>
  <c r="FP557" i="39"/>
  <c r="GG573" i="39"/>
  <c r="FP573" i="39"/>
  <c r="GG589" i="39"/>
  <c r="FP589" i="39"/>
  <c r="GG605" i="39"/>
  <c r="FP605" i="39"/>
  <c r="GG641" i="39"/>
  <c r="FP641" i="39"/>
  <c r="FP776" i="39"/>
  <c r="GG776" i="39"/>
  <c r="GG464" i="39"/>
  <c r="FP464" i="39"/>
  <c r="GG480" i="39"/>
  <c r="FP480" i="39"/>
  <c r="GG496" i="39"/>
  <c r="FP496" i="39"/>
  <c r="GG512" i="39"/>
  <c r="FP512" i="39"/>
  <c r="GG528" i="39"/>
  <c r="AY528" i="39" s="1"/>
  <c r="FP528" i="39"/>
  <c r="GG544" i="39"/>
  <c r="FP544" i="39"/>
  <c r="GG560" i="39"/>
  <c r="FP560" i="39"/>
  <c r="GG576" i="39"/>
  <c r="AY576" i="39" s="1"/>
  <c r="FP576" i="39"/>
  <c r="GG592" i="39"/>
  <c r="FP592" i="39"/>
  <c r="GG610" i="39"/>
  <c r="FP610" i="39"/>
  <c r="GG756" i="39"/>
  <c r="FP756" i="39"/>
  <c r="GG619" i="39"/>
  <c r="FP619" i="39"/>
  <c r="GG634" i="39"/>
  <c r="FP634" i="39"/>
  <c r="GG656" i="39"/>
  <c r="FP656" i="39"/>
  <c r="FP681" i="39"/>
  <c r="GG681" i="39"/>
  <c r="FP709" i="39"/>
  <c r="GG709" i="39"/>
  <c r="FP771" i="39"/>
  <c r="GG771" i="39"/>
  <c r="GG622" i="39"/>
  <c r="FP622" i="39"/>
  <c r="GG638" i="39"/>
  <c r="FP638" i="39"/>
  <c r="GG660" i="39"/>
  <c r="FP660" i="39"/>
  <c r="GG699" i="39"/>
  <c r="FP699" i="39"/>
  <c r="FP729" i="39"/>
  <c r="GG729" i="39"/>
  <c r="FP794" i="39"/>
  <c r="GG794" i="39"/>
  <c r="GG629" i="39"/>
  <c r="AY629" i="39" s="1"/>
  <c r="FP629" i="39"/>
  <c r="GG648" i="39"/>
  <c r="FP648" i="39"/>
  <c r="GG666" i="39"/>
  <c r="FP666" i="39"/>
  <c r="FP704" i="39"/>
  <c r="GG704" i="39"/>
  <c r="GG763" i="39"/>
  <c r="FP763" i="39"/>
  <c r="FP677" i="39"/>
  <c r="GG677" i="39"/>
  <c r="FP696" i="39"/>
  <c r="GG696" i="39"/>
  <c r="FP711" i="39"/>
  <c r="GG711" i="39"/>
  <c r="GG726" i="39"/>
  <c r="FP726" i="39"/>
  <c r="FP741" i="39"/>
  <c r="GG741" i="39"/>
  <c r="FP760" i="39"/>
  <c r="GG760" i="39"/>
  <c r="FP775" i="39"/>
  <c r="GG775" i="39"/>
  <c r="GG788" i="39"/>
  <c r="FP788" i="39"/>
  <c r="GG810" i="39"/>
  <c r="FP810" i="39"/>
  <c r="GG635" i="39"/>
  <c r="FP635" i="39"/>
  <c r="GG651" i="39"/>
  <c r="FP651" i="39"/>
  <c r="GG667" i="39"/>
  <c r="FP667" i="39"/>
  <c r="FP682" i="39"/>
  <c r="GG682" i="39"/>
  <c r="FP697" i="39"/>
  <c r="GG697" i="39"/>
  <c r="FP716" i="39"/>
  <c r="GG716" i="39"/>
  <c r="GG731" i="39"/>
  <c r="FP731" i="39"/>
  <c r="FP746" i="39"/>
  <c r="GG746" i="39"/>
  <c r="FP761" i="39"/>
  <c r="GG761" i="39"/>
  <c r="GG779" i="39"/>
  <c r="FP779" i="39"/>
  <c r="GG807" i="39"/>
  <c r="FP807" i="39"/>
  <c r="FP941" i="39"/>
  <c r="GG941" i="39"/>
  <c r="FP738" i="39"/>
  <c r="GG738" i="39"/>
  <c r="FP753" i="39"/>
  <c r="GG753" i="39"/>
  <c r="GG772" i="39"/>
  <c r="FP772" i="39"/>
  <c r="FP803" i="39"/>
  <c r="GG803" i="39"/>
  <c r="GG846" i="39"/>
  <c r="FP846" i="39"/>
  <c r="GG782" i="39"/>
  <c r="FP782" i="39"/>
  <c r="FP797" i="39"/>
  <c r="GG797" i="39"/>
  <c r="FP816" i="39"/>
  <c r="GG816" i="39"/>
  <c r="GG844" i="39"/>
  <c r="FP844" i="39"/>
  <c r="FP872" i="39"/>
  <c r="GG872" i="39"/>
  <c r="FP971" i="39"/>
  <c r="GG971" i="39"/>
  <c r="GG804" i="39"/>
  <c r="FP804" i="39"/>
  <c r="GG818" i="39"/>
  <c r="FP818" i="39"/>
  <c r="FP837" i="39"/>
  <c r="GG837" i="39"/>
  <c r="GG863" i="39"/>
  <c r="FP863" i="39"/>
  <c r="FP905" i="39"/>
  <c r="GG905" i="39"/>
  <c r="GG823" i="39"/>
  <c r="FP823" i="39"/>
  <c r="FP840" i="39"/>
  <c r="GG840" i="39"/>
  <c r="GG888" i="39"/>
  <c r="FP888" i="39"/>
  <c r="FP821" i="39"/>
  <c r="GG821" i="39"/>
  <c r="GG839" i="39"/>
  <c r="FP839" i="39"/>
  <c r="GG854" i="39"/>
  <c r="FP854" i="39"/>
  <c r="GG876" i="39"/>
  <c r="FP876" i="39"/>
  <c r="FP901" i="39"/>
  <c r="GG901" i="39"/>
  <c r="GG838" i="39"/>
  <c r="FP838" i="39"/>
  <c r="FP859" i="39"/>
  <c r="GG859" i="39"/>
  <c r="GG880" i="39"/>
  <c r="FP880" i="39"/>
  <c r="GG900" i="39"/>
  <c r="FP900" i="39"/>
  <c r="FP930" i="39"/>
  <c r="GG930" i="39"/>
  <c r="FP903" i="39"/>
  <c r="GG903" i="39"/>
  <c r="GG924" i="39"/>
  <c r="FP924" i="39"/>
  <c r="FP964" i="39"/>
  <c r="GG964" i="39"/>
  <c r="GG862" i="39"/>
  <c r="FP862" i="39"/>
  <c r="GG878" i="39"/>
  <c r="FP878" i="39"/>
  <c r="GG894" i="39"/>
  <c r="FP894" i="39"/>
  <c r="GG910" i="39"/>
  <c r="FP910" i="39"/>
  <c r="GG928" i="39"/>
  <c r="FP928" i="39"/>
  <c r="FP967" i="39"/>
  <c r="GG967" i="39"/>
  <c r="FP927" i="39"/>
  <c r="GG927" i="39"/>
  <c r="GG946" i="39"/>
  <c r="FP946" i="39"/>
  <c r="GG957" i="39"/>
  <c r="FP957" i="39"/>
  <c r="FP974" i="39"/>
  <c r="GG974" i="39"/>
  <c r="FP975" i="39"/>
  <c r="GG975" i="39"/>
  <c r="FP947" i="39"/>
  <c r="GG947" i="39"/>
  <c r="FP962" i="39"/>
  <c r="GG962" i="39"/>
  <c r="GG990" i="39"/>
  <c r="FP990" i="39"/>
  <c r="FP973" i="39"/>
  <c r="GG973" i="39"/>
  <c r="GG996" i="39"/>
  <c r="FP996" i="39"/>
  <c r="FP977" i="39"/>
  <c r="GG977" i="39"/>
  <c r="FP980" i="39"/>
  <c r="GG980" i="39"/>
  <c r="FP993" i="39"/>
  <c r="GG993" i="39"/>
  <c r="FP989" i="39"/>
  <c r="GG989" i="39"/>
  <c r="FY164" i="39"/>
  <c r="CF164" i="39"/>
  <c r="FY188" i="39"/>
  <c r="AY188" i="39" s="1"/>
  <c r="CF188" i="39"/>
  <c r="FY212" i="39"/>
  <c r="CF212" i="39"/>
  <c r="FY238" i="39"/>
  <c r="AY238" i="39" s="1"/>
  <c r="CF238" i="39"/>
  <c r="FY258" i="39"/>
  <c r="CF258" i="39"/>
  <c r="FY284" i="39"/>
  <c r="CF284" i="39"/>
  <c r="FY308" i="39"/>
  <c r="AY308" i="39" s="1"/>
  <c r="CF308" i="39"/>
  <c r="FY348" i="39"/>
  <c r="CF348" i="39"/>
  <c r="FY115" i="39"/>
  <c r="R115" i="39" s="1"/>
  <c r="CF115" i="39"/>
  <c r="FY143" i="39"/>
  <c r="CF143" i="39"/>
  <c r="FY155" i="39"/>
  <c r="CF155" i="39"/>
  <c r="FY171" i="39"/>
  <c r="CF171" i="39"/>
  <c r="FY187" i="39"/>
  <c r="CF187" i="39"/>
  <c r="FY205" i="39"/>
  <c r="CF205" i="39"/>
  <c r="FY223" i="39"/>
  <c r="CF223" i="39"/>
  <c r="CF251" i="39"/>
  <c r="FY251" i="39"/>
  <c r="FY271" i="39"/>
  <c r="CF271" i="39"/>
  <c r="FY283" i="39"/>
  <c r="CF283" i="39"/>
  <c r="FY299" i="39"/>
  <c r="CF299" i="39"/>
  <c r="FY315" i="39"/>
  <c r="CF315" i="39"/>
  <c r="FY343" i="39"/>
  <c r="CF343" i="39"/>
  <c r="FY130" i="39"/>
  <c r="CF130" i="39"/>
  <c r="GI130" i="39"/>
  <c r="GJ130" i="39" s="1"/>
  <c r="F130" i="39" s="1"/>
  <c r="FY160" i="39"/>
  <c r="CF160" i="39"/>
  <c r="GI160" i="39"/>
  <c r="GJ160" i="39" s="1"/>
  <c r="F160" i="39" s="1"/>
  <c r="FY192" i="39"/>
  <c r="CF192" i="39"/>
  <c r="GI192" i="39"/>
  <c r="GJ192" i="39" s="1"/>
  <c r="F192" i="39" s="1"/>
  <c r="FY210" i="39"/>
  <c r="CF210" i="39"/>
  <c r="GI210" i="39"/>
  <c r="GJ210" i="39" s="1"/>
  <c r="F210" i="39" s="1"/>
  <c r="FY222" i="39"/>
  <c r="CF222" i="39"/>
  <c r="GI222" i="39"/>
  <c r="GJ222" i="39" s="1"/>
  <c r="F222" i="39" s="1"/>
  <c r="FY236" i="39"/>
  <c r="CF236" i="39"/>
  <c r="FY250" i="39"/>
  <c r="R250" i="39" s="1"/>
  <c r="CF250" i="39"/>
  <c r="FY280" i="39"/>
  <c r="CF280" i="39"/>
  <c r="FY292" i="39"/>
  <c r="R292" i="39" s="1"/>
  <c r="CF292" i="39"/>
  <c r="FY312" i="39"/>
  <c r="R312" i="39" s="1"/>
  <c r="CF312" i="39"/>
  <c r="FY330" i="39"/>
  <c r="CF330" i="39"/>
  <c r="FY342" i="39"/>
  <c r="R342" i="39" s="1"/>
  <c r="CF342" i="39"/>
  <c r="FY471" i="39"/>
  <c r="CF471" i="39"/>
  <c r="FY599" i="39"/>
  <c r="CF599" i="39"/>
  <c r="FY406" i="39"/>
  <c r="CF406" i="39"/>
  <c r="FY628" i="39"/>
  <c r="CF628" i="39"/>
  <c r="CF401" i="39"/>
  <c r="FY401" i="39"/>
  <c r="FY567" i="39"/>
  <c r="CF567" i="39"/>
  <c r="FY374" i="39"/>
  <c r="CF374" i="39"/>
  <c r="FY438" i="39"/>
  <c r="CF438" i="39"/>
  <c r="FY638" i="39"/>
  <c r="CF638" i="39"/>
  <c r="FY362" i="39"/>
  <c r="CF362" i="39"/>
  <c r="FY378" i="39"/>
  <c r="CF378" i="39"/>
  <c r="FY394" i="39"/>
  <c r="CF394" i="39"/>
  <c r="FY410" i="39"/>
  <c r="CF410" i="39"/>
  <c r="FY426" i="39"/>
  <c r="CF426" i="39"/>
  <c r="FY442" i="39"/>
  <c r="CF442" i="39"/>
  <c r="FY483" i="39"/>
  <c r="CF483" i="39"/>
  <c r="FY547" i="39"/>
  <c r="CF547" i="39"/>
  <c r="CF703" i="39"/>
  <c r="FY703" i="39"/>
  <c r="FY366" i="39"/>
  <c r="CF366" i="39"/>
  <c r="FY382" i="39"/>
  <c r="CF382" i="39"/>
  <c r="FY398" i="39"/>
  <c r="CF398" i="39"/>
  <c r="FY414" i="39"/>
  <c r="CF414" i="39"/>
  <c r="FY430" i="39"/>
  <c r="CF430" i="39"/>
  <c r="CF446" i="39"/>
  <c r="FY446" i="39"/>
  <c r="FY495" i="39"/>
  <c r="CF495" i="39"/>
  <c r="FY559" i="39"/>
  <c r="CF559" i="39"/>
  <c r="FY354" i="39"/>
  <c r="CF354" i="39"/>
  <c r="FY370" i="39"/>
  <c r="AY370" i="39" s="1"/>
  <c r="CF370" i="39"/>
  <c r="FY386" i="39"/>
  <c r="CF386" i="39"/>
  <c r="FY402" i="39"/>
  <c r="CF402" i="39"/>
  <c r="FY418" i="39"/>
  <c r="CF418" i="39"/>
  <c r="FY434" i="39"/>
  <c r="CF434" i="39"/>
  <c r="FY451" i="39"/>
  <c r="AY451" i="39" s="1"/>
  <c r="CF451" i="39"/>
  <c r="FY507" i="39"/>
  <c r="CF507" i="39"/>
  <c r="FY571" i="39"/>
  <c r="CF571" i="39"/>
  <c r="FY458" i="39"/>
  <c r="CF458" i="39"/>
  <c r="FY474" i="39"/>
  <c r="CF474" i="39"/>
  <c r="FY490" i="39"/>
  <c r="CF490" i="39"/>
  <c r="FY506" i="39"/>
  <c r="CF506" i="39"/>
  <c r="FY522" i="39"/>
  <c r="CF522" i="39"/>
  <c r="FY538" i="39"/>
  <c r="CF538" i="39"/>
  <c r="FY554" i="39"/>
  <c r="CF554" i="39"/>
  <c r="FY570" i="39"/>
  <c r="CF570" i="39"/>
  <c r="FY586" i="39"/>
  <c r="CF586" i="39"/>
  <c r="FY602" i="39"/>
  <c r="CF602" i="39"/>
  <c r="CF644" i="39"/>
  <c r="FY644" i="39"/>
  <c r="CF714" i="39"/>
  <c r="FY714" i="39"/>
  <c r="FY443" i="39"/>
  <c r="CF443" i="39"/>
  <c r="FY457" i="39"/>
  <c r="BU457" i="39" s="1"/>
  <c r="CF457" i="39"/>
  <c r="FY473" i="39"/>
  <c r="CF473" i="39"/>
  <c r="FY489" i="39"/>
  <c r="BU489" i="39" s="1"/>
  <c r="CF489" i="39"/>
  <c r="FY505" i="39"/>
  <c r="CF505" i="39"/>
  <c r="FY521" i="39"/>
  <c r="CF521" i="39"/>
  <c r="FY537" i="39"/>
  <c r="CF537" i="39"/>
  <c r="FY553" i="39"/>
  <c r="AY553" i="39" s="1"/>
  <c r="CF553" i="39"/>
  <c r="FY569" i="39"/>
  <c r="CF569" i="39"/>
  <c r="FY585" i="39"/>
  <c r="CF585" i="39"/>
  <c r="FY601" i="39"/>
  <c r="CF601" i="39"/>
  <c r="FY617" i="39"/>
  <c r="CF617" i="39"/>
  <c r="FY456" i="39"/>
  <c r="CF456" i="39"/>
  <c r="FY472" i="39"/>
  <c r="CF472" i="39"/>
  <c r="FY488" i="39"/>
  <c r="CF488" i="39"/>
  <c r="FY504" i="39"/>
  <c r="AY504" i="39" s="1"/>
  <c r="CF504" i="39"/>
  <c r="FY520" i="39"/>
  <c r="CF520" i="39"/>
  <c r="FY536" i="39"/>
  <c r="CF536" i="39"/>
  <c r="FY552" i="39"/>
  <c r="CF552" i="39"/>
  <c r="FY568" i="39"/>
  <c r="CF568" i="39"/>
  <c r="FY584" i="39"/>
  <c r="CF584" i="39"/>
  <c r="FY600" i="39"/>
  <c r="CF600" i="39"/>
  <c r="FY616" i="39"/>
  <c r="CF616" i="39"/>
  <c r="CF692" i="39"/>
  <c r="FY692" i="39"/>
  <c r="CF611" i="39"/>
  <c r="FY611" i="39"/>
  <c r="FY627" i="39"/>
  <c r="AY627" i="39" s="1"/>
  <c r="CF627" i="39"/>
  <c r="FY648" i="39"/>
  <c r="CF648" i="39"/>
  <c r="FY670" i="39"/>
  <c r="CF670" i="39"/>
  <c r="CF700" i="39"/>
  <c r="FY700" i="39"/>
  <c r="CF742" i="39"/>
  <c r="FY742" i="39"/>
  <c r="CF794" i="39"/>
  <c r="FY794" i="39"/>
  <c r="FY626" i="39"/>
  <c r="CF626" i="39"/>
  <c r="FY646" i="39"/>
  <c r="CF646" i="39"/>
  <c r="FY669" i="39"/>
  <c r="CF669" i="39"/>
  <c r="CF707" i="39"/>
  <c r="FY707" i="39"/>
  <c r="FY757" i="39"/>
  <c r="CF757" i="39"/>
  <c r="CF876" i="39"/>
  <c r="FY876" i="39"/>
  <c r="FY634" i="39"/>
  <c r="CF634" i="39"/>
  <c r="FY656" i="39"/>
  <c r="CF656" i="39"/>
  <c r="FY685" i="39"/>
  <c r="CF685" i="39"/>
  <c r="CF723" i="39"/>
  <c r="FY723" i="39"/>
  <c r="CF784" i="39"/>
  <c r="FY784" i="39"/>
  <c r="FY677" i="39"/>
  <c r="CF677" i="39"/>
  <c r="CF696" i="39"/>
  <c r="FY696" i="39"/>
  <c r="CF711" i="39"/>
  <c r="FY711" i="39"/>
  <c r="CF726" i="39"/>
  <c r="FY726" i="39"/>
  <c r="FY741" i="39"/>
  <c r="CF741" i="39"/>
  <c r="CF760" i="39"/>
  <c r="FY760" i="39"/>
  <c r="CF775" i="39"/>
  <c r="FY775" i="39"/>
  <c r="FY789" i="39"/>
  <c r="CF789" i="39"/>
  <c r="CF826" i="39"/>
  <c r="FY826" i="39"/>
  <c r="FY635" i="39"/>
  <c r="CF635" i="39"/>
  <c r="FY651" i="39"/>
  <c r="CF651" i="39"/>
  <c r="FY667" i="39"/>
  <c r="CF667" i="39"/>
  <c r="CF682" i="39"/>
  <c r="FY682" i="39"/>
  <c r="FY697" i="39"/>
  <c r="CF697" i="39"/>
  <c r="CF716" i="39"/>
  <c r="FY716" i="39"/>
  <c r="CF731" i="39"/>
  <c r="FY731" i="39"/>
  <c r="CF746" i="39"/>
  <c r="FY746" i="39"/>
  <c r="CF761" i="39"/>
  <c r="FY761" i="39"/>
  <c r="FY781" i="39"/>
  <c r="CF781" i="39"/>
  <c r="CF809" i="39"/>
  <c r="FY809" i="39"/>
  <c r="CF971" i="39"/>
  <c r="FY971" i="39"/>
  <c r="CF738" i="39"/>
  <c r="FY738" i="39"/>
  <c r="CF753" i="39"/>
  <c r="FY753" i="39"/>
  <c r="CF772" i="39"/>
  <c r="FY772" i="39"/>
  <c r="CF795" i="39"/>
  <c r="FY795" i="39"/>
  <c r="CF881" i="39"/>
  <c r="FY881" i="39"/>
  <c r="CF793" i="39"/>
  <c r="FY793" i="39"/>
  <c r="CF812" i="39"/>
  <c r="FY812" i="39"/>
  <c r="CF830" i="39"/>
  <c r="FY830" i="39"/>
  <c r="CF859" i="39"/>
  <c r="FY859" i="39"/>
  <c r="CF896" i="39"/>
  <c r="FY896" i="39"/>
  <c r="CF796" i="39"/>
  <c r="FY796" i="39"/>
  <c r="CF811" i="39"/>
  <c r="FY811" i="39"/>
  <c r="CF834" i="39"/>
  <c r="FY834" i="39"/>
  <c r="CF865" i="39"/>
  <c r="FY865" i="39"/>
  <c r="CF913" i="39"/>
  <c r="FY913" i="39"/>
  <c r="CF975" i="39"/>
  <c r="FY975" i="39"/>
  <c r="CF833" i="39"/>
  <c r="FY833" i="39"/>
  <c r="CF875" i="39"/>
  <c r="FY875" i="39"/>
  <c r="CF928" i="39"/>
  <c r="FY928" i="39"/>
  <c r="FY831" i="39"/>
  <c r="CF831" i="39"/>
  <c r="CF848" i="39"/>
  <c r="FY848" i="39"/>
  <c r="FY863" i="39"/>
  <c r="CF863" i="39"/>
  <c r="CF884" i="39"/>
  <c r="FY884" i="39"/>
  <c r="FY909" i="39"/>
  <c r="CF909" i="39"/>
  <c r="FY965" i="39"/>
  <c r="CF965" i="39"/>
  <c r="FY853" i="39"/>
  <c r="CF853" i="39"/>
  <c r="CF872" i="39"/>
  <c r="FY872" i="39"/>
  <c r="FY893" i="39"/>
  <c r="CF893" i="39"/>
  <c r="CF922" i="39"/>
  <c r="FY922" i="39"/>
  <c r="CF907" i="39"/>
  <c r="FY907" i="39"/>
  <c r="FY921" i="39"/>
  <c r="CF921" i="39"/>
  <c r="CF944" i="39"/>
  <c r="FY944" i="39"/>
  <c r="CF870" i="39"/>
  <c r="FY870" i="39"/>
  <c r="CF886" i="39"/>
  <c r="FY886" i="39"/>
  <c r="CF902" i="39"/>
  <c r="FY902" i="39"/>
  <c r="CF920" i="39"/>
  <c r="FY920" i="39"/>
  <c r="CF959" i="39"/>
  <c r="FY959" i="39"/>
  <c r="CF923" i="39"/>
  <c r="FY923" i="39"/>
  <c r="FY943" i="39"/>
  <c r="CF943" i="39"/>
  <c r="CF940" i="39"/>
  <c r="FY940" i="39"/>
  <c r="CF955" i="39"/>
  <c r="FY955" i="39"/>
  <c r="CF963" i="39"/>
  <c r="FY963" i="39"/>
  <c r="CF934" i="39"/>
  <c r="FY934" i="39"/>
  <c r="CF952" i="39"/>
  <c r="FY952" i="39"/>
  <c r="CF966" i="39"/>
  <c r="FY966" i="39"/>
  <c r="CF1000" i="39"/>
  <c r="FY1000" i="39"/>
  <c r="CF984" i="39"/>
  <c r="FY984" i="39"/>
  <c r="CF972" i="39"/>
  <c r="FY972" i="39"/>
  <c r="CF992" i="39"/>
  <c r="FY992" i="39"/>
  <c r="CF986" i="39"/>
  <c r="FY986" i="39"/>
  <c r="CF983" i="39"/>
  <c r="FY983" i="39"/>
  <c r="CF997" i="39"/>
  <c r="FY997" i="39"/>
  <c r="FV183" i="39"/>
  <c r="R183" i="39" s="1"/>
  <c r="AY183" i="39"/>
  <c r="FV195" i="39"/>
  <c r="R195" i="39" s="1"/>
  <c r="AY195" i="39"/>
  <c r="FV217" i="39"/>
  <c r="AY217" i="39"/>
  <c r="FV245" i="39"/>
  <c r="R245" i="39" s="1"/>
  <c r="AY245" i="39"/>
  <c r="FV269" i="39"/>
  <c r="R269" i="39" s="1"/>
  <c r="AY269" i="39"/>
  <c r="FV297" i="39"/>
  <c r="R297" i="39" s="1"/>
  <c r="AY297" i="39"/>
  <c r="FV321" i="39"/>
  <c r="R321" i="39" s="1"/>
  <c r="AY321" i="39"/>
  <c r="FV407" i="39"/>
  <c r="AY98" i="39"/>
  <c r="FV98" i="39"/>
  <c r="BU98" i="39" s="1"/>
  <c r="GI98" i="39"/>
  <c r="GJ98" i="39" s="1"/>
  <c r="F98" i="39" s="1"/>
  <c r="FV124" i="39"/>
  <c r="AY124" i="39"/>
  <c r="FV180" i="39"/>
  <c r="R180" i="39" s="1"/>
  <c r="FV198" i="39"/>
  <c r="AY198" i="39"/>
  <c r="GI198" i="39"/>
  <c r="GJ198" i="39" s="1"/>
  <c r="F198" i="39" s="1"/>
  <c r="AY230" i="39"/>
  <c r="FV230" i="39"/>
  <c r="GI230" i="39"/>
  <c r="GJ230" i="39" s="1"/>
  <c r="F230" i="39" s="1"/>
  <c r="FV252" i="39"/>
  <c r="R252" i="39" s="1"/>
  <c r="FV266" i="39"/>
  <c r="AY266" i="39" s="1"/>
  <c r="FV296" i="39"/>
  <c r="AY296" i="39" s="1"/>
  <c r="FV316" i="39"/>
  <c r="R316" i="39" s="1"/>
  <c r="AY316" i="39"/>
  <c r="FV143" i="39"/>
  <c r="AY143" i="39"/>
  <c r="FV155" i="39"/>
  <c r="R155" i="39" s="1"/>
  <c r="FV171" i="39"/>
  <c r="AY171" i="39"/>
  <c r="FV187" i="39"/>
  <c r="FV205" i="39"/>
  <c r="AY205" i="39"/>
  <c r="FV223" i="39"/>
  <c r="R223" i="39" s="1"/>
  <c r="FV251" i="39"/>
  <c r="R251" i="39" s="1"/>
  <c r="AY251" i="39"/>
  <c r="FV271" i="39"/>
  <c r="AY271" i="39"/>
  <c r="FV283" i="39"/>
  <c r="AY283" i="39"/>
  <c r="FV299" i="39"/>
  <c r="FV315" i="39"/>
  <c r="R315" i="39" s="1"/>
  <c r="AY315" i="39"/>
  <c r="FV343" i="39"/>
  <c r="R343" i="39" s="1"/>
  <c r="FV484" i="39"/>
  <c r="AY484" i="39"/>
  <c r="FV429" i="39"/>
  <c r="AY429" i="39" s="1"/>
  <c r="AY402" i="39"/>
  <c r="FV402" i="39"/>
  <c r="BU402" i="39" s="1"/>
  <c r="FV596" i="39"/>
  <c r="FV397" i="39"/>
  <c r="AY397" i="39"/>
  <c r="FV516" i="39"/>
  <c r="FV412" i="39"/>
  <c r="AY412" i="39"/>
  <c r="FV500" i="39"/>
  <c r="AY500" i="39"/>
  <c r="FV358" i="39"/>
  <c r="FV374" i="39"/>
  <c r="R374" i="39" s="1"/>
  <c r="AY374" i="39"/>
  <c r="FV390" i="39"/>
  <c r="AY390" i="39"/>
  <c r="FV406" i="39"/>
  <c r="BU406" i="39" s="1"/>
  <c r="AY406" i="39"/>
  <c r="FV422" i="39"/>
  <c r="AY422" i="39"/>
  <c r="FV438" i="39"/>
  <c r="BU438" i="39" s="1"/>
  <c r="AY438" i="39"/>
  <c r="FV480" i="39"/>
  <c r="AY480" i="39"/>
  <c r="FV544" i="39"/>
  <c r="FV614" i="39"/>
  <c r="AY614" i="39" s="1"/>
  <c r="FV356" i="39"/>
  <c r="AY356" i="39" s="1"/>
  <c r="FV372" i="39"/>
  <c r="AY372" i="39" s="1"/>
  <c r="FV388" i="39"/>
  <c r="BU388" i="39" s="1"/>
  <c r="AY388" i="39"/>
  <c r="FV404" i="39"/>
  <c r="BU404" i="39" s="1"/>
  <c r="AY404" i="39"/>
  <c r="AY420" i="39"/>
  <c r="FV420" i="39"/>
  <c r="FV436" i="39"/>
  <c r="AY436" i="39" s="1"/>
  <c r="FV449" i="39"/>
  <c r="AY449" i="39"/>
  <c r="FV492" i="39"/>
  <c r="AY492" i="39"/>
  <c r="FV556" i="39"/>
  <c r="AY556" i="39"/>
  <c r="FV618" i="39"/>
  <c r="BU618" i="39" s="1"/>
  <c r="AY618" i="39"/>
  <c r="FV361" i="39"/>
  <c r="AY361" i="39"/>
  <c r="FV377" i="39"/>
  <c r="AY377" i="39" s="1"/>
  <c r="FV393" i="39"/>
  <c r="AY393" i="39"/>
  <c r="FV409" i="39"/>
  <c r="AY409" i="39" s="1"/>
  <c r="FV425" i="39"/>
  <c r="AY425" i="39"/>
  <c r="FV441" i="39"/>
  <c r="AY441" i="39"/>
  <c r="FV472" i="39"/>
  <c r="AY472" i="39"/>
  <c r="FV536" i="39"/>
  <c r="AY536" i="39"/>
  <c r="FV600" i="39"/>
  <c r="FV467" i="39"/>
  <c r="R467" i="39" s="1"/>
  <c r="AY467" i="39"/>
  <c r="FV483" i="39"/>
  <c r="BU483" i="39" s="1"/>
  <c r="AY483" i="39"/>
  <c r="FV499" i="39"/>
  <c r="FV515" i="39"/>
  <c r="BU515" i="39" s="1"/>
  <c r="AY515" i="39"/>
  <c r="FV531" i="39"/>
  <c r="AY531" i="39"/>
  <c r="FV547" i="39"/>
  <c r="AY547" i="39"/>
  <c r="FV563" i="39"/>
  <c r="AY579" i="39"/>
  <c r="FV579" i="39"/>
  <c r="FV595" i="39"/>
  <c r="AY595" i="39" s="1"/>
  <c r="FV613" i="39"/>
  <c r="AY613" i="39" s="1"/>
  <c r="FV670" i="39"/>
  <c r="AY670" i="39"/>
  <c r="AY444" i="39"/>
  <c r="FV444" i="39"/>
  <c r="FV458" i="39"/>
  <c r="AY458" i="39"/>
  <c r="FV474" i="39"/>
  <c r="AY474" i="39"/>
  <c r="FV490" i="39"/>
  <c r="AY490" i="39"/>
  <c r="FV506" i="39"/>
  <c r="FV522" i="39"/>
  <c r="AY522" i="39"/>
  <c r="FV538" i="39"/>
  <c r="AY538" i="39"/>
  <c r="FV554" i="39"/>
  <c r="AY554" i="39" s="1"/>
  <c r="AY570" i="39"/>
  <c r="FV570" i="39"/>
  <c r="FV586" i="39"/>
  <c r="AY586" i="39" s="1"/>
  <c r="FV602" i="39"/>
  <c r="AY602" i="39" s="1"/>
  <c r="AY679" i="39"/>
  <c r="FV679" i="39"/>
  <c r="AY743" i="39"/>
  <c r="FV743" i="39"/>
  <c r="FV465" i="39"/>
  <c r="AY465" i="39"/>
  <c r="FV481" i="39"/>
  <c r="AY481" i="39"/>
  <c r="FV497" i="39"/>
  <c r="AY497" i="39"/>
  <c r="FV513" i="39"/>
  <c r="FV529" i="39"/>
  <c r="AY529" i="39"/>
  <c r="FV545" i="39"/>
  <c r="AY545" i="39"/>
  <c r="FV561" i="39"/>
  <c r="AY561" i="39"/>
  <c r="FV577" i="39"/>
  <c r="AY577" i="39"/>
  <c r="FV593" i="39"/>
  <c r="AY593" i="39"/>
  <c r="FV610" i="39"/>
  <c r="AY610" i="39"/>
  <c r="FV662" i="39"/>
  <c r="AY662" i="39"/>
  <c r="FV616" i="39"/>
  <c r="FV632" i="39"/>
  <c r="AY632" i="39"/>
  <c r="FV650" i="39"/>
  <c r="AY650" i="39" s="1"/>
  <c r="AY675" i="39"/>
  <c r="FV675" i="39"/>
  <c r="AY705" i="39"/>
  <c r="FV705" i="39"/>
  <c r="AY758" i="39"/>
  <c r="FV758" i="39"/>
  <c r="FV619" i="39"/>
  <c r="AY619" i="39" s="1"/>
  <c r="FV633" i="39"/>
  <c r="R633" i="39" s="1"/>
  <c r="AY633" i="39"/>
  <c r="FV654" i="39"/>
  <c r="AY654" i="39"/>
  <c r="AY674" i="39"/>
  <c r="FV674" i="39"/>
  <c r="AY715" i="39"/>
  <c r="FV715" i="39"/>
  <c r="AY772" i="39"/>
  <c r="FV772" i="39"/>
  <c r="FV622" i="39"/>
  <c r="AY622" i="39" s="1"/>
  <c r="FV642" i="39"/>
  <c r="AY642" i="39"/>
  <c r="FV663" i="39"/>
  <c r="AY663" i="39" s="1"/>
  <c r="AY690" i="39"/>
  <c r="FV690" i="39"/>
  <c r="AY728" i="39"/>
  <c r="FV728" i="39"/>
  <c r="AY789" i="39"/>
  <c r="FV789" i="39"/>
  <c r="AY673" i="39"/>
  <c r="FV673" i="39"/>
  <c r="AY692" i="39"/>
  <c r="FV692" i="39"/>
  <c r="AY707" i="39"/>
  <c r="FV707" i="39"/>
  <c r="AY722" i="39"/>
  <c r="FV722" i="39"/>
  <c r="AY737" i="39"/>
  <c r="FV737" i="39"/>
  <c r="AY756" i="39"/>
  <c r="FV756" i="39"/>
  <c r="AY771" i="39"/>
  <c r="FV771" i="39"/>
  <c r="AY785" i="39"/>
  <c r="FV785" i="39"/>
  <c r="FV815" i="39"/>
  <c r="AY815" i="39"/>
  <c r="AY857" i="39"/>
  <c r="FV857" i="39"/>
  <c r="FV644" i="39"/>
  <c r="FV660" i="39"/>
  <c r="AY676" i="39"/>
  <c r="FV676" i="39"/>
  <c r="AY691" i="39"/>
  <c r="FV691" i="39"/>
  <c r="AY706" i="39"/>
  <c r="FV706" i="39"/>
  <c r="AY721" i="39"/>
  <c r="FV721" i="39"/>
  <c r="AY740" i="39"/>
  <c r="FV740" i="39"/>
  <c r="AY755" i="39"/>
  <c r="FV755" i="39"/>
  <c r="AY770" i="39"/>
  <c r="FV770" i="39"/>
  <c r="AY795" i="39"/>
  <c r="FV795" i="39"/>
  <c r="AY842" i="39"/>
  <c r="FV842" i="39"/>
  <c r="AY725" i="39"/>
  <c r="FV725" i="39"/>
  <c r="AY744" i="39"/>
  <c r="FV744" i="39"/>
  <c r="AY759" i="39"/>
  <c r="FV759" i="39"/>
  <c r="AY774" i="39"/>
  <c r="FV774" i="39"/>
  <c r="AY811" i="39"/>
  <c r="FV811" i="39"/>
  <c r="AY884" i="39"/>
  <c r="FV884" i="39"/>
  <c r="AY792" i="39"/>
  <c r="FV792" i="39"/>
  <c r="AY807" i="39"/>
  <c r="FV807" i="39"/>
  <c r="AY819" i="39"/>
  <c r="FV819" i="39"/>
  <c r="AY841" i="39"/>
  <c r="FV841" i="39"/>
  <c r="AY877" i="39"/>
  <c r="FV877" i="39"/>
  <c r="AY955" i="39"/>
  <c r="FV955" i="39"/>
  <c r="AY801" i="39"/>
  <c r="FV801" i="39"/>
  <c r="AY824" i="39"/>
  <c r="FV824" i="39"/>
  <c r="FV847" i="39"/>
  <c r="AY847" i="39"/>
  <c r="AY878" i="39"/>
  <c r="FV878" i="39"/>
  <c r="AY968" i="39"/>
  <c r="FV968" i="39"/>
  <c r="AY835" i="39"/>
  <c r="FV835" i="39"/>
  <c r="AY888" i="39"/>
  <c r="FV888" i="39"/>
  <c r="AY828" i="39"/>
  <c r="FV828" i="39"/>
  <c r="AY844" i="39"/>
  <c r="FV844" i="39"/>
  <c r="AY865" i="39"/>
  <c r="FV865" i="39"/>
  <c r="AY886" i="39"/>
  <c r="FV886" i="39"/>
  <c r="AY906" i="39"/>
  <c r="FV906" i="39"/>
  <c r="AY843" i="39"/>
  <c r="FV843" i="39"/>
  <c r="AY864" i="39"/>
  <c r="FV864" i="39"/>
  <c r="AY885" i="39"/>
  <c r="FV885" i="39"/>
  <c r="AY913" i="39"/>
  <c r="FV913" i="39"/>
  <c r="AY944" i="39"/>
  <c r="FV944" i="39"/>
  <c r="AY908" i="39"/>
  <c r="FV908" i="39"/>
  <c r="AY929" i="39"/>
  <c r="FV929" i="39"/>
  <c r="AY859" i="39"/>
  <c r="FV859" i="39"/>
  <c r="AY875" i="39"/>
  <c r="FV875" i="39"/>
  <c r="AY891" i="39"/>
  <c r="FV891" i="39"/>
  <c r="AY907" i="39"/>
  <c r="FV907" i="39"/>
  <c r="AY922" i="39"/>
  <c r="FV922" i="39"/>
  <c r="AY964" i="39"/>
  <c r="FV964" i="39"/>
  <c r="AY928" i="39"/>
  <c r="FV928" i="39"/>
  <c r="AY946" i="39"/>
  <c r="FV946" i="39"/>
  <c r="AY942" i="39"/>
  <c r="FV942" i="39"/>
  <c r="AY958" i="39"/>
  <c r="FV958" i="39"/>
  <c r="AY986" i="39"/>
  <c r="FV986" i="39"/>
  <c r="AY965" i="39"/>
  <c r="FV965" i="39"/>
  <c r="FV943" i="39"/>
  <c r="AY943" i="39"/>
  <c r="AY959" i="39"/>
  <c r="FV959" i="39"/>
  <c r="AY983" i="39"/>
  <c r="FV983" i="39"/>
  <c r="AY970" i="39"/>
  <c r="FV970" i="39"/>
  <c r="AY981" i="39"/>
  <c r="FV981" i="39"/>
  <c r="AY973" i="39"/>
  <c r="FV973" i="39"/>
  <c r="AY982" i="39"/>
  <c r="FV982" i="39"/>
  <c r="AY1000" i="39"/>
  <c r="FV1000" i="39"/>
  <c r="AY996" i="39"/>
  <c r="FV996" i="39"/>
  <c r="E110" i="39"/>
  <c r="BU110" i="39"/>
  <c r="R110" i="39"/>
  <c r="R88" i="39"/>
  <c r="E88" i="39"/>
  <c r="R14" i="39"/>
  <c r="E14" i="39"/>
  <c r="E166" i="39"/>
  <c r="AC166" i="39"/>
  <c r="BU80" i="39"/>
  <c r="R80" i="39"/>
  <c r="E80" i="39"/>
  <c r="AC54" i="39"/>
  <c r="E16" i="39"/>
  <c r="AC16" i="39"/>
  <c r="BU74" i="39"/>
  <c r="E74" i="39"/>
  <c r="R74" i="39"/>
  <c r="BU64" i="39"/>
  <c r="R64" i="39"/>
  <c r="E64" i="39"/>
  <c r="BU10" i="39"/>
  <c r="AY150" i="39"/>
  <c r="E150" i="39"/>
  <c r="BU72" i="39"/>
  <c r="AY14" i="39"/>
  <c r="AY32" i="39"/>
  <c r="BU82" i="39"/>
  <c r="E82" i="39"/>
  <c r="R82" i="39"/>
  <c r="AC70" i="39"/>
  <c r="E70" i="39"/>
  <c r="AY138" i="39"/>
  <c r="E138" i="39"/>
  <c r="AY206" i="39"/>
  <c r="E206" i="39"/>
  <c r="BU210" i="39"/>
  <c r="E210" i="39"/>
  <c r="R210" i="39"/>
  <c r="DW1010" i="39"/>
  <c r="DW1007" i="39"/>
  <c r="DW1008" i="39"/>
  <c r="DW1009" i="39"/>
  <c r="DW4" i="39"/>
  <c r="DV4" i="39"/>
  <c r="DX4" i="39"/>
  <c r="DW1006" i="39"/>
  <c r="DL1010" i="39"/>
  <c r="FS1004" i="39"/>
  <c r="E1021" i="39"/>
  <c r="C23" i="50" s="1"/>
  <c r="C16" i="50" s="1"/>
  <c r="BU62" i="39"/>
  <c r="AY62" i="39"/>
  <c r="E62" i="39"/>
  <c r="R62" i="39"/>
  <c r="E118" i="39"/>
  <c r="AY46" i="39"/>
  <c r="GG491" i="39"/>
  <c r="FP491" i="39"/>
  <c r="GG555" i="39"/>
  <c r="AY555" i="39" s="1"/>
  <c r="FP555" i="39"/>
  <c r="GG609" i="39"/>
  <c r="FP609" i="39"/>
  <c r="GG360" i="39"/>
  <c r="FP360" i="39"/>
  <c r="GG376" i="39"/>
  <c r="FP376" i="39"/>
  <c r="GG392" i="39"/>
  <c r="FP392" i="39"/>
  <c r="GG408" i="39"/>
  <c r="FP408" i="39"/>
  <c r="GG424" i="39"/>
  <c r="FP424" i="39"/>
  <c r="GG440" i="39"/>
  <c r="FP440" i="39"/>
  <c r="GG471" i="39"/>
  <c r="FP471" i="39"/>
  <c r="GG535" i="39"/>
  <c r="FP535" i="39"/>
  <c r="GG599" i="39"/>
  <c r="FP599" i="39"/>
  <c r="GG364" i="39"/>
  <c r="FP364" i="39"/>
  <c r="GG380" i="39"/>
  <c r="FP380" i="39"/>
  <c r="GG396" i="39"/>
  <c r="FP396" i="39"/>
  <c r="GG412" i="39"/>
  <c r="FP412" i="39"/>
  <c r="GG428" i="39"/>
  <c r="FP428" i="39"/>
  <c r="GG447" i="39"/>
  <c r="FP447" i="39"/>
  <c r="GG499" i="39"/>
  <c r="FP499" i="39"/>
  <c r="GG563" i="39"/>
  <c r="FP563" i="39"/>
  <c r="GG636" i="39"/>
  <c r="FP636" i="39"/>
  <c r="GG462" i="39"/>
  <c r="FP462" i="39"/>
  <c r="GG478" i="39"/>
  <c r="FP478" i="39"/>
  <c r="GG494" i="39"/>
  <c r="FP494" i="39"/>
  <c r="GG510" i="39"/>
  <c r="FP510" i="39"/>
  <c r="GG526" i="39"/>
  <c r="FP526" i="39"/>
  <c r="GG542" i="39"/>
  <c r="FP542" i="39"/>
  <c r="GG558" i="39"/>
  <c r="FP558" i="39"/>
  <c r="GG574" i="39"/>
  <c r="FP574" i="39"/>
  <c r="GG590" i="39"/>
  <c r="FP590" i="39"/>
  <c r="GG606" i="39"/>
  <c r="FP606" i="39"/>
  <c r="GG662" i="39"/>
  <c r="FP662" i="39"/>
  <c r="FP722" i="39"/>
  <c r="GG722" i="39"/>
  <c r="GG449" i="39"/>
  <c r="FP449" i="39"/>
  <c r="GG465" i="39"/>
  <c r="FP465" i="39"/>
  <c r="GG481" i="39"/>
  <c r="FP481" i="39"/>
  <c r="GG497" i="39"/>
  <c r="FP497" i="39"/>
  <c r="GG513" i="39"/>
  <c r="FP513" i="39"/>
  <c r="GG529" i="39"/>
  <c r="FP529" i="39"/>
  <c r="GG545" i="39"/>
  <c r="FP545" i="39"/>
  <c r="GG561" i="39"/>
  <c r="FP561" i="39"/>
  <c r="GG577" i="39"/>
  <c r="FP577" i="39"/>
  <c r="GG593" i="39"/>
  <c r="FP593" i="39"/>
  <c r="GG612" i="39"/>
  <c r="FP612" i="39"/>
  <c r="FP693" i="39"/>
  <c r="GG693" i="39"/>
  <c r="FP781" i="39"/>
  <c r="GG781" i="39"/>
  <c r="GG468" i="39"/>
  <c r="FP468" i="39"/>
  <c r="GG484" i="39"/>
  <c r="FP484" i="39"/>
  <c r="GG500" i="39"/>
  <c r="FP500" i="39"/>
  <c r="GG516" i="39"/>
  <c r="FP516" i="39"/>
  <c r="GG532" i="39"/>
  <c r="FP532" i="39"/>
  <c r="GG548" i="39"/>
  <c r="FP548" i="39"/>
  <c r="GG564" i="39"/>
  <c r="FP564" i="39"/>
  <c r="GG580" i="39"/>
  <c r="FP580" i="39"/>
  <c r="GG596" i="39"/>
  <c r="FP596" i="39"/>
  <c r="GG616" i="39"/>
  <c r="FP616" i="39"/>
  <c r="GG607" i="39"/>
  <c r="FP607" i="39"/>
  <c r="GG623" i="39"/>
  <c r="FP623" i="39"/>
  <c r="GG640" i="39"/>
  <c r="FP640" i="39"/>
  <c r="GG661" i="39"/>
  <c r="FP661" i="39"/>
  <c r="FP689" i="39"/>
  <c r="GG689" i="39"/>
  <c r="FP719" i="39"/>
  <c r="GG719" i="39"/>
  <c r="GG802" i="39"/>
  <c r="FP802" i="39"/>
  <c r="GG626" i="39"/>
  <c r="FP626" i="39"/>
  <c r="FP644" i="39"/>
  <c r="GG644" i="39"/>
  <c r="GG669" i="39"/>
  <c r="FP669" i="39"/>
  <c r="GG707" i="39"/>
  <c r="FP707" i="39"/>
  <c r="FP748" i="39"/>
  <c r="GG748" i="39"/>
  <c r="FP813" i="39"/>
  <c r="GG813" i="39"/>
  <c r="GG632" i="39"/>
  <c r="FP632" i="39"/>
  <c r="GG653" i="39"/>
  <c r="FP653" i="39"/>
  <c r="FP674" i="39"/>
  <c r="GG674" i="39"/>
  <c r="GG715" i="39"/>
  <c r="FP715" i="39"/>
  <c r="GG668" i="39"/>
  <c r="FP668" i="39"/>
  <c r="GG683" i="39"/>
  <c r="FP683" i="39"/>
  <c r="FP698" i="39"/>
  <c r="GG698" i="39"/>
  <c r="FP713" i="39"/>
  <c r="GG713" i="39"/>
  <c r="FP732" i="39"/>
  <c r="GG732" i="39"/>
  <c r="GG747" i="39"/>
  <c r="FP747" i="39"/>
  <c r="FP762" i="39"/>
  <c r="GG762" i="39"/>
  <c r="FP777" i="39"/>
  <c r="GG777" i="39"/>
  <c r="FP789" i="39"/>
  <c r="GG789" i="39"/>
  <c r="GG834" i="39"/>
  <c r="FP834" i="39"/>
  <c r="GG639" i="39"/>
  <c r="FP639" i="39"/>
  <c r="GG655" i="39"/>
  <c r="FP655" i="39"/>
  <c r="FP671" i="39"/>
  <c r="GG671" i="39"/>
  <c r="GG686" i="39"/>
  <c r="FP686" i="39"/>
  <c r="FP701" i="39"/>
  <c r="GG701" i="39"/>
  <c r="FP720" i="39"/>
  <c r="GG720" i="39"/>
  <c r="GG735" i="39"/>
  <c r="FP735" i="39"/>
  <c r="GG750" i="39"/>
  <c r="FP750" i="39"/>
  <c r="FP765" i="39"/>
  <c r="GG765" i="39"/>
  <c r="FP784" i="39"/>
  <c r="GG784" i="39"/>
  <c r="FP809" i="39"/>
  <c r="GG809" i="39"/>
  <c r="FP728" i="39"/>
  <c r="GG728" i="39"/>
  <c r="FP743" i="39"/>
  <c r="GG743" i="39"/>
  <c r="GG758" i="39"/>
  <c r="FP758" i="39"/>
  <c r="FP773" i="39"/>
  <c r="GG773" i="39"/>
  <c r="GG814" i="39"/>
  <c r="FP814" i="39"/>
  <c r="GG889" i="39"/>
  <c r="FP889" i="39"/>
  <c r="FP786" i="39"/>
  <c r="GG786" i="39"/>
  <c r="FP801" i="39"/>
  <c r="GG801" i="39"/>
  <c r="FP819" i="39"/>
  <c r="GG819" i="39"/>
  <c r="FP845" i="39"/>
  <c r="GG845" i="39"/>
  <c r="FP877" i="39"/>
  <c r="GG877" i="39"/>
  <c r="GG790" i="39"/>
  <c r="FP790" i="39"/>
  <c r="FP805" i="39"/>
  <c r="GG805" i="39"/>
  <c r="GG824" i="39"/>
  <c r="FP824" i="39"/>
  <c r="FP841" i="39"/>
  <c r="GG841" i="39"/>
  <c r="GG868" i="39"/>
  <c r="FP868" i="39"/>
  <c r="GG916" i="39"/>
  <c r="FP916" i="39"/>
  <c r="FP825" i="39"/>
  <c r="GG825" i="39"/>
  <c r="GG850" i="39"/>
  <c r="FP850" i="39"/>
  <c r="GG893" i="39"/>
  <c r="FP893" i="39"/>
  <c r="FP827" i="39"/>
  <c r="GG827" i="39"/>
  <c r="FP843" i="39"/>
  <c r="GG843" i="39"/>
  <c r="GG860" i="39"/>
  <c r="FP860" i="39"/>
  <c r="FP881" i="39"/>
  <c r="GG881" i="39"/>
  <c r="FP909" i="39"/>
  <c r="GG909" i="39"/>
  <c r="GG842" i="39"/>
  <c r="FP842" i="39"/>
  <c r="FP864" i="39"/>
  <c r="GG864" i="39"/>
  <c r="FP885" i="39"/>
  <c r="GG885" i="39"/>
  <c r="GG908" i="39"/>
  <c r="FP908" i="39"/>
  <c r="FP939" i="39"/>
  <c r="GG939" i="39"/>
  <c r="FP907" i="39"/>
  <c r="GG907" i="39"/>
  <c r="FP929" i="39"/>
  <c r="GG929" i="39"/>
  <c r="FP979" i="39"/>
  <c r="GG979" i="39"/>
  <c r="GG866" i="39"/>
  <c r="FP866" i="39"/>
  <c r="GG882" i="39"/>
  <c r="FP882" i="39"/>
  <c r="FP898" i="39"/>
  <c r="GG898" i="39"/>
  <c r="GG914" i="39"/>
  <c r="FP914" i="39"/>
  <c r="GG932" i="39"/>
  <c r="FP932" i="39"/>
  <c r="FP915" i="39"/>
  <c r="GG915" i="39"/>
  <c r="FP931" i="39"/>
  <c r="GG931" i="39"/>
  <c r="FP949" i="39"/>
  <c r="GG949" i="39"/>
  <c r="FP937" i="39"/>
  <c r="GG937" i="39"/>
  <c r="GG954" i="39"/>
  <c r="FP954" i="39"/>
  <c r="GG934" i="39"/>
  <c r="FP934" i="39"/>
  <c r="GG952" i="39"/>
  <c r="FP952" i="39"/>
  <c r="GG966" i="39"/>
  <c r="FP966" i="39"/>
  <c r="FP987" i="39"/>
  <c r="GG987" i="39"/>
  <c r="FP978" i="39"/>
  <c r="GG978" i="39"/>
  <c r="GG998" i="39"/>
  <c r="FP998" i="39"/>
  <c r="FP982" i="39"/>
  <c r="GG982" i="39"/>
  <c r="FP981" i="39"/>
  <c r="GG981" i="39"/>
  <c r="FP999" i="39"/>
  <c r="GG999" i="39"/>
  <c r="FP995" i="39"/>
  <c r="GG995" i="39"/>
  <c r="FY176" i="39"/>
  <c r="AC176" i="39" s="1"/>
  <c r="CF176" i="39"/>
  <c r="FY194" i="39"/>
  <c r="E194" i="39" s="1"/>
  <c r="CF194" i="39"/>
  <c r="FY216" i="39"/>
  <c r="CF216" i="39"/>
  <c r="FY244" i="39"/>
  <c r="CF244" i="39"/>
  <c r="FY264" i="39"/>
  <c r="CF264" i="39"/>
  <c r="FY290" i="39"/>
  <c r="CF290" i="39"/>
  <c r="FY310" i="39"/>
  <c r="CF310" i="39"/>
  <c r="FY369" i="39"/>
  <c r="AY369" i="39" s="1"/>
  <c r="CF369" i="39"/>
  <c r="FY117" i="39"/>
  <c r="R117" i="39" s="1"/>
  <c r="CF117" i="39"/>
  <c r="CF147" i="39"/>
  <c r="FY147" i="39"/>
  <c r="FY161" i="39"/>
  <c r="CF161" i="39"/>
  <c r="FY173" i="39"/>
  <c r="CF173" i="39"/>
  <c r="FY193" i="39"/>
  <c r="CF193" i="39"/>
  <c r="FY207" i="39"/>
  <c r="CF207" i="39"/>
  <c r="FY229" i="39"/>
  <c r="CF229" i="39"/>
  <c r="FY257" i="39"/>
  <c r="CF257" i="39"/>
  <c r="FY273" i="39"/>
  <c r="CF273" i="39"/>
  <c r="FY289" i="39"/>
  <c r="CF289" i="39"/>
  <c r="FY305" i="39"/>
  <c r="CF305" i="39"/>
  <c r="FY327" i="39"/>
  <c r="CF327" i="39"/>
  <c r="FY345" i="39"/>
  <c r="CF345" i="39"/>
  <c r="FY142" i="39"/>
  <c r="CF142" i="39"/>
  <c r="GI142" i="39"/>
  <c r="GJ142" i="39" s="1"/>
  <c r="F142" i="39" s="1"/>
  <c r="FY168" i="39"/>
  <c r="AY168" i="39" s="1"/>
  <c r="CF168" i="39"/>
  <c r="GI168" i="39"/>
  <c r="GJ168" i="39" s="1"/>
  <c r="F168" i="39" s="1"/>
  <c r="FY196" i="39"/>
  <c r="CF196" i="39"/>
  <c r="FY214" i="39"/>
  <c r="CF214" i="39"/>
  <c r="GI214" i="39"/>
  <c r="GJ214" i="39" s="1"/>
  <c r="F214" i="39" s="1"/>
  <c r="FY226" i="39"/>
  <c r="CF226" i="39"/>
  <c r="GI226" i="39"/>
  <c r="GJ226" i="39" s="1"/>
  <c r="F226" i="39" s="1"/>
  <c r="FY242" i="39"/>
  <c r="R242" i="39" s="1"/>
  <c r="CF242" i="39"/>
  <c r="FY256" i="39"/>
  <c r="CF256" i="39"/>
  <c r="FY282" i="39"/>
  <c r="CF282" i="39"/>
  <c r="FY298" i="39"/>
  <c r="R298" i="39" s="1"/>
  <c r="CF298" i="39"/>
  <c r="FY318" i="39"/>
  <c r="R318" i="39" s="1"/>
  <c r="CF318" i="39"/>
  <c r="FY334" i="39"/>
  <c r="CF334" i="39"/>
  <c r="FY535" i="39"/>
  <c r="CF535" i="39"/>
  <c r="FY390" i="39"/>
  <c r="CF390" i="39"/>
  <c r="FY363" i="39"/>
  <c r="CF363" i="39"/>
  <c r="FY427" i="39"/>
  <c r="CF427" i="39"/>
  <c r="FY358" i="39"/>
  <c r="AY358" i="39" s="1"/>
  <c r="CF358" i="39"/>
  <c r="FY422" i="39"/>
  <c r="CF422" i="39"/>
  <c r="CF684" i="39"/>
  <c r="FY684" i="39"/>
  <c r="FY395" i="39"/>
  <c r="CF395" i="39"/>
  <c r="FY487" i="39"/>
  <c r="CF487" i="39"/>
  <c r="FY351" i="39"/>
  <c r="CF351" i="39"/>
  <c r="FY367" i="39"/>
  <c r="CF367" i="39"/>
  <c r="FY383" i="39"/>
  <c r="CF383" i="39"/>
  <c r="FY399" i="39"/>
  <c r="CF399" i="39"/>
  <c r="FY415" i="39"/>
  <c r="CF415" i="39"/>
  <c r="FY431" i="39"/>
  <c r="CF431" i="39"/>
  <c r="FY447" i="39"/>
  <c r="CF447" i="39"/>
  <c r="FY499" i="39"/>
  <c r="AY499" i="39" s="1"/>
  <c r="CF499" i="39"/>
  <c r="FY563" i="39"/>
  <c r="CF563" i="39"/>
  <c r="FY355" i="39"/>
  <c r="CF355" i="39"/>
  <c r="FY371" i="39"/>
  <c r="CF371" i="39"/>
  <c r="FY387" i="39"/>
  <c r="CF387" i="39"/>
  <c r="FY403" i="39"/>
  <c r="CF403" i="39"/>
  <c r="FY419" i="39"/>
  <c r="CF419" i="39"/>
  <c r="FY435" i="39"/>
  <c r="AY435" i="39" s="1"/>
  <c r="CF435" i="39"/>
  <c r="FY452" i="39"/>
  <c r="AY452" i="39" s="1"/>
  <c r="CF452" i="39"/>
  <c r="FY511" i="39"/>
  <c r="CF511" i="39"/>
  <c r="FY575" i="39"/>
  <c r="CF575" i="39"/>
  <c r="FY359" i="39"/>
  <c r="CF359" i="39"/>
  <c r="FY375" i="39"/>
  <c r="CF375" i="39"/>
  <c r="FY391" i="39"/>
  <c r="CF391" i="39"/>
  <c r="FY407" i="39"/>
  <c r="CF407" i="39"/>
  <c r="CF423" i="39"/>
  <c r="FY423" i="39"/>
  <c r="FY439" i="39"/>
  <c r="CF439" i="39"/>
  <c r="FY459" i="39"/>
  <c r="AY459" i="39" s="1"/>
  <c r="CF459" i="39"/>
  <c r="FY523" i="39"/>
  <c r="CF523" i="39"/>
  <c r="FY587" i="39"/>
  <c r="AY587" i="39" s="1"/>
  <c r="CF587" i="39"/>
  <c r="FY462" i="39"/>
  <c r="CF462" i="39"/>
  <c r="FY478" i="39"/>
  <c r="CF478" i="39"/>
  <c r="FY494" i="39"/>
  <c r="CF494" i="39"/>
  <c r="FY510" i="39"/>
  <c r="CF510" i="39"/>
  <c r="FY526" i="39"/>
  <c r="CF526" i="39"/>
  <c r="FY542" i="39"/>
  <c r="CF542" i="39"/>
  <c r="FY558" i="39"/>
  <c r="CF558" i="39"/>
  <c r="FY574" i="39"/>
  <c r="CF574" i="39"/>
  <c r="CF590" i="39"/>
  <c r="FY590" i="39"/>
  <c r="FY606" i="39"/>
  <c r="CF606" i="39"/>
  <c r="FY654" i="39"/>
  <c r="CF654" i="39"/>
  <c r="FY729" i="39"/>
  <c r="CF729" i="39"/>
  <c r="FY448" i="39"/>
  <c r="AY448" i="39" s="1"/>
  <c r="CF448" i="39"/>
  <c r="FY461" i="39"/>
  <c r="CF461" i="39"/>
  <c r="FY477" i="39"/>
  <c r="CF477" i="39"/>
  <c r="FY493" i="39"/>
  <c r="CF493" i="39"/>
  <c r="FY509" i="39"/>
  <c r="CF509" i="39"/>
  <c r="FY525" i="39"/>
  <c r="CF525" i="39"/>
  <c r="FY541" i="39"/>
  <c r="AY541" i="39" s="1"/>
  <c r="CF541" i="39"/>
  <c r="FY557" i="39"/>
  <c r="CF557" i="39"/>
  <c r="FY573" i="39"/>
  <c r="CF573" i="39"/>
  <c r="FY589" i="39"/>
  <c r="CF589" i="39"/>
  <c r="FY605" i="39"/>
  <c r="AY605" i="39" s="1"/>
  <c r="CF605" i="39"/>
  <c r="FY620" i="39"/>
  <c r="CF620" i="39"/>
  <c r="FY460" i="39"/>
  <c r="AY460" i="39" s="1"/>
  <c r="CF460" i="39"/>
  <c r="FY476" i="39"/>
  <c r="CF476" i="39"/>
  <c r="FY492" i="39"/>
  <c r="CF492" i="39"/>
  <c r="FY508" i="39"/>
  <c r="CF508" i="39"/>
  <c r="FY524" i="39"/>
  <c r="CF524" i="39"/>
  <c r="FY540" i="39"/>
  <c r="CF540" i="39"/>
  <c r="FY556" i="39"/>
  <c r="CF556" i="39"/>
  <c r="FY572" i="39"/>
  <c r="CF572" i="39"/>
  <c r="FY588" i="39"/>
  <c r="AY588" i="39" s="1"/>
  <c r="CF588" i="39"/>
  <c r="FY604" i="39"/>
  <c r="CF604" i="39"/>
  <c r="FY632" i="39"/>
  <c r="CF632" i="39"/>
  <c r="CF727" i="39"/>
  <c r="FY727" i="39"/>
  <c r="FY615" i="39"/>
  <c r="CF615" i="39"/>
  <c r="FY631" i="39"/>
  <c r="CF631" i="39"/>
  <c r="FY653" i="39"/>
  <c r="CF653" i="39"/>
  <c r="CF679" i="39"/>
  <c r="FY679" i="39"/>
  <c r="CF708" i="39"/>
  <c r="FY708" i="39"/>
  <c r="CF763" i="39"/>
  <c r="FY763" i="39"/>
  <c r="FY813" i="39"/>
  <c r="CF813" i="39"/>
  <c r="CF630" i="39"/>
  <c r="FY630" i="39"/>
  <c r="AY630" i="39" s="1"/>
  <c r="CF652" i="39"/>
  <c r="FY652" i="39"/>
  <c r="AY652" i="39" s="1"/>
  <c r="CF678" i="39"/>
  <c r="FY678" i="39"/>
  <c r="CF718" i="39"/>
  <c r="FY718" i="39"/>
  <c r="CF776" i="39"/>
  <c r="FY776" i="39"/>
  <c r="FY621" i="39"/>
  <c r="AY621" i="39" s="1"/>
  <c r="CF621" i="39"/>
  <c r="FY640" i="39"/>
  <c r="CF640" i="39"/>
  <c r="CF661" i="39"/>
  <c r="FY661" i="39"/>
  <c r="CF694" i="39"/>
  <c r="FY694" i="39"/>
  <c r="FY733" i="39"/>
  <c r="CF733" i="39"/>
  <c r="FY668" i="39"/>
  <c r="CF668" i="39"/>
  <c r="CF683" i="39"/>
  <c r="FY683" i="39"/>
  <c r="CF698" i="39"/>
  <c r="FY698" i="39"/>
  <c r="FY713" i="39"/>
  <c r="CF713" i="39"/>
  <c r="CF732" i="39"/>
  <c r="FY732" i="39"/>
  <c r="CF747" i="39"/>
  <c r="FY747" i="39"/>
  <c r="CF762" i="39"/>
  <c r="FY762" i="39"/>
  <c r="CF777" i="39"/>
  <c r="FY777" i="39"/>
  <c r="FY799" i="39"/>
  <c r="CF799" i="39"/>
  <c r="CF854" i="39"/>
  <c r="FY854" i="39"/>
  <c r="FY639" i="39"/>
  <c r="CF639" i="39"/>
  <c r="FY655" i="39"/>
  <c r="CF655" i="39"/>
  <c r="CF671" i="39"/>
  <c r="FY671" i="39"/>
  <c r="CF686" i="39"/>
  <c r="FY686" i="39"/>
  <c r="FY701" i="39"/>
  <c r="CF701" i="39"/>
  <c r="CF720" i="39"/>
  <c r="FY720" i="39"/>
  <c r="FY735" i="39"/>
  <c r="CF735" i="39"/>
  <c r="CF750" i="39"/>
  <c r="FY750" i="39"/>
  <c r="FY765" i="39"/>
  <c r="CF765" i="39"/>
  <c r="CF787" i="39"/>
  <c r="FY787" i="39"/>
  <c r="CF817" i="39"/>
  <c r="FY817" i="39"/>
  <c r="CF728" i="39"/>
  <c r="FY728" i="39"/>
  <c r="CF743" i="39"/>
  <c r="FY743" i="39"/>
  <c r="CF758" i="39"/>
  <c r="FY758" i="39"/>
  <c r="FY773" i="39"/>
  <c r="CF773" i="39"/>
  <c r="CF803" i="39"/>
  <c r="FY803" i="39"/>
  <c r="CF782" i="39"/>
  <c r="FY782" i="39"/>
  <c r="FY797" i="39"/>
  <c r="CF797" i="39"/>
  <c r="CF816" i="39"/>
  <c r="FY816" i="39"/>
  <c r="CF836" i="39"/>
  <c r="FY836" i="39"/>
  <c r="CF864" i="39"/>
  <c r="FY864" i="39"/>
  <c r="CF904" i="39"/>
  <c r="FY904" i="39"/>
  <c r="CF800" i="39"/>
  <c r="FY800" i="39"/>
  <c r="FY815" i="39"/>
  <c r="CF815" i="39"/>
  <c r="CF841" i="39"/>
  <c r="FY841" i="39"/>
  <c r="FY887" i="39"/>
  <c r="CF887" i="39"/>
  <c r="CF918" i="39"/>
  <c r="FY918" i="39"/>
  <c r="CF818" i="39"/>
  <c r="FY818" i="39"/>
  <c r="CF838" i="39"/>
  <c r="FY838" i="39"/>
  <c r="CF880" i="39"/>
  <c r="FY880" i="39"/>
  <c r="CF820" i="39"/>
  <c r="FY820" i="39"/>
  <c r="CF835" i="39"/>
  <c r="FY835" i="39"/>
  <c r="CF849" i="39"/>
  <c r="FY849" i="39"/>
  <c r="CF868" i="39"/>
  <c r="FY868" i="39"/>
  <c r="FY889" i="39"/>
  <c r="CF889" i="39"/>
  <c r="CF924" i="39"/>
  <c r="FY924" i="39"/>
  <c r="CF842" i="39"/>
  <c r="FY842" i="39"/>
  <c r="FY855" i="39"/>
  <c r="CF855" i="39"/>
  <c r="FY877" i="39"/>
  <c r="CF877" i="39"/>
  <c r="CF900" i="39"/>
  <c r="FY900" i="39"/>
  <c r="FY941" i="39"/>
  <c r="CF941" i="39"/>
  <c r="FY911" i="39"/>
  <c r="CF911" i="39"/>
  <c r="CF926" i="39"/>
  <c r="FY926" i="39"/>
  <c r="CF858" i="39"/>
  <c r="FY858" i="39"/>
  <c r="CF874" i="39"/>
  <c r="FY874" i="39"/>
  <c r="CF890" i="39"/>
  <c r="FY890" i="39"/>
  <c r="CF906" i="39"/>
  <c r="FY906" i="39"/>
  <c r="FY925" i="39"/>
  <c r="CF925" i="39"/>
  <c r="CF960" i="39"/>
  <c r="FY960" i="39"/>
  <c r="CF927" i="39"/>
  <c r="FY927" i="39"/>
  <c r="FY951" i="39"/>
  <c r="CF951" i="39"/>
  <c r="CF946" i="39"/>
  <c r="FY946" i="39"/>
  <c r="CF950" i="39"/>
  <c r="FY950" i="39"/>
  <c r="CF968" i="39"/>
  <c r="FY968" i="39"/>
  <c r="CF938" i="39"/>
  <c r="FY938" i="39"/>
  <c r="FY953" i="39"/>
  <c r="CF953" i="39"/>
  <c r="CF970" i="39"/>
  <c r="FY970" i="39"/>
  <c r="CF969" i="39"/>
  <c r="FY969" i="39"/>
  <c r="CF985" i="39"/>
  <c r="FY985" i="39"/>
  <c r="CF976" i="39"/>
  <c r="FY976" i="39"/>
  <c r="CF994" i="39"/>
  <c r="FY994" i="39"/>
  <c r="CF991" i="39"/>
  <c r="FY991" i="39"/>
  <c r="CF988" i="39"/>
  <c r="FY988" i="39"/>
  <c r="FV145" i="39"/>
  <c r="AY145" i="39"/>
  <c r="FV185" i="39"/>
  <c r="AY185" i="39"/>
  <c r="FV199" i="39"/>
  <c r="AY199" i="39" s="1"/>
  <c r="FV233" i="39"/>
  <c r="R233" i="39" s="1"/>
  <c r="AY233" i="39"/>
  <c r="FV255" i="39"/>
  <c r="R255" i="39" s="1"/>
  <c r="FV279" i="39"/>
  <c r="R279" i="39" s="1"/>
  <c r="AY279" i="39"/>
  <c r="FV301" i="39"/>
  <c r="AY301" i="39"/>
  <c r="FV325" i="39"/>
  <c r="R325" i="39" s="1"/>
  <c r="AY325" i="39"/>
  <c r="AY548" i="39"/>
  <c r="FV548" i="39"/>
  <c r="FV104" i="39"/>
  <c r="BU104" i="39" s="1"/>
  <c r="AY104" i="39"/>
  <c r="GI104" i="39"/>
  <c r="GJ104" i="39" s="1"/>
  <c r="F104" i="39" s="1"/>
  <c r="FV144" i="39"/>
  <c r="R144" i="39" s="1"/>
  <c r="AY144" i="39"/>
  <c r="GI144" i="39"/>
  <c r="GJ144" i="39" s="1"/>
  <c r="F144" i="39" s="1"/>
  <c r="FV182" i="39"/>
  <c r="AC182" i="39" s="1"/>
  <c r="AY182" i="39"/>
  <c r="GI182" i="39"/>
  <c r="GJ182" i="39" s="1"/>
  <c r="F182" i="39" s="1"/>
  <c r="FV202" i="39"/>
  <c r="AC202" i="39" s="1"/>
  <c r="AY202" i="39"/>
  <c r="GI202" i="39"/>
  <c r="GJ202" i="39" s="1"/>
  <c r="F202" i="39" s="1"/>
  <c r="FV232" i="39"/>
  <c r="AY232" i="39"/>
  <c r="FV254" i="39"/>
  <c r="R254" i="39" s="1"/>
  <c r="AY254" i="39"/>
  <c r="AY278" i="39"/>
  <c r="FV278" i="39"/>
  <c r="R278" i="39" s="1"/>
  <c r="FV300" i="39"/>
  <c r="R300" i="39" s="1"/>
  <c r="AY300" i="39"/>
  <c r="FV328" i="39"/>
  <c r="R328" i="39" s="1"/>
  <c r="FV147" i="39"/>
  <c r="AY147" i="39"/>
  <c r="FV161" i="39"/>
  <c r="R161" i="39" s="1"/>
  <c r="FV173" i="39"/>
  <c r="AY173" i="39" s="1"/>
  <c r="FV193" i="39"/>
  <c r="R193" i="39" s="1"/>
  <c r="FV207" i="39"/>
  <c r="AY207" i="39"/>
  <c r="FV229" i="39"/>
  <c r="R229" i="39" s="1"/>
  <c r="AY229" i="39"/>
  <c r="FV257" i="39"/>
  <c r="R257" i="39" s="1"/>
  <c r="AY257" i="39"/>
  <c r="FV273" i="39"/>
  <c r="AY273" i="39"/>
  <c r="FV289" i="39"/>
  <c r="R289" i="39" s="1"/>
  <c r="FV305" i="39"/>
  <c r="AY305" i="39"/>
  <c r="FV327" i="39"/>
  <c r="AY327" i="39" s="1"/>
  <c r="FV345" i="39"/>
  <c r="AY345" i="39"/>
  <c r="FV365" i="39"/>
  <c r="R365" i="39" s="1"/>
  <c r="FV359" i="39"/>
  <c r="BU359" i="39" s="1"/>
  <c r="FV423" i="39"/>
  <c r="AY423" i="39" s="1"/>
  <c r="FV354" i="39"/>
  <c r="BU354" i="39" s="1"/>
  <c r="AY354" i="39"/>
  <c r="FV418" i="39"/>
  <c r="BU418" i="39" s="1"/>
  <c r="AY418" i="39"/>
  <c r="AY580" i="39"/>
  <c r="FV580" i="39"/>
  <c r="AY413" i="39"/>
  <c r="FV413" i="39"/>
  <c r="FV564" i="39"/>
  <c r="R564" i="39" s="1"/>
  <c r="FV363" i="39"/>
  <c r="AY363" i="39"/>
  <c r="AY379" i="39"/>
  <c r="FV379" i="39"/>
  <c r="FV395" i="39"/>
  <c r="R395" i="39" s="1"/>
  <c r="AY395" i="39"/>
  <c r="FV411" i="39"/>
  <c r="AY411" i="39"/>
  <c r="FV427" i="39"/>
  <c r="R427" i="39" s="1"/>
  <c r="AY427" i="39"/>
  <c r="FV443" i="39"/>
  <c r="AY443" i="39" s="1"/>
  <c r="FV496" i="39"/>
  <c r="AY496" i="39"/>
  <c r="FV560" i="39"/>
  <c r="AY560" i="39" s="1"/>
  <c r="FV625" i="39"/>
  <c r="AY625" i="39"/>
  <c r="FV357" i="39"/>
  <c r="BU357" i="39" s="1"/>
  <c r="FV373" i="39"/>
  <c r="BU373" i="39" s="1"/>
  <c r="AY373" i="39"/>
  <c r="FV389" i="39"/>
  <c r="AY389" i="39"/>
  <c r="FV405" i="39"/>
  <c r="BU405" i="39" s="1"/>
  <c r="AY405" i="39"/>
  <c r="FV421" i="39"/>
  <c r="AY421" i="39"/>
  <c r="FV437" i="39"/>
  <c r="BU437" i="39" s="1"/>
  <c r="FV455" i="39"/>
  <c r="AY455" i="39" s="1"/>
  <c r="FV508" i="39"/>
  <c r="AY508" i="39"/>
  <c r="FV572" i="39"/>
  <c r="AY572" i="39"/>
  <c r="FV641" i="39"/>
  <c r="AY641" i="39"/>
  <c r="FV366" i="39"/>
  <c r="AY366" i="39" s="1"/>
  <c r="FV382" i="39"/>
  <c r="R382" i="39" s="1"/>
  <c r="AY382" i="39"/>
  <c r="FV398" i="39"/>
  <c r="AY398" i="39"/>
  <c r="FV414" i="39"/>
  <c r="BU414" i="39" s="1"/>
  <c r="AY414" i="39"/>
  <c r="FV430" i="39"/>
  <c r="BU430" i="39" s="1"/>
  <c r="AY430" i="39"/>
  <c r="FV447" i="39"/>
  <c r="AY447" i="39"/>
  <c r="FV488" i="39"/>
  <c r="BU488" i="39" s="1"/>
  <c r="AY488" i="39"/>
  <c r="FV552" i="39"/>
  <c r="AY552" i="39" s="1"/>
  <c r="FV609" i="39"/>
  <c r="AY609" i="39"/>
  <c r="FV471" i="39"/>
  <c r="R471" i="39" s="1"/>
  <c r="AY471" i="39"/>
  <c r="FV487" i="39"/>
  <c r="AY487" i="39"/>
  <c r="FV503" i="39"/>
  <c r="AY503" i="39" s="1"/>
  <c r="FV519" i="39"/>
  <c r="AY519" i="39"/>
  <c r="FV535" i="39"/>
  <c r="R535" i="39" s="1"/>
  <c r="FV551" i="39"/>
  <c r="AY551" i="39"/>
  <c r="FV567" i="39"/>
  <c r="AY567" i="39"/>
  <c r="FV583" i="39"/>
  <c r="AY583" i="39"/>
  <c r="FV599" i="39"/>
  <c r="R599" i="39" s="1"/>
  <c r="AY599" i="39"/>
  <c r="AY617" i="39"/>
  <c r="FV617" i="39"/>
  <c r="AY689" i="39"/>
  <c r="FV689" i="39"/>
  <c r="FV445" i="39"/>
  <c r="AY445" i="39"/>
  <c r="FV462" i="39"/>
  <c r="AY462" i="39"/>
  <c r="FV478" i="39"/>
  <c r="R478" i="39" s="1"/>
  <c r="AY478" i="39"/>
  <c r="FV494" i="39"/>
  <c r="AY494" i="39"/>
  <c r="AY510" i="39"/>
  <c r="FV510" i="39"/>
  <c r="BU510" i="39" s="1"/>
  <c r="FV526" i="39"/>
  <c r="FV542" i="39"/>
  <c r="AY542" i="39"/>
  <c r="FV558" i="39"/>
  <c r="AY558" i="39" s="1"/>
  <c r="FV574" i="39"/>
  <c r="AY574" i="39"/>
  <c r="AY590" i="39"/>
  <c r="FV590" i="39"/>
  <c r="AY606" i="39"/>
  <c r="FV606" i="39"/>
  <c r="AY681" i="39"/>
  <c r="FV681" i="39"/>
  <c r="AY764" i="39"/>
  <c r="FV764" i="39"/>
  <c r="AY469" i="39"/>
  <c r="FV469" i="39"/>
  <c r="FV485" i="39"/>
  <c r="AY485" i="39"/>
  <c r="FV501" i="39"/>
  <c r="AY501" i="39"/>
  <c r="FV517" i="39"/>
  <c r="AY517" i="39"/>
  <c r="FV533" i="39"/>
  <c r="AY533" i="39" s="1"/>
  <c r="FV549" i="39"/>
  <c r="AY549" i="39" s="1"/>
  <c r="FV565" i="39"/>
  <c r="AY565" i="39" s="1"/>
  <c r="FV581" i="39"/>
  <c r="AY581" i="39" s="1"/>
  <c r="FV597" i="39"/>
  <c r="AY597" i="39"/>
  <c r="FV615" i="39"/>
  <c r="BU615" i="39" s="1"/>
  <c r="AY615" i="39"/>
  <c r="AY709" i="39"/>
  <c r="FV709" i="39"/>
  <c r="FV620" i="39"/>
  <c r="R620" i="39" s="1"/>
  <c r="FV634" i="39"/>
  <c r="BU634" i="39" s="1"/>
  <c r="AY634" i="39"/>
  <c r="FV655" i="39"/>
  <c r="AY686" i="39"/>
  <c r="FV686" i="39"/>
  <c r="AY716" i="39"/>
  <c r="FV716" i="39"/>
  <c r="AY788" i="39"/>
  <c r="FV788" i="39"/>
  <c r="FV623" i="39"/>
  <c r="FV638" i="39"/>
  <c r="AY638" i="39"/>
  <c r="FV659" i="39"/>
  <c r="AY659" i="39" s="1"/>
  <c r="AY685" i="39"/>
  <c r="FV685" i="39"/>
  <c r="AY723" i="39"/>
  <c r="FV723" i="39"/>
  <c r="AY773" i="39"/>
  <c r="FV773" i="39"/>
  <c r="FV626" i="39"/>
  <c r="FV647" i="39"/>
  <c r="AY647" i="39"/>
  <c r="FV671" i="39"/>
  <c r="AY671" i="39"/>
  <c r="AY701" i="39"/>
  <c r="FV701" i="39"/>
  <c r="AY730" i="39"/>
  <c r="FV730" i="39"/>
  <c r="AY808" i="39"/>
  <c r="FV808" i="39"/>
  <c r="AY678" i="39"/>
  <c r="FV678" i="39"/>
  <c r="AY693" i="39"/>
  <c r="FV693" i="39"/>
  <c r="AY712" i="39"/>
  <c r="FV712" i="39"/>
  <c r="FV727" i="39"/>
  <c r="AY727" i="39"/>
  <c r="AY742" i="39"/>
  <c r="FV742" i="39"/>
  <c r="AY757" i="39"/>
  <c r="FV757" i="39"/>
  <c r="AY776" i="39"/>
  <c r="FV776" i="39"/>
  <c r="AY796" i="39"/>
  <c r="FV796" i="39"/>
  <c r="AY818" i="39"/>
  <c r="FV818" i="39"/>
  <c r="AY894" i="39"/>
  <c r="FV894" i="39"/>
  <c r="FV648" i="39"/>
  <c r="R648" i="39" s="1"/>
  <c r="AY648" i="39"/>
  <c r="FV664" i="39"/>
  <c r="AY664" i="39"/>
  <c r="AY677" i="39"/>
  <c r="FV677" i="39"/>
  <c r="AY696" i="39"/>
  <c r="FV696" i="39"/>
  <c r="AY711" i="39"/>
  <c r="FV711" i="39"/>
  <c r="AY726" i="39"/>
  <c r="FV726" i="39"/>
  <c r="AY741" i="39"/>
  <c r="FV741" i="39"/>
  <c r="AY760" i="39"/>
  <c r="FV760" i="39"/>
  <c r="AY775" i="39"/>
  <c r="FV775" i="39"/>
  <c r="AY803" i="39"/>
  <c r="FV803" i="39"/>
  <c r="AY889" i="39"/>
  <c r="FV889" i="39"/>
  <c r="AY731" i="39"/>
  <c r="FV731" i="39"/>
  <c r="AY746" i="39"/>
  <c r="FV746" i="39"/>
  <c r="AY761" i="39"/>
  <c r="FV761" i="39"/>
  <c r="AY782" i="39"/>
  <c r="FV782" i="39"/>
  <c r="AY820" i="39"/>
  <c r="FV820" i="39"/>
  <c r="AY779" i="39"/>
  <c r="FV779" i="39"/>
  <c r="AY794" i="39"/>
  <c r="FV794" i="39"/>
  <c r="AY809" i="39"/>
  <c r="FV809" i="39"/>
  <c r="AY827" i="39"/>
  <c r="FV827" i="39"/>
  <c r="AY851" i="39"/>
  <c r="FV851" i="39"/>
  <c r="AY882" i="39"/>
  <c r="FV882" i="39"/>
  <c r="AY791" i="39"/>
  <c r="FV791" i="39"/>
  <c r="AY806" i="39"/>
  <c r="FV806" i="39"/>
  <c r="AY826" i="39"/>
  <c r="FV826" i="39"/>
  <c r="AY856" i="39"/>
  <c r="FV856" i="39"/>
  <c r="AY910" i="39"/>
  <c r="FV910" i="39"/>
  <c r="FV823" i="39"/>
  <c r="AY823" i="39"/>
  <c r="AY846" i="39"/>
  <c r="FV846" i="39"/>
  <c r="AY893" i="39"/>
  <c r="FV893" i="39"/>
  <c r="AY832" i="39"/>
  <c r="FV832" i="39"/>
  <c r="AY845" i="39"/>
  <c r="FV845" i="39"/>
  <c r="AY870" i="39"/>
  <c r="FV870" i="39"/>
  <c r="AY892" i="39"/>
  <c r="FV892" i="39"/>
  <c r="AY914" i="39"/>
  <c r="FV914" i="39"/>
  <c r="AY848" i="39"/>
  <c r="FV848" i="39"/>
  <c r="AY869" i="39"/>
  <c r="FV869" i="39"/>
  <c r="AY890" i="39"/>
  <c r="FV890" i="39"/>
  <c r="AY925" i="39"/>
  <c r="FV925" i="39"/>
  <c r="AY956" i="39"/>
  <c r="FV956" i="39"/>
  <c r="AY912" i="39"/>
  <c r="FV912" i="39"/>
  <c r="AY947" i="39"/>
  <c r="FV947" i="39"/>
  <c r="AY863" i="39"/>
  <c r="FV863" i="39"/>
  <c r="FV879" i="39"/>
  <c r="AY879" i="39"/>
  <c r="FV895" i="39"/>
  <c r="AY895" i="39"/>
  <c r="FV911" i="39"/>
  <c r="AY911" i="39"/>
  <c r="FV927" i="39"/>
  <c r="AY927" i="39"/>
  <c r="AY916" i="39"/>
  <c r="FV916" i="39"/>
  <c r="AY932" i="39"/>
  <c r="FV932" i="39"/>
  <c r="AY961" i="39"/>
  <c r="FV961" i="39"/>
  <c r="AY950" i="39"/>
  <c r="FV950" i="39"/>
  <c r="AY966" i="39"/>
  <c r="FV966" i="39"/>
  <c r="AY952" i="39"/>
  <c r="FV952" i="39"/>
  <c r="AY977" i="39"/>
  <c r="FV977" i="39"/>
  <c r="AY948" i="39"/>
  <c r="FV948" i="39"/>
  <c r="AY963" i="39"/>
  <c r="FV963" i="39"/>
  <c r="AY999" i="39"/>
  <c r="FV999" i="39"/>
  <c r="AY974" i="39"/>
  <c r="FV974" i="39"/>
  <c r="AY991" i="39"/>
  <c r="FV991" i="39"/>
  <c r="AY978" i="39"/>
  <c r="FV978" i="39"/>
  <c r="AY987" i="39"/>
  <c r="FV987" i="39"/>
  <c r="AY984" i="39"/>
  <c r="FV984" i="39"/>
  <c r="AY998" i="39"/>
  <c r="FV998" i="39"/>
  <c r="AC234" i="39"/>
  <c r="BU234" i="39"/>
  <c r="E234" i="39"/>
  <c r="R234" i="39"/>
  <c r="BU198" i="39"/>
  <c r="E198" i="39"/>
  <c r="R198" i="39"/>
  <c r="BU176" i="39"/>
  <c r="AY38" i="39"/>
  <c r="R38" i="39"/>
  <c r="E38" i="39"/>
  <c r="E22" i="39"/>
  <c r="R22" i="39"/>
  <c r="BU192" i="39"/>
  <c r="R192" i="39"/>
  <c r="E192" i="39"/>
  <c r="AC34" i="39"/>
  <c r="BU182" i="39"/>
  <c r="AY56" i="39"/>
  <c r="E56" i="39"/>
  <c r="R56" i="39"/>
  <c r="AC10" i="39"/>
  <c r="AN224" i="39"/>
  <c r="E224" i="39"/>
  <c r="AC224" i="39"/>
  <c r="AY134" i="39"/>
  <c r="E134" i="39"/>
  <c r="BU168" i="39"/>
  <c r="E168" i="39"/>
  <c r="R168" i="39"/>
  <c r="R18" i="39"/>
  <c r="E18" i="39"/>
  <c r="BU14" i="39"/>
  <c r="BU56" i="39"/>
  <c r="BU38" i="39"/>
  <c r="AY48" i="39"/>
  <c r="E48" i="39"/>
  <c r="E170" i="39"/>
  <c r="BJ170" i="39"/>
  <c r="AC190" i="39"/>
  <c r="E190" i="39"/>
  <c r="E66" i="39"/>
  <c r="AN66" i="39"/>
  <c r="O131" i="58"/>
  <c r="N137" i="58"/>
  <c r="O137" i="58" s="1"/>
  <c r="FD1009" i="39"/>
  <c r="FE4" i="39"/>
  <c r="FD1010" i="39"/>
  <c r="FD1006" i="39"/>
  <c r="FD1007" i="39"/>
  <c r="FD4" i="39"/>
  <c r="FD1008" i="39"/>
  <c r="FC4" i="39"/>
  <c r="BU22" i="39"/>
  <c r="CP1007" i="39"/>
  <c r="CQ4" i="39"/>
  <c r="CP1008" i="39"/>
  <c r="CO4" i="39"/>
  <c r="CP1009" i="39"/>
  <c r="CP4" i="39"/>
  <c r="CP1006" i="39"/>
  <c r="CP1010" i="39"/>
  <c r="FP4" i="39"/>
  <c r="FO1006" i="39"/>
  <c r="FN4" i="39"/>
  <c r="FO1007" i="39"/>
  <c r="FO1009" i="39"/>
  <c r="FO1008" i="39"/>
  <c r="FO1010" i="39"/>
  <c r="FO4" i="39"/>
  <c r="GJ668" i="39"/>
  <c r="F668" i="39" s="1"/>
  <c r="DL1008" i="39"/>
  <c r="N26" i="47"/>
  <c r="J26" i="47"/>
  <c r="J8" i="47" s="1"/>
  <c r="DM4" i="39"/>
  <c r="I133" i="58"/>
  <c r="I137" i="58" s="1"/>
  <c r="N8" i="47"/>
  <c r="AK5" i="71" l="1"/>
  <c r="X11" i="71"/>
  <c r="D9" i="71"/>
  <c r="D8" i="71"/>
  <c r="N8" i="71"/>
  <c r="N7" i="71"/>
  <c r="N6" i="71"/>
  <c r="X12" i="71"/>
  <c r="R326" i="39"/>
  <c r="R526" i="39"/>
  <c r="BU462" i="39"/>
  <c r="AY359" i="39"/>
  <c r="AY660" i="39"/>
  <c r="AY544" i="39"/>
  <c r="R283" i="39"/>
  <c r="R187" i="39"/>
  <c r="E122" i="39"/>
  <c r="AY598" i="39"/>
  <c r="AY518" i="39"/>
  <c r="R169" i="39"/>
  <c r="I106" i="58"/>
  <c r="AY347" i="39"/>
  <c r="AY386" i="39"/>
  <c r="AY620" i="39"/>
  <c r="AY328" i="39"/>
  <c r="AY299" i="39"/>
  <c r="R271" i="39"/>
  <c r="AY446" i="39"/>
  <c r="AY275" i="39"/>
  <c r="AY197" i="39"/>
  <c r="AY163" i="39"/>
  <c r="AY357" i="39"/>
  <c r="AY564" i="39"/>
  <c r="AC654" i="39"/>
  <c r="BU632" i="39"/>
  <c r="AY513" i="39"/>
  <c r="R670" i="39"/>
  <c r="BU547" i="39"/>
  <c r="BU358" i="39"/>
  <c r="AY596" i="39"/>
  <c r="AY646" i="39"/>
  <c r="R520" i="39"/>
  <c r="BU408" i="39"/>
  <c r="R431" i="39"/>
  <c r="AN401" i="39"/>
  <c r="BJ396" i="39"/>
  <c r="R264" i="39"/>
  <c r="AY653" i="39"/>
  <c r="BU621" i="39"/>
  <c r="BU419" i="39"/>
  <c r="BU371" i="39"/>
  <c r="AY524" i="39"/>
  <c r="BU362" i="39"/>
  <c r="AN512" i="39"/>
  <c r="BU468" i="39"/>
  <c r="R258" i="39"/>
  <c r="R188" i="39"/>
  <c r="AY603" i="39"/>
  <c r="BU665" i="39"/>
  <c r="R669" i="39"/>
  <c r="R443" i="39"/>
  <c r="BU627" i="39"/>
  <c r="R466" i="39"/>
  <c r="BU599" i="39"/>
  <c r="R432" i="39"/>
  <c r="BU509" i="39"/>
  <c r="R345" i="39"/>
  <c r="R121" i="39"/>
  <c r="R377" i="39"/>
  <c r="R196" i="39"/>
  <c r="R280" i="39"/>
  <c r="R623" i="39"/>
  <c r="R418" i="39"/>
  <c r="AC649" i="39"/>
  <c r="R632" i="39"/>
  <c r="R590" i="39"/>
  <c r="R483" i="39"/>
  <c r="BJ580" i="39"/>
  <c r="R532" i="39"/>
  <c r="AC468" i="39"/>
  <c r="R501" i="39"/>
  <c r="AC394" i="39"/>
  <c r="BU427" i="39"/>
  <c r="BU363" i="39"/>
  <c r="AC593" i="39"/>
  <c r="R143" i="39"/>
  <c r="R587" i="39"/>
  <c r="BU555" i="39"/>
  <c r="R523" i="39"/>
  <c r="BU491" i="39"/>
  <c r="R631" i="39"/>
  <c r="R597" i="39"/>
  <c r="R549" i="39"/>
  <c r="AC469" i="39"/>
  <c r="R490" i="39"/>
  <c r="R538" i="39"/>
  <c r="R591" i="39"/>
  <c r="AC559" i="39"/>
  <c r="R407" i="39"/>
  <c r="R529" i="39"/>
  <c r="R237" i="39"/>
  <c r="R338" i="39"/>
  <c r="R667" i="39"/>
  <c r="R550" i="39"/>
  <c r="R486" i="39"/>
  <c r="R555" i="39"/>
  <c r="R540" i="39"/>
  <c r="R508" i="39"/>
  <c r="R476" i="39"/>
  <c r="R388" i="39"/>
  <c r="R353" i="39"/>
  <c r="R211" i="39"/>
  <c r="R179" i="39"/>
  <c r="R147" i="39"/>
  <c r="R244" i="39"/>
  <c r="AY616" i="39"/>
  <c r="R577" i="39"/>
  <c r="R449" i="39"/>
  <c r="BU422" i="39"/>
  <c r="BU390" i="39"/>
  <c r="R516" i="39"/>
  <c r="BU484" i="39"/>
  <c r="AY407" i="39"/>
  <c r="CE1008" i="39"/>
  <c r="EH1008" i="39"/>
  <c r="AY461" i="39"/>
  <c r="AY543" i="39"/>
  <c r="BU385" i="39"/>
  <c r="BU391" i="39"/>
  <c r="R194" i="39"/>
  <c r="AY505" i="39"/>
  <c r="R473" i="39"/>
  <c r="AY507" i="39"/>
  <c r="BU403" i="39"/>
  <c r="BU394" i="39"/>
  <c r="R651" i="39"/>
  <c r="AY368" i="39"/>
  <c r="R308" i="39"/>
  <c r="R238" i="39"/>
  <c r="R164" i="39"/>
  <c r="BU512" i="39"/>
  <c r="R480" i="39"/>
  <c r="AC549" i="39"/>
  <c r="BU485" i="39"/>
  <c r="BU550" i="39"/>
  <c r="BU486" i="39"/>
  <c r="R487" i="39"/>
  <c r="R359" i="39"/>
  <c r="R441" i="39"/>
  <c r="BU495" i="39"/>
  <c r="BU514" i="39"/>
  <c r="BU567" i="39"/>
  <c r="BU535" i="39"/>
  <c r="R351" i="39"/>
  <c r="AC444" i="39"/>
  <c r="AC400" i="39"/>
  <c r="R381" i="39"/>
  <c r="BU577" i="39"/>
  <c r="R313" i="39"/>
  <c r="R217" i="39"/>
  <c r="BU642" i="39"/>
  <c r="R266" i="39"/>
  <c r="R572" i="39"/>
  <c r="BU540" i="39"/>
  <c r="BU508" i="39"/>
  <c r="BU476" i="39"/>
  <c r="R610" i="39"/>
  <c r="R545" i="39"/>
  <c r="BU481" i="39"/>
  <c r="R354" i="39"/>
  <c r="R408" i="39"/>
  <c r="R376" i="39"/>
  <c r="R479" i="39"/>
  <c r="R426" i="39"/>
  <c r="BJ433" i="39"/>
  <c r="R563" i="39"/>
  <c r="AC606" i="39"/>
  <c r="BU447" i="39"/>
  <c r="R364" i="39"/>
  <c r="R335" i="39"/>
  <c r="R239" i="39"/>
  <c r="R385" i="39"/>
  <c r="R534" i="39"/>
  <c r="R641" i="39"/>
  <c r="R605" i="39"/>
  <c r="R634" i="39"/>
  <c r="R506" i="39"/>
  <c r="BU474" i="39"/>
  <c r="R495" i="39"/>
  <c r="R389" i="39"/>
  <c r="R357" i="39"/>
  <c r="BU605" i="39"/>
  <c r="R205" i="39"/>
  <c r="R189" i="39"/>
  <c r="R290" i="39"/>
  <c r="R636" i="39"/>
  <c r="R491" i="39"/>
  <c r="AC386" i="39"/>
  <c r="R465" i="39"/>
  <c r="R307" i="39"/>
  <c r="R243" i="39"/>
  <c r="AY655" i="39"/>
  <c r="AY193" i="39"/>
  <c r="AY161" i="39"/>
  <c r="AY626" i="39"/>
  <c r="AY623" i="39"/>
  <c r="AY563" i="39"/>
  <c r="R98" i="39"/>
  <c r="AY644" i="39"/>
  <c r="BU506" i="39"/>
  <c r="BU563" i="39"/>
  <c r="AY600" i="39"/>
  <c r="R472" i="39"/>
  <c r="BU500" i="39"/>
  <c r="AY252" i="39"/>
  <c r="AY180" i="39"/>
  <c r="EI4" i="39"/>
  <c r="BU667" i="39"/>
  <c r="BU628" i="39"/>
  <c r="R573" i="39"/>
  <c r="AY525" i="39"/>
  <c r="R493" i="39"/>
  <c r="BU575" i="39"/>
  <c r="BU511" i="39"/>
  <c r="BU479" i="39"/>
  <c r="R584" i="39"/>
  <c r="BU456" i="39"/>
  <c r="BU424" i="39"/>
  <c r="R392" i="39"/>
  <c r="AY604" i="39"/>
  <c r="AY668" i="39"/>
  <c r="R537" i="39"/>
  <c r="AY539" i="39"/>
  <c r="AY453" i="39"/>
  <c r="AY355" i="39"/>
  <c r="AY378" i="39"/>
  <c r="AY432" i="39"/>
  <c r="R400" i="39"/>
  <c r="AY352" i="39"/>
  <c r="AY284" i="39"/>
  <c r="AY311" i="39"/>
  <c r="R609" i="39"/>
  <c r="BU544" i="39"/>
  <c r="BU501" i="39"/>
  <c r="AC425" i="39"/>
  <c r="R445" i="39"/>
  <c r="R617" i="39"/>
  <c r="BU353" i="39"/>
  <c r="R379" i="39"/>
  <c r="BU482" i="39"/>
  <c r="BU503" i="39"/>
  <c r="BU471" i="39"/>
  <c r="R568" i="39"/>
  <c r="R185" i="39"/>
  <c r="R153" i="39"/>
  <c r="BU441" i="39"/>
  <c r="R228" i="39"/>
  <c r="R330" i="39"/>
  <c r="R639" i="39"/>
  <c r="AC587" i="39"/>
  <c r="AC651" i="39"/>
  <c r="AC647" i="39"/>
  <c r="AC547" i="39"/>
  <c r="R484" i="39"/>
  <c r="BU442" i="39"/>
  <c r="BU443" i="39"/>
  <c r="AC411" i="39"/>
  <c r="BU379" i="39"/>
  <c r="R207" i="39"/>
  <c r="R175" i="39"/>
  <c r="DL1007" i="39"/>
  <c r="DM1007" i="39" s="1"/>
  <c r="L1031" i="39" s="1"/>
  <c r="H33" i="50" s="1"/>
  <c r="R571" i="39"/>
  <c r="R507" i="39"/>
  <c r="BU475" i="39"/>
  <c r="BU554" i="39"/>
  <c r="R661" i="39"/>
  <c r="R621" i="39"/>
  <c r="AN522" i="39"/>
  <c r="R544" i="39"/>
  <c r="AC359" i="39"/>
  <c r="AC414" i="39"/>
  <c r="R317" i="39"/>
  <c r="R173" i="39"/>
  <c r="R109" i="39"/>
  <c r="R419" i="39"/>
  <c r="R481" i="39"/>
  <c r="R518" i="39"/>
  <c r="R489" i="39"/>
  <c r="R566" i="39"/>
  <c r="R502" i="39"/>
  <c r="AC588" i="39"/>
  <c r="AC556" i="39"/>
  <c r="AC460" i="39"/>
  <c r="R404" i="39"/>
  <c r="AC433" i="39"/>
  <c r="R589" i="39"/>
  <c r="AC354" i="39"/>
  <c r="R331" i="39"/>
  <c r="R203" i="39"/>
  <c r="R171" i="39"/>
  <c r="R139" i="39"/>
  <c r="BU662" i="39"/>
  <c r="AY656" i="39"/>
  <c r="BU666" i="39"/>
  <c r="AY612" i="39"/>
  <c r="BU440" i="39"/>
  <c r="BU376" i="39"/>
  <c r="AY367" i="39"/>
  <c r="BU386" i="39"/>
  <c r="BU601" i="39"/>
  <c r="R569" i="39"/>
  <c r="BU435" i="39"/>
  <c r="BU387" i="39"/>
  <c r="R348" i="39"/>
  <c r="R212" i="39"/>
  <c r="R310" i="39"/>
  <c r="DA1010" i="39"/>
  <c r="GA1010" i="39" s="1"/>
  <c r="BU496" i="39"/>
  <c r="BU464" i="39"/>
  <c r="AC597" i="39"/>
  <c r="AC533" i="39"/>
  <c r="BU566" i="39"/>
  <c r="AC534" i="39"/>
  <c r="BU502" i="39"/>
  <c r="R551" i="39"/>
  <c r="AC407" i="39"/>
  <c r="R375" i="39"/>
  <c r="AC603" i="39"/>
  <c r="R450" i="39"/>
  <c r="R383" i="39"/>
  <c r="R656" i="39"/>
  <c r="R643" i="39"/>
  <c r="R415" i="39"/>
  <c r="AC384" i="39"/>
  <c r="AC397" i="39"/>
  <c r="R409" i="39"/>
  <c r="R305" i="39"/>
  <c r="R406" i="39"/>
  <c r="AN588" i="39"/>
  <c r="BU556" i="39"/>
  <c r="R524" i="39"/>
  <c r="BU492" i="39"/>
  <c r="R460" i="39"/>
  <c r="BU529" i="39"/>
  <c r="BU497" i="39"/>
  <c r="R402" i="39"/>
  <c r="R543" i="39"/>
  <c r="R410" i="39"/>
  <c r="BU661" i="39"/>
  <c r="R422" i="39"/>
  <c r="BU638" i="39"/>
  <c r="AC526" i="39"/>
  <c r="R494" i="39"/>
  <c r="R615" i="39"/>
  <c r="BU493" i="39"/>
  <c r="R428" i="39"/>
  <c r="BU380" i="39"/>
  <c r="AC435" i="39"/>
  <c r="R327" i="39"/>
  <c r="R664" i="39"/>
  <c r="R603" i="39"/>
  <c r="R485" i="39"/>
  <c r="R470" i="39"/>
  <c r="BU393" i="39"/>
  <c r="R270" i="39"/>
  <c r="R334" i="39"/>
  <c r="R662" i="39"/>
  <c r="R628" i="39"/>
  <c r="BU589" i="39"/>
  <c r="R640" i="39"/>
  <c r="R437" i="39"/>
  <c r="R373" i="39"/>
  <c r="AC458" i="39"/>
  <c r="AC512" i="39"/>
  <c r="R358" i="39"/>
  <c r="R541" i="39"/>
  <c r="R439" i="39"/>
  <c r="R301" i="39"/>
  <c r="R256" i="39"/>
  <c r="R430" i="39"/>
  <c r="R475" i="39"/>
  <c r="R393" i="39"/>
  <c r="R299" i="39"/>
  <c r="R267" i="39"/>
  <c r="AC398" i="39"/>
  <c r="R124" i="39"/>
  <c r="R31" i="58"/>
  <c r="S31" i="58" s="1"/>
  <c r="T31" i="58" s="1"/>
  <c r="Q31" i="58"/>
  <c r="CF1008" i="39"/>
  <c r="N1028" i="39" s="1"/>
  <c r="J30" i="50" s="1"/>
  <c r="M1028" i="39"/>
  <c r="I30" i="50" s="1"/>
  <c r="FY1008" i="39"/>
  <c r="GD1008" i="39"/>
  <c r="M1033" i="39"/>
  <c r="I35" i="50" s="1"/>
  <c r="EI1008" i="39"/>
  <c r="N1033" i="39" s="1"/>
  <c r="J35" i="50" s="1"/>
  <c r="Q1030" i="39"/>
  <c r="M32" i="50" s="1"/>
  <c r="B17" i="47"/>
  <c r="B14" i="47"/>
  <c r="B30" i="47"/>
  <c r="B16" i="47"/>
  <c r="B13" i="47"/>
  <c r="B29" i="47"/>
  <c r="B10" i="47"/>
  <c r="B28" i="47"/>
  <c r="B19" i="47"/>
  <c r="B9" i="47"/>
  <c r="B27" i="47"/>
  <c r="B26" i="47"/>
  <c r="B24" i="47"/>
  <c r="B21" i="47"/>
  <c r="B18" i="47"/>
  <c r="B23" i="47"/>
  <c r="B20" i="47"/>
  <c r="B15" i="47"/>
  <c r="B12" i="47"/>
  <c r="B25" i="47"/>
  <c r="B22" i="47"/>
  <c r="B11" i="47"/>
  <c r="DM1008" i="39"/>
  <c r="N1031" i="39" s="1"/>
  <c r="J33" i="50" s="1"/>
  <c r="M1031" i="39"/>
  <c r="I33" i="50" s="1"/>
  <c r="GB1008" i="39"/>
  <c r="K1036" i="39"/>
  <c r="G38" i="50" s="1"/>
  <c r="FP1007" i="39"/>
  <c r="L1036" i="39" s="1"/>
  <c r="H38" i="50" s="1"/>
  <c r="GG1007" i="39"/>
  <c r="CQ1010" i="39"/>
  <c r="R1029" i="39" s="1"/>
  <c r="N31" i="50" s="1"/>
  <c r="Q1029" i="39"/>
  <c r="M31" i="50" s="1"/>
  <c r="FZ1010" i="39"/>
  <c r="GF1007" i="39"/>
  <c r="FE1007" i="39"/>
  <c r="L1035" i="39" s="1"/>
  <c r="H37" i="50" s="1"/>
  <c r="K1035" i="39"/>
  <c r="G37" i="50" s="1"/>
  <c r="GF1009" i="39"/>
  <c r="FE1009" i="39"/>
  <c r="P1035" i="39" s="1"/>
  <c r="L37" i="50" s="1"/>
  <c r="O1035" i="39"/>
  <c r="K37" i="50" s="1"/>
  <c r="R182" i="39"/>
  <c r="E176" i="39"/>
  <c r="BU214" i="39"/>
  <c r="E214" i="39"/>
  <c r="R214" i="39"/>
  <c r="BU142" i="39"/>
  <c r="E142" i="39"/>
  <c r="R142" i="39"/>
  <c r="DX1008" i="39"/>
  <c r="N1032" i="39" s="1"/>
  <c r="J34" i="50" s="1"/>
  <c r="M1032" i="39"/>
  <c r="I34" i="50" s="1"/>
  <c r="GC1008" i="39"/>
  <c r="E98" i="39"/>
  <c r="AY506" i="39"/>
  <c r="AY516" i="39"/>
  <c r="AY343" i="39"/>
  <c r="AY223" i="39"/>
  <c r="AY187" i="39"/>
  <c r="AY155" i="39"/>
  <c r="ET1010" i="39"/>
  <c r="R1034" i="39" s="1"/>
  <c r="N36" i="50" s="1"/>
  <c r="Q1034" i="39"/>
  <c r="M36" i="50" s="1"/>
  <c r="GE1010" i="39"/>
  <c r="CE4" i="39"/>
  <c r="CE1006" i="39"/>
  <c r="EH1009" i="39"/>
  <c r="EH1010" i="39"/>
  <c r="E144" i="39"/>
  <c r="BU122" i="39"/>
  <c r="BU202" i="39"/>
  <c r="AY667" i="39"/>
  <c r="AY454" i="39"/>
  <c r="AY376" i="39"/>
  <c r="AY431" i="39"/>
  <c r="AY385" i="39"/>
  <c r="AY391" i="39"/>
  <c r="AY169" i="39"/>
  <c r="R216" i="39"/>
  <c r="E216" i="39"/>
  <c r="BU216" i="39"/>
  <c r="AY122" i="39"/>
  <c r="E152" i="39"/>
  <c r="R152" i="39"/>
  <c r="CZ4" i="39"/>
  <c r="DA1009" i="39"/>
  <c r="AY601" i="39"/>
  <c r="AY419" i="39"/>
  <c r="AY387" i="39"/>
  <c r="AY651" i="39"/>
  <c r="AY293" i="39"/>
  <c r="AY164" i="39"/>
  <c r="AC200" i="39"/>
  <c r="AY200" i="39"/>
  <c r="BU200" i="39"/>
  <c r="E200" i="39"/>
  <c r="R200" i="39"/>
  <c r="F1036" i="39"/>
  <c r="D38" i="50" s="1"/>
  <c r="FP1005" i="39"/>
  <c r="GG1005" i="39"/>
  <c r="BU326" i="39"/>
  <c r="E326" i="39"/>
  <c r="BU649" i="39"/>
  <c r="BU651" i="39"/>
  <c r="BU467" i="39"/>
  <c r="BU568" i="39"/>
  <c r="BU472" i="39"/>
  <c r="BU569" i="39"/>
  <c r="BU537" i="39"/>
  <c r="BU473" i="39"/>
  <c r="BU526" i="39"/>
  <c r="BU407" i="39"/>
  <c r="BU375" i="39"/>
  <c r="BU466" i="39"/>
  <c r="BU392" i="39"/>
  <c r="BU415" i="39"/>
  <c r="E984" i="39"/>
  <c r="E944" i="39"/>
  <c r="E976" i="39"/>
  <c r="E946" i="39"/>
  <c r="E930" i="39"/>
  <c r="E860" i="39"/>
  <c r="E902" i="39"/>
  <c r="E928" i="39"/>
  <c r="E841" i="39"/>
  <c r="E832" i="39"/>
  <c r="E807" i="39"/>
  <c r="E835" i="39"/>
  <c r="E849" i="39"/>
  <c r="E740" i="39"/>
  <c r="E767" i="39"/>
  <c r="E703" i="39"/>
  <c r="E637" i="39"/>
  <c r="E749" i="39"/>
  <c r="E685" i="39"/>
  <c r="E670" i="39"/>
  <c r="E696" i="39"/>
  <c r="R627" i="39"/>
  <c r="E826" i="39"/>
  <c r="E620" i="39"/>
  <c r="E613" i="39"/>
  <c r="E724" i="39"/>
  <c r="E648" i="39"/>
  <c r="E578" i="39"/>
  <c r="E562" i="39"/>
  <c r="E739" i="39"/>
  <c r="R567" i="39"/>
  <c r="E551" i="39"/>
  <c r="E487" i="39"/>
  <c r="E552" i="39"/>
  <c r="E472" i="39"/>
  <c r="E517" i="39"/>
  <c r="E450" i="39"/>
  <c r="E399" i="39"/>
  <c r="AC399" i="39"/>
  <c r="E383" i="39"/>
  <c r="AC383" i="39"/>
  <c r="E537" i="39"/>
  <c r="R384" i="39"/>
  <c r="E368" i="39"/>
  <c r="E352" i="39"/>
  <c r="R509" i="39"/>
  <c r="E453" i="39"/>
  <c r="R397" i="39"/>
  <c r="E365" i="39"/>
  <c r="E611" i="39"/>
  <c r="E449" i="39"/>
  <c r="AY337" i="39"/>
  <c r="E337" i="39"/>
  <c r="AC329" i="39"/>
  <c r="BU329" i="39"/>
  <c r="E329" i="39"/>
  <c r="BU297" i="39"/>
  <c r="E297" i="39"/>
  <c r="BU233" i="39"/>
  <c r="E233" i="39"/>
  <c r="BU201" i="39"/>
  <c r="E201" i="39"/>
  <c r="AC169" i="39"/>
  <c r="BU169" i="39"/>
  <c r="E169" i="39"/>
  <c r="E113" i="39"/>
  <c r="AC113" i="39"/>
  <c r="AC105" i="39"/>
  <c r="AY105" i="39"/>
  <c r="BU105" i="39"/>
  <c r="E105" i="39"/>
  <c r="BU9" i="39"/>
  <c r="E9" i="39"/>
  <c r="E100" i="39"/>
  <c r="AY100" i="39"/>
  <c r="BU248" i="39"/>
  <c r="E248" i="39"/>
  <c r="BU312" i="39"/>
  <c r="E312" i="39"/>
  <c r="BU232" i="39"/>
  <c r="E232" i="39"/>
  <c r="BU298" i="39"/>
  <c r="E298" i="39"/>
  <c r="AY346" i="39"/>
  <c r="E346" i="39"/>
  <c r="E361" i="39"/>
  <c r="BU516" i="39"/>
  <c r="BU549" i="39"/>
  <c r="BU517" i="39"/>
  <c r="BU648" i="39"/>
  <c r="BU449" i="39"/>
  <c r="E979" i="39"/>
  <c r="E987" i="39"/>
  <c r="E967" i="39"/>
  <c r="E966" i="39"/>
  <c r="E904" i="39"/>
  <c r="E931" i="39"/>
  <c r="E871" i="39"/>
  <c r="E894" i="39"/>
  <c r="E823" i="39"/>
  <c r="E886" i="39"/>
  <c r="E959" i="39"/>
  <c r="E810" i="39"/>
  <c r="E779" i="39"/>
  <c r="E875" i="39"/>
  <c r="E748" i="39"/>
  <c r="E684" i="39"/>
  <c r="E665" i="39"/>
  <c r="E801" i="39"/>
  <c r="E730" i="39"/>
  <c r="E639" i="39"/>
  <c r="E769" i="39"/>
  <c r="E710" i="39"/>
  <c r="E616" i="39"/>
  <c r="R647" i="39"/>
  <c r="E625" i="39"/>
  <c r="E558" i="39"/>
  <c r="E542" i="39"/>
  <c r="E478" i="39"/>
  <c r="E675" i="39"/>
  <c r="E467" i="39"/>
  <c r="E596" i="39"/>
  <c r="E516" i="39"/>
  <c r="E426" i="39"/>
  <c r="AC426" i="39"/>
  <c r="R394" i="39"/>
  <c r="E378" i="39"/>
  <c r="E362" i="39"/>
  <c r="E521" i="39"/>
  <c r="E457" i="39"/>
  <c r="E395" i="39"/>
  <c r="R363" i="39"/>
  <c r="E695" i="39"/>
  <c r="E557" i="39"/>
  <c r="R447" i="39"/>
  <c r="E412" i="39"/>
  <c r="R380" i="39"/>
  <c r="R435" i="39"/>
  <c r="E371" i="39"/>
  <c r="E319" i="39"/>
  <c r="AC319" i="39"/>
  <c r="BU255" i="39"/>
  <c r="E255" i="39"/>
  <c r="AC231" i="39"/>
  <c r="E231" i="39"/>
  <c r="BU223" i="39"/>
  <c r="E223" i="39"/>
  <c r="BU191" i="39"/>
  <c r="E191" i="39"/>
  <c r="AC167" i="39"/>
  <c r="E167" i="39"/>
  <c r="BU159" i="39"/>
  <c r="E159" i="39"/>
  <c r="E135" i="39"/>
  <c r="AY135" i="39"/>
  <c r="BU127" i="39"/>
  <c r="E127" i="39"/>
  <c r="AY63" i="39"/>
  <c r="BU63" i="39"/>
  <c r="E63" i="39"/>
  <c r="AY31" i="39"/>
  <c r="BU31" i="39"/>
  <c r="E31" i="39"/>
  <c r="E376" i="39"/>
  <c r="AC108" i="39"/>
  <c r="BU108" i="39"/>
  <c r="AY108" i="39"/>
  <c r="E108" i="39"/>
  <c r="BU236" i="39"/>
  <c r="AC236" i="39"/>
  <c r="AY236" i="39"/>
  <c r="E236" i="39"/>
  <c r="BU300" i="39"/>
  <c r="E300" i="39"/>
  <c r="GF1005" i="39"/>
  <c r="FE1005" i="39"/>
  <c r="F1035" i="39"/>
  <c r="D37" i="50" s="1"/>
  <c r="AC627" i="39"/>
  <c r="AC552" i="39"/>
  <c r="E454" i="39"/>
  <c r="R454" i="39"/>
  <c r="FT1005" i="39"/>
  <c r="F1023" i="39"/>
  <c r="D25" i="50" s="1"/>
  <c r="AC238" i="39"/>
  <c r="BU238" i="39"/>
  <c r="E238" i="39"/>
  <c r="BU302" i="39"/>
  <c r="E302" i="39"/>
  <c r="AY350" i="39"/>
  <c r="E350" i="39"/>
  <c r="E981" i="39"/>
  <c r="E989" i="39"/>
  <c r="E975" i="39"/>
  <c r="E948" i="39"/>
  <c r="E925" i="39"/>
  <c r="E884" i="39"/>
  <c r="E905" i="39"/>
  <c r="E845" i="39"/>
  <c r="E867" i="39"/>
  <c r="E874" i="39"/>
  <c r="E828" i="39"/>
  <c r="E895" i="39"/>
  <c r="E789" i="39"/>
  <c r="E790" i="39"/>
  <c r="E727" i="39"/>
  <c r="E773" i="39"/>
  <c r="E709" i="39"/>
  <c r="E671" i="39"/>
  <c r="E836" i="39"/>
  <c r="E735" i="39"/>
  <c r="R642" i="39"/>
  <c r="E602" i="39"/>
  <c r="R554" i="39"/>
  <c r="R474" i="39"/>
  <c r="E575" i="39"/>
  <c r="E511" i="39"/>
  <c r="E463" i="39"/>
  <c r="E576" i="39"/>
  <c r="R512" i="39"/>
  <c r="E496" i="39"/>
  <c r="R464" i="39"/>
  <c r="E654" i="39"/>
  <c r="E549" i="39"/>
  <c r="E421" i="39"/>
  <c r="AC421" i="39"/>
  <c r="E405" i="39"/>
  <c r="E664" i="39"/>
  <c r="E452" i="39"/>
  <c r="E438" i="39"/>
  <c r="E374" i="39"/>
  <c r="E477" i="39"/>
  <c r="E391" i="39"/>
  <c r="E387" i="39"/>
  <c r="R414" i="39"/>
  <c r="AC341" i="39"/>
  <c r="E341" i="39"/>
  <c r="E277" i="39"/>
  <c r="AY253" i="39"/>
  <c r="AC253" i="39"/>
  <c r="E253" i="39"/>
  <c r="BU245" i="39"/>
  <c r="E245" i="39"/>
  <c r="E221" i="39"/>
  <c r="AY221" i="39"/>
  <c r="AC213" i="39"/>
  <c r="BU213" i="39"/>
  <c r="E213" i="39"/>
  <c r="E157" i="39"/>
  <c r="AC157" i="39"/>
  <c r="E149" i="39"/>
  <c r="BU117" i="39"/>
  <c r="AY117" i="39"/>
  <c r="E117" i="39"/>
  <c r="AY85" i="39"/>
  <c r="E85" i="39"/>
  <c r="BU85" i="39"/>
  <c r="E53" i="39"/>
  <c r="AC53" i="39"/>
  <c r="AY29" i="39"/>
  <c r="E29" i="39"/>
  <c r="BU21" i="39"/>
  <c r="E21" i="39"/>
  <c r="AC21" i="39"/>
  <c r="AC304" i="39"/>
  <c r="BU304" i="39"/>
  <c r="E304" i="39"/>
  <c r="AY304" i="39"/>
  <c r="AC535" i="39"/>
  <c r="F1033" i="39"/>
  <c r="D35" i="50" s="1"/>
  <c r="GD1005" i="39"/>
  <c r="EI1005" i="39"/>
  <c r="BU258" i="39"/>
  <c r="E258" i="39"/>
  <c r="AC306" i="39"/>
  <c r="E306" i="39"/>
  <c r="BU322" i="39"/>
  <c r="E322" i="39"/>
  <c r="BU670" i="39"/>
  <c r="BU620" i="39"/>
  <c r="BU656" i="39"/>
  <c r="BU617" i="39"/>
  <c r="BU641" i="39"/>
  <c r="BU572" i="39"/>
  <c r="BU477" i="39"/>
  <c r="BU395" i="39"/>
  <c r="BU542" i="39"/>
  <c r="BU361" i="39"/>
  <c r="E993" i="39"/>
  <c r="E970" i="39"/>
  <c r="E978" i="39"/>
  <c r="E957" i="39"/>
  <c r="E942" i="39"/>
  <c r="E896" i="39"/>
  <c r="E920" i="39"/>
  <c r="E861" i="39"/>
  <c r="E883" i="39"/>
  <c r="E927" i="39"/>
  <c r="E859" i="39"/>
  <c r="E794" i="39"/>
  <c r="E922" i="39"/>
  <c r="E803" i="39"/>
  <c r="E775" i="39"/>
  <c r="E824" i="39"/>
  <c r="E673" i="39"/>
  <c r="E791" i="39"/>
  <c r="E804" i="39"/>
  <c r="E650" i="39"/>
  <c r="E631" i="39"/>
  <c r="E690" i="39"/>
  <c r="E662" i="39"/>
  <c r="E805" i="39"/>
  <c r="E617" i="39"/>
  <c r="E534" i="39"/>
  <c r="E470" i="39"/>
  <c r="E587" i="39"/>
  <c r="E539" i="39"/>
  <c r="E523" i="39"/>
  <c r="R588" i="39"/>
  <c r="E572" i="39"/>
  <c r="E597" i="39"/>
  <c r="E436" i="39"/>
  <c r="E372" i="39"/>
  <c r="E445" i="39"/>
  <c r="E401" i="39"/>
  <c r="E385" i="39"/>
  <c r="E402" i="39"/>
  <c r="E430" i="39"/>
  <c r="BU347" i="39"/>
  <c r="E347" i="39"/>
  <c r="AY323" i="39"/>
  <c r="E323" i="39"/>
  <c r="AC323" i="39"/>
  <c r="BU315" i="39"/>
  <c r="E315" i="39"/>
  <c r="BU283" i="39"/>
  <c r="E283" i="39"/>
  <c r="BU251" i="39"/>
  <c r="E251" i="39"/>
  <c r="AC227" i="39"/>
  <c r="E227" i="39"/>
  <c r="AC187" i="39"/>
  <c r="BU187" i="39"/>
  <c r="E187" i="39"/>
  <c r="AC155" i="39"/>
  <c r="BU155" i="39"/>
  <c r="E155" i="39"/>
  <c r="E131" i="39"/>
  <c r="AY131" i="39"/>
  <c r="E35" i="39"/>
  <c r="AY35" i="39"/>
  <c r="AY27" i="39"/>
  <c r="AC27" i="39"/>
  <c r="E27" i="39"/>
  <c r="BU92" i="39"/>
  <c r="E92" i="39"/>
  <c r="AC220" i="39"/>
  <c r="AY220" i="39"/>
  <c r="BU220" i="39"/>
  <c r="E220" i="39"/>
  <c r="AY276" i="39"/>
  <c r="E276" i="39"/>
  <c r="AC292" i="39"/>
  <c r="AN292" i="39"/>
  <c r="BU292" i="39"/>
  <c r="E292" i="39"/>
  <c r="AC447" i="39"/>
  <c r="AC463" i="39"/>
  <c r="AC639" i="39"/>
  <c r="AC506" i="39"/>
  <c r="G8" i="47"/>
  <c r="Q1036" i="39"/>
  <c r="M38" i="50" s="1"/>
  <c r="GG1010" i="39"/>
  <c r="FP1010" i="39"/>
  <c r="R1036" i="39" s="1"/>
  <c r="N38" i="50" s="1"/>
  <c r="CQ1006" i="39"/>
  <c r="J1029" i="39" s="1"/>
  <c r="F31" i="50" s="1"/>
  <c r="CP1013" i="39"/>
  <c r="CP1017" i="39"/>
  <c r="I1029" i="39"/>
  <c r="E31" i="50" s="1"/>
  <c r="FZ1006" i="39"/>
  <c r="CQ1008" i="39"/>
  <c r="N1029" i="39" s="1"/>
  <c r="J31" i="50" s="1"/>
  <c r="M1029" i="39"/>
  <c r="I31" i="50" s="1"/>
  <c r="FZ1008" i="39"/>
  <c r="FD1017" i="39"/>
  <c r="GF1006" i="39"/>
  <c r="FD1013" i="39"/>
  <c r="FD1014" i="39" s="1"/>
  <c r="FE1006" i="39"/>
  <c r="J1035" i="39" s="1"/>
  <c r="F37" i="50" s="1"/>
  <c r="I1035" i="39"/>
  <c r="E37" i="50" s="1"/>
  <c r="E182" i="39"/>
  <c r="R176" i="39"/>
  <c r="AY526" i="39"/>
  <c r="AY535" i="39"/>
  <c r="AY437" i="39"/>
  <c r="AY365" i="39"/>
  <c r="AY289" i="39"/>
  <c r="AY255" i="39"/>
  <c r="E226" i="39"/>
  <c r="R226" i="39"/>
  <c r="GC1007" i="39"/>
  <c r="DX1007" i="39"/>
  <c r="L1032" i="39" s="1"/>
  <c r="H34" i="50" s="1"/>
  <c r="K1032" i="39"/>
  <c r="G34" i="50" s="1"/>
  <c r="AC230" i="39"/>
  <c r="BU230" i="39"/>
  <c r="R230" i="39"/>
  <c r="E230" i="39"/>
  <c r="BU222" i="39"/>
  <c r="E222" i="39"/>
  <c r="R222" i="39"/>
  <c r="AY130" i="39"/>
  <c r="BU130" i="39"/>
  <c r="E130" i="39"/>
  <c r="R130" i="39"/>
  <c r="GE1008" i="39"/>
  <c r="ET1008" i="39"/>
  <c r="N1034" i="39" s="1"/>
  <c r="J36" i="50" s="1"/>
  <c r="M1034" i="39"/>
  <c r="I36" i="50" s="1"/>
  <c r="CF4" i="39"/>
  <c r="CD4" i="39"/>
  <c r="EH4" i="39"/>
  <c r="EH1007" i="39"/>
  <c r="R104" i="39"/>
  <c r="BU144" i="39"/>
  <c r="BU194" i="39"/>
  <c r="AN202" i="39"/>
  <c r="BU186" i="39"/>
  <c r="R186" i="39"/>
  <c r="E186" i="39"/>
  <c r="DA4" i="39"/>
  <c r="DA1007" i="39"/>
  <c r="AY329" i="39"/>
  <c r="AY218" i="39"/>
  <c r="BU218" i="39"/>
  <c r="E218" i="39"/>
  <c r="R218" i="39"/>
  <c r="CF1005" i="39"/>
  <c r="F1028" i="39"/>
  <c r="D30" i="50" s="1"/>
  <c r="FY1005" i="39"/>
  <c r="BU246" i="39"/>
  <c r="E246" i="39"/>
  <c r="AY294" i="39"/>
  <c r="E294" i="39"/>
  <c r="BU310" i="39"/>
  <c r="E310" i="39"/>
  <c r="FU1005" i="39"/>
  <c r="F1024" i="39"/>
  <c r="D26" i="50" s="1"/>
  <c r="E983" i="39"/>
  <c r="E990" i="39"/>
  <c r="E960" i="39"/>
  <c r="E917" i="39"/>
  <c r="E876" i="39"/>
  <c r="E958" i="39"/>
  <c r="E840" i="39"/>
  <c r="E878" i="39"/>
  <c r="E857" i="39"/>
  <c r="E853" i="39"/>
  <c r="E820" i="39"/>
  <c r="E885" i="39"/>
  <c r="E784" i="39"/>
  <c r="E755" i="39"/>
  <c r="E811" i="39"/>
  <c r="E781" i="39"/>
  <c r="E718" i="39"/>
  <c r="E653" i="39"/>
  <c r="E768" i="39"/>
  <c r="E704" i="39"/>
  <c r="E725" i="39"/>
  <c r="E635" i="39"/>
  <c r="E713" i="39"/>
  <c r="E594" i="39"/>
  <c r="E530" i="39"/>
  <c r="E514" i="39"/>
  <c r="E583" i="39"/>
  <c r="E567" i="39"/>
  <c r="E519" i="39"/>
  <c r="E503" i="39"/>
  <c r="E455" i="39"/>
  <c r="E643" i="39"/>
  <c r="E504" i="39"/>
  <c r="E488" i="39"/>
  <c r="R456" i="39"/>
  <c r="E581" i="39"/>
  <c r="E601" i="39"/>
  <c r="E444" i="39"/>
  <c r="E432" i="39"/>
  <c r="E381" i="39"/>
  <c r="BU305" i="39"/>
  <c r="E305" i="39"/>
  <c r="AC281" i="39"/>
  <c r="E281" i="39"/>
  <c r="E273" i="39"/>
  <c r="BU273" i="39"/>
  <c r="AC249" i="39"/>
  <c r="E249" i="39"/>
  <c r="BU241" i="39"/>
  <c r="E241" i="39"/>
  <c r="AC209" i="39"/>
  <c r="E209" i="39"/>
  <c r="BU177" i="39"/>
  <c r="E177" i="39"/>
  <c r="BU145" i="39"/>
  <c r="E145" i="39"/>
  <c r="E81" i="39"/>
  <c r="BU81" i="39"/>
  <c r="BU49" i="39"/>
  <c r="AY49" i="39"/>
  <c r="E49" i="39"/>
  <c r="AC49" i="39"/>
  <c r="AY17" i="39"/>
  <c r="E17" i="39"/>
  <c r="BU17" i="39"/>
  <c r="BU228" i="39"/>
  <c r="E228" i="39"/>
  <c r="BU296" i="39"/>
  <c r="E296" i="39"/>
  <c r="E344" i="39"/>
  <c r="AC344" i="39"/>
  <c r="AY344" i="39"/>
  <c r="AC282" i="39"/>
  <c r="BU282" i="39"/>
  <c r="E282" i="39"/>
  <c r="E940" i="39"/>
  <c r="E939" i="39"/>
  <c r="E924" i="39"/>
  <c r="E855" i="39"/>
  <c r="E893" i="39"/>
  <c r="E982" i="39"/>
  <c r="E923" i="39"/>
  <c r="E837" i="39"/>
  <c r="E827" i="39"/>
  <c r="E802" i="39"/>
  <c r="E830" i="39"/>
  <c r="E816" i="39"/>
  <c r="E736" i="39"/>
  <c r="E778" i="39"/>
  <c r="E763" i="39"/>
  <c r="E699" i="39"/>
  <c r="E745" i="39"/>
  <c r="E681" i="39"/>
  <c r="E666" i="39"/>
  <c r="E687" i="39"/>
  <c r="E660" i="39"/>
  <c r="E672" i="39"/>
  <c r="E647" i="39"/>
  <c r="E705" i="39"/>
  <c r="E638" i="39"/>
  <c r="E574" i="39"/>
  <c r="R510" i="39"/>
  <c r="E494" i="39"/>
  <c r="R462" i="39"/>
  <c r="E608" i="39"/>
  <c r="E547" i="39"/>
  <c r="R515" i="39"/>
  <c r="E499" i="39"/>
  <c r="E483" i="39"/>
  <c r="E548" i="39"/>
  <c r="E532" i="39"/>
  <c r="R500" i="39"/>
  <c r="E468" i="39"/>
  <c r="E442" i="39"/>
  <c r="E585" i="39"/>
  <c r="E411" i="39"/>
  <c r="E428" i="39"/>
  <c r="E364" i="39"/>
  <c r="E593" i="39"/>
  <c r="E435" i="39"/>
  <c r="BU327" i="39"/>
  <c r="E327" i="39"/>
  <c r="E295" i="39"/>
  <c r="BU263" i="39"/>
  <c r="E263" i="39"/>
  <c r="BU199" i="39"/>
  <c r="AN199" i="39"/>
  <c r="E199" i="39"/>
  <c r="BU103" i="39"/>
  <c r="E103" i="39"/>
  <c r="BU71" i="39"/>
  <c r="E71" i="39"/>
  <c r="AY39" i="39"/>
  <c r="E39" i="39"/>
  <c r="BU39" i="39"/>
  <c r="AC39" i="39"/>
  <c r="FS1005" i="39"/>
  <c r="F1022" i="39"/>
  <c r="D24" i="50" s="1"/>
  <c r="E440" i="39"/>
  <c r="E76" i="39"/>
  <c r="BU76" i="39"/>
  <c r="E172" i="39"/>
  <c r="AY172" i="39"/>
  <c r="E204" i="39"/>
  <c r="BU204" i="39"/>
  <c r="E268" i="39"/>
  <c r="AC268" i="39"/>
  <c r="BU284" i="39"/>
  <c r="E284" i="39"/>
  <c r="E332" i="39"/>
  <c r="AY332" i="39"/>
  <c r="BU348" i="39"/>
  <c r="E348" i="39"/>
  <c r="E561" i="39"/>
  <c r="DM1005" i="39"/>
  <c r="F1031" i="39"/>
  <c r="D33" i="50" s="1"/>
  <c r="GB1005" i="39"/>
  <c r="BU286" i="39"/>
  <c r="E286" i="39"/>
  <c r="BU660" i="39"/>
  <c r="BU647" i="39"/>
  <c r="BU610" i="39"/>
  <c r="BU603" i="39"/>
  <c r="BU571" i="39"/>
  <c r="BU507" i="39"/>
  <c r="BU608" i="39"/>
  <c r="BU480" i="39"/>
  <c r="BU545" i="39"/>
  <c r="BU490" i="39"/>
  <c r="BU432" i="39"/>
  <c r="BU400" i="39"/>
  <c r="BU445" i="39"/>
  <c r="BU381" i="39"/>
  <c r="E974" i="39"/>
  <c r="E962" i="39"/>
  <c r="E965" i="39"/>
  <c r="E900" i="39"/>
  <c r="E926" i="39"/>
  <c r="E866" i="39"/>
  <c r="E889" i="39"/>
  <c r="E935" i="39"/>
  <c r="E881" i="39"/>
  <c r="E932" i="39"/>
  <c r="E808" i="39"/>
  <c r="E777" i="39"/>
  <c r="E831" i="39"/>
  <c r="E742" i="39"/>
  <c r="E678" i="39"/>
  <c r="E661" i="39"/>
  <c r="E793" i="39"/>
  <c r="E728" i="39"/>
  <c r="E839" i="39"/>
  <c r="E655" i="39"/>
  <c r="E634" i="39"/>
  <c r="E701" i="39"/>
  <c r="E621" i="39"/>
  <c r="E626" i="39"/>
  <c r="E538" i="39"/>
  <c r="E474" i="39"/>
  <c r="E607" i="39"/>
  <c r="E591" i="39"/>
  <c r="E527" i="39"/>
  <c r="E592" i="39"/>
  <c r="E528" i="39"/>
  <c r="E512" i="39"/>
  <c r="AC357" i="39"/>
  <c r="E357" i="39"/>
  <c r="E505" i="39"/>
  <c r="E390" i="39"/>
  <c r="E541" i="39"/>
  <c r="E407" i="39"/>
  <c r="E448" i="39"/>
  <c r="E349" i="39"/>
  <c r="BU349" i="39"/>
  <c r="E317" i="39"/>
  <c r="BU317" i="39"/>
  <c r="AC317" i="39"/>
  <c r="BU285" i="39"/>
  <c r="E285" i="39"/>
  <c r="E189" i="39"/>
  <c r="BU189" i="39"/>
  <c r="E165" i="39"/>
  <c r="AY165" i="39"/>
  <c r="AY133" i="39"/>
  <c r="E133" i="39"/>
  <c r="BU125" i="39"/>
  <c r="E125" i="39"/>
  <c r="AY93" i="39"/>
  <c r="BU93" i="39"/>
  <c r="E93" i="39"/>
  <c r="BU61" i="39"/>
  <c r="E61" i="39"/>
  <c r="E37" i="39"/>
  <c r="AY37" i="39"/>
  <c r="E419" i="39"/>
  <c r="ET1005" i="39"/>
  <c r="F1034" i="39"/>
  <c r="D36" i="50" s="1"/>
  <c r="GE1005" i="39"/>
  <c r="E52" i="39"/>
  <c r="AY52" i="39"/>
  <c r="BU84" i="39"/>
  <c r="E84" i="39"/>
  <c r="AY84" i="39"/>
  <c r="BU212" i="39"/>
  <c r="E212" i="39"/>
  <c r="BU288" i="39"/>
  <c r="E288" i="39"/>
  <c r="E336" i="39"/>
  <c r="AC336" i="39"/>
  <c r="AC637" i="39"/>
  <c r="AC391" i="39"/>
  <c r="AN242" i="39"/>
  <c r="AY242" i="39"/>
  <c r="BU242" i="39"/>
  <c r="E242" i="39"/>
  <c r="E992" i="39"/>
  <c r="E912" i="39"/>
  <c r="E943" i="39"/>
  <c r="E882" i="39"/>
  <c r="E911" i="39"/>
  <c r="E829" i="39"/>
  <c r="E907" i="39"/>
  <c r="E818" i="39"/>
  <c r="E797" i="39"/>
  <c r="E726" i="39"/>
  <c r="E756" i="39"/>
  <c r="E707" i="39"/>
  <c r="E692" i="39"/>
  <c r="E848" i="39"/>
  <c r="E753" i="39"/>
  <c r="E738" i="39"/>
  <c r="E674" i="39"/>
  <c r="E676" i="39"/>
  <c r="E731" i="39"/>
  <c r="E624" i="39"/>
  <c r="E691" i="39"/>
  <c r="E658" i="39"/>
  <c r="E636" i="39"/>
  <c r="E618" i="39"/>
  <c r="E550" i="39"/>
  <c r="E486" i="39"/>
  <c r="E630" i="39"/>
  <c r="E603" i="39"/>
  <c r="E475" i="39"/>
  <c r="E604" i="39"/>
  <c r="E588" i="39"/>
  <c r="R556" i="39"/>
  <c r="E524" i="39"/>
  <c r="R492" i="39"/>
  <c r="E460" i="39"/>
  <c r="E469" i="39"/>
  <c r="E553" i="39"/>
  <c r="E489" i="39"/>
  <c r="E417" i="39"/>
  <c r="E589" i="39"/>
  <c r="E434" i="39"/>
  <c r="E418" i="39"/>
  <c r="R386" i="39"/>
  <c r="E370" i="39"/>
  <c r="E354" i="39"/>
  <c r="E393" i="39"/>
  <c r="BU291" i="39"/>
  <c r="E291" i="39"/>
  <c r="BU259" i="39"/>
  <c r="E259" i="39"/>
  <c r="AY235" i="39"/>
  <c r="AC235" i="39"/>
  <c r="E235" i="39"/>
  <c r="AC195" i="39"/>
  <c r="BU195" i="39"/>
  <c r="E195" i="39"/>
  <c r="BU163" i="39"/>
  <c r="E163" i="39"/>
  <c r="E107" i="39"/>
  <c r="AY107" i="39"/>
  <c r="AC99" i="39"/>
  <c r="BU99" i="39"/>
  <c r="E99" i="39"/>
  <c r="O14" i="47"/>
  <c r="P14" i="47" s="1"/>
  <c r="O10" i="47"/>
  <c r="P10" i="47" s="1"/>
  <c r="E481" i="39"/>
  <c r="AC60" i="39"/>
  <c r="BU60" i="39"/>
  <c r="E60" i="39"/>
  <c r="AY60" i="39"/>
  <c r="AY156" i="39"/>
  <c r="E156" i="39"/>
  <c r="BU188" i="39"/>
  <c r="E188" i="39"/>
  <c r="AC188" i="39"/>
  <c r="E340" i="39"/>
  <c r="AC371" i="39"/>
  <c r="AC585" i="39"/>
  <c r="G112" i="58"/>
  <c r="FO1013" i="39"/>
  <c r="FP1006" i="39"/>
  <c r="J1036" i="39" s="1"/>
  <c r="F38" i="50" s="1"/>
  <c r="FO1017" i="39"/>
  <c r="FO1018" i="39" s="1"/>
  <c r="GG1006" i="39"/>
  <c r="I1036" i="39"/>
  <c r="E38" i="50" s="1"/>
  <c r="GF1008" i="39"/>
  <c r="FE1008" i="39"/>
  <c r="N1035" i="39" s="1"/>
  <c r="J37" i="50" s="1"/>
  <c r="M1035" i="39"/>
  <c r="I37" i="50" s="1"/>
  <c r="GF1010" i="39"/>
  <c r="FE1010" i="39"/>
  <c r="R1035" i="39" s="1"/>
  <c r="N37" i="50" s="1"/>
  <c r="Q1035" i="39"/>
  <c r="M37" i="50" s="1"/>
  <c r="DM1010" i="39"/>
  <c r="R1031" i="39" s="1"/>
  <c r="N33" i="50" s="1"/>
  <c r="Q1031" i="39"/>
  <c r="M33" i="50" s="1"/>
  <c r="GB1010" i="39"/>
  <c r="DX1010" i="39"/>
  <c r="R1032" i="39" s="1"/>
  <c r="N34" i="50" s="1"/>
  <c r="GC1010" i="39"/>
  <c r="Q1032" i="39"/>
  <c r="M34" i="50" s="1"/>
  <c r="BU160" i="39"/>
  <c r="R160" i="39"/>
  <c r="E160" i="39"/>
  <c r="AY160" i="39"/>
  <c r="GB1009" i="39"/>
  <c r="DM1009" i="39"/>
  <c r="P1031" i="39" s="1"/>
  <c r="L33" i="50" s="1"/>
  <c r="O1031" i="39"/>
  <c r="K33" i="50" s="1"/>
  <c r="GE1006" i="39"/>
  <c r="I1034" i="39"/>
  <c r="E36" i="50" s="1"/>
  <c r="ES1017" i="39"/>
  <c r="ES1018" i="39" s="1"/>
  <c r="ES1013" i="39"/>
  <c r="ES1014" i="39" s="1"/>
  <c r="ET1006" i="39"/>
  <c r="J1034" i="39" s="1"/>
  <c r="F36" i="50" s="1"/>
  <c r="CE1009" i="39"/>
  <c r="CE1007" i="39"/>
  <c r="E104" i="39"/>
  <c r="E202" i="39"/>
  <c r="J106" i="58"/>
  <c r="I112" i="58"/>
  <c r="J112" i="58" s="1"/>
  <c r="DB1008" i="39"/>
  <c r="N1030" i="39" s="1"/>
  <c r="J32" i="50" s="1"/>
  <c r="M1030" i="39"/>
  <c r="I32" i="50" s="1"/>
  <c r="GA1008" i="39"/>
  <c r="BU146" i="39"/>
  <c r="E146" i="39"/>
  <c r="R146" i="39"/>
  <c r="EH1006" i="39"/>
  <c r="BU520" i="39"/>
  <c r="BU374" i="39"/>
  <c r="FX1005" i="39"/>
  <c r="F1027" i="39"/>
  <c r="D29" i="50" s="1"/>
  <c r="E991" i="39"/>
  <c r="E997" i="39"/>
  <c r="E973" i="39"/>
  <c r="E956" i="39"/>
  <c r="E969" i="39"/>
  <c r="E937" i="39"/>
  <c r="E892" i="39"/>
  <c r="E913" i="39"/>
  <c r="E877" i="39"/>
  <c r="E854" i="39"/>
  <c r="E906" i="39"/>
  <c r="E843" i="39"/>
  <c r="E792" i="39"/>
  <c r="E914" i="39"/>
  <c r="E799" i="39"/>
  <c r="E770" i="39"/>
  <c r="E733" i="39"/>
  <c r="E787" i="39"/>
  <c r="E719" i="39"/>
  <c r="P26" i="47"/>
  <c r="E783" i="39"/>
  <c r="E644" i="39"/>
  <c r="E627" i="39"/>
  <c r="E682" i="39"/>
  <c r="E656" i="39"/>
  <c r="E774" i="39"/>
  <c r="E629" i="39"/>
  <c r="E612" i="39"/>
  <c r="E546" i="39"/>
  <c r="E466" i="39"/>
  <c r="E568" i="39"/>
  <c r="E415" i="39"/>
  <c r="E367" i="39"/>
  <c r="E351" i="39"/>
  <c r="E384" i="39"/>
  <c r="E509" i="39"/>
  <c r="E413" i="39"/>
  <c r="E397" i="39"/>
  <c r="E409" i="39"/>
  <c r="BU345" i="39"/>
  <c r="E345" i="39"/>
  <c r="AC313" i="39"/>
  <c r="BU313" i="39"/>
  <c r="E313" i="39"/>
  <c r="BU217" i="39"/>
  <c r="E217" i="39"/>
  <c r="AC217" i="39"/>
  <c r="BU185" i="39"/>
  <c r="E185" i="39"/>
  <c r="AN153" i="39"/>
  <c r="BU153" i="39"/>
  <c r="E153" i="39"/>
  <c r="AC153" i="39"/>
  <c r="AY129" i="39"/>
  <c r="E129" i="39"/>
  <c r="AC129" i="39"/>
  <c r="BU121" i="39"/>
  <c r="E121" i="39"/>
  <c r="E97" i="39"/>
  <c r="AC97" i="39"/>
  <c r="AY97" i="39"/>
  <c r="AC89" i="39"/>
  <c r="BU89" i="39"/>
  <c r="E89" i="39"/>
  <c r="AY89" i="39"/>
  <c r="E57" i="39"/>
  <c r="AY57" i="39"/>
  <c r="BU57" i="39"/>
  <c r="AY25" i="39"/>
  <c r="BU25" i="39"/>
  <c r="E25" i="39"/>
  <c r="E377" i="39"/>
  <c r="AC68" i="39"/>
  <c r="AY68" i="39"/>
  <c r="BU68" i="39"/>
  <c r="E68" i="39"/>
  <c r="BU196" i="39"/>
  <c r="E196" i="39"/>
  <c r="AC280" i="39"/>
  <c r="AY280" i="39"/>
  <c r="BU280" i="39"/>
  <c r="E280" i="39"/>
  <c r="BU266" i="39"/>
  <c r="E266" i="39"/>
  <c r="AC314" i="39"/>
  <c r="E314" i="39"/>
  <c r="BU330" i="39"/>
  <c r="E330" i="39"/>
  <c r="AY330" i="39"/>
  <c r="BU564" i="39"/>
  <c r="BU597" i="39"/>
  <c r="F1026" i="39"/>
  <c r="D28" i="50" s="1"/>
  <c r="FW1005" i="39"/>
  <c r="E998" i="39"/>
  <c r="E972" i="39"/>
  <c r="E955" i="39"/>
  <c r="E961" i="39"/>
  <c r="E952" i="39"/>
  <c r="E872" i="39"/>
  <c r="E947" i="39"/>
  <c r="E856" i="39"/>
  <c r="E852" i="39"/>
  <c r="E817" i="39"/>
  <c r="E863" i="39"/>
  <c r="E780" i="39"/>
  <c r="E751" i="39"/>
  <c r="E714" i="39"/>
  <c r="E633" i="39"/>
  <c r="E764" i="39"/>
  <c r="E715" i="39"/>
  <c r="E700" i="39"/>
  <c r="E717" i="39"/>
  <c r="E632" i="39"/>
  <c r="E711" i="39"/>
  <c r="E510" i="39"/>
  <c r="E579" i="39"/>
  <c r="E563" i="39"/>
  <c r="E451" i="39"/>
  <c r="E615" i="39"/>
  <c r="E484" i="39"/>
  <c r="E565" i="39"/>
  <c r="E501" i="39"/>
  <c r="E394" i="39"/>
  <c r="E697" i="39"/>
  <c r="E427" i="39"/>
  <c r="E363" i="39"/>
  <c r="E447" i="39"/>
  <c r="E396" i="39"/>
  <c r="E380" i="39"/>
  <c r="BU335" i="39"/>
  <c r="E335" i="39"/>
  <c r="E303" i="39"/>
  <c r="AY303" i="39"/>
  <c r="BU271" i="39"/>
  <c r="E271" i="39"/>
  <c r="AY247" i="39"/>
  <c r="E247" i="39"/>
  <c r="BU239" i="39"/>
  <c r="E239" i="39"/>
  <c r="AC239" i="39"/>
  <c r="BU207" i="39"/>
  <c r="E207" i="39"/>
  <c r="BU175" i="39"/>
  <c r="E175" i="39"/>
  <c r="AY151" i="39"/>
  <c r="E151" i="39"/>
  <c r="E143" i="39"/>
  <c r="BU143" i="39"/>
  <c r="AC119" i="39"/>
  <c r="E119" i="39"/>
  <c r="BU111" i="39"/>
  <c r="E111" i="39"/>
  <c r="BU79" i="39"/>
  <c r="E79" i="39"/>
  <c r="AY79" i="39"/>
  <c r="AY47" i="39"/>
  <c r="BU47" i="39"/>
  <c r="E47" i="39"/>
  <c r="AC47" i="39"/>
  <c r="E15" i="39"/>
  <c r="BU15" i="39"/>
  <c r="E7" i="39"/>
  <c r="BU7" i="39"/>
  <c r="AC7" i="39"/>
  <c r="BU44" i="39"/>
  <c r="AC44" i="39"/>
  <c r="AY44" i="39"/>
  <c r="E44" i="39"/>
  <c r="E140" i="39"/>
  <c r="AY140" i="39"/>
  <c r="AC565" i="39"/>
  <c r="AC412" i="39"/>
  <c r="BU270" i="39"/>
  <c r="E270" i="39"/>
  <c r="BU334" i="39"/>
  <c r="E334" i="39"/>
  <c r="E999" i="39"/>
  <c r="E996" i="39"/>
  <c r="E936" i="39"/>
  <c r="E934" i="39"/>
  <c r="E919" i="39"/>
  <c r="E963" i="39"/>
  <c r="E887" i="39"/>
  <c r="E977" i="39"/>
  <c r="E918" i="39"/>
  <c r="E833" i="39"/>
  <c r="E819" i="39"/>
  <c r="E798" i="39"/>
  <c r="E822" i="39"/>
  <c r="E806" i="39"/>
  <c r="E732" i="39"/>
  <c r="E776" i="39"/>
  <c r="E757" i="39"/>
  <c r="E693" i="39"/>
  <c r="E897" i="39"/>
  <c r="E743" i="39"/>
  <c r="E679" i="39"/>
  <c r="E677" i="39"/>
  <c r="E750" i="39"/>
  <c r="E663" i="39"/>
  <c r="E642" i="39"/>
  <c r="E686" i="39"/>
  <c r="E570" i="39"/>
  <c r="E554" i="39"/>
  <c r="E490" i="39"/>
  <c r="E659" i="39"/>
  <c r="R575" i="39"/>
  <c r="E559" i="39"/>
  <c r="E543" i="39"/>
  <c r="R511" i="39"/>
  <c r="E479" i="39"/>
  <c r="R496" i="39"/>
  <c r="E464" i="39"/>
  <c r="E437" i="39"/>
  <c r="R405" i="39"/>
  <c r="E373" i="39"/>
  <c r="R438" i="39"/>
  <c r="E406" i="39"/>
  <c r="E605" i="39"/>
  <c r="R477" i="39"/>
  <c r="E423" i="39"/>
  <c r="R391" i="39"/>
  <c r="E359" i="39"/>
  <c r="R387" i="39"/>
  <c r="E414" i="39"/>
  <c r="E325" i="39"/>
  <c r="BU293" i="39"/>
  <c r="E293" i="39"/>
  <c r="BU261" i="39"/>
  <c r="E261" i="39"/>
  <c r="BU229" i="39"/>
  <c r="E229" i="39"/>
  <c r="R213" i="39"/>
  <c r="AC197" i="39"/>
  <c r="BU197" i="39"/>
  <c r="E197" i="39"/>
  <c r="E141" i="39"/>
  <c r="AY141" i="39"/>
  <c r="AC101" i="39"/>
  <c r="AY101" i="39"/>
  <c r="BU101" i="39"/>
  <c r="E101" i="39"/>
  <c r="E77" i="39"/>
  <c r="AC77" i="39"/>
  <c r="E69" i="39"/>
  <c r="BU69" i="39"/>
  <c r="R21" i="39"/>
  <c r="E545" i="39"/>
  <c r="DX1005" i="39"/>
  <c r="GC1005" i="39"/>
  <c r="F1032" i="39"/>
  <c r="D34" i="50" s="1"/>
  <c r="AY20" i="39"/>
  <c r="E20" i="39"/>
  <c r="AY148" i="39"/>
  <c r="E148" i="39"/>
  <c r="AC180" i="39"/>
  <c r="BU180" i="39"/>
  <c r="E180" i="39"/>
  <c r="R304" i="39"/>
  <c r="AY320" i="39"/>
  <c r="E320" i="39"/>
  <c r="AC548" i="39"/>
  <c r="AC516" i="39"/>
  <c r="R497" i="39"/>
  <c r="E497" i="39"/>
  <c r="AC274" i="39"/>
  <c r="E274" i="39"/>
  <c r="AC290" i="39"/>
  <c r="BU290" i="39"/>
  <c r="E290" i="39"/>
  <c r="BU633" i="39"/>
  <c r="BU635" i="39"/>
  <c r="BU631" i="39"/>
  <c r="BU551" i="39"/>
  <c r="BU519" i="39"/>
  <c r="BU487" i="39"/>
  <c r="BU588" i="39"/>
  <c r="BU524" i="39"/>
  <c r="BU460" i="39"/>
  <c r="BU557" i="39"/>
  <c r="BU538" i="39"/>
  <c r="BU411" i="39"/>
  <c r="BU478" i="39"/>
  <c r="BU364" i="39"/>
  <c r="BU409" i="39"/>
  <c r="BU377" i="39"/>
  <c r="BU534" i="39"/>
  <c r="BJ354" i="39"/>
  <c r="E988" i="39"/>
  <c r="E985" i="39"/>
  <c r="E945" i="39"/>
  <c r="E953" i="39"/>
  <c r="E941" i="39"/>
  <c r="E864" i="39"/>
  <c r="E910" i="39"/>
  <c r="E933" i="39"/>
  <c r="E846" i="39"/>
  <c r="E838" i="39"/>
  <c r="E809" i="39"/>
  <c r="E847" i="39"/>
  <c r="E870" i="39"/>
  <c r="E760" i="39"/>
  <c r="E741" i="39"/>
  <c r="E771" i="39"/>
  <c r="E689" i="39"/>
  <c r="E698" i="39"/>
  <c r="E865" i="39"/>
  <c r="E761" i="39"/>
  <c r="E667" i="39"/>
  <c r="E582" i="39"/>
  <c r="E566" i="39"/>
  <c r="E502" i="39"/>
  <c r="E796" i="39"/>
  <c r="E555" i="39"/>
  <c r="E491" i="39"/>
  <c r="E759" i="39"/>
  <c r="E540" i="39"/>
  <c r="E476" i="39"/>
  <c r="E533" i="39"/>
  <c r="E388" i="39"/>
  <c r="E622" i="39"/>
  <c r="E433" i="39"/>
  <c r="E369" i="39"/>
  <c r="E353" i="39"/>
  <c r="E461" i="39"/>
  <c r="E366" i="39"/>
  <c r="E465" i="39"/>
  <c r="AC331" i="39"/>
  <c r="BU331" i="39"/>
  <c r="E331" i="39"/>
  <c r="AC299" i="39"/>
  <c r="BU299" i="39"/>
  <c r="E299" i="39"/>
  <c r="BU267" i="39"/>
  <c r="E267" i="39"/>
  <c r="BU203" i="39"/>
  <c r="E203" i="39"/>
  <c r="BU171" i="39"/>
  <c r="E171" i="39"/>
  <c r="BU139" i="39"/>
  <c r="E139" i="39"/>
  <c r="AC139" i="39"/>
  <c r="BU75" i="39"/>
  <c r="E75" i="39"/>
  <c r="BU43" i="39"/>
  <c r="E43" i="39"/>
  <c r="AC43" i="39"/>
  <c r="BU11" i="39"/>
  <c r="E11" i="39"/>
  <c r="E425" i="39"/>
  <c r="BU28" i="39"/>
  <c r="E28" i="39"/>
  <c r="BU260" i="39"/>
  <c r="E260" i="39"/>
  <c r="AY260" i="39"/>
  <c r="AC563" i="39"/>
  <c r="AC467" i="39"/>
  <c r="AC592" i="39"/>
  <c r="AC660" i="39"/>
  <c r="AC557" i="39"/>
  <c r="AC417" i="39"/>
  <c r="AC385" i="39"/>
  <c r="AC434" i="39"/>
  <c r="AC419" i="39"/>
  <c r="E403" i="39"/>
  <c r="R403" i="39"/>
  <c r="AC648" i="39"/>
  <c r="AC607" i="39"/>
  <c r="AC601" i="39"/>
  <c r="AC505" i="39"/>
  <c r="AC432" i="39"/>
  <c r="AC570" i="39"/>
  <c r="AC413" i="39"/>
  <c r="AC530" i="39"/>
  <c r="GG1008" i="39"/>
  <c r="M1036" i="39"/>
  <c r="I38" i="50" s="1"/>
  <c r="FP1008" i="39"/>
  <c r="N1036" i="39" s="1"/>
  <c r="J38" i="50" s="1"/>
  <c r="FP1009" i="39"/>
  <c r="P1036" i="39" s="1"/>
  <c r="L38" i="50" s="1"/>
  <c r="O1036" i="39"/>
  <c r="K38" i="50" s="1"/>
  <c r="GG1009" i="39"/>
  <c r="CQ1009" i="39"/>
  <c r="P1029" i="39" s="1"/>
  <c r="L31" i="50" s="1"/>
  <c r="O1029" i="39"/>
  <c r="K31" i="50" s="1"/>
  <c r="FZ1009" i="39"/>
  <c r="FZ1007" i="39"/>
  <c r="K1029" i="39"/>
  <c r="G31" i="50" s="1"/>
  <c r="CQ1007" i="39"/>
  <c r="L1029" i="39" s="1"/>
  <c r="H31" i="50" s="1"/>
  <c r="GC1006" i="39"/>
  <c r="DX1006" i="39"/>
  <c r="J1032" i="39" s="1"/>
  <c r="F34" i="50" s="1"/>
  <c r="DW1013" i="39"/>
  <c r="DW1017" i="39"/>
  <c r="DW1018" i="39" s="1"/>
  <c r="I1032" i="39"/>
  <c r="E34" i="50" s="1"/>
  <c r="GC1009" i="39"/>
  <c r="DX1009" i="39"/>
  <c r="P1032" i="39" s="1"/>
  <c r="L34" i="50" s="1"/>
  <c r="O1032" i="39"/>
  <c r="K34" i="50" s="1"/>
  <c r="I1030" i="39"/>
  <c r="E32" i="50" s="1"/>
  <c r="DB1006" i="39"/>
  <c r="J1030" i="39" s="1"/>
  <c r="F32" i="50" s="1"/>
  <c r="DA1013" i="39"/>
  <c r="DA1014" i="39" s="1"/>
  <c r="GA1006" i="39"/>
  <c r="GE1007" i="39"/>
  <c r="ET1007" i="39"/>
  <c r="L1034" i="39" s="1"/>
  <c r="H36" i="50" s="1"/>
  <c r="K1034" i="39"/>
  <c r="G36" i="50" s="1"/>
  <c r="GE1009" i="39"/>
  <c r="ET1009" i="39"/>
  <c r="P1034" i="39" s="1"/>
  <c r="L36" i="50" s="1"/>
  <c r="O1034" i="39"/>
  <c r="K36" i="50" s="1"/>
  <c r="CE1010" i="39"/>
  <c r="EG4" i="39"/>
  <c r="R202" i="39"/>
  <c r="AC194" i="39"/>
  <c r="BU128" i="39"/>
  <c r="R128" i="39"/>
  <c r="E128" i="39"/>
  <c r="F1025" i="39"/>
  <c r="D27" i="50" s="1"/>
  <c r="FV1005" i="39"/>
  <c r="BU178" i="39"/>
  <c r="E178" i="39"/>
  <c r="R178" i="39"/>
  <c r="DL1013" i="39"/>
  <c r="DL1014" i="39" s="1"/>
  <c r="DM1006" i="39"/>
  <c r="J1031" i="39" s="1"/>
  <c r="F33" i="50" s="1"/>
  <c r="I1031" i="39"/>
  <c r="E33" i="50" s="1"/>
  <c r="DL1017" i="39"/>
  <c r="DL1018" i="39" s="1"/>
  <c r="GB1006" i="39"/>
  <c r="R246" i="39"/>
  <c r="AC262" i="39"/>
  <c r="E262" i="39"/>
  <c r="BU278" i="39"/>
  <c r="E278" i="39"/>
  <c r="BU342" i="39"/>
  <c r="E342" i="39"/>
  <c r="BU351" i="39"/>
  <c r="BU383" i="39"/>
  <c r="E1000" i="39"/>
  <c r="E908" i="39"/>
  <c r="E938" i="39"/>
  <c r="E903" i="39"/>
  <c r="E825" i="39"/>
  <c r="E891" i="39"/>
  <c r="E814" i="39"/>
  <c r="E785" i="39"/>
  <c r="E915" i="39"/>
  <c r="E752" i="39"/>
  <c r="E688" i="39"/>
  <c r="E669" i="39"/>
  <c r="E812" i="39"/>
  <c r="E734" i="39"/>
  <c r="E668" i="39"/>
  <c r="E720" i="39"/>
  <c r="R635" i="39"/>
  <c r="E683" i="39"/>
  <c r="E652" i="39"/>
  <c r="R514" i="39"/>
  <c r="E498" i="39"/>
  <c r="E482" i="39"/>
  <c r="E614" i="39"/>
  <c r="E599" i="39"/>
  <c r="E535" i="39"/>
  <c r="R503" i="39"/>
  <c r="E471" i="39"/>
  <c r="E600" i="39"/>
  <c r="E584" i="39"/>
  <c r="E536" i="39"/>
  <c r="E520" i="39"/>
  <c r="R488" i="39"/>
  <c r="E456" i="39"/>
  <c r="E431" i="39"/>
  <c r="R601" i="39"/>
  <c r="E473" i="39"/>
  <c r="E416" i="39"/>
  <c r="E400" i="39"/>
  <c r="E573" i="39"/>
  <c r="E429" i="39"/>
  <c r="E577" i="39"/>
  <c r="E392" i="39"/>
  <c r="BU321" i="39"/>
  <c r="E321" i="39"/>
  <c r="AC289" i="39"/>
  <c r="BU289" i="39"/>
  <c r="E289" i="39"/>
  <c r="R273" i="39"/>
  <c r="E265" i="39"/>
  <c r="AY265" i="39"/>
  <c r="BU257" i="39"/>
  <c r="E257" i="39"/>
  <c r="R241" i="39"/>
  <c r="E225" i="39"/>
  <c r="AC225" i="39"/>
  <c r="AC193" i="39"/>
  <c r="BU193" i="39"/>
  <c r="E193" i="39"/>
  <c r="R177" i="39"/>
  <c r="BU161" i="39"/>
  <c r="E161" i="39"/>
  <c r="AC161" i="39"/>
  <c r="R145" i="39"/>
  <c r="AY137" i="39"/>
  <c r="E137" i="39"/>
  <c r="AY65" i="39"/>
  <c r="BU65" i="39"/>
  <c r="E65" i="39"/>
  <c r="R49" i="39"/>
  <c r="E41" i="39"/>
  <c r="AC41" i="39"/>
  <c r="AY33" i="39"/>
  <c r="BU33" i="39"/>
  <c r="E33" i="39"/>
  <c r="AC33" i="39"/>
  <c r="R17" i="39"/>
  <c r="E441" i="39"/>
  <c r="BU431" i="39"/>
  <c r="BU36" i="39"/>
  <c r="E36" i="39"/>
  <c r="E132" i="39"/>
  <c r="AY132" i="39"/>
  <c r="AC164" i="39"/>
  <c r="BU164" i="39"/>
  <c r="E164" i="39"/>
  <c r="R248" i="39"/>
  <c r="BU264" i="39"/>
  <c r="E264" i="39"/>
  <c r="R296" i="39"/>
  <c r="BU328" i="39"/>
  <c r="E328" i="39"/>
  <c r="R232" i="39"/>
  <c r="BU250" i="39"/>
  <c r="E250" i="39"/>
  <c r="R282" i="39"/>
  <c r="R361" i="39"/>
  <c r="DB1005" i="39"/>
  <c r="GA1005" i="39"/>
  <c r="F1030" i="39"/>
  <c r="D32" i="50" s="1"/>
  <c r="E986" i="39"/>
  <c r="E995" i="39"/>
  <c r="E949" i="39"/>
  <c r="E929" i="39"/>
  <c r="E888" i="39"/>
  <c r="E909" i="39"/>
  <c r="E850" i="39"/>
  <c r="E873" i="39"/>
  <c r="E879" i="39"/>
  <c r="E834" i="39"/>
  <c r="E898" i="39"/>
  <c r="E795" i="39"/>
  <c r="E766" i="39"/>
  <c r="E800" i="39"/>
  <c r="E729" i="39"/>
  <c r="R665" i="39"/>
  <c r="E649" i="39"/>
  <c r="E782" i="39"/>
  <c r="R666" i="39"/>
  <c r="E765" i="39"/>
  <c r="R660" i="39"/>
  <c r="E623" i="39"/>
  <c r="E680" i="39"/>
  <c r="E651" i="39"/>
  <c r="E754" i="39"/>
  <c r="R625" i="39"/>
  <c r="E609" i="39"/>
  <c r="R638" i="39"/>
  <c r="E606" i="39"/>
  <c r="R542" i="39"/>
  <c r="E526" i="39"/>
  <c r="E462" i="39"/>
  <c r="R608" i="39"/>
  <c r="E595" i="39"/>
  <c r="R547" i="39"/>
  <c r="E531" i="39"/>
  <c r="E515" i="39"/>
  <c r="E580" i="39"/>
  <c r="E564" i="39"/>
  <c r="E500" i="39"/>
  <c r="R468" i="39"/>
  <c r="E716" i="39"/>
  <c r="R442" i="39"/>
  <c r="BU410" i="39"/>
  <c r="E410" i="39"/>
  <c r="R362" i="39"/>
  <c r="R457" i="39"/>
  <c r="E443" i="39"/>
  <c r="R411" i="39"/>
  <c r="E379" i="39"/>
  <c r="R557" i="39"/>
  <c r="E493" i="39"/>
  <c r="E513" i="39"/>
  <c r="E408" i="39"/>
  <c r="R371" i="39"/>
  <c r="BU343" i="39"/>
  <c r="E343" i="39"/>
  <c r="AC343" i="39"/>
  <c r="AC311" i="39"/>
  <c r="BU311" i="39"/>
  <c r="E311" i="39"/>
  <c r="R295" i="39"/>
  <c r="E287" i="39"/>
  <c r="AC287" i="39"/>
  <c r="BU279" i="39"/>
  <c r="E279" i="39"/>
  <c r="R263" i="39"/>
  <c r="E215" i="39"/>
  <c r="R199" i="39"/>
  <c r="BU183" i="39"/>
  <c r="E183" i="39"/>
  <c r="R127" i="39"/>
  <c r="R103" i="39"/>
  <c r="E87" i="39"/>
  <c r="AC87" i="39"/>
  <c r="R71" i="39"/>
  <c r="AY55" i="39"/>
  <c r="E55" i="39"/>
  <c r="BU55" i="39"/>
  <c r="AC55" i="39"/>
  <c r="R39" i="39"/>
  <c r="R31" i="39"/>
  <c r="BU23" i="39"/>
  <c r="E23" i="39"/>
  <c r="P8" i="47"/>
  <c r="O8" i="47" s="1"/>
  <c r="R440" i="39"/>
  <c r="BU12" i="39"/>
  <c r="AY12" i="39"/>
  <c r="E12" i="39"/>
  <c r="R76" i="39"/>
  <c r="R236" i="39"/>
  <c r="AC252" i="39"/>
  <c r="BU252" i="39"/>
  <c r="E252" i="39"/>
  <c r="R284" i="39"/>
  <c r="E316" i="39"/>
  <c r="O111" i="58"/>
  <c r="N112" i="58"/>
  <c r="O112" i="58" s="1"/>
  <c r="E382" i="39"/>
  <c r="R561" i="39"/>
  <c r="AC454" i="39"/>
  <c r="E424" i="39"/>
  <c r="R424" i="39"/>
  <c r="AC415" i="39"/>
  <c r="BU254" i="39"/>
  <c r="E254" i="39"/>
  <c r="R286" i="39"/>
  <c r="AC318" i="39"/>
  <c r="AY318" i="39"/>
  <c r="BU318" i="39"/>
  <c r="E318" i="39"/>
  <c r="BU639" i="39"/>
  <c r="BU669" i="39"/>
  <c r="BU587" i="39"/>
  <c r="BU523" i="39"/>
  <c r="BU643" i="39"/>
  <c r="BU664" i="39"/>
  <c r="BU561" i="39"/>
  <c r="BU450" i="39"/>
  <c r="BU384" i="39"/>
  <c r="BU352" i="39"/>
  <c r="BU494" i="39"/>
  <c r="BU397" i="39"/>
  <c r="BU365" i="39"/>
  <c r="BU562" i="39"/>
  <c r="BU382" i="39"/>
  <c r="BJ521" i="39"/>
  <c r="BI1009" i="39" s="1"/>
  <c r="E968" i="39"/>
  <c r="E950" i="39"/>
  <c r="E954" i="39"/>
  <c r="E951" i="39"/>
  <c r="E868" i="39"/>
  <c r="E916" i="39"/>
  <c r="E851" i="39"/>
  <c r="E842" i="39"/>
  <c r="E813" i="39"/>
  <c r="E858" i="39"/>
  <c r="E899" i="39"/>
  <c r="E762" i="39"/>
  <c r="E747" i="39"/>
  <c r="E712" i="39"/>
  <c r="E645" i="39"/>
  <c r="E758" i="39"/>
  <c r="E694" i="39"/>
  <c r="E746" i="39"/>
  <c r="E706" i="39"/>
  <c r="E619" i="39"/>
  <c r="E646" i="39"/>
  <c r="E628" i="39"/>
  <c r="E702" i="39"/>
  <c r="E815" i="39"/>
  <c r="E586" i="39"/>
  <c r="E522" i="39"/>
  <c r="E506" i="39"/>
  <c r="E458" i="39"/>
  <c r="R527" i="39"/>
  <c r="E495" i="39"/>
  <c r="E446" i="39"/>
  <c r="E610" i="39"/>
  <c r="E560" i="39"/>
  <c r="E544" i="39"/>
  <c r="E480" i="39"/>
  <c r="E485" i="39"/>
  <c r="BU389" i="39"/>
  <c r="E389" i="39"/>
  <c r="E569" i="39"/>
  <c r="E422" i="39"/>
  <c r="R390" i="39"/>
  <c r="E358" i="39"/>
  <c r="E439" i="39"/>
  <c r="E375" i="39"/>
  <c r="R448" i="39"/>
  <c r="E529" i="39"/>
  <c r="R349" i="39"/>
  <c r="AY333" i="39"/>
  <c r="E333" i="39"/>
  <c r="E309" i="39"/>
  <c r="AC309" i="39"/>
  <c r="AY309" i="39"/>
  <c r="BU301" i="39"/>
  <c r="E301" i="39"/>
  <c r="R285" i="39"/>
  <c r="BU269" i="39"/>
  <c r="E269" i="39"/>
  <c r="BU237" i="39"/>
  <c r="E237" i="39"/>
  <c r="AC205" i="39"/>
  <c r="BU205" i="39"/>
  <c r="E205" i="39"/>
  <c r="AY181" i="39"/>
  <c r="E181" i="39"/>
  <c r="AC173" i="39"/>
  <c r="BU173" i="39"/>
  <c r="E173" i="39"/>
  <c r="R125" i="39"/>
  <c r="AC109" i="39"/>
  <c r="BU109" i="39"/>
  <c r="AY109" i="39"/>
  <c r="E109" i="39"/>
  <c r="R61" i="39"/>
  <c r="E45" i="39"/>
  <c r="AC45" i="39"/>
  <c r="AY45" i="39"/>
  <c r="BU13" i="39"/>
  <c r="E13" i="39"/>
  <c r="E355" i="39"/>
  <c r="BU448" i="39"/>
  <c r="E116" i="39"/>
  <c r="AY116" i="39"/>
  <c r="AY240" i="39"/>
  <c r="E240" i="39"/>
  <c r="AY256" i="39"/>
  <c r="BU256" i="39"/>
  <c r="AC256" i="39"/>
  <c r="E256" i="39"/>
  <c r="CQ1005" i="39"/>
  <c r="CP1014" i="39"/>
  <c r="CP1018" i="39"/>
  <c r="FZ1005" i="39"/>
  <c r="F1029" i="39"/>
  <c r="D31" i="50" s="1"/>
  <c r="AC519" i="39"/>
  <c r="R360" i="39"/>
  <c r="E360" i="39"/>
  <c r="BU338" i="39"/>
  <c r="E338" i="39"/>
  <c r="AY338" i="39"/>
  <c r="AN585" i="39"/>
  <c r="AN400" i="39"/>
  <c r="E980" i="39"/>
  <c r="E971" i="39"/>
  <c r="E964" i="39"/>
  <c r="E994" i="39"/>
  <c r="E921" i="39"/>
  <c r="E880" i="39"/>
  <c r="E901" i="39"/>
  <c r="E844" i="39"/>
  <c r="E862" i="39"/>
  <c r="E869" i="39"/>
  <c r="E821" i="39"/>
  <c r="E890" i="39"/>
  <c r="E788" i="39"/>
  <c r="E786" i="39"/>
  <c r="E737" i="39"/>
  <c r="E722" i="39"/>
  <c r="E657" i="39"/>
  <c r="E641" i="39"/>
  <c r="E772" i="39"/>
  <c r="E723" i="39"/>
  <c r="E708" i="39"/>
  <c r="E744" i="39"/>
  <c r="E640" i="39"/>
  <c r="E721" i="39"/>
  <c r="R618" i="39"/>
  <c r="E598" i="39"/>
  <c r="BU518" i="39"/>
  <c r="E518" i="39"/>
  <c r="E571" i="39"/>
  <c r="E507" i="39"/>
  <c r="E459" i="39"/>
  <c r="E556" i="39"/>
  <c r="E508" i="39"/>
  <c r="E492" i="39"/>
  <c r="E420" i="39"/>
  <c r="AC420" i="39"/>
  <c r="E404" i="39"/>
  <c r="E356" i="39"/>
  <c r="E525" i="39"/>
  <c r="E386" i="39"/>
  <c r="AY339" i="39"/>
  <c r="E339" i="39"/>
  <c r="BU307" i="39"/>
  <c r="E307" i="39"/>
  <c r="AC275" i="39"/>
  <c r="BU275" i="39"/>
  <c r="E275" i="39"/>
  <c r="E243" i="39"/>
  <c r="BU243" i="39"/>
  <c r="AY219" i="39"/>
  <c r="E219" i="39"/>
  <c r="AC211" i="39"/>
  <c r="BU211" i="39"/>
  <c r="E211" i="39"/>
  <c r="AN179" i="39"/>
  <c r="AC179" i="39"/>
  <c r="BU179" i="39"/>
  <c r="E179" i="39"/>
  <c r="BU147" i="39"/>
  <c r="E147" i="39"/>
  <c r="AY123" i="39"/>
  <c r="E123" i="39"/>
  <c r="AY115" i="39"/>
  <c r="BU115" i="39"/>
  <c r="E115" i="39"/>
  <c r="AC115" i="39"/>
  <c r="E91" i="39"/>
  <c r="AC91" i="39"/>
  <c r="BU83" i="39"/>
  <c r="E83" i="39"/>
  <c r="AY67" i="39"/>
  <c r="E67" i="39"/>
  <c r="E59" i="39"/>
  <c r="AY59" i="39"/>
  <c r="BU51" i="39"/>
  <c r="AY51" i="39"/>
  <c r="E51" i="39"/>
  <c r="E398" i="39"/>
  <c r="BU124" i="39"/>
  <c r="E124" i="39"/>
  <c r="BU244" i="39"/>
  <c r="E244" i="39"/>
  <c r="AC308" i="39"/>
  <c r="E308" i="39"/>
  <c r="AC387" i="39"/>
  <c r="AC355" i="39"/>
  <c r="AC437" i="39"/>
  <c r="AC612" i="39"/>
  <c r="AC453" i="39"/>
  <c r="AK6" i="71" l="1"/>
  <c r="D13" i="71"/>
  <c r="D11" i="71"/>
  <c r="X13" i="71"/>
  <c r="N9" i="71"/>
  <c r="AK7" i="71"/>
  <c r="DB1010" i="39"/>
  <c r="R1030" i="39" s="1"/>
  <c r="N32" i="50" s="1"/>
  <c r="AL4" i="39"/>
  <c r="DA1017" i="39"/>
  <c r="DA1018" i="39" s="1"/>
  <c r="BJ1005" i="39"/>
  <c r="AN4" i="39"/>
  <c r="GB1007" i="39"/>
  <c r="BH4" i="39"/>
  <c r="K1031" i="39"/>
  <c r="G33" i="50" s="1"/>
  <c r="Q1007" i="39"/>
  <c r="FS1007" i="39" s="1"/>
  <c r="AC1005" i="39"/>
  <c r="FE1014" i="39"/>
  <c r="GF1014" i="39"/>
  <c r="K1022" i="39"/>
  <c r="G24" i="50" s="1"/>
  <c r="FW1009" i="39"/>
  <c r="BJ1009" i="39"/>
  <c r="P1026" i="39" s="1"/>
  <c r="L28" i="50" s="1"/>
  <c r="O1026" i="39"/>
  <c r="K28" i="50" s="1"/>
  <c r="GB1014" i="39"/>
  <c r="DM1014" i="39"/>
  <c r="DB1014" i="39"/>
  <c r="GA1014" i="39"/>
  <c r="GC1018" i="39"/>
  <c r="DX1018" i="39"/>
  <c r="U1032" i="39" s="1"/>
  <c r="P34" i="50" s="1"/>
  <c r="T1032" i="39"/>
  <c r="O34" i="50" s="1"/>
  <c r="T1030" i="39"/>
  <c r="O32" i="50" s="1"/>
  <c r="DM1018" i="39"/>
  <c r="T1031" i="39"/>
  <c r="O33" i="50" s="1"/>
  <c r="GB1018" i="39"/>
  <c r="GG1018" i="39"/>
  <c r="FP1018" i="39"/>
  <c r="U1036" i="39" s="1"/>
  <c r="P38" i="50" s="1"/>
  <c r="T1036" i="39"/>
  <c r="O38" i="50" s="1"/>
  <c r="FZ1014" i="39"/>
  <c r="CQ1014" i="39"/>
  <c r="AX1006" i="39"/>
  <c r="AY4" i="39"/>
  <c r="AX1009" i="39"/>
  <c r="AX1010" i="39"/>
  <c r="AX1007" i="39"/>
  <c r="AW4" i="39"/>
  <c r="AX4" i="39"/>
  <c r="AX1008" i="39"/>
  <c r="AM1007" i="39"/>
  <c r="GA1017" i="39"/>
  <c r="DB1017" i="39"/>
  <c r="DA1016" i="39" s="1"/>
  <c r="GC1013" i="39"/>
  <c r="GC1012" i="39" s="1"/>
  <c r="DW1012" i="39"/>
  <c r="DX1013" i="39"/>
  <c r="BS4" i="39"/>
  <c r="BT1010" i="39"/>
  <c r="BT4" i="39"/>
  <c r="BT1006" i="39"/>
  <c r="BT1008" i="39"/>
  <c r="BT1007" i="39"/>
  <c r="BT1009" i="39"/>
  <c r="BU4" i="39"/>
  <c r="AM1006" i="39"/>
  <c r="GG1013" i="39"/>
  <c r="GG1012" i="39" s="1"/>
  <c r="FP1013" i="39"/>
  <c r="FO1012" i="39"/>
  <c r="GE1014" i="39"/>
  <c r="ET1014" i="39"/>
  <c r="R1005" i="39"/>
  <c r="BI1008" i="39"/>
  <c r="I1028" i="39"/>
  <c r="E30" i="50" s="1"/>
  <c r="FY1006" i="39"/>
  <c r="CF1006" i="39"/>
  <c r="J1028" i="39" s="1"/>
  <c r="F30" i="50" s="1"/>
  <c r="CE1013" i="39"/>
  <c r="CE1017" i="39"/>
  <c r="B31" i="47"/>
  <c r="Q1009" i="39"/>
  <c r="Q1008" i="39"/>
  <c r="CQ1018" i="39"/>
  <c r="U1029" i="39" s="1"/>
  <c r="P31" i="50" s="1"/>
  <c r="FZ1018" i="39"/>
  <c r="T1029" i="39"/>
  <c r="O31" i="50" s="1"/>
  <c r="DB1018" i="39"/>
  <c r="GA1018" i="39"/>
  <c r="BI1010" i="39"/>
  <c r="BI1006" i="39"/>
  <c r="EI1006" i="39"/>
  <c r="J1033" i="39" s="1"/>
  <c r="F35" i="50" s="1"/>
  <c r="EH1017" i="39"/>
  <c r="EH1013" i="39"/>
  <c r="I1033" i="39"/>
  <c r="E35" i="50" s="1"/>
  <c r="GD1006" i="39"/>
  <c r="ES1012" i="39"/>
  <c r="ET1013" i="39"/>
  <c r="GE1013" i="39"/>
  <c r="GE1012" i="39" s="1"/>
  <c r="BJ4" i="39"/>
  <c r="GF1013" i="39"/>
  <c r="GF1012" i="39" s="1"/>
  <c r="FE1013" i="39"/>
  <c r="FD1012" i="39"/>
  <c r="CQ1017" i="39"/>
  <c r="CP1016" i="39" s="1"/>
  <c r="FZ1017" i="39"/>
  <c r="BI1007" i="39"/>
  <c r="R4" i="39"/>
  <c r="P4" i="39"/>
  <c r="DM1013" i="39"/>
  <c r="DL1012" i="39"/>
  <c r="GB1013" i="39"/>
  <c r="GB1012" i="39" s="1"/>
  <c r="Q1028" i="39"/>
  <c r="M30" i="50" s="1"/>
  <c r="CF1010" i="39"/>
  <c r="R1028" i="39" s="1"/>
  <c r="N30" i="50" s="1"/>
  <c r="FY1010" i="39"/>
  <c r="DA1012" i="39"/>
  <c r="DB1013" i="39"/>
  <c r="GA1013" i="39"/>
  <c r="GA1012" i="39" s="1"/>
  <c r="DW1014" i="39"/>
  <c r="BU1005" i="39"/>
  <c r="CF1007" i="39"/>
  <c r="L1028" i="39" s="1"/>
  <c r="H30" i="50" s="1"/>
  <c r="FY1007" i="39"/>
  <c r="K1028" i="39"/>
  <c r="G30" i="50" s="1"/>
  <c r="GE1017" i="39"/>
  <c r="ET1017" i="39"/>
  <c r="ES1016" i="39" s="1"/>
  <c r="GG1017" i="39"/>
  <c r="FP1017" i="39"/>
  <c r="FO1016" i="39" s="1"/>
  <c r="AN1005" i="39"/>
  <c r="AM1009" i="39"/>
  <c r="GD1007" i="39"/>
  <c r="EI1007" i="39"/>
  <c r="L1033" i="39" s="1"/>
  <c r="H35" i="50" s="1"/>
  <c r="K1033" i="39"/>
  <c r="G35" i="50" s="1"/>
  <c r="CQ1013" i="39"/>
  <c r="CP1012" i="39"/>
  <c r="FZ1013" i="39"/>
  <c r="FZ1012" i="39" s="1"/>
  <c r="DB1009" i="39"/>
  <c r="P1030" i="39" s="1"/>
  <c r="L32" i="50" s="1"/>
  <c r="O1030" i="39"/>
  <c r="K32" i="50" s="1"/>
  <c r="GA1009" i="39"/>
  <c r="AM1008" i="39"/>
  <c r="GD1010" i="39"/>
  <c r="EI1010" i="39"/>
  <c r="R1033" i="39" s="1"/>
  <c r="N35" i="50" s="1"/>
  <c r="Q1033" i="39"/>
  <c r="M35" i="50" s="1"/>
  <c r="BI4" i="39"/>
  <c r="Q1010" i="39"/>
  <c r="Q1006" i="39"/>
  <c r="AM4" i="39"/>
  <c r="GB1017" i="39"/>
  <c r="DM1017" i="39"/>
  <c r="DL1016" i="39" s="1"/>
  <c r="AY1005" i="39"/>
  <c r="DX1017" i="39"/>
  <c r="DW1016" i="39" s="1"/>
  <c r="GC1017" i="39"/>
  <c r="AB1006" i="39"/>
  <c r="AB1007" i="39"/>
  <c r="AA4" i="39"/>
  <c r="AB1009" i="39"/>
  <c r="AB1010" i="39"/>
  <c r="AB1008" i="39"/>
  <c r="AB4" i="39"/>
  <c r="AC4" i="39"/>
  <c r="FY1009" i="39"/>
  <c r="CF1009" i="39"/>
  <c r="P1028" i="39" s="1"/>
  <c r="L30" i="50" s="1"/>
  <c r="O1028" i="39"/>
  <c r="K30" i="50" s="1"/>
  <c r="T1034" i="39"/>
  <c r="O36" i="50" s="1"/>
  <c r="ET1018" i="39"/>
  <c r="U1034" i="39" s="1"/>
  <c r="P36" i="50" s="1"/>
  <c r="GE1018" i="39"/>
  <c r="DB1007" i="39"/>
  <c r="L1030" i="39" s="1"/>
  <c r="H32" i="50" s="1"/>
  <c r="K1030" i="39"/>
  <c r="G32" i="50" s="1"/>
  <c r="GA1007" i="39"/>
  <c r="AM1010" i="39"/>
  <c r="FE1017" i="39"/>
  <c r="FD1016" i="39" s="1"/>
  <c r="GF1017" i="39"/>
  <c r="FD1018" i="39"/>
  <c r="FO1014" i="39"/>
  <c r="GD1009" i="39"/>
  <c r="EI1009" i="39"/>
  <c r="P1033" i="39" s="1"/>
  <c r="L35" i="50" s="1"/>
  <c r="O1033" i="39"/>
  <c r="K35" i="50" s="1"/>
  <c r="Q4" i="39"/>
  <c r="X14" i="71" l="1"/>
  <c r="X15" i="71" s="1"/>
  <c r="X16" i="71" s="1"/>
  <c r="X17" i="71" s="1"/>
  <c r="X18" i="71" s="1"/>
  <c r="X19" i="71" s="1"/>
  <c r="X20" i="71" s="1"/>
  <c r="X21" i="71" s="1"/>
  <c r="X22" i="71" s="1"/>
  <c r="X23" i="71" s="1"/>
  <c r="X24" i="71" s="1"/>
  <c r="X25" i="71" s="1"/>
  <c r="X26" i="71" s="1"/>
  <c r="X27" i="71" s="1"/>
  <c r="X28" i="71" s="1"/>
  <c r="X29" i="71" s="1"/>
  <c r="X30" i="71" s="1"/>
  <c r="X31" i="71" s="1"/>
  <c r="X32" i="71" s="1"/>
  <c r="X33" i="71" s="1"/>
  <c r="X36" i="71" s="1"/>
  <c r="X37" i="71" s="1"/>
  <c r="X38" i="71" s="1"/>
  <c r="X39" i="71" s="1"/>
  <c r="X40" i="71" s="1"/>
  <c r="X41" i="71" s="1"/>
  <c r="X42" i="71" s="1"/>
  <c r="X43" i="71" s="1"/>
  <c r="X44" i="71" s="1"/>
  <c r="X45" i="71" s="1"/>
  <c r="X46" i="71" s="1"/>
  <c r="X47" i="71" s="1"/>
  <c r="X48" i="71" s="1"/>
  <c r="X49" i="71" s="1"/>
  <c r="X50" i="71" s="1"/>
  <c r="X51" i="71" s="1"/>
  <c r="X52" i="71" s="1"/>
  <c r="X53" i="71" s="1"/>
  <c r="X54" i="71" s="1"/>
  <c r="X55" i="71" s="1"/>
  <c r="X56" i="71" s="1"/>
  <c r="X57" i="71" s="1"/>
  <c r="X58" i="71" s="1"/>
  <c r="X59" i="71" s="1"/>
  <c r="X60" i="71" s="1"/>
  <c r="X61" i="71" s="1"/>
  <c r="X62" i="71" s="1"/>
  <c r="X63" i="71" s="1"/>
  <c r="Z5" i="71" s="1"/>
  <c r="D16" i="71"/>
  <c r="D18" i="71" s="1"/>
  <c r="D15" i="71"/>
  <c r="AK8" i="71"/>
  <c r="N10" i="71"/>
  <c r="Q1022" i="39"/>
  <c r="M24" i="50" s="1"/>
  <c r="FS1010" i="39"/>
  <c r="DX1014" i="39"/>
  <c r="GC1014" i="39"/>
  <c r="FT1010" i="39"/>
  <c r="AC1010" i="39"/>
  <c r="R1023" i="39" s="1"/>
  <c r="N25" i="50" s="1"/>
  <c r="Q1023" i="39"/>
  <c r="M25" i="50" s="1"/>
  <c r="FW1007" i="39"/>
  <c r="K1026" i="39"/>
  <c r="G28" i="50" s="1"/>
  <c r="FX1007" i="39"/>
  <c r="K1027" i="39"/>
  <c r="G29" i="50" s="1"/>
  <c r="FV1010" i="39"/>
  <c r="Q1025" i="39"/>
  <c r="M27" i="50" s="1"/>
  <c r="AY1010" i="39"/>
  <c r="R1025" i="39" s="1"/>
  <c r="N27" i="50" s="1"/>
  <c r="FU1010" i="39"/>
  <c r="Q1024" i="39"/>
  <c r="M26" i="50" s="1"/>
  <c r="O1023" i="39"/>
  <c r="K25" i="50" s="1"/>
  <c r="AC1009" i="39"/>
  <c r="P1023" i="39" s="1"/>
  <c r="L25" i="50" s="1"/>
  <c r="FT1009" i="39"/>
  <c r="M1024" i="39"/>
  <c r="I26" i="50" s="1"/>
  <c r="FU1008" i="39"/>
  <c r="BI1013" i="39"/>
  <c r="FW1006" i="39"/>
  <c r="BI1017" i="39"/>
  <c r="I1026" i="39"/>
  <c r="E28" i="50" s="1"/>
  <c r="FS1009" i="39"/>
  <c r="O1022" i="39"/>
  <c r="K24" i="50" s="1"/>
  <c r="AM1017" i="39"/>
  <c r="I1024" i="39"/>
  <c r="E26" i="50" s="1"/>
  <c r="FU1006" i="39"/>
  <c r="AM1013" i="39"/>
  <c r="M1027" i="39"/>
  <c r="I29" i="50" s="1"/>
  <c r="FX1008" i="39"/>
  <c r="FV1009" i="39"/>
  <c r="O1025" i="39"/>
  <c r="K27" i="50" s="1"/>
  <c r="AY1009" i="39"/>
  <c r="P1025" i="39" s="1"/>
  <c r="L27" i="50" s="1"/>
  <c r="AB1013" i="39"/>
  <c r="I1023" i="39"/>
  <c r="E25" i="50" s="1"/>
  <c r="AB1017" i="39"/>
  <c r="FT1006" i="39"/>
  <c r="M1026" i="39"/>
  <c r="I28" i="50" s="1"/>
  <c r="BJ1008" i="39"/>
  <c r="N1026" i="39" s="1"/>
  <c r="J28" i="50" s="1"/>
  <c r="FW1008" i="39"/>
  <c r="GG1014" i="39"/>
  <c r="FP1014" i="39"/>
  <c r="FE1018" i="39"/>
  <c r="U1035" i="39" s="1"/>
  <c r="P37" i="50" s="1"/>
  <c r="GF1018" i="39"/>
  <c r="T1035" i="39"/>
  <c r="O37" i="50" s="1"/>
  <c r="GD1013" i="39"/>
  <c r="GD1012" i="39" s="1"/>
  <c r="EI1013" i="39"/>
  <c r="EH1012" i="39"/>
  <c r="EH1014" i="39"/>
  <c r="FW1010" i="39"/>
  <c r="Q1026" i="39"/>
  <c r="M28" i="50" s="1"/>
  <c r="BJ1010" i="39"/>
  <c r="R1026" i="39" s="1"/>
  <c r="N28" i="50" s="1"/>
  <c r="BT1013" i="39"/>
  <c r="I1027" i="39"/>
  <c r="E29" i="50" s="1"/>
  <c r="FX1006" i="39"/>
  <c r="BT1017" i="39"/>
  <c r="FS1008" i="39"/>
  <c r="M1022" i="39"/>
  <c r="I24" i="50" s="1"/>
  <c r="FY1013" i="39"/>
  <c r="FY1012" i="39" s="1"/>
  <c r="CE1012" i="39"/>
  <c r="CF1013" i="39"/>
  <c r="CE1014" i="39"/>
  <c r="FX1010" i="39"/>
  <c r="BU1010" i="39"/>
  <c r="R1027" i="39" s="1"/>
  <c r="N29" i="50" s="1"/>
  <c r="Q1027" i="39"/>
  <c r="M29" i="50" s="1"/>
  <c r="FV1008" i="39"/>
  <c r="M1025" i="39"/>
  <c r="I27" i="50" s="1"/>
  <c r="FT1008" i="39"/>
  <c r="M1023" i="39"/>
  <c r="I25" i="50" s="1"/>
  <c r="FT1007" i="39"/>
  <c r="K1023" i="39"/>
  <c r="G25" i="50" s="1"/>
  <c r="FS1006" i="39"/>
  <c r="Q1013" i="39"/>
  <c r="Q1017" i="39"/>
  <c r="I1022" i="39"/>
  <c r="E24" i="50" s="1"/>
  <c r="O1024" i="39"/>
  <c r="K26" i="50" s="1"/>
  <c r="FU1009" i="39"/>
  <c r="GD1017" i="39"/>
  <c r="EI1017" i="39"/>
  <c r="EH1016" i="39" s="1"/>
  <c r="EH1018" i="39"/>
  <c r="FY1017" i="39"/>
  <c r="CF1017" i="39"/>
  <c r="CE1016" i="39" s="1"/>
  <c r="CE1018" i="39"/>
  <c r="O1027" i="39"/>
  <c r="K29" i="50" s="1"/>
  <c r="FX1009" i="39"/>
  <c r="AN1009" i="39" s="1"/>
  <c r="P1024" i="39" s="1"/>
  <c r="L26" i="50" s="1"/>
  <c r="BU1009" i="39"/>
  <c r="P1027" i="39" s="1"/>
  <c r="L29" i="50" s="1"/>
  <c r="FU1007" i="39"/>
  <c r="K1024" i="39"/>
  <c r="G26" i="50" s="1"/>
  <c r="K1025" i="39"/>
  <c r="G27" i="50" s="1"/>
  <c r="FV1007" i="39"/>
  <c r="AX1013" i="39"/>
  <c r="FV1006" i="39"/>
  <c r="AX1017" i="39"/>
  <c r="I1025" i="39"/>
  <c r="E27" i="50" s="1"/>
  <c r="U1030" i="39"/>
  <c r="P32" i="50" s="1"/>
  <c r="U1031" i="39"/>
  <c r="P33" i="50" s="1"/>
  <c r="Z6" i="71" l="1"/>
  <c r="N11" i="71"/>
  <c r="AK9" i="71"/>
  <c r="AK10" i="71"/>
  <c r="D20" i="71"/>
  <c r="D22" i="71" s="1"/>
  <c r="D23" i="71" s="1"/>
  <c r="D24" i="71" s="1"/>
  <c r="D25" i="71" s="1"/>
  <c r="D26" i="71" s="1"/>
  <c r="F5" i="71" s="1"/>
  <c r="AY1006" i="39"/>
  <c r="J1025" i="39" s="1"/>
  <c r="F27" i="50" s="1"/>
  <c r="AC1008" i="39"/>
  <c r="N1023" i="39" s="1"/>
  <c r="J25" i="50" s="1"/>
  <c r="R1007" i="39"/>
  <c r="L1022" i="39" s="1"/>
  <c r="H24" i="50" s="1"/>
  <c r="R1009" i="39"/>
  <c r="P1022" i="39" s="1"/>
  <c r="L24" i="50" s="1"/>
  <c r="R1008" i="39"/>
  <c r="N1022" i="39" s="1"/>
  <c r="J24" i="50" s="1"/>
  <c r="AN1010" i="39"/>
  <c r="R1024" i="39" s="1"/>
  <c r="N26" i="50" s="1"/>
  <c r="BJ1006" i="39"/>
  <c r="J1026" i="39" s="1"/>
  <c r="F28" i="50" s="1"/>
  <c r="AN1008" i="39"/>
  <c r="N1024" i="39" s="1"/>
  <c r="J26" i="50" s="1"/>
  <c r="R1010" i="39"/>
  <c r="R1022" i="39" s="1"/>
  <c r="N24" i="50" s="1"/>
  <c r="AY1007" i="39"/>
  <c r="L1025" i="39" s="1"/>
  <c r="H27" i="50" s="1"/>
  <c r="FX1017" i="39"/>
  <c r="BT1018" i="39"/>
  <c r="FX1013" i="39"/>
  <c r="FX1012" i="39" s="1"/>
  <c r="BT1014" i="39"/>
  <c r="GD1014" i="39"/>
  <c r="EI1014" i="39"/>
  <c r="FT1013" i="39"/>
  <c r="FT1012" i="39" s="1"/>
  <c r="AB1014" i="39"/>
  <c r="AN1006" i="39"/>
  <c r="J1024" i="39" s="1"/>
  <c r="F26" i="50" s="1"/>
  <c r="FW1017" i="39"/>
  <c r="BI1018" i="39"/>
  <c r="AY1008" i="39"/>
  <c r="N1025" i="39" s="1"/>
  <c r="J27" i="50" s="1"/>
  <c r="FY1014" i="39"/>
  <c r="CF1014" i="39"/>
  <c r="AC1006" i="39"/>
  <c r="J1023" i="39" s="1"/>
  <c r="F25" i="50" s="1"/>
  <c r="BU1008" i="39"/>
  <c r="N1027" i="39" s="1"/>
  <c r="J29" i="50" s="1"/>
  <c r="BJ1007" i="39"/>
  <c r="L1026" i="39" s="1"/>
  <c r="H28" i="50" s="1"/>
  <c r="FV1013" i="39"/>
  <c r="FV1012" i="39" s="1"/>
  <c r="AX1014" i="39"/>
  <c r="AN1007" i="39"/>
  <c r="L1024" i="39" s="1"/>
  <c r="H26" i="50" s="1"/>
  <c r="GD1018" i="39"/>
  <c r="EI1018" i="39"/>
  <c r="U1033" i="39" s="1"/>
  <c r="P35" i="50" s="1"/>
  <c r="T1033" i="39"/>
  <c r="O35" i="50" s="1"/>
  <c r="FS1017" i="39"/>
  <c r="Q1018" i="39"/>
  <c r="FV1017" i="39"/>
  <c r="AX1018" i="39"/>
  <c r="T1028" i="39"/>
  <c r="O30" i="50" s="1"/>
  <c r="FY1018" i="39"/>
  <c r="CF1018" i="39"/>
  <c r="U1028" i="39" s="1"/>
  <c r="P30" i="50" s="1"/>
  <c r="R1006" i="39"/>
  <c r="J1022" i="39" s="1"/>
  <c r="F24" i="50" s="1"/>
  <c r="AC1007" i="39"/>
  <c r="L1023" i="39" s="1"/>
  <c r="H25" i="50" s="1"/>
  <c r="BU1006" i="39"/>
  <c r="J1027" i="39" s="1"/>
  <c r="F29" i="50" s="1"/>
  <c r="FT1017" i="39"/>
  <c r="AB1018" i="39"/>
  <c r="BU1007" i="39"/>
  <c r="L1027" i="39" s="1"/>
  <c r="H29" i="50" s="1"/>
  <c r="FS1013" i="39"/>
  <c r="FS1012" i="39" s="1"/>
  <c r="Q1014" i="39"/>
  <c r="FU1013" i="39"/>
  <c r="FU1012" i="39" s="1"/>
  <c r="AM1014" i="39"/>
  <c r="FU1017" i="39"/>
  <c r="AM1018" i="39"/>
  <c r="FW1013" i="39"/>
  <c r="FW1012" i="39" s="1"/>
  <c r="BI1014" i="39"/>
  <c r="F7" i="71" l="1"/>
  <c r="F6" i="71"/>
  <c r="AK11" i="71"/>
  <c r="N13" i="71"/>
  <c r="Z7" i="71"/>
  <c r="AY1017" i="39"/>
  <c r="AX1016" i="39" s="1"/>
  <c r="AN1013" i="39"/>
  <c r="AN1017" i="39"/>
  <c r="AM1016" i="39" s="1"/>
  <c r="BI1012" i="39"/>
  <c r="BJ1013" i="39"/>
  <c r="Q1012" i="39"/>
  <c r="BJ1017" i="39"/>
  <c r="BI1016" i="39" s="1"/>
  <c r="AC1017" i="39"/>
  <c r="AB1016" i="39" s="1"/>
  <c r="FS1018" i="39"/>
  <c r="T1022" i="39"/>
  <c r="O24" i="50" s="1"/>
  <c r="AX1012" i="39"/>
  <c r="BU1017" i="39"/>
  <c r="BT1016" i="39" s="1"/>
  <c r="FV1014" i="39"/>
  <c r="FS1014" i="39"/>
  <c r="FV1018" i="39"/>
  <c r="T1025" i="39"/>
  <c r="O27" i="50" s="1"/>
  <c r="R1017" i="39"/>
  <c r="Q1016" i="39" s="1"/>
  <c r="FW1018" i="39"/>
  <c r="T1026" i="39"/>
  <c r="O28" i="50" s="1"/>
  <c r="FT1014" i="39"/>
  <c r="BU1013" i="39"/>
  <c r="FU1014" i="39"/>
  <c r="FW1014" i="39"/>
  <c r="FU1018" i="39"/>
  <c r="T1024" i="39"/>
  <c r="O26" i="50" s="1"/>
  <c r="AN1018" i="39"/>
  <c r="U1024" i="39" s="1"/>
  <c r="P26" i="50" s="1"/>
  <c r="AM1012" i="39"/>
  <c r="R1013" i="39"/>
  <c r="FT1018" i="39"/>
  <c r="T1023" i="39"/>
  <c r="O25" i="50" s="1"/>
  <c r="AY1013" i="39"/>
  <c r="AB1012" i="39"/>
  <c r="BT1012" i="39"/>
  <c r="AC1013" i="39"/>
  <c r="FX1014" i="39"/>
  <c r="FX1018" i="39"/>
  <c r="T1027" i="39"/>
  <c r="O29" i="50" s="1"/>
  <c r="AK12" i="71" l="1"/>
  <c r="AK13" i="71"/>
  <c r="AK14" i="71" s="1"/>
  <c r="Z9" i="71"/>
  <c r="F9" i="71"/>
  <c r="F8" i="71"/>
  <c r="N14" i="71"/>
  <c r="N15" i="71"/>
  <c r="N16" i="71" s="1"/>
  <c r="Z8" i="71"/>
  <c r="R1014" i="39"/>
  <c r="BU1018" i="39"/>
  <c r="U1027" i="39" s="1"/>
  <c r="P29" i="50" s="1"/>
  <c r="BU1014" i="39"/>
  <c r="BJ1018" i="39"/>
  <c r="U1026" i="39" s="1"/>
  <c r="P28" i="50" s="1"/>
  <c r="R1018" i="39"/>
  <c r="U1022" i="39" s="1"/>
  <c r="P24" i="50" s="1"/>
  <c r="AN1014" i="39"/>
  <c r="AY1018" i="39"/>
  <c r="U1025" i="39" s="1"/>
  <c r="P27" i="50" s="1"/>
  <c r="AY1014" i="39"/>
  <c r="AC1018" i="39"/>
  <c r="U1023" i="39" s="1"/>
  <c r="P25" i="50" s="1"/>
  <c r="BJ1014" i="39"/>
  <c r="AC1014" i="39"/>
  <c r="AK15" i="71" l="1"/>
  <c r="AK16" i="71" s="1"/>
  <c r="N17" i="71"/>
  <c r="N18" i="71" s="1"/>
  <c r="N19" i="71" s="1"/>
  <c r="N20" i="71" s="1"/>
  <c r="N21" i="71" s="1"/>
  <c r="N22" i="71" s="1"/>
  <c r="N23" i="71" s="1"/>
  <c r="N24" i="71" s="1"/>
  <c r="N25" i="71" s="1"/>
  <c r="N26" i="71" s="1"/>
  <c r="N27" i="71" s="1"/>
  <c r="N28" i="71" s="1"/>
  <c r="N29" i="71" s="1"/>
  <c r="N30" i="71" s="1"/>
  <c r="N31" i="71" s="1"/>
  <c r="N33" i="71" s="1"/>
  <c r="N34" i="71" s="1"/>
  <c r="N35" i="71" s="1"/>
  <c r="N36" i="71" s="1"/>
  <c r="N37" i="71" s="1"/>
  <c r="N38" i="71" s="1"/>
  <c r="N39" i="71" s="1"/>
  <c r="N40" i="71" s="1"/>
  <c r="N41" i="71" s="1"/>
  <c r="N42" i="71" s="1"/>
  <c r="N43" i="71" s="1"/>
  <c r="N44" i="71" s="1"/>
  <c r="N45" i="71" s="1"/>
  <c r="N46" i="71" s="1"/>
  <c r="N48" i="71" s="1"/>
  <c r="N49" i="71" s="1"/>
  <c r="N50" i="71" s="1"/>
  <c r="N51" i="71" s="1"/>
  <c r="N52" i="71" s="1"/>
  <c r="P5" i="71" s="1"/>
  <c r="F10" i="71"/>
  <c r="Z10" i="71"/>
  <c r="Z11" i="71"/>
  <c r="Z13" i="71" s="1"/>
  <c r="Z12" i="71"/>
  <c r="AK17" i="71"/>
  <c r="AK18" i="71" s="1"/>
  <c r="AK19" i="71" s="1"/>
  <c r="AK20" i="71" s="1"/>
  <c r="AK21" i="71" s="1"/>
  <c r="AK22" i="71" s="1"/>
  <c r="AK23" i="71" s="1"/>
  <c r="AK24" i="71" s="1"/>
  <c r="AK25" i="71" s="1"/>
  <c r="AK26" i="71" s="1"/>
  <c r="AK27" i="71" s="1"/>
  <c r="AK28" i="71" s="1"/>
  <c r="AK29" i="71" s="1"/>
  <c r="AK30" i="71" s="1"/>
  <c r="AK31" i="71" s="1"/>
  <c r="AK32" i="71" s="1"/>
  <c r="AK33" i="71" s="1"/>
  <c r="AK34" i="71" s="1"/>
  <c r="AK35" i="71" s="1"/>
  <c r="AK36" i="71" s="1"/>
  <c r="AK37" i="71" s="1"/>
  <c r="AK38" i="71" s="1"/>
  <c r="AK39" i="71" s="1"/>
  <c r="AK40" i="71" s="1"/>
  <c r="AK41" i="71" s="1"/>
  <c r="AK42" i="71" s="1"/>
  <c r="AK43" i="71" s="1"/>
  <c r="AK44" i="71" s="1"/>
  <c r="AK45" i="71" s="1"/>
  <c r="AK46" i="71" s="1"/>
  <c r="AK47" i="71" s="1"/>
  <c r="AK48" i="71" s="1"/>
  <c r="AK49" i="71" s="1"/>
  <c r="AK50" i="71" s="1"/>
  <c r="AK51" i="71" s="1"/>
  <c r="AK52" i="71" s="1"/>
  <c r="AK53" i="71" s="1"/>
  <c r="AK54" i="71" s="1"/>
  <c r="AK55" i="71" s="1"/>
  <c r="AK56" i="71" s="1"/>
  <c r="AK57" i="71" s="1"/>
  <c r="AK58" i="71" s="1"/>
  <c r="P6" i="71" l="1"/>
  <c r="Z14" i="71"/>
  <c r="F11" i="71"/>
  <c r="F14" i="71" l="1"/>
  <c r="F12" i="71"/>
  <c r="Z15" i="71"/>
  <c r="P7" i="71"/>
  <c r="P9" i="71"/>
  <c r="Z16" i="71" l="1"/>
  <c r="Z17" i="71" s="1"/>
  <c r="F15" i="71"/>
  <c r="F16" i="71" s="1"/>
  <c r="P11" i="71"/>
  <c r="F17" i="71" l="1"/>
  <c r="F18" i="71" s="1"/>
  <c r="F19" i="71" s="1"/>
  <c r="F20" i="71" s="1"/>
  <c r="F21" i="71" s="1"/>
  <c r="F22" i="71" s="1"/>
  <c r="F23" i="71" s="1"/>
  <c r="F24" i="71" s="1"/>
  <c r="H5" i="71" s="1"/>
  <c r="Z18" i="71"/>
  <c r="Z19" i="71" s="1"/>
  <c r="Z20" i="71" s="1"/>
  <c r="Z21" i="71" s="1"/>
  <c r="Z22" i="71" s="1"/>
  <c r="Z23" i="71" s="1"/>
  <c r="Z24" i="71" s="1"/>
  <c r="Z25" i="71" s="1"/>
  <c r="Z26" i="71" s="1"/>
  <c r="Z29" i="71" s="1"/>
  <c r="Z30" i="71" s="1"/>
  <c r="Z31" i="71" s="1"/>
  <c r="Z32" i="71" s="1"/>
  <c r="Z33" i="71" s="1"/>
  <c r="Z34" i="71" s="1"/>
  <c r="Z35" i="71" s="1"/>
  <c r="Z36" i="71" s="1"/>
  <c r="Z37" i="71" s="1"/>
  <c r="Z38" i="71" s="1"/>
  <c r="Z39" i="71" s="1"/>
  <c r="Z40" i="71" s="1"/>
  <c r="Z41" i="71" s="1"/>
  <c r="Z44" i="71" s="1"/>
  <c r="Z45" i="71" s="1"/>
  <c r="Z46" i="71" s="1"/>
  <c r="Z47" i="71" s="1"/>
  <c r="Z48" i="71" s="1"/>
  <c r="Z51" i="71" s="1"/>
  <c r="Z54" i="71" s="1"/>
  <c r="Z55" i="71" s="1"/>
  <c r="Z56" i="71" s="1"/>
  <c r="Z57" i="71" s="1"/>
  <c r="Z58" i="71" s="1"/>
  <c r="Z59" i="71" s="1"/>
  <c r="Z60" i="71" s="1"/>
  <c r="Z61" i="71" s="1"/>
  <c r="Z62" i="71" s="1"/>
  <c r="AB5" i="71" s="1"/>
  <c r="P13" i="71"/>
  <c r="P12" i="71"/>
  <c r="AB7" i="71" l="1"/>
  <c r="AB6" i="71"/>
  <c r="H6" i="71"/>
  <c r="P14" i="71"/>
  <c r="P16" i="71"/>
  <c r="P17" i="71" s="1"/>
  <c r="H8" i="71" l="1"/>
  <c r="P18" i="71"/>
  <c r="H7" i="71"/>
  <c r="AB8" i="71"/>
  <c r="AB9" i="71" l="1"/>
  <c r="AB10" i="71"/>
  <c r="H10" i="71"/>
  <c r="P19" i="71"/>
  <c r="P20" i="71" s="1"/>
  <c r="P21" i="71" s="1"/>
  <c r="P22" i="71" s="1"/>
  <c r="P23" i="71" s="1"/>
  <c r="P24" i="71" s="1"/>
  <c r="P25" i="71" s="1"/>
  <c r="P26" i="71" s="1"/>
  <c r="P27" i="71" s="1"/>
  <c r="P29" i="71" s="1"/>
  <c r="P30" i="71" s="1"/>
  <c r="P33" i="71" s="1"/>
  <c r="P34" i="71" s="1"/>
  <c r="P35" i="71" s="1"/>
  <c r="P36" i="71" s="1"/>
  <c r="P37" i="71" s="1"/>
  <c r="P38" i="71" s="1"/>
  <c r="P39" i="71" s="1"/>
  <c r="P40" i="71" s="1"/>
  <c r="P41" i="71" s="1"/>
  <c r="P42" i="71" s="1"/>
  <c r="P43" i="71" s="1"/>
  <c r="P45" i="71" s="1"/>
  <c r="P48" i="71" s="1"/>
  <c r="P49" i="71" s="1"/>
  <c r="P50" i="71" s="1"/>
  <c r="P51" i="71" s="1"/>
  <c r="P52" i="71" s="1"/>
  <c r="R5" i="71" s="1"/>
  <c r="R7" i="71" l="1"/>
  <c r="R6" i="71"/>
  <c r="AB11" i="71"/>
  <c r="H11" i="71"/>
  <c r="H12" i="71" l="1"/>
  <c r="AB12" i="71"/>
  <c r="R8" i="71"/>
  <c r="H14" i="71" l="1"/>
  <c r="H16" i="71" s="1"/>
  <c r="H18" i="71" s="1"/>
  <c r="H19" i="71" s="1"/>
  <c r="AB13" i="71"/>
  <c r="AB14" i="71" s="1"/>
  <c r="AB15" i="71" s="1"/>
  <c r="AB16" i="71" s="1"/>
  <c r="AB17" i="71" s="1"/>
  <c r="R9" i="71"/>
  <c r="AB18" i="71" l="1"/>
  <c r="AB19" i="71" s="1"/>
  <c r="AB20" i="71" s="1"/>
  <c r="AB21" i="71" s="1"/>
  <c r="AB22" i="71" s="1"/>
  <c r="AB23" i="71" s="1"/>
  <c r="AB24" i="71" s="1"/>
  <c r="AB25" i="71" s="1"/>
  <c r="AB26" i="71" s="1"/>
  <c r="AB27" i="71" s="1"/>
  <c r="AB28" i="71" s="1"/>
  <c r="AB30" i="71" s="1"/>
  <c r="AB31" i="71" s="1"/>
  <c r="AB33" i="71" s="1"/>
  <c r="AB34" i="71" s="1"/>
  <c r="AB35" i="71" s="1"/>
  <c r="AB36" i="71" s="1"/>
  <c r="AB37" i="71" s="1"/>
  <c r="AB38" i="71" s="1"/>
  <c r="AB39" i="71" s="1"/>
  <c r="AB40" i="71" s="1"/>
  <c r="AB41" i="71" s="1"/>
  <c r="AB42" i="71" s="1"/>
  <c r="AB43" i="71" s="1"/>
  <c r="AB44" i="71" s="1"/>
  <c r="AB45" i="71" s="1"/>
  <c r="AB46" i="71" s="1"/>
  <c r="AB47" i="71" s="1"/>
  <c r="AB48" i="71" s="1"/>
  <c r="AB49" i="71" s="1"/>
  <c r="AB50" i="71" s="1"/>
  <c r="AB51" i="71" s="1"/>
  <c r="AB52" i="71" s="1"/>
  <c r="AB53" i="71" s="1"/>
  <c r="AB54" i="71" s="1"/>
  <c r="AB55" i="71" s="1"/>
  <c r="AB56" i="71" s="1"/>
  <c r="AB57" i="71" s="1"/>
  <c r="AB58" i="71" s="1"/>
  <c r="AB59" i="71" s="1"/>
  <c r="AB62" i="71" s="1"/>
  <c r="AD5" i="71" s="1"/>
  <c r="R10" i="71"/>
  <c r="AD6" i="71" l="1"/>
  <c r="R13" i="71"/>
  <c r="R11" i="71"/>
  <c r="AD8" i="71" l="1"/>
  <c r="AD9" i="71"/>
  <c r="AD7" i="71"/>
  <c r="AD10" i="71"/>
  <c r="R14" i="71"/>
  <c r="R15" i="71"/>
  <c r="R16" i="71" s="1"/>
  <c r="R17" i="71" s="1"/>
  <c r="R18" i="71" s="1"/>
  <c r="R19" i="71" s="1"/>
  <c r="R21" i="71" s="1"/>
  <c r="R22" i="71" s="1"/>
  <c r="R23" i="71" s="1"/>
  <c r="R24" i="71" s="1"/>
  <c r="R25" i="71" s="1"/>
  <c r="R26" i="71" l="1"/>
  <c r="R27" i="71" s="1"/>
  <c r="R28" i="71" s="1"/>
  <c r="R29" i="71" s="1"/>
  <c r="R30" i="71" s="1"/>
  <c r="R31" i="71" s="1"/>
  <c r="R34" i="71" s="1"/>
  <c r="R35" i="71" s="1"/>
  <c r="R36" i="71" s="1"/>
  <c r="R39" i="71" s="1"/>
  <c r="AD11" i="71"/>
  <c r="AD12" i="71" l="1"/>
  <c r="AD13" i="71"/>
  <c r="AD14" i="71"/>
  <c r="AD15" i="71" l="1"/>
  <c r="AD16" i="71" s="1"/>
  <c r="AD17" i="71" l="1"/>
  <c r="AD18" i="71" l="1"/>
  <c r="AD19" i="71" l="1"/>
  <c r="AD23" i="71"/>
  <c r="AD24" i="71" s="1"/>
  <c r="AD25" i="71" s="1"/>
  <c r="AD26" i="71" s="1"/>
  <c r="AD27" i="71" s="1"/>
  <c r="AD28" i="71" s="1"/>
  <c r="AD29" i="71" s="1"/>
  <c r="AD30" i="71" s="1"/>
  <c r="AD31" i="71" s="1"/>
  <c r="AD32" i="71" s="1"/>
  <c r="AD33" i="71" s="1"/>
  <c r="AD34" i="71" s="1"/>
  <c r="AD35" i="71" s="1"/>
  <c r="AD36" i="71" s="1"/>
  <c r="AD37" i="71" s="1"/>
  <c r="AD38" i="71" s="1"/>
  <c r="AD41" i="71" s="1"/>
  <c r="AD42" i="71" s="1"/>
  <c r="AD43" i="71" s="1"/>
  <c r="AD44" i="71" s="1"/>
  <c r="AD45" i="71" s="1"/>
  <c r="AD46" i="71" s="1"/>
  <c r="AD47" i="71" s="1"/>
  <c r="AD48" i="71" s="1"/>
  <c r="AD49" i="71" s="1"/>
  <c r="AD50" i="71" s="1"/>
  <c r="AD51" i="71" s="1"/>
  <c r="AD52" i="71" s="1"/>
  <c r="AD53" i="71" s="1"/>
  <c r="AD54" i="71" s="1"/>
  <c r="AD55" i="71" s="1"/>
  <c r="AD56" i="71" s="1"/>
  <c r="AD57" i="71" s="1"/>
  <c r="AF5" i="71" s="1"/>
  <c r="AD20" i="71"/>
  <c r="AD21" i="71" s="1"/>
  <c r="AD22" i="71" s="1"/>
  <c r="AF7" i="71" l="1"/>
  <c r="AF6" i="71"/>
  <c r="AF8" i="71" l="1"/>
  <c r="AF9" i="71" l="1"/>
  <c r="AF11" i="71"/>
  <c r="AF10" i="71"/>
  <c r="AF12" i="71" l="1"/>
  <c r="AF13" i="71"/>
  <c r="AF14" i="71" l="1"/>
  <c r="AF15" i="71" l="1"/>
  <c r="AF16" i="71" l="1"/>
  <c r="AF17" i="71" s="1"/>
  <c r="AF18" i="71" s="1"/>
  <c r="AF19" i="71" s="1"/>
  <c r="AF22" i="71" s="1"/>
  <c r="AF23" i="71" s="1"/>
  <c r="AF26" i="71" s="1"/>
  <c r="AF27" i="71" s="1"/>
  <c r="AF28" i="71" s="1"/>
  <c r="AF29" i="71" s="1"/>
  <c r="AF30" i="71" s="1"/>
  <c r="AF33"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0" authorId="0" shapeId="0" xr:uid="{A6D6BAC1-84A4-495D-A984-597D4A443146}">
      <text>
        <r>
          <rPr>
            <b/>
            <sz val="16"/>
            <color indexed="53"/>
            <rFont val="Tahoma"/>
            <family val="2"/>
          </rPr>
          <t>ATTENTION cette cellule sans fonction commande toutes les autres. Saisissez sur cette ligne le premier produit de la liste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7" authorId="0" shapeId="0" xr:uid="{00000000-0006-0000-0300-000001000000}">
      <text>
        <r>
          <rPr>
            <b/>
            <sz val="16"/>
            <color indexed="53"/>
            <rFont val="Tahoma"/>
            <family val="2"/>
          </rPr>
          <t>ATTENTION cette cellule sans fonction commande toutes les autres. Saisissez sur cette ligne le premier produit de la liste</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RENAUD</author>
  </authors>
  <commentList>
    <comment ref="B14" authorId="0" shapeId="0" xr:uid="{00000000-0006-0000-0400-000001000000}">
      <text>
        <r>
          <rPr>
            <b/>
            <sz val="8"/>
            <color indexed="81"/>
            <rFont val="Tahoma"/>
            <family val="2"/>
          </rPr>
          <t xml:space="preserve">Intitulé de l'opération
</t>
        </r>
        <r>
          <rPr>
            <sz val="8"/>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<sst xmlns="http://schemas.openxmlformats.org/spreadsheetml/2006/main" count="12933" uniqueCount="7328">
  <si>
    <t>Comparaison des offres de prix</t>
  </si>
  <si>
    <t>Fournisseur(s) a/ont répondu</t>
  </si>
  <si>
    <t>Fournisseur(s) est/sont retenu(s)</t>
  </si>
  <si>
    <t>ALBERT</t>
  </si>
  <si>
    <t>BERTHE</t>
  </si>
  <si>
    <t>CHARLES</t>
  </si>
  <si>
    <t>DIDIER</t>
  </si>
  <si>
    <t>EDOUARD</t>
  </si>
  <si>
    <t>FERNAND</t>
  </si>
  <si>
    <t>POIRE CONFIT ROUGE ENT.4K</t>
  </si>
  <si>
    <t>POIRE SIROP 5/1 VALFRUTTA</t>
  </si>
  <si>
    <t>POIRE SIROP B.E.   BT 3/1</t>
  </si>
  <si>
    <t>POIRE SIROP JIC       4/4</t>
  </si>
  <si>
    <t>POIS CHICHE NAT MAING 5/1</t>
  </si>
  <si>
    <t>POITRINE FUMEE S/VIDE   K</t>
  </si>
  <si>
    <t>POIVRE BLANC GRAIN 1L 480G GYMA</t>
  </si>
  <si>
    <t>POIVRE BLANC KG</t>
  </si>
  <si>
    <t>POIVRE BLANC MOULU 400G GYMA</t>
  </si>
  <si>
    <t>POIVRE BLANC MOULU KG DUCROS</t>
  </si>
  <si>
    <t>POIVRE GRIS GRAIN KG</t>
  </si>
  <si>
    <t>POIVRE NOIR CONCASSE 1KG</t>
  </si>
  <si>
    <t>POIVRE NOIR GRAIN GYMA KG</t>
  </si>
  <si>
    <t>POIVRE SECHUAN 85G DUCROS</t>
  </si>
  <si>
    <t>POIVRE VERT 4/4</t>
  </si>
  <si>
    <t>POLENTE FINE CR.SAVOIE KG</t>
  </si>
  <si>
    <t>POLENTE MOYENNE 1K SAVOIE</t>
  </si>
  <si>
    <t>PONT EVEQU.BON NORMA.330G</t>
  </si>
  <si>
    <t>PORTO DROZ MODIFIE 19° 2L RAVEL</t>
  </si>
  <si>
    <t>POUDRE CREME TRADI BAC10K</t>
  </si>
  <si>
    <t>POUDRE LEVANTE SEAU 1K5</t>
  </si>
  <si>
    <t>POUSSE DE BAMBOU 3/1</t>
  </si>
  <si>
    <t>PRALINE A/N FAVORITE 1 KG</t>
  </si>
  <si>
    <t>PRALINE A/N FAVORITE 5 KG</t>
  </si>
  <si>
    <t xml:space="preserve">PRALINE FAVORITE 5KG </t>
  </si>
  <si>
    <t>PRALINE ONCT FAVORITE 5KG</t>
  </si>
  <si>
    <t>PULCO CITRON PROFES. 70CL</t>
  </si>
  <si>
    <t>PUR.ABRICO.GRAIN RAVIF.1K</t>
  </si>
  <si>
    <t>PUR.FRAIS.MAR.BOIS SURG1K</t>
  </si>
  <si>
    <t>PUR.MANGUE JASMIN RAVI.1K</t>
  </si>
  <si>
    <t>PUR.POIRE WIL.GRAIN.RAV.K</t>
  </si>
  <si>
    <t>PURE EXOTIQ CITRON JN 1KG</t>
  </si>
  <si>
    <t>PURE EXOTIQ MANDARIN. 1KG</t>
  </si>
  <si>
    <t>PURE EXOTQ.COCO  BARQ.1KG</t>
  </si>
  <si>
    <t>PURE EXOTQ.GOYAVE  BQ.1KG</t>
  </si>
  <si>
    <t>PURE EXOTQ.MANGUE N/SUC K</t>
  </si>
  <si>
    <t>PURE POMME VERTE RAVIF 1K</t>
  </si>
  <si>
    <t>PURE TRAD PECH.BLCHE  1KG</t>
  </si>
  <si>
    <t>PURE.COC.AGR.CAC.RAVIF.1K</t>
  </si>
  <si>
    <t>PURE.COCO THE VERT RAV.1K</t>
  </si>
  <si>
    <t>PURE.EXOT.PASSION SURG1KG</t>
  </si>
  <si>
    <t>PURE.FRAISE GRAIN.RAVI.1K</t>
  </si>
  <si>
    <t>PURE.FRAMBO.GRAIN.RAVI.1K</t>
  </si>
  <si>
    <t>PURE.MANGUE GRAIN.RAVI.1K</t>
  </si>
  <si>
    <t>PURE.ORANGE SANG.RAVIF.1K</t>
  </si>
  <si>
    <t>PURE.SURG. EXOTIC ANA1KG</t>
  </si>
  <si>
    <t>PURE.SURG.ABRICOT BARQ1KG</t>
  </si>
  <si>
    <t>PURE.SURG.FRAISE SENGA 1KG</t>
  </si>
  <si>
    <t>PURE.TRAD.CASSIS.SURG.1KG</t>
  </si>
  <si>
    <t>PUREE BANANE RAVIFRUI.1KG</t>
  </si>
  <si>
    <t>PUREE CASSIS NB RAVIF.1KG</t>
  </si>
  <si>
    <t>PUREE CITRON JAUNE RAV.1K</t>
  </si>
  <si>
    <t>PUREE COCO RAVIFRUIT  1KG</t>
  </si>
  <si>
    <t xml:space="preserve">PUREE FLOCON 5K MOUSELINE </t>
  </si>
  <si>
    <t>PUREE LUTOSA 10K</t>
  </si>
  <si>
    <t>PUREE PASSION RAVIFRUI.1K</t>
  </si>
  <si>
    <t>PUREE POMME VERT GRANY B 1KG</t>
  </si>
  <si>
    <t>PRUNEAUX DEN 55/66 500G</t>
  </si>
  <si>
    <t>QUETCHES DENOYAU.CEE 2/1</t>
  </si>
  <si>
    <t>QUINOA GOURMAND 1K TIPIAK</t>
  </si>
  <si>
    <t>RAIS SEC BLOND 1KG</t>
  </si>
  <si>
    <t>RAIS.AFRIQ.SUD GOLD STD K</t>
  </si>
  <si>
    <t>RAIS.SULT.GRECE GROUPA.KG</t>
  </si>
  <si>
    <t>RAISIN CORINTHE MEDIUM  KG</t>
  </si>
  <si>
    <t>RAISIN CORINTHE GRECE  KG</t>
  </si>
  <si>
    <t>RAISIN CORINTHE NOIR  1KG</t>
  </si>
  <si>
    <t>RATATOUILLE 5/1 FARAULT</t>
  </si>
  <si>
    <t>REBLOCHON FRUITIER     KG</t>
  </si>
  <si>
    <t>REBLOCHON LAITIER 45%     KG</t>
  </si>
  <si>
    <t>RHUBARBE MORCEAU 1KG</t>
  </si>
  <si>
    <t>RHUBARBE RGE COUPE ST 1KG</t>
  </si>
  <si>
    <t>RHUM PATISSIER 40° 1L NEGRE</t>
  </si>
  <si>
    <t>RICE KRISPIES 30G*32 KELLOGG'S</t>
  </si>
  <si>
    <t>RICE KRISPIES 375G KELLOGG'S</t>
  </si>
  <si>
    <t>RICE KRISPIES 660G KELLOGG'S</t>
  </si>
  <si>
    <t xml:space="preserve">RICOTTA GRANAROLO 1K5 </t>
  </si>
  <si>
    <t>RIGATONNI NAP VOIELLO 500G</t>
  </si>
  <si>
    <t>RILLETTE PUR PORC S/V 1,45 KG</t>
  </si>
  <si>
    <t>RIZ  RISOGALLO ARBORIO KG</t>
  </si>
  <si>
    <t>RIZ ABORIO 1KG SCOTTI</t>
  </si>
  <si>
    <t>RIZ ARBORIO 2K5 EN CUISINE</t>
  </si>
  <si>
    <t>RIZ BASMATI           5KG</t>
  </si>
  <si>
    <t>RIZ BENS SAC 5K</t>
  </si>
  <si>
    <t>RIZ D'OR 100G DUCROS</t>
  </si>
  <si>
    <t>RIZ INDICA ETUVE      5KG</t>
  </si>
  <si>
    <t>RIZ LONG GRAIN 5KG UNCLE BEN'S</t>
  </si>
  <si>
    <t>RIZ PRE TRAITE 5KG BEN'S</t>
  </si>
  <si>
    <t>RIZ SELCT 3 CONTINE 2K</t>
  </si>
  <si>
    <t>RIZ THAI JASMIN 2,5KG UNCLE BEN'S</t>
  </si>
  <si>
    <t>RIZ UNCLE BEN'S SAC 10 KG</t>
  </si>
  <si>
    <t>ROQUEFORT ARBAS        KG</t>
  </si>
  <si>
    <t>ROQUEFORT DES POT 500GR VERN</t>
  </si>
  <si>
    <t>ROSETTE PUR PORC KG</t>
  </si>
  <si>
    <t>ROUX BLANC CHEF 1KG</t>
  </si>
  <si>
    <t>SAFRAN 10G DUCROS</t>
  </si>
  <si>
    <t>SARDINE HUILE 3/1</t>
  </si>
  <si>
    <t>SARDINE HUILE 4/4</t>
  </si>
  <si>
    <t>SARDINE TOMATE</t>
  </si>
  <si>
    <t>SAUCE ANGLAISE HEINZ 225G</t>
  </si>
  <si>
    <t>SAUCE SALDE GYMA 500*10G</t>
  </si>
  <si>
    <t>SAUCE SALADE AMORA</t>
  </si>
  <si>
    <t>SAUCE SOJA KICOMAN 1L</t>
  </si>
  <si>
    <t>SAUCE SPEC.PIZZA ROYAL5/1</t>
  </si>
  <si>
    <t>SEAU OLIVE MELANGE 5KG</t>
  </si>
  <si>
    <t>SEAU OLIVE NOIR 5KG</t>
  </si>
  <si>
    <t>SEL ATLANTI.GROS BTE   KG</t>
  </si>
  <si>
    <t>SEL CELERI 100 CC  FLACON</t>
  </si>
  <si>
    <t>SEL CELERI 95G DUCROS</t>
  </si>
  <si>
    <t>SEL FIN BTE VERS 500GR</t>
  </si>
  <si>
    <t>SEL FIN CEREBOS    10 KGS</t>
  </si>
  <si>
    <t>SEL FIN CEREBOS    5 KGS</t>
  </si>
  <si>
    <t>SEL FIN SACHET CEDO   1KG</t>
  </si>
  <si>
    <t>SEL FIN SECHE SACS   25KG</t>
  </si>
  <si>
    <t>SEL FLEUR 125 G R.FRANCE</t>
  </si>
  <si>
    <t>SEL GROS BAYONNE 25KG</t>
  </si>
  <si>
    <t>SEL GROS S/PL 10X 1KG CEDO</t>
  </si>
  <si>
    <t>SEL GROS CER.HOTEL.SEA5KG</t>
  </si>
  <si>
    <t>SEL GROS CEREBOS   10 KGS</t>
  </si>
  <si>
    <t>SEL GROS PAQUET        KG</t>
  </si>
  <si>
    <t>SEL GROS SACHET CEDO 1KG</t>
  </si>
  <si>
    <t>SEL*2000 GYMMA</t>
  </si>
  <si>
    <t>SESAME DECORTIQUE 5 KG</t>
  </si>
  <si>
    <t>SESAME GRAINE BE ST 1KG</t>
  </si>
  <si>
    <t>SIROP D'ERABLE 250GR</t>
  </si>
  <si>
    <t>SMACKS KELLOGS 1KG</t>
  </si>
  <si>
    <t>SNICKERS 60G*36</t>
  </si>
  <si>
    <t>SOFT GEL NEUTRE SEAU 7K</t>
  </si>
  <si>
    <t>SORBITOL POUDRE E-420 1KG</t>
  </si>
  <si>
    <t>SPAGHETTI N°5 5KG BARILLA</t>
  </si>
  <si>
    <t>SPAGHETTI 103 VOIELO 500G</t>
  </si>
  <si>
    <t>SPECIAL K FRUIT ROUGE.KELLOGG' 300G</t>
  </si>
  <si>
    <t>SPECIAL K.KELLOGG' 35GX32</t>
  </si>
  <si>
    <t>SPECIAL K.KELLOGG' 375G</t>
  </si>
  <si>
    <t>SPECK 1/2 BERETTA</t>
  </si>
  <si>
    <t>SPECK HAUTE CHIESA KG</t>
  </si>
  <si>
    <t>SPECULOS 6GX300 SAXO</t>
  </si>
  <si>
    <t>SPECULOS X1 C/300 LOTUS</t>
  </si>
  <si>
    <t>SPIGOLE BOITILLON 100G</t>
  </si>
  <si>
    <t>ST JACQUES NOIX 1KG ARGENT</t>
  </si>
  <si>
    <t>ST MAURE CENDRE 300G*2</t>
  </si>
  <si>
    <t>ST MAURE CENDRE COUTURIER</t>
  </si>
  <si>
    <t>ST NECTAIRE KG 45% MG</t>
  </si>
  <si>
    <t>ST PAULIN 45% 96X30G</t>
  </si>
  <si>
    <t>STABOLINE 815   SEAU 7 KG</t>
  </si>
  <si>
    <t>SUCRE AMBRE / BLANC ENV 2,5KG</t>
  </si>
  <si>
    <t>SUCRE AMBRE PERRUCHE 1KG</t>
  </si>
  <si>
    <t>SUCRE BLANC PERRUCHE 1KG</t>
  </si>
  <si>
    <t>SUCRE CANDEREL BRIQ X300</t>
  </si>
  <si>
    <t>SUCRE CASSONADE 1K</t>
  </si>
  <si>
    <t>SUCRE COMPX250 CANDEREL</t>
  </si>
  <si>
    <t>SUCRE GLACE VRAC     10KG</t>
  </si>
  <si>
    <t>SUCRE MORCEAU 1KX5 GIRAUDON</t>
  </si>
  <si>
    <t>SUCRE PERRUCHE BLANC 750G</t>
  </si>
  <si>
    <t>SUCRE POUDRE *250 CANDEREL</t>
  </si>
  <si>
    <t>SUCRE ROUX CASSONNADE  KG</t>
  </si>
  <si>
    <t>SUCRE ROUX PERRUCHE 2K5</t>
  </si>
  <si>
    <t>SUCRE SEMOULE (I)SAC 20KG</t>
  </si>
  <si>
    <t>SUCRE SEMOULE GIRAUDON 1KG*5</t>
  </si>
  <si>
    <t>SUCRE SEMOULE GIRAUDON KG</t>
  </si>
  <si>
    <t>SUCRE SEMOULE PATIS 25KG BEGHIN SA</t>
  </si>
  <si>
    <t>TABASCO 350ML AMORA</t>
  </si>
  <si>
    <t>TABASCO FL.ROUGE   5,7 CL</t>
  </si>
  <si>
    <t xml:space="preserve">TAGLIAT ŒUF 129 BARI 500G </t>
  </si>
  <si>
    <t>TAPENADE             85CL</t>
  </si>
  <si>
    <t xml:space="preserve">TAPENADE 450G </t>
  </si>
  <si>
    <t>TAPENADE NRS SEAU 1KG CP</t>
  </si>
  <si>
    <t>TAPENADE VERTE SEAU 1KG</t>
  </si>
  <si>
    <t>THE CARAMEL 25S LIPTON</t>
  </si>
  <si>
    <t>THE DARJEELING MOUSS.20ST</t>
  </si>
  <si>
    <t>THE EARL GREY *100 LIPTON</t>
  </si>
  <si>
    <t>THE EARL GREY G.JARD.25ST</t>
  </si>
  <si>
    <t>THE EARL GREY MOUSS. 20ST</t>
  </si>
  <si>
    <t>THE INDIAN SPICE 20S LIPTON</t>
  </si>
  <si>
    <t>THE JAUNE FNV *100 LIPTON</t>
  </si>
  <si>
    <t>THE ROYAL CEYL.PAGE.100ST</t>
  </si>
  <si>
    <t>THE VERTORIENT TCHAE 25S</t>
  </si>
  <si>
    <t xml:space="preserve">THON NAT LISTAO 4/4 SAUPIQUET </t>
  </si>
  <si>
    <t>TILLEUL 100S BUTTERFLY</t>
  </si>
  <si>
    <t>TOASTINETTE 45% 12,3GX80</t>
  </si>
  <si>
    <t>TOBLERON LAIT 50GR*20</t>
  </si>
  <si>
    <t>TOMATE CONCAS PELLEE POLCA 5/1</t>
  </si>
  <si>
    <t>TOMATE CONCASSE TOMD. 5/1</t>
  </si>
  <si>
    <t>TOMATE CONCENTRE 4/4</t>
  </si>
  <si>
    <t>TOMATE ENTIERE PELEE 5/1</t>
  </si>
  <si>
    <t>TOMATE PELEE CONC CDF 5/1</t>
  </si>
  <si>
    <t>TOME BLANCHE 45%</t>
  </si>
  <si>
    <t>TOME CROUTE NOIRE BRIQ KG</t>
  </si>
  <si>
    <t>TOME GRISE 45%ROUSSE KG</t>
  </si>
  <si>
    <t>TOME NOIR DOMAL 96X25G 45% MG</t>
  </si>
  <si>
    <t>TOME NOIR 45%</t>
  </si>
  <si>
    <t>TORTILLA CHIPS 12/12 453G</t>
  </si>
  <si>
    <t>TROMPETTE DES MAURES</t>
  </si>
  <si>
    <t>TWIX               58GX40</t>
  </si>
  <si>
    <t>VELOUPTE LEGUME KNORR</t>
  </si>
  <si>
    <t>VEL.LEG.TOM.PUR.SOUP LT</t>
  </si>
  <si>
    <t xml:space="preserve">VELOUTE NATURE </t>
  </si>
  <si>
    <t>VERMICELLE PAGANI 5KG</t>
  </si>
  <si>
    <t>VERVEINE *25 ELEPH</t>
  </si>
  <si>
    <t>VERVEINE 100S BUTTERFLY</t>
  </si>
  <si>
    <t>VERVEINE MENTHE *25 ELEPH</t>
  </si>
  <si>
    <t>VIN TAB.BLC 11øREMILLO.LT</t>
  </si>
  <si>
    <t>VIN TABLR ROUGE EN LT 11°</t>
  </si>
  <si>
    <t>VINAI.BALSAMIQUE    LITRE</t>
  </si>
  <si>
    <t>VINAI.BALSAMIQUE   5 LITRE BEAUFORT</t>
  </si>
  <si>
    <t>VINAIGRE ALCOOL BLC  1,5L</t>
  </si>
  <si>
    <t>VINAIGRE BALSAMIQUE 50CL BORGES</t>
  </si>
  <si>
    <t>VINAIGRE BALSAMIQUE 50CL COPP</t>
  </si>
  <si>
    <t>VINAIGRE BALSAMIQUE MODENE 1L BORG</t>
  </si>
  <si>
    <t>VINAIGRE CIDRE 50CL BORGES</t>
  </si>
  <si>
    <t>VINAIGRE DE VIN     1,5LT</t>
  </si>
  <si>
    <t>VINAIGRE DE VIN     1LT</t>
  </si>
  <si>
    <t>VINAIGRE DE VIN  VX 100CL BEAUFORT</t>
  </si>
  <si>
    <t>VINAIGRE FRAMBOISE 6% 1L</t>
  </si>
  <si>
    <t>VINAIGRE XERES PERCHER LT</t>
  </si>
  <si>
    <t>VIOLETTE CRISTALISEE BT1K</t>
  </si>
  <si>
    <t>VITPRIS RUBAN NOIR BTE 1K</t>
  </si>
  <si>
    <t>YAOURT FRUIT 12CLX4 SENOB</t>
  </si>
  <si>
    <t>Y,NATURE DANONE 125G</t>
  </si>
  <si>
    <t>Y,NATURE SUCRE DANONE 125G</t>
  </si>
  <si>
    <t>Y.FRUIT DANANOE 125G</t>
  </si>
  <si>
    <t>Y.NATURE VERRE DANONE135G</t>
  </si>
  <si>
    <t>Y.NATURE VERRE DANONE135G*12</t>
  </si>
  <si>
    <t>ZESTE CITRON JAUNE BARQ</t>
  </si>
  <si>
    <t>ZESTE ORANGE       BARQ</t>
  </si>
  <si>
    <t>233AMEME01</t>
  </si>
  <si>
    <t>510BANYU00</t>
  </si>
  <si>
    <t>570BEPLSS25</t>
  </si>
  <si>
    <t>600CHECEN00</t>
  </si>
  <si>
    <t>316CHCLF05</t>
  </si>
  <si>
    <t>600FETAS01</t>
  </si>
  <si>
    <t>600PARAF01</t>
  </si>
  <si>
    <t>600MOZZF01</t>
  </si>
  <si>
    <t>321QUINT01</t>
  </si>
  <si>
    <t>332 RIARC25</t>
  </si>
  <si>
    <t>220SELFR12</t>
  </si>
  <si>
    <t>220SEGPC01</t>
  </si>
  <si>
    <t>324SPAGB05</t>
  </si>
  <si>
    <t>150JACRS00</t>
  </si>
  <si>
    <t>620YAFRS00</t>
  </si>
  <si>
    <t>voir mika</t>
  </si>
  <si>
    <t>VOIR MIKA</t>
  </si>
  <si>
    <t>Société O</t>
  </si>
  <si>
    <t>Société N</t>
  </si>
  <si>
    <t>Société M</t>
  </si>
  <si>
    <t>Société L</t>
  </si>
  <si>
    <t>Société K</t>
  </si>
  <si>
    <t>Société J</t>
  </si>
  <si>
    <t>Société I</t>
  </si>
  <si>
    <t>Société H</t>
  </si>
  <si>
    <t>Société G</t>
  </si>
  <si>
    <t>Modèle</t>
  </si>
  <si>
    <t>La recette a été prévue pour:</t>
  </si>
  <si>
    <t>Vous voulez la dupliquer pour:</t>
  </si>
  <si>
    <t>Recette éditée le :</t>
  </si>
  <si>
    <t>couverts</t>
  </si>
  <si>
    <t xml:space="preserve">Poids </t>
  </si>
  <si>
    <t>UNITE</t>
  </si>
  <si>
    <t>% Perte</t>
  </si>
  <si>
    <t>Net Auteur</t>
  </si>
  <si>
    <t>NET à fabriquer</t>
  </si>
  <si>
    <t>Net Arrondi</t>
  </si>
  <si>
    <t>Masquer les colonnes</t>
  </si>
  <si>
    <t>BRUT</t>
  </si>
  <si>
    <t>Prix unitaire</t>
  </si>
  <si>
    <t>%</t>
  </si>
  <si>
    <t>PRODUITS</t>
  </si>
  <si>
    <t>N° du produit</t>
  </si>
  <si>
    <t>NOM DE LA RECETTE OU DU PLAT</t>
  </si>
  <si>
    <t>N°</t>
  </si>
  <si>
    <t>Objectif du document :</t>
  </si>
  <si>
    <t>Composition de la fiche :</t>
  </si>
  <si>
    <t>A diffuser largement</t>
  </si>
  <si>
    <t xml:space="preserve">Bonne utilisation; à diffuser largement si vous jugez ce document utile </t>
  </si>
  <si>
    <t>Salutations</t>
  </si>
  <si>
    <t>Remerciements</t>
  </si>
  <si>
    <t>Le graphisme de ce document d'aide à pu être réalisé grace à Fabrice JACOB et David AUBERT qui ont édité SPACEe; je vous invite à visiter leur site en cliquant sur le lien</t>
  </si>
  <si>
    <t>Description:</t>
  </si>
  <si>
    <t xml:space="preserve">Fil de discussion dédié à ce programme </t>
  </si>
  <si>
    <t>http://www.excel-downloads.com/remository/Download/Professionnels/Planification-et-gestion-de-projets/SPACE.html</t>
  </si>
  <si>
    <r>
      <t xml:space="preserve">SPACE pour </t>
    </r>
    <r>
      <rPr>
        <b/>
        <sz val="11"/>
        <rFont val="Arial"/>
        <family val="2"/>
      </rPr>
      <t>S</t>
    </r>
    <r>
      <rPr>
        <sz val="11"/>
        <rFont val="Arial"/>
        <family val="2"/>
      </rPr>
      <t xml:space="preserve">uivi et </t>
    </r>
    <r>
      <rPr>
        <b/>
        <sz val="11"/>
        <rFont val="Arial"/>
        <family val="2"/>
      </rPr>
      <t>P</t>
    </r>
    <r>
      <rPr>
        <sz val="11"/>
        <rFont val="Arial"/>
        <family val="2"/>
      </rPr>
      <t>rogrammation d'</t>
    </r>
    <r>
      <rPr>
        <b/>
        <sz val="11"/>
        <rFont val="Arial"/>
        <family val="2"/>
      </rPr>
      <t>AC</t>
    </r>
    <r>
      <rPr>
        <sz val="11"/>
        <rFont val="Arial"/>
        <family val="2"/>
      </rPr>
      <t xml:space="preserve">tivités en </t>
    </r>
    <r>
      <rPr>
        <b/>
        <sz val="11"/>
        <rFont val="Arial"/>
        <family val="2"/>
      </rPr>
      <t>E</t>
    </r>
    <r>
      <rPr>
        <sz val="11"/>
        <rFont val="Arial"/>
        <family val="2"/>
      </rPr>
      <t>quipe est un outil destiné à permettre un suivi exhaustif des activités d'une équipe.</t>
    </r>
  </si>
  <si>
    <t>Simple 2010 lié à une mercuriale prix</t>
  </si>
  <si>
    <t>22 lignes de produits</t>
  </si>
  <si>
    <t>SUR LA FICHE TECHNIQUE</t>
  </si>
  <si>
    <t>Colonne C - lignes  9 à 30 : saisissez les N° des produits de la colonne C  du document 2 Comparaison des prix</t>
  </si>
  <si>
    <t>Colonnes D et O s'afficheront les produits colonne D et le prix moyen de la colonne F  du document 2 Comparaison des prix</t>
  </si>
  <si>
    <t>2 Comparaison des prix</t>
  </si>
  <si>
    <t>Ligne 1 colonnes AN - AY etc… saisissez le nom des fournisseurs</t>
  </si>
  <si>
    <t xml:space="preserve">Chez chaque fournisseur saisir </t>
  </si>
  <si>
    <t>Rien calcul automatique</t>
  </si>
  <si>
    <t xml:space="preserve">TOUT LE RESTE EST AUTOMATIQUE - </t>
  </si>
  <si>
    <t>Classement des 3 premiers prix</t>
  </si>
  <si>
    <t>Ce prix unitaire correspond au prix moyen de la mercuriale</t>
  </si>
  <si>
    <t>Colonne</t>
  </si>
  <si>
    <t>N° de ligne</t>
  </si>
  <si>
    <t>Poids unitaire</t>
  </si>
  <si>
    <t>Prix HT de l'UNITÉ DE VENTE</t>
  </si>
  <si>
    <t>Marque - Fabricant ou Origine</t>
  </si>
  <si>
    <t>Conditionnement de vente</t>
  </si>
  <si>
    <t>Code Produit</t>
  </si>
  <si>
    <t>Unité  de vente (à préciser)</t>
  </si>
  <si>
    <t>TOTAL PRODUITS</t>
  </si>
  <si>
    <t xml:space="preserve"> FIN DU TABLEAU NE SUPPRIMEZ JAMAIS CES DEUX LIGNES LIGNE le compteur cellule A3 s'en sert comme repère</t>
  </si>
  <si>
    <t>PRIX RELEVÉS DANS LES PROPOSITIONS DES FOURNISSEURS</t>
  </si>
  <si>
    <t>Total produits</t>
  </si>
  <si>
    <t>COMPARAISON DES OFFRES DE PRIX</t>
  </si>
  <si>
    <t>MASQUER les colonnes vertes pour impression</t>
  </si>
  <si>
    <t>83.57 largeur colonnes</t>
  </si>
  <si>
    <t>DANS CE LOT</t>
  </si>
  <si>
    <t>Critère PRIX</t>
  </si>
  <si>
    <t>ABRICOT DU MAROC  3/1</t>
  </si>
  <si>
    <t>ABRICOT GRECE MARCHE  3/1</t>
  </si>
  <si>
    <t>ABRICOT OREILLON RAVIF.1K</t>
  </si>
  <si>
    <t>ABRICOT RANG COURON 70/80 2,5L</t>
  </si>
  <si>
    <t>ABRICOT SEC 500G</t>
  </si>
  <si>
    <t>ABRICOT SIROP JIC     4/4</t>
  </si>
  <si>
    <t>ACIDE TARTRIQUE   SAC 1KG</t>
  </si>
  <si>
    <t>AEROSOL ONE SPRAY   500ML</t>
  </si>
  <si>
    <t>AIL SACHET SURGELE   250G</t>
  </si>
  <si>
    <t xml:space="preserve">ALL BRANS 750G KELLOGS </t>
  </si>
  <si>
    <t>AMANDES CACAOTEES BTEX200</t>
  </si>
  <si>
    <t xml:space="preserve">AMANDE POUDRE GRASSE KG </t>
  </si>
  <si>
    <t>RFA</t>
  </si>
  <si>
    <t>Prix RFA</t>
  </si>
  <si>
    <t>Compteur pour Moyenne €</t>
  </si>
  <si>
    <t>Nb Prix N°1</t>
  </si>
  <si>
    <t>Nb Prix N°2</t>
  </si>
  <si>
    <t>PrixN°3</t>
  </si>
  <si>
    <t>CATALOGUE DES PRIX ARNAUD RONXIN</t>
  </si>
  <si>
    <t>Mons cher</t>
  </si>
  <si>
    <t>Prix Moyen</t>
  </si>
  <si>
    <t>Total prix par ligne</t>
  </si>
  <si>
    <t>LIBELLE PRODUIT</t>
  </si>
  <si>
    <t xml:space="preserve">AMANDE EFFILEE GRASSE KG </t>
  </si>
  <si>
    <t>AMANDE EMONDEE 1K</t>
  </si>
  <si>
    <t>AMARENA TOSCHI    BTE 3/1</t>
  </si>
  <si>
    <t>AMERICAN COMP LC HAR 600G</t>
  </si>
  <si>
    <t>AMERICAN NAT LC HARR 550G</t>
  </si>
  <si>
    <t>ANANAS SIR 12 T.E.JIC 4/4</t>
  </si>
  <si>
    <t>ANANAS SIROP    52 TE 3/1</t>
  </si>
  <si>
    <t>ANCHOIS HUILE BTE FER 4/4</t>
  </si>
  <si>
    <t>ANCHOIS MAR/PROVE 1K DEMA</t>
  </si>
  <si>
    <t>ANGELIQUE CONFITE  BTE 1K</t>
  </si>
  <si>
    <t>AROME PATRELLE 1L</t>
  </si>
  <si>
    <t>AROME VANILLE LITRE</t>
  </si>
  <si>
    <t>ASS SALE TRADITION 720G</t>
  </si>
  <si>
    <t>ASS SUCRE DETENTE 800G BE</t>
  </si>
  <si>
    <t>ASS. DETENTE SUCRE   800G</t>
  </si>
  <si>
    <t>ASS. SALE   800G</t>
  </si>
  <si>
    <t>ASSIETTE BISCUIT TEA TIME 1KG DEL</t>
  </si>
  <si>
    <t>B.B COURT 500 BE 44%  1K6</t>
  </si>
  <si>
    <t>BABA MINI PB X240 F,FEU</t>
  </si>
  <si>
    <t>BABA SAVARIN CAISS.  X120</t>
  </si>
  <si>
    <t>BADIANE ENTIERE DUCROS 100G</t>
  </si>
  <si>
    <t>BAGUETTE +/-68 CM 250G*45</t>
  </si>
  <si>
    <t>BAGUETTE +/-68CM  220GX30</t>
  </si>
  <si>
    <t>BAGUETTE +/-68CM  280GX40</t>
  </si>
  <si>
    <t>BAIE GENIEVRE GYMA     KG</t>
  </si>
  <si>
    <t>BAIES ROSES 220G. BTE DUC</t>
  </si>
  <si>
    <t>BAKING POWDER 1KG</t>
  </si>
  <si>
    <t>BANYULS 75 CL 16°</t>
  </si>
  <si>
    <t>BETTERAVE DES MAING.  5/1</t>
  </si>
  <si>
    <t>BEURRE 1/2 SEL 250G</t>
  </si>
  <si>
    <t>BEURRE 1ER PRIX     250 G</t>
  </si>
  <si>
    <t>BEURRE BE FEUIL PL1K/10 K</t>
  </si>
  <si>
    <t>BEURRE BLOC PRESIDENT 1KG</t>
  </si>
  <si>
    <t>BEURRE PLAQ 25G STANDART</t>
  </si>
  <si>
    <t>BEURRE CACAO MYCRYO 1,5KG BARRY</t>
  </si>
  <si>
    <t>BEURRE DE CACAO POT 850GR</t>
  </si>
  <si>
    <t>BEURRE DOUX     MOTTE 5KG</t>
  </si>
  <si>
    <t>BEURRE DOUX 100X10G   BTE</t>
  </si>
  <si>
    <t>BEURRE ECHIREE 100*30G</t>
  </si>
  <si>
    <t>BEURRE TOUR.MONTAIGU  10K</t>
  </si>
  <si>
    <t>BIGAREAU RGE 22/24 KG AMB</t>
  </si>
  <si>
    <t>BLEU AUVERGNE AIGLE KG 50% DE MG</t>
  </si>
  <si>
    <t>BOUILLON DE LEGUMES KNORR KG</t>
  </si>
  <si>
    <t>BOULGOUR         SAC 5 KG</t>
  </si>
  <si>
    <t>BOUNTY LAIT 57G      X 24</t>
  </si>
  <si>
    <t>BREBIS MYRTIS BLOC 1K4 KG 50% MG</t>
  </si>
  <si>
    <t>BRIE 50% MAUBERT   3KG-KG</t>
  </si>
  <si>
    <t xml:space="preserve">BRIE 50% PAST STANDART </t>
  </si>
  <si>
    <t>BRIE MEAU.1/2 45%AOC COLLET.K</t>
  </si>
  <si>
    <t>BRIE MEAU.45%AOC COLLET.K</t>
  </si>
  <si>
    <t>BRIE TARTE 50% MAUBER 3K 50%</t>
  </si>
  <si>
    <t>BRILLANCE NOIRE 2K BARRY</t>
  </si>
  <si>
    <t>BROCHET.EN HETRE L200X100</t>
  </si>
  <si>
    <t>BROUSSE BREBIS KG</t>
  </si>
  <si>
    <t>BROUSSE DE VACHE 400G</t>
  </si>
  <si>
    <t>BRUSCHELLE           400G</t>
  </si>
  <si>
    <t>BUCHETTE VALROMEY    175G</t>
  </si>
  <si>
    <t>BURGER GEAN SESAME 30X85G</t>
  </si>
  <si>
    <t>CACAHU SALE GRILLE 1 KG</t>
  </si>
  <si>
    <t>CACAHU.SALE.DEPEL.BLC. KG</t>
  </si>
  <si>
    <t>CACAO PDRE EXT BRUTE   1K</t>
  </si>
  <si>
    <t>CACAO POUDRE PL ARM BA KG</t>
  </si>
  <si>
    <t>CAFE 50/50 ONYX MIK.GRN.K</t>
  </si>
  <si>
    <t>CAFE 50/50 ONYX MIK.MLU.K</t>
  </si>
  <si>
    <t>CALIN YOPLAIT 20% 5KG</t>
  </si>
  <si>
    <t>CAMEMBERT 240G 45% 1/8 PRES</t>
  </si>
  <si>
    <t>CAMEMBERT 240G 45% LIGUEIL</t>
  </si>
  <si>
    <t>CAMEMBERT 250G 45% CONSTE</t>
  </si>
  <si>
    <t>CAMENBERT 240G AU LAIT CRU 45%</t>
  </si>
  <si>
    <t>CAMENBERT MONSEIGNEUR 240G *45%</t>
  </si>
  <si>
    <t>CANDEREL COMPRIME    X250</t>
  </si>
  <si>
    <t>CANNELLE ENTIERE BAT 500GR</t>
  </si>
  <si>
    <t>CAPRES CAPOTES        4/4 900g</t>
  </si>
  <si>
    <t>CAPRES CAPOTES        5/1 2kg500</t>
  </si>
  <si>
    <t>CAPRES FINES 4/4</t>
  </si>
  <si>
    <t>CAVIAR AUBERGINE 740G FL/SOL</t>
  </si>
  <si>
    <t>CEPES EXTRA 500G</t>
  </si>
  <si>
    <t>CERISE AMARENA 3/1 TOSCHI</t>
  </si>
  <si>
    <t>CERNEAU NOIX ARL INVAL IMP 1KG</t>
  </si>
  <si>
    <t>CERNO.ARL INV REG/IM  1KG</t>
  </si>
  <si>
    <t>CERNO.ARL.INV.PAIN NOIX1K</t>
  </si>
  <si>
    <t>CERSIE AMARENA 4/4 AMBROSIO</t>
  </si>
  <si>
    <t>CHAMPIGNON HOTEL 5/1</t>
  </si>
  <si>
    <t>CHAMPIGNON NOIR DOYPACK 500G</t>
  </si>
  <si>
    <t>CHAMPI.HOTEL LUTECE 4/4</t>
  </si>
  <si>
    <t>CHAPELURE BRUNE SAC 1KG</t>
  </si>
  <si>
    <t>CHAPELURE BRUNE        KG</t>
  </si>
  <si>
    <t>CHAVROUX 45% "C"   48X20G</t>
  </si>
  <si>
    <t>CHEVRE BUCHE 45% 1KG CHAP</t>
  </si>
  <si>
    <t>CHEVRE BUCHE CDF       KG</t>
  </si>
  <si>
    <t>CHEVRE LONG CDF      180G</t>
  </si>
  <si>
    <t>CHEVRE ST MAURE CENDRE 300G</t>
  </si>
  <si>
    <t>CHILI POWDER BTE DUC</t>
  </si>
  <si>
    <t>CHIPS                500G</t>
  </si>
  <si>
    <t>CHIPS 90G *16</t>
  </si>
  <si>
    <t>CHIPS SYBELL         200 G</t>
  </si>
  <si>
    <t>CHIPS SYBELL         30 G</t>
  </si>
  <si>
    <t>CHOC COUV LACT 5K 35% PUP</t>
  </si>
  <si>
    <t>CHOC0BLANC SATIN BAR  2K5</t>
  </si>
  <si>
    <t>CHOCO COU BLANC 5KG 30% PU</t>
  </si>
  <si>
    <t xml:space="preserve">CHOCO COUVERTURE FAVO PIS MI AMER 5KG </t>
  </si>
  <si>
    <t>CHOCO.PLT.44% SARCO   5KG</t>
  </si>
  <si>
    <t>CHOCOLAT LABO DROPS  5 KG</t>
  </si>
  <si>
    <t>CHORIZO PUR PORC FORT250G</t>
  </si>
  <si>
    <t>CHOU MINI STD X200 F.FEU</t>
  </si>
  <si>
    <t xml:space="preserve">CHOUCROUTE CUITE 10KG </t>
  </si>
  <si>
    <t>CLOUS DE GIROFLE BTE</t>
  </si>
  <si>
    <t>COCKTAIL SALE STARMIX 1000 GR</t>
  </si>
  <si>
    <t>CŒUR PALMIER TABANA</t>
  </si>
  <si>
    <t>COGNAC DEN,S/P 40CL BE 1L</t>
  </si>
  <si>
    <t xml:space="preserve">COGNAC MODIFIE 40 2L RAVEL </t>
  </si>
  <si>
    <t>COLORANT JAUNE V828 1/2LT</t>
  </si>
  <si>
    <t>COLORANT ROUGE 500 ML</t>
  </si>
  <si>
    <t>COLORANT VERT 500 ML</t>
  </si>
  <si>
    <t>COMP PECHE 100GR*120</t>
  </si>
  <si>
    <t>COMP PECHE 5/1 MELODIE</t>
  </si>
  <si>
    <t>COMP POIRE  100GR*120</t>
  </si>
  <si>
    <t>COMP POIRE 5/1</t>
  </si>
  <si>
    <t>COMP POMME 100GR*120</t>
  </si>
  <si>
    <t>COMP POMME 5/1</t>
  </si>
  <si>
    <t>CONCENTRE TOMATE ROLLI4/4</t>
  </si>
  <si>
    <t>CONF 5 PARF 30G*120</t>
  </si>
  <si>
    <t>CONF ABRIC 30G*24</t>
  </si>
  <si>
    <t xml:space="preserve">CONFABRICOT B.MAMAN 370G </t>
  </si>
  <si>
    <t>CONF ABRICOT MATERNE KG</t>
  </si>
  <si>
    <t xml:space="preserve">CONFIT CAN 12 CUISSES 5/1 </t>
  </si>
  <si>
    <t>CONF EXTRA FRAISE PV CUR 1KG</t>
  </si>
  <si>
    <t>CONF EXTRA FRAM PV CUR 1KG</t>
  </si>
  <si>
    <t>CONF FRAISE VALBL BOCAL KG</t>
  </si>
  <si>
    <t>CONF FRAISE 30G*24</t>
  </si>
  <si>
    <t>CONF FRAISE MATERNE</t>
  </si>
  <si>
    <t>CONF FRAMBOISE 30G*24</t>
  </si>
  <si>
    <t>CONF ORANGE 30G*24</t>
  </si>
  <si>
    <t>CONFITURE MIRTILLE LEREB 1KG</t>
  </si>
  <si>
    <t xml:space="preserve">CONTE BLOC AOC </t>
  </si>
  <si>
    <t>COPPA PARAM VILLANI KG</t>
  </si>
  <si>
    <t>CORIANDRE ENTIERE BTE DUC</t>
  </si>
  <si>
    <t>CORN FALKES 30G*32 KELLOGGS</t>
  </si>
  <si>
    <t xml:space="preserve">CORN FLAKES 1KG KELLOGS </t>
  </si>
  <si>
    <t>CORN FLAKES 375GR KELLOGGS</t>
  </si>
  <si>
    <t>CORN.MALOSSOL MAILLE 85CL</t>
  </si>
  <si>
    <t>CORNICHON 150 ET 5/1</t>
  </si>
  <si>
    <t xml:space="preserve">CORNICHON FIN 80/119 5/1 </t>
  </si>
  <si>
    <t>COUNTRY STOR 750GR KELLOGGS</t>
  </si>
  <si>
    <t xml:space="preserve">COUSCOUS MOYEN FERRERO 5KG </t>
  </si>
  <si>
    <t>COUSCOUS MOYEN GAZELLE 5K</t>
  </si>
  <si>
    <t>COUSCOUS MOYEN MAHGREB 5K</t>
  </si>
  <si>
    <t>COUV LACTEE CARAMEL 5KG BARRY</t>
  </si>
  <si>
    <t>COUV LACTEE SUP 38,2% 5KG BARRY</t>
  </si>
  <si>
    <t>CREM.EPAIS.30% ST-CYR 5LT</t>
  </si>
  <si>
    <t>CREME BAIGNES // litre</t>
  </si>
  <si>
    <t>CREME DE NOIX 500 G</t>
  </si>
  <si>
    <t>CREME EPAISSE CDF SEAU 5L</t>
  </si>
  <si>
    <t>CREME MARRON  4/4 FAUGIER</t>
  </si>
  <si>
    <t>CREME PATISSIER.MOENCH.5K</t>
  </si>
  <si>
    <t>CREME STERILISE UHT 35% 1L ST CYR</t>
  </si>
  <si>
    <t>CREME UHT CDF 35% LT</t>
  </si>
  <si>
    <t>CREME UHT 35% MONTAIG.10L</t>
  </si>
  <si>
    <t>CREME AERO CHANTIDEL 500G</t>
  </si>
  <si>
    <t>CREVETTE COCKT.2/400-900G</t>
  </si>
  <si>
    <t>CROISS.BCH.LEN.PAC30GX195</t>
  </si>
  <si>
    <t>CROTTIN CHAVIGNOL NU  60G</t>
  </si>
  <si>
    <t>CROTTIN FOUR 45% 30G*8</t>
  </si>
  <si>
    <t>CROTTIN LENCLOITRE/MELUSINE    60G</t>
  </si>
  <si>
    <t>CUBE ECORCE ORANGE  BT 1K</t>
  </si>
  <si>
    <t>CUBE TRICOLORE CONFIT 5KG</t>
  </si>
  <si>
    <t>CUBES CONFITS TRIC Nø6 1K</t>
  </si>
  <si>
    <t>CUBES CONFITS TRIC Nø6 5K</t>
  </si>
  <si>
    <t>CUMIN MOULU DUCRO.BTE400G</t>
  </si>
  <si>
    <t>CURRY GOLD DUCROS BTE440G</t>
  </si>
  <si>
    <t>DELIPASTE PISTACHE     KG</t>
  </si>
  <si>
    <t>DOS CABILLAUD 140/160 5KG</t>
  </si>
  <si>
    <t>DRAGEE AVOLA PR BLANC B1K</t>
  </si>
  <si>
    <t>DUROSAN               1KG</t>
  </si>
  <si>
    <t>EBLY             SAC 5 KG</t>
  </si>
  <si>
    <t>ECORCE CITRON LAMELLES 1KG</t>
  </si>
  <si>
    <t>ECORCE ORANGE LAMELLES 1K</t>
  </si>
  <si>
    <t xml:space="preserve">EDAM HOLLANDE </t>
  </si>
  <si>
    <t>EMMENTAL BL 2,5KG 45%</t>
  </si>
  <si>
    <t xml:space="preserve">EMMENTAL RAPE NEUTRE CONTOIS </t>
  </si>
  <si>
    <t>EMMENTHAL DES VDC    500G</t>
  </si>
  <si>
    <t>EMMENTHAL RAPE CHANTEL.KG</t>
  </si>
  <si>
    <t xml:space="preserve">EMMENTHAL THERM ERM 3/4 BLOC </t>
  </si>
  <si>
    <t>EPAULE DES             KG</t>
  </si>
  <si>
    <t>EXTR.CAFE TRABLI.PLA.97CL</t>
  </si>
  <si>
    <t>EXTRAIT CONCENTRE COINTREAU</t>
  </si>
  <si>
    <t>EXTRAIT GRD MARNIER 50%</t>
  </si>
  <si>
    <t>EXTRAIT CAFE 1L BRASIFLOR</t>
  </si>
  <si>
    <t>F BLANC CALIN YOPLAIT 20% 5KG</t>
  </si>
  <si>
    <t>F BLANC MAMI NOVA 5KG 20% MG</t>
  </si>
  <si>
    <t>F BLANC JOCKEY 20 % 5KG DANONE</t>
  </si>
  <si>
    <t>F.BATTU 40% MONTEBOUR 5KG</t>
  </si>
  <si>
    <t>F.BLANC 40%PASTOUFRAI.5KG</t>
  </si>
  <si>
    <t>FARFALLE BARILLA 5K</t>
  </si>
  <si>
    <t>FARINE 25K BLEUSAC</t>
  </si>
  <si>
    <t>FARINE DE POIS CHICHE 500G</t>
  </si>
  <si>
    <t xml:space="preserve">FARINE TY,55 JULIETTE 1KG </t>
  </si>
  <si>
    <t xml:space="preserve">FECULE PDT 5KG </t>
  </si>
  <si>
    <t>FECULE PDT 5KG VIVIEN PA</t>
  </si>
  <si>
    <t>FECULE PDT PT NAVIRE.250G</t>
  </si>
  <si>
    <t>FECULE PDT PT NAVIRE.250G*12</t>
  </si>
  <si>
    <t>FENOUIL ENTIER    BTE DUC</t>
  </si>
  <si>
    <t>FETA"AKADIA" BLOC 45% MG KG P/INTE</t>
  </si>
  <si>
    <t>FETA TAKIS BLOC KG</t>
  </si>
  <si>
    <t>FEUILLES DE BRICK    X 10</t>
  </si>
  <si>
    <t xml:space="preserve">FILET FLETAN 100/400G 6KG </t>
  </si>
  <si>
    <t>FILET ROUGET 40/80G 1KG</t>
  </si>
  <si>
    <t>FIGUE 1/2 VIOLETTE RAV 1K</t>
  </si>
  <si>
    <t xml:space="preserve">FLEUR DE CACAO PISTOLE 5KG </t>
  </si>
  <si>
    <t>FLEUR DE MAIS SAC     1KG MAISLA</t>
  </si>
  <si>
    <t>FLEUR DE MAIS SAC     5KG</t>
  </si>
  <si>
    <t>FLEUR DE SEL SAC    250 G</t>
  </si>
  <si>
    <t>FONC BLANC DE VEAU LIE 800G CHEF</t>
  </si>
  <si>
    <t>FONDANT BLC EXT.SEAU 15KG</t>
  </si>
  <si>
    <t>FOND BLANC NOVA 40% SEAU 5KG</t>
  </si>
  <si>
    <t>FOND BLC VOLAIL.CHEF 600G</t>
  </si>
  <si>
    <t>FOND BRUN CLAIR 800G CHEF</t>
  </si>
  <si>
    <t>FOND BRUN LIE  CHEF 600 G</t>
  </si>
  <si>
    <t>FOND DE JUS ROTI KNORR 750G</t>
  </si>
  <si>
    <t>FOND JUS ROTI AGNEAU  BTE 780G</t>
  </si>
  <si>
    <t>FOND JUS VEAU LIE CHEF    1K20</t>
  </si>
  <si>
    <t>FONDANT BLANC XTRA 1K MAR</t>
  </si>
  <si>
    <t>FONDANT CAULLET PATIS.1KG</t>
  </si>
  <si>
    <t>FOURME DAMBERT KG 50% MG</t>
  </si>
  <si>
    <t>FRAISE SENGA SURG  1KG</t>
  </si>
  <si>
    <t>FRAISE SENGA SENGANA  1KG</t>
  </si>
  <si>
    <t>FRAMB.MECKER ST 18MM 500G</t>
  </si>
  <si>
    <t>FRAMBOISE BRISE WILLIA.1K</t>
  </si>
  <si>
    <t xml:space="preserve">FROM FRAIS 40% 5K </t>
  </si>
  <si>
    <t>FROM.RAPE RAPESAN AMBR-KG</t>
  </si>
  <si>
    <t>FROSTIES 1KG KELLOGS</t>
  </si>
  <si>
    <t>FRUIT ROUGE MELANGE RAV.K</t>
  </si>
  <si>
    <t>FRUIT MER PROVENCALE 2KG</t>
  </si>
  <si>
    <t>FUMET POISSON CHEF   900G</t>
  </si>
  <si>
    <t>FUSILI BARILLIA 5KG</t>
  </si>
  <si>
    <t>FUSILI LUST GRD CHEF 3KG</t>
  </si>
  <si>
    <t>GELATINE FEUILLE ARGEN 1K</t>
  </si>
  <si>
    <t>GELATINE FEUILLE OR    1K</t>
  </si>
  <si>
    <t>GIMGEMBRE MOULU KG</t>
  </si>
  <si>
    <t>GHANA CHOCOLAT    BTE 5KG</t>
  </si>
  <si>
    <t>GLUCOSE MARGUERITE    9 K</t>
  </si>
  <si>
    <t>GLUCOSE MARGUERITE BTE 1K</t>
  </si>
  <si>
    <t>GRAIN CAFE CHOCO BARRY 1K</t>
  </si>
  <si>
    <t>GRAISSE P/MOULE&amp;PLAQUE 600ML LEGAL</t>
  </si>
  <si>
    <t>GRANA PADANO 1/8 INTER KG 32%</t>
  </si>
  <si>
    <t>GRANA PADANO RAPE BTE 1KG</t>
  </si>
  <si>
    <t>GRANA PADANO BTE FER   KG</t>
  </si>
  <si>
    <t>GRANA PADANO POINTE   KG</t>
  </si>
  <si>
    <t>GRAND MARNIER 1L PATISSERIE</t>
  </si>
  <si>
    <t>GRANY CHOCOLAT 21G*120</t>
  </si>
  <si>
    <t>GRESSINI SAN ROCCO 125G</t>
  </si>
  <si>
    <t>GRIOTTE DENOY SIROP BOC1L</t>
  </si>
  <si>
    <t xml:space="preserve">GRIOTTE  DENOYAUTEE ST 1KG </t>
  </si>
  <si>
    <t>GRUE DE CACAO BARRY   1KG</t>
  </si>
  <si>
    <t>HACHET BŒUF GRAIN 15%MG 1KG</t>
  </si>
  <si>
    <t>HARICOT BLANC NAT 5/1 IMP</t>
  </si>
  <si>
    <t xml:space="preserve">HARISSA TUBE 150 GR </t>
  </si>
  <si>
    <t>HARICOT BLC.SAVOURIN 5/1</t>
  </si>
  <si>
    <t>HARICOT MAROC JIC RO7 3/1</t>
  </si>
  <si>
    <t>HARICOT.ROUG.SAVOURIN 5/1</t>
  </si>
  <si>
    <t>HERBES PROVENCE MADRAS KG</t>
  </si>
  <si>
    <t>HUILE EXELECENSCE BORGES 10L</t>
  </si>
  <si>
    <t>HUILE OLIVE BENOIT BI 5LT</t>
  </si>
  <si>
    <t>HUILE OLIVE BROCHE BID5LT</t>
  </si>
  <si>
    <t>HUILE OLIVE BROCHENIN  LT</t>
  </si>
  <si>
    <t>HUILE OLIVE FRUITEE    LT</t>
  </si>
  <si>
    <t>HUILE OLIVE PLA.BENOIT LT</t>
  </si>
  <si>
    <t>HUILE OLIVE VIERGE EXT VERRE 1L RAMEAU</t>
  </si>
  <si>
    <t>HUILE TOURNESOL BENOIT 5L</t>
  </si>
  <si>
    <t>HUILE TOURNESOL BENOIT25L</t>
  </si>
  <si>
    <t>HUILE VIERGE SESAME  50CL</t>
  </si>
  <si>
    <t>JAMBON DD MADRANGE CHOIX KG</t>
  </si>
  <si>
    <t>JAMB.TORCHON DD MADRANG.K</t>
  </si>
  <si>
    <t>JAMBON CRU DE PARME     K</t>
  </si>
  <si>
    <t>JAMBON CRU ITALIEN SAN MICHELE</t>
  </si>
  <si>
    <t xml:space="preserve">JAMBON SUPER DD NAVAR KG </t>
  </si>
  <si>
    <t>JELBRI SPRAY NEUTRE  12KG</t>
  </si>
  <si>
    <t>JILK DEJAUT SEAU      5KG</t>
  </si>
  <si>
    <t>JUS D'ORANGE HELIOR LT</t>
  </si>
  <si>
    <t>JUS DE CITRON NATUREL LT</t>
  </si>
  <si>
    <t>JUS DE POULET ROTI BTE 540GR</t>
  </si>
  <si>
    <t xml:space="preserve">JUS DE TRUFFES 1/2 </t>
  </si>
  <si>
    <t>KETCHUP GYMA BIDON    5KG</t>
  </si>
  <si>
    <t>KETCHUP TOM.HEINZ 5K9</t>
  </si>
  <si>
    <t>KETCHUP TOM.HEINZ VER342G</t>
  </si>
  <si>
    <t>KIRSH PUR 40° PATIS E 1LT</t>
  </si>
  <si>
    <t>KREM DAROME CACAO 5KG BARRY</t>
  </si>
  <si>
    <t>LACTEE CARAMEL PIST 5KG</t>
  </si>
  <si>
    <t>LAIT CON  240*7G5 GLORIA</t>
  </si>
  <si>
    <t>LAIT DE COCO 1/2</t>
  </si>
  <si>
    <t>LAIT DE COCO 400ML</t>
  </si>
  <si>
    <t>LAIT ENTIER BRIDELICE LT</t>
  </si>
  <si>
    <t>LAIT POUDRE 1/2 ECR.  5KG</t>
  </si>
  <si>
    <t>LAIT UHT 1/2ECR.NEUTRE LT</t>
  </si>
  <si>
    <t>LARDONS FUME N2 1KG COOPERL</t>
  </si>
  <si>
    <t>LASAGNE EN 500G</t>
  </si>
  <si>
    <t>LASAGNE ŒUF BARILLA 500G</t>
  </si>
  <si>
    <t>LASAGNE REF 75 PAGAN 500G</t>
  </si>
  <si>
    <t>LENTILLE LE SAVOURIN 5/1</t>
  </si>
  <si>
    <t>LENTILLE PREPARE 5/1 PRIMANCE</t>
  </si>
  <si>
    <t>LEVURE CHIMIQUE 1,5K KNOR</t>
  </si>
  <si>
    <t>LEVURE ECOPACK500</t>
  </si>
  <si>
    <t>LEVURE HIRONDEL BANDE 2K5</t>
  </si>
  <si>
    <t>LION BAR 45GR*36 NESTLE</t>
  </si>
  <si>
    <t>LIVAROT GAUTIER 40% 450G</t>
  </si>
  <si>
    <t>MADERE DENAT S/P 17° 1LT</t>
  </si>
  <si>
    <t>MAIS GRAINS MAINGOURD 3/1</t>
  </si>
  <si>
    <t>MAIZENA 700G</t>
  </si>
  <si>
    <t>MARS 36G*42</t>
  </si>
  <si>
    <t>MARS 50G          50G X48</t>
  </si>
  <si>
    <t>MASCARPONE GRANAROLO 500G</t>
  </si>
  <si>
    <t>MAYONNAISE GYMA        5L</t>
  </si>
  <si>
    <t>MAYONNAISE X500 GYMMA</t>
  </si>
  <si>
    <t>MELANGE 5 BAIES   BTE 300G GYMA</t>
  </si>
  <si>
    <t>MELANGE 5 BAIES   BTE DUC</t>
  </si>
  <si>
    <t>MELANGE 5 FRUITS ROUGE 1KG</t>
  </si>
  <si>
    <t>MELANGE SALE 1KG</t>
  </si>
  <si>
    <t>MIEL COU.AL.25GX120 ST MA</t>
  </si>
  <si>
    <t>MIEL LIQUI.T/FLEUR.GYMA K</t>
  </si>
  <si>
    <t>MIEL P/V 30GX24 ST MAMET</t>
  </si>
  <si>
    <t>MIEL LIQ MICHAUD PLAST 1K</t>
  </si>
  <si>
    <t>MILE POPS 750G KELLOGS</t>
  </si>
  <si>
    <t>MIN.P.CHOC.B.CROUST30X180</t>
  </si>
  <si>
    <t>MINI BABA CAISSETTE 240*</t>
  </si>
  <si>
    <t>MORILLE EXTRA DOYPACK 500G</t>
  </si>
  <si>
    <t>MOUTARDE 375 G</t>
  </si>
  <si>
    <t>MOUTARDE ANC.GRE.250G</t>
  </si>
  <si>
    <t>MOUTARDE BEAUFOR.SEAU 5KG</t>
  </si>
  <si>
    <t>MOUTARDE DE MEAU P GRES 500G</t>
  </si>
  <si>
    <t>MOUTARDE SAVORA POT 385GR</t>
  </si>
  <si>
    <t>MOUTARDE SEAU 1KG</t>
  </si>
  <si>
    <t xml:space="preserve">MOZZAELA BOULE GRANAROLO 125G </t>
  </si>
  <si>
    <t xml:space="preserve">MOZZARELA 45% 125G </t>
  </si>
  <si>
    <t xml:space="preserve">MOZZARELA AMBROSI KG </t>
  </si>
  <si>
    <t>MOZZARELLA CERISE 48% 1KG TONON</t>
  </si>
  <si>
    <t>MOZZARELLA CERISE 500G</t>
  </si>
  <si>
    <t>MOZZARELLA PAIN 1K CHAPEL</t>
  </si>
  <si>
    <t>MOZZARELLA SOUPLE 45% 1KG BEAUCLAIR</t>
  </si>
  <si>
    <t>MUESLLI CROUST 750GR OKI</t>
  </si>
  <si>
    <t>MUNSTER MARIKEL 200G</t>
  </si>
  <si>
    <t>MUSCADE MOULUE BTE D 435G</t>
  </si>
  <si>
    <t>MUSEAU BOEUF ANTOINE  5KG</t>
  </si>
  <si>
    <t>NAP.BLOND BOUT.D'OR S.14K</t>
  </si>
  <si>
    <t>NAP.BLOND BOUT.D'OR S.7KG</t>
  </si>
  <si>
    <t>NAP.FRAISE EXCELLOR S.6KG</t>
  </si>
  <si>
    <t>NAPOL.PLAISIR F/PACK X200</t>
  </si>
  <si>
    <t>NAPPAGE BLOND 6K5 EASYNAP</t>
  </si>
  <si>
    <t xml:space="preserve">NAPPAGE BLOND 7K EN CUISINE </t>
  </si>
  <si>
    <t>NESCAFE DECA 2G*300 SOPA</t>
  </si>
  <si>
    <t>NESCAFE SELECT T/TGE 50 G</t>
  </si>
  <si>
    <t xml:space="preserve">NESCAFE SELECTION 2G*300 </t>
  </si>
  <si>
    <t>NESCAFE SELECTION 500 G</t>
  </si>
  <si>
    <t>NESQUICK STICK 20GX240NE</t>
  </si>
  <si>
    <t>NOISETTE MARG ENT.BLANC K</t>
  </si>
  <si>
    <t>NOISETTE MARG POUDRE 1 KG</t>
  </si>
  <si>
    <t>NOIX CAJOU GRIL SALE KG</t>
  </si>
  <si>
    <t>NOIX COCO RAPEE     C/5KG</t>
  </si>
  <si>
    <t>NOIX DE COCO BE SACHET KG</t>
  </si>
  <si>
    <t>NOIX DE COCO RAPE KG M/PRUN</t>
  </si>
  <si>
    <t>NOIX DE PECAN 1/2 FRUIT 1KG</t>
  </si>
  <si>
    <t>NOIX PECAN MAMMOUTH   1KG</t>
  </si>
  <si>
    <t>NOIX PECAN MOITIE SAC 1K</t>
  </si>
  <si>
    <t>NUTELLA FERRERO POT 750GR</t>
  </si>
  <si>
    <t xml:space="preserve">ŒUF BLANC LIQUIDE PAST 1L </t>
  </si>
  <si>
    <t>OEUF ECALE.&lt;53G ABCD  X45</t>
  </si>
  <si>
    <t>OEUF LIQU.ENTIER ABCD .2K</t>
  </si>
  <si>
    <t>OEUF LIQU.JAUNE ABCD  2KG</t>
  </si>
  <si>
    <t>OEUF.LIQU.BLANC ABCD  2KG</t>
  </si>
  <si>
    <t xml:space="preserve">ŒUF TRACE 53/63X360 PCE </t>
  </si>
  <si>
    <t>OIGNONS BLANCS BOCAL 3/1</t>
  </si>
  <si>
    <t>OLIVE NOIRE DENOYAUTEE 5/1</t>
  </si>
  <si>
    <t>OLIVE NOIRE NAT BAR ESP 5K</t>
  </si>
  <si>
    <t>OLIVE VERTE DENOYAUTEE 4/4</t>
  </si>
  <si>
    <t>OLIVE VERTE DENOYAUTEE 5/1</t>
  </si>
  <si>
    <t>ORANGE TRANCHE CONFITE 4K</t>
  </si>
  <si>
    <t>ORECHIETTE SEMOULE 500G</t>
  </si>
  <si>
    <t>PAILE.FEUILLETINE PB  2K5</t>
  </si>
  <si>
    <t>PAILLETE FEUILLE PUR BEURRE 2,5KG</t>
  </si>
  <si>
    <t>PAILLETE FIN CHOCOLAT 1KG BARRY</t>
  </si>
  <si>
    <t>PAIN AU CHOCOLAT 32G*240 BRIDOR</t>
  </si>
  <si>
    <t xml:space="preserve">PAIN AU RAISIN 35G*140 PAC </t>
  </si>
  <si>
    <t>PAIN SPECIAL CROQ LC 475G</t>
  </si>
  <si>
    <t>PANKO SPR.COLZA 500/600ML</t>
  </si>
  <si>
    <t>PAP.CUISS SALAMANDRE C500</t>
  </si>
  <si>
    <t>PAP.CUISSON SARCO    C500</t>
  </si>
  <si>
    <t>PARMI.REGIAN.PETALE. 500G</t>
  </si>
  <si>
    <t>PAT AM.LAB.BLC.22% MAR 5K</t>
  </si>
  <si>
    <t>PATE AMAN.BLC CDF . 22% 6K</t>
  </si>
  <si>
    <t>PATE AMA.FOND BLC 33% 1KG</t>
  </si>
  <si>
    <t>PATE AMANDE 50% SEAU 4 KG</t>
  </si>
  <si>
    <t>PATE AMANDE BLC 66% MAR4K</t>
  </si>
  <si>
    <t>PATE AMANDE LABO ROSE 22% 5KG MARGU</t>
  </si>
  <si>
    <t>PATE AMANDE LABO VERT 22% 5KG MARGU</t>
  </si>
  <si>
    <t>PATE CACAO 2,5KG</t>
  </si>
  <si>
    <t>PATE DE FOI SUP KG</t>
  </si>
  <si>
    <t>PATE FUSILI 500G DECECCO</t>
  </si>
  <si>
    <t>PATE GLACER BLONDE BARRY 5KG</t>
  </si>
  <si>
    <t>PATE GLACER BLONDE SEA.5K</t>
  </si>
  <si>
    <t>PATE GLACER BRUNE BARY 5K</t>
  </si>
  <si>
    <t xml:space="preserve">PATE GLACER CAFE BARRY 5KG </t>
  </si>
  <si>
    <t xml:space="preserve">PATE GLACER IVOIRE BARRY 5KG </t>
  </si>
  <si>
    <t>PATE GLACER IVOIRE SEA.5K</t>
  </si>
  <si>
    <t>PATE LINGUINE 500GR CECCO</t>
  </si>
  <si>
    <t>PATE NOISETTE 100% POT 1K</t>
  </si>
  <si>
    <t>PATE NOISETTE 4KG BARRY</t>
  </si>
  <si>
    <t>PATE PISTACHE 100% POT 1KG</t>
  </si>
  <si>
    <t>PATE PISTACHE SEVAROM.1KG</t>
  </si>
  <si>
    <t>patispray DEMOUL 600ML</t>
  </si>
  <si>
    <t>PECHE SIROP 5/1 VALFRUTA</t>
  </si>
  <si>
    <t>PECTINE RAPIDE     BTE 1K</t>
  </si>
  <si>
    <t>PENNE RIGATE 152 VOE 500G</t>
  </si>
  <si>
    <t>PENNE RIGATE BARILLA   5K</t>
  </si>
  <si>
    <t xml:space="preserve">PESTO ALLA GENOVESE KG </t>
  </si>
  <si>
    <t>PETAL PARMIGIANO REGGIANO 500G</t>
  </si>
  <si>
    <t>PIGN.PIN CHINE A  BARG.1K</t>
  </si>
  <si>
    <t>PISTACHE SALEE 1KG COQ</t>
  </si>
  <si>
    <t>PISTACHE VERT.EMONDEE 1KG</t>
  </si>
  <si>
    <t>PISTOLE BLANC SATIN    5K</t>
  </si>
  <si>
    <t>PISTOLE NOIRE 50% 5K</t>
  </si>
  <si>
    <t>PISTOLE GUAYAQ EX.BIT  5K</t>
  </si>
  <si>
    <t>PISTOLE LACTEE 35% BAR 5K</t>
  </si>
  <si>
    <t>PISTOU A LA GENOVESE 800G</t>
  </si>
  <si>
    <t>POCHE PAT.JET SPO540 B100</t>
  </si>
  <si>
    <t>POIRE 1/2 FRUIT PATIS LEGAVE 3/1</t>
  </si>
  <si>
    <t xml:space="preserve">Colonne D saisir le libellé des produits - vous avez une liste de 1000 lignes </t>
  </si>
  <si>
    <t>Société A</t>
  </si>
  <si>
    <t>Société B</t>
  </si>
  <si>
    <t>A</t>
  </si>
  <si>
    <t>B</t>
  </si>
  <si>
    <t>Société C</t>
  </si>
  <si>
    <t>C</t>
  </si>
  <si>
    <t>Société D</t>
  </si>
  <si>
    <t>D</t>
  </si>
  <si>
    <t>Société E</t>
  </si>
  <si>
    <t>E</t>
  </si>
  <si>
    <t>Société F</t>
  </si>
  <si>
    <t>F</t>
  </si>
  <si>
    <t>G</t>
  </si>
  <si>
    <t>H</t>
  </si>
  <si>
    <t>I</t>
  </si>
  <si>
    <t>J</t>
  </si>
  <si>
    <t>K</t>
  </si>
  <si>
    <t>L</t>
  </si>
  <si>
    <t>M</t>
  </si>
  <si>
    <t>N</t>
  </si>
  <si>
    <t>O</t>
  </si>
  <si>
    <t>Blog :</t>
  </si>
  <si>
    <t>http://danssonjus.canalblog.com/</t>
  </si>
  <si>
    <t>MODÈLE</t>
  </si>
  <si>
    <t>RFA = remise sur facture</t>
  </si>
  <si>
    <t xml:space="preserve"> le % RFA cellules P6 - AA6 - AL6   etc..</t>
  </si>
  <si>
    <t>les prix HT colonnes N - Y - AJ  etc..</t>
  </si>
  <si>
    <t xml:space="preserve"> les codes produits si nécessaire colonnes O - Z - AK  etc..pour passer vos commandes; ces codes ne servent pas à identifier les produits pour la fiche technique</t>
  </si>
  <si>
    <t>TOTAL LIGNES PRODUITS AU MARCHÉ</t>
  </si>
  <si>
    <t>Nombre de lignes répondues</t>
  </si>
  <si>
    <t>Nombre de lignes 1° prix</t>
  </si>
  <si>
    <t>Nombre de lignes 2° prix</t>
  </si>
  <si>
    <t>Nombre de lignes 3° prix</t>
  </si>
  <si>
    <t>Nombre de lignes 4° prix</t>
  </si>
  <si>
    <t>Nombre de lignes 5° prix</t>
  </si>
  <si>
    <t xml:space="preserve">RANG PRIX DE 1 à 3 </t>
  </si>
  <si>
    <t>TOTAL LIGNES 1° au 3° prix "Li" = lignes</t>
  </si>
  <si>
    <t>Nombre de lignes supérieures au classement N° 3</t>
  </si>
  <si>
    <t>RANG PRIX DE 1 à 5</t>
  </si>
  <si>
    <t>Nombre de lignes de 1 à 5 sélectionnées "Li" = lignes</t>
  </si>
  <si>
    <t>Nombre de lignes supérieures au classement N° 5</t>
  </si>
  <si>
    <t>attention si résultat = 0 alors 0</t>
  </si>
  <si>
    <t>attention si résultat = 0 alors 500</t>
  </si>
  <si>
    <t>CUISINE CENTRALE  de ROCHEFORT</t>
  </si>
  <si>
    <t>RAPPORT D'ANALYSE</t>
  </si>
  <si>
    <t>Impression paysage 75% ou 78% selon imprimante</t>
  </si>
  <si>
    <t>Lignes composent ce lot</t>
  </si>
  <si>
    <t>0</t>
  </si>
  <si>
    <t>liaison  ne rien saisir</t>
  </si>
  <si>
    <t>nombre à saisir</t>
  </si>
  <si>
    <t>Rang</t>
  </si>
  <si>
    <t>Nb CANDIDATS</t>
  </si>
  <si>
    <t xml:space="preserve">Premiers prix </t>
  </si>
  <si>
    <t>Deuxièmes prix</t>
  </si>
  <si>
    <t xml:space="preserve">Troisièmes prix </t>
  </si>
  <si>
    <t>Quatrièmes prix</t>
  </si>
  <si>
    <t>Cinqièmes prix</t>
  </si>
  <si>
    <t>Nombre de lignes &gt; au 5° Prix</t>
  </si>
  <si>
    <t>total lignes du lot</t>
  </si>
  <si>
    <t>Proposé</t>
  </si>
  <si>
    <t>Votre logo</t>
  </si>
  <si>
    <t>BP 00000</t>
  </si>
  <si>
    <t xml:space="preserve">00000 ROCHEFORT </t>
  </si>
  <si>
    <t>TEL : 00.00.00.00.00 - FAX : 00.00.00.00.00</t>
  </si>
  <si>
    <t xml:space="preserve">Mail : </t>
  </si>
  <si>
    <t>0 rue du Moulin de la Prée</t>
  </si>
  <si>
    <t>RFA - remise sur facture</t>
  </si>
  <si>
    <t xml:space="preserve">TABLEAU à lecture horizontale : Nombre de lignes répondues par chaque fournisseur dans chaque tranche de prix pour la totalité de ce lot. </t>
  </si>
  <si>
    <t>Prix  Moyen Unitaire</t>
  </si>
  <si>
    <t>Estimation de prix</t>
  </si>
  <si>
    <t>kg</t>
  </si>
  <si>
    <t>FICHE TECHNIQUE VIERGE LIÉE A UNE MERCURIALE POUR FAIRE DES DEVIS OU DES SIMULATIONS</t>
  </si>
  <si>
    <r>
      <t xml:space="preserve">SUR LA MERCURIALE </t>
    </r>
    <r>
      <rPr>
        <b/>
        <i/>
        <sz val="11"/>
        <rFont val="Arial"/>
        <family val="2"/>
      </rPr>
      <t>(comparaison des prix)</t>
    </r>
  </si>
  <si>
    <t>Rapport d'analyse</t>
  </si>
  <si>
    <t>Tableau synoptique vous permettant de comparer les offres</t>
  </si>
  <si>
    <t>Ne rien saisir tout est automatique</t>
  </si>
  <si>
    <r>
      <t xml:space="preserve">Sur une idée d'ARNAUD RONXIN </t>
    </r>
    <r>
      <rPr>
        <i/>
        <sz val="22"/>
        <rFont val="Verdana"/>
        <family val="2"/>
      </rPr>
      <t>(visitez son blog)</t>
    </r>
  </si>
  <si>
    <r>
      <t xml:space="preserve">MODE D'EMPLOI  FICHE DE FABRICATION </t>
    </r>
    <r>
      <rPr>
        <b/>
        <i/>
        <sz val="10"/>
        <rFont val="Arial"/>
        <family val="2"/>
      </rPr>
      <t xml:space="preserve"> (Modèle A1) </t>
    </r>
    <r>
      <rPr>
        <b/>
        <sz val="12"/>
        <rFont val="Verdana"/>
        <family val="2"/>
      </rPr>
      <t>adapté en 2010 pour Arnaud RONXIN</t>
    </r>
  </si>
  <si>
    <r>
      <t xml:space="preserve">TABLEAU à lecture </t>
    </r>
    <r>
      <rPr>
        <b/>
        <sz val="14"/>
        <rFont val="Times New Roman"/>
        <family val="1"/>
      </rPr>
      <t>VERTICALE</t>
    </r>
    <r>
      <rPr>
        <sz val="14"/>
        <rFont val="Times New Roman"/>
        <family val="1"/>
      </rPr>
      <t xml:space="preserve"> : Nombre de lignes répondues par chaque fournisseur dans chaque tranche de prix pour la totalité de ce lot. </t>
    </r>
  </si>
  <si>
    <t>Classement inverse pour les lignes supérieures au 5° Prix .     Celui qui à le plus de prix dans cette catégorie est le fournisseur le mons intéressant. Aucun intérêt de payer un même article plus cher.</t>
  </si>
  <si>
    <t>Que ceux qui utilisent déjà ce document veuille bien m'excuser; la lecture se fait à la verticale et non à l'horizontale. Qui offre le plus de lignes premiers prix ( les moins chers)? : Fernand avec 346 lignes ; ensuite Didier pour finir par Berthe. Et ainsi de suite pour chaque colonne.</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</si>
  <si>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</si>
  <si>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</si>
  <si>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</si>
  <si>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</si>
  <si>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</si>
  <si>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</si>
  <si>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Joël LEBOUCHER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</si>
  <si>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</si>
  <si>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</si>
  <si>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</si>
  <si>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</si>
  <si>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</si>
  <si>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</si>
  <si>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</si>
  <si>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</si>
  <si>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</si>
  <si>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</si>
  <si>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</si>
  <si>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</si>
  <si>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Kg</t>
  </si>
  <si>
    <t>hg</t>
  </si>
  <si>
    <t>dag</t>
  </si>
  <si>
    <t>gr</t>
  </si>
  <si>
    <t>Saisissez votre volume</t>
  </si>
  <si>
    <t>dl</t>
  </si>
  <si>
    <t>cl</t>
  </si>
  <si>
    <t>ml</t>
  </si>
  <si>
    <t xml:space="preserve">VOCABULAIRE PROFESSIONNEL " CUISINE DE COMPOSITION" </t>
  </si>
  <si>
    <t>VOCABULAIRE PROFESSIONNEL "La CUISINE DE REFERENCE" Michel MAINCENT</t>
  </si>
  <si>
    <t>P</t>
  </si>
  <si>
    <t>R</t>
  </si>
  <si>
    <t>❶</t>
  </si>
  <si>
    <t>Abaisser la temp. à coeur</t>
  </si>
  <si>
    <t>①</t>
  </si>
  <si>
    <t>Egrener</t>
  </si>
  <si>
    <t>Parfumer</t>
  </si>
  <si>
    <t>Respecter le délai de 2 H</t>
  </si>
  <si>
    <t>Abaisser</t>
  </si>
  <si>
    <t>Dépouiller</t>
  </si>
  <si>
    <t>Habiller</t>
  </si>
  <si>
    <t>Réduire</t>
  </si>
  <si>
    <t>❷</t>
  </si>
  <si>
    <t>Accompagner</t>
  </si>
  <si>
    <t>②</t>
  </si>
  <si>
    <t>Eliminer</t>
  </si>
  <si>
    <t>Parsemer</t>
  </si>
  <si>
    <t>Retirer</t>
  </si>
  <si>
    <t>Abricoter</t>
  </si>
  <si>
    <t>Dérober</t>
  </si>
  <si>
    <t>Hacher</t>
  </si>
  <si>
    <t>Relever</t>
  </si>
  <si>
    <t>❸</t>
  </si>
  <si>
    <t>Additionner</t>
  </si>
  <si>
    <t>③</t>
  </si>
  <si>
    <t>Enfourner</t>
  </si>
  <si>
    <t>Peler</t>
  </si>
  <si>
    <t>Retourner</t>
  </si>
  <si>
    <t>Arroser</t>
  </si>
  <si>
    <t>Désosser</t>
  </si>
  <si>
    <t>Historier</t>
  </si>
  <si>
    <t>Remonter</t>
  </si>
  <si>
    <t>❹</t>
  </si>
  <si>
    <t>Adjoindre</t>
  </si>
  <si>
    <t>④</t>
  </si>
  <si>
    <t>Porter à ébullition</t>
  </si>
  <si>
    <t>Rincer</t>
  </si>
  <si>
    <t>Assaisonner</t>
  </si>
  <si>
    <t>Dessécher</t>
  </si>
  <si>
    <t>Revenir</t>
  </si>
  <si>
    <t>❺</t>
  </si>
  <si>
    <t>Agir rapidement</t>
  </si>
  <si>
    <t>⑤</t>
  </si>
  <si>
    <t>Etaler</t>
  </si>
  <si>
    <t>Préchauffer</t>
  </si>
  <si>
    <t>S</t>
  </si>
  <si>
    <t>Détendre</t>
  </si>
  <si>
    <t>Inciser</t>
  </si>
  <si>
    <t>Rissoler</t>
  </si>
  <si>
    <t>❻</t>
  </si>
  <si>
    <t>Ajouter</t>
  </si>
  <si>
    <t>Prélever</t>
  </si>
  <si>
    <t>Saupoudrer</t>
  </si>
  <si>
    <t>Barder</t>
  </si>
  <si>
    <t>⑥</t>
  </si>
  <si>
    <t>Dorer</t>
  </si>
  <si>
    <t>Rompre</t>
  </si>
  <si>
    <t>❼</t>
  </si>
  <si>
    <t>Aplatir</t>
  </si>
  <si>
    <t>Faire bouillir</t>
  </si>
  <si>
    <t>Préparer</t>
  </si>
  <si>
    <t>Servir</t>
  </si>
  <si>
    <t>Beurrer</t>
  </si>
  <si>
    <t>⑦</t>
  </si>
  <si>
    <t>Dresser</t>
  </si>
  <si>
    <t>Lier</t>
  </si>
  <si>
    <t>Rôtir</t>
  </si>
  <si>
    <t>❽</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</si>
  <si>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</si>
  <si>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</si>
  <si>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</si>
  <si>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</si>
  <si>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</si>
  <si>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</si>
  <si>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</si>
  <si>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</si>
  <si>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</si>
  <si>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</si>
  <si>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</si>
  <si>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</si>
  <si>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</si>
  <si>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</si>
  <si>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</si>
  <si>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</si>
  <si>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</si>
  <si>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</si>
  <si>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</si>
  <si>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</si>
  <si>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U</t>
  </si>
  <si>
    <t>Braiser</t>
  </si>
  <si>
    <t>Ecaler</t>
  </si>
  <si>
    <t>Sangler</t>
  </si>
  <si>
    <t>Conserver</t>
  </si>
  <si>
    <t>Indications packaging</t>
  </si>
  <si>
    <t>Recouvrir</t>
  </si>
  <si>
    <t>Utiliser</t>
  </si>
  <si>
    <t>Brider</t>
  </si>
  <si>
    <t>Ecorcher</t>
  </si>
  <si>
    <t>Macérer</t>
  </si>
  <si>
    <t>Sauter</t>
  </si>
  <si>
    <t>Contrôler</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</si>
  <si>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</si>
  <si>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</si>
  <si>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</si>
  <si>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</si>
  <si>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</si>
  <si>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</si>
  <si>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</si>
  <si>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</si>
  <si>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</si>
  <si>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</si>
  <si>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</si>
  <si>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</si>
  <si>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</si>
  <si>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</si>
  <si>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</si>
  <si>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</si>
  <si>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</si>
  <si>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</si>
  <si>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</si>
  <si>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</si>
  <si>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</si>
  <si>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</si>
  <si>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</si>
  <si>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⑧</t>
  </si>
  <si>
    <t>Effiler</t>
  </si>
  <si>
    <t>Masquer</t>
  </si>
  <si>
    <t>Disperser</t>
  </si>
  <si>
    <t>Remplacer</t>
  </si>
  <si>
    <t>Chaufroiter</t>
  </si>
  <si>
    <t>⑨</t>
  </si>
  <si>
    <t>Egermer</t>
  </si>
  <si>
    <t>Masser</t>
  </si>
  <si>
    <t>Tailler</t>
  </si>
  <si>
    <t>Disposer</t>
  </si>
  <si>
    <t>Maintenir en temp. sup à 63°</t>
  </si>
  <si>
    <t>❾</t>
  </si>
  <si>
    <t>Remuer</t>
  </si>
  <si>
    <t>Chemiser</t>
  </si>
  <si>
    <t>⑩</t>
  </si>
  <si>
    <t>Egoutter</t>
  </si>
  <si>
    <t>Meringuer</t>
  </si>
  <si>
    <t>Tamiser</t>
  </si>
  <si>
    <t>Manipuler</t>
  </si>
  <si>
    <t>❿</t>
  </si>
  <si>
    <t>Répartir</t>
  </si>
  <si>
    <t>Chiqueter</t>
  </si>
  <si>
    <t>⑪</t>
  </si>
  <si>
    <t>Egrapper</t>
  </si>
  <si>
    <t>Mijoter</t>
  </si>
  <si>
    <t>Tamponner</t>
  </si>
  <si>
    <t>Mélanger</t>
  </si>
  <si>
    <t>⓫</t>
  </si>
  <si>
    <t>Repasser</t>
  </si>
  <si>
    <t>Ciseler</t>
  </si>
  <si>
    <t>⑫</t>
  </si>
  <si>
    <t>Monder</t>
  </si>
  <si>
    <t>Tapisser</t>
  </si>
  <si>
    <t>Mettre en cuisson</t>
  </si>
  <si>
    <t>Citronner</t>
  </si>
  <si>
    <t>⑬</t>
  </si>
  <si>
    <t>Emincer</t>
  </si>
  <si>
    <t>Monter</t>
  </si>
  <si>
    <t>Tourer</t>
  </si>
  <si>
    <t>Mixer</t>
  </si>
  <si>
    <t>Clarifier</t>
  </si>
  <si>
    <t>⑭</t>
  </si>
  <si>
    <t>Enrober</t>
  </si>
  <si>
    <t>Mortifier</t>
  </si>
  <si>
    <t>Tourner</t>
  </si>
  <si>
    <t>Coller</t>
  </si>
  <si>
    <t>⑮</t>
  </si>
  <si>
    <t>Eplucher</t>
  </si>
  <si>
    <t>⓬</t>
  </si>
  <si>
    <t>Mouiller</t>
  </si>
  <si>
    <t>Travailler</t>
  </si>
  <si>
    <t>Compoter</t>
  </si>
  <si>
    <t>⑯</t>
  </si>
  <si>
    <t>Escaloper</t>
  </si>
  <si>
    <t>Tremper</t>
  </si>
  <si>
    <t>Concasser</t>
  </si>
  <si>
    <t>⑰</t>
  </si>
  <si>
    <t>Etuver</t>
  </si>
  <si>
    <t>Nacrer</t>
  </si>
  <si>
    <t>Tronçonner</t>
  </si>
  <si>
    <t>⓭</t>
  </si>
  <si>
    <t>Confire</t>
  </si>
  <si>
    <t>⑱</t>
  </si>
  <si>
    <t>Evider</t>
  </si>
  <si>
    <t>Napper</t>
  </si>
  <si>
    <t>Trousser</t>
  </si>
  <si>
    <t>⓮</t>
  </si>
  <si>
    <t>Contiser</t>
  </si>
  <si>
    <t>⑲</t>
  </si>
  <si>
    <t>Exprimer</t>
  </si>
  <si>
    <t>Turbiner</t>
  </si>
  <si>
    <t>⓯</t>
  </si>
  <si>
    <t>Corner</t>
  </si>
  <si>
    <t>⓰</t>
  </si>
  <si>
    <t>Corser</t>
  </si>
  <si>
    <t>Farcir</t>
  </si>
  <si>
    <t>Paner</t>
  </si>
  <si>
    <t>⓱</t>
  </si>
  <si>
    <t>Coucher</t>
  </si>
  <si>
    <t>Festonner</t>
  </si>
  <si>
    <t>Papilloter</t>
  </si>
  <si>
    <t>Vanner</t>
  </si>
  <si>
    <t>⓲</t>
  </si>
  <si>
    <t>Flamber</t>
  </si>
  <si>
    <t>Passer</t>
  </si>
  <si>
    <t>Videler</t>
  </si>
  <si>
    <t>⓳</t>
  </si>
  <si>
    <t>Crémer</t>
  </si>
  <si>
    <t>Flanquer</t>
  </si>
  <si>
    <t>Persiller</t>
  </si>
  <si>
    <t>Voiler</t>
  </si>
  <si>
    <t>⓴</t>
  </si>
  <si>
    <t>Crever</t>
  </si>
  <si>
    <t>Fleurer</t>
  </si>
  <si>
    <t>Piler</t>
  </si>
  <si>
    <t>Cuire</t>
  </si>
  <si>
    <t>Foisonner</t>
  </si>
  <si>
    <t>Pincer</t>
  </si>
  <si>
    <t>Z</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</si>
  <si>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</si>
  <si>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</si>
  <si>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</si>
  <si>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</si>
  <si>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</si>
  <si>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</si>
  <si>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</si>
  <si>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</si>
  <si>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</si>
  <si>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</si>
  <si>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</si>
  <si>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</si>
  <si>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</si>
  <si>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</si>
  <si>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</si>
  <si>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</si>
  <si>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</si>
  <si>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</si>
  <si>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</si>
  <si>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</si>
  <si>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</si>
  <si>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</si>
  <si>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</si>
  <si>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</si>
  <si>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</si>
  <si>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</si>
  <si>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</si>
  <si>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</si>
  <si>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</si>
  <si>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</si>
  <si>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</si>
  <si>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</si>
  <si>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</si>
  <si>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</si>
  <si>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</si>
  <si>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</si>
  <si>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</si>
  <si>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</si>
  <si>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</si>
  <si>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FF.D -2009</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</si>
  <si>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</si>
  <si>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</si>
  <si>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</si>
  <si>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</si>
  <si>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</si>
  <si>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</si>
  <si>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</si>
  <si>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</si>
  <si>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</si>
  <si>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</si>
  <si>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</si>
  <si>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</si>
  <si>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</si>
  <si>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</si>
  <si>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</si>
  <si>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</si>
  <si>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</si>
  <si>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</si>
  <si>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</si>
  <si>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</si>
  <si>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</si>
  <si>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</si>
  <si>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</si>
  <si>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</si>
  <si>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</si>
  <si>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</si>
  <si>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</si>
  <si>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</si>
  <si>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</si>
  <si>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</si>
  <si>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</si>
  <si>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</si>
  <si>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</si>
  <si>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</si>
  <si>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</si>
  <si>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</si>
  <si>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</si>
  <si>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</si>
  <si>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</si>
  <si>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</si>
  <si>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</si>
  <si>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</si>
  <si>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</si>
  <si>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</si>
  <si>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</si>
  <si>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</si>
  <si>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</si>
  <si>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</si>
  <si>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</si>
  <si>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</si>
  <si>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</si>
  <si>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</si>
  <si>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</si>
  <si>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</si>
  <si>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</si>
  <si>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</si>
  <si>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</si>
  <si>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</si>
  <si>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</si>
  <si>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</si>
  <si>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</si>
  <si>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</si>
  <si>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</si>
  <si>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</si>
  <si>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</si>
  <si>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</si>
  <si>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</si>
  <si>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</si>
  <si>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</si>
  <si>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</si>
  <si>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</si>
  <si>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</si>
  <si>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</si>
  <si>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</si>
  <si>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</si>
  <si>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</si>
  <si>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</si>
  <si>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</si>
  <si>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</si>
  <si>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</si>
  <si>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</si>
  <si>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</si>
  <si>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</si>
  <si>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</si>
  <si>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</si>
  <si>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</si>
  <si>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</si>
  <si>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</si>
  <si>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</si>
  <si>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</si>
  <si>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</si>
  <si>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</si>
  <si>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</si>
  <si>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</si>
  <si>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</si>
  <si>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</si>
  <si>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</si>
  <si>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</si>
  <si>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</si>
  <si>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</si>
  <si>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</si>
  <si>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</si>
  <si>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</si>
  <si>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</si>
  <si>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</si>
  <si>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</si>
  <si>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</si>
  <si>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</si>
  <si>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</si>
  <si>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</si>
  <si>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</si>
  <si>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</si>
  <si>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</si>
  <si>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</si>
  <si>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</si>
  <si>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</si>
  <si>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</si>
  <si>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</si>
  <si>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</si>
  <si>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</si>
  <si>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</si>
  <si>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</si>
  <si>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</si>
  <si>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</si>
  <si>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</si>
  <si>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</si>
  <si>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</si>
  <si>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</si>
  <si>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</si>
  <si>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</si>
  <si>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</si>
  <si>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</si>
  <si>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</si>
  <si>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</si>
  <si>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</si>
  <si>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</si>
  <si>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</si>
  <si>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</si>
  <si>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</si>
  <si>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</si>
  <si>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</si>
  <si>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</si>
  <si>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</si>
  <si>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</si>
  <si>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</si>
  <si>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</si>
  <si>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</si>
  <si>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</si>
  <si>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</si>
  <si>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</si>
  <si>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</si>
  <si>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</si>
  <si>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</si>
  <si>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</si>
  <si>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</si>
  <si>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</si>
  <si>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</si>
  <si>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</si>
  <si>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</si>
  <si>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</si>
  <si>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</si>
  <si>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</si>
  <si>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</si>
  <si>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</si>
  <si>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</si>
  <si>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</si>
  <si>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ICI</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</si>
  <si>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</si>
  <si>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</si>
  <si>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</si>
  <si>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</si>
  <si>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</si>
  <si>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</si>
  <si>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</si>
  <si>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</si>
  <si>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</si>
  <si>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</si>
  <si>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</si>
  <si>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</si>
  <si>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</si>
  <si>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</si>
  <si>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</si>
  <si>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</si>
  <si>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</si>
  <si>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</si>
  <si>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</si>
  <si>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</si>
  <si>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</si>
  <si>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</si>
  <si>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</si>
  <si>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</si>
  <si>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</si>
  <si>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</si>
  <si>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</si>
  <si>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</si>
  <si>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</si>
  <si>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</si>
  <si>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</si>
  <si>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</si>
  <si>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</si>
  <si>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</si>
  <si>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</si>
  <si>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</si>
  <si>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</si>
  <si>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</si>
  <si>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</si>
  <si>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</si>
  <si>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</si>
  <si>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</si>
  <si>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</si>
  <si>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</si>
  <si>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</si>
  <si>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</si>
  <si>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</si>
  <si>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</si>
  <si>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</si>
  <si>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</si>
  <si>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</si>
  <si>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</si>
  <si>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</si>
  <si>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</si>
  <si>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</si>
  <si>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</si>
  <si>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</si>
  <si>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</si>
  <si>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</si>
  <si>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</si>
  <si>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</si>
  <si>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</si>
  <si>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</si>
  <si>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</si>
  <si>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</si>
  <si>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</si>
  <si>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</si>
  <si>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</si>
  <si>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</si>
  <si>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</si>
  <si>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</si>
  <si>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</si>
  <si>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</si>
  <si>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</si>
  <si>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</si>
  <si>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</si>
  <si>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</si>
  <si>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</si>
  <si>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</si>
  <si>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</si>
  <si>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</si>
  <si>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</si>
  <si>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</si>
  <si>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</si>
  <si>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</si>
  <si>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</si>
  <si>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</si>
  <si>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</si>
  <si>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</si>
  <si>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</si>
  <si>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</si>
  <si>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</si>
  <si>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</si>
  <si>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</si>
  <si>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</si>
  <si>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</si>
  <si>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</si>
  <si>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</si>
  <si>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</si>
  <si>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</si>
  <si>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</si>
  <si>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</si>
  <si>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</si>
  <si>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</si>
  <si>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</si>
  <si>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</si>
  <si>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</si>
  <si>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</si>
  <si>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</si>
  <si>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</si>
  <si>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</si>
  <si>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</si>
  <si>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</si>
  <si>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</si>
  <si>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</si>
  <si>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</si>
  <si>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</si>
  <si>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</si>
  <si>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</si>
  <si>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</si>
  <si>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</si>
  <si>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</si>
  <si>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</si>
  <si>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</si>
  <si>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</si>
  <si>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</si>
  <si>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</si>
  <si>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</si>
  <si>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</si>
  <si>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</si>
  <si>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</si>
  <si>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</si>
  <si>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</si>
  <si>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</si>
  <si>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</si>
  <si>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</si>
  <si>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</si>
  <si>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</si>
  <si>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</si>
  <si>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</si>
  <si>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</si>
  <si>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</si>
  <si>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</si>
  <si>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</si>
  <si>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</si>
  <si>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</si>
  <si>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</si>
  <si>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</si>
  <si>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</si>
  <si>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</si>
  <si>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</si>
  <si>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</si>
  <si>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</si>
  <si>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</si>
  <si>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</si>
  <si>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</si>
  <si>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</si>
  <si>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</si>
  <si>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</si>
  <si>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</si>
  <si>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</si>
  <si>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</si>
  <si>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</si>
  <si>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</si>
  <si>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</si>
  <si>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</si>
  <si>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</si>
  <si>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</si>
  <si>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</si>
  <si>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</si>
  <si>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</si>
  <si>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</si>
  <si>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</si>
  <si>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</si>
  <si>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</si>
  <si>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</si>
  <si>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</si>
  <si>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</si>
  <si>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</si>
  <si>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</si>
  <si>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</si>
  <si>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</si>
  <si>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</si>
  <si>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</si>
  <si>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</si>
  <si>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</si>
  <si>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</si>
  <si>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</si>
  <si>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</si>
  <si>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</si>
  <si>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</si>
  <si>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</si>
  <si>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</si>
  <si>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</si>
  <si>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</si>
  <si>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</si>
  <si>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</si>
  <si>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</si>
  <si>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</si>
  <si>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</si>
  <si>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</si>
  <si>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</si>
  <si>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</si>
  <si>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</si>
  <si>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</si>
  <si>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 CUIDITES sans assaisonnement</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</si>
  <si>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</si>
  <si>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</si>
  <si>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</si>
  <si>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</si>
  <si>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</si>
  <si>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</si>
  <si>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</si>
  <si>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</si>
  <si>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</si>
  <si>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</si>
  <si>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</si>
  <si>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</si>
  <si>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</si>
  <si>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</si>
  <si>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</si>
  <si>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</si>
  <si>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</si>
  <si>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</si>
  <si>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</si>
  <si>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</si>
  <si>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</si>
  <si>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</si>
  <si>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</si>
  <si>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</si>
  <si>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</si>
  <si>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</si>
  <si>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</si>
  <si>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</si>
  <si>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</si>
  <si>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</si>
  <si>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</si>
  <si>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</si>
  <si>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</si>
  <si>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</si>
  <si>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</si>
  <si>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</si>
  <si>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</si>
  <si>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</si>
  <si>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</si>
  <si>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</si>
  <si>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</si>
  <si>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</si>
  <si>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</si>
  <si>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</si>
  <si>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</si>
  <si>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</si>
  <si>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</si>
  <si>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</si>
  <si>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</si>
  <si>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</si>
  <si>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</si>
  <si>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</si>
  <si>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</si>
  <si>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</si>
  <si>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</si>
  <si>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</si>
  <si>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</si>
  <si>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</si>
  <si>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</si>
  <si>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</si>
  <si>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</si>
  <si>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</si>
  <si>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</si>
  <si>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</si>
  <si>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</si>
  <si>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</si>
  <si>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</si>
  <si>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</si>
  <si>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</si>
  <si>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</si>
  <si>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</si>
  <si>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</si>
  <si>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</si>
  <si>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</si>
  <si>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</si>
  <si>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</si>
  <si>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</si>
  <si>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</si>
  <si>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</si>
  <si>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</si>
  <si>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</si>
  <si>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</si>
  <si>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</si>
  <si>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</si>
  <si>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</si>
  <si>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</si>
  <si>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</si>
  <si>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</si>
  <si>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</si>
  <si>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</si>
  <si>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</si>
  <si>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</si>
  <si>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</si>
  <si>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</si>
  <si>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</si>
  <si>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</si>
  <si>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</si>
  <si>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</si>
  <si>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</si>
  <si>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</si>
  <si>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</si>
  <si>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</si>
  <si>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</si>
  <si>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</si>
  <si>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</si>
  <si>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</si>
  <si>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</si>
  <si>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</si>
  <si>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</si>
  <si>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</si>
  <si>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</si>
  <si>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</si>
  <si>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</si>
  <si>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</si>
  <si>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</si>
  <si>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</si>
  <si>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</si>
  <si>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</si>
  <si>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</si>
  <si>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</si>
  <si>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</si>
  <si>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</si>
  <si>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</si>
  <si>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</si>
  <si>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</si>
  <si>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</si>
  <si>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</si>
  <si>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</si>
  <si>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</si>
  <si>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</si>
  <si>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</si>
  <si>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</si>
  <si>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</si>
  <si>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</si>
  <si>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</si>
  <si>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</si>
  <si>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</si>
  <si>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</si>
  <si>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</si>
  <si>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</si>
  <si>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</si>
  <si>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</si>
  <si>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</si>
  <si>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</si>
  <si>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</si>
  <si>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</si>
  <si>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</si>
  <si>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</si>
  <si>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</si>
  <si>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</si>
  <si>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</si>
  <si>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</si>
  <si>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</si>
  <si>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</si>
  <si>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</si>
  <si>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</si>
  <si>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</si>
  <si>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</si>
  <si>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</si>
  <si>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</si>
  <si>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</si>
  <si>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</si>
  <si>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</si>
  <si>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</si>
  <si>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</si>
  <si>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</si>
  <si>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</si>
  <si>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</si>
  <si>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</si>
  <si>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</si>
  <si>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</si>
  <si>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</si>
  <si>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</si>
  <si>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</si>
  <si>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</si>
  <si>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</si>
  <si>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</si>
  <si>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</si>
  <si>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</si>
  <si>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</si>
  <si>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</si>
  <si>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</si>
  <si>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</si>
  <si>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</si>
  <si>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</si>
  <si>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</si>
  <si>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</si>
  <si>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</si>
  <si>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</si>
  <si>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</si>
  <si>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</si>
  <si>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</si>
  <si>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</si>
  <si>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</si>
  <si>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</si>
  <si>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</si>
  <si>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</si>
  <si>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</si>
  <si>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</si>
  <si>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</si>
  <si>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</si>
  <si>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</si>
  <si>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</si>
  <si>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</si>
  <si>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</si>
  <si>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</si>
  <si>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</si>
  <si>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</si>
  <si>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</si>
  <si>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</si>
  <si>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</si>
  <si>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</si>
  <si>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</si>
  <si>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</si>
  <si>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</si>
  <si>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</si>
  <si>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</si>
  <si>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</si>
  <si>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</si>
  <si>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</si>
  <si>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</si>
  <si>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</si>
  <si>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</si>
  <si>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</si>
  <si>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</si>
  <si>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</si>
  <si>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</si>
  <si>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</si>
  <si>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</si>
  <si>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</si>
  <si>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</si>
  <si>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</si>
  <si>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</si>
  <si>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</si>
  <si>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</si>
  <si>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</si>
  <si>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</si>
  <si>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</si>
  <si>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</si>
  <si>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</si>
  <si>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</si>
  <si>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</si>
  <si>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</si>
  <si>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</si>
  <si>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</si>
  <si>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</si>
  <si>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</si>
  <si>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</si>
  <si>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</si>
  <si>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</si>
  <si>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</si>
  <si>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</si>
  <si>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</si>
  <si>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</si>
  <si>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</si>
  <si>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</si>
  <si>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</si>
  <si>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</si>
  <si>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</si>
  <si>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</si>
  <si>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</si>
  <si>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</si>
  <si>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</si>
  <si>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</si>
  <si>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</si>
  <si>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</si>
  <si>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</si>
  <si>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</si>
  <si>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</si>
  <si>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</si>
  <si>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</si>
  <si>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</si>
  <si>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</si>
  <si>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</si>
  <si>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</si>
  <si>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</si>
  <si>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</si>
  <si>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</si>
  <si>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</si>
  <si>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</si>
  <si>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</si>
  <si>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</si>
  <si>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</si>
  <si>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</si>
  <si>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</si>
  <si>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</si>
  <si>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</si>
  <si>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</si>
  <si>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</si>
  <si>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</si>
  <si>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</si>
  <si>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</si>
  <si>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</si>
  <si>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</si>
  <si>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</si>
  <si>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</si>
  <si>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</si>
  <si>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</si>
  <si>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</si>
  <si>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</si>
  <si>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</si>
  <si>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</si>
  <si>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</si>
  <si>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</si>
  <si>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</si>
  <si>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</si>
  <si>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</si>
  <si>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</si>
  <si>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</si>
  <si>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</si>
  <si>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</si>
  <si>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</si>
  <si>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</si>
  <si>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</si>
  <si>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</si>
  <si>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</si>
  <si>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</si>
  <si>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</si>
  <si>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</si>
  <si>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</si>
  <si>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</si>
  <si>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</si>
  <si>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</si>
  <si>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</si>
  <si>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</si>
  <si>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</si>
  <si>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</si>
  <si>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</si>
  <si>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</si>
  <si>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</si>
  <si>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</si>
  <si>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</si>
  <si>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</si>
  <si>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</si>
  <si>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</si>
  <si>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</si>
  <si>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</si>
  <si>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</si>
  <si>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</si>
  <si>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</si>
  <si>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</si>
  <si>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</si>
  <si>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</si>
  <si>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</si>
  <si>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</si>
  <si>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</si>
  <si>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</si>
  <si>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</si>
  <si>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</si>
  <si>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</si>
  <si>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</si>
  <si>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</si>
  <si>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</si>
  <si>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</si>
  <si>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</si>
  <si>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</si>
  <si>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</si>
  <si>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</si>
  <si>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</si>
  <si>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</si>
  <si>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</si>
  <si>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</si>
  <si>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</si>
  <si>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</si>
  <si>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</si>
  <si>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</si>
  <si>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</si>
  <si>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</si>
  <si>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</si>
  <si>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</si>
  <si>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</si>
  <si>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</si>
  <si>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</si>
  <si>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</si>
  <si>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</si>
  <si>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</si>
  <si>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</si>
  <si>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</si>
  <si>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</si>
  <si>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</si>
  <si>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</si>
  <si>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</si>
  <si>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</si>
  <si>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</si>
  <si>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</si>
  <si>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</si>
  <si>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</si>
  <si>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</si>
  <si>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</si>
  <si>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</si>
  <si>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</si>
  <si>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</si>
  <si>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</si>
  <si>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</si>
  <si>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</si>
  <si>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</si>
  <si>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</si>
  <si>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</si>
  <si>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</si>
  <si>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</si>
  <si>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</si>
  <si>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</si>
  <si>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</si>
  <si>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</si>
  <si>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</si>
  <si>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</si>
  <si>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</si>
  <si>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</si>
  <si>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</si>
  <si>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</si>
  <si>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</si>
  <si>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</si>
  <si>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</si>
  <si>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</si>
  <si>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</si>
  <si>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</si>
  <si>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</si>
  <si>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</si>
  <si>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</si>
  <si>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</si>
  <si>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</si>
  <si>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</si>
  <si>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</si>
  <si>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</si>
  <si>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</si>
  <si>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</si>
  <si>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 xml:space="preserve">de documents mis sur le net par des passionnés </t>
  </si>
  <si>
    <t>DIFFÉRENCE ENTRE SERVICE A LA PORTION ET SERVICE AU POIDS</t>
  </si>
  <si>
    <t>NOM DE LA RECETTE</t>
  </si>
  <si>
    <t>SERVICE A LA PORTION</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</si>
  <si>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</si>
  <si>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</si>
  <si>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</si>
  <si>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</si>
  <si>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</si>
  <si>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</si>
  <si>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</si>
  <si>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</si>
  <si>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</si>
  <si>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</si>
  <si>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</si>
  <si>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</si>
  <si>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</si>
  <si>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</si>
  <si>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</si>
  <si>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</si>
  <si>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</si>
  <si>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</si>
  <si>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</si>
  <si>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</si>
  <si>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</si>
  <si>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</si>
  <si>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</si>
  <si>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</si>
  <si>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</si>
  <si>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</si>
  <si>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</si>
  <si>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</si>
  <si>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</si>
  <si>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</si>
  <si>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</si>
  <si>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</si>
  <si>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</si>
  <si>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</si>
  <si>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</si>
  <si>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</si>
  <si>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</si>
  <si>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</si>
  <si>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</si>
  <si>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</si>
  <si>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</si>
  <si>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</si>
  <si>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</si>
  <si>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</si>
  <si>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</si>
  <si>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</si>
  <si>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</si>
  <si>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</si>
  <si>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</si>
  <si>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</si>
  <si>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</si>
  <si>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</si>
  <si>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</si>
  <si>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</si>
  <si>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Important - Cuisiniers PESEZ</t>
  </si>
  <si>
    <t>VOCABULAIRE PROFESSIONNEL</t>
  </si>
  <si>
    <t>Codes couleurs : Palette de couleurs, Excel</t>
  </si>
  <si>
    <t xml:space="preserve">Mode d'emploi 2010 d'une Fiche de fabrication basique </t>
  </si>
  <si>
    <t>Mode d'emploi</t>
  </si>
  <si>
    <t>Fiche vierge : Sur une idée d'ARNAUD RONXIN (visitez son blog)</t>
  </si>
  <si>
    <t>SERVICE A LA PORTION Explication</t>
  </si>
  <si>
    <t>SERVICE AU POIDS Explication</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</si>
  <si>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</si>
  <si>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</si>
  <si>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</si>
  <si>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</si>
  <si>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</si>
  <si>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</si>
  <si>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</si>
  <si>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</si>
  <si>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</si>
  <si>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</si>
  <si>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</si>
  <si>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</si>
  <si>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</si>
  <si>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</si>
  <si>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</si>
  <si>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</si>
  <si>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</si>
  <si>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</si>
  <si>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</si>
  <si>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</si>
  <si>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</si>
  <si>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</si>
  <si>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</si>
  <si>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</si>
  <si>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</si>
  <si>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</si>
  <si>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</si>
  <si>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</si>
  <si>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</si>
  <si>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</si>
  <si>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</si>
  <si>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</si>
  <si>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</si>
  <si>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</si>
  <si>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</si>
  <si>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</si>
  <si>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</si>
  <si>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</si>
  <si>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</si>
  <si>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</si>
  <si>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</si>
  <si>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</si>
  <si>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</si>
  <si>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</si>
  <si>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</si>
  <si>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</si>
  <si>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</si>
  <si>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</si>
  <si>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</si>
  <si>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</si>
  <si>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</si>
  <si>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</si>
  <si>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</si>
  <si>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</si>
  <si>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</si>
  <si>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</si>
  <si>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</si>
  <si>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</si>
  <si>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</si>
  <si>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</si>
  <si>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</si>
  <si>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</si>
  <si>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</si>
  <si>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</si>
  <si>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</si>
  <si>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</si>
  <si>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</si>
  <si>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</si>
  <si>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</si>
  <si>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</si>
  <si>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</si>
  <si>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</si>
  <si>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</si>
  <si>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</si>
  <si>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</si>
  <si>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</si>
  <si>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</si>
  <si>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</si>
  <si>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</si>
  <si>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</si>
  <si>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</si>
  <si>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</si>
  <si>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</si>
  <si>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</si>
  <si>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</si>
  <si>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</si>
  <si>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</si>
  <si>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</si>
  <si>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</si>
  <si>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</si>
  <si>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</si>
  <si>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</si>
  <si>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</si>
  <si>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</si>
  <si>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</si>
  <si>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</si>
  <si>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</si>
  <si>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</si>
  <si>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</si>
  <si>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</si>
  <si>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</si>
  <si>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</si>
  <si>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</si>
  <si>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</si>
  <si>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 : tableau pour "nettoyer" un texte récupéré sur le net</t>
  </si>
  <si>
    <t>EXEMPLE AVEC 3 SOUMISSIONNAIRES pour appréhender le fonctionnement…Rien de bien compliqué</t>
  </si>
  <si>
    <t>Utilitaire pour "nettoyer" du texte</t>
  </si>
  <si>
    <t>Et voila…c'est pas compliqué…...Transmettez  "vos savoir faire"  peu importe qui les récupère;</t>
  </si>
  <si>
    <t>pourvu qu'un plus grand nombre puisse en bénéficier.</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</si>
  <si>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</si>
  <si>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</si>
  <si>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</si>
  <si>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</si>
  <si>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</si>
  <si>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</si>
  <si>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</si>
  <si>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</si>
  <si>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</si>
  <si>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</si>
  <si>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</si>
  <si>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</si>
  <si>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</si>
  <si>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</si>
  <si>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</si>
  <si>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afficher le classement de toutes les cellules de la plage</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</si>
  <si>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</si>
  <si>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</si>
  <si>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</si>
  <si>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</si>
  <si>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</si>
  <si>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</si>
  <si>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</si>
  <si>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</si>
  <si>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</si>
  <si>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</si>
  <si>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</si>
  <si>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</si>
  <si>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</si>
  <si>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</si>
  <si>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</si>
  <si>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</si>
  <si>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</si>
  <si>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</si>
  <si>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</si>
  <si>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</si>
  <si>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</si>
  <si>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</si>
  <si>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</si>
  <si>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</si>
  <si>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</si>
  <si>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</si>
  <si>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</si>
  <si>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</si>
  <si>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</si>
  <si>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</si>
  <si>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</si>
  <si>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</si>
  <si>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</si>
  <si>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</si>
  <si>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</si>
  <si>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</si>
  <si>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</si>
  <si>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</si>
  <si>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</si>
  <si>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</si>
  <si>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</si>
  <si>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</si>
  <si>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</si>
  <si>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</si>
  <si>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</si>
  <si>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</si>
  <si>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</si>
  <si>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</si>
  <si>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</si>
  <si>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</si>
  <si>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</si>
  <si>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</si>
  <si>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</si>
  <si>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</si>
  <si>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</si>
  <si>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</si>
  <si>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</si>
  <si>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</si>
  <si>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</si>
  <si>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</si>
  <si>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</si>
  <si>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Lignes</t>
  </si>
  <si>
    <t>N° de semaine - collez les cellules vertes dans votre tableau</t>
  </si>
  <si>
    <t>collez les cellules vertes dans votre tableau</t>
  </si>
  <si>
    <t>afficher ler dernier vendredi du mois, pour une date saisie dans une autre cellule</t>
  </si>
  <si>
    <t>Collez l'ensemble de ces cellules dans votre document et ajoutez des lignes. N'oubliez pas de figer par  votre plage</t>
  </si>
  <si>
    <t>SUBSTITUE(K14;E9;"")</t>
  </si>
  <si>
    <t>SUBSTITUE(E14;F9;"")</t>
  </si>
  <si>
    <t>SUBSTITUE(F14;G9;"")</t>
  </si>
  <si>
    <t>Comment remplir cette fiche en respectant un ordre logique</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</si>
  <si>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</si>
  <si>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</si>
  <si>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</si>
  <si>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</si>
  <si>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</si>
  <si>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</si>
  <si>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</si>
  <si>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</si>
  <si>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</si>
  <si>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</si>
  <si>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</si>
  <si>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</si>
  <si>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</si>
  <si>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</si>
  <si>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</si>
  <si>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</si>
  <si>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</si>
  <si>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</si>
  <si>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</si>
  <si>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</si>
  <si>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</si>
  <si>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</si>
  <si>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</si>
  <si>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</si>
  <si>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</si>
  <si>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</si>
  <si>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</si>
  <si>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</si>
  <si>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</si>
  <si>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</si>
  <si>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</si>
  <si>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</si>
  <si>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</si>
  <si>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</si>
  <si>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</si>
  <si>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</si>
  <si>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</si>
  <si>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</si>
  <si>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</si>
  <si>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</si>
  <si>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</si>
  <si>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</si>
  <si>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</si>
  <si>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</si>
  <si>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</si>
  <si>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</si>
  <si>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</si>
  <si>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</si>
  <si>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</si>
  <si>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</si>
  <si>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</si>
  <si>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</si>
  <si>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</si>
  <si>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</si>
  <si>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</si>
  <si>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</si>
  <si>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</si>
  <si>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</si>
  <si>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</si>
  <si>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</si>
  <si>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</si>
  <si>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</si>
  <si>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</si>
  <si>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</si>
  <si>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</si>
  <si>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</si>
  <si>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</si>
  <si>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</si>
  <si>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</si>
  <si>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</si>
  <si>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</si>
  <si>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</si>
  <si>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</si>
  <si>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</si>
  <si>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</si>
  <si>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</si>
  <si>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</si>
  <si>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</si>
  <si>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</si>
  <si>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</si>
  <si>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</si>
  <si>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</si>
  <si>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</si>
  <si>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</si>
  <si>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</si>
  <si>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</si>
  <si>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</si>
  <si>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</si>
  <si>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</si>
  <si>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</si>
  <si>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</si>
  <si>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</si>
  <si>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</si>
  <si>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</si>
  <si>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</si>
  <si>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</si>
  <si>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</si>
  <si>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</si>
  <si>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</si>
  <si>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</si>
  <si>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</si>
  <si>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</si>
  <si>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</si>
  <si>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</si>
  <si>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</si>
  <si>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</si>
  <si>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</si>
  <si>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</si>
  <si>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</si>
  <si>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</si>
  <si>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</si>
  <si>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</si>
  <si>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</si>
  <si>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</si>
  <si>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</si>
  <si>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</si>
  <si>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</si>
  <si>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</si>
  <si>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</si>
  <si>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</si>
  <si>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</si>
  <si>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</si>
  <si>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</si>
  <si>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</si>
  <si>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</si>
  <si>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</si>
  <si>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</si>
  <si>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</si>
  <si>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</si>
  <si>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</si>
  <si>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</si>
  <si>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</si>
  <si>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</si>
  <si>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</si>
  <si>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</si>
  <si>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</si>
  <si>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</si>
  <si>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</si>
  <si>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</si>
  <si>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</si>
  <si>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</si>
  <si>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</si>
  <si>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</si>
  <si>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</si>
  <si>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</si>
  <si>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</si>
  <si>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</si>
  <si>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</si>
  <si>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</si>
  <si>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</si>
  <si>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</si>
  <si>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</si>
  <si>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</si>
  <si>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</si>
  <si>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</si>
  <si>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</si>
  <si>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</si>
  <si>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</si>
  <si>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</si>
  <si>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</si>
  <si>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</si>
  <si>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</si>
  <si>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</si>
  <si>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</si>
  <si>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</si>
  <si>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</si>
  <si>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</si>
  <si>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</si>
  <si>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</si>
  <si>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</si>
  <si>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</si>
  <si>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</si>
  <si>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</si>
  <si>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</si>
  <si>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</si>
  <si>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</si>
  <si>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</si>
  <si>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</si>
  <si>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</si>
  <si>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</si>
  <si>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</si>
  <si>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</si>
  <si>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</si>
  <si>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</si>
  <si>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</si>
  <si>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</si>
  <si>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</si>
  <si>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</si>
  <si>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</si>
  <si>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</si>
  <si>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</si>
  <si>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</si>
  <si>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</si>
  <si>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</si>
  <si>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</si>
  <si>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</si>
  <si>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</si>
  <si>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</si>
  <si>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</si>
  <si>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</si>
  <si>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</si>
  <si>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</si>
  <si>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</si>
  <si>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</si>
  <si>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</si>
  <si>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</si>
  <si>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</si>
  <si>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</si>
  <si>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</si>
  <si>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</si>
  <si>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</si>
  <si>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</si>
  <si>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</si>
  <si>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</si>
  <si>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</si>
  <si>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</si>
  <si>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</si>
  <si>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</si>
  <si>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</si>
  <si>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</si>
  <si>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</si>
  <si>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</si>
  <si>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</si>
  <si>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</si>
  <si>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</si>
  <si>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</si>
  <si>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</si>
  <si>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</si>
  <si>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</si>
  <si>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</si>
  <si>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</si>
  <si>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</si>
  <si>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</si>
  <si>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</si>
  <si>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</si>
  <si>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</si>
  <si>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</si>
  <si>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</si>
  <si>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</si>
  <si>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</si>
  <si>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</si>
  <si>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</si>
  <si>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</si>
  <si>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</si>
  <si>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</si>
  <si>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</si>
  <si>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</si>
  <si>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</si>
  <si>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</si>
  <si>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</si>
  <si>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</si>
  <si>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</si>
  <si>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</si>
  <si>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</si>
  <si>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</si>
  <si>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</si>
  <si>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</si>
  <si>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</si>
  <si>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</si>
  <si>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</si>
  <si>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</si>
  <si>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</si>
  <si>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</si>
  <si>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</si>
  <si>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</si>
  <si>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</si>
  <si>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</si>
  <si>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</si>
  <si>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</si>
  <si>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</si>
  <si>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</si>
  <si>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</si>
  <si>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</si>
  <si>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</si>
  <si>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</si>
  <si>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</si>
  <si>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</si>
  <si>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</si>
  <si>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</si>
  <si>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</si>
  <si>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</si>
  <si>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</si>
  <si>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</si>
  <si>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</si>
  <si>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</si>
  <si>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</si>
  <si>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</si>
  <si>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</si>
  <si>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</si>
  <si>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</si>
  <si>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</si>
  <si>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</si>
  <si>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</si>
  <si>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</si>
  <si>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</si>
  <si>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</si>
  <si>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</si>
  <si>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</si>
  <si>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</si>
  <si>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</si>
  <si>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</si>
  <si>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</si>
  <si>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</si>
  <si>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</si>
  <si>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</si>
  <si>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</si>
  <si>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</si>
  <si>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</si>
  <si>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</si>
  <si>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</si>
  <si>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</si>
  <si>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</si>
  <si>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</si>
  <si>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</si>
  <si>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</si>
  <si>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</si>
  <si>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</si>
  <si>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</si>
  <si>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</si>
  <si>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</si>
  <si>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</si>
  <si>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</si>
  <si>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</si>
  <si>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</si>
  <si>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</si>
  <si>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</si>
  <si>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</si>
  <si>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</si>
  <si>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</si>
  <si>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</si>
  <si>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</si>
  <si>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</si>
  <si>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</si>
  <si>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</si>
  <si>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</si>
  <si>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</si>
  <si>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</si>
  <si>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</si>
  <si>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</si>
  <si>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</si>
  <si>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</si>
  <si>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</si>
  <si>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</si>
  <si>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</si>
  <si>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</si>
  <si>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</si>
  <si>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</si>
  <si>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</si>
  <si>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</si>
  <si>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</si>
  <si>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</si>
  <si>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</si>
  <si>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</si>
  <si>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</si>
  <si>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</si>
  <si>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</si>
  <si>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</si>
  <si>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</si>
  <si>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</si>
  <si>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</si>
  <si>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</si>
  <si>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</si>
  <si>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</si>
  <si>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</si>
  <si>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</si>
  <si>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</si>
  <si>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</si>
  <si>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</si>
  <si>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</si>
  <si>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</si>
  <si>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</si>
  <si>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</si>
  <si>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</si>
  <si>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</si>
  <si>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</si>
  <si>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</si>
  <si>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</si>
  <si>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</si>
  <si>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</si>
  <si>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</si>
  <si>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</si>
  <si>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</si>
  <si>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</si>
  <si>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</si>
  <si>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</si>
  <si>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</si>
  <si>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</si>
  <si>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</si>
  <si>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</si>
  <si>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</si>
  <si>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</si>
  <si>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</si>
  <si>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</si>
  <si>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</si>
  <si>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</si>
  <si>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</si>
  <si>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</si>
  <si>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</si>
  <si>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</si>
  <si>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</si>
  <si>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</si>
  <si>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</si>
  <si>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</si>
  <si>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</si>
  <si>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</si>
  <si>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</si>
  <si>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</si>
  <si>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</si>
  <si>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</si>
  <si>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</si>
  <si>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</si>
  <si>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</si>
  <si>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</si>
  <si>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</si>
  <si>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</si>
  <si>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</si>
  <si>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</si>
  <si>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</si>
  <si>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</si>
  <si>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</si>
  <si>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</si>
  <si>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</si>
  <si>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</si>
  <si>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</si>
  <si>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</si>
  <si>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</si>
  <si>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</si>
  <si>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</si>
  <si>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</si>
  <si>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</si>
  <si>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</si>
  <si>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</si>
  <si>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</si>
  <si>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</si>
  <si>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</si>
  <si>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</si>
  <si>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</si>
  <si>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</si>
  <si>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</si>
  <si>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</si>
  <si>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</si>
  <si>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</si>
  <si>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</si>
  <si>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</si>
  <si>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</si>
  <si>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</si>
  <si>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</si>
  <si>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</si>
  <si>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</si>
  <si>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</si>
  <si>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</si>
  <si>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</si>
  <si>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</si>
  <si>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</si>
  <si>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</si>
  <si>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</si>
  <si>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</si>
  <si>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</si>
  <si>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</si>
  <si>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</si>
  <si>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</si>
  <si>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</si>
  <si>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</si>
  <si>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</si>
  <si>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</si>
  <si>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</si>
  <si>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</si>
  <si>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</si>
  <si>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</si>
  <si>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</si>
  <si>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</si>
  <si>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</si>
  <si>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</si>
  <si>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</si>
  <si>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</si>
  <si>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</si>
  <si>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</si>
  <si>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</si>
  <si>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</si>
  <si>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</si>
  <si>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</si>
  <si>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</si>
  <si>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</si>
  <si>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</si>
  <si>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</si>
  <si>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</si>
  <si>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</si>
  <si>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</si>
  <si>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</si>
  <si>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</si>
  <si>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</si>
  <si>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</si>
  <si>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</si>
  <si>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</si>
  <si>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</si>
  <si>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</si>
  <si>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</si>
  <si>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</si>
  <si>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</si>
  <si>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</si>
  <si>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</si>
  <si>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</si>
  <si>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</si>
  <si>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</si>
  <si>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</si>
  <si>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</si>
  <si>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</si>
  <si>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</si>
  <si>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</si>
  <si>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</si>
  <si>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</si>
  <si>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</si>
  <si>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</si>
  <si>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</si>
  <si>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</si>
  <si>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</si>
  <si>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</si>
  <si>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</si>
  <si>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</si>
  <si>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</si>
  <si>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</si>
  <si>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</si>
  <si>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</si>
  <si>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VOCABULAIRE PROFESSIONNEL    un verbe…une action</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</si>
  <si>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</si>
  <si>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</si>
  <si>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</si>
  <si>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</si>
  <si>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</si>
  <si>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</si>
  <si>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</si>
  <si>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</si>
  <si>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</si>
  <si>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Dauber</t>
  </si>
  <si>
    <t>Façonner</t>
  </si>
  <si>
    <t>Tabler</t>
  </si>
  <si>
    <t>acheter</t>
  </si>
  <si>
    <t>gérer</t>
  </si>
  <si>
    <t>Exemple pour un filet de sole Duglére</t>
  </si>
  <si>
    <t>Exemple pour une brandade de morue Bénédictine</t>
  </si>
  <si>
    <t>Raccourcir</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</si>
  <si>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</si>
  <si>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</si>
  <si>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</si>
  <si>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</si>
  <si>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</si>
  <si>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</si>
  <si>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</si>
  <si>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</si>
  <si>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</si>
  <si>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</si>
  <si>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Farder</t>
  </si>
  <si>
    <t>Manier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</si>
  <si>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</si>
  <si>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</si>
  <si>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</si>
  <si>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</si>
  <si>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</si>
  <si>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Fariner</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</si>
  <si>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</si>
  <si>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</si>
  <si>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</si>
  <si>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</si>
  <si>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</si>
  <si>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</si>
  <si>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</si>
  <si>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</si>
  <si>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</si>
  <si>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</si>
  <si>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Tomber</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</si>
  <si>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</si>
  <si>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</si>
  <si>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</si>
  <si>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</si>
  <si>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</si>
  <si>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Fixer</t>
  </si>
  <si>
    <t>Marquer</t>
  </si>
  <si>
    <t>Torréfier</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</si>
  <si>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</si>
  <si>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</si>
  <si>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</si>
  <si>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</si>
  <si>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</si>
  <si>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</si>
  <si>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</si>
  <si>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</si>
  <si>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</si>
  <si>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</si>
  <si>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</si>
  <si>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</si>
  <si>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Aromatiser</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</si>
  <si>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</si>
  <si>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</si>
  <si>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</si>
  <si>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</si>
  <si>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</si>
  <si>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</si>
  <si>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</si>
  <si>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</si>
  <si>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</si>
  <si>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Mettre au point</t>
  </si>
  <si>
    <t>Régénérer</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</si>
  <si>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</si>
  <si>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</si>
  <si>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</si>
  <si>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</si>
  <si>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</si>
  <si>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Démouler</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</si>
  <si>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</si>
  <si>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</si>
  <si>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</si>
  <si>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</si>
  <si>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Fouetter</t>
  </si>
  <si>
    <t>Relâcher</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</si>
  <si>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</si>
  <si>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</si>
  <si>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</si>
  <si>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</si>
  <si>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</si>
  <si>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</si>
  <si>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</si>
  <si>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</si>
  <si>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</si>
  <si>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Fourrer</t>
  </si>
  <si>
    <t>Modeler</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</si>
  <si>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</si>
  <si>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</si>
  <si>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</si>
  <si>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</si>
  <si>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</si>
  <si>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Moiner</t>
  </si>
  <si>
    <t>Upériser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</si>
  <si>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</si>
  <si>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</si>
  <si>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</si>
  <si>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</si>
  <si>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</si>
  <si>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</si>
  <si>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</si>
  <si>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</si>
  <si>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</si>
  <si>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Fraser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</si>
  <si>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</si>
  <si>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</si>
  <si>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</si>
  <si>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</si>
  <si>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</si>
  <si>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</si>
  <si>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</si>
  <si>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</si>
  <si>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</si>
  <si>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Détailler</t>
  </si>
  <si>
    <t>Réserver</t>
  </si>
  <si>
    <t>compiler</t>
  </si>
  <si>
    <t>organiser</t>
  </si>
  <si>
    <t>et la maintenir au chaud en attente d'utilisation</t>
  </si>
  <si>
    <t>Broyer</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</si>
  <si>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</si>
  <si>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</si>
  <si>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</si>
  <si>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</si>
  <si>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</si>
  <si>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Brûler</t>
  </si>
  <si>
    <t>Détremper</t>
  </si>
  <si>
    <t>Mousser</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</si>
  <si>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</si>
  <si>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</si>
  <si>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</si>
  <si>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Retomber</t>
  </si>
  <si>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</si>
  <si>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</si>
  <si>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</si>
  <si>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Gerber</t>
  </si>
  <si>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</si>
  <si>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</si>
  <si>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</si>
  <si>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</si>
  <si>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</si>
  <si>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</si>
  <si>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</si>
  <si>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</si>
  <si>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</si>
  <si>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</si>
  <si>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Doubler</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</si>
  <si>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</si>
  <si>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</si>
  <si>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</si>
  <si>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</si>
  <si>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Panacher</t>
  </si>
  <si>
    <t>Rioler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</si>
  <si>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</si>
  <si>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</si>
  <si>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</si>
  <si>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</si>
  <si>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</si>
  <si>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</si>
  <si>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</si>
  <si>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</si>
  <si>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</si>
  <si>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Cerner</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</si>
  <si>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</si>
  <si>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</si>
  <si>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</si>
  <si>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</si>
  <si>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</si>
  <si>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</si>
  <si>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Parer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</si>
  <si>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</si>
  <si>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</si>
  <si>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</si>
  <si>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</si>
  <si>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Ebaucher</t>
  </si>
  <si>
    <t>Rouler</t>
  </si>
  <si>
    <t>cultiver</t>
  </si>
  <si>
    <t>régler</t>
  </si>
  <si>
    <r>
      <t>Corser</t>
    </r>
    <r>
      <rPr>
        <sz val="9.9"/>
        <color rgb="FF434343"/>
        <rFont val="Arial"/>
        <family val="2"/>
      </rPr>
      <t> : donner de l’élasticité à une pâte  en la pétrissant davantage.</t>
    </r>
  </si>
  <si>
    <t>Roussir</t>
  </si>
  <si>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</si>
  <si>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</si>
  <si>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</si>
  <si>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</si>
  <si>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</si>
  <si>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</si>
  <si>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</si>
  <si>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</si>
  <si>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Echauder</t>
  </si>
  <si>
    <t>Pasteuriser</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</si>
  <si>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</si>
  <si>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</si>
  <si>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</si>
  <si>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</si>
  <si>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</si>
  <si>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Chevaucher</t>
  </si>
  <si>
    <t>Huiler</t>
  </si>
  <si>
    <t>Sabler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</si>
  <si>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</si>
  <si>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</si>
  <si>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</si>
  <si>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</si>
  <si>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</si>
  <si>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</si>
  <si>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</si>
  <si>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</si>
  <si>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</si>
  <si>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Peser</t>
  </si>
  <si>
    <t>écrire</t>
  </si>
  <si>
    <t>réparer</t>
  </si>
  <si>
    <r>
      <t>Décoction </t>
    </r>
    <r>
      <rPr>
        <sz val="9.9"/>
        <color rgb="FF434343"/>
        <rFont val="Arial"/>
        <family val="2"/>
      </rPr>
      <t>: solution obtenue par l’action prolongée de l’eau bouillante sur une plante aromatique.</t>
    </r>
  </si>
  <si>
    <t>selectionner le matériel</t>
  </si>
  <si>
    <t>Imbiber</t>
  </si>
  <si>
    <t>Pétrir</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</si>
  <si>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</si>
  <si>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</si>
  <si>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</si>
  <si>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</si>
  <si>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</si>
  <si>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Saumurer</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</si>
  <si>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</si>
  <si>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</si>
  <si>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</si>
  <si>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</si>
  <si>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Clouter</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</si>
  <si>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</si>
  <si>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</si>
  <si>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</si>
  <si>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</si>
  <si>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</si>
  <si>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</si>
  <si>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</si>
  <si>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</si>
  <si>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Infuser</t>
  </si>
  <si>
    <t>Plaquer</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</si>
  <si>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</si>
  <si>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</si>
  <si>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</si>
  <si>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</si>
  <si>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</si>
  <si>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</si>
  <si>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</si>
  <si>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</si>
  <si>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</si>
  <si>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</si>
  <si>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</si>
  <si>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</si>
  <si>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</si>
  <si>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Emonder</t>
  </si>
  <si>
    <t>Siroper</t>
  </si>
  <si>
    <t>envoyer</t>
  </si>
  <si>
    <t>superviser</t>
  </si>
  <si>
    <r>
      <t>Évider</t>
    </r>
    <r>
      <rPr>
        <sz val="9.9"/>
        <color rgb="FF434343"/>
        <rFont val="Arial"/>
        <family val="2"/>
      </rPr>
      <t> : éliminer, extraire l’intérieur de certains fruits (ex : citrons, orange).</t>
    </r>
  </si>
  <si>
    <t>laver à grande eau</t>
  </si>
  <si>
    <t>Émulsionner</t>
  </si>
  <si>
    <t>Poudrer</t>
  </si>
  <si>
    <t>Siroter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</si>
  <si>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</si>
  <si>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</si>
  <si>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</si>
  <si>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</si>
  <si>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</si>
  <si>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</si>
  <si>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</si>
  <si>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Larder</t>
  </si>
  <si>
    <t>Praliner</t>
  </si>
  <si>
    <t>Sonder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</si>
  <si>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</si>
  <si>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</si>
  <si>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</si>
  <si>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</si>
  <si>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</si>
  <si>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Stériliser</t>
  </si>
  <si>
    <t>examiner</t>
  </si>
  <si>
    <t>trier</t>
  </si>
  <si>
    <r>
      <t>Fleurer </t>
    </r>
    <r>
      <rPr>
        <sz val="9.9"/>
        <color rgb="FF434343"/>
        <rFont val="Arial"/>
        <family val="2"/>
      </rPr>
      <t>: saupoudrer de farine un tour, une plaque ou un moule afin d’empêcher certaines préparations de coller.</t>
    </r>
  </si>
  <si>
    <t>Equeter</t>
  </si>
  <si>
    <t>Lever</t>
  </si>
  <si>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</si>
  <si>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</si>
  <si>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</si>
  <si>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</si>
  <si>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</si>
  <si>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Craquer</t>
  </si>
  <si>
    <t>Surgeler</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</si>
  <si>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</si>
  <si>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</si>
  <si>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</si>
  <si>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</si>
  <si>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</si>
  <si>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</si>
  <si>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</si>
  <si>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</si>
  <si>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</si>
  <si>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Etoffer</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</si>
  <si>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</si>
  <si>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</si>
  <si>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</si>
  <si>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</si>
  <si>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Etouffer</t>
  </si>
  <si>
    <t>adjoindre de la creme</t>
  </si>
  <si>
    <t xml:space="preserve"> Rectifier la consistance</t>
  </si>
  <si>
    <t>Luter</t>
  </si>
  <si>
    <r>
      <t>Garnir </t>
    </r>
    <r>
      <rPr>
        <sz val="9.9"/>
        <color rgb="FF434343"/>
        <rFont val="Arial"/>
        <family val="2"/>
      </rPr>
      <t>: remplir avec une préparation de crème ou autres un fond de gâteau, un moule, une poche.</t>
    </r>
  </si>
  <si>
    <t>ajouter dans l'ordre les autres éléments</t>
  </si>
  <si>
    <t>Culotter</t>
  </si>
  <si>
    <t>Lyophiliser</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</si>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</sst>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164" formatCode="_-* #,##0.00\ _€_-;\-* #,##0.00\ _€_-;_-* &quot;-&quot;??\ _€_-;_-@_-"/>
    <numFmt numFmtId="165" formatCode="[&gt;=3000000000000]#&quot; &quot;##&quot; &quot;##&quot; &quot;##&quot; &quot;###&quot; &quot;###&quot; | &quot;##;#&quot; &quot;##&quot; &quot;##&quot; &quot;##&quot; &quot;###&quot; &quot;###"/>
    <numFmt numFmtId="166" formatCode="#,##0.0000\ &quot;€&quot;"/>
    <numFmt numFmtId="167" formatCode="&quot;N° &quot;0"/>
    <numFmt numFmtId="168" formatCode="#,##0.00\ &quot;€&quot;"/>
    <numFmt numFmtId="169" formatCode="0&quot; Prix&quot;"/>
    <numFmt numFmtId="170" formatCode="0&quot;°  Ligne&quot;"/>
    <numFmt numFmtId="171" formatCode="&quot;Col N° &quot;0"/>
    <numFmt numFmtId="172" formatCode="0&quot; Lignes&quot;"/>
    <numFmt numFmtId="173" formatCode="0.0%"/>
    <numFmt numFmtId="174" formatCode="0.000"/>
    <numFmt numFmtId="175" formatCode="d\ mmmm\ yyyy"/>
    <numFmt numFmtId="176" formatCode="0.0"/>
    <numFmt numFmtId="177" formatCode="0.0&quot; %&quot;"/>
    <numFmt numFmtId="178" formatCode="0&quot; %&quot;"/>
    <numFmt numFmtId="179" formatCode="&quot;N°&quot;"/>
    <numFmt numFmtId="180" formatCode="0&quot; Li&quot;"/>
    <numFmt numFmtId="181" formatCode="#,##0.000\ &quot;€&quot;"/>
    <numFmt numFmtId="182" formatCode="0&quot;%&quot;"/>
    <numFmt numFmtId="183" formatCode="0.000&quot; Kg&quot;"/>
    <numFmt numFmtId="184" formatCode="0.00&quot;Kg&quot;"/>
    <numFmt numFmtId="185" formatCode="0.0&quot; g&quot;"/>
    <numFmt numFmtId="186" formatCode="0.000&quot;Kg&quot;"/>
    <numFmt numFmtId="187" formatCode="dddd\ dd\ mmmm\ yyyy"/>
    <numFmt numFmtId="188" formatCode="hh&quot;H&quot;:mm&quot; mn&quot;"/>
    <numFmt numFmtId="189" formatCode="&quot;Poids portion&quot;\ 0.000&quot; Kg&quot;"/>
    <numFmt numFmtId="190" formatCode="0.0&quot;Kg&quot;"/>
    <numFmt numFmtId="191" formatCode="0&quot; Mx&quot;"/>
    <numFmt numFmtId="192" formatCode="0.00&quot; Mx&quot;"/>
    <numFmt numFmtId="193" formatCode="0.000&quot; L&quot;"/>
    <numFmt numFmtId="194" formatCode="0&quot; Gastro&quot;"/>
    <numFmt numFmtId="195" formatCode="\+\ 0.0;\-\ 0.0"/>
    <numFmt numFmtId="196" formatCode="\+\ 0.000;\-\ 0.000"/>
    <numFmt numFmtId="197" formatCode="0&quot;Kg&quot;"/>
    <numFmt numFmtId="198" formatCode="0.00&quot; €&quot;"/>
    <numFmt numFmtId="199" formatCode="0&quot; Cont.&quot;"/>
    <numFmt numFmtId="200" formatCode="0.00\ &quot; cm³&quot;"/>
    <numFmt numFmtId="201" formatCode="&quot;Col.&quot;0"/>
    <numFmt numFmtId="202" formatCode="0&quot; lignes&quot;"/>
    <numFmt numFmtId="203" formatCode="[$-F800]dddd\,\ mmmm\ dd\,\ yyyy"/>
    <numFmt numFmtId="204" formatCode="dddd\ mm\ mmm\ yyyy\ \-\ hh&quot;H&quot;mm"/>
    <numFmt numFmtId="205" formatCode="h&quot; H &quot;mm;@"/>
    <numFmt numFmtId="206" formatCode="&quot;Semaine N °&quot;0"/>
    <numFmt numFmtId="207" formatCode="0&quot; g&quot;"/>
    <numFmt numFmtId="208" formatCode="0.00\ &quot; cm²&quot;"/>
    <numFmt numFmtId="209" formatCode="0&quot; cm&quot;"/>
    <numFmt numFmtId="210" formatCode="0.0&quot; cm&quot;"/>
    <numFmt numFmtId="211" formatCode="0.0&quot; mm&quot;"/>
    <numFmt numFmtId="212" formatCode="0.00&quot; cm&quot;"/>
    <numFmt numFmtId="213" formatCode="#,##0&quot; cl&quot;"/>
    <numFmt numFmtId="214" formatCode="0.0000"/>
    <numFmt numFmtId="215" formatCode="#,##0&quot; grs&quot;"/>
    <numFmt numFmtId="216" formatCode="#,##0&quot; dl&quot;"/>
    <numFmt numFmtId="217" formatCode="[h]&quot;H&quot;mm"/>
    <numFmt numFmtId="218" formatCode="0&quot; gr&quot;"/>
    <numFmt numFmtId="219" formatCode="0.0&quot; gr&quot;"/>
    <numFmt numFmtId="220" formatCode="0&quot; Kg&quot;"/>
    <numFmt numFmtId="221" formatCode="0.00&quot; Kg&quot;"/>
    <numFmt numFmtId="222" formatCode="0.000\K\g"/>
  </numFmts>
  <fonts count="795">
    <font>
      <sz val="10"/>
      <name val="Arial"/>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MS Sans Serif"/>
    </font>
    <font>
      <b/>
      <sz val="20"/>
      <name val="Arial"/>
      <family val="2"/>
    </font>
    <font>
      <b/>
      <sz val="18"/>
      <name val="Arial"/>
      <family val="2"/>
    </font>
    <font>
      <b/>
      <i/>
      <sz val="20"/>
      <name val="Arial"/>
      <family val="2"/>
    </font>
    <font>
      <b/>
      <sz val="16"/>
      <name val="Arial"/>
      <family val="2"/>
    </font>
    <font>
      <b/>
      <sz val="14"/>
      <name val="Arial"/>
      <family val="2"/>
    </font>
    <font>
      <i/>
      <sz val="18"/>
      <name val="Arial"/>
      <family val="2"/>
    </font>
    <font>
      <b/>
      <sz val="30"/>
      <name val="Arial"/>
      <family val="2"/>
    </font>
    <font>
      <sz val="17.5"/>
      <name val="MS Sans Serif"/>
      <family val="2"/>
    </font>
    <font>
      <sz val="12"/>
      <name val="Arial"/>
      <family val="2"/>
    </font>
    <font>
      <sz val="20"/>
      <name val="Arial"/>
      <family val="2"/>
    </font>
    <font>
      <b/>
      <sz val="28"/>
      <name val="Arial"/>
      <family val="2"/>
    </font>
    <font>
      <b/>
      <sz val="22"/>
      <name val="Arial"/>
      <family val="2"/>
    </font>
    <font>
      <u/>
      <sz val="10"/>
      <color indexed="12"/>
      <name val="Arial"/>
      <family val="2"/>
    </font>
    <font>
      <sz val="16"/>
      <name val="Arial"/>
      <family val="2"/>
    </font>
    <font>
      <sz val="10"/>
      <name val="Arial"/>
      <family val="2"/>
    </font>
    <font>
      <sz val="10"/>
      <name val="Courier"/>
    </font>
    <font>
      <sz val="17.5"/>
      <color indexed="55"/>
      <name val="MS Sans Serif"/>
      <family val="2"/>
    </font>
    <font>
      <sz val="8"/>
      <name val="Arial"/>
      <family val="2"/>
    </font>
    <font>
      <sz val="14"/>
      <name val="Arial"/>
      <family val="2"/>
    </font>
    <font>
      <b/>
      <sz val="14"/>
      <color indexed="9"/>
      <name val="Arial"/>
      <family val="2"/>
    </font>
    <font>
      <b/>
      <sz val="10"/>
      <name val="Arial"/>
      <family val="2"/>
    </font>
    <font>
      <b/>
      <sz val="26"/>
      <color indexed="12"/>
      <name val="Arial"/>
      <family val="2"/>
    </font>
    <font>
      <b/>
      <sz val="24"/>
      <name val="Arial"/>
      <family val="2"/>
    </font>
    <font>
      <b/>
      <sz val="18"/>
      <color indexed="12"/>
      <name val="Arial"/>
      <family val="2"/>
    </font>
    <font>
      <b/>
      <sz val="22"/>
      <color indexed="12"/>
      <name val="Arial"/>
      <family val="2"/>
    </font>
    <font>
      <sz val="7"/>
      <color indexed="22"/>
      <name val="Arial"/>
      <family val="2"/>
    </font>
    <font>
      <sz val="24"/>
      <name val="MS Sans Serif"/>
      <family val="2"/>
    </font>
    <font>
      <sz val="20"/>
      <name val="MS Sans Serif"/>
      <family val="2"/>
    </font>
    <font>
      <b/>
      <sz val="20"/>
      <name val="MS Sans Serif"/>
      <family val="2"/>
    </font>
    <font>
      <sz val="8"/>
      <color indexed="22"/>
      <name val="Arial"/>
      <family val="2"/>
    </font>
    <font>
      <i/>
      <sz val="10"/>
      <name val="Arial"/>
      <family val="2"/>
    </font>
    <font>
      <sz val="18"/>
      <name val="Arial"/>
      <family val="2"/>
    </font>
    <font>
      <sz val="10"/>
      <name val="MS Sans Serif"/>
      <family val="2"/>
    </font>
    <font>
      <b/>
      <sz val="30"/>
      <color indexed="9"/>
      <name val="Arial"/>
      <family val="2"/>
    </font>
    <font>
      <b/>
      <sz val="8"/>
      <color indexed="12"/>
      <name val="Arial"/>
      <family val="2"/>
    </font>
    <font>
      <sz val="8"/>
      <color indexed="81"/>
      <name val="Tahoma"/>
      <family val="2"/>
    </font>
    <font>
      <b/>
      <sz val="12"/>
      <name val="Arial"/>
      <family val="2"/>
    </font>
    <font>
      <sz val="13.5"/>
      <name val="MS Sans Serif"/>
      <family val="2"/>
    </font>
    <font>
      <sz val="12"/>
      <name val="MS Sans Serif"/>
      <family val="2"/>
    </font>
    <font>
      <sz val="7"/>
      <color indexed="12"/>
      <name val="Arial"/>
      <family val="2"/>
    </font>
    <font>
      <b/>
      <sz val="16"/>
      <color indexed="12"/>
      <name val="Arial"/>
      <family val="2"/>
    </font>
    <font>
      <b/>
      <sz val="8"/>
      <color indexed="81"/>
      <name val="Tahoma"/>
      <family val="2"/>
    </font>
    <font>
      <b/>
      <sz val="11"/>
      <name val="Arial"/>
      <family val="2"/>
    </font>
    <font>
      <sz val="18"/>
      <color indexed="9"/>
      <name val="Arial"/>
      <family val="2"/>
    </font>
    <font>
      <sz val="9"/>
      <name val="Arial"/>
      <family val="2"/>
    </font>
    <font>
      <b/>
      <sz val="8"/>
      <name val="Arial"/>
      <family val="2"/>
    </font>
    <font>
      <b/>
      <sz val="9"/>
      <name val="Arial"/>
      <family val="2"/>
    </font>
    <font>
      <b/>
      <sz val="10"/>
      <color indexed="10"/>
      <name val="Arial"/>
      <family val="2"/>
    </font>
    <font>
      <b/>
      <sz val="22"/>
      <color indexed="10"/>
      <name val="Arial"/>
      <family val="2"/>
    </font>
    <font>
      <sz val="18"/>
      <name val="MS Sans Serif"/>
      <family val="2"/>
    </font>
    <font>
      <b/>
      <sz val="16"/>
      <color indexed="53"/>
      <name val="Tahoma"/>
      <family val="2"/>
    </font>
    <font>
      <b/>
      <sz val="20"/>
      <color indexed="12"/>
      <name val="Arial"/>
      <family val="2"/>
    </font>
    <font>
      <b/>
      <sz val="10"/>
      <color indexed="17"/>
      <name val="Arial"/>
      <family val="2"/>
    </font>
    <font>
      <b/>
      <sz val="20"/>
      <color indexed="17"/>
      <name val="Arial"/>
      <family val="2"/>
    </font>
    <font>
      <sz val="10"/>
      <name val="Verdana"/>
      <family val="2"/>
    </font>
    <font>
      <sz val="16"/>
      <name val="Verdana"/>
      <family val="2"/>
    </font>
    <font>
      <sz val="8"/>
      <name val="Verdana"/>
      <family val="2"/>
    </font>
    <font>
      <b/>
      <sz val="10"/>
      <name val="Verdana"/>
      <family val="2"/>
    </font>
    <font>
      <b/>
      <sz val="12"/>
      <name val="Verdana"/>
      <family val="2"/>
    </font>
    <font>
      <sz val="14"/>
      <name val="Verdana"/>
      <family val="2"/>
    </font>
    <font>
      <b/>
      <sz val="12"/>
      <color indexed="9"/>
      <name val="Verdana"/>
      <family val="2"/>
    </font>
    <font>
      <sz val="12"/>
      <color indexed="12"/>
      <name val="Verdana"/>
      <family val="2"/>
    </font>
    <font>
      <i/>
      <sz val="12"/>
      <color indexed="12"/>
      <name val="Verdana"/>
      <family val="2"/>
    </font>
    <font>
      <b/>
      <sz val="14"/>
      <color indexed="12"/>
      <name val="Verdana"/>
      <family val="2"/>
    </font>
    <font>
      <sz val="12"/>
      <color indexed="10"/>
      <name val="Verdana"/>
      <family val="2"/>
    </font>
    <font>
      <i/>
      <sz val="8"/>
      <color indexed="12"/>
      <name val="Verdana"/>
      <family val="2"/>
    </font>
    <font>
      <b/>
      <sz val="14"/>
      <color indexed="10"/>
      <name val="Verdana"/>
      <family val="2"/>
    </font>
    <font>
      <b/>
      <sz val="14"/>
      <color indexed="9"/>
      <name val="Verdana"/>
      <family val="2"/>
    </font>
    <font>
      <sz val="11"/>
      <name val="Verdana"/>
      <family val="2"/>
    </font>
    <font>
      <b/>
      <sz val="11"/>
      <color indexed="12"/>
      <name val="Verdana"/>
      <family val="2"/>
    </font>
    <font>
      <sz val="10"/>
      <color indexed="10"/>
      <name val="Verdana"/>
      <family val="2"/>
    </font>
    <font>
      <sz val="12"/>
      <name val="Verdana"/>
      <family val="2"/>
    </font>
    <font>
      <i/>
      <sz val="8"/>
      <name val="Verdana"/>
      <family val="2"/>
    </font>
    <font>
      <i/>
      <sz val="10"/>
      <color indexed="12"/>
      <name val="Verdana"/>
      <family val="2"/>
    </font>
    <font>
      <sz val="9"/>
      <color indexed="9"/>
      <name val="Verdana"/>
      <family val="2"/>
    </font>
    <font>
      <i/>
      <sz val="10"/>
      <name val="Verdana"/>
      <family val="2"/>
    </font>
    <font>
      <sz val="7"/>
      <name val="Verdana"/>
      <family val="2"/>
    </font>
    <font>
      <sz val="10"/>
      <color indexed="12"/>
      <name val="Verdana"/>
      <family val="2"/>
    </font>
    <font>
      <b/>
      <sz val="10"/>
      <color indexed="12"/>
      <name val="Verdana"/>
      <family val="2"/>
    </font>
    <font>
      <sz val="7"/>
      <color indexed="22"/>
      <name val="Verdana"/>
      <family val="2"/>
    </font>
    <font>
      <b/>
      <i/>
      <sz val="12"/>
      <name val="Verdana"/>
      <family val="2"/>
    </font>
    <font>
      <sz val="8"/>
      <color indexed="12"/>
      <name val="Verdana"/>
      <family val="2"/>
    </font>
    <font>
      <sz val="8"/>
      <color indexed="10"/>
      <name val="Verdana"/>
      <family val="2"/>
    </font>
    <font>
      <b/>
      <sz val="8"/>
      <color indexed="10"/>
      <name val="Verdana"/>
      <family val="2"/>
    </font>
    <font>
      <sz val="11"/>
      <color indexed="10"/>
      <name val="Verdana"/>
      <family val="2"/>
    </font>
    <font>
      <b/>
      <sz val="12"/>
      <color indexed="10"/>
      <name val="Verdana"/>
      <family val="2"/>
    </font>
    <font>
      <sz val="7"/>
      <color indexed="10"/>
      <name val="Verdana"/>
      <family val="2"/>
    </font>
    <font>
      <b/>
      <i/>
      <sz val="12"/>
      <color indexed="10"/>
      <name val="Verdana"/>
      <family val="2"/>
    </font>
    <font>
      <b/>
      <sz val="10"/>
      <color indexed="17"/>
      <name val="Verdana"/>
      <family val="2"/>
    </font>
    <font>
      <sz val="9"/>
      <name val="Verdana"/>
      <family val="2"/>
    </font>
    <font>
      <sz val="2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color indexed="53"/>
      <name val="Arial"/>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u/>
      <sz val="20"/>
      <color indexed="54"/>
      <name val="Arial"/>
      <family val="2"/>
    </font>
    <font>
      <b/>
      <sz val="11"/>
      <name val="Tahoma"/>
      <family val="2"/>
    </font>
    <font>
      <b/>
      <sz val="10"/>
      <name val="Verdana Ref"/>
      <family val="2"/>
    </font>
    <font>
      <sz val="11"/>
      <name val="Arial"/>
      <family val="2"/>
    </font>
    <font>
      <sz val="9"/>
      <color indexed="9"/>
      <name val="Arial"/>
      <family val="2"/>
    </font>
    <font>
      <b/>
      <sz val="12"/>
      <name val="MS Sans Serif"/>
      <family val="2"/>
    </font>
    <font>
      <b/>
      <sz val="12"/>
      <color indexed="12"/>
      <name val="Arial"/>
      <family val="2"/>
    </font>
    <font>
      <sz val="14"/>
      <name val="MS Sans Serif"/>
      <family val="2"/>
    </font>
    <font>
      <b/>
      <sz val="40"/>
      <name val="Arial"/>
      <family val="2"/>
    </font>
    <font>
      <u/>
      <sz val="14"/>
      <color indexed="12"/>
      <name val="Arial"/>
      <family val="2"/>
    </font>
    <font>
      <b/>
      <i/>
      <sz val="10"/>
      <name val="Arial"/>
      <family val="2"/>
    </font>
    <font>
      <b/>
      <sz val="14"/>
      <color indexed="10"/>
      <name val="Arial"/>
      <family val="2"/>
    </font>
    <font>
      <b/>
      <sz val="14"/>
      <color indexed="17"/>
      <name val="Arial"/>
      <family val="2"/>
    </font>
    <font>
      <b/>
      <sz val="14"/>
      <color indexed="12"/>
      <name val="Arial"/>
      <family val="2"/>
    </font>
    <font>
      <i/>
      <sz val="16"/>
      <name val="Arial"/>
      <family val="2"/>
    </font>
    <font>
      <b/>
      <sz val="24"/>
      <color indexed="9"/>
      <name val="Arial"/>
      <family val="2"/>
    </font>
    <font>
      <b/>
      <sz val="26"/>
      <color indexed="10"/>
      <name val="Arial"/>
      <family val="2"/>
    </font>
    <font>
      <b/>
      <sz val="24"/>
      <color indexed="10"/>
      <name val="Arial"/>
      <family val="2"/>
    </font>
    <font>
      <b/>
      <sz val="26"/>
      <color indexed="17"/>
      <name val="Arial"/>
      <family val="2"/>
    </font>
    <font>
      <b/>
      <sz val="24"/>
      <color indexed="17"/>
      <name val="Arial"/>
      <family val="2"/>
    </font>
    <font>
      <b/>
      <sz val="24"/>
      <color indexed="12"/>
      <name val="Arial"/>
      <family val="2"/>
    </font>
    <font>
      <b/>
      <sz val="24"/>
      <color indexed="53"/>
      <name val="Arial"/>
      <family val="2"/>
    </font>
    <font>
      <b/>
      <sz val="26"/>
      <color indexed="60"/>
      <name val="Arial"/>
      <family val="2"/>
    </font>
    <font>
      <b/>
      <sz val="24"/>
      <color indexed="60"/>
      <name val="Arial"/>
      <family val="2"/>
    </font>
    <font>
      <sz val="28"/>
      <name val="Arial"/>
      <family val="2"/>
    </font>
    <font>
      <b/>
      <sz val="26"/>
      <name val="Arial"/>
      <family val="2"/>
    </font>
    <font>
      <b/>
      <sz val="24"/>
      <color indexed="20"/>
      <name val="Arial"/>
      <family val="2"/>
    </font>
    <font>
      <sz val="12"/>
      <color indexed="10"/>
      <name val="Arial"/>
      <family val="2"/>
    </font>
    <font>
      <sz val="10"/>
      <name val="Times New Roman"/>
      <family val="1"/>
    </font>
    <font>
      <sz val="14"/>
      <color indexed="18"/>
      <name val="Times New Roman"/>
      <family val="1"/>
    </font>
    <font>
      <sz val="24"/>
      <name val="Times New Roman"/>
      <family val="1"/>
    </font>
    <font>
      <sz val="10"/>
      <name val="Times New Roman"/>
      <family val="1"/>
    </font>
    <font>
      <sz val="14"/>
      <name val="Times New Roman"/>
      <family val="1"/>
    </font>
    <font>
      <sz val="22"/>
      <color indexed="18"/>
      <name val="Times New Roman"/>
      <family val="1"/>
    </font>
    <font>
      <sz val="12"/>
      <name val="Times New Roman"/>
      <family val="1"/>
    </font>
    <font>
      <sz val="11"/>
      <name val="Times New Roman"/>
      <family val="1"/>
    </font>
    <font>
      <b/>
      <sz val="11"/>
      <color indexed="10"/>
      <name val="Arial"/>
      <family val="2"/>
    </font>
    <font>
      <i/>
      <sz val="8"/>
      <color indexed="22"/>
      <name val="Times New Roman"/>
      <family val="1"/>
    </font>
    <font>
      <i/>
      <sz val="10"/>
      <name val="Times New Roman"/>
      <family val="1"/>
    </font>
    <font>
      <sz val="16"/>
      <name val="Times New Roman"/>
      <family val="1"/>
    </font>
    <font>
      <b/>
      <sz val="12"/>
      <color indexed="18"/>
      <name val="Times New Roman"/>
      <family val="1"/>
    </font>
    <font>
      <b/>
      <sz val="8"/>
      <color indexed="10"/>
      <name val="Arial"/>
      <family val="2"/>
    </font>
    <font>
      <b/>
      <sz val="8"/>
      <color indexed="17"/>
      <name val="Arial"/>
      <family val="2"/>
    </font>
    <font>
      <b/>
      <sz val="8"/>
      <color indexed="53"/>
      <name val="Arial"/>
      <family val="2"/>
    </font>
    <font>
      <b/>
      <sz val="8"/>
      <color indexed="60"/>
      <name val="Arial"/>
      <family val="2"/>
    </font>
    <font>
      <sz val="18"/>
      <name val="Times New Roman"/>
      <family val="1"/>
    </font>
    <font>
      <b/>
      <sz val="10"/>
      <color indexed="10"/>
      <name val="Times New Roman"/>
      <family val="1"/>
    </font>
    <font>
      <i/>
      <sz val="8"/>
      <name val="Arial"/>
      <family val="2"/>
    </font>
    <font>
      <sz val="10"/>
      <name val="Arial"/>
      <family val="2"/>
    </font>
    <font>
      <b/>
      <sz val="16"/>
      <color indexed="10"/>
      <name val="Times New Roman"/>
      <family val="1"/>
    </font>
    <font>
      <b/>
      <sz val="16"/>
      <color indexed="17"/>
      <name val="Times New Roman"/>
      <family val="1"/>
    </font>
    <font>
      <b/>
      <sz val="16"/>
      <color indexed="12"/>
      <name val="Times New Roman"/>
      <family val="1"/>
    </font>
    <font>
      <b/>
      <sz val="16"/>
      <color indexed="53"/>
      <name val="Times New Roman"/>
      <family val="1"/>
    </font>
    <font>
      <b/>
      <sz val="16"/>
      <color indexed="60"/>
      <name val="Times New Roman"/>
      <family val="1"/>
    </font>
    <font>
      <b/>
      <sz val="14"/>
      <color indexed="53"/>
      <name val="Arial"/>
      <family val="2"/>
    </font>
    <font>
      <b/>
      <sz val="14"/>
      <color indexed="60"/>
      <name val="Arial"/>
      <family val="2"/>
    </font>
    <font>
      <b/>
      <sz val="10"/>
      <color indexed="17"/>
      <name val="Times New Roman"/>
      <family val="1"/>
    </font>
    <font>
      <b/>
      <sz val="10"/>
      <color indexed="12"/>
      <name val="Times New Roman"/>
      <family val="1"/>
    </font>
    <font>
      <b/>
      <sz val="10"/>
      <color indexed="53"/>
      <name val="Times New Roman"/>
      <family val="1"/>
    </font>
    <font>
      <b/>
      <sz val="10"/>
      <color indexed="60"/>
      <name val="Times New Roman"/>
      <family val="1"/>
    </font>
    <font>
      <b/>
      <sz val="8"/>
      <color indexed="18"/>
      <name val="Times New Roman"/>
      <family val="1"/>
    </font>
    <font>
      <b/>
      <i/>
      <sz val="11"/>
      <name val="Arial"/>
      <family val="2"/>
    </font>
    <font>
      <i/>
      <sz val="22"/>
      <name val="Verdana"/>
      <family val="2"/>
    </font>
    <font>
      <sz val="10"/>
      <color indexed="10"/>
      <name val="Times New Roman"/>
      <family val="1"/>
    </font>
    <font>
      <b/>
      <sz val="14"/>
      <name val="Times New Roman"/>
      <family val="1"/>
    </font>
    <font>
      <b/>
      <sz val="11"/>
      <color indexed="12"/>
      <name val="Times New Roman"/>
      <family val="1"/>
    </font>
    <font>
      <i/>
      <sz val="9"/>
      <name val="Verdana"/>
      <family val="2"/>
    </font>
    <font>
      <b/>
      <sz val="12"/>
      <color indexed="30"/>
      <name val="Calibri"/>
      <family val="2"/>
    </font>
    <font>
      <b/>
      <sz val="12"/>
      <color indexed="10"/>
      <name val="Arial"/>
      <family val="2"/>
    </font>
    <font>
      <sz val="10"/>
      <color indexed="10"/>
      <name val="Arial"/>
      <family val="2"/>
    </font>
    <font>
      <sz val="12"/>
      <color indexed="62"/>
      <name val="Calibri"/>
      <family val="2"/>
    </font>
    <font>
      <sz val="12"/>
      <name val="Calibri"/>
      <family val="2"/>
    </font>
    <font>
      <b/>
      <sz val="11"/>
      <color indexed="9"/>
      <name val="Arial"/>
      <family val="2"/>
    </font>
    <font>
      <b/>
      <sz val="10"/>
      <color indexed="12"/>
      <name val="Arial"/>
      <family val="2"/>
    </font>
    <font>
      <i/>
      <sz val="11"/>
      <name val="Arial"/>
      <family val="2"/>
    </font>
    <font>
      <sz val="10"/>
      <color indexed="22"/>
      <name val="Arial"/>
      <family val="2"/>
    </font>
    <font>
      <sz val="8"/>
      <name val="MS Sans Serif"/>
      <family val="2"/>
    </font>
    <font>
      <b/>
      <sz val="12"/>
      <color indexed="9"/>
      <name val="Arial"/>
      <family val="2"/>
    </font>
    <font>
      <b/>
      <sz val="12"/>
      <color indexed="57"/>
      <name val="Arial"/>
      <family val="2"/>
    </font>
    <font>
      <b/>
      <sz val="11"/>
      <color indexed="12"/>
      <name val="Arial"/>
      <family val="2"/>
    </font>
    <font>
      <sz val="11"/>
      <name val="MS Sans Serif"/>
      <family val="2"/>
    </font>
    <font>
      <b/>
      <sz val="10"/>
      <color indexed="10"/>
      <name val="MS Sans Serif"/>
    </font>
    <font>
      <b/>
      <sz val="10"/>
      <color indexed="9"/>
      <name val="Arial"/>
      <family val="2"/>
    </font>
    <font>
      <sz val="14"/>
      <name val="Rockwell"/>
      <family val="1"/>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4"/>
      <color indexed="62"/>
      <name val="Calibri"/>
      <family val="2"/>
    </font>
    <font>
      <sz val="12"/>
      <color indexed="10"/>
      <name val="Calibri"/>
      <family val="2"/>
    </font>
    <font>
      <b/>
      <sz val="14"/>
      <color indexed="17"/>
      <name val="Calibri"/>
      <family val="2"/>
    </font>
    <font>
      <sz val="24"/>
      <name val="Arial"/>
      <family val="2"/>
    </font>
    <font>
      <b/>
      <sz val="25"/>
      <name val="Arial"/>
      <family val="2"/>
    </font>
    <font>
      <b/>
      <sz val="2"/>
      <name val="Arial"/>
      <family val="2"/>
    </font>
    <font>
      <b/>
      <i/>
      <sz val="14"/>
      <name val="Arial"/>
      <family val="2"/>
    </font>
    <font>
      <b/>
      <i/>
      <sz val="16"/>
      <name val="Arial"/>
      <family val="2"/>
    </font>
    <font>
      <sz val="22"/>
      <name val="Arial"/>
      <family val="2"/>
    </font>
    <font>
      <i/>
      <sz val="12"/>
      <color indexed="12"/>
      <name val="Arial"/>
      <family val="2"/>
    </font>
    <font>
      <sz val="10"/>
      <color indexed="9"/>
      <name val="Arial"/>
      <family val="2"/>
    </font>
    <font>
      <sz val="10"/>
      <color indexed="12"/>
      <name val="Arial"/>
      <family val="2"/>
    </font>
    <font>
      <sz val="11"/>
      <color indexed="10"/>
      <name val="Arial"/>
      <family val="2"/>
    </font>
    <font>
      <sz val="11"/>
      <color indexed="12"/>
      <name val="Arial"/>
      <family val="2"/>
    </font>
    <font>
      <sz val="12"/>
      <color indexed="12"/>
      <name val="Arial"/>
      <family val="2"/>
    </font>
    <font>
      <b/>
      <sz val="16"/>
      <color indexed="8"/>
      <name val="Calibri"/>
      <family val="2"/>
    </font>
    <font>
      <b/>
      <sz val="11"/>
      <color indexed="48"/>
      <name val="Arial"/>
      <family val="2"/>
    </font>
    <font>
      <b/>
      <sz val="11"/>
      <color indexed="17"/>
      <name val="Arial"/>
      <family val="2"/>
    </font>
    <font>
      <b/>
      <i/>
      <sz val="9"/>
      <name val="Arial"/>
      <family val="2"/>
    </font>
    <font>
      <sz val="8"/>
      <color indexed="12"/>
      <name val="Arial"/>
      <family val="2"/>
    </font>
    <font>
      <b/>
      <sz val="9"/>
      <color indexed="10"/>
      <name val="Arial"/>
      <family val="2"/>
    </font>
    <font>
      <i/>
      <sz val="9"/>
      <name val="Arial"/>
      <family val="2"/>
    </font>
    <font>
      <b/>
      <sz val="12"/>
      <color indexed="17"/>
      <name val="Arial"/>
      <family val="2"/>
    </font>
    <font>
      <sz val="7"/>
      <name val="Arial"/>
      <family val="2"/>
    </font>
    <font>
      <sz val="8"/>
      <color indexed="17"/>
      <name val="Arial"/>
      <family val="2"/>
    </font>
    <font>
      <sz val="8"/>
      <color indexed="10"/>
      <name val="Arial"/>
      <family val="2"/>
    </font>
    <font>
      <b/>
      <sz val="9"/>
      <color indexed="48"/>
      <name val="Arial"/>
      <family val="2"/>
    </font>
    <font>
      <b/>
      <sz val="9"/>
      <color indexed="17"/>
      <name val="Arial"/>
      <family val="2"/>
    </font>
    <font>
      <b/>
      <vertAlign val="superscript"/>
      <sz val="11"/>
      <color indexed="17"/>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u/>
      <sz val="11"/>
      <color theme="10"/>
      <name val="Calibri"/>
      <family val="2"/>
      <scheme val="minor"/>
    </font>
    <font>
      <sz val="11"/>
      <color theme="1"/>
      <name val="Calibri"/>
      <family val="2"/>
      <scheme val="minor"/>
    </font>
    <font>
      <sz val="22"/>
      <color theme="0"/>
      <name val="Verdana"/>
      <family val="2"/>
    </font>
    <font>
      <sz val="18"/>
      <color rgb="FF7030A0"/>
      <name val="Arial"/>
      <family val="2"/>
    </font>
    <font>
      <sz val="22"/>
      <color theme="1"/>
      <name val="Verdana"/>
      <family val="2"/>
    </font>
    <font>
      <b/>
      <sz val="22"/>
      <color theme="0"/>
      <name val="Arial"/>
      <family val="2"/>
    </font>
    <font>
      <sz val="22"/>
      <color theme="0"/>
      <name val="Arial"/>
      <family val="2"/>
    </font>
    <font>
      <b/>
      <sz val="22"/>
      <color rgb="FF92D050"/>
      <name val="Verdana"/>
      <family val="2"/>
    </font>
    <font>
      <b/>
      <sz val="22"/>
      <color rgb="FF92D050"/>
      <name val="Arial"/>
      <family val="2"/>
    </font>
    <font>
      <sz val="10"/>
      <color rgb="FFFF0000"/>
      <name val="Arial"/>
      <family val="2"/>
    </font>
    <font>
      <b/>
      <sz val="12"/>
      <color rgb="FFFF0000"/>
      <name val="Calibri"/>
      <family val="2"/>
      <scheme val="minor"/>
    </font>
    <font>
      <b/>
      <sz val="12"/>
      <color rgb="FF0070C0"/>
      <name val="Calibri"/>
      <family val="2"/>
      <scheme val="minor"/>
    </font>
    <font>
      <sz val="12"/>
      <color theme="8" tint="-0.499984740745262"/>
      <name val="Calibri"/>
      <family val="2"/>
      <scheme val="minor"/>
    </font>
    <font>
      <sz val="12"/>
      <name val="Calibri"/>
      <family val="2"/>
      <scheme val="minor"/>
    </font>
    <font>
      <b/>
      <sz val="1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b/>
      <u/>
      <sz val="12"/>
      <color indexed="12"/>
      <name val="Calibri"/>
      <family val="2"/>
      <scheme val="minor"/>
    </font>
    <font>
      <b/>
      <sz val="11"/>
      <name val="Calibri"/>
      <family val="2"/>
      <scheme val="minor"/>
    </font>
    <font>
      <b/>
      <sz val="12"/>
      <color rgb="FFC00000"/>
      <name val="Calibri"/>
      <family val="2"/>
      <scheme val="minor"/>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2"/>
      <color theme="9" tint="-0.249977111117893"/>
      <name val="Arial"/>
      <family val="2"/>
    </font>
    <font>
      <b/>
      <sz val="12"/>
      <color theme="0"/>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b/>
      <sz val="10"/>
      <color theme="0"/>
      <name val="Arial"/>
      <family val="2"/>
    </font>
    <font>
      <b/>
      <sz val="11"/>
      <color theme="0" tint="-0.499984740745262"/>
      <name val="Arial"/>
      <family val="2"/>
    </font>
    <font>
      <sz val="10"/>
      <color theme="0" tint="-0.499984740745262"/>
      <name val="Arial"/>
      <family val="2"/>
    </font>
    <font>
      <b/>
      <sz val="12"/>
      <color theme="0" tint="-0.499984740745262"/>
      <name val="Arial"/>
      <family val="2"/>
    </font>
    <font>
      <b/>
      <sz val="10"/>
      <color rgb="FFC00000"/>
      <name val="Arial"/>
      <family val="2"/>
    </font>
    <font>
      <b/>
      <sz val="12"/>
      <color rgb="FFFF0000"/>
      <name val="Arial"/>
      <family val="2"/>
    </font>
    <font>
      <b/>
      <sz val="12"/>
      <color rgb="FFC00000"/>
      <name val="Arial"/>
      <family val="2"/>
    </font>
    <font>
      <b/>
      <sz val="14"/>
      <name val="Calibri"/>
      <family val="2"/>
      <scheme val="minor"/>
    </font>
    <font>
      <b/>
      <sz val="14"/>
      <color rgb="FF0000FF"/>
      <name val="Arial"/>
      <family val="2"/>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0"/>
      <color theme="9" tint="-0.499984740745262"/>
      <name val="Arial"/>
      <family val="2"/>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i/>
      <sz val="11"/>
      <name val="Calibri"/>
      <family val="2"/>
      <scheme val="minor"/>
    </font>
    <font>
      <b/>
      <sz val="11"/>
      <color rgb="FFFF0000"/>
      <name val="Calibri"/>
      <family val="2"/>
      <scheme val="minor"/>
    </font>
    <font>
      <b/>
      <sz val="11"/>
      <color rgb="FF0000FF"/>
      <name val="Arial"/>
      <family val="2"/>
    </font>
    <font>
      <b/>
      <sz val="18"/>
      <color rgb="FF20759D"/>
      <name val="Arial"/>
      <family val="2"/>
    </font>
    <font>
      <b/>
      <sz val="12"/>
      <color theme="9" tint="-0.249977111117893"/>
      <name val="Calibri"/>
      <family val="2"/>
      <scheme val="minor"/>
    </font>
    <font>
      <b/>
      <sz val="14"/>
      <color theme="0"/>
      <name val="Arial"/>
      <family val="2"/>
    </font>
    <font>
      <b/>
      <sz val="11"/>
      <color theme="8"/>
      <name val="Arial"/>
      <family val="2"/>
    </font>
    <font>
      <b/>
      <sz val="14"/>
      <color theme="0"/>
      <name val="Calibri"/>
      <family val="2"/>
      <scheme val="minor"/>
    </font>
    <font>
      <b/>
      <sz val="11"/>
      <color theme="1"/>
      <name val="Calibri"/>
      <family val="2"/>
      <scheme val="minor"/>
    </font>
    <font>
      <sz val="16"/>
      <color theme="0"/>
      <name val="Arial"/>
      <family val="2"/>
    </font>
    <font>
      <b/>
      <sz val="11"/>
      <color theme="0"/>
      <name val="Arial"/>
      <family val="2"/>
    </font>
    <font>
      <sz val="11"/>
      <name val="Calibri"/>
      <family val="2"/>
      <scheme val="minor"/>
    </font>
    <font>
      <sz val="8"/>
      <name val="Calibri"/>
      <family val="2"/>
      <scheme val="minor"/>
    </font>
    <font>
      <b/>
      <sz val="18"/>
      <color rgb="FF0000FF"/>
      <name val="Arial"/>
      <family val="2"/>
    </font>
    <font>
      <sz val="20"/>
      <color rgb="FF92D050"/>
      <name val="Arial"/>
      <family val="2"/>
    </font>
    <font>
      <b/>
      <sz val="10"/>
      <color rgb="FFFF0000"/>
      <name val="Arial"/>
      <family val="2"/>
    </font>
    <font>
      <b/>
      <sz val="12"/>
      <color theme="9" tint="-0.499984740745262"/>
      <name val="Arial"/>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20"/>
      <name val="Calibri"/>
      <family val="2"/>
      <scheme val="minor"/>
    </font>
    <font>
      <b/>
      <sz val="20"/>
      <color theme="9" tint="-0.249977111117893"/>
      <name val="Calibri"/>
      <family val="2"/>
      <scheme val="minor"/>
    </font>
    <font>
      <b/>
      <sz val="18"/>
      <name val="Calibri"/>
      <family val="2"/>
      <scheme val="minor"/>
    </font>
    <font>
      <b/>
      <sz val="10"/>
      <color theme="0"/>
      <name val="Calibri"/>
      <family val="2"/>
      <scheme val="minor"/>
    </font>
    <font>
      <sz val="9"/>
      <color theme="1" tint="0.499984740745262"/>
      <name val="Calibri"/>
      <family val="2"/>
      <scheme val="minor"/>
    </font>
    <font>
      <sz val="9"/>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b/>
      <sz val="14"/>
      <color theme="9" tint="-0.249977111117893"/>
      <name val="Calibri"/>
      <family val="2"/>
      <scheme val="minor"/>
    </font>
    <font>
      <sz val="12"/>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b/>
      <sz val="22"/>
      <name val="Verdana"/>
      <family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u/>
      <sz val="10"/>
      <color theme="10"/>
      <name val="Arial"/>
      <family val="2"/>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6"/>
      <color rgb="FFFF0000"/>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16"/>
      <name val="Calibri"/>
      <family val="2"/>
      <scheme val="minor"/>
    </font>
    <font>
      <b/>
      <sz val="20"/>
      <color indexed="10"/>
      <name val="Calibri"/>
      <family val="2"/>
      <scheme val="minor"/>
    </font>
    <font>
      <sz val="16"/>
      <name val="Calibri"/>
      <family val="2"/>
      <scheme val="minor"/>
    </font>
    <font>
      <sz val="22"/>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b/>
      <sz val="16"/>
      <color rgb="FFC0000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16"/>
      <color indexed="10"/>
      <name val="Arial"/>
      <family val="2"/>
    </font>
    <font>
      <b/>
      <sz val="16"/>
      <color indexed="17"/>
      <name val="Arial"/>
      <family val="2"/>
    </font>
    <font>
      <b/>
      <sz val="18"/>
      <color indexed="10"/>
      <name val="Times New Roman"/>
      <family val="1"/>
    </font>
    <font>
      <b/>
      <sz val="18"/>
      <color indexed="17"/>
      <name val="Times New Roman"/>
      <family val="1"/>
    </font>
    <font>
      <b/>
      <sz val="18"/>
      <color indexed="12"/>
      <name val="Times New Roman"/>
      <family val="1"/>
    </font>
    <font>
      <sz val="8"/>
      <color rgb="FF0070C0"/>
      <name val="Verdana"/>
      <family val="2"/>
    </font>
    <font>
      <b/>
      <sz val="10"/>
      <color rgb="FF0070C0"/>
      <name val="Verdana Ref"/>
      <family val="2"/>
    </font>
    <font>
      <b/>
      <sz val="10"/>
      <color rgb="FF0070C0"/>
      <name val="Arial"/>
      <family val="2"/>
    </font>
    <font>
      <sz val="9"/>
      <color theme="0"/>
      <name val="Arial"/>
      <family val="2"/>
    </font>
    <font>
      <b/>
      <sz val="36"/>
      <color theme="0"/>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22"/>
      <color theme="1"/>
      <name val="Calibri"/>
      <family val="2"/>
      <scheme val="minor"/>
    </font>
    <font>
      <sz val="18"/>
      <color theme="0"/>
      <name val="Calibri"/>
      <family val="2"/>
      <scheme val="minor"/>
    </font>
    <font>
      <b/>
      <sz val="18"/>
      <color theme="1"/>
      <name val="Calibri"/>
      <family val="2"/>
      <scheme val="minor"/>
    </font>
    <font>
      <b/>
      <sz val="18"/>
      <color theme="0"/>
      <name val="Calibri"/>
      <family val="2"/>
      <scheme val="minor"/>
    </font>
    <font>
      <sz val="18"/>
      <color rgb="FF222222"/>
      <name val="Arial"/>
      <family val="2"/>
    </font>
    <font>
      <b/>
      <u/>
      <sz val="18"/>
      <color theme="10"/>
      <name val="Calibri"/>
      <family val="2"/>
      <scheme val="minor"/>
    </font>
    <font>
      <b/>
      <sz val="18"/>
      <color rgb="FFFFFF00"/>
      <name val="Calibri"/>
      <family val="2"/>
      <scheme val="minor"/>
    </font>
    <font>
      <i/>
      <sz val="18"/>
      <color theme="0"/>
      <name val="Calibri"/>
      <family val="2"/>
      <scheme val="minor"/>
    </font>
    <font>
      <sz val="16"/>
      <color theme="1"/>
      <name val="Calibri"/>
      <family val="2"/>
      <scheme val="minor"/>
    </font>
    <font>
      <sz val="16"/>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b/>
      <sz val="16"/>
      <color theme="0"/>
      <name val="Calibri"/>
      <family val="2"/>
      <scheme val="minor"/>
    </font>
    <font>
      <u/>
      <sz val="16"/>
      <color indexed="12"/>
      <name val="Arial"/>
      <family val="2"/>
    </font>
    <font>
      <sz val="11"/>
      <color theme="0"/>
      <name val="Calibri"/>
      <family val="2"/>
      <scheme val="minor"/>
    </font>
    <font>
      <sz val="20"/>
      <color theme="0"/>
      <name val="Calibri"/>
      <family val="2"/>
      <scheme val="minor"/>
    </font>
    <font>
      <sz val="12"/>
      <color theme="0"/>
      <name val="Calibri"/>
      <family val="2"/>
      <scheme val="minor"/>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8"/>
      <color indexed="9"/>
      <name val="Arial"/>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b/>
      <sz val="12"/>
      <color theme="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sz val="12"/>
      <color indexed="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theme="1"/>
      <name val="Arial"/>
      <family val="2"/>
    </font>
    <font>
      <b/>
      <sz val="10"/>
      <color indexed="12"/>
      <name val="Calibri"/>
      <family val="2"/>
      <scheme val="minor"/>
    </font>
    <font>
      <sz val="11"/>
      <color rgb="FFFF0000"/>
      <name val="Calibri"/>
      <family val="2"/>
      <scheme val="minor"/>
    </font>
    <font>
      <sz val="11"/>
      <color rgb="FFFF0000"/>
      <name val="Arial"/>
      <family val="2"/>
    </font>
    <font>
      <sz val="11"/>
      <color indexed="12"/>
      <name val="Calibri"/>
      <family val="2"/>
      <scheme val="minor"/>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6" tint="-0.249977111117893"/>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b/>
      <sz val="14"/>
      <color rgb="FF339933"/>
      <name val="Calibri"/>
      <family val="2"/>
      <scheme val="minor"/>
    </font>
    <font>
      <sz val="14"/>
      <color rgb="FFC00000"/>
      <name val="Calibri"/>
      <family val="2"/>
      <scheme val="minor"/>
    </font>
    <font>
      <b/>
      <sz val="16"/>
      <color rgb="FFFFFF00"/>
      <name val="Arial"/>
      <family val="2"/>
    </font>
    <font>
      <b/>
      <sz val="14"/>
      <name val="Verdana"/>
      <family val="2"/>
    </font>
    <font>
      <b/>
      <sz val="18"/>
      <color theme="0"/>
      <name val="Verdana"/>
      <family val="2"/>
    </font>
    <font>
      <sz val="16"/>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1"/>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10"/>
        <bgColor indexed="64"/>
      </patternFill>
    </fill>
    <fill>
      <patternFill patternType="solid">
        <fgColor indexed="55"/>
        <bgColor indexed="64"/>
      </patternFill>
    </fill>
    <fill>
      <patternFill patternType="solid">
        <fgColor indexed="22"/>
        <bgColor indexed="64"/>
      </patternFill>
    </fill>
    <fill>
      <patternFill patternType="solid">
        <fgColor indexed="10"/>
        <bgColor indexed="26"/>
      </patternFill>
    </fill>
    <fill>
      <patternFill patternType="gray0625"/>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24"/>
        <bgColor indexed="64"/>
      </patternFill>
    </fill>
    <fill>
      <patternFill patternType="solid">
        <fgColor indexed="50"/>
        <bgColor indexed="64"/>
      </patternFill>
    </fill>
    <fill>
      <patternFill patternType="solid">
        <fgColor indexed="41"/>
        <bgColor indexed="64"/>
      </patternFill>
    </fill>
    <fill>
      <patternFill patternType="solid">
        <fgColor indexed="29"/>
        <bgColor indexed="64"/>
      </patternFill>
    </fill>
    <fill>
      <patternFill patternType="solid">
        <fgColor indexed="47"/>
        <bgColor indexed="64"/>
      </patternFill>
    </fill>
    <fill>
      <patternFill patternType="solid">
        <fgColor indexed="51"/>
        <bgColor indexed="64"/>
      </patternFill>
    </fill>
    <fill>
      <patternFill patternType="solid">
        <fgColor indexed="31"/>
        <bgColor indexed="64"/>
      </patternFill>
    </fill>
    <fill>
      <patternFill patternType="solid">
        <fgColor indexed="57"/>
        <bgColor indexed="64"/>
      </patternFill>
    </fill>
    <fill>
      <patternFill patternType="solid">
        <fgColor indexed="45"/>
        <bgColor indexed="64"/>
      </patternFill>
    </fill>
    <fill>
      <patternFill patternType="solid">
        <fgColor indexed="38"/>
        <bgColor indexed="64"/>
      </patternFill>
    </fill>
    <fill>
      <patternFill patternType="solid">
        <fgColor indexed="48"/>
        <bgColor indexed="64"/>
      </patternFill>
    </fill>
    <fill>
      <patternFill patternType="solid">
        <fgColor indexed="42"/>
        <bgColor indexed="64"/>
      </patternFill>
    </fill>
    <fill>
      <patternFill patternType="solid">
        <fgColor indexed="26"/>
        <bgColor indexed="64"/>
      </patternFill>
    </fill>
    <fill>
      <patternFill patternType="solid">
        <fgColor indexed="10"/>
        <bgColor indexed="10"/>
      </patternFill>
    </fill>
    <fill>
      <patternFill patternType="solid">
        <fgColor indexed="8"/>
        <bgColor indexed="64"/>
      </patternFill>
    </fill>
    <fill>
      <patternFill patternType="solid">
        <fgColor indexed="12"/>
        <bgColor indexed="64"/>
      </patternFill>
    </fill>
    <fill>
      <patternFill patternType="solid">
        <fgColor indexed="42"/>
        <bgColor indexed="9"/>
      </patternFill>
    </fill>
    <fill>
      <patternFill patternType="solid">
        <fgColor indexed="46"/>
        <bgColor indexed="64"/>
      </patternFill>
    </fill>
    <fill>
      <patternFill patternType="solid">
        <fgColor indexed="63"/>
        <bgColor indexed="64"/>
      </patternFill>
    </fill>
    <fill>
      <patternFill patternType="solid">
        <fgColor indexed="13"/>
        <bgColor indexed="64"/>
      </patternFill>
    </fill>
    <fill>
      <patternFill patternType="solid">
        <fgColor indexed="65"/>
        <bgColor indexed="64"/>
      </patternFill>
    </fill>
    <fill>
      <patternFill patternType="solid">
        <fgColor indexed="26"/>
        <bgColor indexed="9"/>
      </patternFill>
    </fill>
    <fill>
      <patternFill patternType="solid">
        <fgColor indexed="23"/>
        <bgColor indexed="64"/>
      </patternFill>
    </fill>
    <fill>
      <patternFill patternType="solid">
        <fgColor indexed="11"/>
        <bgColor indexed="64"/>
      </patternFill>
    </fill>
    <fill>
      <patternFill patternType="lightUp">
        <fgColor indexed="9"/>
        <bgColor indexed="50"/>
      </patternFill>
    </fill>
    <fill>
      <patternFill patternType="solid">
        <fgColor indexed="36"/>
        <bgColor indexed="50"/>
      </patternFill>
    </fill>
    <fill>
      <patternFill patternType="solid">
        <fgColor theme="1" tint="0.34998626667073579"/>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D9E1F2"/>
        <bgColor indexed="64"/>
      </patternFill>
    </fill>
    <fill>
      <patternFill patternType="solid">
        <fgColor rgb="FFFFFF99"/>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7030A0"/>
        <bgColor indexed="64"/>
      </patternFill>
    </fill>
    <fill>
      <patternFill patternType="lightUp">
        <fgColor indexed="9"/>
        <bgColor rgb="FF92D050"/>
      </patternFill>
    </fill>
    <fill>
      <patternFill patternType="solid">
        <fgColor rgb="FFFFFFCC"/>
        <bgColor indexed="64"/>
      </patternFill>
    </fill>
    <fill>
      <patternFill patternType="solid">
        <fgColor theme="0" tint="-0.249977111117893"/>
        <bgColor indexed="64"/>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FF99CC"/>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4"/>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6"/>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theme="0" tint="-4.9989318521683403E-2"/>
        <bgColor indexed="41"/>
      </patternFill>
    </fill>
    <fill>
      <patternFill patternType="solid">
        <fgColor theme="0" tint="-4.9989318521683403E-2"/>
        <bgColor indexed="58"/>
      </patternFill>
    </fill>
    <fill>
      <patternFill patternType="solid">
        <fgColor theme="0"/>
        <bgColor indexed="41"/>
      </patternFill>
    </fill>
    <fill>
      <patternFill patternType="solid">
        <fgColor rgb="FFFF6600"/>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8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right/>
      <top/>
      <bottom style="hair">
        <color indexed="64"/>
      </bottom>
      <diagonal/>
    </border>
    <border>
      <left style="thin">
        <color indexed="10"/>
      </left>
      <right/>
      <top style="thin">
        <color indexed="10"/>
      </top>
      <bottom style="thin">
        <color indexed="10"/>
      </bottom>
      <diagonal/>
    </border>
    <border>
      <left/>
      <right style="thin">
        <color indexed="10"/>
      </right>
      <top style="thin">
        <color indexed="10"/>
      </top>
      <bottom style="thin">
        <color indexed="10"/>
      </bottom>
      <diagonal/>
    </border>
    <border>
      <left/>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16"/>
      </left>
      <right/>
      <top style="thin">
        <color indexed="16"/>
      </top>
      <bottom/>
      <diagonal/>
    </border>
    <border>
      <left/>
      <right/>
      <top style="thin">
        <color indexed="16"/>
      </top>
      <bottom/>
      <diagonal/>
    </border>
    <border>
      <left/>
      <right style="thin">
        <color indexed="16"/>
      </right>
      <top style="thin">
        <color indexed="16"/>
      </top>
      <bottom/>
      <diagonal/>
    </border>
    <border>
      <left/>
      <right/>
      <top/>
      <bottom style="thin">
        <color indexed="16"/>
      </bottom>
      <diagonal/>
    </border>
    <border>
      <left/>
      <right style="thin">
        <color indexed="16"/>
      </right>
      <top/>
      <bottom style="thin">
        <color indexed="16"/>
      </bottom>
      <diagonal/>
    </border>
    <border>
      <left style="hair">
        <color indexed="16"/>
      </left>
      <right/>
      <top style="thin">
        <color indexed="16"/>
      </top>
      <bottom/>
      <diagonal/>
    </border>
    <border>
      <left style="hair">
        <color indexed="16"/>
      </left>
      <right/>
      <top/>
      <bottom style="thin">
        <color indexed="16"/>
      </bottom>
      <diagonal/>
    </border>
    <border>
      <left style="thin">
        <color indexed="16"/>
      </left>
      <right/>
      <top/>
      <bottom/>
      <diagonal/>
    </border>
    <border>
      <left/>
      <right/>
      <top/>
      <bottom style="thin">
        <color indexed="12"/>
      </bottom>
      <diagonal/>
    </border>
    <border>
      <left/>
      <right style="thin">
        <color indexed="16"/>
      </right>
      <top/>
      <bottom/>
      <diagonal/>
    </border>
    <border>
      <left style="thin">
        <color indexed="16"/>
      </left>
      <right style="hair">
        <color indexed="64"/>
      </right>
      <top style="hair">
        <color indexed="64"/>
      </top>
      <bottom style="hair">
        <color indexed="64"/>
      </bottom>
      <diagonal/>
    </border>
    <border>
      <left style="hair">
        <color indexed="64"/>
      </left>
      <right style="thin">
        <color indexed="12"/>
      </right>
      <top/>
      <bottom style="hair">
        <color indexed="64"/>
      </bottom>
      <diagonal/>
    </border>
    <border>
      <left style="thin">
        <color indexed="12"/>
      </left>
      <right style="thin">
        <color indexed="12"/>
      </right>
      <top style="thin">
        <color indexed="12"/>
      </top>
      <bottom style="thin">
        <color indexed="12"/>
      </bottom>
      <diagonal/>
    </border>
    <border>
      <left style="thin">
        <color indexed="12"/>
      </left>
      <right/>
      <top/>
      <bottom style="hair">
        <color indexed="64"/>
      </bottom>
      <diagonal/>
    </border>
    <border>
      <left/>
      <right style="thin">
        <color indexed="12"/>
      </right>
      <top/>
      <bottom style="hair">
        <color indexed="64"/>
      </bottom>
      <diagonal/>
    </border>
    <border>
      <left style="hair">
        <color indexed="16"/>
      </left>
      <right style="hair">
        <color indexed="16"/>
      </right>
      <top/>
      <bottom style="hair">
        <color indexed="64"/>
      </bottom>
      <diagonal/>
    </border>
    <border>
      <left/>
      <right style="thin">
        <color indexed="16"/>
      </right>
      <top/>
      <bottom style="hair">
        <color indexed="64"/>
      </bottom>
      <diagonal/>
    </border>
    <border>
      <left/>
      <right style="hair">
        <color indexed="16"/>
      </right>
      <top/>
      <bottom/>
      <diagonal/>
    </border>
    <border>
      <left style="hair">
        <color indexed="16"/>
      </left>
      <right style="hair">
        <color indexed="16"/>
      </right>
      <top/>
      <bottom/>
      <diagonal/>
    </border>
    <border>
      <left style="hair">
        <color indexed="16"/>
      </left>
      <right/>
      <top/>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6"/>
      </left>
      <right/>
      <top/>
      <bottom style="thin">
        <color indexed="16"/>
      </bottom>
      <diagonal/>
    </border>
    <border>
      <left style="thin">
        <color indexed="64"/>
      </left>
      <right/>
      <top/>
      <bottom style="thin">
        <color indexed="64"/>
      </bottom>
      <diagonal/>
    </border>
    <border>
      <left/>
      <right/>
      <top style="thin">
        <color indexed="64"/>
      </top>
      <bottom style="thin">
        <color indexed="64"/>
      </bottom>
      <diagonal/>
    </border>
    <border>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top/>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dotted">
        <color indexed="64"/>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top/>
      <bottom style="hair">
        <color indexed="12"/>
      </bottom>
      <diagonal/>
    </border>
    <border>
      <left style="hair">
        <color indexed="12"/>
      </left>
      <right style="hair">
        <color indexed="12"/>
      </right>
      <top/>
      <bottom/>
      <diagonal/>
    </border>
    <border>
      <left/>
      <right style="hair">
        <color indexed="12"/>
      </right>
      <top/>
      <bottom/>
      <diagonal/>
    </border>
    <border>
      <left style="medium">
        <color indexed="64"/>
      </left>
      <right/>
      <top style="dashed">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right style="medium">
        <color indexed="64"/>
      </right>
      <top style="medium">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tted">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style="hair">
        <color indexed="64"/>
      </left>
      <right style="hair">
        <color indexed="64"/>
      </right>
      <top/>
      <bottom style="thin">
        <color indexed="64"/>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medium">
        <color indexed="8"/>
      </left>
      <right style="medium">
        <color indexed="8"/>
      </right>
      <top style="medium">
        <color indexed="8"/>
      </top>
      <bottom/>
      <diagonal/>
    </border>
    <border>
      <left style="medium">
        <color rgb="FF800000"/>
      </left>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rgb="FF800000"/>
      </left>
      <right/>
      <top style="thin">
        <color indexed="16"/>
      </top>
      <bottom style="hair">
        <color indexed="64"/>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right/>
      <top style="hair">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thin">
        <color auto="1"/>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right/>
      <top style="hair">
        <color auto="1"/>
      </top>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auto="1"/>
      </right>
      <top style="thin">
        <color indexed="64"/>
      </top>
      <bottom/>
      <diagonal/>
    </border>
    <border>
      <left style="hair">
        <color indexed="12"/>
      </left>
      <right style="hair">
        <color indexed="12"/>
      </right>
      <top style="hair">
        <color indexed="12"/>
      </top>
      <bottom style="hair">
        <color indexed="12"/>
      </bottom>
      <diagonal/>
    </border>
    <border>
      <left style="hair">
        <color auto="1"/>
      </left>
      <right style="hair">
        <color auto="1"/>
      </right>
      <top/>
      <bottom/>
      <diagonal/>
    </border>
    <border>
      <left/>
      <right style="medium">
        <color indexed="64"/>
      </right>
      <top style="hair">
        <color indexed="64"/>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98">
    <xf numFmtId="0" fontId="0" fillId="0" borderId="0"/>
    <xf numFmtId="0" fontId="99" fillId="2" borderId="0" applyNumberFormat="0" applyBorder="0" applyAlignment="0" applyProtection="0"/>
    <xf numFmtId="0" fontId="99" fillId="3" borderId="0" applyNumberFormat="0" applyBorder="0" applyAlignment="0" applyProtection="0"/>
    <xf numFmtId="0" fontId="99" fillId="4" borderId="0" applyNumberFormat="0" applyBorder="0" applyAlignment="0" applyProtection="0"/>
    <xf numFmtId="0" fontId="99" fillId="5" borderId="0" applyNumberFormat="0" applyBorder="0" applyAlignment="0" applyProtection="0"/>
    <xf numFmtId="0" fontId="99" fillId="6" borderId="0" applyNumberFormat="0" applyBorder="0" applyAlignment="0" applyProtection="0"/>
    <xf numFmtId="0" fontId="99"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5" borderId="0" applyNumberFormat="0" applyBorder="0" applyAlignment="0" applyProtection="0"/>
    <xf numFmtId="0" fontId="99" fillId="8" borderId="0" applyNumberFormat="0" applyBorder="0" applyAlignment="0" applyProtection="0"/>
    <xf numFmtId="0" fontId="99" fillId="11" borderId="0" applyNumberFormat="0" applyBorder="0" applyAlignment="0" applyProtection="0"/>
    <xf numFmtId="0" fontId="100" fillId="12" borderId="0" applyNumberFormat="0" applyBorder="0" applyAlignment="0" applyProtection="0"/>
    <xf numFmtId="0" fontId="100" fillId="9" borderId="0" applyNumberFormat="0" applyBorder="0" applyAlignment="0" applyProtection="0"/>
    <xf numFmtId="0" fontId="100" fillId="10"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9" borderId="0" applyNumberFormat="0" applyBorder="0" applyAlignment="0" applyProtection="0"/>
    <xf numFmtId="0" fontId="101" fillId="0" borderId="0" applyNumberFormat="0" applyFill="0" applyBorder="0" applyAlignment="0" applyProtection="0"/>
    <xf numFmtId="0" fontId="102" fillId="20" borderId="1" applyNumberFormat="0" applyAlignment="0" applyProtection="0"/>
    <xf numFmtId="0" fontId="103" fillId="0" borderId="2" applyNumberFormat="0" applyFill="0" applyAlignment="0" applyProtection="0"/>
    <xf numFmtId="0" fontId="104" fillId="7" borderId="1" applyNumberFormat="0" applyAlignment="0" applyProtection="0"/>
    <xf numFmtId="44" fontId="5" fillId="0" borderId="0" applyFont="0" applyFill="0" applyBorder="0" applyAlignment="0" applyProtection="0"/>
    <xf numFmtId="0" fontId="105" fillId="3" borderId="0" applyNumberFormat="0" applyBorder="0" applyAlignment="0" applyProtection="0"/>
    <xf numFmtId="0" fontId="20" fillId="0" borderId="0" applyNumberFormat="0" applyFill="0" applyBorder="0" applyAlignment="0" applyProtection="0">
      <alignment vertical="top"/>
      <protection locked="0"/>
    </xf>
    <xf numFmtId="0" fontId="248"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pplyNumberFormat="0" applyFill="0" applyBorder="0" applyAlignment="0" applyProtection="0">
      <alignment vertical="top"/>
      <protection locked="0"/>
    </xf>
    <xf numFmtId="164" fontId="249" fillId="0" borderId="0" applyFont="0" applyFill="0" applyBorder="0" applyAlignment="0" applyProtection="0"/>
    <xf numFmtId="0" fontId="106" fillId="21" borderId="0" applyNumberFormat="0" applyBorder="0" applyAlignment="0" applyProtection="0"/>
    <xf numFmtId="0" fontId="23" fillId="0" borderId="0"/>
    <xf numFmtId="0" fontId="22" fillId="0" borderId="0"/>
    <xf numFmtId="0" fontId="22" fillId="0" borderId="0"/>
    <xf numFmtId="0" fontId="22" fillId="0" borderId="0"/>
    <xf numFmtId="0" fontId="249" fillId="0" borderId="0"/>
    <xf numFmtId="0" fontId="249" fillId="0" borderId="0"/>
    <xf numFmtId="0" fontId="6" fillId="0" borderId="0"/>
    <xf numFmtId="0" fontId="6" fillId="0" borderId="0"/>
    <xf numFmtId="0" fontId="22" fillId="0" borderId="0"/>
    <xf numFmtId="0" fontId="40" fillId="0" borderId="0"/>
    <xf numFmtId="0" fontId="6" fillId="0" borderId="0"/>
    <xf numFmtId="0" fontId="7" fillId="0" borderId="0"/>
    <xf numFmtId="0" fontId="40" fillId="0" borderId="0"/>
    <xf numFmtId="0" fontId="5" fillId="0" borderId="0"/>
    <xf numFmtId="0" fontId="7" fillId="0" borderId="0"/>
    <xf numFmtId="0" fontId="145" fillId="0" borderId="0"/>
    <xf numFmtId="0" fontId="107" fillId="0" borderId="0"/>
    <xf numFmtId="0" fontId="108" fillId="4" borderId="0" applyNumberFormat="0" applyBorder="0" applyAlignment="0" applyProtection="0"/>
    <xf numFmtId="0" fontId="109" fillId="20" borderId="3"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4" applyNumberFormat="0" applyFill="0" applyAlignment="0" applyProtection="0"/>
    <xf numFmtId="0" fontId="113" fillId="0" borderId="5" applyNumberFormat="0" applyFill="0" applyAlignment="0" applyProtection="0"/>
    <xf numFmtId="0" fontId="114" fillId="0" borderId="6" applyNumberFormat="0" applyFill="0" applyAlignment="0" applyProtection="0"/>
    <xf numFmtId="0" fontId="114" fillId="0" borderId="0" applyNumberFormat="0" applyFill="0" applyBorder="0" applyAlignment="0" applyProtection="0"/>
    <xf numFmtId="0" fontId="115" fillId="0" borderId="7" applyNumberFormat="0" applyFill="0" applyAlignment="0" applyProtection="0"/>
    <xf numFmtId="0" fontId="116" fillId="22" borderId="8" applyNumberFormat="0" applyAlignment="0" applyProtection="0"/>
    <xf numFmtId="0" fontId="22" fillId="0" borderId="0"/>
    <xf numFmtId="0" fontId="99" fillId="0" borderId="0"/>
    <xf numFmtId="0" fontId="20" fillId="0" borderId="0" applyNumberFormat="0" applyFill="0" applyBorder="0" applyAlignment="0" applyProtection="0">
      <alignment vertical="top"/>
      <protection locked="0"/>
    </xf>
    <xf numFmtId="0" fontId="5" fillId="0" borderId="0"/>
    <xf numFmtId="0" fontId="5" fillId="0" borderId="0"/>
    <xf numFmtId="0" fontId="248" fillId="0" borderId="0" applyNumberFormat="0" applyFill="0" applyBorder="0" applyAlignment="0" applyProtection="0"/>
    <xf numFmtId="0" fontId="4" fillId="0" borderId="0"/>
    <xf numFmtId="0" fontId="5" fillId="0" borderId="0"/>
    <xf numFmtId="0" fontId="7" fillId="0" borderId="0"/>
    <xf numFmtId="0" fontId="5" fillId="0" borderId="0"/>
    <xf numFmtId="0" fontId="248" fillId="0" borderId="0" applyNumberFormat="0" applyFill="0" applyBorder="0" applyAlignment="0" applyProtection="0"/>
    <xf numFmtId="0" fontId="249" fillId="0" borderId="0"/>
    <xf numFmtId="0" fontId="5" fillId="0" borderId="0"/>
    <xf numFmtId="0" fontId="5" fillId="0" borderId="0"/>
    <xf numFmtId="0" fontId="5" fillId="0" borderId="0"/>
    <xf numFmtId="0" fontId="453" fillId="0" borderId="0" applyNumberFormat="0" applyFill="0" applyBorder="0" applyAlignment="0" applyProtection="0"/>
    <xf numFmtId="0" fontId="20" fillId="0" borderId="0" applyNumberFormat="0" applyFill="0" applyBorder="0" applyAlignment="0" applyProtection="0">
      <alignment vertical="top"/>
      <protection locked="0"/>
    </xf>
    <xf numFmtId="0" fontId="249"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xf numFmtId="0" fontId="2" fillId="0" borderId="0"/>
    <xf numFmtId="0" fontId="1" fillId="0" borderId="0"/>
    <xf numFmtId="0" fontId="1" fillId="0" borderId="0"/>
    <xf numFmtId="0" fontId="453" fillId="0" borderId="0" applyNumberFormat="0" applyFill="0" applyBorder="0" applyAlignment="0" applyProtection="0"/>
    <xf numFmtId="0" fontId="248" fillId="0" borderId="0" applyNumberFormat="0" applyFill="0" applyBorder="0" applyAlignment="0" applyProtection="0"/>
    <xf numFmtId="0" fontId="5" fillId="0" borderId="0"/>
    <xf numFmtId="0" fontId="6" fillId="0" borderId="0"/>
    <xf numFmtId="0" fontId="5" fillId="0" borderId="0"/>
    <xf numFmtId="0" fontId="5" fillId="0" borderId="0"/>
    <xf numFmtId="0" fontId="7" fillId="0" borderId="0"/>
    <xf numFmtId="0" fontId="7" fillId="0" borderId="0"/>
    <xf numFmtId="0" fontId="20" fillId="0" borderId="0" applyNumberFormat="0" applyFill="0" applyBorder="0" applyAlignment="0" applyProtection="0"/>
    <xf numFmtId="0" fontId="5" fillId="0" borderId="0"/>
  </cellStyleXfs>
  <cellXfs count="4096">
    <xf numFmtId="0" fontId="0" fillId="0" borderId="0" xfId="0"/>
    <xf numFmtId="0" fontId="0" fillId="0" borderId="0" xfId="0" applyProtection="1">
      <protection locked="0"/>
    </xf>
    <xf numFmtId="0" fontId="13" fillId="23" borderId="9" xfId="52" applyNumberFormat="1" applyFont="1" applyFill="1" applyBorder="1" applyAlignment="1" applyProtection="1">
      <alignment horizontal="center" vertical="center"/>
      <protection locked="0"/>
    </xf>
    <xf numFmtId="0" fontId="24" fillId="24" borderId="0" xfId="52" applyFont="1" applyFill="1" applyBorder="1" applyAlignment="1">
      <alignment horizontal="center" vertical="center" wrapText="1"/>
    </xf>
    <xf numFmtId="0" fontId="24" fillId="24" borderId="10" xfId="52" applyFont="1" applyFill="1" applyBorder="1" applyAlignment="1">
      <alignment horizontal="center" vertical="center" wrapText="1"/>
    </xf>
    <xf numFmtId="0" fontId="24" fillId="24" borderId="11" xfId="52" applyFont="1" applyFill="1" applyBorder="1" applyAlignment="1">
      <alignment horizontal="center" vertical="center" wrapText="1"/>
    </xf>
    <xf numFmtId="0" fontId="25" fillId="0" borderId="0" xfId="52" applyFont="1" applyFill="1" applyBorder="1" applyAlignment="1">
      <alignment horizontal="left" vertical="center"/>
    </xf>
    <xf numFmtId="0" fontId="27" fillId="0" borderId="12" xfId="52" applyFont="1" applyFill="1" applyBorder="1" applyAlignment="1">
      <alignment horizontal="center" vertical="center"/>
    </xf>
    <xf numFmtId="0" fontId="25" fillId="0" borderId="0" xfId="52" applyFont="1" applyFill="1" applyBorder="1" applyAlignment="1">
      <alignment horizontal="centerContinuous" vertical="center"/>
    </xf>
    <xf numFmtId="0" fontId="8" fillId="0" borderId="13" xfId="52" applyFont="1" applyFill="1" applyBorder="1" applyAlignment="1">
      <alignment horizontal="centerContinuous" vertical="center" wrapText="1"/>
    </xf>
    <xf numFmtId="0" fontId="17" fillId="0" borderId="14" xfId="52" applyFont="1" applyFill="1" applyBorder="1" applyAlignment="1">
      <alignment horizontal="centerContinuous" vertical="center" wrapText="1"/>
    </xf>
    <xf numFmtId="0" fontId="25" fillId="0" borderId="0" xfId="52" applyFont="1" applyFill="1" applyBorder="1" applyAlignment="1">
      <alignment horizontal="center" vertical="center"/>
    </xf>
    <xf numFmtId="0" fontId="22" fillId="0" borderId="0" xfId="52" applyFont="1" applyFill="1" applyBorder="1" applyAlignment="1">
      <alignment horizontal="center" vertical="center"/>
    </xf>
    <xf numFmtId="0" fontId="35" fillId="0" borderId="15" xfId="52" applyFont="1" applyFill="1" applyBorder="1" applyAlignment="1" applyProtection="1">
      <alignment horizontal="center" vertical="center" wrapText="1"/>
      <protection locked="0"/>
    </xf>
    <xf numFmtId="0" fontId="36" fillId="0" borderId="15" xfId="52" applyFont="1" applyFill="1" applyBorder="1" applyAlignment="1" applyProtection="1">
      <alignment horizontal="center" vertical="center" wrapText="1"/>
      <protection locked="0"/>
    </xf>
    <xf numFmtId="1" fontId="17" fillId="0" borderId="15" xfId="52" applyNumberFormat="1" applyFont="1" applyFill="1" applyBorder="1" applyAlignment="1" applyProtection="1">
      <alignment horizontal="center" vertical="center" wrapText="1"/>
      <protection locked="0"/>
    </xf>
    <xf numFmtId="0" fontId="37" fillId="25" borderId="16" xfId="52" applyNumberFormat="1" applyFont="1" applyFill="1" applyBorder="1" applyAlignment="1" applyProtection="1">
      <alignment horizontal="center" vertical="center" wrapText="1"/>
    </xf>
    <xf numFmtId="0" fontId="13" fillId="0" borderId="17" xfId="52" applyNumberFormat="1" applyFont="1" applyFill="1" applyBorder="1" applyAlignment="1" applyProtection="1">
      <alignment horizontal="center" vertical="center"/>
      <protection locked="0"/>
    </xf>
    <xf numFmtId="0" fontId="13" fillId="25" borderId="18" xfId="52" applyNumberFormat="1" applyFont="1" applyFill="1" applyBorder="1" applyAlignment="1" applyProtection="1">
      <alignment horizontal="center" vertical="center"/>
      <protection locked="0"/>
    </xf>
    <xf numFmtId="0" fontId="13" fillId="23" borderId="18" xfId="52" applyNumberFormat="1" applyFont="1" applyFill="1" applyBorder="1" applyAlignment="1" applyProtection="1">
      <alignment horizontal="center" vertical="center"/>
      <protection locked="0"/>
    </xf>
    <xf numFmtId="0" fontId="30" fillId="26" borderId="19" xfId="52" applyNumberFormat="1" applyFont="1" applyFill="1" applyBorder="1" applyAlignment="1" applyProtection="1">
      <alignment horizontal="left" vertical="center"/>
      <protection locked="0"/>
    </xf>
    <xf numFmtId="0" fontId="25" fillId="0" borderId="0" xfId="52" applyFont="1" applyBorder="1" applyAlignment="1">
      <alignment horizontal="center" vertical="center"/>
    </xf>
    <xf numFmtId="0" fontId="38" fillId="0" borderId="0" xfId="0" applyFont="1" applyAlignment="1" applyProtection="1">
      <alignment horizontal="center"/>
      <protection locked="0"/>
    </xf>
    <xf numFmtId="0" fontId="26" fillId="0" borderId="0" xfId="52" applyFont="1" applyBorder="1" applyAlignment="1">
      <alignment horizontal="center" vertical="center"/>
    </xf>
    <xf numFmtId="167" fontId="17" fillId="27" borderId="20" xfId="52" applyNumberFormat="1" applyFont="1" applyFill="1" applyBorder="1" applyAlignment="1">
      <alignment horizontal="centerContinuous" vertical="center" wrapText="1"/>
    </xf>
    <xf numFmtId="0" fontId="24" fillId="24" borderId="21" xfId="52" applyFont="1" applyFill="1" applyBorder="1" applyAlignment="1">
      <alignment horizontal="center" vertical="center" wrapText="1"/>
    </xf>
    <xf numFmtId="0" fontId="12" fillId="26" borderId="22" xfId="52" applyNumberFormat="1" applyFont="1" applyFill="1" applyBorder="1" applyAlignment="1" applyProtection="1">
      <alignment horizontal="centerContinuous" vertical="center" wrapText="1"/>
      <protection locked="0"/>
    </xf>
    <xf numFmtId="0" fontId="16" fillId="26" borderId="22" xfId="52" applyNumberFormat="1" applyFont="1" applyFill="1" applyBorder="1" applyAlignment="1" applyProtection="1">
      <alignment horizontal="centerContinuous" vertical="center" wrapText="1"/>
      <protection locked="0"/>
    </xf>
    <xf numFmtId="0" fontId="16" fillId="25" borderId="16" xfId="52" applyNumberFormat="1" applyFont="1" applyFill="1" applyBorder="1" applyAlignment="1" applyProtection="1">
      <alignment horizontal="center" vertical="center" wrapText="1"/>
    </xf>
    <xf numFmtId="0" fontId="47" fillId="28" borderId="23" xfId="52" applyNumberFormat="1" applyFont="1" applyFill="1" applyBorder="1" applyAlignment="1" applyProtection="1">
      <alignment horizontal="center" vertical="center"/>
      <protection locked="0"/>
    </xf>
    <xf numFmtId="1" fontId="32" fillId="28" borderId="24" xfId="48" applyNumberFormat="1" applyFont="1" applyFill="1" applyBorder="1" applyAlignment="1" applyProtection="1">
      <alignment horizontal="center" vertical="center" wrapText="1"/>
      <protection locked="0"/>
    </xf>
    <xf numFmtId="0" fontId="34" fillId="0" borderId="25" xfId="52" applyFont="1" applyFill="1" applyBorder="1" applyAlignment="1" applyProtection="1">
      <alignment horizontal="left" vertical="center" wrapText="1"/>
    </xf>
    <xf numFmtId="0" fontId="33" fillId="25" borderId="9" xfId="52" applyNumberFormat="1" applyFont="1" applyFill="1" applyBorder="1" applyAlignment="1" applyProtection="1">
      <alignment horizontal="center" vertical="center"/>
      <protection locked="0"/>
    </xf>
    <xf numFmtId="1" fontId="19" fillId="25" borderId="25" xfId="48" applyNumberFormat="1" applyFont="1" applyFill="1" applyBorder="1" applyAlignment="1" applyProtection="1">
      <alignment horizontal="center" vertical="center" wrapText="1"/>
      <protection locked="0"/>
    </xf>
    <xf numFmtId="1" fontId="41" fillId="29" borderId="26" xfId="52" applyNumberFormat="1" applyFont="1" applyFill="1" applyBorder="1" applyAlignment="1">
      <alignment horizontal="center" vertical="center" wrapText="1"/>
    </xf>
    <xf numFmtId="1" fontId="14" fillId="30" borderId="26" xfId="52" applyNumberFormat="1" applyFont="1" applyFill="1" applyBorder="1" applyAlignment="1">
      <alignment horizontal="center" vertical="center" wrapText="1"/>
    </xf>
    <xf numFmtId="1" fontId="14" fillId="31" borderId="26" xfId="52" applyNumberFormat="1" applyFont="1" applyFill="1" applyBorder="1" applyAlignment="1">
      <alignment horizontal="center" vertical="center" wrapText="1"/>
    </xf>
    <xf numFmtId="1" fontId="14" fillId="32" borderId="26" xfId="52" applyNumberFormat="1" applyFont="1" applyFill="1" applyBorder="1" applyAlignment="1">
      <alignment horizontal="center" vertical="center" wrapText="1"/>
    </xf>
    <xf numFmtId="1" fontId="14" fillId="33" borderId="26" xfId="52" applyNumberFormat="1" applyFont="1" applyFill="1" applyBorder="1" applyAlignment="1">
      <alignment horizontal="center" vertical="center" wrapText="1"/>
    </xf>
    <xf numFmtId="1" fontId="14" fillId="34" borderId="26" xfId="52" applyNumberFormat="1" applyFont="1" applyFill="1" applyBorder="1" applyAlignment="1">
      <alignment horizontal="center" vertical="center" wrapText="1"/>
    </xf>
    <xf numFmtId="1" fontId="14" fillId="35" borderId="26" xfId="52" applyNumberFormat="1" applyFont="1" applyFill="1" applyBorder="1" applyAlignment="1">
      <alignment horizontal="center" vertical="center" wrapText="1"/>
    </xf>
    <xf numFmtId="1" fontId="14" fillId="36" borderId="26" xfId="52" applyNumberFormat="1" applyFont="1" applyFill="1" applyBorder="1" applyAlignment="1">
      <alignment horizontal="center" vertical="center" wrapText="1"/>
    </xf>
    <xf numFmtId="1" fontId="14" fillId="37" borderId="26" xfId="52" applyNumberFormat="1" applyFont="1" applyFill="1" applyBorder="1" applyAlignment="1">
      <alignment horizontal="center" vertical="center" wrapText="1"/>
    </xf>
    <xf numFmtId="1" fontId="14" fillId="38" borderId="26" xfId="52" applyNumberFormat="1" applyFont="1" applyFill="1" applyBorder="1" applyAlignment="1">
      <alignment horizontal="center" vertical="center" wrapText="1"/>
    </xf>
    <xf numFmtId="1" fontId="14" fillId="39" borderId="26" xfId="52" applyNumberFormat="1" applyFont="1" applyFill="1" applyBorder="1" applyAlignment="1">
      <alignment horizontal="center" vertical="center" wrapText="1"/>
    </xf>
    <xf numFmtId="1" fontId="41" fillId="40" borderId="26" xfId="52" applyNumberFormat="1" applyFont="1" applyFill="1" applyBorder="1" applyAlignment="1">
      <alignment horizontal="center" vertical="center" wrapText="1"/>
    </xf>
    <xf numFmtId="1" fontId="41" fillId="41" borderId="27" xfId="52" applyNumberFormat="1" applyFont="1" applyFill="1" applyBorder="1" applyAlignment="1">
      <alignment horizontal="center" vertical="center" wrapText="1"/>
    </xf>
    <xf numFmtId="172" fontId="41" fillId="41" borderId="28" xfId="52" applyNumberFormat="1" applyFont="1" applyFill="1" applyBorder="1" applyAlignment="1">
      <alignment horizontal="center" vertical="center" wrapText="1"/>
    </xf>
    <xf numFmtId="172" fontId="14" fillId="42" borderId="28" xfId="52" applyNumberFormat="1" applyFont="1" applyFill="1" applyBorder="1" applyAlignment="1">
      <alignment horizontal="center" vertical="center" wrapText="1"/>
    </xf>
    <xf numFmtId="172" fontId="41" fillId="29" borderId="28" xfId="52" applyNumberFormat="1" applyFont="1" applyFill="1" applyBorder="1" applyAlignment="1">
      <alignment horizontal="center" vertical="center" wrapText="1"/>
    </xf>
    <xf numFmtId="172" fontId="14" fillId="30" borderId="28" xfId="52" applyNumberFormat="1" applyFont="1" applyFill="1" applyBorder="1" applyAlignment="1">
      <alignment horizontal="center" vertical="center" wrapText="1"/>
    </xf>
    <xf numFmtId="172" fontId="14" fillId="31" borderId="28" xfId="52" applyNumberFormat="1" applyFont="1" applyFill="1" applyBorder="1" applyAlignment="1">
      <alignment horizontal="center" vertical="center" wrapText="1"/>
    </xf>
    <xf numFmtId="172" fontId="14" fillId="32" borderId="28" xfId="52" applyNumberFormat="1" applyFont="1" applyFill="1" applyBorder="1" applyAlignment="1">
      <alignment horizontal="center" vertical="center" wrapText="1"/>
    </xf>
    <xf numFmtId="172" fontId="14" fillId="33" borderId="28" xfId="52" applyNumberFormat="1" applyFont="1" applyFill="1" applyBorder="1" applyAlignment="1">
      <alignment horizontal="center" vertical="center" wrapText="1"/>
    </xf>
    <xf numFmtId="172" fontId="14" fillId="34" borderId="28" xfId="52" applyNumberFormat="1" applyFont="1" applyFill="1" applyBorder="1" applyAlignment="1">
      <alignment horizontal="center" vertical="center" wrapText="1"/>
    </xf>
    <xf numFmtId="172" fontId="14" fillId="35" borderId="28" xfId="52" applyNumberFormat="1" applyFont="1" applyFill="1" applyBorder="1" applyAlignment="1">
      <alignment horizontal="center" vertical="center" wrapText="1"/>
    </xf>
    <xf numFmtId="172" fontId="14" fillId="36" borderId="28" xfId="52" applyNumberFormat="1" applyFont="1" applyFill="1" applyBorder="1" applyAlignment="1">
      <alignment horizontal="center" vertical="center" wrapText="1"/>
    </xf>
    <xf numFmtId="172" fontId="14" fillId="37" borderId="28" xfId="52" applyNumberFormat="1" applyFont="1" applyFill="1" applyBorder="1" applyAlignment="1">
      <alignment horizontal="center" vertical="center" wrapText="1"/>
    </xf>
    <xf numFmtId="172" fontId="41" fillId="38" borderId="28" xfId="52" applyNumberFormat="1" applyFont="1" applyFill="1" applyBorder="1" applyAlignment="1">
      <alignment horizontal="center" vertical="center" wrapText="1"/>
    </xf>
    <xf numFmtId="172" fontId="14" fillId="39" borderId="28" xfId="52" applyNumberFormat="1" applyFont="1" applyFill="1" applyBorder="1" applyAlignment="1">
      <alignment horizontal="center" vertical="center" wrapText="1"/>
    </xf>
    <xf numFmtId="172" fontId="41" fillId="40" borderId="28" xfId="52" applyNumberFormat="1" applyFont="1" applyFill="1" applyBorder="1" applyAlignment="1">
      <alignment horizontal="center" vertical="center" wrapText="1"/>
    </xf>
    <xf numFmtId="0" fontId="14" fillId="0" borderId="22" xfId="52" applyNumberFormat="1" applyFont="1" applyFill="1" applyBorder="1" applyAlignment="1" applyProtection="1">
      <alignment horizontal="left" vertical="center"/>
    </xf>
    <xf numFmtId="0" fontId="15" fillId="24" borderId="17" xfId="52" applyFont="1" applyFill="1" applyBorder="1" applyAlignment="1">
      <alignment horizontal="center" vertical="center" wrapText="1"/>
    </xf>
    <xf numFmtId="165" fontId="8" fillId="0" borderId="17" xfId="52" applyNumberFormat="1" applyFont="1" applyFill="1" applyBorder="1" applyAlignment="1" applyProtection="1">
      <alignment horizontal="center" vertical="center" wrapText="1"/>
      <protection locked="0"/>
    </xf>
    <xf numFmtId="0" fontId="10" fillId="0" borderId="10" xfId="52" applyFont="1" applyFill="1" applyBorder="1" applyAlignment="1" applyProtection="1">
      <alignment horizontal="center" textRotation="90" wrapText="1"/>
      <protection locked="0"/>
    </xf>
    <xf numFmtId="1" fontId="14" fillId="42" borderId="29" xfId="52" applyNumberFormat="1" applyFont="1" applyFill="1" applyBorder="1" applyAlignment="1">
      <alignment horizontal="center" vertical="center" wrapText="1"/>
    </xf>
    <xf numFmtId="0" fontId="34" fillId="0" borderId="17" xfId="52" applyFont="1" applyBorder="1" applyAlignment="1" applyProtection="1">
      <alignment horizontal="left" vertical="center" wrapText="1"/>
    </xf>
    <xf numFmtId="171" fontId="22" fillId="0" borderId="30" xfId="52" applyNumberFormat="1" applyFont="1" applyFill="1" applyBorder="1" applyAlignment="1">
      <alignment horizontal="centerContinuous" vertical="center" wrapText="1"/>
    </xf>
    <xf numFmtId="2" fontId="48" fillId="25" borderId="22" xfId="52" applyNumberFormat="1" applyFont="1" applyFill="1" applyBorder="1" applyAlignment="1" applyProtection="1">
      <alignment horizontal="center" vertical="center" wrapText="1"/>
      <protection locked="0"/>
    </xf>
    <xf numFmtId="2" fontId="31" fillId="30" borderId="31" xfId="52" applyNumberFormat="1" applyFont="1" applyFill="1" applyBorder="1" applyAlignment="1" applyProtection="1">
      <alignment horizontal="center" vertical="center" wrapText="1"/>
      <protection locked="0"/>
    </xf>
    <xf numFmtId="2" fontId="48" fillId="30" borderId="25" xfId="52" applyNumberFormat="1" applyFont="1" applyFill="1" applyBorder="1" applyAlignment="1" applyProtection="1">
      <alignment horizontal="center" vertical="center" wrapText="1"/>
      <protection locked="0"/>
    </xf>
    <xf numFmtId="0" fontId="26" fillId="0" borderId="27" xfId="52" applyFont="1" applyFill="1" applyBorder="1" applyAlignment="1">
      <alignment horizontal="center" vertical="center" wrapText="1"/>
    </xf>
    <xf numFmtId="2" fontId="12" fillId="43" borderId="32" xfId="52" applyNumberFormat="1" applyFont="1" applyFill="1" applyBorder="1" applyAlignment="1" applyProtection="1">
      <alignment horizontal="center" vertical="center" wrapText="1"/>
      <protection locked="0"/>
    </xf>
    <xf numFmtId="0" fontId="9" fillId="43" borderId="32" xfId="52" applyFont="1" applyFill="1" applyBorder="1" applyAlignment="1" applyProtection="1">
      <alignment horizontal="center" vertical="center" wrapText="1"/>
      <protection locked="0"/>
    </xf>
    <xf numFmtId="0" fontId="11" fillId="43" borderId="32" xfId="52" applyFont="1" applyFill="1" applyBorder="1" applyAlignment="1" applyProtection="1">
      <alignment horizontal="center" vertical="center" wrapText="1"/>
      <protection locked="0"/>
    </xf>
    <xf numFmtId="2" fontId="11" fillId="43" borderId="32" xfId="52" applyNumberFormat="1" applyFont="1" applyFill="1" applyBorder="1" applyAlignment="1" applyProtection="1">
      <alignment horizontal="center" vertical="center" wrapText="1"/>
      <protection locked="0"/>
    </xf>
    <xf numFmtId="2" fontId="8" fillId="43" borderId="32" xfId="52" applyNumberFormat="1" applyFont="1" applyFill="1" applyBorder="1" applyAlignment="1" applyProtection="1">
      <alignment horizontal="center" vertical="center" wrapText="1"/>
      <protection locked="0"/>
    </xf>
    <xf numFmtId="1" fontId="17" fillId="25" borderId="22" xfId="52" applyNumberFormat="1" applyFont="1" applyFill="1" applyBorder="1" applyAlignment="1" applyProtection="1">
      <alignment horizontal="center" vertical="center" wrapText="1"/>
      <protection locked="0"/>
    </xf>
    <xf numFmtId="0" fontId="10" fillId="0" borderId="29" xfId="52" applyFont="1" applyFill="1" applyBorder="1" applyAlignment="1" applyProtection="1">
      <alignment horizontal="center" textRotation="90" wrapText="1"/>
      <protection locked="0"/>
    </xf>
    <xf numFmtId="170" fontId="21" fillId="0" borderId="10" xfId="52" applyNumberFormat="1" applyFont="1" applyFill="1" applyBorder="1" applyAlignment="1">
      <alignment horizontal="centerContinuous" vertical="center" wrapText="1"/>
    </xf>
    <xf numFmtId="0" fontId="51" fillId="23" borderId="21" xfId="52" applyFont="1" applyFill="1" applyBorder="1" applyAlignment="1">
      <alignment horizontal="center" vertical="center" wrapText="1"/>
    </xf>
    <xf numFmtId="0" fontId="51" fillId="23" borderId="0" xfId="52" applyFont="1" applyFill="1" applyBorder="1" applyAlignment="1">
      <alignment horizontal="center" vertical="center" wrapText="1"/>
    </xf>
    <xf numFmtId="171" fontId="26" fillId="30" borderId="21" xfId="52" applyNumberFormat="1" applyFont="1" applyFill="1" applyBorder="1" applyAlignment="1">
      <alignment horizontal="center" vertical="center" wrapText="1"/>
    </xf>
    <xf numFmtId="171" fontId="26" fillId="30" borderId="0" xfId="52" applyNumberFormat="1" applyFont="1" applyFill="1" applyBorder="1" applyAlignment="1">
      <alignment horizontal="center" vertical="center" wrapText="1"/>
    </xf>
    <xf numFmtId="2" fontId="16" fillId="0" borderId="21" xfId="52" applyNumberFormat="1" applyFont="1" applyFill="1" applyBorder="1" applyAlignment="1">
      <alignment vertical="center"/>
    </xf>
    <xf numFmtId="2" fontId="16" fillId="0" borderId="0" xfId="52" applyNumberFormat="1" applyFont="1" applyFill="1" applyBorder="1" applyAlignment="1">
      <alignment vertical="center"/>
    </xf>
    <xf numFmtId="0" fontId="13" fillId="25" borderId="10" xfId="52" applyNumberFormat="1" applyFont="1" applyFill="1" applyBorder="1" applyAlignment="1" applyProtection="1">
      <alignment horizontal="center" vertical="center"/>
      <protection locked="0"/>
    </xf>
    <xf numFmtId="177" fontId="56" fillId="30" borderId="32" xfId="0" applyNumberFormat="1" applyFont="1" applyFill="1" applyBorder="1" applyAlignment="1">
      <alignment horizontal="center" vertical="center"/>
    </xf>
    <xf numFmtId="0" fontId="19" fillId="0" borderId="0" xfId="52" applyFont="1" applyFill="1" applyBorder="1" applyAlignment="1">
      <alignment horizontal="center" vertical="center"/>
    </xf>
    <xf numFmtId="2" fontId="21" fillId="28" borderId="33" xfId="52" applyNumberFormat="1" applyFont="1" applyFill="1" applyBorder="1" applyAlignment="1" applyProtection="1">
      <alignment horizontal="center" vertical="center" wrapText="1"/>
      <protection locked="0"/>
    </xf>
    <xf numFmtId="2" fontId="21" fillId="28" borderId="34" xfId="52" applyNumberFormat="1" applyFont="1" applyFill="1" applyBorder="1" applyAlignment="1" applyProtection="1">
      <alignment horizontal="center" vertical="center" wrapText="1"/>
      <protection locked="0"/>
    </xf>
    <xf numFmtId="2" fontId="26" fillId="28" borderId="35" xfId="52" applyNumberFormat="1" applyFont="1" applyFill="1" applyBorder="1" applyAlignment="1" applyProtection="1">
      <alignment horizontal="center" vertical="center" wrapText="1"/>
      <protection locked="0"/>
    </xf>
    <xf numFmtId="0" fontId="19" fillId="0" borderId="36" xfId="52" applyFont="1" applyFill="1" applyBorder="1" applyAlignment="1">
      <alignment horizontal="center" vertical="center"/>
    </xf>
    <xf numFmtId="169" fontId="26" fillId="43" borderId="37" xfId="52" applyNumberFormat="1" applyFont="1" applyFill="1" applyBorder="1" applyAlignment="1" applyProtection="1">
      <alignment horizontal="left" vertical="center"/>
    </xf>
    <xf numFmtId="177" fontId="56" fillId="43" borderId="37" xfId="0" applyNumberFormat="1" applyFont="1" applyFill="1" applyBorder="1" applyAlignment="1">
      <alignment horizontal="center" vertical="center"/>
    </xf>
    <xf numFmtId="166" fontId="19" fillId="0" borderId="15" xfId="52" applyNumberFormat="1" applyFont="1" applyFill="1" applyBorder="1" applyAlignment="1" applyProtection="1">
      <alignment horizontal="center" vertical="center" wrapText="1"/>
      <protection locked="0"/>
    </xf>
    <xf numFmtId="2" fontId="11" fillId="43" borderId="37" xfId="52" applyNumberFormat="1" applyFont="1" applyFill="1" applyBorder="1" applyAlignment="1" applyProtection="1">
      <alignment horizontal="center" vertical="center" wrapText="1"/>
      <protection locked="0"/>
    </xf>
    <xf numFmtId="0" fontId="21" fillId="0" borderId="37" xfId="0" applyNumberFormat="1" applyFont="1" applyBorder="1" applyAlignment="1">
      <alignment horizontal="center" vertical="center"/>
    </xf>
    <xf numFmtId="0" fontId="36" fillId="27" borderId="18" xfId="52" applyFont="1" applyFill="1" applyBorder="1" applyAlignment="1" applyProtection="1">
      <alignment horizontal="center" vertical="center" wrapText="1"/>
      <protection locked="0"/>
    </xf>
    <xf numFmtId="0" fontId="21" fillId="27" borderId="17" xfId="0" applyNumberFormat="1" applyFont="1" applyFill="1" applyBorder="1" applyAlignment="1">
      <alignment horizontal="center" vertical="center"/>
    </xf>
    <xf numFmtId="166" fontId="59" fillId="30" borderId="38" xfId="52" applyNumberFormat="1" applyFont="1" applyFill="1" applyBorder="1" applyAlignment="1" applyProtection="1">
      <alignment horizontal="center" vertical="center" wrapText="1"/>
      <protection locked="0"/>
    </xf>
    <xf numFmtId="0" fontId="11" fillId="0" borderId="0" xfId="52" applyNumberFormat="1" applyFont="1" applyFill="1" applyBorder="1" applyAlignment="1">
      <alignment horizontal="center" vertical="center"/>
    </xf>
    <xf numFmtId="166" fontId="11" fillId="0" borderId="0" xfId="52" applyNumberFormat="1" applyFont="1" applyFill="1" applyBorder="1" applyAlignment="1">
      <alignment horizontal="center" vertical="center"/>
    </xf>
    <xf numFmtId="0" fontId="11" fillId="25" borderId="0" xfId="52" applyNumberFormat="1" applyFont="1" applyFill="1" applyBorder="1" applyAlignment="1">
      <alignment horizontal="center" vertical="center"/>
    </xf>
    <xf numFmtId="166" fontId="11" fillId="25" borderId="0" xfId="52" applyNumberFormat="1" applyFont="1" applyFill="1" applyBorder="1" applyAlignment="1">
      <alignment horizontal="center" vertical="center"/>
    </xf>
    <xf numFmtId="2" fontId="16" fillId="25" borderId="21" xfId="52" applyNumberFormat="1" applyFont="1" applyFill="1" applyBorder="1" applyAlignment="1">
      <alignment vertical="center"/>
    </xf>
    <xf numFmtId="2" fontId="16" fillId="25" borderId="0" xfId="52" applyNumberFormat="1" applyFont="1" applyFill="1" applyBorder="1" applyAlignment="1">
      <alignment vertical="center"/>
    </xf>
    <xf numFmtId="166" fontId="39" fillId="0" borderId="15" xfId="52" applyNumberFormat="1" applyFont="1" applyFill="1" applyBorder="1" applyAlignment="1" applyProtection="1">
      <alignment horizontal="center" vertical="center" wrapText="1"/>
      <protection locked="0"/>
    </xf>
    <xf numFmtId="0" fontId="57" fillId="0" borderId="39" xfId="52" applyFont="1" applyBorder="1" applyAlignment="1" applyProtection="1">
      <alignment horizontal="center" vertical="center" wrapText="1"/>
      <protection locked="0"/>
    </xf>
    <xf numFmtId="165" fontId="61" fillId="43" borderId="17" xfId="52" applyNumberFormat="1" applyFont="1" applyFill="1" applyBorder="1" applyAlignment="1" applyProtection="1">
      <alignment horizontal="left" vertical="center" wrapText="1"/>
      <protection locked="0"/>
    </xf>
    <xf numFmtId="165" fontId="61" fillId="43" borderId="17" xfId="52" applyNumberFormat="1" applyFont="1" applyFill="1" applyBorder="1" applyAlignment="1" applyProtection="1">
      <alignment horizontal="center" vertical="center" wrapText="1"/>
      <protection locked="0"/>
    </xf>
    <xf numFmtId="0" fontId="62" fillId="0" borderId="0" xfId="0" applyFont="1" applyAlignment="1">
      <alignment vertical="center"/>
    </xf>
    <xf numFmtId="0" fontId="63" fillId="42" borderId="40" xfId="0" applyFont="1" applyFill="1" applyBorder="1" applyAlignment="1">
      <alignment horizontal="centerContinuous" vertical="center"/>
    </xf>
    <xf numFmtId="0" fontId="63" fillId="42" borderId="41" xfId="0" applyFont="1" applyFill="1" applyBorder="1" applyAlignment="1">
      <alignment horizontal="centerContinuous" vertical="center"/>
    </xf>
    <xf numFmtId="0" fontId="62" fillId="42" borderId="41" xfId="0" applyFont="1" applyFill="1" applyBorder="1" applyAlignment="1">
      <alignment horizontal="centerContinuous" vertical="center"/>
    </xf>
    <xf numFmtId="0" fontId="62" fillId="42" borderId="42" xfId="0" applyFont="1" applyFill="1" applyBorder="1" applyAlignment="1">
      <alignment horizontal="centerContinuous" vertical="center"/>
    </xf>
    <xf numFmtId="0" fontId="62" fillId="0" borderId="0" xfId="0" applyFont="1"/>
    <xf numFmtId="0" fontId="64" fillId="0" borderId="43" xfId="0" applyFont="1" applyFill="1" applyBorder="1" applyAlignment="1">
      <alignment horizontal="centerContinuous" vertical="center" wrapText="1"/>
    </xf>
    <xf numFmtId="0" fontId="62" fillId="0" borderId="43" xfId="0" applyFont="1" applyFill="1" applyBorder="1" applyAlignment="1">
      <alignment horizontal="centerContinuous" vertical="center" wrapText="1"/>
    </xf>
    <xf numFmtId="0" fontId="62" fillId="0" borderId="44" xfId="0" applyFont="1" applyFill="1" applyBorder="1" applyAlignment="1">
      <alignment horizontal="centerContinuous" vertical="center" wrapText="1"/>
    </xf>
    <xf numFmtId="0" fontId="66" fillId="42" borderId="41" xfId="0" applyFont="1" applyFill="1" applyBorder="1" applyAlignment="1">
      <alignment horizontal="left" vertical="center"/>
    </xf>
    <xf numFmtId="2" fontId="66" fillId="42" borderId="41" xfId="0" applyNumberFormat="1" applyFont="1" applyFill="1" applyBorder="1" applyAlignment="1" applyProtection="1">
      <alignment horizontal="centerContinuous" vertical="center" wrapText="1"/>
      <protection locked="0"/>
    </xf>
    <xf numFmtId="2" fontId="65" fillId="42" borderId="41" xfId="0" applyNumberFormat="1" applyFont="1" applyFill="1" applyBorder="1" applyAlignment="1" applyProtection="1">
      <alignment horizontal="centerContinuous" vertical="center" wrapText="1"/>
      <protection locked="0"/>
    </xf>
    <xf numFmtId="0" fontId="65" fillId="42" borderId="41" xfId="0" applyFont="1" applyFill="1" applyBorder="1" applyAlignment="1">
      <alignment horizontal="left" vertical="center"/>
    </xf>
    <xf numFmtId="0" fontId="65" fillId="42" borderId="41" xfId="0" applyFont="1" applyFill="1" applyBorder="1" applyAlignment="1">
      <alignment horizontal="centerContinuous" vertical="center"/>
    </xf>
    <xf numFmtId="0" fontId="68" fillId="42" borderId="0" xfId="49" applyFont="1" applyFill="1" applyBorder="1" applyAlignment="1">
      <alignment horizontal="right" vertical="center"/>
    </xf>
    <xf numFmtId="0" fontId="64" fillId="0" borderId="40" xfId="49" applyNumberFormat="1" applyFont="1" applyFill="1" applyBorder="1" applyAlignment="1">
      <alignment horizontal="center"/>
    </xf>
    <xf numFmtId="0" fontId="64" fillId="0" borderId="41" xfId="49" applyNumberFormat="1" applyFont="1" applyFill="1" applyBorder="1" applyAlignment="1">
      <alignment horizontal="center"/>
    </xf>
    <xf numFmtId="0" fontId="69" fillId="0" borderId="41" xfId="49" applyNumberFormat="1" applyFont="1" applyFill="1" applyBorder="1" applyAlignment="1">
      <alignment horizontal="centerContinuous" vertical="center"/>
    </xf>
    <xf numFmtId="0" fontId="70" fillId="0" borderId="41" xfId="49" applyNumberFormat="1" applyFont="1" applyFill="1" applyBorder="1" applyAlignment="1">
      <alignment horizontal="centerContinuous" vertical="center" wrapText="1"/>
    </xf>
    <xf numFmtId="0" fontId="69" fillId="0" borderId="40" xfId="49" applyNumberFormat="1" applyFont="1" applyFill="1" applyBorder="1" applyAlignment="1">
      <alignment horizontal="right" vertical="center"/>
    </xf>
    <xf numFmtId="0" fontId="71" fillId="43" borderId="41" xfId="49" applyNumberFormat="1" applyFont="1" applyFill="1" applyBorder="1" applyAlignment="1">
      <alignment horizontal="center" vertical="center"/>
    </xf>
    <xf numFmtId="0" fontId="72" fillId="0" borderId="41" xfId="49" applyNumberFormat="1" applyFont="1" applyFill="1" applyBorder="1" applyAlignment="1">
      <alignment horizontal="centerContinuous" vertical="center" wrapText="1"/>
    </xf>
    <xf numFmtId="0" fontId="73" fillId="0" borderId="41" xfId="49" applyNumberFormat="1" applyFont="1" applyFill="1" applyBorder="1" applyAlignment="1">
      <alignment horizontal="centerContinuous" vertical="center"/>
    </xf>
    <xf numFmtId="0" fontId="74" fillId="43" borderId="41" xfId="49" applyNumberFormat="1" applyFont="1" applyFill="1" applyBorder="1" applyAlignment="1">
      <alignment horizontal="center" vertical="center"/>
    </xf>
    <xf numFmtId="0" fontId="62" fillId="0" borderId="0" xfId="49" applyNumberFormat="1" applyFont="1" applyFill="1" applyBorder="1" applyAlignment="1">
      <alignment horizontal="center" vertical="center"/>
    </xf>
    <xf numFmtId="0" fontId="62" fillId="44" borderId="32" xfId="0" applyFont="1" applyFill="1" applyBorder="1" applyAlignment="1">
      <alignment vertical="center"/>
    </xf>
    <xf numFmtId="0" fontId="67" fillId="0" borderId="45" xfId="49" applyNumberFormat="1" applyFont="1" applyFill="1" applyBorder="1" applyAlignment="1">
      <alignment horizontal="centerContinuous" vertical="center" wrapText="1"/>
    </xf>
    <xf numFmtId="0" fontId="73" fillId="28" borderId="41" xfId="49" applyNumberFormat="1" applyFont="1" applyFill="1" applyBorder="1" applyAlignment="1">
      <alignment horizontal="centerContinuous" vertical="center" wrapText="1"/>
    </xf>
    <xf numFmtId="0" fontId="73" fillId="28" borderId="42" xfId="49" applyNumberFormat="1" applyFont="1" applyFill="1" applyBorder="1" applyAlignment="1">
      <alignment horizontal="centerContinuous" vertical="center" wrapText="1"/>
    </xf>
    <xf numFmtId="0" fontId="75" fillId="45" borderId="43" xfId="0" applyFont="1" applyFill="1" applyBorder="1" applyAlignment="1">
      <alignment horizontal="center" vertical="center"/>
    </xf>
    <xf numFmtId="0" fontId="64" fillId="0" borderId="43" xfId="0" applyFont="1" applyBorder="1" applyAlignment="1">
      <alignment horizontal="center" vertical="center"/>
    </xf>
    <xf numFmtId="0" fontId="70" fillId="0" borderId="43" xfId="49" applyNumberFormat="1" applyFont="1" applyFill="1" applyBorder="1" applyAlignment="1">
      <alignment horizontal="centerContinuous" vertical="center" wrapText="1"/>
    </xf>
    <xf numFmtId="0" fontId="76" fillId="28" borderId="43" xfId="49" applyNumberFormat="1" applyFont="1" applyFill="1" applyBorder="1" applyAlignment="1">
      <alignment horizontal="right" vertical="center"/>
    </xf>
    <xf numFmtId="0" fontId="77" fillId="43" borderId="43" xfId="49" applyNumberFormat="1" applyFont="1" applyFill="1" applyBorder="1" applyAlignment="1">
      <alignment horizontal="centerContinuous" vertical="center" wrapText="1"/>
    </xf>
    <xf numFmtId="0" fontId="76" fillId="0" borderId="43" xfId="49" applyNumberFormat="1" applyFont="1" applyFill="1" applyBorder="1" applyAlignment="1">
      <alignment horizontal="centerContinuous" vertical="center" wrapText="1"/>
    </xf>
    <xf numFmtId="0" fontId="78" fillId="0" borderId="43" xfId="49" applyNumberFormat="1" applyFont="1" applyFill="1" applyBorder="1" applyAlignment="1">
      <alignment horizontal="centerContinuous" vertical="center" wrapText="1"/>
    </xf>
    <xf numFmtId="175" fontId="79" fillId="0" borderId="46" xfId="0" applyNumberFormat="1" applyFont="1" applyBorder="1" applyAlignment="1">
      <alignment horizontal="centerContinuous" vertical="center" wrapText="1"/>
    </xf>
    <xf numFmtId="0" fontId="73" fillId="28" borderId="43" xfId="49" applyNumberFormat="1" applyFont="1" applyFill="1" applyBorder="1" applyAlignment="1">
      <alignment horizontal="centerContinuous" vertical="center" wrapText="1"/>
    </xf>
    <xf numFmtId="0" fontId="73" fillId="28" borderId="44" xfId="49" applyNumberFormat="1" applyFont="1" applyFill="1" applyBorder="1" applyAlignment="1">
      <alignment horizontal="centerContinuous" vertical="center" wrapText="1"/>
    </xf>
    <xf numFmtId="0" fontId="80" fillId="0" borderId="47" xfId="49" applyFont="1" applyFill="1" applyBorder="1" applyAlignment="1">
      <alignment horizontal="centerContinuous" vertical="center" wrapText="1"/>
    </xf>
    <xf numFmtId="0" fontId="80" fillId="0" borderId="0" xfId="49" applyFont="1" applyFill="1" applyBorder="1" applyAlignment="1">
      <alignment horizontal="centerContinuous" vertical="center" wrapText="1"/>
    </xf>
    <xf numFmtId="0" fontId="81" fillId="0" borderId="0" xfId="49" applyFont="1" applyFill="1" applyBorder="1" applyAlignment="1">
      <alignment horizontal="centerContinuous" vertical="center" wrapText="1"/>
    </xf>
    <xf numFmtId="0" fontId="62" fillId="0" borderId="48" xfId="49" applyFont="1" applyFill="1" applyBorder="1" applyAlignment="1">
      <alignment horizontal="center" vertical="center" wrapText="1"/>
    </xf>
    <xf numFmtId="0" fontId="80" fillId="0" borderId="0" xfId="49" applyFont="1" applyFill="1" applyBorder="1" applyAlignment="1">
      <alignment horizontal="centerContinuous" vertical="center"/>
    </xf>
    <xf numFmtId="0" fontId="62" fillId="0" borderId="0" xfId="49" applyFont="1" applyFill="1" applyBorder="1" applyAlignment="1">
      <alignment horizontal="centerContinuous" vertical="center"/>
    </xf>
    <xf numFmtId="0" fontId="62" fillId="0" borderId="0" xfId="49" applyFont="1" applyFill="1" applyBorder="1" applyAlignment="1">
      <alignment horizontal="centerContinuous" vertical="center" wrapText="1"/>
    </xf>
    <xf numFmtId="0" fontId="82" fillId="46" borderId="43" xfId="49" applyFont="1" applyFill="1" applyBorder="1" applyAlignment="1">
      <alignment horizontal="centerContinuous" vertical="center" wrapText="1"/>
    </xf>
    <xf numFmtId="14" fontId="62" fillId="0" borderId="0" xfId="49" applyNumberFormat="1" applyFont="1" applyFill="1" applyBorder="1" applyAlignment="1">
      <alignment horizontal="centerContinuous" vertical="center"/>
    </xf>
    <xf numFmtId="0" fontId="62" fillId="0" borderId="49" xfId="49" applyFont="1" applyFill="1" applyBorder="1" applyAlignment="1">
      <alignment horizontal="centerContinuous" vertical="center" wrapText="1"/>
    </xf>
    <xf numFmtId="174" fontId="67" fillId="0" borderId="50" xfId="0" applyNumberFormat="1" applyFont="1" applyFill="1" applyBorder="1" applyAlignment="1" applyProtection="1">
      <alignment horizontal="center" vertical="center"/>
    </xf>
    <xf numFmtId="174" fontId="62" fillId="0" borderId="51" xfId="0" applyNumberFormat="1" applyFont="1" applyFill="1" applyBorder="1" applyAlignment="1" applyProtection="1">
      <alignment horizontal="center" vertical="center"/>
    </xf>
    <xf numFmtId="174" fontId="64" fillId="0" borderId="52" xfId="0" applyNumberFormat="1" applyFont="1" applyFill="1" applyBorder="1" applyAlignment="1" applyProtection="1">
      <alignment horizontal="center" vertical="center"/>
    </xf>
    <xf numFmtId="0" fontId="64" fillId="0" borderId="53" xfId="0" applyFont="1" applyBorder="1" applyAlignment="1">
      <alignment horizontal="center" vertical="center"/>
    </xf>
    <xf numFmtId="177" fontId="62" fillId="0" borderId="54" xfId="0" applyNumberFormat="1" applyFont="1" applyFill="1" applyBorder="1" applyAlignment="1" applyProtection="1">
      <alignment horizontal="center" vertical="center"/>
      <protection locked="0"/>
    </xf>
    <xf numFmtId="174" fontId="83" fillId="0" borderId="52" xfId="0" applyNumberFormat="1" applyFont="1" applyFill="1" applyBorder="1" applyAlignment="1" applyProtection="1">
      <alignment horizontal="center" vertical="center"/>
    </xf>
    <xf numFmtId="174" fontId="62" fillId="0" borderId="55" xfId="0" applyNumberFormat="1" applyFont="1" applyFill="1" applyBorder="1" applyAlignment="1" applyProtection="1">
      <alignment horizontal="center" vertical="center"/>
    </xf>
    <xf numFmtId="1" fontId="84" fillId="0" borderId="0" xfId="0" applyNumberFormat="1" applyFont="1" applyFill="1" applyBorder="1" applyAlignment="1" applyProtection="1">
      <alignment horizontal="center" vertical="center"/>
    </xf>
    <xf numFmtId="176" fontId="62" fillId="0" borderId="22" xfId="0" applyNumberFormat="1" applyFont="1" applyFill="1" applyBorder="1" applyAlignment="1" applyProtection="1">
      <alignment horizontal="center" vertical="center"/>
    </xf>
    <xf numFmtId="168" fontId="62" fillId="0" borderId="22" xfId="0" applyNumberFormat="1" applyFont="1" applyBorder="1" applyAlignment="1">
      <alignment vertical="center"/>
    </xf>
    <xf numFmtId="168" fontId="62" fillId="0" borderId="56" xfId="0" applyNumberFormat="1" applyFont="1" applyBorder="1" applyAlignment="1">
      <alignment vertical="center"/>
    </xf>
    <xf numFmtId="173" fontId="64" fillId="0" borderId="47" xfId="49" applyNumberFormat="1" applyFont="1" applyFill="1" applyBorder="1" applyAlignment="1">
      <alignment horizontal="center" vertical="center"/>
    </xf>
    <xf numFmtId="174" fontId="85" fillId="43" borderId="0" xfId="49" applyNumberFormat="1" applyFont="1" applyFill="1" applyBorder="1" applyAlignment="1">
      <alignment horizontal="center" vertical="center"/>
    </xf>
    <xf numFmtId="0" fontId="85" fillId="43" borderId="0" xfId="0" applyFont="1" applyFill="1" applyBorder="1" applyAlignment="1">
      <alignment horizontal="center" vertical="center"/>
    </xf>
    <xf numFmtId="178" fontId="86" fillId="43" borderId="0" xfId="0" applyNumberFormat="1" applyFont="1" applyFill="1" applyBorder="1" applyAlignment="1" applyProtection="1">
      <alignment horizontal="center" vertical="center"/>
      <protection locked="0"/>
    </xf>
    <xf numFmtId="174" fontId="76" fillId="0" borderId="57" xfId="0" applyNumberFormat="1" applyFont="1" applyFill="1" applyBorder="1" applyAlignment="1" applyProtection="1">
      <alignment horizontal="center" vertical="center"/>
    </xf>
    <xf numFmtId="2" fontId="66" fillId="0" borderId="58" xfId="0" applyNumberFormat="1" applyFont="1" applyFill="1" applyBorder="1" applyAlignment="1">
      <alignment horizontal="right" vertical="center"/>
    </xf>
    <xf numFmtId="1" fontId="87" fillId="0" borderId="0" xfId="0" applyNumberFormat="1" applyFont="1" applyFill="1" applyBorder="1" applyAlignment="1">
      <alignment horizontal="center" vertical="center"/>
    </xf>
    <xf numFmtId="0" fontId="62" fillId="44" borderId="36" xfId="0" applyFont="1" applyFill="1" applyBorder="1" applyAlignment="1">
      <alignment vertical="center"/>
    </xf>
    <xf numFmtId="176" fontId="88" fillId="0" borderId="0" xfId="49" applyNumberFormat="1" applyFont="1" applyFill="1" applyBorder="1" applyAlignment="1">
      <alignment horizontal="right" vertical="center"/>
    </xf>
    <xf numFmtId="168" fontId="65" fillId="0" borderId="49" xfId="0" applyNumberFormat="1" applyFont="1" applyFill="1" applyBorder="1" applyAlignment="1">
      <alignment vertical="center"/>
    </xf>
    <xf numFmtId="1" fontId="87" fillId="0" borderId="57" xfId="0" applyNumberFormat="1" applyFont="1" applyFill="1" applyBorder="1" applyAlignment="1">
      <alignment horizontal="center" vertical="center"/>
    </xf>
    <xf numFmtId="0" fontId="62" fillId="42" borderId="0" xfId="0" applyFont="1" applyFill="1" applyBorder="1" applyAlignment="1">
      <alignment vertical="center"/>
    </xf>
    <xf numFmtId="176" fontId="88" fillId="0" borderId="59" xfId="49" applyNumberFormat="1" applyFont="1" applyFill="1" applyBorder="1" applyAlignment="1">
      <alignment horizontal="right" vertical="center"/>
    </xf>
    <xf numFmtId="173" fontId="64" fillId="44" borderId="60" xfId="49" applyNumberFormat="1" applyFont="1" applyFill="1" applyBorder="1" applyAlignment="1">
      <alignment horizontal="center" vertical="center"/>
    </xf>
    <xf numFmtId="173" fontId="64" fillId="44" borderId="43" xfId="49" applyNumberFormat="1" applyFont="1" applyFill="1" applyBorder="1" applyAlignment="1">
      <alignment horizontal="center" vertical="center"/>
    </xf>
    <xf numFmtId="173" fontId="90" fillId="44" borderId="61" xfId="49" applyNumberFormat="1" applyFont="1" applyFill="1" applyBorder="1" applyAlignment="1">
      <alignment horizontal="center" vertical="center"/>
    </xf>
    <xf numFmtId="0" fontId="78" fillId="44" borderId="61" xfId="49" applyNumberFormat="1" applyFont="1" applyFill="1" applyBorder="1" applyAlignment="1">
      <alignment horizontal="center" vertical="center"/>
    </xf>
    <xf numFmtId="0" fontId="78" fillId="44" borderId="61" xfId="0" applyFont="1" applyFill="1" applyBorder="1" applyAlignment="1">
      <alignment horizontal="center" vertical="center"/>
    </xf>
    <xf numFmtId="178" fontId="91" fillId="44" borderId="61" xfId="0" applyNumberFormat="1" applyFont="1" applyFill="1" applyBorder="1" applyAlignment="1" applyProtection="1">
      <alignment horizontal="center" vertical="center"/>
      <protection locked="0"/>
    </xf>
    <xf numFmtId="174" fontId="92" fillId="44" borderId="61" xfId="49" applyNumberFormat="1" applyFont="1" applyFill="1" applyBorder="1" applyAlignment="1">
      <alignment horizontal="center" vertical="center"/>
    </xf>
    <xf numFmtId="174" fontId="92" fillId="44" borderId="61" xfId="0" applyNumberFormat="1" applyFont="1" applyFill="1" applyBorder="1" applyAlignment="1" applyProtection="1">
      <alignment horizontal="center" vertical="center"/>
    </xf>
    <xf numFmtId="2" fontId="93" fillId="44" borderId="61" xfId="0" applyNumberFormat="1" applyFont="1" applyFill="1" applyBorder="1" applyAlignment="1">
      <alignment horizontal="center" vertical="center"/>
    </xf>
    <xf numFmtId="2" fontId="94" fillId="44" borderId="61" xfId="0" applyNumberFormat="1" applyFont="1" applyFill="1" applyBorder="1" applyAlignment="1">
      <alignment horizontal="center" vertical="center"/>
    </xf>
    <xf numFmtId="0" fontId="78" fillId="44" borderId="61" xfId="0" applyFont="1" applyFill="1" applyBorder="1" applyAlignment="1">
      <alignment vertical="center"/>
    </xf>
    <xf numFmtId="176" fontId="95" fillId="44" borderId="61" xfId="49" applyNumberFormat="1" applyFont="1" applyFill="1" applyBorder="1" applyAlignment="1">
      <alignment horizontal="center" vertical="center"/>
    </xf>
    <xf numFmtId="168" fontId="90" fillId="44" borderId="61" xfId="0" applyNumberFormat="1" applyFont="1" applyFill="1" applyBorder="1" applyAlignment="1">
      <alignment vertical="center"/>
    </xf>
    <xf numFmtId="168" fontId="78" fillId="44" borderId="62" xfId="0" applyNumberFormat="1" applyFont="1" applyFill="1" applyBorder="1" applyAlignment="1">
      <alignment vertical="center"/>
    </xf>
    <xf numFmtId="0" fontId="62" fillId="0" borderId="0" xfId="0" applyFont="1" applyFill="1" applyAlignment="1">
      <alignment horizontal="center" vertical="center"/>
    </xf>
    <xf numFmtId="2" fontId="62" fillId="0" borderId="0" xfId="0" applyNumberFormat="1" applyFont="1" applyFill="1" applyBorder="1" applyAlignment="1">
      <alignment horizontal="center" vertical="center"/>
    </xf>
    <xf numFmtId="0" fontId="96" fillId="0" borderId="0" xfId="0" applyFont="1"/>
    <xf numFmtId="0" fontId="97" fillId="0" borderId="0" xfId="49" applyFont="1" applyFill="1" applyBorder="1" applyAlignment="1">
      <alignment horizontal="centerContinuous" vertical="center" wrapText="1"/>
    </xf>
    <xf numFmtId="1" fontId="28" fillId="25" borderId="25" xfId="48" applyNumberFormat="1" applyFont="1" applyFill="1" applyBorder="1" applyAlignment="1" applyProtection="1">
      <alignment horizontal="center" vertical="center" wrapText="1"/>
      <protection locked="0"/>
    </xf>
    <xf numFmtId="0" fontId="85" fillId="43" borderId="0" xfId="0" applyFont="1" applyFill="1" applyBorder="1" applyAlignment="1">
      <alignment horizontal="right" vertical="center" wrapText="1"/>
    </xf>
    <xf numFmtId="0" fontId="11" fillId="47" borderId="41" xfId="0" applyFont="1" applyFill="1" applyBorder="1" applyAlignment="1">
      <alignment horizontal="right" vertical="center"/>
    </xf>
    <xf numFmtId="0" fontId="98" fillId="0" borderId="63" xfId="0" applyFont="1" applyFill="1" applyBorder="1" applyAlignment="1">
      <alignment horizontal="centerContinuous" vertical="center" wrapText="1"/>
    </xf>
    <xf numFmtId="0" fontId="66" fillId="42" borderId="40" xfId="0" applyFont="1" applyFill="1" applyBorder="1" applyAlignment="1">
      <alignment horizontal="left" vertical="center"/>
    </xf>
    <xf numFmtId="0" fontId="52" fillId="0" borderId="0" xfId="54" applyFont="1" applyAlignment="1">
      <alignment vertical="top"/>
    </xf>
    <xf numFmtId="0" fontId="44" fillId="0" borderId="0" xfId="54" applyFont="1" applyAlignment="1">
      <alignment vertical="top"/>
    </xf>
    <xf numFmtId="0" fontId="52" fillId="0" borderId="0" xfId="54" applyFont="1" applyAlignment="1">
      <alignment vertical="center"/>
    </xf>
    <xf numFmtId="0" fontId="5" fillId="28" borderId="0" xfId="51" applyFill="1" applyAlignment="1">
      <alignment vertical="center"/>
    </xf>
    <xf numFmtId="0" fontId="20" fillId="28" borderId="0" xfId="35" applyFill="1" applyAlignment="1" applyProtection="1">
      <alignment horizontal="left" vertical="center"/>
    </xf>
    <xf numFmtId="0" fontId="20" fillId="28" borderId="0" xfId="35" applyFill="1" applyAlignment="1" applyProtection="1">
      <alignment vertical="center"/>
    </xf>
    <xf numFmtId="0" fontId="121" fillId="28" borderId="0" xfId="54" applyFont="1" applyFill="1" applyBorder="1" applyAlignment="1">
      <alignment horizontal="center" vertical="top" wrapText="1"/>
    </xf>
    <xf numFmtId="2" fontId="54" fillId="43" borderId="32" xfId="52" applyNumberFormat="1" applyFont="1" applyFill="1" applyBorder="1" applyAlignment="1" applyProtection="1">
      <alignment horizontal="center" vertical="center" wrapText="1"/>
      <protection locked="0"/>
    </xf>
    <xf numFmtId="0" fontId="54" fillId="43" borderId="32" xfId="52" applyFont="1" applyFill="1" applyBorder="1" applyAlignment="1" applyProtection="1">
      <alignment horizontal="center" vertical="center" wrapText="1"/>
      <protection locked="0"/>
    </xf>
    <xf numFmtId="2" fontId="53" fillId="43" borderId="32" xfId="52" applyNumberFormat="1" applyFont="1" applyFill="1" applyBorder="1" applyAlignment="1" applyProtection="1">
      <alignment horizontal="center" vertical="center" wrapText="1"/>
      <protection locked="0"/>
    </xf>
    <xf numFmtId="2" fontId="42" fillId="30" borderId="31" xfId="52" applyNumberFormat="1" applyFont="1" applyFill="1" applyBorder="1" applyAlignment="1" applyProtection="1">
      <alignment horizontal="center" vertical="center" wrapText="1"/>
      <protection locked="0"/>
    </xf>
    <xf numFmtId="177" fontId="55" fillId="30" borderId="32" xfId="0" applyNumberFormat="1" applyFont="1" applyFill="1" applyBorder="1" applyAlignment="1">
      <alignment horizontal="center" vertical="center"/>
    </xf>
    <xf numFmtId="2" fontId="42" fillId="30" borderId="25" xfId="52" applyNumberFormat="1" applyFont="1" applyFill="1" applyBorder="1" applyAlignment="1" applyProtection="1">
      <alignment horizontal="center" vertical="center" wrapText="1"/>
      <protection locked="0"/>
    </xf>
    <xf numFmtId="2" fontId="31" fillId="43" borderId="13" xfId="52" applyNumberFormat="1" applyFont="1" applyFill="1" applyBorder="1" applyAlignment="1" applyProtection="1">
      <alignment horizontal="centerContinuous" vertical="center"/>
      <protection locked="0"/>
    </xf>
    <xf numFmtId="2" fontId="31" fillId="43" borderId="14" xfId="52" applyNumberFormat="1" applyFont="1" applyFill="1" applyBorder="1" applyAlignment="1" applyProtection="1">
      <alignment horizontal="centerContinuous" vertical="center"/>
      <protection locked="0"/>
    </xf>
    <xf numFmtId="1" fontId="16" fillId="0" borderId="15" xfId="52" applyNumberFormat="1" applyFont="1" applyFill="1" applyBorder="1" applyAlignment="1" applyProtection="1">
      <alignment horizontal="center" vertical="center" wrapText="1"/>
      <protection locked="0"/>
    </xf>
    <xf numFmtId="0" fontId="46" fillId="0" borderId="15" xfId="52" applyFont="1" applyFill="1" applyBorder="1" applyAlignment="1" applyProtection="1">
      <alignment horizontal="center" vertical="center" wrapText="1"/>
      <protection locked="0"/>
    </xf>
    <xf numFmtId="0" fontId="122" fillId="0" borderId="15" xfId="52" applyFont="1" applyFill="1" applyBorder="1" applyAlignment="1" applyProtection="1">
      <alignment horizontal="center" vertical="center" wrapText="1"/>
      <protection locked="0"/>
    </xf>
    <xf numFmtId="166" fontId="123" fillId="30" borderId="38" xfId="52" applyNumberFormat="1" applyFont="1" applyFill="1" applyBorder="1" applyAlignment="1" applyProtection="1">
      <alignment horizontal="center" vertical="center" wrapText="1"/>
      <protection locked="0"/>
    </xf>
    <xf numFmtId="165" fontId="60" fillId="43" borderId="17" xfId="52" applyNumberFormat="1" applyFont="1" applyFill="1" applyBorder="1" applyAlignment="1" applyProtection="1">
      <alignment horizontal="left" vertical="center" wrapText="1"/>
      <protection locked="0"/>
    </xf>
    <xf numFmtId="177" fontId="52" fillId="48" borderId="0" xfId="0" applyNumberFormat="1" applyFont="1" applyFill="1" applyBorder="1" applyAlignment="1">
      <alignment horizontal="center" vertical="center" wrapText="1"/>
    </xf>
    <xf numFmtId="1" fontId="22" fillId="0" borderId="15" xfId="52" applyNumberFormat="1" applyFont="1" applyFill="1" applyBorder="1" applyAlignment="1" applyProtection="1">
      <alignment horizontal="center" vertical="center" wrapText="1"/>
      <protection locked="0"/>
    </xf>
    <xf numFmtId="0" fontId="40" fillId="0" borderId="39" xfId="52" applyFont="1" applyBorder="1" applyAlignment="1" applyProtection="1">
      <alignment horizontal="center" vertical="center" wrapText="1"/>
      <protection locked="0"/>
    </xf>
    <xf numFmtId="166" fontId="22" fillId="0" borderId="15" xfId="52" applyNumberFormat="1" applyFont="1" applyFill="1" applyBorder="1" applyAlignment="1" applyProtection="1">
      <alignment horizontal="center" vertical="center" wrapText="1"/>
      <protection locked="0"/>
    </xf>
    <xf numFmtId="167" fontId="26" fillId="27" borderId="38" xfId="52" applyNumberFormat="1" applyFont="1" applyFill="1" applyBorder="1" applyAlignment="1">
      <alignment horizontal="center" vertical="center" wrapText="1"/>
    </xf>
    <xf numFmtId="0" fontId="85" fillId="30" borderId="0" xfId="0" applyFont="1" applyFill="1" applyBorder="1" applyAlignment="1">
      <alignment horizontal="left" vertical="center"/>
    </xf>
    <xf numFmtId="0" fontId="50" fillId="30" borderId="0" xfId="54" applyFont="1" applyFill="1" applyBorder="1" applyAlignment="1">
      <alignment horizontal="center" vertical="center" wrapText="1"/>
    </xf>
    <xf numFmtId="0" fontId="76" fillId="42" borderId="63" xfId="49" applyFont="1" applyFill="1" applyBorder="1" applyAlignment="1">
      <alignment horizontal="left" vertical="center"/>
    </xf>
    <xf numFmtId="0" fontId="126" fillId="42" borderId="0" xfId="31" applyFont="1" applyFill="1" applyBorder="1" applyAlignment="1" applyProtection="1">
      <alignment horizontal="left" vertical="center"/>
    </xf>
    <xf numFmtId="0" fontId="75" fillId="42" borderId="0" xfId="49" applyFont="1" applyFill="1" applyBorder="1" applyAlignment="1">
      <alignment horizontal="right" vertical="center"/>
    </xf>
    <xf numFmtId="0" fontId="22" fillId="28" borderId="65" xfId="52" applyNumberFormat="1" applyFont="1" applyFill="1" applyBorder="1" applyAlignment="1" applyProtection="1">
      <alignment horizontal="center" vertical="center"/>
      <protection locked="0"/>
    </xf>
    <xf numFmtId="0" fontId="39" fillId="28" borderId="0" xfId="52" applyNumberFormat="1" applyFont="1" applyFill="1" applyBorder="1" applyAlignment="1" applyProtection="1">
      <alignment horizontal="right" vertical="center"/>
    </xf>
    <xf numFmtId="167" fontId="21" fillId="27" borderId="28" xfId="52" applyNumberFormat="1" applyFont="1" applyFill="1" applyBorder="1" applyAlignment="1">
      <alignment horizontal="centerContinuous" vertical="center" wrapText="1"/>
    </xf>
    <xf numFmtId="180" fontId="133" fillId="28" borderId="66" xfId="52" applyNumberFormat="1" applyFont="1" applyFill="1" applyBorder="1" applyAlignment="1" applyProtection="1">
      <alignment horizontal="center" vertical="center"/>
      <protection locked="0"/>
    </xf>
    <xf numFmtId="0" fontId="134" fillId="28" borderId="0" xfId="52" applyNumberFormat="1" applyFont="1" applyFill="1" applyBorder="1" applyAlignment="1" applyProtection="1">
      <alignment horizontal="right" vertical="center"/>
    </xf>
    <xf numFmtId="180" fontId="135" fillId="28" borderId="66" xfId="52" applyNumberFormat="1" applyFont="1" applyFill="1" applyBorder="1" applyAlignment="1" applyProtection="1">
      <alignment horizontal="center" vertical="center"/>
      <protection locked="0"/>
    </xf>
    <xf numFmtId="0" fontId="136" fillId="28" borderId="0" xfId="52" applyNumberFormat="1" applyFont="1" applyFill="1" applyBorder="1" applyAlignment="1" applyProtection="1">
      <alignment horizontal="right" vertical="center"/>
    </xf>
    <xf numFmtId="180" fontId="29" fillId="28" borderId="66" xfId="52" applyNumberFormat="1" applyFont="1" applyFill="1" applyBorder="1" applyAlignment="1" applyProtection="1">
      <alignment horizontal="center" vertical="center"/>
      <protection locked="0"/>
    </xf>
    <xf numFmtId="0" fontId="137" fillId="28" borderId="0" xfId="52" applyNumberFormat="1" applyFont="1" applyFill="1" applyBorder="1" applyAlignment="1" applyProtection="1">
      <alignment horizontal="right" vertical="center"/>
    </xf>
    <xf numFmtId="0" fontId="138" fillId="28" borderId="0" xfId="52" applyNumberFormat="1" applyFont="1" applyFill="1" applyBorder="1" applyAlignment="1" applyProtection="1">
      <alignment horizontal="right" vertical="center"/>
    </xf>
    <xf numFmtId="180" fontId="139" fillId="28" borderId="66" xfId="52" applyNumberFormat="1" applyFont="1" applyFill="1" applyBorder="1" applyAlignment="1" applyProtection="1">
      <alignment horizontal="center" vertical="center"/>
      <protection locked="0"/>
    </xf>
    <xf numFmtId="0" fontId="140" fillId="28" borderId="12" xfId="52" applyNumberFormat="1" applyFont="1" applyFill="1" applyBorder="1" applyAlignment="1" applyProtection="1">
      <alignment horizontal="right" vertical="center"/>
    </xf>
    <xf numFmtId="0" fontId="22" fillId="28" borderId="0" xfId="52" applyNumberFormat="1" applyFont="1" applyFill="1" applyBorder="1" applyAlignment="1" applyProtection="1">
      <alignment horizontal="center" vertical="center"/>
      <protection locked="0"/>
    </xf>
    <xf numFmtId="181" fontId="18" fillId="28" borderId="14" xfId="52" applyNumberFormat="1" applyFont="1" applyFill="1" applyBorder="1" applyAlignment="1" applyProtection="1">
      <alignment horizontal="right" vertical="center"/>
    </xf>
    <xf numFmtId="181" fontId="30" fillId="28" borderId="14" xfId="52" applyNumberFormat="1" applyFont="1" applyFill="1" applyBorder="1" applyAlignment="1" applyProtection="1">
      <alignment horizontal="right" vertical="center"/>
    </xf>
    <xf numFmtId="167" fontId="141" fillId="27" borderId="35" xfId="52" applyNumberFormat="1" applyFont="1" applyFill="1" applyBorder="1" applyAlignment="1">
      <alignment horizontal="center" vertical="center" wrapText="1"/>
    </xf>
    <xf numFmtId="167" fontId="21" fillId="27" borderId="67" xfId="52" applyNumberFormat="1" applyFont="1" applyFill="1" applyBorder="1" applyAlignment="1">
      <alignment horizontal="centerContinuous" vertical="center" wrapText="1"/>
    </xf>
    <xf numFmtId="181" fontId="30" fillId="28" borderId="0" xfId="52" applyNumberFormat="1" applyFont="1" applyFill="1" applyBorder="1" applyAlignment="1" applyProtection="1">
      <alignment horizontal="right" vertical="center"/>
    </xf>
    <xf numFmtId="180" fontId="142" fillId="28" borderId="37" xfId="52" applyNumberFormat="1" applyFont="1" applyFill="1" applyBorder="1" applyAlignment="1" applyProtection="1">
      <alignment horizontal="center" vertical="center"/>
      <protection locked="0"/>
    </xf>
    <xf numFmtId="0" fontId="143" fillId="28" borderId="12" xfId="52" applyNumberFormat="1" applyFont="1" applyFill="1" applyBorder="1" applyAlignment="1" applyProtection="1">
      <alignment horizontal="right" vertical="center"/>
    </xf>
    <xf numFmtId="1" fontId="30" fillId="28" borderId="68" xfId="52" applyNumberFormat="1" applyFont="1" applyFill="1" applyBorder="1" applyAlignment="1" applyProtection="1">
      <alignment horizontal="center" vertical="center"/>
      <protection locked="0"/>
    </xf>
    <xf numFmtId="181" fontId="9" fillId="28" borderId="12" xfId="52" applyNumberFormat="1" applyFont="1" applyFill="1" applyBorder="1" applyAlignment="1" applyProtection="1">
      <alignment horizontal="right" vertical="center"/>
    </xf>
    <xf numFmtId="0" fontId="140" fillId="28" borderId="0" xfId="52" applyNumberFormat="1" applyFont="1" applyFill="1" applyBorder="1" applyAlignment="1" applyProtection="1">
      <alignment horizontal="right" vertical="center"/>
    </xf>
    <xf numFmtId="2" fontId="21" fillId="28" borderId="69" xfId="52" applyNumberFormat="1" applyFont="1" applyFill="1" applyBorder="1" applyAlignment="1" applyProtection="1">
      <alignment horizontal="center" vertical="center" wrapText="1"/>
      <protection locked="0"/>
    </xf>
    <xf numFmtId="2" fontId="21" fillId="28" borderId="32" xfId="52" applyNumberFormat="1" applyFont="1" applyFill="1" applyBorder="1" applyAlignment="1" applyProtection="1">
      <alignment horizontal="center" vertical="center" wrapText="1"/>
      <protection locked="0"/>
    </xf>
    <xf numFmtId="2" fontId="24" fillId="24" borderId="11" xfId="52" applyNumberFormat="1" applyFont="1" applyFill="1" applyBorder="1" applyAlignment="1">
      <alignment horizontal="center" vertical="center" wrapText="1"/>
    </xf>
    <xf numFmtId="1" fontId="30" fillId="28" borderId="37" xfId="52" applyNumberFormat="1" applyFont="1" applyFill="1" applyBorder="1" applyAlignment="1" applyProtection="1">
      <alignment horizontal="center" vertical="center"/>
      <protection locked="0"/>
    </xf>
    <xf numFmtId="0" fontId="0" fillId="0" borderId="64" xfId="0" applyBorder="1" applyProtection="1">
      <protection locked="0"/>
    </xf>
    <xf numFmtId="0" fontId="0" fillId="0" borderId="12" xfId="0" applyBorder="1" applyProtection="1">
      <protection locked="0"/>
    </xf>
    <xf numFmtId="0" fontId="0" fillId="0" borderId="13" xfId="0" applyBorder="1" applyProtection="1">
      <protection locked="0"/>
    </xf>
    <xf numFmtId="0" fontId="0" fillId="0" borderId="14" xfId="0" applyBorder="1" applyProtection="1">
      <protection locked="0"/>
    </xf>
    <xf numFmtId="180" fontId="139" fillId="28" borderId="70" xfId="52" applyNumberFormat="1" applyFont="1" applyFill="1" applyBorder="1" applyAlignment="1" applyProtection="1">
      <alignment horizontal="center" vertical="center"/>
      <protection locked="0"/>
    </xf>
    <xf numFmtId="0" fontId="0" fillId="0" borderId="71" xfId="0" applyBorder="1" applyProtection="1">
      <protection locked="0"/>
    </xf>
    <xf numFmtId="0" fontId="0" fillId="0" borderId="25" xfId="0" applyBorder="1" applyProtection="1">
      <protection locked="0"/>
    </xf>
    <xf numFmtId="9" fontId="9" fillId="28" borderId="25" xfId="52" applyNumberFormat="1" applyFont="1" applyFill="1" applyBorder="1" applyAlignment="1" applyProtection="1">
      <alignment horizontal="right" vertical="center"/>
      <protection locked="0"/>
    </xf>
    <xf numFmtId="1" fontId="132" fillId="45" borderId="66" xfId="52" applyNumberFormat="1" applyFont="1" applyFill="1" applyBorder="1" applyAlignment="1" applyProtection="1">
      <alignment horizontal="center" vertical="center"/>
      <protection locked="0"/>
    </xf>
    <xf numFmtId="167" fontId="21" fillId="27" borderId="72" xfId="52" applyNumberFormat="1" applyFont="1" applyFill="1" applyBorder="1" applyAlignment="1">
      <alignment horizontal="centerContinuous" vertical="center" wrapText="1"/>
    </xf>
    <xf numFmtId="167" fontId="21" fillId="27" borderId="10" xfId="52" applyNumberFormat="1" applyFont="1" applyFill="1" applyBorder="1" applyAlignment="1">
      <alignment horizontal="centerContinuous" vertical="center" wrapText="1"/>
    </xf>
    <xf numFmtId="167" fontId="21" fillId="27" borderId="73" xfId="52" applyNumberFormat="1" applyFont="1" applyFill="1" applyBorder="1" applyAlignment="1">
      <alignment horizontal="centerContinuous" vertical="center" wrapText="1"/>
    </xf>
    <xf numFmtId="0" fontId="25" fillId="0" borderId="74" xfId="52" applyFont="1" applyBorder="1" applyAlignment="1">
      <alignment horizontal="center" vertical="center"/>
    </xf>
    <xf numFmtId="180" fontId="139" fillId="28" borderId="65" xfId="52" applyNumberFormat="1" applyFont="1" applyFill="1" applyBorder="1" applyAlignment="1" applyProtection="1">
      <alignment horizontal="center" vertical="center"/>
      <protection locked="0"/>
    </xf>
    <xf numFmtId="167" fontId="21" fillId="27" borderId="75" xfId="52" applyNumberFormat="1" applyFont="1" applyFill="1" applyBorder="1" applyAlignment="1">
      <alignment horizontal="centerContinuous" vertical="center" wrapText="1"/>
    </xf>
    <xf numFmtId="2" fontId="144" fillId="0" borderId="76" xfId="52" applyNumberFormat="1" applyFont="1" applyFill="1" applyBorder="1" applyAlignment="1">
      <alignment vertical="center"/>
    </xf>
    <xf numFmtId="2" fontId="144" fillId="0" borderId="77" xfId="52" applyNumberFormat="1" applyFont="1" applyFill="1" applyBorder="1" applyAlignment="1">
      <alignment vertical="center"/>
    </xf>
    <xf numFmtId="2" fontId="144" fillId="0" borderId="78" xfId="52" applyNumberFormat="1" applyFont="1" applyFill="1" applyBorder="1" applyAlignment="1">
      <alignment vertical="center"/>
    </xf>
    <xf numFmtId="2" fontId="130" fillId="0" borderId="0" xfId="52" applyNumberFormat="1" applyFont="1" applyFill="1" applyBorder="1" applyAlignment="1">
      <alignment horizontal="left" vertical="center"/>
    </xf>
    <xf numFmtId="2" fontId="128" fillId="0" borderId="0" xfId="52" applyNumberFormat="1" applyFont="1" applyFill="1" applyBorder="1" applyAlignment="1">
      <alignment horizontal="left" vertical="center"/>
    </xf>
    <xf numFmtId="0" fontId="145" fillId="0" borderId="0" xfId="53" applyAlignment="1">
      <alignment vertical="center"/>
    </xf>
    <xf numFmtId="0" fontId="146" fillId="0" borderId="0" xfId="53" applyFont="1" applyAlignment="1">
      <alignment horizontal="center" vertical="center"/>
    </xf>
    <xf numFmtId="0" fontId="145" fillId="0" borderId="0" xfId="53" applyFill="1" applyAlignment="1">
      <alignment vertical="center"/>
    </xf>
    <xf numFmtId="0" fontId="148" fillId="0" borderId="0" xfId="53" applyFont="1" applyBorder="1" applyAlignment="1">
      <alignment horizontal="left" vertical="center"/>
    </xf>
    <xf numFmtId="0" fontId="149" fillId="0" borderId="0" xfId="53" applyFont="1" applyBorder="1" applyAlignment="1">
      <alignment horizontal="center" vertical="center"/>
    </xf>
    <xf numFmtId="0" fontId="145" fillId="0" borderId="0" xfId="53" applyBorder="1" applyAlignment="1">
      <alignment horizontal="center" vertical="center"/>
    </xf>
    <xf numFmtId="0" fontId="145" fillId="0" borderId="0" xfId="53" applyFill="1" applyAlignment="1">
      <alignment vertical="center" wrapText="1"/>
    </xf>
    <xf numFmtId="0" fontId="145" fillId="0" borderId="0" xfId="53" applyAlignment="1">
      <alignment vertical="center" wrapText="1"/>
    </xf>
    <xf numFmtId="0" fontId="145" fillId="0" borderId="0" xfId="53" applyAlignment="1">
      <alignment horizontal="center" vertical="center"/>
    </xf>
    <xf numFmtId="0" fontId="151" fillId="0" borderId="0" xfId="53" applyFont="1" applyAlignment="1">
      <alignment vertical="center"/>
    </xf>
    <xf numFmtId="0" fontId="151" fillId="0" borderId="0" xfId="53" applyFont="1" applyAlignment="1">
      <alignment horizontal="center" vertical="center"/>
    </xf>
    <xf numFmtId="0" fontId="151" fillId="0" borderId="0" xfId="53" applyFont="1" applyFill="1" applyAlignment="1">
      <alignment vertical="center"/>
    </xf>
    <xf numFmtId="0" fontId="151" fillId="0" borderId="0" xfId="0" applyFont="1" applyAlignment="1">
      <alignment vertical="center"/>
    </xf>
    <xf numFmtId="0" fontId="151" fillId="0" borderId="0" xfId="0" applyFont="1" applyFill="1" applyAlignment="1">
      <alignment vertical="center"/>
    </xf>
    <xf numFmtId="1" fontId="50" fillId="0" borderId="13" xfId="53" applyNumberFormat="1" applyFont="1" applyFill="1" applyBorder="1" applyAlignment="1" applyProtection="1">
      <alignment horizontal="center" vertical="center"/>
      <protection locked="0"/>
    </xf>
    <xf numFmtId="0" fontId="152" fillId="0" borderId="14" xfId="53" applyFont="1" applyFill="1" applyBorder="1" applyAlignment="1" applyProtection="1">
      <alignment horizontal="left" vertical="top"/>
      <protection locked="0"/>
    </xf>
    <xf numFmtId="0" fontId="145" fillId="0" borderId="14" xfId="53" applyFill="1" applyBorder="1" applyAlignment="1" applyProtection="1">
      <alignment horizontal="left" vertical="top" wrapText="1"/>
      <protection locked="0"/>
    </xf>
    <xf numFmtId="0" fontId="145" fillId="0" borderId="29" xfId="53" applyFill="1" applyBorder="1" applyAlignment="1" applyProtection="1">
      <alignment horizontal="left" vertical="top" wrapText="1"/>
      <protection locked="0"/>
    </xf>
    <xf numFmtId="0" fontId="145" fillId="0" borderId="14" xfId="53" applyBorder="1" applyAlignment="1">
      <alignment vertical="center"/>
    </xf>
    <xf numFmtId="0" fontId="145" fillId="0" borderId="29" xfId="53" applyBorder="1" applyAlignment="1">
      <alignment vertical="center"/>
    </xf>
    <xf numFmtId="1" fontId="153" fillId="43" borderId="13" xfId="53" quotePrefix="1" applyNumberFormat="1" applyFont="1" applyFill="1" applyBorder="1" applyAlignment="1" applyProtection="1">
      <alignment horizontal="center" vertical="center"/>
      <protection locked="0"/>
    </xf>
    <xf numFmtId="0" fontId="145" fillId="0" borderId="64" xfId="53" applyFill="1" applyBorder="1" applyAlignment="1" applyProtection="1">
      <alignment horizontal="left" vertical="top" wrapText="1"/>
      <protection locked="0"/>
    </xf>
    <xf numFmtId="0" fontId="154" fillId="0" borderId="12" xfId="53" applyFont="1" applyFill="1" applyBorder="1" applyAlignment="1" applyProtection="1">
      <alignment horizontal="left" vertical="center"/>
      <protection locked="0"/>
    </xf>
    <xf numFmtId="0" fontId="145" fillId="0" borderId="12" xfId="53" applyFill="1" applyBorder="1" applyAlignment="1" applyProtection="1">
      <alignment horizontal="left" vertical="top" wrapText="1"/>
      <protection locked="0"/>
    </xf>
    <xf numFmtId="0" fontId="145" fillId="0" borderId="30" xfId="53" applyFill="1" applyBorder="1" applyAlignment="1" applyProtection="1">
      <alignment horizontal="left" vertical="top"/>
      <protection locked="0"/>
    </xf>
    <xf numFmtId="0" fontId="155" fillId="0" borderId="64" xfId="53" applyFont="1" applyFill="1" applyBorder="1" applyAlignment="1" applyProtection="1">
      <alignment horizontal="center" vertical="top"/>
      <protection locked="0"/>
    </xf>
    <xf numFmtId="0" fontId="145" fillId="0" borderId="12" xfId="53" applyFill="1" applyBorder="1" applyAlignment="1" applyProtection="1">
      <alignment horizontal="left" vertical="top"/>
      <protection locked="0"/>
    </xf>
    <xf numFmtId="0" fontId="145" fillId="0" borderId="64" xfId="53" applyFill="1" applyBorder="1" applyAlignment="1" applyProtection="1">
      <alignment horizontal="left" vertical="top"/>
      <protection locked="0"/>
    </xf>
    <xf numFmtId="0" fontId="145" fillId="0" borderId="12" xfId="53" applyBorder="1" applyAlignment="1">
      <alignment vertical="center"/>
    </xf>
    <xf numFmtId="0" fontId="145" fillId="0" borderId="30" xfId="53" applyBorder="1" applyAlignment="1">
      <alignment vertical="center"/>
    </xf>
    <xf numFmtId="0" fontId="149" fillId="0" borderId="79" xfId="53" applyFont="1" applyBorder="1" applyAlignment="1">
      <alignment horizontal="left" vertical="center"/>
    </xf>
    <xf numFmtId="0" fontId="156" fillId="0" borderId="80" xfId="53" applyFont="1" applyBorder="1" applyAlignment="1">
      <alignment horizontal="center" vertical="center"/>
    </xf>
    <xf numFmtId="0" fontId="148" fillId="0" borderId="81" xfId="53" applyFont="1" applyBorder="1" applyAlignment="1">
      <alignment horizontal="center" vertical="center" wrapText="1"/>
    </xf>
    <xf numFmtId="0" fontId="148" fillId="0" borderId="82" xfId="53" applyFont="1" applyBorder="1" applyAlignment="1">
      <alignment horizontal="center" vertical="center" wrapText="1"/>
    </xf>
    <xf numFmtId="0" fontId="151" fillId="0" borderId="83" xfId="53" applyFont="1" applyBorder="1" applyAlignment="1">
      <alignment vertical="center"/>
    </xf>
    <xf numFmtId="168" fontId="151" fillId="0" borderId="29" xfId="53" applyNumberFormat="1" applyFont="1" applyBorder="1" applyAlignment="1" applyProtection="1">
      <alignment horizontal="center" vertical="center"/>
      <protection locked="0"/>
    </xf>
    <xf numFmtId="172" fontId="158" fillId="0" borderId="21" xfId="52" applyNumberFormat="1" applyFont="1" applyFill="1" applyBorder="1" applyAlignment="1">
      <alignment horizontal="center" vertical="center" wrapText="1"/>
    </xf>
    <xf numFmtId="172" fontId="159" fillId="0" borderId="21" xfId="52" applyNumberFormat="1" applyFont="1" applyFill="1" applyBorder="1" applyAlignment="1">
      <alignment horizontal="center" vertical="center" wrapText="1"/>
    </xf>
    <xf numFmtId="172" fontId="42" fillId="0" borderId="21" xfId="52" applyNumberFormat="1" applyFont="1" applyFill="1" applyBorder="1" applyAlignment="1">
      <alignment horizontal="center" vertical="center" wrapText="1"/>
    </xf>
    <xf numFmtId="172" fontId="160" fillId="0" borderId="21" xfId="52" applyNumberFormat="1" applyFont="1" applyFill="1" applyBorder="1" applyAlignment="1">
      <alignment horizontal="center" vertical="center" wrapText="1"/>
    </xf>
    <xf numFmtId="172" fontId="161" fillId="0" borderId="21" xfId="52" applyNumberFormat="1" applyFont="1" applyFill="1" applyBorder="1" applyAlignment="1">
      <alignment horizontal="center" vertical="center" wrapText="1"/>
    </xf>
    <xf numFmtId="0" fontId="151" fillId="0" borderId="84" xfId="53" applyFont="1" applyBorder="1" applyAlignment="1">
      <alignment vertical="center"/>
    </xf>
    <xf numFmtId="168" fontId="151" fillId="0" borderId="10" xfId="53" applyNumberFormat="1" applyFont="1" applyBorder="1" applyAlignment="1" applyProtection="1">
      <alignment horizontal="center" vertical="center"/>
      <protection locked="0"/>
    </xf>
    <xf numFmtId="167" fontId="22" fillId="27" borderId="10" xfId="52" applyNumberFormat="1" applyFont="1" applyFill="1" applyBorder="1" applyAlignment="1">
      <alignment horizontal="centerContinuous" vertical="center" wrapText="1"/>
    </xf>
    <xf numFmtId="0" fontId="148" fillId="25" borderId="85" xfId="53" applyFont="1" applyFill="1" applyBorder="1" applyAlignment="1">
      <alignment vertical="center"/>
    </xf>
    <xf numFmtId="168" fontId="151" fillId="25" borderId="86" xfId="53" applyNumberFormat="1" applyFont="1" applyFill="1" applyBorder="1" applyAlignment="1" applyProtection="1">
      <alignment horizontal="center" vertical="center"/>
      <protection locked="0"/>
    </xf>
    <xf numFmtId="1" fontId="157" fillId="25" borderId="86" xfId="53" applyNumberFormat="1" applyFont="1" applyFill="1" applyBorder="1" applyAlignment="1">
      <alignment horizontal="center" vertical="center"/>
    </xf>
    <xf numFmtId="172" fontId="25" fillId="0" borderId="13" xfId="52" applyNumberFormat="1" applyFont="1" applyFill="1" applyBorder="1" applyAlignment="1">
      <alignment horizontal="center" vertical="center" wrapText="1"/>
    </xf>
    <xf numFmtId="172" fontId="25" fillId="0" borderId="21" xfId="52" applyNumberFormat="1" applyFont="1" applyFill="1" applyBorder="1" applyAlignment="1">
      <alignment horizontal="center" vertical="center" wrapText="1"/>
    </xf>
    <xf numFmtId="1" fontId="50" fillId="28" borderId="13" xfId="52" applyNumberFormat="1" applyFont="1" applyFill="1" applyBorder="1" applyAlignment="1" applyProtection="1">
      <alignment horizontal="center" vertical="center" wrapText="1"/>
      <protection locked="0"/>
    </xf>
    <xf numFmtId="0" fontId="22" fillId="0" borderId="0" xfId="52" applyNumberFormat="1" applyFont="1" applyFill="1" applyBorder="1" applyAlignment="1">
      <alignment horizontal="center" vertical="center"/>
    </xf>
    <xf numFmtId="0" fontId="165" fillId="0" borderId="0" xfId="0" applyNumberFormat="1" applyFont="1" applyFill="1" applyBorder="1" applyProtection="1">
      <protection locked="0"/>
    </xf>
    <xf numFmtId="0" fontId="156" fillId="0" borderId="87" xfId="53" applyFont="1" applyBorder="1" applyAlignment="1">
      <alignment horizontal="center" vertical="center" wrapText="1"/>
    </xf>
    <xf numFmtId="0" fontId="11" fillId="0" borderId="88" xfId="53" applyFont="1" applyBorder="1" applyAlignment="1">
      <alignment horizontal="center" vertical="center"/>
    </xf>
    <xf numFmtId="0" fontId="156" fillId="0" borderId="89" xfId="53" applyFont="1" applyBorder="1" applyAlignment="1">
      <alignment horizontal="center" vertical="center" wrapText="1"/>
    </xf>
    <xf numFmtId="1" fontId="11" fillId="0" borderId="0" xfId="53" applyNumberFormat="1" applyFont="1" applyFill="1" applyBorder="1" applyAlignment="1" applyProtection="1">
      <alignment horizontal="center" vertical="center"/>
      <protection locked="0"/>
    </xf>
    <xf numFmtId="0" fontId="156" fillId="0" borderId="81" xfId="53" applyFont="1" applyBorder="1" applyAlignment="1">
      <alignment horizontal="center" vertical="center" wrapText="1"/>
    </xf>
    <xf numFmtId="0" fontId="156" fillId="0" borderId="82" xfId="53" applyFont="1" applyBorder="1" applyAlignment="1">
      <alignment horizontal="center" vertical="center" wrapText="1"/>
    </xf>
    <xf numFmtId="172" fontId="26" fillId="0" borderId="13" xfId="52" applyNumberFormat="1" applyFont="1" applyFill="1" applyBorder="1" applyAlignment="1">
      <alignment horizontal="center" vertical="center" wrapText="1"/>
    </xf>
    <xf numFmtId="172" fontId="26" fillId="0" borderId="21" xfId="52" applyNumberFormat="1" applyFont="1" applyFill="1" applyBorder="1" applyAlignment="1">
      <alignment horizontal="center" vertical="center" wrapText="1"/>
    </xf>
    <xf numFmtId="172" fontId="128" fillId="0" borderId="21" xfId="52" applyNumberFormat="1" applyFont="1" applyFill="1" applyBorder="1" applyAlignment="1">
      <alignment horizontal="center" vertical="center" wrapText="1"/>
    </xf>
    <xf numFmtId="172" fontId="129" fillId="0" borderId="21" xfId="52" applyNumberFormat="1" applyFont="1" applyFill="1" applyBorder="1" applyAlignment="1">
      <alignment horizontal="center" vertical="center" wrapText="1"/>
    </xf>
    <xf numFmtId="172" fontId="130" fillId="0" borderId="21" xfId="52" applyNumberFormat="1" applyFont="1" applyFill="1" applyBorder="1" applyAlignment="1">
      <alignment horizontal="center" vertical="center" wrapText="1"/>
    </xf>
    <xf numFmtId="172" fontId="171" fillId="0" borderId="21" xfId="52" applyNumberFormat="1" applyFont="1" applyFill="1" applyBorder="1" applyAlignment="1">
      <alignment horizontal="center" vertical="center" wrapText="1"/>
    </xf>
    <xf numFmtId="172" fontId="172" fillId="0" borderId="21" xfId="52" applyNumberFormat="1" applyFont="1" applyFill="1" applyBorder="1" applyAlignment="1">
      <alignment horizontal="center" vertical="center" wrapText="1"/>
    </xf>
    <xf numFmtId="167" fontId="26" fillId="27" borderId="10" xfId="52" applyNumberFormat="1" applyFont="1" applyFill="1" applyBorder="1" applyAlignment="1">
      <alignment horizontal="centerContinuous" vertical="center" wrapText="1"/>
    </xf>
    <xf numFmtId="2" fontId="162" fillId="0" borderId="83" xfId="53" applyNumberFormat="1" applyFont="1" applyBorder="1" applyAlignment="1">
      <alignment horizontal="right" vertical="center"/>
    </xf>
    <xf numFmtId="2" fontId="162" fillId="0" borderId="84" xfId="53" applyNumberFormat="1" applyFont="1" applyBorder="1" applyAlignment="1">
      <alignment horizontal="right" vertical="center"/>
    </xf>
    <xf numFmtId="167" fontId="21" fillId="27" borderId="14" xfId="52" applyNumberFormat="1" applyFont="1" applyFill="1" applyBorder="1" applyAlignment="1">
      <alignment horizontal="centerContinuous" vertical="center" wrapText="1"/>
    </xf>
    <xf numFmtId="167" fontId="21" fillId="27" borderId="0" xfId="52" applyNumberFormat="1" applyFont="1" applyFill="1" applyBorder="1" applyAlignment="1">
      <alignment horizontal="centerContinuous" vertical="center" wrapText="1"/>
    </xf>
    <xf numFmtId="0" fontId="151" fillId="25" borderId="86" xfId="53" applyFont="1" applyFill="1" applyBorder="1" applyAlignment="1">
      <alignment vertical="center"/>
    </xf>
    <xf numFmtId="0" fontId="156" fillId="0" borderId="16" xfId="53" applyFont="1" applyBorder="1" applyAlignment="1">
      <alignment horizontal="center" vertical="center" wrapText="1"/>
    </xf>
    <xf numFmtId="167" fontId="26" fillId="27" borderId="0" xfId="52" applyNumberFormat="1" applyFont="1" applyFill="1" applyBorder="1" applyAlignment="1">
      <alignment horizontal="centerContinuous" vertical="center" wrapText="1"/>
    </xf>
    <xf numFmtId="1" fontId="131" fillId="28" borderId="14" xfId="52" applyNumberFormat="1" applyFont="1" applyFill="1" applyBorder="1" applyAlignment="1">
      <alignment horizontal="center" vertical="center"/>
    </xf>
    <xf numFmtId="1" fontId="131" fillId="28" borderId="0" xfId="52" applyNumberFormat="1" applyFont="1" applyFill="1" applyBorder="1" applyAlignment="1">
      <alignment horizontal="center" vertical="center"/>
    </xf>
    <xf numFmtId="0" fontId="21" fillId="28" borderId="90" xfId="52" applyNumberFormat="1" applyFont="1" applyFill="1" applyBorder="1" applyAlignment="1">
      <alignment horizontal="center" vertical="center"/>
    </xf>
    <xf numFmtId="0" fontId="21" fillId="28" borderId="91" xfId="52" applyNumberFormat="1" applyFont="1" applyFill="1" applyBorder="1" applyAlignment="1">
      <alignment horizontal="center" vertical="center"/>
    </xf>
    <xf numFmtId="0" fontId="22" fillId="28" borderId="11" xfId="52" applyNumberFormat="1" applyFont="1" applyFill="1" applyBorder="1" applyAlignment="1">
      <alignment horizontal="center" vertical="center"/>
    </xf>
    <xf numFmtId="0" fontId="22" fillId="28" borderId="0" xfId="52" applyNumberFormat="1" applyFont="1" applyFill="1" applyBorder="1" applyAlignment="1">
      <alignment horizontal="center" vertical="center" wrapText="1"/>
    </xf>
    <xf numFmtId="0" fontId="22" fillId="28" borderId="0" xfId="52" applyNumberFormat="1" applyFont="1" applyFill="1" applyBorder="1" applyAlignment="1">
      <alignment horizontal="centerContinuous" vertical="center" wrapText="1"/>
    </xf>
    <xf numFmtId="0" fontId="156" fillId="28" borderId="92" xfId="53" applyNumberFormat="1" applyFont="1" applyFill="1" applyBorder="1" applyAlignment="1">
      <alignment horizontal="center" vertical="center"/>
    </xf>
    <xf numFmtId="0" fontId="156" fillId="28" borderId="88" xfId="53" applyNumberFormat="1" applyFont="1" applyFill="1" applyBorder="1" applyAlignment="1">
      <alignment horizontal="center" vertical="center"/>
    </xf>
    <xf numFmtId="0" fontId="156" fillId="28" borderId="12" xfId="53" applyNumberFormat="1" applyFont="1" applyFill="1" applyBorder="1" applyAlignment="1">
      <alignment horizontal="center" vertical="center" wrapText="1"/>
    </xf>
    <xf numFmtId="0" fontId="156" fillId="28" borderId="30" xfId="53" applyNumberFormat="1" applyFont="1" applyFill="1" applyBorder="1" applyAlignment="1">
      <alignment horizontal="center" vertical="center" wrapText="1"/>
    </xf>
    <xf numFmtId="0" fontId="148" fillId="0" borderId="0" xfId="0" applyNumberFormat="1" applyFont="1" applyFill="1" applyBorder="1" applyAlignment="1" applyProtection="1">
      <alignment vertical="center"/>
      <protection locked="0"/>
    </xf>
    <xf numFmtId="0" fontId="148" fillId="0" borderId="0" xfId="0" applyNumberFormat="1" applyFont="1" applyFill="1" applyBorder="1" applyAlignment="1">
      <alignment vertical="center"/>
    </xf>
    <xf numFmtId="167" fontId="22" fillId="27" borderId="0" xfId="52" applyNumberFormat="1" applyFont="1" applyFill="1" applyBorder="1" applyAlignment="1">
      <alignment horizontal="centerContinuous" vertical="center" wrapText="1"/>
    </xf>
    <xf numFmtId="167" fontId="22" fillId="27" borderId="14" xfId="52" applyNumberFormat="1" applyFont="1" applyFill="1" applyBorder="1" applyAlignment="1">
      <alignment horizontal="centerContinuous" vertical="center" wrapText="1"/>
    </xf>
    <xf numFmtId="0" fontId="148" fillId="0" borderId="87" xfId="53" applyFont="1" applyBorder="1" applyAlignment="1">
      <alignment horizontal="center" vertical="center" wrapText="1"/>
    </xf>
    <xf numFmtId="0" fontId="28" fillId="0" borderId="88" xfId="53" applyFont="1" applyBorder="1" applyAlignment="1">
      <alignment horizontal="center" vertical="center"/>
    </xf>
    <xf numFmtId="0" fontId="148" fillId="0" borderId="89" xfId="53" applyFont="1" applyBorder="1" applyAlignment="1">
      <alignment horizontal="center" vertical="center" wrapText="1"/>
    </xf>
    <xf numFmtId="1" fontId="28" fillId="0" borderId="0" xfId="53" applyNumberFormat="1" applyFont="1" applyFill="1" applyBorder="1" applyAlignment="1" applyProtection="1">
      <alignment horizontal="center" vertical="center"/>
      <protection locked="0"/>
    </xf>
    <xf numFmtId="1" fontId="177" fillId="25" borderId="86" xfId="53" applyNumberFormat="1" applyFont="1" applyFill="1" applyBorder="1" applyAlignment="1">
      <alignment horizontal="center" vertical="center"/>
    </xf>
    <xf numFmtId="2" fontId="148" fillId="0" borderId="14" xfId="53" applyNumberFormat="1" applyFont="1" applyBorder="1" applyAlignment="1">
      <alignment horizontal="right" vertical="center"/>
    </xf>
    <xf numFmtId="2" fontId="148" fillId="0" borderId="0" xfId="53" applyNumberFormat="1" applyFont="1" applyBorder="1" applyAlignment="1">
      <alignment horizontal="right" vertical="center"/>
    </xf>
    <xf numFmtId="0" fontId="151" fillId="0" borderId="84" xfId="0" applyFont="1" applyBorder="1" applyAlignment="1">
      <alignment vertical="center"/>
    </xf>
    <xf numFmtId="0" fontId="151" fillId="0" borderId="84" xfId="0" applyFont="1" applyFill="1" applyBorder="1" applyAlignment="1">
      <alignment vertical="center"/>
    </xf>
    <xf numFmtId="0" fontId="156" fillId="0" borderId="93" xfId="53" applyFont="1" applyBorder="1" applyAlignment="1">
      <alignment horizontal="center" vertical="center"/>
    </xf>
    <xf numFmtId="177" fontId="9" fillId="0" borderId="94" xfId="0" applyNumberFormat="1" applyFont="1" applyFill="1" applyBorder="1" applyAlignment="1">
      <alignment horizontal="center" vertical="center"/>
    </xf>
    <xf numFmtId="177" fontId="9" fillId="0" borderId="95" xfId="0" applyNumberFormat="1" applyFont="1" applyFill="1" applyBorder="1" applyAlignment="1">
      <alignment horizontal="center" vertical="center"/>
    </xf>
    <xf numFmtId="1" fontId="157" fillId="25" borderId="96" xfId="53" applyNumberFormat="1" applyFont="1" applyFill="1" applyBorder="1" applyAlignment="1">
      <alignment horizontal="center" vertical="center"/>
    </xf>
    <xf numFmtId="177" fontId="28" fillId="0" borderId="94" xfId="0" applyNumberFormat="1" applyFont="1" applyFill="1" applyBorder="1" applyAlignment="1">
      <alignment horizontal="center" vertical="center"/>
    </xf>
    <xf numFmtId="177" fontId="28" fillId="0" borderId="95" xfId="0" applyNumberFormat="1" applyFont="1" applyFill="1" applyBorder="1" applyAlignment="1">
      <alignment horizontal="center" vertical="center"/>
    </xf>
    <xf numFmtId="1" fontId="164" fillId="28" borderId="13" xfId="52" applyNumberFormat="1" applyFont="1" applyFill="1" applyBorder="1" applyAlignment="1">
      <alignment horizontal="center" vertical="center"/>
    </xf>
    <xf numFmtId="1" fontId="164" fillId="28" borderId="21" xfId="52" applyNumberFormat="1" applyFont="1" applyFill="1" applyBorder="1" applyAlignment="1">
      <alignment horizontal="center" vertical="center"/>
    </xf>
    <xf numFmtId="166" fontId="64" fillId="0" borderId="0" xfId="0" applyNumberFormat="1" applyFont="1" applyFill="1" applyBorder="1" applyAlignment="1">
      <alignment vertical="center"/>
    </xf>
    <xf numFmtId="166" fontId="9" fillId="0" borderId="15" xfId="52" applyNumberFormat="1" applyFont="1" applyFill="1" applyBorder="1" applyAlignment="1" applyProtection="1">
      <alignment horizontal="center" vertical="center" wrapText="1"/>
      <protection locked="0"/>
    </xf>
    <xf numFmtId="166" fontId="28" fillId="0" borderId="15" xfId="52" applyNumberFormat="1" applyFont="1" applyFill="1" applyBorder="1" applyAlignment="1" applyProtection="1">
      <alignment horizontal="center" vertical="center" wrapText="1"/>
      <protection locked="0"/>
    </xf>
    <xf numFmtId="0" fontId="68" fillId="45" borderId="63" xfId="0" applyFont="1" applyFill="1" applyBorder="1" applyAlignment="1">
      <alignment horizontal="left" vertical="center"/>
    </xf>
    <xf numFmtId="174" fontId="183" fillId="0" borderId="0" xfId="49" applyNumberFormat="1" applyFont="1" applyFill="1" applyBorder="1" applyAlignment="1">
      <alignment horizontal="center" vertical="center"/>
    </xf>
    <xf numFmtId="0" fontId="249" fillId="57" borderId="0" xfId="42" applyFill="1"/>
    <xf numFmtId="0" fontId="249" fillId="0" borderId="0" xfId="42"/>
    <xf numFmtId="0" fontId="22" fillId="0" borderId="0" xfId="40" applyProtection="1">
      <protection hidden="1"/>
    </xf>
    <xf numFmtId="0" fontId="22" fillId="58" borderId="0" xfId="40" applyFill="1" applyProtection="1">
      <protection hidden="1"/>
    </xf>
    <xf numFmtId="0" fontId="249" fillId="58" borderId="0" xfId="42" applyFill="1"/>
    <xf numFmtId="174" fontId="16" fillId="58" borderId="108" xfId="50" applyNumberFormat="1" applyFont="1" applyFill="1" applyBorder="1" applyAlignment="1">
      <alignment horizontal="center" vertical="center"/>
    </xf>
    <xf numFmtId="174" fontId="16" fillId="58" borderId="109" xfId="50" applyNumberFormat="1" applyFont="1" applyFill="1" applyBorder="1" applyAlignment="1">
      <alignment horizontal="center" vertical="center"/>
    </xf>
    <xf numFmtId="174" fontId="44" fillId="58" borderId="108" xfId="50" applyNumberFormat="1" applyFont="1" applyFill="1" applyBorder="1" applyAlignment="1">
      <alignment horizontal="center" vertical="center"/>
    </xf>
    <xf numFmtId="174" fontId="44" fillId="58" borderId="109" xfId="50" applyNumberFormat="1" applyFont="1" applyFill="1" applyBorder="1" applyAlignment="1">
      <alignment horizontal="center" vertical="center"/>
    </xf>
    <xf numFmtId="0" fontId="249" fillId="58" borderId="0" xfId="42" applyFill="1" applyBorder="1" applyAlignment="1">
      <alignment vertical="center"/>
    </xf>
    <xf numFmtId="0" fontId="28" fillId="58" borderId="0" xfId="42" applyFont="1" applyFill="1" applyBorder="1" applyAlignment="1">
      <alignment horizontal="right" vertical="center"/>
    </xf>
    <xf numFmtId="189" fontId="128" fillId="58" borderId="84" xfId="50" applyNumberFormat="1" applyFont="1" applyFill="1" applyBorder="1" applyAlignment="1">
      <alignment horizontal="center" vertical="center" wrapText="1"/>
    </xf>
    <xf numFmtId="189" fontId="281" fillId="28" borderId="84" xfId="50" applyNumberFormat="1" applyFont="1" applyFill="1" applyBorder="1" applyAlignment="1">
      <alignment horizontal="center" vertical="center" wrapText="1"/>
    </xf>
    <xf numFmtId="186" fontId="281" fillId="28" borderId="84" xfId="50" applyNumberFormat="1" applyFont="1" applyFill="1" applyBorder="1" applyAlignment="1">
      <alignment horizontal="center" vertical="center"/>
    </xf>
    <xf numFmtId="0" fontId="249" fillId="0" borderId="0" xfId="42" applyAlignment="1">
      <alignment vertical="center"/>
    </xf>
    <xf numFmtId="176" fontId="44" fillId="28" borderId="108" xfId="50" applyNumberFormat="1" applyFont="1" applyFill="1" applyBorder="1" applyAlignment="1">
      <alignment horizontal="center" vertical="center"/>
    </xf>
    <xf numFmtId="0" fontId="215" fillId="58" borderId="0" xfId="40" applyFont="1" applyFill="1" applyAlignment="1" applyProtection="1">
      <alignment vertical="center"/>
      <protection hidden="1"/>
    </xf>
    <xf numFmtId="0" fontId="21" fillId="58" borderId="0" xfId="40" applyFont="1" applyFill="1" applyAlignment="1" applyProtection="1">
      <alignment horizontal="left"/>
      <protection hidden="1"/>
    </xf>
    <xf numFmtId="0" fontId="40" fillId="0" borderId="0" xfId="50" applyAlignment="1">
      <alignment vertical="center"/>
    </xf>
    <xf numFmtId="0" fontId="215" fillId="48" borderId="111" xfId="44" applyFont="1" applyFill="1" applyBorder="1" applyAlignment="1">
      <alignment horizontal="left" vertical="center"/>
    </xf>
    <xf numFmtId="0" fontId="8" fillId="48" borderId="112" xfId="44" applyFont="1" applyFill="1" applyBorder="1" applyAlignment="1">
      <alignment horizontal="left" vertical="center"/>
    </xf>
    <xf numFmtId="0" fontId="216" fillId="48" borderId="112" xfId="44" applyFont="1" applyFill="1" applyBorder="1" applyAlignment="1">
      <alignment horizontal="left" vertical="center"/>
    </xf>
    <xf numFmtId="0" fontId="217" fillId="48" borderId="112" xfId="44" applyFont="1" applyFill="1" applyBorder="1" applyAlignment="1">
      <alignment horizontal="centerContinuous" vertical="center"/>
    </xf>
    <xf numFmtId="0" fontId="216" fillId="48" borderId="112" xfId="44" applyFont="1" applyFill="1" applyBorder="1" applyAlignment="1">
      <alignment horizontal="centerContinuous" vertical="center"/>
    </xf>
    <xf numFmtId="0" fontId="14" fillId="48" borderId="113" xfId="44" applyFont="1" applyFill="1" applyBorder="1" applyAlignment="1">
      <alignment horizontal="right" vertical="center"/>
    </xf>
    <xf numFmtId="0" fontId="16" fillId="0" borderId="0" xfId="44" applyFont="1" applyAlignment="1" applyProtection="1"/>
    <xf numFmtId="0" fontId="22" fillId="0" borderId="0" xfId="44" applyFont="1"/>
    <xf numFmtId="0" fontId="16" fillId="0" borderId="0" xfId="44" applyFont="1" applyProtection="1"/>
    <xf numFmtId="0" fontId="6" fillId="0" borderId="0" xfId="44"/>
    <xf numFmtId="2" fontId="286" fillId="58" borderId="114" xfId="50" applyNumberFormat="1" applyFont="1" applyFill="1" applyBorder="1" applyAlignment="1">
      <alignment horizontal="center" vertical="center"/>
    </xf>
    <xf numFmtId="186" fontId="286" fillId="58" borderId="114" xfId="50" applyNumberFormat="1" applyFont="1" applyFill="1" applyBorder="1" applyAlignment="1">
      <alignment horizontal="center" vertical="center"/>
    </xf>
    <xf numFmtId="178" fontId="286" fillId="58" borderId="114" xfId="47" applyNumberFormat="1" applyFont="1" applyFill="1" applyBorder="1" applyAlignment="1" applyProtection="1">
      <alignment horizontal="center" vertical="center"/>
      <protection locked="0"/>
    </xf>
    <xf numFmtId="0" fontId="287" fillId="43" borderId="114" xfId="50" applyNumberFormat="1" applyFont="1" applyFill="1" applyBorder="1" applyAlignment="1">
      <alignment horizontal="center" vertical="center"/>
    </xf>
    <xf numFmtId="0" fontId="215" fillId="48" borderId="87" xfId="44" applyFont="1" applyFill="1" applyBorder="1" applyAlignment="1">
      <alignment vertical="center"/>
    </xf>
    <xf numFmtId="0" fontId="215" fillId="48" borderId="92" xfId="44" applyFont="1" applyFill="1" applyBorder="1" applyAlignment="1">
      <alignment vertical="center"/>
    </xf>
    <xf numFmtId="0" fontId="220" fillId="48" borderId="115" xfId="44" applyFont="1" applyFill="1" applyBorder="1" applyAlignment="1">
      <alignment horizontal="right" vertical="center"/>
    </xf>
    <xf numFmtId="0" fontId="123" fillId="68" borderId="22" xfId="44" applyNumberFormat="1" applyFont="1" applyFill="1" applyBorder="1" applyAlignment="1" applyProtection="1">
      <alignment horizontal="center" vertical="center"/>
      <protection locked="0"/>
    </xf>
    <xf numFmtId="0" fontId="123" fillId="68" borderId="22" xfId="44" applyFont="1" applyFill="1" applyBorder="1" applyAlignment="1" applyProtection="1">
      <alignment horizontal="left" vertical="center"/>
      <protection locked="0"/>
    </xf>
    <xf numFmtId="0" fontId="288" fillId="52" borderId="36" xfId="44" applyNumberFormat="1" applyFont="1" applyFill="1" applyBorder="1" applyAlignment="1" applyProtection="1">
      <alignment horizontal="center" vertical="center"/>
      <protection locked="0"/>
    </xf>
    <xf numFmtId="1" fontId="289" fillId="68" borderId="116" xfId="44" applyNumberFormat="1" applyFont="1" applyFill="1" applyBorder="1" applyAlignment="1" applyProtection="1">
      <alignment horizontal="center" vertical="center"/>
      <protection locked="0"/>
    </xf>
    <xf numFmtId="194" fontId="44" fillId="58" borderId="22" xfId="44" applyNumberFormat="1" applyFont="1" applyFill="1" applyBorder="1" applyAlignment="1" applyProtection="1">
      <alignment horizontal="right" vertical="center"/>
      <protection locked="0"/>
    </xf>
    <xf numFmtId="195" fontId="44" fillId="58" borderId="22" xfId="42" applyNumberFormat="1" applyFont="1" applyFill="1" applyBorder="1" applyAlignment="1" applyProtection="1">
      <alignment horizontal="center" vertical="center"/>
    </xf>
    <xf numFmtId="1" fontId="22" fillId="58" borderId="117" xfId="44" applyNumberFormat="1" applyFont="1" applyFill="1" applyBorder="1" applyAlignment="1" applyProtection="1">
      <alignment horizontal="left" vertical="center"/>
      <protection locked="0"/>
    </xf>
    <xf numFmtId="194" fontId="44" fillId="58" borderId="116" xfId="44" applyNumberFormat="1" applyFont="1" applyFill="1" applyBorder="1" applyAlignment="1" applyProtection="1">
      <alignment horizontal="right" vertical="center"/>
      <protection locked="0"/>
    </xf>
    <xf numFmtId="1" fontId="22" fillId="58" borderId="118" xfId="44" applyNumberFormat="1" applyFont="1" applyFill="1" applyBorder="1" applyAlignment="1" applyProtection="1">
      <alignment horizontal="left" vertical="center"/>
      <protection locked="0"/>
    </xf>
    <xf numFmtId="0" fontId="123" fillId="68" borderId="17" xfId="44" applyNumberFormat="1" applyFont="1" applyFill="1" applyBorder="1" applyAlignment="1" applyProtection="1">
      <alignment horizontal="center" vertical="center"/>
      <protection locked="0"/>
    </xf>
    <xf numFmtId="0" fontId="123" fillId="68" borderId="17" xfId="44" applyFont="1" applyFill="1" applyBorder="1" applyAlignment="1" applyProtection="1">
      <alignment horizontal="left" vertical="center"/>
      <protection locked="0"/>
    </xf>
    <xf numFmtId="0" fontId="288" fillId="52" borderId="15" xfId="44" applyNumberFormat="1" applyFont="1" applyFill="1" applyBorder="1" applyAlignment="1" applyProtection="1">
      <alignment horizontal="center" vertical="center"/>
      <protection locked="0"/>
    </xf>
    <xf numFmtId="1" fontId="289" fillId="68" borderId="18" xfId="44" applyNumberFormat="1" applyFont="1" applyFill="1" applyBorder="1" applyAlignment="1" applyProtection="1">
      <alignment horizontal="center" vertical="center"/>
      <protection locked="0"/>
    </xf>
    <xf numFmtId="194" fontId="44" fillId="58" borderId="17" xfId="44" applyNumberFormat="1" applyFont="1" applyFill="1" applyBorder="1" applyAlignment="1" applyProtection="1">
      <alignment horizontal="right" vertical="center"/>
      <protection locked="0"/>
    </xf>
    <xf numFmtId="195" fontId="44" fillId="58" borderId="17" xfId="42" applyNumberFormat="1" applyFont="1" applyFill="1" applyBorder="1" applyAlignment="1" applyProtection="1">
      <alignment horizontal="center" vertical="center"/>
    </xf>
    <xf numFmtId="1" fontId="22" fillId="58" borderId="38" xfId="44" applyNumberFormat="1" applyFont="1" applyFill="1" applyBorder="1" applyAlignment="1" applyProtection="1">
      <alignment horizontal="left" vertical="center"/>
      <protection locked="0"/>
    </xf>
    <xf numFmtId="194" fontId="44" fillId="58" borderId="18" xfId="44" applyNumberFormat="1" applyFont="1" applyFill="1" applyBorder="1" applyAlignment="1" applyProtection="1">
      <alignment horizontal="right" vertical="center"/>
      <protection locked="0"/>
    </xf>
    <xf numFmtId="1" fontId="22" fillId="58" borderId="119" xfId="44" applyNumberFormat="1" applyFont="1" applyFill="1" applyBorder="1" applyAlignment="1" applyProtection="1">
      <alignment horizontal="left" vertical="center"/>
      <protection locked="0"/>
    </xf>
    <xf numFmtId="1" fontId="289" fillId="68" borderId="120" xfId="44" applyNumberFormat="1" applyFont="1" applyFill="1" applyBorder="1" applyAlignment="1" applyProtection="1">
      <alignment horizontal="center" vertical="center"/>
      <protection locked="0"/>
    </xf>
    <xf numFmtId="194" fontId="44" fillId="58" borderId="121" xfId="44" applyNumberFormat="1" applyFont="1" applyFill="1" applyBorder="1" applyAlignment="1" applyProtection="1">
      <alignment horizontal="right" vertical="center"/>
      <protection locked="0"/>
    </xf>
    <xf numFmtId="195" fontId="44" fillId="58" borderId="121" xfId="42" applyNumberFormat="1" applyFont="1" applyFill="1" applyBorder="1" applyAlignment="1" applyProtection="1">
      <alignment horizontal="center" vertical="center"/>
    </xf>
    <xf numFmtId="1" fontId="22" fillId="58" borderId="122" xfId="44" applyNumberFormat="1" applyFont="1" applyFill="1" applyBorder="1" applyAlignment="1" applyProtection="1">
      <alignment horizontal="left" vertical="center"/>
      <protection locked="0"/>
    </xf>
    <xf numFmtId="194" fontId="44" fillId="58" borderId="120" xfId="44" applyNumberFormat="1" applyFont="1" applyFill="1" applyBorder="1" applyAlignment="1" applyProtection="1">
      <alignment horizontal="right" vertical="center"/>
      <protection locked="0"/>
    </xf>
    <xf numFmtId="1" fontId="22" fillId="58" borderId="123" xfId="44" applyNumberFormat="1" applyFont="1" applyFill="1" applyBorder="1" applyAlignment="1" applyProtection="1">
      <alignment horizontal="left" vertical="center"/>
      <protection locked="0"/>
    </xf>
    <xf numFmtId="174" fontId="288" fillId="52" borderId="15" xfId="44" applyNumberFormat="1" applyFont="1" applyFill="1" applyBorder="1" applyAlignment="1" applyProtection="1">
      <alignment horizontal="center" vertical="center"/>
      <protection locked="0"/>
    </xf>
    <xf numFmtId="174" fontId="289" fillId="68" borderId="18" xfId="44" applyNumberFormat="1" applyFont="1" applyFill="1" applyBorder="1" applyAlignment="1" applyProtection="1">
      <alignment horizontal="center" vertical="center"/>
      <protection locked="0"/>
    </xf>
    <xf numFmtId="196" fontId="44" fillId="58" borderId="17" xfId="42" applyNumberFormat="1" applyFont="1" applyFill="1" applyBorder="1" applyAlignment="1" applyProtection="1">
      <alignment horizontal="center" vertical="center"/>
    </xf>
    <xf numFmtId="1" fontId="22" fillId="58" borderId="124" xfId="44" applyNumberFormat="1" applyFont="1" applyFill="1" applyBorder="1" applyAlignment="1" applyProtection="1">
      <alignment horizontal="left" vertical="center"/>
      <protection locked="0"/>
    </xf>
    <xf numFmtId="0" fontId="123" fillId="68" borderId="38" xfId="44" applyFont="1" applyFill="1" applyBorder="1" applyAlignment="1" applyProtection="1">
      <alignment horizontal="left" vertical="center"/>
      <protection locked="0"/>
    </xf>
    <xf numFmtId="0" fontId="123" fillId="68" borderId="121" xfId="44" applyNumberFormat="1" applyFont="1" applyFill="1" applyBorder="1" applyAlignment="1" applyProtection="1">
      <alignment horizontal="center" vertical="center"/>
      <protection locked="0"/>
    </xf>
    <xf numFmtId="0" fontId="123" fillId="68" borderId="121" xfId="44" applyFont="1" applyFill="1" applyBorder="1" applyAlignment="1" applyProtection="1">
      <alignment horizontal="left" vertical="center"/>
      <protection locked="0"/>
    </xf>
    <xf numFmtId="174" fontId="288" fillId="52" borderId="125" xfId="44" applyNumberFormat="1" applyFont="1" applyFill="1" applyBorder="1" applyAlignment="1" applyProtection="1">
      <alignment horizontal="center" vertical="center"/>
      <protection locked="0"/>
    </xf>
    <xf numFmtId="174" fontId="289" fillId="68" borderId="120" xfId="44" applyNumberFormat="1" applyFont="1" applyFill="1" applyBorder="1" applyAlignment="1" applyProtection="1">
      <alignment horizontal="center" vertical="center"/>
      <protection locked="0"/>
    </xf>
    <xf numFmtId="196" fontId="44" fillId="58" borderId="121" xfId="42" applyNumberFormat="1" applyFont="1" applyFill="1" applyBorder="1" applyAlignment="1" applyProtection="1">
      <alignment horizontal="center" vertical="center"/>
    </xf>
    <xf numFmtId="1" fontId="22" fillId="58" borderId="126" xfId="44" applyNumberFormat="1" applyFont="1" applyFill="1" applyBorder="1" applyAlignment="1" applyProtection="1">
      <alignment horizontal="left" vertical="center"/>
      <protection locked="0"/>
    </xf>
    <xf numFmtId="194" fontId="44" fillId="65" borderId="0" xfId="44" applyNumberFormat="1" applyFont="1" applyFill="1" applyBorder="1" applyAlignment="1" applyProtection="1">
      <alignment horizontal="right" vertical="center"/>
      <protection locked="0"/>
    </xf>
    <xf numFmtId="195" fontId="44" fillId="65" borderId="0" xfId="42" applyNumberFormat="1" applyFont="1" applyFill="1" applyBorder="1" applyAlignment="1" applyProtection="1">
      <alignment horizontal="center" vertical="center"/>
    </xf>
    <xf numFmtId="1" fontId="22" fillId="65" borderId="0" xfId="44" applyNumberFormat="1" applyFont="1" applyFill="1" applyBorder="1" applyAlignment="1" applyProtection="1">
      <alignment horizontal="left" vertical="center"/>
      <protection locked="0"/>
    </xf>
    <xf numFmtId="0" fontId="19" fillId="48" borderId="115" xfId="44" applyFont="1" applyFill="1" applyBorder="1" applyAlignment="1">
      <alignment horizontal="right" vertical="center"/>
    </xf>
    <xf numFmtId="0" fontId="215" fillId="58" borderId="84" xfId="44" applyFont="1" applyFill="1" applyBorder="1" applyAlignment="1">
      <alignment horizontal="left" vertical="center"/>
    </xf>
    <xf numFmtId="0" fontId="8" fillId="58" borderId="0" xfId="44" applyFont="1" applyFill="1" applyBorder="1" applyAlignment="1">
      <alignment horizontal="left" vertical="center"/>
    </xf>
    <xf numFmtId="0" fontId="216" fillId="58" borderId="0" xfId="44" applyFont="1" applyFill="1" applyBorder="1" applyAlignment="1">
      <alignment horizontal="left" vertical="center"/>
    </xf>
    <xf numFmtId="176" fontId="290" fillId="58" borderId="0" xfId="44" applyNumberFormat="1" applyFont="1" applyFill="1" applyBorder="1" applyAlignment="1" applyProtection="1">
      <alignment horizontal="right" vertical="center"/>
      <protection locked="0"/>
    </xf>
    <xf numFmtId="174" fontId="123" fillId="52" borderId="0" xfId="44" applyNumberFormat="1" applyFont="1" applyFill="1" applyBorder="1" applyAlignment="1" applyProtection="1">
      <alignment horizontal="right" vertical="center"/>
      <protection locked="0"/>
    </xf>
    <xf numFmtId="0" fontId="123" fillId="52" borderId="0" xfId="44" applyFont="1" applyFill="1" applyBorder="1" applyAlignment="1" applyProtection="1">
      <alignment horizontal="center" vertical="center"/>
      <protection locked="0"/>
    </xf>
    <xf numFmtId="0" fontId="217" fillId="58" borderId="0" xfId="44" applyFont="1" applyFill="1" applyBorder="1" applyAlignment="1">
      <alignment horizontal="centerContinuous" vertical="center"/>
    </xf>
    <xf numFmtId="0" fontId="291" fillId="68" borderId="0" xfId="44" applyFont="1" applyFill="1" applyBorder="1" applyAlignment="1" applyProtection="1">
      <alignment horizontal="right" vertical="center"/>
      <protection locked="0"/>
    </xf>
    <xf numFmtId="0" fontId="123" fillId="52" borderId="0" xfId="44" applyNumberFormat="1" applyFont="1" applyFill="1" applyBorder="1" applyAlignment="1" applyProtection="1">
      <alignment horizontal="center" vertical="center"/>
      <protection locked="0"/>
    </xf>
    <xf numFmtId="0" fontId="216" fillId="58" borderId="0" xfId="44" applyFont="1" applyFill="1" applyBorder="1" applyAlignment="1">
      <alignment horizontal="centerContinuous" vertical="center"/>
    </xf>
    <xf numFmtId="0" fontId="216" fillId="58" borderId="97" xfId="44" applyFont="1" applyFill="1" applyBorder="1" applyAlignment="1">
      <alignment horizontal="centerContinuous" vertical="center"/>
    </xf>
    <xf numFmtId="2" fontId="28" fillId="58" borderId="114" xfId="50" applyNumberFormat="1" applyFont="1" applyFill="1" applyBorder="1" applyAlignment="1">
      <alignment horizontal="center" vertical="center"/>
    </xf>
    <xf numFmtId="186" fontId="28" fillId="58" borderId="114" xfId="50" applyNumberFormat="1" applyFont="1" applyFill="1" applyBorder="1" applyAlignment="1">
      <alignment horizontal="center" vertical="center"/>
    </xf>
    <xf numFmtId="178" fontId="28" fillId="58" borderId="114" xfId="47" applyNumberFormat="1" applyFont="1" applyFill="1" applyBorder="1" applyAlignment="1" applyProtection="1">
      <alignment horizontal="center" vertical="center"/>
      <protection locked="0"/>
    </xf>
    <xf numFmtId="0" fontId="291" fillId="68" borderId="84" xfId="44" applyFont="1" applyFill="1" applyBorder="1" applyAlignment="1" applyProtection="1">
      <alignment vertical="center"/>
      <protection locked="0"/>
    </xf>
    <xf numFmtId="0" fontId="291" fillId="68" borderId="0" xfId="44" applyFont="1" applyFill="1" applyBorder="1" applyAlignment="1" applyProtection="1">
      <alignment vertical="center" wrapText="1"/>
      <protection locked="0"/>
    </xf>
    <xf numFmtId="0" fontId="6" fillId="58" borderId="0" xfId="44" applyFill="1" applyBorder="1"/>
    <xf numFmtId="0" fontId="292" fillId="68" borderId="0" xfId="44" applyFont="1" applyFill="1" applyBorder="1" applyAlignment="1" applyProtection="1">
      <alignment horizontal="right" vertical="center"/>
      <protection locked="0"/>
    </xf>
    <xf numFmtId="183" fontId="258" fillId="69" borderId="0" xfId="44" applyNumberFormat="1" applyFont="1" applyFill="1" applyBorder="1" applyAlignment="1" applyProtection="1">
      <alignment horizontal="center" vertical="center"/>
      <protection locked="0"/>
    </xf>
    <xf numFmtId="176" fontId="12" fillId="68" borderId="0" xfId="44" applyNumberFormat="1" applyFont="1" applyFill="1" applyBorder="1" applyAlignment="1" applyProtection="1">
      <alignment horizontal="center" vertical="center"/>
      <protection locked="0"/>
    </xf>
    <xf numFmtId="0" fontId="12" fillId="58" borderId="0" xfId="44" applyNumberFormat="1" applyFont="1" applyFill="1" applyBorder="1" applyAlignment="1" applyProtection="1">
      <alignment horizontal="left" vertical="center"/>
      <protection locked="0"/>
    </xf>
    <xf numFmtId="184" fontId="16" fillId="68" borderId="0" xfId="44" applyNumberFormat="1" applyFont="1" applyFill="1" applyBorder="1" applyAlignment="1" applyProtection="1">
      <alignment horizontal="center" vertical="center"/>
      <protection locked="0"/>
    </xf>
    <xf numFmtId="194" fontId="44" fillId="58" borderId="0" xfId="44" applyNumberFormat="1" applyFont="1" applyFill="1" applyBorder="1" applyAlignment="1" applyProtection="1">
      <alignment horizontal="right" vertical="center"/>
      <protection locked="0"/>
    </xf>
    <xf numFmtId="195" fontId="44" fillId="58" borderId="0" xfId="42" applyNumberFormat="1" applyFont="1" applyFill="1" applyBorder="1" applyAlignment="1" applyProtection="1">
      <alignment horizontal="center" vertical="center"/>
    </xf>
    <xf numFmtId="1" fontId="22" fillId="58" borderId="0" xfId="44" applyNumberFormat="1" applyFont="1" applyFill="1" applyBorder="1" applyAlignment="1" applyProtection="1">
      <alignment horizontal="left" vertical="center"/>
      <protection locked="0"/>
    </xf>
    <xf numFmtId="1" fontId="22" fillId="58" borderId="97" xfId="44" applyNumberFormat="1" applyFont="1" applyFill="1" applyBorder="1" applyAlignment="1" applyProtection="1">
      <alignment horizontal="left" vertical="center"/>
      <protection locked="0"/>
    </xf>
    <xf numFmtId="0" fontId="291" fillId="68" borderId="85" xfId="44" applyFont="1" applyFill="1" applyBorder="1" applyAlignment="1" applyProtection="1">
      <alignment vertical="center"/>
      <protection locked="0"/>
    </xf>
    <xf numFmtId="0" fontId="291" fillId="68" borderId="86" xfId="44" applyFont="1" applyFill="1" applyBorder="1" applyAlignment="1" applyProtection="1">
      <alignment vertical="center"/>
      <protection locked="0"/>
    </xf>
    <xf numFmtId="0" fontId="6" fillId="0" borderId="86" xfId="44" applyBorder="1"/>
    <xf numFmtId="0" fontId="289" fillId="68" borderId="86" xfId="44" applyFont="1" applyFill="1" applyBorder="1" applyAlignment="1" applyProtection="1">
      <alignment horizontal="right" vertical="center"/>
      <protection locked="0"/>
    </xf>
    <xf numFmtId="2" fontId="293" fillId="68" borderId="86" xfId="44" applyNumberFormat="1" applyFont="1" applyFill="1" applyBorder="1" applyAlignment="1" applyProtection="1">
      <alignment horizontal="center" vertical="center"/>
      <protection locked="0"/>
    </xf>
    <xf numFmtId="1" fontId="12" fillId="68" borderId="86" xfId="44" applyNumberFormat="1" applyFont="1" applyFill="1" applyBorder="1" applyAlignment="1" applyProtection="1">
      <alignment horizontal="center" vertical="center"/>
      <protection locked="0"/>
    </xf>
    <xf numFmtId="0" fontId="12" fillId="58" borderId="86" xfId="44" applyNumberFormat="1" applyFont="1" applyFill="1" applyBorder="1" applyAlignment="1" applyProtection="1">
      <alignment horizontal="left" vertical="center"/>
      <protection locked="0"/>
    </xf>
    <xf numFmtId="174" fontId="16" fillId="58" borderId="86" xfId="44" applyNumberFormat="1" applyFont="1" applyFill="1" applyBorder="1" applyAlignment="1" applyProtection="1">
      <alignment horizontal="center" vertical="center"/>
      <protection locked="0"/>
    </xf>
    <xf numFmtId="194" fontId="44" fillId="58" borderId="86" xfId="44" applyNumberFormat="1" applyFont="1" applyFill="1" applyBorder="1" applyAlignment="1" applyProtection="1">
      <alignment horizontal="right" vertical="center"/>
      <protection locked="0"/>
    </xf>
    <xf numFmtId="195" fontId="44" fillId="58" borderId="86" xfId="42" applyNumberFormat="1" applyFont="1" applyFill="1" applyBorder="1" applyAlignment="1" applyProtection="1">
      <alignment horizontal="center" vertical="center"/>
    </xf>
    <xf numFmtId="1" fontId="22" fillId="58" borderId="86" xfId="44" applyNumberFormat="1" applyFont="1" applyFill="1" applyBorder="1" applyAlignment="1" applyProtection="1">
      <alignment horizontal="left" vertical="center"/>
      <protection locked="0"/>
    </xf>
    <xf numFmtId="1" fontId="22" fillId="58" borderId="96" xfId="44" applyNumberFormat="1" applyFont="1" applyFill="1" applyBorder="1" applyAlignment="1" applyProtection="1">
      <alignment horizontal="left" vertical="center"/>
      <protection locked="0"/>
    </xf>
    <xf numFmtId="0" fontId="215" fillId="70" borderId="13" xfId="44" applyFont="1" applyFill="1" applyBorder="1" applyAlignment="1">
      <alignment horizontal="left" vertical="center"/>
    </xf>
    <xf numFmtId="0" fontId="8" fillId="70" borderId="14" xfId="44" applyFont="1" applyFill="1" applyBorder="1" applyAlignment="1">
      <alignment horizontal="left" vertical="center"/>
    </xf>
    <xf numFmtId="0" fontId="216" fillId="70" borderId="14" xfId="44" applyFont="1" applyFill="1" applyBorder="1" applyAlignment="1">
      <alignment horizontal="left" vertical="center"/>
    </xf>
    <xf numFmtId="0" fontId="217" fillId="70" borderId="14" xfId="44" applyFont="1" applyFill="1" applyBorder="1" applyAlignment="1">
      <alignment horizontal="centerContinuous" vertical="center"/>
    </xf>
    <xf numFmtId="0" fontId="216" fillId="70" borderId="14" xfId="44" applyFont="1" applyFill="1" applyBorder="1" applyAlignment="1">
      <alignment horizontal="centerContinuous" vertical="center"/>
    </xf>
    <xf numFmtId="0" fontId="215" fillId="70" borderId="29" xfId="44" applyFont="1" applyFill="1" applyBorder="1" applyAlignment="1">
      <alignment horizontal="right" vertical="center"/>
    </xf>
    <xf numFmtId="0" fontId="39" fillId="70" borderId="9" xfId="44" applyFont="1" applyFill="1" applyBorder="1" applyAlignment="1">
      <alignment horizontal="left" vertical="center"/>
    </xf>
    <xf numFmtId="0" fontId="8" fillId="70" borderId="22" xfId="44" applyFont="1" applyFill="1" applyBorder="1" applyAlignment="1">
      <alignment horizontal="left" vertical="center"/>
    </xf>
    <xf numFmtId="0" fontId="216" fillId="70" borderId="22" xfId="44" applyFont="1" applyFill="1" applyBorder="1" applyAlignment="1">
      <alignment horizontal="left" vertical="center"/>
    </xf>
    <xf numFmtId="0" fontId="217" fillId="70" borderId="22" xfId="44" applyFont="1" applyFill="1" applyBorder="1" applyAlignment="1">
      <alignment horizontal="centerContinuous" vertical="center"/>
    </xf>
    <xf numFmtId="0" fontId="216" fillId="70" borderId="22" xfId="44" applyFont="1" applyFill="1" applyBorder="1" applyAlignment="1">
      <alignment horizontal="centerContinuous" vertical="center"/>
    </xf>
    <xf numFmtId="0" fontId="30" fillId="70" borderId="28" xfId="44" applyFont="1" applyFill="1" applyBorder="1" applyAlignment="1">
      <alignment horizontal="right" vertical="center"/>
    </xf>
    <xf numFmtId="0" fontId="22" fillId="0" borderId="31" xfId="44" applyFont="1" applyFill="1" applyBorder="1" applyAlignment="1" applyProtection="1">
      <alignment horizontal="center" vertical="center" wrapText="1"/>
      <protection locked="0"/>
    </xf>
    <xf numFmtId="0" fontId="28" fillId="0" borderId="31" xfId="44" applyFont="1" applyFill="1" applyBorder="1" applyAlignment="1" applyProtection="1">
      <alignment horizontal="center" vertical="center" wrapText="1"/>
      <protection locked="0"/>
    </xf>
    <xf numFmtId="0" fontId="294" fillId="0" borderId="31" xfId="44" applyFont="1" applyFill="1" applyBorder="1" applyAlignment="1" applyProtection="1">
      <alignment horizontal="center" vertical="center" wrapText="1"/>
      <protection locked="0"/>
    </xf>
    <xf numFmtId="0" fontId="28" fillId="0" borderId="27" xfId="44" applyFont="1" applyFill="1" applyBorder="1" applyAlignment="1" applyProtection="1">
      <alignment horizontal="center" vertical="center" wrapText="1"/>
      <protection locked="0"/>
    </xf>
    <xf numFmtId="0" fontId="28" fillId="58" borderId="127" xfId="44" applyFont="1" applyFill="1" applyBorder="1" applyAlignment="1" applyProtection="1">
      <alignment horizontal="center" vertical="center" wrapText="1"/>
      <protection locked="0"/>
    </xf>
    <xf numFmtId="0" fontId="219" fillId="58" borderId="128" xfId="44" applyFont="1" applyFill="1" applyBorder="1" applyAlignment="1" applyProtection="1">
      <alignment horizontal="centerContinuous" vertical="center"/>
      <protection locked="0"/>
    </xf>
    <xf numFmtId="0" fontId="219" fillId="58" borderId="25" xfId="44" applyFont="1" applyFill="1" applyBorder="1" applyAlignment="1" applyProtection="1">
      <alignment horizontal="centerContinuous" vertical="center"/>
      <protection locked="0"/>
    </xf>
    <xf numFmtId="0" fontId="6" fillId="58" borderId="25" xfId="44" applyFont="1" applyFill="1" applyBorder="1" applyAlignment="1">
      <alignment horizontal="centerContinuous" vertical="center"/>
    </xf>
    <xf numFmtId="0" fontId="6" fillId="58" borderId="25" xfId="44" applyFill="1" applyBorder="1" applyAlignment="1">
      <alignment horizontal="centerContinuous" vertical="center"/>
    </xf>
    <xf numFmtId="0" fontId="6" fillId="58" borderId="129" xfId="44" applyFill="1" applyBorder="1" applyAlignment="1">
      <alignment horizontal="centerContinuous" vertical="center"/>
    </xf>
    <xf numFmtId="0" fontId="291" fillId="52" borderId="12" xfId="44" applyNumberFormat="1" applyFont="1" applyFill="1" applyBorder="1" applyAlignment="1" applyProtection="1">
      <alignment horizontal="center" vertical="center"/>
      <protection locked="0"/>
    </xf>
    <xf numFmtId="0" fontId="295" fillId="52" borderId="12" xfId="44" applyNumberFormat="1" applyFont="1" applyFill="1" applyBorder="1" applyAlignment="1" applyProtection="1">
      <alignment horizontal="center" vertical="center"/>
      <protection locked="0"/>
    </xf>
    <xf numFmtId="1" fontId="296" fillId="52" borderId="30" xfId="44" applyNumberFormat="1" applyFont="1" applyFill="1" applyBorder="1" applyAlignment="1" applyProtection="1">
      <alignment horizontal="center" vertical="center"/>
      <protection locked="0"/>
    </xf>
    <xf numFmtId="176" fontId="289" fillId="58" borderId="130" xfId="44" applyNumberFormat="1" applyFont="1" applyFill="1" applyBorder="1" applyAlignment="1" applyProtection="1">
      <alignment horizontal="center" vertical="center"/>
      <protection locked="0"/>
    </xf>
    <xf numFmtId="0" fontId="289" fillId="58" borderId="131" xfId="44" applyNumberFormat="1" applyFont="1" applyFill="1" applyBorder="1" applyAlignment="1" applyProtection="1">
      <alignment horizontal="right" vertical="center"/>
      <protection locked="0"/>
    </xf>
    <xf numFmtId="194" fontId="289" fillId="58" borderId="131" xfId="44" applyNumberFormat="1" applyFont="1" applyFill="1" applyBorder="1" applyAlignment="1" applyProtection="1">
      <alignment horizontal="right" vertical="center"/>
      <protection locked="0"/>
    </xf>
    <xf numFmtId="195" fontId="289" fillId="58" borderId="12" xfId="42" applyNumberFormat="1" applyFont="1" applyFill="1" applyBorder="1" applyAlignment="1" applyProtection="1">
      <alignment horizontal="center" vertical="center"/>
    </xf>
    <xf numFmtId="1" fontId="297" fillId="58" borderId="68" xfId="44" applyNumberFormat="1" applyFont="1" applyFill="1" applyBorder="1" applyAlignment="1" applyProtection="1">
      <alignment horizontal="left" vertical="center"/>
      <protection locked="0"/>
    </xf>
    <xf numFmtId="1" fontId="297" fillId="58" borderId="30" xfId="44" applyNumberFormat="1" applyFont="1" applyFill="1" applyBorder="1" applyAlignment="1" applyProtection="1">
      <alignment horizontal="left" vertical="center"/>
      <protection locked="0"/>
    </xf>
    <xf numFmtId="0" fontId="215" fillId="71" borderId="13" xfId="44" applyFont="1" applyFill="1" applyBorder="1" applyAlignment="1">
      <alignment horizontal="left" vertical="center"/>
    </xf>
    <xf numFmtId="0" fontId="8" fillId="71" borderId="14" xfId="44" applyFont="1" applyFill="1" applyBorder="1" applyAlignment="1">
      <alignment horizontal="left" vertical="center"/>
    </xf>
    <xf numFmtId="0" fontId="216" fillId="71" borderId="14" xfId="44" applyFont="1" applyFill="1" applyBorder="1" applyAlignment="1">
      <alignment horizontal="left" vertical="center"/>
    </xf>
    <xf numFmtId="0" fontId="217" fillId="71" borderId="14" xfId="44" applyFont="1" applyFill="1" applyBorder="1" applyAlignment="1">
      <alignment horizontal="centerContinuous" vertical="center"/>
    </xf>
    <xf numFmtId="0" fontId="216" fillId="71" borderId="14" xfId="44" applyFont="1" applyFill="1" applyBorder="1" applyAlignment="1">
      <alignment horizontal="centerContinuous" vertical="center"/>
    </xf>
    <xf numFmtId="0" fontId="215" fillId="71" borderId="29" xfId="44" applyFont="1" applyFill="1" applyBorder="1" applyAlignment="1">
      <alignment horizontal="right" vertical="center"/>
    </xf>
    <xf numFmtId="0" fontId="39" fillId="71" borderId="9" xfId="44" applyFont="1" applyFill="1" applyBorder="1" applyAlignment="1">
      <alignment horizontal="left" vertical="center"/>
    </xf>
    <xf numFmtId="0" fontId="8" fillId="71" borderId="22" xfId="44" applyFont="1" applyFill="1" applyBorder="1" applyAlignment="1">
      <alignment horizontal="left" vertical="center"/>
    </xf>
    <xf numFmtId="0" fontId="216" fillId="71" borderId="22" xfId="44" applyFont="1" applyFill="1" applyBorder="1" applyAlignment="1">
      <alignment horizontal="left" vertical="center"/>
    </xf>
    <xf numFmtId="0" fontId="217" fillId="71" borderId="22" xfId="44" applyFont="1" applyFill="1" applyBorder="1" applyAlignment="1">
      <alignment horizontal="centerContinuous" vertical="center"/>
    </xf>
    <xf numFmtId="0" fontId="216" fillId="71" borderId="22" xfId="44" applyFont="1" applyFill="1" applyBorder="1" applyAlignment="1">
      <alignment horizontal="centerContinuous" vertical="center"/>
    </xf>
    <xf numFmtId="0" fontId="30" fillId="71" borderId="28" xfId="44" applyFont="1" applyFill="1" applyBorder="1" applyAlignment="1">
      <alignment horizontal="right" vertical="center"/>
    </xf>
    <xf numFmtId="0" fontId="291" fillId="52" borderId="12" xfId="44" applyFont="1" applyFill="1" applyBorder="1" applyAlignment="1" applyProtection="1">
      <alignment horizontal="center" vertical="center"/>
      <protection locked="0"/>
    </xf>
    <xf numFmtId="1" fontId="296" fillId="52" borderId="68" xfId="44" applyNumberFormat="1" applyFont="1" applyFill="1" applyBorder="1" applyAlignment="1" applyProtection="1">
      <alignment horizontal="center" vertical="center"/>
      <protection locked="0"/>
    </xf>
    <xf numFmtId="0" fontId="289" fillId="58" borderId="12" xfId="44" applyNumberFormat="1" applyFont="1" applyFill="1" applyBorder="1" applyAlignment="1" applyProtection="1">
      <alignment horizontal="left" vertical="center"/>
      <protection locked="0"/>
    </xf>
    <xf numFmtId="194" fontId="262" fillId="58" borderId="131" xfId="44" applyNumberFormat="1" applyFont="1" applyFill="1" applyBorder="1" applyAlignment="1" applyProtection="1">
      <alignment horizontal="right" vertical="center"/>
      <protection locked="0"/>
    </xf>
    <xf numFmtId="195" fontId="262" fillId="58" borderId="12" xfId="42" applyNumberFormat="1" applyFont="1" applyFill="1" applyBorder="1" applyAlignment="1" applyProtection="1">
      <alignment horizontal="center" vertical="center"/>
    </xf>
    <xf numFmtId="1" fontId="298" fillId="58" borderId="68" xfId="44" applyNumberFormat="1" applyFont="1" applyFill="1" applyBorder="1" applyAlignment="1" applyProtection="1">
      <alignment horizontal="left" vertical="center"/>
      <protection locked="0"/>
    </xf>
    <xf numFmtId="1" fontId="298" fillId="58" borderId="30" xfId="44" applyNumberFormat="1" applyFont="1" applyFill="1" applyBorder="1" applyAlignment="1" applyProtection="1">
      <alignment horizontal="left" vertical="center"/>
      <protection locked="0"/>
    </xf>
    <xf numFmtId="2" fontId="188" fillId="28" borderId="108" xfId="50" applyNumberFormat="1" applyFont="1" applyFill="1" applyBorder="1" applyAlignment="1">
      <alignment horizontal="center" vertical="center"/>
    </xf>
    <xf numFmtId="0" fontId="40" fillId="58" borderId="0" xfId="50" applyFill="1" applyAlignment="1">
      <alignment vertical="center"/>
    </xf>
    <xf numFmtId="0" fontId="44" fillId="42" borderId="132" xfId="50" applyFont="1" applyFill="1" applyBorder="1" applyAlignment="1" applyProtection="1">
      <alignment horizontal="centerContinuous" vertical="center"/>
      <protection locked="0"/>
    </xf>
    <xf numFmtId="0" fontId="44" fillId="42" borderId="133" xfId="50" applyFont="1" applyFill="1" applyBorder="1" applyAlignment="1" applyProtection="1">
      <alignment horizontal="centerContinuous" vertical="center"/>
      <protection locked="0"/>
    </xf>
    <xf numFmtId="0" fontId="44" fillId="42" borderId="134" xfId="50" applyFont="1" applyFill="1" applyBorder="1" applyAlignment="1" applyProtection="1">
      <alignment horizontal="right" vertical="center"/>
      <protection locked="0"/>
    </xf>
    <xf numFmtId="0" fontId="16" fillId="58" borderId="0" xfId="44" applyFont="1" applyFill="1" applyAlignment="1" applyProtection="1"/>
    <xf numFmtId="0" fontId="22" fillId="58" borderId="0" xfId="44" applyFont="1" applyFill="1"/>
    <xf numFmtId="0" fontId="6" fillId="58" borderId="0" xfId="44" applyFill="1"/>
    <xf numFmtId="0" fontId="249" fillId="58" borderId="0" xfId="42" applyFill="1" applyAlignment="1">
      <alignment vertical="center"/>
    </xf>
    <xf numFmtId="0" fontId="249" fillId="0" borderId="0" xfId="42" applyFill="1" applyAlignment="1">
      <alignment vertical="center"/>
    </xf>
    <xf numFmtId="0" fontId="186" fillId="0" borderId="0" xfId="42" applyFont="1" applyFill="1" applyAlignment="1">
      <alignment vertical="center"/>
    </xf>
    <xf numFmtId="0" fontId="28" fillId="58" borderId="0" xfId="42" applyFont="1" applyFill="1" applyAlignment="1">
      <alignment vertical="center"/>
    </xf>
    <xf numFmtId="0" fontId="6" fillId="51" borderId="128" xfId="42" applyFont="1" applyFill="1" applyBorder="1" applyAlignment="1">
      <alignment horizontal="left" vertical="center"/>
    </xf>
    <xf numFmtId="0" fontId="28" fillId="51" borderId="25" xfId="42" applyFont="1" applyFill="1" applyBorder="1" applyAlignment="1">
      <alignment horizontal="left" vertical="center"/>
    </xf>
    <xf numFmtId="0" fontId="28" fillId="51" borderId="137" xfId="42" applyFont="1" applyFill="1" applyBorder="1" applyAlignment="1">
      <alignment horizontal="left" vertical="center"/>
    </xf>
    <xf numFmtId="0" fontId="6" fillId="51" borderId="0" xfId="42" applyFont="1" applyFill="1" applyBorder="1" applyAlignment="1">
      <alignment horizontal="left" vertical="center"/>
    </xf>
    <xf numFmtId="0" fontId="28" fillId="51" borderId="0" xfId="42" applyFont="1" applyFill="1" applyBorder="1" applyAlignment="1">
      <alignment horizontal="left" vertical="center"/>
    </xf>
    <xf numFmtId="0" fontId="28" fillId="51" borderId="97" xfId="42" applyFont="1" applyFill="1" applyBorder="1" applyAlignment="1">
      <alignment horizontal="left" vertical="center"/>
    </xf>
    <xf numFmtId="0" fontId="28" fillId="0" borderId="138" xfId="42" applyFont="1" applyBorder="1" applyAlignment="1">
      <alignment horizontal="center" vertical="center"/>
    </xf>
    <xf numFmtId="0" fontId="228" fillId="43" borderId="18" xfId="42" applyFont="1" applyFill="1" applyBorder="1" applyAlignment="1">
      <alignment horizontal="center" vertical="center"/>
    </xf>
    <xf numFmtId="174" fontId="225" fillId="43" borderId="18" xfId="42" applyNumberFormat="1" applyFont="1" applyFill="1" applyBorder="1" applyAlignment="1">
      <alignment horizontal="center" vertical="center"/>
    </xf>
    <xf numFmtId="0" fontId="196" fillId="43" borderId="15" xfId="44" applyFont="1" applyFill="1" applyBorder="1" applyAlignment="1" applyProtection="1">
      <alignment horizontal="center" vertical="center"/>
      <protection locked="0"/>
    </xf>
    <xf numFmtId="182" fontId="55" fillId="43" borderId="15" xfId="42" applyNumberFormat="1" applyFont="1" applyFill="1" applyBorder="1" applyAlignment="1" applyProtection="1">
      <alignment horizontal="center" vertical="center"/>
      <protection locked="0"/>
    </xf>
    <xf numFmtId="174" fontId="22" fillId="28" borderId="18" xfId="42" applyNumberFormat="1" applyFont="1" applyFill="1" applyBorder="1" applyAlignment="1">
      <alignment vertical="center"/>
    </xf>
    <xf numFmtId="174" fontId="52" fillId="58" borderId="38" xfId="42" applyNumberFormat="1" applyFont="1" applyFill="1" applyBorder="1" applyAlignment="1">
      <alignment vertical="center"/>
    </xf>
    <xf numFmtId="174" fontId="28" fillId="28" borderId="18" xfId="42" applyNumberFormat="1" applyFont="1" applyFill="1" applyBorder="1" applyAlignment="1">
      <alignment vertical="center"/>
    </xf>
    <xf numFmtId="174" fontId="52" fillId="58" borderId="18" xfId="42" applyNumberFormat="1" applyFont="1" applyFill="1" applyBorder="1" applyAlignment="1">
      <alignment vertical="center"/>
    </xf>
    <xf numFmtId="0" fontId="22" fillId="58" borderId="0" xfId="42" applyFont="1" applyFill="1" applyAlignment="1">
      <alignment vertical="center"/>
    </xf>
    <xf numFmtId="0" fontId="28" fillId="42" borderId="138" xfId="42" applyFont="1" applyFill="1" applyBorder="1" applyAlignment="1">
      <alignment horizontal="center" vertical="center"/>
    </xf>
    <xf numFmtId="0" fontId="229" fillId="43" borderId="18" xfId="42" applyFont="1" applyFill="1" applyBorder="1" applyAlignment="1">
      <alignment horizontal="center" vertical="center"/>
    </xf>
    <xf numFmtId="174" fontId="229" fillId="43" borderId="15" xfId="42" applyNumberFormat="1" applyFont="1" applyFill="1" applyBorder="1" applyAlignment="1">
      <alignment horizontal="center" vertical="center"/>
    </xf>
    <xf numFmtId="0" fontId="229" fillId="43" borderId="15" xfId="42" applyFont="1" applyFill="1" applyBorder="1" applyAlignment="1">
      <alignment horizontal="center" vertical="center"/>
    </xf>
    <xf numFmtId="174" fontId="120" fillId="25" borderId="15" xfId="42" applyNumberFormat="1" applyFont="1" applyFill="1" applyBorder="1" applyAlignment="1">
      <alignment horizontal="center" vertical="center"/>
    </xf>
    <xf numFmtId="182" fontId="158" fillId="30" borderId="17" xfId="42" applyNumberFormat="1" applyFont="1" applyFill="1" applyBorder="1" applyAlignment="1" applyProtection="1">
      <alignment horizontal="center" vertical="center"/>
      <protection locked="0"/>
    </xf>
    <xf numFmtId="0" fontId="53" fillId="58" borderId="0" xfId="42" applyFont="1" applyFill="1" applyBorder="1" applyAlignment="1">
      <alignment vertical="center"/>
    </xf>
    <xf numFmtId="0" fontId="223" fillId="58" borderId="97" xfId="42" applyFont="1" applyFill="1" applyBorder="1" applyAlignment="1">
      <alignment vertical="top"/>
    </xf>
    <xf numFmtId="174" fontId="225" fillId="43" borderId="15" xfId="42" applyNumberFormat="1" applyFont="1" applyFill="1" applyBorder="1" applyAlignment="1">
      <alignment horizontal="center" vertical="center"/>
    </xf>
    <xf numFmtId="0" fontId="28" fillId="65" borderId="0" xfId="42" applyFont="1" applyFill="1" applyBorder="1" applyAlignment="1">
      <alignment horizontal="right" vertical="center"/>
    </xf>
    <xf numFmtId="2" fontId="53" fillId="65" borderId="0" xfId="42" applyNumberFormat="1" applyFont="1" applyFill="1" applyBorder="1" applyAlignment="1">
      <alignment horizontal="center" vertical="center"/>
    </xf>
    <xf numFmtId="0" fontId="28" fillId="65" borderId="0" xfId="42" applyFont="1" applyFill="1" applyBorder="1" applyAlignment="1">
      <alignment vertical="center"/>
    </xf>
    <xf numFmtId="0" fontId="190" fillId="65" borderId="0" xfId="42" applyFont="1" applyFill="1" applyBorder="1" applyAlignment="1">
      <alignment vertical="top"/>
    </xf>
    <xf numFmtId="0" fontId="190" fillId="65" borderId="97" xfId="42" applyFont="1" applyFill="1" applyBorder="1" applyAlignment="1">
      <alignment vertical="top"/>
    </xf>
    <xf numFmtId="0" fontId="28" fillId="65" borderId="12" xfId="42" applyFont="1" applyFill="1" applyBorder="1" applyAlignment="1">
      <alignment horizontal="right" vertical="center"/>
    </xf>
    <xf numFmtId="2" fontId="53" fillId="65" borderId="12" xfId="42" applyNumberFormat="1" applyFont="1" applyFill="1" applyBorder="1" applyAlignment="1">
      <alignment horizontal="center" vertical="center"/>
    </xf>
    <xf numFmtId="0" fontId="28" fillId="65" borderId="12" xfId="42" applyFont="1" applyFill="1" applyBorder="1" applyAlignment="1">
      <alignment vertical="center"/>
    </xf>
    <xf numFmtId="0" fontId="190" fillId="65" borderId="12" xfId="42" applyFont="1" applyFill="1" applyBorder="1" applyAlignment="1">
      <alignment vertical="top"/>
    </xf>
    <xf numFmtId="0" fontId="190" fillId="65" borderId="105" xfId="42" applyFont="1" applyFill="1" applyBorder="1" applyAlignment="1">
      <alignment vertical="top"/>
    </xf>
    <xf numFmtId="0" fontId="303" fillId="58" borderId="0" xfId="42" applyFont="1" applyFill="1" applyAlignment="1">
      <alignment vertical="center"/>
    </xf>
    <xf numFmtId="1" fontId="28" fillId="28" borderId="15" xfId="42" applyNumberFormat="1" applyFont="1" applyFill="1" applyBorder="1" applyAlignment="1">
      <alignment horizontal="center" vertical="center"/>
    </xf>
    <xf numFmtId="0" fontId="231" fillId="43" borderId="17" xfId="42" applyFont="1" applyFill="1" applyBorder="1" applyAlignment="1">
      <alignment horizontal="center" vertical="center" wrapText="1"/>
    </xf>
    <xf numFmtId="0" fontId="190" fillId="52" borderId="17" xfId="44" applyNumberFormat="1" applyFont="1" applyFill="1" applyBorder="1" applyAlignment="1" applyProtection="1">
      <alignment horizontal="center" vertical="center"/>
      <protection locked="0"/>
    </xf>
    <xf numFmtId="0" fontId="120" fillId="0" borderId="17" xfId="44" applyNumberFormat="1" applyFont="1" applyFill="1" applyBorder="1" applyAlignment="1" applyProtection="1">
      <alignment horizontal="center" vertical="center"/>
      <protection locked="0"/>
    </xf>
    <xf numFmtId="176" fontId="50" fillId="28" borderId="38" xfId="42" applyNumberFormat="1" applyFont="1" applyFill="1" applyBorder="1" applyAlignment="1" applyProtection="1">
      <alignment horizontal="center" vertical="center"/>
      <protection locked="0"/>
    </xf>
    <xf numFmtId="199" fontId="50" fillId="0" borderId="17" xfId="44" applyNumberFormat="1" applyFont="1" applyFill="1" applyBorder="1" applyAlignment="1" applyProtection="1">
      <alignment horizontal="right" vertical="center"/>
      <protection locked="0"/>
    </xf>
    <xf numFmtId="195" fontId="50" fillId="0" borderId="17" xfId="42" applyNumberFormat="1" applyFont="1" applyFill="1" applyBorder="1" applyAlignment="1" applyProtection="1">
      <alignment horizontal="center" vertical="center"/>
    </xf>
    <xf numFmtId="1" fontId="22" fillId="0" borderId="17" xfId="44" applyNumberFormat="1" applyFont="1" applyFill="1" applyBorder="1" applyAlignment="1" applyProtection="1">
      <alignment horizontal="left" vertical="center"/>
      <protection locked="0"/>
    </xf>
    <xf numFmtId="0" fontId="190" fillId="52" borderId="139" xfId="44" applyNumberFormat="1" applyFont="1" applyFill="1" applyBorder="1" applyAlignment="1" applyProtection="1">
      <alignment horizontal="center" vertical="center"/>
      <protection locked="0"/>
    </xf>
    <xf numFmtId="0" fontId="50" fillId="0" borderId="38" xfId="42" applyFont="1" applyBorder="1" applyAlignment="1">
      <alignment horizontal="center" vertical="center"/>
    </xf>
    <xf numFmtId="1" fontId="22" fillId="0" borderId="124" xfId="44" applyNumberFormat="1" applyFont="1" applyFill="1" applyBorder="1" applyAlignment="1" applyProtection="1">
      <alignment horizontal="left" vertical="center"/>
      <protection locked="0"/>
    </xf>
    <xf numFmtId="0" fontId="28" fillId="28" borderId="15" xfId="42" applyFont="1" applyFill="1" applyBorder="1" applyAlignment="1">
      <alignment horizontal="center" vertical="center"/>
    </xf>
    <xf numFmtId="0" fontId="28" fillId="0" borderId="140" xfId="42" applyFont="1" applyBorder="1" applyAlignment="1">
      <alignment horizontal="center" vertical="center"/>
    </xf>
    <xf numFmtId="0" fontId="28" fillId="28" borderId="31" xfId="42" applyFont="1" applyFill="1" applyBorder="1" applyAlignment="1">
      <alignment horizontal="center" vertical="center"/>
    </xf>
    <xf numFmtId="0" fontId="231" fillId="43" borderId="25" xfId="42" applyFont="1" applyFill="1" applyBorder="1" applyAlignment="1">
      <alignment horizontal="center" vertical="center" wrapText="1"/>
    </xf>
    <xf numFmtId="0" fontId="190" fillId="52" borderId="25" xfId="44" applyNumberFormat="1" applyFont="1" applyFill="1" applyBorder="1" applyAlignment="1" applyProtection="1">
      <alignment horizontal="center" vertical="center"/>
      <protection locked="0"/>
    </xf>
    <xf numFmtId="0" fontId="120" fillId="0" borderId="25" xfId="44" applyNumberFormat="1" applyFont="1" applyFill="1" applyBorder="1" applyAlignment="1" applyProtection="1">
      <alignment horizontal="center" vertical="center"/>
      <protection locked="0"/>
    </xf>
    <xf numFmtId="176" fontId="50" fillId="28" borderId="66" xfId="42" applyNumberFormat="1" applyFont="1" applyFill="1" applyBorder="1" applyAlignment="1" applyProtection="1">
      <alignment horizontal="center" vertical="center"/>
      <protection locked="0"/>
    </xf>
    <xf numFmtId="199" fontId="50" fillId="0" borderId="25" xfId="44" applyNumberFormat="1" applyFont="1" applyFill="1" applyBorder="1" applyAlignment="1" applyProtection="1">
      <alignment horizontal="right" vertical="center"/>
      <protection locked="0"/>
    </xf>
    <xf numFmtId="195" fontId="50" fillId="0" borderId="25" xfId="42" applyNumberFormat="1" applyFont="1" applyFill="1" applyBorder="1" applyAlignment="1" applyProtection="1">
      <alignment horizontal="center" vertical="center"/>
    </xf>
    <xf numFmtId="1" fontId="22" fillId="0" borderId="25" xfId="44" applyNumberFormat="1" applyFont="1" applyFill="1" applyBorder="1" applyAlignment="1" applyProtection="1">
      <alignment horizontal="left" vertical="center"/>
      <protection locked="0"/>
    </xf>
    <xf numFmtId="0" fontId="190" fillId="52" borderId="71" xfId="44" applyNumberFormat="1" applyFont="1" applyFill="1" applyBorder="1" applyAlignment="1" applyProtection="1">
      <alignment horizontal="center" vertical="center"/>
      <protection locked="0"/>
    </xf>
    <xf numFmtId="0" fontId="50" fillId="0" borderId="66" xfId="42" applyFont="1" applyBorder="1" applyAlignment="1">
      <alignment horizontal="center" vertical="center"/>
    </xf>
    <xf numFmtId="1" fontId="22" fillId="0" borderId="137" xfId="44" applyNumberFormat="1" applyFont="1" applyFill="1" applyBorder="1" applyAlignment="1" applyProtection="1">
      <alignment horizontal="left" vertical="center"/>
      <protection locked="0"/>
    </xf>
    <xf numFmtId="0" fontId="189" fillId="53" borderId="84" xfId="42" applyFont="1" applyFill="1" applyBorder="1" applyAlignment="1">
      <alignment horizontal="centerContinuous" vertical="center"/>
    </xf>
    <xf numFmtId="0" fontId="189" fillId="53" borderId="0" xfId="42" applyFont="1" applyFill="1" applyBorder="1" applyAlignment="1">
      <alignment horizontal="centerContinuous" vertical="center"/>
    </xf>
    <xf numFmtId="0" fontId="189" fillId="53" borderId="97" xfId="42" applyFont="1" applyFill="1" applyBorder="1" applyAlignment="1">
      <alignment horizontal="centerContinuous" vertical="center"/>
    </xf>
    <xf numFmtId="0" fontId="249" fillId="0" borderId="25" xfId="42" applyBorder="1" applyAlignment="1">
      <alignment vertical="center"/>
    </xf>
    <xf numFmtId="0" fontId="249" fillId="58" borderId="25" xfId="42" applyFill="1" applyBorder="1" applyAlignment="1">
      <alignment vertical="center"/>
    </xf>
    <xf numFmtId="0" fontId="249" fillId="58" borderId="137" xfId="42" applyFill="1" applyBorder="1" applyAlignment="1">
      <alignment vertical="center"/>
    </xf>
    <xf numFmtId="0" fontId="249" fillId="0" borderId="22" xfId="42" applyBorder="1" applyAlignment="1">
      <alignment vertical="center"/>
    </xf>
    <xf numFmtId="0" fontId="249" fillId="58" borderId="22" xfId="42" applyFill="1" applyBorder="1" applyAlignment="1">
      <alignment vertical="center"/>
    </xf>
    <xf numFmtId="0" fontId="249" fillId="58" borderId="141" xfId="42" applyFill="1" applyBorder="1" applyAlignment="1">
      <alignment vertical="center"/>
    </xf>
    <xf numFmtId="0" fontId="6" fillId="51" borderId="25" xfId="42" applyFont="1" applyFill="1" applyBorder="1" applyAlignment="1">
      <alignment horizontal="left" vertical="center"/>
    </xf>
    <xf numFmtId="1" fontId="50" fillId="0" borderId="15" xfId="42" applyNumberFormat="1" applyFont="1" applyFill="1" applyBorder="1" applyAlignment="1">
      <alignment horizontal="center" vertical="center"/>
    </xf>
    <xf numFmtId="174" fontId="196" fillId="43" borderId="15" xfId="42" applyNumberFormat="1" applyFont="1" applyFill="1" applyBorder="1" applyAlignment="1">
      <alignment horizontal="center" vertical="center"/>
    </xf>
    <xf numFmtId="176" fontId="120" fillId="0" borderId="15" xfId="44" applyNumberFormat="1" applyFont="1" applyFill="1" applyBorder="1" applyAlignment="1" applyProtection="1">
      <alignment horizontal="center" vertical="center"/>
      <protection locked="0"/>
    </xf>
    <xf numFmtId="174" fontId="28" fillId="0" borderId="18" xfId="42" applyNumberFormat="1" applyFont="1" applyFill="1" applyBorder="1" applyAlignment="1">
      <alignment vertical="center"/>
    </xf>
    <xf numFmtId="174" fontId="52" fillId="0" borderId="18" xfId="42" applyNumberFormat="1" applyFont="1" applyFill="1" applyBorder="1" applyAlignment="1">
      <alignment horizontal="center" vertical="center"/>
    </xf>
    <xf numFmtId="1" fontId="50" fillId="0" borderId="31" xfId="42" applyNumberFormat="1" applyFont="1" applyFill="1" applyBorder="1" applyAlignment="1">
      <alignment horizontal="center" vertical="center"/>
    </xf>
    <xf numFmtId="174" fontId="196" fillId="43" borderId="31" xfId="42" applyNumberFormat="1" applyFont="1" applyFill="1" applyBorder="1" applyAlignment="1">
      <alignment horizontal="center" vertical="center"/>
    </xf>
    <xf numFmtId="182" fontId="55" fillId="43" borderId="31" xfId="42" applyNumberFormat="1" applyFont="1" applyFill="1" applyBorder="1" applyAlignment="1" applyProtection="1">
      <alignment horizontal="center" vertical="center"/>
      <protection locked="0"/>
    </xf>
    <xf numFmtId="174" fontId="22" fillId="28" borderId="128" xfId="42" applyNumberFormat="1" applyFont="1" applyFill="1" applyBorder="1" applyAlignment="1">
      <alignment vertical="center"/>
    </xf>
    <xf numFmtId="174" fontId="52" fillId="58" borderId="66" xfId="42" applyNumberFormat="1" applyFont="1" applyFill="1" applyBorder="1" applyAlignment="1">
      <alignment vertical="center"/>
    </xf>
    <xf numFmtId="176" fontId="120" fillId="0" borderId="31" xfId="44" applyNumberFormat="1" applyFont="1" applyFill="1" applyBorder="1" applyAlignment="1" applyProtection="1">
      <alignment horizontal="center" vertical="center"/>
      <protection locked="0"/>
    </xf>
    <xf numFmtId="174" fontId="28" fillId="0" borderId="128" xfId="42" applyNumberFormat="1" applyFont="1" applyFill="1" applyBorder="1" applyAlignment="1">
      <alignment vertical="center"/>
    </xf>
    <xf numFmtId="174" fontId="52" fillId="0" borderId="128" xfId="42" applyNumberFormat="1" applyFont="1" applyFill="1" applyBorder="1" applyAlignment="1">
      <alignment horizontal="center" vertical="center"/>
    </xf>
    <xf numFmtId="0" fontId="233" fillId="65" borderId="89" xfId="42" applyFont="1" applyFill="1" applyBorder="1" applyAlignment="1">
      <alignment horizontal="right" vertical="center"/>
    </xf>
    <xf numFmtId="1" fontId="52" fillId="65" borderId="12" xfId="42" applyNumberFormat="1" applyFont="1" applyFill="1" applyBorder="1" applyAlignment="1">
      <alignment horizontal="center" vertical="center"/>
    </xf>
    <xf numFmtId="0" fontId="11" fillId="65" borderId="12" xfId="42" applyFont="1" applyFill="1" applyBorder="1" applyAlignment="1">
      <alignment horizontal="center" vertical="center"/>
    </xf>
    <xf numFmtId="0" fontId="249" fillId="65" borderId="12" xfId="42" applyFill="1" applyBorder="1" applyAlignment="1">
      <alignment vertical="center"/>
    </xf>
    <xf numFmtId="2" fontId="54" fillId="65" borderId="12" xfId="42" applyNumberFormat="1" applyFont="1" applyFill="1" applyBorder="1" applyAlignment="1">
      <alignment vertical="center"/>
    </xf>
    <xf numFmtId="174" fontId="54" fillId="65" borderId="12" xfId="42" applyNumberFormat="1" applyFont="1" applyFill="1" applyBorder="1" applyAlignment="1">
      <alignment vertical="center"/>
    </xf>
    <xf numFmtId="0" fontId="223" fillId="65" borderId="12" xfId="42" applyFont="1" applyFill="1" applyBorder="1" applyAlignment="1">
      <alignment vertical="top" wrapText="1"/>
    </xf>
    <xf numFmtId="0" fontId="223" fillId="65" borderId="105" xfId="42" applyFont="1" applyFill="1" applyBorder="1" applyAlignment="1">
      <alignment vertical="top" wrapText="1"/>
    </xf>
    <xf numFmtId="2" fontId="50" fillId="28" borderId="38" xfId="42" applyNumberFormat="1" applyFont="1" applyFill="1" applyBorder="1" applyAlignment="1" applyProtection="1">
      <alignment horizontal="center" vertical="center"/>
      <protection locked="0"/>
    </xf>
    <xf numFmtId="176" fontId="50" fillId="0" borderId="38" xfId="42" applyNumberFormat="1" applyFont="1" applyBorder="1" applyAlignment="1">
      <alignment horizontal="center" vertical="center"/>
    </xf>
    <xf numFmtId="0" fontId="28" fillId="65" borderId="25" xfId="42" applyFont="1" applyFill="1" applyBorder="1" applyAlignment="1">
      <alignment vertical="center"/>
    </xf>
    <xf numFmtId="174" fontId="52" fillId="0" borderId="18" xfId="42" applyNumberFormat="1" applyFont="1" applyFill="1" applyBorder="1" applyAlignment="1">
      <alignment horizontal="centerContinuous" vertical="center"/>
    </xf>
    <xf numFmtId="174" fontId="52" fillId="0" borderId="38" xfId="42" applyNumberFormat="1" applyFont="1" applyFill="1" applyBorder="1" applyAlignment="1">
      <alignment horizontal="centerContinuous" vertical="center"/>
    </xf>
    <xf numFmtId="0" fontId="230" fillId="65" borderId="142" xfId="42" applyFont="1" applyFill="1" applyBorder="1" applyAlignment="1">
      <alignment horizontal="center" vertical="center"/>
    </xf>
    <xf numFmtId="1" fontId="54" fillId="65" borderId="25" xfId="42" applyNumberFormat="1" applyFont="1" applyFill="1" applyBorder="1" applyAlignment="1">
      <alignment horizontal="center" vertical="center"/>
    </xf>
    <xf numFmtId="0" fontId="11" fillId="65" borderId="25" xfId="42" applyFont="1" applyFill="1" applyBorder="1" applyAlignment="1">
      <alignment horizontal="center" vertical="center"/>
    </xf>
    <xf numFmtId="2" fontId="28" fillId="28" borderId="38" xfId="42" applyNumberFormat="1" applyFont="1" applyFill="1" applyBorder="1" applyAlignment="1" applyProtection="1">
      <alignment horizontal="center" vertical="center"/>
      <protection locked="0"/>
    </xf>
    <xf numFmtId="199" fontId="50" fillId="0" borderId="18" xfId="44" applyNumberFormat="1" applyFont="1" applyFill="1" applyBorder="1" applyAlignment="1" applyProtection="1">
      <alignment horizontal="right" vertical="center"/>
      <protection locked="0"/>
    </xf>
    <xf numFmtId="1" fontId="6" fillId="0" borderId="124" xfId="44" applyNumberFormat="1" applyFont="1" applyFill="1" applyBorder="1" applyAlignment="1" applyProtection="1">
      <alignment horizontal="left" vertical="center"/>
      <protection locked="0"/>
    </xf>
    <xf numFmtId="2" fontId="28" fillId="28" borderId="66" xfId="42" applyNumberFormat="1" applyFont="1" applyFill="1" applyBorder="1" applyAlignment="1" applyProtection="1">
      <alignment horizontal="center" vertical="center"/>
      <protection locked="0"/>
    </xf>
    <xf numFmtId="199" fontId="50" fillId="0" borderId="128" xfId="44" applyNumberFormat="1" applyFont="1" applyFill="1" applyBorder="1" applyAlignment="1" applyProtection="1">
      <alignment horizontal="right" vertical="center"/>
      <protection locked="0"/>
    </xf>
    <xf numFmtId="1" fontId="6" fillId="0" borderId="137" xfId="44" applyNumberFormat="1" applyFont="1" applyFill="1" applyBorder="1" applyAlignment="1" applyProtection="1">
      <alignment horizontal="left" vertical="center"/>
      <protection locked="0"/>
    </xf>
    <xf numFmtId="0" fontId="230" fillId="58" borderId="84" xfId="42" applyFont="1" applyFill="1" applyBorder="1" applyAlignment="1">
      <alignment horizontal="center" vertical="center"/>
    </xf>
    <xf numFmtId="1" fontId="54" fillId="58" borderId="0" xfId="42" applyNumberFormat="1" applyFont="1" applyFill="1" applyBorder="1" applyAlignment="1">
      <alignment horizontal="center" vertical="center"/>
    </xf>
    <xf numFmtId="0" fontId="28" fillId="58" borderId="0" xfId="42" applyFont="1" applyFill="1" applyBorder="1" applyAlignment="1">
      <alignment vertical="center"/>
    </xf>
    <xf numFmtId="176" fontId="54" fillId="58" borderId="0" xfId="42" applyNumberFormat="1" applyFont="1" applyFill="1" applyBorder="1" applyAlignment="1">
      <alignment horizontal="center" vertical="center"/>
    </xf>
    <xf numFmtId="199" fontId="54" fillId="58" borderId="0" xfId="44" applyNumberFormat="1" applyFont="1" applyFill="1" applyBorder="1" applyAlignment="1" applyProtection="1">
      <alignment horizontal="center" vertical="center"/>
      <protection locked="0"/>
    </xf>
    <xf numFmtId="195" fontId="54" fillId="58" borderId="0" xfId="42" applyNumberFormat="1" applyFont="1" applyFill="1" applyBorder="1" applyAlignment="1" applyProtection="1">
      <alignment horizontal="center" vertical="center"/>
    </xf>
    <xf numFmtId="1" fontId="54" fillId="58" borderId="0" xfId="44" applyNumberFormat="1" applyFont="1" applyFill="1" applyBorder="1" applyAlignment="1" applyProtection="1">
      <alignment horizontal="center" vertical="center"/>
      <protection locked="0"/>
    </xf>
    <xf numFmtId="1" fontId="53" fillId="58" borderId="97" xfId="44" applyNumberFormat="1" applyFont="1" applyFill="1" applyBorder="1" applyAlignment="1" applyProtection="1">
      <alignment horizontal="center" vertical="center"/>
      <protection locked="0"/>
    </xf>
    <xf numFmtId="0" fontId="304" fillId="58" borderId="84" xfId="42" applyFont="1" applyFill="1" applyBorder="1" applyAlignment="1">
      <alignment horizontal="left" vertical="center"/>
    </xf>
    <xf numFmtId="0" fontId="304" fillId="58" borderId="0" xfId="42" applyFont="1" applyFill="1" applyBorder="1" applyAlignment="1">
      <alignment horizontal="left" vertical="center"/>
    </xf>
    <xf numFmtId="0" fontId="298" fillId="58" borderId="0" xfId="42" applyNumberFormat="1" applyFont="1" applyFill="1" applyBorder="1" applyAlignment="1">
      <alignment vertical="center"/>
    </xf>
    <xf numFmtId="0" fontId="304" fillId="42" borderId="0" xfId="42" applyFont="1" applyFill="1" applyBorder="1" applyAlignment="1">
      <alignment horizontal="left" vertical="center"/>
    </xf>
    <xf numFmtId="0" fontId="298" fillId="58" borderId="0" xfId="42" applyNumberFormat="1" applyFont="1" applyFill="1" applyBorder="1" applyAlignment="1" applyProtection="1">
      <alignment vertical="center"/>
      <protection locked="0"/>
    </xf>
    <xf numFmtId="0" fontId="298" fillId="58" borderId="97" xfId="42" applyNumberFormat="1" applyFont="1" applyFill="1" applyBorder="1" applyAlignment="1">
      <alignment vertical="center"/>
    </xf>
    <xf numFmtId="0" fontId="189" fillId="53" borderId="85" xfId="42" applyFont="1" applyFill="1" applyBorder="1" applyAlignment="1">
      <alignment horizontal="center" vertical="center"/>
    </xf>
    <xf numFmtId="0" fontId="189" fillId="53" borderId="86" xfId="42" applyFont="1" applyFill="1" applyBorder="1" applyAlignment="1">
      <alignment horizontal="center" vertical="center"/>
    </xf>
    <xf numFmtId="0" fontId="189" fillId="49" borderId="143" xfId="42" applyFont="1" applyFill="1" applyBorder="1" applyAlignment="1">
      <alignment horizontal="center" vertical="center"/>
    </xf>
    <xf numFmtId="0" fontId="189" fillId="53" borderId="96" xfId="42" applyFont="1" applyFill="1" applyBorder="1" applyAlignment="1">
      <alignment horizontal="center" vertical="center"/>
    </xf>
    <xf numFmtId="0" fontId="22" fillId="58" borderId="0" xfId="42" applyFont="1" applyFill="1"/>
    <xf numFmtId="0" fontId="44" fillId="72" borderId="136" xfId="40" applyFont="1" applyFill="1" applyBorder="1" applyAlignment="1">
      <alignment vertical="center"/>
    </xf>
    <xf numFmtId="183" fontId="305" fillId="72" borderId="84" xfId="46" applyNumberFormat="1" applyFont="1" applyFill="1" applyBorder="1" applyAlignment="1">
      <alignment vertical="center"/>
    </xf>
    <xf numFmtId="183" fontId="305" fillId="65" borderId="0" xfId="46" applyNumberFormat="1" applyFont="1" applyFill="1" applyBorder="1" applyAlignment="1">
      <alignment vertical="center"/>
    </xf>
    <xf numFmtId="183" fontId="305" fillId="65" borderId="97" xfId="46" applyNumberFormat="1" applyFont="1" applyFill="1" applyBorder="1" applyAlignment="1">
      <alignment vertical="center"/>
    </xf>
    <xf numFmtId="183" fontId="305" fillId="72" borderId="84" xfId="46" applyNumberFormat="1" applyFont="1" applyFill="1" applyBorder="1" applyAlignment="1">
      <alignment horizontal="left" vertical="center"/>
    </xf>
    <xf numFmtId="0" fontId="28" fillId="37" borderId="15" xfId="42" applyFont="1" applyFill="1" applyBorder="1" applyAlignment="1">
      <alignment horizontal="right" vertical="center"/>
    </xf>
    <xf numFmtId="14" fontId="249" fillId="0" borderId="17" xfId="42" applyNumberFormat="1" applyBorder="1" applyAlignment="1">
      <alignment horizontal="center" vertical="center"/>
    </xf>
    <xf numFmtId="0" fontId="28" fillId="37" borderId="38" xfId="42" applyFont="1" applyFill="1" applyBorder="1" applyAlignment="1">
      <alignment horizontal="center" vertical="center"/>
    </xf>
    <xf numFmtId="0" fontId="8" fillId="28" borderId="18" xfId="42" applyFont="1" applyFill="1" applyBorder="1" applyAlignment="1">
      <alignment horizontal="center" vertical="center"/>
    </xf>
    <xf numFmtId="0" fontId="8" fillId="28" borderId="38" xfId="42" applyFont="1" applyFill="1" applyBorder="1" applyAlignment="1">
      <alignment horizontal="center" vertical="center"/>
    </xf>
    <xf numFmtId="0" fontId="306" fillId="58" borderId="0" xfId="42" applyFont="1" applyFill="1" applyAlignment="1">
      <alignment vertical="center"/>
    </xf>
    <xf numFmtId="0" fontId="249" fillId="28" borderId="0" xfId="42" applyFill="1" applyAlignment="1">
      <alignment vertical="center"/>
    </xf>
    <xf numFmtId="0" fontId="267" fillId="58" borderId="0" xfId="42" applyFont="1" applyFill="1" applyAlignment="1">
      <alignment vertical="center"/>
    </xf>
    <xf numFmtId="0" fontId="189" fillId="53" borderId="87" xfId="42" applyFont="1" applyFill="1" applyBorder="1" applyAlignment="1">
      <alignment horizontal="center" vertical="center"/>
    </xf>
    <xf numFmtId="0" fontId="189" fillId="53" borderId="92" xfId="42" applyFont="1" applyFill="1" applyBorder="1" applyAlignment="1">
      <alignment horizontal="center" vertical="center"/>
    </xf>
    <xf numFmtId="0" fontId="189" fillId="53" borderId="115" xfId="42" applyFont="1" applyFill="1" applyBorder="1" applyAlignment="1">
      <alignment horizontal="center" vertical="center"/>
    </xf>
    <xf numFmtId="0" fontId="249" fillId="73" borderId="87" xfId="42" applyFill="1" applyBorder="1" applyAlignment="1">
      <alignment vertical="center"/>
    </xf>
    <xf numFmtId="0" fontId="22" fillId="73" borderId="92" xfId="42" applyFont="1" applyFill="1" applyBorder="1"/>
    <xf numFmtId="0" fontId="249" fillId="73" borderId="92" xfId="42" applyFill="1" applyBorder="1"/>
    <xf numFmtId="0" fontId="6" fillId="0" borderId="144" xfId="42" applyFont="1" applyFill="1" applyBorder="1" applyAlignment="1">
      <alignment horizontal="left" vertical="center"/>
    </xf>
    <xf numFmtId="0" fontId="249" fillId="0" borderId="22" xfId="42" applyFill="1" applyBorder="1"/>
    <xf numFmtId="0" fontId="229" fillId="0" borderId="22" xfId="42" applyFont="1" applyFill="1" applyBorder="1" applyAlignment="1">
      <alignment horizontal="center" vertical="center" wrapText="1"/>
    </xf>
    <xf numFmtId="0" fontId="249" fillId="0" borderId="141" xfId="42" applyFill="1" applyBorder="1"/>
    <xf numFmtId="0" fontId="16" fillId="58" borderId="0" xfId="42" applyFont="1" applyFill="1" applyAlignment="1">
      <alignment vertical="center"/>
    </xf>
    <xf numFmtId="0" fontId="249" fillId="65" borderId="0" xfId="42" applyFill="1" applyAlignment="1">
      <alignment vertical="center"/>
    </xf>
    <xf numFmtId="0" fontId="249" fillId="65" borderId="0" xfId="42" applyFill="1"/>
    <xf numFmtId="0" fontId="238" fillId="28" borderId="39" xfId="42" applyFont="1" applyFill="1" applyBorder="1" applyAlignment="1">
      <alignment horizontal="center" vertical="center"/>
    </xf>
    <xf numFmtId="0" fontId="239" fillId="28" borderId="39" xfId="42" applyFont="1" applyFill="1" applyBorder="1" applyAlignment="1">
      <alignment horizontal="center" vertical="center"/>
    </xf>
    <xf numFmtId="0" fontId="54" fillId="0" borderId="136" xfId="42" applyFont="1" applyBorder="1" applyAlignment="1">
      <alignment horizontal="center" vertical="center"/>
    </xf>
    <xf numFmtId="0" fontId="52" fillId="28" borderId="83" xfId="42" applyFont="1" applyFill="1" applyBorder="1" applyAlignment="1">
      <alignment vertical="center"/>
    </xf>
    <xf numFmtId="0" fontId="249" fillId="28" borderId="14" xfId="42" applyFill="1" applyBorder="1" applyAlignment="1">
      <alignment vertical="center"/>
    </xf>
    <xf numFmtId="0" fontId="232" fillId="0" borderId="136" xfId="42" applyFont="1" applyBorder="1" applyAlignment="1">
      <alignment horizontal="center" vertical="center"/>
    </xf>
    <xf numFmtId="0" fontId="267" fillId="58" borderId="0" xfId="42" applyFont="1" applyFill="1" applyAlignment="1">
      <alignment horizontal="right" vertical="center"/>
    </xf>
    <xf numFmtId="0" fontId="258" fillId="58" borderId="0" xfId="42" applyFont="1" applyFill="1" applyAlignment="1">
      <alignment horizontal="right" vertical="center"/>
    </xf>
    <xf numFmtId="0" fontId="249" fillId="58" borderId="97" xfId="42" applyFill="1" applyBorder="1" applyAlignment="1">
      <alignment horizontal="center"/>
    </xf>
    <xf numFmtId="0" fontId="6" fillId="28" borderId="84" xfId="42" applyFont="1" applyFill="1" applyBorder="1" applyAlignment="1">
      <alignment horizontal="left" vertical="center"/>
    </xf>
    <xf numFmtId="0" fontId="235" fillId="28" borderId="0" xfId="42" applyFont="1" applyFill="1" applyBorder="1" applyAlignment="1">
      <alignment horizontal="center" vertical="center"/>
    </xf>
    <xf numFmtId="0" fontId="53" fillId="28" borderId="37" xfId="42" applyFont="1" applyFill="1" applyBorder="1" applyAlignment="1">
      <alignment horizontal="right" vertical="center"/>
    </xf>
    <xf numFmtId="182" fontId="158" fillId="30" borderId="145" xfId="42" applyNumberFormat="1" applyFont="1" applyFill="1" applyBorder="1" applyAlignment="1" applyProtection="1">
      <alignment horizontal="center" vertical="center"/>
      <protection locked="0"/>
    </xf>
    <xf numFmtId="0" fontId="52" fillId="58" borderId="37" xfId="42" applyFont="1" applyFill="1" applyBorder="1" applyAlignment="1">
      <alignment horizontal="right" vertical="center"/>
    </xf>
    <xf numFmtId="174" fontId="120" fillId="58" borderId="18" xfId="42" applyNumberFormat="1" applyFont="1" applyFill="1" applyBorder="1" applyAlignment="1">
      <alignment horizontal="center" vertical="center"/>
    </xf>
    <xf numFmtId="174" fontId="50" fillId="58" borderId="15" xfId="42" applyNumberFormat="1" applyFont="1" applyFill="1" applyBorder="1" applyAlignment="1">
      <alignment horizontal="center" vertical="center"/>
    </xf>
    <xf numFmtId="174" fontId="120" fillId="58" borderId="15" xfId="42" applyNumberFormat="1" applyFont="1" applyFill="1" applyBorder="1" applyAlignment="1">
      <alignment horizontal="center" vertical="center"/>
    </xf>
    <xf numFmtId="0" fontId="249" fillId="58" borderId="105" xfId="42" applyFill="1" applyBorder="1" applyAlignment="1">
      <alignment horizontal="center"/>
    </xf>
    <xf numFmtId="0" fontId="28" fillId="28" borderId="84" xfId="42" applyFont="1" applyFill="1" applyBorder="1" applyAlignment="1">
      <alignment horizontal="left" vertical="center"/>
    </xf>
    <xf numFmtId="0" fontId="196" fillId="58" borderId="17" xfId="42" applyFont="1" applyFill="1" applyBorder="1" applyAlignment="1">
      <alignment horizontal="left" vertical="center"/>
    </xf>
    <xf numFmtId="0" fontId="194" fillId="58" borderId="17" xfId="42" applyFont="1" applyFill="1" applyBorder="1" applyAlignment="1">
      <alignment horizontal="left" vertical="center"/>
    </xf>
    <xf numFmtId="0" fontId="249" fillId="58" borderId="38" xfId="42" applyFill="1" applyBorder="1" applyAlignment="1">
      <alignment vertical="center"/>
    </xf>
    <xf numFmtId="0" fontId="52" fillId="58" borderId="0" xfId="42" applyFont="1" applyFill="1" applyBorder="1" applyAlignment="1">
      <alignment vertical="center"/>
    </xf>
    <xf numFmtId="0" fontId="54" fillId="58" borderId="37" xfId="42" applyFont="1" applyFill="1" applyBorder="1" applyAlignment="1">
      <alignment horizontal="right" vertical="center"/>
    </xf>
    <xf numFmtId="176" fontId="120" fillId="58" borderId="18" xfId="42" applyNumberFormat="1" applyFont="1" applyFill="1" applyBorder="1" applyAlignment="1">
      <alignment horizontal="center" vertical="center"/>
    </xf>
    <xf numFmtId="176" fontId="50" fillId="58" borderId="15" xfId="42" applyNumberFormat="1" applyFont="1" applyFill="1" applyBorder="1" applyAlignment="1">
      <alignment horizontal="center" vertical="center"/>
    </xf>
    <xf numFmtId="176" fontId="120" fillId="58" borderId="15" xfId="42" applyNumberFormat="1" applyFont="1" applyFill="1" applyBorder="1" applyAlignment="1">
      <alignment horizontal="center" vertical="center"/>
    </xf>
    <xf numFmtId="0" fontId="249" fillId="58" borderId="145" xfId="42" applyFill="1" applyBorder="1" applyAlignment="1">
      <alignment horizontal="center" vertical="center"/>
    </xf>
    <xf numFmtId="0" fontId="6" fillId="28" borderId="84" xfId="42" applyFont="1" applyFill="1" applyBorder="1" applyAlignment="1">
      <alignment horizontal="right" vertical="center"/>
    </xf>
    <xf numFmtId="0" fontId="196" fillId="58" borderId="16" xfId="42" applyFont="1" applyFill="1" applyBorder="1" applyAlignment="1">
      <alignment horizontal="left" vertical="center"/>
    </xf>
    <xf numFmtId="0" fontId="194" fillId="58" borderId="16" xfId="42" applyFont="1" applyFill="1" applyBorder="1" applyAlignment="1">
      <alignment horizontal="left" vertical="center"/>
    </xf>
    <xf numFmtId="0" fontId="249" fillId="58" borderId="70" xfId="42" applyFill="1" applyBorder="1" applyAlignment="1">
      <alignment vertical="center"/>
    </xf>
    <xf numFmtId="0" fontId="307" fillId="58" borderId="17" xfId="42" applyFont="1" applyFill="1" applyBorder="1" applyAlignment="1">
      <alignment horizontal="left" vertical="center"/>
    </xf>
    <xf numFmtId="0" fontId="123" fillId="58" borderId="17" xfId="42" applyFont="1" applyFill="1" applyBorder="1" applyAlignment="1">
      <alignment horizontal="left" vertical="center"/>
    </xf>
    <xf numFmtId="0" fontId="307" fillId="58" borderId="16" xfId="42" applyFont="1" applyFill="1" applyBorder="1" applyAlignment="1">
      <alignment horizontal="left" vertical="center"/>
    </xf>
    <xf numFmtId="0" fontId="123" fillId="58" borderId="16" xfId="42" applyFont="1" applyFill="1" applyBorder="1" applyAlignment="1">
      <alignment horizontal="left" vertical="center"/>
    </xf>
    <xf numFmtId="0" fontId="123" fillId="58" borderId="0" xfId="42" applyFont="1" applyFill="1" applyBorder="1" applyAlignment="1">
      <alignment horizontal="left" vertical="center"/>
    </xf>
    <xf numFmtId="0" fontId="123" fillId="58" borderId="0" xfId="42" applyFont="1" applyFill="1" applyBorder="1" applyAlignment="1">
      <alignment horizontal="right" vertical="center"/>
    </xf>
    <xf numFmtId="174" fontId="225" fillId="43" borderId="128" xfId="42" applyNumberFormat="1" applyFont="1" applyFill="1" applyBorder="1" applyAlignment="1">
      <alignment horizontal="center" vertical="center"/>
    </xf>
    <xf numFmtId="174" fontId="229" fillId="43" borderId="31" xfId="42" applyNumberFormat="1" applyFont="1" applyFill="1" applyBorder="1" applyAlignment="1">
      <alignment horizontal="center" vertical="center"/>
    </xf>
    <xf numFmtId="174" fontId="225" fillId="43" borderId="31" xfId="42" applyNumberFormat="1" applyFont="1" applyFill="1" applyBorder="1" applyAlignment="1">
      <alignment horizontal="center" vertical="center"/>
    </xf>
    <xf numFmtId="182" fontId="158" fillId="30" borderId="146" xfId="42" applyNumberFormat="1" applyFont="1" applyFill="1" applyBorder="1" applyAlignment="1" applyProtection="1">
      <alignment horizontal="center" vertical="center"/>
      <protection locked="0"/>
    </xf>
    <xf numFmtId="164" fontId="249" fillId="0" borderId="0" xfId="36" applyAlignment="1">
      <alignment vertical="center"/>
    </xf>
    <xf numFmtId="164" fontId="249" fillId="28" borderId="84" xfId="36" applyFill="1" applyBorder="1" applyAlignment="1">
      <alignment horizontal="left" vertical="center"/>
    </xf>
    <xf numFmtId="164" fontId="249" fillId="58" borderId="17" xfId="36" applyFill="1" applyBorder="1" applyAlignment="1">
      <alignment horizontal="left" vertical="center"/>
    </xf>
    <xf numFmtId="164" fontId="249" fillId="58" borderId="38" xfId="36" applyFill="1" applyBorder="1" applyAlignment="1">
      <alignment vertical="center"/>
    </xf>
    <xf numFmtId="174" fontId="249" fillId="43" borderId="116" xfId="36" applyNumberFormat="1" applyFill="1" applyBorder="1" applyAlignment="1">
      <alignment horizontal="center" vertical="center"/>
    </xf>
    <xf numFmtId="174" fontId="249" fillId="43" borderId="36" xfId="36" applyNumberFormat="1" applyFill="1" applyBorder="1" applyAlignment="1">
      <alignment horizontal="center" vertical="center"/>
    </xf>
    <xf numFmtId="174" fontId="249" fillId="25" borderId="36" xfId="36" applyNumberFormat="1" applyFill="1" applyBorder="1" applyAlignment="1">
      <alignment horizontal="center" vertical="center"/>
    </xf>
    <xf numFmtId="182" fontId="249" fillId="30" borderId="147" xfId="36" applyNumberFormat="1" applyFill="1" applyBorder="1" applyAlignment="1" applyProtection="1">
      <alignment horizontal="center" vertical="center"/>
      <protection locked="0"/>
    </xf>
    <xf numFmtId="164" fontId="249" fillId="58" borderId="0" xfId="36" applyFill="1" applyAlignment="1">
      <alignment vertical="center"/>
    </xf>
    <xf numFmtId="0" fontId="235" fillId="0" borderId="0" xfId="42" applyFont="1" applyFill="1" applyBorder="1" applyAlignment="1">
      <alignment horizontal="center" vertical="center"/>
    </xf>
    <xf numFmtId="0" fontId="28" fillId="0" borderId="0" xfId="42" applyFont="1" applyFill="1" applyBorder="1" applyAlignment="1">
      <alignment horizontal="right" vertical="center"/>
    </xf>
    <xf numFmtId="174" fontId="6" fillId="0" borderId="25" xfId="42" applyNumberFormat="1" applyFont="1" applyFill="1" applyBorder="1" applyAlignment="1">
      <alignment horizontal="center" vertical="center"/>
    </xf>
    <xf numFmtId="174" fontId="6" fillId="0" borderId="137" xfId="42" applyNumberFormat="1" applyFont="1" applyFill="1" applyBorder="1" applyAlignment="1">
      <alignment horizontal="center" vertical="center"/>
    </xf>
    <xf numFmtId="0" fontId="123" fillId="58" borderId="38" xfId="42" applyFont="1" applyFill="1" applyBorder="1" applyAlignment="1">
      <alignment horizontal="left" vertical="center"/>
    </xf>
    <xf numFmtId="0" fontId="123" fillId="58" borderId="70" xfId="42" applyFont="1" applyFill="1" applyBorder="1" applyAlignment="1">
      <alignment horizontal="left" vertical="center"/>
    </xf>
    <xf numFmtId="0" fontId="22" fillId="0" borderId="0" xfId="42" applyFont="1" applyAlignment="1">
      <alignment vertical="center"/>
    </xf>
    <xf numFmtId="0" fontId="6" fillId="28" borderId="85" xfId="42" applyFont="1" applyFill="1" applyBorder="1" applyAlignment="1">
      <alignment horizontal="left" vertical="center"/>
    </xf>
    <xf numFmtId="0" fontId="123" fillId="58" borderId="121" xfId="42" applyFont="1" applyFill="1" applyBorder="1" applyAlignment="1">
      <alignment horizontal="left" vertical="center"/>
    </xf>
    <xf numFmtId="0" fontId="123" fillId="58" borderId="122" xfId="42" applyFont="1" applyFill="1" applyBorder="1" applyAlignment="1">
      <alignment horizontal="left" vertical="center"/>
    </xf>
    <xf numFmtId="174" fontId="225" fillId="43" borderId="120" xfId="42" applyNumberFormat="1" applyFont="1" applyFill="1" applyBorder="1" applyAlignment="1">
      <alignment horizontal="center" vertical="center"/>
    </xf>
    <xf numFmtId="174" fontId="229" fillId="43" borderId="125" xfId="42" applyNumberFormat="1" applyFont="1" applyFill="1" applyBorder="1" applyAlignment="1">
      <alignment horizontal="center" vertical="center"/>
    </xf>
    <xf numFmtId="174" fontId="120" fillId="25" borderId="125" xfId="42" applyNumberFormat="1" applyFont="1" applyFill="1" applyBorder="1" applyAlignment="1">
      <alignment horizontal="center" vertical="center"/>
    </xf>
    <xf numFmtId="174" fontId="225" fillId="43" borderId="125" xfId="42" applyNumberFormat="1" applyFont="1" applyFill="1" applyBorder="1" applyAlignment="1">
      <alignment horizontal="center" vertical="center"/>
    </xf>
    <xf numFmtId="182" fontId="158" fillId="30" borderId="148" xfId="42" applyNumberFormat="1" applyFont="1" applyFill="1" applyBorder="1" applyAlignment="1" applyProtection="1">
      <alignment horizontal="center" vertical="center"/>
      <protection locked="0"/>
    </xf>
    <xf numFmtId="0" fontId="249" fillId="58" borderId="85" xfId="42" applyFill="1" applyBorder="1" applyAlignment="1">
      <alignment vertical="center"/>
    </xf>
    <xf numFmtId="0" fontId="249" fillId="58" borderId="86" xfId="42" applyFill="1" applyBorder="1" applyAlignment="1">
      <alignment vertical="center"/>
    </xf>
    <xf numFmtId="0" fontId="52" fillId="58" borderId="149" xfId="42" applyFont="1" applyFill="1" applyBorder="1" applyAlignment="1">
      <alignment horizontal="right" vertical="center"/>
    </xf>
    <xf numFmtId="174" fontId="120" fillId="58" borderId="125" xfId="42" applyNumberFormat="1" applyFont="1" applyFill="1" applyBorder="1" applyAlignment="1">
      <alignment horizontal="center" vertical="center"/>
    </xf>
    <xf numFmtId="174" fontId="120" fillId="58" borderId="120" xfId="42" applyNumberFormat="1" applyFont="1" applyFill="1" applyBorder="1" applyAlignment="1">
      <alignment horizontal="center" vertical="center"/>
    </xf>
    <xf numFmtId="174" fontId="50" fillId="58" borderId="125" xfId="42" applyNumberFormat="1" applyFont="1" applyFill="1" applyBorder="1" applyAlignment="1">
      <alignment horizontal="center" vertical="center"/>
    </xf>
    <xf numFmtId="0" fontId="99" fillId="45" borderId="0" xfId="66" applyFill="1" applyAlignment="1">
      <alignment horizontal="center" vertical="center"/>
    </xf>
    <xf numFmtId="0" fontId="99" fillId="28" borderId="0" xfId="66" applyFill="1" applyAlignment="1">
      <alignment horizontal="center" vertical="center"/>
    </xf>
    <xf numFmtId="0" fontId="99" fillId="23" borderId="0" xfId="66" applyFill="1" applyAlignment="1">
      <alignment horizontal="center" vertical="center"/>
    </xf>
    <xf numFmtId="0" fontId="99" fillId="54" borderId="0" xfId="66" applyFill="1" applyAlignment="1">
      <alignment horizontal="center" vertical="center"/>
    </xf>
    <xf numFmtId="0" fontId="99" fillId="46" borderId="0" xfId="66" applyFill="1" applyAlignment="1">
      <alignment horizontal="center" vertical="center"/>
    </xf>
    <xf numFmtId="0" fontId="99" fillId="50" borderId="0" xfId="66" applyFill="1" applyAlignment="1">
      <alignment horizontal="center" vertical="center"/>
    </xf>
    <xf numFmtId="0" fontId="99" fillId="29" borderId="0" xfId="66" applyFill="1" applyAlignment="1">
      <alignment horizontal="center" vertical="center"/>
    </xf>
    <xf numFmtId="0" fontId="99" fillId="83" borderId="0" xfId="66" applyFill="1" applyAlignment="1">
      <alignment horizontal="center" vertical="center"/>
    </xf>
    <xf numFmtId="0" fontId="99" fillId="84" borderId="0" xfId="66" applyFill="1" applyAlignment="1">
      <alignment horizontal="center" vertical="center"/>
    </xf>
    <xf numFmtId="0" fontId="99" fillId="85" borderId="0" xfId="66" applyFill="1" applyAlignment="1">
      <alignment horizontal="center" vertical="center"/>
    </xf>
    <xf numFmtId="0" fontId="99" fillId="86" borderId="0" xfId="66" applyFill="1" applyAlignment="1">
      <alignment horizontal="center" vertical="center"/>
    </xf>
    <xf numFmtId="0" fontId="99" fillId="87" borderId="0" xfId="66" applyFill="1" applyAlignment="1">
      <alignment horizontal="center" vertical="center"/>
    </xf>
    <xf numFmtId="0" fontId="99" fillId="88" borderId="0" xfId="66" applyFill="1" applyAlignment="1">
      <alignment horizontal="center" vertical="center"/>
    </xf>
    <xf numFmtId="0" fontId="99" fillId="89" borderId="0" xfId="66" applyFill="1" applyAlignment="1">
      <alignment horizontal="center" vertical="center"/>
    </xf>
    <xf numFmtId="0" fontId="99" fillId="25" borderId="0" xfId="66" applyFill="1" applyAlignment="1">
      <alignment horizontal="center" vertical="center"/>
    </xf>
    <xf numFmtId="0" fontId="99" fillId="53" borderId="0" xfId="66" applyFill="1" applyAlignment="1">
      <alignment horizontal="center" vertical="center"/>
    </xf>
    <xf numFmtId="0" fontId="99" fillId="31" borderId="0" xfId="66" applyFill="1" applyAlignment="1">
      <alignment horizontal="center" vertical="center"/>
    </xf>
    <xf numFmtId="0" fontId="99" fillId="91" borderId="0" xfId="66" applyFill="1" applyAlignment="1">
      <alignment horizontal="center" vertical="center"/>
    </xf>
    <xf numFmtId="0" fontId="99" fillId="43" borderId="0" xfId="66" applyFill="1" applyAlignment="1">
      <alignment horizontal="center" vertical="center"/>
    </xf>
    <xf numFmtId="0" fontId="99" fillId="92" borderId="0" xfId="66" applyFill="1" applyAlignment="1">
      <alignment horizontal="center" vertical="center"/>
    </xf>
    <xf numFmtId="0" fontId="99" fillId="93" borderId="0" xfId="66" applyFill="1" applyAlignment="1">
      <alignment horizontal="center" vertical="center"/>
    </xf>
    <xf numFmtId="0" fontId="99" fillId="34" borderId="0" xfId="66" applyFill="1" applyAlignment="1">
      <alignment horizontal="center" vertical="center"/>
    </xf>
    <xf numFmtId="0" fontId="99" fillId="94" borderId="0" xfId="66" applyFill="1" applyAlignment="1">
      <alignment horizontal="center" vertical="center"/>
    </xf>
    <xf numFmtId="0" fontId="99" fillId="37" borderId="0" xfId="66" applyFill="1" applyAlignment="1">
      <alignment horizontal="center" vertical="center"/>
    </xf>
    <xf numFmtId="0" fontId="99" fillId="96" borderId="0" xfId="66" applyFill="1" applyAlignment="1">
      <alignment horizontal="center" vertical="center"/>
    </xf>
    <xf numFmtId="0" fontId="99" fillId="97" borderId="0" xfId="66" applyFill="1" applyAlignment="1">
      <alignment horizontal="center" vertical="center"/>
    </xf>
    <xf numFmtId="0" fontId="99" fillId="98" borderId="0" xfId="66" applyFill="1" applyAlignment="1">
      <alignment horizontal="center" vertical="center"/>
    </xf>
    <xf numFmtId="0" fontId="99" fillId="99" borderId="0" xfId="66" applyFill="1" applyAlignment="1">
      <alignment horizontal="center" vertical="center"/>
    </xf>
    <xf numFmtId="0" fontId="99" fillId="100" borderId="0" xfId="66" applyFill="1" applyAlignment="1">
      <alignment horizontal="center" vertical="center"/>
    </xf>
    <xf numFmtId="0" fontId="99" fillId="101" borderId="0" xfId="66" applyFill="1" applyAlignment="1">
      <alignment horizontal="center" vertical="center"/>
    </xf>
    <xf numFmtId="0" fontId="99" fillId="40" borderId="0" xfId="66" applyFill="1" applyAlignment="1">
      <alignment horizontal="center" vertical="center"/>
    </xf>
    <xf numFmtId="0" fontId="99" fillId="102" borderId="0" xfId="66" applyFill="1" applyAlignment="1">
      <alignment horizontal="center" vertical="center"/>
    </xf>
    <xf numFmtId="0" fontId="99" fillId="104" borderId="0" xfId="66" applyFill="1" applyAlignment="1">
      <alignment horizontal="center" vertical="center"/>
    </xf>
    <xf numFmtId="0" fontId="99" fillId="33" borderId="0" xfId="66" applyFill="1" applyAlignment="1">
      <alignment horizontal="center" vertical="center"/>
    </xf>
    <xf numFmtId="0" fontId="99" fillId="42" borderId="0" xfId="66" applyFill="1" applyAlignment="1">
      <alignment horizontal="center" vertical="center"/>
    </xf>
    <xf numFmtId="0" fontId="99" fillId="30" borderId="0" xfId="66" applyFill="1" applyAlignment="1">
      <alignment horizontal="center" vertical="center"/>
    </xf>
    <xf numFmtId="0" fontId="99" fillId="105" borderId="0" xfId="66" applyFill="1" applyAlignment="1">
      <alignment horizontal="center" vertical="center"/>
    </xf>
    <xf numFmtId="0" fontId="99" fillId="39" borderId="0" xfId="66" applyFill="1" applyAlignment="1">
      <alignment horizontal="center" vertical="center"/>
    </xf>
    <xf numFmtId="0" fontId="99" fillId="48" borderId="0" xfId="66" applyFill="1" applyAlignment="1">
      <alignment horizontal="center" vertical="center"/>
    </xf>
    <xf numFmtId="0" fontId="99" fillId="35" borderId="0" xfId="66" applyFill="1" applyAlignment="1">
      <alignment horizontal="center" vertical="center"/>
    </xf>
    <xf numFmtId="0" fontId="99" fillId="41" borderId="0" xfId="66" applyFill="1" applyAlignment="1">
      <alignment horizontal="center" vertical="center"/>
    </xf>
    <xf numFmtId="0" fontId="99" fillId="106" borderId="0" xfId="66" applyFill="1" applyAlignment="1">
      <alignment horizontal="center" vertical="center"/>
    </xf>
    <xf numFmtId="0" fontId="99" fillId="32" borderId="0" xfId="66" applyFill="1" applyAlignment="1">
      <alignment horizontal="center" vertical="center"/>
    </xf>
    <xf numFmtId="0" fontId="99" fillId="36" borderId="0" xfId="66" applyFill="1" applyAlignment="1">
      <alignment horizontal="center" vertical="center"/>
    </xf>
    <xf numFmtId="0" fontId="99" fillId="107" borderId="0" xfId="66" applyFill="1" applyAlignment="1">
      <alignment horizontal="center" vertical="center"/>
    </xf>
    <xf numFmtId="0" fontId="99" fillId="108" borderId="0" xfId="66" applyFill="1" applyAlignment="1">
      <alignment horizontal="center" vertical="center"/>
    </xf>
    <xf numFmtId="0" fontId="99" fillId="109" borderId="0" xfId="66" applyFill="1" applyAlignment="1">
      <alignment horizontal="center" vertical="center"/>
    </xf>
    <xf numFmtId="0" fontId="99" fillId="24" borderId="0" xfId="66" applyFill="1" applyAlignment="1">
      <alignment horizontal="center" vertical="center"/>
    </xf>
    <xf numFmtId="0" fontId="99" fillId="110" borderId="0" xfId="66" applyFill="1" applyAlignment="1">
      <alignment horizontal="center" vertical="center"/>
    </xf>
    <xf numFmtId="0" fontId="99" fillId="38" borderId="0" xfId="66" applyFill="1" applyAlignment="1">
      <alignment horizontal="center" vertical="center"/>
    </xf>
    <xf numFmtId="0" fontId="99" fillId="111" borderId="0" xfId="66" applyFill="1" applyAlignment="1">
      <alignment horizontal="center" vertical="center"/>
    </xf>
    <xf numFmtId="0" fontId="99" fillId="112" borderId="0" xfId="66" applyFill="1" applyAlignment="1">
      <alignment horizontal="center" vertical="center"/>
    </xf>
    <xf numFmtId="0" fontId="99" fillId="113" borderId="0" xfId="66" applyFill="1" applyAlignment="1">
      <alignment horizontal="center" vertical="center"/>
    </xf>
    <xf numFmtId="0" fontId="99" fillId="114" borderId="0" xfId="66" applyFill="1" applyAlignment="1">
      <alignment horizontal="center" vertical="center"/>
    </xf>
    <xf numFmtId="0" fontId="99" fillId="115" borderId="0" xfId="66" applyFill="1" applyAlignment="1">
      <alignment horizontal="center" vertical="center"/>
    </xf>
    <xf numFmtId="0" fontId="99" fillId="49" borderId="0" xfId="66" applyFill="1" applyAlignment="1">
      <alignment horizontal="center" vertical="center"/>
    </xf>
    <xf numFmtId="0" fontId="369" fillId="0" borderId="0" xfId="66" applyFont="1"/>
    <xf numFmtId="0" fontId="5" fillId="57" borderId="0" xfId="68" applyFill="1" applyProtection="1">
      <protection hidden="1"/>
    </xf>
    <xf numFmtId="0" fontId="5" fillId="57" borderId="0" xfId="68" applyFill="1" applyAlignment="1">
      <alignment vertical="center"/>
    </xf>
    <xf numFmtId="0" fontId="5" fillId="0" borderId="0" xfId="68"/>
    <xf numFmtId="0" fontId="255" fillId="57" borderId="0" xfId="68" applyFont="1" applyFill="1" applyAlignment="1">
      <alignment vertical="center"/>
    </xf>
    <xf numFmtId="0" fontId="250" fillId="57" borderId="0" xfId="68" applyFont="1" applyFill="1" applyAlignment="1">
      <alignment vertical="center"/>
    </xf>
    <xf numFmtId="0" fontId="251" fillId="57" borderId="0" xfId="68" applyFont="1" applyFill="1" applyAlignment="1">
      <alignment vertical="center"/>
    </xf>
    <xf numFmtId="0" fontId="252" fillId="57" borderId="0" xfId="68" applyFont="1" applyFill="1" applyAlignment="1">
      <alignment vertical="center"/>
    </xf>
    <xf numFmtId="0" fontId="256" fillId="57" borderId="0" xfId="68" applyFont="1" applyFill="1" applyProtection="1">
      <protection hidden="1"/>
    </xf>
    <xf numFmtId="0" fontId="372" fillId="57" borderId="0" xfId="68" applyFont="1" applyFill="1" applyAlignment="1">
      <alignment vertical="center"/>
    </xf>
    <xf numFmtId="0" fontId="373" fillId="57" borderId="0" xfId="68" applyFont="1" applyFill="1" applyAlignment="1">
      <alignment vertical="center"/>
    </xf>
    <xf numFmtId="0" fontId="253" fillId="57" borderId="0" xfId="68" applyFont="1" applyFill="1" applyAlignment="1">
      <alignment horizontal="center" vertical="center"/>
    </xf>
    <xf numFmtId="0" fontId="5" fillId="0" borderId="0" xfId="68" applyAlignment="1">
      <alignment vertical="center"/>
    </xf>
    <xf numFmtId="0" fontId="374" fillId="57" borderId="0" xfId="54" applyFont="1" applyFill="1" applyAlignment="1">
      <alignment vertical="center"/>
    </xf>
    <xf numFmtId="0" fontId="376" fillId="57" borderId="0" xfId="71" applyFont="1" applyFill="1" applyAlignment="1">
      <alignment horizontal="left" vertical="center"/>
    </xf>
    <xf numFmtId="183" fontId="378" fillId="57" borderId="17" xfId="72" applyNumberFormat="1" applyFont="1" applyFill="1" applyBorder="1" applyAlignment="1">
      <alignment horizontal="center" vertical="center"/>
    </xf>
    <xf numFmtId="0" fontId="5" fillId="57" borderId="0" xfId="69" applyFill="1" applyProtection="1">
      <protection hidden="1"/>
    </xf>
    <xf numFmtId="0" fontId="5" fillId="57" borderId="0" xfId="69" applyFill="1" applyAlignment="1">
      <alignment vertical="center"/>
    </xf>
    <xf numFmtId="0" fontId="5" fillId="0" borderId="0" xfId="69"/>
    <xf numFmtId="0" fontId="5" fillId="0" borderId="0" xfId="69" applyAlignment="1">
      <alignment vertical="center"/>
    </xf>
    <xf numFmtId="0" fontId="252" fillId="57" borderId="0" xfId="69" applyFont="1" applyFill="1" applyAlignment="1">
      <alignment vertical="center"/>
    </xf>
    <xf numFmtId="0" fontId="391" fillId="28" borderId="0" xfId="69" applyFont="1" applyFill="1" applyAlignment="1">
      <alignment horizontal="center" vertical="center"/>
    </xf>
    <xf numFmtId="0" fontId="392" fillId="28" borderId="0" xfId="69" applyFont="1" applyFill="1" applyAlignment="1">
      <alignment horizontal="center" vertical="center"/>
    </xf>
    <xf numFmtId="0" fontId="393" fillId="28" borderId="0" xfId="69" applyFont="1" applyFill="1" applyAlignment="1">
      <alignment horizontal="center" vertical="center"/>
    </xf>
    <xf numFmtId="0" fontId="394" fillId="28" borderId="0" xfId="69" applyFont="1" applyFill="1" applyAlignment="1">
      <alignment horizontal="center" vertical="center"/>
    </xf>
    <xf numFmtId="0" fontId="395" fillId="28" borderId="0" xfId="69" applyFont="1" applyFill="1" applyAlignment="1">
      <alignment horizontal="center" vertical="center"/>
    </xf>
    <xf numFmtId="0" fontId="396" fillId="28" borderId="0" xfId="69" applyFont="1" applyFill="1" applyAlignment="1">
      <alignment horizontal="center" vertical="center"/>
    </xf>
    <xf numFmtId="0" fontId="397" fillId="28" borderId="0" xfId="69" applyFont="1" applyFill="1" applyAlignment="1">
      <alignment horizontal="center" vertical="center"/>
    </xf>
    <xf numFmtId="0" fontId="398" fillId="28" borderId="0" xfId="69" applyFont="1" applyFill="1" applyAlignment="1">
      <alignment horizontal="center" vertical="center"/>
    </xf>
    <xf numFmtId="0" fontId="399" fillId="28" borderId="0" xfId="69" applyFont="1" applyFill="1" applyAlignment="1">
      <alignment horizontal="center" vertical="center"/>
    </xf>
    <xf numFmtId="0" fontId="400" fillId="28" borderId="0" xfId="69" applyFont="1" applyFill="1" applyAlignment="1">
      <alignment horizontal="center" vertical="center"/>
    </xf>
    <xf numFmtId="0" fontId="401" fillId="28" borderId="0" xfId="69" applyFont="1" applyFill="1" applyAlignment="1">
      <alignment horizontal="center" vertical="center"/>
    </xf>
    <xf numFmtId="0" fontId="402" fillId="28" borderId="0" xfId="69" applyFont="1" applyFill="1" applyAlignment="1">
      <alignment horizontal="center" vertical="center"/>
    </xf>
    <xf numFmtId="0" fontId="403" fillId="28" borderId="0" xfId="69" applyFont="1" applyFill="1" applyAlignment="1">
      <alignment horizontal="center" vertical="center"/>
    </xf>
    <xf numFmtId="0" fontId="404" fillId="28" borderId="0" xfId="69" applyFont="1" applyFill="1" applyAlignment="1">
      <alignment horizontal="center" vertical="center"/>
    </xf>
    <xf numFmtId="0" fontId="405" fillId="28" borderId="0" xfId="69" applyFont="1" applyFill="1" applyAlignment="1">
      <alignment horizontal="center" vertical="center"/>
    </xf>
    <xf numFmtId="0" fontId="406" fillId="28" borderId="0" xfId="69" applyFont="1" applyFill="1" applyAlignment="1">
      <alignment horizontal="center" vertical="center"/>
    </xf>
    <xf numFmtId="0" fontId="407" fillId="28" borderId="0" xfId="69" applyFont="1" applyFill="1" applyAlignment="1">
      <alignment horizontal="center" vertical="center"/>
    </xf>
    <xf numFmtId="0" fontId="408" fillId="28" borderId="0" xfId="69" applyFont="1" applyFill="1" applyAlignment="1">
      <alignment horizontal="center" vertical="center"/>
    </xf>
    <xf numFmtId="0" fontId="409" fillId="58" borderId="84" xfId="69" applyFont="1" applyFill="1" applyBorder="1" applyAlignment="1">
      <alignment horizontal="center" vertical="center"/>
    </xf>
    <xf numFmtId="0" fontId="410" fillId="0" borderId="169" xfId="73" applyFont="1" applyBorder="1" applyAlignment="1">
      <alignment horizontal="center" vertical="center"/>
    </xf>
    <xf numFmtId="0" fontId="411" fillId="129" borderId="84" xfId="69" applyFont="1" applyFill="1" applyBorder="1" applyAlignment="1">
      <alignment horizontal="center" vertical="center"/>
    </xf>
    <xf numFmtId="0" fontId="411" fillId="130" borderId="84" xfId="69" applyFont="1" applyFill="1" applyBorder="1" applyAlignment="1">
      <alignment horizontal="center" vertical="center"/>
    </xf>
    <xf numFmtId="0" fontId="413" fillId="58" borderId="0" xfId="69" applyFont="1" applyFill="1" applyAlignment="1">
      <alignment vertical="center"/>
    </xf>
    <xf numFmtId="0" fontId="5" fillId="58" borderId="0" xfId="69" applyFill="1" applyProtection="1">
      <protection hidden="1"/>
    </xf>
    <xf numFmtId="0" fontId="414" fillId="58" borderId="84" xfId="69" applyFont="1" applyFill="1" applyBorder="1" applyAlignment="1">
      <alignment vertical="center"/>
    </xf>
    <xf numFmtId="0" fontId="5" fillId="58" borderId="0" xfId="69" applyFill="1" applyAlignment="1">
      <alignment vertical="center"/>
    </xf>
    <xf numFmtId="200" fontId="415" fillId="58" borderId="0" xfId="69" applyNumberFormat="1" applyFont="1" applyFill="1" applyAlignment="1">
      <alignment vertical="center"/>
    </xf>
    <xf numFmtId="0" fontId="416" fillId="58" borderId="0" xfId="72" applyFont="1" applyFill="1" applyAlignment="1">
      <alignment horizontal="right" vertical="center"/>
    </xf>
    <xf numFmtId="201" fontId="379" fillId="131" borderId="0" xfId="72" applyNumberFormat="1" applyFont="1" applyFill="1" applyAlignment="1">
      <alignment horizontal="center" vertical="center"/>
    </xf>
    <xf numFmtId="0" fontId="417" fillId="132" borderId="0" xfId="69" applyFont="1" applyFill="1" applyAlignment="1">
      <alignment horizontal="center" vertical="center"/>
    </xf>
    <xf numFmtId="0" fontId="414" fillId="58" borderId="0" xfId="69" applyFont="1" applyFill="1" applyAlignment="1">
      <alignment horizontal="left" vertical="center"/>
    </xf>
    <xf numFmtId="0" fontId="5" fillId="0" borderId="0" xfId="69" applyProtection="1">
      <protection hidden="1"/>
    </xf>
    <xf numFmtId="0" fontId="418" fillId="71" borderId="0" xfId="69" applyFont="1" applyFill="1" applyAlignment="1">
      <alignment horizontal="center" vertical="center"/>
    </xf>
    <xf numFmtId="0" fontId="419" fillId="67" borderId="222" xfId="69" applyFont="1" applyFill="1" applyBorder="1" applyAlignment="1">
      <alignment horizontal="center" vertical="center"/>
    </xf>
    <xf numFmtId="0" fontId="419" fillId="67" borderId="0" xfId="69" applyFont="1" applyFill="1" applyAlignment="1">
      <alignment horizontal="center" vertical="center"/>
    </xf>
    <xf numFmtId="0" fontId="254" fillId="57" borderId="0" xfId="69" applyFont="1" applyFill="1" applyAlignment="1">
      <alignment vertical="center"/>
    </xf>
    <xf numFmtId="0" fontId="254" fillId="57" borderId="84" xfId="69" applyFont="1" applyFill="1" applyBorder="1" applyAlignment="1">
      <alignment vertical="center"/>
    </xf>
    <xf numFmtId="0" fontId="420" fillId="58" borderId="0" xfId="69" applyFont="1" applyFill="1" applyAlignment="1">
      <alignment horizontal="center" vertical="center"/>
    </xf>
    <xf numFmtId="0" fontId="417" fillId="126" borderId="0" xfId="69" applyFont="1" applyFill="1" applyAlignment="1">
      <alignment horizontal="center" vertical="center"/>
    </xf>
    <xf numFmtId="0" fontId="421" fillId="59" borderId="0" xfId="69" applyFont="1" applyFill="1" applyAlignment="1">
      <alignment horizontal="center" vertical="center"/>
    </xf>
    <xf numFmtId="0" fontId="254" fillId="57" borderId="0" xfId="69" applyFont="1" applyFill="1" applyAlignment="1">
      <alignment horizontal="right" vertical="center"/>
    </xf>
    <xf numFmtId="0" fontId="420" fillId="65" borderId="0" xfId="69" applyFont="1" applyFill="1" applyAlignment="1">
      <alignment horizontal="center" vertical="center"/>
    </xf>
    <xf numFmtId="0" fontId="417" fillId="57" borderId="0" xfId="69" applyFont="1" applyFill="1" applyAlignment="1">
      <alignment horizontal="right" vertical="center"/>
    </xf>
    <xf numFmtId="0" fontId="5" fillId="125" borderId="0" xfId="69" applyFill="1" applyAlignment="1">
      <alignment vertical="center"/>
    </xf>
    <xf numFmtId="0" fontId="254" fillId="57" borderId="0" xfId="74" applyFont="1" applyFill="1" applyAlignment="1">
      <alignment vertical="center"/>
    </xf>
    <xf numFmtId="0" fontId="254" fillId="57" borderId="0" xfId="54" applyFont="1" applyFill="1" applyAlignment="1">
      <alignment horizontal="center" vertical="center"/>
    </xf>
    <xf numFmtId="0" fontId="422" fillId="57" borderId="0" xfId="35" applyFont="1" applyFill="1" applyAlignment="1" applyProtection="1">
      <alignment vertical="center"/>
    </xf>
    <xf numFmtId="0" fontId="254" fillId="57" borderId="0" xfId="54" applyFont="1" applyFill="1" applyAlignment="1">
      <alignment horizontal="center" vertical="top"/>
    </xf>
    <xf numFmtId="0" fontId="250" fillId="57" borderId="0" xfId="69" applyFont="1" applyFill="1" applyAlignment="1">
      <alignment vertical="center"/>
    </xf>
    <xf numFmtId="0" fontId="298" fillId="58" borderId="0" xfId="77" applyFont="1" applyFill="1" applyAlignment="1" applyProtection="1">
      <alignment vertical="center"/>
      <protection locked="0"/>
    </xf>
    <xf numFmtId="0" fontId="298" fillId="58" borderId="0" xfId="69" applyFont="1" applyFill="1"/>
    <xf numFmtId="0" fontId="298" fillId="0" borderId="0" xfId="69" applyFont="1" applyProtection="1">
      <protection locked="0"/>
    </xf>
    <xf numFmtId="0" fontId="304" fillId="58" borderId="84" xfId="69" applyFont="1" applyFill="1" applyBorder="1" applyProtection="1">
      <protection locked="0"/>
    </xf>
    <xf numFmtId="0" fontId="304" fillId="58" borderId="0" xfId="69" applyFont="1" applyFill="1" applyProtection="1">
      <protection locked="0"/>
    </xf>
    <xf numFmtId="0" fontId="298" fillId="58" borderId="0" xfId="69" applyFont="1" applyFill="1" applyProtection="1">
      <protection locked="0"/>
    </xf>
    <xf numFmtId="0" fontId="298" fillId="58" borderId="222" xfId="69" applyFont="1" applyFill="1" applyBorder="1" applyProtection="1">
      <protection locked="0"/>
    </xf>
    <xf numFmtId="0" fontId="312" fillId="75" borderId="226" xfId="69" applyFont="1" applyFill="1" applyBorder="1" applyAlignment="1" applyProtection="1">
      <alignment horizontal="center" vertical="center"/>
      <protection locked="0"/>
    </xf>
    <xf numFmtId="168" fontId="267" fillId="78" borderId="0" xfId="69" applyNumberFormat="1" applyFont="1" applyFill="1" applyAlignment="1" applyProtection="1">
      <alignment horizontal="left" vertical="center"/>
      <protection locked="0"/>
    </xf>
    <xf numFmtId="174" fontId="427" fillId="78" borderId="0" xfId="69" applyNumberFormat="1" applyFont="1" applyFill="1" applyAlignment="1" applyProtection="1">
      <alignment horizontal="center" vertical="center"/>
      <protection locked="0"/>
    </xf>
    <xf numFmtId="0" fontId="428" fillId="78" borderId="0" xfId="72" applyFont="1" applyFill="1" applyAlignment="1" applyProtection="1">
      <alignment vertical="center"/>
      <protection locked="0"/>
    </xf>
    <xf numFmtId="0" fontId="428" fillId="78" borderId="222" xfId="72" applyFont="1" applyFill="1" applyBorder="1" applyAlignment="1" applyProtection="1">
      <alignment vertical="center"/>
      <protection locked="0"/>
    </xf>
    <xf numFmtId="0" fontId="429" fillId="58" borderId="0" xfId="69" applyFont="1" applyFill="1" applyAlignment="1">
      <alignment horizontal="left"/>
    </xf>
    <xf numFmtId="0" fontId="430" fillId="58" borderId="0" xfId="69" applyFont="1" applyFill="1" applyAlignment="1">
      <alignment horizontal="center"/>
    </xf>
    <xf numFmtId="0" fontId="261" fillId="58" borderId="0" xfId="69" applyFont="1" applyFill="1" applyAlignment="1">
      <alignment vertical="center"/>
    </xf>
    <xf numFmtId="0" fontId="298" fillId="58" borderId="84" xfId="69" applyFont="1" applyFill="1" applyBorder="1" applyProtection="1">
      <protection locked="0"/>
    </xf>
    <xf numFmtId="0" fontId="298" fillId="0" borderId="0" xfId="77" applyFont="1" applyProtection="1">
      <protection locked="0"/>
    </xf>
    <xf numFmtId="0" fontId="298" fillId="58" borderId="0" xfId="77" applyFont="1" applyFill="1" applyProtection="1">
      <protection locked="0"/>
    </xf>
    <xf numFmtId="0" fontId="428" fillId="58" borderId="0" xfId="72" applyFont="1" applyFill="1" applyAlignment="1" applyProtection="1">
      <alignment vertical="center"/>
      <protection locked="0"/>
    </xf>
    <xf numFmtId="0" fontId="428" fillId="58" borderId="222" xfId="72" applyFont="1" applyFill="1" applyBorder="1" applyAlignment="1" applyProtection="1">
      <alignment vertical="center"/>
      <protection locked="0"/>
    </xf>
    <xf numFmtId="1" fontId="431" fillId="58" borderId="234" xfId="69" applyNumberFormat="1" applyFont="1" applyFill="1" applyBorder="1" applyAlignment="1" applyProtection="1">
      <alignment horizontal="center" vertical="center"/>
      <protection hidden="1"/>
    </xf>
    <xf numFmtId="0" fontId="261" fillId="58" borderId="0" xfId="69" applyFont="1" applyFill="1" applyAlignment="1">
      <alignment horizontal="left" vertical="center"/>
    </xf>
    <xf numFmtId="0" fontId="432" fillId="58" borderId="0" xfId="69" applyFont="1" applyFill="1" applyAlignment="1">
      <alignment vertical="center"/>
    </xf>
    <xf numFmtId="174" fontId="433" fillId="58" borderId="0" xfId="69" applyNumberFormat="1" applyFont="1" applyFill="1" applyAlignment="1">
      <alignment horizontal="left" vertical="center"/>
    </xf>
    <xf numFmtId="0" fontId="431" fillId="58" borderId="0" xfId="69" applyFont="1" applyFill="1" applyAlignment="1" applyProtection="1">
      <alignment horizontal="center" vertical="center"/>
      <protection locked="0"/>
    </xf>
    <xf numFmtId="0" fontId="261" fillId="58" borderId="0" xfId="69" applyFont="1" applyFill="1" applyAlignment="1" applyProtection="1">
      <alignment horizontal="left" vertical="center"/>
      <protection locked="0"/>
    </xf>
    <xf numFmtId="0" fontId="261" fillId="58" borderId="0" xfId="78" applyFont="1" applyFill="1" applyAlignment="1" applyProtection="1">
      <alignment horizontal="left" vertical="center"/>
      <protection locked="0"/>
    </xf>
    <xf numFmtId="1" fontId="431" fillId="58" borderId="235" xfId="69" applyNumberFormat="1" applyFont="1" applyFill="1" applyBorder="1" applyAlignment="1" applyProtection="1">
      <alignment horizontal="center" vertical="center"/>
      <protection hidden="1"/>
    </xf>
    <xf numFmtId="0" fontId="430" fillId="58" borderId="0" xfId="69" applyFont="1" applyFill="1" applyAlignment="1" applyProtection="1">
      <alignment horizontal="center" vertical="center"/>
      <protection locked="0"/>
    </xf>
    <xf numFmtId="0" fontId="317" fillId="58" borderId="229" xfId="69" applyFont="1" applyFill="1" applyBorder="1" applyAlignment="1">
      <alignment vertical="center"/>
    </xf>
    <xf numFmtId="0" fontId="261" fillId="58" borderId="229" xfId="69" applyFont="1" applyFill="1" applyBorder="1" applyAlignment="1">
      <alignment horizontal="left" vertical="center"/>
    </xf>
    <xf numFmtId="0" fontId="261" fillId="58" borderId="229" xfId="69" applyFont="1" applyFill="1" applyBorder="1" applyAlignment="1">
      <alignment horizontal="center" vertical="center"/>
    </xf>
    <xf numFmtId="0" fontId="430" fillId="58" borderId="0" xfId="69" applyFont="1" applyFill="1" applyAlignment="1" applyProtection="1">
      <alignment horizontal="center"/>
      <protection locked="0"/>
    </xf>
    <xf numFmtId="0" fontId="431" fillId="58" borderId="0" xfId="69" applyFont="1" applyFill="1" applyAlignment="1" applyProtection="1">
      <alignment horizontal="center"/>
      <protection locked="0"/>
    </xf>
    <xf numFmtId="0" fontId="298" fillId="58" borderId="0" xfId="69" applyFont="1" applyFill="1" applyAlignment="1" applyProtection="1">
      <alignment vertical="center"/>
      <protection locked="0"/>
    </xf>
    <xf numFmtId="0" fontId="298" fillId="58" borderId="222" xfId="69" applyFont="1" applyFill="1" applyBorder="1" applyAlignment="1" applyProtection="1">
      <alignment vertical="center"/>
      <protection locked="0"/>
    </xf>
    <xf numFmtId="1" fontId="298" fillId="58" borderId="0" xfId="69" applyNumberFormat="1" applyFont="1" applyFill="1" applyAlignment="1" applyProtection="1">
      <alignment horizontal="center"/>
      <protection locked="0"/>
    </xf>
    <xf numFmtId="0" fontId="262" fillId="58" borderId="0" xfId="69" applyFont="1" applyFill="1" applyAlignment="1" applyProtection="1">
      <alignment horizontal="left" vertical="center"/>
      <protection locked="0"/>
    </xf>
    <xf numFmtId="174" fontId="436" fillId="65" borderId="0" xfId="69" applyNumberFormat="1" applyFont="1" applyFill="1" applyAlignment="1" applyProtection="1">
      <alignment horizontal="right" vertical="center"/>
      <protection hidden="1"/>
    </xf>
    <xf numFmtId="1" fontId="298" fillId="58" borderId="0" xfId="69" applyNumberFormat="1" applyFont="1" applyFill="1" applyAlignment="1" applyProtection="1">
      <alignment horizontal="center" vertical="center"/>
      <protection locked="0"/>
    </xf>
    <xf numFmtId="0" fontId="298" fillId="58" borderId="0" xfId="77" applyFont="1" applyFill="1" applyAlignment="1" applyProtection="1">
      <alignment horizontal="center" vertical="center"/>
      <protection hidden="1"/>
    </xf>
    <xf numFmtId="0" fontId="428" fillId="58" borderId="0" xfId="72" applyFont="1" applyFill="1" applyAlignment="1" applyProtection="1">
      <alignment horizontal="center" vertical="center"/>
      <protection locked="0"/>
    </xf>
    <xf numFmtId="0" fontId="261" fillId="58" borderId="222" xfId="78" applyFont="1" applyFill="1" applyBorder="1" applyAlignment="1" applyProtection="1">
      <alignment horizontal="left" vertical="center"/>
      <protection locked="0"/>
    </xf>
    <xf numFmtId="0" fontId="298" fillId="58" borderId="0" xfId="77" applyFont="1" applyFill="1" applyAlignment="1" applyProtection="1">
      <alignment horizontal="left" vertical="center"/>
      <protection locked="0"/>
    </xf>
    <xf numFmtId="0" fontId="306" fillId="58" borderId="0" xfId="69" applyFont="1" applyFill="1" applyAlignment="1" applyProtection="1">
      <alignment horizontal="center"/>
      <protection locked="0"/>
    </xf>
    <xf numFmtId="0" fontId="438" fillId="58" borderId="0" xfId="69" applyFont="1" applyFill="1" applyAlignment="1" applyProtection="1">
      <alignment horizontal="center"/>
      <protection locked="0"/>
    </xf>
    <xf numFmtId="1" fontId="434" fillId="58" borderId="0" xfId="77" applyNumberFormat="1" applyFont="1" applyFill="1" applyAlignment="1" applyProtection="1">
      <alignment horizontal="center" vertical="center"/>
      <protection hidden="1"/>
    </xf>
    <xf numFmtId="0" fontId="298" fillId="0" borderId="0" xfId="78" applyFont="1"/>
    <xf numFmtId="0" fontId="298" fillId="58" borderId="222" xfId="77" applyFont="1" applyFill="1" applyBorder="1" applyProtection="1">
      <protection locked="0"/>
    </xf>
    <xf numFmtId="0" fontId="435" fillId="58" borderId="0" xfId="77" applyFont="1" applyFill="1" applyAlignment="1" applyProtection="1">
      <alignment vertical="top"/>
      <protection hidden="1"/>
    </xf>
    <xf numFmtId="1" fontId="439" fillId="58" borderId="237" xfId="77" applyNumberFormat="1" applyFont="1" applyFill="1" applyBorder="1" applyAlignment="1" applyProtection="1">
      <alignment horizontal="center" vertical="center"/>
      <protection hidden="1"/>
    </xf>
    <xf numFmtId="0" fontId="431" fillId="58" borderId="0" xfId="78" applyFont="1" applyFill="1" applyAlignment="1" applyProtection="1">
      <alignment horizontal="left" vertical="center"/>
      <protection locked="0"/>
    </xf>
    <xf numFmtId="0" fontId="440" fillId="58" borderId="0" xfId="77" applyFont="1" applyFill="1" applyProtection="1">
      <protection locked="0"/>
    </xf>
    <xf numFmtId="0" fontId="298" fillId="58" borderId="238" xfId="69" applyFont="1" applyFill="1" applyBorder="1" applyProtection="1">
      <protection locked="0"/>
    </xf>
    <xf numFmtId="0" fontId="298" fillId="58" borderId="239" xfId="69" applyFont="1" applyFill="1" applyBorder="1" applyProtection="1">
      <protection locked="0"/>
    </xf>
    <xf numFmtId="0" fontId="435" fillId="58" borderId="238" xfId="77" applyFont="1" applyFill="1" applyBorder="1" applyAlignment="1" applyProtection="1">
      <alignment vertical="top"/>
      <protection hidden="1"/>
    </xf>
    <xf numFmtId="0" fontId="298" fillId="58" borderId="238" xfId="77" applyFont="1" applyFill="1" applyBorder="1" applyProtection="1">
      <protection locked="0"/>
    </xf>
    <xf numFmtId="0" fontId="298" fillId="58" borderId="239" xfId="77" applyFont="1" applyFill="1" applyBorder="1" applyProtection="1">
      <protection locked="0"/>
    </xf>
    <xf numFmtId="0" fontId="441" fillId="58" borderId="0" xfId="77" applyFont="1" applyFill="1" applyAlignment="1" applyProtection="1">
      <alignment vertical="center"/>
      <protection locked="0"/>
    </xf>
    <xf numFmtId="0" fontId="304" fillId="58" borderId="84" xfId="69" applyFont="1" applyFill="1" applyBorder="1" applyAlignment="1" applyProtection="1">
      <alignment vertical="center"/>
      <protection locked="0"/>
    </xf>
    <xf numFmtId="0" fontId="304" fillId="58" borderId="0" xfId="69" applyFont="1" applyFill="1" applyAlignment="1" applyProtection="1">
      <alignment vertical="center"/>
      <protection locked="0"/>
    </xf>
    <xf numFmtId="0" fontId="442" fillId="58" borderId="0" xfId="69" applyFont="1" applyFill="1" applyAlignment="1">
      <alignment horizontal="left"/>
    </xf>
    <xf numFmtId="174" fontId="443" fillId="58" borderId="240" xfId="69" applyNumberFormat="1" applyFont="1" applyFill="1" applyBorder="1" applyAlignment="1" applyProtection="1">
      <alignment horizontal="center" vertical="center"/>
      <protection hidden="1"/>
    </xf>
    <xf numFmtId="0" fontId="298" fillId="58" borderId="0" xfId="69" applyFont="1" applyFill="1" applyAlignment="1" applyProtection="1">
      <alignment horizontal="right" vertical="center"/>
      <protection locked="0"/>
    </xf>
    <xf numFmtId="174" fontId="304" fillId="58" borderId="0" xfId="69" applyNumberFormat="1" applyFont="1" applyFill="1" applyAlignment="1" applyProtection="1">
      <alignment horizontal="left" vertical="center"/>
      <protection locked="0"/>
    </xf>
    <xf numFmtId="1" fontId="443" fillId="58" borderId="241" xfId="69" applyNumberFormat="1" applyFont="1" applyFill="1" applyBorder="1" applyAlignment="1" applyProtection="1">
      <alignment horizontal="center" vertical="center"/>
      <protection hidden="1"/>
    </xf>
    <xf numFmtId="0" fontId="444" fillId="62" borderId="229" xfId="69" applyFont="1" applyFill="1" applyBorder="1" applyAlignment="1">
      <alignment horizontal="center" vertical="center"/>
    </xf>
    <xf numFmtId="174" fontId="298" fillId="58" borderId="0" xfId="69" applyNumberFormat="1" applyFont="1" applyFill="1" applyAlignment="1" applyProtection="1">
      <alignment horizontal="left" vertical="center"/>
      <protection locked="0"/>
    </xf>
    <xf numFmtId="0" fontId="298" fillId="58" borderId="238" xfId="69" applyFont="1" applyFill="1" applyBorder="1" applyAlignment="1" applyProtection="1">
      <alignment vertical="center"/>
      <protection locked="0"/>
    </xf>
    <xf numFmtId="0" fontId="298" fillId="58" borderId="239" xfId="69" applyFont="1" applyFill="1" applyBorder="1" applyAlignment="1" applyProtection="1">
      <alignment vertical="center"/>
      <protection locked="0"/>
    </xf>
    <xf numFmtId="0" fontId="98" fillId="65" borderId="0" xfId="69" applyFont="1" applyFill="1" applyAlignment="1">
      <alignment vertical="center"/>
    </xf>
    <xf numFmtId="0" fontId="5" fillId="65" borderId="0" xfId="69" applyFill="1" applyProtection="1">
      <protection hidden="1"/>
    </xf>
    <xf numFmtId="0" fontId="316" fillId="65" borderId="0" xfId="42" applyFont="1" applyFill="1"/>
    <xf numFmtId="0" fontId="445" fillId="65" borderId="0" xfId="69" applyFont="1" applyFill="1" applyAlignment="1">
      <alignment horizontal="center" vertical="center"/>
    </xf>
    <xf numFmtId="0" fontId="5" fillId="57" borderId="0" xfId="69" applyFill="1" applyAlignment="1" applyProtection="1">
      <alignment vertical="center"/>
      <protection hidden="1"/>
    </xf>
    <xf numFmtId="0" fontId="256" fillId="57" borderId="0" xfId="69" applyFont="1" applyFill="1" applyAlignment="1">
      <alignment vertical="center"/>
    </xf>
    <xf numFmtId="0" fontId="253" fillId="57" borderId="0" xfId="69" applyFont="1" applyFill="1" applyAlignment="1">
      <alignment vertical="center"/>
    </xf>
    <xf numFmtId="0" fontId="449" fillId="57" borderId="0" xfId="69" applyFont="1" applyFill="1" applyAlignment="1">
      <alignment vertical="center"/>
    </xf>
    <xf numFmtId="0" fontId="450" fillId="57" borderId="0" xfId="69" applyFont="1" applyFill="1" applyAlignment="1">
      <alignment vertical="center"/>
    </xf>
    <xf numFmtId="0" fontId="451" fillId="57" borderId="0" xfId="69" applyFont="1" applyFill="1" applyAlignment="1">
      <alignment vertical="center"/>
    </xf>
    <xf numFmtId="0" fontId="39" fillId="57" borderId="0" xfId="69" applyFont="1" applyFill="1" applyAlignment="1">
      <alignment vertical="center"/>
    </xf>
    <xf numFmtId="0" fontId="457" fillId="57" borderId="0" xfId="69" applyFont="1" applyFill="1" applyAlignment="1">
      <alignment vertical="center"/>
    </xf>
    <xf numFmtId="0" fontId="451" fillId="57" borderId="0" xfId="69" applyFont="1" applyFill="1" applyAlignment="1" applyProtection="1">
      <alignment vertical="center"/>
      <protection hidden="1"/>
    </xf>
    <xf numFmtId="0" fontId="449" fillId="57" borderId="0" xfId="69" applyFont="1" applyFill="1" applyAlignment="1" applyProtection="1">
      <alignment vertical="center"/>
      <protection hidden="1"/>
    </xf>
    <xf numFmtId="0" fontId="460" fillId="0" borderId="0" xfId="79" applyFont="1"/>
    <xf numFmtId="0" fontId="461" fillId="0" borderId="0" xfId="79" applyFont="1"/>
    <xf numFmtId="49" fontId="460" fillId="0" borderId="0" xfId="79" applyNumberFormat="1" applyFont="1"/>
    <xf numFmtId="49" fontId="460" fillId="58" borderId="0" xfId="79" applyNumberFormat="1" applyFont="1" applyFill="1"/>
    <xf numFmtId="49" fontId="460" fillId="58" borderId="222" xfId="79" applyNumberFormat="1" applyFont="1" applyFill="1" applyBorder="1"/>
    <xf numFmtId="0" fontId="463" fillId="58" borderId="0" xfId="54" applyFont="1" applyFill="1" applyAlignment="1">
      <alignment vertical="top"/>
    </xf>
    <xf numFmtId="0" fontId="295" fillId="58" borderId="0" xfId="79" applyFont="1" applyFill="1" applyAlignment="1">
      <alignment wrapText="1"/>
    </xf>
    <xf numFmtId="0" fontId="464" fillId="58" borderId="0" xfId="79" applyFont="1" applyFill="1" applyAlignment="1">
      <alignment horizontal="center" vertical="center"/>
    </xf>
    <xf numFmtId="0" fontId="460" fillId="58" borderId="0" xfId="79" applyFont="1" applyFill="1"/>
    <xf numFmtId="49" fontId="466" fillId="59" borderId="0" xfId="79" applyNumberFormat="1" applyFont="1" applyFill="1"/>
    <xf numFmtId="49" fontId="460" fillId="59" borderId="0" xfId="79" applyNumberFormat="1" applyFont="1" applyFill="1"/>
    <xf numFmtId="0" fontId="467" fillId="58" borderId="0" xfId="79" applyFont="1" applyFill="1" applyAlignment="1">
      <alignment horizontal="center"/>
    </xf>
    <xf numFmtId="0" fontId="468" fillId="58" borderId="0" xfId="79" applyFont="1" applyFill="1" applyAlignment="1">
      <alignment vertical="center" wrapText="1"/>
    </xf>
    <xf numFmtId="0" fontId="464" fillId="58" borderId="248" xfId="79" applyFont="1" applyFill="1" applyBorder="1" applyAlignment="1">
      <alignment horizontal="center" vertical="center"/>
    </xf>
    <xf numFmtId="0" fontId="469" fillId="58" borderId="0" xfId="69" applyFont="1" applyFill="1" applyAlignment="1">
      <alignment horizontal="center" vertical="center"/>
    </xf>
    <xf numFmtId="0" fontId="470" fillId="77" borderId="249" xfId="79" applyFont="1" applyFill="1" applyBorder="1" applyAlignment="1">
      <alignment horizontal="center" vertical="center"/>
    </xf>
    <xf numFmtId="0" fontId="460" fillId="58" borderId="250" xfId="79" applyFont="1" applyFill="1" applyBorder="1"/>
    <xf numFmtId="0" fontId="468" fillId="58" borderId="250" xfId="79" applyFont="1" applyFill="1" applyBorder="1" applyAlignment="1">
      <alignment vertical="center" wrapText="1"/>
    </xf>
    <xf numFmtId="0" fontId="469" fillId="58" borderId="251" xfId="69" applyFont="1" applyFill="1" applyBorder="1" applyAlignment="1">
      <alignment horizontal="center" vertical="center"/>
    </xf>
    <xf numFmtId="49" fontId="471" fillId="58" borderId="0" xfId="79" applyNumberFormat="1" applyFont="1" applyFill="1" applyAlignment="1">
      <alignment horizontal="center" vertical="center"/>
    </xf>
    <xf numFmtId="0" fontId="469" fillId="58" borderId="222" xfId="69" applyFont="1" applyFill="1" applyBorder="1" applyAlignment="1">
      <alignment horizontal="center" vertical="center"/>
    </xf>
    <xf numFmtId="49" fontId="312" fillId="136" borderId="222" xfId="79" applyNumberFormat="1" applyFont="1" applyFill="1" applyBorder="1" applyAlignment="1">
      <alignment horizontal="center" vertical="center" wrapText="1"/>
    </xf>
    <xf numFmtId="49" fontId="262" fillId="65" borderId="252" xfId="79" applyNumberFormat="1" applyFont="1" applyFill="1" applyBorder="1" applyAlignment="1">
      <alignment horizontal="center" vertical="center" wrapText="1"/>
    </xf>
    <xf numFmtId="49" fontId="262" fillId="65" borderId="254" xfId="79" applyNumberFormat="1" applyFont="1" applyFill="1" applyBorder="1" applyAlignment="1">
      <alignment horizontal="centerContinuous" vertical="center" wrapText="1"/>
    </xf>
    <xf numFmtId="49" fontId="473" fillId="62" borderId="0" xfId="79" applyNumberFormat="1" applyFont="1" applyFill="1" applyAlignment="1">
      <alignment horizontal="center" vertical="center" wrapText="1"/>
    </xf>
    <xf numFmtId="49" fontId="460" fillId="62" borderId="0" xfId="79" applyNumberFormat="1" applyFont="1" applyFill="1"/>
    <xf numFmtId="49" fontId="460" fillId="139" borderId="0" xfId="79" applyNumberFormat="1" applyFont="1" applyFill="1"/>
    <xf numFmtId="49" fontId="480" fillId="79" borderId="222" xfId="79" applyNumberFormat="1" applyFont="1" applyFill="1" applyBorder="1" applyAlignment="1">
      <alignment horizontal="left" vertical="center" wrapText="1"/>
    </xf>
    <xf numFmtId="49" fontId="262" fillId="65" borderId="84" xfId="79" applyNumberFormat="1" applyFont="1" applyFill="1" applyBorder="1" applyAlignment="1">
      <alignment horizontal="center" vertical="center" wrapText="1"/>
    </xf>
    <xf numFmtId="49" fontId="262" fillId="65" borderId="222" xfId="79" applyNumberFormat="1" applyFont="1" applyFill="1" applyBorder="1" applyAlignment="1">
      <alignment horizontal="centerContinuous" vertical="center" wrapText="1"/>
    </xf>
    <xf numFmtId="0" fontId="480" fillId="79" borderId="222" xfId="79" applyFont="1" applyFill="1" applyBorder="1" applyAlignment="1">
      <alignment horizontal="left" vertical="center" wrapText="1"/>
    </xf>
    <xf numFmtId="49" fontId="262" fillId="65" borderId="84" xfId="79" applyNumberFormat="1" applyFont="1" applyFill="1" applyBorder="1" applyAlignment="1">
      <alignment horizontal="center" vertical="top" wrapText="1"/>
    </xf>
    <xf numFmtId="49" fontId="262" fillId="65" borderId="0" xfId="79" applyNumberFormat="1" applyFont="1" applyFill="1" applyAlignment="1">
      <alignment vertical="top" wrapText="1"/>
    </xf>
    <xf numFmtId="49" fontId="262" fillId="65" borderId="0" xfId="79" applyNumberFormat="1" applyFont="1" applyFill="1" applyAlignment="1">
      <alignment horizontal="center" vertical="top" wrapText="1"/>
    </xf>
    <xf numFmtId="49" fontId="262" fillId="65" borderId="0" xfId="79" applyNumberFormat="1" applyFont="1" applyFill="1" applyAlignment="1">
      <alignment horizontal="centerContinuous" vertical="top" wrapText="1"/>
    </xf>
    <xf numFmtId="49" fontId="262" fillId="65" borderId="222" xfId="79" applyNumberFormat="1" applyFont="1" applyFill="1" applyBorder="1" applyAlignment="1">
      <alignment horizontal="centerContinuous" vertical="top" wrapText="1"/>
    </xf>
    <xf numFmtId="49" fontId="370" fillId="140" borderId="222" xfId="79" applyNumberFormat="1" applyFont="1" applyFill="1" applyBorder="1" applyAlignment="1">
      <alignment horizontal="center" vertical="center" wrapText="1"/>
    </xf>
    <xf numFmtId="49" fontId="482" fillId="62" borderId="251" xfId="79" applyNumberFormat="1" applyFont="1" applyFill="1" applyBorder="1" applyAlignment="1">
      <alignment horizontal="center" vertical="center" wrapText="1"/>
    </xf>
    <xf numFmtId="49" fontId="482" fillId="62" borderId="0" xfId="79" applyNumberFormat="1" applyFont="1" applyFill="1" applyAlignment="1">
      <alignment horizontal="center" vertical="center" wrapText="1"/>
    </xf>
    <xf numFmtId="49" fontId="475" fillId="139" borderId="141" xfId="79" applyNumberFormat="1" applyFont="1" applyFill="1" applyBorder="1" applyAlignment="1">
      <alignment vertical="center" wrapText="1"/>
    </xf>
    <xf numFmtId="49" fontId="416" fillId="139" borderId="144" xfId="79" applyNumberFormat="1" applyFont="1" applyFill="1" applyBorder="1" applyAlignment="1">
      <alignment vertical="center" wrapText="1"/>
    </xf>
    <xf numFmtId="49" fontId="416" fillId="139" borderId="22" xfId="79" applyNumberFormat="1" applyFont="1" applyFill="1" applyBorder="1" applyAlignment="1">
      <alignment vertical="center" wrapText="1"/>
    </xf>
    <xf numFmtId="49" fontId="425" fillId="139" borderId="0" xfId="79" applyNumberFormat="1" applyFont="1" applyFill="1" applyAlignment="1">
      <alignment horizontal="right" wrapText="1"/>
    </xf>
    <xf numFmtId="0" fontId="425" fillId="139" borderId="222" xfId="79" applyFont="1" applyFill="1" applyBorder="1" applyAlignment="1">
      <alignment wrapText="1"/>
    </xf>
    <xf numFmtId="49" fontId="355" fillId="139" borderId="84" xfId="79" applyNumberFormat="1" applyFont="1" applyFill="1" applyBorder="1" applyAlignment="1">
      <alignment vertical="center" wrapText="1"/>
    </xf>
    <xf numFmtId="49" fontId="355" fillId="139" borderId="0" xfId="79" applyNumberFormat="1" applyFont="1" applyFill="1" applyAlignment="1">
      <alignment vertical="center" wrapText="1"/>
    </xf>
    <xf numFmtId="49" fontId="452" fillId="139" borderId="84" xfId="79" applyNumberFormat="1" applyFont="1" applyFill="1" applyBorder="1" applyAlignment="1">
      <alignment horizontal="center" vertical="center" wrapText="1"/>
    </xf>
    <xf numFmtId="0" fontId="425" fillId="139" borderId="0" xfId="79" applyFont="1" applyFill="1" applyAlignment="1">
      <alignment wrapText="1"/>
    </xf>
    <xf numFmtId="0" fontId="483" fillId="0" borderId="259" xfId="79" applyFont="1" applyBorder="1"/>
    <xf numFmtId="0" fontId="484" fillId="77" borderId="227" xfId="79" applyFont="1" applyFill="1" applyBorder="1" applyAlignment="1">
      <alignment horizontal="center" vertical="center"/>
    </xf>
    <xf numFmtId="0" fontId="485" fillId="77" borderId="260" xfId="79" applyFont="1" applyFill="1" applyBorder="1" applyAlignment="1">
      <alignment horizontal="center" vertical="center"/>
    </xf>
    <xf numFmtId="0" fontId="486" fillId="125" borderId="84" xfId="79" applyFont="1" applyFill="1" applyBorder="1" applyAlignment="1">
      <alignment horizontal="left" vertical="center"/>
    </xf>
    <xf numFmtId="0" fontId="486" fillId="125" borderId="0" xfId="79" applyFont="1" applyFill="1" applyAlignment="1">
      <alignment horizontal="right" vertical="center"/>
    </xf>
    <xf numFmtId="0" fontId="487" fillId="125" borderId="0" xfId="79" applyFont="1" applyFill="1" applyAlignment="1">
      <alignment horizontal="right" vertical="center"/>
    </xf>
    <xf numFmtId="0" fontId="486" fillId="125" borderId="222" xfId="79" applyFont="1" applyFill="1" applyBorder="1"/>
    <xf numFmtId="49" fontId="488" fillId="0" borderId="251" xfId="72" applyNumberFormat="1" applyFont="1" applyBorder="1" applyAlignment="1" applyProtection="1">
      <alignment horizontal="left" vertical="center"/>
      <protection locked="0"/>
    </xf>
    <xf numFmtId="49" fontId="488" fillId="0" borderId="0" xfId="72" applyNumberFormat="1" applyFont="1" applyAlignment="1" applyProtection="1">
      <alignment horizontal="left" vertical="center"/>
      <protection locked="0"/>
    </xf>
    <xf numFmtId="0" fontId="44" fillId="62" borderId="0" xfId="69" applyFont="1" applyFill="1" applyAlignment="1">
      <alignment horizontal="center" vertical="center"/>
    </xf>
    <xf numFmtId="0" fontId="50" fillId="62" borderId="0" xfId="69" applyFont="1" applyFill="1" applyAlignment="1">
      <alignment horizontal="left" vertical="center"/>
    </xf>
    <xf numFmtId="0" fontId="12" fillId="137" borderId="0" xfId="69" applyFont="1" applyFill="1" applyAlignment="1">
      <alignment horizontal="center" vertical="center"/>
    </xf>
    <xf numFmtId="0" fontId="50" fillId="137" borderId="0" xfId="69" applyFont="1" applyFill="1" applyAlignment="1">
      <alignment horizontal="left" vertical="center"/>
    </xf>
    <xf numFmtId="0" fontId="489" fillId="58" borderId="0" xfId="69" applyFont="1" applyFill="1" applyAlignment="1">
      <alignment horizontal="center" vertical="center"/>
    </xf>
    <xf numFmtId="0" fontId="44" fillId="139" borderId="0" xfId="69" applyFont="1" applyFill="1" applyAlignment="1">
      <alignment horizontal="right" vertical="center"/>
    </xf>
    <xf numFmtId="0" fontId="44" fillId="139" borderId="0" xfId="69" applyFont="1" applyFill="1" applyAlignment="1">
      <alignment horizontal="center" vertical="center"/>
    </xf>
    <xf numFmtId="202" fontId="44" fillId="139" borderId="222" xfId="69" applyNumberFormat="1" applyFont="1" applyFill="1" applyBorder="1" applyAlignment="1">
      <alignment horizontal="center" vertical="center"/>
    </xf>
    <xf numFmtId="0" fontId="490" fillId="0" borderId="84" xfId="79" applyFont="1" applyBorder="1"/>
    <xf numFmtId="0" fontId="489" fillId="58" borderId="261" xfId="69" applyFont="1" applyFill="1" applyBorder="1" applyAlignment="1">
      <alignment horizontal="center" vertical="center"/>
    </xf>
    <xf numFmtId="0" fontId="12" fillId="125" borderId="0" xfId="69" applyFont="1" applyFill="1" applyAlignment="1">
      <alignment horizontal="center" vertical="center"/>
    </xf>
    <xf numFmtId="0" fontId="50" fillId="125" borderId="222" xfId="69" applyFont="1" applyFill="1" applyBorder="1" applyAlignment="1">
      <alignment horizontal="left" vertical="center"/>
    </xf>
    <xf numFmtId="0" fontId="489" fillId="58" borderId="226" xfId="69" applyFont="1" applyFill="1" applyBorder="1" applyAlignment="1">
      <alignment horizontal="center" vertical="center"/>
    </xf>
    <xf numFmtId="0" fontId="460" fillId="139" borderId="84" xfId="79" applyFont="1" applyFill="1" applyBorder="1"/>
    <xf numFmtId="0" fontId="50" fillId="125" borderId="0" xfId="69" applyFont="1" applyFill="1" applyAlignment="1">
      <alignment horizontal="left" vertical="center"/>
    </xf>
    <xf numFmtId="0" fontId="12" fillId="125" borderId="226" xfId="69" applyFont="1" applyFill="1" applyBorder="1" applyAlignment="1">
      <alignment horizontal="center" vertical="center"/>
    </xf>
    <xf numFmtId="49" fontId="460" fillId="139" borderId="84" xfId="79" applyNumberFormat="1" applyFont="1" applyFill="1" applyBorder="1"/>
    <xf numFmtId="0" fontId="5" fillId="0" borderId="0" xfId="79"/>
    <xf numFmtId="0" fontId="460" fillId="0" borderId="0" xfId="79" applyFont="1" applyAlignment="1">
      <alignment horizontal="left" vertical="center"/>
    </xf>
    <xf numFmtId="49" fontId="460" fillId="58" borderId="84" xfId="79" applyNumberFormat="1" applyFont="1" applyFill="1" applyBorder="1"/>
    <xf numFmtId="0" fontId="12" fillId="58" borderId="0" xfId="69" applyFont="1" applyFill="1" applyAlignment="1">
      <alignment horizontal="center" vertical="center"/>
    </xf>
    <xf numFmtId="0" fontId="50" fillId="58" borderId="0" xfId="69" applyFont="1" applyFill="1" applyAlignment="1">
      <alignment horizontal="left" vertical="center"/>
    </xf>
    <xf numFmtId="49" fontId="472" fillId="58" borderId="84" xfId="79" applyNumberFormat="1" applyFont="1" applyFill="1" applyBorder="1"/>
    <xf numFmtId="49" fontId="416" fillId="58" borderId="84" xfId="79" applyNumberFormat="1" applyFont="1" applyFill="1" applyBorder="1"/>
    <xf numFmtId="0" fontId="489" fillId="58" borderId="0" xfId="69" applyFont="1" applyFill="1" applyAlignment="1">
      <alignment horizontal="left" vertical="center"/>
    </xf>
    <xf numFmtId="0" fontId="12" fillId="58" borderId="0" xfId="69" applyFont="1" applyFill="1" applyAlignment="1">
      <alignment horizontal="left" vertical="center"/>
    </xf>
    <xf numFmtId="49" fontId="460" fillId="67" borderId="0" xfId="79" applyNumberFormat="1" applyFont="1" applyFill="1"/>
    <xf numFmtId="0" fontId="460" fillId="67" borderId="0" xfId="79" applyFont="1" applyFill="1"/>
    <xf numFmtId="0" fontId="461" fillId="67" borderId="0" xfId="79" applyFont="1" applyFill="1"/>
    <xf numFmtId="49" fontId="460" fillId="62" borderId="262" xfId="79" applyNumberFormat="1" applyFont="1" applyFill="1" applyBorder="1" applyAlignment="1">
      <alignment horizontal="center" vertical="center"/>
    </xf>
    <xf numFmtId="49" fontId="460" fillId="133" borderId="262" xfId="79" applyNumberFormat="1" applyFont="1" applyFill="1" applyBorder="1" applyAlignment="1">
      <alignment horizontal="center" vertical="center"/>
    </xf>
    <xf numFmtId="49" fontId="460" fillId="62" borderId="259" xfId="79" applyNumberFormat="1" applyFont="1" applyFill="1" applyBorder="1" applyAlignment="1">
      <alignment horizontal="center" vertical="center"/>
    </xf>
    <xf numFmtId="49" fontId="460" fillId="133" borderId="259" xfId="79" applyNumberFormat="1" applyFont="1" applyFill="1" applyBorder="1" applyAlignment="1">
      <alignment horizontal="center" vertical="center"/>
    </xf>
    <xf numFmtId="0" fontId="460" fillId="62" borderId="263" xfId="79" applyFont="1" applyFill="1" applyBorder="1"/>
    <xf numFmtId="49" fontId="492" fillId="0" borderId="263" xfId="80" applyNumberFormat="1" applyFont="1" applyBorder="1" applyAlignment="1">
      <alignment horizontal="center" vertical="center"/>
    </xf>
    <xf numFmtId="49" fontId="461" fillId="0" borderId="0" xfId="79" applyNumberFormat="1" applyFont="1"/>
    <xf numFmtId="0" fontId="422" fillId="57" borderId="0" xfId="35" applyFont="1" applyFill="1" applyAlignment="1" applyProtection="1">
      <alignment horizontal="left" vertical="center"/>
    </xf>
    <xf numFmtId="49" fontId="262" fillId="65" borderId="253" xfId="79" applyNumberFormat="1" applyFont="1" applyFill="1" applyBorder="1" applyAlignment="1">
      <alignment horizontal="center" vertical="center" wrapText="1"/>
    </xf>
    <xf numFmtId="49" fontId="262" fillId="65" borderId="0" xfId="79" applyNumberFormat="1" applyFont="1" applyFill="1" applyAlignment="1">
      <alignment horizontal="center" vertical="center" wrapText="1"/>
    </xf>
    <xf numFmtId="49" fontId="479" fillId="139" borderId="0" xfId="79" applyNumberFormat="1" applyFont="1" applyFill="1" applyAlignment="1">
      <alignment horizontal="center" vertical="center" wrapText="1"/>
    </xf>
    <xf numFmtId="172" fontId="21" fillId="0" borderId="13" xfId="52" applyNumberFormat="1" applyFont="1" applyFill="1" applyBorder="1" applyAlignment="1">
      <alignment horizontal="center" vertical="center" wrapText="1"/>
    </xf>
    <xf numFmtId="0" fontId="21" fillId="28" borderId="0" xfId="52" applyNumberFormat="1" applyFont="1" applyFill="1" applyBorder="1" applyAlignment="1">
      <alignment horizontal="center" vertical="center" wrapText="1"/>
    </xf>
    <xf numFmtId="0" fontId="21" fillId="28" borderId="0" xfId="52" applyNumberFormat="1" applyFont="1" applyFill="1" applyBorder="1" applyAlignment="1">
      <alignment horizontal="centerContinuous" vertical="center" wrapText="1"/>
    </xf>
    <xf numFmtId="172" fontId="493" fillId="0" borderId="21" xfId="52" applyNumberFormat="1" applyFont="1" applyFill="1" applyBorder="1" applyAlignment="1">
      <alignment horizontal="center" vertical="center" wrapText="1"/>
    </xf>
    <xf numFmtId="172" fontId="494" fillId="0" borderId="21" xfId="52" applyNumberFormat="1" applyFont="1" applyFill="1" applyBorder="1" applyAlignment="1">
      <alignment horizontal="center" vertical="center" wrapText="1"/>
    </xf>
    <xf numFmtId="172" fontId="48" fillId="0" borderId="21" xfId="52" applyNumberFormat="1" applyFont="1" applyFill="1" applyBorder="1" applyAlignment="1">
      <alignment horizontal="center" vertical="center" wrapText="1"/>
    </xf>
    <xf numFmtId="172" fontId="21" fillId="0" borderId="21" xfId="52" applyNumberFormat="1" applyFont="1" applyFill="1" applyBorder="1" applyAlignment="1">
      <alignment horizontal="center" vertical="center" wrapText="1"/>
    </xf>
    <xf numFmtId="0" fontId="50" fillId="125" borderId="0" xfId="54" applyFont="1" applyFill="1" applyBorder="1" applyAlignment="1">
      <alignment vertical="top" wrapText="1"/>
    </xf>
    <xf numFmtId="0" fontId="118" fillId="141" borderId="0" xfId="0" applyFont="1" applyFill="1" applyBorder="1" applyAlignment="1">
      <alignment horizontal="center" vertical="center"/>
    </xf>
    <xf numFmtId="0" fontId="66" fillId="142" borderId="0" xfId="0" applyFont="1" applyFill="1" applyBorder="1" applyAlignment="1">
      <alignment horizontal="left" vertical="center"/>
    </xf>
    <xf numFmtId="0" fontId="119" fillId="141" borderId="0" xfId="0" applyFont="1" applyFill="1" applyAlignment="1">
      <alignment horizontal="left" vertical="center"/>
    </xf>
    <xf numFmtId="0" fontId="119" fillId="143" borderId="0" xfId="0" applyFont="1" applyFill="1" applyAlignment="1">
      <alignment horizontal="left" vertical="center"/>
    </xf>
    <xf numFmtId="0" fontId="50" fillId="58" borderId="0" xfId="54" applyFont="1" applyFill="1" applyBorder="1" applyAlignment="1">
      <alignment vertical="top" wrapText="1"/>
    </xf>
    <xf numFmtId="0" fontId="498" fillId="0" borderId="0" xfId="49" applyNumberFormat="1" applyFont="1" applyFill="1" applyBorder="1" applyAlignment="1">
      <alignment horizontal="center" vertical="center"/>
    </xf>
    <xf numFmtId="0" fontId="499" fillId="143" borderId="0" xfId="0" applyFont="1" applyFill="1" applyAlignment="1">
      <alignment horizontal="left" vertical="center"/>
    </xf>
    <xf numFmtId="0" fontId="50" fillId="125" borderId="0" xfId="54" applyFont="1" applyFill="1" applyBorder="1" applyAlignment="1">
      <alignment horizontal="center" vertical="top" wrapText="1"/>
    </xf>
    <xf numFmtId="0" fontId="50" fillId="125" borderId="0" xfId="54" applyFont="1" applyFill="1" applyBorder="1" applyAlignment="1">
      <alignment horizontal="center" vertical="center" wrapText="1"/>
    </xf>
    <xf numFmtId="1" fontId="500" fillId="59" borderId="25" xfId="48" applyNumberFormat="1" applyFont="1" applyFill="1" applyBorder="1" applyAlignment="1" applyProtection="1">
      <alignment horizontal="center" vertical="center" wrapText="1"/>
      <protection locked="0"/>
    </xf>
    <xf numFmtId="0" fontId="62" fillId="59" borderId="0" xfId="49" applyFont="1" applyFill="1" applyBorder="1" applyAlignment="1">
      <alignment horizontal="centerContinuous" vertical="center" wrapText="1"/>
    </xf>
    <xf numFmtId="166" fontId="89" fillId="59" borderId="0" xfId="0" applyNumberFormat="1" applyFont="1" applyFill="1" applyBorder="1" applyAlignment="1">
      <alignment vertical="center"/>
    </xf>
    <xf numFmtId="0" fontId="97" fillId="59" borderId="0" xfId="49" applyFont="1" applyFill="1" applyBorder="1" applyAlignment="1">
      <alignment horizontal="centerContinuous" vertical="center" wrapText="1"/>
    </xf>
    <xf numFmtId="0" fontId="40" fillId="59" borderId="39" xfId="52" applyFont="1" applyFill="1" applyBorder="1" applyAlignment="1" applyProtection="1">
      <alignment horizontal="center" vertical="center" wrapText="1"/>
      <protection locked="0"/>
    </xf>
    <xf numFmtId="166" fontId="22" fillId="59" borderId="15" xfId="52" applyNumberFormat="1" applyFont="1" applyFill="1" applyBorder="1" applyAlignment="1" applyProtection="1">
      <alignment horizontal="center" vertical="center" wrapText="1"/>
      <protection locked="0"/>
    </xf>
    <xf numFmtId="0" fontId="50" fillId="125" borderId="0" xfId="54" applyFont="1" applyFill="1" applyBorder="1" applyAlignment="1">
      <alignment horizontal="center" vertical="top"/>
    </xf>
    <xf numFmtId="0" fontId="120" fillId="125" borderId="0" xfId="54" applyFont="1" applyFill="1" applyBorder="1" applyAlignment="1">
      <alignment vertical="top" wrapText="1"/>
    </xf>
    <xf numFmtId="0" fontId="50" fillId="125" borderId="0" xfId="54" applyFont="1" applyFill="1" applyBorder="1" applyAlignment="1">
      <alignment horizontal="left" vertical="center"/>
    </xf>
    <xf numFmtId="0" fontId="50" fillId="125" borderId="0" xfId="54" applyFont="1" applyFill="1" applyBorder="1" applyAlignment="1">
      <alignment horizontal="left" vertical="center" wrapText="1"/>
    </xf>
    <xf numFmtId="0" fontId="52" fillId="125" borderId="0" xfId="54" applyFont="1" applyFill="1" applyBorder="1" applyAlignment="1">
      <alignment vertical="top" wrapText="1"/>
    </xf>
    <xf numFmtId="0" fontId="52" fillId="125" borderId="0" xfId="54" applyFont="1" applyFill="1" applyBorder="1" applyAlignment="1">
      <alignment vertical="top"/>
    </xf>
    <xf numFmtId="0" fontId="50" fillId="125" borderId="0" xfId="51" applyFont="1" applyFill="1" applyAlignment="1">
      <alignment horizontal="left" vertical="center"/>
    </xf>
    <xf numFmtId="0" fontId="120" fillId="125" borderId="0" xfId="51" applyFont="1" applyFill="1" applyAlignment="1">
      <alignment vertical="center"/>
    </xf>
    <xf numFmtId="0" fontId="120" fillId="125" borderId="0" xfId="54" applyFont="1" applyFill="1" applyBorder="1" applyAlignment="1">
      <alignment horizontal="center" vertical="center" wrapText="1"/>
    </xf>
    <xf numFmtId="0" fontId="5" fillId="125" borderId="0" xfId="51" applyFill="1" applyAlignment="1">
      <alignment vertical="center"/>
    </xf>
    <xf numFmtId="0" fontId="121" fillId="125" borderId="0" xfId="54" applyFont="1" applyFill="1" applyBorder="1" applyAlignment="1">
      <alignment horizontal="center" vertical="center" wrapText="1"/>
    </xf>
    <xf numFmtId="0" fontId="20" fillId="125" borderId="0" xfId="35" applyFill="1" applyAlignment="1" applyProtection="1">
      <alignment horizontal="left" vertical="center"/>
    </xf>
    <xf numFmtId="0" fontId="20" fillId="125" borderId="0" xfId="35" applyFill="1" applyAlignment="1" applyProtection="1">
      <alignment vertical="center"/>
    </xf>
    <xf numFmtId="0" fontId="121" fillId="125" borderId="0" xfId="54" applyFont="1" applyFill="1" applyBorder="1" applyAlignment="1">
      <alignment horizontal="center" vertical="top" wrapText="1"/>
    </xf>
    <xf numFmtId="0" fontId="52" fillId="144" borderId="14" xfId="54" applyFont="1" applyFill="1" applyBorder="1" applyAlignment="1">
      <alignment vertical="top"/>
    </xf>
    <xf numFmtId="0" fontId="52" fillId="144" borderId="0" xfId="54" applyFont="1" applyFill="1" applyBorder="1" applyAlignment="1">
      <alignment vertical="top"/>
    </xf>
    <xf numFmtId="0" fontId="52" fillId="144" borderId="12" xfId="54" applyFont="1" applyFill="1" applyBorder="1" applyAlignment="1">
      <alignment vertical="top"/>
    </xf>
    <xf numFmtId="0" fontId="277" fillId="144" borderId="13" xfId="54" applyFont="1" applyFill="1" applyBorder="1" applyAlignment="1">
      <alignment vertical="top"/>
    </xf>
    <xf numFmtId="0" fontId="501" fillId="144" borderId="14" xfId="54" applyFont="1" applyFill="1" applyBorder="1" applyAlignment="1">
      <alignment vertical="top"/>
    </xf>
    <xf numFmtId="0" fontId="277" fillId="144" borderId="21" xfId="54" applyFont="1" applyFill="1" applyBorder="1" applyAlignment="1">
      <alignment vertical="top"/>
    </xf>
    <xf numFmtId="0" fontId="501" fillId="144" borderId="0" xfId="54" applyFont="1" applyFill="1" applyBorder="1" applyAlignment="1">
      <alignment vertical="top"/>
    </xf>
    <xf numFmtId="0" fontId="277" fillId="144" borderId="64" xfId="54" applyFont="1" applyFill="1" applyBorder="1" applyAlignment="1">
      <alignment vertical="top"/>
    </xf>
    <xf numFmtId="0" fontId="501" fillId="144" borderId="12" xfId="54" applyFont="1" applyFill="1" applyBorder="1" applyAlignment="1">
      <alignment vertical="top"/>
    </xf>
    <xf numFmtId="0" fontId="52" fillId="144" borderId="29" xfId="54" applyFont="1" applyFill="1" applyBorder="1" applyAlignment="1">
      <alignment vertical="top"/>
    </xf>
    <xf numFmtId="0" fontId="52" fillId="144" borderId="10" xfId="54" applyFont="1" applyFill="1" applyBorder="1" applyAlignment="1">
      <alignment vertical="top"/>
    </xf>
    <xf numFmtId="0" fontId="52" fillId="144" borderId="10" xfId="54" applyFont="1" applyFill="1" applyBorder="1" applyAlignment="1">
      <alignment vertical="center"/>
    </xf>
    <xf numFmtId="0" fontId="52" fillId="144" borderId="30" xfId="54" applyFont="1" applyFill="1" applyBorder="1" applyAlignment="1">
      <alignment vertical="top"/>
    </xf>
    <xf numFmtId="0" fontId="455" fillId="57" borderId="0" xfId="69" applyFont="1" applyFill="1" applyAlignment="1">
      <alignment horizontal="left" vertical="center"/>
    </xf>
    <xf numFmtId="0" fontId="249" fillId="0" borderId="0" xfId="82"/>
    <xf numFmtId="0" fontId="249" fillId="58" borderId="0" xfId="82" applyFill="1"/>
    <xf numFmtId="0" fontId="215" fillId="57" borderId="0" xfId="69" applyFont="1" applyFill="1" applyAlignment="1" applyProtection="1">
      <alignment vertical="center"/>
      <protection hidden="1"/>
    </xf>
    <xf numFmtId="0" fontId="446" fillId="0" borderId="0" xfId="76" applyFont="1" applyAlignment="1">
      <alignment vertical="center"/>
    </xf>
    <xf numFmtId="0" fontId="503" fillId="57" borderId="0" xfId="69" applyFont="1" applyFill="1" applyAlignment="1">
      <alignment vertical="center"/>
    </xf>
    <xf numFmtId="0" fontId="446" fillId="57" borderId="0" xfId="76" applyFont="1" applyFill="1" applyAlignment="1">
      <alignment vertical="center"/>
    </xf>
    <xf numFmtId="0" fontId="447" fillId="0" borderId="0" xfId="69" applyFont="1" applyAlignment="1">
      <alignment vertical="center"/>
    </xf>
    <xf numFmtId="0" fontId="373" fillId="0" borderId="0" xfId="69" applyFont="1" applyAlignment="1">
      <alignment vertical="center"/>
    </xf>
    <xf numFmtId="0" fontId="503" fillId="57" borderId="0" xfId="69" applyFont="1" applyFill="1" applyAlignment="1">
      <alignment horizontal="left" vertical="center"/>
    </xf>
    <xf numFmtId="0" fontId="454" fillId="58" borderId="0" xfId="80" applyFont="1" applyFill="1" applyAlignment="1">
      <alignment horizontal="left" vertical="center"/>
    </xf>
    <xf numFmtId="0" fontId="503" fillId="57" borderId="0" xfId="76" applyFont="1" applyFill="1" applyAlignment="1">
      <alignment vertical="center"/>
    </xf>
    <xf numFmtId="0" fontId="455" fillId="57" borderId="0" xfId="76" applyFont="1" applyFill="1" applyAlignment="1">
      <alignment vertical="center"/>
    </xf>
    <xf numFmtId="0" fontId="504" fillId="57" borderId="0" xfId="75" applyFont="1" applyFill="1" applyBorder="1" applyAlignment="1">
      <alignment vertical="center"/>
    </xf>
    <xf numFmtId="0" fontId="456" fillId="57" borderId="0" xfId="75" applyFont="1" applyFill="1" applyBorder="1" applyAlignment="1">
      <alignment vertical="center"/>
    </xf>
    <xf numFmtId="0" fontId="505" fillId="57" borderId="0" xfId="69" applyFont="1" applyFill="1" applyAlignment="1">
      <alignment vertical="center"/>
    </xf>
    <xf numFmtId="0" fontId="506" fillId="57" borderId="0" xfId="69" applyFont="1" applyFill="1" applyAlignment="1">
      <alignment vertical="center"/>
    </xf>
    <xf numFmtId="0" fontId="459" fillId="57" borderId="0" xfId="69" applyFont="1" applyFill="1" applyAlignment="1" applyProtection="1">
      <alignment vertical="center"/>
      <protection hidden="1"/>
    </xf>
    <xf numFmtId="0" fontId="458" fillId="57" borderId="0" xfId="75" applyFont="1" applyFill="1" applyAlignment="1" applyProtection="1">
      <alignment vertical="center"/>
    </xf>
    <xf numFmtId="0" fontId="458" fillId="57" borderId="0" xfId="75" applyFont="1" applyFill="1" applyAlignment="1" applyProtection="1">
      <alignment horizontal="center" vertical="center"/>
    </xf>
    <xf numFmtId="0" fontId="458" fillId="57" borderId="0" xfId="80" applyFont="1" applyFill="1" applyAlignment="1"/>
    <xf numFmtId="0" fontId="458" fillId="57" borderId="0" xfId="75" applyFont="1" applyFill="1" applyAlignment="1" applyProtection="1">
      <alignment horizontal="left" vertical="center"/>
    </xf>
    <xf numFmtId="0" fontId="448" fillId="0" borderId="0" xfId="69" applyFont="1" applyAlignment="1">
      <alignment horizontal="center" vertical="center"/>
    </xf>
    <xf numFmtId="0" fontId="370" fillId="126" borderId="0" xfId="69" applyFont="1" applyFill="1" applyAlignment="1" applyProtection="1">
      <alignment horizontal="center" vertical="center"/>
      <protection hidden="1"/>
    </xf>
    <xf numFmtId="0" fontId="298" fillId="57" borderId="0" xfId="69" applyFont="1" applyFill="1" applyProtection="1">
      <protection hidden="1"/>
    </xf>
    <xf numFmtId="0" fontId="507" fillId="57" borderId="0" xfId="69" applyFont="1" applyFill="1" applyAlignment="1">
      <alignment vertical="center"/>
    </xf>
    <xf numFmtId="0" fontId="375" fillId="57" borderId="0" xfId="69" applyFont="1" applyFill="1" applyAlignment="1">
      <alignment vertical="center"/>
    </xf>
    <xf numFmtId="0" fontId="298" fillId="57" borderId="0" xfId="69" applyFont="1" applyFill="1" applyAlignment="1">
      <alignment vertical="center"/>
    </xf>
    <xf numFmtId="0" fontId="377" fillId="57" borderId="0" xfId="69" applyFont="1" applyFill="1"/>
    <xf numFmtId="0" fontId="298" fillId="0" borderId="0" xfId="69" applyFont="1" applyAlignment="1">
      <alignment vertical="center"/>
    </xf>
    <xf numFmtId="0" fontId="5" fillId="58" borderId="0" xfId="69" applyFill="1"/>
    <xf numFmtId="0" fontId="39" fillId="58" borderId="0" xfId="69" applyFont="1" applyFill="1"/>
    <xf numFmtId="0" fontId="373" fillId="58" borderId="0" xfId="69" applyFont="1" applyFill="1"/>
    <xf numFmtId="0" fontId="508" fillId="58" borderId="0" xfId="72" applyFont="1" applyFill="1" applyAlignment="1">
      <alignment horizontal="right" vertical="center"/>
    </xf>
    <xf numFmtId="0" fontId="373" fillId="58" borderId="0" xfId="72" applyFont="1" applyFill="1" applyAlignment="1">
      <alignment horizontal="right" vertical="center"/>
    </xf>
    <xf numFmtId="0" fontId="373" fillId="58" borderId="0" xfId="69" applyFont="1" applyFill="1" applyAlignment="1">
      <alignment vertical="center"/>
    </xf>
    <xf numFmtId="0" fontId="249" fillId="57" borderId="0" xfId="76" applyFill="1"/>
    <xf numFmtId="0" fontId="5" fillId="57" borderId="0" xfId="69" applyFill="1"/>
    <xf numFmtId="0" fontId="39" fillId="57" borderId="0" xfId="69" applyFont="1" applyFill="1"/>
    <xf numFmtId="0" fontId="373" fillId="57" borderId="0" xfId="69" applyFont="1" applyFill="1"/>
    <xf numFmtId="0" fontId="508" fillId="57" borderId="0" xfId="72" applyFont="1" applyFill="1" applyAlignment="1">
      <alignment horizontal="right" vertical="center"/>
    </xf>
    <xf numFmtId="0" fontId="373" fillId="57" borderId="0" xfId="72" applyFont="1" applyFill="1" applyAlignment="1">
      <alignment horizontal="right" vertical="center"/>
    </xf>
    <xf numFmtId="0" fontId="373" fillId="57" borderId="0" xfId="72" applyFont="1" applyFill="1" applyAlignment="1">
      <alignment horizontal="left" vertical="center"/>
    </xf>
    <xf numFmtId="0" fontId="373" fillId="125" borderId="0" xfId="72" applyFont="1" applyFill="1" applyAlignment="1">
      <alignment horizontal="left" vertical="center"/>
    </xf>
    <xf numFmtId="0" fontId="377" fillId="125" borderId="0" xfId="69" applyFont="1" applyFill="1"/>
    <xf numFmtId="0" fontId="39" fillId="57" borderId="0" xfId="72" applyFont="1" applyFill="1" applyAlignment="1">
      <alignment horizontal="right" vertical="center"/>
    </xf>
    <xf numFmtId="0" fontId="416" fillId="57" borderId="0" xfId="72" applyFont="1" applyFill="1" applyAlignment="1">
      <alignment horizontal="right" vertical="center"/>
    </xf>
    <xf numFmtId="0" fontId="511" fillId="57" borderId="0" xfId="69" applyFont="1" applyFill="1" applyAlignment="1">
      <alignment vertical="center"/>
    </xf>
    <xf numFmtId="0" fontId="39" fillId="58" borderId="0" xfId="72" applyFont="1" applyFill="1" applyAlignment="1">
      <alignment horizontal="right" vertical="center"/>
    </xf>
    <xf numFmtId="0" fontId="510" fillId="126" borderId="84" xfId="69" applyFont="1" applyFill="1" applyBorder="1" applyAlignment="1" applyProtection="1">
      <alignment horizontal="right" vertical="center"/>
      <protection hidden="1"/>
    </xf>
    <xf numFmtId="0" fontId="373" fillId="57" borderId="0" xfId="69" applyFont="1" applyFill="1" applyAlignment="1">
      <alignment vertical="center"/>
    </xf>
    <xf numFmtId="0" fontId="474" fillId="125" borderId="0" xfId="72" applyFont="1" applyFill="1" applyAlignment="1">
      <alignment horizontal="right" vertical="center"/>
    </xf>
    <xf numFmtId="0" fontId="514" fillId="57" borderId="0" xfId="69" applyFont="1" applyFill="1" applyAlignment="1">
      <alignment horizontal="center" vertical="center"/>
    </xf>
    <xf numFmtId="0" fontId="373" fillId="125" borderId="0" xfId="69" applyFont="1" applyFill="1"/>
    <xf numFmtId="14" fontId="480" fillId="57" borderId="0" xfId="69" applyNumberFormat="1" applyFont="1" applyFill="1"/>
    <xf numFmtId="0" fontId="517" fillId="57" borderId="0" xfId="69" applyFont="1" applyFill="1" applyAlignment="1">
      <alignment horizontal="center" vertical="center"/>
    </xf>
    <xf numFmtId="0" fontId="312" fillId="57" borderId="0" xfId="69" applyFont="1" applyFill="1" applyAlignment="1">
      <alignment horizontal="left" vertical="center"/>
    </xf>
    <xf numFmtId="0" fontId="518" fillId="57" borderId="0" xfId="72" applyFont="1" applyFill="1" applyAlignment="1">
      <alignment horizontal="right" vertical="center"/>
    </xf>
    <xf numFmtId="0" fontId="518" fillId="57" borderId="0" xfId="69" applyFont="1" applyFill="1" applyAlignment="1">
      <alignment vertical="center"/>
    </xf>
    <xf numFmtId="0" fontId="518" fillId="57" borderId="0" xfId="69" applyFont="1" applyFill="1"/>
    <xf numFmtId="0" fontId="26" fillId="57" borderId="0" xfId="69" applyFont="1" applyFill="1"/>
    <xf numFmtId="0" fontId="289" fillId="57" borderId="0" xfId="69" applyFont="1" applyFill="1" applyAlignment="1">
      <alignment horizontal="left" vertical="center"/>
    </xf>
    <xf numFmtId="0" fontId="520" fillId="57" borderId="0" xfId="69" applyFont="1" applyFill="1" applyAlignment="1">
      <alignment horizontal="center" vertical="center"/>
    </xf>
    <xf numFmtId="0" fontId="472" fillId="59" borderId="0" xfId="68" applyFont="1" applyFill="1"/>
    <xf numFmtId="0" fontId="521" fillId="126" borderId="0" xfId="69" applyFont="1" applyFill="1" applyAlignment="1" applyProtection="1">
      <alignment horizontal="center" vertical="center"/>
      <protection hidden="1"/>
    </xf>
    <xf numFmtId="0" fontId="523" fillId="57" borderId="0" xfId="76" applyFont="1" applyFill="1"/>
    <xf numFmtId="0" fontId="377" fillId="57" borderId="0" xfId="69" applyFont="1" applyFill="1" applyAlignment="1">
      <alignment vertical="center"/>
    </xf>
    <xf numFmtId="0" fontId="422" fillId="57" borderId="0" xfId="83" applyFont="1" applyFill="1" applyAlignment="1" applyProtection="1">
      <alignment vertical="center"/>
    </xf>
    <xf numFmtId="0" fontId="256" fillId="57" borderId="0" xfId="69" applyFont="1" applyFill="1" applyProtection="1">
      <protection hidden="1"/>
    </xf>
    <xf numFmtId="0" fontId="372" fillId="57" borderId="0" xfId="69" applyFont="1" applyFill="1" applyAlignment="1">
      <alignment vertical="center"/>
    </xf>
    <xf numFmtId="0" fontId="251" fillId="57" borderId="0" xfId="69" applyFont="1" applyFill="1" applyAlignment="1">
      <alignment vertical="center"/>
    </xf>
    <xf numFmtId="0" fontId="253" fillId="57" borderId="0" xfId="69" applyFont="1" applyFill="1" applyAlignment="1">
      <alignment horizontal="center" vertical="center"/>
    </xf>
    <xf numFmtId="0" fontId="375" fillId="57" borderId="0" xfId="69" applyFont="1" applyFill="1" applyAlignment="1">
      <alignment horizontal="center" vertical="center"/>
    </xf>
    <xf numFmtId="177" fontId="379" fillId="127" borderId="220" xfId="0" applyNumberFormat="1" applyFont="1" applyFill="1" applyBorder="1" applyAlignment="1" applyProtection="1">
      <alignment horizontal="center" vertical="center"/>
      <protection locked="0"/>
    </xf>
    <xf numFmtId="168" fontId="380" fillId="128" borderId="221" xfId="69" applyNumberFormat="1" applyFont="1" applyFill="1" applyBorder="1" applyAlignment="1">
      <alignment horizontal="center" vertical="center"/>
    </xf>
    <xf numFmtId="0" fontId="381" fillId="57" borderId="0" xfId="69" applyFont="1" applyFill="1" applyAlignment="1">
      <alignment horizontal="right" vertical="center"/>
    </xf>
    <xf numFmtId="0" fontId="254" fillId="57" borderId="0" xfId="69" applyFont="1" applyFill="1" applyAlignment="1">
      <alignment horizontal="center" vertical="center"/>
    </xf>
    <xf numFmtId="0" fontId="382" fillId="57" borderId="0" xfId="0" applyFont="1" applyFill="1" applyAlignment="1">
      <alignment horizontal="left" vertical="center"/>
    </xf>
    <xf numFmtId="0" fontId="383" fillId="57" borderId="0" xfId="0" applyFont="1" applyFill="1" applyAlignment="1">
      <alignment horizontal="left" vertical="center"/>
    </xf>
    <xf numFmtId="0" fontId="384" fillId="57" borderId="0" xfId="0" applyFont="1" applyFill="1" applyAlignment="1">
      <alignment horizontal="left" vertical="center"/>
    </xf>
    <xf numFmtId="0" fontId="385" fillId="57" borderId="0" xfId="0" applyFont="1" applyFill="1" applyAlignment="1">
      <alignment horizontal="left" vertical="center"/>
    </xf>
    <xf numFmtId="0" fontId="386" fillId="57" borderId="0" xfId="0" applyFont="1" applyFill="1" applyAlignment="1">
      <alignment horizontal="left" vertical="center"/>
    </xf>
    <xf numFmtId="0" fontId="387" fillId="57" borderId="0" xfId="0" applyFont="1" applyFill="1" applyAlignment="1">
      <alignment horizontal="left" vertical="center"/>
    </xf>
    <xf numFmtId="0" fontId="388" fillId="57" borderId="0" xfId="0" applyFont="1" applyFill="1" applyAlignment="1">
      <alignment horizontal="left" vertical="center"/>
    </xf>
    <xf numFmtId="0" fontId="389" fillId="57" borderId="0" xfId="0" applyFont="1" applyFill="1" applyAlignment="1">
      <alignment horizontal="left" vertical="center"/>
    </xf>
    <xf numFmtId="0" fontId="390" fillId="57" borderId="0" xfId="0" applyFont="1" applyFill="1" applyAlignment="1">
      <alignment horizontal="left" vertical="center"/>
    </xf>
    <xf numFmtId="0" fontId="524" fillId="57" borderId="0" xfId="69" applyFont="1" applyFill="1" applyAlignment="1" applyProtection="1">
      <alignment horizontal="left" vertical="center"/>
      <protection hidden="1"/>
    </xf>
    <xf numFmtId="0" fontId="16" fillId="57" borderId="0" xfId="69" applyFont="1" applyFill="1" applyProtection="1">
      <protection hidden="1"/>
    </xf>
    <xf numFmtId="0" fontId="375" fillId="57" borderId="0" xfId="76" applyFont="1" applyFill="1" applyAlignment="1">
      <alignment vertical="center"/>
    </xf>
    <xf numFmtId="0" fontId="525" fillId="57" borderId="0" xfId="76" applyFont="1" applyFill="1" applyAlignment="1">
      <alignment vertical="center"/>
    </xf>
    <xf numFmtId="0" fontId="524" fillId="57" borderId="0" xfId="69" applyFont="1" applyFill="1" applyAlignment="1" applyProtection="1">
      <alignment vertical="center"/>
      <protection hidden="1"/>
    </xf>
    <xf numFmtId="0" fontId="3" fillId="57" borderId="0" xfId="76" applyFont="1" applyFill="1"/>
    <xf numFmtId="0" fontId="524" fillId="57" borderId="0" xfId="0" applyFont="1" applyFill="1" applyAlignment="1">
      <alignment horizontal="left" vertical="center"/>
    </xf>
    <xf numFmtId="0" fontId="412" fillId="57" borderId="0" xfId="69" applyFont="1" applyFill="1" applyAlignment="1">
      <alignment horizontal="center" vertical="center"/>
    </xf>
    <xf numFmtId="0" fontId="521" fillId="57" borderId="0" xfId="0" applyFont="1" applyFill="1" applyAlignment="1">
      <alignment horizontal="left" vertical="top"/>
    </xf>
    <xf numFmtId="0" fontId="371" fillId="58" borderId="0" xfId="75" applyFont="1" applyFill="1" applyAlignment="1" applyProtection="1">
      <alignment vertical="center"/>
      <protection hidden="1"/>
    </xf>
    <xf numFmtId="0" fontId="526" fillId="57" borderId="0" xfId="69" applyFont="1" applyFill="1" applyAlignment="1">
      <alignment vertical="center"/>
    </xf>
    <xf numFmtId="0" fontId="508" fillId="125" borderId="0" xfId="69" applyFont="1" applyFill="1"/>
    <xf numFmtId="0" fontId="255" fillId="57" borderId="0" xfId="69" applyFont="1" applyFill="1" applyAlignment="1">
      <alignment vertical="center"/>
    </xf>
    <xf numFmtId="0" fontId="451" fillId="57" borderId="0" xfId="54" applyFont="1" applyFill="1" applyAlignment="1">
      <alignment vertical="center"/>
    </xf>
    <xf numFmtId="0" fontId="528" fillId="57" borderId="0" xfId="69" applyFont="1" applyFill="1" applyAlignment="1">
      <alignment horizontal="center"/>
    </xf>
    <xf numFmtId="0" fontId="525" fillId="57" borderId="0" xfId="69" applyFont="1" applyFill="1" applyAlignment="1">
      <alignment horizontal="center"/>
    </xf>
    <xf numFmtId="0" fontId="527" fillId="57" borderId="0" xfId="69" applyFont="1" applyFill="1" applyAlignment="1">
      <alignment vertical="center"/>
    </xf>
    <xf numFmtId="0" fontId="530" fillId="57" borderId="0" xfId="72" applyFont="1" applyFill="1" applyAlignment="1">
      <alignment horizontal="left" vertical="center"/>
    </xf>
    <xf numFmtId="0" fontId="421" fillId="59" borderId="0" xfId="69" applyFont="1" applyFill="1" applyAlignment="1">
      <alignment horizontal="left" vertical="center"/>
    </xf>
    <xf numFmtId="0" fontId="5" fillId="125" borderId="0" xfId="69" applyFill="1" applyProtection="1">
      <protection hidden="1"/>
    </xf>
    <xf numFmtId="0" fontId="525" fillId="57" borderId="0" xfId="69" applyFont="1" applyFill="1" applyAlignment="1">
      <alignment horizontal="center" vertical="top"/>
    </xf>
    <xf numFmtId="0" fontId="474" fillId="57" borderId="264" xfId="69" applyFont="1" applyFill="1" applyBorder="1"/>
    <xf numFmtId="0" fontId="516" fillId="57" borderId="265" xfId="69" applyFont="1" applyFill="1" applyBorder="1"/>
    <xf numFmtId="0" fontId="516" fillId="57" borderId="265" xfId="72" applyFont="1" applyFill="1" applyBorder="1" applyAlignment="1">
      <alignment horizontal="right" vertical="center"/>
    </xf>
    <xf numFmtId="0" fontId="516" fillId="57" borderId="265" xfId="69" applyFont="1" applyFill="1" applyBorder="1" applyAlignment="1">
      <alignment vertical="center"/>
    </xf>
    <xf numFmtId="0" fontId="516" fillId="57" borderId="266" xfId="69" applyFont="1" applyFill="1" applyBorder="1"/>
    <xf numFmtId="0" fontId="516" fillId="57" borderId="267" xfId="72" applyFont="1" applyFill="1" applyBorder="1" applyAlignment="1">
      <alignment horizontal="center" vertical="center"/>
    </xf>
    <xf numFmtId="0" fontId="531" fillId="57" borderId="0" xfId="72" applyFont="1" applyFill="1" applyAlignment="1">
      <alignment horizontal="left" vertical="center"/>
    </xf>
    <xf numFmtId="0" fontId="516" fillId="57" borderId="0" xfId="72" applyFont="1" applyFill="1" applyAlignment="1">
      <alignment horizontal="right" vertical="center"/>
    </xf>
    <xf numFmtId="0" fontId="516" fillId="57" borderId="0" xfId="69" applyFont="1" applyFill="1" applyAlignment="1">
      <alignment vertical="center"/>
    </xf>
    <xf numFmtId="0" fontId="516" fillId="57" borderId="0" xfId="69" applyFont="1" applyFill="1"/>
    <xf numFmtId="0" fontId="516" fillId="57" borderId="268" xfId="69" applyFont="1" applyFill="1" applyBorder="1"/>
    <xf numFmtId="0" fontId="521" fillId="57" borderId="0" xfId="69" applyFont="1" applyFill="1" applyAlignment="1">
      <alignment horizontal="right" vertical="center"/>
    </xf>
    <xf numFmtId="0" fontId="314" fillId="57" borderId="0" xfId="69" applyFont="1" applyFill="1"/>
    <xf numFmtId="0" fontId="314" fillId="57" borderId="268" xfId="69" applyFont="1" applyFill="1" applyBorder="1"/>
    <xf numFmtId="0" fontId="474" fillId="57" borderId="269" xfId="69" applyFont="1" applyFill="1" applyBorder="1"/>
    <xf numFmtId="0" fontId="532" fillId="57" borderId="270" xfId="69" applyFont="1" applyFill="1" applyBorder="1"/>
    <xf numFmtId="0" fontId="516" fillId="57" borderId="270" xfId="72" applyFont="1" applyFill="1" applyBorder="1" applyAlignment="1">
      <alignment horizontal="right" vertical="center"/>
    </xf>
    <xf numFmtId="0" fontId="516" fillId="57" borderId="270" xfId="69" applyFont="1" applyFill="1" applyBorder="1" applyAlignment="1">
      <alignment vertical="center"/>
    </xf>
    <xf numFmtId="0" fontId="516" fillId="57" borderId="270" xfId="69" applyFont="1" applyFill="1" applyBorder="1"/>
    <xf numFmtId="0" fontId="516" fillId="57" borderId="271" xfId="69" applyFont="1" applyFill="1" applyBorder="1"/>
    <xf numFmtId="0" fontId="39" fillId="57" borderId="264" xfId="69" applyFont="1" applyFill="1" applyBorder="1"/>
    <xf numFmtId="0" fontId="373" fillId="57" borderId="265" xfId="69" applyFont="1" applyFill="1" applyBorder="1"/>
    <xf numFmtId="0" fontId="508" fillId="57" borderId="265" xfId="72" applyFont="1" applyFill="1" applyBorder="1" applyAlignment="1">
      <alignment horizontal="right" vertical="center"/>
    </xf>
    <xf numFmtId="0" fontId="373" fillId="57" borderId="265" xfId="72" applyFont="1" applyFill="1" applyBorder="1" applyAlignment="1">
      <alignment horizontal="right" vertical="center"/>
    </xf>
    <xf numFmtId="0" fontId="373" fillId="57" borderId="265" xfId="69" applyFont="1" applyFill="1" applyBorder="1" applyAlignment="1">
      <alignment vertical="center"/>
    </xf>
    <xf numFmtId="0" fontId="373" fillId="57" borderId="266" xfId="69" applyFont="1" applyFill="1" applyBorder="1"/>
    <xf numFmtId="0" fontId="513" fillId="57" borderId="0" xfId="72" applyFont="1" applyFill="1" applyAlignment="1">
      <alignment horizontal="left" vertical="center"/>
    </xf>
    <xf numFmtId="0" fontId="39" fillId="57" borderId="269" xfId="69" applyFont="1" applyFill="1" applyBorder="1"/>
    <xf numFmtId="0" fontId="474" fillId="57" borderId="270" xfId="69" applyFont="1" applyFill="1" applyBorder="1"/>
    <xf numFmtId="0" fontId="474" fillId="57" borderId="271" xfId="69" applyFont="1" applyFill="1" applyBorder="1"/>
    <xf numFmtId="0" fontId="516" fillId="57" borderId="266" xfId="69" applyFont="1" applyFill="1" applyBorder="1" applyAlignment="1">
      <alignment vertical="center"/>
    </xf>
    <xf numFmtId="0" fontId="533" fillId="57" borderId="0" xfId="72" applyFont="1" applyFill="1" applyAlignment="1">
      <alignment horizontal="left" vertical="center"/>
    </xf>
    <xf numFmtId="0" fontId="516" fillId="57" borderId="0" xfId="72" applyFont="1" applyFill="1" applyAlignment="1">
      <alignment horizontal="left" vertical="center"/>
    </xf>
    <xf numFmtId="0" fontId="521" fillId="58" borderId="0" xfId="69" applyFont="1" applyFill="1" applyAlignment="1">
      <alignment horizontal="right" vertical="center"/>
    </xf>
    <xf numFmtId="0" fontId="516" fillId="58" borderId="268" xfId="69" applyFont="1" applyFill="1" applyBorder="1"/>
    <xf numFmtId="0" fontId="373" fillId="57" borderId="266" xfId="72" applyFont="1" applyFill="1" applyBorder="1" applyAlignment="1">
      <alignment horizontal="right" vertical="center"/>
    </xf>
    <xf numFmtId="0" fontId="373" fillId="57" borderId="268" xfId="72" applyFont="1" applyFill="1" applyBorder="1" applyAlignment="1">
      <alignment horizontal="right" vertical="center"/>
    </xf>
    <xf numFmtId="0" fontId="373" fillId="58" borderId="0" xfId="72" applyFont="1" applyFill="1" applyAlignment="1">
      <alignment horizontal="left" vertical="center"/>
    </xf>
    <xf numFmtId="0" fontId="373" fillId="57" borderId="270" xfId="69" applyFont="1" applyFill="1" applyBorder="1"/>
    <xf numFmtId="0" fontId="508" fillId="57" borderId="270" xfId="72" applyFont="1" applyFill="1" applyBorder="1" applyAlignment="1">
      <alignment horizontal="right" vertical="center"/>
    </xf>
    <xf numFmtId="0" fontId="373" fillId="57" borderId="270" xfId="72" applyFont="1" applyFill="1" applyBorder="1" applyAlignment="1">
      <alignment horizontal="right" vertical="center"/>
    </xf>
    <xf numFmtId="0" fontId="373" fillId="57" borderId="271" xfId="72" applyFont="1" applyFill="1" applyBorder="1" applyAlignment="1">
      <alignment horizontal="right" vertical="center"/>
    </xf>
    <xf numFmtId="0" fontId="521" fillId="125" borderId="0" xfId="69" applyFont="1" applyFill="1" applyAlignment="1">
      <alignment horizontal="right" vertical="center"/>
    </xf>
    <xf numFmtId="0" fontId="314" fillId="125" borderId="0" xfId="69" applyFont="1" applyFill="1"/>
    <xf numFmtId="0" fontId="516" fillId="125" borderId="268" xfId="69" applyFont="1" applyFill="1" applyBorder="1"/>
    <xf numFmtId="0" fontId="474" fillId="57" borderId="267" xfId="69" applyFont="1" applyFill="1" applyBorder="1"/>
    <xf numFmtId="0" fontId="312" fillId="57" borderId="270" xfId="69" applyFont="1" applyFill="1" applyBorder="1"/>
    <xf numFmtId="0" fontId="314" fillId="57" borderId="272" xfId="69" applyFont="1" applyFill="1" applyBorder="1"/>
    <xf numFmtId="0" fontId="373" fillId="57" borderId="270" xfId="69" applyFont="1" applyFill="1" applyBorder="1" applyAlignment="1">
      <alignment vertical="center"/>
    </xf>
    <xf numFmtId="0" fontId="373" fillId="57" borderId="271" xfId="69" applyFont="1" applyFill="1" applyBorder="1"/>
    <xf numFmtId="0" fontId="21" fillId="57" borderId="273" xfId="69" applyFont="1" applyFill="1" applyBorder="1"/>
    <xf numFmtId="0" fontId="314" fillId="57" borderId="274" xfId="69" applyFont="1" applyFill="1" applyBorder="1"/>
    <xf numFmtId="0" fontId="516" fillId="57" borderId="274" xfId="72" applyFont="1" applyFill="1" applyBorder="1" applyAlignment="1">
      <alignment horizontal="right" vertical="center"/>
    </xf>
    <xf numFmtId="0" fontId="314" fillId="57" borderId="274" xfId="72" applyFont="1" applyFill="1" applyBorder="1" applyAlignment="1">
      <alignment horizontal="right" vertical="center"/>
    </xf>
    <xf numFmtId="0" fontId="314" fillId="57" borderId="274" xfId="69" applyFont="1" applyFill="1" applyBorder="1" applyAlignment="1">
      <alignment vertical="center"/>
    </xf>
    <xf numFmtId="0" fontId="314" fillId="57" borderId="275" xfId="69" applyFont="1" applyFill="1" applyBorder="1"/>
    <xf numFmtId="0" fontId="314" fillId="57" borderId="0" xfId="72" applyFont="1" applyFill="1" applyAlignment="1">
      <alignment horizontal="right" vertical="center"/>
    </xf>
    <xf numFmtId="0" fontId="314" fillId="57" borderId="0" xfId="69" applyFont="1" applyFill="1" applyAlignment="1">
      <alignment vertical="center"/>
    </xf>
    <xf numFmtId="0" fontId="21" fillId="57" borderId="276" xfId="69" applyFont="1" applyFill="1" applyBorder="1"/>
    <xf numFmtId="0" fontId="295" fillId="125" borderId="270" xfId="69" applyFont="1" applyFill="1" applyBorder="1"/>
    <xf numFmtId="0" fontId="485" fillId="125" borderId="277" xfId="72" applyFont="1" applyFill="1" applyBorder="1" applyAlignment="1">
      <alignment horizontal="right" vertical="center"/>
    </xf>
    <xf numFmtId="0" fontId="534" fillId="125" borderId="277" xfId="72" applyFont="1" applyFill="1" applyBorder="1" applyAlignment="1">
      <alignment horizontal="right" vertical="center"/>
    </xf>
    <xf numFmtId="0" fontId="314" fillId="57" borderId="277" xfId="69" applyFont="1" applyFill="1" applyBorder="1"/>
    <xf numFmtId="0" fontId="314" fillId="57" borderId="278" xfId="69" applyFont="1" applyFill="1" applyBorder="1"/>
    <xf numFmtId="0" fontId="535" fillId="57" borderId="0" xfId="69" applyFont="1" applyFill="1" applyAlignment="1">
      <alignment horizontal="center" vertical="center"/>
    </xf>
    <xf numFmtId="0" fontId="521" fillId="57" borderId="0" xfId="69" applyFont="1" applyFill="1" applyAlignment="1">
      <alignment horizontal="left" vertical="center"/>
    </xf>
    <xf numFmtId="0" fontId="373" fillId="57" borderId="268" xfId="69" applyFont="1" applyFill="1" applyBorder="1"/>
    <xf numFmtId="0" fontId="474" fillId="125" borderId="0" xfId="69" applyFont="1" applyFill="1" applyAlignment="1">
      <alignment horizontal="center" vertical="center"/>
    </xf>
    <xf numFmtId="0" fontId="535" fillId="57" borderId="0" xfId="69" applyFont="1" applyFill="1" applyAlignment="1">
      <alignment horizontal="left" vertical="center"/>
    </xf>
    <xf numFmtId="0" fontId="516" fillId="57" borderId="269" xfId="69" applyFont="1" applyFill="1" applyBorder="1"/>
    <xf numFmtId="0" fontId="521" fillId="57" borderId="270" xfId="69" applyFont="1" applyFill="1" applyBorder="1" applyAlignment="1">
      <alignment horizontal="left" vertical="center"/>
    </xf>
    <xf numFmtId="0" fontId="474" fillId="57" borderId="0" xfId="69" applyFont="1" applyFill="1"/>
    <xf numFmtId="0" fontId="474" fillId="57" borderId="273" xfId="69" applyFont="1" applyFill="1" applyBorder="1"/>
    <xf numFmtId="0" fontId="516" fillId="57" borderId="274" xfId="69" applyFont="1" applyFill="1" applyBorder="1"/>
    <xf numFmtId="0" fontId="516" fillId="57" borderId="282" xfId="72" applyFont="1" applyFill="1" applyBorder="1" applyAlignment="1">
      <alignment horizontal="right" vertical="center"/>
    </xf>
    <xf numFmtId="0" fontId="474" fillId="57" borderId="283" xfId="69" applyFont="1" applyFill="1" applyBorder="1"/>
    <xf numFmtId="0" fontId="516" fillId="57" borderId="284" xfId="72" applyFont="1" applyFill="1" applyBorder="1" applyAlignment="1">
      <alignment horizontal="right" vertical="center"/>
    </xf>
    <xf numFmtId="0" fontId="533" fillId="57" borderId="0" xfId="69" applyFont="1" applyFill="1"/>
    <xf numFmtId="0" fontId="516" fillId="57" borderId="284" xfId="69" applyFont="1" applyFill="1" applyBorder="1"/>
    <xf numFmtId="0" fontId="516" fillId="57" borderId="283" xfId="72" applyFont="1" applyFill="1" applyBorder="1" applyAlignment="1">
      <alignment horizontal="center" vertical="center"/>
    </xf>
    <xf numFmtId="0" fontId="535" fillId="57" borderId="0" xfId="69" applyFont="1" applyFill="1" applyAlignment="1">
      <alignment horizontal="right" vertical="center"/>
    </xf>
    <xf numFmtId="0" fontId="516" fillId="57" borderId="0" xfId="69" applyFont="1" applyFill="1" applyAlignment="1">
      <alignment horizontal="left" vertical="center"/>
    </xf>
    <xf numFmtId="0" fontId="474" fillId="57" borderId="284" xfId="69" applyFont="1" applyFill="1" applyBorder="1"/>
    <xf numFmtId="0" fontId="516" fillId="57" borderId="284" xfId="69" applyFont="1" applyFill="1" applyBorder="1" applyAlignment="1">
      <alignment vertical="center"/>
    </xf>
    <xf numFmtId="0" fontId="474" fillId="57" borderId="276" xfId="69" applyFont="1" applyFill="1" applyBorder="1"/>
    <xf numFmtId="0" fontId="535" fillId="57" borderId="277" xfId="69" applyFont="1" applyFill="1" applyBorder="1" applyAlignment="1">
      <alignment horizontal="left" vertical="center"/>
    </xf>
    <xf numFmtId="0" fontId="516" fillId="57" borderId="277" xfId="69" applyFont="1" applyFill="1" applyBorder="1" applyAlignment="1">
      <alignment vertical="center"/>
    </xf>
    <xf numFmtId="0" fontId="516" fillId="57" borderId="285" xfId="69" applyFont="1" applyFill="1" applyBorder="1" applyAlignment="1">
      <alignment vertical="center"/>
    </xf>
    <xf numFmtId="0" fontId="533" fillId="57" borderId="0" xfId="72" applyFont="1" applyFill="1" applyAlignment="1">
      <alignment horizontal="right" vertical="center"/>
    </xf>
    <xf numFmtId="0" fontId="516" fillId="57" borderId="268" xfId="69" applyFont="1" applyFill="1" applyBorder="1" applyAlignment="1">
      <alignment vertical="center"/>
    </xf>
    <xf numFmtId="0" fontId="298" fillId="57" borderId="268" xfId="69" applyFont="1" applyFill="1" applyBorder="1" applyAlignment="1">
      <alignment vertical="center"/>
    </xf>
    <xf numFmtId="0" fontId="298" fillId="125" borderId="0" xfId="68" applyFont="1" applyFill="1"/>
    <xf numFmtId="0" fontId="522" fillId="125" borderId="0" xfId="33" applyFont="1" applyFill="1" applyAlignment="1" applyProtection="1"/>
    <xf numFmtId="0" fontId="26" fillId="125" borderId="0" xfId="69" applyFont="1" applyFill="1"/>
    <xf numFmtId="0" fontId="298" fillId="0" borderId="0" xfId="79" applyFont="1"/>
    <xf numFmtId="0" fontId="298" fillId="0" borderId="232" xfId="79" applyFont="1" applyBorder="1"/>
    <xf numFmtId="0" fontId="298" fillId="0" borderId="233" xfId="79" applyFont="1" applyBorder="1"/>
    <xf numFmtId="0" fontId="298" fillId="58" borderId="84" xfId="79" applyFont="1" applyFill="1" applyBorder="1"/>
    <xf numFmtId="0" fontId="298" fillId="58" borderId="0" xfId="79" applyFont="1" applyFill="1"/>
    <xf numFmtId="0" fontId="298" fillId="58" borderId="222" xfId="79" applyFont="1" applyFill="1" applyBorder="1"/>
    <xf numFmtId="0" fontId="261" fillId="58" borderId="290" xfId="69" applyFont="1" applyFill="1" applyBorder="1" applyAlignment="1" applyProtection="1">
      <alignment vertical="center"/>
      <protection hidden="1"/>
    </xf>
    <xf numFmtId="0" fontId="261" fillId="58" borderId="291" xfId="69" applyFont="1" applyFill="1" applyBorder="1" applyAlignment="1">
      <alignment horizontal="center" vertical="center"/>
    </xf>
    <xf numFmtId="0" fontId="538" fillId="58" borderId="0" xfId="69" applyFont="1" applyFill="1" applyAlignment="1" applyProtection="1">
      <alignment vertical="center"/>
      <protection locked="0"/>
    </xf>
    <xf numFmtId="0" fontId="538" fillId="58" borderId="227" xfId="69" applyFont="1" applyFill="1" applyBorder="1" applyAlignment="1" applyProtection="1">
      <alignment vertical="center"/>
      <protection locked="0"/>
    </xf>
    <xf numFmtId="0" fontId="298" fillId="58" borderId="0" xfId="79" applyFont="1" applyFill="1" applyAlignment="1">
      <alignment horizontal="right" vertical="center"/>
    </xf>
    <xf numFmtId="0" fontId="539" fillId="58" borderId="0" xfId="69" applyFont="1" applyFill="1" applyAlignment="1">
      <alignment horizontal="center" vertical="center"/>
    </xf>
    <xf numFmtId="0" fontId="261" fillId="58" borderId="0" xfId="69" applyFont="1" applyFill="1" applyAlignment="1" applyProtection="1">
      <alignment horizontal="right" vertical="center"/>
      <protection hidden="1"/>
    </xf>
    <xf numFmtId="2" fontId="444" fillId="134" borderId="0" xfId="77" applyNumberFormat="1" applyFont="1" applyFill="1" applyAlignment="1">
      <alignment horizontal="right" vertical="center"/>
    </xf>
    <xf numFmtId="0" fontId="540" fillId="125" borderId="0" xfId="69" applyFont="1" applyFill="1" applyAlignment="1" applyProtection="1">
      <alignment horizontal="center" vertical="center"/>
      <protection hidden="1"/>
    </xf>
    <xf numFmtId="0" fontId="540" fillId="58" borderId="0" xfId="69" applyFont="1" applyFill="1" applyAlignment="1" applyProtection="1">
      <alignment horizontal="left" vertical="center"/>
      <protection locked="0"/>
    </xf>
    <xf numFmtId="0" fontId="540" fillId="58" borderId="0" xfId="69" applyFont="1" applyFill="1" applyAlignment="1" applyProtection="1">
      <alignment horizontal="left" vertical="center"/>
      <protection hidden="1"/>
    </xf>
    <xf numFmtId="0" fontId="540" fillId="58" borderId="227" xfId="69" applyFont="1" applyFill="1" applyBorder="1" applyAlignment="1" applyProtection="1">
      <alignment horizontal="left" vertical="center"/>
      <protection locked="0"/>
    </xf>
    <xf numFmtId="0" fontId="275" fillId="0" borderId="0" xfId="85" applyFont="1" applyAlignment="1">
      <alignment horizontal="center" vertical="center"/>
    </xf>
    <xf numFmtId="0" fontId="437" fillId="58" borderId="0" xfId="69" applyFont="1" applyFill="1" applyAlignment="1" applyProtection="1">
      <alignment horizontal="right" vertical="center"/>
      <protection hidden="1"/>
    </xf>
    <xf numFmtId="0" fontId="298" fillId="58" borderId="84" xfId="79" applyFont="1" applyFill="1" applyBorder="1" applyAlignment="1">
      <alignment horizontal="right" vertical="center"/>
    </xf>
    <xf numFmtId="174" fontId="436" fillId="58" borderId="293" xfId="69" applyNumberFormat="1" applyFont="1" applyFill="1" applyBorder="1" applyAlignment="1" applyProtection="1">
      <alignment horizontal="right" vertical="center"/>
      <protection locked="0"/>
    </xf>
    <xf numFmtId="0" fontId="541" fillId="58" borderId="293" xfId="69" applyFont="1" applyFill="1" applyBorder="1" applyAlignment="1" applyProtection="1">
      <alignment horizontal="right" vertical="center"/>
      <protection hidden="1"/>
    </xf>
    <xf numFmtId="2" fontId="261" fillId="58" borderId="293" xfId="77" applyNumberFormat="1" applyFont="1" applyFill="1" applyBorder="1" applyAlignment="1">
      <alignment horizontal="center" vertical="center"/>
    </xf>
    <xf numFmtId="0" fontId="542" fillId="125" borderId="293" xfId="69" applyFont="1" applyFill="1" applyBorder="1" applyAlignment="1" applyProtection="1">
      <alignment horizontal="center" vertical="center"/>
      <protection hidden="1"/>
    </xf>
    <xf numFmtId="0" fontId="428" fillId="58" borderId="293" xfId="77" applyFont="1" applyFill="1" applyBorder="1" applyAlignment="1">
      <alignment vertical="center"/>
    </xf>
    <xf numFmtId="0" fontId="541" fillId="58" borderId="293" xfId="77" applyFont="1" applyFill="1" applyBorder="1" applyAlignment="1">
      <alignment horizontal="right" vertical="center"/>
    </xf>
    <xf numFmtId="0" fontId="289" fillId="60" borderId="294" xfId="85" applyFont="1" applyFill="1" applyBorder="1" applyAlignment="1">
      <alignment horizontal="center" vertical="center"/>
    </xf>
    <xf numFmtId="0" fontId="298" fillId="58" borderId="292" xfId="69" applyFont="1" applyFill="1" applyBorder="1" applyProtection="1">
      <protection locked="0"/>
    </xf>
    <xf numFmtId="0" fontId="2" fillId="67" borderId="223" xfId="85" applyFill="1" applyBorder="1"/>
    <xf numFmtId="0" fontId="2" fillId="67" borderId="224" xfId="85" applyFill="1" applyBorder="1"/>
    <xf numFmtId="0" fontId="2" fillId="67" borderId="225" xfId="85" applyFill="1" applyBorder="1"/>
    <xf numFmtId="0" fontId="298" fillId="58" borderId="232" xfId="79" applyFont="1" applyFill="1" applyBorder="1"/>
    <xf numFmtId="0" fontId="298" fillId="58" borderId="233" xfId="79" applyFont="1" applyFill="1" applyBorder="1"/>
    <xf numFmtId="0" fontId="203" fillId="28" borderId="226" xfId="85" applyFont="1" applyFill="1" applyBorder="1" applyAlignment="1">
      <alignment vertical="center"/>
    </xf>
    <xf numFmtId="0" fontId="203" fillId="28" borderId="0" xfId="85" applyFont="1" applyFill="1" applyAlignment="1">
      <alignment vertical="center"/>
    </xf>
    <xf numFmtId="0" fontId="203" fillId="28" borderId="227" xfId="85" applyFont="1" applyFill="1" applyBorder="1" applyAlignment="1">
      <alignment vertical="center"/>
    </xf>
    <xf numFmtId="0" fontId="298" fillId="58" borderId="84" xfId="79" applyFont="1" applyFill="1" applyBorder="1" applyAlignment="1">
      <alignment vertical="center"/>
    </xf>
    <xf numFmtId="0" fontId="298" fillId="58" borderId="0" xfId="79" applyFont="1" applyFill="1" applyAlignment="1">
      <alignment vertical="center"/>
    </xf>
    <xf numFmtId="0" fontId="298" fillId="58" borderId="222" xfId="79" applyFont="1" applyFill="1" applyBorder="1" applyAlignment="1">
      <alignment vertical="center"/>
    </xf>
    <xf numFmtId="0" fontId="543" fillId="28" borderId="226" xfId="85" applyFont="1" applyFill="1" applyBorder="1" applyAlignment="1">
      <alignment vertical="center"/>
    </xf>
    <xf numFmtId="0" fontId="543" fillId="28" borderId="0" xfId="85" applyFont="1" applyFill="1" applyAlignment="1">
      <alignment vertical="center"/>
    </xf>
    <xf numFmtId="0" fontId="543" fillId="28" borderId="227" xfId="85" applyFont="1" applyFill="1" applyBorder="1" applyAlignment="1">
      <alignment vertical="center"/>
    </xf>
    <xf numFmtId="0" fontId="544" fillId="147" borderId="0" xfId="85" applyFont="1" applyFill="1" applyAlignment="1">
      <alignment horizontal="right" vertical="center"/>
    </xf>
    <xf numFmtId="0" fontId="545" fillId="28" borderId="0" xfId="32" applyFont="1" applyFill="1" applyBorder="1" applyAlignment="1">
      <alignment vertical="center"/>
    </xf>
    <xf numFmtId="0" fontId="261" fillId="58" borderId="0" xfId="69" applyFont="1" applyFill="1" applyAlignment="1" applyProtection="1">
      <alignment vertical="center"/>
      <protection hidden="1"/>
    </xf>
    <xf numFmtId="0" fontId="546" fillId="28" borderId="226" xfId="85" applyFont="1" applyFill="1" applyBorder="1" applyAlignment="1">
      <alignment vertical="center"/>
    </xf>
    <xf numFmtId="0" fontId="546" fillId="28" borderId="0" xfId="85" applyFont="1" applyFill="1" applyAlignment="1">
      <alignment vertical="center"/>
    </xf>
    <xf numFmtId="0" fontId="323" fillId="28" borderId="226" xfId="85" applyFont="1" applyFill="1" applyBorder="1" applyAlignment="1">
      <alignment vertical="center"/>
    </xf>
    <xf numFmtId="0" fontId="323" fillId="28" borderId="0" xfId="85" applyFont="1" applyFill="1" applyAlignment="1">
      <alignment vertical="center"/>
    </xf>
    <xf numFmtId="0" fontId="543" fillId="28" borderId="0" xfId="85" applyFont="1" applyFill="1" applyAlignment="1">
      <alignment vertical="center" wrapText="1"/>
    </xf>
    <xf numFmtId="0" fontId="543" fillId="28" borderId="227" xfId="85" applyFont="1" applyFill="1" applyBorder="1" applyAlignment="1">
      <alignment vertical="center" wrapText="1"/>
    </xf>
    <xf numFmtId="0" fontId="547" fillId="28" borderId="226" xfId="85" applyFont="1" applyFill="1" applyBorder="1" applyAlignment="1">
      <alignment vertical="center"/>
    </xf>
    <xf numFmtId="0" fontId="547" fillId="28" borderId="0" xfId="85" applyFont="1" applyFill="1" applyAlignment="1">
      <alignment vertical="center"/>
    </xf>
    <xf numFmtId="0" fontId="548" fillId="28" borderId="0" xfId="85" applyFont="1" applyFill="1" applyAlignment="1">
      <alignment vertical="center"/>
    </xf>
    <xf numFmtId="0" fontId="548" fillId="28" borderId="227" xfId="85" applyFont="1" applyFill="1" applyBorder="1" applyAlignment="1">
      <alignment vertical="center"/>
    </xf>
    <xf numFmtId="0" fontId="548" fillId="28" borderId="0" xfId="85" applyFont="1" applyFill="1" applyAlignment="1">
      <alignment vertical="center" wrapText="1"/>
    </xf>
    <xf numFmtId="0" fontId="548" fillId="28" borderId="227" xfId="85" applyFont="1" applyFill="1" applyBorder="1" applyAlignment="1">
      <alignment vertical="center" wrapText="1"/>
    </xf>
    <xf numFmtId="0" fontId="549" fillId="28" borderId="226" xfId="85" applyFont="1" applyFill="1" applyBorder="1" applyAlignment="1">
      <alignment vertical="center"/>
    </xf>
    <xf numFmtId="0" fontId="549" fillId="28" borderId="0" xfId="85" applyFont="1" applyFill="1" applyAlignment="1">
      <alignment vertical="center"/>
    </xf>
    <xf numFmtId="0" fontId="550" fillId="28" borderId="0" xfId="85" applyFont="1" applyFill="1" applyAlignment="1">
      <alignment vertical="center"/>
    </xf>
    <xf numFmtId="0" fontId="550" fillId="28" borderId="227" xfId="85" applyFont="1" applyFill="1" applyBorder="1" applyAlignment="1">
      <alignment vertical="center"/>
    </xf>
    <xf numFmtId="0" fontId="550" fillId="28" borderId="0" xfId="85" applyFont="1" applyFill="1" applyAlignment="1">
      <alignment vertical="center" wrapText="1"/>
    </xf>
    <xf numFmtId="0" fontId="550" fillId="28" borderId="227" xfId="85" applyFont="1" applyFill="1" applyBorder="1" applyAlignment="1">
      <alignment vertical="center" wrapText="1"/>
    </xf>
    <xf numFmtId="0" fontId="551" fillId="100" borderId="0" xfId="85" applyFont="1" applyFill="1" applyAlignment="1">
      <alignment horizontal="left" vertical="center"/>
    </xf>
    <xf numFmtId="0" fontId="551" fillId="100" borderId="0" xfId="85" applyFont="1" applyFill="1" applyAlignment="1">
      <alignment vertical="center"/>
    </xf>
    <xf numFmtId="0" fontId="551" fillId="100" borderId="0" xfId="85" applyFont="1" applyFill="1" applyAlignment="1">
      <alignment vertical="center" wrapText="1"/>
    </xf>
    <xf numFmtId="0" fontId="551" fillId="100" borderId="227" xfId="85" applyFont="1" applyFill="1" applyBorder="1" applyAlignment="1">
      <alignment vertical="center" wrapText="1"/>
    </xf>
    <xf numFmtId="0" fontId="298" fillId="58" borderId="292" xfId="79" applyFont="1" applyFill="1" applyBorder="1" applyAlignment="1">
      <alignment vertical="center"/>
    </xf>
    <xf numFmtId="0" fontId="262" fillId="0" borderId="0" xfId="69" applyFont="1" applyAlignment="1">
      <alignment horizontal="right" vertical="center"/>
    </xf>
    <xf numFmtId="0" fontId="377" fillId="132" borderId="0" xfId="69" applyFont="1" applyFill="1" applyAlignment="1">
      <alignment horizontal="center" vertical="center"/>
    </xf>
    <xf numFmtId="0" fontId="304" fillId="133" borderId="0" xfId="69" applyFont="1" applyFill="1" applyAlignment="1" applyProtection="1">
      <alignment horizontal="center" vertical="center" textRotation="90"/>
      <protection locked="0"/>
    </xf>
    <xf numFmtId="0" fontId="519" fillId="28" borderId="0" xfId="85" applyFont="1" applyFill="1"/>
    <xf numFmtId="0" fontId="550" fillId="28" borderId="0" xfId="50" applyFont="1" applyFill="1" applyAlignment="1">
      <alignment horizontal="right" vertical="center"/>
    </xf>
    <xf numFmtId="0" fontId="26" fillId="28" borderId="227" xfId="50" applyFont="1" applyFill="1" applyBorder="1" applyAlignment="1">
      <alignment horizontal="left" vertical="center" wrapText="1"/>
    </xf>
    <xf numFmtId="2" fontId="552" fillId="0" borderId="0" xfId="79" applyNumberFormat="1" applyFont="1" applyAlignment="1">
      <alignment horizontal="center" vertical="center"/>
    </xf>
    <xf numFmtId="0" fontId="298" fillId="0" borderId="0" xfId="79" applyFont="1" applyAlignment="1">
      <alignment horizontal="center" vertical="center"/>
    </xf>
    <xf numFmtId="0" fontId="298" fillId="0" borderId="0" xfId="79" applyFont="1" applyAlignment="1">
      <alignment horizontal="left" vertical="center"/>
    </xf>
    <xf numFmtId="0" fontId="548" fillId="28" borderId="226" xfId="85" applyFont="1" applyFill="1" applyBorder="1"/>
    <xf numFmtId="0" fontId="548" fillId="28" borderId="0" xfId="85" applyFont="1" applyFill="1"/>
    <xf numFmtId="0" fontId="553" fillId="67" borderId="228" xfId="85" applyFont="1" applyFill="1" applyBorder="1" applyAlignment="1">
      <alignment vertical="center"/>
    </xf>
    <xf numFmtId="0" fontId="553" fillId="67" borderId="229" xfId="85" applyFont="1" applyFill="1" applyBorder="1" applyAlignment="1">
      <alignment vertical="center"/>
    </xf>
    <xf numFmtId="0" fontId="553" fillId="67" borderId="230" xfId="85" applyFont="1" applyFill="1" applyBorder="1" applyAlignment="1">
      <alignment vertical="center"/>
    </xf>
    <xf numFmtId="0" fontId="445" fillId="65" borderId="0" xfId="69" applyFont="1" applyFill="1" applyAlignment="1">
      <alignment horizontal="center" vertical="center"/>
    </xf>
    <xf numFmtId="0" fontId="422" fillId="57" borderId="0" xfId="83" applyFont="1" applyFill="1" applyAlignment="1" applyProtection="1">
      <alignment horizontal="left" vertical="center"/>
    </xf>
    <xf numFmtId="14" fontId="515" fillId="138" borderId="0" xfId="69" applyNumberFormat="1" applyFont="1" applyFill="1" applyAlignment="1">
      <alignment horizontal="center"/>
    </xf>
    <xf numFmtId="14" fontId="416" fillId="138" borderId="0" xfId="69" applyNumberFormat="1" applyFont="1" applyFill="1" applyAlignment="1">
      <alignment horizontal="center"/>
    </xf>
    <xf numFmtId="0" fontId="420" fillId="0" borderId="231" xfId="79" applyFont="1" applyBorder="1" applyAlignment="1">
      <alignment horizontal="left" vertical="center"/>
    </xf>
    <xf numFmtId="0" fontId="420" fillId="0" borderId="232" xfId="79" applyFont="1" applyBorder="1" applyAlignment="1">
      <alignment horizontal="left" vertical="center"/>
    </xf>
    <xf numFmtId="0" fontId="420" fillId="0" borderId="233" xfId="79" applyFont="1" applyBorder="1" applyAlignment="1">
      <alignment horizontal="left" vertical="center"/>
    </xf>
    <xf numFmtId="0" fontId="420" fillId="0" borderId="242" xfId="79" applyFont="1" applyBorder="1" applyAlignment="1">
      <alignment horizontal="left" vertical="center"/>
    </xf>
    <xf numFmtId="0" fontId="420" fillId="0" borderId="229" xfId="79" applyFont="1" applyBorder="1" applyAlignment="1">
      <alignment horizontal="left" vertical="center"/>
    </xf>
    <xf numFmtId="0" fontId="420" fillId="0" borderId="236" xfId="79" applyFont="1" applyBorder="1" applyAlignment="1">
      <alignment horizontal="left" vertical="center"/>
    </xf>
    <xf numFmtId="0" fontId="462" fillId="58" borderId="243" xfId="79" applyFont="1" applyFill="1" applyBorder="1" applyAlignment="1">
      <alignment horizontal="center" vertical="center"/>
    </xf>
    <xf numFmtId="0" fontId="462" fillId="58" borderId="245" xfId="79" applyFont="1" applyFill="1" applyBorder="1" applyAlignment="1">
      <alignment horizontal="center" vertical="center"/>
    </xf>
    <xf numFmtId="0" fontId="417" fillId="135" borderId="244" xfId="79" applyFont="1" applyFill="1" applyBorder="1" applyAlignment="1">
      <alignment horizontal="center" vertical="center" wrapText="1"/>
    </xf>
    <xf numFmtId="0" fontId="417" fillId="135" borderId="0" xfId="79" applyFont="1" applyFill="1" applyAlignment="1">
      <alignment horizontal="center" vertical="center" wrapText="1"/>
    </xf>
    <xf numFmtId="0" fontId="289" fillId="58" borderId="0" xfId="79" applyFont="1" applyFill="1" applyAlignment="1">
      <alignment horizontal="center" vertical="center" wrapText="1"/>
    </xf>
    <xf numFmtId="0" fontId="464" fillId="62" borderId="246" xfId="79" applyFont="1" applyFill="1" applyBorder="1" applyAlignment="1">
      <alignment horizontal="center" vertical="center"/>
    </xf>
    <xf numFmtId="0" fontId="464" fillId="62" borderId="247" xfId="79" applyFont="1" applyFill="1" applyBorder="1" applyAlignment="1">
      <alignment horizontal="center" vertical="center"/>
    </xf>
    <xf numFmtId="0" fontId="465" fillId="58" borderId="0" xfId="79" applyFont="1" applyFill="1" applyAlignment="1">
      <alignment horizontal="center" vertical="center" wrapText="1"/>
    </xf>
    <xf numFmtId="49" fontId="464" fillId="139" borderId="84" xfId="79" applyNumberFormat="1" applyFont="1" applyFill="1" applyBorder="1" applyAlignment="1">
      <alignment horizontal="center" wrapText="1"/>
    </xf>
    <xf numFmtId="49" fontId="464" fillId="139" borderId="0" xfId="79" applyNumberFormat="1" applyFont="1" applyFill="1" applyAlignment="1">
      <alignment horizontal="center" wrapText="1"/>
    </xf>
    <xf numFmtId="49" fontId="464" fillId="139" borderId="222" xfId="79" applyNumberFormat="1" applyFont="1" applyFill="1" applyBorder="1" applyAlignment="1">
      <alignment horizontal="center" wrapText="1"/>
    </xf>
    <xf numFmtId="49" fontId="477" fillId="139" borderId="84" xfId="79" applyNumberFormat="1" applyFont="1" applyFill="1" applyBorder="1" applyAlignment="1">
      <alignment horizontal="center" vertical="center" wrapText="1"/>
    </xf>
    <xf numFmtId="49" fontId="355" fillId="139" borderId="0" xfId="79" applyNumberFormat="1" applyFont="1" applyFill="1" applyAlignment="1">
      <alignment horizontal="center" vertical="center" wrapText="1"/>
    </xf>
    <xf numFmtId="49" fontId="355" fillId="139" borderId="222" xfId="79" applyNumberFormat="1" applyFont="1" applyFill="1" applyBorder="1" applyAlignment="1">
      <alignment horizontal="center" vertical="center" wrapText="1"/>
    </xf>
    <xf numFmtId="49" fontId="355" fillId="139" borderId="84" xfId="79" applyNumberFormat="1" applyFont="1" applyFill="1" applyBorder="1" applyAlignment="1">
      <alignment horizontal="center" vertical="center" wrapText="1"/>
    </xf>
    <xf numFmtId="49" fontId="478" fillId="139" borderId="84" xfId="79" applyNumberFormat="1" applyFont="1" applyFill="1" applyBorder="1" applyAlignment="1">
      <alignment horizontal="center" vertical="center" wrapText="1"/>
    </xf>
    <xf numFmtId="49" fontId="478" fillId="139" borderId="0" xfId="79" applyNumberFormat="1" applyFont="1" applyFill="1" applyAlignment="1">
      <alignment horizontal="center" vertical="center" wrapText="1"/>
    </xf>
    <xf numFmtId="49" fontId="478" fillId="139" borderId="222" xfId="79" applyNumberFormat="1" applyFont="1" applyFill="1" applyBorder="1" applyAlignment="1">
      <alignment horizontal="center" vertical="center" wrapText="1"/>
    </xf>
    <xf numFmtId="49" fontId="479" fillId="139" borderId="84" xfId="79" applyNumberFormat="1" applyFont="1" applyFill="1" applyBorder="1" applyAlignment="1">
      <alignment horizontal="center" vertical="center" wrapText="1"/>
    </xf>
    <xf numFmtId="49" fontId="479" fillId="139" borderId="0" xfId="79" applyNumberFormat="1" applyFont="1" applyFill="1" applyAlignment="1">
      <alignment horizontal="center" vertical="center" wrapText="1"/>
    </xf>
    <xf numFmtId="0" fontId="481" fillId="77" borderId="255" xfId="79" applyFont="1" applyFill="1" applyBorder="1" applyAlignment="1">
      <alignment horizontal="center" vertical="center" wrapText="1"/>
    </xf>
    <xf numFmtId="0" fontId="481" fillId="77" borderId="257" xfId="79" applyFont="1" applyFill="1" applyBorder="1" applyAlignment="1">
      <alignment horizontal="center" vertical="center" wrapText="1"/>
    </xf>
    <xf numFmtId="0" fontId="468" fillId="77" borderId="256" xfId="79" applyFont="1" applyFill="1" applyBorder="1" applyAlignment="1">
      <alignment horizontal="center" vertical="center" wrapText="1"/>
    </xf>
    <xf numFmtId="0" fontId="468" fillId="77" borderId="258" xfId="79" applyFont="1" applyFill="1" applyBorder="1" applyAlignment="1">
      <alignment horizontal="center" vertical="center" wrapText="1"/>
    </xf>
    <xf numFmtId="49" fontId="472" fillId="65" borderId="84" xfId="79" applyNumberFormat="1" applyFont="1" applyFill="1" applyBorder="1" applyAlignment="1">
      <alignment horizontal="center" vertical="center" wrapText="1"/>
    </xf>
    <xf numFmtId="49" fontId="472" fillId="65" borderId="0" xfId="79" applyNumberFormat="1" applyFont="1" applyFill="1" applyAlignment="1">
      <alignment horizontal="center" vertical="center" wrapText="1"/>
    </xf>
    <xf numFmtId="49" fontId="472" fillId="65" borderId="222" xfId="79" applyNumberFormat="1" applyFont="1" applyFill="1" applyBorder="1" applyAlignment="1">
      <alignment horizontal="center" vertical="center" wrapText="1"/>
    </xf>
    <xf numFmtId="49" fontId="472" fillId="62" borderId="0" xfId="79" applyNumberFormat="1" applyFont="1" applyFill="1" applyAlignment="1">
      <alignment horizontal="center" vertical="center" wrapText="1"/>
    </xf>
    <xf numFmtId="0" fontId="21" fillId="62" borderId="0" xfId="79" applyFont="1" applyFill="1" applyAlignment="1">
      <alignment horizontal="center" vertical="center" wrapText="1"/>
    </xf>
    <xf numFmtId="49" fontId="425" fillId="139" borderId="22" xfId="79" applyNumberFormat="1" applyFont="1" applyFill="1" applyBorder="1" applyAlignment="1">
      <alignment horizontal="center" wrapText="1"/>
    </xf>
    <xf numFmtId="0" fontId="472" fillId="77" borderId="231" xfId="79" applyFont="1" applyFill="1" applyBorder="1" applyAlignment="1">
      <alignment horizontal="center" vertical="center" wrapText="1"/>
    </xf>
    <xf numFmtId="0" fontId="472" fillId="77" borderId="233" xfId="79" applyFont="1" applyFill="1" applyBorder="1" applyAlignment="1">
      <alignment horizontal="center" vertical="center" wrapText="1"/>
    </xf>
    <xf numFmtId="49" fontId="262" fillId="65" borderId="253" xfId="79" applyNumberFormat="1" applyFont="1" applyFill="1" applyBorder="1" applyAlignment="1">
      <alignment horizontal="center" vertical="center" wrapText="1"/>
    </xf>
    <xf numFmtId="49" fontId="262" fillId="65" borderId="0" xfId="79" applyNumberFormat="1" applyFont="1" applyFill="1" applyAlignment="1">
      <alignment horizontal="center" vertical="center" wrapText="1"/>
    </xf>
    <xf numFmtId="49" fontId="473" fillId="62" borderId="251" xfId="79" applyNumberFormat="1" applyFont="1" applyFill="1" applyBorder="1" applyAlignment="1">
      <alignment horizontal="center" vertical="center" wrapText="1"/>
    </xf>
    <xf numFmtId="49" fontId="474" fillId="137" borderId="0" xfId="79" applyNumberFormat="1" applyFont="1" applyFill="1" applyAlignment="1">
      <alignment horizontal="center" vertical="center" wrapText="1"/>
    </xf>
    <xf numFmtId="0" fontId="297" fillId="138" borderId="0" xfId="79" applyFont="1" applyFill="1" applyAlignment="1">
      <alignment horizontal="center" vertical="center" wrapText="1"/>
    </xf>
    <xf numFmtId="0" fontId="26" fillId="138" borderId="0" xfId="79" applyFont="1" applyFill="1" applyAlignment="1">
      <alignment horizontal="center" vertical="center" wrapText="1"/>
    </xf>
    <xf numFmtId="49" fontId="475" fillId="139" borderId="0" xfId="79" applyNumberFormat="1" applyFont="1" applyFill="1" applyAlignment="1">
      <alignment horizontal="center" wrapText="1"/>
    </xf>
    <xf numFmtId="49" fontId="475" fillId="139" borderId="222" xfId="79" applyNumberFormat="1" applyFont="1" applyFill="1" applyBorder="1" applyAlignment="1">
      <alignment horizontal="center" wrapText="1"/>
    </xf>
    <xf numFmtId="0" fontId="448" fillId="0" borderId="0" xfId="69" applyFont="1" applyAlignment="1">
      <alignment horizontal="center" vertical="center"/>
    </xf>
    <xf numFmtId="49" fontId="425" fillId="139" borderId="0" xfId="79" applyNumberFormat="1" applyFont="1" applyFill="1" applyAlignment="1">
      <alignment horizontal="center" wrapText="1"/>
    </xf>
    <xf numFmtId="49" fontId="491" fillId="58" borderId="84" xfId="80" applyNumberFormat="1" applyFont="1" applyFill="1" applyBorder="1" applyAlignment="1">
      <alignment horizontal="left"/>
    </xf>
    <xf numFmtId="49" fontId="491" fillId="58" borderId="0" xfId="80" applyNumberFormat="1" applyFont="1" applyFill="1" applyBorder="1" applyAlignment="1">
      <alignment horizontal="left"/>
    </xf>
    <xf numFmtId="0" fontId="425" fillId="58" borderId="232" xfId="78" applyFont="1" applyFill="1" applyBorder="1" applyAlignment="1" applyProtection="1">
      <alignment horizontal="center" vertical="center"/>
      <protection locked="0"/>
    </xf>
    <xf numFmtId="0" fontId="425" fillId="58" borderId="233" xfId="78" applyFont="1" applyFill="1" applyBorder="1" applyAlignment="1" applyProtection="1">
      <alignment horizontal="center" vertical="center"/>
      <protection locked="0"/>
    </xf>
    <xf numFmtId="0" fontId="425" fillId="58" borderId="0" xfId="78" applyFont="1" applyFill="1" applyAlignment="1" applyProtection="1">
      <alignment horizontal="center" vertical="center"/>
      <protection locked="0"/>
    </xf>
    <xf numFmtId="0" fontId="425" fillId="58" borderId="222" xfId="78" applyFont="1" applyFill="1" applyBorder="1" applyAlignment="1" applyProtection="1">
      <alignment horizontal="center" vertical="center"/>
      <protection locked="0"/>
    </xf>
    <xf numFmtId="0" fontId="423" fillId="0" borderId="223" xfId="79" applyFont="1" applyBorder="1" applyAlignment="1">
      <alignment horizontal="center" vertical="center" wrapText="1"/>
    </xf>
    <xf numFmtId="0" fontId="423" fillId="0" borderId="224" xfId="79" applyFont="1" applyBorder="1" applyAlignment="1">
      <alignment horizontal="center" vertical="center" wrapText="1"/>
    </xf>
    <xf numFmtId="0" fontId="423" fillId="0" borderId="225" xfId="79" applyFont="1" applyBorder="1" applyAlignment="1">
      <alignment horizontal="center" vertical="center" wrapText="1"/>
    </xf>
    <xf numFmtId="0" fontId="423" fillId="0" borderId="226" xfId="79" applyFont="1" applyBorder="1" applyAlignment="1">
      <alignment horizontal="center" vertical="center" wrapText="1"/>
    </xf>
    <xf numFmtId="0" fontId="423" fillId="0" borderId="0" xfId="79" applyFont="1" applyAlignment="1">
      <alignment horizontal="center" vertical="center" wrapText="1"/>
    </xf>
    <xf numFmtId="0" fontId="423" fillId="0" borderId="227" xfId="79" applyFont="1" applyBorder="1" applyAlignment="1">
      <alignment horizontal="center" vertical="center" wrapText="1"/>
    </xf>
    <xf numFmtId="0" fontId="423" fillId="0" borderId="228" xfId="79" applyFont="1" applyBorder="1" applyAlignment="1">
      <alignment horizontal="center" vertical="center" wrapText="1"/>
    </xf>
    <xf numFmtId="0" fontId="423" fillId="0" borderId="229" xfId="79" applyFont="1" applyBorder="1" applyAlignment="1">
      <alignment horizontal="center" vertical="center" wrapText="1"/>
    </xf>
    <xf numFmtId="0" fontId="423" fillId="0" borderId="230" xfId="79" applyFont="1" applyBorder="1" applyAlignment="1">
      <alignment horizontal="center" vertical="center" wrapText="1"/>
    </xf>
    <xf numFmtId="0" fontId="304" fillId="133" borderId="231" xfId="69" applyFont="1" applyFill="1" applyBorder="1" applyAlignment="1" applyProtection="1">
      <alignment horizontal="center" vertical="center" textRotation="90"/>
      <protection locked="0"/>
    </xf>
    <xf numFmtId="0" fontId="304" fillId="133" borderId="286" xfId="69" applyFont="1" applyFill="1" applyBorder="1" applyAlignment="1" applyProtection="1">
      <alignment horizontal="center" vertical="center" textRotation="90"/>
      <protection locked="0"/>
    </xf>
    <xf numFmtId="0" fontId="424" fillId="58" borderId="232" xfId="69" applyFont="1" applyFill="1" applyBorder="1" applyAlignment="1" applyProtection="1">
      <alignment horizontal="center" vertical="center"/>
      <protection hidden="1"/>
    </xf>
    <xf numFmtId="0" fontId="424" fillId="58" borderId="233" xfId="69" applyFont="1" applyFill="1" applyBorder="1" applyAlignment="1" applyProtection="1">
      <alignment horizontal="center" vertical="center"/>
      <protection hidden="1"/>
    </xf>
    <xf numFmtId="0" fontId="424" fillId="58" borderId="287" xfId="69" applyFont="1" applyFill="1" applyBorder="1" applyAlignment="1" applyProtection="1">
      <alignment horizontal="center" vertical="center"/>
      <protection hidden="1"/>
    </xf>
    <xf numFmtId="0" fontId="424" fillId="58" borderId="288" xfId="69" applyFont="1" applyFill="1" applyBorder="1" applyAlignment="1" applyProtection="1">
      <alignment horizontal="center" vertical="center"/>
      <protection hidden="1"/>
    </xf>
    <xf numFmtId="0" fontId="312" fillId="63" borderId="231" xfId="69" applyFont="1" applyFill="1" applyBorder="1" applyAlignment="1" applyProtection="1">
      <alignment horizontal="center" vertical="center"/>
      <protection hidden="1"/>
    </xf>
    <xf numFmtId="0" fontId="312" fillId="63" borderId="232" xfId="69" applyFont="1" applyFill="1" applyBorder="1" applyAlignment="1" applyProtection="1">
      <alignment horizontal="center" vertical="center"/>
      <protection hidden="1"/>
    </xf>
    <xf numFmtId="0" fontId="304" fillId="133" borderId="231" xfId="77" applyFont="1" applyFill="1" applyBorder="1" applyAlignment="1" applyProtection="1">
      <alignment horizontal="center" vertical="center" textRotation="90"/>
      <protection locked="0"/>
    </xf>
    <xf numFmtId="0" fontId="304" fillId="133" borderId="84" xfId="77" applyFont="1" applyFill="1" applyBorder="1" applyAlignment="1" applyProtection="1">
      <alignment horizontal="center" vertical="center" textRotation="90"/>
      <protection locked="0"/>
    </xf>
    <xf numFmtId="0" fontId="426" fillId="63" borderId="84" xfId="69" applyFont="1" applyFill="1" applyBorder="1" applyAlignment="1" applyProtection="1">
      <alignment horizontal="center" vertical="center" textRotation="90"/>
      <protection locked="0"/>
    </xf>
    <xf numFmtId="0" fontId="426" fillId="63" borderId="292" xfId="69" applyFont="1" applyFill="1" applyBorder="1" applyAlignment="1" applyProtection="1">
      <alignment horizontal="center" vertical="center" textRotation="90"/>
      <protection locked="0"/>
    </xf>
    <xf numFmtId="0" fontId="261" fillId="58" borderId="287" xfId="69" applyFont="1" applyFill="1" applyBorder="1" applyAlignment="1" applyProtection="1">
      <alignment horizontal="left" vertical="center"/>
      <protection hidden="1"/>
    </xf>
    <xf numFmtId="0" fontId="312" fillId="63" borderId="287" xfId="69" applyFont="1" applyFill="1" applyBorder="1" applyAlignment="1" applyProtection="1">
      <alignment horizontal="center" vertical="center"/>
      <protection hidden="1"/>
    </xf>
    <xf numFmtId="0" fontId="312" fillId="63" borderId="289" xfId="69" applyFont="1" applyFill="1" applyBorder="1" applyAlignment="1" applyProtection="1">
      <alignment horizontal="center" vertical="center"/>
      <protection hidden="1"/>
    </xf>
    <xf numFmtId="0" fontId="472" fillId="146" borderId="168" xfId="69" applyFont="1" applyFill="1" applyBorder="1" applyAlignment="1" applyProtection="1">
      <alignment horizontal="center" vertical="center" textRotation="90"/>
      <protection locked="0"/>
    </xf>
    <xf numFmtId="0" fontId="472" fillId="146" borderId="222" xfId="69" applyFont="1" applyFill="1" applyBorder="1" applyAlignment="1" applyProtection="1">
      <alignment horizontal="center" vertical="center" textRotation="90"/>
      <protection locked="0"/>
    </xf>
    <xf numFmtId="1" fontId="434" fillId="58" borderId="0" xfId="69" applyNumberFormat="1" applyFont="1" applyFill="1" applyAlignment="1" applyProtection="1">
      <alignment horizontal="center" vertical="center"/>
      <protection hidden="1"/>
    </xf>
    <xf numFmtId="0" fontId="435" fillId="58" borderId="290" xfId="69" applyFont="1" applyFill="1" applyBorder="1" applyAlignment="1" applyProtection="1">
      <alignment horizontal="center" vertical="center"/>
      <protection hidden="1"/>
    </xf>
    <xf numFmtId="0" fontId="312" fillId="63" borderId="222" xfId="69" applyFont="1" applyFill="1" applyBorder="1" applyAlignment="1" applyProtection="1">
      <alignment horizontal="center" vertical="center" textRotation="90"/>
      <protection locked="0"/>
    </xf>
    <xf numFmtId="0" fontId="312" fillId="63" borderId="239" xfId="69" applyFont="1" applyFill="1" applyBorder="1" applyAlignment="1" applyProtection="1">
      <alignment horizontal="center" vertical="center" textRotation="90"/>
      <protection locked="0"/>
    </xf>
    <xf numFmtId="0" fontId="267" fillId="58" borderId="229" xfId="69" applyFont="1" applyFill="1" applyBorder="1" applyAlignment="1" applyProtection="1">
      <alignment horizontal="center"/>
      <protection hidden="1"/>
    </xf>
    <xf numFmtId="0" fontId="298" fillId="58" borderId="0" xfId="77" applyFont="1" applyFill="1" applyAlignment="1" applyProtection="1">
      <alignment horizontal="center" vertical="center"/>
      <protection locked="0"/>
    </xf>
    <xf numFmtId="0" fontId="304" fillId="133" borderId="84" xfId="69" applyFont="1" applyFill="1" applyBorder="1" applyAlignment="1" applyProtection="1">
      <alignment horizontal="center" vertical="center" textRotation="90"/>
      <protection locked="0"/>
    </xf>
    <xf numFmtId="0" fontId="289" fillId="67" borderId="231" xfId="69" applyFont="1" applyFill="1" applyBorder="1" applyAlignment="1" applyProtection="1">
      <alignment horizontal="center" vertical="center"/>
      <protection hidden="1"/>
    </xf>
    <xf numFmtId="0" fontId="289" fillId="67" borderId="232" xfId="69" applyFont="1" applyFill="1" applyBorder="1" applyAlignment="1" applyProtection="1">
      <alignment horizontal="center" vertical="center"/>
      <protection hidden="1"/>
    </xf>
    <xf numFmtId="0" fontId="304" fillId="67" borderId="84" xfId="69" applyFont="1" applyFill="1" applyBorder="1" applyAlignment="1" applyProtection="1">
      <alignment horizontal="center" vertical="center" textRotation="90"/>
      <protection locked="0"/>
    </xf>
    <xf numFmtId="0" fontId="304" fillId="67" borderId="292" xfId="69" applyFont="1" applyFill="1" applyBorder="1" applyAlignment="1" applyProtection="1">
      <alignment horizontal="center" vertical="center" textRotation="90"/>
      <protection locked="0"/>
    </xf>
    <xf numFmtId="0" fontId="289" fillId="67" borderId="287" xfId="69" applyFont="1" applyFill="1" applyBorder="1" applyAlignment="1" applyProtection="1">
      <alignment horizontal="center" vertical="center"/>
      <protection hidden="1"/>
    </xf>
    <xf numFmtId="0" fontId="289" fillId="67" borderId="289" xfId="69" applyFont="1" applyFill="1" applyBorder="1" applyAlignment="1" applyProtection="1">
      <alignment horizontal="center" vertical="center"/>
      <protection hidden="1"/>
    </xf>
    <xf numFmtId="174" fontId="295" fillId="62" borderId="0" xfId="69" applyNumberFormat="1" applyFont="1" applyFill="1" applyAlignment="1" applyProtection="1">
      <alignment horizontal="center" vertical="center"/>
      <protection hidden="1"/>
    </xf>
    <xf numFmtId="0" fontId="444" fillId="62" borderId="0" xfId="69" applyFont="1" applyFill="1" applyAlignment="1" applyProtection="1">
      <alignment horizontal="center" vertical="center"/>
      <protection hidden="1"/>
    </xf>
    <xf numFmtId="0" fontId="289" fillId="67" borderId="168" xfId="69" applyFont="1" applyFill="1" applyBorder="1" applyAlignment="1" applyProtection="1">
      <alignment horizontal="center" vertical="center" textRotation="90"/>
      <protection locked="0"/>
    </xf>
    <xf numFmtId="0" fontId="289" fillId="67" borderId="295" xfId="69" applyFont="1" applyFill="1" applyBorder="1" applyAlignment="1" applyProtection="1">
      <alignment horizontal="center" vertical="center" textRotation="90"/>
      <protection locked="0"/>
    </xf>
    <xf numFmtId="0" fontId="298" fillId="58" borderId="232" xfId="69" applyFont="1" applyFill="1" applyBorder="1" applyAlignment="1" applyProtection="1">
      <alignment horizontal="center" vertical="center"/>
      <protection locked="0"/>
    </xf>
    <xf numFmtId="0" fontId="120" fillId="125" borderId="0" xfId="51" applyFont="1" applyFill="1" applyAlignment="1">
      <alignment horizontal="left" vertical="center" wrapText="1"/>
    </xf>
    <xf numFmtId="0" fontId="50" fillId="125" borderId="0" xfId="54" applyFont="1" applyFill="1" applyBorder="1" applyAlignment="1">
      <alignment horizontal="center" vertical="center" wrapText="1"/>
    </xf>
    <xf numFmtId="0" fontId="50" fillId="125" borderId="0" xfId="54" applyFont="1" applyFill="1" applyBorder="1" applyAlignment="1">
      <alignment horizontal="center" vertical="top" wrapText="1"/>
    </xf>
    <xf numFmtId="0" fontId="124" fillId="0" borderId="0" xfId="52" applyFont="1" applyFill="1" applyBorder="1" applyAlignment="1" applyProtection="1">
      <alignment horizontal="left" vertical="center" wrapText="1"/>
    </xf>
    <xf numFmtId="0" fontId="50" fillId="125" borderId="0" xfId="54" applyFont="1" applyFill="1" applyBorder="1" applyAlignment="1">
      <alignment horizontal="left" vertical="top" wrapText="1"/>
    </xf>
    <xf numFmtId="0" fontId="50" fillId="125" borderId="0" xfId="54" applyFont="1" applyFill="1" applyBorder="1" applyAlignment="1">
      <alignment horizontal="left" vertical="center" wrapText="1"/>
    </xf>
    <xf numFmtId="0" fontId="120" fillId="125" borderId="0" xfId="54" applyFont="1" applyFill="1" applyBorder="1" applyAlignment="1">
      <alignment vertical="top" wrapText="1"/>
    </xf>
    <xf numFmtId="0" fontId="120" fillId="125" borderId="0" xfId="54" applyFont="1" applyFill="1" applyBorder="1" applyAlignment="1">
      <alignment horizontal="left" vertical="top" wrapText="1"/>
    </xf>
    <xf numFmtId="0" fontId="54" fillId="125" borderId="0" xfId="54" applyFont="1" applyFill="1" applyBorder="1" applyAlignment="1">
      <alignment horizontal="center" vertical="center" wrapText="1"/>
    </xf>
    <xf numFmtId="0" fontId="117" fillId="0" borderId="0" xfId="54" applyFont="1" applyAlignment="1">
      <alignment horizontal="center" vertical="top"/>
    </xf>
    <xf numFmtId="0" fontId="28" fillId="58" borderId="0" xfId="54" applyFont="1" applyFill="1" applyBorder="1" applyAlignment="1">
      <alignment horizontal="center" vertical="top" wrapText="1"/>
    </xf>
    <xf numFmtId="0" fontId="50" fillId="125" borderId="0" xfId="54" applyFont="1" applyFill="1" applyBorder="1" applyAlignment="1">
      <alignment horizontal="center" vertical="top"/>
    </xf>
    <xf numFmtId="179" fontId="12" fillId="47" borderId="62" xfId="0" applyNumberFormat="1" applyFont="1" applyFill="1" applyBorder="1" applyAlignment="1">
      <alignment horizontal="center" vertical="center"/>
    </xf>
    <xf numFmtId="0" fontId="19" fillId="42" borderId="13" xfId="52" applyFont="1" applyFill="1" applyBorder="1" applyAlignment="1" applyProtection="1">
      <alignment horizontal="center" vertical="center"/>
      <protection locked="0"/>
    </xf>
    <xf numFmtId="0" fontId="19" fillId="42" borderId="14" xfId="52" applyFont="1" applyFill="1" applyBorder="1" applyAlignment="1" applyProtection="1">
      <alignment horizontal="center" vertical="center"/>
      <protection locked="0"/>
    </xf>
    <xf numFmtId="0" fontId="19" fillId="42" borderId="35" xfId="52" applyFont="1" applyFill="1" applyBorder="1" applyAlignment="1" applyProtection="1">
      <alignment horizontal="center" vertical="center"/>
      <protection locked="0"/>
    </xf>
    <xf numFmtId="2" fontId="29" fillId="43" borderId="13" xfId="52" applyNumberFormat="1" applyFont="1" applyFill="1" applyBorder="1" applyAlignment="1" applyProtection="1">
      <alignment horizontal="center" vertical="center"/>
      <protection locked="0"/>
    </xf>
    <xf numFmtId="2" fontId="29" fillId="43" borderId="14" xfId="52" applyNumberFormat="1" applyFont="1" applyFill="1" applyBorder="1" applyAlignment="1" applyProtection="1">
      <alignment horizontal="center" vertical="center"/>
      <protection locked="0"/>
    </xf>
    <xf numFmtId="2" fontId="29" fillId="43" borderId="35" xfId="52" applyNumberFormat="1" applyFont="1" applyFill="1" applyBorder="1" applyAlignment="1" applyProtection="1">
      <alignment horizontal="center" vertical="center"/>
      <protection locked="0"/>
    </xf>
    <xf numFmtId="1" fontId="125" fillId="28" borderId="21" xfId="52" applyNumberFormat="1" applyFont="1" applyFill="1" applyBorder="1" applyAlignment="1" applyProtection="1">
      <alignment horizontal="center" vertical="center" wrapText="1"/>
      <protection locked="0"/>
    </xf>
    <xf numFmtId="1" fontId="125" fillId="28" borderId="0" xfId="52" applyNumberFormat="1" applyFont="1" applyFill="1" applyBorder="1" applyAlignment="1" applyProtection="1">
      <alignment horizontal="center" vertical="center" wrapText="1"/>
      <protection locked="0"/>
    </xf>
    <xf numFmtId="169" fontId="26" fillId="54" borderId="13" xfId="52" applyNumberFormat="1" applyFont="1" applyFill="1" applyBorder="1" applyAlignment="1" applyProtection="1">
      <alignment horizontal="center" vertical="center"/>
    </xf>
    <xf numFmtId="169" fontId="26" fillId="54" borderId="14" xfId="52" applyNumberFormat="1" applyFont="1" applyFill="1" applyBorder="1" applyAlignment="1" applyProtection="1">
      <alignment horizontal="center" vertical="center"/>
    </xf>
    <xf numFmtId="0" fontId="30" fillId="28" borderId="21" xfId="52" applyFont="1" applyFill="1" applyBorder="1" applyAlignment="1" applyProtection="1">
      <alignment horizontal="center" wrapText="1"/>
      <protection locked="0"/>
    </xf>
    <xf numFmtId="0" fontId="30" fillId="28" borderId="0" xfId="52" applyFont="1" applyFill="1" applyBorder="1" applyAlignment="1" applyProtection="1">
      <alignment horizontal="center" wrapText="1"/>
      <protection locked="0"/>
    </xf>
    <xf numFmtId="0" fontId="18" fillId="0" borderId="0" xfId="52" applyFont="1" applyFill="1" applyBorder="1" applyAlignment="1" applyProtection="1">
      <alignment horizontal="center" vertical="center" wrapText="1"/>
    </xf>
    <xf numFmtId="0" fontId="18" fillId="0" borderId="37" xfId="52" applyFont="1" applyFill="1" applyBorder="1" applyAlignment="1" applyProtection="1">
      <alignment horizontal="center" vertical="center" wrapText="1"/>
    </xf>
    <xf numFmtId="2" fontId="29" fillId="0" borderId="64" xfId="52" applyNumberFormat="1" applyFont="1" applyFill="1" applyBorder="1" applyAlignment="1" applyProtection="1">
      <alignment horizontal="center" vertical="center"/>
      <protection locked="0"/>
    </xf>
    <xf numFmtId="2" fontId="29" fillId="0" borderId="12" xfId="52" applyNumberFormat="1" applyFont="1" applyFill="1" applyBorder="1" applyAlignment="1" applyProtection="1">
      <alignment horizontal="center" vertical="center"/>
      <protection locked="0"/>
    </xf>
    <xf numFmtId="2" fontId="29" fillId="0" borderId="68" xfId="52" applyNumberFormat="1" applyFont="1" applyFill="1" applyBorder="1" applyAlignment="1" applyProtection="1">
      <alignment horizontal="center" vertical="center"/>
      <protection locked="0"/>
    </xf>
    <xf numFmtId="169" fontId="26" fillId="54" borderId="9" xfId="52" applyNumberFormat="1" applyFont="1" applyFill="1" applyBorder="1" applyAlignment="1" applyProtection="1">
      <alignment horizontal="center" vertical="center"/>
    </xf>
    <xf numFmtId="169" fontId="26" fillId="54" borderId="22" xfId="52" applyNumberFormat="1" applyFont="1" applyFill="1" applyBorder="1" applyAlignment="1" applyProtection="1">
      <alignment horizontal="center" vertical="center"/>
    </xf>
    <xf numFmtId="0" fontId="44" fillId="43" borderId="0" xfId="52" applyFont="1" applyFill="1" applyBorder="1" applyAlignment="1" applyProtection="1">
      <alignment horizontal="center" vertical="center" wrapText="1"/>
      <protection locked="0"/>
    </xf>
    <xf numFmtId="0" fontId="44" fillId="43" borderId="69" xfId="52" applyFont="1" applyFill="1" applyBorder="1" applyAlignment="1" applyProtection="1">
      <alignment horizontal="center" vertical="center" textRotation="90" wrapText="1"/>
      <protection locked="0"/>
    </xf>
    <xf numFmtId="0" fontId="156" fillId="0" borderId="153" xfId="53" applyFont="1" applyBorder="1" applyAlignment="1">
      <alignment horizontal="center" vertical="center" wrapText="1"/>
    </xf>
    <xf numFmtId="0" fontId="156" fillId="0" borderId="106" xfId="53" applyFont="1" applyBorder="1" applyAlignment="1">
      <alignment horizontal="center" vertical="center" wrapText="1"/>
    </xf>
    <xf numFmtId="0" fontId="502" fillId="144" borderId="0" xfId="0" applyFont="1" applyFill="1" applyAlignment="1" applyProtection="1">
      <alignment horizontal="center" vertical="center"/>
      <protection locked="0"/>
    </xf>
    <xf numFmtId="0" fontId="9" fillId="0" borderId="0" xfId="53" applyFont="1" applyAlignment="1">
      <alignment horizontal="center" vertical="center" wrapText="1"/>
    </xf>
    <xf numFmtId="0" fontId="156" fillId="0" borderId="150" xfId="53" applyFont="1" applyBorder="1" applyAlignment="1" applyProtection="1">
      <alignment horizontal="center" vertical="center" wrapText="1"/>
      <protection locked="0"/>
    </xf>
    <xf numFmtId="0" fontId="156" fillId="0" borderId="21" xfId="53" applyFont="1" applyBorder="1" applyAlignment="1" applyProtection="1">
      <alignment horizontal="center" vertical="center" wrapText="1"/>
      <protection locked="0"/>
    </xf>
    <xf numFmtId="2" fontId="495" fillId="0" borderId="151" xfId="53" applyNumberFormat="1" applyFont="1" applyBorder="1" applyAlignment="1">
      <alignment horizontal="center" vertical="center"/>
    </xf>
    <xf numFmtId="2" fontId="495" fillId="0" borderId="152" xfId="53" applyNumberFormat="1" applyFont="1" applyBorder="1" applyAlignment="1">
      <alignment horizontal="center" vertical="center"/>
    </xf>
    <xf numFmtId="2" fontId="496" fillId="0" borderId="151" xfId="53" applyNumberFormat="1" applyFont="1" applyBorder="1" applyAlignment="1">
      <alignment horizontal="center" vertical="center"/>
    </xf>
    <xf numFmtId="2" fontId="496" fillId="0" borderId="152" xfId="53" applyNumberFormat="1" applyFont="1" applyBorder="1" applyAlignment="1">
      <alignment horizontal="center" vertical="center"/>
    </xf>
    <xf numFmtId="2" fontId="497" fillId="0" borderId="151" xfId="53" applyNumberFormat="1" applyFont="1" applyBorder="1" applyAlignment="1">
      <alignment horizontal="center" vertical="center"/>
    </xf>
    <xf numFmtId="2" fontId="497" fillId="0" borderId="152" xfId="53" applyNumberFormat="1" applyFont="1" applyBorder="1" applyAlignment="1">
      <alignment horizontal="center" vertical="center"/>
    </xf>
    <xf numFmtId="0" fontId="8" fillId="28" borderId="21" xfId="52" applyFont="1" applyFill="1" applyBorder="1" applyAlignment="1" applyProtection="1">
      <alignment horizontal="center" vertical="center" wrapText="1"/>
      <protection locked="0"/>
    </xf>
    <xf numFmtId="0" fontId="8" fillId="28" borderId="0" xfId="52" applyFont="1" applyFill="1" applyBorder="1" applyAlignment="1" applyProtection="1">
      <alignment horizontal="center" vertical="center" wrapText="1"/>
      <protection locked="0"/>
    </xf>
    <xf numFmtId="0" fontId="21" fillId="0" borderId="131" xfId="45" applyFont="1" applyFill="1" applyBorder="1" applyAlignment="1" applyProtection="1">
      <alignment horizontal="center" vertical="center" wrapText="1"/>
      <protection locked="0"/>
    </xf>
    <xf numFmtId="0" fontId="21" fillId="0" borderId="12" xfId="45" applyFont="1" applyFill="1" applyBorder="1" applyAlignment="1" applyProtection="1">
      <alignment horizontal="center" vertical="center" wrapText="1"/>
      <protection locked="0"/>
    </xf>
    <xf numFmtId="0" fontId="45" fillId="25" borderId="21" xfId="52" applyNumberFormat="1" applyFont="1" applyFill="1" applyBorder="1" applyAlignment="1" applyProtection="1">
      <alignment horizontal="right" vertical="center" wrapText="1"/>
      <protection locked="0"/>
    </xf>
    <xf numFmtId="0" fontId="45" fillId="25" borderId="0" xfId="52" applyNumberFormat="1" applyFont="1" applyFill="1" applyBorder="1" applyAlignment="1" applyProtection="1">
      <alignment horizontal="right" vertical="center" wrapText="1"/>
      <protection locked="0"/>
    </xf>
    <xf numFmtId="2" fontId="166" fillId="0" borderId="151" xfId="53" applyNumberFormat="1" applyFont="1" applyBorder="1" applyAlignment="1">
      <alignment horizontal="center" vertical="center"/>
    </xf>
    <xf numFmtId="2" fontId="166" fillId="0" borderId="152" xfId="53" applyNumberFormat="1" applyFont="1" applyBorder="1" applyAlignment="1">
      <alignment horizontal="center" vertical="center"/>
    </xf>
    <xf numFmtId="2" fontId="167" fillId="0" borderId="151" xfId="53" applyNumberFormat="1" applyFont="1" applyBorder="1" applyAlignment="1">
      <alignment horizontal="center" vertical="center"/>
    </xf>
    <xf numFmtId="2" fontId="167" fillId="0" borderId="152" xfId="53" applyNumberFormat="1" applyFont="1" applyBorder="1" applyAlignment="1">
      <alignment horizontal="center" vertical="center"/>
    </xf>
    <xf numFmtId="2" fontId="168" fillId="0" borderId="151" xfId="53" applyNumberFormat="1" applyFont="1" applyBorder="1" applyAlignment="1">
      <alignment horizontal="center" vertical="center"/>
    </xf>
    <xf numFmtId="2" fontId="168" fillId="0" borderId="152" xfId="53" applyNumberFormat="1" applyFont="1" applyBorder="1" applyAlignment="1">
      <alignment horizontal="center" vertical="center"/>
    </xf>
    <xf numFmtId="2" fontId="170" fillId="0" borderId="151" xfId="53" applyNumberFormat="1" applyFont="1" applyBorder="1" applyAlignment="1">
      <alignment horizontal="center" vertical="center"/>
    </xf>
    <xf numFmtId="2" fontId="170" fillId="0" borderId="133" xfId="53" applyNumberFormat="1" applyFont="1" applyBorder="1" applyAlignment="1">
      <alignment horizontal="center" vertical="center"/>
    </xf>
    <xf numFmtId="0" fontId="156" fillId="0" borderId="92" xfId="53" applyFont="1" applyBorder="1" applyAlignment="1">
      <alignment horizontal="center" vertical="center" wrapText="1"/>
    </xf>
    <xf numFmtId="0" fontId="156" fillId="0" borderId="12" xfId="53" applyFont="1" applyBorder="1" applyAlignment="1">
      <alignment horizontal="center" vertical="center" wrapText="1"/>
    </xf>
    <xf numFmtId="2" fontId="169" fillId="0" borderId="151" xfId="53" applyNumberFormat="1" applyFont="1" applyBorder="1" applyAlignment="1">
      <alignment horizontal="center" vertical="center"/>
    </xf>
    <xf numFmtId="2" fontId="169" fillId="0" borderId="152" xfId="53" applyNumberFormat="1" applyFont="1" applyBorder="1" applyAlignment="1">
      <alignment horizontal="center" vertical="center"/>
    </xf>
    <xf numFmtId="169" fontId="26" fillId="54" borderId="21" xfId="52" applyNumberFormat="1" applyFont="1" applyFill="1" applyBorder="1" applyAlignment="1" applyProtection="1">
      <alignment horizontal="center" vertical="center"/>
    </xf>
    <xf numFmtId="169" fontId="26" fillId="54" borderId="0" xfId="52" applyNumberFormat="1" applyFont="1" applyFill="1" applyBorder="1" applyAlignment="1" applyProtection="1">
      <alignment horizontal="center" vertical="center"/>
    </xf>
    <xf numFmtId="0" fontId="148" fillId="0" borderId="153" xfId="53" applyFont="1" applyBorder="1" applyAlignment="1">
      <alignment horizontal="center" vertical="center" wrapText="1"/>
    </xf>
    <xf numFmtId="0" fontId="148" fillId="0" borderId="106" xfId="53" applyFont="1" applyBorder="1" applyAlignment="1">
      <alignment horizontal="center" vertical="center" wrapText="1"/>
    </xf>
    <xf numFmtId="2" fontId="176" fillId="0" borderId="151" xfId="53" applyNumberFormat="1" applyFont="1" applyBorder="1" applyAlignment="1">
      <alignment horizontal="center" vertical="center"/>
    </xf>
    <xf numFmtId="2" fontId="176" fillId="0" borderId="152" xfId="53" applyNumberFormat="1" applyFont="1" applyBorder="1" applyAlignment="1">
      <alignment horizontal="center" vertical="center"/>
    </xf>
    <xf numFmtId="0" fontId="148" fillId="0" borderId="150" xfId="53" applyFont="1" applyBorder="1" applyAlignment="1">
      <alignment horizontal="center" vertical="center" wrapText="1"/>
    </xf>
    <xf numFmtId="0" fontId="148" fillId="0" borderId="64" xfId="53" applyFont="1" applyBorder="1" applyAlignment="1">
      <alignment horizontal="center" vertical="center" wrapText="1"/>
    </xf>
    <xf numFmtId="0" fontId="148" fillId="0" borderId="92" xfId="53" applyFont="1" applyBorder="1" applyAlignment="1">
      <alignment horizontal="center" vertical="center" wrapText="1"/>
    </xf>
    <xf numFmtId="0" fontId="148" fillId="0" borderId="12" xfId="53" applyFont="1" applyBorder="1" applyAlignment="1">
      <alignment horizontal="center" vertical="center" wrapText="1"/>
    </xf>
    <xf numFmtId="0" fontId="148" fillId="0" borderId="150" xfId="53" applyFont="1" applyBorder="1" applyAlignment="1" applyProtection="1">
      <alignment horizontal="center" vertical="center" wrapText="1"/>
      <protection locked="0"/>
    </xf>
    <xf numFmtId="0" fontId="148" fillId="0" borderId="21" xfId="53" applyFont="1" applyBorder="1" applyAlignment="1" applyProtection="1">
      <alignment horizontal="center" vertical="center" wrapText="1"/>
      <protection locked="0"/>
    </xf>
    <xf numFmtId="2" fontId="163" fillId="0" borderId="151" xfId="53" applyNumberFormat="1" applyFont="1" applyBorder="1" applyAlignment="1">
      <alignment horizontal="center" vertical="center"/>
    </xf>
    <xf numFmtId="2" fontId="163" fillId="0" borderId="152" xfId="53" applyNumberFormat="1" applyFont="1" applyBorder="1" applyAlignment="1">
      <alignment horizontal="center" vertical="center"/>
    </xf>
    <xf numFmtId="2" fontId="173" fillId="0" borderId="151" xfId="53" applyNumberFormat="1" applyFont="1" applyBorder="1" applyAlignment="1">
      <alignment horizontal="center" vertical="center"/>
    </xf>
    <xf numFmtId="2" fontId="173" fillId="0" borderId="152" xfId="53" applyNumberFormat="1" applyFont="1" applyBorder="1" applyAlignment="1">
      <alignment horizontal="center" vertical="center"/>
    </xf>
    <xf numFmtId="2" fontId="174" fillId="0" borderId="151" xfId="53" applyNumberFormat="1" applyFont="1" applyBorder="1" applyAlignment="1">
      <alignment horizontal="center" vertical="center"/>
    </xf>
    <xf numFmtId="2" fontId="174" fillId="0" borderId="152" xfId="53" applyNumberFormat="1" applyFont="1" applyBorder="1" applyAlignment="1">
      <alignment horizontal="center" vertical="center"/>
    </xf>
    <xf numFmtId="2" fontId="175" fillId="0" borderId="151" xfId="53" applyNumberFormat="1" applyFont="1" applyBorder="1" applyAlignment="1">
      <alignment horizontal="center" vertical="center"/>
    </xf>
    <xf numFmtId="2" fontId="175" fillId="0" borderId="152" xfId="53" applyNumberFormat="1" applyFont="1" applyBorder="1" applyAlignment="1">
      <alignment horizontal="center" vertical="center"/>
    </xf>
    <xf numFmtId="0" fontId="146" fillId="0" borderId="0" xfId="53" applyFont="1" applyAlignment="1">
      <alignment horizontal="center" vertical="center"/>
    </xf>
    <xf numFmtId="0" fontId="180" fillId="0" borderId="86" xfId="53" applyNumberFormat="1" applyFont="1" applyFill="1" applyBorder="1" applyAlignment="1">
      <alignment horizontal="center" vertical="center" wrapText="1"/>
    </xf>
    <xf numFmtId="0" fontId="182" fillId="50" borderId="157" xfId="53" applyNumberFormat="1" applyFont="1" applyFill="1" applyBorder="1" applyAlignment="1">
      <alignment horizontal="left" vertical="center" wrapText="1"/>
    </xf>
    <xf numFmtId="0" fontId="145" fillId="0" borderId="0" xfId="53" applyAlignment="1">
      <alignment horizontal="center" vertical="center"/>
    </xf>
    <xf numFmtId="0" fontId="150" fillId="43" borderId="154" xfId="53" applyFont="1" applyFill="1" applyBorder="1" applyAlignment="1" applyProtection="1">
      <alignment horizontal="center" vertical="center" wrapText="1"/>
      <protection locked="0"/>
    </xf>
    <xf numFmtId="0" fontId="150" fillId="43" borderId="155" xfId="53" applyFont="1" applyFill="1" applyBorder="1" applyAlignment="1" applyProtection="1">
      <alignment horizontal="center" vertical="center" wrapText="1"/>
      <protection locked="0"/>
    </xf>
    <xf numFmtId="0" fontId="150" fillId="43" borderId="156" xfId="53" applyFont="1" applyFill="1" applyBorder="1" applyAlignment="1" applyProtection="1">
      <alignment horizontal="center" vertical="center" wrapText="1"/>
      <protection locked="0"/>
    </xf>
    <xf numFmtId="0" fontId="147" fillId="0" borderId="0" xfId="53" applyFont="1" applyBorder="1" applyAlignment="1">
      <alignment horizontal="center" vertical="center"/>
    </xf>
    <xf numFmtId="0" fontId="198" fillId="62" borderId="84" xfId="47" applyFont="1" applyFill="1" applyBorder="1" applyAlignment="1">
      <alignment horizontal="center" vertical="center" wrapText="1"/>
    </xf>
    <xf numFmtId="189" fontId="128" fillId="77" borderId="84" xfId="50" applyNumberFormat="1" applyFont="1" applyFill="1" applyBorder="1" applyAlignment="1">
      <alignment horizontal="center" vertical="center" wrapText="1"/>
    </xf>
    <xf numFmtId="0" fontId="306" fillId="58" borderId="84" xfId="47" applyFont="1" applyFill="1" applyBorder="1" applyAlignment="1">
      <alignment horizontal="center" vertical="center" wrapText="1"/>
    </xf>
    <xf numFmtId="0" fontId="12" fillId="65" borderId="84" xfId="47" applyFont="1" applyFill="1" applyBorder="1" applyAlignment="1">
      <alignment horizontal="center" vertical="center"/>
    </xf>
    <xf numFmtId="0" fontId="193" fillId="58" borderId="84" xfId="44" applyFont="1" applyFill="1" applyBorder="1" applyAlignment="1">
      <alignment horizontal="center" vertical="center" wrapText="1"/>
    </xf>
    <xf numFmtId="0" fontId="59" fillId="43" borderId="84" xfId="47" applyFont="1" applyFill="1" applyBorder="1" applyAlignment="1">
      <alignment horizontal="center" vertical="center"/>
    </xf>
    <xf numFmtId="2" fontId="199" fillId="80" borderId="174" xfId="50" applyNumberFormat="1" applyFont="1" applyFill="1" applyBorder="1" applyAlignment="1">
      <alignment horizontal="center" vertical="center"/>
    </xf>
    <xf numFmtId="0" fontId="44" fillId="0" borderId="14" xfId="42" applyFont="1" applyFill="1" applyBorder="1" applyAlignment="1">
      <alignment horizontal="center" vertical="center"/>
    </xf>
    <xf numFmtId="0" fontId="44" fillId="0" borderId="136" xfId="42" applyFont="1" applyFill="1" applyBorder="1" applyAlignment="1">
      <alignment horizontal="center" vertical="center"/>
    </xf>
    <xf numFmtId="0" fontId="44" fillId="0" borderId="0" xfId="42" applyFont="1" applyFill="1" applyBorder="1" applyAlignment="1">
      <alignment horizontal="center" vertical="center"/>
    </xf>
    <xf numFmtId="0" fontId="44" fillId="0" borderId="97" xfId="42" applyFont="1" applyFill="1" applyBorder="1" applyAlignment="1">
      <alignment horizontal="center" vertical="center"/>
    </xf>
    <xf numFmtId="0" fontId="44" fillId="0" borderId="13" xfId="42" applyFont="1" applyFill="1" applyBorder="1" applyAlignment="1">
      <alignment horizontal="center" vertical="center" wrapText="1"/>
    </xf>
    <xf numFmtId="0" fontId="44" fillId="0" borderId="14" xfId="42" applyFont="1" applyFill="1" applyBorder="1" applyAlignment="1">
      <alignment horizontal="center" vertical="center" wrapText="1"/>
    </xf>
    <xf numFmtId="0" fontId="44" fillId="0" borderId="136" xfId="42" applyFont="1" applyFill="1" applyBorder="1" applyAlignment="1">
      <alignment horizontal="center" vertical="center" wrapText="1"/>
    </xf>
    <xf numFmtId="0" fontId="44" fillId="0" borderId="9" xfId="42" applyFont="1" applyFill="1" applyBorder="1" applyAlignment="1">
      <alignment horizontal="center" vertical="center" wrapText="1"/>
    </xf>
    <xf numFmtId="0" fontId="44" fillId="0" borderId="22" xfId="42" applyFont="1" applyFill="1" applyBorder="1" applyAlignment="1">
      <alignment horizontal="center" vertical="center" wrapText="1"/>
    </xf>
    <xf numFmtId="0" fontId="44" fillId="0" borderId="141" xfId="42" applyFont="1" applyFill="1" applyBorder="1" applyAlignment="1">
      <alignment horizontal="center" vertical="center" wrapText="1"/>
    </xf>
    <xf numFmtId="0" fontId="236" fillId="0" borderId="31" xfId="42" applyFont="1" applyFill="1" applyBorder="1" applyAlignment="1">
      <alignment horizontal="center" vertical="center"/>
    </xf>
    <xf numFmtId="0" fontId="236" fillId="0" borderId="32" xfId="42" applyFont="1" applyFill="1" applyBorder="1" applyAlignment="1">
      <alignment horizontal="center" vertical="center"/>
    </xf>
    <xf numFmtId="0" fontId="236" fillId="0" borderId="183" xfId="42" applyFont="1" applyFill="1" applyBorder="1" applyAlignment="1">
      <alignment horizontal="center" vertical="center"/>
    </xf>
    <xf numFmtId="0" fontId="6" fillId="0" borderId="31" xfId="42" applyFont="1" applyFill="1" applyBorder="1" applyAlignment="1">
      <alignment horizontal="center" vertical="center" wrapText="1"/>
    </xf>
    <xf numFmtId="0" fontId="6" fillId="0" borderId="32" xfId="42" applyFont="1" applyFill="1" applyBorder="1" applyAlignment="1">
      <alignment horizontal="center" vertical="center" wrapText="1"/>
    </xf>
    <xf numFmtId="0" fontId="6" fillId="0" borderId="183" xfId="42" applyFont="1" applyFill="1" applyBorder="1" applyAlignment="1">
      <alignment horizontal="center" vertical="center" wrapText="1"/>
    </xf>
    <xf numFmtId="0" fontId="6" fillId="0" borderId="128" xfId="42" applyFont="1" applyFill="1" applyBorder="1" applyAlignment="1">
      <alignment horizontal="center" vertical="center" wrapText="1"/>
    </xf>
    <xf numFmtId="0" fontId="6" fillId="0" borderId="69" xfId="42" applyFont="1" applyFill="1" applyBorder="1" applyAlignment="1">
      <alignment horizontal="center" vertical="center" wrapText="1"/>
    </xf>
    <xf numFmtId="0" fontId="6" fillId="0" borderId="131" xfId="42" applyFont="1" applyFill="1" applyBorder="1" applyAlignment="1">
      <alignment horizontal="center" vertical="center" wrapText="1"/>
    </xf>
    <xf numFmtId="0" fontId="28" fillId="0" borderId="137" xfId="42" applyFont="1" applyBorder="1" applyAlignment="1">
      <alignment horizontal="center" vertical="center" wrapText="1"/>
    </xf>
    <xf numFmtId="0" fontId="28" fillId="0" borderId="97" xfId="42" applyFont="1" applyBorder="1" applyAlignment="1">
      <alignment horizontal="center" vertical="center" wrapText="1"/>
    </xf>
    <xf numFmtId="0" fontId="28" fillId="0" borderId="105" xfId="42" applyFont="1" applyBorder="1" applyAlignment="1">
      <alignment horizontal="center" vertical="center" wrapText="1"/>
    </xf>
    <xf numFmtId="0" fontId="44" fillId="0" borderId="142" xfId="42" applyFont="1" applyFill="1" applyBorder="1" applyAlignment="1">
      <alignment horizontal="right" vertical="center" wrapText="1"/>
    </xf>
    <xf numFmtId="0" fontId="44" fillId="0" borderId="25" xfId="42" applyFont="1" applyFill="1" applyBorder="1" applyAlignment="1">
      <alignment horizontal="right" vertical="center" wrapText="1"/>
    </xf>
    <xf numFmtId="0" fontId="44" fillId="0" borderId="66" xfId="42" applyFont="1" applyFill="1" applyBorder="1" applyAlignment="1">
      <alignment horizontal="right" vertical="center" wrapText="1"/>
    </xf>
    <xf numFmtId="0" fontId="44" fillId="0" borderId="84" xfId="42" applyFont="1" applyFill="1" applyBorder="1" applyAlignment="1">
      <alignment horizontal="right" vertical="center" wrapText="1"/>
    </xf>
    <xf numFmtId="0" fontId="44" fillId="0" borderId="0" xfId="42" applyFont="1" applyFill="1" applyBorder="1" applyAlignment="1">
      <alignment horizontal="right" vertical="center" wrapText="1"/>
    </xf>
    <xf numFmtId="0" fontId="44" fillId="0" borderId="37" xfId="42" applyFont="1" applyFill="1" applyBorder="1" applyAlignment="1">
      <alignment horizontal="right" vertical="center" wrapText="1"/>
    </xf>
    <xf numFmtId="0" fontId="44" fillId="0" borderId="89" xfId="42" applyFont="1" applyFill="1" applyBorder="1" applyAlignment="1">
      <alignment horizontal="right" vertical="center" wrapText="1"/>
    </xf>
    <xf numFmtId="0" fontId="44" fillId="0" borderId="12" xfId="42" applyFont="1" applyFill="1" applyBorder="1" applyAlignment="1">
      <alignment horizontal="right" vertical="center" wrapText="1"/>
    </xf>
    <xf numFmtId="0" fontId="44" fillId="0" borderId="68" xfId="42" applyFont="1" applyFill="1" applyBorder="1" applyAlignment="1">
      <alignment horizontal="right" vertical="center" wrapText="1"/>
    </xf>
    <xf numFmtId="0" fontId="235" fillId="0" borderId="31" xfId="42" applyFont="1" applyFill="1" applyBorder="1" applyAlignment="1">
      <alignment horizontal="center" vertical="center" wrapText="1"/>
    </xf>
    <xf numFmtId="0" fontId="235" fillId="0" borderId="32" xfId="42" applyFont="1" applyFill="1" applyBorder="1" applyAlignment="1">
      <alignment horizontal="center" vertical="center" wrapText="1"/>
    </xf>
    <xf numFmtId="0" fontId="235" fillId="0" borderId="183" xfId="42" applyFont="1" applyFill="1" applyBorder="1" applyAlignment="1">
      <alignment horizontal="center" vertical="center" wrapText="1"/>
    </xf>
    <xf numFmtId="0" fontId="234" fillId="28" borderId="69" xfId="42" applyFont="1" applyFill="1" applyBorder="1" applyAlignment="1">
      <alignment horizontal="center" vertical="center" wrapText="1"/>
    </xf>
    <xf numFmtId="0" fontId="234" fillId="28" borderId="0" xfId="42" applyFont="1" applyFill="1" applyBorder="1" applyAlignment="1">
      <alignment horizontal="center" vertical="center" wrapText="1"/>
    </xf>
    <xf numFmtId="0" fontId="237" fillId="0" borderId="137" xfId="42" applyFont="1" applyBorder="1" applyAlignment="1">
      <alignment horizontal="center" vertical="center" wrapText="1"/>
    </xf>
    <xf numFmtId="0" fontId="237" fillId="0" borderId="97" xfId="42" applyFont="1" applyBorder="1" applyAlignment="1">
      <alignment horizontal="center" vertical="center" wrapText="1"/>
    </xf>
    <xf numFmtId="0" fontId="237" fillId="0" borderId="105" xfId="42" applyFont="1" applyBorder="1" applyAlignment="1">
      <alignment horizontal="center" vertical="center" wrapText="1"/>
    </xf>
    <xf numFmtId="176" fontId="54" fillId="65" borderId="25" xfId="42" applyNumberFormat="1" applyFont="1" applyFill="1" applyBorder="1" applyAlignment="1">
      <alignment horizontal="center" vertical="center"/>
    </xf>
    <xf numFmtId="176" fontId="54" fillId="65" borderId="0" xfId="42" applyNumberFormat="1" applyFont="1" applyFill="1" applyBorder="1" applyAlignment="1">
      <alignment horizontal="center" vertical="center"/>
    </xf>
    <xf numFmtId="199" fontId="54" fillId="65" borderId="25" xfId="44" applyNumberFormat="1" applyFont="1" applyFill="1" applyBorder="1" applyAlignment="1" applyProtection="1">
      <alignment horizontal="center" vertical="center"/>
      <protection locked="0"/>
    </xf>
    <xf numFmtId="199" fontId="54" fillId="65" borderId="0" xfId="44" applyNumberFormat="1" applyFont="1" applyFill="1" applyBorder="1" applyAlignment="1" applyProtection="1">
      <alignment horizontal="center" vertical="center"/>
      <protection locked="0"/>
    </xf>
    <xf numFmtId="195" fontId="54" fillId="65" borderId="25" xfId="42" applyNumberFormat="1" applyFont="1" applyFill="1" applyBorder="1" applyAlignment="1" applyProtection="1">
      <alignment horizontal="center" vertical="center"/>
    </xf>
    <xf numFmtId="195" fontId="54" fillId="65" borderId="0" xfId="42" applyNumberFormat="1" applyFont="1" applyFill="1" applyBorder="1" applyAlignment="1" applyProtection="1">
      <alignment horizontal="center" vertical="center"/>
    </xf>
    <xf numFmtId="1" fontId="53" fillId="65" borderId="137" xfId="44" applyNumberFormat="1" applyFont="1" applyFill="1" applyBorder="1" applyAlignment="1" applyProtection="1">
      <alignment horizontal="center" vertical="center"/>
      <protection locked="0"/>
    </xf>
    <xf numFmtId="1" fontId="53" fillId="65" borderId="97" xfId="44" applyNumberFormat="1" applyFont="1" applyFill="1" applyBorder="1" applyAlignment="1" applyProtection="1">
      <alignment horizontal="center" vertical="center"/>
      <protection locked="0"/>
    </xf>
    <xf numFmtId="0" fontId="268" fillId="59" borderId="84" xfId="42" applyFont="1" applyFill="1" applyBorder="1" applyAlignment="1">
      <alignment horizontal="center" vertical="center"/>
    </xf>
    <xf numFmtId="0" fontId="268" fillId="59" borderId="0" xfId="42" applyFont="1" applyFill="1" applyBorder="1" applyAlignment="1">
      <alignment horizontal="center" vertical="center"/>
    </xf>
    <xf numFmtId="0" fontId="268" fillId="59" borderId="97" xfId="42" applyFont="1" applyFill="1" applyBorder="1" applyAlignment="1">
      <alignment horizontal="center" vertical="center"/>
    </xf>
    <xf numFmtId="0" fontId="44" fillId="72" borderId="83" xfId="40" applyFont="1" applyFill="1" applyBorder="1" applyAlignment="1">
      <alignment horizontal="center" vertical="center"/>
    </xf>
    <xf numFmtId="0" fontId="44" fillId="72" borderId="14" xfId="40" applyFont="1" applyFill="1" applyBorder="1" applyAlignment="1">
      <alignment horizontal="center" vertical="center"/>
    </xf>
    <xf numFmtId="0" fontId="268" fillId="58" borderId="0" xfId="42" applyFont="1" applyFill="1" applyBorder="1" applyAlignment="1">
      <alignment horizontal="center" vertical="center"/>
    </xf>
    <xf numFmtId="0" fontId="230" fillId="65" borderId="142" xfId="42" applyFont="1" applyFill="1" applyBorder="1" applyAlignment="1">
      <alignment horizontal="center" vertical="center"/>
    </xf>
    <xf numFmtId="0" fontId="230" fillId="65" borderId="84" xfId="42" applyFont="1" applyFill="1" applyBorder="1" applyAlignment="1">
      <alignment horizontal="center" vertical="center"/>
    </xf>
    <xf numFmtId="1" fontId="54" fillId="65" borderId="25" xfId="42" applyNumberFormat="1" applyFont="1" applyFill="1" applyBorder="1" applyAlignment="1">
      <alignment horizontal="center" vertical="center"/>
    </xf>
    <xf numFmtId="1" fontId="54" fillId="65" borderId="0" xfId="42" applyNumberFormat="1" applyFont="1" applyFill="1" applyBorder="1" applyAlignment="1">
      <alignment horizontal="center" vertical="center"/>
    </xf>
    <xf numFmtId="1" fontId="54" fillId="65" borderId="25" xfId="44" applyNumberFormat="1" applyFont="1" applyFill="1" applyBorder="1" applyAlignment="1" applyProtection="1">
      <alignment horizontal="center" vertical="center"/>
      <protection locked="0"/>
    </xf>
    <xf numFmtId="1" fontId="54" fillId="65" borderId="0" xfId="44" applyNumberFormat="1" applyFont="1" applyFill="1" applyBorder="1" applyAlignment="1" applyProtection="1">
      <alignment horizontal="center" vertical="center"/>
      <protection locked="0"/>
    </xf>
    <xf numFmtId="0" fontId="316" fillId="28" borderId="85" xfId="50" applyNumberFormat="1" applyFont="1" applyFill="1" applyBorder="1" applyAlignment="1">
      <alignment horizontal="center" vertical="center"/>
    </xf>
    <xf numFmtId="0" fontId="316" fillId="28" borderId="86" xfId="50" applyNumberFormat="1" applyFont="1" applyFill="1" applyBorder="1" applyAlignment="1">
      <alignment horizontal="center" vertical="center"/>
    </xf>
    <xf numFmtId="0" fontId="316" fillId="28" borderId="96" xfId="50" applyNumberFormat="1" applyFont="1" applyFill="1" applyBorder="1" applyAlignment="1">
      <alignment horizontal="center" vertical="center"/>
    </xf>
    <xf numFmtId="0" fontId="12" fillId="37" borderId="18" xfId="42" applyFont="1" applyFill="1" applyBorder="1" applyAlignment="1">
      <alignment horizontal="center" vertical="center"/>
    </xf>
    <xf numFmtId="0" fontId="12" fillId="37" borderId="17" xfId="42" applyFont="1" applyFill="1" applyBorder="1" applyAlignment="1">
      <alignment horizontal="center" vertical="center"/>
    </xf>
    <xf numFmtId="0" fontId="11" fillId="72" borderId="83" xfId="42" applyFont="1" applyFill="1" applyBorder="1" applyAlignment="1">
      <alignment horizontal="center" vertical="center"/>
    </xf>
    <xf numFmtId="0" fontId="11" fillId="72" borderId="14" xfId="42" applyFont="1" applyFill="1" applyBorder="1" applyAlignment="1">
      <alignment horizontal="center" vertical="center"/>
    </xf>
    <xf numFmtId="0" fontId="11" fillId="72" borderId="136" xfId="42" applyFont="1" applyFill="1" applyBorder="1" applyAlignment="1">
      <alignment horizontal="center" vertical="center"/>
    </xf>
    <xf numFmtId="0" fontId="11" fillId="72" borderId="84" xfId="42" applyFont="1" applyFill="1" applyBorder="1" applyAlignment="1">
      <alignment horizontal="center" vertical="center"/>
    </xf>
    <xf numFmtId="0" fontId="11" fillId="72" borderId="0" xfId="42" applyFont="1" applyFill="1" applyBorder="1" applyAlignment="1">
      <alignment horizontal="center" vertical="center"/>
    </xf>
    <xf numFmtId="0" fontId="11" fillId="72" borderId="97" xfId="42" applyFont="1" applyFill="1" applyBorder="1" applyAlignment="1">
      <alignment horizontal="center" vertical="center"/>
    </xf>
    <xf numFmtId="0" fontId="47" fillId="0" borderId="84" xfId="42" applyFont="1" applyBorder="1" applyAlignment="1">
      <alignment horizontal="center" vertical="center" wrapText="1"/>
    </xf>
    <xf numFmtId="0" fontId="6" fillId="0" borderId="25" xfId="42" applyFont="1" applyBorder="1" applyAlignment="1">
      <alignment horizontal="center" vertical="center" textRotation="45"/>
    </xf>
    <xf numFmtId="0" fontId="6" fillId="0" borderId="0" xfId="42" applyFont="1" applyBorder="1" applyAlignment="1">
      <alignment horizontal="center" vertical="center" textRotation="45"/>
    </xf>
    <xf numFmtId="0" fontId="6" fillId="0" borderId="22" xfId="42" applyFont="1" applyBorder="1" applyAlignment="1">
      <alignment horizontal="center" vertical="center" textRotation="45"/>
    </xf>
    <xf numFmtId="198" fontId="6" fillId="0" borderId="0" xfId="42" applyNumberFormat="1" applyFont="1" applyBorder="1" applyAlignment="1">
      <alignment horizontal="center" vertical="center" wrapText="1"/>
    </xf>
    <xf numFmtId="198" fontId="6" fillId="0" borderId="22" xfId="42" applyNumberFormat="1" applyFont="1" applyBorder="1" applyAlignment="1">
      <alignment horizontal="center" vertical="center" wrapText="1"/>
    </xf>
    <xf numFmtId="0" fontId="231" fillId="0" borderId="0" xfId="44" applyFont="1" applyFill="1" applyBorder="1" applyAlignment="1" applyProtection="1">
      <alignment horizontal="center" vertical="center" wrapText="1"/>
      <protection locked="0"/>
    </xf>
    <xf numFmtId="0" fontId="231" fillId="0" borderId="22" xfId="44" applyFont="1" applyFill="1" applyBorder="1" applyAlignment="1" applyProtection="1">
      <alignment horizontal="center" vertical="center" wrapText="1"/>
      <protection locked="0"/>
    </xf>
    <xf numFmtId="0" fontId="6" fillId="0" borderId="0" xfId="44" applyFont="1" applyFill="1" applyBorder="1" applyAlignment="1" applyProtection="1">
      <alignment horizontal="center" vertical="center" wrapText="1"/>
      <protection locked="0"/>
    </xf>
    <xf numFmtId="0" fontId="6" fillId="0" borderId="22" xfId="44" applyFont="1" applyFill="1" applyBorder="1" applyAlignment="1" applyProtection="1">
      <alignment horizontal="center" vertical="center" wrapText="1"/>
      <protection locked="0"/>
    </xf>
    <xf numFmtId="0" fontId="53" fillId="0" borderId="37" xfId="42" applyFont="1" applyBorder="1" applyAlignment="1">
      <alignment horizontal="center" vertical="center" wrapText="1"/>
    </xf>
    <xf numFmtId="0" fontId="53" fillId="0" borderId="117" xfId="42" applyFont="1" applyBorder="1" applyAlignment="1">
      <alignment horizontal="center" vertical="center" wrapText="1"/>
    </xf>
    <xf numFmtId="0" fontId="178" fillId="0" borderId="69" xfId="44" applyFont="1" applyFill="1" applyBorder="1" applyAlignment="1" applyProtection="1">
      <alignment horizontal="center" vertical="center" wrapText="1"/>
      <protection locked="0"/>
    </xf>
    <xf numFmtId="0" fontId="178" fillId="0" borderId="0" xfId="44" applyFont="1" applyFill="1" applyBorder="1" applyAlignment="1" applyProtection="1">
      <alignment horizontal="center" vertical="center" wrapText="1"/>
      <protection locked="0"/>
    </xf>
    <xf numFmtId="0" fontId="178" fillId="0" borderId="116" xfId="44" applyFont="1" applyFill="1" applyBorder="1" applyAlignment="1" applyProtection="1">
      <alignment horizontal="center" vertical="center" wrapText="1"/>
      <protection locked="0"/>
    </xf>
    <xf numFmtId="0" fontId="178" fillId="0" borderId="22" xfId="44" applyFont="1" applyFill="1" applyBorder="1" applyAlignment="1" applyProtection="1">
      <alignment horizontal="center" vertical="center" wrapText="1"/>
      <protection locked="0"/>
    </xf>
    <xf numFmtId="0" fontId="231" fillId="0" borderId="13" xfId="44" applyFont="1" applyFill="1" applyBorder="1" applyAlignment="1" applyProtection="1">
      <alignment horizontal="center" vertical="center" wrapText="1"/>
      <protection locked="0"/>
    </xf>
    <xf numFmtId="0" fontId="231" fillId="0" borderId="21" xfId="44" applyFont="1" applyFill="1" applyBorder="1" applyAlignment="1" applyProtection="1">
      <alignment horizontal="center" vertical="center" wrapText="1"/>
      <protection locked="0"/>
    </xf>
    <xf numFmtId="0" fontId="231" fillId="0" borderId="9" xfId="44" applyFont="1" applyFill="1" applyBorder="1" applyAlignment="1" applyProtection="1">
      <alignment horizontal="center" vertical="center" wrapText="1"/>
      <protection locked="0"/>
    </xf>
    <xf numFmtId="0" fontId="6" fillId="0" borderId="35" xfId="42" applyFont="1" applyBorder="1" applyAlignment="1">
      <alignment horizontal="center" vertical="center" wrapText="1"/>
    </xf>
    <xf numFmtId="0" fontId="6" fillId="0" borderId="37" xfId="42" applyFont="1" applyBorder="1" applyAlignment="1">
      <alignment horizontal="center" vertical="center" wrapText="1"/>
    </xf>
    <xf numFmtId="0" fontId="6" fillId="0" borderId="117" xfId="42" applyFont="1" applyBorder="1" applyAlignment="1">
      <alignment horizontal="center" vertical="center" wrapText="1"/>
    </xf>
    <xf numFmtId="0" fontId="178" fillId="0" borderId="34" xfId="44" applyFont="1" applyFill="1" applyBorder="1" applyAlignment="1" applyProtection="1">
      <alignment horizontal="center" vertical="center" wrapText="1"/>
      <protection locked="0"/>
    </xf>
    <xf numFmtId="0" fontId="178" fillId="0" borderId="14" xfId="44" applyFont="1" applyFill="1" applyBorder="1" applyAlignment="1" applyProtection="1">
      <alignment horizontal="center" vertical="center" wrapText="1"/>
      <protection locked="0"/>
    </xf>
    <xf numFmtId="0" fontId="178" fillId="0" borderId="136" xfId="44" applyFont="1" applyFill="1" applyBorder="1" applyAlignment="1" applyProtection="1">
      <alignment horizontal="center" vertical="center" wrapText="1"/>
      <protection locked="0"/>
    </xf>
    <xf numFmtId="0" fontId="178" fillId="0" borderId="97" xfId="44" applyFont="1" applyFill="1" applyBorder="1" applyAlignment="1" applyProtection="1">
      <alignment horizontal="center" vertical="center" wrapText="1"/>
      <protection locked="0"/>
    </xf>
    <xf numFmtId="0" fontId="178" fillId="0" borderId="141" xfId="44" applyFont="1" applyFill="1" applyBorder="1" applyAlignment="1" applyProtection="1">
      <alignment horizontal="center" vertical="center" wrapText="1"/>
      <protection locked="0"/>
    </xf>
    <xf numFmtId="174" fontId="22" fillId="0" borderId="18" xfId="42" applyNumberFormat="1" applyFont="1" applyFill="1" applyBorder="1" applyAlignment="1">
      <alignment horizontal="center" vertical="center"/>
    </xf>
    <xf numFmtId="174" fontId="22" fillId="0" borderId="38" xfId="42" applyNumberFormat="1" applyFont="1" applyFill="1" applyBorder="1" applyAlignment="1">
      <alignment horizontal="center" vertical="center"/>
    </xf>
    <xf numFmtId="174" fontId="28" fillId="0" borderId="15" xfId="42" applyNumberFormat="1" applyFont="1" applyFill="1" applyBorder="1" applyAlignment="1">
      <alignment horizontal="center" vertical="center"/>
    </xf>
    <xf numFmtId="0" fontId="52" fillId="28" borderId="25" xfId="42" applyFont="1" applyFill="1" applyBorder="1" applyAlignment="1">
      <alignment horizontal="center" vertical="center" wrapText="1"/>
    </xf>
    <xf numFmtId="0" fontId="52" fillId="28" borderId="0" xfId="42" applyFont="1" applyFill="1" applyBorder="1" applyAlignment="1">
      <alignment horizontal="center" vertical="center" wrapText="1"/>
    </xf>
    <xf numFmtId="0" fontId="52" fillId="28" borderId="66" xfId="42" applyFont="1" applyFill="1" applyBorder="1" applyAlignment="1">
      <alignment horizontal="center" vertical="center" wrapText="1"/>
    </xf>
    <xf numFmtId="0" fontId="52" fillId="28" borderId="22" xfId="42" applyFont="1" applyFill="1" applyBorder="1" applyAlignment="1">
      <alignment horizontal="center" vertical="center" wrapText="1"/>
    </xf>
    <xf numFmtId="0" fontId="52" fillId="28" borderId="117" xfId="42" applyFont="1" applyFill="1" applyBorder="1" applyAlignment="1">
      <alignment horizontal="center" vertical="center" wrapText="1"/>
    </xf>
    <xf numFmtId="0" fontId="223" fillId="0" borderId="69" xfId="42" applyFont="1" applyBorder="1" applyAlignment="1">
      <alignment horizontal="center" vertical="top" wrapText="1"/>
    </xf>
    <xf numFmtId="0" fontId="223" fillId="0" borderId="0" xfId="42" applyFont="1" applyBorder="1" applyAlignment="1">
      <alignment horizontal="center" vertical="top" wrapText="1"/>
    </xf>
    <xf numFmtId="0" fontId="223" fillId="0" borderId="97" xfId="42" applyFont="1" applyBorder="1" applyAlignment="1">
      <alignment horizontal="center" vertical="top" wrapText="1"/>
    </xf>
    <xf numFmtId="2" fontId="54" fillId="65" borderId="25" xfId="42" applyNumberFormat="1" applyFont="1" applyFill="1" applyBorder="1" applyAlignment="1">
      <alignment horizontal="center" vertical="center"/>
    </xf>
    <xf numFmtId="174" fontId="54" fillId="65" borderId="25" xfId="42" applyNumberFormat="1" applyFont="1" applyFill="1" applyBorder="1" applyAlignment="1">
      <alignment horizontal="center" vertical="center"/>
    </xf>
    <xf numFmtId="174" fontId="54" fillId="65" borderId="66" xfId="42" applyNumberFormat="1" applyFont="1" applyFill="1" applyBorder="1" applyAlignment="1">
      <alignment horizontal="center" vertical="center"/>
    </xf>
    <xf numFmtId="1" fontId="22" fillId="65" borderId="137" xfId="44" applyNumberFormat="1" applyFont="1" applyFill="1" applyBorder="1" applyAlignment="1" applyProtection="1">
      <alignment horizontal="left" vertical="center"/>
      <protection locked="0"/>
    </xf>
    <xf numFmtId="1" fontId="22" fillId="65" borderId="97" xfId="44" applyNumberFormat="1" applyFont="1" applyFill="1" applyBorder="1" applyAlignment="1" applyProtection="1">
      <alignment horizontal="left" vertical="center"/>
      <protection locked="0"/>
    </xf>
    <xf numFmtId="0" fontId="11" fillId="72" borderId="83" xfId="42" applyFont="1" applyFill="1" applyBorder="1" applyAlignment="1">
      <alignment horizontal="center" vertical="center" wrapText="1"/>
    </xf>
    <xf numFmtId="0" fontId="11" fillId="72" borderId="14" xfId="42" applyFont="1" applyFill="1" applyBorder="1" applyAlignment="1">
      <alignment horizontal="center" vertical="center" wrapText="1"/>
    </xf>
    <xf numFmtId="0" fontId="11" fillId="72" borderId="136" xfId="42" applyFont="1" applyFill="1" applyBorder="1" applyAlignment="1">
      <alignment horizontal="center" vertical="center" wrapText="1"/>
    </xf>
    <xf numFmtId="0" fontId="11" fillId="72" borderId="144" xfId="42" applyFont="1" applyFill="1" applyBorder="1" applyAlignment="1">
      <alignment horizontal="center" vertical="center" wrapText="1"/>
    </xf>
    <xf numFmtId="0" fontId="11" fillId="72" borderId="22" xfId="42" applyFont="1" applyFill="1" applyBorder="1" applyAlignment="1">
      <alignment horizontal="center" vertical="center" wrapText="1"/>
    </xf>
    <xf numFmtId="0" fontId="11" fillId="72" borderId="141" xfId="42" applyFont="1" applyFill="1" applyBorder="1" applyAlignment="1">
      <alignment horizontal="center" vertical="center" wrapText="1"/>
    </xf>
    <xf numFmtId="0" fontId="52" fillId="28" borderId="142" xfId="42" applyFont="1" applyFill="1" applyBorder="1" applyAlignment="1">
      <alignment horizontal="center" vertical="center" wrapText="1"/>
    </xf>
    <xf numFmtId="0" fontId="52" fillId="28" borderId="144" xfId="42" applyFont="1" applyFill="1" applyBorder="1" applyAlignment="1">
      <alignment horizontal="center" vertical="center" wrapText="1"/>
    </xf>
    <xf numFmtId="0" fontId="6" fillId="0" borderId="25" xfId="42" applyFont="1" applyBorder="1" applyAlignment="1">
      <alignment horizontal="center" vertical="center" textRotation="90"/>
    </xf>
    <xf numFmtId="0" fontId="6" fillId="0" borderId="0" xfId="42" applyFont="1" applyBorder="1" applyAlignment="1">
      <alignment horizontal="center" vertical="center" textRotation="90"/>
    </xf>
    <xf numFmtId="0" fontId="42" fillId="28" borderId="25" xfId="42" applyFont="1" applyFill="1" applyBorder="1" applyAlignment="1">
      <alignment horizontal="center" vertical="center" wrapText="1"/>
    </xf>
    <xf numFmtId="0" fontId="42" fillId="28" borderId="0" xfId="42" applyFont="1" applyFill="1" applyBorder="1" applyAlignment="1">
      <alignment horizontal="center" vertical="center" wrapText="1"/>
    </xf>
    <xf numFmtId="0" fontId="190" fillId="28" borderId="25" xfId="42" applyFont="1" applyFill="1" applyBorder="1" applyAlignment="1">
      <alignment horizontal="center" vertical="center" wrapText="1"/>
    </xf>
    <xf numFmtId="0" fontId="190" fillId="28" borderId="0" xfId="42" applyFont="1" applyFill="1" applyBorder="1" applyAlignment="1">
      <alignment horizontal="center" vertical="center" wrapText="1"/>
    </xf>
    <xf numFmtId="0" fontId="55" fillId="28" borderId="25" xfId="42" applyFont="1" applyFill="1" applyBorder="1" applyAlignment="1">
      <alignment horizontal="center" vertical="center" wrapText="1"/>
    </xf>
    <xf numFmtId="0" fontId="55" fillId="28" borderId="0" xfId="42" applyFont="1" applyFill="1" applyBorder="1" applyAlignment="1">
      <alignment horizontal="center" vertical="center" wrapText="1"/>
    </xf>
    <xf numFmtId="1" fontId="52" fillId="65" borderId="25" xfId="44" applyNumberFormat="1" applyFont="1" applyFill="1" applyBorder="1" applyAlignment="1" applyProtection="1">
      <alignment horizontal="left" vertical="center"/>
      <protection locked="0"/>
    </xf>
    <xf numFmtId="1" fontId="52" fillId="65" borderId="0" xfId="44" applyNumberFormat="1" applyFont="1" applyFill="1" applyBorder="1" applyAlignment="1" applyProtection="1">
      <alignment horizontal="left" vertical="center"/>
      <protection locked="0"/>
    </xf>
    <xf numFmtId="0" fontId="53" fillId="0" borderId="35" xfId="42" applyFont="1" applyBorder="1" applyAlignment="1">
      <alignment horizontal="center" vertical="center" wrapText="1"/>
    </xf>
    <xf numFmtId="0" fontId="223" fillId="0" borderId="116" xfId="42" applyFont="1" applyBorder="1" applyAlignment="1">
      <alignment horizontal="center" vertical="top" wrapText="1"/>
    </xf>
    <xf numFmtId="0" fontId="223" fillId="0" borderId="22" xfId="42" applyFont="1" applyBorder="1" applyAlignment="1">
      <alignment horizontal="center" vertical="top" wrapText="1"/>
    </xf>
    <xf numFmtId="0" fontId="223" fillId="0" borderId="141" xfId="42" applyFont="1" applyBorder="1" applyAlignment="1">
      <alignment horizontal="center" vertical="top" wrapText="1"/>
    </xf>
    <xf numFmtId="0" fontId="47" fillId="0" borderId="83" xfId="42" applyFont="1" applyBorder="1" applyAlignment="1">
      <alignment horizontal="center" vertical="center" wrapText="1"/>
    </xf>
    <xf numFmtId="0" fontId="47" fillId="0" borderId="144" xfId="42" applyFont="1" applyBorder="1" applyAlignment="1">
      <alignment horizontal="center" vertical="center" wrapText="1"/>
    </xf>
    <xf numFmtId="0" fontId="6" fillId="0" borderId="14" xfId="42" applyFont="1" applyBorder="1" applyAlignment="1">
      <alignment horizontal="center" vertical="center" textRotation="45"/>
    </xf>
    <xf numFmtId="198" fontId="6" fillId="0" borderId="14" xfId="42" applyNumberFormat="1" applyFont="1" applyBorder="1" applyAlignment="1">
      <alignment horizontal="center" vertical="center" wrapText="1"/>
    </xf>
    <xf numFmtId="0" fontId="231" fillId="0" borderId="14" xfId="44" applyFont="1" applyFill="1" applyBorder="1" applyAlignment="1" applyProtection="1">
      <alignment horizontal="center" vertical="center" wrapText="1"/>
      <protection locked="0"/>
    </xf>
    <xf numFmtId="0" fontId="6" fillId="0" borderId="14" xfId="44" applyFont="1" applyFill="1" applyBorder="1" applyAlignment="1" applyProtection="1">
      <alignment horizontal="center" vertical="center" wrapText="1"/>
      <protection locked="0"/>
    </xf>
    <xf numFmtId="0" fontId="42" fillId="28" borderId="22" xfId="42" applyFont="1" applyFill="1" applyBorder="1" applyAlignment="1">
      <alignment horizontal="center" vertical="center" wrapText="1"/>
    </xf>
    <xf numFmtId="1" fontId="22" fillId="65" borderId="97" xfId="44" applyNumberFormat="1" applyFont="1" applyFill="1" applyBorder="1" applyAlignment="1" applyProtection="1">
      <alignment horizontal="center" vertical="center"/>
      <protection locked="0"/>
    </xf>
    <xf numFmtId="0" fontId="9" fillId="72" borderId="142" xfId="42" applyFont="1" applyFill="1" applyBorder="1" applyAlignment="1">
      <alignment horizontal="center" vertical="center" wrapText="1"/>
    </xf>
    <xf numFmtId="0" fontId="9" fillId="72" borderId="25" xfId="42" applyFont="1" applyFill="1" applyBorder="1" applyAlignment="1">
      <alignment horizontal="center" vertical="center" wrapText="1"/>
    </xf>
    <xf numFmtId="0" fontId="9" fillId="72" borderId="144" xfId="42" applyFont="1" applyFill="1" applyBorder="1" applyAlignment="1">
      <alignment horizontal="center" vertical="center" wrapText="1"/>
    </xf>
    <xf numFmtId="0" fontId="9" fillId="72" borderId="22" xfId="42" applyFont="1" applyFill="1" applyBorder="1" applyAlignment="1">
      <alignment horizontal="center" vertical="center" wrapText="1"/>
    </xf>
    <xf numFmtId="0" fontId="232" fillId="28" borderId="25" xfId="42" applyFont="1" applyFill="1" applyBorder="1" applyAlignment="1">
      <alignment horizontal="right" vertical="center" wrapText="1"/>
    </xf>
    <xf numFmtId="0" fontId="232" fillId="28" borderId="22" xfId="42" applyFont="1" applyFill="1" applyBorder="1" applyAlignment="1">
      <alignment horizontal="right" vertical="center" wrapText="1"/>
    </xf>
    <xf numFmtId="174" fontId="128" fillId="43" borderId="25" xfId="42" applyNumberFormat="1" applyFont="1" applyFill="1" applyBorder="1" applyAlignment="1">
      <alignment horizontal="center" vertical="center" wrapText="1"/>
    </xf>
    <xf numFmtId="174" fontId="128" fillId="43" borderId="22" xfId="42" applyNumberFormat="1" applyFont="1" applyFill="1" applyBorder="1" applyAlignment="1">
      <alignment horizontal="center" vertical="center" wrapText="1"/>
    </xf>
    <xf numFmtId="0" fontId="50" fillId="65" borderId="142" xfId="42" applyFont="1" applyFill="1" applyBorder="1" applyAlignment="1">
      <alignment horizontal="center" vertical="center"/>
    </xf>
    <xf numFmtId="0" fontId="50" fillId="65" borderId="25" xfId="42" applyFont="1" applyFill="1" applyBorder="1" applyAlignment="1">
      <alignment horizontal="center" vertical="center"/>
    </xf>
    <xf numFmtId="0" fontId="50" fillId="65" borderId="137" xfId="42" applyFont="1" applyFill="1" applyBorder="1" applyAlignment="1">
      <alignment horizontal="center" vertical="center"/>
    </xf>
    <xf numFmtId="176" fontId="54" fillId="65" borderId="0" xfId="42" applyNumberFormat="1" applyFont="1" applyFill="1" applyBorder="1" applyAlignment="1">
      <alignment horizontal="right" vertical="center"/>
    </xf>
    <xf numFmtId="176" fontId="54" fillId="65" borderId="0" xfId="42" applyNumberFormat="1" applyFont="1" applyFill="1" applyBorder="1" applyAlignment="1">
      <alignment horizontal="left" vertical="center"/>
    </xf>
    <xf numFmtId="0" fontId="231" fillId="0" borderId="84" xfId="42" applyFont="1" applyBorder="1" applyAlignment="1">
      <alignment horizontal="center" vertical="center" wrapText="1"/>
    </xf>
    <xf numFmtId="0" fontId="317" fillId="0" borderId="0" xfId="42" applyFont="1" applyBorder="1" applyAlignment="1">
      <alignment horizontal="center" vertical="top" wrapText="1"/>
    </xf>
    <xf numFmtId="0" fontId="317" fillId="0" borderId="97" xfId="42" applyFont="1" applyBorder="1" applyAlignment="1">
      <alignment horizontal="center" vertical="top" wrapText="1"/>
    </xf>
    <xf numFmtId="0" fontId="230" fillId="65" borderId="89" xfId="42" applyFont="1" applyFill="1" applyBorder="1" applyAlignment="1">
      <alignment horizontal="center" vertical="center"/>
    </xf>
    <xf numFmtId="1" fontId="54" fillId="65" borderId="12" xfId="42" applyNumberFormat="1" applyFont="1" applyFill="1" applyBorder="1" applyAlignment="1">
      <alignment horizontal="center" vertical="center"/>
    </xf>
    <xf numFmtId="2" fontId="28" fillId="65" borderId="0" xfId="42" applyNumberFormat="1" applyFont="1" applyFill="1" applyBorder="1" applyAlignment="1">
      <alignment horizontal="right" vertical="center"/>
    </xf>
    <xf numFmtId="2" fontId="28" fillId="65" borderId="12" xfId="42" applyNumberFormat="1" applyFont="1" applyFill="1" applyBorder="1" applyAlignment="1">
      <alignment horizontal="right" vertical="center"/>
    </xf>
    <xf numFmtId="2" fontId="28" fillId="65" borderId="0" xfId="42" applyNumberFormat="1" applyFont="1" applyFill="1" applyBorder="1" applyAlignment="1">
      <alignment horizontal="left" vertical="center"/>
    </xf>
    <xf numFmtId="2" fontId="28" fillId="65" borderId="12" xfId="42" applyNumberFormat="1" applyFont="1" applyFill="1" applyBorder="1" applyAlignment="1">
      <alignment horizontal="left" vertical="center"/>
    </xf>
    <xf numFmtId="0" fontId="318" fillId="77" borderId="84" xfId="42" applyFont="1" applyFill="1" applyBorder="1" applyAlignment="1">
      <alignment horizontal="center" vertical="center" wrapText="1"/>
    </xf>
    <xf numFmtId="0" fontId="318" fillId="77" borderId="0" xfId="42" applyFont="1" applyFill="1" applyBorder="1" applyAlignment="1">
      <alignment horizontal="center" vertical="center" wrapText="1"/>
    </xf>
    <xf numFmtId="0" fontId="318" fillId="77" borderId="97" xfId="42" applyFont="1" applyFill="1" applyBorder="1" applyAlignment="1">
      <alignment horizontal="center" vertical="center" wrapText="1"/>
    </xf>
    <xf numFmtId="0" fontId="318" fillId="77" borderId="144" xfId="42" applyFont="1" applyFill="1" applyBorder="1" applyAlignment="1">
      <alignment horizontal="center" vertical="center" wrapText="1"/>
    </xf>
    <xf numFmtId="0" fontId="318" fillId="77" borderId="22" xfId="42" applyFont="1" applyFill="1" applyBorder="1" applyAlignment="1">
      <alignment horizontal="center" vertical="center" wrapText="1"/>
    </xf>
    <xf numFmtId="0" fontId="318" fillId="77" borderId="141" xfId="42" applyFont="1" applyFill="1" applyBorder="1" applyAlignment="1">
      <alignment horizontal="center" vertical="center" wrapText="1"/>
    </xf>
    <xf numFmtId="0" fontId="52" fillId="28" borderId="84" xfId="42" applyFont="1" applyFill="1" applyBorder="1" applyAlignment="1">
      <alignment horizontal="center" vertical="center" wrapText="1"/>
    </xf>
    <xf numFmtId="0" fontId="6" fillId="28" borderId="25" xfId="42" applyFont="1" applyFill="1" applyBorder="1" applyAlignment="1">
      <alignment horizontal="center" vertical="center" wrapText="1"/>
    </xf>
    <xf numFmtId="0" fontId="6" fillId="28" borderId="0" xfId="42" applyFont="1" applyFill="1" applyBorder="1" applyAlignment="1">
      <alignment horizontal="center" vertical="center" wrapText="1"/>
    </xf>
    <xf numFmtId="0" fontId="249" fillId="0" borderId="0" xfId="42" applyBorder="1" applyAlignment="1">
      <alignment horizontal="center" vertical="center" wrapText="1"/>
    </xf>
    <xf numFmtId="0" fontId="249" fillId="0" borderId="97" xfId="42" applyBorder="1" applyAlignment="1">
      <alignment horizontal="center" vertical="center" wrapText="1"/>
    </xf>
    <xf numFmtId="0" fontId="291" fillId="52" borderId="64" xfId="44" applyFont="1" applyFill="1" applyBorder="1" applyAlignment="1" applyProtection="1">
      <alignment horizontal="center" vertical="center" wrapText="1"/>
      <protection locked="0"/>
    </xf>
    <xf numFmtId="0" fontId="291" fillId="52" borderId="12" xfId="44" applyFont="1" applyFill="1" applyBorder="1" applyAlignment="1" applyProtection="1">
      <alignment horizontal="center" vertical="center" wrapText="1"/>
      <protection locked="0"/>
    </xf>
    <xf numFmtId="0" fontId="292" fillId="52" borderId="131" xfId="44" applyNumberFormat="1" applyFont="1" applyFill="1" applyBorder="1" applyAlignment="1" applyProtection="1">
      <alignment horizontal="center" vertical="center"/>
      <protection locked="0"/>
    </xf>
    <xf numFmtId="0" fontId="292" fillId="52" borderId="12" xfId="44" applyNumberFormat="1" applyFont="1" applyFill="1" applyBorder="1" applyAlignment="1" applyProtection="1">
      <alignment horizontal="center" vertical="center"/>
      <protection locked="0"/>
    </xf>
    <xf numFmtId="174" fontId="289" fillId="58" borderId="184" xfId="44" applyNumberFormat="1" applyFont="1" applyFill="1" applyBorder="1" applyAlignment="1" applyProtection="1">
      <alignment horizontal="center" vertical="center"/>
      <protection locked="0"/>
    </xf>
    <xf numFmtId="174" fontId="289" fillId="58" borderId="68" xfId="44" applyNumberFormat="1" applyFont="1" applyFill="1" applyBorder="1" applyAlignment="1" applyProtection="1">
      <alignment horizontal="center" vertical="center"/>
      <protection locked="0"/>
    </xf>
    <xf numFmtId="0" fontId="319" fillId="73" borderId="0" xfId="42" applyFont="1" applyFill="1" applyAlignment="1">
      <alignment horizontal="center" vertical="center"/>
    </xf>
    <xf numFmtId="0" fontId="28" fillId="37" borderId="87" xfId="42" applyFont="1" applyFill="1" applyBorder="1" applyAlignment="1">
      <alignment horizontal="center" vertical="center"/>
    </xf>
    <xf numFmtId="0" fontId="28" fillId="37" borderId="84" xfId="42" applyFont="1" applyFill="1" applyBorder="1" applyAlignment="1">
      <alignment horizontal="center" vertical="center"/>
    </xf>
    <xf numFmtId="14" fontId="249" fillId="0" borderId="92" xfId="42" applyNumberFormat="1" applyBorder="1" applyAlignment="1">
      <alignment horizontal="center" vertical="center"/>
    </xf>
    <xf numFmtId="14" fontId="249" fillId="0" borderId="0" xfId="42" applyNumberFormat="1" applyBorder="1" applyAlignment="1">
      <alignment horizontal="center" vertical="center"/>
    </xf>
    <xf numFmtId="0" fontId="11" fillId="72" borderId="92" xfId="42" applyFont="1" applyFill="1" applyBorder="1" applyAlignment="1">
      <alignment horizontal="center" vertical="center"/>
    </xf>
    <xf numFmtId="0" fontId="28" fillId="37" borderId="92" xfId="42" applyFont="1" applyFill="1" applyBorder="1" applyAlignment="1">
      <alignment horizontal="center" vertical="center"/>
    </xf>
    <xf numFmtId="0" fontId="28" fillId="37" borderId="0" xfId="42" applyFont="1" applyFill="1" applyBorder="1" applyAlignment="1">
      <alignment horizontal="center" vertical="center"/>
    </xf>
    <xf numFmtId="0" fontId="8" fillId="28" borderId="92" xfId="42" applyFont="1" applyFill="1" applyBorder="1" applyAlignment="1">
      <alignment horizontal="center" vertical="center"/>
    </xf>
    <xf numFmtId="0" fontId="8" fillId="28" borderId="0" xfId="42" applyFont="1" applyFill="1" applyBorder="1" applyAlignment="1">
      <alignment horizontal="center" vertical="center"/>
    </xf>
    <xf numFmtId="0" fontId="8" fillId="28" borderId="115" xfId="42" applyFont="1" applyFill="1" applyBorder="1" applyAlignment="1">
      <alignment horizontal="center" vertical="center"/>
    </xf>
    <xf numFmtId="0" fontId="8" fillId="28" borderId="97" xfId="42" applyFont="1" applyFill="1" applyBorder="1" applyAlignment="1">
      <alignment horizontal="center" vertical="center"/>
    </xf>
    <xf numFmtId="0" fontId="48" fillId="43" borderId="21" xfId="44" applyFont="1" applyFill="1" applyBorder="1" applyAlignment="1">
      <alignment horizontal="center" vertical="center"/>
    </xf>
    <xf numFmtId="0" fontId="48" fillId="43" borderId="0" xfId="44" applyFont="1" applyFill="1" applyBorder="1" applyAlignment="1">
      <alignment horizontal="center" vertical="center"/>
    </xf>
    <xf numFmtId="0" fontId="12" fillId="28" borderId="184" xfId="44" applyFont="1" applyFill="1" applyBorder="1" applyAlignment="1">
      <alignment horizontal="center" vertical="center"/>
    </xf>
    <xf numFmtId="0" fontId="12" fillId="28" borderId="12" xfId="44" applyFont="1" applyFill="1" applyBorder="1" applyAlignment="1">
      <alignment horizontal="center" vertical="center"/>
    </xf>
    <xf numFmtId="0" fontId="12" fillId="28" borderId="30" xfId="44" applyFont="1" applyFill="1" applyBorder="1" applyAlignment="1">
      <alignment horizontal="center" vertical="center"/>
    </xf>
    <xf numFmtId="0" fontId="218" fillId="0" borderId="71" xfId="44" applyFont="1" applyFill="1" applyBorder="1" applyAlignment="1" applyProtection="1">
      <alignment horizontal="center" vertical="center"/>
      <protection locked="0"/>
    </xf>
    <xf numFmtId="0" fontId="218" fillId="0" borderId="25" xfId="44" applyFont="1" applyFill="1" applyBorder="1" applyAlignment="1" applyProtection="1">
      <alignment horizontal="center" vertical="center"/>
      <protection locked="0"/>
    </xf>
    <xf numFmtId="0" fontId="218" fillId="0" borderId="66" xfId="44" applyFont="1" applyFill="1" applyBorder="1" applyAlignment="1" applyProtection="1">
      <alignment horizontal="center" vertical="center"/>
      <protection locked="0"/>
    </xf>
    <xf numFmtId="0" fontId="320" fillId="0" borderId="31" xfId="44" applyFont="1" applyFill="1" applyBorder="1" applyAlignment="1" applyProtection="1">
      <alignment horizontal="center" vertical="center" wrapText="1"/>
      <protection locked="0"/>
    </xf>
    <xf numFmtId="0" fontId="22" fillId="0" borderId="14" xfId="44" applyFont="1" applyFill="1" applyBorder="1" applyAlignment="1" applyProtection="1">
      <alignment horizontal="center" vertical="center" wrapText="1"/>
      <protection locked="0"/>
    </xf>
    <xf numFmtId="0" fontId="22" fillId="0" borderId="35" xfId="44" applyFont="1" applyFill="1" applyBorder="1" applyAlignment="1" applyProtection="1">
      <alignment horizontal="center" vertical="center" wrapText="1"/>
      <protection locked="0"/>
    </xf>
    <xf numFmtId="0" fontId="44" fillId="0" borderId="34" xfId="44" applyFont="1" applyFill="1" applyBorder="1" applyAlignment="1" applyProtection="1">
      <alignment horizontal="center" vertical="center"/>
      <protection locked="0"/>
    </xf>
    <xf numFmtId="0" fontId="44" fillId="0" borderId="14" xfId="44" applyFont="1" applyFill="1" applyBorder="1" applyAlignment="1" applyProtection="1">
      <alignment horizontal="center" vertical="center"/>
      <protection locked="0"/>
    </xf>
    <xf numFmtId="0" fontId="218" fillId="0" borderId="127" xfId="44" applyFont="1" applyFill="1" applyBorder="1" applyAlignment="1" applyProtection="1">
      <alignment horizontal="center" vertical="center"/>
      <protection locked="0"/>
    </xf>
    <xf numFmtId="0" fontId="218" fillId="0" borderId="31" xfId="44" applyFont="1" applyFill="1" applyBorder="1" applyAlignment="1" applyProtection="1">
      <alignment horizontal="center" vertical="center"/>
      <protection locked="0"/>
    </xf>
    <xf numFmtId="0" fontId="28" fillId="0" borderId="31" xfId="44" applyFont="1" applyFill="1" applyBorder="1" applyAlignment="1" applyProtection="1">
      <alignment horizontal="center" vertical="center" wrapText="1"/>
      <protection locked="0"/>
    </xf>
    <xf numFmtId="0" fontId="44" fillId="58" borderId="128" xfId="44" applyFont="1" applyFill="1" applyBorder="1" applyAlignment="1" applyProtection="1">
      <alignment horizontal="center" vertical="center"/>
      <protection locked="0"/>
    </xf>
    <xf numFmtId="0" fontId="44" fillId="58" borderId="25" xfId="44" applyFont="1" applyFill="1" applyBorder="1" applyAlignment="1" applyProtection="1">
      <alignment horizontal="center" vertical="center"/>
      <protection locked="0"/>
    </xf>
    <xf numFmtId="0" fontId="291" fillId="52" borderId="12" xfId="44" applyFont="1" applyFill="1" applyBorder="1" applyAlignment="1" applyProtection="1">
      <alignment horizontal="left" vertical="center"/>
      <protection locked="0"/>
    </xf>
    <xf numFmtId="0" fontId="289" fillId="58" borderId="12" xfId="44" applyNumberFormat="1" applyFont="1" applyFill="1" applyBorder="1" applyAlignment="1" applyProtection="1">
      <alignment horizontal="left" vertical="center"/>
      <protection locked="0"/>
    </xf>
    <xf numFmtId="0" fontId="291" fillId="68" borderId="185" xfId="44" applyFont="1" applyFill="1" applyBorder="1" applyAlignment="1" applyProtection="1">
      <alignment horizontal="right" vertical="center" wrapText="1"/>
      <protection locked="0"/>
    </xf>
    <xf numFmtId="0" fontId="291" fillId="68" borderId="186" xfId="44" applyFont="1" applyFill="1" applyBorder="1" applyAlignment="1" applyProtection="1">
      <alignment horizontal="right" vertical="center" wrapText="1"/>
      <protection locked="0"/>
    </xf>
    <xf numFmtId="0" fontId="289" fillId="58" borderId="17" xfId="44" applyNumberFormat="1" applyFont="1" applyFill="1" applyBorder="1" applyAlignment="1" applyProtection="1">
      <alignment horizontal="left" vertical="center"/>
      <protection locked="0"/>
    </xf>
    <xf numFmtId="0" fontId="291" fillId="68" borderId="187" xfId="44" applyFont="1" applyFill="1" applyBorder="1" applyAlignment="1" applyProtection="1">
      <alignment horizontal="right" vertical="center" wrapText="1"/>
      <protection locked="0"/>
    </xf>
    <xf numFmtId="0" fontId="291" fillId="68" borderId="188" xfId="44" applyFont="1" applyFill="1" applyBorder="1" applyAlignment="1" applyProtection="1">
      <alignment horizontal="right" vertical="center" wrapText="1"/>
      <protection locked="0"/>
    </xf>
    <xf numFmtId="0" fontId="289" fillId="58" borderId="121" xfId="44" applyNumberFormat="1" applyFont="1" applyFill="1" applyBorder="1" applyAlignment="1" applyProtection="1">
      <alignment horizontal="left" vertical="center"/>
      <protection locked="0"/>
    </xf>
    <xf numFmtId="0" fontId="215" fillId="48" borderId="87" xfId="44" applyFont="1" applyFill="1" applyBorder="1" applyAlignment="1">
      <alignment horizontal="center" vertical="center"/>
    </xf>
    <xf numFmtId="0" fontId="215" fillId="48" borderId="92" xfId="44" applyFont="1" applyFill="1" applyBorder="1" applyAlignment="1">
      <alignment horizontal="center" vertical="center"/>
    </xf>
    <xf numFmtId="0" fontId="48" fillId="43" borderId="189" xfId="44" applyFont="1" applyFill="1" applyBorder="1" applyAlignment="1">
      <alignment horizontal="center" vertical="center"/>
    </xf>
    <xf numFmtId="0" fontId="12" fillId="28" borderId="190" xfId="44" applyFont="1" applyFill="1" applyBorder="1" applyAlignment="1">
      <alignment horizontal="center" vertical="center"/>
    </xf>
    <xf numFmtId="0" fontId="12" fillId="28" borderId="0" xfId="44" applyFont="1" applyFill="1" applyBorder="1" applyAlignment="1">
      <alignment horizontal="center" vertical="center"/>
    </xf>
    <xf numFmtId="0" fontId="12" fillId="28" borderId="10" xfId="44" applyFont="1" applyFill="1" applyBorder="1" applyAlignment="1">
      <alignment horizontal="center" vertical="center"/>
    </xf>
    <xf numFmtId="0" fontId="291" fillId="68" borderId="217" xfId="44" applyFont="1" applyFill="1" applyBorder="1" applyAlignment="1" applyProtection="1">
      <alignment horizontal="right" vertical="center" wrapText="1"/>
      <protection locked="0"/>
    </xf>
    <xf numFmtId="0" fontId="12" fillId="58" borderId="191" xfId="50" applyNumberFormat="1" applyFont="1" applyFill="1" applyBorder="1" applyAlignment="1">
      <alignment horizontal="center" vertical="center"/>
    </xf>
    <xf numFmtId="0" fontId="12" fillId="58" borderId="192" xfId="50" applyNumberFormat="1" applyFont="1" applyFill="1" applyBorder="1" applyAlignment="1">
      <alignment horizontal="center" vertical="center"/>
    </xf>
    <xf numFmtId="0" fontId="289" fillId="58" borderId="186" xfId="44" applyNumberFormat="1" applyFont="1" applyFill="1" applyBorder="1" applyAlignment="1" applyProtection="1">
      <alignment horizontal="left" vertical="center"/>
      <protection locked="0"/>
    </xf>
    <xf numFmtId="0" fontId="48" fillId="43" borderId="111" xfId="44" applyFont="1" applyFill="1" applyBorder="1" applyAlignment="1">
      <alignment horizontal="center" vertical="center"/>
    </xf>
    <xf numFmtId="0" fontId="48" fillId="43" borderId="112" xfId="42" applyFont="1" applyFill="1" applyBorder="1" applyAlignment="1">
      <alignment horizontal="center" vertical="center"/>
    </xf>
    <xf numFmtId="0" fontId="12" fillId="28" borderId="111" xfId="44" applyFont="1" applyFill="1" applyBorder="1" applyAlignment="1">
      <alignment horizontal="center" vertical="center"/>
    </xf>
    <xf numFmtId="0" fontId="12" fillId="28" borderId="112" xfId="42" applyFont="1" applyFill="1" applyBorder="1" applyAlignment="1">
      <alignment horizontal="center" vertical="center"/>
    </xf>
    <xf numFmtId="0" fontId="12" fillId="28" borderId="113" xfId="42" applyFont="1" applyFill="1" applyBorder="1" applyAlignment="1">
      <alignment horizontal="center" vertical="center"/>
    </xf>
    <xf numFmtId="0" fontId="218" fillId="0" borderId="193" xfId="44" applyFont="1" applyFill="1" applyBorder="1" applyAlignment="1" applyProtection="1">
      <alignment horizontal="center" vertical="center"/>
      <protection locked="0"/>
    </xf>
    <xf numFmtId="0" fontId="218" fillId="0" borderId="194" xfId="44" applyFont="1" applyFill="1" applyBorder="1" applyAlignment="1" applyProtection="1">
      <alignment horizontal="center" vertical="center"/>
      <protection locked="0"/>
    </xf>
    <xf numFmtId="0" fontId="218" fillId="0" borderId="190" xfId="44" applyFont="1" applyFill="1" applyBorder="1" applyAlignment="1" applyProtection="1">
      <alignment horizontal="center" vertical="center"/>
      <protection locked="0"/>
    </xf>
    <xf numFmtId="0" fontId="218" fillId="0" borderId="0" xfId="44" applyFont="1" applyFill="1" applyBorder="1" applyAlignment="1" applyProtection="1">
      <alignment horizontal="center" vertical="center"/>
      <protection locked="0"/>
    </xf>
    <xf numFmtId="0" fontId="218" fillId="0" borderId="195" xfId="44" applyFont="1" applyFill="1" applyBorder="1" applyAlignment="1" applyProtection="1">
      <alignment horizontal="center" vertical="center"/>
      <protection locked="0"/>
    </xf>
    <xf numFmtId="0" fontId="218" fillId="0" borderId="196" xfId="44" applyFont="1" applyFill="1" applyBorder="1" applyAlignment="1" applyProtection="1">
      <alignment horizontal="center" vertical="center"/>
      <protection locked="0"/>
    </xf>
    <xf numFmtId="0" fontId="22" fillId="0" borderId="194" xfId="44" applyFont="1" applyFill="1" applyBorder="1" applyAlignment="1" applyProtection="1">
      <alignment horizontal="center" vertical="center" wrapText="1"/>
      <protection locked="0"/>
    </xf>
    <xf numFmtId="0" fontId="22" fillId="0" borderId="0" xfId="44" applyFont="1" applyFill="1" applyBorder="1" applyAlignment="1" applyProtection="1">
      <alignment horizontal="center" vertical="center" wrapText="1"/>
      <protection locked="0"/>
    </xf>
    <xf numFmtId="0" fontId="22" fillId="0" borderId="196" xfId="44" applyFont="1" applyFill="1" applyBorder="1" applyAlignment="1" applyProtection="1">
      <alignment horizontal="center" vertical="center" wrapText="1"/>
      <protection locked="0"/>
    </xf>
    <xf numFmtId="0" fontId="28" fillId="0" borderId="197" xfId="44" applyFont="1" applyFill="1" applyBorder="1" applyAlignment="1" applyProtection="1">
      <alignment horizontal="center" vertical="center" wrapText="1"/>
      <protection locked="0"/>
    </xf>
    <xf numFmtId="0" fontId="28" fillId="0" borderId="198" xfId="44" applyFont="1" applyFill="1" applyBorder="1" applyAlignment="1" applyProtection="1">
      <alignment horizontal="center" vertical="center" wrapText="1"/>
      <protection locked="0"/>
    </xf>
    <xf numFmtId="0" fontId="28" fillId="0" borderId="199" xfId="44" applyFont="1" applyFill="1" applyBorder="1" applyAlignment="1" applyProtection="1">
      <alignment horizontal="center" vertical="center" wrapText="1"/>
      <protection locked="0"/>
    </xf>
    <xf numFmtId="0" fontId="321" fillId="58" borderId="200" xfId="44" applyFont="1" applyFill="1" applyBorder="1" applyAlignment="1" applyProtection="1">
      <alignment horizontal="center" vertical="center" wrapText="1"/>
      <protection locked="0"/>
    </xf>
    <xf numFmtId="0" fontId="321" fillId="58" borderId="201" xfId="44" applyFont="1" applyFill="1" applyBorder="1" applyAlignment="1" applyProtection="1">
      <alignment horizontal="center" vertical="center" wrapText="1"/>
      <protection locked="0"/>
    </xf>
    <xf numFmtId="0" fontId="321" fillId="58" borderId="202" xfId="44" applyFont="1" applyFill="1" applyBorder="1" applyAlignment="1" applyProtection="1">
      <alignment horizontal="center" vertical="center" wrapText="1"/>
      <protection locked="0"/>
    </xf>
    <xf numFmtId="0" fontId="44" fillId="0" borderId="203" xfId="44" applyFont="1" applyFill="1" applyBorder="1" applyAlignment="1" applyProtection="1">
      <alignment horizontal="center" vertical="center"/>
      <protection locked="0"/>
    </xf>
    <xf numFmtId="0" fontId="44" fillId="0" borderId="204" xfId="44" applyFont="1" applyFill="1" applyBorder="1" applyAlignment="1" applyProtection="1">
      <alignment horizontal="center" vertical="center"/>
      <protection locked="0"/>
    </xf>
    <xf numFmtId="0" fontId="44" fillId="0" borderId="205" xfId="44" applyFont="1" applyFill="1" applyBorder="1" applyAlignment="1" applyProtection="1">
      <alignment horizontal="center" vertical="center"/>
      <protection locked="0"/>
    </xf>
    <xf numFmtId="0" fontId="44" fillId="0" borderId="189" xfId="44" applyFont="1" applyFill="1" applyBorder="1" applyAlignment="1" applyProtection="1">
      <alignment horizontal="center" vertical="center"/>
      <protection locked="0"/>
    </xf>
    <xf numFmtId="0" fontId="219" fillId="0" borderId="203" xfId="44" applyFont="1" applyFill="1" applyBorder="1" applyAlignment="1" applyProtection="1">
      <alignment horizontal="center" vertical="center"/>
      <protection locked="0"/>
    </xf>
    <xf numFmtId="0" fontId="219" fillId="0" borderId="194" xfId="44" applyFont="1" applyFill="1" applyBorder="1" applyAlignment="1" applyProtection="1">
      <alignment horizontal="center" vertical="center"/>
      <protection locked="0"/>
    </xf>
    <xf numFmtId="0" fontId="219" fillId="0" borderId="204" xfId="44" applyFont="1" applyFill="1" applyBorder="1" applyAlignment="1" applyProtection="1">
      <alignment horizontal="center" vertical="center"/>
      <protection locked="0"/>
    </xf>
    <xf numFmtId="0" fontId="219" fillId="0" borderId="205" xfId="44" applyFont="1" applyFill="1" applyBorder="1" applyAlignment="1" applyProtection="1">
      <alignment horizontal="center" vertical="center"/>
      <protection locked="0"/>
    </xf>
    <xf numFmtId="0" fontId="219" fillId="0" borderId="0" xfId="44" applyFont="1" applyFill="1" applyBorder="1" applyAlignment="1" applyProtection="1">
      <alignment horizontal="center" vertical="center"/>
      <protection locked="0"/>
    </xf>
    <xf numFmtId="0" fontId="219" fillId="0" borderId="189" xfId="44" applyFont="1" applyFill="1" applyBorder="1" applyAlignment="1" applyProtection="1">
      <alignment horizontal="center" vertical="center"/>
      <protection locked="0"/>
    </xf>
    <xf numFmtId="0" fontId="219" fillId="0" borderId="191" xfId="44" applyFont="1" applyFill="1" applyBorder="1" applyAlignment="1" applyProtection="1">
      <alignment horizontal="center" vertical="center"/>
      <protection locked="0"/>
    </xf>
    <xf numFmtId="0" fontId="219" fillId="0" borderId="196" xfId="44" applyFont="1" applyFill="1" applyBorder="1" applyAlignment="1" applyProtection="1">
      <alignment horizontal="center" vertical="center"/>
      <protection locked="0"/>
    </xf>
    <xf numFmtId="0" fontId="219" fillId="0" borderId="192" xfId="44" applyFont="1" applyFill="1" applyBorder="1" applyAlignment="1" applyProtection="1">
      <alignment horizontal="center" vertical="center"/>
      <protection locked="0"/>
    </xf>
    <xf numFmtId="2" fontId="28" fillId="58" borderId="205" xfId="50" applyNumberFormat="1" applyFont="1" applyFill="1" applyBorder="1" applyAlignment="1">
      <alignment horizontal="center" vertical="center"/>
    </xf>
    <xf numFmtId="2" fontId="28" fillId="58" borderId="189" xfId="50" applyNumberFormat="1" applyFont="1" applyFill="1" applyBorder="1" applyAlignment="1">
      <alignment horizontal="center" vertical="center"/>
    </xf>
    <xf numFmtId="0" fontId="321" fillId="0" borderId="206" xfId="44" applyFont="1" applyFill="1" applyBorder="1" applyAlignment="1" applyProtection="1">
      <alignment horizontal="center" vertical="center" wrapText="1"/>
      <protection locked="0"/>
    </xf>
    <xf numFmtId="0" fontId="322" fillId="0" borderId="0" xfId="67" applyFont="1" applyAlignment="1" applyProtection="1">
      <alignment horizontal="center" vertical="center" wrapText="1"/>
    </xf>
    <xf numFmtId="0" fontId="20" fillId="28" borderId="218" xfId="67" applyFill="1" applyBorder="1" applyAlignment="1" applyProtection="1">
      <alignment horizontal="center" vertical="center" wrapText="1"/>
    </xf>
    <xf numFmtId="0" fontId="20" fillId="28" borderId="0" xfId="67" applyFill="1" applyBorder="1" applyAlignment="1" applyProtection="1">
      <alignment horizontal="center" vertical="center" wrapText="1"/>
    </xf>
    <xf numFmtId="0" fontId="20" fillId="28" borderId="219" xfId="67" applyFill="1" applyBorder="1" applyAlignment="1" applyProtection="1">
      <alignment horizontal="center" vertical="center" wrapText="1"/>
    </xf>
    <xf numFmtId="0" fontId="420" fillId="59" borderId="0" xfId="0" applyFont="1" applyFill="1" applyAlignment="1">
      <alignment horizontal="left" vertical="center"/>
    </xf>
    <xf numFmtId="0" fontId="1" fillId="57" borderId="0" xfId="86" applyFill="1"/>
    <xf numFmtId="0" fontId="529" fillId="57" borderId="0" xfId="86" applyFont="1" applyFill="1" applyAlignment="1">
      <alignment vertical="center"/>
    </xf>
    <xf numFmtId="0" fontId="316" fillId="59" borderId="0" xfId="86" applyFont="1" applyFill="1"/>
    <xf numFmtId="0" fontId="420" fillId="59" borderId="0" xfId="86" applyFont="1" applyFill="1" applyAlignment="1">
      <alignment horizontal="right" vertical="center"/>
    </xf>
    <xf numFmtId="0" fontId="1" fillId="125" borderId="0" xfId="86" applyFill="1"/>
    <xf numFmtId="0" fontId="509" fillId="59" borderId="0" xfId="86" applyFont="1" applyFill="1" applyAlignment="1">
      <alignment horizontal="center" vertical="center" wrapText="1"/>
    </xf>
    <xf numFmtId="0" fontId="1" fillId="57" borderId="0" xfId="87" applyFill="1"/>
    <xf numFmtId="0" fontId="513" fillId="57" borderId="0" xfId="86" applyFont="1" applyFill="1" applyAlignment="1">
      <alignment vertical="center"/>
    </xf>
    <xf numFmtId="0" fontId="514" fillId="57" borderId="0" xfId="87" applyFont="1" applyFill="1" applyAlignment="1">
      <alignment vertical="center"/>
    </xf>
    <xf numFmtId="0" fontId="512" fillId="59" borderId="0" xfId="88" applyFont="1" applyFill="1" applyBorder="1" applyAlignment="1">
      <alignment horizontal="left" vertical="center"/>
    </xf>
    <xf numFmtId="49" fontId="554" fillId="100" borderId="232" xfId="69" applyNumberFormat="1" applyFont="1" applyFill="1" applyBorder="1" applyAlignment="1">
      <alignment horizontal="center" vertical="center"/>
    </xf>
    <xf numFmtId="49" fontId="554" fillId="100" borderId="0" xfId="69" applyNumberFormat="1" applyFont="1" applyFill="1" applyAlignment="1">
      <alignment horizontal="center" vertical="center"/>
    </xf>
    <xf numFmtId="0" fontId="472" fillId="59" borderId="0" xfId="86" applyFont="1" applyFill="1" applyAlignment="1">
      <alignment vertical="center"/>
    </xf>
    <xf numFmtId="0" fontId="516" fillId="57" borderId="0" xfId="86" applyFont="1" applyFill="1" applyAlignment="1">
      <alignment vertical="center"/>
    </xf>
    <xf numFmtId="49" fontId="519" fillId="28" borderId="180" xfId="86" applyNumberFormat="1" applyFont="1" applyFill="1" applyBorder="1" applyAlignment="1">
      <alignment horizontal="center" vertical="center"/>
    </xf>
    <xf numFmtId="49" fontId="519" fillId="28" borderId="181" xfId="86" applyNumberFormat="1" applyFont="1" applyFill="1" applyBorder="1" applyAlignment="1">
      <alignment horizontal="center" vertical="center"/>
    </xf>
    <xf numFmtId="49" fontId="519" fillId="58" borderId="84" xfId="86" applyNumberFormat="1" applyFont="1" applyFill="1" applyBorder="1" applyAlignment="1">
      <alignment horizontal="center" vertical="center"/>
    </xf>
    <xf numFmtId="49" fontId="519" fillId="58" borderId="0" xfId="86" applyNumberFormat="1" applyFont="1" applyFill="1" applyAlignment="1">
      <alignment horizontal="center" vertical="center"/>
    </xf>
    <xf numFmtId="49" fontId="208" fillId="28" borderId="297" xfId="87" applyNumberFormat="1" applyFont="1" applyFill="1" applyBorder="1" applyAlignment="1">
      <alignment horizontal="center" vertical="center"/>
    </xf>
    <xf numFmtId="49" fontId="208" fillId="28" borderId="298" xfId="87" applyNumberFormat="1" applyFont="1" applyFill="1" applyBorder="1" applyAlignment="1">
      <alignment horizontal="center" vertical="center"/>
    </xf>
    <xf numFmtId="49" fontId="208" fillId="28" borderId="299" xfId="87" applyNumberFormat="1" applyFont="1" applyFill="1" applyBorder="1" applyAlignment="1">
      <alignment horizontal="center" vertical="center"/>
    </xf>
    <xf numFmtId="0" fontId="521" fillId="57" borderId="0" xfId="86" applyFont="1" applyFill="1" applyAlignment="1">
      <alignment vertical="center"/>
    </xf>
    <xf numFmtId="0" fontId="521" fillId="57" borderId="268" xfId="86" applyFont="1" applyFill="1" applyBorder="1" applyAlignment="1">
      <alignment vertical="center"/>
    </xf>
    <xf numFmtId="49" fontId="555" fillId="0" borderId="182" xfId="86" applyNumberFormat="1" applyFont="1" applyBorder="1" applyAlignment="1">
      <alignment horizontal="center" vertical="center" wrapText="1"/>
    </xf>
    <xf numFmtId="49" fontId="555" fillId="0" borderId="175" xfId="86" applyNumberFormat="1" applyFont="1" applyBorder="1" applyAlignment="1">
      <alignment horizontal="center" vertical="center" wrapText="1"/>
    </xf>
    <xf numFmtId="49" fontId="555" fillId="58" borderId="84" xfId="86" applyNumberFormat="1" applyFont="1" applyFill="1" applyBorder="1" applyAlignment="1">
      <alignment horizontal="center" vertical="center" wrapText="1"/>
    </xf>
    <xf numFmtId="49" fontId="555" fillId="58" borderId="0" xfId="86" applyNumberFormat="1" applyFont="1" applyFill="1" applyAlignment="1">
      <alignment horizontal="center" vertical="center" wrapText="1"/>
    </xf>
    <xf numFmtId="49" fontId="208" fillId="28" borderId="300" xfId="87" applyNumberFormat="1" applyFont="1" applyFill="1" applyBorder="1" applyAlignment="1">
      <alignment horizontal="center" vertical="center"/>
    </xf>
    <xf numFmtId="49" fontId="208" fillId="28" borderId="301" xfId="87" applyNumberFormat="1" applyFont="1" applyFill="1" applyBorder="1" applyAlignment="1">
      <alignment horizontal="center" vertical="center"/>
    </xf>
    <xf numFmtId="49" fontId="208" fillId="28" borderId="302" xfId="87" applyNumberFormat="1" applyFont="1" applyFill="1" applyBorder="1" applyAlignment="1">
      <alignment horizontal="center" vertical="center"/>
    </xf>
    <xf numFmtId="49" fontId="555" fillId="0" borderId="84" xfId="86" applyNumberFormat="1" applyFont="1" applyBorder="1" applyAlignment="1">
      <alignment horizontal="center" vertical="center" wrapText="1"/>
    </xf>
    <xf numFmtId="49" fontId="555" fillId="0" borderId="0" xfId="86" applyNumberFormat="1" applyFont="1" applyAlignment="1">
      <alignment horizontal="center" vertical="center" wrapText="1"/>
    </xf>
    <xf numFmtId="49" fontId="556" fillId="58" borderId="84" xfId="86" applyNumberFormat="1" applyFont="1" applyFill="1" applyBorder="1" applyAlignment="1">
      <alignment horizontal="center" vertical="center"/>
    </xf>
    <xf numFmtId="49" fontId="556" fillId="58" borderId="0" xfId="86" applyNumberFormat="1" applyFont="1" applyFill="1" applyAlignment="1">
      <alignment horizontal="center" vertical="center"/>
    </xf>
    <xf numFmtId="49" fontId="557" fillId="28" borderId="84" xfId="87" applyNumberFormat="1" applyFont="1" applyFill="1" applyBorder="1" applyAlignment="1">
      <alignment horizontal="center" vertical="center"/>
    </xf>
    <xf numFmtId="49" fontId="557" fillId="28" borderId="303" xfId="87" applyNumberFormat="1" applyFont="1" applyFill="1" applyBorder="1" applyAlignment="1">
      <alignment horizontal="center" vertical="center"/>
    </xf>
    <xf numFmtId="49" fontId="557" fillId="28" borderId="222" xfId="87" applyNumberFormat="1" applyFont="1" applyFill="1" applyBorder="1" applyAlignment="1">
      <alignment horizontal="center" vertical="center"/>
    </xf>
    <xf numFmtId="49" fontId="208" fillId="28" borderId="304" xfId="86" applyNumberFormat="1" applyFont="1" applyFill="1" applyBorder="1" applyAlignment="1">
      <alignment horizontal="center" vertical="center"/>
    </xf>
    <xf numFmtId="49" fontId="519" fillId="28" borderId="305" xfId="86" applyNumberFormat="1" applyFont="1" applyFill="1" applyBorder="1" applyAlignment="1">
      <alignment horizontal="center" vertical="center"/>
    </xf>
    <xf numFmtId="49" fontId="519" fillId="28" borderId="304" xfId="86" applyNumberFormat="1" applyFont="1" applyFill="1" applyBorder="1" applyAlignment="1">
      <alignment horizontal="center" vertical="center"/>
    </xf>
    <xf numFmtId="49" fontId="557" fillId="58" borderId="306" xfId="87" quotePrefix="1" applyNumberFormat="1" applyFont="1" applyFill="1" applyBorder="1" applyAlignment="1">
      <alignment horizontal="center" vertical="center"/>
    </xf>
    <xf numFmtId="49" fontId="557" fillId="58" borderId="307" xfId="87" applyNumberFormat="1" applyFont="1" applyFill="1" applyBorder="1" applyAlignment="1">
      <alignment horizontal="center" vertical="center"/>
    </xf>
    <xf numFmtId="49" fontId="557" fillId="58" borderId="308" xfId="87" applyNumberFormat="1" applyFont="1" applyFill="1" applyBorder="1" applyAlignment="1">
      <alignment horizontal="center" vertical="center"/>
    </xf>
    <xf numFmtId="49" fontId="208" fillId="28" borderId="84" xfId="86" applyNumberFormat="1" applyFont="1" applyFill="1" applyBorder="1" applyAlignment="1">
      <alignment horizontal="center" vertical="center"/>
    </xf>
    <xf numFmtId="49" fontId="519" fillId="28" borderId="0" xfId="86" applyNumberFormat="1" applyFont="1" applyFill="1" applyAlignment="1">
      <alignment horizontal="center" vertical="center"/>
    </xf>
    <xf numFmtId="49" fontId="519" fillId="28" borderId="84" xfId="86" applyNumberFormat="1" applyFont="1" applyFill="1" applyBorder="1" applyAlignment="1">
      <alignment horizontal="center" vertical="center"/>
    </xf>
    <xf numFmtId="49" fontId="557" fillId="58" borderId="309" xfId="87" quotePrefix="1" applyNumberFormat="1" applyFont="1" applyFill="1" applyBorder="1" applyAlignment="1">
      <alignment horizontal="center" vertical="center"/>
    </xf>
    <xf numFmtId="49" fontId="557" fillId="58" borderId="310" xfId="87" applyNumberFormat="1" applyFont="1" applyFill="1" applyBorder="1" applyAlignment="1">
      <alignment horizontal="center" vertical="center"/>
    </xf>
    <xf numFmtId="49" fontId="557" fillId="58" borderId="311" xfId="87" applyNumberFormat="1" applyFont="1" applyFill="1" applyBorder="1" applyAlignment="1">
      <alignment horizontal="center" vertical="center"/>
    </xf>
    <xf numFmtId="0" fontId="516" fillId="125" borderId="0" xfId="86" applyFont="1" applyFill="1" applyAlignment="1">
      <alignment vertical="center"/>
    </xf>
    <xf numFmtId="49" fontId="519" fillId="58" borderId="304" xfId="86" applyNumberFormat="1" applyFont="1" applyFill="1" applyBorder="1" applyAlignment="1">
      <alignment horizontal="center" vertical="center"/>
    </xf>
    <xf numFmtId="49" fontId="519" fillId="58" borderId="305" xfId="86" applyNumberFormat="1" applyFont="1" applyFill="1" applyBorder="1" applyAlignment="1">
      <alignment horizontal="center" vertical="center"/>
    </xf>
    <xf numFmtId="49" fontId="558" fillId="58" borderId="306" xfId="87" quotePrefix="1" applyNumberFormat="1" applyFont="1" applyFill="1" applyBorder="1" applyAlignment="1">
      <alignment horizontal="center" vertical="center"/>
    </xf>
    <xf numFmtId="49" fontId="557" fillId="58" borderId="307" xfId="87" quotePrefix="1" applyNumberFormat="1" applyFont="1" applyFill="1" applyBorder="1" applyAlignment="1">
      <alignment horizontal="center" vertical="center"/>
    </xf>
    <xf numFmtId="49" fontId="557" fillId="58" borderId="308" xfId="87" quotePrefix="1" applyNumberFormat="1" applyFont="1" applyFill="1" applyBorder="1" applyAlignment="1">
      <alignment horizontal="center" vertical="center"/>
    </xf>
    <xf numFmtId="49" fontId="208" fillId="28" borderId="312" xfId="86" applyNumberFormat="1" applyFont="1" applyFill="1" applyBorder="1" applyAlignment="1">
      <alignment horizontal="center" vertical="center"/>
    </xf>
    <xf numFmtId="49" fontId="519" fillId="28" borderId="313" xfId="86" applyNumberFormat="1" applyFont="1" applyFill="1" applyBorder="1" applyAlignment="1">
      <alignment horizontal="center" vertical="center"/>
    </xf>
    <xf numFmtId="49" fontId="519" fillId="58" borderId="312" xfId="86" applyNumberFormat="1" applyFont="1" applyFill="1" applyBorder="1" applyAlignment="1">
      <alignment horizontal="center" vertical="center"/>
    </xf>
    <xf numFmtId="49" fontId="519" fillId="58" borderId="313" xfId="86" applyNumberFormat="1" applyFont="1" applyFill="1" applyBorder="1" applyAlignment="1">
      <alignment horizontal="center" vertical="center"/>
    </xf>
    <xf numFmtId="49" fontId="558" fillId="58" borderId="309" xfId="87" quotePrefix="1" applyNumberFormat="1" applyFont="1" applyFill="1" applyBorder="1" applyAlignment="1">
      <alignment horizontal="center" vertical="center"/>
    </xf>
    <xf numFmtId="49" fontId="557" fillId="58" borderId="310" xfId="87" quotePrefix="1" applyNumberFormat="1" applyFont="1" applyFill="1" applyBorder="1" applyAlignment="1">
      <alignment horizontal="center" vertical="center"/>
    </xf>
    <xf numFmtId="49" fontId="557" fillId="58" borderId="311" xfId="87" quotePrefix="1" applyNumberFormat="1" applyFont="1" applyFill="1" applyBorder="1" applyAlignment="1">
      <alignment horizontal="center" vertical="center"/>
    </xf>
    <xf numFmtId="49" fontId="558" fillId="58" borderId="307" xfId="87" quotePrefix="1" applyNumberFormat="1" applyFont="1" applyFill="1" applyBorder="1" applyAlignment="1">
      <alignment horizontal="center" vertical="center"/>
    </xf>
    <xf numFmtId="49" fontId="558" fillId="58" borderId="310" xfId="87" quotePrefix="1" applyNumberFormat="1" applyFont="1" applyFill="1" applyBorder="1" applyAlignment="1">
      <alignment horizontal="center" vertical="center"/>
    </xf>
    <xf numFmtId="0" fontId="508" fillId="126" borderId="304" xfId="86" applyFont="1" applyFill="1" applyBorder="1" applyAlignment="1">
      <alignment horizontal="right" vertical="center"/>
    </xf>
    <xf numFmtId="49" fontId="126" fillId="0" borderId="305" xfId="34" applyNumberFormat="1" applyFont="1" applyBorder="1" applyAlignment="1">
      <alignment horizontal="left" vertical="center"/>
    </xf>
    <xf numFmtId="49" fontId="126" fillId="0" borderId="314" xfId="34" applyNumberFormat="1" applyFont="1" applyBorder="1" applyAlignment="1">
      <alignment horizontal="left" vertical="center"/>
    </xf>
    <xf numFmtId="0" fontId="508" fillId="126" borderId="84" xfId="86" applyFont="1" applyFill="1" applyBorder="1" applyAlignment="1">
      <alignment horizontal="right" vertical="center"/>
    </xf>
    <xf numFmtId="49" fontId="126" fillId="0" borderId="0" xfId="34" applyNumberFormat="1" applyFont="1" applyBorder="1" applyAlignment="1">
      <alignment horizontal="left" vertical="center"/>
    </xf>
    <xf numFmtId="49" fontId="126" fillId="0" borderId="222" xfId="34" applyNumberFormat="1" applyFont="1" applyBorder="1" applyAlignment="1">
      <alignment horizontal="left" vertical="center"/>
    </xf>
    <xf numFmtId="0" fontId="26" fillId="28" borderId="315" xfId="69" applyFont="1" applyFill="1" applyBorder="1" applyProtection="1">
      <protection hidden="1"/>
    </xf>
    <xf numFmtId="0" fontId="26" fillId="28" borderId="121" xfId="69" applyFont="1" applyFill="1" applyBorder="1" applyProtection="1">
      <protection hidden="1"/>
    </xf>
    <xf numFmtId="0" fontId="26" fillId="0" borderId="126" xfId="69" applyFont="1" applyBorder="1" applyProtection="1">
      <protection hidden="1"/>
    </xf>
    <xf numFmtId="0" fontId="516" fillId="58" borderId="0" xfId="86" applyFont="1" applyFill="1" applyAlignment="1">
      <alignment vertical="center"/>
    </xf>
    <xf numFmtId="0" fontId="300" fillId="59" borderId="0" xfId="86" applyFont="1" applyFill="1" applyAlignment="1">
      <alignment vertical="center"/>
    </xf>
    <xf numFmtId="0" fontId="300" fillId="138" borderId="0" xfId="86" applyFont="1" applyFill="1" applyAlignment="1">
      <alignment vertical="center"/>
    </xf>
    <xf numFmtId="0" fontId="521" fillId="57" borderId="272" xfId="86" applyFont="1" applyFill="1" applyBorder="1" applyAlignment="1">
      <alignment vertical="center"/>
    </xf>
    <xf numFmtId="0" fontId="521" fillId="57" borderId="270" xfId="86" applyFont="1" applyFill="1" applyBorder="1" applyAlignment="1">
      <alignment vertical="center"/>
    </xf>
    <xf numFmtId="0" fontId="535" fillId="57" borderId="0" xfId="87" applyFont="1" applyFill="1" applyAlignment="1">
      <alignment vertical="center"/>
    </xf>
    <xf numFmtId="0" fontId="516" fillId="57" borderId="279" xfId="87" applyFont="1" applyFill="1" applyBorder="1" applyAlignment="1">
      <alignment vertical="center"/>
    </xf>
    <xf numFmtId="0" fontId="516" fillId="57" borderId="280" xfId="87" applyFont="1" applyFill="1" applyBorder="1"/>
    <xf numFmtId="0" fontId="472" fillId="59" borderId="280" xfId="86" applyFont="1" applyFill="1" applyBorder="1" applyAlignment="1">
      <alignment vertical="center"/>
    </xf>
    <xf numFmtId="0" fontId="516" fillId="125" borderId="281" xfId="86" applyFont="1" applyFill="1" applyBorder="1" applyAlignment="1">
      <alignment vertical="center"/>
    </xf>
    <xf numFmtId="0" fontId="536" fillId="59" borderId="0" xfId="86" applyFont="1" applyFill="1" applyAlignment="1">
      <alignment horizontal="center" vertical="center"/>
    </xf>
    <xf numFmtId="0" fontId="521" fillId="57" borderId="0" xfId="87" applyFont="1" applyFill="1" applyAlignment="1">
      <alignment vertical="center"/>
    </xf>
    <xf numFmtId="0" fontId="485" fillId="125" borderId="0" xfId="87" applyFont="1" applyFill="1" applyAlignment="1">
      <alignment vertical="center"/>
    </xf>
    <xf numFmtId="203" fontId="515" fillId="138" borderId="0" xfId="86" applyNumberFormat="1" applyFont="1" applyFill="1" applyAlignment="1">
      <alignment horizontal="center" vertical="center"/>
    </xf>
    <xf numFmtId="204" fontId="515" fillId="145" borderId="0" xfId="87" applyNumberFormat="1" applyFont="1" applyFill="1" applyAlignment="1">
      <alignment horizontal="center" vertical="center"/>
    </xf>
    <xf numFmtId="205" fontId="515" fillId="138" borderId="0" xfId="86" applyNumberFormat="1" applyFont="1" applyFill="1" applyAlignment="1">
      <alignment horizontal="center" vertical="center"/>
    </xf>
    <xf numFmtId="0" fontId="516" fillId="57" borderId="0" xfId="87" applyFont="1" applyFill="1"/>
    <xf numFmtId="14" fontId="515" fillId="138" borderId="0" xfId="86" applyNumberFormat="1" applyFont="1" applyFill="1" applyAlignment="1">
      <alignment horizontal="center" vertical="center"/>
    </xf>
    <xf numFmtId="0" fontId="533" fillId="57" borderId="0" xfId="86" applyFont="1" applyFill="1" applyAlignment="1">
      <alignment vertical="center"/>
    </xf>
    <xf numFmtId="0" fontId="537" fillId="81" borderId="0" xfId="86" applyFont="1" applyFill="1" applyAlignment="1">
      <alignment horizontal="center" vertical="center"/>
    </xf>
    <xf numFmtId="0" fontId="521" fillId="57" borderId="0" xfId="86" applyFont="1" applyFill="1" applyAlignment="1">
      <alignment horizontal="left" vertical="center"/>
    </xf>
    <xf numFmtId="206" fontId="537" fillId="81" borderId="0" xfId="86" applyNumberFormat="1" applyFont="1" applyFill="1" applyAlignment="1">
      <alignment horizontal="center" vertical="center"/>
    </xf>
    <xf numFmtId="14" fontId="300" fillId="138" borderId="0" xfId="87" applyNumberFormat="1" applyFont="1" applyFill="1" applyAlignment="1">
      <alignment horizontal="center" vertical="center"/>
    </xf>
    <xf numFmtId="14" fontId="521" fillId="57" borderId="0" xfId="87" applyNumberFormat="1" applyFont="1" applyFill="1" applyAlignment="1">
      <alignment horizontal="center" vertical="center"/>
    </xf>
    <xf numFmtId="203" fontId="300" fillId="138" borderId="0" xfId="87" applyNumberFormat="1" applyFont="1" applyFill="1" applyAlignment="1">
      <alignment horizontal="center" vertical="center"/>
    </xf>
    <xf numFmtId="0" fontId="509" fillId="138" borderId="0" xfId="87" applyFont="1" applyFill="1" applyAlignment="1">
      <alignment horizontal="center" vertical="center"/>
    </xf>
    <xf numFmtId="203" fontId="509" fillId="138" borderId="0" xfId="87" applyNumberFormat="1" applyFont="1" applyFill="1" applyAlignment="1">
      <alignment horizontal="left" vertical="center"/>
    </xf>
    <xf numFmtId="0" fontId="533" fillId="57" borderId="270" xfId="86" applyFont="1" applyFill="1" applyBorder="1" applyAlignment="1">
      <alignment vertical="center"/>
    </xf>
    <xf numFmtId="0" fontId="312" fillId="57" borderId="0" xfId="87" applyFont="1" applyFill="1" applyAlignment="1">
      <alignment vertical="center"/>
    </xf>
    <xf numFmtId="205" fontId="519" fillId="57" borderId="0" xfId="86" applyNumberFormat="1" applyFont="1" applyFill="1" applyAlignment="1">
      <alignment horizontal="center" vertical="center"/>
    </xf>
    <xf numFmtId="0" fontId="1" fillId="0" borderId="0" xfId="87" applyAlignment="1">
      <alignment horizontal="center" vertical="center"/>
    </xf>
    <xf numFmtId="0" fontId="1" fillId="0" borderId="0" xfId="87"/>
    <xf numFmtId="0" fontId="8" fillId="81" borderId="231" xfId="69" applyFont="1" applyFill="1" applyBorder="1" applyAlignment="1" applyProtection="1">
      <alignment horizontal="center" vertical="center"/>
      <protection hidden="1"/>
    </xf>
    <xf numFmtId="0" fontId="8" fillId="81" borderId="232" xfId="69" applyFont="1" applyFill="1" applyBorder="1" applyAlignment="1" applyProtection="1">
      <alignment horizontal="center" vertical="center"/>
      <protection hidden="1"/>
    </xf>
    <xf numFmtId="0" fontId="8" fillId="81" borderId="233" xfId="69" applyFont="1" applyFill="1" applyBorder="1" applyAlignment="1" applyProtection="1">
      <alignment horizontal="center" vertical="center"/>
      <protection hidden="1"/>
    </xf>
    <xf numFmtId="0" fontId="44" fillId="58" borderId="84" xfId="69" applyFont="1" applyFill="1" applyBorder="1" applyAlignment="1" applyProtection="1">
      <alignment horizontal="center" vertical="center"/>
      <protection hidden="1"/>
    </xf>
    <xf numFmtId="0" fontId="44" fillId="58" borderId="0" xfId="69" applyFont="1" applyFill="1" applyAlignment="1" applyProtection="1">
      <alignment horizontal="center" vertical="center"/>
      <protection hidden="1"/>
    </xf>
    <xf numFmtId="0" fontId="44" fillId="58" borderId="222" xfId="69" applyFont="1" applyFill="1" applyBorder="1" applyAlignment="1" applyProtection="1">
      <alignment horizontal="center" vertical="center"/>
      <protection hidden="1"/>
    </xf>
    <xf numFmtId="0" fontId="559" fillId="126" borderId="292" xfId="69" applyFont="1" applyFill="1" applyBorder="1" applyAlignment="1" applyProtection="1">
      <alignment horizontal="center" vertical="center"/>
      <protection hidden="1"/>
    </xf>
    <xf numFmtId="0" fontId="560" fillId="58" borderId="238" xfId="32" applyFont="1" applyFill="1" applyBorder="1" applyAlignment="1" applyProtection="1">
      <alignment horizontal="center" vertical="center"/>
      <protection hidden="1"/>
    </xf>
    <xf numFmtId="0" fontId="560" fillId="58" borderId="239" xfId="32" applyFont="1" applyFill="1" applyBorder="1" applyAlignment="1" applyProtection="1">
      <alignment horizontal="center" vertical="center"/>
      <protection hidden="1"/>
    </xf>
    <xf numFmtId="0" fontId="1" fillId="58" borderId="0" xfId="87" applyFill="1"/>
    <xf numFmtId="0" fontId="44" fillId="58" borderId="0" xfId="69" applyFont="1" applyFill="1" applyAlignment="1" applyProtection="1">
      <alignment horizontal="left"/>
      <protection hidden="1"/>
    </xf>
    <xf numFmtId="0" fontId="8" fillId="59" borderId="0" xfId="69" applyFont="1" applyFill="1" applyAlignment="1" applyProtection="1">
      <alignment horizontal="center" vertical="center" wrapText="1"/>
      <protection hidden="1"/>
    </xf>
    <xf numFmtId="0" fontId="50" fillId="58" borderId="0" xfId="69" applyFont="1" applyFill="1" applyAlignment="1" applyProtection="1">
      <alignment horizontal="left"/>
      <protection hidden="1"/>
    </xf>
    <xf numFmtId="0" fontId="287" fillId="58" borderId="177" xfId="69" applyFont="1" applyFill="1" applyBorder="1" applyAlignment="1" applyProtection="1">
      <alignment horizontal="center" vertical="center"/>
      <protection hidden="1"/>
    </xf>
    <xf numFmtId="0" fontId="287" fillId="58" borderId="178" xfId="69" applyFont="1" applyFill="1" applyBorder="1" applyAlignment="1" applyProtection="1">
      <alignment horizontal="center" vertical="center"/>
      <protection hidden="1"/>
    </xf>
    <xf numFmtId="0" fontId="287" fillId="58" borderId="179" xfId="69" applyFont="1" applyFill="1" applyBorder="1" applyAlignment="1" applyProtection="1">
      <alignment horizontal="center" vertical="center"/>
      <protection hidden="1"/>
    </xf>
    <xf numFmtId="0" fontId="257" fillId="58" borderId="0" xfId="69" applyFont="1" applyFill="1" applyProtection="1">
      <protection hidden="1"/>
    </xf>
    <xf numFmtId="0" fontId="50" fillId="58" borderId="0" xfId="69" applyFont="1" applyFill="1" applyProtection="1">
      <protection hidden="1"/>
    </xf>
    <xf numFmtId="0" fontId="561" fillId="144" borderId="316" xfId="69" applyFont="1" applyFill="1" applyBorder="1" applyAlignment="1" applyProtection="1">
      <alignment horizontal="center" vertical="center"/>
      <protection hidden="1"/>
    </xf>
    <xf numFmtId="0" fontId="561" fillId="144" borderId="287" xfId="69" applyFont="1" applyFill="1" applyBorder="1" applyAlignment="1" applyProtection="1">
      <alignment horizontal="center" vertical="center" wrapText="1"/>
      <protection hidden="1"/>
    </xf>
    <xf numFmtId="0" fontId="562" fillId="144" borderId="287" xfId="69" applyFont="1" applyFill="1" applyBorder="1" applyAlignment="1" applyProtection="1">
      <alignment horizontal="center" vertical="center"/>
      <protection hidden="1"/>
    </xf>
    <xf numFmtId="0" fontId="313" fillId="58" borderId="0" xfId="87" applyFont="1" applyFill="1"/>
    <xf numFmtId="0" fontId="563" fillId="58" borderId="0" xfId="87" applyFont="1" applyFill="1"/>
    <xf numFmtId="0" fontId="120" fillId="58" borderId="0" xfId="69" applyFont="1" applyFill="1" applyProtection="1">
      <protection hidden="1"/>
    </xf>
    <xf numFmtId="0" fontId="564" fillId="28" borderId="226" xfId="69" applyFont="1" applyFill="1" applyBorder="1" applyAlignment="1">
      <alignment horizontal="left" vertical="center"/>
    </xf>
    <xf numFmtId="0" fontId="549" fillId="42" borderId="317" xfId="87" applyFont="1" applyFill="1" applyBorder="1" applyAlignment="1" applyProtection="1">
      <alignment horizontal="center" vertical="center"/>
      <protection locked="0"/>
    </xf>
    <xf numFmtId="174" fontId="565" fillId="42" borderId="17" xfId="87" applyNumberFormat="1" applyFont="1" applyFill="1" applyBorder="1" applyAlignment="1">
      <alignment horizontal="center" vertical="center" wrapText="1"/>
    </xf>
    <xf numFmtId="207" fontId="549" fillId="42" borderId="17" xfId="72" applyNumberFormat="1" applyFont="1" applyFill="1" applyBorder="1" applyAlignment="1">
      <alignment horizontal="center" vertical="center"/>
    </xf>
    <xf numFmtId="0" fontId="566" fillId="58" borderId="0" xfId="87" applyFont="1" applyFill="1" applyAlignment="1">
      <alignment horizontal="left" vertical="center"/>
    </xf>
    <xf numFmtId="0" fontId="0" fillId="58" borderId="0" xfId="87" applyFont="1" applyFill="1"/>
    <xf numFmtId="0" fontId="567" fillId="58" borderId="0" xfId="87" applyFont="1" applyFill="1"/>
    <xf numFmtId="0" fontId="120" fillId="58" borderId="0" xfId="69" applyFont="1" applyFill="1" applyAlignment="1" applyProtection="1">
      <alignment vertical="center"/>
      <protection hidden="1"/>
    </xf>
    <xf numFmtId="0" fontId="5" fillId="58" borderId="0" xfId="69" applyFill="1" applyAlignment="1" applyProtection="1">
      <alignment vertical="center"/>
      <protection hidden="1"/>
    </xf>
    <xf numFmtId="174" fontId="565" fillId="148" borderId="17" xfId="87" applyNumberFormat="1" applyFont="1" applyFill="1" applyBorder="1" applyAlignment="1">
      <alignment horizontal="center" vertical="center" wrapText="1"/>
    </xf>
    <xf numFmtId="0" fontId="566" fillId="28" borderId="0" xfId="87" applyFont="1" applyFill="1" applyAlignment="1">
      <alignment horizontal="left" vertical="center"/>
    </xf>
    <xf numFmtId="0" fontId="50" fillId="58" borderId="0" xfId="69" applyFont="1" applyFill="1" applyAlignment="1" applyProtection="1">
      <alignment vertical="center"/>
      <protection hidden="1"/>
    </xf>
    <xf numFmtId="0" fontId="355" fillId="58" borderId="0" xfId="69" applyFont="1" applyFill="1" applyProtection="1">
      <protection hidden="1"/>
    </xf>
    <xf numFmtId="0" fontId="568" fillId="149" borderId="317" xfId="87" applyFont="1" applyFill="1" applyBorder="1" applyAlignment="1" applyProtection="1">
      <alignment horizontal="center" vertical="center"/>
      <protection locked="0"/>
    </xf>
    <xf numFmtId="174" fontId="569" fillId="149" borderId="17" xfId="87" applyNumberFormat="1" applyFont="1" applyFill="1" applyBorder="1" applyAlignment="1">
      <alignment horizontal="left" vertical="center" wrapText="1"/>
    </xf>
    <xf numFmtId="183" fontId="568" fillId="149" borderId="17" xfId="72" applyNumberFormat="1" applyFont="1" applyFill="1" applyBorder="1" applyAlignment="1">
      <alignment horizontal="center" vertical="center"/>
    </xf>
    <xf numFmtId="0" fontId="3" fillId="60" borderId="84" xfId="87" applyFont="1" applyFill="1" applyBorder="1" applyAlignment="1" applyProtection="1">
      <alignment horizontal="center" vertical="center"/>
      <protection locked="0"/>
    </xf>
    <xf numFmtId="0" fontId="3" fillId="60" borderId="0" xfId="87" applyFont="1" applyFill="1" applyAlignment="1" applyProtection="1">
      <alignment horizontal="left" vertical="center"/>
      <protection locked="0"/>
    </xf>
    <xf numFmtId="183" fontId="260" fillId="61" borderId="0" xfId="72" applyNumberFormat="1" applyFont="1" applyFill="1" applyAlignment="1">
      <alignment horizontal="center" vertical="center"/>
    </xf>
    <xf numFmtId="0" fontId="262" fillId="58" borderId="0" xfId="69" applyFont="1" applyFill="1" applyAlignment="1" applyProtection="1">
      <alignment vertical="center"/>
      <protection hidden="1"/>
    </xf>
    <xf numFmtId="0" fontId="549" fillId="42" borderId="316" xfId="87" applyFont="1" applyFill="1" applyBorder="1" applyAlignment="1" applyProtection="1">
      <alignment horizontal="center" vertical="center"/>
      <protection locked="0"/>
    </xf>
    <xf numFmtId="174" fontId="565" fillId="42" borderId="287" xfId="87" applyNumberFormat="1" applyFont="1" applyFill="1" applyBorder="1" applyAlignment="1">
      <alignment horizontal="center" vertical="center" wrapText="1"/>
    </xf>
    <xf numFmtId="207" fontId="549" fillId="42" borderId="287" xfId="72" applyNumberFormat="1" applyFont="1" applyFill="1" applyBorder="1" applyAlignment="1">
      <alignment horizontal="center" vertical="center"/>
    </xf>
    <xf numFmtId="2" fontId="570" fillId="58" borderId="0" xfId="87" applyNumberFormat="1" applyFont="1" applyFill="1" applyAlignment="1">
      <alignment horizontal="right" vertical="center"/>
    </xf>
    <xf numFmtId="2" fontId="570" fillId="58" borderId="0" xfId="87" applyNumberFormat="1" applyFont="1" applyFill="1" applyAlignment="1">
      <alignment horizontal="center" vertical="center"/>
    </xf>
    <xf numFmtId="0" fontId="571" fillId="58" borderId="0" xfId="69" applyFont="1" applyFill="1" applyAlignment="1" applyProtection="1">
      <alignment horizontal="center"/>
      <protection hidden="1"/>
    </xf>
    <xf numFmtId="0" fontId="571" fillId="58" borderId="0" xfId="87" applyFont="1" applyFill="1" applyAlignment="1">
      <alignment horizontal="center"/>
    </xf>
    <xf numFmtId="0" fontId="466" fillId="58" borderId="223" xfId="87" applyFont="1" applyFill="1" applyBorder="1" applyAlignment="1">
      <alignment horizontal="center" vertical="center" wrapText="1"/>
    </xf>
    <xf numFmtId="0" fontId="466" fillId="58" borderId="224" xfId="87" applyFont="1" applyFill="1" applyBorder="1" applyAlignment="1">
      <alignment horizontal="center" vertical="center" wrapText="1"/>
    </xf>
    <xf numFmtId="0" fontId="466" fillId="58" borderId="225" xfId="87" applyFont="1" applyFill="1" applyBorder="1" applyAlignment="1">
      <alignment horizontal="center" vertical="center" wrapText="1"/>
    </xf>
    <xf numFmtId="0" fontId="466" fillId="58" borderId="226" xfId="87" applyFont="1" applyFill="1" applyBorder="1" applyAlignment="1">
      <alignment horizontal="center" vertical="center" wrapText="1"/>
    </xf>
    <xf numFmtId="0" fontId="466" fillId="58" borderId="0" xfId="87" applyFont="1" applyFill="1" applyAlignment="1">
      <alignment horizontal="center" vertical="center" wrapText="1"/>
    </xf>
    <xf numFmtId="0" fontId="466" fillId="58" borderId="227" xfId="87" applyFont="1" applyFill="1" applyBorder="1" applyAlignment="1">
      <alignment horizontal="center" vertical="center" wrapText="1"/>
    </xf>
    <xf numFmtId="0" fontId="466" fillId="58" borderId="228" xfId="87" applyFont="1" applyFill="1" applyBorder="1" applyAlignment="1">
      <alignment horizontal="center" vertical="center" wrapText="1"/>
    </xf>
    <xf numFmtId="0" fontId="466" fillId="58" borderId="229" xfId="87" applyFont="1" applyFill="1" applyBorder="1" applyAlignment="1">
      <alignment horizontal="center" vertical="center" wrapText="1"/>
    </xf>
    <xf numFmtId="0" fontId="466" fillId="58" borderId="230" xfId="87" applyFont="1" applyFill="1" applyBorder="1" applyAlignment="1">
      <alignment horizontal="center" vertical="center" wrapText="1"/>
    </xf>
    <xf numFmtId="0" fontId="299" fillId="59" borderId="223" xfId="87" applyFont="1" applyFill="1" applyBorder="1" applyAlignment="1">
      <alignment horizontal="center" vertical="center" wrapText="1"/>
    </xf>
    <xf numFmtId="0" fontId="299" fillId="59" borderId="224" xfId="87" applyFont="1" applyFill="1" applyBorder="1" applyAlignment="1">
      <alignment horizontal="center" vertical="center" wrapText="1"/>
    </xf>
    <xf numFmtId="0" fontId="299" fillId="59" borderId="225" xfId="87" applyFont="1" applyFill="1" applyBorder="1" applyAlignment="1">
      <alignment horizontal="center" vertical="center" wrapText="1"/>
    </xf>
    <xf numFmtId="0" fontId="299" fillId="59" borderId="226" xfId="87" applyFont="1" applyFill="1" applyBorder="1" applyAlignment="1">
      <alignment horizontal="center" vertical="center" wrapText="1"/>
    </xf>
    <xf numFmtId="0" fontId="299" fillId="59" borderId="0" xfId="87" applyFont="1" applyFill="1" applyAlignment="1">
      <alignment horizontal="center" vertical="center" wrapText="1"/>
    </xf>
    <xf numFmtId="0" fontId="299" fillId="59" borderId="227" xfId="87" applyFont="1" applyFill="1" applyBorder="1" applyAlignment="1">
      <alignment horizontal="center" vertical="center" wrapText="1"/>
    </xf>
    <xf numFmtId="0" fontId="299" fillId="59" borderId="228" xfId="87" applyFont="1" applyFill="1" applyBorder="1" applyAlignment="1">
      <alignment horizontal="center" vertical="center" wrapText="1"/>
    </xf>
    <xf numFmtId="0" fontId="299" fillId="59" borderId="229" xfId="87" applyFont="1" applyFill="1" applyBorder="1" applyAlignment="1">
      <alignment horizontal="center" vertical="center" wrapText="1"/>
    </xf>
    <xf numFmtId="0" fontId="299" fillId="59" borderId="230" xfId="87" applyFont="1" applyFill="1" applyBorder="1" applyAlignment="1">
      <alignment horizontal="center" vertical="center" wrapText="1"/>
    </xf>
    <xf numFmtId="0" fontId="1" fillId="78" borderId="0" xfId="87" applyFill="1"/>
    <xf numFmtId="0" fontId="5" fillId="78" borderId="0" xfId="69" applyFill="1" applyProtection="1">
      <protection hidden="1"/>
    </xf>
    <xf numFmtId="0" fontId="120" fillId="78" borderId="0" xfId="69" applyFont="1" applyFill="1" applyAlignment="1" applyProtection="1">
      <alignment vertical="center"/>
      <protection hidden="1"/>
    </xf>
    <xf numFmtId="0" fontId="474" fillId="58" borderId="0" xfId="69" applyFont="1" applyFill="1" applyAlignment="1" applyProtection="1">
      <alignment vertical="center"/>
      <protection hidden="1"/>
    </xf>
    <xf numFmtId="0" fontId="472" fillId="58" borderId="0" xfId="69" applyFont="1" applyFill="1" applyAlignment="1" applyProtection="1">
      <alignment vertical="center"/>
      <protection hidden="1"/>
    </xf>
    <xf numFmtId="0" fontId="559" fillId="126" borderId="0" xfId="69" applyFont="1" applyFill="1" applyAlignment="1" applyProtection="1">
      <alignment horizontal="center" vertical="center"/>
      <protection hidden="1"/>
    </xf>
    <xf numFmtId="0" fontId="572" fillId="58" borderId="0" xfId="89" applyFont="1" applyFill="1" applyAlignment="1" applyProtection="1">
      <alignment vertical="center"/>
      <protection hidden="1"/>
    </xf>
    <xf numFmtId="0" fontId="292" fillId="58" borderId="223" xfId="87" applyFont="1" applyFill="1" applyBorder="1" applyAlignment="1">
      <alignment horizontal="center" vertical="center" wrapText="1"/>
    </xf>
    <xf numFmtId="0" fontId="292" fillId="58" borderId="224" xfId="87" applyFont="1" applyFill="1" applyBorder="1" applyAlignment="1">
      <alignment horizontal="center" vertical="center" wrapText="1"/>
    </xf>
    <xf numFmtId="0" fontId="292" fillId="58" borderId="225" xfId="87" applyFont="1" applyFill="1" applyBorder="1" applyAlignment="1">
      <alignment horizontal="center" vertical="center" wrapText="1"/>
    </xf>
    <xf numFmtId="0" fontId="573" fillId="58" borderId="0" xfId="89" applyFont="1" applyFill="1" applyAlignment="1" applyProtection="1">
      <alignment vertical="center"/>
      <protection hidden="1"/>
    </xf>
    <xf numFmtId="0" fontId="292" fillId="58" borderId="226" xfId="87" applyFont="1" applyFill="1" applyBorder="1" applyAlignment="1">
      <alignment horizontal="center" vertical="center" wrapText="1"/>
    </xf>
    <xf numFmtId="0" fontId="292" fillId="58" borderId="0" xfId="87" applyFont="1" applyFill="1" applyAlignment="1">
      <alignment horizontal="center" vertical="center" wrapText="1"/>
    </xf>
    <xf numFmtId="0" fontId="292" fillId="58" borderId="227" xfId="87" applyFont="1" applyFill="1" applyBorder="1" applyAlignment="1">
      <alignment horizontal="center" vertical="center" wrapText="1"/>
    </xf>
    <xf numFmtId="0" fontId="574" fillId="58" borderId="0" xfId="33" applyFont="1" applyFill="1" applyAlignment="1" applyProtection="1">
      <alignment horizontal="left" vertical="center"/>
    </xf>
    <xf numFmtId="0" fontId="289" fillId="58" borderId="226" xfId="87" applyFont="1" applyFill="1" applyBorder="1" applyAlignment="1">
      <alignment horizontal="center" vertical="center" wrapText="1"/>
    </xf>
    <xf numFmtId="0" fontId="289" fillId="58" borderId="0" xfId="87" applyFont="1" applyFill="1" applyAlignment="1">
      <alignment horizontal="center" vertical="center" wrapText="1"/>
    </xf>
    <xf numFmtId="0" fontId="289" fillId="58" borderId="227" xfId="87" applyFont="1" applyFill="1" applyBorder="1" applyAlignment="1">
      <alignment horizontal="center" vertical="center" wrapText="1"/>
    </xf>
    <xf numFmtId="0" fontId="572" fillId="58" borderId="0" xfId="89" applyFont="1" applyFill="1" applyAlignment="1" applyProtection="1">
      <alignment horizontal="left" vertical="center"/>
    </xf>
    <xf numFmtId="0" fontId="265" fillId="58" borderId="0" xfId="89" applyFont="1" applyFill="1" applyAlignment="1" applyProtection="1">
      <alignment vertical="center"/>
      <protection hidden="1"/>
    </xf>
    <xf numFmtId="0" fontId="289" fillId="58" borderId="228" xfId="87" applyFont="1" applyFill="1" applyBorder="1" applyAlignment="1">
      <alignment horizontal="center" vertical="center" wrapText="1"/>
    </xf>
    <xf numFmtId="0" fontId="289" fillId="58" borderId="229" xfId="87" applyFont="1" applyFill="1" applyBorder="1" applyAlignment="1">
      <alignment horizontal="center" vertical="center" wrapText="1"/>
    </xf>
    <xf numFmtId="0" fontId="289" fillId="58" borderId="230" xfId="87" applyFont="1" applyFill="1" applyBorder="1" applyAlignment="1">
      <alignment horizontal="center" vertical="center" wrapText="1"/>
    </xf>
    <xf numFmtId="0" fontId="572" fillId="58" borderId="0" xfId="32" applyFont="1" applyFill="1" applyAlignment="1">
      <alignment horizontal="left"/>
    </xf>
    <xf numFmtId="0" fontId="572" fillId="0" borderId="0" xfId="32" applyFont="1" applyAlignment="1">
      <alignment horizontal="left" vertical="center"/>
    </xf>
    <xf numFmtId="0" fontId="559" fillId="126" borderId="226" xfId="87" applyFont="1" applyFill="1" applyBorder="1" applyAlignment="1">
      <alignment horizontal="center" vertical="center"/>
    </xf>
    <xf numFmtId="0" fontId="559" fillId="126" borderId="0" xfId="87" applyFont="1" applyFill="1" applyAlignment="1">
      <alignment horizontal="center" vertical="center"/>
    </xf>
    <xf numFmtId="0" fontId="559" fillId="126" borderId="227" xfId="87" applyFont="1" applyFill="1" applyBorder="1" applyAlignment="1">
      <alignment horizontal="center" vertical="center"/>
    </xf>
    <xf numFmtId="0" fontId="300" fillId="0" borderId="0" xfId="87" applyFont="1"/>
    <xf numFmtId="0" fontId="262" fillId="58" borderId="226" xfId="87" applyFont="1" applyFill="1" applyBorder="1" applyAlignment="1">
      <alignment horizontal="center" vertical="center" wrapText="1"/>
    </xf>
    <xf numFmtId="0" fontId="262" fillId="58" borderId="0" xfId="87" applyFont="1" applyFill="1" applyAlignment="1">
      <alignment horizontal="center" vertical="center" wrapText="1"/>
    </xf>
    <xf numFmtId="0" fontId="262" fillId="58" borderId="227" xfId="87" applyFont="1" applyFill="1" applyBorder="1" applyAlignment="1">
      <alignment horizontal="center" vertical="center" wrapText="1"/>
    </xf>
    <xf numFmtId="0" fontId="258" fillId="149" borderId="226" xfId="87" applyFont="1" applyFill="1" applyBorder="1" applyAlignment="1">
      <alignment horizontal="center" vertical="center" wrapText="1"/>
    </xf>
    <xf numFmtId="0" fontId="258" fillId="149" borderId="0" xfId="87" applyFont="1" applyFill="1" applyAlignment="1">
      <alignment horizontal="center" vertical="center" wrapText="1"/>
    </xf>
    <xf numFmtId="0" fontId="258" fillId="149" borderId="227" xfId="87" applyFont="1" applyFill="1" applyBorder="1" applyAlignment="1">
      <alignment horizontal="center" vertical="center" wrapText="1"/>
    </xf>
    <xf numFmtId="0" fontId="572" fillId="71" borderId="0" xfId="32" applyFont="1" applyFill="1" applyAlignment="1">
      <alignment horizontal="left" vertical="center"/>
    </xf>
    <xf numFmtId="0" fontId="572" fillId="59" borderId="0" xfId="32" applyFont="1" applyFill="1" applyAlignment="1" applyProtection="1">
      <alignment horizontal="left" vertical="center"/>
      <protection hidden="1"/>
    </xf>
    <xf numFmtId="0" fontId="259" fillId="77" borderId="226" xfId="87" applyFont="1" applyFill="1" applyBorder="1" applyAlignment="1">
      <alignment horizontal="center" vertical="center" wrapText="1"/>
    </xf>
    <xf numFmtId="0" fontId="259" fillId="77" borderId="0" xfId="87" applyFont="1" applyFill="1" applyAlignment="1">
      <alignment horizontal="center" vertical="center" wrapText="1"/>
    </xf>
    <xf numFmtId="0" fontId="259" fillId="77" borderId="227" xfId="87" applyFont="1" applyFill="1" applyBorder="1" applyAlignment="1">
      <alignment horizontal="center" vertical="center" wrapText="1"/>
    </xf>
    <xf numFmtId="0" fontId="259" fillId="77" borderId="228" xfId="87" applyFont="1" applyFill="1" applyBorder="1" applyAlignment="1">
      <alignment horizontal="center" vertical="center" wrapText="1"/>
    </xf>
    <xf numFmtId="0" fontId="259" fillId="77" borderId="229" xfId="87" applyFont="1" applyFill="1" applyBorder="1" applyAlignment="1">
      <alignment horizontal="center" vertical="center" wrapText="1"/>
    </xf>
    <xf numFmtId="0" fontId="259" fillId="77" borderId="230" xfId="87" applyFont="1" applyFill="1" applyBorder="1" applyAlignment="1">
      <alignment horizontal="center" vertical="center" wrapText="1"/>
    </xf>
    <xf numFmtId="0" fontId="300" fillId="58" borderId="0" xfId="69" applyFont="1" applyFill="1" applyAlignment="1" applyProtection="1">
      <alignment horizontal="left" vertical="center"/>
      <protection locked="0"/>
    </xf>
    <xf numFmtId="0" fontId="575" fillId="58" borderId="0" xfId="69" applyFont="1" applyFill="1" applyAlignment="1" applyProtection="1">
      <alignment horizontal="left" vertical="center"/>
      <protection locked="0"/>
    </xf>
    <xf numFmtId="0" fontId="21" fillId="0" borderId="0" xfId="69" applyFont="1" applyAlignment="1">
      <alignment vertical="center"/>
    </xf>
    <xf numFmtId="0" fontId="575" fillId="58" borderId="318" xfId="69" applyFont="1" applyFill="1" applyBorder="1" applyAlignment="1" applyProtection="1">
      <alignment horizontal="left" vertical="center"/>
      <protection locked="0"/>
    </xf>
    <xf numFmtId="0" fontId="576" fillId="75" borderId="231" xfId="69" applyFont="1" applyFill="1" applyBorder="1" applyAlignment="1">
      <alignment horizontal="center" vertical="center"/>
    </xf>
    <xf numFmtId="0" fontId="576" fillId="75" borderId="232" xfId="69" applyFont="1" applyFill="1" applyBorder="1" applyAlignment="1">
      <alignment horizontal="center" vertical="center"/>
    </xf>
    <xf numFmtId="0" fontId="576" fillId="75" borderId="233" xfId="69" applyFont="1" applyFill="1" applyBorder="1" applyAlignment="1">
      <alignment horizontal="center" vertical="center"/>
    </xf>
    <xf numFmtId="0" fontId="576" fillId="58" borderId="84" xfId="69" applyFont="1" applyFill="1" applyBorder="1" applyAlignment="1">
      <alignment horizontal="center" vertical="center"/>
    </xf>
    <xf numFmtId="0" fontId="576" fillId="58" borderId="0" xfId="69" applyFont="1" applyFill="1" applyAlignment="1">
      <alignment horizontal="center" vertical="center"/>
    </xf>
    <xf numFmtId="0" fontId="576" fillId="58" borderId="222" xfId="69" applyFont="1" applyFill="1" applyBorder="1" applyAlignment="1">
      <alignment horizontal="center" vertical="center"/>
    </xf>
    <xf numFmtId="0" fontId="577" fillId="58" borderId="84" xfId="69" applyFont="1" applyFill="1" applyBorder="1" applyAlignment="1">
      <alignment vertical="center"/>
    </xf>
    <xf numFmtId="200" fontId="578" fillId="59" borderId="0" xfId="69" applyNumberFormat="1" applyFont="1" applyFill="1" applyAlignment="1">
      <alignment vertical="center"/>
    </xf>
    <xf numFmtId="0" fontId="579" fillId="58" borderId="0" xfId="69" applyFont="1" applyFill="1" applyAlignment="1">
      <alignment horizontal="center" vertical="center" wrapText="1"/>
    </xf>
    <xf numFmtId="0" fontId="579" fillId="58" borderId="222" xfId="69" applyFont="1" applyFill="1" applyBorder="1" applyAlignment="1">
      <alignment horizontal="center" vertical="center" wrapText="1"/>
    </xf>
    <xf numFmtId="200" fontId="578" fillId="58" borderId="0" xfId="69" applyNumberFormat="1" applyFont="1" applyFill="1" applyAlignment="1">
      <alignment vertical="center"/>
    </xf>
    <xf numFmtId="0" fontId="21" fillId="58" borderId="0" xfId="69" applyFont="1" applyFill="1"/>
    <xf numFmtId="0" fontId="579" fillId="58" borderId="0" xfId="69" applyFont="1" applyFill="1" applyAlignment="1">
      <alignment horizontal="center" vertical="center" wrapText="1"/>
    </xf>
    <xf numFmtId="0" fontId="579" fillId="58" borderId="222" xfId="69" applyFont="1" applyFill="1" applyBorder="1" applyAlignment="1">
      <alignment horizontal="center" vertical="center" wrapText="1"/>
    </xf>
    <xf numFmtId="0" fontId="580" fillId="58" borderId="84" xfId="69" applyFont="1" applyFill="1" applyBorder="1"/>
    <xf numFmtId="0" fontId="579" fillId="58" borderId="0" xfId="69" applyFont="1" applyFill="1" applyAlignment="1">
      <alignment vertical="center" wrapText="1"/>
    </xf>
    <xf numFmtId="0" fontId="577" fillId="58" borderId="0" xfId="69" applyFont="1" applyFill="1" applyAlignment="1">
      <alignment horizontal="right" vertical="center"/>
    </xf>
    <xf numFmtId="0" fontId="472" fillId="58" borderId="0" xfId="69" applyFont="1" applyFill="1" applyAlignment="1">
      <alignment horizontal="center" vertical="center"/>
    </xf>
    <xf numFmtId="0" fontId="472" fillId="58" borderId="222" xfId="69" applyFont="1" applyFill="1" applyBorder="1" applyAlignment="1">
      <alignment horizontal="center" vertical="center"/>
    </xf>
    <xf numFmtId="0" fontId="581" fillId="58" borderId="0" xfId="69" applyFont="1" applyFill="1" applyAlignment="1">
      <alignment horizontal="center" vertical="center"/>
    </xf>
    <xf numFmtId="0" fontId="582" fillId="71" borderId="0" xfId="69" applyFont="1" applyFill="1" applyAlignment="1">
      <alignment horizontal="center" vertical="center"/>
    </xf>
    <xf numFmtId="0" fontId="583" fillId="67" borderId="222" xfId="69" applyFont="1" applyFill="1" applyBorder="1" applyAlignment="1">
      <alignment horizontal="center" vertical="center"/>
    </xf>
    <xf numFmtId="0" fontId="584" fillId="58" borderId="0" xfId="69" applyFont="1" applyFill="1" applyAlignment="1">
      <alignment horizontal="center" vertical="center"/>
    </xf>
    <xf numFmtId="0" fontId="582" fillId="58" borderId="0" xfId="69" applyFont="1" applyFill="1" applyAlignment="1">
      <alignment horizontal="center" vertical="center"/>
    </xf>
    <xf numFmtId="0" fontId="583" fillId="58" borderId="222" xfId="69" applyFont="1" applyFill="1" applyBorder="1" applyAlignment="1">
      <alignment horizontal="center" vertical="center"/>
    </xf>
    <xf numFmtId="0" fontId="581" fillId="58" borderId="84" xfId="69" applyFont="1" applyFill="1" applyBorder="1" applyAlignment="1">
      <alignment horizontal="center" vertical="center"/>
    </xf>
    <xf numFmtId="0" fontId="584" fillId="58" borderId="84" xfId="69" applyFont="1" applyFill="1" applyBorder="1" applyAlignment="1">
      <alignment horizontal="center" vertical="center"/>
    </xf>
    <xf numFmtId="0" fontId="5" fillId="58" borderId="84" xfId="69" applyFill="1" applyBorder="1"/>
    <xf numFmtId="0" fontId="26" fillId="58" borderId="0" xfId="69" applyFont="1" applyFill="1"/>
    <xf numFmtId="0" fontId="26" fillId="58" borderId="0" xfId="72" applyFont="1" applyFill="1" applyAlignment="1">
      <alignment horizontal="right" vertical="center"/>
    </xf>
    <xf numFmtId="201" fontId="310" fillId="131" borderId="0" xfId="72" applyNumberFormat="1" applyFont="1" applyFill="1" applyAlignment="1">
      <alignment horizontal="center" vertical="center"/>
    </xf>
    <xf numFmtId="0" fontId="312" fillId="132" borderId="0" xfId="87" applyFont="1" applyFill="1" applyAlignment="1">
      <alignment horizontal="center" vertical="center"/>
    </xf>
    <xf numFmtId="0" fontId="583" fillId="67" borderId="0" xfId="69" applyFont="1" applyFill="1" applyAlignment="1">
      <alignment horizontal="center" vertical="center"/>
    </xf>
    <xf numFmtId="201" fontId="310" fillId="58" borderId="0" xfId="72" applyNumberFormat="1" applyFont="1" applyFill="1" applyAlignment="1">
      <alignment horizontal="center" vertical="center"/>
    </xf>
    <xf numFmtId="0" fontId="583" fillId="58" borderId="0" xfId="69" applyFont="1" applyFill="1" applyAlignment="1">
      <alignment horizontal="center" vertical="center"/>
    </xf>
    <xf numFmtId="0" fontId="556" fillId="59" borderId="0" xfId="87" applyFont="1" applyFill="1" applyAlignment="1">
      <alignment horizontal="center" vertical="center"/>
    </xf>
    <xf numFmtId="0" fontId="312" fillId="126" borderId="0" xfId="87" applyFont="1" applyFill="1" applyAlignment="1">
      <alignment horizontal="center" vertical="center"/>
    </xf>
    <xf numFmtId="0" fontId="585" fillId="58" borderId="0" xfId="69" applyFont="1" applyFill="1" applyAlignment="1">
      <alignment vertical="center"/>
    </xf>
    <xf numFmtId="0" fontId="26" fillId="58" borderId="222" xfId="69" applyFont="1" applyFill="1" applyBorder="1"/>
    <xf numFmtId="0" fontId="289" fillId="58" borderId="0" xfId="69" applyFont="1" applyFill="1" applyAlignment="1">
      <alignment horizontal="right" vertical="center"/>
    </xf>
    <xf numFmtId="0" fontId="289" fillId="150" borderId="0" xfId="69" applyFont="1" applyFill="1" applyAlignment="1">
      <alignment horizontal="left" vertical="center"/>
    </xf>
    <xf numFmtId="0" fontId="5" fillId="58" borderId="292" xfId="69" applyFill="1" applyBorder="1"/>
    <xf numFmtId="0" fontId="5" fillId="58" borderId="238" xfId="69" applyFill="1" applyBorder="1"/>
    <xf numFmtId="0" fontId="5" fillId="58" borderId="239" xfId="69" applyFill="1" applyBorder="1"/>
    <xf numFmtId="0" fontId="586" fillId="67" borderId="231" xfId="69" applyFont="1" applyFill="1" applyBorder="1" applyAlignment="1">
      <alignment horizontal="center" vertical="center"/>
    </xf>
    <xf numFmtId="0" fontId="220" fillId="67" borderId="232" xfId="69" applyFont="1" applyFill="1" applyBorder="1" applyAlignment="1">
      <alignment horizontal="center" vertical="center"/>
    </xf>
    <xf numFmtId="0" fontId="220" fillId="67" borderId="233" xfId="69" applyFont="1" applyFill="1" applyBorder="1" applyAlignment="1">
      <alignment horizontal="center" vertical="center"/>
    </xf>
    <xf numFmtId="0" fontId="587" fillId="65" borderId="84" xfId="69" applyFont="1" applyFill="1" applyBorder="1" applyAlignment="1">
      <alignment horizontal="center" vertical="center"/>
    </xf>
    <xf numFmtId="0" fontId="425" fillId="58" borderId="0" xfId="69" applyFont="1" applyFill="1" applyAlignment="1">
      <alignment horizontal="center" vertical="center"/>
    </xf>
    <xf numFmtId="0" fontId="425" fillId="58" borderId="222" xfId="69" applyFont="1" applyFill="1" applyBorder="1" applyAlignment="1">
      <alignment horizontal="center" vertical="center"/>
    </xf>
    <xf numFmtId="0" fontId="588" fillId="65" borderId="84" xfId="69" applyFont="1" applyFill="1" applyBorder="1" applyAlignment="1">
      <alignment horizontal="center" vertical="center"/>
    </xf>
    <xf numFmtId="0" fontId="493" fillId="50" borderId="0" xfId="69" applyFont="1" applyFill="1" applyAlignment="1">
      <alignment horizontal="left" vertical="center"/>
    </xf>
    <xf numFmtId="0" fontId="493" fillId="50" borderId="222" xfId="69" applyFont="1" applyFill="1" applyBorder="1" applyAlignment="1">
      <alignment horizontal="left" vertical="center"/>
    </xf>
    <xf numFmtId="0" fontId="11" fillId="65" borderId="84" xfId="69" applyFont="1" applyFill="1" applyBorder="1" applyAlignment="1">
      <alignment horizontal="center" vertical="center"/>
    </xf>
    <xf numFmtId="0" fontId="472" fillId="0" borderId="0" xfId="69" applyFont="1" applyAlignment="1">
      <alignment horizontal="center" vertical="center"/>
    </xf>
    <xf numFmtId="0" fontId="472" fillId="0" borderId="222" xfId="69" applyFont="1" applyBorder="1" applyAlignment="1">
      <alignment horizontal="center" vertical="center"/>
    </xf>
    <xf numFmtId="0" fontId="576" fillId="151" borderId="84" xfId="69" applyFont="1" applyFill="1" applyBorder="1" applyAlignment="1">
      <alignment horizontal="center" vertical="center"/>
    </xf>
    <xf numFmtId="0" fontId="589" fillId="45" borderId="0" xfId="69" applyFont="1" applyFill="1" applyAlignment="1">
      <alignment horizontal="left" vertical="top" wrapText="1"/>
    </xf>
    <xf numFmtId="0" fontId="589" fillId="45" borderId="222" xfId="69" applyFont="1" applyFill="1" applyBorder="1" applyAlignment="1">
      <alignment horizontal="left" vertical="top" wrapText="1"/>
    </xf>
    <xf numFmtId="0" fontId="587" fillId="125" borderId="319" xfId="69" applyFont="1" applyFill="1" applyBorder="1" applyAlignment="1">
      <alignment horizontal="center" vertical="center"/>
    </xf>
    <xf numFmtId="0" fontId="590" fillId="125" borderId="224" xfId="69" applyFont="1" applyFill="1" applyBorder="1" applyAlignment="1">
      <alignment horizontal="left" vertical="top" wrapText="1"/>
    </xf>
    <xf numFmtId="0" fontId="590" fillId="125" borderId="320" xfId="69" applyFont="1" applyFill="1" applyBorder="1" applyAlignment="1">
      <alignment horizontal="left" vertical="top" wrapText="1"/>
    </xf>
    <xf numFmtId="0" fontId="587" fillId="125" borderId="84" xfId="69" applyFont="1" applyFill="1" applyBorder="1" applyAlignment="1">
      <alignment horizontal="center" vertical="center"/>
    </xf>
    <xf numFmtId="0" fontId="590" fillId="125" borderId="0" xfId="69" applyFont="1" applyFill="1" applyAlignment="1">
      <alignment horizontal="left" vertical="top" wrapText="1"/>
    </xf>
    <xf numFmtId="0" fontId="590" fillId="125" borderId="222" xfId="69" applyFont="1" applyFill="1" applyBorder="1" applyAlignment="1">
      <alignment horizontal="left" vertical="top" wrapText="1"/>
    </xf>
    <xf numFmtId="0" fontId="587" fillId="125" borderId="242" xfId="69" applyFont="1" applyFill="1" applyBorder="1" applyAlignment="1">
      <alignment horizontal="center" vertical="center"/>
    </xf>
    <xf numFmtId="0" fontId="590" fillId="125" borderId="229" xfId="69" applyFont="1" applyFill="1" applyBorder="1" applyAlignment="1">
      <alignment horizontal="left" vertical="top" wrapText="1"/>
    </xf>
    <xf numFmtId="0" fontId="590" fillId="125" borderId="236" xfId="69" applyFont="1" applyFill="1" applyBorder="1" applyAlignment="1">
      <alignment horizontal="left" vertical="top" wrapText="1"/>
    </xf>
    <xf numFmtId="0" fontId="591" fillId="125" borderId="0" xfId="69" applyFont="1" applyFill="1" applyAlignment="1">
      <alignment horizontal="left" vertical="top" wrapText="1"/>
    </xf>
    <xf numFmtId="0" fontId="591" fillId="125" borderId="222" xfId="69" applyFont="1" applyFill="1" applyBorder="1" applyAlignment="1">
      <alignment horizontal="left" vertical="top" wrapText="1"/>
    </xf>
    <xf numFmtId="0" fontId="587" fillId="125" borderId="292" xfId="69" applyFont="1" applyFill="1" applyBorder="1" applyAlignment="1">
      <alignment horizontal="center" vertical="center"/>
    </xf>
    <xf numFmtId="0" fontId="591" fillId="125" borderId="238" xfId="69" applyFont="1" applyFill="1" applyBorder="1" applyAlignment="1">
      <alignment horizontal="left" vertical="top" wrapText="1"/>
    </xf>
    <xf numFmtId="0" fontId="591" fillId="125" borderId="239" xfId="69" applyFont="1" applyFill="1" applyBorder="1" applyAlignment="1">
      <alignment horizontal="left" vertical="top" wrapText="1"/>
    </xf>
    <xf numFmtId="0" fontId="21" fillId="58" borderId="0" xfId="69" applyFont="1" applyFill="1" applyAlignment="1">
      <alignment vertical="center"/>
    </xf>
    <xf numFmtId="0" fontId="572" fillId="58" borderId="0" xfId="32" applyFont="1" applyFill="1" applyAlignment="1">
      <alignment horizontal="left" vertical="center"/>
    </xf>
    <xf numFmtId="0" fontId="592" fillId="58" borderId="0" xfId="34" applyFont="1" applyFill="1" applyAlignment="1">
      <alignment horizontal="left" vertical="center"/>
    </xf>
    <xf numFmtId="0" fontId="512" fillId="58" borderId="0" xfId="32" applyFont="1" applyFill="1" applyAlignment="1">
      <alignment horizontal="left" vertical="center"/>
    </xf>
    <xf numFmtId="0" fontId="300" fillId="58" borderId="0" xfId="69" applyFont="1" applyFill="1" applyAlignment="1">
      <alignment vertical="center"/>
    </xf>
    <xf numFmtId="0" fontId="220" fillId="58" borderId="0" xfId="69" applyFont="1" applyFill="1" applyAlignment="1">
      <alignment vertical="center"/>
    </xf>
    <xf numFmtId="0" fontId="522" fillId="58" borderId="0" xfId="34" applyFont="1" applyFill="1" applyAlignment="1">
      <alignment horizontal="left" vertical="center"/>
    </xf>
    <xf numFmtId="0" fontId="522" fillId="58" borderId="0" xfId="34" applyFont="1" applyFill="1" applyAlignment="1">
      <alignment horizontal="left" vertical="center"/>
    </xf>
    <xf numFmtId="0" fontId="593" fillId="58" borderId="0" xfId="69" applyFont="1" applyFill="1" applyAlignment="1">
      <alignment vertical="center"/>
    </xf>
    <xf numFmtId="0" fontId="556" fillId="58" borderId="0" xfId="87" applyFont="1" applyFill="1"/>
    <xf numFmtId="0" fontId="5" fillId="58" borderId="0" xfId="69" applyFill="1" applyAlignment="1">
      <alignment horizontal="center" vertical="center" wrapText="1"/>
    </xf>
    <xf numFmtId="0" fontId="5" fillId="58" borderId="0" xfId="69" applyFill="1" applyAlignment="1">
      <alignment horizontal="center" vertical="center"/>
    </xf>
    <xf numFmtId="0" fontId="594" fillId="58" borderId="0" xfId="87" applyFont="1" applyFill="1"/>
    <xf numFmtId="0" fontId="5" fillId="58" borderId="0" xfId="69" applyFill="1" applyAlignment="1">
      <alignment horizontal="centerContinuous" vertical="center"/>
    </xf>
    <xf numFmtId="0" fontId="545" fillId="0" borderId="0" xfId="32" applyFont="1" applyAlignment="1">
      <alignment horizontal="left" vertical="center"/>
    </xf>
    <xf numFmtId="0" fontId="545" fillId="0" borderId="0" xfId="32" applyFont="1"/>
    <xf numFmtId="0" fontId="12" fillId="58" borderId="0" xfId="69" applyFont="1" applyFill="1" applyAlignment="1">
      <alignment horizontal="center" vertical="center" wrapText="1"/>
    </xf>
    <xf numFmtId="0" fontId="545" fillId="58" borderId="0" xfId="32" applyFont="1" applyFill="1" applyBorder="1" applyAlignment="1">
      <alignment horizontal="left" vertical="center"/>
    </xf>
    <xf numFmtId="0" fontId="545" fillId="58" borderId="0" xfId="32" applyFont="1" applyFill="1" applyBorder="1" applyAlignment="1">
      <alignment horizontal="left" vertical="center"/>
    </xf>
    <xf numFmtId="0" fontId="9" fillId="59" borderId="0" xfId="87" applyFont="1" applyFill="1" applyAlignment="1">
      <alignment horizontal="centerContinuous" vertical="center"/>
    </xf>
    <xf numFmtId="0" fontId="1" fillId="59" borderId="0" xfId="87" applyFill="1" applyAlignment="1">
      <alignment horizontal="centerContinuous" vertical="center"/>
    </xf>
    <xf numFmtId="0" fontId="227" fillId="59" borderId="0" xfId="87" applyFont="1" applyFill="1" applyAlignment="1">
      <alignment horizontal="centerContinuous" vertical="center"/>
    </xf>
    <xf numFmtId="0" fontId="44" fillId="59" borderId="0" xfId="87" applyFont="1" applyFill="1" applyAlignment="1">
      <alignment horizontal="left" vertical="center"/>
    </xf>
    <xf numFmtId="0" fontId="287" fillId="59" borderId="0" xfId="87" applyFont="1" applyFill="1" applyAlignment="1">
      <alignment horizontal="left" vertical="center"/>
    </xf>
    <xf numFmtId="49" fontId="26" fillId="59" borderId="0" xfId="87" applyNumberFormat="1" applyFont="1" applyFill="1" applyAlignment="1">
      <alignment horizontal="left" vertical="center"/>
    </xf>
    <xf numFmtId="0" fontId="12" fillId="59" borderId="0" xfId="87" applyFont="1" applyFill="1" applyAlignment="1">
      <alignment horizontal="left" vertical="center"/>
    </xf>
    <xf numFmtId="0" fontId="12" fillId="74" borderId="0" xfId="54" applyFont="1" applyFill="1" applyAlignment="1">
      <alignment vertical="top"/>
    </xf>
    <xf numFmtId="0" fontId="1" fillId="74" borderId="0" xfId="87" applyFill="1"/>
    <xf numFmtId="0" fontId="227" fillId="74" borderId="0" xfId="87" applyFont="1" applyFill="1" applyAlignment="1">
      <alignment horizontal="left" vertical="center"/>
    </xf>
    <xf numFmtId="0" fontId="1" fillId="74" borderId="321" xfId="87" applyFill="1" applyBorder="1"/>
    <xf numFmtId="0" fontId="12" fillId="74" borderId="0" xfId="54" applyFont="1" applyFill="1" applyAlignment="1">
      <alignment horizontal="right" vertical="top"/>
    </xf>
    <xf numFmtId="0" fontId="27" fillId="46" borderId="0" xfId="90" applyFont="1" applyFill="1" applyAlignment="1">
      <alignment horizontal="right" vertical="center"/>
    </xf>
    <xf numFmtId="0" fontId="595" fillId="46" borderId="0" xfId="90" applyFont="1" applyFill="1" applyAlignment="1">
      <alignment horizontal="left" vertical="center" wrapText="1"/>
    </xf>
    <xf numFmtId="49" fontId="26" fillId="58" borderId="303" xfId="87" applyNumberFormat="1" applyFont="1" applyFill="1" applyBorder="1" applyAlignment="1">
      <alignment horizontal="left" vertical="center"/>
    </xf>
    <xf numFmtId="0" fontId="1" fillId="74" borderId="322" xfId="87" applyFill="1" applyBorder="1"/>
    <xf numFmtId="0" fontId="50" fillId="48" borderId="0" xfId="54" applyFont="1" applyFill="1" applyAlignment="1">
      <alignment vertical="center" wrapText="1"/>
    </xf>
    <xf numFmtId="0" fontId="149" fillId="54" borderId="0" xfId="87" applyFont="1" applyFill="1" applyAlignment="1">
      <alignment horizontal="left" vertical="center"/>
    </xf>
    <xf numFmtId="0" fontId="50" fillId="48" borderId="0" xfId="54" applyFont="1" applyFill="1" applyAlignment="1">
      <alignment vertical="center"/>
    </xf>
    <xf numFmtId="0" fontId="44" fillId="74" borderId="0" xfId="54" applyFont="1" applyFill="1" applyAlignment="1">
      <alignment horizontal="right" vertical="top"/>
    </xf>
    <xf numFmtId="0" fontId="44" fillId="74" borderId="0" xfId="54" applyFont="1" applyFill="1" applyAlignment="1">
      <alignment vertical="top"/>
    </xf>
    <xf numFmtId="0" fontId="556" fillId="0" borderId="0" xfId="87" applyFont="1"/>
    <xf numFmtId="0" fontId="248" fillId="58" borderId="0" xfId="32" applyFill="1"/>
    <xf numFmtId="0" fontId="313" fillId="58" borderId="0" xfId="87" applyFont="1" applyFill="1" applyAlignment="1">
      <alignment horizontal="left" vertical="center"/>
    </xf>
    <xf numFmtId="0" fontId="313" fillId="0" borderId="0" xfId="87" applyFont="1" applyAlignment="1">
      <alignment horizontal="center" vertical="center"/>
    </xf>
    <xf numFmtId="0" fontId="248" fillId="58" borderId="0" xfId="32" applyFill="1" applyAlignment="1">
      <alignment horizontal="left" vertical="center"/>
    </xf>
    <xf numFmtId="14" fontId="1" fillId="58" borderId="0" xfId="87" applyNumberFormat="1" applyFill="1" applyAlignment="1">
      <alignment horizontal="center" vertical="center"/>
    </xf>
    <xf numFmtId="0" fontId="1" fillId="58" borderId="0" xfId="87" applyFill="1" applyAlignment="1">
      <alignment horizontal="right" vertical="center"/>
    </xf>
    <xf numFmtId="0" fontId="1" fillId="58" borderId="0" xfId="87" applyFill="1" applyAlignment="1">
      <alignment horizontal="left" vertical="center"/>
    </xf>
    <xf numFmtId="0" fontId="556" fillId="58" borderId="0" xfId="87" applyFont="1" applyFill="1" applyAlignment="1">
      <alignment vertical="center"/>
    </xf>
    <xf numFmtId="1" fontId="508" fillId="152" borderId="0" xfId="69" applyNumberFormat="1" applyFont="1" applyFill="1" applyAlignment="1" applyProtection="1">
      <alignment horizontal="center" vertical="center"/>
      <protection locked="0"/>
    </xf>
    <xf numFmtId="2" fontId="425" fillId="153" borderId="0" xfId="69" applyNumberFormat="1" applyFont="1" applyFill="1" applyAlignment="1" applyProtection="1">
      <alignment horizontal="center" vertical="center"/>
      <protection locked="0"/>
    </xf>
    <xf numFmtId="0" fontId="52" fillId="0" borderId="0" xfId="72" applyFont="1" applyAlignment="1" applyProtection="1">
      <alignment vertical="center"/>
      <protection locked="0"/>
    </xf>
    <xf numFmtId="0" fontId="52" fillId="0" borderId="0" xfId="72" applyFont="1" applyAlignment="1">
      <alignment vertical="center"/>
    </xf>
    <xf numFmtId="0" fontId="377" fillId="78" borderId="0" xfId="69" applyFont="1" applyFill="1"/>
    <xf numFmtId="0" fontId="521" fillId="80" borderId="0" xfId="87" applyFont="1" applyFill="1" applyAlignment="1">
      <alignment horizontal="center" vertical="center"/>
    </xf>
    <xf numFmtId="0" fontId="289" fillId="78" borderId="0" xfId="72" applyFont="1" applyFill="1" applyAlignment="1">
      <alignment horizontal="center" vertical="center" wrapText="1"/>
    </xf>
    <xf numFmtId="0" fontId="596" fillId="58" borderId="0" xfId="89" applyFont="1" applyFill="1" applyAlignment="1">
      <alignment horizontal="center" vertical="center"/>
    </xf>
    <xf numFmtId="0" fontId="597" fillId="65" borderId="0" xfId="69" applyFont="1" applyFill="1" applyAlignment="1">
      <alignment vertical="center"/>
    </xf>
    <xf numFmtId="0" fontId="596" fillId="65" borderId="0" xfId="89" applyFont="1" applyFill="1" applyAlignment="1">
      <alignment vertical="center"/>
    </xf>
    <xf numFmtId="0" fontId="453" fillId="58" borderId="0" xfId="89" applyFont="1" applyFill="1" applyAlignment="1">
      <alignment horizontal="center" vertical="center" wrapText="1"/>
    </xf>
    <xf numFmtId="0" fontId="596" fillId="58" borderId="0" xfId="89" applyFont="1" applyFill="1" applyAlignment="1">
      <alignment horizontal="center" vertical="center" wrapText="1"/>
    </xf>
    <xf numFmtId="0" fontId="120" fillId="58" borderId="0" xfId="72" applyFont="1" applyFill="1" applyAlignment="1">
      <alignment vertical="center"/>
    </xf>
    <xf numFmtId="0" fontId="521" fillId="58" borderId="0" xfId="87" applyFont="1" applyFill="1" applyAlignment="1">
      <alignment horizontal="center" vertical="center"/>
    </xf>
    <xf numFmtId="0" fontId="120" fillId="65" borderId="0" xfId="72" applyFont="1" applyFill="1" applyAlignment="1">
      <alignment vertical="center"/>
    </xf>
    <xf numFmtId="0" fontId="289" fillId="78" borderId="0" xfId="72" applyFont="1" applyFill="1" applyAlignment="1">
      <alignment horizontal="center" vertical="center"/>
    </xf>
    <xf numFmtId="0" fontId="289" fillId="78" borderId="0" xfId="72" applyFont="1" applyFill="1" applyAlignment="1">
      <alignment vertical="center" wrapText="1"/>
    </xf>
    <xf numFmtId="0" fontId="598" fillId="78" borderId="0" xfId="89" applyFont="1" applyFill="1" applyAlignment="1">
      <alignment vertical="center"/>
    </xf>
    <xf numFmtId="0" fontId="120" fillId="78" borderId="0" xfId="72" applyFont="1" applyFill="1" applyAlignment="1">
      <alignment vertical="center"/>
    </xf>
    <xf numFmtId="0" fontId="312" fillId="58" borderId="0" xfId="72" applyFont="1" applyFill="1" applyAlignment="1">
      <alignment horizontal="center" vertical="center" wrapText="1"/>
    </xf>
    <xf numFmtId="0" fontId="596" fillId="58" borderId="0" xfId="89" applyFont="1" applyFill="1" applyAlignment="1">
      <alignment vertical="center"/>
    </xf>
    <xf numFmtId="0" fontId="599" fillId="58" borderId="0" xfId="87" applyFont="1" applyFill="1" applyAlignment="1">
      <alignment horizontal="center" vertical="center" wrapText="1"/>
    </xf>
    <xf numFmtId="0" fontId="600" fillId="58" borderId="0" xfId="87" applyFont="1" applyFill="1" applyAlignment="1">
      <alignment vertical="center" wrapText="1"/>
    </xf>
    <xf numFmtId="0" fontId="545" fillId="58" borderId="0" xfId="32" applyFont="1" applyFill="1" applyAlignment="1">
      <alignment horizontal="center" vertical="center"/>
    </xf>
    <xf numFmtId="0" fontId="545" fillId="58" borderId="0" xfId="32" applyFont="1" applyFill="1" applyAlignment="1">
      <alignment horizontal="center" vertical="center" wrapText="1"/>
    </xf>
    <xf numFmtId="0" fontId="545" fillId="58" borderId="0" xfId="32" applyFont="1" applyFill="1" applyBorder="1" applyAlignment="1">
      <alignment horizontal="center" vertical="center" wrapText="1"/>
    </xf>
    <xf numFmtId="0" fontId="265" fillId="58" borderId="0" xfId="32" applyFont="1" applyFill="1" applyBorder="1" applyAlignment="1">
      <alignment horizontal="center" vertical="center" wrapText="1"/>
    </xf>
    <xf numFmtId="0" fontId="521" fillId="78" borderId="0" xfId="87" applyFont="1" applyFill="1" applyAlignment="1">
      <alignment horizontal="center" vertical="center"/>
    </xf>
    <xf numFmtId="0" fontId="472" fillId="78" borderId="0" xfId="87" applyFont="1" applyFill="1" applyAlignment="1">
      <alignment horizontal="center" vertical="center"/>
    </xf>
    <xf numFmtId="0" fontId="545" fillId="58" borderId="0" xfId="32" applyFont="1" applyFill="1" applyAlignment="1">
      <alignment vertical="center"/>
    </xf>
    <xf numFmtId="0" fontId="262" fillId="58" borderId="0" xfId="87" applyFont="1" applyFill="1" applyAlignment="1">
      <alignment vertical="center"/>
    </xf>
    <xf numFmtId="0" fontId="262" fillId="58" borderId="0" xfId="87" applyFont="1" applyFill="1"/>
    <xf numFmtId="0" fontId="601" fillId="0" borderId="0" xfId="32" applyFont="1" applyAlignment="1">
      <alignment vertical="center"/>
    </xf>
    <xf numFmtId="0" fontId="282" fillId="75" borderId="223" xfId="69" applyFont="1" applyFill="1" applyBorder="1" applyAlignment="1">
      <alignment horizontal="center" vertical="center"/>
    </xf>
    <xf numFmtId="0" fontId="312" fillId="75" borderId="231" xfId="72" applyFont="1" applyFill="1" applyBorder="1" applyAlignment="1">
      <alignment horizontal="center" vertical="center" wrapText="1"/>
    </xf>
    <xf numFmtId="0" fontId="312" fillId="75" borderId="232" xfId="72" applyFont="1" applyFill="1" applyBorder="1" applyAlignment="1">
      <alignment horizontal="center" vertical="center" wrapText="1"/>
    </xf>
    <xf numFmtId="0" fontId="312" fillId="75" borderId="233" xfId="72" applyFont="1" applyFill="1" applyBorder="1" applyAlignment="1">
      <alignment horizontal="center" vertical="center" wrapText="1"/>
    </xf>
    <xf numFmtId="0" fontId="315" fillId="75" borderId="231" xfId="69" applyFont="1" applyFill="1" applyBorder="1" applyAlignment="1">
      <alignment horizontal="center"/>
    </xf>
    <xf numFmtId="0" fontId="315" fillId="75" borderId="232" xfId="69" applyFont="1" applyFill="1" applyBorder="1" applyAlignment="1">
      <alignment horizontal="center"/>
    </xf>
    <xf numFmtId="0" fontId="315" fillId="75" borderId="233" xfId="69" applyFont="1" applyFill="1" applyBorder="1" applyAlignment="1">
      <alignment horizontal="center"/>
    </xf>
    <xf numFmtId="0" fontId="54" fillId="71" borderId="222" xfId="69" applyFont="1" applyFill="1" applyBorder="1" applyAlignment="1">
      <alignment horizontal="center" vertical="center" textRotation="90"/>
    </xf>
    <xf numFmtId="0" fontId="312" fillId="75" borderId="84" xfId="72" applyFont="1" applyFill="1" applyBorder="1" applyAlignment="1">
      <alignment horizontal="center" vertical="center" wrapText="1"/>
    </xf>
    <xf numFmtId="0" fontId="312" fillId="75" borderId="0" xfId="72" applyFont="1" applyFill="1" applyAlignment="1">
      <alignment horizontal="center" vertical="center" wrapText="1"/>
    </xf>
    <xf numFmtId="0" fontId="312" fillId="75" borderId="222" xfId="72" applyFont="1" applyFill="1" applyBorder="1" applyAlignment="1">
      <alignment horizontal="center" vertical="center" wrapText="1"/>
    </xf>
    <xf numFmtId="0" fontId="602" fillId="58" borderId="84" xfId="87" applyFont="1" applyFill="1" applyBorder="1"/>
    <xf numFmtId="0" fontId="602" fillId="58" borderId="0" xfId="87" applyFont="1" applyFill="1"/>
    <xf numFmtId="0" fontId="5" fillId="58" borderId="222" xfId="69" applyFill="1" applyBorder="1"/>
    <xf numFmtId="0" fontId="559" fillId="58" borderId="84" xfId="72" applyFont="1" applyFill="1" applyBorder="1" applyAlignment="1">
      <alignment horizontal="center" vertical="center" wrapText="1"/>
    </xf>
    <xf numFmtId="0" fontId="559" fillId="58" borderId="0" xfId="72" applyFont="1" applyFill="1" applyAlignment="1">
      <alignment horizontal="center" vertical="center" wrapText="1"/>
    </xf>
    <xf numFmtId="0" fontId="559" fillId="58" borderId="222" xfId="72" applyFont="1" applyFill="1" applyBorder="1" applyAlignment="1">
      <alignment horizontal="center" vertical="center" wrapText="1"/>
    </xf>
    <xf numFmtId="0" fontId="440" fillId="58" borderId="84" xfId="72" applyFont="1" applyFill="1" applyBorder="1" applyAlignment="1">
      <alignment horizontal="center" vertical="center"/>
    </xf>
    <xf numFmtId="0" fontId="262" fillId="58" borderId="0" xfId="69" applyFont="1" applyFill="1" applyAlignment="1">
      <alignment vertical="center"/>
    </xf>
    <xf numFmtId="0" fontId="603" fillId="58" borderId="84" xfId="72" applyFont="1" applyFill="1" applyBorder="1" applyAlignment="1">
      <alignment horizontal="center" vertical="center"/>
    </xf>
    <xf numFmtId="0" fontId="604" fillId="58" borderId="84" xfId="69" applyFont="1" applyFill="1" applyBorder="1" applyAlignment="1">
      <alignment horizontal="center" vertical="center"/>
    </xf>
    <xf numFmtId="0" fontId="5" fillId="58" borderId="182" xfId="69" applyFill="1" applyBorder="1"/>
    <xf numFmtId="0" fontId="5" fillId="0" borderId="175" xfId="69" applyBorder="1"/>
    <xf numFmtId="0" fontId="5" fillId="58" borderId="175" xfId="69" applyFill="1" applyBorder="1"/>
    <xf numFmtId="0" fontId="5" fillId="58" borderId="176" xfId="69" applyFill="1" applyBorder="1"/>
    <xf numFmtId="0" fontId="289" fillId="58" borderId="84" xfId="69" applyFont="1" applyFill="1" applyBorder="1" applyAlignment="1">
      <alignment horizontal="center" vertical="center" wrapText="1"/>
    </xf>
    <xf numFmtId="0" fontId="289" fillId="58" borderId="0" xfId="69" applyFont="1" applyFill="1" applyAlignment="1">
      <alignment horizontal="center" vertical="center" wrapText="1"/>
    </xf>
    <xf numFmtId="0" fontId="289" fillId="58" borderId="222" xfId="69" applyFont="1" applyFill="1" applyBorder="1" applyAlignment="1">
      <alignment horizontal="center" vertical="center" wrapText="1"/>
    </xf>
    <xf numFmtId="0" fontId="262" fillId="58" borderId="84" xfId="69" applyFont="1" applyFill="1" applyBorder="1" applyAlignment="1">
      <alignment vertical="center" wrapText="1"/>
    </xf>
    <xf numFmtId="0" fontId="262" fillId="58" borderId="0" xfId="69" applyFont="1" applyFill="1" applyAlignment="1">
      <alignment vertical="center" wrapText="1"/>
    </xf>
    <xf numFmtId="0" fontId="262" fillId="58" borderId="222" xfId="69" applyFont="1" applyFill="1" applyBorder="1" applyAlignment="1">
      <alignment vertical="center" wrapText="1"/>
    </xf>
    <xf numFmtId="208" fontId="317" fillId="78" borderId="0" xfId="69" applyNumberFormat="1" applyFont="1" applyFill="1" applyAlignment="1">
      <alignment horizontal="center" vertical="center"/>
    </xf>
    <xf numFmtId="208" fontId="317" fillId="65" borderId="0" xfId="69" applyNumberFormat="1" applyFont="1" applyFill="1" applyAlignment="1">
      <alignment horizontal="center" vertical="center"/>
    </xf>
    <xf numFmtId="200" fontId="317" fillId="78" borderId="0" xfId="69" applyNumberFormat="1" applyFont="1" applyFill="1" applyAlignment="1">
      <alignment vertical="center"/>
    </xf>
    <xf numFmtId="200" fontId="317" fillId="65" borderId="222" xfId="69" applyNumberFormat="1" applyFont="1" applyFill="1" applyBorder="1" applyAlignment="1">
      <alignment vertical="center"/>
    </xf>
    <xf numFmtId="0" fontId="521" fillId="75" borderId="231" xfId="69" applyFont="1" applyFill="1" applyBorder="1" applyAlignment="1" applyProtection="1">
      <alignment horizontal="center" vertical="center"/>
      <protection hidden="1"/>
    </xf>
    <xf numFmtId="0" fontId="521" fillId="75" borderId="232" xfId="69" applyFont="1" applyFill="1" applyBorder="1" applyAlignment="1" applyProtection="1">
      <alignment horizontal="center" vertical="center"/>
      <protection hidden="1"/>
    </xf>
    <xf numFmtId="0" fontId="521" fillId="75" borderId="233" xfId="69" applyFont="1" applyFill="1" applyBorder="1" applyAlignment="1" applyProtection="1">
      <alignment horizontal="center" vertical="center"/>
      <protection hidden="1"/>
    </xf>
    <xf numFmtId="0" fontId="289" fillId="65" borderId="84" xfId="72" applyFont="1" applyFill="1" applyBorder="1" applyAlignment="1">
      <alignment horizontal="center" vertical="center" wrapText="1"/>
    </xf>
    <xf numFmtId="183" fontId="485" fillId="62" borderId="0" xfId="72" applyNumberFormat="1" applyFont="1" applyFill="1" applyAlignment="1">
      <alignment horizontal="center" vertical="center"/>
    </xf>
    <xf numFmtId="168" fontId="289" fillId="65" borderId="0" xfId="72" applyNumberFormat="1" applyFont="1" applyFill="1" applyAlignment="1">
      <alignment horizontal="right" vertical="center"/>
    </xf>
    <xf numFmtId="3" fontId="472" fillId="65" borderId="0" xfId="72" applyNumberFormat="1" applyFont="1" applyFill="1" applyAlignment="1">
      <alignment horizontal="center" vertical="center"/>
    </xf>
    <xf numFmtId="0" fontId="289" fillId="65" borderId="222" xfId="72" applyFont="1" applyFill="1" applyBorder="1" applyAlignment="1">
      <alignment horizontal="center" vertical="center"/>
    </xf>
    <xf numFmtId="0" fontId="316" fillId="58" borderId="319" xfId="69" applyFont="1" applyFill="1" applyBorder="1" applyAlignment="1">
      <alignment vertical="center"/>
    </xf>
    <xf numFmtId="0" fontId="5" fillId="0" borderId="224" xfId="69" applyBorder="1"/>
    <xf numFmtId="0" fontId="317" fillId="58" borderId="224" xfId="69" applyFont="1" applyFill="1" applyBorder="1" applyAlignment="1">
      <alignment vertical="center"/>
    </xf>
    <xf numFmtId="0" fontId="428" fillId="58" borderId="224" xfId="69" applyFont="1" applyFill="1" applyBorder="1" applyAlignment="1">
      <alignment horizontal="center" vertical="center"/>
    </xf>
    <xf numFmtId="0" fontId="428" fillId="58" borderId="320" xfId="69" applyFont="1" applyFill="1" applyBorder="1" applyAlignment="1">
      <alignment horizontal="center" vertical="center"/>
    </xf>
    <xf numFmtId="0" fontId="316" fillId="58" borderId="242" xfId="69" applyFont="1" applyFill="1" applyBorder="1" applyAlignment="1">
      <alignment vertical="center"/>
    </xf>
    <xf numFmtId="0" fontId="5" fillId="0" borderId="229" xfId="69" applyBorder="1"/>
    <xf numFmtId="2" fontId="428" fillId="58" borderId="229" xfId="69" applyNumberFormat="1" applyFont="1" applyFill="1" applyBorder="1" applyAlignment="1">
      <alignment horizontal="center" vertical="center"/>
    </xf>
    <xf numFmtId="2" fontId="428" fillId="58" borderId="236" xfId="69" applyNumberFormat="1" applyFont="1" applyFill="1" applyBorder="1" applyAlignment="1">
      <alignment horizontal="center" vertical="center"/>
    </xf>
    <xf numFmtId="0" fontId="289" fillId="65" borderId="0" xfId="72" applyFont="1" applyFill="1" applyAlignment="1">
      <alignment horizontal="right" vertical="center"/>
    </xf>
    <xf numFmtId="3" fontId="485" fillId="62" borderId="0" xfId="72" applyNumberFormat="1" applyFont="1" applyFill="1" applyAlignment="1">
      <alignment horizontal="center" vertical="center"/>
    </xf>
    <xf numFmtId="183" fontId="472" fillId="65" borderId="0" xfId="72" applyNumberFormat="1" applyFont="1" applyFill="1" applyAlignment="1">
      <alignment horizontal="center" vertical="center"/>
    </xf>
    <xf numFmtId="0" fontId="5" fillId="0" borderId="319" xfId="69" applyBorder="1"/>
    <xf numFmtId="0" fontId="316" fillId="58" borderId="0" xfId="72" applyFont="1" applyFill="1" applyAlignment="1">
      <alignment horizontal="center" vertical="center" wrapText="1"/>
    </xf>
    <xf numFmtId="0" fontId="316" fillId="58" borderId="0" xfId="72" applyFont="1" applyFill="1" applyAlignment="1">
      <alignment horizontal="center" vertical="center"/>
    </xf>
    <xf numFmtId="0" fontId="1" fillId="0" borderId="222" xfId="87" applyBorder="1"/>
    <xf numFmtId="0" fontId="258" fillId="62" borderId="84" xfId="69" applyFont="1" applyFill="1" applyBorder="1" applyAlignment="1">
      <alignment horizontal="center" vertical="center"/>
    </xf>
    <xf numFmtId="209" fontId="258" fillId="62" borderId="0" xfId="69" applyNumberFormat="1" applyFont="1" applyFill="1" applyAlignment="1">
      <alignment horizontal="center" vertical="center"/>
    </xf>
    <xf numFmtId="0" fontId="261" fillId="65" borderId="0" xfId="69" applyFont="1" applyFill="1" applyAlignment="1">
      <alignment horizontal="center" vertical="center"/>
    </xf>
    <xf numFmtId="2" fontId="262" fillId="65" borderId="0" xfId="69" applyNumberFormat="1" applyFont="1" applyFill="1" applyAlignment="1">
      <alignment horizontal="center" vertical="center"/>
    </xf>
    <xf numFmtId="0" fontId="1" fillId="58" borderId="222" xfId="87" applyFill="1" applyBorder="1"/>
    <xf numFmtId="3" fontId="605" fillId="78" borderId="84" xfId="72" applyNumberFormat="1" applyFont="1" applyFill="1" applyBorder="1" applyAlignment="1">
      <alignment horizontal="center" vertical="center"/>
    </xf>
    <xf numFmtId="0" fontId="1" fillId="65" borderId="0" xfId="87" applyFill="1"/>
    <xf numFmtId="0" fontId="1" fillId="65" borderId="222" xfId="87" applyFill="1" applyBorder="1"/>
    <xf numFmtId="3" fontId="606" fillId="62" borderId="323" xfId="72" applyNumberFormat="1" applyFont="1" applyFill="1" applyBorder="1" applyAlignment="1">
      <alignment horizontal="center" vertical="center"/>
    </xf>
    <xf numFmtId="3" fontId="606" fillId="62" borderId="324" xfId="72" applyNumberFormat="1" applyFont="1" applyFill="1" applyBorder="1" applyAlignment="1">
      <alignment horizontal="center" vertical="center"/>
    </xf>
    <xf numFmtId="3" fontId="606" fillId="62" borderId="325" xfId="72" applyNumberFormat="1" applyFont="1" applyFill="1" applyBorder="1" applyAlignment="1">
      <alignment horizontal="center" vertical="center"/>
    </xf>
    <xf numFmtId="0" fontId="16" fillId="58" borderId="84" xfId="69" applyFont="1" applyFill="1" applyBorder="1"/>
    <xf numFmtId="209" fontId="258" fillId="58" borderId="0" xfId="69" applyNumberFormat="1" applyFont="1" applyFill="1" applyAlignment="1">
      <alignment horizontal="center" vertical="center"/>
    </xf>
    <xf numFmtId="0" fontId="261" fillId="58" borderId="0" xfId="69" applyFont="1" applyFill="1" applyAlignment="1">
      <alignment horizontal="center" vertical="center"/>
    </xf>
    <xf numFmtId="2" fontId="262" fillId="58" borderId="0" xfId="69" applyNumberFormat="1" applyFont="1" applyFill="1" applyAlignment="1">
      <alignment horizontal="center" vertical="center"/>
    </xf>
    <xf numFmtId="0" fontId="3" fillId="58" borderId="84" xfId="87" applyFont="1" applyFill="1" applyBorder="1" applyAlignment="1">
      <alignment horizontal="center" vertical="center" wrapText="1"/>
    </xf>
    <xf numFmtId="0" fontId="3" fillId="58" borderId="0" xfId="87" applyFont="1" applyFill="1" applyAlignment="1">
      <alignment horizontal="center" vertical="center" wrapText="1"/>
    </xf>
    <xf numFmtId="0" fontId="3" fillId="58" borderId="222" xfId="87" applyFont="1" applyFill="1" applyBorder="1" applyAlignment="1">
      <alignment horizontal="center" vertical="center" wrapText="1"/>
    </xf>
    <xf numFmtId="0" fontId="3" fillId="58" borderId="292" xfId="87" applyFont="1" applyFill="1" applyBorder="1" applyAlignment="1">
      <alignment horizontal="center" vertical="center" wrapText="1"/>
    </xf>
    <xf numFmtId="0" fontId="3" fillId="58" borderId="238" xfId="87" applyFont="1" applyFill="1" applyBorder="1" applyAlignment="1">
      <alignment horizontal="center" vertical="center" wrapText="1"/>
    </xf>
    <xf numFmtId="0" fontId="3" fillId="58" borderId="239" xfId="87" applyFont="1" applyFill="1" applyBorder="1" applyAlignment="1">
      <alignment horizontal="center" vertical="center" wrapText="1"/>
    </xf>
    <xf numFmtId="0" fontId="258" fillId="62" borderId="323" xfId="69" applyFont="1" applyFill="1" applyBorder="1" applyAlignment="1">
      <alignment horizontal="center" vertical="center"/>
    </xf>
    <xf numFmtId="209" fontId="258" fillId="62" borderId="324" xfId="69" applyNumberFormat="1" applyFont="1" applyFill="1" applyBorder="1" applyAlignment="1">
      <alignment horizontal="center" vertical="center"/>
    </xf>
    <xf numFmtId="0" fontId="261" fillId="65" borderId="324" xfId="69" applyFont="1" applyFill="1" applyBorder="1" applyAlignment="1">
      <alignment horizontal="center" vertical="center"/>
    </xf>
    <xf numFmtId="2" fontId="262" fillId="65" borderId="324" xfId="69" applyNumberFormat="1" applyFont="1" applyFill="1" applyBorder="1" applyAlignment="1">
      <alignment horizontal="center" vertical="center"/>
    </xf>
    <xf numFmtId="0" fontId="607" fillId="58" borderId="182" xfId="69" applyFont="1" applyFill="1" applyBorder="1" applyAlignment="1">
      <alignment horizontal="center" vertical="center" wrapText="1"/>
    </xf>
    <xf numFmtId="0" fontId="607" fillId="58" borderId="175" xfId="69" applyFont="1" applyFill="1" applyBorder="1" applyAlignment="1">
      <alignment horizontal="center" vertical="center" wrapText="1"/>
    </xf>
    <xf numFmtId="0" fontId="607" fillId="58" borderId="176" xfId="69" applyFont="1" applyFill="1" applyBorder="1" applyAlignment="1">
      <alignment horizontal="center" vertical="center" wrapText="1"/>
    </xf>
    <xf numFmtId="0" fontId="521" fillId="75" borderId="231" xfId="72" applyFont="1" applyFill="1" applyBorder="1" applyAlignment="1">
      <alignment horizontal="center" vertical="center"/>
    </xf>
    <xf numFmtId="0" fontId="521" fillId="75" borderId="232" xfId="72" applyFont="1" applyFill="1" applyBorder="1" applyAlignment="1">
      <alignment horizontal="center" vertical="center"/>
    </xf>
    <xf numFmtId="0" fontId="521" fillId="75" borderId="233" xfId="72" applyFont="1" applyFill="1" applyBorder="1" applyAlignment="1">
      <alignment horizontal="center" vertical="center"/>
    </xf>
    <xf numFmtId="0" fontId="607" fillId="58" borderId="84" xfId="69" applyFont="1" applyFill="1" applyBorder="1" applyAlignment="1">
      <alignment horizontal="left" vertical="center"/>
    </xf>
    <xf numFmtId="0" fontId="608" fillId="58" borderId="0" xfId="87" applyFont="1" applyFill="1" applyAlignment="1">
      <alignment wrapText="1"/>
    </xf>
    <xf numFmtId="0" fontId="609" fillId="58" borderId="0" xfId="89" applyFont="1" applyFill="1" applyBorder="1" applyAlignment="1">
      <alignment horizontal="center" vertical="center" wrapText="1"/>
    </xf>
    <xf numFmtId="0" fontId="609" fillId="58" borderId="222" xfId="89" applyFont="1" applyFill="1" applyBorder="1" applyAlignment="1">
      <alignment horizontal="center" vertical="center" wrapText="1"/>
    </xf>
    <xf numFmtId="0" fontId="521" fillId="75" borderId="84" xfId="72" applyFont="1" applyFill="1" applyBorder="1" applyAlignment="1">
      <alignment horizontal="center" vertical="center"/>
    </xf>
    <xf numFmtId="0" fontId="521" fillId="75" borderId="0" xfId="72" applyFont="1" applyFill="1" applyAlignment="1">
      <alignment horizontal="center" vertical="center"/>
    </xf>
    <xf numFmtId="0" fontId="521" fillId="75" borderId="222" xfId="72" applyFont="1" applyFill="1" applyBorder="1" applyAlignment="1">
      <alignment horizontal="center" vertical="center"/>
    </xf>
    <xf numFmtId="0" fontId="575" fillId="58" borderId="84" xfId="87" applyFont="1" applyFill="1" applyBorder="1" applyAlignment="1">
      <alignment horizontal="center" vertical="center" wrapText="1"/>
    </xf>
    <xf numFmtId="0" fontId="575" fillId="58" borderId="0" xfId="87" applyFont="1" applyFill="1" applyAlignment="1">
      <alignment horizontal="center" vertical="center" wrapText="1"/>
    </xf>
    <xf numFmtId="0" fontId="575" fillId="58" borderId="222" xfId="87" applyFont="1" applyFill="1" applyBorder="1" applyAlignment="1">
      <alignment horizontal="center" vertical="center" wrapText="1"/>
    </xf>
    <xf numFmtId="0" fontId="289" fillId="58" borderId="84" xfId="72" applyFont="1" applyFill="1" applyBorder="1" applyAlignment="1">
      <alignment horizontal="center" vertical="center"/>
    </xf>
    <xf numFmtId="0" fontId="289" fillId="58" borderId="0" xfId="72" applyFont="1" applyFill="1" applyAlignment="1">
      <alignment horizontal="center" vertical="center"/>
    </xf>
    <xf numFmtId="0" fontId="289" fillId="58" borderId="222" xfId="72" applyFont="1" applyFill="1" applyBorder="1" applyAlignment="1">
      <alignment horizontal="center" vertical="center"/>
    </xf>
    <xf numFmtId="0" fontId="575" fillId="58" borderId="292" xfId="87" applyFont="1" applyFill="1" applyBorder="1" applyAlignment="1">
      <alignment horizontal="center" vertical="center" wrapText="1"/>
    </xf>
    <xf numFmtId="0" fontId="575" fillId="58" borderId="238" xfId="87" applyFont="1" applyFill="1" applyBorder="1" applyAlignment="1">
      <alignment horizontal="center" vertical="center" wrapText="1"/>
    </xf>
    <xf numFmtId="0" fontId="575" fillId="58" borderId="239" xfId="87" applyFont="1" applyFill="1" applyBorder="1" applyAlignment="1">
      <alignment horizontal="center" vertical="center" wrapText="1"/>
    </xf>
    <xf numFmtId="0" fontId="261" fillId="58" borderId="84" xfId="72" applyFont="1" applyFill="1" applyBorder="1" applyAlignment="1">
      <alignment horizontal="center" vertical="center" wrapText="1"/>
    </xf>
    <xf numFmtId="0" fontId="261" fillId="58" borderId="0" xfId="72" applyFont="1" applyFill="1" applyAlignment="1">
      <alignment horizontal="center" vertical="center" wrapText="1"/>
    </xf>
    <xf numFmtId="0" fontId="306" fillId="58" borderId="0" xfId="69" applyFont="1" applyFill="1" applyAlignment="1">
      <alignment horizontal="center" vertical="center" wrapText="1"/>
    </xf>
    <xf numFmtId="0" fontId="262" fillId="58" borderId="0" xfId="69" applyFont="1" applyFill="1" applyAlignment="1">
      <alignment horizontal="center" vertical="center" wrapText="1"/>
    </xf>
    <xf numFmtId="0" fontId="261" fillId="58" borderId="222" xfId="72" applyFont="1" applyFill="1" applyBorder="1" applyAlignment="1">
      <alignment horizontal="center" vertical="center" wrapText="1"/>
    </xf>
    <xf numFmtId="0" fontId="610" fillId="58" borderId="231" xfId="69" applyFont="1" applyFill="1" applyBorder="1" applyAlignment="1">
      <alignment horizontal="center" vertical="center"/>
    </xf>
    <xf numFmtId="0" fontId="610" fillId="58" borderId="232" xfId="69" applyFont="1" applyFill="1" applyBorder="1" applyAlignment="1">
      <alignment horizontal="center" vertical="center"/>
    </xf>
    <xf numFmtId="0" fontId="610" fillId="58" borderId="233" xfId="69" applyFont="1" applyFill="1" applyBorder="1" applyAlignment="1">
      <alignment horizontal="center" vertical="center"/>
    </xf>
    <xf numFmtId="0" fontId="428" fillId="71" borderId="222" xfId="69" applyFont="1" applyFill="1" applyBorder="1" applyAlignment="1">
      <alignment horizontal="center" vertical="center" textRotation="90"/>
    </xf>
    <xf numFmtId="0" fontId="263" fillId="58" borderId="84" xfId="89" applyFont="1" applyFill="1" applyBorder="1" applyAlignment="1">
      <alignment horizontal="center" vertical="center" wrapText="1"/>
    </xf>
    <xf numFmtId="0" fontId="263" fillId="58" borderId="0" xfId="89" applyFont="1" applyFill="1" applyBorder="1" applyAlignment="1">
      <alignment horizontal="center" vertical="center" wrapText="1"/>
    </xf>
    <xf numFmtId="0" fontId="263" fillId="58" borderId="222" xfId="89" applyFont="1" applyFill="1" applyBorder="1" applyAlignment="1">
      <alignment horizontal="center" vertical="center" wrapText="1"/>
    </xf>
    <xf numFmtId="0" fontId="292" fillId="62" borderId="84" xfId="69" applyFont="1" applyFill="1" applyBorder="1" applyAlignment="1">
      <alignment horizontal="center" vertical="center"/>
    </xf>
    <xf numFmtId="209" fontId="292" fillId="62" borderId="0" xfId="69" applyNumberFormat="1" applyFont="1" applyFill="1" applyAlignment="1">
      <alignment horizontal="center" vertical="center"/>
    </xf>
    <xf numFmtId="183" fontId="292" fillId="62" borderId="0" xfId="72" applyNumberFormat="1" applyFont="1" applyFill="1" applyAlignment="1">
      <alignment horizontal="center" vertical="center"/>
    </xf>
    <xf numFmtId="200" fontId="261" fillId="65" borderId="0" xfId="69" applyNumberFormat="1" applyFont="1" applyFill="1" applyAlignment="1">
      <alignment horizontal="center" vertical="center"/>
    </xf>
    <xf numFmtId="2" fontId="611" fillId="65" borderId="222" xfId="69" applyNumberFormat="1" applyFont="1" applyFill="1" applyBorder="1" applyAlignment="1">
      <alignment horizontal="center" vertical="center"/>
    </xf>
    <xf numFmtId="183" fontId="262" fillId="65" borderId="0" xfId="72" applyNumberFormat="1" applyFont="1" applyFill="1" applyAlignment="1">
      <alignment horizontal="center" vertical="center"/>
    </xf>
    <xf numFmtId="0" fontId="248" fillId="58" borderId="84" xfId="89" applyFill="1" applyBorder="1" applyAlignment="1">
      <alignment vertical="center" wrapText="1"/>
    </xf>
    <xf numFmtId="0" fontId="248" fillId="58" borderId="0" xfId="89" applyFill="1" applyBorder="1" applyAlignment="1">
      <alignment vertical="center" wrapText="1"/>
    </xf>
    <xf numFmtId="0" fontId="261" fillId="58" borderId="84" xfId="72" applyFont="1" applyFill="1" applyBorder="1" applyAlignment="1">
      <alignment horizontal="center" vertical="top" wrapText="1"/>
    </xf>
    <xf numFmtId="0" fontId="261" fillId="58" borderId="0" xfId="72" applyFont="1" applyFill="1" applyAlignment="1">
      <alignment horizontal="center" vertical="top" wrapText="1"/>
    </xf>
    <xf numFmtId="0" fontId="267" fillId="58" borderId="0" xfId="69" applyFont="1" applyFill="1" applyAlignment="1">
      <alignment horizontal="center" vertical="top" wrapText="1"/>
    </xf>
    <xf numFmtId="0" fontId="262" fillId="58" borderId="0" xfId="72" applyFont="1" applyFill="1" applyAlignment="1">
      <alignment horizontal="center" vertical="top" wrapText="1"/>
    </xf>
    <xf numFmtId="0" fontId="261" fillId="58" borderId="222" xfId="72" applyFont="1" applyFill="1" applyBorder="1" applyAlignment="1">
      <alignment horizontal="center" vertical="top" wrapText="1"/>
    </xf>
    <xf numFmtId="0" fontId="292" fillId="58" borderId="323" xfId="72" applyFont="1" applyFill="1" applyBorder="1" applyAlignment="1">
      <alignment vertical="center"/>
    </xf>
    <xf numFmtId="0" fontId="292" fillId="58" borderId="324" xfId="72" applyFont="1" applyFill="1" applyBorder="1" applyAlignment="1">
      <alignment vertical="center"/>
    </xf>
    <xf numFmtId="0" fontId="292" fillId="58" borderId="325" xfId="72" applyFont="1" applyFill="1" applyBorder="1" applyAlignment="1">
      <alignment vertical="center"/>
    </xf>
    <xf numFmtId="0" fontId="612" fillId="58" borderId="142" xfId="69" applyFont="1" applyFill="1" applyBorder="1" applyAlignment="1">
      <alignment vertical="center"/>
    </xf>
    <xf numFmtId="0" fontId="596" fillId="58" borderId="0" xfId="89" applyFont="1" applyFill="1" applyBorder="1" applyAlignment="1">
      <alignment vertical="center"/>
    </xf>
    <xf numFmtId="0" fontId="613" fillId="58" borderId="175" xfId="69" applyFont="1" applyFill="1" applyBorder="1" applyAlignment="1">
      <alignment vertical="center"/>
    </xf>
    <xf numFmtId="0" fontId="613" fillId="58" borderId="176" xfId="69" applyFont="1" applyFill="1" applyBorder="1" applyAlignment="1">
      <alignment vertical="center"/>
    </xf>
    <xf numFmtId="0" fontId="575" fillId="58" borderId="84" xfId="87" applyFont="1" applyFill="1" applyBorder="1" applyAlignment="1">
      <alignment horizontal="center" vertical="center"/>
    </xf>
    <xf numFmtId="0" fontId="575" fillId="58" borderId="0" xfId="87" applyFont="1" applyFill="1" applyAlignment="1">
      <alignment horizontal="center" vertical="center"/>
    </xf>
    <xf numFmtId="0" fontId="575" fillId="58" borderId="222" xfId="87" applyFont="1" applyFill="1" applyBorder="1" applyAlignment="1">
      <alignment horizontal="center" vertical="center"/>
    </xf>
    <xf numFmtId="0" fontId="575" fillId="58" borderId="292" xfId="87" applyFont="1" applyFill="1" applyBorder="1" applyAlignment="1">
      <alignment horizontal="center" vertical="center"/>
    </xf>
    <xf numFmtId="0" fontId="575" fillId="58" borderId="238" xfId="87" applyFont="1" applyFill="1" applyBorder="1" applyAlignment="1">
      <alignment horizontal="center" vertical="center"/>
    </xf>
    <xf numFmtId="0" fontId="575" fillId="58" borderId="239" xfId="87" applyFont="1" applyFill="1" applyBorder="1" applyAlignment="1">
      <alignment horizontal="center" vertical="center"/>
    </xf>
    <xf numFmtId="0" fontId="614" fillId="58" borderId="84" xfId="69" applyFont="1" applyFill="1" applyBorder="1" applyAlignment="1">
      <alignment horizontal="center" vertical="center" wrapText="1"/>
    </xf>
    <xf numFmtId="0" fontId="614" fillId="58" borderId="0" xfId="69" applyFont="1" applyFill="1" applyAlignment="1">
      <alignment horizontal="center" vertical="center" wrapText="1"/>
    </xf>
    <xf numFmtId="0" fontId="614" fillId="58" borderId="292" xfId="69" applyFont="1" applyFill="1" applyBorder="1" applyAlignment="1">
      <alignment horizontal="center" vertical="center" wrapText="1"/>
    </xf>
    <xf numFmtId="0" fontId="614" fillId="58" borderId="238" xfId="69" applyFont="1" applyFill="1" applyBorder="1" applyAlignment="1">
      <alignment horizontal="center" vertical="center" wrapText="1"/>
    </xf>
    <xf numFmtId="0" fontId="1" fillId="58" borderId="239" xfId="87" applyFill="1" applyBorder="1"/>
    <xf numFmtId="210" fontId="292" fillId="62" borderId="0" xfId="69" applyNumberFormat="1" applyFont="1" applyFill="1" applyAlignment="1">
      <alignment horizontal="center" vertical="center"/>
    </xf>
    <xf numFmtId="209" fontId="298" fillId="65" borderId="0" xfId="69" applyNumberFormat="1" applyFont="1" applyFill="1" applyAlignment="1">
      <alignment horizontal="center" vertical="center"/>
    </xf>
    <xf numFmtId="200" fontId="317" fillId="78" borderId="222" xfId="69" applyNumberFormat="1" applyFont="1" applyFill="1" applyBorder="1" applyAlignment="1">
      <alignment horizontal="center" vertical="center"/>
    </xf>
    <xf numFmtId="0" fontId="312" fillId="75" borderId="84" xfId="72" applyFont="1" applyFill="1" applyBorder="1" applyAlignment="1">
      <alignment horizontal="center" vertical="center"/>
    </xf>
    <xf numFmtId="0" fontId="312" fillId="75" borderId="0" xfId="72" applyFont="1" applyFill="1" applyAlignment="1">
      <alignment horizontal="center" vertical="center"/>
    </xf>
    <xf numFmtId="0" fontId="312" fillId="75" borderId="222" xfId="72" applyFont="1" applyFill="1" applyBorder="1" applyAlignment="1">
      <alignment horizontal="center" vertical="center"/>
    </xf>
    <xf numFmtId="0" fontId="261" fillId="58" borderId="84" xfId="72" applyFont="1" applyFill="1" applyBorder="1" applyAlignment="1">
      <alignment horizontal="center" vertical="center"/>
    </xf>
    <xf numFmtId="0" fontId="261" fillId="58" borderId="0" xfId="72" applyFont="1" applyFill="1" applyAlignment="1">
      <alignment horizontal="center" vertical="center"/>
    </xf>
    <xf numFmtId="0" fontId="261" fillId="58" borderId="222" xfId="72" applyFont="1" applyFill="1" applyBorder="1" applyAlignment="1">
      <alignment horizontal="center" vertical="center"/>
    </xf>
    <xf numFmtId="0" fontId="1" fillId="65" borderId="0" xfId="87" applyFill="1" applyAlignment="1">
      <alignment horizontal="center"/>
    </xf>
    <xf numFmtId="200" fontId="262" fillId="78" borderId="0" xfId="69" applyNumberFormat="1" applyFont="1" applyFill="1" applyAlignment="1">
      <alignment horizontal="center" vertical="center"/>
    </xf>
    <xf numFmtId="200" fontId="262" fillId="78" borderId="222" xfId="69" applyNumberFormat="1" applyFont="1" applyFill="1" applyBorder="1" applyAlignment="1">
      <alignment horizontal="center" vertical="center"/>
    </xf>
    <xf numFmtId="0" fontId="615" fillId="58" borderId="84" xfId="72" applyFont="1" applyFill="1" applyBorder="1" applyAlignment="1">
      <alignment horizontal="center" vertical="center"/>
    </xf>
    <xf numFmtId="0" fontId="615" fillId="58" borderId="0" xfId="72" applyFont="1" applyFill="1" applyAlignment="1">
      <alignment horizontal="center" vertical="center"/>
    </xf>
    <xf numFmtId="0" fontId="615" fillId="58" borderId="222" xfId="72" applyFont="1" applyFill="1" applyBorder="1" applyAlignment="1">
      <alignment horizontal="center" vertical="center"/>
    </xf>
    <xf numFmtId="0" fontId="616" fillId="60" borderId="0" xfId="69" applyFont="1" applyFill="1" applyAlignment="1">
      <alignment horizontal="center" vertical="center"/>
    </xf>
    <xf numFmtId="0" fontId="613" fillId="58" borderId="84" xfId="69" applyFont="1" applyFill="1" applyBorder="1" applyAlignment="1">
      <alignment vertical="center"/>
    </xf>
    <xf numFmtId="0" fontId="613" fillId="58" borderId="0" xfId="69" applyFont="1" applyFill="1" applyAlignment="1">
      <alignment vertical="center"/>
    </xf>
    <xf numFmtId="0" fontId="613" fillId="58" borderId="222" xfId="69" applyFont="1" applyFill="1" applyBorder="1" applyAlignment="1">
      <alignment vertical="center"/>
    </xf>
    <xf numFmtId="0" fontId="613" fillId="58" borderId="292" xfId="69" applyFont="1" applyFill="1" applyBorder="1" applyAlignment="1">
      <alignment vertical="center"/>
    </xf>
    <xf numFmtId="0" fontId="613" fillId="58" borderId="238" xfId="69" applyFont="1" applyFill="1" applyBorder="1" applyAlignment="1">
      <alignment vertical="center"/>
    </xf>
    <xf numFmtId="0" fontId="613" fillId="58" borderId="239" xfId="69" applyFont="1" applyFill="1" applyBorder="1" applyAlignment="1">
      <alignment vertical="center"/>
    </xf>
    <xf numFmtId="0" fontId="613" fillId="58" borderId="84" xfId="69" applyFont="1" applyFill="1" applyBorder="1" applyAlignment="1">
      <alignment horizontal="center" vertical="center" wrapText="1"/>
    </xf>
    <xf numFmtId="0" fontId="613" fillId="58" borderId="0" xfId="69" applyFont="1" applyFill="1" applyAlignment="1">
      <alignment horizontal="center" vertical="center" wrapText="1"/>
    </xf>
    <xf numFmtId="0" fontId="613" fillId="58" borderId="222" xfId="69" applyFont="1" applyFill="1" applyBorder="1" applyAlignment="1">
      <alignment horizontal="center" vertical="center" wrapText="1"/>
    </xf>
    <xf numFmtId="0" fontId="613" fillId="58" borderId="292" xfId="69" applyFont="1" applyFill="1" applyBorder="1" applyAlignment="1">
      <alignment horizontal="center" vertical="center" wrapText="1"/>
    </xf>
    <xf numFmtId="0" fontId="613" fillId="58" borderId="238" xfId="69" applyFont="1" applyFill="1" applyBorder="1" applyAlignment="1">
      <alignment horizontal="center" vertical="center" wrapText="1"/>
    </xf>
    <xf numFmtId="0" fontId="613" fillId="58" borderId="239" xfId="69" applyFont="1" applyFill="1" applyBorder="1" applyAlignment="1">
      <alignment horizontal="center" vertical="center" wrapText="1"/>
    </xf>
    <xf numFmtId="0" fontId="521" fillId="75" borderId="84" xfId="72" applyFont="1" applyFill="1" applyBorder="1" applyAlignment="1">
      <alignment horizontal="center" vertical="center" wrapText="1"/>
    </xf>
    <xf numFmtId="0" fontId="521" fillId="75" borderId="0" xfId="72" applyFont="1" applyFill="1" applyAlignment="1">
      <alignment horizontal="center" vertical="center" wrapText="1"/>
    </xf>
    <xf numFmtId="0" fontId="268" fillId="58" borderId="84" xfId="69" applyFont="1" applyFill="1" applyBorder="1" applyAlignment="1">
      <alignment horizontal="center" vertical="center"/>
    </xf>
    <xf numFmtId="0" fontId="268" fillId="58" borderId="0" xfId="69" applyFont="1" applyFill="1" applyAlignment="1">
      <alignment horizontal="center" vertical="center"/>
    </xf>
    <xf numFmtId="0" fontId="268" fillId="58" borderId="222" xfId="69" applyFont="1" applyFill="1" applyBorder="1" applyAlignment="1">
      <alignment horizontal="center" vertical="center"/>
    </xf>
    <xf numFmtId="0" fontId="1" fillId="0" borderId="84" xfId="87" applyBorder="1"/>
    <xf numFmtId="0" fontId="267" fillId="58" borderId="0" xfId="72" applyFont="1" applyFill="1" applyAlignment="1">
      <alignment horizontal="center" vertical="center" wrapText="1"/>
    </xf>
    <xf numFmtId="0" fontId="617" fillId="67" borderId="0" xfId="69" applyFont="1" applyFill="1" applyAlignment="1">
      <alignment horizontal="center" vertical="center" wrapText="1"/>
    </xf>
    <xf numFmtId="0" fontId="428" fillId="58" borderId="222" xfId="72" applyFont="1" applyFill="1" applyBorder="1" applyAlignment="1">
      <alignment horizontal="center" vertical="center" wrapText="1"/>
    </xf>
    <xf numFmtId="0" fontId="429" fillId="62" borderId="84" xfId="69" applyFont="1" applyFill="1" applyBorder="1" applyAlignment="1">
      <alignment horizontal="center" vertical="center"/>
    </xf>
    <xf numFmtId="0" fontId="295" fillId="62" borderId="0" xfId="69" applyFont="1" applyFill="1" applyAlignment="1">
      <alignment horizontal="center" vertical="center"/>
    </xf>
    <xf numFmtId="183" fontId="289" fillId="67" borderId="0" xfId="72" applyNumberFormat="1" applyFont="1" applyFill="1" applyAlignment="1">
      <alignment horizontal="center" vertical="center"/>
    </xf>
    <xf numFmtId="0" fontId="317" fillId="58" borderId="0" xfId="72" applyFont="1" applyFill="1" applyAlignment="1">
      <alignment horizontal="center" vertical="center" wrapText="1"/>
    </xf>
    <xf numFmtId="0" fontId="428" fillId="58" borderId="0" xfId="72" applyFont="1" applyFill="1" applyAlignment="1">
      <alignment horizontal="center" vertical="center" wrapText="1"/>
    </xf>
    <xf numFmtId="0" fontId="618" fillId="58" borderId="0" xfId="69" applyFont="1" applyFill="1" applyAlignment="1">
      <alignment horizontal="center" vertical="center" wrapText="1"/>
    </xf>
    <xf numFmtId="0" fontId="268" fillId="58" borderId="182" xfId="69" applyFont="1" applyFill="1" applyBorder="1" applyAlignment="1">
      <alignment horizontal="center" vertical="center"/>
    </xf>
    <xf numFmtId="0" fontId="268" fillId="58" borderId="175" xfId="69" applyFont="1" applyFill="1" applyBorder="1" applyAlignment="1">
      <alignment horizontal="center" vertical="center"/>
    </xf>
    <xf numFmtId="0" fontId="268" fillId="58" borderId="176" xfId="69" applyFont="1" applyFill="1" applyBorder="1" applyAlignment="1">
      <alignment horizontal="center" vertical="center"/>
    </xf>
    <xf numFmtId="0" fontId="619" fillId="60" borderId="84" xfId="69" applyFont="1" applyFill="1" applyBorder="1" applyAlignment="1">
      <alignment horizontal="center" vertical="center"/>
    </xf>
    <xf numFmtId="0" fontId="289" fillId="60" borderId="0" xfId="69" applyFont="1" applyFill="1" applyAlignment="1">
      <alignment horizontal="center" vertical="center"/>
    </xf>
    <xf numFmtId="209" fontId="289" fillId="60" borderId="0" xfId="69" applyNumberFormat="1" applyFont="1" applyFill="1" applyAlignment="1">
      <alignment horizontal="center" vertical="center"/>
    </xf>
    <xf numFmtId="183" fontId="620" fillId="62" borderId="0" xfId="72" applyNumberFormat="1" applyFont="1" applyFill="1" applyAlignment="1">
      <alignment horizontal="center" vertical="center"/>
    </xf>
    <xf numFmtId="200" fontId="297" fillId="78" borderId="222" xfId="69" applyNumberFormat="1" applyFont="1" applyFill="1" applyBorder="1" applyAlignment="1">
      <alignment horizontal="center" vertical="center"/>
    </xf>
    <xf numFmtId="0" fontId="305" fillId="0" borderId="84" xfId="69" applyFont="1" applyBorder="1" applyAlignment="1">
      <alignment horizontal="center" vertical="center"/>
    </xf>
    <xf numFmtId="0" fontId="305" fillId="0" borderId="0" xfId="69" applyFont="1" applyAlignment="1">
      <alignment horizontal="center" vertical="center"/>
    </xf>
    <xf numFmtId="0" fontId="305" fillId="0" borderId="222" xfId="69" applyFont="1" applyBorder="1" applyAlignment="1">
      <alignment horizontal="center" vertical="center"/>
    </xf>
    <xf numFmtId="0" fontId="429" fillId="58" borderId="84" xfId="69" applyFont="1" applyFill="1" applyBorder="1" applyAlignment="1">
      <alignment horizontal="center" vertical="center"/>
    </xf>
    <xf numFmtId="0" fontId="298" fillId="58" borderId="0" xfId="69" applyFont="1" applyFill="1" applyAlignment="1">
      <alignment horizontal="left" vertical="center" wrapText="1"/>
    </xf>
    <xf numFmtId="0" fontId="298" fillId="58" borderId="222" xfId="69" applyFont="1" applyFill="1" applyBorder="1" applyAlignment="1">
      <alignment horizontal="left" vertical="center" wrapText="1"/>
    </xf>
    <xf numFmtId="0" fontId="619" fillId="58" borderId="84" xfId="69" applyFont="1" applyFill="1" applyBorder="1" applyAlignment="1">
      <alignment horizontal="center" vertical="center"/>
    </xf>
    <xf numFmtId="0" fontId="262" fillId="58" borderId="0" xfId="69" applyFont="1" applyFill="1" applyAlignment="1">
      <alignment horizontal="left" vertical="center" wrapText="1"/>
    </xf>
    <xf numFmtId="0" fontId="262" fillId="58" borderId="222" xfId="69" applyFont="1" applyFill="1" applyBorder="1" applyAlignment="1">
      <alignment horizontal="left" vertical="center" wrapText="1"/>
    </xf>
    <xf numFmtId="0" fontId="575" fillId="0" borderId="84" xfId="87" applyFont="1" applyBorder="1" applyAlignment="1">
      <alignment horizontal="center" wrapText="1"/>
    </xf>
    <xf numFmtId="0" fontId="575" fillId="0" borderId="0" xfId="87" applyFont="1" applyAlignment="1">
      <alignment horizontal="center" wrapText="1"/>
    </xf>
    <xf numFmtId="0" fontId="575" fillId="0" borderId="222" xfId="87" applyFont="1" applyBorder="1" applyAlignment="1">
      <alignment horizontal="center" wrapText="1"/>
    </xf>
    <xf numFmtId="0" fontId="299" fillId="58" borderId="110" xfId="87" applyFont="1" applyFill="1" applyBorder="1" applyAlignment="1">
      <alignment horizontal="center" vertical="center"/>
    </xf>
    <xf numFmtId="0" fontId="299" fillId="58" borderId="161" xfId="87" applyFont="1" applyFill="1" applyBorder="1" applyAlignment="1">
      <alignment horizontal="center" vertical="center"/>
    </xf>
    <xf numFmtId="0" fontId="16" fillId="58" borderId="161" xfId="69" applyFont="1" applyFill="1" applyBorder="1" applyAlignment="1">
      <alignment vertical="center"/>
    </xf>
    <xf numFmtId="0" fontId="299" fillId="58" borderId="161" xfId="87" applyFont="1" applyFill="1" applyBorder="1" applyAlignment="1">
      <alignment horizontal="center" vertical="center"/>
    </xf>
    <xf numFmtId="183" fontId="259" fillId="58" borderId="161" xfId="72" applyNumberFormat="1" applyFont="1" applyFill="1" applyBorder="1" applyAlignment="1">
      <alignment horizontal="center" vertical="center"/>
    </xf>
    <xf numFmtId="0" fontId="16" fillId="58" borderId="162" xfId="69" applyFont="1" applyFill="1" applyBorder="1" applyAlignment="1">
      <alignment vertical="center"/>
    </xf>
    <xf numFmtId="0" fontId="3" fillId="58" borderId="84" xfId="87" applyFont="1" applyFill="1" applyBorder="1" applyAlignment="1">
      <alignment horizontal="right" vertical="center"/>
    </xf>
    <xf numFmtId="0" fontId="3" fillId="58" borderId="0" xfId="87" applyFont="1" applyFill="1" applyAlignment="1">
      <alignment horizontal="right" vertical="center"/>
    </xf>
    <xf numFmtId="183" fontId="621" fillId="58" borderId="0" xfId="72" applyNumberFormat="1" applyFont="1" applyFill="1" applyAlignment="1">
      <alignment horizontal="left" vertical="center"/>
    </xf>
    <xf numFmtId="0" fontId="16" fillId="58" borderId="222" xfId="69" applyFont="1" applyFill="1" applyBorder="1" applyAlignment="1">
      <alignment vertical="center"/>
    </xf>
    <xf numFmtId="0" fontId="3" fillId="58" borderId="158" xfId="87" applyFont="1" applyFill="1" applyBorder="1" applyAlignment="1">
      <alignment horizontal="right" vertical="center"/>
    </xf>
    <xf numFmtId="0" fontId="3" fillId="58" borderId="159" xfId="87" applyFont="1" applyFill="1" applyBorder="1" applyAlignment="1">
      <alignment horizontal="right" vertical="center"/>
    </xf>
    <xf numFmtId="183" fontId="621" fillId="58" borderId="159" xfId="72" applyNumberFormat="1" applyFont="1" applyFill="1" applyBorder="1" applyAlignment="1">
      <alignment horizontal="left" vertical="center"/>
    </xf>
    <xf numFmtId="0" fontId="16" fillId="58" borderId="160" xfId="69" applyFont="1" applyFill="1" applyBorder="1" applyAlignment="1">
      <alignment vertical="center"/>
    </xf>
    <xf numFmtId="0" fontId="312" fillId="75" borderId="232" xfId="87" applyFont="1" applyFill="1" applyBorder="1" applyAlignment="1">
      <alignment horizontal="center" vertical="center" wrapText="1"/>
    </xf>
    <xf numFmtId="0" fontId="312" fillId="75" borderId="233" xfId="87" applyFont="1" applyFill="1" applyBorder="1" applyAlignment="1">
      <alignment horizontal="center" vertical="center" wrapText="1"/>
    </xf>
    <xf numFmtId="0" fontId="312" fillId="75" borderId="0" xfId="87" applyFont="1" applyFill="1" applyAlignment="1">
      <alignment horizontal="center" vertical="center" wrapText="1"/>
    </xf>
    <xf numFmtId="0" fontId="312" fillId="75" borderId="222" xfId="87" applyFont="1" applyFill="1" applyBorder="1" applyAlignment="1">
      <alignment horizontal="center" vertical="center" wrapText="1"/>
    </xf>
    <xf numFmtId="0" fontId="1" fillId="58" borderId="84" xfId="87" applyFill="1" applyBorder="1" applyAlignment="1">
      <alignment horizontal="center" vertical="center" textRotation="90"/>
    </xf>
    <xf numFmtId="0" fontId="622" fillId="58" borderId="0" xfId="87" applyFont="1" applyFill="1" applyAlignment="1">
      <alignment horizontal="center" vertical="center" wrapText="1"/>
    </xf>
    <xf numFmtId="0" fontId="295" fillId="62" borderId="0" xfId="87" applyFont="1" applyFill="1" applyAlignment="1">
      <alignment horizontal="center" vertical="center" wrapText="1"/>
    </xf>
    <xf numFmtId="0" fontId="620" fillId="58" borderId="0" xfId="87" applyFont="1" applyFill="1" applyAlignment="1">
      <alignment horizontal="center" vertical="center" wrapText="1"/>
    </xf>
    <xf numFmtId="0" fontId="620" fillId="58" borderId="324" xfId="87" applyFont="1" applyFill="1" applyBorder="1" applyAlignment="1">
      <alignment horizontal="center" vertical="center" wrapText="1"/>
    </xf>
    <xf numFmtId="0" fontId="429" fillId="58" borderId="175" xfId="69" applyFont="1" applyFill="1" applyBorder="1" applyAlignment="1">
      <alignment horizontal="center" vertical="center"/>
    </xf>
    <xf numFmtId="0" fontId="623" fillId="58" borderId="0" xfId="72" applyFont="1" applyFill="1" applyAlignment="1">
      <alignment horizontal="center" vertical="center" wrapText="1"/>
    </xf>
    <xf numFmtId="0" fontId="621" fillId="58" borderId="0" xfId="72" applyFont="1" applyFill="1" applyAlignment="1">
      <alignment horizontal="center" vertical="center" wrapText="1"/>
    </xf>
    <xf numFmtId="0" fontId="624" fillId="58" borderId="0" xfId="72" applyFont="1" applyFill="1" applyAlignment="1">
      <alignment horizontal="center" vertical="center" wrapText="1"/>
    </xf>
    <xf numFmtId="2" fontId="625" fillId="154" borderId="0" xfId="69" applyNumberFormat="1" applyFont="1" applyFill="1" applyAlignment="1" applyProtection="1">
      <alignment horizontal="center" vertical="center" wrapText="1"/>
      <protection locked="0"/>
    </xf>
    <xf numFmtId="2" fontId="625" fillId="154" borderId="0" xfId="69" applyNumberFormat="1" applyFont="1" applyFill="1" applyAlignment="1" applyProtection="1">
      <alignment horizontal="center" vertical="center" wrapText="1"/>
      <protection locked="0"/>
    </xf>
    <xf numFmtId="0" fontId="626" fillId="58" borderId="0" xfId="69" applyFont="1" applyFill="1" applyAlignment="1" applyProtection="1">
      <alignment horizontal="center"/>
      <protection hidden="1"/>
    </xf>
    <xf numFmtId="0" fontId="627" fillId="58" borderId="0" xfId="72" applyFont="1" applyFill="1" applyAlignment="1">
      <alignment horizontal="center" vertical="center" wrapText="1"/>
    </xf>
    <xf numFmtId="210" fontId="292" fillId="62" borderId="0" xfId="72" applyNumberFormat="1" applyFont="1" applyFill="1" applyAlignment="1">
      <alignment horizontal="center" vertical="center"/>
    </xf>
    <xf numFmtId="211" fontId="292" fillId="62" borderId="0" xfId="69" applyNumberFormat="1" applyFont="1" applyFill="1" applyAlignment="1">
      <alignment horizontal="center" vertical="center"/>
    </xf>
    <xf numFmtId="211" fontId="292" fillId="65" borderId="0" xfId="69" applyNumberFormat="1" applyFont="1" applyFill="1" applyAlignment="1">
      <alignment horizontal="center" vertical="center"/>
    </xf>
    <xf numFmtId="183" fontId="297" fillId="65" borderId="0" xfId="69" applyNumberFormat="1" applyFont="1" applyFill="1" applyAlignment="1">
      <alignment horizontal="center" vertical="center"/>
    </xf>
    <xf numFmtId="183" fontId="289" fillId="65" borderId="0" xfId="69" applyNumberFormat="1" applyFont="1" applyFill="1" applyAlignment="1">
      <alignment horizontal="center" vertical="center"/>
    </xf>
    <xf numFmtId="0" fontId="444" fillId="65" borderId="0" xfId="69" applyFont="1" applyFill="1" applyAlignment="1">
      <alignment horizontal="center" vertical="center"/>
    </xf>
    <xf numFmtId="176" fontId="611" fillId="65" borderId="0" xfId="69" applyNumberFormat="1" applyFont="1" applyFill="1" applyAlignment="1">
      <alignment horizontal="center" vertical="center"/>
    </xf>
    <xf numFmtId="212" fontId="611" fillId="65" borderId="0" xfId="69" applyNumberFormat="1" applyFont="1" applyFill="1" applyAlignment="1">
      <alignment horizontal="center" vertical="center"/>
    </xf>
    <xf numFmtId="193" fontId="262" fillId="65" borderId="0" xfId="69" applyNumberFormat="1" applyFont="1" applyFill="1" applyAlignment="1">
      <alignment horizontal="left" vertical="center"/>
    </xf>
    <xf numFmtId="176" fontId="611" fillId="65" borderId="324" xfId="69" applyNumberFormat="1" applyFont="1" applyFill="1" applyBorder="1" applyAlignment="1">
      <alignment horizontal="center" vertical="center"/>
    </xf>
    <xf numFmtId="212" fontId="611" fillId="65" borderId="324" xfId="69" applyNumberFormat="1" applyFont="1" applyFill="1" applyBorder="1" applyAlignment="1">
      <alignment horizontal="center" vertical="center"/>
    </xf>
    <xf numFmtId="176" fontId="611" fillId="65" borderId="324" xfId="69" applyNumberFormat="1" applyFont="1" applyFill="1" applyBorder="1" applyAlignment="1">
      <alignment horizontal="right" vertical="center"/>
    </xf>
    <xf numFmtId="0" fontId="444" fillId="65" borderId="324" xfId="69" applyFont="1" applyFill="1" applyBorder="1" applyAlignment="1">
      <alignment horizontal="center" vertical="center"/>
    </xf>
    <xf numFmtId="200" fontId="261" fillId="65" borderId="324" xfId="69" applyNumberFormat="1" applyFont="1" applyFill="1" applyBorder="1" applyAlignment="1">
      <alignment horizontal="left" vertical="center"/>
    </xf>
    <xf numFmtId="0" fontId="628" fillId="58" borderId="175" xfId="69" applyFont="1" applyFill="1" applyBorder="1" applyAlignment="1">
      <alignment horizontal="center" vertical="center"/>
    </xf>
    <xf numFmtId="0" fontId="259" fillId="58" borderId="0" xfId="69" applyFont="1" applyFill="1" applyAlignment="1">
      <alignment horizontal="right" vertical="center"/>
    </xf>
    <xf numFmtId="0" fontId="629" fillId="67" borderId="0" xfId="69" applyFont="1" applyFill="1" applyAlignment="1">
      <alignment horizontal="center" vertical="center"/>
    </xf>
    <xf numFmtId="0" fontId="630" fillId="125" borderId="0" xfId="69" applyFont="1" applyFill="1" applyAlignment="1">
      <alignment horizontal="center" vertical="center"/>
    </xf>
    <xf numFmtId="210" fontId="630" fillId="125" borderId="0" xfId="72" applyNumberFormat="1" applyFont="1" applyFill="1" applyAlignment="1">
      <alignment horizontal="center" vertical="center"/>
    </xf>
    <xf numFmtId="210" fontId="630" fillId="125" borderId="0" xfId="69" applyNumberFormat="1" applyFont="1" applyFill="1" applyAlignment="1">
      <alignment horizontal="center" vertical="center"/>
    </xf>
    <xf numFmtId="211" fontId="630" fillId="125" borderId="0" xfId="69" applyNumberFormat="1" applyFont="1" applyFill="1" applyAlignment="1">
      <alignment horizontal="center" vertical="center"/>
    </xf>
    <xf numFmtId="211" fontId="630" fillId="125" borderId="0" xfId="69" applyNumberFormat="1" applyFont="1" applyFill="1" applyAlignment="1">
      <alignment horizontal="center" vertical="center"/>
    </xf>
    <xf numFmtId="183" fontId="631" fillId="62" borderId="0" xfId="69" applyNumberFormat="1" applyFont="1" applyFill="1" applyAlignment="1">
      <alignment horizontal="center" vertical="center"/>
    </xf>
    <xf numFmtId="183" fontId="292" fillId="62" borderId="0" xfId="69" applyNumberFormat="1" applyFont="1" applyFill="1" applyAlignment="1">
      <alignment horizontal="center" vertical="center"/>
    </xf>
    <xf numFmtId="0" fontId="632" fillId="65" borderId="0" xfId="72" applyFont="1" applyFill="1" applyAlignment="1">
      <alignment horizontal="center" vertical="center"/>
    </xf>
    <xf numFmtId="0" fontId="633" fillId="65" borderId="0" xfId="69" applyFont="1" applyFill="1" applyAlignment="1">
      <alignment horizontal="center" vertical="center"/>
    </xf>
    <xf numFmtId="0" fontId="633" fillId="65" borderId="0" xfId="69" applyFont="1" applyFill="1" applyAlignment="1">
      <alignment horizontal="center" vertical="center"/>
    </xf>
    <xf numFmtId="0" fontId="3" fillId="65" borderId="0" xfId="87" applyFont="1" applyFill="1"/>
    <xf numFmtId="183" fontId="625" fillId="65" borderId="0" xfId="69" applyNumberFormat="1" applyFont="1" applyFill="1" applyAlignment="1">
      <alignment horizontal="center" vertical="center"/>
    </xf>
    <xf numFmtId="0" fontId="634" fillId="65" borderId="0" xfId="69" applyFont="1" applyFill="1" applyAlignment="1">
      <alignment horizontal="center" vertical="center"/>
    </xf>
    <xf numFmtId="176" fontId="611" fillId="65" borderId="0" xfId="69" applyNumberFormat="1" applyFont="1" applyFill="1" applyAlignment="1">
      <alignment horizontal="right" vertical="center"/>
    </xf>
    <xf numFmtId="200" fontId="261" fillId="65" borderId="0" xfId="69" applyNumberFormat="1" applyFont="1" applyFill="1" applyAlignment="1">
      <alignment horizontal="left" vertical="center"/>
    </xf>
    <xf numFmtId="0" fontId="1" fillId="58" borderId="175" xfId="87" applyFill="1" applyBorder="1"/>
    <xf numFmtId="176" fontId="635" fillId="58" borderId="175" xfId="69" applyNumberFormat="1" applyFont="1" applyFill="1" applyBorder="1" applyAlignment="1">
      <alignment horizontal="right" vertical="center"/>
    </xf>
    <xf numFmtId="0" fontId="636" fillId="58" borderId="175" xfId="69" applyFont="1" applyFill="1" applyBorder="1" applyAlignment="1">
      <alignment horizontal="center" vertical="center"/>
    </xf>
    <xf numFmtId="200" fontId="317" fillId="58" borderId="175" xfId="69" applyNumberFormat="1" applyFont="1" applyFill="1" applyBorder="1" applyAlignment="1">
      <alignment horizontal="left" vertical="center"/>
    </xf>
    <xf numFmtId="0" fontId="637" fillId="58" borderId="0" xfId="69" applyFont="1" applyFill="1" applyAlignment="1">
      <alignment horizontal="center" vertical="center"/>
    </xf>
    <xf numFmtId="2" fontId="261" fillId="154" borderId="0" xfId="69" applyNumberFormat="1" applyFont="1" applyFill="1" applyAlignment="1" applyProtection="1">
      <alignment vertical="center"/>
      <protection locked="0"/>
    </xf>
    <xf numFmtId="0" fontId="261" fillId="58" borderId="0" xfId="72" applyFont="1" applyFill="1" applyAlignment="1">
      <alignment vertical="center"/>
    </xf>
    <xf numFmtId="0" fontId="16" fillId="58" borderId="0" xfId="69" applyFont="1" applyFill="1"/>
    <xf numFmtId="2" fontId="261" fillId="154" borderId="0" xfId="69" applyNumberFormat="1" applyFont="1" applyFill="1" applyAlignment="1" applyProtection="1">
      <alignment horizontal="left" vertical="center" wrapText="1"/>
      <protection locked="0"/>
    </xf>
    <xf numFmtId="0" fontId="16" fillId="0" borderId="0" xfId="69" applyFont="1"/>
    <xf numFmtId="200" fontId="261" fillId="58" borderId="0" xfId="69" applyNumberFormat="1" applyFont="1" applyFill="1" applyAlignment="1">
      <alignment horizontal="left" vertical="center"/>
    </xf>
    <xf numFmtId="176" fontId="611" fillId="58" borderId="0" xfId="69" applyNumberFormat="1" applyFont="1" applyFill="1" applyAlignment="1">
      <alignment horizontal="right" vertical="center"/>
    </xf>
    <xf numFmtId="0" fontId="630" fillId="58" borderId="175" xfId="69" applyFont="1" applyFill="1" applyBorder="1" applyAlignment="1">
      <alignment horizontal="center" vertical="center"/>
    </xf>
    <xf numFmtId="0" fontId="556" fillId="58" borderId="0" xfId="69" applyFont="1" applyFill="1" applyAlignment="1">
      <alignment horizontal="center" vertical="center" wrapText="1"/>
    </xf>
    <xf numFmtId="0" fontId="556" fillId="58" borderId="287" xfId="69" applyFont="1" applyFill="1" applyBorder="1" applyAlignment="1">
      <alignment horizontal="center" vertical="center" wrapText="1"/>
    </xf>
    <xf numFmtId="0" fontId="556" fillId="58" borderId="0" xfId="69" applyFont="1" applyFill="1" applyAlignment="1">
      <alignment horizontal="center" vertical="center" wrapText="1"/>
    </xf>
    <xf numFmtId="0" fontId="556" fillId="58" borderId="296" xfId="69" applyFont="1" applyFill="1" applyBorder="1" applyAlignment="1">
      <alignment horizontal="right" vertical="center" wrapText="1"/>
    </xf>
    <xf numFmtId="183" fontId="556" fillId="58" borderId="0" xfId="69" applyNumberFormat="1" applyFont="1" applyFill="1" applyAlignment="1">
      <alignment horizontal="center" vertical="center" wrapText="1"/>
    </xf>
    <xf numFmtId="0" fontId="519" fillId="58" borderId="0" xfId="69" applyFont="1" applyFill="1" applyAlignment="1">
      <alignment horizontal="right" vertical="center"/>
    </xf>
    <xf numFmtId="183" fontId="297" fillId="58" borderId="0" xfId="69" applyNumberFormat="1" applyFont="1" applyFill="1" applyAlignment="1">
      <alignment vertical="center"/>
    </xf>
    <xf numFmtId="0" fontId="519" fillId="58" borderId="0" xfId="69" applyFont="1" applyFill="1" applyAlignment="1">
      <alignment horizontal="center" vertical="center" wrapText="1"/>
    </xf>
    <xf numFmtId="0" fontId="519" fillId="58" borderId="0" xfId="69" applyFont="1" applyFill="1" applyAlignment="1">
      <alignment horizontal="right" vertical="center" wrapText="1"/>
    </xf>
    <xf numFmtId="0" fontId="638" fillId="58" borderId="0" xfId="87" applyFont="1" applyFill="1" applyAlignment="1">
      <alignment vertical="center"/>
    </xf>
    <xf numFmtId="0" fontId="638" fillId="58" borderId="0" xfId="87" applyFont="1" applyFill="1" applyAlignment="1">
      <alignment horizontal="left" vertical="center" wrapText="1"/>
    </xf>
    <xf numFmtId="0" fontId="639" fillId="58" borderId="0" xfId="87" applyFont="1" applyFill="1" applyAlignment="1">
      <alignment vertical="center"/>
    </xf>
    <xf numFmtId="0" fontId="638" fillId="58" borderId="0" xfId="87" applyFont="1" applyFill="1" applyAlignment="1">
      <alignment horizontal="left" vertical="center"/>
    </xf>
    <xf numFmtId="0" fontId="640" fillId="58" borderId="0" xfId="89" applyFont="1" applyFill="1" applyBorder="1" applyAlignment="1">
      <alignment vertical="center"/>
    </xf>
    <xf numFmtId="0" fontId="575" fillId="58" borderId="296" xfId="87" applyFont="1" applyFill="1" applyBorder="1" applyAlignment="1">
      <alignment horizontal="center" vertical="center" wrapText="1"/>
    </xf>
    <xf numFmtId="0" fontId="1" fillId="58" borderId="292" xfId="87" applyFill="1" applyBorder="1" applyAlignment="1">
      <alignment horizontal="center" vertical="center" textRotation="90"/>
    </xf>
    <xf numFmtId="0" fontId="277" fillId="75" borderId="231" xfId="69" applyFont="1" applyFill="1" applyBorder="1" applyAlignment="1">
      <alignment horizontal="center"/>
    </xf>
    <xf numFmtId="0" fontId="277" fillId="75" borderId="232" xfId="69" applyFont="1" applyFill="1" applyBorder="1" applyAlignment="1">
      <alignment horizontal="center"/>
    </xf>
    <xf numFmtId="0" fontId="277" fillId="75" borderId="233" xfId="69" applyFont="1" applyFill="1" applyBorder="1" applyAlignment="1">
      <alignment horizontal="center"/>
    </xf>
    <xf numFmtId="0" fontId="277" fillId="75" borderId="84" xfId="69" applyFont="1" applyFill="1" applyBorder="1" applyAlignment="1">
      <alignment horizontal="center"/>
    </xf>
    <xf numFmtId="0" fontId="277" fillId="75" borderId="0" xfId="69" applyFont="1" applyFill="1" applyAlignment="1">
      <alignment horizontal="center"/>
    </xf>
    <xf numFmtId="0" fontId="277" fillId="75" borderId="222" xfId="69" applyFont="1" applyFill="1" applyBorder="1" applyAlignment="1">
      <alignment horizontal="center"/>
    </xf>
    <xf numFmtId="0" fontId="641" fillId="58" borderId="84" xfId="87" applyFont="1" applyFill="1" applyBorder="1" applyAlignment="1">
      <alignment horizontal="center" vertical="center" wrapText="1"/>
    </xf>
    <xf numFmtId="0" fontId="641" fillId="58" borderId="0" xfId="87" applyFont="1" applyFill="1" applyAlignment="1">
      <alignment horizontal="center" vertical="center" wrapText="1"/>
    </xf>
    <xf numFmtId="0" fontId="641" fillId="58" borderId="222" xfId="87" applyFont="1" applyFill="1" applyBorder="1" applyAlignment="1">
      <alignment horizontal="center" vertical="center" wrapText="1"/>
    </xf>
    <xf numFmtId="0" fontId="641" fillId="58" borderId="84" xfId="87" applyFont="1" applyFill="1" applyBorder="1"/>
    <xf numFmtId="0" fontId="120" fillId="58" borderId="0" xfId="69" applyFont="1" applyFill="1"/>
    <xf numFmtId="0" fontId="120" fillId="58" borderId="222" xfId="69" applyFont="1" applyFill="1" applyBorder="1"/>
    <xf numFmtId="0" fontId="642" fillId="59" borderId="0" xfId="87" applyFont="1" applyFill="1" applyAlignment="1">
      <alignment horizontal="center"/>
    </xf>
    <xf numFmtId="0" fontId="641" fillId="58" borderId="84" xfId="87" applyFont="1" applyFill="1" applyBorder="1" applyAlignment="1">
      <alignment horizontal="center" wrapText="1"/>
    </xf>
    <xf numFmtId="0" fontId="641" fillId="58" borderId="0" xfId="87" applyFont="1" applyFill="1" applyAlignment="1">
      <alignment horizontal="center" wrapText="1"/>
    </xf>
    <xf numFmtId="0" fontId="641" fillId="58" borderId="222" xfId="87" applyFont="1" applyFill="1" applyBorder="1" applyAlignment="1">
      <alignment horizontal="center" wrapText="1"/>
    </xf>
    <xf numFmtId="0" fontId="641" fillId="58" borderId="84" xfId="87" applyFont="1" applyFill="1" applyBorder="1" applyAlignment="1">
      <alignment horizontal="left" wrapText="1"/>
    </xf>
    <xf numFmtId="0" fontId="641" fillId="58" borderId="0" xfId="87" applyFont="1" applyFill="1" applyAlignment="1">
      <alignment horizontal="left" wrapText="1"/>
    </xf>
    <xf numFmtId="0" fontId="641" fillId="58" borderId="222" xfId="87" applyFont="1" applyFill="1" applyBorder="1" applyAlignment="1">
      <alignment horizontal="left" wrapText="1"/>
    </xf>
    <xf numFmtId="0" fontId="120" fillId="59" borderId="84" xfId="69" applyFont="1" applyFill="1" applyBorder="1" applyAlignment="1">
      <alignment horizontal="right" vertical="center"/>
    </xf>
    <xf numFmtId="0" fontId="120" fillId="59" borderId="0" xfId="69" applyFont="1" applyFill="1" applyAlignment="1">
      <alignment horizontal="right" vertical="center"/>
    </xf>
    <xf numFmtId="0" fontId="643" fillId="59" borderId="0" xfId="69" applyFont="1" applyFill="1" applyAlignment="1">
      <alignment horizontal="center" vertical="center"/>
    </xf>
    <xf numFmtId="0" fontId="120" fillId="59" borderId="0" xfId="69" applyFont="1" applyFill="1" applyAlignment="1">
      <alignment horizontal="center" vertical="center"/>
    </xf>
    <xf numFmtId="0" fontId="120" fillId="59" borderId="0" xfId="69" quotePrefix="1" applyFont="1" applyFill="1" applyAlignment="1">
      <alignment horizontal="center" vertical="center" wrapText="1"/>
    </xf>
    <xf numFmtId="0" fontId="120" fillId="65" borderId="0" xfId="69" applyFont="1" applyFill="1" applyAlignment="1">
      <alignment horizontal="center" vertical="center"/>
    </xf>
    <xf numFmtId="174" fontId="120" fillId="65" borderId="222" xfId="69" applyNumberFormat="1" applyFont="1" applyFill="1" applyBorder="1" applyAlignment="1">
      <alignment horizontal="center" vertical="center"/>
    </xf>
    <xf numFmtId="0" fontId="644" fillId="58" borderId="84" xfId="87" applyFont="1" applyFill="1" applyBorder="1"/>
    <xf numFmtId="0" fontId="644" fillId="58" borderId="0" xfId="87" applyFont="1" applyFill="1"/>
    <xf numFmtId="0" fontId="16" fillId="58" borderId="222" xfId="69" applyFont="1" applyFill="1" applyBorder="1"/>
    <xf numFmtId="0" fontId="644" fillId="58" borderId="84" xfId="87" applyFont="1" applyFill="1" applyBorder="1" applyAlignment="1">
      <alignment horizontal="center" vertical="center" wrapText="1"/>
    </xf>
    <xf numFmtId="0" fontId="644" fillId="58" borderId="0" xfId="87" applyFont="1" applyFill="1" applyAlignment="1">
      <alignment horizontal="center" vertical="center" wrapText="1"/>
    </xf>
    <xf numFmtId="0" fontId="644" fillId="58" borderId="222" xfId="87" applyFont="1" applyFill="1" applyBorder="1" applyAlignment="1">
      <alignment horizontal="center" vertical="center" wrapText="1"/>
    </xf>
    <xf numFmtId="0" fontId="3" fillId="58" borderId="84" xfId="87" applyFont="1" applyFill="1" applyBorder="1"/>
    <xf numFmtId="0" fontId="3" fillId="58" borderId="0" xfId="87" applyFont="1" applyFill="1"/>
    <xf numFmtId="0" fontId="645" fillId="58" borderId="84" xfId="89" applyFont="1" applyFill="1" applyBorder="1"/>
    <xf numFmtId="49" fontId="277" fillId="75" borderId="231" xfId="69" applyNumberFormat="1" applyFont="1" applyFill="1" applyBorder="1" applyAlignment="1">
      <alignment horizontal="center" vertical="center"/>
    </xf>
    <xf numFmtId="49" fontId="277" fillId="75" borderId="232" xfId="69" applyNumberFormat="1" applyFont="1" applyFill="1" applyBorder="1" applyAlignment="1">
      <alignment horizontal="center" vertical="center"/>
    </xf>
    <xf numFmtId="49" fontId="277" fillId="75" borderId="233" xfId="69" applyNumberFormat="1" applyFont="1" applyFill="1" applyBorder="1" applyAlignment="1">
      <alignment horizontal="center" vertical="center"/>
    </xf>
    <xf numFmtId="0" fontId="120" fillId="58" borderId="286" xfId="69" applyFont="1" applyFill="1" applyBorder="1" applyAlignment="1" applyProtection="1">
      <alignment horizontal="center" vertical="center"/>
      <protection hidden="1"/>
    </xf>
    <xf numFmtId="0" fontId="120" fillId="58" borderId="287" xfId="69" applyFont="1" applyFill="1" applyBorder="1" applyAlignment="1" applyProtection="1">
      <alignment horizontal="center" vertical="center"/>
      <protection hidden="1"/>
    </xf>
    <xf numFmtId="0" fontId="313" fillId="58" borderId="287" xfId="87" applyFont="1" applyFill="1" applyBorder="1" applyAlignment="1">
      <alignment horizontal="center"/>
    </xf>
    <xf numFmtId="0" fontId="120" fillId="58" borderId="287" xfId="69" applyFont="1" applyFill="1" applyBorder="1" applyAlignment="1" applyProtection="1">
      <alignment horizontal="center" vertical="center"/>
      <protection hidden="1"/>
    </xf>
    <xf numFmtId="0" fontId="50" fillId="58" borderId="287" xfId="69" applyFont="1" applyFill="1" applyBorder="1" applyAlignment="1" applyProtection="1">
      <alignment horizontal="center" vertical="center"/>
      <protection hidden="1"/>
    </xf>
    <xf numFmtId="0" fontId="50" fillId="58" borderId="288" xfId="69" applyFont="1" applyFill="1" applyBorder="1" applyAlignment="1" applyProtection="1">
      <alignment horizontal="center" vertical="center"/>
      <protection hidden="1"/>
    </xf>
    <xf numFmtId="213" fontId="646" fillId="77" borderId="84" xfId="69" applyNumberFormat="1" applyFont="1" applyFill="1" applyBorder="1" applyAlignment="1" applyProtection="1">
      <alignment horizontal="center" vertical="center"/>
      <protection hidden="1"/>
    </xf>
    <xf numFmtId="193" fontId="44" fillId="65" borderId="0" xfId="69" applyNumberFormat="1" applyFont="1" applyFill="1" applyAlignment="1" applyProtection="1">
      <alignment horizontal="center" vertical="center"/>
      <protection hidden="1"/>
    </xf>
    <xf numFmtId="0" fontId="313" fillId="58" borderId="0" xfId="87" applyFont="1" applyFill="1" applyAlignment="1">
      <alignment horizontal="left"/>
    </xf>
    <xf numFmtId="214" fontId="52" fillId="58" borderId="0" xfId="69" applyNumberFormat="1" applyFont="1" applyFill="1" applyAlignment="1" applyProtection="1">
      <alignment horizontal="center" vertical="center"/>
      <protection hidden="1"/>
    </xf>
    <xf numFmtId="215" fontId="50" fillId="58" borderId="0" xfId="69" applyNumberFormat="1" applyFont="1" applyFill="1" applyAlignment="1" applyProtection="1">
      <alignment horizontal="center" vertical="center"/>
      <protection hidden="1"/>
    </xf>
    <xf numFmtId="183" fontId="120" fillId="125" borderId="222" xfId="72" applyNumberFormat="1" applyFont="1" applyFill="1" applyBorder="1" applyAlignment="1">
      <alignment horizontal="center" vertical="center"/>
    </xf>
    <xf numFmtId="216" fontId="646" fillId="77" borderId="84" xfId="69" applyNumberFormat="1" applyFont="1" applyFill="1" applyBorder="1" applyAlignment="1" applyProtection="1">
      <alignment horizontal="center" vertical="center"/>
      <protection hidden="1"/>
    </xf>
    <xf numFmtId="213" fontId="646" fillId="77" borderId="292" xfId="69" applyNumberFormat="1" applyFont="1" applyFill="1" applyBorder="1" applyAlignment="1" applyProtection="1">
      <alignment horizontal="center" vertical="center"/>
      <protection hidden="1"/>
    </xf>
    <xf numFmtId="193" fontId="44" fillId="65" borderId="238" xfId="69" applyNumberFormat="1" applyFont="1" applyFill="1" applyBorder="1" applyAlignment="1" applyProtection="1">
      <alignment horizontal="center" vertical="center"/>
      <protection hidden="1"/>
    </xf>
    <xf numFmtId="0" fontId="313" fillId="58" borderId="238" xfId="87" applyFont="1" applyFill="1" applyBorder="1" applyAlignment="1">
      <alignment horizontal="left"/>
    </xf>
    <xf numFmtId="214" fontId="52" fillId="58" borderId="238" xfId="69" applyNumberFormat="1" applyFont="1" applyFill="1" applyBorder="1" applyAlignment="1" applyProtection="1">
      <alignment horizontal="center" vertical="center"/>
      <protection hidden="1"/>
    </xf>
    <xf numFmtId="215" fontId="50" fillId="58" borderId="238" xfId="69" applyNumberFormat="1" applyFont="1" applyFill="1" applyBorder="1" applyAlignment="1" applyProtection="1">
      <alignment horizontal="center" vertical="center"/>
      <protection hidden="1"/>
    </xf>
    <xf numFmtId="183" fontId="120" fillId="125" borderId="239" xfId="72" applyNumberFormat="1" applyFont="1" applyFill="1" applyBorder="1" applyAlignment="1">
      <alignment horizontal="center" vertical="center"/>
    </xf>
    <xf numFmtId="216" fontId="646" fillId="77" borderId="292" xfId="69" applyNumberFormat="1" applyFont="1" applyFill="1" applyBorder="1" applyAlignment="1" applyProtection="1">
      <alignment horizontal="center" vertical="center"/>
      <protection hidden="1"/>
    </xf>
    <xf numFmtId="0" fontId="559" fillId="135" borderId="231" xfId="87" applyFont="1" applyFill="1" applyBorder="1" applyAlignment="1">
      <alignment horizontal="center" vertical="center" wrapText="1"/>
    </xf>
    <xf numFmtId="0" fontId="559" fillId="135" borderId="232" xfId="87" applyFont="1" applyFill="1" applyBorder="1" applyAlignment="1">
      <alignment horizontal="center" vertical="center" wrapText="1"/>
    </xf>
    <xf numFmtId="0" fontId="559" fillId="135" borderId="233" xfId="87" applyFont="1" applyFill="1" applyBorder="1" applyAlignment="1">
      <alignment horizontal="center" vertical="center" wrapText="1"/>
    </xf>
    <xf numFmtId="0" fontId="559" fillId="135" borderId="292" xfId="87" applyFont="1" applyFill="1" applyBorder="1" applyAlignment="1">
      <alignment horizontal="center" vertical="center" wrapText="1"/>
    </xf>
    <xf numFmtId="0" fontId="559" fillId="135" borderId="238" xfId="87" applyFont="1" applyFill="1" applyBorder="1" applyAlignment="1">
      <alignment horizontal="center" vertical="center" wrapText="1"/>
    </xf>
    <xf numFmtId="0" fontId="559" fillId="135" borderId="239" xfId="87" applyFont="1" applyFill="1" applyBorder="1" applyAlignment="1">
      <alignment horizontal="center" vertical="center" wrapText="1"/>
    </xf>
    <xf numFmtId="0" fontId="259" fillId="58" borderId="326" xfId="69" applyFont="1" applyFill="1" applyBorder="1" applyAlignment="1">
      <alignment horizontal="center" vertical="center"/>
    </xf>
    <xf numFmtId="0" fontId="259" fillId="58" borderId="327" xfId="69" applyFont="1" applyFill="1" applyBorder="1" applyAlignment="1">
      <alignment horizontal="center" vertical="center"/>
    </xf>
    <xf numFmtId="0" fontId="259" fillId="58" borderId="328" xfId="69" applyFont="1" applyFill="1" applyBorder="1" applyAlignment="1">
      <alignment horizontal="center" vertical="center"/>
    </xf>
    <xf numFmtId="0" fontId="313" fillId="0" borderId="319" xfId="87" applyFont="1" applyBorder="1" applyAlignment="1">
      <alignment horizontal="center" vertical="center"/>
    </xf>
    <xf numFmtId="0" fontId="313" fillId="0" borderId="224" xfId="87" applyFont="1" applyBorder="1" applyAlignment="1">
      <alignment horizontal="center" vertical="center"/>
    </xf>
    <xf numFmtId="0" fontId="313" fillId="0" borderId="320" xfId="87" applyFont="1" applyBorder="1" applyAlignment="1">
      <alignment horizontal="center" vertical="center"/>
    </xf>
    <xf numFmtId="0" fontId="50" fillId="58" borderId="84" xfId="69" applyFont="1" applyFill="1" applyBorder="1" applyAlignment="1" applyProtection="1">
      <alignment horizontal="center" vertical="center"/>
      <protection hidden="1"/>
    </xf>
    <xf numFmtId="0" fontId="50" fillId="58" borderId="0" xfId="69" applyFont="1" applyFill="1" applyAlignment="1" applyProtection="1">
      <alignment horizontal="center" vertical="center"/>
      <protection hidden="1"/>
    </xf>
    <xf numFmtId="0" fontId="50" fillId="58" borderId="222" xfId="69" applyFont="1" applyFill="1" applyBorder="1" applyAlignment="1" applyProtection="1">
      <alignment horizontal="center" vertical="center"/>
      <protection hidden="1"/>
    </xf>
    <xf numFmtId="49" fontId="1" fillId="58" borderId="329" xfId="87" applyNumberFormat="1" applyFill="1" applyBorder="1" applyAlignment="1">
      <alignment horizontal="center" vertical="center"/>
    </xf>
    <xf numFmtId="49" fontId="1" fillId="58" borderId="330" xfId="87" applyNumberFormat="1" applyFill="1" applyBorder="1" applyAlignment="1">
      <alignment horizontal="center" vertical="center"/>
    </xf>
    <xf numFmtId="49" fontId="1" fillId="58" borderId="331" xfId="87" applyNumberFormat="1" applyFill="1" applyBorder="1" applyAlignment="1">
      <alignment horizontal="center" vertical="center"/>
    </xf>
    <xf numFmtId="0" fontId="258" fillId="58" borderId="332" xfId="69" applyFont="1" applyFill="1" applyBorder="1" applyAlignment="1">
      <alignment horizontal="center" vertical="center"/>
    </xf>
    <xf numFmtId="0" fontId="287" fillId="58" borderId="333" xfId="69" applyFont="1" applyFill="1" applyBorder="1" applyAlignment="1">
      <alignment horizontal="center" vertical="center"/>
    </xf>
    <xf numFmtId="0" fontId="287" fillId="58" borderId="334" xfId="69" applyFont="1" applyFill="1" applyBorder="1" applyAlignment="1">
      <alignment horizontal="center" vertical="center"/>
    </xf>
    <xf numFmtId="49" fontId="258" fillId="0" borderId="84" xfId="87" applyNumberFormat="1" applyFont="1" applyBorder="1" applyAlignment="1">
      <alignment horizontal="center" vertical="center" wrapText="1"/>
    </xf>
    <xf numFmtId="49" fontId="258" fillId="0" borderId="0" xfId="87" applyNumberFormat="1" applyFont="1" applyAlignment="1">
      <alignment horizontal="center" vertical="center" wrapText="1"/>
    </xf>
    <xf numFmtId="49" fontId="258" fillId="0" borderId="222" xfId="87" applyNumberFormat="1" applyFont="1" applyBorder="1" applyAlignment="1">
      <alignment horizontal="center" vertical="center" wrapText="1"/>
    </xf>
    <xf numFmtId="0" fontId="258" fillId="59" borderId="335" xfId="69" applyFont="1" applyFill="1" applyBorder="1" applyAlignment="1">
      <alignment horizontal="center" vertical="center"/>
    </xf>
    <xf numFmtId="0" fontId="262" fillId="58" borderId="336" xfId="69" applyFont="1" applyFill="1" applyBorder="1" applyAlignment="1">
      <alignment horizontal="center" vertical="center"/>
    </xf>
    <xf numFmtId="0" fontId="262" fillId="58" borderId="337" xfId="69" applyFont="1" applyFill="1" applyBorder="1" applyAlignment="1">
      <alignment horizontal="center" vertical="center"/>
    </xf>
    <xf numFmtId="49" fontId="258" fillId="0" borderId="163" xfId="87" applyNumberFormat="1" applyFont="1" applyBorder="1" applyAlignment="1">
      <alignment horizontal="center" vertical="center" wrapText="1"/>
    </xf>
    <xf numFmtId="49" fontId="258" fillId="0" borderId="164" xfId="87" applyNumberFormat="1" applyFont="1" applyBorder="1" applyAlignment="1">
      <alignment horizontal="center" vertical="center" wrapText="1"/>
    </xf>
    <xf numFmtId="49" fontId="258" fillId="0" borderId="165" xfId="87" applyNumberFormat="1" applyFont="1" applyBorder="1" applyAlignment="1">
      <alignment horizontal="center" vertical="center" wrapText="1"/>
    </xf>
    <xf numFmtId="0" fontId="262" fillId="58" borderId="335" xfId="69" applyFont="1" applyFill="1" applyBorder="1" applyAlignment="1">
      <alignment horizontal="center" vertical="center"/>
    </xf>
    <xf numFmtId="0" fontId="258" fillId="59" borderId="336" xfId="69" applyFont="1" applyFill="1" applyBorder="1" applyAlignment="1">
      <alignment horizontal="center" vertical="center"/>
    </xf>
    <xf numFmtId="49" fontId="262" fillId="58" borderId="102" xfId="87" applyNumberFormat="1" applyFont="1" applyFill="1" applyBorder="1" applyAlignment="1">
      <alignment horizontal="right" vertical="center"/>
    </xf>
    <xf numFmtId="49" fontId="1" fillId="58" borderId="103" xfId="87" applyNumberFormat="1" applyFill="1" applyBorder="1" applyAlignment="1">
      <alignment horizontal="center" vertical="center"/>
    </xf>
    <xf numFmtId="49" fontId="1" fillId="58" borderId="104" xfId="87" applyNumberFormat="1" applyFill="1" applyBorder="1" applyAlignment="1">
      <alignment horizontal="center" vertical="center"/>
    </xf>
    <xf numFmtId="0" fontId="262" fillId="58" borderId="319" xfId="69" applyFont="1" applyFill="1" applyBorder="1" applyAlignment="1">
      <alignment horizontal="center" vertical="center"/>
    </xf>
    <xf numFmtId="0" fontId="262" fillId="58" borderId="224" xfId="69" applyFont="1" applyFill="1" applyBorder="1" applyAlignment="1">
      <alignment horizontal="center" vertical="center"/>
    </xf>
    <xf numFmtId="0" fontId="258" fillId="59" borderId="320" xfId="69" applyFont="1" applyFill="1" applyBorder="1" applyAlignment="1">
      <alignment horizontal="center" vertical="center"/>
    </xf>
    <xf numFmtId="49" fontId="262" fillId="58" borderId="84" xfId="87" applyNumberFormat="1" applyFont="1" applyFill="1" applyBorder="1" applyAlignment="1">
      <alignment horizontal="right" vertical="center"/>
    </xf>
    <xf numFmtId="49" fontId="1" fillId="58" borderId="0" xfId="87" applyNumberFormat="1" applyFill="1" applyAlignment="1">
      <alignment horizontal="center" vertical="center"/>
    </xf>
    <xf numFmtId="49" fontId="1" fillId="58" borderId="222" xfId="87" applyNumberFormat="1" applyFill="1" applyBorder="1" applyAlignment="1">
      <alignment horizontal="center" vertical="center"/>
    </xf>
    <xf numFmtId="49" fontId="266" fillId="0" borderId="166" xfId="34" applyNumberFormat="1" applyFont="1" applyBorder="1" applyAlignment="1">
      <alignment horizontal="center" vertical="center"/>
    </xf>
    <xf numFmtId="49" fontId="266" fillId="0" borderId="293" xfId="34" applyNumberFormat="1" applyFont="1" applyBorder="1" applyAlignment="1">
      <alignment horizontal="center" vertical="center"/>
    </xf>
    <xf numFmtId="49" fontId="266" fillId="0" borderId="167" xfId="34" applyNumberFormat="1" applyFont="1" applyBorder="1" applyAlignment="1">
      <alignment horizontal="center" vertical="center"/>
    </xf>
    <xf numFmtId="0" fontId="572" fillId="58" borderId="0" xfId="33" applyFont="1" applyFill="1" applyAlignment="1" applyProtection="1">
      <alignment vertical="center"/>
      <protection hidden="1"/>
    </xf>
    <xf numFmtId="0" fontId="647" fillId="67" borderId="338" xfId="91" applyFont="1" applyFill="1" applyBorder="1" applyAlignment="1" applyProtection="1">
      <alignment horizontal="center" vertical="center" wrapText="1"/>
      <protection locked="0"/>
    </xf>
    <xf numFmtId="0" fontId="647" fillId="67" borderId="336" xfId="91" applyFont="1" applyFill="1" applyBorder="1" applyAlignment="1" applyProtection="1">
      <alignment horizontal="center" vertical="center" wrapText="1"/>
      <protection locked="0"/>
    </xf>
    <xf numFmtId="0" fontId="647" fillId="67" borderId="339" xfId="91" applyFont="1" applyFill="1" applyBorder="1" applyAlignment="1" applyProtection="1">
      <alignment horizontal="center" vertical="center" wrapText="1"/>
      <protection locked="0"/>
    </xf>
    <xf numFmtId="0" fontId="573" fillId="58" borderId="0" xfId="33" applyFont="1" applyFill="1" applyAlignment="1" applyProtection="1">
      <alignment vertical="center"/>
      <protection hidden="1"/>
    </xf>
    <xf numFmtId="0" fontId="648" fillId="30" borderId="223" xfId="91" applyFont="1" applyFill="1" applyBorder="1" applyAlignment="1">
      <alignment horizontal="center" vertical="center"/>
    </xf>
    <xf numFmtId="0" fontId="649" fillId="30" borderId="224" xfId="91" applyFont="1" applyFill="1" applyBorder="1" applyAlignment="1" applyProtection="1">
      <alignment horizontal="center" vertical="center"/>
      <protection locked="0"/>
    </xf>
    <xf numFmtId="0" fontId="649" fillId="30" borderId="225" xfId="91" applyFont="1" applyFill="1" applyBorder="1" applyAlignment="1" applyProtection="1">
      <alignment horizontal="center" vertical="center"/>
      <protection locked="0"/>
    </xf>
    <xf numFmtId="0" fontId="515" fillId="58" borderId="0" xfId="87" applyFont="1" applyFill="1"/>
    <xf numFmtId="217" fontId="650" fillId="27" borderId="226" xfId="91" applyNumberFormat="1" applyFont="1" applyFill="1" applyBorder="1" applyAlignment="1" applyProtection="1">
      <alignment horizontal="center" vertical="center"/>
      <protection locked="0"/>
    </xf>
    <xf numFmtId="0" fontId="650" fillId="27" borderId="0" xfId="91" applyFont="1" applyFill="1" applyAlignment="1" applyProtection="1">
      <alignment horizontal="center" vertical="center"/>
      <protection locked="0"/>
    </xf>
    <xf numFmtId="0" fontId="650" fillId="27" borderId="227" xfId="91" applyFont="1" applyFill="1" applyBorder="1" applyAlignment="1" applyProtection="1">
      <alignment horizontal="center" vertical="center"/>
      <protection locked="0"/>
    </xf>
    <xf numFmtId="217" fontId="128" fillId="30" borderId="226" xfId="91" applyNumberFormat="1" applyFont="1" applyFill="1" applyBorder="1" applyAlignment="1" applyProtection="1">
      <alignment horizontal="center" vertical="center"/>
      <protection locked="0"/>
    </xf>
    <xf numFmtId="0" fontId="44" fillId="0" borderId="0" xfId="91" applyFont="1" applyAlignment="1">
      <alignment horizontal="center" vertical="center"/>
    </xf>
    <xf numFmtId="1" fontId="44" fillId="0" borderId="227" xfId="91" applyNumberFormat="1" applyFont="1" applyBorder="1" applyAlignment="1">
      <alignment horizontal="center" vertical="center"/>
    </xf>
    <xf numFmtId="217" fontId="44" fillId="0" borderId="226" xfId="91" applyNumberFormat="1" applyFont="1" applyBorder="1" applyAlignment="1" applyProtection="1">
      <alignment horizontal="center" vertical="center"/>
      <protection locked="0"/>
    </xf>
    <xf numFmtId="0" fontId="123" fillId="30" borderId="0" xfId="91" applyFont="1" applyFill="1" applyAlignment="1">
      <alignment horizontal="center" vertical="center"/>
    </xf>
    <xf numFmtId="0" fontId="44" fillId="0" borderId="227" xfId="91" applyFont="1" applyBorder="1" applyAlignment="1">
      <alignment horizontal="center" vertical="center"/>
    </xf>
    <xf numFmtId="217" fontId="44" fillId="0" borderId="228" xfId="91" applyNumberFormat="1" applyFont="1" applyBorder="1" applyAlignment="1" applyProtection="1">
      <alignment horizontal="center" vertical="center"/>
      <protection locked="0"/>
    </xf>
    <xf numFmtId="0" fontId="44" fillId="0" borderId="229" xfId="91" applyFont="1" applyBorder="1" applyAlignment="1">
      <alignment horizontal="center" vertical="center"/>
    </xf>
    <xf numFmtId="0" fontId="123" fillId="30" borderId="230" xfId="91" applyFont="1" applyFill="1" applyBorder="1" applyAlignment="1">
      <alignment horizontal="center" vertical="center"/>
    </xf>
    <xf numFmtId="0" fontId="28" fillId="67" borderId="223" xfId="69" applyFont="1" applyFill="1" applyBorder="1" applyAlignment="1">
      <alignment horizontal="center" vertical="center"/>
    </xf>
    <xf numFmtId="0" fontId="28" fillId="67" borderId="224" xfId="69" applyFont="1" applyFill="1" applyBorder="1" applyAlignment="1">
      <alignment horizontal="center" vertical="center"/>
    </xf>
    <xf numFmtId="0" fontId="28" fillId="67" borderId="225" xfId="69" applyFont="1" applyFill="1" applyBorder="1" applyAlignment="1">
      <alignment horizontal="center" vertical="center"/>
    </xf>
    <xf numFmtId="0" fontId="28" fillId="67" borderId="231" xfId="69" applyFont="1" applyFill="1" applyBorder="1" applyAlignment="1">
      <alignment horizontal="center" vertical="center" wrapText="1"/>
    </xf>
    <xf numFmtId="0" fontId="28" fillId="67" borderId="232" xfId="69" applyFont="1" applyFill="1" applyBorder="1" applyAlignment="1">
      <alignment horizontal="center" vertical="center" wrapText="1"/>
    </xf>
    <xf numFmtId="0" fontId="53" fillId="67" borderId="232" xfId="69" applyFont="1" applyFill="1" applyBorder="1" applyAlignment="1">
      <alignment horizontal="center" vertical="center" wrapText="1"/>
    </xf>
    <xf numFmtId="0" fontId="6" fillId="67" borderId="232" xfId="69" applyFont="1" applyFill="1" applyBorder="1" applyAlignment="1">
      <alignment horizontal="center" vertical="center" wrapText="1"/>
    </xf>
    <xf numFmtId="0" fontId="53" fillId="67" borderId="233" xfId="69" applyFont="1" applyFill="1" applyBorder="1" applyAlignment="1">
      <alignment horizontal="center" vertical="center"/>
    </xf>
    <xf numFmtId="0" fontId="28" fillId="67" borderId="226" xfId="69" applyFont="1" applyFill="1" applyBorder="1" applyAlignment="1">
      <alignment horizontal="center" vertical="center"/>
    </xf>
    <xf numFmtId="0" fontId="28" fillId="67" borderId="0" xfId="69" applyFont="1" applyFill="1" applyAlignment="1">
      <alignment horizontal="center" vertical="center"/>
    </xf>
    <xf numFmtId="0" fontId="28" fillId="67" borderId="227" xfId="69" applyFont="1" applyFill="1" applyBorder="1" applyAlignment="1">
      <alignment horizontal="center" vertical="center"/>
    </xf>
    <xf numFmtId="0" fontId="28" fillId="67" borderId="84" xfId="69" applyFont="1" applyFill="1" applyBorder="1" applyAlignment="1">
      <alignment horizontal="center" vertical="center" wrapText="1"/>
    </xf>
    <xf numFmtId="0" fontId="28" fillId="67" borderId="0" xfId="69" applyFont="1" applyFill="1" applyAlignment="1">
      <alignment horizontal="center" vertical="center" wrapText="1"/>
    </xf>
    <xf numFmtId="0" fontId="53" fillId="67" borderId="0" xfId="69" applyFont="1" applyFill="1" applyAlignment="1">
      <alignment horizontal="center" vertical="center" wrapText="1"/>
    </xf>
    <xf numFmtId="0" fontId="6" fillId="67" borderId="0" xfId="69" applyFont="1" applyFill="1" applyAlignment="1">
      <alignment horizontal="center" vertical="center" wrapText="1"/>
    </xf>
    <xf numFmtId="0" fontId="53" fillId="67" borderId="222" xfId="69" applyFont="1" applyFill="1" applyBorder="1" applyAlignment="1">
      <alignment horizontal="center" vertical="center"/>
    </xf>
    <xf numFmtId="0" fontId="5" fillId="58" borderId="226" xfId="69" applyFill="1" applyBorder="1" applyAlignment="1">
      <alignment horizontal="center" vertical="center" wrapText="1"/>
    </xf>
    <xf numFmtId="0" fontId="5" fillId="58" borderId="0" xfId="69" applyFill="1" applyAlignment="1">
      <alignment horizontal="center" vertical="center" wrapText="1"/>
    </xf>
    <xf numFmtId="0" fontId="5" fillId="58" borderId="227" xfId="69" applyFill="1" applyBorder="1" applyAlignment="1">
      <alignment horizontal="center" vertical="center" wrapText="1"/>
    </xf>
    <xf numFmtId="0" fontId="28" fillId="58" borderId="84" xfId="69" applyFont="1" applyFill="1" applyBorder="1" applyAlignment="1">
      <alignment horizontal="center" vertical="center"/>
    </xf>
    <xf numFmtId="0" fontId="28" fillId="58" borderId="0" xfId="69" applyFont="1" applyFill="1" applyAlignment="1">
      <alignment horizontal="center" vertical="center"/>
    </xf>
    <xf numFmtId="0" fontId="28" fillId="58" borderId="0" xfId="69" applyFont="1" applyFill="1" applyAlignment="1">
      <alignment horizontal="centerContinuous" vertical="center"/>
    </xf>
    <xf numFmtId="0" fontId="5" fillId="1" borderId="0" xfId="69" applyFill="1" applyAlignment="1">
      <alignment vertical="center"/>
    </xf>
    <xf numFmtId="0" fontId="5" fillId="1" borderId="222" xfId="69" applyFill="1" applyBorder="1" applyAlignment="1">
      <alignment vertical="center"/>
    </xf>
    <xf numFmtId="0" fontId="5" fillId="58" borderId="84" xfId="69" applyFill="1" applyBorder="1" applyAlignment="1">
      <alignment horizontal="center" vertical="center"/>
    </xf>
    <xf numFmtId="0" fontId="5" fillId="58" borderId="0" xfId="69" applyFill="1" applyAlignment="1">
      <alignment horizontal="center" vertical="center"/>
    </xf>
    <xf numFmtId="0" fontId="5" fillId="58" borderId="222" xfId="69" applyFill="1" applyBorder="1" applyAlignment="1">
      <alignment horizontal="center" vertical="center"/>
    </xf>
    <xf numFmtId="0" fontId="5" fillId="58" borderId="226" xfId="69" applyFill="1" applyBorder="1" applyAlignment="1">
      <alignment horizontal="center" vertical="center" wrapText="1"/>
    </xf>
    <xf numFmtId="0" fontId="5" fillId="58" borderId="0" xfId="69" applyFill="1" applyAlignment="1">
      <alignment horizontal="left" vertical="center"/>
    </xf>
    <xf numFmtId="0" fontId="5" fillId="58" borderId="227" xfId="69" applyFill="1" applyBorder="1" applyAlignment="1">
      <alignment horizontal="left" vertical="center"/>
    </xf>
    <xf numFmtId="0" fontId="5" fillId="58" borderId="292" xfId="69" applyFill="1" applyBorder="1" applyAlignment="1">
      <alignment horizontal="center" vertical="center"/>
    </xf>
    <xf numFmtId="0" fontId="5" fillId="58" borderId="238" xfId="69" applyFill="1" applyBorder="1" applyAlignment="1">
      <alignment horizontal="center" vertical="center"/>
    </xf>
    <xf numFmtId="0" fontId="5" fillId="58" borderId="238" xfId="69" applyFill="1" applyBorder="1" applyAlignment="1">
      <alignment horizontal="centerContinuous" vertical="center"/>
    </xf>
    <xf numFmtId="0" fontId="5" fillId="58" borderId="238" xfId="69" applyFill="1" applyBorder="1" applyAlignment="1">
      <alignment horizontal="center" vertical="center"/>
    </xf>
    <xf numFmtId="0" fontId="5" fillId="58" borderId="239" xfId="69" applyFill="1" applyBorder="1" applyAlignment="1">
      <alignment horizontal="center" vertical="center"/>
    </xf>
    <xf numFmtId="0" fontId="5" fillId="58" borderId="228" xfId="69" applyFill="1" applyBorder="1" applyAlignment="1">
      <alignment horizontal="center" vertical="center" wrapText="1"/>
    </xf>
    <xf numFmtId="0" fontId="5" fillId="58" borderId="229" xfId="69" applyFill="1" applyBorder="1" applyAlignment="1">
      <alignment horizontal="center" vertical="center" wrapText="1"/>
    </xf>
    <xf numFmtId="0" fontId="5" fillId="58" borderId="230" xfId="69" applyFill="1" applyBorder="1" applyAlignment="1">
      <alignment horizontal="center" vertical="center" wrapText="1"/>
    </xf>
    <xf numFmtId="1" fontId="44" fillId="42" borderId="231" xfId="87" applyNumberFormat="1" applyFont="1" applyFill="1" applyBorder="1" applyAlignment="1">
      <alignment horizontal="centerContinuous" vertical="center" wrapText="1"/>
    </xf>
    <xf numFmtId="0" fontId="5" fillId="42" borderId="232" xfId="87" applyFont="1" applyFill="1" applyBorder="1" applyAlignment="1">
      <alignment horizontal="centerContinuous" vertical="center" wrapText="1"/>
    </xf>
    <xf numFmtId="0" fontId="5" fillId="42" borderId="233" xfId="87" applyFont="1" applyFill="1" applyBorder="1" applyAlignment="1">
      <alignment horizontal="centerContinuous" vertical="center" wrapText="1"/>
    </xf>
    <xf numFmtId="0" fontId="44" fillId="42" borderId="231" xfId="87" applyFont="1" applyFill="1" applyBorder="1" applyAlignment="1">
      <alignment horizontal="centerContinuous" vertical="center"/>
    </xf>
    <xf numFmtId="0" fontId="44" fillId="42" borderId="232" xfId="87" applyFont="1" applyFill="1" applyBorder="1" applyAlignment="1">
      <alignment horizontal="centerContinuous" vertical="center"/>
    </xf>
    <xf numFmtId="0" fontId="1" fillId="42" borderId="232" xfId="87" applyFill="1" applyBorder="1" applyAlignment="1">
      <alignment horizontal="centerContinuous" vertical="center"/>
    </xf>
    <xf numFmtId="0" fontId="1" fillId="42" borderId="233" xfId="87" applyFill="1" applyBorder="1" applyAlignment="1">
      <alignment horizontal="centerContinuous" vertical="center"/>
    </xf>
    <xf numFmtId="189" fontId="221" fillId="0" borderId="84" xfId="50" applyNumberFormat="1" applyFont="1" applyBorder="1" applyAlignment="1">
      <alignment horizontal="center" vertical="center"/>
    </xf>
    <xf numFmtId="189" fontId="221" fillId="0" borderId="0" xfId="50" applyNumberFormat="1" applyFont="1" applyAlignment="1">
      <alignment horizontal="center" vertical="center"/>
    </xf>
    <xf numFmtId="178" fontId="222" fillId="80" borderId="0" xfId="87" applyNumberFormat="1" applyFont="1" applyFill="1" applyAlignment="1" applyProtection="1">
      <alignment horizontal="right" vertical="center" wrapText="1"/>
      <protection locked="0"/>
    </xf>
    <xf numFmtId="2" fontId="199" fillId="80" borderId="222" xfId="50" applyNumberFormat="1" applyFont="1" applyFill="1" applyBorder="1" applyAlignment="1">
      <alignment horizontal="center" vertical="center"/>
    </xf>
    <xf numFmtId="186" fontId="5" fillId="0" borderId="84" xfId="87" applyNumberFormat="1" applyFont="1" applyBorder="1" applyAlignment="1" applyProtection="1">
      <alignment horizontal="center" vertical="center" wrapText="1"/>
      <protection locked="0"/>
    </xf>
    <xf numFmtId="186" fontId="5" fillId="0" borderId="0" xfId="87" applyNumberFormat="1" applyFont="1" applyAlignment="1" applyProtection="1">
      <alignment horizontal="center" vertical="center" wrapText="1"/>
      <protection locked="0"/>
    </xf>
    <xf numFmtId="186" fontId="5" fillId="0" borderId="222" xfId="87" applyNumberFormat="1" applyFont="1" applyBorder="1" applyAlignment="1" applyProtection="1">
      <alignment horizontal="center" vertical="center" wrapText="1"/>
      <protection locked="0"/>
    </xf>
    <xf numFmtId="189" fontId="221" fillId="0" borderId="173" xfId="50" applyNumberFormat="1" applyFont="1" applyBorder="1" applyAlignment="1">
      <alignment horizontal="center" vertical="center"/>
    </xf>
    <xf numFmtId="189" fontId="221" fillId="0" borderId="107" xfId="50" applyNumberFormat="1" applyFont="1" applyBorder="1" applyAlignment="1">
      <alignment horizontal="center" vertical="center"/>
    </xf>
    <xf numFmtId="178" fontId="222" fillId="80" borderId="107" xfId="87" applyNumberFormat="1" applyFont="1" applyFill="1" applyBorder="1" applyAlignment="1" applyProtection="1">
      <alignment horizontal="right" vertical="center" wrapText="1"/>
      <protection locked="0"/>
    </xf>
    <xf numFmtId="186" fontId="153" fillId="30" borderId="84" xfId="87" applyNumberFormat="1" applyFont="1" applyFill="1" applyBorder="1" applyAlignment="1" applyProtection="1">
      <alignment horizontal="center" vertical="center"/>
      <protection locked="0"/>
    </xf>
    <xf numFmtId="186" fontId="196" fillId="43" borderId="0" xfId="87" applyNumberFormat="1" applyFont="1" applyFill="1" applyAlignment="1" applyProtection="1">
      <alignment horizontal="center" vertical="center"/>
      <protection locked="0"/>
    </xf>
    <xf numFmtId="186" fontId="1" fillId="0" borderId="222" xfId="87" applyNumberFormat="1" applyBorder="1" applyAlignment="1">
      <alignment horizontal="center" vertical="center"/>
    </xf>
    <xf numFmtId="186" fontId="225" fillId="43" borderId="340" xfId="50" applyNumberFormat="1" applyFont="1" applyFill="1" applyBorder="1" applyAlignment="1">
      <alignment horizontal="center" vertical="center"/>
    </xf>
    <xf numFmtId="186" fontId="225" fillId="43" borderId="341" xfId="50" applyNumberFormat="1" applyFont="1" applyFill="1" applyBorder="1" applyAlignment="1">
      <alignment horizontal="center" vertical="center"/>
    </xf>
    <xf numFmtId="186" fontId="225" fillId="43" borderId="342" xfId="50" applyNumberFormat="1" applyFont="1" applyFill="1" applyBorder="1" applyAlignment="1">
      <alignment horizontal="center" vertical="center"/>
    </xf>
    <xf numFmtId="186" fontId="225" fillId="43" borderId="84" xfId="50" applyNumberFormat="1" applyFont="1" applyFill="1" applyBorder="1" applyAlignment="1">
      <alignment horizontal="center" vertical="center"/>
    </xf>
    <xf numFmtId="186" fontId="225" fillId="43" borderId="0" xfId="50" applyNumberFormat="1" applyFont="1" applyFill="1" applyAlignment="1">
      <alignment horizontal="center" vertical="center"/>
    </xf>
    <xf numFmtId="186" fontId="225" fillId="43" borderId="222" xfId="50" applyNumberFormat="1" applyFont="1" applyFill="1" applyBorder="1" applyAlignment="1">
      <alignment horizontal="center" vertical="center"/>
    </xf>
    <xf numFmtId="186" fontId="120" fillId="0" borderId="84" xfId="87" applyNumberFormat="1" applyFont="1" applyBorder="1" applyAlignment="1">
      <alignment horizontal="center" vertical="center"/>
    </xf>
    <xf numFmtId="186" fontId="120" fillId="0" borderId="0" xfId="87" applyNumberFormat="1" applyFont="1" applyAlignment="1">
      <alignment horizontal="center" vertical="center"/>
    </xf>
    <xf numFmtId="184" fontId="153" fillId="30" borderId="222" xfId="87" applyNumberFormat="1" applyFont="1" applyFill="1" applyBorder="1" applyAlignment="1" applyProtection="1">
      <alignment horizontal="center" vertical="center"/>
      <protection locked="0"/>
    </xf>
    <xf numFmtId="189" fontId="5" fillId="0" borderId="84" xfId="50" applyNumberFormat="1" applyFont="1" applyBorder="1" applyAlignment="1">
      <alignment horizontal="center" vertical="center"/>
    </xf>
    <xf numFmtId="189" fontId="5" fillId="0" borderId="0" xfId="50" applyNumberFormat="1" applyFont="1" applyAlignment="1">
      <alignment horizontal="center" vertical="center"/>
    </xf>
    <xf numFmtId="189" fontId="5" fillId="0" borderId="222" xfId="50" applyNumberFormat="1" applyFont="1" applyBorder="1" applyAlignment="1">
      <alignment horizontal="center" vertical="center"/>
    </xf>
    <xf numFmtId="0" fontId="224" fillId="43" borderId="84" xfId="50" applyFont="1" applyFill="1" applyBorder="1" applyAlignment="1">
      <alignment horizontal="center" vertical="center"/>
    </xf>
    <xf numFmtId="0" fontId="224" fillId="43" borderId="0" xfId="50" applyFont="1" applyFill="1" applyAlignment="1">
      <alignment horizontal="center" vertical="center"/>
    </xf>
    <xf numFmtId="0" fontId="224" fillId="43" borderId="222" xfId="50" applyFont="1" applyFill="1" applyBorder="1" applyAlignment="1">
      <alignment horizontal="center" vertical="center"/>
    </xf>
    <xf numFmtId="186" fontId="120" fillId="58" borderId="110" xfId="87" applyNumberFormat="1" applyFont="1" applyFill="1" applyBorder="1" applyAlignment="1">
      <alignment horizontal="center" vertical="center"/>
    </xf>
    <xf numFmtId="186" fontId="120" fillId="58" borderId="161" xfId="87" applyNumberFormat="1" applyFont="1" applyFill="1" applyBorder="1" applyAlignment="1">
      <alignment horizontal="center" vertical="center"/>
    </xf>
    <xf numFmtId="186" fontId="120" fillId="58" borderId="162" xfId="87" applyNumberFormat="1" applyFont="1" applyFill="1" applyBorder="1" applyAlignment="1">
      <alignment horizontal="center" vertical="center"/>
    </xf>
    <xf numFmtId="0" fontId="224" fillId="43" borderId="170" xfId="50" applyFont="1" applyFill="1" applyBorder="1" applyAlignment="1">
      <alignment horizontal="center" vertical="center"/>
    </xf>
    <xf numFmtId="0" fontId="224" fillId="43" borderId="171" xfId="50" applyFont="1" applyFill="1" applyBorder="1" applyAlignment="1">
      <alignment horizontal="center" vertical="center"/>
    </xf>
    <xf numFmtId="0" fontId="224" fillId="43" borderId="172" xfId="50" applyFont="1" applyFill="1" applyBorder="1" applyAlignment="1">
      <alignment horizontal="center" vertical="center"/>
    </xf>
    <xf numFmtId="186" fontId="3" fillId="58" borderId="169" xfId="87" applyNumberFormat="1" applyFont="1" applyFill="1" applyBorder="1" applyAlignment="1">
      <alignment horizontal="center" vertical="center"/>
    </xf>
    <xf numFmtId="186" fontId="3" fillId="58" borderId="32" xfId="87" applyNumberFormat="1" applyFont="1" applyFill="1" applyBorder="1" applyAlignment="1">
      <alignment horizontal="center" vertical="center"/>
    </xf>
    <xf numFmtId="186" fontId="3" fillId="58" borderId="168" xfId="87" applyNumberFormat="1" applyFont="1" applyFill="1" applyBorder="1" applyAlignment="1">
      <alignment horizontal="center" vertical="center"/>
    </xf>
    <xf numFmtId="189" fontId="651" fillId="80" borderId="343" xfId="50" applyNumberFormat="1" applyFont="1" applyFill="1" applyBorder="1" applyAlignment="1">
      <alignment horizontal="right" vertical="center"/>
    </xf>
    <xf numFmtId="0" fontId="194" fillId="80" borderId="344" xfId="87" applyFont="1" applyFill="1" applyBorder="1" applyAlignment="1">
      <alignment horizontal="center" vertical="center"/>
    </xf>
    <xf numFmtId="0" fontId="595" fillId="80" borderId="344" xfId="87" applyFont="1" applyFill="1" applyBorder="1" applyAlignment="1">
      <alignment horizontal="right" vertical="center"/>
    </xf>
    <xf numFmtId="176" fontId="194" fillId="80" borderId="345" xfId="87" applyNumberFormat="1" applyFont="1" applyFill="1" applyBorder="1" applyAlignment="1">
      <alignment horizontal="center" vertical="center"/>
    </xf>
    <xf numFmtId="189" fontId="651" fillId="80" borderId="242" xfId="50" applyNumberFormat="1" applyFont="1" applyFill="1" applyBorder="1" applyAlignment="1">
      <alignment horizontal="right" vertical="center"/>
    </xf>
    <xf numFmtId="0" fontId="194" fillId="80" borderId="229" xfId="87" applyFont="1" applyFill="1" applyBorder="1" applyAlignment="1">
      <alignment horizontal="center" vertical="center"/>
    </xf>
    <xf numFmtId="0" fontId="595" fillId="80" borderId="229" xfId="87" applyFont="1" applyFill="1" applyBorder="1" applyAlignment="1">
      <alignment horizontal="right" vertical="center"/>
    </xf>
    <xf numFmtId="176" fontId="194" fillId="80" borderId="236" xfId="87" applyNumberFormat="1" applyFont="1" applyFill="1" applyBorder="1" applyAlignment="1">
      <alignment horizontal="center" vertical="center"/>
    </xf>
    <xf numFmtId="0" fontId="282" fillId="75" borderId="292" xfId="87" applyFont="1" applyFill="1" applyBorder="1" applyAlignment="1">
      <alignment horizontal="center" vertical="center"/>
    </xf>
    <xf numFmtId="0" fontId="282" fillId="75" borderId="238" xfId="87" applyFont="1" applyFill="1" applyBorder="1" applyAlignment="1">
      <alignment horizontal="center" vertical="center"/>
    </xf>
    <xf numFmtId="0" fontId="282" fillId="75" borderId="239" xfId="87" applyFont="1" applyFill="1" applyBorder="1" applyAlignment="1">
      <alignment horizontal="center" vertical="center"/>
    </xf>
    <xf numFmtId="0" fontId="282" fillId="75" borderId="166" xfId="87" applyFont="1" applyFill="1" applyBorder="1" applyAlignment="1">
      <alignment horizontal="center" vertical="center" wrapText="1"/>
    </xf>
    <xf numFmtId="0" fontId="282" fillId="75" borderId="293" xfId="87" applyFont="1" applyFill="1" applyBorder="1" applyAlignment="1">
      <alignment horizontal="center" vertical="center" wrapText="1"/>
    </xf>
    <xf numFmtId="0" fontId="282" fillId="75" borderId="167" xfId="87" applyFont="1" applyFill="1" applyBorder="1" applyAlignment="1">
      <alignment horizontal="center" vertical="center" wrapText="1"/>
    </xf>
    <xf numFmtId="0" fontId="652" fillId="65" borderId="213" xfId="87" applyFont="1" applyFill="1" applyBorder="1" applyAlignment="1">
      <alignment horizontal="center" vertical="center"/>
    </xf>
    <xf numFmtId="0" fontId="652" fillId="65" borderId="214" xfId="87" applyFont="1" applyFill="1" applyBorder="1" applyAlignment="1">
      <alignment horizontal="center" vertical="center"/>
    </xf>
    <xf numFmtId="0" fontId="652" fillId="65" borderId="346" xfId="87" applyFont="1" applyFill="1" applyBorder="1" applyAlignment="1">
      <alignment horizontal="center" vertical="center"/>
    </xf>
    <xf numFmtId="0" fontId="652" fillId="65" borderId="215" xfId="87" applyFont="1" applyFill="1" applyBorder="1" applyAlignment="1">
      <alignment horizontal="center" vertical="center"/>
    </xf>
    <xf numFmtId="0" fontId="652" fillId="65" borderId="216" xfId="87" applyFont="1" applyFill="1" applyBorder="1" applyAlignment="1">
      <alignment horizontal="center" vertical="center"/>
    </xf>
    <xf numFmtId="0" fontId="652" fillId="65" borderId="347" xfId="87" applyFont="1" applyFill="1" applyBorder="1" applyAlignment="1">
      <alignment horizontal="center" vertical="center"/>
    </xf>
    <xf numFmtId="0" fontId="313" fillId="71" borderId="0" xfId="87" applyFont="1" applyFill="1" applyAlignment="1">
      <alignment horizontal="center"/>
    </xf>
    <xf numFmtId="0" fontId="428" fillId="71" borderId="222" xfId="69" applyFont="1" applyFill="1" applyBorder="1" applyAlignment="1">
      <alignment horizontal="center" vertical="center" textRotation="90" wrapText="1"/>
    </xf>
    <xf numFmtId="0" fontId="653" fillId="58" borderId="231" xfId="69" applyFont="1" applyFill="1" applyBorder="1" applyAlignment="1" applyProtection="1">
      <alignment horizontal="center" vertical="center"/>
      <protection hidden="1"/>
    </xf>
    <xf numFmtId="0" fontId="653" fillId="58" borderId="232" xfId="69" applyFont="1" applyFill="1" applyBorder="1" applyAlignment="1" applyProtection="1">
      <alignment horizontal="center" vertical="center"/>
      <protection hidden="1"/>
    </xf>
    <xf numFmtId="0" fontId="653" fillId="58" borderId="233" xfId="69" applyFont="1" applyFill="1" applyBorder="1" applyAlignment="1" applyProtection="1">
      <alignment horizontal="center" vertical="center"/>
      <protection hidden="1"/>
    </xf>
    <xf numFmtId="0" fontId="653" fillId="58" borderId="84" xfId="69" applyFont="1" applyFill="1" applyBorder="1" applyAlignment="1" applyProtection="1">
      <alignment horizontal="center" vertical="center"/>
      <protection hidden="1"/>
    </xf>
    <xf numFmtId="0" fontId="653" fillId="58" borderId="0" xfId="69" applyFont="1" applyFill="1" applyAlignment="1" applyProtection="1">
      <alignment horizontal="center" vertical="center"/>
      <protection hidden="1"/>
    </xf>
    <xf numFmtId="0" fontId="653" fillId="58" borderId="222" xfId="69" applyFont="1" applyFill="1" applyBorder="1" applyAlignment="1" applyProtection="1">
      <alignment horizontal="center" vertical="center"/>
      <protection hidden="1"/>
    </xf>
    <xf numFmtId="0" fontId="289" fillId="58" borderId="84" xfId="72" applyFont="1" applyFill="1" applyBorder="1" applyAlignment="1">
      <alignment horizontal="center" vertical="center" wrapText="1"/>
    </xf>
    <xf numFmtId="0" fontId="289" fillId="58" borderId="0" xfId="72" applyFont="1" applyFill="1" applyAlignment="1">
      <alignment horizontal="center" vertical="center" wrapText="1"/>
    </xf>
    <xf numFmtId="0" fontId="289" fillId="58" borderId="222" xfId="72" applyFont="1" applyFill="1" applyBorder="1" applyAlignment="1">
      <alignment horizontal="center" vertical="center" wrapText="1"/>
    </xf>
    <xf numFmtId="0" fontId="289" fillId="58" borderId="242" xfId="72" applyFont="1" applyFill="1" applyBorder="1" applyAlignment="1">
      <alignment horizontal="center" vertical="center" wrapText="1"/>
    </xf>
    <xf numFmtId="0" fontId="289" fillId="58" borderId="229" xfId="72" applyFont="1" applyFill="1" applyBorder="1" applyAlignment="1">
      <alignment horizontal="center" vertical="center" wrapText="1"/>
    </xf>
    <xf numFmtId="0" fontId="289" fillId="58" borderId="236" xfId="72" applyFont="1" applyFill="1" applyBorder="1" applyAlignment="1">
      <alignment horizontal="center" vertical="center" wrapText="1"/>
    </xf>
    <xf numFmtId="0" fontId="575" fillId="58" borderId="84" xfId="87" applyFont="1" applyFill="1" applyBorder="1" applyAlignment="1" applyProtection="1">
      <alignment horizontal="left" vertical="center"/>
      <protection locked="0"/>
    </xf>
    <xf numFmtId="0" fontId="575" fillId="58" borderId="0" xfId="87" applyFont="1" applyFill="1" applyAlignment="1" applyProtection="1">
      <alignment horizontal="left" vertical="center"/>
      <protection locked="0"/>
    </xf>
    <xf numFmtId="0" fontId="654" fillId="58" borderId="320" xfId="69" applyFont="1" applyFill="1" applyBorder="1" applyAlignment="1" applyProtection="1">
      <alignment horizontal="right" vertical="center"/>
      <protection hidden="1"/>
    </xf>
    <xf numFmtId="0" fontId="3" fillId="58" borderId="0" xfId="87" applyFont="1" applyFill="1" applyAlignment="1" applyProtection="1">
      <alignment horizontal="left" vertical="center"/>
      <protection locked="0"/>
    </xf>
    <xf numFmtId="0" fontId="575" fillId="58" borderId="222" xfId="87" applyFont="1" applyFill="1" applyBorder="1" applyAlignment="1" applyProtection="1">
      <alignment horizontal="left" vertical="center"/>
      <protection locked="0"/>
    </xf>
    <xf numFmtId="0" fontId="50" fillId="42" borderId="223" xfId="87" applyFont="1" applyFill="1" applyBorder="1" applyAlignment="1">
      <alignment horizontal="center" vertical="center"/>
    </xf>
    <xf numFmtId="0" fontId="50" fillId="42" borderId="224" xfId="87" applyFont="1" applyFill="1" applyBorder="1" applyAlignment="1">
      <alignment horizontal="center" vertical="center"/>
    </xf>
    <xf numFmtId="0" fontId="50" fillId="42" borderId="225" xfId="87" applyFont="1" applyFill="1" applyBorder="1" applyAlignment="1">
      <alignment horizontal="center" vertical="center"/>
    </xf>
    <xf numFmtId="0" fontId="50" fillId="58" borderId="226" xfId="87" applyFont="1" applyFill="1" applyBorder="1" applyAlignment="1">
      <alignment horizontal="centerContinuous" vertical="center"/>
    </xf>
    <xf numFmtId="0" fontId="50" fillId="58" borderId="0" xfId="87" applyFont="1" applyFill="1" applyAlignment="1">
      <alignment horizontal="centerContinuous" vertical="center"/>
    </xf>
    <xf numFmtId="0" fontId="655" fillId="58" borderId="0" xfId="69" applyFont="1" applyFill="1" applyAlignment="1">
      <alignment horizontal="center" vertical="center"/>
    </xf>
    <xf numFmtId="0" fontId="50" fillId="155" borderId="0" xfId="87" applyFont="1" applyFill="1" applyAlignment="1">
      <alignment horizontal="center" vertical="center"/>
    </xf>
    <xf numFmtId="0" fontId="50" fillId="155" borderId="227" xfId="87" applyFont="1" applyFill="1" applyBorder="1" applyAlignment="1">
      <alignment horizontal="center" vertical="center"/>
    </xf>
    <xf numFmtId="0" fontId="656" fillId="58" borderId="226" xfId="69" applyFont="1" applyFill="1" applyBorder="1" applyAlignment="1">
      <alignment horizontal="center" vertical="center"/>
    </xf>
    <xf numFmtId="0" fontId="299" fillId="58" borderId="0" xfId="87" applyFont="1" applyFill="1" applyAlignment="1">
      <alignment horizontal="right" vertical="center"/>
    </xf>
    <xf numFmtId="207" fontId="657" fillId="156" borderId="0" xfId="87" applyNumberFormat="1" applyFont="1" applyFill="1" applyAlignment="1">
      <alignment horizontal="center" vertical="center"/>
    </xf>
    <xf numFmtId="0" fontId="1" fillId="58" borderId="0" xfId="87" applyFill="1" applyAlignment="1">
      <alignment vertical="center"/>
    </xf>
    <xf numFmtId="0" fontId="264" fillId="58" borderId="0" xfId="32" applyFont="1" applyFill="1" applyBorder="1" applyAlignment="1" applyProtection="1"/>
    <xf numFmtId="0" fontId="258" fillId="58" borderId="0" xfId="87" applyFont="1" applyFill="1" applyAlignment="1">
      <alignment horizontal="center" vertical="center" wrapText="1"/>
    </xf>
    <xf numFmtId="0" fontId="258" fillId="58" borderId="227" xfId="87" applyFont="1" applyFill="1" applyBorder="1" applyAlignment="1">
      <alignment horizontal="center" vertical="center" wrapText="1"/>
    </xf>
    <xf numFmtId="0" fontId="258" fillId="59" borderId="226" xfId="87" applyFont="1" applyFill="1" applyBorder="1" applyAlignment="1">
      <alignment horizontal="center" vertical="center"/>
    </xf>
    <xf numFmtId="0" fontId="299" fillId="58" borderId="0" xfId="87" applyFont="1" applyFill="1" applyAlignment="1">
      <alignment horizontal="left" vertical="center"/>
    </xf>
    <xf numFmtId="207" fontId="262" fillId="58" borderId="0" xfId="87" applyNumberFormat="1" applyFont="1" applyFill="1" applyAlignment="1">
      <alignment horizontal="center" vertical="center"/>
    </xf>
    <xf numFmtId="0" fontId="1" fillId="58" borderId="0" xfId="87" applyFill="1" applyAlignment="1">
      <alignment horizontal="center" vertical="center"/>
    </xf>
    <xf numFmtId="0" fontId="264" fillId="58" borderId="0" xfId="32" applyFont="1" applyFill="1" applyBorder="1" applyAlignment="1" applyProtection="1">
      <alignment horizontal="left" vertical="center"/>
    </xf>
    <xf numFmtId="0" fontId="655" fillId="58" borderId="226" xfId="69" applyFont="1" applyFill="1" applyBorder="1" applyAlignment="1">
      <alignment horizontal="center" vertical="center"/>
    </xf>
    <xf numFmtId="0" fontId="658" fillId="58" borderId="0" xfId="69" applyFont="1" applyFill="1" applyAlignment="1" applyProtection="1">
      <alignment horizontal="left"/>
      <protection hidden="1"/>
    </xf>
    <xf numFmtId="0" fontId="659" fillId="58" borderId="0" xfId="69" applyFont="1" applyFill="1" applyAlignment="1" applyProtection="1">
      <alignment horizontal="left"/>
      <protection hidden="1"/>
    </xf>
    <xf numFmtId="0" fontId="655" fillId="58" borderId="348" xfId="69" applyFont="1" applyFill="1" applyBorder="1" applyAlignment="1">
      <alignment horizontal="center" vertical="center"/>
    </xf>
    <xf numFmtId="0" fontId="660" fillId="58" borderId="349" xfId="69" applyFont="1" applyFill="1" applyBorder="1" applyAlignment="1" applyProtection="1">
      <alignment horizontal="left"/>
      <protection hidden="1"/>
    </xf>
    <xf numFmtId="0" fontId="258" fillId="58" borderId="349" xfId="87" applyFont="1" applyFill="1" applyBorder="1" applyAlignment="1">
      <alignment horizontal="center" vertical="center" wrapText="1"/>
    </xf>
    <xf numFmtId="0" fontId="258" fillId="58" borderId="350" xfId="87" applyFont="1" applyFill="1" applyBorder="1" applyAlignment="1">
      <alignment horizontal="center" vertical="center" wrapText="1"/>
    </xf>
    <xf numFmtId="0" fontId="656" fillId="59" borderId="228" xfId="69" applyFont="1" applyFill="1" applyBorder="1" applyAlignment="1">
      <alignment horizontal="center" vertical="center"/>
    </xf>
    <xf numFmtId="0" fontId="661" fillId="58" borderId="229" xfId="69" applyFont="1" applyFill="1" applyBorder="1" applyAlignment="1" applyProtection="1">
      <alignment horizontal="left"/>
      <protection hidden="1"/>
    </xf>
    <xf numFmtId="0" fontId="258" fillId="58" borderId="229" xfId="87" applyFont="1" applyFill="1" applyBorder="1" applyAlignment="1">
      <alignment horizontal="center" vertical="center" wrapText="1"/>
    </xf>
    <xf numFmtId="0" fontId="258" fillId="58" borderId="230" xfId="87" applyFont="1" applyFill="1" applyBorder="1" applyAlignment="1">
      <alignment horizontal="center" vertical="center" wrapText="1"/>
    </xf>
    <xf numFmtId="0" fontId="269" fillId="0" borderId="0" xfId="87" applyFont="1" applyAlignment="1">
      <alignment vertical="top"/>
    </xf>
    <xf numFmtId="0" fontId="575" fillId="58" borderId="319" xfId="87" applyFont="1" applyFill="1" applyBorder="1" applyAlignment="1">
      <alignment horizontal="center" vertical="center" wrapText="1"/>
    </xf>
    <xf numFmtId="0" fontId="575" fillId="58" borderId="224" xfId="87" applyFont="1" applyFill="1" applyBorder="1" applyAlignment="1">
      <alignment horizontal="center" vertical="center" wrapText="1"/>
    </xf>
    <xf numFmtId="0" fontId="575" fillId="58" borderId="320" xfId="87" applyFont="1" applyFill="1" applyBorder="1" applyAlignment="1">
      <alignment horizontal="center" vertical="center" wrapText="1"/>
    </xf>
    <xf numFmtId="0" fontId="50" fillId="42" borderId="84" xfId="87" applyFont="1" applyFill="1" applyBorder="1" applyAlignment="1">
      <alignment horizontal="center" vertical="center"/>
    </xf>
    <xf numFmtId="0" fontId="50" fillId="42" borderId="0" xfId="87" applyFont="1" applyFill="1" applyAlignment="1">
      <alignment horizontal="center" vertical="center"/>
    </xf>
    <xf numFmtId="0" fontId="50" fillId="42" borderId="222" xfId="87" applyFont="1" applyFill="1" applyBorder="1" applyAlignment="1">
      <alignment horizontal="center" vertical="center"/>
    </xf>
    <xf numFmtId="0" fontId="656" fillId="58" borderId="242" xfId="69" applyFont="1" applyFill="1" applyBorder="1" applyAlignment="1">
      <alignment horizontal="center" vertical="center"/>
    </xf>
    <xf numFmtId="0" fontId="50" fillId="58" borderId="229" xfId="87" applyFont="1" applyFill="1" applyBorder="1" applyAlignment="1">
      <alignment horizontal="center" vertical="center"/>
    </xf>
    <xf numFmtId="0" fontId="655" fillId="58" borderId="229" xfId="69" applyFont="1" applyFill="1" applyBorder="1" applyAlignment="1">
      <alignment horizontal="center" vertical="center"/>
    </xf>
    <xf numFmtId="0" fontId="656" fillId="58" borderId="229" xfId="69" applyFont="1" applyFill="1" applyBorder="1" applyAlignment="1">
      <alignment horizontal="center" vertical="center"/>
    </xf>
    <xf numFmtId="0" fontId="50" fillId="58" borderId="236" xfId="87" applyFont="1" applyFill="1" applyBorder="1" applyAlignment="1">
      <alignment horizontal="center" vertical="center"/>
    </xf>
    <xf numFmtId="0" fontId="556" fillId="58" borderId="319" xfId="87" applyFont="1" applyFill="1" applyBorder="1" applyAlignment="1">
      <alignment horizontal="right" vertical="center"/>
    </xf>
    <xf numFmtId="0" fontId="556" fillId="58" borderId="224" xfId="87" applyFont="1" applyFill="1" applyBorder="1" applyAlignment="1">
      <alignment horizontal="right" vertical="center"/>
    </xf>
    <xf numFmtId="207" fontId="662" fillId="156" borderId="224" xfId="87" applyNumberFormat="1" applyFont="1" applyFill="1" applyBorder="1" applyAlignment="1">
      <alignment horizontal="center" vertical="center"/>
    </xf>
    <xf numFmtId="9" fontId="1" fillId="58" borderId="224" xfId="87" applyNumberFormat="1" applyFill="1" applyBorder="1" applyAlignment="1">
      <alignment horizontal="center" vertical="center"/>
    </xf>
    <xf numFmtId="0" fontId="1" fillId="58" borderId="224" xfId="87" applyFill="1" applyBorder="1"/>
    <xf numFmtId="0" fontId="299" fillId="58" borderId="319" xfId="87" applyFont="1" applyFill="1" applyBorder="1" applyAlignment="1">
      <alignment horizontal="right" vertical="center"/>
    </xf>
    <xf numFmtId="0" fontId="299" fillId="58" borderId="224" xfId="87" applyFont="1" applyFill="1" applyBorder="1" applyAlignment="1">
      <alignment horizontal="right" vertical="center"/>
    </xf>
    <xf numFmtId="173" fontId="1" fillId="0" borderId="224" xfId="87" applyNumberFormat="1" applyBorder="1" applyAlignment="1">
      <alignment horizontal="center"/>
    </xf>
    <xf numFmtId="173" fontId="1" fillId="0" borderId="320" xfId="87" applyNumberFormat="1" applyBorder="1" applyAlignment="1">
      <alignment horizontal="center"/>
    </xf>
    <xf numFmtId="0" fontId="258" fillId="59" borderId="84" xfId="87" applyFont="1" applyFill="1" applyBorder="1" applyAlignment="1">
      <alignment horizontal="center" vertical="center"/>
    </xf>
    <xf numFmtId="0" fontId="299" fillId="58" borderId="0" xfId="87" applyFont="1" applyFill="1" applyAlignment="1">
      <alignment horizontal="center" vertical="center"/>
    </xf>
    <xf numFmtId="0" fontId="299" fillId="58" borderId="222" xfId="87" applyFont="1" applyFill="1" applyBorder="1" applyAlignment="1">
      <alignment horizontal="left" vertical="center"/>
    </xf>
    <xf numFmtId="0" fontId="663" fillId="58" borderId="84" xfId="87" applyFont="1" applyFill="1" applyBorder="1" applyAlignment="1">
      <alignment horizontal="center" vertical="center"/>
    </xf>
    <xf numFmtId="0" fontId="663" fillId="58" borderId="0" xfId="87" applyFont="1" applyFill="1" applyAlignment="1">
      <alignment horizontal="center" vertical="center"/>
    </xf>
    <xf numFmtId="0" fontId="663" fillId="58" borderId="222" xfId="87" applyFont="1" applyFill="1" applyBorder="1" applyAlignment="1">
      <alignment horizontal="center" vertical="center"/>
    </xf>
    <xf numFmtId="218" fontId="313" fillId="58" borderId="84" xfId="87" applyNumberFormat="1" applyFont="1" applyFill="1" applyBorder="1" applyAlignment="1">
      <alignment horizontal="center" vertical="center"/>
    </xf>
    <xf numFmtId="219" fontId="664" fillId="58" borderId="0" xfId="87" applyNumberFormat="1" applyFont="1" applyFill="1" applyAlignment="1">
      <alignment horizontal="center" vertical="center"/>
    </xf>
    <xf numFmtId="219" fontId="313" fillId="58" borderId="0" xfId="87" applyNumberFormat="1" applyFont="1" applyFill="1" applyAlignment="1">
      <alignment horizontal="center" vertical="center"/>
    </xf>
    <xf numFmtId="219" fontId="664" fillId="58" borderId="222" xfId="87" applyNumberFormat="1" applyFont="1" applyFill="1" applyBorder="1" applyAlignment="1">
      <alignment horizontal="center" vertical="center"/>
    </xf>
    <xf numFmtId="173" fontId="655" fillId="155" borderId="84" xfId="87" applyNumberFormat="1" applyFont="1" applyFill="1" applyBorder="1" applyAlignment="1">
      <alignment horizontal="center" vertical="center"/>
    </xf>
    <xf numFmtId="173" fontId="655" fillId="155" borderId="0" xfId="87" applyNumberFormat="1" applyFont="1" applyFill="1" applyAlignment="1">
      <alignment horizontal="center" vertical="center"/>
    </xf>
    <xf numFmtId="173" fontId="655" fillId="58" borderId="0" xfId="87" applyNumberFormat="1" applyFont="1" applyFill="1" applyAlignment="1">
      <alignment horizontal="center" vertical="center"/>
    </xf>
    <xf numFmtId="173" fontId="655" fillId="155" borderId="222" xfId="87" applyNumberFormat="1" applyFont="1" applyFill="1" applyBorder="1" applyAlignment="1">
      <alignment horizontal="center" vertical="center"/>
    </xf>
    <xf numFmtId="173" fontId="655" fillId="58" borderId="242" xfId="87" applyNumberFormat="1" applyFont="1" applyFill="1" applyBorder="1" applyAlignment="1">
      <alignment horizontal="center" vertical="center"/>
    </xf>
    <xf numFmtId="0" fontId="1" fillId="58" borderId="229" xfId="87" applyFill="1" applyBorder="1"/>
    <xf numFmtId="173" fontId="655" fillId="58" borderId="229" xfId="87" applyNumberFormat="1" applyFont="1" applyFill="1" applyBorder="1" applyAlignment="1">
      <alignment horizontal="center" vertical="center"/>
    </xf>
    <xf numFmtId="0" fontId="655" fillId="58" borderId="236" xfId="69" applyFont="1" applyFill="1" applyBorder="1" applyAlignment="1">
      <alignment horizontal="center" vertical="center"/>
    </xf>
    <xf numFmtId="0" fontId="655" fillId="58" borderId="84" xfId="69" applyFont="1" applyFill="1" applyBorder="1" applyAlignment="1">
      <alignment horizontal="center" vertical="center"/>
    </xf>
    <xf numFmtId="0" fontId="660" fillId="58" borderId="0" xfId="69" applyFont="1" applyFill="1" applyAlignment="1" applyProtection="1">
      <alignment horizontal="left"/>
      <protection hidden="1"/>
    </xf>
    <xf numFmtId="0" fontId="428" fillId="58" borderId="0" xfId="69" applyFont="1" applyFill="1" applyAlignment="1">
      <alignment vertical="center"/>
    </xf>
    <xf numFmtId="0" fontId="428" fillId="58" borderId="222" xfId="69" applyFont="1" applyFill="1" applyBorder="1" applyAlignment="1">
      <alignment vertical="center"/>
    </xf>
    <xf numFmtId="0" fontId="656" fillId="59" borderId="84" xfId="69" applyFont="1" applyFill="1" applyBorder="1" applyAlignment="1">
      <alignment horizontal="center" vertical="center"/>
    </xf>
    <xf numFmtId="0" fontId="661" fillId="58" borderId="0" xfId="69" applyFont="1" applyFill="1" applyAlignment="1" applyProtection="1">
      <alignment horizontal="left"/>
      <protection hidden="1"/>
    </xf>
    <xf numFmtId="0" fontId="654" fillId="58" borderId="222" xfId="69" applyFont="1" applyFill="1" applyBorder="1" applyAlignment="1" applyProtection="1">
      <alignment horizontal="right" vertical="center"/>
      <protection hidden="1"/>
    </xf>
    <xf numFmtId="173" fontId="655" fillId="58" borderId="84" xfId="87" applyNumberFormat="1" applyFont="1" applyFill="1" applyBorder="1" applyAlignment="1">
      <alignment horizontal="center" vertical="center"/>
    </xf>
    <xf numFmtId="0" fontId="1" fillId="0" borderId="0" xfId="87" applyAlignment="1">
      <alignment horizontal="right"/>
    </xf>
    <xf numFmtId="0" fontId="264" fillId="0" borderId="0" xfId="32" applyFont="1" applyAlignment="1" applyProtection="1"/>
    <xf numFmtId="0" fontId="44" fillId="58" borderId="0" xfId="87" applyFont="1" applyFill="1"/>
    <xf numFmtId="0" fontId="55" fillId="58" borderId="84" xfId="87" applyFont="1" applyFill="1" applyBorder="1" applyAlignment="1" applyProtection="1">
      <alignment horizontal="left" vertical="center"/>
      <protection locked="0"/>
    </xf>
    <xf numFmtId="0" fontId="55" fillId="58" borderId="351" xfId="87" applyFont="1" applyFill="1" applyBorder="1" applyAlignment="1" applyProtection="1">
      <alignment horizontal="right" vertical="center"/>
      <protection locked="0"/>
    </xf>
    <xf numFmtId="168" fontId="224" fillId="43" borderId="227" xfId="87" applyNumberFormat="1" applyFont="1" applyFill="1" applyBorder="1" applyAlignment="1" applyProtection="1">
      <alignment horizontal="center" vertical="center"/>
      <protection locked="0"/>
    </xf>
    <xf numFmtId="0" fontId="55" fillId="58" borderId="0" xfId="87" applyFont="1" applyFill="1" applyAlignment="1" applyProtection="1">
      <alignment horizontal="right" vertical="center"/>
      <protection locked="0"/>
    </xf>
    <xf numFmtId="0" fontId="190" fillId="58" borderId="0" xfId="87" applyFont="1" applyFill="1" applyAlignment="1" applyProtection="1">
      <alignment horizontal="right" vertical="center"/>
      <protection locked="0"/>
    </xf>
    <xf numFmtId="168" fontId="225" fillId="43" borderId="222" xfId="87" applyNumberFormat="1" applyFont="1" applyFill="1" applyBorder="1" applyAlignment="1" applyProtection="1">
      <alignment horizontal="center" vertical="center"/>
      <protection locked="0"/>
    </xf>
    <xf numFmtId="0" fontId="226" fillId="58" borderId="84" xfId="87" applyFont="1" applyFill="1" applyBorder="1" applyAlignment="1" applyProtection="1">
      <alignment horizontal="left" vertical="center"/>
      <protection locked="0"/>
    </xf>
    <xf numFmtId="0" fontId="226" fillId="58" borderId="0" xfId="87" applyFont="1" applyFill="1" applyAlignment="1" applyProtection="1">
      <alignment horizontal="right" vertical="center"/>
      <protection locked="0"/>
    </xf>
    <xf numFmtId="177" fontId="225" fillId="43" borderId="227" xfId="87" applyNumberFormat="1" applyFont="1" applyFill="1" applyBorder="1" applyAlignment="1" applyProtection="1">
      <alignment horizontal="center" vertical="center"/>
      <protection locked="0"/>
    </xf>
    <xf numFmtId="168" fontId="225" fillId="43" borderId="227" xfId="87" applyNumberFormat="1" applyFont="1" applyFill="1" applyBorder="1" applyAlignment="1" applyProtection="1">
      <alignment horizontal="center" vertical="center"/>
      <protection locked="0"/>
    </xf>
    <xf numFmtId="168" fontId="224" fillId="43" borderId="222" xfId="87" applyNumberFormat="1" applyFont="1" applyFill="1" applyBorder="1" applyAlignment="1" applyProtection="1">
      <alignment horizontal="center" vertical="center"/>
      <protection locked="0"/>
    </xf>
    <xf numFmtId="0" fontId="16" fillId="58" borderId="84" xfId="87" applyFont="1" applyFill="1" applyBorder="1" applyAlignment="1" applyProtection="1">
      <alignment horizontal="left" vertical="center"/>
      <protection locked="0"/>
    </xf>
    <xf numFmtId="0" fontId="16" fillId="58" borderId="0" xfId="87" applyFont="1" applyFill="1" applyAlignment="1" applyProtection="1">
      <alignment horizontal="right" vertical="center"/>
      <protection locked="0"/>
    </xf>
    <xf numFmtId="168" fontId="120" fillId="58" borderId="227" xfId="87" applyNumberFormat="1" applyFont="1" applyFill="1" applyBorder="1" applyAlignment="1" applyProtection="1">
      <alignment horizontal="center" vertical="center"/>
      <protection locked="0"/>
    </xf>
    <xf numFmtId="0" fontId="5" fillId="58" borderId="0" xfId="87" applyFont="1" applyFill="1" applyAlignment="1" applyProtection="1">
      <alignment horizontal="right" vertical="center"/>
      <protection locked="0"/>
    </xf>
    <xf numFmtId="168" fontId="120" fillId="58" borderId="222" xfId="87" applyNumberFormat="1" applyFont="1" applyFill="1" applyBorder="1" applyAlignment="1" applyProtection="1">
      <alignment horizontal="center" vertical="center"/>
      <protection locked="0"/>
    </xf>
    <xf numFmtId="0" fontId="5" fillId="58" borderId="144" xfId="87" applyFont="1" applyFill="1" applyBorder="1" applyAlignment="1" applyProtection="1">
      <alignment horizontal="left" vertical="center"/>
      <protection locked="0"/>
    </xf>
    <xf numFmtId="0" fontId="120" fillId="58" borderId="0" xfId="87" applyFont="1" applyFill="1" applyAlignment="1" applyProtection="1">
      <alignment horizontal="right" vertical="center"/>
      <protection locked="0"/>
    </xf>
    <xf numFmtId="177" fontId="120" fillId="58" borderId="227" xfId="87" applyNumberFormat="1" applyFont="1" applyFill="1" applyBorder="1" applyAlignment="1" applyProtection="1">
      <alignment horizontal="center" vertical="center"/>
      <protection locked="0"/>
    </xf>
    <xf numFmtId="177" fontId="120" fillId="58" borderId="222" xfId="87" applyNumberFormat="1" applyFont="1" applyFill="1" applyBorder="1" applyAlignment="1" applyProtection="1">
      <alignment horizontal="center" vertical="center"/>
      <protection locked="0"/>
    </xf>
    <xf numFmtId="0" fontId="5" fillId="65" borderId="135" xfId="87" applyFont="1" applyFill="1" applyBorder="1" applyAlignment="1" applyProtection="1">
      <alignment horizontal="left" vertical="center"/>
      <protection locked="0"/>
    </xf>
    <xf numFmtId="0" fontId="5" fillId="65" borderId="17" xfId="87" applyFont="1" applyFill="1" applyBorder="1" applyAlignment="1" applyProtection="1">
      <alignment horizontal="right" vertical="center"/>
      <protection locked="0"/>
    </xf>
    <xf numFmtId="168" fontId="120" fillId="65" borderId="17" xfId="87" applyNumberFormat="1" applyFont="1" applyFill="1" applyBorder="1" applyAlignment="1" applyProtection="1">
      <alignment horizontal="center" vertical="center"/>
      <protection locked="0"/>
    </xf>
    <xf numFmtId="0" fontId="5" fillId="65" borderId="17" xfId="69" applyFill="1" applyBorder="1" applyProtection="1">
      <protection hidden="1"/>
    </xf>
    <xf numFmtId="0" fontId="120" fillId="65" borderId="17" xfId="87" applyFont="1" applyFill="1" applyBorder="1" applyAlignment="1" applyProtection="1">
      <alignment horizontal="right" vertical="center"/>
      <protection locked="0"/>
    </xf>
    <xf numFmtId="177" fontId="120" fillId="65" borderId="17" xfId="87" applyNumberFormat="1" applyFont="1" applyFill="1" applyBorder="1" applyAlignment="1" applyProtection="1">
      <alignment horizontal="center" vertical="center"/>
      <protection locked="0"/>
    </xf>
    <xf numFmtId="177" fontId="120" fillId="65" borderId="124" xfId="87" applyNumberFormat="1" applyFont="1" applyFill="1" applyBorder="1" applyAlignment="1" applyProtection="1">
      <alignment horizontal="center" vertical="center"/>
      <protection locked="0"/>
    </xf>
    <xf numFmtId="0" fontId="190" fillId="58" borderId="84" xfId="87" applyFont="1" applyFill="1" applyBorder="1" applyAlignment="1" applyProtection="1">
      <alignment horizontal="left" vertical="center"/>
      <protection locked="0"/>
    </xf>
    <xf numFmtId="0" fontId="226" fillId="58" borderId="0" xfId="87" applyFont="1" applyFill="1" applyAlignment="1" applyProtection="1">
      <alignment horizontal="right" vertical="center" wrapText="1"/>
      <protection locked="0"/>
    </xf>
    <xf numFmtId="182" fontId="196" fillId="43" borderId="227" xfId="87" applyNumberFormat="1" applyFont="1" applyFill="1" applyBorder="1" applyAlignment="1" applyProtection="1">
      <alignment horizontal="center" vertical="center"/>
      <protection locked="0"/>
    </xf>
    <xf numFmtId="0" fontId="120" fillId="58" borderId="242" xfId="87" applyFont="1" applyFill="1" applyBorder="1" applyAlignment="1" applyProtection="1">
      <alignment horizontal="left" vertical="center"/>
      <protection locked="0"/>
    </xf>
    <xf numFmtId="0" fontId="120" fillId="58" borderId="229" xfId="87" applyFont="1" applyFill="1" applyBorder="1" applyAlignment="1" applyProtection="1">
      <alignment horizontal="right" vertical="center"/>
      <protection locked="0"/>
    </xf>
    <xf numFmtId="177" fontId="120" fillId="58" borderId="230" xfId="87" applyNumberFormat="1" applyFont="1" applyFill="1" applyBorder="1" applyAlignment="1" applyProtection="1">
      <alignment horizontal="center" vertical="center"/>
      <protection locked="0"/>
    </xf>
    <xf numFmtId="0" fontId="5" fillId="58" borderId="229" xfId="87" applyFont="1" applyFill="1" applyBorder="1" applyAlignment="1" applyProtection="1">
      <alignment horizontal="right" vertical="center"/>
      <protection locked="0"/>
    </xf>
    <xf numFmtId="168" fontId="120" fillId="58" borderId="230" xfId="87" applyNumberFormat="1" applyFont="1" applyFill="1" applyBorder="1" applyAlignment="1" applyProtection="1">
      <alignment horizontal="center" vertical="center"/>
      <protection locked="0"/>
    </xf>
    <xf numFmtId="177" fontId="120" fillId="58" borderId="236" xfId="87" applyNumberFormat="1" applyFont="1" applyFill="1" applyBorder="1" applyAlignment="1" applyProtection="1">
      <alignment horizontal="center" vertical="center"/>
      <protection locked="0"/>
    </xf>
    <xf numFmtId="0" fontId="282" fillId="75" borderId="84" xfId="87" applyFont="1" applyFill="1" applyBorder="1" applyAlignment="1">
      <alignment horizontal="center" vertical="center"/>
    </xf>
    <xf numFmtId="0" fontId="282" fillId="75" borderId="0" xfId="87" applyFont="1" applyFill="1" applyAlignment="1">
      <alignment horizontal="center" vertical="center"/>
    </xf>
    <xf numFmtId="0" fontId="665" fillId="0" borderId="0" xfId="87" applyFont="1" applyAlignment="1">
      <alignment horizontal="center" vertical="center"/>
    </xf>
    <xf numFmtId="0" fontId="665" fillId="58" borderId="0" xfId="87" applyFont="1" applyFill="1" applyAlignment="1">
      <alignment vertical="center"/>
    </xf>
    <xf numFmtId="0" fontId="665" fillId="0" borderId="0" xfId="87" applyFont="1" applyAlignment="1">
      <alignment vertical="center"/>
    </xf>
    <xf numFmtId="0" fontId="12" fillId="67" borderId="338" xfId="50" applyFont="1" applyFill="1" applyBorder="1" applyAlignment="1" applyProtection="1">
      <alignment horizontal="left" vertical="center"/>
      <protection locked="0"/>
    </xf>
    <xf numFmtId="0" fontId="44" fillId="67" borderId="336" xfId="50" applyFont="1" applyFill="1" applyBorder="1" applyAlignment="1" applyProtection="1">
      <alignment horizontal="centerContinuous" vertical="center"/>
      <protection locked="0"/>
    </xf>
    <xf numFmtId="0" fontId="44" fillId="67" borderId="339" xfId="50" applyFont="1" applyFill="1" applyBorder="1" applyAlignment="1" applyProtection="1">
      <alignment horizontal="right" vertical="center"/>
      <protection locked="0"/>
    </xf>
    <xf numFmtId="0" fontId="666" fillId="28" borderId="226" xfId="87" applyFont="1" applyFill="1" applyBorder="1" applyAlignment="1" applyProtection="1">
      <alignment horizontal="right" vertical="center"/>
      <protection locked="0"/>
    </xf>
    <xf numFmtId="207" fontId="185" fillId="77" borderId="227" xfId="87" applyNumberFormat="1" applyFont="1" applyFill="1" applyBorder="1" applyAlignment="1" applyProtection="1">
      <alignment horizontal="center" vertical="center"/>
      <protection locked="0"/>
    </xf>
    <xf numFmtId="0" fontId="666" fillId="58" borderId="0" xfId="87" applyFont="1" applyFill="1" applyAlignment="1" applyProtection="1">
      <alignment horizontal="right" vertical="center"/>
      <protection locked="0"/>
    </xf>
    <xf numFmtId="0" fontId="666" fillId="28" borderId="223" xfId="87" applyFont="1" applyFill="1" applyBorder="1" applyAlignment="1" applyProtection="1">
      <alignment horizontal="right" vertical="center"/>
      <protection locked="0"/>
    </xf>
    <xf numFmtId="184" fontId="185" fillId="43" borderId="227" xfId="87" applyNumberFormat="1" applyFont="1" applyFill="1" applyBorder="1" applyAlignment="1" applyProtection="1">
      <alignment horizontal="center" vertical="center"/>
      <protection locked="0"/>
    </xf>
    <xf numFmtId="0" fontId="667" fillId="28" borderId="226" xfId="87" applyFont="1" applyFill="1" applyBorder="1" applyAlignment="1" applyProtection="1">
      <alignment horizontal="right" vertical="center"/>
      <protection locked="0"/>
    </xf>
    <xf numFmtId="207" fontId="123" fillId="43" borderId="227" xfId="87" applyNumberFormat="1" applyFont="1" applyFill="1" applyBorder="1" applyAlignment="1" applyProtection="1">
      <alignment horizontal="center" vertical="center"/>
      <protection locked="0"/>
    </xf>
    <xf numFmtId="0" fontId="667" fillId="58" borderId="0" xfId="87" applyFont="1" applyFill="1" applyAlignment="1" applyProtection="1">
      <alignment horizontal="right" vertical="center"/>
      <protection locked="0"/>
    </xf>
    <xf numFmtId="182" fontId="123" fillId="43" borderId="227" xfId="87" applyNumberFormat="1" applyFont="1" applyFill="1" applyBorder="1" applyAlignment="1" applyProtection="1">
      <alignment horizontal="center" vertical="center"/>
      <protection locked="0"/>
    </xf>
    <xf numFmtId="184" fontId="123" fillId="43" borderId="227" xfId="87" applyNumberFormat="1" applyFont="1" applyFill="1" applyBorder="1" applyAlignment="1" applyProtection="1">
      <alignment horizontal="center" vertical="center"/>
      <protection locked="0"/>
    </xf>
    <xf numFmtId="0" fontId="261" fillId="28" borderId="226" xfId="87" applyFont="1" applyFill="1" applyBorder="1" applyAlignment="1" applyProtection="1">
      <alignment horizontal="right" vertical="center"/>
      <protection locked="0"/>
    </xf>
    <xf numFmtId="207" fontId="261" fillId="28" borderId="227" xfId="87" applyNumberFormat="1" applyFont="1" applyFill="1" applyBorder="1" applyAlignment="1" applyProtection="1">
      <alignment horizontal="center" vertical="center"/>
      <protection locked="0"/>
    </xf>
    <xf numFmtId="185" fontId="261" fillId="28" borderId="227" xfId="87" applyNumberFormat="1" applyFont="1" applyFill="1" applyBorder="1" applyAlignment="1" applyProtection="1">
      <alignment horizontal="center" vertical="center"/>
      <protection locked="0"/>
    </xf>
    <xf numFmtId="184" fontId="261" fillId="28" borderId="227" xfId="87" applyNumberFormat="1" applyFont="1" applyFill="1" applyBorder="1" applyAlignment="1" applyProtection="1">
      <alignment horizontal="center" vertical="center"/>
      <protection locked="0"/>
    </xf>
    <xf numFmtId="0" fontId="261" fillId="28" borderId="228" xfId="87" applyFont="1" applyFill="1" applyBorder="1" applyAlignment="1" applyProtection="1">
      <alignment horizontal="right" vertical="center"/>
      <protection locked="0"/>
    </xf>
    <xf numFmtId="173" fontId="261" fillId="28" borderId="230" xfId="87" applyNumberFormat="1" applyFont="1" applyFill="1" applyBorder="1" applyAlignment="1" applyProtection="1">
      <alignment horizontal="center" vertical="center"/>
      <protection locked="0"/>
    </xf>
    <xf numFmtId="186" fontId="261" fillId="28" borderId="230" xfId="87" applyNumberFormat="1" applyFont="1" applyFill="1" applyBorder="1" applyAlignment="1" applyProtection="1">
      <alignment horizontal="center" vertical="center"/>
      <protection locked="0"/>
    </xf>
    <xf numFmtId="0" fontId="668" fillId="28" borderId="226" xfId="87" applyFont="1" applyFill="1" applyBorder="1" applyAlignment="1" applyProtection="1">
      <alignment horizontal="right" vertical="center"/>
      <protection locked="0"/>
    </xf>
    <xf numFmtId="0" fontId="668" fillId="28" borderId="224" xfId="87" applyFont="1" applyFill="1" applyBorder="1" applyAlignment="1" applyProtection="1">
      <alignment horizontal="right" vertical="center"/>
      <protection locked="0"/>
    </xf>
    <xf numFmtId="0" fontId="668" fillId="28" borderId="223" xfId="87" applyFont="1" applyFill="1" applyBorder="1" applyAlignment="1" applyProtection="1">
      <alignment horizontal="right" vertical="center"/>
      <protection locked="0"/>
    </xf>
    <xf numFmtId="207" fontId="123" fillId="43" borderId="225" xfId="87" applyNumberFormat="1" applyFont="1" applyFill="1" applyBorder="1" applyAlignment="1" applyProtection="1">
      <alignment horizontal="center" vertical="center"/>
      <protection locked="0"/>
    </xf>
    <xf numFmtId="184" fontId="270" fillId="43" borderId="227" xfId="87" applyNumberFormat="1" applyFont="1" applyFill="1" applyBorder="1" applyAlignment="1" applyProtection="1">
      <alignment horizontal="center" vertical="center"/>
      <protection locked="0"/>
    </xf>
    <xf numFmtId="184" fontId="270" fillId="43" borderId="225" xfId="87" applyNumberFormat="1" applyFont="1" applyFill="1" applyBorder="1" applyAlignment="1" applyProtection="1">
      <alignment horizontal="center" vertical="center"/>
      <protection locked="0"/>
    </xf>
    <xf numFmtId="0" fontId="258" fillId="28" borderId="226" xfId="87" applyFont="1" applyFill="1" applyBorder="1" applyAlignment="1" applyProtection="1">
      <alignment horizontal="right" vertical="center"/>
      <protection locked="0"/>
    </xf>
    <xf numFmtId="0" fontId="258" fillId="28" borderId="0" xfId="87" applyFont="1" applyFill="1" applyAlignment="1" applyProtection="1">
      <alignment horizontal="right" vertical="center"/>
      <protection locked="0"/>
    </xf>
    <xf numFmtId="182" fontId="287" fillId="43" borderId="227" xfId="87" applyNumberFormat="1" applyFont="1" applyFill="1" applyBorder="1" applyAlignment="1" applyProtection="1">
      <alignment horizontal="center" vertical="center"/>
      <protection locked="0"/>
    </xf>
    <xf numFmtId="184" fontId="287" fillId="43" borderId="227" xfId="87" applyNumberFormat="1" applyFont="1" applyFill="1" applyBorder="1" applyAlignment="1" applyProtection="1">
      <alignment horizontal="center" vertical="center"/>
      <protection locked="0"/>
    </xf>
    <xf numFmtId="185" fontId="261" fillId="28" borderId="230" xfId="87" applyNumberFormat="1" applyFont="1" applyFill="1" applyBorder="1" applyAlignment="1" applyProtection="1">
      <alignment horizontal="center" vertical="center"/>
      <protection locked="0"/>
    </xf>
    <xf numFmtId="184" fontId="261" fillId="28" borderId="230" xfId="87" applyNumberFormat="1" applyFont="1" applyFill="1" applyBorder="1" applyAlignment="1" applyProtection="1">
      <alignment horizontal="center" vertical="center"/>
      <protection locked="0"/>
    </xf>
    <xf numFmtId="0" fontId="282" fillId="75" borderId="319" xfId="87" applyFont="1" applyFill="1" applyBorder="1" applyAlignment="1">
      <alignment horizontal="center" vertical="center"/>
    </xf>
    <xf numFmtId="0" fontId="282" fillId="75" borderId="224" xfId="87" applyFont="1" applyFill="1" applyBorder="1" applyAlignment="1">
      <alignment horizontal="center" vertical="center"/>
    </xf>
    <xf numFmtId="0" fontId="277" fillId="157" borderId="0" xfId="69" applyFont="1" applyFill="1" applyAlignment="1">
      <alignment horizontal="left" vertical="center"/>
    </xf>
    <xf numFmtId="0" fontId="377" fillId="157" borderId="0" xfId="69" applyFont="1" applyFill="1" applyAlignment="1">
      <alignment horizontal="centerContinuous" vertical="center"/>
    </xf>
    <xf numFmtId="0" fontId="377" fillId="157" borderId="0" xfId="69" applyFont="1" applyFill="1" applyAlignment="1">
      <alignment horizontal="center" vertical="center"/>
    </xf>
    <xf numFmtId="0" fontId="466" fillId="58" borderId="0" xfId="69" applyFont="1" applyFill="1" applyProtection="1">
      <protection hidden="1"/>
    </xf>
    <xf numFmtId="0" fontId="512" fillId="0" borderId="0" xfId="32" applyFont="1" applyAlignment="1">
      <alignment horizontal="center" vertical="center"/>
    </xf>
    <xf numFmtId="0" fontId="300" fillId="58" borderId="0" xfId="87" applyFont="1" applyFill="1"/>
    <xf numFmtId="0" fontId="572" fillId="58" borderId="0" xfId="32" applyFont="1" applyFill="1"/>
    <xf numFmtId="0" fontId="11" fillId="58" borderId="0" xfId="69" applyFont="1" applyFill="1" applyAlignment="1">
      <alignment horizontal="centerContinuous" vertical="center"/>
    </xf>
    <xf numFmtId="0" fontId="11" fillId="58" borderId="0" xfId="69" applyFont="1" applyFill="1" applyAlignment="1">
      <alignment horizontal="center" vertical="center"/>
    </xf>
    <xf numFmtId="0" fontId="645" fillId="58" borderId="0" xfId="32" applyFont="1" applyFill="1"/>
    <xf numFmtId="0" fontId="44" fillId="58" borderId="0" xfId="69" applyFont="1" applyFill="1" applyAlignment="1">
      <alignment horizontal="left" vertical="center"/>
    </xf>
    <xf numFmtId="0" fontId="248" fillId="58" borderId="0" xfId="32" applyFill="1" applyBorder="1" applyAlignment="1">
      <alignment horizontal="left" vertical="center"/>
    </xf>
    <xf numFmtId="0" fontId="262" fillId="58" borderId="231" xfId="87" applyFont="1" applyFill="1" applyBorder="1" applyAlignment="1">
      <alignment horizontal="center" vertical="center"/>
    </xf>
    <xf numFmtId="0" fontId="262" fillId="58" borderId="233" xfId="87" applyFont="1" applyFill="1" applyBorder="1" applyAlignment="1">
      <alignment horizontal="center" vertical="center"/>
    </xf>
    <xf numFmtId="0" fontId="669" fillId="58" borderId="0" xfId="87" applyFont="1" applyFill="1"/>
    <xf numFmtId="0" fontId="50" fillId="58" borderId="231" xfId="87" applyFont="1" applyFill="1" applyBorder="1" applyAlignment="1">
      <alignment horizontal="center" wrapText="1"/>
    </xf>
    <xf numFmtId="0" fontId="50" fillId="58" borderId="233" xfId="87" applyFont="1" applyFill="1" applyBorder="1" applyAlignment="1">
      <alignment horizontal="center" wrapText="1"/>
    </xf>
    <xf numFmtId="0" fontId="316" fillId="58" borderId="84" xfId="87" applyFont="1" applyFill="1" applyBorder="1" applyAlignment="1">
      <alignment horizontal="center" vertical="center"/>
    </xf>
    <xf numFmtId="0" fontId="316" fillId="58" borderId="222" xfId="87" applyFont="1" applyFill="1" applyBorder="1" applyAlignment="1">
      <alignment horizontal="center" vertical="center"/>
    </xf>
    <xf numFmtId="0" fontId="287" fillId="58" borderId="0" xfId="87" applyFont="1" applyFill="1"/>
    <xf numFmtId="0" fontId="50" fillId="58" borderId="84" xfId="87" applyFont="1" applyFill="1" applyBorder="1" applyAlignment="1">
      <alignment horizontal="center" wrapText="1"/>
    </xf>
    <xf numFmtId="0" fontId="50" fillId="58" borderId="222" xfId="87" applyFont="1" applyFill="1" applyBorder="1" applyAlignment="1">
      <alignment horizontal="center" wrapText="1"/>
    </xf>
    <xf numFmtId="0" fontId="667" fillId="28" borderId="84" xfId="87" applyFont="1" applyFill="1" applyBorder="1" applyAlignment="1" applyProtection="1">
      <alignment horizontal="right" vertical="center"/>
      <protection locked="0"/>
    </xf>
    <xf numFmtId="197" fontId="123" fillId="43" borderId="222" xfId="87" applyNumberFormat="1" applyFont="1" applyFill="1" applyBorder="1" applyAlignment="1" applyProtection="1">
      <alignment horizontal="center" vertical="center"/>
      <protection locked="0"/>
    </xf>
    <xf numFmtId="0" fontId="670" fillId="28" borderId="84" xfId="87" applyFont="1" applyFill="1" applyBorder="1" applyAlignment="1" applyProtection="1">
      <alignment horizontal="right" vertical="center"/>
      <protection locked="0"/>
    </xf>
    <xf numFmtId="197" fontId="190" fillId="43" borderId="222" xfId="87" applyNumberFormat="1" applyFont="1" applyFill="1" applyBorder="1" applyAlignment="1" applyProtection="1">
      <alignment horizontal="center" vertical="center"/>
      <protection locked="0"/>
    </xf>
    <xf numFmtId="0" fontId="258" fillId="28" borderId="84" xfId="87" applyFont="1" applyFill="1" applyBorder="1" applyAlignment="1" applyProtection="1">
      <alignment horizontal="right" vertical="center"/>
      <protection locked="0"/>
    </xf>
    <xf numFmtId="182" fontId="287" fillId="43" borderId="222" xfId="87" applyNumberFormat="1" applyFont="1" applyFill="1" applyBorder="1" applyAlignment="1" applyProtection="1">
      <alignment horizontal="center" vertical="center"/>
      <protection locked="0"/>
    </xf>
    <xf numFmtId="0" fontId="615" fillId="28" borderId="84" xfId="87" applyFont="1" applyFill="1" applyBorder="1" applyAlignment="1" applyProtection="1">
      <alignment horizontal="right" vertical="center"/>
      <protection locked="0"/>
    </xf>
    <xf numFmtId="182" fontId="320" fillId="43" borderId="222" xfId="87" applyNumberFormat="1" applyFont="1" applyFill="1" applyBorder="1" applyAlignment="1" applyProtection="1">
      <alignment horizontal="center" vertical="center"/>
      <protection locked="0"/>
    </xf>
    <xf numFmtId="0" fontId="261" fillId="28" borderId="84" xfId="87" applyFont="1" applyFill="1" applyBorder="1" applyAlignment="1" applyProtection="1">
      <alignment horizontal="right" vertical="center"/>
      <protection locked="0"/>
    </xf>
    <xf numFmtId="220" fontId="261" fillId="58" borderId="222" xfId="87" applyNumberFormat="1" applyFont="1" applyFill="1" applyBorder="1" applyAlignment="1" applyProtection="1">
      <alignment horizontal="center" vertical="center"/>
      <protection locked="0"/>
    </xf>
    <xf numFmtId="0" fontId="262" fillId="28" borderId="84" xfId="87" applyFont="1" applyFill="1" applyBorder="1" applyAlignment="1" applyProtection="1">
      <alignment horizontal="right" vertical="center"/>
      <protection locked="0"/>
    </xf>
    <xf numFmtId="2" fontId="262" fillId="28" borderId="222" xfId="87" applyNumberFormat="1" applyFont="1" applyFill="1" applyBorder="1" applyAlignment="1" applyProtection="1">
      <alignment horizontal="center" vertical="center"/>
      <protection locked="0"/>
    </xf>
    <xf numFmtId="176" fontId="261" fillId="28" borderId="222" xfId="87" applyNumberFormat="1" applyFont="1" applyFill="1" applyBorder="1" applyAlignment="1" applyProtection="1">
      <alignment horizontal="center" vertical="center"/>
      <protection locked="0"/>
    </xf>
    <xf numFmtId="0" fontId="262" fillId="28" borderId="292" xfId="87" applyFont="1" applyFill="1" applyBorder="1" applyAlignment="1" applyProtection="1">
      <alignment horizontal="right" vertical="center"/>
      <protection locked="0"/>
    </xf>
    <xf numFmtId="221" fontId="262" fillId="58" borderId="239" xfId="87" applyNumberFormat="1" applyFont="1" applyFill="1" applyBorder="1" applyAlignment="1" applyProtection="1">
      <alignment horizontal="center" vertical="center"/>
      <protection locked="0"/>
    </xf>
    <xf numFmtId="220" fontId="262" fillId="58" borderId="222" xfId="87" applyNumberFormat="1" applyFont="1" applyFill="1" applyBorder="1" applyAlignment="1" applyProtection="1">
      <alignment horizontal="center" vertical="center"/>
      <protection locked="0"/>
    </xf>
    <xf numFmtId="0" fontId="299" fillId="0" borderId="352" xfId="87" applyFont="1" applyBorder="1" applyAlignment="1">
      <alignment horizontal="center"/>
    </xf>
    <xf numFmtId="0" fontId="299" fillId="0" borderId="353" xfId="87" applyFont="1" applyBorder="1" applyAlignment="1">
      <alignment horizontal="center"/>
    </xf>
    <xf numFmtId="0" fontId="3" fillId="58" borderId="84" xfId="87" applyFont="1" applyFill="1" applyBorder="1" applyAlignment="1">
      <alignment horizontal="center"/>
    </xf>
    <xf numFmtId="0" fontId="3" fillId="58" borderId="222" xfId="87" applyFont="1" applyFill="1" applyBorder="1" applyAlignment="1">
      <alignment horizontal="center"/>
    </xf>
    <xf numFmtId="176" fontId="262" fillId="28" borderId="163" xfId="87" applyNumberFormat="1" applyFont="1" applyFill="1" applyBorder="1" applyAlignment="1" applyProtection="1">
      <alignment horizontal="center" vertical="center"/>
      <protection locked="0"/>
    </xf>
    <xf numFmtId="220" fontId="262" fillId="58" borderId="165" xfId="87" applyNumberFormat="1" applyFont="1" applyFill="1" applyBorder="1" applyAlignment="1" applyProtection="1">
      <alignment horizontal="center" vertical="center"/>
      <protection locked="0"/>
    </xf>
    <xf numFmtId="0" fontId="1" fillId="58" borderId="0" xfId="87" applyFill="1" applyAlignment="1">
      <alignment horizontal="right"/>
    </xf>
    <xf numFmtId="197" fontId="271" fillId="43" borderId="222" xfId="87" applyNumberFormat="1" applyFont="1" applyFill="1" applyBorder="1" applyAlignment="1" applyProtection="1">
      <alignment horizontal="center" vertical="center"/>
      <protection locked="0"/>
    </xf>
    <xf numFmtId="0" fontId="1" fillId="58" borderId="352" xfId="87" applyFill="1" applyBorder="1" applyAlignment="1">
      <alignment horizontal="center"/>
    </xf>
    <xf numFmtId="0" fontId="1" fillId="58" borderId="353" xfId="87" applyFill="1" applyBorder="1" applyAlignment="1">
      <alignment horizontal="center"/>
    </xf>
    <xf numFmtId="0" fontId="1" fillId="58" borderId="84" xfId="87" applyFill="1" applyBorder="1"/>
    <xf numFmtId="0" fontId="671" fillId="28" borderId="84" xfId="87" applyFont="1" applyFill="1" applyBorder="1" applyAlignment="1" applyProtection="1">
      <alignment horizontal="right" vertical="center"/>
      <protection locked="0"/>
    </xf>
    <xf numFmtId="182" fontId="672" fillId="43" borderId="222" xfId="87" applyNumberFormat="1" applyFont="1" applyFill="1" applyBorder="1" applyAlignment="1" applyProtection="1">
      <alignment horizontal="center" vertical="center"/>
      <protection locked="0"/>
    </xf>
    <xf numFmtId="176" fontId="261" fillId="28" borderId="292" xfId="87" applyNumberFormat="1" applyFont="1" applyFill="1" applyBorder="1" applyAlignment="1" applyProtection="1">
      <alignment horizontal="center" vertical="center"/>
      <protection locked="0"/>
    </xf>
    <xf numFmtId="220" fontId="262" fillId="58" borderId="239" xfId="87" applyNumberFormat="1" applyFont="1" applyFill="1" applyBorder="1" applyAlignment="1" applyProtection="1">
      <alignment horizontal="center" vertical="center"/>
      <protection locked="0"/>
    </xf>
    <xf numFmtId="0" fontId="313" fillId="58" borderId="231" xfId="87" applyFont="1" applyFill="1" applyBorder="1" applyAlignment="1">
      <alignment horizontal="center" vertical="center" wrapText="1"/>
    </xf>
    <xf numFmtId="0" fontId="313" fillId="58" borderId="233" xfId="87" applyFont="1" applyFill="1" applyBorder="1" applyAlignment="1">
      <alignment horizontal="center" vertical="center" wrapText="1"/>
    </xf>
    <xf numFmtId="0" fontId="313" fillId="58" borderId="84" xfId="87" applyFont="1" applyFill="1" applyBorder="1" applyAlignment="1">
      <alignment horizontal="center" vertical="center" wrapText="1"/>
    </xf>
    <xf numFmtId="0" fontId="313" fillId="58" borderId="222" xfId="87" applyFont="1" applyFill="1" applyBorder="1" applyAlignment="1">
      <alignment horizontal="center" vertical="center" wrapText="1"/>
    </xf>
    <xf numFmtId="0" fontId="313" fillId="58" borderId="110" xfId="87" applyFont="1" applyFill="1" applyBorder="1" applyAlignment="1">
      <alignment horizontal="center" vertical="center"/>
    </xf>
    <xf numFmtId="0" fontId="313" fillId="58" borderId="162" xfId="87" applyFont="1" applyFill="1" applyBorder="1" applyAlignment="1">
      <alignment horizontal="center" vertical="center"/>
    </xf>
    <xf numFmtId="0" fontId="1" fillId="58" borderId="84" xfId="87" applyFill="1" applyBorder="1" applyAlignment="1">
      <alignment horizontal="center"/>
    </xf>
    <xf numFmtId="0" fontId="1" fillId="58" borderId="222" xfId="87" applyFill="1" applyBorder="1" applyAlignment="1">
      <alignment horizontal="center"/>
    </xf>
    <xf numFmtId="0" fontId="673" fillId="28" borderId="84" xfId="87" applyFont="1" applyFill="1" applyBorder="1" applyAlignment="1" applyProtection="1">
      <alignment horizontal="right" vertical="center"/>
      <protection locked="0"/>
    </xf>
    <xf numFmtId="197" fontId="225" fillId="43" borderId="222" xfId="87" applyNumberFormat="1" applyFont="1" applyFill="1" applyBorder="1" applyAlignment="1" applyProtection="1">
      <alignment horizontal="center" vertical="center"/>
      <protection locked="0"/>
    </xf>
    <xf numFmtId="0" fontId="313" fillId="58" borderId="110" xfId="87" applyFont="1" applyFill="1" applyBorder="1" applyAlignment="1">
      <alignment horizontal="center"/>
    </xf>
    <xf numFmtId="0" fontId="313" fillId="58" borderId="162" xfId="87" applyFont="1" applyFill="1" applyBorder="1" applyAlignment="1">
      <alignment horizontal="center"/>
    </xf>
    <xf numFmtId="2" fontId="262" fillId="28" borderId="292" xfId="87" applyNumberFormat="1" applyFont="1" applyFill="1" applyBorder="1" applyAlignment="1" applyProtection="1">
      <alignment horizontal="center" vertical="center"/>
      <protection locked="0"/>
    </xf>
    <xf numFmtId="0" fontId="669" fillId="58" borderId="0" xfId="87" applyFont="1" applyFill="1" applyAlignment="1">
      <alignment vertical="center"/>
    </xf>
    <xf numFmtId="0" fontId="11" fillId="67" borderId="231" xfId="50" applyFont="1" applyFill="1" applyBorder="1" applyAlignment="1" applyProtection="1">
      <alignment horizontal="left" vertical="center"/>
      <protection locked="0"/>
    </xf>
    <xf numFmtId="0" fontId="44" fillId="67" borderId="133" xfId="50" applyFont="1" applyFill="1" applyBorder="1" applyAlignment="1" applyProtection="1">
      <alignment horizontal="centerContinuous" vertical="center"/>
      <protection locked="0"/>
    </xf>
    <xf numFmtId="0" fontId="11" fillId="67" borderId="134" xfId="50" applyFont="1" applyFill="1" applyBorder="1" applyAlignment="1" applyProtection="1">
      <alignment horizontal="right" vertical="center"/>
      <protection locked="0"/>
    </xf>
    <xf numFmtId="2" fontId="120" fillId="158" borderId="140" xfId="87" applyNumberFormat="1" applyFont="1" applyFill="1" applyBorder="1" applyAlignment="1" applyProtection="1">
      <alignment horizontal="center" vertical="center" wrapText="1"/>
      <protection locked="0"/>
    </xf>
    <xf numFmtId="0" fontId="286" fillId="62" borderId="351" xfId="50" applyFont="1" applyFill="1" applyBorder="1" applyAlignment="1">
      <alignment horizontal="right" vertical="center"/>
    </xf>
    <xf numFmtId="0" fontId="674" fillId="62" borderId="351" xfId="50" applyFont="1" applyFill="1" applyBorder="1" applyAlignment="1">
      <alignment horizontal="right" vertical="center"/>
    </xf>
    <xf numFmtId="9" fontId="288" fillId="62" borderId="354" xfId="87" applyNumberFormat="1" applyFont="1" applyFill="1" applyBorder="1" applyAlignment="1">
      <alignment horizontal="left" vertical="center"/>
    </xf>
    <xf numFmtId="174" fontId="28" fillId="65" borderId="355" xfId="87" applyNumberFormat="1" applyFont="1" applyFill="1" applyBorder="1" applyAlignment="1">
      <alignment horizontal="center" vertical="center"/>
    </xf>
    <xf numFmtId="0" fontId="5" fillId="65" borderId="15" xfId="87" applyFont="1" applyFill="1" applyBorder="1" applyAlignment="1">
      <alignment horizontal="center" vertical="center"/>
    </xf>
    <xf numFmtId="2" fontId="28" fillId="65" borderId="145" xfId="87" applyNumberFormat="1" applyFont="1" applyFill="1" applyBorder="1" applyAlignment="1">
      <alignment horizontal="center" vertical="center"/>
    </xf>
    <xf numFmtId="9" fontId="28" fillId="64" borderId="169" xfId="87" applyNumberFormat="1" applyFont="1" applyFill="1" applyBorder="1" applyAlignment="1">
      <alignment horizontal="center" vertical="center"/>
    </xf>
    <xf numFmtId="0" fontId="44" fillId="64" borderId="0" xfId="50" applyFont="1" applyFill="1" applyAlignment="1">
      <alignment horizontal="centerContinuous" vertical="center"/>
    </xf>
    <xf numFmtId="0" fontId="1" fillId="64" borderId="0" xfId="87" applyFill="1" applyAlignment="1">
      <alignment horizontal="centerContinuous" vertical="center" wrapText="1"/>
    </xf>
    <xf numFmtId="0" fontId="28" fillId="64" borderId="0" xfId="50" applyFont="1" applyFill="1" applyAlignment="1">
      <alignment horizontal="right" vertical="center"/>
    </xf>
    <xf numFmtId="183" fontId="186" fillId="28" borderId="356" xfId="50" applyNumberFormat="1" applyFont="1" applyFill="1" applyBorder="1" applyAlignment="1">
      <alignment horizontal="center" vertical="center"/>
    </xf>
    <xf numFmtId="9" fontId="675" fillId="64" borderId="290" xfId="87" applyNumberFormat="1" applyFont="1" applyFill="1" applyBorder="1" applyAlignment="1">
      <alignment horizontal="center" vertical="center"/>
    </xf>
    <xf numFmtId="222" fontId="5" fillId="159" borderId="222" xfId="87" applyNumberFormat="1" applyFont="1" applyFill="1" applyBorder="1" applyAlignment="1">
      <alignment horizontal="centerContinuous" vertical="center" wrapText="1"/>
    </xf>
    <xf numFmtId="173" fontId="190" fillId="43" borderId="169" xfId="87" applyNumberFormat="1" applyFont="1" applyFill="1" applyBorder="1" applyAlignment="1">
      <alignment horizontal="center" vertical="center"/>
    </xf>
    <xf numFmtId="0" fontId="123" fillId="43" borderId="0" xfId="50" applyFont="1" applyFill="1" applyAlignment="1">
      <alignment horizontal="left" vertical="center"/>
    </xf>
    <xf numFmtId="221" fontId="262" fillId="65" borderId="357" xfId="87" applyNumberFormat="1" applyFont="1" applyFill="1" applyBorder="1" applyAlignment="1" applyProtection="1">
      <alignment horizontal="center" vertical="center"/>
      <protection locked="0"/>
    </xf>
    <xf numFmtId="182" fontId="271" fillId="43" borderId="0" xfId="87" applyNumberFormat="1" applyFont="1" applyFill="1" applyAlignment="1" applyProtection="1">
      <alignment horizontal="center" vertical="center"/>
      <protection locked="0"/>
    </xf>
    <xf numFmtId="221" fontId="262" fillId="65" borderId="222" xfId="87" applyNumberFormat="1" applyFont="1" applyFill="1" applyBorder="1" applyAlignment="1" applyProtection="1">
      <alignment horizontal="center" vertical="center"/>
      <protection locked="0"/>
    </xf>
    <xf numFmtId="221" fontId="262" fillId="65" borderId="0" xfId="87" applyNumberFormat="1" applyFont="1" applyFill="1" applyAlignment="1" applyProtection="1">
      <alignment horizontal="center" vertical="center"/>
      <protection locked="0"/>
    </xf>
    <xf numFmtId="173" fontId="190" fillId="43" borderId="358" xfId="87" applyNumberFormat="1" applyFont="1" applyFill="1" applyBorder="1" applyAlignment="1">
      <alignment horizontal="center" vertical="center"/>
    </xf>
    <xf numFmtId="0" fontId="123" fillId="43" borderId="238" xfId="50" applyFont="1" applyFill="1" applyBorder="1" applyAlignment="1">
      <alignment horizontal="left" vertical="center"/>
    </xf>
    <xf numFmtId="221" fontId="262" fillId="65" borderId="238" xfId="87" applyNumberFormat="1" applyFont="1" applyFill="1" applyBorder="1" applyAlignment="1" applyProtection="1">
      <alignment horizontal="center" vertical="center"/>
      <protection locked="0"/>
    </xf>
    <xf numFmtId="182" fontId="271" fillId="43" borderId="238" xfId="87" applyNumberFormat="1" applyFont="1" applyFill="1" applyBorder="1" applyAlignment="1" applyProtection="1">
      <alignment horizontal="center" vertical="center"/>
      <protection locked="0"/>
    </xf>
    <xf numFmtId="221" fontId="262" fillId="65" borderId="239" xfId="87" applyNumberFormat="1" applyFont="1" applyFill="1" applyBorder="1" applyAlignment="1" applyProtection="1">
      <alignment horizontal="center" vertical="center"/>
      <protection locked="0"/>
    </xf>
    <xf numFmtId="2" fontId="262" fillId="28" borderId="0" xfId="87" applyNumberFormat="1" applyFont="1" applyFill="1" applyAlignment="1" applyProtection="1">
      <alignment horizontal="center" vertical="center"/>
      <protection locked="0"/>
    </xf>
    <xf numFmtId="220" fontId="262" fillId="58" borderId="0" xfId="87" applyNumberFormat="1" applyFont="1" applyFill="1" applyAlignment="1" applyProtection="1">
      <alignment horizontal="center" vertical="center"/>
      <protection locked="0"/>
    </xf>
    <xf numFmtId="0" fontId="645" fillId="58" borderId="0" xfId="32" applyFont="1" applyFill="1" applyAlignment="1">
      <alignment horizontal="left" vertical="center"/>
    </xf>
    <xf numFmtId="0" fontId="194" fillId="108" borderId="0" xfId="69" applyFont="1" applyFill="1" applyAlignment="1" applyProtection="1">
      <alignment horizontal="center" vertical="center" wrapText="1"/>
      <protection hidden="1"/>
    </xf>
    <xf numFmtId="0" fontId="44" fillId="67" borderId="359" xfId="87" applyFont="1" applyFill="1" applyBorder="1" applyAlignment="1">
      <alignment horizontal="center" vertical="center"/>
    </xf>
    <xf numFmtId="0" fontId="44" fillId="67" borderId="224" xfId="87" applyFont="1" applyFill="1" applyBorder="1" applyAlignment="1">
      <alignment horizontal="center" vertical="center"/>
    </xf>
    <xf numFmtId="0" fontId="44" fillId="67" borderId="360" xfId="87" applyFont="1" applyFill="1" applyBorder="1" applyAlignment="1">
      <alignment horizontal="center" vertical="center"/>
    </xf>
    <xf numFmtId="0" fontId="28" fillId="58" borderId="226" xfId="87" applyFont="1" applyFill="1" applyBorder="1" applyAlignment="1">
      <alignment horizontal="center" vertical="center" wrapText="1"/>
    </xf>
    <xf numFmtId="0" fontId="28" fillId="58" borderId="0" xfId="87" applyFont="1" applyFill="1" applyAlignment="1">
      <alignment horizontal="center" vertical="center" wrapText="1"/>
    </xf>
    <xf numFmtId="186" fontId="55" fillId="30" borderId="0" xfId="87" applyNumberFormat="1" applyFont="1" applyFill="1" applyAlignment="1" applyProtection="1">
      <alignment horizontal="center" vertical="center"/>
      <protection locked="0"/>
    </xf>
    <xf numFmtId="186" fontId="37" fillId="58" borderId="0" xfId="87" applyNumberFormat="1" applyFont="1" applyFill="1" applyAlignment="1">
      <alignment vertical="center"/>
    </xf>
    <xf numFmtId="0" fontId="28" fillId="58" borderId="0" xfId="87" applyFont="1" applyFill="1" applyAlignment="1">
      <alignment horizontal="center" vertical="center"/>
    </xf>
    <xf numFmtId="186" fontId="53" fillId="0" borderId="0" xfId="87" applyNumberFormat="1" applyFont="1" applyAlignment="1" applyProtection="1">
      <alignment horizontal="center" vertical="center" wrapText="1"/>
      <protection locked="0"/>
    </xf>
    <xf numFmtId="186" fontId="53" fillId="58" borderId="0" xfId="87" applyNumberFormat="1" applyFont="1" applyFill="1" applyAlignment="1" applyProtection="1">
      <alignment horizontal="center" vertical="center" wrapText="1"/>
      <protection locked="0"/>
    </xf>
    <xf numFmtId="186" fontId="53" fillId="58" borderId="227" xfId="87" applyNumberFormat="1" applyFont="1" applyFill="1" applyBorder="1" applyAlignment="1" applyProtection="1">
      <alignment horizontal="center" vertical="center" wrapText="1"/>
      <protection locked="0"/>
    </xf>
    <xf numFmtId="0" fontId="313" fillId="58" borderId="226" xfId="87" applyFont="1" applyFill="1" applyBorder="1" applyAlignment="1">
      <alignment horizontal="right" vertical="center"/>
    </xf>
    <xf numFmtId="0" fontId="313" fillId="58" borderId="0" xfId="87" applyFont="1" applyFill="1" applyAlignment="1">
      <alignment horizontal="right" vertical="center"/>
    </xf>
    <xf numFmtId="182" fontId="60" fillId="43" borderId="0" xfId="87" applyNumberFormat="1" applyFont="1" applyFill="1" applyAlignment="1" applyProtection="1">
      <alignment horizontal="center" vertical="center"/>
      <protection locked="0"/>
    </xf>
    <xf numFmtId="186" fontId="5" fillId="58" borderId="0" xfId="87" applyNumberFormat="1" applyFont="1" applyFill="1" applyAlignment="1" applyProtection="1">
      <alignment horizontal="center" vertical="center"/>
      <protection locked="0"/>
    </xf>
    <xf numFmtId="182" fontId="190" fillId="43" borderId="0" xfId="87" applyNumberFormat="1" applyFont="1" applyFill="1" applyAlignment="1" applyProtection="1">
      <alignment horizontal="center" vertical="center"/>
      <protection locked="0"/>
    </xf>
    <xf numFmtId="186" fontId="28" fillId="58" borderId="0" xfId="87" applyNumberFormat="1" applyFont="1" applyFill="1" applyAlignment="1" applyProtection="1">
      <alignment horizontal="center" vertical="center"/>
      <protection locked="0"/>
    </xf>
    <xf numFmtId="186" fontId="28" fillId="58" borderId="227" xfId="87" applyNumberFormat="1" applyFont="1" applyFill="1" applyBorder="1" applyAlignment="1" applyProtection="1">
      <alignment horizontal="center" vertical="center"/>
      <protection locked="0"/>
    </xf>
    <xf numFmtId="0" fontId="1" fillId="58" borderId="226" xfId="87" applyFill="1" applyBorder="1" applyAlignment="1">
      <alignment horizontal="right" vertical="center"/>
    </xf>
    <xf numFmtId="0" fontId="1" fillId="58" borderId="0" xfId="87" applyFill="1" applyAlignment="1">
      <alignment horizontal="right" vertical="center"/>
    </xf>
    <xf numFmtId="182" fontId="192" fillId="58" borderId="0" xfId="87" applyNumberFormat="1" applyFont="1" applyFill="1" applyAlignment="1" applyProtection="1">
      <alignment horizontal="center" vertical="center"/>
      <protection locked="0"/>
    </xf>
    <xf numFmtId="0" fontId="6" fillId="58" borderId="0" xfId="87" applyFont="1" applyFill="1" applyAlignment="1">
      <alignment vertical="center"/>
    </xf>
    <xf numFmtId="0" fontId="5" fillId="58" borderId="227" xfId="69" applyFill="1" applyBorder="1" applyProtection="1">
      <protection hidden="1"/>
    </xf>
    <xf numFmtId="0" fontId="1" fillId="58" borderId="228" xfId="87" applyFill="1" applyBorder="1" applyAlignment="1">
      <alignment vertical="center"/>
    </xf>
    <xf numFmtId="9" fontId="1" fillId="58" borderId="229" xfId="87" applyNumberFormat="1" applyFill="1" applyBorder="1" applyAlignment="1">
      <alignment vertical="center"/>
    </xf>
    <xf numFmtId="0" fontId="1" fillId="58" borderId="229" xfId="87" applyFill="1" applyBorder="1" applyAlignment="1">
      <alignment vertical="center"/>
    </xf>
    <xf numFmtId="0" fontId="5" fillId="58" borderId="229" xfId="69" applyFill="1" applyBorder="1" applyProtection="1">
      <protection hidden="1"/>
    </xf>
    <xf numFmtId="0" fontId="5" fillId="58" borderId="230" xfId="69" applyFill="1" applyBorder="1" applyProtection="1">
      <protection hidden="1"/>
    </xf>
    <xf numFmtId="0" fontId="312" fillId="63" borderId="231" xfId="47" applyFont="1" applyFill="1" applyBorder="1" applyAlignment="1">
      <alignment horizontal="center" vertical="center" wrapText="1"/>
    </xf>
    <xf numFmtId="0" fontId="312" fillId="63" borderId="232" xfId="47" applyFont="1" applyFill="1" applyBorder="1" applyAlignment="1">
      <alignment horizontal="center" vertical="center" wrapText="1"/>
    </xf>
    <xf numFmtId="0" fontId="312" fillId="63" borderId="233" xfId="47" applyFont="1" applyFill="1" applyBorder="1" applyAlignment="1">
      <alignment horizontal="center" vertical="center" wrapText="1"/>
    </xf>
    <xf numFmtId="0" fontId="306" fillId="58" borderId="0" xfId="47" applyFont="1" applyFill="1" applyAlignment="1">
      <alignment horizontal="center" vertical="center" wrapText="1"/>
    </xf>
    <xf numFmtId="0" fontId="306" fillId="58" borderId="222" xfId="47" applyFont="1" applyFill="1" applyBorder="1" applyAlignment="1">
      <alignment horizontal="center" vertical="center" wrapText="1"/>
    </xf>
    <xf numFmtId="0" fontId="12" fillId="65" borderId="0" xfId="47" applyFont="1" applyFill="1" applyAlignment="1">
      <alignment horizontal="center" vertical="center"/>
    </xf>
    <xf numFmtId="0" fontId="12" fillId="65" borderId="222" xfId="47" applyFont="1" applyFill="1" applyBorder="1" applyAlignment="1">
      <alignment horizontal="center" vertical="center"/>
    </xf>
    <xf numFmtId="0" fontId="193" fillId="58" borderId="0" xfId="44" applyFont="1" applyFill="1" applyAlignment="1">
      <alignment horizontal="center" vertical="center" wrapText="1"/>
    </xf>
    <xf numFmtId="0" fontId="193" fillId="58" borderId="222" xfId="44" applyFont="1" applyFill="1" applyBorder="1" applyAlignment="1">
      <alignment horizontal="center" vertical="center" wrapText="1"/>
    </xf>
    <xf numFmtId="0" fontId="59" fillId="43" borderId="0" xfId="47" applyFont="1" applyFill="1" applyAlignment="1">
      <alignment horizontal="center" vertical="center"/>
    </xf>
    <xf numFmtId="0" fontId="59" fillId="43" borderId="222" xfId="47" applyFont="1" applyFill="1" applyBorder="1" applyAlignment="1">
      <alignment horizontal="center" vertical="center"/>
    </xf>
    <xf numFmtId="0" fontId="28" fillId="58" borderId="0" xfId="92" applyFont="1" applyFill="1" applyAlignment="1">
      <alignment horizontal="right" vertical="center"/>
    </xf>
    <xf numFmtId="187" fontId="28" fillId="58" borderId="0" xfId="92" applyNumberFormat="1" applyFont="1" applyFill="1" applyAlignment="1">
      <alignment horizontal="centerContinuous" vertical="center"/>
    </xf>
    <xf numFmtId="187" fontId="54" fillId="58" borderId="0" xfId="92" applyNumberFormat="1" applyFont="1" applyFill="1" applyAlignment="1">
      <alignment horizontal="centerContinuous" vertical="center"/>
    </xf>
    <xf numFmtId="0" fontId="40" fillId="58" borderId="0" xfId="47" applyFill="1" applyAlignment="1">
      <alignment horizontal="centerContinuous" vertical="center"/>
    </xf>
    <xf numFmtId="188" fontId="28" fillId="58" borderId="0" xfId="92" applyNumberFormat="1" applyFont="1" applyFill="1" applyAlignment="1">
      <alignment horizontal="center" vertical="center"/>
    </xf>
    <xf numFmtId="0" fontId="59" fillId="58" borderId="222" xfId="47" applyFont="1" applyFill="1" applyBorder="1" applyAlignment="1">
      <alignment horizontal="center" vertical="center"/>
    </xf>
    <xf numFmtId="0" fontId="277" fillId="63" borderId="84" xfId="87" applyFont="1" applyFill="1" applyBorder="1" applyAlignment="1">
      <alignment horizontal="center" vertical="center"/>
    </xf>
    <xf numFmtId="189" fontId="276" fillId="58" borderId="0" xfId="50" applyNumberFormat="1" applyFont="1" applyFill="1" applyAlignment="1">
      <alignment vertical="center"/>
    </xf>
    <xf numFmtId="189" fontId="44" fillId="58" borderId="0" xfId="50" applyNumberFormat="1" applyFont="1" applyFill="1" applyAlignment="1">
      <alignment vertical="center"/>
    </xf>
    <xf numFmtId="189" fontId="44" fillId="58" borderId="222" xfId="50" applyNumberFormat="1" applyFont="1" applyFill="1" applyBorder="1" applyAlignment="1">
      <alignment vertical="center"/>
    </xf>
    <xf numFmtId="189" fontId="28" fillId="58" borderId="0" xfId="50" applyNumberFormat="1" applyFont="1" applyFill="1" applyAlignment="1">
      <alignment horizontal="right" vertical="center" wrapText="1"/>
    </xf>
    <xf numFmtId="189" fontId="28" fillId="58" borderId="0" xfId="50" applyNumberFormat="1" applyFont="1" applyFill="1" applyAlignment="1">
      <alignment vertical="center" wrapText="1"/>
    </xf>
    <xf numFmtId="2" fontId="28" fillId="58" borderId="0" xfId="50" applyNumberFormat="1" applyFont="1" applyFill="1" applyAlignment="1">
      <alignment horizontal="center" vertical="center"/>
    </xf>
    <xf numFmtId="186" fontId="28" fillId="58" borderId="0" xfId="50" applyNumberFormat="1" applyFont="1" applyFill="1" applyAlignment="1">
      <alignment horizontal="center" vertical="center"/>
    </xf>
    <xf numFmtId="178" fontId="28" fillId="58" borderId="222" xfId="47" applyNumberFormat="1" applyFont="1" applyFill="1" applyBorder="1" applyAlignment="1" applyProtection="1">
      <alignment horizontal="center" vertical="center"/>
      <protection locked="0"/>
    </xf>
    <xf numFmtId="0" fontId="44" fillId="58" borderId="0" xfId="47" applyFont="1" applyFill="1" applyAlignment="1">
      <alignment horizontal="center" vertical="center"/>
    </xf>
    <xf numFmtId="0" fontId="55" fillId="43" borderId="211" xfId="50" applyFont="1" applyFill="1" applyBorder="1" applyAlignment="1">
      <alignment horizontal="center" vertical="center"/>
    </xf>
    <xf numFmtId="0" fontId="55" fillId="43" borderId="212" xfId="50" applyFont="1" applyFill="1" applyBorder="1" applyAlignment="1">
      <alignment horizontal="center" vertical="center"/>
    </xf>
    <xf numFmtId="0" fontId="277" fillId="58" borderId="84" xfId="87" applyFont="1" applyFill="1" applyBorder="1" applyAlignment="1">
      <alignment horizontal="center" vertical="center"/>
    </xf>
    <xf numFmtId="189" fontId="28" fillId="58" borderId="0" xfId="50" applyNumberFormat="1" applyFont="1" applyFill="1" applyAlignment="1">
      <alignment horizontal="right" vertical="center" wrapText="1"/>
    </xf>
    <xf numFmtId="0" fontId="55" fillId="58" borderId="0" xfId="50" applyFont="1" applyFill="1" applyAlignment="1">
      <alignment horizontal="center" vertical="center"/>
    </xf>
    <xf numFmtId="0" fontId="55" fillId="58" borderId="222" xfId="50" applyFont="1" applyFill="1" applyBorder="1" applyAlignment="1">
      <alignment horizontal="center" vertical="center"/>
    </xf>
    <xf numFmtId="189" fontId="311" fillId="58" borderId="0" xfId="50" applyNumberFormat="1" applyFont="1" applyFill="1" applyAlignment="1">
      <alignment horizontal="right" vertical="center" wrapText="1"/>
    </xf>
    <xf numFmtId="0" fontId="50" fillId="58" borderId="0" xfId="87" applyFont="1" applyFill="1" applyAlignment="1">
      <alignment horizontal="center" vertical="center"/>
    </xf>
    <xf numFmtId="1" fontId="271" fillId="43" borderId="0" xfId="50" applyNumberFormat="1" applyFont="1" applyFill="1" applyAlignment="1">
      <alignment horizontal="center" vertical="center"/>
    </xf>
    <xf numFmtId="1" fontId="271" fillId="43" borderId="222" xfId="50" applyNumberFormat="1" applyFont="1" applyFill="1" applyBorder="1" applyAlignment="1">
      <alignment horizontal="center" vertical="center"/>
    </xf>
    <xf numFmtId="176" fontId="271" fillId="43" borderId="0" xfId="50" applyNumberFormat="1" applyFont="1" applyFill="1" applyAlignment="1">
      <alignment horizontal="center" vertical="center"/>
    </xf>
    <xf numFmtId="0" fontId="28" fillId="58" borderId="0" xfId="87" applyFont="1" applyFill="1" applyAlignment="1">
      <alignment horizontal="right" vertical="center"/>
    </xf>
    <xf numFmtId="0" fontId="44" fillId="58" borderId="0" xfId="87" applyFont="1" applyFill="1" applyAlignment="1">
      <alignment horizontal="right" vertical="center"/>
    </xf>
    <xf numFmtId="176" fontId="50" fillId="58" borderId="0" xfId="50" applyNumberFormat="1" applyFont="1" applyFill="1" applyAlignment="1">
      <alignment horizontal="center" vertical="center"/>
    </xf>
    <xf numFmtId="176" fontId="50" fillId="58" borderId="222" xfId="50" applyNumberFormat="1" applyFont="1" applyFill="1" applyBorder="1" applyAlignment="1">
      <alignment horizontal="center" vertical="center"/>
    </xf>
    <xf numFmtId="186" fontId="37" fillId="58" borderId="84" xfId="87" applyNumberFormat="1" applyFont="1" applyFill="1" applyBorder="1" applyAlignment="1">
      <alignment vertical="center"/>
    </xf>
    <xf numFmtId="0" fontId="28" fillId="58" borderId="0" xfId="87" applyFont="1" applyFill="1" applyAlignment="1">
      <alignment horizontal="center" vertical="center"/>
    </xf>
    <xf numFmtId="176" fontId="271" fillId="58" borderId="0" xfId="50" applyNumberFormat="1" applyFont="1" applyFill="1" applyAlignment="1">
      <alignment horizontal="center" vertical="center"/>
    </xf>
    <xf numFmtId="176" fontId="271" fillId="58" borderId="222" xfId="50" applyNumberFormat="1" applyFont="1" applyFill="1" applyBorder="1" applyAlignment="1">
      <alignment horizontal="center" vertical="center"/>
    </xf>
    <xf numFmtId="0" fontId="277" fillId="63" borderId="84" xfId="87" applyFont="1" applyFill="1" applyBorder="1" applyAlignment="1">
      <alignment horizontal="center" vertical="center"/>
    </xf>
    <xf numFmtId="190" fontId="50" fillId="58" borderId="0" xfId="50" applyNumberFormat="1" applyFont="1" applyFill="1" applyAlignment="1">
      <alignment horizontal="center" vertical="center"/>
    </xf>
    <xf numFmtId="186" fontId="271" fillId="43" borderId="0" xfId="50" applyNumberFormat="1" applyFont="1" applyFill="1" applyAlignment="1">
      <alignment horizontal="center" vertical="center"/>
    </xf>
    <xf numFmtId="186" fontId="271" fillId="43" borderId="222" xfId="50" applyNumberFormat="1" applyFont="1" applyFill="1" applyBorder="1" applyAlignment="1">
      <alignment horizontal="center" vertical="center"/>
    </xf>
    <xf numFmtId="0" fontId="278" fillId="58" borderId="0" xfId="87" applyFont="1" applyFill="1" applyAlignment="1">
      <alignment horizontal="right" vertical="center"/>
    </xf>
    <xf numFmtId="0" fontId="279" fillId="58" borderId="0" xfId="87" applyFont="1" applyFill="1"/>
    <xf numFmtId="0" fontId="280" fillId="58" borderId="0" xfId="69" applyFont="1" applyFill="1" applyProtection="1">
      <protection hidden="1"/>
    </xf>
    <xf numFmtId="186" fontId="37" fillId="58" borderId="292" xfId="87" applyNumberFormat="1" applyFont="1" applyFill="1" applyBorder="1" applyAlignment="1">
      <alignment vertical="center"/>
    </xf>
    <xf numFmtId="186" fontId="37" fillId="58" borderId="238" xfId="87" applyNumberFormat="1" applyFont="1" applyFill="1" applyBorder="1" applyAlignment="1">
      <alignment vertical="center"/>
    </xf>
    <xf numFmtId="0" fontId="1" fillId="58" borderId="238" xfId="87" applyFill="1" applyBorder="1"/>
    <xf numFmtId="0" fontId="5" fillId="58" borderId="238" xfId="69" applyFill="1" applyBorder="1" applyProtection="1">
      <protection hidden="1"/>
    </xf>
    <xf numFmtId="0" fontId="28" fillId="58" borderId="238" xfId="87" applyFont="1" applyFill="1" applyBorder="1" applyAlignment="1">
      <alignment horizontal="center" vertical="center"/>
    </xf>
    <xf numFmtId="186" fontId="6" fillId="58" borderId="238" xfId="87" applyNumberFormat="1" applyFont="1" applyFill="1" applyBorder="1" applyAlignment="1" applyProtection="1">
      <alignment horizontal="center" vertical="center" wrapText="1"/>
      <protection locked="0"/>
    </xf>
    <xf numFmtId="0" fontId="12" fillId="67" borderId="231" xfId="87" applyFont="1" applyFill="1" applyBorder="1" applyAlignment="1">
      <alignment horizontal="center" vertical="center"/>
    </xf>
    <xf numFmtId="0" fontId="12" fillId="67" borderId="232" xfId="87" applyFont="1" applyFill="1" applyBorder="1" applyAlignment="1">
      <alignment horizontal="center" vertical="center"/>
    </xf>
    <xf numFmtId="0" fontId="12" fillId="67" borderId="233" xfId="87" applyFont="1" applyFill="1" applyBorder="1" applyAlignment="1">
      <alignment horizontal="center" vertical="center"/>
    </xf>
    <xf numFmtId="0" fontId="16" fillId="62" borderId="84" xfId="87" applyFont="1" applyFill="1" applyBorder="1" applyAlignment="1">
      <alignment horizontal="centerContinuous" vertical="center"/>
    </xf>
    <xf numFmtId="0" fontId="1" fillId="62" borderId="0" xfId="87" applyFill="1" applyAlignment="1">
      <alignment horizontal="centerContinuous" vertical="center"/>
    </xf>
    <xf numFmtId="0" fontId="1" fillId="62" borderId="0" xfId="87" applyFill="1" applyAlignment="1">
      <alignment vertical="center"/>
    </xf>
    <xf numFmtId="0" fontId="1" fillId="62" borderId="222" xfId="87" applyFill="1" applyBorder="1" applyAlignment="1">
      <alignment vertical="center"/>
    </xf>
    <xf numFmtId="0" fontId="261" fillId="58" borderId="84" xfId="87" applyFont="1" applyFill="1" applyBorder="1" applyAlignment="1">
      <alignment horizontal="left" vertical="center" wrapText="1"/>
    </xf>
    <xf numFmtId="0" fontId="261" fillId="58" borderId="0" xfId="87" applyFont="1" applyFill="1" applyAlignment="1">
      <alignment horizontal="left" vertical="center" wrapText="1"/>
    </xf>
    <xf numFmtId="0" fontId="261" fillId="58" borderId="222" xfId="87" applyFont="1" applyFill="1" applyBorder="1" applyAlignment="1">
      <alignment horizontal="left" vertical="center" wrapText="1"/>
    </xf>
    <xf numFmtId="0" fontId="261" fillId="58" borderId="163" xfId="87" applyFont="1" applyFill="1" applyBorder="1" applyAlignment="1">
      <alignment horizontal="left" vertical="center" wrapText="1"/>
    </xf>
    <xf numFmtId="0" fontId="261" fillId="58" borderId="164" xfId="87" applyFont="1" applyFill="1" applyBorder="1" applyAlignment="1">
      <alignment horizontal="left" vertical="center" wrapText="1"/>
    </xf>
    <xf numFmtId="0" fontId="261" fillId="58" borderId="165" xfId="87" applyFont="1" applyFill="1" applyBorder="1" applyAlignment="1">
      <alignment horizontal="left" vertical="center" wrapText="1"/>
    </xf>
    <xf numFmtId="189" fontId="128" fillId="77" borderId="0" xfId="50" applyNumberFormat="1" applyFont="1" applyFill="1" applyAlignment="1">
      <alignment horizontal="center" vertical="center" wrapText="1"/>
    </xf>
    <xf numFmtId="189" fontId="196" fillId="58" borderId="0" xfId="50" applyNumberFormat="1" applyFont="1" applyFill="1" applyAlignment="1">
      <alignment horizontal="right" vertical="center" wrapText="1"/>
    </xf>
    <xf numFmtId="186" fontId="123" fillId="43" borderId="0" xfId="50" applyNumberFormat="1" applyFont="1" applyFill="1" applyAlignment="1">
      <alignment horizontal="center" vertical="center"/>
    </xf>
    <xf numFmtId="189" fontId="153" fillId="58" borderId="0" xfId="50" applyNumberFormat="1" applyFont="1" applyFill="1" applyAlignment="1">
      <alignment horizontal="right" vertical="center" wrapText="1"/>
    </xf>
    <xf numFmtId="186" fontId="185" fillId="43" borderId="222" xfId="50" applyNumberFormat="1" applyFont="1" applyFill="1" applyBorder="1" applyAlignment="1">
      <alignment horizontal="center" vertical="center"/>
    </xf>
    <xf numFmtId="189" fontId="128" fillId="58" borderId="0" xfId="50" applyNumberFormat="1" applyFont="1" applyFill="1" applyAlignment="1">
      <alignment horizontal="center" vertical="center" wrapText="1"/>
    </xf>
    <xf numFmtId="189" fontId="196" fillId="58" borderId="0" xfId="50" applyNumberFormat="1" applyFont="1" applyFill="1" applyAlignment="1">
      <alignment horizontal="right" vertical="center" wrapText="1"/>
    </xf>
    <xf numFmtId="186" fontId="123" fillId="58" borderId="0" xfId="50" applyNumberFormat="1" applyFont="1" applyFill="1" applyAlignment="1">
      <alignment horizontal="center" vertical="center"/>
    </xf>
    <xf numFmtId="189" fontId="153" fillId="58" borderId="0" xfId="50" applyNumberFormat="1" applyFont="1" applyFill="1" applyAlignment="1">
      <alignment horizontal="right" vertical="center" wrapText="1"/>
    </xf>
    <xf numFmtId="186" fontId="185" fillId="58" borderId="222" xfId="50" applyNumberFormat="1" applyFont="1" applyFill="1" applyBorder="1" applyAlignment="1">
      <alignment horizontal="center" vertical="center"/>
    </xf>
    <xf numFmtId="0" fontId="50" fillId="64" borderId="84" xfId="87" applyFont="1" applyFill="1" applyBorder="1" applyAlignment="1">
      <alignment horizontal="right" vertical="center" wrapText="1"/>
    </xf>
    <xf numFmtId="0" fontId="50" fillId="64" borderId="0" xfId="87" applyFont="1" applyFill="1" applyAlignment="1">
      <alignment horizontal="right" vertical="center" wrapText="1"/>
    </xf>
    <xf numFmtId="2" fontId="44" fillId="64" borderId="0" xfId="87" applyNumberFormat="1" applyFont="1" applyFill="1" applyAlignment="1">
      <alignment horizontal="center" vertical="center"/>
    </xf>
    <xf numFmtId="0" fontId="44" fillId="64" borderId="0" xfId="87" applyFont="1" applyFill="1" applyAlignment="1">
      <alignment horizontal="center" vertical="center"/>
    </xf>
    <xf numFmtId="0" fontId="16" fillId="64" borderId="0" xfId="87" applyFont="1" applyFill="1" applyAlignment="1">
      <alignment vertical="center"/>
    </xf>
    <xf numFmtId="0" fontId="5" fillId="64" borderId="222" xfId="87" applyFont="1" applyFill="1" applyBorder="1" applyAlignment="1">
      <alignment vertical="center"/>
    </xf>
    <xf numFmtId="0" fontId="5" fillId="58" borderId="84" xfId="87" applyFont="1" applyFill="1" applyBorder="1" applyAlignment="1">
      <alignment horizontal="center" vertical="center" wrapText="1"/>
    </xf>
    <xf numFmtId="0" fontId="5" fillId="58" borderId="0" xfId="87" applyFont="1" applyFill="1" applyAlignment="1">
      <alignment horizontal="center" vertical="center" wrapText="1"/>
    </xf>
    <xf numFmtId="2" fontId="44" fillId="58" borderId="0" xfId="87" applyNumberFormat="1" applyFont="1" applyFill="1" applyAlignment="1">
      <alignment horizontal="center" vertical="center"/>
    </xf>
    <xf numFmtId="0" fontId="44" fillId="58" borderId="0" xfId="87" applyFont="1" applyFill="1" applyAlignment="1">
      <alignment horizontal="center" vertical="center"/>
    </xf>
    <xf numFmtId="0" fontId="44" fillId="58" borderId="0" xfId="87" applyFont="1" applyFill="1" applyAlignment="1">
      <alignment horizontal="left" vertical="center"/>
    </xf>
    <xf numFmtId="0" fontId="16" fillId="58" borderId="0" xfId="87" applyFont="1" applyFill="1" applyAlignment="1">
      <alignment vertical="center"/>
    </xf>
    <xf numFmtId="0" fontId="5" fillId="58" borderId="222" xfId="87" applyFont="1" applyFill="1" applyBorder="1" applyAlignment="1">
      <alignment vertical="center"/>
    </xf>
    <xf numFmtId="0" fontId="44" fillId="65" borderId="84" xfId="87" applyFont="1" applyFill="1" applyBorder="1" applyAlignment="1">
      <alignment horizontal="right" vertical="center"/>
    </xf>
    <xf numFmtId="1" fontId="44" fillId="65" borderId="0" xfId="50" applyNumberFormat="1" applyFont="1" applyFill="1" applyAlignment="1">
      <alignment horizontal="center" vertical="center"/>
    </xf>
    <xf numFmtId="0" fontId="16" fillId="65" borderId="0" xfId="87" applyFont="1" applyFill="1" applyAlignment="1">
      <alignment horizontal="center" vertical="center"/>
    </xf>
    <xf numFmtId="186" fontId="16" fillId="65" borderId="0" xfId="50" applyNumberFormat="1" applyFont="1" applyFill="1" applyAlignment="1">
      <alignment horizontal="center" vertical="center"/>
    </xf>
    <xf numFmtId="186" fontId="16" fillId="65" borderId="222" xfId="50" applyNumberFormat="1" applyFont="1" applyFill="1" applyBorder="1" applyAlignment="1">
      <alignment horizontal="center" vertical="center"/>
    </xf>
    <xf numFmtId="1" fontId="44" fillId="65" borderId="0" xfId="87" applyNumberFormat="1" applyFont="1" applyFill="1" applyAlignment="1">
      <alignment horizontal="center" vertical="center"/>
    </xf>
    <xf numFmtId="0" fontId="6" fillId="65" borderId="0" xfId="87" applyFont="1" applyFill="1" applyAlignment="1">
      <alignment horizontal="centerContinuous" vertical="center"/>
    </xf>
    <xf numFmtId="0" fontId="120" fillId="65" borderId="0" xfId="87" applyFont="1" applyFill="1" applyAlignment="1">
      <alignment horizontal="center" vertical="center"/>
    </xf>
    <xf numFmtId="189" fontId="281" fillId="28" borderId="0" xfId="50" applyNumberFormat="1" applyFont="1" applyFill="1" applyAlignment="1">
      <alignment horizontal="center" vertical="center" wrapText="1"/>
    </xf>
    <xf numFmtId="1" fontId="281" fillId="28" borderId="0" xfId="50" applyNumberFormat="1" applyFont="1" applyFill="1" applyAlignment="1">
      <alignment horizontal="centerContinuous" vertical="center"/>
    </xf>
    <xf numFmtId="0" fontId="281" fillId="28" borderId="0" xfId="87" applyFont="1" applyFill="1" applyAlignment="1">
      <alignment horizontal="center" vertical="center" wrapText="1"/>
    </xf>
    <xf numFmtId="0" fontId="281" fillId="28" borderId="0" xfId="87" applyFont="1" applyFill="1" applyAlignment="1">
      <alignment horizontal="centerContinuous" vertical="center"/>
    </xf>
    <xf numFmtId="0" fontId="281" fillId="28" borderId="0" xfId="87" applyFont="1" applyFill="1" applyAlignment="1">
      <alignment horizontal="center" vertical="center"/>
    </xf>
    <xf numFmtId="186" fontId="281" fillId="51" borderId="222" xfId="50" applyNumberFormat="1" applyFont="1" applyFill="1" applyBorder="1" applyAlignment="1">
      <alignment horizontal="center" vertical="center"/>
    </xf>
    <xf numFmtId="186" fontId="281" fillId="28" borderId="0" xfId="50" applyNumberFormat="1" applyFont="1" applyFill="1" applyAlignment="1">
      <alignment horizontal="center" vertical="center"/>
    </xf>
    <xf numFmtId="1" fontId="281" fillId="28" borderId="0" xfId="50" applyNumberFormat="1" applyFont="1" applyFill="1" applyAlignment="1">
      <alignment horizontal="center" vertical="center"/>
    </xf>
    <xf numFmtId="2" fontId="281" fillId="28" borderId="0" xfId="50" applyNumberFormat="1" applyFont="1" applyFill="1" applyAlignment="1">
      <alignment horizontal="center" vertical="center"/>
    </xf>
    <xf numFmtId="0" fontId="281" fillId="28" borderId="222" xfId="87" applyFont="1" applyFill="1" applyBorder="1" applyAlignment="1">
      <alignment horizontal="center" vertical="center"/>
    </xf>
    <xf numFmtId="186" fontId="281" fillId="28" borderId="292" xfId="50" applyNumberFormat="1" applyFont="1" applyFill="1" applyBorder="1" applyAlignment="1">
      <alignment horizontal="center" vertical="center"/>
    </xf>
    <xf numFmtId="186" fontId="281" fillId="28" borderId="238" xfId="50" applyNumberFormat="1" applyFont="1" applyFill="1" applyBorder="1" applyAlignment="1">
      <alignment horizontal="center" vertical="center"/>
    </xf>
    <xf numFmtId="1" fontId="281" fillId="28" borderId="238" xfId="50" applyNumberFormat="1" applyFont="1" applyFill="1" applyBorder="1" applyAlignment="1">
      <alignment horizontal="center" vertical="center"/>
    </xf>
    <xf numFmtId="0" fontId="281" fillId="28" borderId="238" xfId="87" applyFont="1" applyFill="1" applyBorder="1" applyAlignment="1">
      <alignment horizontal="center" vertical="center"/>
    </xf>
    <xf numFmtId="2" fontId="281" fillId="28" borderId="238" xfId="50" applyNumberFormat="1" applyFont="1" applyFill="1" applyBorder="1" applyAlignment="1">
      <alignment horizontal="center" vertical="center"/>
    </xf>
    <xf numFmtId="0" fontId="281" fillId="28" borderId="239" xfId="87" applyFont="1" applyFill="1" applyBorder="1" applyAlignment="1">
      <alignment horizontal="center" vertical="center"/>
    </xf>
    <xf numFmtId="0" fontId="310" fillId="63" borderId="359" xfId="47" applyFont="1" applyFill="1" applyBorder="1" applyAlignment="1">
      <alignment horizontal="center" vertical="center"/>
    </xf>
    <xf numFmtId="0" fontId="310" fillId="63" borderId="224" xfId="47" applyFont="1" applyFill="1" applyBorder="1" applyAlignment="1">
      <alignment horizontal="center" vertical="center"/>
    </xf>
    <xf numFmtId="0" fontId="310" fillId="63" borderId="360" xfId="47" applyFont="1" applyFill="1" applyBorder="1" applyAlignment="1">
      <alignment horizontal="center" vertical="center"/>
    </xf>
    <xf numFmtId="0" fontId="277" fillId="63" borderId="226" xfId="47" applyFont="1" applyFill="1" applyBorder="1" applyAlignment="1">
      <alignment horizontal="center" vertical="center"/>
    </xf>
    <xf numFmtId="0" fontId="277" fillId="63" borderId="0" xfId="47" applyFont="1" applyFill="1" applyAlignment="1">
      <alignment horizontal="center" vertical="center"/>
    </xf>
    <xf numFmtId="0" fontId="277" fillId="63" borderId="227" xfId="47" applyFont="1" applyFill="1" applyBorder="1" applyAlignment="1">
      <alignment horizontal="center" vertical="center"/>
    </xf>
    <xf numFmtId="0" fontId="277" fillId="63" borderId="226" xfId="47" applyFont="1" applyFill="1" applyBorder="1" applyAlignment="1">
      <alignment horizontal="center" vertical="center"/>
    </xf>
    <xf numFmtId="0" fontId="5" fillId="63" borderId="0" xfId="69" applyFill="1" applyProtection="1">
      <protection hidden="1"/>
    </xf>
    <xf numFmtId="0" fontId="277" fillId="63" borderId="0" xfId="47" applyFont="1" applyFill="1" applyAlignment="1">
      <alignment horizontal="left" vertical="center"/>
    </xf>
    <xf numFmtId="0" fontId="277" fillId="63" borderId="227" xfId="47" applyFont="1" applyFill="1" applyBorder="1" applyAlignment="1">
      <alignment horizontal="left" vertical="center"/>
    </xf>
    <xf numFmtId="0" fontId="50" fillId="59" borderId="226" xfId="47" applyFont="1" applyFill="1" applyBorder="1" applyAlignment="1">
      <alignment horizontal="center" vertical="center"/>
    </xf>
    <xf numFmtId="0" fontId="50" fillId="59" borderId="0" xfId="47" applyFont="1" applyFill="1" applyAlignment="1">
      <alignment horizontal="center" vertical="center"/>
    </xf>
    <xf numFmtId="0" fontId="50" fillId="59" borderId="227" xfId="47" applyFont="1" applyFill="1" applyBorder="1" applyAlignment="1">
      <alignment horizontal="center" vertical="center"/>
    </xf>
    <xf numFmtId="0" fontId="309" fillId="58" borderId="226" xfId="47" applyFont="1" applyFill="1" applyBorder="1" applyAlignment="1">
      <alignment horizontal="center" vertical="center" wrapText="1"/>
    </xf>
    <xf numFmtId="0" fontId="309" fillId="58" borderId="0" xfId="47" applyFont="1" applyFill="1" applyAlignment="1">
      <alignment horizontal="center" vertical="center" wrapText="1"/>
    </xf>
    <xf numFmtId="0" fontId="309" fillId="58" borderId="0" xfId="44" applyFont="1" applyFill="1" applyAlignment="1">
      <alignment horizontal="center" vertical="center" wrapText="1"/>
    </xf>
    <xf numFmtId="0" fontId="28" fillId="58" borderId="0" xfId="44" applyFont="1" applyFill="1" applyAlignment="1">
      <alignment horizontal="center" wrapText="1"/>
    </xf>
    <xf numFmtId="0" fontId="1" fillId="58" borderId="227" xfId="87" applyFill="1" applyBorder="1"/>
    <xf numFmtId="183" fontId="196" fillId="58" borderId="226" xfId="44" applyNumberFormat="1" applyFont="1" applyFill="1" applyBorder="1" applyAlignment="1">
      <alignment horizontal="center" vertical="center"/>
    </xf>
    <xf numFmtId="183" fontId="196" fillId="58" borderId="0" xfId="44" applyNumberFormat="1" applyFont="1" applyFill="1" applyAlignment="1">
      <alignment horizontal="center" vertical="center"/>
    </xf>
    <xf numFmtId="0" fontId="50" fillId="58" borderId="0" xfId="44" applyFont="1" applyFill="1" applyAlignment="1">
      <alignment horizontal="right" vertical="center"/>
    </xf>
    <xf numFmtId="176" fontId="50" fillId="58" borderId="0" xfId="44" applyNumberFormat="1" applyFont="1" applyFill="1" applyAlignment="1">
      <alignment horizontal="left" vertical="center"/>
    </xf>
    <xf numFmtId="0" fontId="197" fillId="58" borderId="226" xfId="47" applyFont="1" applyFill="1" applyBorder="1"/>
    <xf numFmtId="0" fontId="197" fillId="58" borderId="0" xfId="47" applyFont="1" applyFill="1"/>
    <xf numFmtId="0" fontId="277" fillId="66" borderId="226" xfId="47" applyFont="1" applyFill="1" applyBorder="1" applyAlignment="1">
      <alignment horizontal="center" vertical="center"/>
    </xf>
    <xf numFmtId="0" fontId="277" fillId="66" borderId="0" xfId="47" applyFont="1" applyFill="1" applyAlignment="1">
      <alignment horizontal="center" vertical="center"/>
    </xf>
    <xf numFmtId="0" fontId="277" fillId="66" borderId="227" xfId="47" applyFont="1" applyFill="1" applyBorder="1" applyAlignment="1">
      <alignment horizontal="center" vertical="center"/>
    </xf>
    <xf numFmtId="0" fontId="277" fillId="66" borderId="226" xfId="47" applyFont="1" applyFill="1" applyBorder="1" applyAlignment="1">
      <alignment horizontal="center" vertical="center"/>
    </xf>
    <xf numFmtId="0" fontId="5" fillId="66" borderId="0" xfId="69" applyFill="1" applyProtection="1">
      <protection hidden="1"/>
    </xf>
    <xf numFmtId="0" fontId="277" fillId="66" borderId="0" xfId="47" applyFont="1" applyFill="1" applyAlignment="1">
      <alignment horizontal="left" vertical="center"/>
    </xf>
    <xf numFmtId="0" fontId="277" fillId="66" borderId="227" xfId="47" applyFont="1" applyFill="1" applyBorder="1" applyAlignment="1">
      <alignment horizontal="left" vertical="center"/>
    </xf>
    <xf numFmtId="0" fontId="50" fillId="58" borderId="0" xfId="44" applyFont="1" applyFill="1" applyAlignment="1">
      <alignment horizontal="center" vertical="center"/>
    </xf>
    <xf numFmtId="0" fontId="50" fillId="58" borderId="0" xfId="44" applyFont="1" applyFill="1" applyAlignment="1">
      <alignment vertical="center"/>
    </xf>
    <xf numFmtId="0" fontId="50" fillId="58" borderId="227" xfId="44" applyFont="1" applyFill="1" applyBorder="1" applyAlignment="1">
      <alignment horizontal="center" wrapText="1"/>
    </xf>
    <xf numFmtId="0" fontId="196" fillId="58" borderId="0" xfId="44" applyFont="1" applyFill="1" applyAlignment="1">
      <alignment horizontal="center" vertical="center"/>
    </xf>
    <xf numFmtId="0" fontId="50" fillId="58" borderId="0" xfId="44" applyFont="1" applyFill="1" applyAlignment="1">
      <alignment horizontal="right" vertical="center"/>
    </xf>
    <xf numFmtId="183" fontId="50" fillId="58" borderId="0" xfId="44" applyNumberFormat="1" applyFont="1" applyFill="1" applyAlignment="1">
      <alignment horizontal="center" vertical="center"/>
    </xf>
    <xf numFmtId="0" fontId="50" fillId="58" borderId="0" xfId="87" applyFont="1" applyFill="1" applyAlignment="1">
      <alignment horizontal="left" vertical="center"/>
    </xf>
    <xf numFmtId="174" fontId="50" fillId="58" borderId="227" xfId="44" applyNumberFormat="1" applyFont="1" applyFill="1" applyBorder="1" applyAlignment="1">
      <alignment horizontal="center" vertical="center"/>
    </xf>
    <xf numFmtId="0" fontId="1" fillId="58" borderId="228" xfId="87" applyFill="1" applyBorder="1"/>
    <xf numFmtId="0" fontId="5" fillId="0" borderId="229" xfId="69" applyBorder="1" applyProtection="1">
      <protection hidden="1"/>
    </xf>
    <xf numFmtId="0" fontId="1" fillId="58" borderId="230" xfId="87" applyFill="1" applyBorder="1"/>
    <xf numFmtId="0" fontId="198" fillId="62" borderId="231" xfId="47" applyFont="1" applyFill="1" applyBorder="1" applyAlignment="1">
      <alignment horizontal="center" vertical="center" wrapText="1"/>
    </xf>
    <xf numFmtId="0" fontId="198" fillId="62" borderId="232" xfId="47" applyFont="1" applyFill="1" applyBorder="1" applyAlignment="1">
      <alignment horizontal="center" vertical="center" wrapText="1"/>
    </xf>
    <xf numFmtId="0" fontId="271" fillId="77" borderId="232" xfId="44" applyFont="1" applyFill="1" applyBorder="1" applyAlignment="1">
      <alignment horizontal="center" vertical="center" wrapText="1"/>
    </xf>
    <xf numFmtId="0" fontId="28" fillId="58" borderId="232" xfId="44" applyFont="1" applyFill="1" applyBorder="1" applyAlignment="1">
      <alignment horizontal="center" vertical="center" wrapText="1"/>
    </xf>
    <xf numFmtId="0" fontId="282" fillId="63" borderId="232" xfId="47" applyFont="1" applyFill="1" applyBorder="1" applyAlignment="1">
      <alignment horizontal="center" vertical="center"/>
    </xf>
    <xf numFmtId="0" fontId="282" fillId="63" borderId="233" xfId="47" applyFont="1" applyFill="1" applyBorder="1" applyAlignment="1">
      <alignment horizontal="center" vertical="center"/>
    </xf>
    <xf numFmtId="0" fontId="198" fillId="62" borderId="0" xfId="47" applyFont="1" applyFill="1" applyAlignment="1">
      <alignment horizontal="center" vertical="center" wrapText="1"/>
    </xf>
    <xf numFmtId="0" fontId="271" fillId="77" borderId="0" xfId="44" applyFont="1" applyFill="1" applyAlignment="1">
      <alignment horizontal="center" vertical="center" wrapText="1"/>
    </xf>
    <xf numFmtId="0" fontId="28" fillId="58" borderId="0" xfId="44" applyFont="1" applyFill="1" applyAlignment="1">
      <alignment horizontal="center" vertical="center" wrapText="1"/>
    </xf>
    <xf numFmtId="0" fontId="282" fillId="58" borderId="0" xfId="47" applyFont="1" applyFill="1" applyAlignment="1">
      <alignment horizontal="center" vertical="center"/>
    </xf>
    <xf numFmtId="0" fontId="282" fillId="58" borderId="222" xfId="47" applyFont="1" applyFill="1" applyBorder="1" applyAlignment="1">
      <alignment horizontal="center" vertical="center"/>
    </xf>
    <xf numFmtId="191" fontId="185" fillId="62" borderId="84" xfId="44" applyNumberFormat="1" applyFont="1" applyFill="1" applyBorder="1" applyAlignment="1">
      <alignment horizontal="center" vertical="center"/>
    </xf>
    <xf numFmtId="191" fontId="185" fillId="62" borderId="0" xfId="44" applyNumberFormat="1" applyFont="1" applyFill="1" applyAlignment="1">
      <alignment horizontal="center" vertical="center"/>
    </xf>
    <xf numFmtId="192" fontId="270" fillId="77" borderId="0" xfId="44" applyNumberFormat="1" applyFont="1" applyFill="1" applyAlignment="1">
      <alignment horizontal="center" vertical="center"/>
    </xf>
    <xf numFmtId="2" fontId="44" fillId="58" borderId="0" xfId="44" applyNumberFormat="1" applyFont="1" applyFill="1" applyAlignment="1">
      <alignment horizontal="center" vertical="center"/>
    </xf>
    <xf numFmtId="0" fontId="283" fillId="58" borderId="0" xfId="44" applyFont="1" applyFill="1" applyAlignment="1">
      <alignment horizontal="left" vertical="center"/>
    </xf>
    <xf numFmtId="0" fontId="283" fillId="58" borderId="222" xfId="44" applyFont="1" applyFill="1" applyBorder="1" applyAlignment="1">
      <alignment horizontal="left" vertical="center"/>
    </xf>
    <xf numFmtId="191" fontId="44" fillId="78" borderId="84" xfId="44" applyNumberFormat="1" applyFont="1" applyFill="1" applyBorder="1" applyAlignment="1">
      <alignment horizontal="center" vertical="center"/>
    </xf>
    <xf numFmtId="191" fontId="44" fillId="78" borderId="0" xfId="44" applyNumberFormat="1" applyFont="1" applyFill="1" applyAlignment="1">
      <alignment horizontal="center" vertical="center"/>
    </xf>
    <xf numFmtId="191" fontId="44" fillId="78" borderId="222" xfId="44" applyNumberFormat="1" applyFont="1" applyFill="1" applyBorder="1" applyAlignment="1">
      <alignment horizontal="center" vertical="center"/>
    </xf>
    <xf numFmtId="191" fontId="285" fillId="58" borderId="84" xfId="44" applyNumberFormat="1" applyFont="1" applyFill="1" applyBorder="1" applyAlignment="1">
      <alignment horizontal="center" vertical="center"/>
    </xf>
    <xf numFmtId="191" fontId="285" fillId="58" borderId="0" xfId="44" applyNumberFormat="1" applyFont="1" applyFill="1" applyAlignment="1">
      <alignment horizontal="center" vertical="center"/>
    </xf>
    <xf numFmtId="192" fontId="285" fillId="58" borderId="0" xfId="44" applyNumberFormat="1" applyFont="1" applyFill="1" applyAlignment="1">
      <alignment horizontal="center" vertical="center"/>
    </xf>
    <xf numFmtId="2" fontId="44" fillId="58" borderId="0" xfId="44" applyNumberFormat="1" applyFont="1" applyFill="1" applyAlignment="1">
      <alignment horizontal="center" vertical="center"/>
    </xf>
    <xf numFmtId="0" fontId="283" fillId="58" borderId="0" xfId="44" applyFont="1" applyFill="1" applyAlignment="1">
      <alignment horizontal="left" vertical="center"/>
    </xf>
    <xf numFmtId="0" fontId="284" fillId="58" borderId="0" xfId="87" applyFont="1" applyFill="1"/>
    <xf numFmtId="0" fontId="5" fillId="58" borderId="0" xfId="87" applyFont="1" applyFill="1"/>
    <xf numFmtId="0" fontId="5" fillId="58" borderId="222" xfId="87" applyFont="1" applyFill="1" applyBorder="1"/>
    <xf numFmtId="191" fontId="285" fillId="58" borderId="84" xfId="44" applyNumberFormat="1" applyFont="1" applyFill="1" applyBorder="1" applyAlignment="1">
      <alignment horizontal="center" vertical="center"/>
    </xf>
    <xf numFmtId="191" fontId="285" fillId="58" borderId="0" xfId="44" applyNumberFormat="1" applyFont="1" applyFill="1" applyAlignment="1">
      <alignment horizontal="center" vertical="center"/>
    </xf>
    <xf numFmtId="192" fontId="285" fillId="58" borderId="0" xfId="44" applyNumberFormat="1" applyFont="1" applyFill="1" applyAlignment="1">
      <alignment horizontal="center" vertical="center"/>
    </xf>
    <xf numFmtId="191" fontId="285" fillId="58" borderId="84" xfId="44" applyNumberFormat="1" applyFont="1" applyFill="1" applyBorder="1" applyAlignment="1">
      <alignment horizontal="left" vertical="center"/>
    </xf>
    <xf numFmtId="191" fontId="285" fillId="58" borderId="84" xfId="44" applyNumberFormat="1" applyFont="1" applyFill="1" applyBorder="1" applyAlignment="1">
      <alignment horizontal="left" vertical="center" wrapText="1"/>
    </xf>
    <xf numFmtId="191" fontId="285" fillId="58" borderId="0" xfId="44" applyNumberFormat="1" applyFont="1" applyFill="1" applyAlignment="1">
      <alignment horizontal="left" vertical="center" wrapText="1"/>
    </xf>
    <xf numFmtId="191" fontId="285" fillId="58" borderId="222" xfId="44" applyNumberFormat="1" applyFont="1" applyFill="1" applyBorder="1" applyAlignment="1">
      <alignment horizontal="left" vertical="center" wrapText="1"/>
    </xf>
    <xf numFmtId="191" fontId="285" fillId="58" borderId="292" xfId="44" applyNumberFormat="1" applyFont="1" applyFill="1" applyBorder="1" applyAlignment="1">
      <alignment horizontal="left" vertical="center" wrapText="1"/>
    </xf>
    <xf numFmtId="191" fontId="285" fillId="58" borderId="238" xfId="44" applyNumberFormat="1" applyFont="1" applyFill="1" applyBorder="1" applyAlignment="1">
      <alignment horizontal="left" vertical="center" wrapText="1"/>
    </xf>
    <xf numFmtId="191" fontId="285" fillId="58" borderId="239" xfId="44" applyNumberFormat="1" applyFont="1" applyFill="1" applyBorder="1" applyAlignment="1">
      <alignment horizontal="left" vertical="center" wrapText="1"/>
    </xf>
    <xf numFmtId="0" fontId="314" fillId="79" borderId="229" xfId="69" applyFont="1" applyFill="1" applyBorder="1" applyAlignment="1" applyProtection="1">
      <alignment horizontal="center" vertical="center"/>
      <protection hidden="1"/>
    </xf>
    <xf numFmtId="0" fontId="5" fillId="58" borderId="359" xfId="69" applyFill="1" applyBorder="1" applyProtection="1">
      <protection hidden="1"/>
    </xf>
    <xf numFmtId="0" fontId="5" fillId="58" borderId="224" xfId="69" applyFill="1" applyBorder="1" applyProtection="1">
      <protection hidden="1"/>
    </xf>
    <xf numFmtId="0" fontId="5" fillId="58" borderId="360" xfId="69" applyFill="1" applyBorder="1" applyProtection="1">
      <protection hidden="1"/>
    </xf>
    <xf numFmtId="0" fontId="26" fillId="0" borderId="226" xfId="50" applyFont="1" applyBorder="1" applyAlignment="1" applyProtection="1">
      <alignment horizontal="center" vertical="center"/>
      <protection locked="0"/>
    </xf>
    <xf numFmtId="0" fontId="26" fillId="0" borderId="0" xfId="50" applyFont="1" applyAlignment="1" applyProtection="1">
      <alignment horizontal="center" vertical="center"/>
      <protection locked="0"/>
    </xf>
    <xf numFmtId="0" fontId="26" fillId="0" borderId="227" xfId="50" applyFont="1" applyBorder="1" applyAlignment="1" applyProtection="1">
      <alignment horizontal="center" vertical="center"/>
      <protection locked="0"/>
    </xf>
    <xf numFmtId="0" fontId="26" fillId="58" borderId="226" xfId="50" applyFont="1" applyFill="1" applyBorder="1" applyAlignment="1" applyProtection="1">
      <alignment horizontal="center" vertical="center"/>
      <protection locked="0"/>
    </xf>
    <xf numFmtId="0" fontId="26" fillId="58" borderId="0" xfId="50" applyFont="1" applyFill="1" applyAlignment="1" applyProtection="1">
      <alignment horizontal="center" vertical="center"/>
      <protection locked="0"/>
    </xf>
    <xf numFmtId="0" fontId="26" fillId="58" borderId="227" xfId="50" applyFont="1" applyFill="1" applyBorder="1" applyAlignment="1" applyProtection="1">
      <alignment horizontal="center" vertical="center"/>
      <protection locked="0"/>
    </xf>
    <xf numFmtId="0" fontId="269" fillId="58" borderId="226" xfId="87" applyFont="1" applyFill="1" applyBorder="1" applyAlignment="1">
      <alignment horizontal="left" vertical="center"/>
    </xf>
    <xf numFmtId="0" fontId="269" fillId="58" borderId="0" xfId="87" applyFont="1" applyFill="1" applyAlignment="1">
      <alignment horizontal="left" vertical="center"/>
    </xf>
    <xf numFmtId="0" fontId="185" fillId="58" borderId="0" xfId="87" applyFont="1" applyFill="1" applyAlignment="1">
      <alignment horizontal="right" vertical="center"/>
    </xf>
    <xf numFmtId="0" fontId="185" fillId="43" borderId="361" xfId="50" applyFont="1" applyFill="1" applyBorder="1" applyAlignment="1">
      <alignment horizontal="center" vertical="center"/>
    </xf>
    <xf numFmtId="2" fontId="16" fillId="58" borderId="0" xfId="87" applyNumberFormat="1" applyFont="1" applyFill="1" applyAlignment="1">
      <alignment horizontal="left" vertical="center"/>
    </xf>
    <xf numFmtId="0" fontId="1" fillId="0" borderId="209" xfId="87" applyBorder="1"/>
    <xf numFmtId="0" fontId="269" fillId="58" borderId="227" xfId="87" applyFont="1" applyFill="1" applyBorder="1" applyAlignment="1">
      <alignment horizontal="left" vertical="center"/>
    </xf>
    <xf numFmtId="0" fontId="123" fillId="58" borderId="0" xfId="87" applyFont="1" applyFill="1" applyAlignment="1">
      <alignment horizontal="right" vertical="center"/>
    </xf>
    <xf numFmtId="174" fontId="123" fillId="43" borderId="361" xfId="50" applyNumberFormat="1" applyFont="1" applyFill="1" applyBorder="1" applyAlignment="1">
      <alignment horizontal="center" vertical="center"/>
    </xf>
    <xf numFmtId="174" fontId="270" fillId="43" borderId="361" xfId="50" applyNumberFormat="1" applyFont="1" applyFill="1" applyBorder="1" applyAlignment="1">
      <alignment horizontal="center" vertical="center"/>
    </xf>
    <xf numFmtId="0" fontId="271" fillId="58" borderId="0" xfId="87" applyFont="1" applyFill="1" applyAlignment="1">
      <alignment horizontal="center" vertical="center"/>
    </xf>
    <xf numFmtId="178" fontId="123" fillId="43" borderId="210" xfId="87" applyNumberFormat="1" applyFont="1" applyFill="1" applyBorder="1" applyAlignment="1" applyProtection="1">
      <alignment horizontal="center" vertical="center"/>
      <protection locked="0"/>
    </xf>
    <xf numFmtId="0" fontId="272" fillId="58" borderId="0" xfId="69" applyFont="1" applyFill="1" applyAlignment="1">
      <alignment horizontal="left" vertical="center"/>
    </xf>
    <xf numFmtId="0" fontId="44" fillId="58" borderId="0" xfId="50" applyFont="1" applyFill="1" applyAlignment="1">
      <alignment horizontal="right" vertical="center"/>
    </xf>
    <xf numFmtId="0" fontId="44" fillId="58" borderId="0" xfId="50" applyFont="1" applyFill="1" applyAlignment="1">
      <alignment horizontal="center" vertical="center"/>
    </xf>
    <xf numFmtId="0" fontId="44" fillId="58" borderId="341" xfId="50" applyFont="1" applyFill="1" applyBorder="1" applyAlignment="1">
      <alignment horizontal="center" vertical="center"/>
    </xf>
    <xf numFmtId="0" fontId="44" fillId="58" borderId="341" xfId="87" applyFont="1" applyFill="1" applyBorder="1" applyAlignment="1" applyProtection="1">
      <alignment horizontal="center" vertical="center"/>
      <protection locked="0"/>
    </xf>
    <xf numFmtId="0" fontId="50" fillId="58" borderId="0" xfId="50" applyFont="1" applyFill="1" applyAlignment="1">
      <alignment horizontal="center" vertical="center"/>
    </xf>
    <xf numFmtId="0" fontId="16" fillId="58" borderId="0" xfId="87" applyFont="1" applyFill="1" applyAlignment="1">
      <alignment horizontal="right" vertical="center"/>
    </xf>
    <xf numFmtId="184" fontId="16" fillId="58" borderId="0" xfId="50" applyNumberFormat="1" applyFont="1" applyFill="1" applyAlignment="1">
      <alignment horizontal="centerContinuous" vertical="center"/>
    </xf>
    <xf numFmtId="0" fontId="16" fillId="58" borderId="0" xfId="87" applyFont="1" applyFill="1" applyAlignment="1">
      <alignment horizontal="left" vertical="center"/>
    </xf>
    <xf numFmtId="184" fontId="12" fillId="58" borderId="0" xfId="50" applyNumberFormat="1" applyFont="1" applyFill="1" applyAlignment="1">
      <alignment horizontal="centerContinuous" vertical="center"/>
    </xf>
    <xf numFmtId="184" fontId="44" fillId="58" borderId="0" xfId="50" applyNumberFormat="1" applyFont="1" applyFill="1" applyAlignment="1">
      <alignment horizontal="centerContinuous" vertical="center"/>
    </xf>
    <xf numFmtId="184" fontId="191" fillId="58" borderId="0" xfId="50" applyNumberFormat="1" applyFont="1" applyFill="1" applyAlignment="1">
      <alignment horizontal="centerContinuous" vertical="center"/>
    </xf>
    <xf numFmtId="0" fontId="191" fillId="58" borderId="0" xfId="87" applyFont="1" applyFill="1" applyAlignment="1">
      <alignment horizontal="left" vertical="center"/>
    </xf>
    <xf numFmtId="0" fontId="273" fillId="58" borderId="0" xfId="87" applyFont="1" applyFill="1" applyAlignment="1">
      <alignment horizontal="left" vertical="center"/>
    </xf>
    <xf numFmtId="185" fontId="191" fillId="58" borderId="0" xfId="50" applyNumberFormat="1" applyFont="1" applyFill="1" applyAlignment="1">
      <alignment horizontal="centerContinuous" vertical="center"/>
    </xf>
    <xf numFmtId="0" fontId="272" fillId="58" borderId="0" xfId="69" applyFont="1" applyFill="1" applyAlignment="1">
      <alignment horizontal="center" vertical="center"/>
    </xf>
    <xf numFmtId="0" fontId="274" fillId="58" borderId="0" xfId="87" applyFont="1" applyFill="1" applyAlignment="1">
      <alignment horizontal="left" vertical="center"/>
    </xf>
    <xf numFmtId="0" fontId="275" fillId="58" borderId="0" xfId="87" applyFont="1" applyFill="1" applyAlignment="1">
      <alignment horizontal="left" vertical="center"/>
    </xf>
    <xf numFmtId="0" fontId="5" fillId="58" borderId="228" xfId="69" applyFill="1" applyBorder="1" applyProtection="1">
      <protection hidden="1"/>
    </xf>
    <xf numFmtId="0" fontId="199" fillId="56" borderId="232" xfId="50" applyFont="1" applyFill="1" applyBorder="1" applyAlignment="1">
      <alignment horizontal="center" vertical="center"/>
    </xf>
    <xf numFmtId="0" fontId="11" fillId="67" borderId="231" xfId="69" applyFont="1" applyFill="1" applyBorder="1" applyAlignment="1" applyProtection="1">
      <alignment horizontal="center" vertical="center" wrapText="1"/>
      <protection hidden="1"/>
    </xf>
    <xf numFmtId="0" fontId="11" fillId="67" borderId="232" xfId="69" applyFont="1" applyFill="1" applyBorder="1" applyAlignment="1" applyProtection="1">
      <alignment horizontal="center" vertical="center" wrapText="1"/>
      <protection hidden="1"/>
    </xf>
    <xf numFmtId="0" fontId="8" fillId="67" borderId="233" xfId="50" applyFont="1" applyFill="1" applyBorder="1" applyAlignment="1">
      <alignment horizontal="center" vertical="center"/>
    </xf>
    <xf numFmtId="0" fontId="199" fillId="56" borderId="0" xfId="50" applyFont="1" applyFill="1" applyAlignment="1">
      <alignment horizontal="center" vertical="center"/>
    </xf>
    <xf numFmtId="0" fontId="11" fillId="67" borderId="84" xfId="69" applyFont="1" applyFill="1" applyBorder="1" applyAlignment="1" applyProtection="1">
      <alignment horizontal="center" vertical="center" wrapText="1"/>
      <protection hidden="1"/>
    </xf>
    <xf numFmtId="0" fontId="11" fillId="67" borderId="0" xfId="69" applyFont="1" applyFill="1" applyAlignment="1" applyProtection="1">
      <alignment horizontal="center" vertical="center" wrapText="1"/>
      <protection hidden="1"/>
    </xf>
    <xf numFmtId="0" fontId="8" fillId="67" borderId="222" xfId="50" applyFont="1" applyFill="1" applyBorder="1" applyAlignment="1">
      <alignment horizontal="center" vertical="center"/>
    </xf>
    <xf numFmtId="0" fontId="1" fillId="32" borderId="222" xfId="87" applyFill="1" applyBorder="1" applyAlignment="1">
      <alignment horizontal="center"/>
    </xf>
    <xf numFmtId="0" fontId="11" fillId="58" borderId="84" xfId="72" applyFont="1" applyFill="1" applyBorder="1" applyAlignment="1">
      <alignment horizontal="center" vertical="center" wrapText="1"/>
    </xf>
    <xf numFmtId="0" fontId="11" fillId="58" borderId="0" xfId="72" applyFont="1" applyFill="1" applyAlignment="1">
      <alignment horizontal="center" vertical="center" wrapText="1"/>
    </xf>
    <xf numFmtId="0" fontId="11" fillId="58" borderId="222" xfId="72" applyFont="1" applyFill="1" applyBorder="1" applyAlignment="1">
      <alignment horizontal="center" vertical="center" wrapText="1"/>
    </xf>
    <xf numFmtId="0" fontId="200" fillId="58" borderId="84" xfId="72" applyFont="1" applyFill="1" applyBorder="1" applyAlignment="1">
      <alignment horizontal="center" vertical="center" wrapText="1"/>
    </xf>
    <xf numFmtId="0" fontId="200" fillId="58" borderId="0" xfId="72" applyFont="1" applyFill="1" applyAlignment="1">
      <alignment horizontal="center" vertical="center" wrapText="1"/>
    </xf>
    <xf numFmtId="0" fontId="200" fillId="58" borderId="222" xfId="72" applyFont="1" applyFill="1" applyBorder="1" applyAlignment="1">
      <alignment horizontal="center" vertical="center" wrapText="1"/>
    </xf>
    <xf numFmtId="0" fontId="50" fillId="76" borderId="84" xfId="69" applyFont="1" applyFill="1" applyBorder="1" applyAlignment="1">
      <alignment horizontal="left" vertical="center"/>
    </xf>
    <xf numFmtId="0" fontId="50" fillId="76" borderId="0" xfId="69" applyFont="1" applyFill="1" applyAlignment="1">
      <alignment horizontal="left" vertical="center"/>
    </xf>
    <xf numFmtId="0" fontId="50" fillId="76" borderId="222" xfId="69" applyFont="1" applyFill="1" applyBorder="1" applyAlignment="1">
      <alignment horizontal="left" vertical="center"/>
    </xf>
    <xf numFmtId="0" fontId="1" fillId="28" borderId="84" xfId="87" applyFill="1" applyBorder="1" applyAlignment="1">
      <alignment vertical="center"/>
    </xf>
    <xf numFmtId="0" fontId="1" fillId="28" borderId="0" xfId="87" applyFill="1" applyAlignment="1">
      <alignment vertical="center"/>
    </xf>
    <xf numFmtId="0" fontId="101" fillId="28" borderId="229" xfId="69" applyFont="1" applyFill="1" applyBorder="1" applyAlignment="1">
      <alignment horizontal="center" vertical="center"/>
    </xf>
    <xf numFmtId="0" fontId="1" fillId="28" borderId="222" xfId="87" applyFill="1" applyBorder="1" applyAlignment="1">
      <alignment vertical="center"/>
    </xf>
    <xf numFmtId="0" fontId="115" fillId="0" borderId="0" xfId="87" applyFont="1" applyAlignment="1">
      <alignment horizontal="right" vertical="center"/>
    </xf>
    <xf numFmtId="0" fontId="185" fillId="43" borderId="338" xfId="87" applyFont="1" applyFill="1" applyBorder="1" applyAlignment="1">
      <alignment horizontal="center" vertical="center"/>
    </xf>
    <xf numFmtId="0" fontId="185" fillId="43" borderId="339" xfId="87" applyFont="1" applyFill="1" applyBorder="1" applyAlignment="1">
      <alignment horizontal="center" vertical="center"/>
    </xf>
    <xf numFmtId="0" fontId="1" fillId="28" borderId="0" xfId="87" applyFill="1" applyAlignment="1">
      <alignment horizontal="left" vertical="center"/>
    </xf>
    <xf numFmtId="0" fontId="201" fillId="28" borderId="0" xfId="87" applyFont="1" applyFill="1" applyAlignment="1">
      <alignment horizontal="right" vertical="center"/>
    </xf>
    <xf numFmtId="0" fontId="16" fillId="28" borderId="0" xfId="50" applyFont="1" applyFill="1" applyAlignment="1">
      <alignment horizontal="center" vertical="center"/>
    </xf>
    <xf numFmtId="0" fontId="16" fillId="28" borderId="341" xfId="50" applyFont="1" applyFill="1" applyBorder="1" applyAlignment="1">
      <alignment horizontal="center" vertical="center"/>
    </xf>
    <xf numFmtId="0" fontId="16" fillId="28" borderId="341" xfId="87" applyFont="1" applyFill="1" applyBorder="1" applyAlignment="1" applyProtection="1">
      <alignment horizontal="center" vertical="center"/>
      <protection locked="0"/>
    </xf>
    <xf numFmtId="0" fontId="202" fillId="28" borderId="0" xfId="87" applyFont="1" applyFill="1" applyAlignment="1">
      <alignment horizontal="right" vertical="center"/>
    </xf>
    <xf numFmtId="0" fontId="203" fillId="43" borderId="15" xfId="50" applyFont="1" applyFill="1" applyBorder="1" applyAlignment="1">
      <alignment horizontal="center" vertical="center"/>
    </xf>
    <xf numFmtId="0" fontId="200" fillId="28" borderId="0" xfId="87" applyFont="1" applyFill="1" applyAlignment="1">
      <alignment horizontal="left" vertical="center"/>
    </xf>
    <xf numFmtId="0" fontId="204" fillId="28" borderId="0" xfId="87" applyFont="1" applyFill="1" applyAlignment="1">
      <alignment horizontal="right" vertical="center"/>
    </xf>
    <xf numFmtId="174" fontId="205" fillId="43" borderId="15" xfId="72" applyNumberFormat="1" applyFont="1" applyFill="1" applyBorder="1" applyAlignment="1">
      <alignment horizontal="center" vertical="center"/>
    </xf>
    <xf numFmtId="174" fontId="1" fillId="28" borderId="0" xfId="87" applyNumberFormat="1" applyFill="1" applyAlignment="1">
      <alignment horizontal="center" vertical="center"/>
    </xf>
    <xf numFmtId="0" fontId="200" fillId="28" borderId="0" xfId="87" applyFont="1" applyFill="1" applyAlignment="1">
      <alignment horizontal="right" vertical="center"/>
    </xf>
    <xf numFmtId="2" fontId="187" fillId="28" borderId="362" xfId="72" applyNumberFormat="1" applyFont="1" applyFill="1" applyBorder="1" applyAlignment="1">
      <alignment horizontal="center" vertical="center"/>
    </xf>
    <xf numFmtId="0" fontId="1" fillId="28" borderId="362" xfId="87" applyFill="1" applyBorder="1" applyAlignment="1">
      <alignment horizontal="center" vertical="center"/>
    </xf>
    <xf numFmtId="0" fontId="1" fillId="0" borderId="84" xfId="87" applyBorder="1" applyAlignment="1">
      <alignment vertical="center"/>
    </xf>
    <xf numFmtId="0" fontId="200" fillId="0" borderId="0" xfId="87" applyFont="1" applyAlignment="1">
      <alignment horizontal="right" vertical="center"/>
    </xf>
    <xf numFmtId="178" fontId="123" fillId="43" borderId="0" xfId="87" applyNumberFormat="1" applyFont="1" applyFill="1" applyAlignment="1" applyProtection="1">
      <alignment horizontal="center" vertical="center"/>
      <protection locked="0"/>
    </xf>
    <xf numFmtId="0" fontId="206" fillId="28" borderId="0" xfId="69" applyFont="1" applyFill="1" applyAlignment="1">
      <alignment horizontal="left" vertical="center"/>
    </xf>
    <xf numFmtId="0" fontId="1" fillId="0" borderId="0" xfId="87" applyAlignment="1">
      <alignment vertical="center"/>
    </xf>
    <xf numFmtId="176" fontId="44" fillId="28" borderId="0" xfId="87" applyNumberFormat="1" applyFont="1" applyFill="1" applyAlignment="1">
      <alignment horizontal="center" vertical="center"/>
    </xf>
    <xf numFmtId="0" fontId="115" fillId="28" borderId="362" xfId="87" applyFont="1" applyFill="1" applyBorder="1" applyAlignment="1">
      <alignment horizontal="center" vertical="center"/>
    </xf>
    <xf numFmtId="0" fontId="1" fillId="28" borderId="242" xfId="87" applyFill="1" applyBorder="1" applyAlignment="1">
      <alignment vertical="center"/>
    </xf>
    <xf numFmtId="0" fontId="1" fillId="28" borderId="229" xfId="87" applyFill="1" applyBorder="1" applyAlignment="1">
      <alignment vertical="center"/>
    </xf>
    <xf numFmtId="0" fontId="1" fillId="28" borderId="236" xfId="87" applyFill="1" applyBorder="1" applyAlignment="1">
      <alignment vertical="center"/>
    </xf>
    <xf numFmtId="0" fontId="101" fillId="28" borderId="84" xfId="69" applyFont="1" applyFill="1" applyBorder="1" applyAlignment="1">
      <alignment horizontal="center" vertical="center"/>
    </xf>
    <xf numFmtId="0" fontId="676" fillId="28" borderId="336" xfId="69" applyFont="1" applyFill="1" applyBorder="1" applyAlignment="1">
      <alignment vertical="center"/>
    </xf>
    <xf numFmtId="0" fontId="207" fillId="28" borderId="0" xfId="69" applyFont="1" applyFill="1" applyAlignment="1">
      <alignment vertical="center"/>
    </xf>
    <xf numFmtId="0" fontId="207" fillId="28" borderId="222" xfId="69" applyFont="1" applyFill="1" applyBorder="1" applyAlignment="1">
      <alignment vertical="center"/>
    </xf>
    <xf numFmtId="0" fontId="26" fillId="58" borderId="84" xfId="50" applyFont="1" applyFill="1" applyBorder="1" applyAlignment="1">
      <alignment horizontal="right" vertical="center"/>
    </xf>
    <xf numFmtId="193" fontId="188" fillId="28" borderId="0" xfId="72" applyNumberFormat="1" applyFont="1" applyFill="1" applyAlignment="1">
      <alignment horizontal="center" vertical="center"/>
    </xf>
    <xf numFmtId="193" fontId="208" fillId="28" borderId="222" xfId="72" applyNumberFormat="1" applyFont="1" applyFill="1" applyBorder="1" applyAlignment="1">
      <alignment vertical="center"/>
    </xf>
    <xf numFmtId="0" fontId="206" fillId="28" borderId="84" xfId="69" applyFont="1" applyFill="1" applyBorder="1" applyAlignment="1">
      <alignment horizontal="center" vertical="center"/>
    </xf>
    <xf numFmtId="193" fontId="188" fillId="28" borderId="0" xfId="72" applyNumberFormat="1" applyFont="1" applyFill="1" applyAlignment="1">
      <alignment horizontal="left" vertical="center"/>
    </xf>
    <xf numFmtId="0" fontId="209" fillId="28" borderId="142" xfId="87" applyFont="1" applyFill="1" applyBorder="1" applyAlignment="1">
      <alignment horizontal="center" vertical="center" wrapText="1"/>
    </xf>
    <xf numFmtId="0" fontId="209" fillId="28" borderId="296" xfId="87" applyFont="1" applyFill="1" applyBorder="1" applyAlignment="1">
      <alignment horizontal="center" vertical="center" wrapText="1"/>
    </xf>
    <xf numFmtId="0" fontId="209" fillId="28" borderId="363" xfId="87" applyFont="1" applyFill="1" applyBorder="1" applyAlignment="1">
      <alignment horizontal="center" vertical="center" wrapText="1"/>
    </xf>
    <xf numFmtId="0" fontId="209" fillId="28" borderId="158" xfId="87" applyFont="1" applyFill="1" applyBorder="1" applyAlignment="1">
      <alignment horizontal="center" vertical="center" wrapText="1"/>
    </xf>
    <xf numFmtId="0" fontId="209" fillId="28" borderId="159" xfId="87" applyFont="1" applyFill="1" applyBorder="1" applyAlignment="1">
      <alignment horizontal="center" vertical="center" wrapText="1"/>
    </xf>
    <xf numFmtId="0" fontId="209" fillId="28" borderId="160" xfId="87" applyFont="1" applyFill="1" applyBorder="1" applyAlignment="1">
      <alignment horizontal="center" vertical="center" wrapText="1"/>
    </xf>
    <xf numFmtId="183" fontId="210" fillId="67" borderId="110" xfId="72" applyNumberFormat="1" applyFont="1" applyFill="1" applyBorder="1" applyAlignment="1">
      <alignment vertical="center"/>
    </xf>
    <xf numFmtId="183" fontId="210" fillId="25" borderId="161" xfId="72" applyNumberFormat="1" applyFont="1" applyFill="1" applyBorder="1" applyAlignment="1">
      <alignment horizontal="left" vertical="center"/>
    </xf>
    <xf numFmtId="183" fontId="210" fillId="25" borderId="162" xfId="72" applyNumberFormat="1" applyFont="1" applyFill="1" applyBorder="1" applyAlignment="1">
      <alignment horizontal="left" vertical="center"/>
    </xf>
    <xf numFmtId="183" fontId="210" fillId="67" borderId="84" xfId="72" applyNumberFormat="1" applyFont="1" applyFill="1" applyBorder="1" applyAlignment="1">
      <alignment horizontal="left" vertical="center"/>
    </xf>
    <xf numFmtId="183" fontId="210" fillId="25" borderId="0" xfId="72" applyNumberFormat="1" applyFont="1" applyFill="1" applyAlignment="1">
      <alignment horizontal="left" vertical="center"/>
    </xf>
    <xf numFmtId="183" fontId="210" fillId="25" borderId="222" xfId="72" applyNumberFormat="1" applyFont="1" applyFill="1" applyBorder="1" applyAlignment="1">
      <alignment horizontal="left" vertical="center"/>
    </xf>
    <xf numFmtId="0" fontId="211" fillId="28" borderId="292" xfId="50" applyFont="1" applyFill="1" applyBorder="1" applyAlignment="1">
      <alignment horizontal="center" vertical="center"/>
    </xf>
    <xf numFmtId="0" fontId="211" fillId="28" borderId="238" xfId="50" applyFont="1" applyFill="1" applyBorder="1" applyAlignment="1">
      <alignment horizontal="center" vertical="center"/>
    </xf>
    <xf numFmtId="0" fontId="211" fillId="28" borderId="239" xfId="50" applyFont="1" applyFill="1" applyBorder="1" applyAlignment="1">
      <alignment horizontal="center" vertical="center"/>
    </xf>
    <xf numFmtId="0" fontId="1" fillId="28" borderId="84" xfId="87" applyFill="1" applyBorder="1"/>
    <xf numFmtId="0" fontId="1" fillId="28" borderId="0" xfId="87" applyFill="1"/>
    <xf numFmtId="0" fontId="101" fillId="28" borderId="0" xfId="69" applyFont="1" applyFill="1" applyAlignment="1">
      <alignment horizontal="center" vertical="center"/>
    </xf>
    <xf numFmtId="0" fontId="1" fillId="28" borderId="222" xfId="87" applyFill="1" applyBorder="1"/>
    <xf numFmtId="183" fontId="185" fillId="43" borderId="0" xfId="72" applyNumberFormat="1" applyFont="1" applyFill="1" applyAlignment="1">
      <alignment horizontal="center" vertical="center"/>
    </xf>
    <xf numFmtId="0" fontId="115" fillId="28" borderId="84" xfId="87" applyFont="1" applyFill="1" applyBorder="1" applyAlignment="1">
      <alignment vertical="center" wrapText="1"/>
    </xf>
    <xf numFmtId="0" fontId="115" fillId="28" borderId="0" xfId="87" applyFont="1" applyFill="1" applyAlignment="1">
      <alignment vertical="center" wrapText="1"/>
    </xf>
    <xf numFmtId="0" fontId="115" fillId="0" borderId="0" xfId="87" applyFont="1" applyAlignment="1">
      <alignment horizontal="right"/>
    </xf>
    <xf numFmtId="0" fontId="201" fillId="28" borderId="0" xfId="87" applyFont="1" applyFill="1" applyAlignment="1">
      <alignment horizontal="right"/>
    </xf>
    <xf numFmtId="0" fontId="16" fillId="28" borderId="31" xfId="50" applyFont="1" applyFill="1" applyBorder="1" applyAlignment="1">
      <alignment horizontal="center" vertical="center"/>
    </xf>
    <xf numFmtId="0" fontId="16" fillId="28" borderId="31" xfId="87" applyFont="1" applyFill="1" applyBorder="1" applyAlignment="1" applyProtection="1">
      <alignment horizontal="center" vertical="center"/>
      <protection locked="0"/>
    </xf>
    <xf numFmtId="183" fontId="184" fillId="43" borderId="36" xfId="72" applyNumberFormat="1" applyFont="1" applyFill="1" applyBorder="1" applyAlignment="1">
      <alignment horizontal="center" vertical="center"/>
    </xf>
    <xf numFmtId="1" fontId="212" fillId="28" borderId="362" xfId="72" applyNumberFormat="1" applyFont="1" applyFill="1" applyBorder="1" applyAlignment="1">
      <alignment horizontal="center" vertical="center"/>
    </xf>
    <xf numFmtId="0" fontId="213" fillId="28" borderId="84" xfId="69" applyFont="1" applyFill="1" applyBorder="1" applyAlignment="1">
      <alignment horizontal="center" vertical="center"/>
    </xf>
    <xf numFmtId="0" fontId="677" fillId="28" borderId="0" xfId="69" applyFont="1" applyFill="1" applyAlignment="1" applyProtection="1">
      <alignment horizontal="left" vertical="center"/>
      <protection hidden="1"/>
    </xf>
    <xf numFmtId="1" fontId="212" fillId="28" borderId="0" xfId="72" applyNumberFormat="1" applyFont="1" applyFill="1" applyAlignment="1">
      <alignment horizontal="center" vertical="center"/>
    </xf>
    <xf numFmtId="0" fontId="50" fillId="55" borderId="84" xfId="69" applyFont="1" applyFill="1" applyBorder="1" applyAlignment="1">
      <alignment horizontal="center" vertical="center"/>
    </xf>
    <xf numFmtId="0" fontId="50" fillId="55" borderId="0" xfId="69" applyFont="1" applyFill="1" applyAlignment="1">
      <alignment horizontal="center" vertical="center"/>
    </xf>
    <xf numFmtId="0" fontId="50" fillId="55" borderId="222" xfId="69" applyFont="1" applyFill="1" applyBorder="1" applyAlignment="1">
      <alignment horizontal="center" vertical="center"/>
    </xf>
    <xf numFmtId="0" fontId="115" fillId="28" borderId="84" xfId="87" applyFont="1" applyFill="1" applyBorder="1" applyAlignment="1">
      <alignment vertical="center"/>
    </xf>
    <xf numFmtId="0" fontId="115" fillId="28" borderId="0" xfId="87" applyFont="1" applyFill="1" applyAlignment="1">
      <alignment vertical="center"/>
    </xf>
    <xf numFmtId="0" fontId="108" fillId="28" borderId="0" xfId="69" applyFont="1" applyFill="1" applyAlignment="1">
      <alignment horizontal="center" vertical="center"/>
    </xf>
    <xf numFmtId="0" fontId="115" fillId="28" borderId="0" xfId="87" applyFont="1" applyFill="1" applyAlignment="1">
      <alignment horizontal="right" vertical="center"/>
    </xf>
    <xf numFmtId="0" fontId="195" fillId="43" borderId="338" xfId="87" applyFont="1" applyFill="1" applyBorder="1" applyAlignment="1">
      <alignment horizontal="center" vertical="center"/>
    </xf>
    <xf numFmtId="0" fontId="195" fillId="43" borderId="339" xfId="87" applyFont="1" applyFill="1" applyBorder="1" applyAlignment="1">
      <alignment horizontal="center" vertical="center"/>
    </xf>
    <xf numFmtId="2" fontId="208" fillId="28" borderId="31" xfId="72" applyNumberFormat="1" applyFont="1" applyFill="1" applyBorder="1" applyAlignment="1">
      <alignment horizontal="center" vertical="center"/>
    </xf>
    <xf numFmtId="0" fontId="1" fillId="28" borderId="0" xfId="87" applyFill="1" applyAlignment="1">
      <alignment horizontal="left"/>
    </xf>
    <xf numFmtId="0" fontId="206" fillId="28" borderId="242" xfId="69" applyFont="1" applyFill="1" applyBorder="1" applyAlignment="1">
      <alignment horizontal="center" vertical="center"/>
    </xf>
    <xf numFmtId="0" fontId="1" fillId="28" borderId="229" xfId="87" applyFill="1" applyBorder="1"/>
    <xf numFmtId="0" fontId="1" fillId="28" borderId="236" xfId="87" applyFill="1" applyBorder="1"/>
    <xf numFmtId="0" fontId="108" fillId="28" borderId="84" xfId="69" applyFont="1" applyFill="1" applyBorder="1" applyAlignment="1">
      <alignment horizontal="center" vertical="center"/>
    </xf>
    <xf numFmtId="0" fontId="214" fillId="28" borderId="336" xfId="69" applyFont="1" applyFill="1" applyBorder="1" applyAlignment="1">
      <alignment vertical="center"/>
    </xf>
    <xf numFmtId="0" fontId="308" fillId="65" borderId="244" xfId="87" applyFont="1" applyFill="1" applyBorder="1" applyAlignment="1">
      <alignment horizontal="center" vertical="center"/>
    </xf>
    <xf numFmtId="0" fontId="308" fillId="65" borderId="0" xfId="87" applyFont="1" applyFill="1" applyAlignment="1">
      <alignment horizontal="center" vertical="center"/>
    </xf>
    <xf numFmtId="0" fontId="299" fillId="58" borderId="0" xfId="87" applyFont="1" applyFill="1" applyAlignment="1">
      <alignment vertical="center"/>
    </xf>
    <xf numFmtId="0" fontId="300" fillId="58" borderId="0" xfId="87" applyFont="1" applyFill="1" applyAlignment="1">
      <alignment horizontal="left" vertical="center"/>
    </xf>
    <xf numFmtId="0" fontId="300" fillId="58" borderId="0" xfId="87" applyFont="1" applyFill="1" applyAlignment="1">
      <alignment horizontal="right" vertical="center"/>
    </xf>
    <xf numFmtId="0" fontId="301" fillId="58" borderId="0" xfId="87" applyFont="1" applyFill="1" applyAlignment="1">
      <alignment vertical="center"/>
    </xf>
    <xf numFmtId="0" fontId="302" fillId="58" borderId="0" xfId="87" applyFont="1" applyFill="1" applyAlignment="1">
      <alignment vertical="center"/>
    </xf>
    <xf numFmtId="0" fontId="5" fillId="28" borderId="0" xfId="69" applyFill="1" applyProtection="1">
      <protection hidden="1"/>
    </xf>
    <xf numFmtId="0" fontId="12" fillId="58" borderId="0" xfId="69" applyFont="1" applyFill="1" applyAlignment="1" applyProtection="1">
      <alignment horizontal="left" vertical="center"/>
      <protection hidden="1"/>
    </xf>
    <xf numFmtId="0" fontId="529" fillId="57" borderId="0" xfId="87" applyFont="1" applyFill="1" applyAlignment="1">
      <alignment vertical="center"/>
    </xf>
    <xf numFmtId="0" fontId="420" fillId="59" borderId="0" xfId="69" applyFont="1" applyFill="1" applyAlignment="1">
      <alignment horizontal="center" vertical="center"/>
    </xf>
    <xf numFmtId="0" fontId="298" fillId="58" borderId="0" xfId="69" applyFont="1" applyFill="1" applyAlignment="1">
      <alignment vertical="center"/>
    </xf>
    <xf numFmtId="0" fontId="300" fillId="59" borderId="0" xfId="87" applyFont="1" applyFill="1" applyAlignment="1">
      <alignment horizontal="center" vertical="center"/>
    </xf>
    <xf numFmtId="0" fontId="1" fillId="58" borderId="0" xfId="87" applyFill="1" applyAlignment="1">
      <alignment wrapText="1"/>
    </xf>
    <xf numFmtId="0" fontId="425" fillId="0" borderId="207" xfId="69" applyFont="1" applyBorder="1" applyAlignment="1">
      <alignment horizontal="center" vertical="center"/>
    </xf>
    <xf numFmtId="0" fontId="289" fillId="0" borderId="207" xfId="69" applyFont="1" applyBorder="1" applyAlignment="1">
      <alignment horizontal="center" vertical="center" wrapText="1"/>
    </xf>
    <xf numFmtId="0" fontId="678" fillId="0" borderId="0" xfId="69" applyFont="1" applyAlignment="1">
      <alignment vertical="center"/>
    </xf>
    <xf numFmtId="0" fontId="468" fillId="58" borderId="0" xfId="50" applyFont="1" applyFill="1" applyAlignment="1">
      <alignment horizontal="centerContinuous" vertical="center"/>
    </xf>
    <xf numFmtId="0" fontId="304" fillId="58" borderId="0" xfId="69" applyFont="1" applyFill="1" applyAlignment="1">
      <alignment horizontal="centerContinuous" vertical="center"/>
    </xf>
    <xf numFmtId="0" fontId="425" fillId="133" borderId="364" xfId="69" applyFont="1" applyFill="1" applyBorder="1" applyAlignment="1">
      <alignment horizontal="center" vertical="center" wrapText="1"/>
    </xf>
    <xf numFmtId="0" fontId="425" fillId="133" borderId="365" xfId="69" applyFont="1" applyFill="1" applyBorder="1" applyAlignment="1">
      <alignment horizontal="center" vertical="center" wrapText="1"/>
    </xf>
    <xf numFmtId="0" fontId="425" fillId="133" borderId="234" xfId="69" applyFont="1" applyFill="1" applyBorder="1" applyAlignment="1">
      <alignment horizontal="center" vertical="center" wrapText="1"/>
    </xf>
    <xf numFmtId="0" fontId="1" fillId="0" borderId="0" xfId="87" applyAlignment="1">
      <alignment wrapText="1"/>
    </xf>
    <xf numFmtId="0" fontId="475" fillId="0" borderId="84" xfId="69" applyFont="1" applyBorder="1" applyAlignment="1">
      <alignment horizontal="center" vertical="center"/>
    </xf>
    <xf numFmtId="0" fontId="679" fillId="58" borderId="222" xfId="50" applyFont="1" applyFill="1" applyBorder="1" applyAlignment="1">
      <alignment horizontal="center" vertical="center"/>
    </xf>
    <xf numFmtId="0" fontId="679" fillId="58" borderId="0" xfId="50" applyFont="1" applyFill="1" applyAlignment="1">
      <alignment horizontal="center" vertical="center"/>
    </xf>
    <xf numFmtId="0" fontId="680" fillId="0" borderId="98" xfId="69" applyFont="1" applyBorder="1" applyAlignment="1">
      <alignment vertical="center"/>
    </xf>
    <xf numFmtId="0" fontId="681" fillId="58" borderId="97" xfId="50" applyFont="1" applyFill="1" applyBorder="1" applyAlignment="1">
      <alignment horizontal="center" vertical="center"/>
    </xf>
    <xf numFmtId="0" fontId="681" fillId="58" borderId="0" xfId="50" applyFont="1" applyFill="1" applyAlignment="1">
      <alignment horizontal="center" vertical="center"/>
    </xf>
    <xf numFmtId="0" fontId="297" fillId="58" borderId="0" xfId="69" applyFont="1" applyFill="1" applyAlignment="1">
      <alignment vertical="center"/>
    </xf>
    <xf numFmtId="0" fontId="434" fillId="58" borderId="0" xfId="50" applyFont="1" applyFill="1" applyAlignment="1">
      <alignment horizontal="center" vertical="center"/>
    </xf>
    <xf numFmtId="0" fontId="682" fillId="58" borderId="0" xfId="50" applyFont="1" applyFill="1" applyAlignment="1">
      <alignment horizontal="center" vertical="center"/>
    </xf>
    <xf numFmtId="0" fontId="295" fillId="125" borderId="84" xfId="69" applyFont="1" applyFill="1" applyBorder="1" applyAlignment="1" applyProtection="1">
      <alignment horizontal="center" vertical="center"/>
      <protection hidden="1"/>
    </xf>
    <xf numFmtId="0" fontId="444" fillId="58" borderId="0" xfId="69" applyFont="1" applyFill="1" applyAlignment="1" applyProtection="1">
      <alignment horizontal="left" vertical="center"/>
      <protection locked="0"/>
    </xf>
    <xf numFmtId="0" fontId="441" fillId="58" borderId="0" xfId="69" applyFont="1" applyFill="1" applyAlignment="1">
      <alignment vertical="center"/>
    </xf>
    <xf numFmtId="0" fontId="544" fillId="147" borderId="0" xfId="87" applyFont="1" applyFill="1" applyAlignment="1">
      <alignment horizontal="right" vertical="center"/>
    </xf>
    <xf numFmtId="0" fontId="683" fillId="58" borderId="0" xfId="69" applyFont="1" applyFill="1" applyAlignment="1" applyProtection="1">
      <alignment horizontal="center" vertical="center"/>
      <protection hidden="1"/>
    </xf>
    <xf numFmtId="0" fontId="425" fillId="0" borderId="0" xfId="69" applyFont="1"/>
    <xf numFmtId="0" fontId="538" fillId="125" borderId="84" xfId="69" applyFont="1" applyFill="1" applyBorder="1" applyAlignment="1" applyProtection="1">
      <alignment horizontal="center" vertical="center"/>
      <protection hidden="1"/>
    </xf>
    <xf numFmtId="0" fontId="538" fillId="58" borderId="0" xfId="69" applyFont="1" applyFill="1" applyAlignment="1" applyProtection="1">
      <alignment horizontal="left" vertical="center"/>
      <protection locked="0"/>
    </xf>
    <xf numFmtId="0" fontId="684" fillId="58" borderId="0" xfId="87" applyFont="1" applyFill="1" applyAlignment="1">
      <alignment horizontal="justify" vertical="center"/>
    </xf>
    <xf numFmtId="0" fontId="683" fillId="58" borderId="0" xfId="69" applyFont="1" applyFill="1" applyAlignment="1" applyProtection="1">
      <alignment horizontal="center" vertical="center"/>
      <protection hidden="1"/>
    </xf>
    <xf numFmtId="0" fontId="685" fillId="58" borderId="0" xfId="69" applyFont="1" applyFill="1" applyAlignment="1" applyProtection="1">
      <alignment horizontal="center" vertical="center"/>
      <protection hidden="1"/>
    </xf>
    <xf numFmtId="0" fontId="685" fillId="58" borderId="0" xfId="69" applyFont="1" applyFill="1" applyAlignment="1" applyProtection="1">
      <alignment horizontal="center" vertical="center" wrapText="1"/>
      <protection hidden="1"/>
    </xf>
    <xf numFmtId="0" fontId="425" fillId="0" borderId="0" xfId="69" applyFont="1" applyAlignment="1">
      <alignment vertical="center"/>
    </xf>
    <xf numFmtId="0" fontId="686" fillId="58" borderId="0" xfId="87" applyFont="1" applyFill="1" applyAlignment="1">
      <alignment horizontal="justify" vertical="center"/>
    </xf>
    <xf numFmtId="0" fontId="289" fillId="58" borderId="0" xfId="69" applyFont="1" applyFill="1" applyAlignment="1" applyProtection="1">
      <alignment horizontal="left" vertical="center"/>
      <protection hidden="1"/>
    </xf>
    <xf numFmtId="0" fontId="685" fillId="58" borderId="0" xfId="69" applyFont="1" applyFill="1" applyAlignment="1" applyProtection="1">
      <alignment horizontal="center" vertical="center"/>
      <protection hidden="1"/>
    </xf>
    <xf numFmtId="0" fontId="685" fillId="58" borderId="0" xfId="69" applyFont="1" applyFill="1" applyAlignment="1" applyProtection="1">
      <alignment horizontal="left" vertical="center"/>
      <protection hidden="1"/>
    </xf>
    <xf numFmtId="0" fontId="688" fillId="58" borderId="84" xfId="69" applyFont="1" applyFill="1" applyBorder="1" applyAlignment="1">
      <alignment horizontal="center" vertical="center"/>
    </xf>
    <xf numFmtId="0" fontId="679" fillId="58" borderId="97" xfId="50" applyFont="1" applyFill="1" applyBorder="1" applyAlignment="1">
      <alignment horizontal="center" vertical="center"/>
    </xf>
    <xf numFmtId="0" fontId="289" fillId="58" borderId="0" xfId="69" applyFont="1" applyFill="1" applyAlignment="1" applyProtection="1">
      <alignment horizontal="left" vertical="center" wrapText="1"/>
      <protection hidden="1"/>
    </xf>
    <xf numFmtId="0" fontId="289" fillId="58" borderId="0" xfId="69" applyFont="1" applyFill="1" applyAlignment="1" applyProtection="1">
      <alignment horizontal="left" vertical="center" wrapText="1"/>
      <protection hidden="1"/>
    </xf>
    <xf numFmtId="0" fontId="262" fillId="58" borderId="0" xfId="69" applyFont="1" applyFill="1" applyAlignment="1" applyProtection="1">
      <alignment horizontal="left" vertical="center"/>
      <protection hidden="1"/>
    </xf>
    <xf numFmtId="0" fontId="298" fillId="0" borderId="0" xfId="69" applyFont="1"/>
    <xf numFmtId="0" fontId="441" fillId="58" borderId="0" xfId="69" applyFont="1" applyFill="1"/>
    <xf numFmtId="0" fontId="687" fillId="58" borderId="0" xfId="87" applyFont="1" applyFill="1" applyAlignment="1">
      <alignment horizontal="justify" vertical="center"/>
    </xf>
    <xf numFmtId="0" fontId="297" fillId="58" borderId="0" xfId="50" applyFont="1" applyFill="1" applyAlignment="1">
      <alignment vertical="center"/>
    </xf>
    <xf numFmtId="0" fontId="434" fillId="58" borderId="0" xfId="69" applyFont="1" applyFill="1" applyAlignment="1">
      <alignment horizontal="center" vertical="center"/>
    </xf>
    <xf numFmtId="0" fontId="292" fillId="58" borderId="0" xfId="50" applyFont="1" applyFill="1" applyAlignment="1">
      <alignment horizontal="center" vertical="center"/>
    </xf>
    <xf numFmtId="0" fontId="556" fillId="0" borderId="0" xfId="87" applyFont="1" applyAlignment="1">
      <alignment vertical="center" wrapText="1"/>
    </xf>
    <xf numFmtId="0" fontId="416" fillId="58" borderId="0" xfId="50" applyFont="1" applyFill="1" applyAlignment="1">
      <alignment vertical="center"/>
    </xf>
    <xf numFmtId="0" fontId="261" fillId="0" borderId="208" xfId="69" applyFont="1" applyBorder="1" applyAlignment="1">
      <alignment horizontal="left" vertical="center"/>
    </xf>
    <xf numFmtId="0" fontId="545" fillId="0" borderId="0" xfId="32" applyFont="1" applyBorder="1" applyAlignment="1">
      <alignment horizontal="center" vertical="center" wrapText="1"/>
    </xf>
    <xf numFmtId="0" fontId="416" fillId="58" borderId="97" xfId="50" applyFont="1" applyFill="1" applyBorder="1" applyAlignment="1">
      <alignment vertical="center"/>
    </xf>
    <xf numFmtId="0" fontId="262" fillId="58" borderId="0" xfId="69" applyFont="1" applyFill="1" applyAlignment="1" applyProtection="1">
      <alignment horizontal="center" vertical="center" wrapText="1"/>
      <protection hidden="1"/>
    </xf>
    <xf numFmtId="0" fontId="262" fillId="58" borderId="0" xfId="69" applyFont="1" applyFill="1" applyAlignment="1" applyProtection="1">
      <alignment vertical="center" wrapText="1"/>
      <protection hidden="1"/>
    </xf>
    <xf numFmtId="0" fontId="1" fillId="0" borderId="99" xfId="93" applyFont="1" applyBorder="1" applyAlignment="1">
      <alignment vertical="center"/>
    </xf>
    <xf numFmtId="0" fontId="1" fillId="0" borderId="100" xfId="93" applyFont="1" applyBorder="1" applyAlignment="1">
      <alignment vertical="center"/>
    </xf>
    <xf numFmtId="0" fontId="689" fillId="0" borderId="100" xfId="93" applyFont="1" applyBorder="1" applyAlignment="1">
      <alignment vertical="center"/>
    </xf>
    <xf numFmtId="0" fontId="1" fillId="0" borderId="101" xfId="93" applyFont="1" applyBorder="1" applyAlignment="1">
      <alignment vertical="center"/>
    </xf>
    <xf numFmtId="0" fontId="690" fillId="58" borderId="0" xfId="50" applyFont="1" applyFill="1" applyAlignment="1">
      <alignment horizontal="center" vertical="center"/>
    </xf>
    <xf numFmtId="0" fontId="313" fillId="126" borderId="0" xfId="87" applyFont="1" applyFill="1" applyAlignment="1">
      <alignment vertical="center"/>
    </xf>
    <xf numFmtId="0" fontId="545" fillId="58" borderId="0" xfId="32" applyFont="1" applyFill="1" applyBorder="1" applyAlignment="1">
      <alignment vertical="center"/>
    </xf>
    <xf numFmtId="0" fontId="297" fillId="58" borderId="0" xfId="69" applyFont="1" applyFill="1"/>
    <xf numFmtId="0" fontId="289" fillId="58" borderId="0" xfId="69" applyFont="1" applyFill="1" applyAlignment="1" applyProtection="1">
      <alignment vertical="center" wrapText="1"/>
      <protection hidden="1"/>
    </xf>
    <xf numFmtId="0" fontId="434" fillId="58" borderId="0" xfId="69" applyFont="1" applyFill="1" applyAlignment="1" applyProtection="1">
      <alignment horizontal="center" vertical="center" wrapText="1"/>
      <protection hidden="1"/>
    </xf>
    <xf numFmtId="0" fontId="289" fillId="0" borderId="0" xfId="69" applyFont="1" applyAlignment="1">
      <alignment horizontal="center" vertical="center"/>
    </xf>
    <xf numFmtId="0" fontId="472" fillId="58" borderId="0" xfId="69" applyFont="1" applyFill="1" applyAlignment="1" applyProtection="1">
      <alignment horizontal="left" vertical="center"/>
      <protection hidden="1"/>
    </xf>
    <xf numFmtId="0" fontId="298" fillId="0" borderId="99" xfId="69" applyFont="1" applyBorder="1" applyAlignment="1">
      <alignment vertical="center"/>
    </xf>
    <xf numFmtId="0" fontId="298" fillId="0" borderId="100" xfId="69" applyFont="1" applyBorder="1" applyAlignment="1">
      <alignment vertical="center"/>
    </xf>
    <xf numFmtId="0" fontId="680" fillId="0" borderId="100" xfId="69" applyFont="1" applyBorder="1" applyAlignment="1">
      <alignment vertical="center"/>
    </xf>
    <xf numFmtId="0" fontId="680" fillId="0" borderId="101" xfId="69" applyFont="1" applyBorder="1" applyAlignment="1">
      <alignment vertical="center"/>
    </xf>
    <xf numFmtId="0" fontId="691" fillId="58" borderId="0" xfId="50" applyFont="1" applyFill="1" applyAlignment="1">
      <alignment vertical="center"/>
    </xf>
    <xf numFmtId="0" fontId="289" fillId="58" borderId="0" xfId="69" applyFont="1" applyFill="1" applyAlignment="1">
      <alignment vertical="center"/>
    </xf>
    <xf numFmtId="0" fontId="304" fillId="58" borderId="0" xfId="69" applyFont="1" applyFill="1" applyAlignment="1">
      <alignment vertical="center"/>
    </xf>
    <xf numFmtId="0" fontId="289" fillId="58" borderId="0" xfId="69" applyFont="1" applyFill="1" applyAlignment="1" applyProtection="1">
      <alignment horizontal="center" vertical="center" wrapText="1"/>
      <protection hidden="1"/>
    </xf>
    <xf numFmtId="0" fontId="434" fillId="58" borderId="0" xfId="69" applyFont="1" applyFill="1" applyAlignment="1" applyProtection="1">
      <alignment horizontal="center" vertical="center"/>
      <protection hidden="1"/>
    </xf>
    <xf numFmtId="0" fontId="434" fillId="58" borderId="0" xfId="69" applyFont="1" applyFill="1" applyAlignment="1" applyProtection="1">
      <alignment horizontal="left" vertical="center"/>
      <protection hidden="1"/>
    </xf>
    <xf numFmtId="0" fontId="545" fillId="58" borderId="0" xfId="32" applyFont="1" applyFill="1" applyBorder="1" applyAlignment="1" applyProtection="1">
      <alignment horizontal="right" vertical="center"/>
      <protection hidden="1"/>
    </xf>
    <xf numFmtId="0" fontId="289" fillId="58" borderId="0" xfId="69" applyFont="1" applyFill="1" applyAlignment="1" applyProtection="1">
      <alignment horizontal="center" vertical="center"/>
      <protection hidden="1"/>
    </xf>
    <xf numFmtId="0" fontId="640" fillId="58" borderId="0" xfId="32" applyFont="1" applyFill="1" applyAlignment="1">
      <alignment horizontal="left" vertical="center"/>
    </xf>
    <xf numFmtId="0" fontId="640" fillId="0" borderId="0" xfId="32" applyFont="1" applyAlignment="1">
      <alignment horizontal="left" vertical="center"/>
    </xf>
    <xf numFmtId="0" fontId="692" fillId="57" borderId="0" xfId="69" applyFont="1" applyFill="1" applyAlignment="1">
      <alignment horizontal="left" vertical="center"/>
    </xf>
    <xf numFmtId="0" fontId="62" fillId="0" borderId="0" xfId="69" applyFont="1" applyAlignment="1">
      <alignment vertical="center"/>
    </xf>
    <xf numFmtId="0" fontId="445" fillId="48" borderId="338" xfId="94" applyFont="1" applyFill="1" applyBorder="1" applyAlignment="1">
      <alignment horizontal="centerContinuous" vertical="center" wrapText="1"/>
    </xf>
    <xf numFmtId="0" fontId="445" fillId="48" borderId="336" xfId="94" applyFont="1" applyFill="1" applyBorder="1" applyAlignment="1">
      <alignment horizontal="centerContinuous" vertical="center" wrapText="1"/>
    </xf>
    <xf numFmtId="0" fontId="66" fillId="48" borderId="336" xfId="94" applyFont="1" applyFill="1" applyBorder="1" applyAlignment="1">
      <alignment horizontal="centerContinuous" vertical="center" wrapText="1"/>
    </xf>
    <xf numFmtId="0" fontId="693" fillId="48" borderId="336" xfId="95" applyFont="1" applyFill="1" applyBorder="1" applyAlignment="1">
      <alignment horizontal="centerContinuous" vertical="center" wrapText="1"/>
    </xf>
    <xf numFmtId="0" fontId="693" fillId="48" borderId="339" xfId="95" applyFont="1" applyFill="1" applyBorder="1" applyAlignment="1">
      <alignment horizontal="centerContinuous" vertical="center" wrapText="1"/>
    </xf>
    <xf numFmtId="0" fontId="5" fillId="0" borderId="0" xfId="69" applyAlignment="1">
      <alignment horizontal="centerContinuous" vertical="center"/>
    </xf>
    <xf numFmtId="0" fontId="16" fillId="42" borderId="359" xfId="69" applyFont="1" applyFill="1" applyBorder="1" applyAlignment="1">
      <alignment horizontal="center" vertical="center" wrapText="1"/>
    </xf>
    <xf numFmtId="0" fontId="6" fillId="42" borderId="224" xfId="69" applyFont="1" applyFill="1" applyBorder="1" applyAlignment="1">
      <alignment horizontal="center" vertical="center" wrapText="1"/>
    </xf>
    <xf numFmtId="0" fontId="595" fillId="45" borderId="224" xfId="69" applyFont="1" applyFill="1" applyBorder="1" applyAlignment="1">
      <alignment horizontal="center" vertical="center" wrapText="1"/>
    </xf>
    <xf numFmtId="0" fontId="694" fillId="122" borderId="366" xfId="94" applyFont="1" applyFill="1" applyBorder="1" applyAlignment="1">
      <alignment horizontal="centerContinuous" vertical="center"/>
    </xf>
    <xf numFmtId="0" fontId="694" fillId="122" borderId="19" xfId="94" applyFont="1" applyFill="1" applyBorder="1" applyAlignment="1">
      <alignment horizontal="centerContinuous" vertical="center"/>
    </xf>
    <xf numFmtId="0" fontId="694" fillId="122" borderId="367" xfId="94" applyFont="1" applyFill="1" applyBorder="1" applyAlignment="1">
      <alignment horizontal="centerContinuous" vertical="center"/>
    </xf>
    <xf numFmtId="0" fontId="694" fillId="157" borderId="366" xfId="94" applyFont="1" applyFill="1" applyBorder="1" applyAlignment="1">
      <alignment horizontal="centerContinuous" vertical="center"/>
    </xf>
    <xf numFmtId="0" fontId="694" fillId="157" borderId="19" xfId="94" applyFont="1" applyFill="1" applyBorder="1" applyAlignment="1">
      <alignment horizontal="centerContinuous" vertical="center"/>
    </xf>
    <xf numFmtId="0" fontId="694" fillId="157" borderId="367" xfId="94" applyFont="1" applyFill="1" applyBorder="1" applyAlignment="1">
      <alignment horizontal="centerContinuous" vertical="center"/>
    </xf>
    <xf numFmtId="0" fontId="695" fillId="50" borderId="226" xfId="69" applyFont="1" applyFill="1" applyBorder="1" applyAlignment="1">
      <alignment horizontal="center" vertical="center"/>
    </xf>
    <xf numFmtId="0" fontId="144" fillId="50" borderId="0" xfId="69" quotePrefix="1" applyFont="1" applyFill="1" applyAlignment="1">
      <alignment horizontal="center" vertical="center"/>
    </xf>
    <xf numFmtId="0" fontId="696" fillId="45" borderId="0" xfId="69" applyFont="1" applyFill="1" applyAlignment="1">
      <alignment horizontal="center" vertical="center"/>
    </xf>
    <xf numFmtId="0" fontId="697" fillId="0" borderId="0" xfId="69" applyFont="1" applyAlignment="1">
      <alignment horizontal="centerContinuous" vertical="center"/>
    </xf>
    <xf numFmtId="0" fontId="21" fillId="0" borderId="0" xfId="69" applyFont="1" applyAlignment="1">
      <alignment horizontal="centerContinuous" vertical="center"/>
    </xf>
    <xf numFmtId="0" fontId="21" fillId="0" borderId="227" xfId="69" applyFont="1" applyBorder="1" applyAlignment="1">
      <alignment horizontal="centerContinuous" vertical="center"/>
    </xf>
    <xf numFmtId="0" fontId="698" fillId="45" borderId="0" xfId="69" applyFont="1" applyFill="1" applyAlignment="1">
      <alignment horizontal="center" vertical="center"/>
    </xf>
    <xf numFmtId="0" fontId="699" fillId="0" borderId="0" xfId="69" applyFont="1" applyAlignment="1">
      <alignment horizontal="centerContinuous" vertical="center" wrapText="1"/>
    </xf>
    <xf numFmtId="0" fontId="699" fillId="0" borderId="227" xfId="69" applyFont="1" applyBorder="1" applyAlignment="1">
      <alignment horizontal="centerContinuous" vertical="center" wrapText="1"/>
    </xf>
    <xf numFmtId="0" fontId="5" fillId="0" borderId="226" xfId="69" applyBorder="1" applyAlignment="1">
      <alignment vertical="center"/>
    </xf>
    <xf numFmtId="0" fontId="5" fillId="0" borderId="227" xfId="69" applyBorder="1" applyAlignment="1">
      <alignment vertical="center"/>
    </xf>
    <xf numFmtId="0" fontId="9" fillId="0" borderId="0" xfId="79" applyFont="1"/>
    <xf numFmtId="0" fontId="30" fillId="0" borderId="0" xfId="79" applyFont="1"/>
    <xf numFmtId="0" fontId="28" fillId="0" borderId="226" xfId="69" applyFont="1" applyBorder="1" applyAlignment="1">
      <alignment horizontal="center" vertical="center"/>
    </xf>
    <xf numFmtId="0" fontId="700" fillId="122" borderId="0" xfId="69" applyFont="1" applyFill="1" applyAlignment="1">
      <alignment horizontal="center" vertical="center" wrapText="1"/>
    </xf>
    <xf numFmtId="0" fontId="700" fillId="122" borderId="290" xfId="69" applyFont="1" applyFill="1" applyBorder="1" applyAlignment="1">
      <alignment horizontal="center" vertical="center" wrapText="1"/>
    </xf>
    <xf numFmtId="0" fontId="28" fillId="0" borderId="368" xfId="69" applyFont="1" applyBorder="1" applyAlignment="1">
      <alignment horizontal="center" vertical="center"/>
    </xf>
    <xf numFmtId="0" fontId="700" fillId="122" borderId="227" xfId="69" applyFont="1" applyFill="1" applyBorder="1" applyAlignment="1">
      <alignment horizontal="center" vertical="center" wrapText="1"/>
    </xf>
    <xf numFmtId="0" fontId="700" fillId="157" borderId="0" xfId="69" applyFont="1" applyFill="1" applyAlignment="1">
      <alignment horizontal="center" vertical="center" wrapText="1"/>
    </xf>
    <xf numFmtId="0" fontId="700" fillId="157" borderId="290" xfId="69" applyFont="1" applyFill="1" applyBorder="1" applyAlignment="1">
      <alignment horizontal="center" vertical="center" wrapText="1"/>
    </xf>
    <xf numFmtId="0" fontId="700" fillId="157" borderId="227" xfId="69" applyFont="1" applyFill="1" applyBorder="1" applyAlignment="1">
      <alignment horizontal="center" vertical="center" wrapText="1"/>
    </xf>
    <xf numFmtId="0" fontId="21" fillId="0" borderId="226" xfId="69" applyFont="1" applyBorder="1" applyAlignment="1">
      <alignment horizontal="center" vertical="center"/>
    </xf>
    <xf numFmtId="0" fontId="11" fillId="0" borderId="0" xfId="69" quotePrefix="1" applyFont="1" applyAlignment="1">
      <alignment horizontal="center" vertical="center"/>
    </xf>
    <xf numFmtId="0" fontId="701" fillId="0" borderId="0" xfId="69" applyFont="1" applyAlignment="1">
      <alignment horizontal="center" vertical="center"/>
    </xf>
    <xf numFmtId="0" fontId="21" fillId="0" borderId="368" xfId="69" applyFont="1" applyBorder="1" applyAlignment="1">
      <alignment horizontal="center" vertical="center"/>
    </xf>
    <xf numFmtId="0" fontId="701" fillId="0" borderId="290" xfId="69" applyFont="1" applyBorder="1" applyAlignment="1">
      <alignment horizontal="center" vertical="center"/>
    </xf>
    <xf numFmtId="0" fontId="21" fillId="0" borderId="0" xfId="69" applyFont="1" applyAlignment="1">
      <alignment horizontal="center" vertical="center"/>
    </xf>
    <xf numFmtId="0" fontId="701" fillId="0" borderId="227" xfId="69" applyFont="1" applyBorder="1" applyAlignment="1">
      <alignment horizontal="center" vertical="center"/>
    </xf>
    <xf numFmtId="0" fontId="702" fillId="0" borderId="0" xfId="69" applyFont="1" applyAlignment="1">
      <alignment horizontal="center" vertical="center"/>
    </xf>
    <xf numFmtId="0" fontId="702" fillId="0" borderId="290" xfId="69" applyFont="1" applyBorder="1" applyAlignment="1">
      <alignment horizontal="center" vertical="center"/>
    </xf>
    <xf numFmtId="0" fontId="702" fillId="0" borderId="227" xfId="69" applyFont="1" applyBorder="1" applyAlignment="1">
      <alignment horizontal="center" vertical="center"/>
    </xf>
    <xf numFmtId="0" fontId="703" fillId="0" borderId="0" xfId="79" applyFont="1" applyAlignment="1">
      <alignment horizontal="right" vertical="center"/>
    </xf>
    <xf numFmtId="0" fontId="704" fillId="0" borderId="369" xfId="79" applyFont="1" applyBorder="1" applyAlignment="1">
      <alignment horizontal="center" vertical="center" wrapText="1"/>
    </xf>
    <xf numFmtId="0" fontId="704" fillId="0" borderId="0" xfId="79" applyFont="1" applyAlignment="1">
      <alignment horizontal="center" vertical="center" wrapText="1"/>
    </xf>
    <xf numFmtId="0" fontId="703" fillId="0" borderId="227" xfId="79" applyFont="1" applyBorder="1" applyAlignment="1">
      <alignment horizontal="right" vertical="center"/>
    </xf>
    <xf numFmtId="0" fontId="705" fillId="0" borderId="359" xfId="79" applyFont="1" applyBorder="1" applyAlignment="1">
      <alignment horizontal="center" vertical="center"/>
    </xf>
    <xf numFmtId="0" fontId="705" fillId="0" borderId="360" xfId="79" applyFont="1" applyBorder="1" applyAlignment="1">
      <alignment horizontal="center" vertical="center"/>
    </xf>
    <xf numFmtId="0" fontId="706" fillId="0" borderId="0" xfId="79" applyFont="1" applyAlignment="1">
      <alignment horizontal="center" vertical="center"/>
    </xf>
    <xf numFmtId="0" fontId="705" fillId="0" borderId="359" xfId="79" quotePrefix="1" applyFont="1" applyBorder="1" applyAlignment="1">
      <alignment horizontal="center" vertical="center"/>
    </xf>
    <xf numFmtId="0" fontId="17" fillId="0" borderId="0" xfId="79" applyFont="1" applyAlignment="1">
      <alignment horizontal="right"/>
    </xf>
    <xf numFmtId="0" fontId="21" fillId="0" borderId="0" xfId="79" applyFont="1"/>
    <xf numFmtId="0" fontId="705" fillId="0" borderId="228" xfId="79" applyFont="1" applyBorder="1" applyAlignment="1">
      <alignment horizontal="center" vertical="center"/>
    </xf>
    <xf numFmtId="0" fontId="705" fillId="0" borderId="230" xfId="79" applyFont="1" applyBorder="1" applyAlignment="1">
      <alignment horizontal="center" vertical="center"/>
    </xf>
    <xf numFmtId="0" fontId="705" fillId="0" borderId="228" xfId="79" quotePrefix="1" applyFont="1" applyBorder="1" applyAlignment="1">
      <alignment horizontal="center" vertical="center"/>
    </xf>
    <xf numFmtId="0" fontId="215" fillId="0" borderId="369" xfId="79" applyFont="1" applyBorder="1" applyAlignment="1">
      <alignment horizontal="center" vertical="center"/>
    </xf>
    <xf numFmtId="0" fontId="215" fillId="0" borderId="0" xfId="79" applyFont="1" applyAlignment="1">
      <alignment horizontal="center" vertical="center"/>
    </xf>
    <xf numFmtId="0" fontId="707" fillId="0" borderId="0" xfId="79" applyFont="1" applyAlignment="1">
      <alignment horizontal="right" vertical="center"/>
    </xf>
    <xf numFmtId="0" fontId="215" fillId="0" borderId="0" xfId="79" applyFont="1"/>
    <xf numFmtId="0" fontId="703" fillId="0" borderId="0" xfId="79" applyFont="1" applyAlignment="1">
      <alignment horizontal="right" vertical="center"/>
    </xf>
    <xf numFmtId="0" fontId="708" fillId="0" borderId="359" xfId="79" applyFont="1" applyBorder="1" applyAlignment="1">
      <alignment horizontal="center" vertical="center"/>
    </xf>
    <xf numFmtId="0" fontId="708" fillId="0" borderId="360" xfId="79" applyFont="1" applyBorder="1" applyAlignment="1">
      <alignment horizontal="center" vertical="center"/>
    </xf>
    <xf numFmtId="0" fontId="708" fillId="0" borderId="0" xfId="79" applyFont="1" applyAlignment="1">
      <alignment horizontal="center" vertical="center"/>
    </xf>
    <xf numFmtId="0" fontId="708" fillId="0" borderId="369" xfId="79" applyFont="1" applyBorder="1" applyAlignment="1">
      <alignment horizontal="center" vertical="center"/>
    </xf>
    <xf numFmtId="0" fontId="708" fillId="0" borderId="228" xfId="79" applyFont="1" applyBorder="1" applyAlignment="1">
      <alignment horizontal="center" vertical="center"/>
    </xf>
    <xf numFmtId="0" fontId="708" fillId="0" borderId="230" xfId="79" applyFont="1" applyBorder="1" applyAlignment="1">
      <alignment horizontal="center" vertical="center"/>
    </xf>
    <xf numFmtId="0" fontId="709" fillId="0" borderId="369" xfId="79" applyFont="1" applyBorder="1" applyAlignment="1">
      <alignment horizontal="center" vertical="center"/>
    </xf>
    <xf numFmtId="0" fontId="709" fillId="0" borderId="0" xfId="79" applyFont="1" applyAlignment="1">
      <alignment horizontal="center" vertical="center"/>
    </xf>
    <xf numFmtId="0" fontId="709" fillId="0" borderId="359" xfId="79" applyFont="1" applyBorder="1" applyAlignment="1">
      <alignment horizontal="center" vertical="center"/>
    </xf>
    <xf numFmtId="0" fontId="709" fillId="0" borderId="360" xfId="79" applyFont="1" applyBorder="1" applyAlignment="1">
      <alignment horizontal="center" vertical="center"/>
    </xf>
    <xf numFmtId="0" fontId="709" fillId="0" borderId="228" xfId="79" applyFont="1" applyBorder="1" applyAlignment="1">
      <alignment horizontal="center" vertical="center"/>
    </xf>
    <xf numFmtId="0" fontId="709" fillId="0" borderId="230" xfId="79" applyFont="1" applyBorder="1" applyAlignment="1">
      <alignment horizontal="center" vertical="center"/>
    </xf>
    <xf numFmtId="0" fontId="710" fillId="0" borderId="369" xfId="79" applyFont="1" applyBorder="1" applyAlignment="1">
      <alignment horizontal="center" vertical="center"/>
    </xf>
    <xf numFmtId="0" fontId="710" fillId="0" borderId="0" xfId="79" applyFont="1" applyAlignment="1">
      <alignment horizontal="center" vertical="center"/>
    </xf>
    <xf numFmtId="0" fontId="710" fillId="0" borderId="359" xfId="79" applyFont="1" applyBorder="1" applyAlignment="1">
      <alignment horizontal="center" vertical="center"/>
    </xf>
    <xf numFmtId="0" fontId="710" fillId="0" borderId="360" xfId="79" applyFont="1" applyBorder="1" applyAlignment="1">
      <alignment horizontal="center" vertical="center"/>
    </xf>
    <xf numFmtId="0" fontId="711" fillId="0" borderId="369" xfId="79" applyFont="1" applyBorder="1" applyAlignment="1">
      <alignment horizontal="center" vertical="center"/>
    </xf>
    <xf numFmtId="0" fontId="711" fillId="0" borderId="0" xfId="79" applyFont="1" applyAlignment="1">
      <alignment horizontal="center" vertical="center"/>
    </xf>
    <xf numFmtId="0" fontId="710" fillId="0" borderId="228" xfId="79" applyFont="1" applyBorder="1" applyAlignment="1">
      <alignment horizontal="center" vertical="center"/>
    </xf>
    <xf numFmtId="0" fontId="710" fillId="0" borderId="230" xfId="79" applyFont="1" applyBorder="1" applyAlignment="1">
      <alignment horizontal="center" vertical="center"/>
    </xf>
    <xf numFmtId="0" fontId="712" fillId="0" borderId="0" xfId="69" applyFont="1" applyAlignment="1">
      <alignment horizontal="center" vertical="center"/>
    </xf>
    <xf numFmtId="0" fontId="711" fillId="0" borderId="359" xfId="79" applyFont="1" applyBorder="1" applyAlignment="1">
      <alignment horizontal="center" vertical="center"/>
    </xf>
    <xf numFmtId="0" fontId="711" fillId="0" borderId="360" xfId="79" applyFont="1" applyBorder="1" applyAlignment="1">
      <alignment horizontal="center" vertical="center"/>
    </xf>
    <xf numFmtId="0" fontId="713" fillId="0" borderId="369" xfId="79" applyFont="1" applyBorder="1" applyAlignment="1">
      <alignment horizontal="center" vertical="center" wrapText="1"/>
    </xf>
    <xf numFmtId="0" fontId="713" fillId="0" borderId="0" xfId="79" applyFont="1" applyAlignment="1">
      <alignment horizontal="center" vertical="center" wrapText="1"/>
    </xf>
    <xf numFmtId="0" fontId="711" fillId="0" borderId="228" xfId="79" applyFont="1" applyBorder="1" applyAlignment="1">
      <alignment horizontal="center" vertical="center"/>
    </xf>
    <xf numFmtId="0" fontId="711" fillId="0" borderId="230" xfId="79" applyFont="1" applyBorder="1" applyAlignment="1">
      <alignment horizontal="center" vertical="center"/>
    </xf>
    <xf numFmtId="0" fontId="39" fillId="0" borderId="0" xfId="79" applyFont="1"/>
    <xf numFmtId="0" fontId="714" fillId="0" borderId="369" xfId="79" applyFont="1" applyBorder="1" applyAlignment="1">
      <alignment horizontal="center" vertical="center"/>
    </xf>
    <xf numFmtId="0" fontId="714" fillId="0" borderId="0" xfId="79" applyFont="1" applyAlignment="1">
      <alignment horizontal="center" vertical="center"/>
    </xf>
    <xf numFmtId="0" fontId="714" fillId="0" borderId="0" xfId="79" applyFont="1"/>
    <xf numFmtId="0" fontId="715" fillId="0" borderId="369" xfId="79" applyFont="1" applyBorder="1" applyAlignment="1">
      <alignment horizontal="center" vertical="center"/>
    </xf>
    <xf numFmtId="0" fontId="715" fillId="0" borderId="0" xfId="79" applyFont="1" applyAlignment="1">
      <alignment horizontal="center" vertical="center"/>
    </xf>
    <xf numFmtId="0" fontId="715" fillId="0" borderId="298" xfId="79" applyFont="1" applyBorder="1" applyAlignment="1">
      <alignment horizontal="center" vertical="center"/>
    </xf>
    <xf numFmtId="0" fontId="714" fillId="0" borderId="333" xfId="79" applyFont="1" applyBorder="1"/>
    <xf numFmtId="0" fontId="716" fillId="0" borderId="369" xfId="79" applyFont="1" applyBorder="1" applyAlignment="1">
      <alignment horizontal="center" vertical="center"/>
    </xf>
    <xf numFmtId="0" fontId="716" fillId="0" borderId="0" xfId="79" applyFont="1" applyAlignment="1">
      <alignment horizontal="center" vertical="center"/>
    </xf>
    <xf numFmtId="0" fontId="717" fillId="0" borderId="369" xfId="79" applyFont="1" applyBorder="1" applyAlignment="1">
      <alignment horizontal="center" vertical="center"/>
    </xf>
    <xf numFmtId="0" fontId="717" fillId="0" borderId="0" xfId="79" applyFont="1" applyAlignment="1">
      <alignment horizontal="center" vertical="center"/>
    </xf>
    <xf numFmtId="0" fontId="220" fillId="0" borderId="0" xfId="69" applyFont="1" applyAlignment="1">
      <alignment vertical="center"/>
    </xf>
    <xf numFmtId="0" fontId="718" fillId="0" borderId="369" xfId="79" applyFont="1" applyBorder="1" applyAlignment="1">
      <alignment horizontal="center" vertical="center"/>
    </xf>
    <xf numFmtId="0" fontId="718" fillId="0" borderId="0" xfId="79" applyFont="1" applyAlignment="1">
      <alignment horizontal="center" vertical="center"/>
    </xf>
    <xf numFmtId="0" fontId="8" fillId="0" borderId="0" xfId="79" applyFont="1" applyAlignment="1">
      <alignment horizontal="left"/>
    </xf>
    <xf numFmtId="0" fontId="17" fillId="0" borderId="0" xfId="69" applyFont="1" applyAlignment="1">
      <alignment horizontal="center" vertical="center"/>
    </xf>
    <xf numFmtId="0" fontId="18" fillId="0" borderId="0" xfId="69" applyFont="1" applyAlignment="1">
      <alignment horizontal="center" vertical="center"/>
    </xf>
    <xf numFmtId="0" fontId="708" fillId="0" borderId="298" xfId="79" applyFont="1" applyBorder="1" applyAlignment="1">
      <alignment horizontal="center" vertical="center"/>
    </xf>
    <xf numFmtId="0" fontId="215" fillId="0" borderId="333" xfId="79" applyFont="1" applyBorder="1"/>
    <xf numFmtId="0" fontId="21" fillId="0" borderId="228" xfId="69" applyFont="1" applyBorder="1" applyAlignment="1">
      <alignment vertical="center"/>
    </xf>
    <xf numFmtId="0" fontId="21" fillId="0" borderId="229" xfId="69" applyFont="1" applyBorder="1" applyAlignment="1">
      <alignment vertical="center"/>
    </xf>
    <xf numFmtId="0" fontId="21" fillId="0" borderId="230" xfId="69" applyFont="1" applyBorder="1" applyAlignment="1">
      <alignment vertical="center"/>
    </xf>
    <xf numFmtId="0" fontId="21" fillId="54" borderId="0" xfId="69" applyFont="1" applyFill="1" applyAlignment="1">
      <alignment vertical="center"/>
    </xf>
    <xf numFmtId="0" fontId="719" fillId="138" borderId="366" xfId="94" applyFont="1" applyFill="1" applyBorder="1" applyAlignment="1">
      <alignment horizontal="centerContinuous" vertical="center"/>
    </xf>
    <xf numFmtId="0" fontId="719" fillId="138" borderId="19" xfId="94" applyFont="1" applyFill="1" applyBorder="1" applyAlignment="1">
      <alignment horizontal="centerContinuous" vertical="center"/>
    </xf>
    <xf numFmtId="0" fontId="719" fillId="138" borderId="367" xfId="94" applyFont="1" applyFill="1" applyBorder="1" applyAlignment="1">
      <alignment horizontal="centerContinuous" vertical="center"/>
    </xf>
    <xf numFmtId="0" fontId="719" fillId="48" borderId="366" xfId="94" applyFont="1" applyFill="1" applyBorder="1" applyAlignment="1">
      <alignment horizontal="centerContinuous" vertical="center"/>
    </xf>
    <xf numFmtId="0" fontId="719" fillId="48" borderId="19" xfId="94" applyFont="1" applyFill="1" applyBorder="1" applyAlignment="1">
      <alignment horizontal="centerContinuous" vertical="center"/>
    </xf>
    <xf numFmtId="0" fontId="719" fillId="48" borderId="367" xfId="94" applyFont="1" applyFill="1" applyBorder="1" applyAlignment="1">
      <alignment horizontal="centerContinuous" vertical="center"/>
    </xf>
    <xf numFmtId="0" fontId="720" fillId="45" borderId="0" xfId="69" applyFont="1" applyFill="1" applyAlignment="1">
      <alignment horizontal="center" vertical="center"/>
    </xf>
    <xf numFmtId="0" fontId="697" fillId="0" borderId="0" xfId="69" applyFont="1" applyAlignment="1">
      <alignment horizontal="centerContinuous" vertical="center" wrapText="1"/>
    </xf>
    <xf numFmtId="0" fontId="21" fillId="0" borderId="0" xfId="69" applyFont="1" applyAlignment="1">
      <alignment horizontal="centerContinuous" vertical="center" wrapText="1"/>
    </xf>
    <xf numFmtId="0" fontId="21" fillId="0" borderId="227" xfId="69" applyFont="1" applyBorder="1" applyAlignment="1">
      <alignment horizontal="centerContinuous" vertical="center" wrapText="1"/>
    </xf>
    <xf numFmtId="0" fontId="721" fillId="45" borderId="0" xfId="69" applyFont="1" applyFill="1" applyAlignment="1">
      <alignment horizontal="center" vertical="center"/>
    </xf>
    <xf numFmtId="0" fontId="298" fillId="138" borderId="0" xfId="69" applyFont="1" applyFill="1" applyAlignment="1">
      <alignment horizontal="center" vertical="center" wrapText="1"/>
    </xf>
    <xf numFmtId="0" fontId="298" fillId="138" borderId="290" xfId="69" applyFont="1" applyFill="1" applyBorder="1" applyAlignment="1">
      <alignment horizontal="center" vertical="center" wrapText="1"/>
    </xf>
    <xf numFmtId="0" fontId="298" fillId="138" borderId="227" xfId="69" applyFont="1" applyFill="1" applyBorder="1" applyAlignment="1">
      <alignment horizontal="center" vertical="center" wrapText="1"/>
    </xf>
    <xf numFmtId="0" fontId="298" fillId="74" borderId="0" xfId="69" applyFont="1" applyFill="1" applyAlignment="1">
      <alignment horizontal="center" vertical="center" wrapText="1"/>
    </xf>
    <xf numFmtId="0" fontId="298" fillId="74" borderId="290" xfId="69" applyFont="1" applyFill="1" applyBorder="1" applyAlignment="1">
      <alignment horizontal="center" vertical="center" wrapText="1"/>
    </xf>
    <xf numFmtId="0" fontId="298" fillId="74" borderId="227" xfId="69" applyFont="1" applyFill="1" applyBorder="1" applyAlignment="1">
      <alignment horizontal="center" vertical="center" wrapText="1"/>
    </xf>
    <xf numFmtId="0" fontId="722" fillId="0" borderId="0" xfId="69" applyFont="1" applyAlignment="1">
      <alignment horizontal="center" vertical="center"/>
    </xf>
    <xf numFmtId="0" fontId="722" fillId="0" borderId="290" xfId="69" applyFont="1" applyBorder="1" applyAlignment="1">
      <alignment horizontal="center" vertical="center"/>
    </xf>
    <xf numFmtId="0" fontId="722" fillId="0" borderId="227" xfId="69" applyFont="1" applyBorder="1" applyAlignment="1">
      <alignment horizontal="center" vertical="center"/>
    </xf>
    <xf numFmtId="0" fontId="723" fillId="0" borderId="0" xfId="69" applyFont="1" applyAlignment="1">
      <alignment horizontal="center" vertical="center"/>
    </xf>
    <xf numFmtId="0" fontId="723" fillId="0" borderId="290" xfId="69" applyFont="1" applyBorder="1" applyAlignment="1">
      <alignment horizontal="center" vertical="center"/>
    </xf>
    <xf numFmtId="0" fontId="723" fillId="0" borderId="227" xfId="69" applyFont="1" applyBorder="1" applyAlignment="1">
      <alignment horizontal="center" vertical="center"/>
    </xf>
    <xf numFmtId="0" fontId="215" fillId="0" borderId="0" xfId="79" applyFont="1" applyAlignment="1">
      <alignment horizontal="right"/>
    </xf>
    <xf numFmtId="0" fontId="724" fillId="59" borderId="370" xfId="69" applyFont="1" applyFill="1" applyBorder="1" applyAlignment="1">
      <alignment horizontal="center" vertical="center" wrapText="1"/>
    </xf>
    <xf numFmtId="0" fontId="724" fillId="59" borderId="175" xfId="69" applyFont="1" applyFill="1" applyBorder="1" applyAlignment="1">
      <alignment horizontal="center" vertical="center" wrapText="1"/>
    </xf>
    <xf numFmtId="0" fontId="724" fillId="59" borderId="371" xfId="69" applyFont="1" applyFill="1" applyBorder="1" applyAlignment="1">
      <alignment horizontal="center" vertical="center" wrapText="1"/>
    </xf>
    <xf numFmtId="0" fontId="724" fillId="59" borderId="372" xfId="69" applyFont="1" applyFill="1" applyBorder="1" applyAlignment="1">
      <alignment horizontal="center" vertical="center" wrapText="1"/>
    </xf>
    <xf numFmtId="0" fontId="724" fillId="59" borderId="324" xfId="69" applyFont="1" applyFill="1" applyBorder="1" applyAlignment="1">
      <alignment horizontal="center" vertical="center" wrapText="1"/>
    </xf>
    <xf numFmtId="0" fontId="724" fillId="59" borderId="373" xfId="69" applyFont="1" applyFill="1" applyBorder="1" applyAlignment="1">
      <alignment horizontal="center" vertical="center" wrapText="1"/>
    </xf>
    <xf numFmtId="0" fontId="725" fillId="0" borderId="359" xfId="79" applyFont="1" applyBorder="1" applyAlignment="1">
      <alignment horizontal="center" vertical="center" wrapText="1"/>
    </xf>
    <xf numFmtId="0" fontId="725" fillId="0" borderId="224" xfId="79" applyFont="1" applyBorder="1" applyAlignment="1">
      <alignment horizontal="center" vertical="center" wrapText="1"/>
    </xf>
    <xf numFmtId="0" fontId="725" fillId="0" borderId="360" xfId="79" applyFont="1" applyBorder="1" applyAlignment="1">
      <alignment horizontal="center" vertical="center" wrapText="1"/>
    </xf>
    <xf numFmtId="0" fontId="726" fillId="0" borderId="0" xfId="79" applyFont="1" applyAlignment="1">
      <alignment horizontal="center" vertical="center"/>
    </xf>
    <xf numFmtId="0" fontId="725" fillId="0" borderId="226" xfId="79" applyFont="1" applyBorder="1" applyAlignment="1">
      <alignment horizontal="center" vertical="center" wrapText="1"/>
    </xf>
    <xf numFmtId="0" fontId="725" fillId="0" borderId="0" xfId="79" applyFont="1" applyAlignment="1">
      <alignment horizontal="center" vertical="center" wrapText="1"/>
    </xf>
    <xf numFmtId="0" fontId="725" fillId="0" borderId="227" xfId="79" applyFont="1" applyBorder="1" applyAlignment="1">
      <alignment horizontal="center" vertical="center" wrapText="1"/>
    </xf>
    <xf numFmtId="0" fontId="725" fillId="0" borderId="228" xfId="79" applyFont="1" applyBorder="1" applyAlignment="1">
      <alignment horizontal="center" vertical="center" wrapText="1"/>
    </xf>
    <xf numFmtId="0" fontId="725" fillId="0" borderId="229" xfId="79" applyFont="1" applyBorder="1" applyAlignment="1">
      <alignment horizontal="center" vertical="center" wrapText="1"/>
    </xf>
    <xf numFmtId="0" fontId="725" fillId="0" borderId="230" xfId="79" applyFont="1" applyBorder="1" applyAlignment="1">
      <alignment horizontal="center" vertical="center" wrapText="1"/>
    </xf>
    <xf numFmtId="0" fontId="26" fillId="0" borderId="0" xfId="69" applyFont="1" applyAlignment="1">
      <alignment vertical="center"/>
    </xf>
    <xf numFmtId="0" fontId="727" fillId="0" borderId="0" xfId="69" applyFont="1" applyAlignment="1">
      <alignment vertical="center"/>
    </xf>
    <xf numFmtId="0" fontId="728" fillId="0" borderId="0" xfId="69" applyFont="1" applyAlignment="1">
      <alignment horizontal="center" vertical="center"/>
    </xf>
    <xf numFmtId="0" fontId="729" fillId="0" borderId="0" xfId="69" applyFont="1" applyAlignment="1">
      <alignment horizontal="center" vertical="center"/>
    </xf>
    <xf numFmtId="0" fontId="676" fillId="0" borderId="0" xfId="69" applyFont="1" applyAlignment="1">
      <alignment horizontal="center" vertical="center"/>
    </xf>
    <xf numFmtId="0" fontId="730" fillId="58" borderId="0" xfId="69" applyFont="1" applyFill="1" applyAlignment="1">
      <alignment horizontal="center" vertical="center"/>
    </xf>
    <xf numFmtId="0" fontId="731" fillId="58" borderId="0" xfId="69" applyFont="1" applyFill="1" applyAlignment="1">
      <alignment horizontal="center" vertical="center"/>
    </xf>
    <xf numFmtId="0" fontId="544" fillId="160" borderId="0" xfId="69" applyFont="1" applyFill="1" applyAlignment="1">
      <alignment horizontal="center" vertical="center"/>
    </xf>
    <xf numFmtId="0" fontId="732" fillId="58" borderId="0" xfId="69" applyFont="1" applyFill="1" applyAlignment="1">
      <alignment horizontal="center" vertical="center"/>
    </xf>
    <xf numFmtId="0" fontId="733" fillId="58" borderId="0" xfId="69" applyFont="1" applyFill="1" applyAlignment="1">
      <alignment horizontal="center" vertical="center"/>
    </xf>
    <xf numFmtId="0" fontId="734" fillId="58" borderId="0" xfId="69" applyFont="1" applyFill="1" applyAlignment="1">
      <alignment horizontal="center" vertical="center"/>
    </xf>
    <xf numFmtId="0" fontId="735" fillId="0" borderId="0" xfId="69" applyFont="1" applyAlignment="1">
      <alignment horizontal="center" vertical="center"/>
    </xf>
    <xf numFmtId="0" fontId="208" fillId="0" borderId="0" xfId="69" applyFont="1" applyAlignment="1">
      <alignment horizontal="center" vertical="center"/>
    </xf>
    <xf numFmtId="0" fontId="544" fillId="161" borderId="0" xfId="69" applyFont="1" applyFill="1" applyAlignment="1">
      <alignment horizontal="center" vertical="center"/>
    </xf>
    <xf numFmtId="0" fontId="736" fillId="0" borderId="0" xfId="69" applyFont="1" applyAlignment="1">
      <alignment horizontal="center" vertical="center"/>
    </xf>
    <xf numFmtId="0" fontId="737" fillId="0" borderId="0" xfId="69" applyFont="1" applyAlignment="1">
      <alignment horizontal="center" vertical="center"/>
    </xf>
    <xf numFmtId="0" fontId="544" fillId="162" borderId="0" xfId="69" applyFont="1" applyFill="1" applyAlignment="1">
      <alignment horizontal="center" vertical="center"/>
    </xf>
    <xf numFmtId="0" fontId="738" fillId="0" borderId="0" xfId="69" applyFont="1" applyAlignment="1">
      <alignment horizontal="center" vertical="center"/>
    </xf>
    <xf numFmtId="0" fontId="544" fillId="163" borderId="0" xfId="69" applyFont="1" applyFill="1" applyAlignment="1">
      <alignment horizontal="center" vertical="center"/>
    </xf>
    <xf numFmtId="0" fontId="739" fillId="0" borderId="0" xfId="69" applyFont="1" applyAlignment="1">
      <alignment horizontal="center" vertical="center"/>
    </xf>
    <xf numFmtId="0" fontId="544" fillId="66" borderId="0" xfId="69" applyFont="1" applyFill="1" applyAlignment="1">
      <alignment horizontal="center" vertical="center"/>
    </xf>
    <xf numFmtId="0" fontId="740" fillId="0" borderId="0" xfId="69" applyFont="1" applyAlignment="1">
      <alignment horizontal="center" vertical="center"/>
    </xf>
    <xf numFmtId="0" fontId="544" fillId="164" borderId="0" xfId="69" applyFont="1" applyFill="1" applyAlignment="1">
      <alignment horizontal="center" vertical="center"/>
    </xf>
    <xf numFmtId="0" fontId="741" fillId="58" borderId="0" xfId="69" applyFont="1" applyFill="1" applyAlignment="1">
      <alignment horizontal="center" vertical="center"/>
    </xf>
    <xf numFmtId="0" fontId="544" fillId="131" borderId="0" xfId="69" applyFont="1" applyFill="1" applyAlignment="1">
      <alignment horizontal="center" vertical="center"/>
    </xf>
    <xf numFmtId="0" fontId="742" fillId="0" borderId="0" xfId="69" applyFont="1" applyAlignment="1">
      <alignment horizontal="center" vertical="center"/>
    </xf>
    <xf numFmtId="0" fontId="544" fillId="165" borderId="0" xfId="69" applyFont="1" applyFill="1" applyAlignment="1">
      <alignment horizontal="center" vertical="center"/>
    </xf>
    <xf numFmtId="0" fontId="743" fillId="0" borderId="0" xfId="69" applyFont="1" applyAlignment="1">
      <alignment horizontal="center" vertical="center"/>
    </xf>
    <xf numFmtId="0" fontId="544" fillId="63" borderId="0" xfId="69" applyFont="1" applyFill="1" applyAlignment="1">
      <alignment horizontal="center" vertical="center"/>
    </xf>
    <xf numFmtId="0" fontId="744" fillId="0" borderId="0" xfId="69" applyFont="1" applyAlignment="1">
      <alignment horizontal="center" vertical="center"/>
    </xf>
    <xf numFmtId="0" fontId="745" fillId="0" borderId="0" xfId="69" applyFont="1" applyAlignment="1">
      <alignment horizontal="center" vertical="center"/>
    </xf>
    <xf numFmtId="0" fontId="746" fillId="0" borderId="0" xfId="69" applyFont="1" applyAlignment="1">
      <alignment horizontal="center" vertical="center"/>
    </xf>
    <xf numFmtId="0" fontId="747" fillId="0" borderId="0" xfId="69" applyFont="1" applyAlignment="1">
      <alignment horizontal="center" vertical="center"/>
    </xf>
    <xf numFmtId="0" fontId="748" fillId="0" borderId="0" xfId="69" applyFont="1" applyAlignment="1">
      <alignment horizontal="center" vertical="center"/>
    </xf>
    <xf numFmtId="0" fontId="749" fillId="0" borderId="0" xfId="69" applyFont="1" applyAlignment="1">
      <alignment horizontal="center" vertical="center"/>
    </xf>
    <xf numFmtId="0" fontId="750" fillId="0" borderId="0" xfId="69" applyFont="1" applyAlignment="1">
      <alignment horizontal="center" vertical="center"/>
    </xf>
    <xf numFmtId="0" fontId="16" fillId="0" borderId="0" xfId="69" applyFont="1" applyAlignment="1">
      <alignment vertical="center"/>
    </xf>
    <xf numFmtId="0" fontId="5" fillId="0" borderId="228" xfId="69" applyBorder="1" applyAlignment="1">
      <alignment vertical="center"/>
    </xf>
    <xf numFmtId="0" fontId="5" fillId="0" borderId="229" xfId="69" applyBorder="1" applyAlignment="1">
      <alignment vertical="center"/>
    </xf>
    <xf numFmtId="0" fontId="5" fillId="0" borderId="230" xfId="69" applyBorder="1" applyAlignment="1">
      <alignment vertical="center"/>
    </xf>
    <xf numFmtId="0" fontId="16" fillId="54" borderId="0" xfId="69" applyFont="1" applyFill="1" applyAlignment="1">
      <alignment vertical="center"/>
    </xf>
    <xf numFmtId="0" fontId="751" fillId="0" borderId="0" xfId="69" applyFont="1" applyAlignment="1">
      <alignment horizontal="center" vertical="center"/>
    </xf>
    <xf numFmtId="0" fontId="752" fillId="0" borderId="0" xfId="69" applyFont="1" applyAlignment="1">
      <alignment horizontal="center" vertical="center"/>
    </xf>
    <xf numFmtId="0" fontId="726" fillId="0" borderId="0" xfId="69" applyFont="1"/>
    <xf numFmtId="0" fontId="719" fillId="126" borderId="366" xfId="94" applyFont="1" applyFill="1" applyBorder="1" applyAlignment="1">
      <alignment horizontal="centerContinuous" vertical="center"/>
    </xf>
    <xf numFmtId="0" fontId="719" fillId="126" borderId="19" xfId="94" applyFont="1" applyFill="1" applyBorder="1" applyAlignment="1">
      <alignment horizontal="centerContinuous" vertical="center"/>
    </xf>
    <xf numFmtId="0" fontId="719" fillId="126" borderId="367" xfId="94" applyFont="1" applyFill="1" applyBorder="1" applyAlignment="1">
      <alignment horizontal="centerContinuous" vertical="center"/>
    </xf>
    <xf numFmtId="0" fontId="753" fillId="45" borderId="0" xfId="69" applyFont="1" applyFill="1" applyAlignment="1">
      <alignment horizontal="center" vertical="center"/>
    </xf>
    <xf numFmtId="0" fontId="697" fillId="58" borderId="0" xfId="69" applyFont="1" applyFill="1" applyAlignment="1">
      <alignment horizontal="centerContinuous" vertical="center" wrapText="1"/>
    </xf>
    <xf numFmtId="0" fontId="223" fillId="0" borderId="0" xfId="69" applyFont="1" applyAlignment="1">
      <alignment horizontal="centerContinuous" vertical="center" wrapText="1"/>
    </xf>
    <xf numFmtId="0" fontId="5" fillId="0" borderId="0" xfId="69" applyAlignment="1">
      <alignment horizontal="centerContinuous" vertical="center" wrapText="1"/>
    </xf>
    <xf numFmtId="0" fontId="5" fillId="0" borderId="227" xfId="69" applyBorder="1" applyAlignment="1">
      <alignment horizontal="centerContinuous" vertical="center" wrapText="1"/>
    </xf>
    <xf numFmtId="0" fontId="754" fillId="45" borderId="0" xfId="69" applyFont="1" applyFill="1" applyAlignment="1">
      <alignment horizontal="center" vertical="center"/>
    </xf>
    <xf numFmtId="0" fontId="298" fillId="126" borderId="0" xfId="69" applyFont="1" applyFill="1" applyAlignment="1">
      <alignment horizontal="center" vertical="center" wrapText="1"/>
    </xf>
    <xf numFmtId="0" fontId="298" fillId="126" borderId="290" xfId="69" applyFont="1" applyFill="1" applyBorder="1" applyAlignment="1">
      <alignment horizontal="center" vertical="center" wrapText="1"/>
    </xf>
    <xf numFmtId="0" fontId="298" fillId="126" borderId="227" xfId="69" applyFont="1" applyFill="1" applyBorder="1" applyAlignment="1">
      <alignment horizontal="center" vertical="center" wrapText="1"/>
    </xf>
    <xf numFmtId="0" fontId="755" fillId="0" borderId="0" xfId="69" applyFont="1" applyAlignment="1">
      <alignment horizontal="center" vertical="center"/>
    </xf>
    <xf numFmtId="0" fontId="755" fillId="0" borderId="290" xfId="69" applyFont="1" applyBorder="1" applyAlignment="1">
      <alignment horizontal="center" vertical="center"/>
    </xf>
    <xf numFmtId="0" fontId="755" fillId="0" borderId="227" xfId="69" applyFont="1" applyBorder="1" applyAlignment="1">
      <alignment horizontal="center" vertical="center"/>
    </xf>
    <xf numFmtId="0" fontId="756" fillId="0" borderId="0" xfId="69" applyFont="1" applyAlignment="1">
      <alignment horizontal="center" vertical="center"/>
    </xf>
    <xf numFmtId="0" fontId="756" fillId="0" borderId="290" xfId="69" applyFont="1" applyBorder="1" applyAlignment="1">
      <alignment horizontal="center" vertical="center"/>
    </xf>
    <xf numFmtId="0" fontId="756" fillId="0" borderId="227" xfId="69" applyFont="1" applyBorder="1" applyAlignment="1">
      <alignment horizontal="center" vertical="center"/>
    </xf>
    <xf numFmtId="0" fontId="16" fillId="0" borderId="228" xfId="69" applyFont="1" applyBorder="1" applyAlignment="1">
      <alignment vertical="center"/>
    </xf>
    <xf numFmtId="0" fontId="16" fillId="0" borderId="229" xfId="69" applyFont="1" applyBorder="1" applyAlignment="1">
      <alignment vertical="center"/>
    </xf>
    <xf numFmtId="0" fontId="757" fillId="0" borderId="230" xfId="69" applyFont="1" applyBorder="1" applyAlignment="1">
      <alignment horizontal="center" vertical="center"/>
    </xf>
    <xf numFmtId="0" fontId="5" fillId="54" borderId="0" xfId="69" applyFill="1" applyAlignment="1">
      <alignment vertical="center"/>
    </xf>
    <xf numFmtId="0" fontId="16" fillId="0" borderId="230" xfId="69" applyFont="1" applyBorder="1" applyAlignment="1">
      <alignment vertical="center"/>
    </xf>
    <xf numFmtId="0" fontId="694" fillId="63" borderId="366" xfId="94" applyFont="1" applyFill="1" applyBorder="1" applyAlignment="1">
      <alignment horizontal="centerContinuous" vertical="center"/>
    </xf>
    <xf numFmtId="0" fontId="694" fillId="63" borderId="19" xfId="94" applyFont="1" applyFill="1" applyBorder="1" applyAlignment="1">
      <alignment horizontal="centerContinuous" vertical="center"/>
    </xf>
    <xf numFmtId="0" fontId="694" fillId="63" borderId="367" xfId="94" applyFont="1" applyFill="1" applyBorder="1" applyAlignment="1">
      <alignment horizontal="centerContinuous" vertical="center"/>
    </xf>
    <xf numFmtId="0" fontId="758" fillId="45" borderId="0" xfId="69" applyFont="1" applyFill="1" applyAlignment="1">
      <alignment horizontal="center" vertical="center"/>
    </xf>
    <xf numFmtId="0" fontId="759" fillId="45" borderId="0" xfId="69" applyFont="1" applyFill="1" applyAlignment="1">
      <alignment horizontal="center" vertical="center"/>
    </xf>
    <xf numFmtId="0" fontId="700" fillId="63" borderId="0" xfId="69" applyFont="1" applyFill="1" applyAlignment="1">
      <alignment horizontal="center" vertical="center" wrapText="1"/>
    </xf>
    <xf numFmtId="0" fontId="700" fillId="63" borderId="290" xfId="69" applyFont="1" applyFill="1" applyBorder="1" applyAlignment="1">
      <alignment horizontal="center" vertical="center" wrapText="1"/>
    </xf>
    <xf numFmtId="0" fontId="700" fillId="63" borderId="227" xfId="69" applyFont="1" applyFill="1" applyBorder="1" applyAlignment="1">
      <alignment horizontal="center" vertical="center" wrapText="1"/>
    </xf>
    <xf numFmtId="0" fontId="760" fillId="0" borderId="0" xfId="69" applyFont="1" applyAlignment="1">
      <alignment horizontal="center" vertical="center"/>
    </xf>
    <xf numFmtId="0" fontId="761" fillId="0" borderId="290" xfId="69" applyFont="1" applyBorder="1" applyAlignment="1">
      <alignment horizontal="center" vertical="center"/>
    </xf>
    <xf numFmtId="0" fontId="761" fillId="0" borderId="0" xfId="69" applyFont="1" applyAlignment="1">
      <alignment horizontal="center" vertical="center"/>
    </xf>
    <xf numFmtId="0" fontId="761" fillId="0" borderId="227" xfId="69" applyFont="1" applyBorder="1" applyAlignment="1">
      <alignment horizontal="center" vertical="center"/>
    </xf>
    <xf numFmtId="0" fontId="762" fillId="0" borderId="0" xfId="69" applyFont="1" applyAlignment="1">
      <alignment horizontal="center" vertical="center"/>
    </xf>
    <xf numFmtId="0" fontId="762" fillId="0" borderId="290" xfId="69" applyFont="1" applyBorder="1" applyAlignment="1">
      <alignment horizontal="center" vertical="center"/>
    </xf>
    <xf numFmtId="0" fontId="762" fillId="0" borderId="227" xfId="69" applyFont="1" applyBorder="1" applyAlignment="1">
      <alignment horizontal="center" vertical="center"/>
    </xf>
    <xf numFmtId="0" fontId="763" fillId="166" borderId="0" xfId="79" applyFont="1" applyFill="1" applyAlignment="1">
      <alignment horizontal="center" vertical="center"/>
    </xf>
    <xf numFmtId="0" fontId="417" fillId="166" borderId="0" xfId="79" applyFont="1" applyFill="1" applyAlignment="1">
      <alignment vertical="center"/>
    </xf>
    <xf numFmtId="0" fontId="763" fillId="166" borderId="0" xfId="79" applyFont="1" applyFill="1" applyAlignment="1">
      <alignment vertical="center"/>
    </xf>
    <xf numFmtId="0" fontId="764" fillId="166" borderId="0" xfId="79" applyFont="1" applyFill="1" applyAlignment="1">
      <alignment vertical="center"/>
    </xf>
    <xf numFmtId="0" fontId="765" fillId="166" borderId="0" xfId="79" applyFont="1" applyFill="1" applyAlignment="1">
      <alignment vertical="center"/>
    </xf>
    <xf numFmtId="0" fontId="304" fillId="58" borderId="0" xfId="79" applyFont="1" applyFill="1" applyAlignment="1">
      <alignment horizontal="center" vertical="center"/>
    </xf>
    <xf numFmtId="0" fontId="766" fillId="58" borderId="0" xfId="79" applyFont="1" applyFill="1" applyAlignment="1">
      <alignment horizontal="center" vertical="center"/>
    </xf>
    <xf numFmtId="0" fontId="298" fillId="58" borderId="0" xfId="79" applyFont="1" applyFill="1" applyAlignment="1">
      <alignment horizontal="left" vertical="center" wrapText="1"/>
    </xf>
    <xf numFmtId="0" fontId="767" fillId="58" borderId="0" xfId="79" applyFont="1" applyFill="1" applyAlignment="1">
      <alignment horizontal="left" vertical="center"/>
    </xf>
    <xf numFmtId="0" fontId="298" fillId="58" borderId="0" xfId="79" applyFont="1" applyFill="1" applyAlignment="1">
      <alignment horizontal="left" vertical="center"/>
    </xf>
    <xf numFmtId="0" fontId="480" fillId="166" borderId="0" xfId="79" applyFont="1" applyFill="1" applyAlignment="1">
      <alignment horizontal="right" vertical="center"/>
    </xf>
    <xf numFmtId="0" fontId="768" fillId="58" borderId="0" xfId="96" applyFont="1" applyFill="1" applyAlignment="1">
      <alignment horizontal="left" vertical="center"/>
    </xf>
    <xf numFmtId="0" fontId="20" fillId="58" borderId="0" xfId="96" applyFill="1" applyAlignment="1">
      <alignment horizontal="left" vertical="center"/>
    </xf>
    <xf numFmtId="0" fontId="20" fillId="58" borderId="0" xfId="96" applyFill="1"/>
    <xf numFmtId="0" fontId="769" fillId="58" borderId="0" xfId="79" applyFont="1" applyFill="1" applyAlignment="1">
      <alignment vertical="center"/>
    </xf>
    <xf numFmtId="0" fontId="508" fillId="58" borderId="0" xfId="79" applyFont="1" applyFill="1" applyAlignment="1">
      <alignment horizontal="right" vertical="center"/>
    </xf>
    <xf numFmtId="0" fontId="298" fillId="58" borderId="0" xfId="79" applyFont="1" applyFill="1" applyAlignment="1">
      <alignment horizontal="right" vertical="center" wrapText="1"/>
    </xf>
    <xf numFmtId="0" fontId="298" fillId="58" borderId="0" xfId="79" applyFont="1" applyFill="1" applyAlignment="1">
      <alignment horizontal="right"/>
    </xf>
    <xf numFmtId="0" fontId="768" fillId="58" borderId="0" xfId="96" applyFont="1" applyFill="1" applyAlignment="1">
      <alignment vertical="center"/>
    </xf>
    <xf numFmtId="0" fontId="770" fillId="58" borderId="0" xfId="79" applyFont="1" applyFill="1" applyAlignment="1">
      <alignment horizontal="right" vertical="center"/>
    </xf>
    <xf numFmtId="0" fontId="771" fillId="58" borderId="0" xfId="79" applyFont="1" applyFill="1" applyAlignment="1">
      <alignment vertical="center"/>
    </xf>
    <xf numFmtId="0" fontId="772" fillId="58" borderId="0" xfId="79" applyFont="1" applyFill="1"/>
    <xf numFmtId="0" fontId="773" fillId="58" borderId="0" xfId="79" applyFont="1" applyFill="1" applyAlignment="1">
      <alignment horizontal="center" vertical="center"/>
    </xf>
    <xf numFmtId="0" fontId="772" fillId="58" borderId="0" xfId="79" applyFont="1" applyFill="1" applyAlignment="1">
      <alignment horizontal="left" vertical="center" wrapText="1"/>
    </xf>
    <xf numFmtId="0" fontId="774" fillId="0" borderId="0" xfId="79" applyFont="1" applyAlignment="1">
      <alignment horizontal="center" vertical="center"/>
    </xf>
    <xf numFmtId="0" fontId="775" fillId="0" borderId="0" xfId="79" applyFont="1" applyAlignment="1">
      <alignment horizontal="left" vertical="center"/>
    </xf>
    <xf numFmtId="0" fontId="304" fillId="0" borderId="0" xfId="79" applyFont="1" applyAlignment="1">
      <alignment horizontal="center" vertical="center"/>
    </xf>
    <xf numFmtId="0" fontId="775" fillId="0" borderId="0" xfId="79" applyFont="1" applyAlignment="1">
      <alignment horizontal="center" vertical="center"/>
    </xf>
    <xf numFmtId="0" fontId="776" fillId="0" borderId="0" xfId="79" applyFont="1" applyAlignment="1">
      <alignment horizontal="center" vertical="center"/>
    </xf>
    <xf numFmtId="0" fontId="267" fillId="0" borderId="0" xfId="79" applyFont="1" applyAlignment="1">
      <alignment horizontal="left" vertical="center"/>
    </xf>
    <xf numFmtId="0" fontId="267" fillId="65" borderId="0" xfId="79" applyFont="1" applyFill="1" applyAlignment="1">
      <alignment horizontal="center" vertical="center"/>
    </xf>
    <xf numFmtId="0" fontId="766" fillId="0" borderId="0" xfId="79" applyFont="1" applyAlignment="1">
      <alignment horizontal="center" vertical="center"/>
    </xf>
    <xf numFmtId="0" fontId="298" fillId="0" borderId="0" xfId="79" applyFont="1" applyAlignment="1">
      <alignment horizontal="left" vertical="center" wrapText="1"/>
    </xf>
    <xf numFmtId="0" fontId="298" fillId="125" borderId="0" xfId="79" applyFont="1" applyFill="1"/>
    <xf numFmtId="0" fontId="289" fillId="125" borderId="0" xfId="79" applyFont="1" applyFill="1" applyAlignment="1">
      <alignment vertical="center"/>
    </xf>
    <xf numFmtId="0" fontId="261" fillId="125" borderId="0" xfId="79" applyFont="1" applyFill="1" applyAlignment="1">
      <alignment vertical="center"/>
    </xf>
    <xf numFmtId="0" fontId="777" fillId="125" borderId="0" xfId="96" applyFont="1" applyFill="1" applyAlignment="1">
      <alignment vertical="center"/>
    </xf>
    <xf numFmtId="0" fontId="474" fillId="125" borderId="0" xfId="79" applyFont="1" applyFill="1"/>
    <xf numFmtId="0" fontId="474" fillId="125" borderId="0" xfId="79" applyFont="1" applyFill="1" applyAlignment="1">
      <alignment vertical="center"/>
    </xf>
    <xf numFmtId="0" fontId="261" fillId="0" borderId="0" xfId="79" applyFont="1" applyAlignment="1">
      <alignment vertical="center"/>
    </xf>
    <xf numFmtId="0" fontId="312" fillId="125" borderId="0" xfId="79" applyFont="1" applyFill="1" applyAlignment="1">
      <alignment vertical="center"/>
    </xf>
    <xf numFmtId="0" fontId="778" fillId="0" borderId="0" xfId="79" applyFont="1" applyAlignment="1">
      <alignment horizontal="center" vertical="center"/>
    </xf>
    <xf numFmtId="0" fontId="779" fillId="59" borderId="231" xfId="79" applyFont="1" applyFill="1" applyBorder="1" applyAlignment="1">
      <alignment horizontal="center" vertical="center"/>
    </xf>
    <xf numFmtId="0" fontId="779" fillId="59" borderId="232" xfId="79" applyFont="1" applyFill="1" applyBorder="1" applyAlignment="1">
      <alignment horizontal="center" vertical="center"/>
    </xf>
    <xf numFmtId="0" fontId="779" fillId="59" borderId="233" xfId="79" applyFont="1" applyFill="1" applyBorder="1" applyAlignment="1">
      <alignment horizontal="center" vertical="center"/>
    </xf>
    <xf numFmtId="0" fontId="779" fillId="59" borderId="84" xfId="79" applyFont="1" applyFill="1" applyBorder="1" applyAlignment="1">
      <alignment horizontal="center" vertical="center"/>
    </xf>
    <xf numFmtId="0" fontId="779" fillId="59" borderId="0" xfId="79" applyFont="1" applyFill="1" applyAlignment="1">
      <alignment horizontal="center" vertical="center"/>
    </xf>
    <xf numFmtId="0" fontId="779" fillId="59" borderId="97" xfId="79" applyFont="1" applyFill="1" applyBorder="1" applyAlignment="1">
      <alignment horizontal="center" vertical="center"/>
    </xf>
    <xf numFmtId="0" fontId="289" fillId="59" borderId="84" xfId="79" applyFont="1" applyFill="1" applyBorder="1" applyAlignment="1">
      <alignment horizontal="center" vertical="center" wrapText="1"/>
    </xf>
    <xf numFmtId="0" fontId="289" fillId="59" borderId="0" xfId="79" applyFont="1" applyFill="1" applyAlignment="1">
      <alignment horizontal="center" vertical="center" wrapText="1"/>
    </xf>
    <xf numFmtId="0" fontId="289" fillId="59" borderId="97" xfId="79" applyFont="1" applyFill="1" applyBorder="1" applyAlignment="1">
      <alignment horizontal="center" vertical="center" wrapText="1"/>
    </xf>
    <xf numFmtId="0" fontId="289" fillId="59" borderId="85" xfId="79" applyFont="1" applyFill="1" applyBorder="1" applyAlignment="1">
      <alignment horizontal="center" vertical="center" wrapText="1"/>
    </xf>
    <xf numFmtId="0" fontId="289" fillId="59" borderId="86" xfId="79" applyFont="1" applyFill="1" applyBorder="1" applyAlignment="1">
      <alignment horizontal="center" vertical="center" wrapText="1"/>
    </xf>
    <xf numFmtId="0" fontId="289" fillId="59" borderId="96" xfId="79" applyFont="1" applyFill="1" applyBorder="1" applyAlignment="1">
      <alignment horizontal="center" vertical="center" wrapText="1"/>
    </xf>
    <xf numFmtId="0" fontId="262" fillId="125" borderId="0" xfId="79" applyFont="1" applyFill="1" applyAlignment="1">
      <alignment horizontal="right" vertical="center"/>
    </xf>
    <xf numFmtId="0" fontId="780" fillId="57" borderId="0" xfId="69" applyFont="1" applyFill="1" applyAlignment="1">
      <alignment vertical="center"/>
    </xf>
    <xf numFmtId="0" fontId="781" fillId="125" borderId="0" xfId="79" applyFont="1" applyFill="1" applyAlignment="1">
      <alignment horizontal="left" vertical="center"/>
    </xf>
    <xf numFmtId="0" fontId="782" fillId="125" borderId="303" xfId="79" applyFont="1" applyFill="1" applyBorder="1" applyAlignment="1">
      <alignment horizontal="center" vertical="center"/>
    </xf>
    <xf numFmtId="0" fontId="559" fillId="166" borderId="0" xfId="79" applyFont="1" applyFill="1" applyAlignment="1">
      <alignment horizontal="right" vertical="center"/>
    </xf>
    <xf numFmtId="0" fontId="20" fillId="125" borderId="0" xfId="96" applyFill="1" applyAlignment="1">
      <alignment vertical="center"/>
    </xf>
    <xf numFmtId="0" fontId="783" fillId="125" borderId="0" xfId="96" applyFont="1" applyFill="1" applyAlignment="1">
      <alignment vertical="center"/>
    </xf>
    <xf numFmtId="0" fontId="784" fillId="125" borderId="0" xfId="79" applyFont="1" applyFill="1" applyAlignment="1">
      <alignment horizontal="left" vertical="center"/>
    </xf>
    <xf numFmtId="0" fontId="261" fillId="166" borderId="0" xfId="79" applyFont="1" applyFill="1" applyAlignment="1">
      <alignment vertical="center"/>
    </xf>
    <xf numFmtId="0" fontId="786" fillId="125" borderId="0" xfId="96" applyFont="1" applyFill="1" applyAlignment="1">
      <alignment vertical="center"/>
    </xf>
    <xf numFmtId="0" fontId="5" fillId="125" borderId="0" xfId="79" applyFill="1"/>
    <xf numFmtId="0" fontId="20" fillId="125" borderId="0" xfId="96" applyFill="1"/>
    <xf numFmtId="0" fontId="5" fillId="166" borderId="0" xfId="79" applyFill="1"/>
    <xf numFmtId="0" fontId="787" fillId="125" borderId="0" xfId="96" applyFont="1" applyFill="1" applyAlignment="1">
      <alignment vertical="center"/>
    </xf>
    <xf numFmtId="0" fontId="788" fillId="166" borderId="0" xfId="79" applyFont="1" applyFill="1" applyAlignment="1">
      <alignment horizontal="center" vertical="center"/>
    </xf>
    <xf numFmtId="0" fontId="789" fillId="166" borderId="0" xfId="79" applyFont="1" applyFill="1" applyAlignment="1">
      <alignment horizontal="right" vertical="center"/>
    </xf>
    <xf numFmtId="0" fontId="790" fillId="57" borderId="0" xfId="69" applyFont="1" applyFill="1" applyAlignment="1">
      <alignment vertical="center"/>
    </xf>
    <xf numFmtId="0" fontId="790" fillId="57" borderId="0" xfId="69" applyFont="1" applyFill="1" applyProtection="1">
      <protection hidden="1"/>
    </xf>
    <xf numFmtId="0" fontId="791" fillId="57" borderId="0" xfId="69" applyFont="1" applyFill="1" applyAlignment="1">
      <alignment vertical="center"/>
    </xf>
    <xf numFmtId="0" fontId="508" fillId="57" borderId="0" xfId="87" applyFont="1" applyFill="1" applyAlignment="1">
      <alignment horizontal="right"/>
    </xf>
    <xf numFmtId="0" fontId="67" fillId="0" borderId="0" xfId="87" applyFont="1" applyAlignment="1">
      <alignment horizontal="center" vertical="center"/>
    </xf>
    <xf numFmtId="0" fontId="67" fillId="0" borderId="0" xfId="87" applyFont="1" applyAlignment="1">
      <alignment horizontal="center" vertical="center"/>
    </xf>
    <xf numFmtId="0" fontId="792" fillId="57" borderId="0" xfId="87" applyFont="1" applyFill="1" applyAlignment="1">
      <alignment vertical="center"/>
    </xf>
    <xf numFmtId="0" fontId="789" fillId="166" borderId="0" xfId="87" applyFont="1" applyFill="1" applyAlignment="1">
      <alignment horizontal="right" vertical="center"/>
    </xf>
    <xf numFmtId="0" fontId="248" fillId="62" borderId="0" xfId="32" applyFill="1"/>
    <xf numFmtId="2" fontId="44" fillId="36" borderId="0" xfId="79" applyNumberFormat="1" applyFont="1" applyFill="1" applyAlignment="1" applyProtection="1">
      <alignment horizontal="center" vertical="center"/>
      <protection locked="0"/>
    </xf>
    <xf numFmtId="2" fontId="44" fillId="82" borderId="0" xfId="87" applyNumberFormat="1" applyFont="1" applyFill="1" applyAlignment="1" applyProtection="1">
      <alignment horizontal="center" vertical="center"/>
      <protection locked="0"/>
    </xf>
    <xf numFmtId="2" fontId="194" fillId="85" borderId="0" xfId="79" applyNumberFormat="1" applyFont="1" applyFill="1" applyAlignment="1" applyProtection="1">
      <alignment horizontal="center" vertical="center"/>
      <protection locked="0"/>
    </xf>
    <xf numFmtId="2" fontId="194" fillId="90" borderId="0" xfId="87" applyNumberFormat="1" applyFont="1" applyFill="1" applyAlignment="1" applyProtection="1">
      <alignment horizontal="center" vertical="center"/>
      <protection locked="0"/>
    </xf>
    <xf numFmtId="2" fontId="44" fillId="95" borderId="0" xfId="87" applyNumberFormat="1" applyFont="1" applyFill="1" applyAlignment="1" applyProtection="1">
      <alignment horizontal="center" vertical="center"/>
      <protection locked="0"/>
    </xf>
    <xf numFmtId="0" fontId="222" fillId="85" borderId="0" xfId="79" applyFont="1" applyFill="1" applyAlignment="1">
      <alignment horizontal="center"/>
    </xf>
    <xf numFmtId="2" fontId="44" fillId="103" borderId="0" xfId="87" applyNumberFormat="1" applyFont="1" applyFill="1" applyAlignment="1" applyProtection="1">
      <alignment horizontal="center" vertical="center"/>
      <protection locked="0"/>
    </xf>
    <xf numFmtId="2" fontId="194" fillId="23" borderId="0" xfId="87" applyNumberFormat="1" applyFont="1" applyFill="1" applyAlignment="1" applyProtection="1">
      <alignment horizontal="center" vertical="center"/>
      <protection locked="0"/>
    </xf>
    <xf numFmtId="2" fontId="44" fillId="42" borderId="0" xfId="79" applyNumberFormat="1" applyFont="1" applyFill="1" applyAlignment="1" applyProtection="1">
      <alignment horizontal="center" vertical="center"/>
      <protection locked="0"/>
    </xf>
    <xf numFmtId="0" fontId="44" fillId="108" borderId="0" xfId="87" applyFont="1" applyFill="1" applyAlignment="1">
      <alignment horizontal="center" vertical="center"/>
    </xf>
    <xf numFmtId="2" fontId="44" fillId="116" borderId="0" xfId="87" applyNumberFormat="1" applyFont="1" applyFill="1" applyAlignment="1" applyProtection="1">
      <alignment horizontal="center" vertical="center"/>
      <protection locked="0"/>
    </xf>
    <xf numFmtId="0" fontId="1" fillId="0" borderId="0" xfId="87" applyAlignment="1">
      <alignment horizontal="center"/>
    </xf>
    <xf numFmtId="49" fontId="44" fillId="32" borderId="0" xfId="79" applyNumberFormat="1" applyFont="1" applyFill="1" applyAlignment="1" applyProtection="1">
      <alignment horizontal="center" vertical="center"/>
      <protection locked="0"/>
    </xf>
    <xf numFmtId="2" fontId="44" fillId="117" borderId="0" xfId="87" applyNumberFormat="1" applyFont="1" applyFill="1" applyAlignment="1" applyProtection="1">
      <alignment horizontal="center" vertical="center"/>
      <protection locked="0"/>
    </xf>
    <xf numFmtId="0" fontId="322" fillId="0" borderId="374" xfId="67" applyFont="1" applyBorder="1" applyAlignment="1" applyProtection="1">
      <alignment horizontal="center" vertical="center" wrapText="1"/>
    </xf>
    <xf numFmtId="0" fontId="323" fillId="28" borderId="375" xfId="66" applyFont="1" applyFill="1" applyBorder="1" applyAlignment="1">
      <alignment horizontal="center" vertical="center"/>
    </xf>
    <xf numFmtId="0" fontId="323" fillId="28" borderId="376" xfId="66" applyFont="1" applyFill="1" applyBorder="1" applyAlignment="1">
      <alignment horizontal="center" vertical="center"/>
    </xf>
    <xf numFmtId="0" fontId="323" fillId="28" borderId="377" xfId="66" applyFont="1" applyFill="1" applyBorder="1" applyAlignment="1">
      <alignment horizontal="center" vertical="center"/>
    </xf>
    <xf numFmtId="0" fontId="5" fillId="32" borderId="0" xfId="79" applyFill="1" applyAlignment="1">
      <alignment horizontal="center"/>
    </xf>
    <xf numFmtId="2" fontId="194" fillId="118" borderId="0" xfId="87" applyNumberFormat="1" applyFont="1" applyFill="1" applyAlignment="1" applyProtection="1">
      <alignment horizontal="center" vertical="center"/>
      <protection locked="0"/>
    </xf>
    <xf numFmtId="0" fontId="324" fillId="28" borderId="378" xfId="66" applyFont="1" applyFill="1" applyBorder="1" applyAlignment="1">
      <alignment vertical="center" wrapText="1"/>
    </xf>
    <xf numFmtId="0" fontId="324" fillId="25" borderId="378" xfId="66" applyFont="1" applyFill="1" applyBorder="1" applyAlignment="1">
      <alignment vertical="center" wrapText="1"/>
    </xf>
    <xf numFmtId="0" fontId="192" fillId="28" borderId="378" xfId="66" applyFont="1" applyFill="1" applyBorder="1" applyAlignment="1">
      <alignment vertical="center" wrapText="1"/>
    </xf>
    <xf numFmtId="0" fontId="324" fillId="84" borderId="378" xfId="66" applyFont="1" applyFill="1" applyBorder="1" applyAlignment="1">
      <alignment vertical="center" wrapText="1"/>
    </xf>
    <xf numFmtId="0" fontId="325" fillId="28" borderId="378" xfId="66" applyFont="1" applyFill="1" applyBorder="1" applyAlignment="1">
      <alignment vertical="center" wrapText="1"/>
    </xf>
    <xf numFmtId="0" fontId="324" fillId="107" borderId="378" xfId="66" applyFont="1" applyFill="1" applyBorder="1" applyAlignment="1">
      <alignment vertical="center" wrapText="1"/>
    </xf>
    <xf numFmtId="0" fontId="326" fillId="28" borderId="378" xfId="66" applyFont="1" applyFill="1" applyBorder="1" applyAlignment="1">
      <alignment vertical="center" wrapText="1"/>
    </xf>
    <xf numFmtId="0" fontId="290" fillId="58" borderId="0" xfId="32" applyFont="1" applyFill="1" applyAlignment="1" applyProtection="1">
      <alignment vertical="center"/>
    </xf>
    <xf numFmtId="0" fontId="290" fillId="62" borderId="0" xfId="32" applyFont="1" applyFill="1" applyAlignment="1" applyProtection="1">
      <alignment vertical="center"/>
    </xf>
    <xf numFmtId="2" fontId="194" fillId="119" borderId="0" xfId="87" applyNumberFormat="1" applyFont="1" applyFill="1" applyAlignment="1" applyProtection="1">
      <alignment horizontal="center" vertical="center"/>
      <protection locked="0"/>
    </xf>
    <xf numFmtId="0" fontId="324" fillId="45" borderId="378" xfId="66" applyFont="1" applyFill="1" applyBorder="1" applyAlignment="1">
      <alignment vertical="center" wrapText="1"/>
    </xf>
    <xf numFmtId="0" fontId="324" fillId="53" borderId="378" xfId="66" applyFont="1" applyFill="1" applyBorder="1" applyAlignment="1">
      <alignment vertical="center" wrapText="1"/>
    </xf>
    <xf numFmtId="0" fontId="327" fillId="28" borderId="378" xfId="66" applyFont="1" applyFill="1" applyBorder="1" applyAlignment="1">
      <alignment vertical="center" wrapText="1"/>
    </xf>
    <xf numFmtId="0" fontId="324" fillId="89" borderId="378" xfId="66" applyFont="1" applyFill="1" applyBorder="1" applyAlignment="1">
      <alignment vertical="center" wrapText="1"/>
    </xf>
    <xf numFmtId="0" fontId="328" fillId="28" borderId="378" xfId="66" applyFont="1" applyFill="1" applyBorder="1" applyAlignment="1">
      <alignment vertical="center" wrapText="1"/>
    </xf>
    <xf numFmtId="0" fontId="324" fillId="108" borderId="378" xfId="66" applyFont="1" applyFill="1" applyBorder="1" applyAlignment="1">
      <alignment vertical="center" wrapText="1"/>
    </xf>
    <xf numFmtId="0" fontId="329" fillId="28" borderId="378" xfId="66" applyFont="1" applyFill="1" applyBorder="1" applyAlignment="1">
      <alignment vertical="center" wrapText="1"/>
    </xf>
    <xf numFmtId="0" fontId="298" fillId="0" borderId="0" xfId="87" applyFont="1" applyAlignment="1">
      <alignment horizontal="left" vertical="center"/>
    </xf>
    <xf numFmtId="0" fontId="316" fillId="58" borderId="0" xfId="87" applyFont="1" applyFill="1" applyAlignment="1">
      <alignment vertical="center"/>
    </xf>
    <xf numFmtId="0" fontId="222" fillId="23" borderId="0" xfId="79" applyFont="1" applyFill="1" applyAlignment="1">
      <alignment horizontal="center"/>
    </xf>
    <xf numFmtId="2" fontId="44" fillId="120" borderId="0" xfId="87" applyNumberFormat="1" applyFont="1" applyFill="1" applyAlignment="1" applyProtection="1">
      <alignment horizontal="center" vertical="center"/>
      <protection locked="0"/>
    </xf>
    <xf numFmtId="0" fontId="222" fillId="28" borderId="378" xfId="66" applyFont="1" applyFill="1" applyBorder="1" applyAlignment="1">
      <alignment vertical="center" wrapText="1"/>
    </xf>
    <xf numFmtId="0" fontId="324" fillId="31" borderId="378" xfId="66" applyFont="1" applyFill="1" applyBorder="1" applyAlignment="1">
      <alignment vertical="center" wrapText="1"/>
    </xf>
    <xf numFmtId="0" fontId="330" fillId="28" borderId="378" xfId="66" applyFont="1" applyFill="1" applyBorder="1" applyAlignment="1">
      <alignment vertical="center" wrapText="1"/>
    </xf>
    <xf numFmtId="0" fontId="324" fillId="46" borderId="378" xfId="66" applyFont="1" applyFill="1" applyBorder="1" applyAlignment="1">
      <alignment vertical="center" wrapText="1"/>
    </xf>
    <xf numFmtId="0" fontId="223" fillId="28" borderId="378" xfId="66" applyFont="1" applyFill="1" applyBorder="1" applyAlignment="1">
      <alignment vertical="center" wrapText="1"/>
    </xf>
    <xf numFmtId="0" fontId="324" fillId="109" borderId="378" xfId="66" applyFont="1" applyFill="1" applyBorder="1" applyAlignment="1">
      <alignment vertical="center" wrapText="1"/>
    </xf>
    <xf numFmtId="0" fontId="331" fillId="28" borderId="378" xfId="66" applyFont="1" applyFill="1" applyBorder="1" applyAlignment="1">
      <alignment vertical="center" wrapText="1"/>
    </xf>
    <xf numFmtId="0" fontId="275" fillId="62" borderId="0" xfId="32" applyFont="1" applyFill="1" applyAlignment="1" applyProtection="1">
      <alignment vertical="center"/>
    </xf>
    <xf numFmtId="2" fontId="194" fillId="121" borderId="0" xfId="87" applyNumberFormat="1" applyFont="1" applyFill="1" applyAlignment="1" applyProtection="1">
      <alignment horizontal="center" vertical="center"/>
      <protection locked="0"/>
    </xf>
    <xf numFmtId="0" fontId="324" fillId="23" borderId="378" xfId="66" applyFont="1" applyFill="1" applyBorder="1" applyAlignment="1">
      <alignment vertical="center" wrapText="1"/>
    </xf>
    <xf numFmtId="0" fontId="186" fillId="28" borderId="378" xfId="66" applyFont="1" applyFill="1" applyBorder="1" applyAlignment="1">
      <alignment vertical="center" wrapText="1"/>
    </xf>
    <xf numFmtId="0" fontId="324" fillId="91" borderId="378" xfId="66" applyFont="1" applyFill="1" applyBorder="1" applyAlignment="1">
      <alignment vertical="center" wrapText="1"/>
    </xf>
    <xf numFmtId="0" fontId="332" fillId="28" borderId="378" xfId="66" applyFont="1" applyFill="1" applyBorder="1" applyAlignment="1">
      <alignment vertical="center" wrapText="1"/>
    </xf>
    <xf numFmtId="0" fontId="324" fillId="104" borderId="378" xfId="66" applyFont="1" applyFill="1" applyBorder="1" applyAlignment="1">
      <alignment vertical="center" wrapText="1"/>
    </xf>
    <xf numFmtId="0" fontId="333" fillId="28" borderId="378" xfId="66" applyFont="1" applyFill="1" applyBorder="1" applyAlignment="1">
      <alignment vertical="center" wrapText="1"/>
    </xf>
    <xf numFmtId="0" fontId="324" fillId="24" borderId="378" xfId="66" applyFont="1" applyFill="1" applyBorder="1" applyAlignment="1">
      <alignment vertical="center" wrapText="1"/>
    </xf>
    <xf numFmtId="0" fontId="334" fillId="28" borderId="378" xfId="66" applyFont="1" applyFill="1" applyBorder="1" applyAlignment="1">
      <alignment vertical="center" wrapText="1"/>
    </xf>
    <xf numFmtId="0" fontId="222" fillId="46" borderId="0" xfId="79" applyFont="1" applyFill="1" applyAlignment="1">
      <alignment horizontal="center"/>
    </xf>
    <xf numFmtId="0" fontId="324" fillId="54" borderId="378" xfId="66" applyFont="1" applyFill="1" applyBorder="1" applyAlignment="1">
      <alignment vertical="center" wrapText="1"/>
    </xf>
    <xf numFmtId="0" fontId="335" fillId="28" borderId="378" xfId="66" applyFont="1" applyFill="1" applyBorder="1" applyAlignment="1">
      <alignment vertical="center" wrapText="1"/>
    </xf>
    <xf numFmtId="0" fontId="324" fillId="43" borderId="378" xfId="66" applyFont="1" applyFill="1" applyBorder="1" applyAlignment="1">
      <alignment vertical="center" wrapText="1"/>
    </xf>
    <xf numFmtId="0" fontId="336" fillId="28" borderId="378" xfId="66" applyFont="1" applyFill="1" applyBorder="1" applyAlignment="1">
      <alignment vertical="center" wrapText="1"/>
    </xf>
    <xf numFmtId="0" fontId="324" fillId="92" borderId="378" xfId="66" applyFont="1" applyFill="1" applyBorder="1" applyAlignment="1">
      <alignment vertical="center" wrapText="1"/>
    </xf>
    <xf numFmtId="0" fontId="337" fillId="28" borderId="378" xfId="66" applyFont="1" applyFill="1" applyBorder="1" applyAlignment="1">
      <alignment vertical="center" wrapText="1"/>
    </xf>
    <xf numFmtId="0" fontId="324" fillId="110" borderId="378" xfId="66" applyFont="1" applyFill="1" applyBorder="1" applyAlignment="1">
      <alignment vertical="center" wrapText="1"/>
    </xf>
    <xf numFmtId="0" fontId="338" fillId="28" borderId="378" xfId="66" applyFont="1" applyFill="1" applyBorder="1" applyAlignment="1">
      <alignment vertical="center" wrapText="1"/>
    </xf>
    <xf numFmtId="2" fontId="194" fillId="122" borderId="0" xfId="87" applyNumberFormat="1" applyFont="1" applyFill="1" applyAlignment="1" applyProtection="1">
      <alignment horizontal="center" vertical="center"/>
      <protection locked="0"/>
    </xf>
    <xf numFmtId="0" fontId="324" fillId="42" borderId="378" xfId="66" applyFont="1" applyFill="1" applyBorder="1" applyAlignment="1">
      <alignment vertical="center" wrapText="1"/>
    </xf>
    <xf numFmtId="0" fontId="339" fillId="28" borderId="378" xfId="66" applyFont="1" applyFill="1" applyBorder="1" applyAlignment="1">
      <alignment vertical="center" wrapText="1"/>
    </xf>
    <xf numFmtId="0" fontId="324" fillId="38" borderId="378" xfId="66" applyFont="1" applyFill="1" applyBorder="1" applyAlignment="1">
      <alignment vertical="center" wrapText="1"/>
    </xf>
    <xf numFmtId="0" fontId="340" fillId="28" borderId="378" xfId="66" applyFont="1" applyFill="1" applyBorder="1" applyAlignment="1">
      <alignment vertical="center" wrapText="1"/>
    </xf>
    <xf numFmtId="0" fontId="44" fillId="123" borderId="0" xfId="87" applyFont="1" applyFill="1" applyAlignment="1">
      <alignment horizontal="center" vertical="center"/>
    </xf>
    <xf numFmtId="0" fontId="324" fillId="50" borderId="378" xfId="66" applyFont="1" applyFill="1" applyBorder="1" applyAlignment="1">
      <alignment vertical="center" wrapText="1"/>
    </xf>
    <xf numFmtId="0" fontId="341" fillId="28" borderId="378" xfId="66" applyFont="1" applyFill="1" applyBorder="1" applyAlignment="1">
      <alignment vertical="center" wrapText="1"/>
    </xf>
    <xf numFmtId="0" fontId="324" fillId="93" borderId="378" xfId="66" applyFont="1" applyFill="1" applyBorder="1" applyAlignment="1">
      <alignment vertical="center" wrapText="1"/>
    </xf>
    <xf numFmtId="0" fontId="342" fillId="28" borderId="378" xfId="66" applyFont="1" applyFill="1" applyBorder="1" applyAlignment="1">
      <alignment vertical="center" wrapText="1"/>
    </xf>
    <xf numFmtId="0" fontId="324" fillId="30" borderId="378" xfId="66" applyFont="1" applyFill="1" applyBorder="1" applyAlignment="1">
      <alignment vertical="center" wrapText="1"/>
    </xf>
    <xf numFmtId="0" fontId="343" fillId="28" borderId="378" xfId="66" applyFont="1" applyFill="1" applyBorder="1" applyAlignment="1">
      <alignment vertical="center" wrapText="1"/>
    </xf>
    <xf numFmtId="0" fontId="324" fillId="111" borderId="378" xfId="66" applyFont="1" applyFill="1" applyBorder="1" applyAlignment="1">
      <alignment vertical="center" wrapText="1"/>
    </xf>
    <xf numFmtId="0" fontId="344" fillId="28" borderId="378" xfId="66" applyFont="1" applyFill="1" applyBorder="1" applyAlignment="1">
      <alignment vertical="center" wrapText="1"/>
    </xf>
    <xf numFmtId="2" fontId="194" fillId="124" borderId="0" xfId="87" applyNumberFormat="1" applyFont="1" applyFill="1" applyAlignment="1" applyProtection="1">
      <alignment horizontal="center" vertical="center"/>
      <protection locked="0"/>
    </xf>
    <xf numFmtId="0" fontId="324" fillId="29" borderId="378" xfId="66" applyFont="1" applyFill="1" applyBorder="1" applyAlignment="1">
      <alignment vertical="center" wrapText="1"/>
    </xf>
    <xf numFmtId="0" fontId="345" fillId="28" borderId="378" xfId="66" applyFont="1" applyFill="1" applyBorder="1" applyAlignment="1">
      <alignment vertical="center" wrapText="1"/>
    </xf>
    <xf numFmtId="0" fontId="324" fillId="34" borderId="378" xfId="66" applyFont="1" applyFill="1" applyBorder="1" applyAlignment="1">
      <alignment vertical="center" wrapText="1"/>
    </xf>
    <xf numFmtId="0" fontId="346" fillId="28" borderId="378" xfId="66" applyFont="1" applyFill="1" applyBorder="1" applyAlignment="1">
      <alignment vertical="center" wrapText="1"/>
    </xf>
    <xf numFmtId="0" fontId="324" fillId="105" borderId="378" xfId="66" applyFont="1" applyFill="1" applyBorder="1" applyAlignment="1">
      <alignment vertical="center" wrapText="1"/>
    </xf>
    <xf numFmtId="0" fontId="347" fillId="28" borderId="378" xfId="66" applyFont="1" applyFill="1" applyBorder="1" applyAlignment="1">
      <alignment vertical="center" wrapText="1"/>
    </xf>
    <xf numFmtId="0" fontId="324" fillId="112" borderId="378" xfId="66" applyFont="1" applyFill="1" applyBorder="1" applyAlignment="1">
      <alignment vertical="center" wrapText="1"/>
    </xf>
    <xf numFmtId="0" fontId="348" fillId="28" borderId="378" xfId="66" applyFont="1" applyFill="1" applyBorder="1" applyAlignment="1">
      <alignment vertical="center" wrapText="1"/>
    </xf>
    <xf numFmtId="2" fontId="44" fillId="74" borderId="0" xfId="87" applyNumberFormat="1" applyFont="1" applyFill="1" applyAlignment="1" applyProtection="1">
      <alignment horizontal="center" vertical="center"/>
      <protection locked="0"/>
    </xf>
    <xf numFmtId="0" fontId="324" fillId="83" borderId="378" xfId="66" applyFont="1" applyFill="1" applyBorder="1" applyAlignment="1">
      <alignment vertical="center" wrapText="1"/>
    </xf>
    <xf numFmtId="0" fontId="349" fillId="28" borderId="378" xfId="66" applyFont="1" applyFill="1" applyBorder="1" applyAlignment="1">
      <alignment vertical="center" wrapText="1"/>
    </xf>
    <xf numFmtId="0" fontId="324" fillId="94" borderId="378" xfId="66" applyFont="1" applyFill="1" applyBorder="1" applyAlignment="1">
      <alignment vertical="center" wrapText="1"/>
    </xf>
    <xf numFmtId="0" fontId="350" fillId="28" borderId="378" xfId="66" applyFont="1" applyFill="1" applyBorder="1" applyAlignment="1">
      <alignment vertical="center" wrapText="1"/>
    </xf>
    <xf numFmtId="0" fontId="324" fillId="39" borderId="378" xfId="66" applyFont="1" applyFill="1" applyBorder="1" applyAlignment="1">
      <alignment vertical="center" wrapText="1"/>
    </xf>
    <xf numFmtId="0" fontId="351" fillId="28" borderId="378" xfId="66" applyFont="1" applyFill="1" applyBorder="1" applyAlignment="1">
      <alignment vertical="center" wrapText="1"/>
    </xf>
    <xf numFmtId="0" fontId="324" fillId="113" borderId="378" xfId="66" applyFont="1" applyFill="1" applyBorder="1" applyAlignment="1">
      <alignment vertical="center" wrapText="1"/>
    </xf>
    <xf numFmtId="0" fontId="352" fillId="28" borderId="378" xfId="66" applyFont="1" applyFill="1" applyBorder="1" applyAlignment="1">
      <alignment vertical="center" wrapText="1"/>
    </xf>
    <xf numFmtId="0" fontId="324" fillId="37" borderId="378" xfId="66" applyFont="1" applyFill="1" applyBorder="1" applyAlignment="1">
      <alignment vertical="center" wrapText="1"/>
    </xf>
    <xf numFmtId="0" fontId="353" fillId="28" borderId="378" xfId="66" applyFont="1" applyFill="1" applyBorder="1" applyAlignment="1">
      <alignment vertical="center" wrapText="1"/>
    </xf>
    <xf numFmtId="0" fontId="324" fillId="48" borderId="378" xfId="66" applyFont="1" applyFill="1" applyBorder="1" applyAlignment="1">
      <alignment vertical="center" wrapText="1"/>
    </xf>
    <xf numFmtId="0" fontId="354" fillId="28" borderId="378" xfId="66" applyFont="1" applyFill="1" applyBorder="1" applyAlignment="1">
      <alignment vertical="center" wrapText="1"/>
    </xf>
    <xf numFmtId="0" fontId="355" fillId="125" borderId="0" xfId="69" applyFont="1" applyFill="1" applyAlignment="1">
      <alignment horizontal="right" vertical="center"/>
    </xf>
    <xf numFmtId="0" fontId="324" fillId="85" borderId="378" xfId="66" applyFont="1" applyFill="1" applyBorder="1" applyAlignment="1">
      <alignment vertical="center" wrapText="1"/>
    </xf>
    <xf numFmtId="0" fontId="356" fillId="28" borderId="378" xfId="66" applyFont="1" applyFill="1" applyBorder="1" applyAlignment="1">
      <alignment vertical="center" wrapText="1"/>
    </xf>
    <xf numFmtId="0" fontId="324" fillId="86" borderId="378" xfId="66" applyFont="1" applyFill="1" applyBorder="1" applyAlignment="1">
      <alignment vertical="center" wrapText="1"/>
    </xf>
    <xf numFmtId="0" fontId="357" fillId="28" borderId="378" xfId="66" applyFont="1" applyFill="1" applyBorder="1" applyAlignment="1">
      <alignment vertical="center" wrapText="1"/>
    </xf>
    <xf numFmtId="0" fontId="324" fillId="35" borderId="378" xfId="66" applyFont="1" applyFill="1" applyBorder="1" applyAlignment="1">
      <alignment vertical="center" wrapText="1"/>
    </xf>
    <xf numFmtId="0" fontId="358" fillId="28" borderId="378" xfId="66" applyFont="1" applyFill="1" applyBorder="1" applyAlignment="1">
      <alignment vertical="center" wrapText="1"/>
    </xf>
    <xf numFmtId="0" fontId="324" fillId="115" borderId="378" xfId="66" applyFont="1" applyFill="1" applyBorder="1" applyAlignment="1">
      <alignment vertical="center" wrapText="1"/>
    </xf>
    <xf numFmtId="0" fontId="359" fillId="28" borderId="378" xfId="66" applyFont="1" applyFill="1" applyBorder="1" applyAlignment="1">
      <alignment vertical="center" wrapText="1"/>
    </xf>
    <xf numFmtId="0" fontId="324" fillId="41" borderId="378" xfId="66" applyFont="1" applyFill="1" applyBorder="1" applyAlignment="1">
      <alignment vertical="center" wrapText="1"/>
    </xf>
    <xf numFmtId="0" fontId="360" fillId="28" borderId="378" xfId="66" applyFont="1" applyFill="1" applyBorder="1" applyAlignment="1">
      <alignment vertical="center" wrapText="1"/>
    </xf>
    <xf numFmtId="0" fontId="324" fillId="49" borderId="378" xfId="66" applyFont="1" applyFill="1" applyBorder="1" applyAlignment="1">
      <alignment vertical="center" wrapText="1"/>
    </xf>
    <xf numFmtId="0" fontId="361" fillId="28" borderId="378" xfId="66" applyFont="1" applyFill="1" applyBorder="1" applyAlignment="1">
      <alignment vertical="center" wrapText="1"/>
    </xf>
    <xf numFmtId="0" fontId="324" fillId="87" borderId="378" xfId="66" applyFont="1" applyFill="1" applyBorder="1" applyAlignment="1">
      <alignment vertical="center" wrapText="1"/>
    </xf>
    <xf numFmtId="0" fontId="362" fillId="28" borderId="378" xfId="66" applyFont="1" applyFill="1" applyBorder="1" applyAlignment="1">
      <alignment vertical="center" wrapText="1"/>
    </xf>
    <xf numFmtId="0" fontId="324" fillId="106" borderId="378" xfId="66" applyFont="1" applyFill="1" applyBorder="1" applyAlignment="1">
      <alignment vertical="center" wrapText="1"/>
    </xf>
    <xf numFmtId="0" fontId="363" fillId="28" borderId="378" xfId="66" applyFont="1" applyFill="1" applyBorder="1" applyAlignment="1">
      <alignment vertical="center" wrapText="1"/>
    </xf>
    <xf numFmtId="0" fontId="324" fillId="88" borderId="378" xfId="66" applyFont="1" applyFill="1" applyBorder="1" applyAlignment="1">
      <alignment vertical="center" wrapText="1"/>
    </xf>
    <xf numFmtId="0" fontId="364" fillId="28" borderId="378" xfId="66" applyFont="1" applyFill="1" applyBorder="1" applyAlignment="1">
      <alignment vertical="center" wrapText="1"/>
    </xf>
    <xf numFmtId="0" fontId="324" fillId="32" borderId="378" xfId="66" applyFont="1" applyFill="1" applyBorder="1" applyAlignment="1">
      <alignment vertical="center" wrapText="1"/>
    </xf>
    <xf numFmtId="0" fontId="365" fillId="28" borderId="378" xfId="66" applyFont="1" applyFill="1" applyBorder="1" applyAlignment="1">
      <alignment vertical="center" wrapText="1"/>
    </xf>
    <xf numFmtId="0" fontId="324" fillId="36" borderId="378" xfId="66" applyFont="1" applyFill="1" applyBorder="1" applyAlignment="1">
      <alignment vertical="center" wrapText="1"/>
    </xf>
    <xf numFmtId="0" fontId="366" fillId="28" borderId="378" xfId="66" applyFont="1" applyFill="1" applyBorder="1" applyAlignment="1">
      <alignment vertical="center" wrapText="1"/>
    </xf>
    <xf numFmtId="0" fontId="99" fillId="28" borderId="379" xfId="66" applyFill="1" applyBorder="1" applyAlignment="1">
      <alignment vertical="center"/>
    </xf>
    <xf numFmtId="0" fontId="5" fillId="0" borderId="0" xfId="97" applyAlignment="1">
      <alignment vertical="center"/>
    </xf>
    <xf numFmtId="0" fontId="367" fillId="28" borderId="378" xfId="66" applyFont="1" applyFill="1" applyBorder="1" applyAlignment="1">
      <alignment vertical="center" wrapText="1"/>
    </xf>
    <xf numFmtId="0" fontId="55" fillId="28" borderId="378" xfId="66" applyFont="1" applyFill="1" applyBorder="1" applyAlignment="1">
      <alignment horizontal="center" vertical="center" wrapText="1"/>
    </xf>
    <xf numFmtId="0" fontId="60" fillId="28" borderId="378" xfId="66" applyFont="1" applyFill="1" applyBorder="1" applyAlignment="1">
      <alignment horizontal="center" vertical="center" wrapText="1"/>
    </xf>
    <xf numFmtId="0" fontId="190" fillId="28" borderId="378" xfId="66" applyFont="1" applyFill="1" applyBorder="1" applyAlignment="1">
      <alignment horizontal="center" vertical="center" wrapText="1"/>
    </xf>
    <xf numFmtId="0" fontId="368" fillId="28" borderId="378" xfId="66" applyFont="1" applyFill="1" applyBorder="1" applyAlignment="1">
      <alignment vertical="center" wrapText="1"/>
    </xf>
    <xf numFmtId="0" fontId="222" fillId="45" borderId="378" xfId="66" applyFont="1" applyFill="1" applyBorder="1" applyAlignment="1">
      <alignment vertical="center" wrapText="1"/>
    </xf>
    <xf numFmtId="0" fontId="324" fillId="28" borderId="378" xfId="66" applyFont="1" applyFill="1" applyBorder="1" applyAlignment="1">
      <alignment horizontal="right" vertical="center" wrapText="1"/>
    </xf>
    <xf numFmtId="0" fontId="307" fillId="0" borderId="0" xfId="32" applyFont="1" applyAlignment="1" applyProtection="1">
      <alignment vertical="center"/>
    </xf>
    <xf numFmtId="0" fontId="275" fillId="58" borderId="0" xfId="32" applyFont="1" applyFill="1" applyAlignment="1" applyProtection="1">
      <alignment vertical="center"/>
    </xf>
    <xf numFmtId="0" fontId="793" fillId="58" borderId="0" xfId="69" applyFont="1" applyFill="1" applyAlignment="1">
      <alignment horizontal="center" vertical="center"/>
    </xf>
    <xf numFmtId="0" fontId="794" fillId="58" borderId="0" xfId="69" applyFont="1" applyFill="1" applyAlignment="1">
      <alignment horizontal="center" vertical="center"/>
    </xf>
    <xf numFmtId="0" fontId="324" fillId="88" borderId="378" xfId="66" applyFont="1" applyFill="1" applyBorder="1" applyAlignment="1">
      <alignment wrapText="1"/>
    </xf>
    <xf numFmtId="0" fontId="364" fillId="28" borderId="378" xfId="66" applyFont="1" applyFill="1" applyBorder="1" applyAlignment="1">
      <alignment wrapText="1"/>
    </xf>
    <xf numFmtId="0" fontId="324" fillId="28" borderId="378" xfId="66" applyFont="1" applyFill="1" applyBorder="1" applyAlignment="1">
      <alignment wrapText="1"/>
    </xf>
    <xf numFmtId="0" fontId="324" fillId="28" borderId="378" xfId="66" applyFont="1" applyFill="1" applyBorder="1" applyAlignment="1">
      <alignment horizontal="right" wrapText="1"/>
    </xf>
    <xf numFmtId="0" fontId="324" fillId="89" borderId="378" xfId="66" applyFont="1" applyFill="1" applyBorder="1" applyAlignment="1">
      <alignment wrapText="1"/>
    </xf>
    <xf numFmtId="0" fontId="328" fillId="28" borderId="378" xfId="66" applyFont="1" applyFill="1" applyBorder="1" applyAlignment="1">
      <alignment wrapText="1"/>
    </xf>
    <xf numFmtId="0" fontId="1" fillId="62" borderId="0" xfId="87" applyFill="1"/>
    <xf numFmtId="0" fontId="324" fillId="25" borderId="378" xfId="66" applyFont="1" applyFill="1" applyBorder="1" applyAlignment="1">
      <alignment wrapText="1"/>
    </xf>
    <xf numFmtId="0" fontId="192" fillId="28" borderId="378" xfId="66" applyFont="1" applyFill="1" applyBorder="1" applyAlignment="1">
      <alignment wrapText="1"/>
    </xf>
    <xf numFmtId="0" fontId="324" fillId="53" borderId="378" xfId="66" applyFont="1" applyFill="1" applyBorder="1" applyAlignment="1">
      <alignment wrapText="1"/>
    </xf>
    <xf numFmtId="0" fontId="327" fillId="28" borderId="378" xfId="66" applyFont="1" applyFill="1" applyBorder="1" applyAlignment="1">
      <alignment wrapText="1"/>
    </xf>
    <xf numFmtId="0" fontId="324" fillId="31" borderId="378" xfId="66" applyFont="1" applyFill="1" applyBorder="1" applyAlignment="1">
      <alignment wrapText="1"/>
    </xf>
    <xf numFmtId="0" fontId="330" fillId="28" borderId="378" xfId="66" applyFont="1" applyFill="1" applyBorder="1" applyAlignment="1">
      <alignment wrapText="1"/>
    </xf>
    <xf numFmtId="0" fontId="324" fillId="91" borderId="378" xfId="66" applyFont="1" applyFill="1" applyBorder="1" applyAlignment="1">
      <alignment wrapText="1"/>
    </xf>
    <xf numFmtId="0" fontId="332" fillId="28" borderId="378" xfId="66" applyFont="1" applyFill="1" applyBorder="1" applyAlignment="1">
      <alignment wrapText="1"/>
    </xf>
    <xf numFmtId="0" fontId="324" fillId="92" borderId="378" xfId="66" applyFont="1" applyFill="1" applyBorder="1" applyAlignment="1">
      <alignment wrapText="1"/>
    </xf>
    <xf numFmtId="0" fontId="337" fillId="28" borderId="378" xfId="66" applyFont="1" applyFill="1" applyBorder="1" applyAlignment="1">
      <alignment wrapText="1"/>
    </xf>
    <xf numFmtId="0" fontId="324" fillId="93" borderId="378" xfId="66" applyFont="1" applyFill="1" applyBorder="1" applyAlignment="1">
      <alignment wrapText="1"/>
    </xf>
    <xf numFmtId="0" fontId="342" fillId="28" borderId="378" xfId="66" applyFont="1" applyFill="1" applyBorder="1" applyAlignment="1">
      <alignment wrapText="1"/>
    </xf>
    <xf numFmtId="0" fontId="324" fillId="34" borderId="378" xfId="66" applyFont="1" applyFill="1" applyBorder="1" applyAlignment="1">
      <alignment wrapText="1"/>
    </xf>
    <xf numFmtId="0" fontId="346" fillId="28" borderId="378" xfId="66" applyFont="1" applyFill="1" applyBorder="1" applyAlignment="1">
      <alignment wrapText="1"/>
    </xf>
    <xf numFmtId="0" fontId="324" fillId="94" borderId="378" xfId="66" applyFont="1" applyFill="1" applyBorder="1" applyAlignment="1">
      <alignment wrapText="1"/>
    </xf>
    <xf numFmtId="0" fontId="350" fillId="28" borderId="378" xfId="66" applyFont="1" applyFill="1" applyBorder="1" applyAlignment="1">
      <alignment wrapText="1"/>
    </xf>
    <xf numFmtId="0" fontId="324" fillId="37" borderId="378" xfId="66" applyFont="1" applyFill="1" applyBorder="1" applyAlignment="1">
      <alignment wrapText="1"/>
    </xf>
    <xf numFmtId="0" fontId="353" fillId="28" borderId="378" xfId="66" applyFont="1" applyFill="1" applyBorder="1" applyAlignment="1">
      <alignment wrapText="1"/>
    </xf>
    <xf numFmtId="0" fontId="324" fillId="86" borderId="378" xfId="66" applyFont="1" applyFill="1" applyBorder="1" applyAlignment="1">
      <alignment wrapText="1"/>
    </xf>
    <xf numFmtId="0" fontId="357" fillId="28" borderId="378" xfId="66" applyFont="1" applyFill="1" applyBorder="1" applyAlignment="1">
      <alignment wrapText="1"/>
    </xf>
    <xf numFmtId="0" fontId="324" fillId="29" borderId="378" xfId="66" applyFont="1" applyFill="1" applyBorder="1" applyAlignment="1">
      <alignment wrapText="1"/>
    </xf>
    <xf numFmtId="0" fontId="345" fillId="28" borderId="378" xfId="66" applyFont="1" applyFill="1" applyBorder="1" applyAlignment="1">
      <alignment wrapText="1"/>
    </xf>
    <xf numFmtId="0" fontId="324" fillId="50" borderId="378" xfId="66" applyFont="1" applyFill="1" applyBorder="1" applyAlignment="1">
      <alignment wrapText="1"/>
    </xf>
    <xf numFmtId="0" fontId="341" fillId="28" borderId="378" xfId="66" applyFont="1" applyFill="1" applyBorder="1" applyAlignment="1">
      <alignment wrapText="1"/>
    </xf>
    <xf numFmtId="0" fontId="324" fillId="83" borderId="378" xfId="66" applyFont="1" applyFill="1" applyBorder="1" applyAlignment="1">
      <alignment wrapText="1"/>
    </xf>
    <xf numFmtId="0" fontId="349" fillId="28" borderId="378" xfId="66" applyFont="1" applyFill="1" applyBorder="1" applyAlignment="1">
      <alignment wrapText="1"/>
    </xf>
    <xf numFmtId="0" fontId="324" fillId="84" borderId="378" xfId="66" applyFont="1" applyFill="1" applyBorder="1" applyAlignment="1">
      <alignment wrapText="1"/>
    </xf>
    <xf numFmtId="0" fontId="325" fillId="28" borderId="378" xfId="66" applyFont="1" applyFill="1" applyBorder="1" applyAlignment="1">
      <alignment wrapText="1"/>
    </xf>
    <xf numFmtId="0" fontId="324" fillId="46" borderId="378" xfId="66" applyFont="1" applyFill="1" applyBorder="1" applyAlignment="1">
      <alignment wrapText="1"/>
    </xf>
    <xf numFmtId="0" fontId="223" fillId="28" borderId="378" xfId="66" applyFont="1" applyFill="1" applyBorder="1" applyAlignment="1">
      <alignment wrapText="1"/>
    </xf>
    <xf numFmtId="0" fontId="324" fillId="104" borderId="378" xfId="66" applyFont="1" applyFill="1" applyBorder="1" applyAlignment="1">
      <alignment wrapText="1"/>
    </xf>
    <xf numFmtId="0" fontId="333" fillId="28" borderId="378" xfId="66" applyFont="1" applyFill="1" applyBorder="1" applyAlignment="1">
      <alignment wrapText="1"/>
    </xf>
    <xf numFmtId="0" fontId="324" fillId="42" borderId="378" xfId="66" applyFont="1" applyFill="1" applyBorder="1" applyAlignment="1">
      <alignment wrapText="1"/>
    </xf>
    <xf numFmtId="0" fontId="339" fillId="28" borderId="378" xfId="66" applyFont="1" applyFill="1" applyBorder="1" applyAlignment="1">
      <alignment wrapText="1"/>
    </xf>
    <xf numFmtId="0" fontId="324" fillId="30" borderId="378" xfId="66" applyFont="1" applyFill="1" applyBorder="1" applyAlignment="1">
      <alignment wrapText="1"/>
    </xf>
    <xf numFmtId="0" fontId="343" fillId="28" borderId="378" xfId="66" applyFont="1" applyFill="1" applyBorder="1" applyAlignment="1">
      <alignment wrapText="1"/>
    </xf>
    <xf numFmtId="0" fontId="324" fillId="105" borderId="378" xfId="66" applyFont="1" applyFill="1" applyBorder="1" applyAlignment="1">
      <alignment wrapText="1"/>
    </xf>
    <xf numFmtId="0" fontId="347" fillId="28" borderId="378" xfId="66" applyFont="1" applyFill="1" applyBorder="1" applyAlignment="1">
      <alignment wrapText="1"/>
    </xf>
    <xf numFmtId="0" fontId="324" fillId="39" borderId="378" xfId="66" applyFont="1" applyFill="1" applyBorder="1" applyAlignment="1">
      <alignment wrapText="1"/>
    </xf>
    <xf numFmtId="0" fontId="351" fillId="28" borderId="378" xfId="66" applyFont="1" applyFill="1" applyBorder="1" applyAlignment="1">
      <alignment wrapText="1"/>
    </xf>
    <xf numFmtId="0" fontId="324" fillId="48" borderId="378" xfId="66" applyFont="1" applyFill="1" applyBorder="1" applyAlignment="1">
      <alignment wrapText="1"/>
    </xf>
    <xf numFmtId="0" fontId="354" fillId="28" borderId="378" xfId="66" applyFont="1" applyFill="1" applyBorder="1" applyAlignment="1">
      <alignment wrapText="1"/>
    </xf>
    <xf numFmtId="0" fontId="324" fillId="35" borderId="378" xfId="66" applyFont="1" applyFill="1" applyBorder="1" applyAlignment="1">
      <alignment wrapText="1"/>
    </xf>
    <xf numFmtId="0" fontId="358" fillId="28" borderId="378" xfId="66" applyFont="1" applyFill="1" applyBorder="1" applyAlignment="1">
      <alignment wrapText="1"/>
    </xf>
    <xf numFmtId="0" fontId="324" fillId="41" borderId="378" xfId="66" applyFont="1" applyFill="1" applyBorder="1" applyAlignment="1">
      <alignment wrapText="1"/>
    </xf>
    <xf numFmtId="0" fontId="360" fillId="28" borderId="378" xfId="66" applyFont="1" applyFill="1" applyBorder="1" applyAlignment="1">
      <alignment wrapText="1"/>
    </xf>
    <xf numFmtId="0" fontId="324" fillId="106" borderId="378" xfId="66" applyFont="1" applyFill="1" applyBorder="1" applyAlignment="1">
      <alignment wrapText="1"/>
    </xf>
    <xf numFmtId="0" fontId="363" fillId="28" borderId="378" xfId="66" applyFont="1" applyFill="1" applyBorder="1" applyAlignment="1">
      <alignment wrapText="1"/>
    </xf>
    <xf numFmtId="0" fontId="324" fillId="32" borderId="378" xfId="66" applyFont="1" applyFill="1" applyBorder="1" applyAlignment="1">
      <alignment wrapText="1"/>
    </xf>
    <xf numFmtId="0" fontId="365" fillId="28" borderId="378" xfId="66" applyFont="1" applyFill="1" applyBorder="1" applyAlignment="1">
      <alignment wrapText="1"/>
    </xf>
    <xf numFmtId="0" fontId="324" fillId="36" borderId="378" xfId="66" applyFont="1" applyFill="1" applyBorder="1" applyAlignment="1">
      <alignment wrapText="1"/>
    </xf>
    <xf numFmtId="0" fontId="366" fillId="28" borderId="378" xfId="66" applyFont="1" applyFill="1" applyBorder="1" applyAlignment="1">
      <alignment wrapText="1"/>
    </xf>
    <xf numFmtId="0" fontId="324" fillId="107" borderId="378" xfId="66" applyFont="1" applyFill="1" applyBorder="1" applyAlignment="1">
      <alignment wrapText="1"/>
    </xf>
    <xf numFmtId="0" fontId="326" fillId="28" borderId="378" xfId="66" applyFont="1" applyFill="1" applyBorder="1" applyAlignment="1">
      <alignment wrapText="1"/>
    </xf>
    <xf numFmtId="0" fontId="324" fillId="108" borderId="378" xfId="66" applyFont="1" applyFill="1" applyBorder="1" applyAlignment="1">
      <alignment wrapText="1"/>
    </xf>
    <xf numFmtId="0" fontId="329" fillId="28" borderId="378" xfId="66" applyFont="1" applyFill="1" applyBorder="1" applyAlignment="1">
      <alignment wrapText="1"/>
    </xf>
    <xf numFmtId="0" fontId="324" fillId="109" borderId="378" xfId="66" applyFont="1" applyFill="1" applyBorder="1" applyAlignment="1">
      <alignment wrapText="1"/>
    </xf>
    <xf numFmtId="0" fontId="331" fillId="28" borderId="378" xfId="66" applyFont="1" applyFill="1" applyBorder="1" applyAlignment="1">
      <alignment wrapText="1"/>
    </xf>
    <xf numFmtId="0" fontId="324" fillId="24" borderId="378" xfId="66" applyFont="1" applyFill="1" applyBorder="1" applyAlignment="1">
      <alignment wrapText="1"/>
    </xf>
    <xf numFmtId="0" fontId="334" fillId="28" borderId="378" xfId="66" applyFont="1" applyFill="1" applyBorder="1" applyAlignment="1">
      <alignment wrapText="1"/>
    </xf>
    <xf numFmtId="0" fontId="324" fillId="110" borderId="378" xfId="66" applyFont="1" applyFill="1" applyBorder="1" applyAlignment="1">
      <alignment wrapText="1"/>
    </xf>
    <xf numFmtId="0" fontId="338" fillId="28" borderId="378" xfId="66" applyFont="1" applyFill="1" applyBorder="1" applyAlignment="1">
      <alignment wrapText="1"/>
    </xf>
    <xf numFmtId="0" fontId="324" fillId="38" borderId="378" xfId="66" applyFont="1" applyFill="1" applyBorder="1" applyAlignment="1">
      <alignment wrapText="1"/>
    </xf>
    <xf numFmtId="0" fontId="340" fillId="28" borderId="378" xfId="66" applyFont="1" applyFill="1" applyBorder="1" applyAlignment="1">
      <alignment wrapText="1"/>
    </xf>
    <xf numFmtId="0" fontId="324" fillId="111" borderId="378" xfId="66" applyFont="1" applyFill="1" applyBorder="1" applyAlignment="1">
      <alignment wrapText="1"/>
    </xf>
    <xf numFmtId="0" fontId="344" fillId="28" borderId="378" xfId="66" applyFont="1" applyFill="1" applyBorder="1" applyAlignment="1">
      <alignment wrapText="1"/>
    </xf>
    <xf numFmtId="0" fontId="324" fillId="112" borderId="378" xfId="66" applyFont="1" applyFill="1" applyBorder="1" applyAlignment="1">
      <alignment wrapText="1"/>
    </xf>
    <xf numFmtId="0" fontId="348" fillId="28" borderId="378" xfId="66" applyFont="1" applyFill="1" applyBorder="1" applyAlignment="1">
      <alignment wrapText="1"/>
    </xf>
    <xf numFmtId="0" fontId="324" fillId="113" borderId="378" xfId="66" applyFont="1" applyFill="1" applyBorder="1" applyAlignment="1">
      <alignment wrapText="1"/>
    </xf>
    <xf numFmtId="0" fontId="352" fillId="28" borderId="378" xfId="66" applyFont="1" applyFill="1" applyBorder="1" applyAlignment="1">
      <alignment wrapText="1"/>
    </xf>
    <xf numFmtId="0" fontId="324" fillId="115" borderId="378" xfId="66" applyFont="1" applyFill="1" applyBorder="1" applyAlignment="1">
      <alignment wrapText="1"/>
    </xf>
    <xf numFmtId="0" fontId="359" fillId="28" borderId="378" xfId="66" applyFont="1" applyFill="1" applyBorder="1" applyAlignment="1">
      <alignment wrapText="1"/>
    </xf>
    <xf numFmtId="0" fontId="324" fillId="49" borderId="378" xfId="66" applyFont="1" applyFill="1" applyBorder="1" applyAlignment="1">
      <alignment wrapText="1"/>
    </xf>
    <xf numFmtId="0" fontId="361" fillId="28" borderId="378" xfId="66" applyFont="1" applyFill="1" applyBorder="1" applyAlignment="1">
      <alignment wrapText="1"/>
    </xf>
    <xf numFmtId="0" fontId="20" fillId="28" borderId="380" xfId="67" applyFill="1" applyBorder="1" applyAlignment="1" applyProtection="1">
      <alignment horizontal="center" vertical="center" wrapText="1"/>
    </xf>
    <xf numFmtId="0" fontId="20" fillId="28" borderId="381" xfId="67" applyFill="1" applyBorder="1" applyAlignment="1" applyProtection="1">
      <alignment horizontal="center" vertical="center" wrapText="1"/>
    </xf>
    <xf numFmtId="0" fontId="20" fillId="28" borderId="382" xfId="67" applyFill="1" applyBorder="1" applyAlignment="1" applyProtection="1">
      <alignment horizontal="center" vertical="center" wrapText="1"/>
    </xf>
    <xf numFmtId="0" fontId="5" fillId="0" borderId="218" xfId="79" applyBorder="1" applyAlignment="1">
      <alignment horizontal="center" vertical="center" wrapText="1"/>
    </xf>
    <xf numFmtId="0" fontId="5" fillId="0" borderId="0" xfId="79" applyAlignment="1">
      <alignment horizontal="center" vertical="center" wrapText="1"/>
    </xf>
    <xf numFmtId="0" fontId="5" fillId="0" borderId="219" xfId="79" applyBorder="1" applyAlignment="1">
      <alignment horizontal="center" vertical="center" wrapText="1"/>
    </xf>
    <xf numFmtId="0" fontId="5" fillId="0" borderId="383" xfId="79" applyBorder="1" applyAlignment="1">
      <alignment horizontal="center" vertical="center" wrapText="1"/>
    </xf>
    <xf numFmtId="0" fontId="5" fillId="0" borderId="374" xfId="79" applyBorder="1" applyAlignment="1">
      <alignment horizontal="center" vertical="center" wrapText="1"/>
    </xf>
    <xf numFmtId="0" fontId="5" fillId="0" borderId="379" xfId="79" applyBorder="1" applyAlignment="1">
      <alignment horizontal="center" vertical="center" wrapText="1"/>
    </xf>
  </cellXfs>
  <cellStyles count="9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Lien hypertexte 2" xfId="32" xr:uid="{00000000-0005-0000-0000-00001F000000}"/>
    <cellStyle name="Lien hypertexte 2 2" xfId="80" xr:uid="{28AA67CA-2063-44E8-97B7-D3E71B91CBD6}"/>
    <cellStyle name="Lien hypertexte 2 2 2" xfId="88" xr:uid="{6B698FDE-3816-4E86-82DA-726EEB0FAFE8}"/>
    <cellStyle name="Lien hypertexte 2 2 3" xfId="96" xr:uid="{401F2786-BE3C-4D9B-9B63-1765C661885B}"/>
    <cellStyle name="Lien hypertexte 3" xfId="33" xr:uid="{00000000-0005-0000-0000-000020000000}"/>
    <cellStyle name="Lien hypertexte 3 2" xfId="70" xr:uid="{B81066E7-CCDD-4B25-B78D-5BACF06EDB31}"/>
    <cellStyle name="Lien hypertexte 3 2 2" xfId="75" xr:uid="{4AC60493-7C26-4AF0-92FC-AF1722A1B318}"/>
    <cellStyle name="Lien hypertexte 3 2 3" xfId="81" xr:uid="{1109FBE5-595C-4007-9CB4-B90BFF52B2A5}"/>
    <cellStyle name="Lien hypertexte 4" xfId="89" xr:uid="{724495DF-F3A7-4981-8554-91A41D3B1724}"/>
    <cellStyle name="Lien hypertexte 5" xfId="34" xr:uid="{00000000-0005-0000-0000-000021000000}"/>
    <cellStyle name="Lien hypertexte 5 2" xfId="84" xr:uid="{BA785B6E-93D7-4374-AB66-D3210839410F}"/>
    <cellStyle name="Lien hypertexte_Copie de cc2_festival_menus_gemrcn_2011" xfId="67" xr:uid="{F89C7E1D-FE7A-493E-9C63-AB52AF10AE15}"/>
    <cellStyle name="Lien hypertexte_PG Positionnement 2009" xfId="35" xr:uid="{00000000-0005-0000-0000-000022000000}"/>
    <cellStyle name="Lien hypertexte_PG Positionnement 2009 2" xfId="83" xr:uid="{C268F26F-282B-4A73-BAB7-A28E62275FE5}"/>
    <cellStyle name="Milliers 2" xfId="36" xr:uid="{00000000-0005-0000-0000-000023000000}"/>
    <cellStyle name="Neutre" xfId="37" builtinId="28" customBuiltin="1"/>
    <cellStyle name="Non d‚fini" xfId="38" xr:uid="{00000000-0005-0000-0000-000025000000}"/>
    <cellStyle name="Normal" xfId="0" builtinId="0"/>
    <cellStyle name="Normal 12" xfId="65" xr:uid="{4F0EDFCF-A391-44A0-B6C8-CC979EF1F301}"/>
    <cellStyle name="Normal 12 2" xfId="79" xr:uid="{B50754C7-D5B5-4651-AC67-D328D206A54A}"/>
    <cellStyle name="Normal 2" xfId="39" xr:uid="{00000000-0005-0000-0000-000027000000}"/>
    <cellStyle name="Normal 2 2" xfId="40" xr:uid="{00000000-0005-0000-0000-000028000000}"/>
    <cellStyle name="Normal 2 2 2" xfId="41" xr:uid="{00000000-0005-0000-0000-000029000000}"/>
    <cellStyle name="Normal 2 2 2 2" xfId="69" xr:uid="{5D4C7264-CE94-413E-A587-9DA41FE58BCD}"/>
    <cellStyle name="Normal 2 2 3" xfId="68" xr:uid="{AE340B71-0B5C-4C38-BF10-6D1E9B0829CD}"/>
    <cellStyle name="Normal 2 3" xfId="77" xr:uid="{53C8A75F-35C8-4890-A687-5232AAEA4D64}"/>
    <cellStyle name="Normal 2 4" xfId="82" xr:uid="{6FA04967-9CA8-46DB-8AC7-A58230545CA5}"/>
    <cellStyle name="Normal 3" xfId="71" xr:uid="{C769D9EA-A39A-4B83-B776-2288D5530532}"/>
    <cellStyle name="Normal 4" xfId="42" xr:uid="{00000000-0005-0000-0000-00002A000000}"/>
    <cellStyle name="Normal 4 2" xfId="85" xr:uid="{2CEF70A3-3BC2-4033-98CE-482CB82F8EDB}"/>
    <cellStyle name="Normal 4 3" xfId="43" xr:uid="{00000000-0005-0000-0000-00002B000000}"/>
    <cellStyle name="Normal 4 3 4" xfId="76" xr:uid="{F2B91279-7EBF-4715-B852-47EF5CD0C53C}"/>
    <cellStyle name="Normal 4 3 4 2" xfId="87" xr:uid="{3697ABA2-FBA9-4C19-B57B-9D88FD275DF0}"/>
    <cellStyle name="Normal 4 4" xfId="86" xr:uid="{EB959ADF-82AF-4A3B-8D4D-076FF7F13B0F}"/>
    <cellStyle name="Normal 5" xfId="78" xr:uid="{ED7DBD29-948F-418E-840D-0D24B9418DE9}"/>
    <cellStyle name="Normal_Base de données recettes (1) 2" xfId="93" xr:uid="{A579C35F-F987-4D8F-9B44-7039FEF94339}"/>
    <cellStyle name="Normal_Bons de commande livraison" xfId="44" xr:uid="{00000000-0005-0000-0000-00002D000000}"/>
    <cellStyle name="Normal_Catalogue Fournisseurs 2004" xfId="45" xr:uid="{00000000-0005-0000-0000-00002E000000}"/>
    <cellStyle name="Normal_Comparer recettes 2009 OK 2" xfId="46" xr:uid="{00000000-0005-0000-0000-000030000000}"/>
    <cellStyle name="Normal_Comparer recettes 2009 OK 2 2" xfId="72" xr:uid="{440279F9-A074-47B3-A1E2-DF3407DA98B3}"/>
    <cellStyle name="Normal_Conditionnement 3 décembre" xfId="47" xr:uid="{00000000-0005-0000-0000-000031000000}"/>
    <cellStyle name="Normal_Cuissons Températures portait16-11-2006 2" xfId="92" xr:uid="{CED6A773-01A8-41D3-9718-881137429B1A}"/>
    <cellStyle name="Normal_EFECTIF1 2" xfId="94" xr:uid="{4398078E-9C2C-4C42-A4F2-CF7F15C6156D}"/>
    <cellStyle name="Normal_Effectif Conditionnement Goulin" xfId="48" xr:uid="{00000000-0005-0000-0000-000033000000}"/>
    <cellStyle name="Normal_Forum Marais 15 09 2001" xfId="49" xr:uid="{00000000-0005-0000-0000-000034000000}"/>
    <cellStyle name="Normal_Forum Marais 15 09 2001 2" xfId="50" xr:uid="{00000000-0005-0000-0000-000035000000}"/>
    <cellStyle name="Normal_Forum Marais 15 09 2001 2 2" xfId="95" xr:uid="{4F5A835C-1ACE-42B3-8FC5-3212AD3F7202}"/>
    <cellStyle name="Normal_Forum Marais 15 09 2001_Fiche technique C2 Mars 2008 " xfId="73" xr:uid="{770E8EC1-424D-4635-8BDC-1EFDA9D30488}"/>
    <cellStyle name="Normal_Gantt 27 janvier" xfId="51" xr:uid="{00000000-0005-0000-0000-000036000000}"/>
    <cellStyle name="Normal_Gantt 27 janvier 2" xfId="74" xr:uid="{B2F01F4A-90DA-4060-BC46-887C60268029}"/>
    <cellStyle name="Normal_GERMCN UPC brouillon" xfId="66" xr:uid="{9B755444-8D1B-4796-9D1F-1E1F8EFBC930}"/>
    <cellStyle name="Normal_Marché 2002 filtre automatique" xfId="52" xr:uid="{00000000-0005-0000-0000-000037000000}"/>
    <cellStyle name="Normal_Menussuite 2" xfId="97" xr:uid="{FC3E2A96-36FE-45EB-9A17-8D4AF88F748E}"/>
    <cellStyle name="Normal_MS Définitions_1 2" xfId="90" xr:uid="{C8E984AB-FFF6-4841-8D05-3906C86D8F7A}"/>
    <cellStyle name="Normal_Rapport d'analyse CCR 09-2009" xfId="53" xr:uid="{00000000-0005-0000-0000-000039000000}"/>
    <cellStyle name="Normal_Salaires 2002 Modèle" xfId="91" xr:uid="{A0CC1717-69A3-4393-A2B8-564A4ED40EF6}"/>
    <cellStyle name="Normal_space" xfId="54" xr:uid="{00000000-0005-0000-0000-00003A000000}"/>
    <cellStyle name="Satisfaisant" xfId="55" builtinId="26" customBuiltin="1"/>
    <cellStyle name="Sortie" xfId="56" builtinId="21" customBuiltin="1"/>
    <cellStyle name="Texte explicatif" xfId="57" builtinId="53" customBuiltin="1"/>
    <cellStyle name="Titre" xfId="58" builtinId="15" customBuiltin="1"/>
    <cellStyle name="Titre 1" xfId="59" builtinId="16" customBuiltin="1"/>
    <cellStyle name="Titre 2" xfId="60" builtinId="17" customBuiltin="1"/>
    <cellStyle name="Titre 3" xfId="61" builtinId="18" customBuiltin="1"/>
    <cellStyle name="Titre 4" xfId="62" builtinId="19" customBuiltin="1"/>
    <cellStyle name="Total" xfId="63" builtinId="25" customBuiltin="1"/>
    <cellStyle name="Vérification" xfId="64" builtinId="23" customBuiltin="1"/>
  </cellStyles>
  <dxfs count="37">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strike val="0"/>
        <condense val="0"/>
        <extend val="0"/>
        <color indexed="12"/>
      </font>
      <fill>
        <patternFill patternType="solid">
          <bgColor indexed="43"/>
        </patternFill>
      </fill>
      <border>
        <right/>
      </border>
    </dxf>
    <dxf>
      <font>
        <b/>
        <i val="0"/>
        <strike val="0"/>
        <condense val="0"/>
        <extend val="0"/>
        <color indexed="17"/>
      </font>
      <fill>
        <patternFill patternType="solid">
          <bgColor indexed="43"/>
        </patternFill>
      </fill>
      <border>
        <right/>
      </border>
    </dxf>
    <dxf>
      <font>
        <b/>
        <i val="0"/>
        <strike val="0"/>
        <condense val="0"/>
        <extend val="0"/>
        <color indexed="10"/>
      </font>
      <fill>
        <patternFill patternType="solid">
          <bgColor indexed="43"/>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val="0"/>
        <i val="0"/>
        <condense val="0"/>
        <extend val="0"/>
        <color indexed="9"/>
      </font>
    </dxf>
    <dxf>
      <fill>
        <patternFill patternType="gray0625"/>
      </fill>
    </dxf>
    <dxf>
      <font>
        <b val="0"/>
        <i val="0"/>
        <condense val="0"/>
        <extend val="0"/>
        <color auto="1"/>
      </font>
      <fill>
        <patternFill>
          <bgColor indexed="9"/>
        </patternFill>
      </fill>
    </dxf>
    <dxf>
      <font>
        <b/>
        <i val="0"/>
        <condense val="0"/>
        <extend val="0"/>
        <color indexed="9"/>
      </font>
      <fill>
        <patternFill patternType="gray0625">
          <bgColor indexed="9"/>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border>
    </dxf>
    <dxf>
      <font>
        <b/>
        <i val="0"/>
        <strike val="0"/>
        <condense val="0"/>
        <extend val="0"/>
        <color indexed="17"/>
      </font>
      <fill>
        <patternFill patternType="solid">
          <bgColor indexed="43"/>
        </patternFill>
      </fill>
      <border>
        <right/>
      </border>
    </dxf>
    <dxf>
      <font>
        <b/>
        <i val="0"/>
        <strike val="0"/>
        <condense val="0"/>
        <extend val="0"/>
        <color indexed="10"/>
      </font>
      <fill>
        <patternFill patternType="solid">
          <bgColor indexed="43"/>
        </patternFill>
      </fill>
      <border>
        <right/>
      </border>
    </dxf>
    <dxf>
      <font>
        <b val="0"/>
        <i val="0"/>
        <condense val="0"/>
        <extend val="0"/>
        <color indexed="9"/>
      </font>
    </dxf>
    <dxf>
      <fill>
        <patternFill patternType="gray0625"/>
      </fill>
    </dxf>
    <dxf>
      <font>
        <b val="0"/>
        <i val="0"/>
        <condense val="0"/>
        <extend val="0"/>
        <color auto="1"/>
      </font>
      <fill>
        <patternFill>
          <bgColor indexed="9"/>
        </patternFill>
      </fill>
    </dxf>
    <dxf>
      <font>
        <b/>
        <i val="0"/>
        <condense val="0"/>
        <extend val="0"/>
        <color indexed="9"/>
      </font>
      <fill>
        <patternFill patternType="gray0625">
          <bgColor indexed="9"/>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border>
    </dxf>
    <dxf>
      <font>
        <b/>
        <i val="0"/>
        <strike val="0"/>
        <condense val="0"/>
        <extend val="0"/>
        <color indexed="17"/>
      </font>
      <fill>
        <patternFill patternType="solid">
          <bgColor indexed="43"/>
        </patternFill>
      </fill>
      <border>
        <right/>
      </border>
    </dxf>
    <dxf>
      <font>
        <b/>
        <i val="0"/>
        <strike val="0"/>
        <condense val="0"/>
        <extend val="0"/>
        <color indexed="10"/>
      </font>
      <fill>
        <patternFill patternType="solid">
          <bgColor indexed="43"/>
        </patternFill>
      </fill>
      <border>
        <right/>
      </border>
    </dxf>
    <dxf>
      <font>
        <b val="0"/>
        <i val="0"/>
        <condense val="0"/>
        <extend val="0"/>
        <color indexed="9"/>
      </font>
    </dxf>
    <dxf>
      <font>
        <b val="0"/>
        <i val="0"/>
        <condense val="0"/>
        <extend val="0"/>
        <color indexed="9"/>
      </font>
    </dxf>
    <dxf>
      <font>
        <b/>
        <i val="0"/>
        <strike val="0"/>
        <condense val="0"/>
        <extend val="0"/>
        <color indexed="12"/>
      </font>
      <fill>
        <patternFill patternType="solid">
          <bgColor indexed="43"/>
        </patternFill>
      </fill>
      <border>
        <right style="hair">
          <color indexed="64"/>
        </right>
      </border>
    </dxf>
    <dxf>
      <font>
        <b/>
        <i val="0"/>
        <strike val="0"/>
        <condense val="0"/>
        <extend val="0"/>
        <color indexed="17"/>
      </font>
      <fill>
        <patternFill patternType="solid">
          <bgColor indexed="43"/>
        </patternFill>
      </fill>
      <border>
        <right style="hair">
          <color indexed="64"/>
        </right>
      </border>
    </dxf>
    <dxf>
      <font>
        <b/>
        <i val="0"/>
        <strike val="0"/>
        <condense val="0"/>
        <extend val="0"/>
        <color indexed="10"/>
      </font>
      <fill>
        <patternFill patternType="solid">
          <bgColor indexed="43"/>
        </patternFill>
      </fill>
      <border>
        <right style="hair">
          <color indexed="64"/>
        </right>
      </border>
    </dxf>
    <dxf>
      <fill>
        <patternFill patternType="gray0625"/>
      </fill>
    </dxf>
    <dxf>
      <font>
        <b val="0"/>
        <i val="0"/>
        <condense val="0"/>
        <extend val="0"/>
        <color auto="1"/>
      </font>
      <fill>
        <patternFill>
          <bgColor indexed="9"/>
        </patternFill>
      </fill>
    </dxf>
    <dxf>
      <font>
        <b/>
        <i val="0"/>
        <condense val="0"/>
        <extend val="0"/>
        <color indexed="9"/>
      </font>
      <fill>
        <patternFill patternType="gray0625">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25</xdr:col>
      <xdr:colOff>90618</xdr:colOff>
      <xdr:row>61</xdr:row>
      <xdr:rowOff>91815</xdr:rowOff>
    </xdr:from>
    <xdr:to>
      <xdr:col>28</xdr:col>
      <xdr:colOff>80995</xdr:colOff>
      <xdr:row>65</xdr:row>
      <xdr:rowOff>127000</xdr:rowOff>
    </xdr:to>
    <xdr:pic>
      <xdr:nvPicPr>
        <xdr:cNvPr id="6" name="Picture 1">
          <a:extLst>
            <a:ext uri="{FF2B5EF4-FFF2-40B4-BE49-F238E27FC236}">
              <a16:creationId xmlns:a16="http://schemas.microsoft.com/office/drawing/2014/main" id="{78286DCA-FACE-4A1D-A180-9DFD647EA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32818" y="41684315"/>
          <a:ext cx="2276377" cy="2067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xdr:colOff>
      <xdr:row>2</xdr:row>
      <xdr:rowOff>85725</xdr:rowOff>
    </xdr:to>
    <xdr:pic>
      <xdr:nvPicPr>
        <xdr:cNvPr id="2" name="Picture 1">
          <a:extLst>
            <a:ext uri="{FF2B5EF4-FFF2-40B4-BE49-F238E27FC236}">
              <a16:creationId xmlns:a16="http://schemas.microsoft.com/office/drawing/2014/main" id="{722C598F-6560-457F-A64D-1DADE05B5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0"/>
          <a:ext cx="714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CCFE8598-364D-46EF-AEED-D9F006F160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7A20767E-CC9B-421A-B685-752D009E5C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A85FBC94-8D8B-411C-89E8-EE2F41D226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F7B83937-1D61-456F-92CF-28CA43CE4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2DF486FE-92F3-44FD-B654-FEEECA7922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F07899BF-0997-4093-BE29-387C40617D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4F97066C-3951-4DE2-9D87-7EBA32599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B31802AC-66AD-45C2-A467-2CCB6684A0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A401AC57-224D-4A36-81ED-EA4066D224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131D0C7A-02CF-484D-B2AE-9E2032498E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01547C43-A03B-4201-9809-42B0FC31ED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68324997-9548-4251-B043-98DDC0D696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ED442292-8E2B-4A38-8328-1E119BFDA1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D7B9DF1C-93EF-448D-8B07-D3CB2B0CF8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37891AF1-9B63-4F73-AD5D-FA21AA8E09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4A778643-5488-47D3-9D37-D51EBAD884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3C573E9C-C22C-445C-B81D-0A63502D1B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E50C97E8-7098-456C-BBD1-7460F4F74B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733CABAB-2A57-4FDA-87D6-350D6CF650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3E006AB8-FAA2-40B6-BC1D-DFFCE0D3F1A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96190CD6-8F95-420A-90B4-643BBE5E899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A54D406A-6762-48A1-AD22-E336710B5CE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08FA67EA-564F-42BB-9880-D379C572B6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81D89355-B02E-4034-B281-0799F8CA9ACA}"/>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C9178FD0-98D2-42FE-AC7F-232245911D61}"/>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B56EA6FA-0B64-4797-9919-6475292684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53AADFD8-7623-444D-9850-60600E9930D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9DC42CE0-E13C-44F8-9552-4A7C3EFCEF7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C21FCCFC-806F-432C-8B94-C8A82D70A46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CFBEC924-648D-444D-9131-EAF6D292D0A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A28A7D1F-FA8B-40DE-BB49-3C32A2F6885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2ECF1DF7-CEFD-4AC3-AE51-281350CEB1D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CC3750FC-AC65-47EC-A614-D6FB0C54F3C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76A3BA53-FAD6-45A0-AAFE-BFAD5730825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BD1896CB-58E8-4A5E-82B7-53C7BA481D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1999158D-FDB5-4CC8-96C4-9F77CFB8012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C0823DC1-9DA6-4BF0-93B7-A75D45FA87D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E082F782-AFF4-4BFE-9BB9-F38F09F97D6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FEF796B8-2488-4824-804D-C7B72F6F748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3B87131A-E606-4A8A-9595-C9F5D874060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888630DC-FDB6-4856-BEE6-7B257C9322E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CAC17DB7-697F-4370-BEE2-74B93F2A2C0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45AF1F91-BF5F-4A80-A285-2B570CDD07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4FA92B3B-9B61-4983-B655-BA030166C2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B897E6CF-399C-4309-9A0E-CB5DD590C2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0E5DCFAC-5F58-4C17-AA34-4BC54FCE39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FB607538-ED6A-4AE2-B53A-83D301D474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08C4758E-7748-4D64-8B52-43A3A7AF8D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BC77EDB1-795A-4F5C-8D16-9C872A312B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6D1E76AB-2C0D-489F-98C1-BC9C2B61F1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779A2FD8-F12B-4956-BDA9-DB45CD0574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0F11A45E-CDE1-4A90-878C-FE3DC8426B4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0.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1.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2.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3.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danssonjus.canalblog.co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31866-162F-4C20-B922-C42FFADC0FBC}">
  <dimension ref="A1:AR323"/>
  <sheetViews>
    <sheetView tabSelected="1" zoomScale="75" zoomScaleNormal="75" workbookViewId="0">
      <selection activeCell="AA58" sqref="AA58"/>
    </sheetView>
  </sheetViews>
  <sheetFormatPr baseColWidth="10" defaultRowHeight="12.75"/>
  <cols>
    <col min="1" max="2" width="11.42578125" style="850"/>
    <col min="3" max="3" width="16" style="850" customWidth="1"/>
    <col min="4" max="18" width="11.42578125" style="850"/>
    <col min="19" max="19" width="16" style="850" customWidth="1"/>
    <col min="20" max="20" width="12.140625" style="850" customWidth="1"/>
    <col min="21" max="21" width="15.28515625" style="850" customWidth="1"/>
    <col min="22" max="22" width="11.42578125" style="850"/>
    <col min="23" max="23" width="14.140625" style="850" customWidth="1"/>
    <col min="24" max="16384" width="11.42578125" style="850"/>
  </cols>
  <sheetData>
    <row r="1" spans="1:32" ht="30" customHeight="1">
      <c r="A1" s="848"/>
      <c r="B1" s="848"/>
      <c r="C1" s="848"/>
      <c r="D1" s="848"/>
      <c r="E1" s="848"/>
      <c r="F1" s="848"/>
      <c r="G1" s="848"/>
      <c r="H1" s="848"/>
      <c r="I1" s="848"/>
      <c r="J1" s="848"/>
      <c r="K1" s="848"/>
      <c r="L1" s="394"/>
      <c r="M1" s="394"/>
      <c r="N1" s="394"/>
      <c r="O1" s="394"/>
      <c r="P1" s="394"/>
      <c r="Q1" s="849"/>
      <c r="R1" s="849"/>
      <c r="S1" s="849"/>
      <c r="T1" s="849"/>
      <c r="U1" s="849"/>
      <c r="V1" s="849"/>
      <c r="W1" s="849"/>
      <c r="X1" s="849"/>
      <c r="Y1" s="849"/>
      <c r="Z1" s="849"/>
      <c r="AA1" s="849"/>
      <c r="AB1" s="849"/>
      <c r="AC1" s="849"/>
      <c r="AD1" s="1176"/>
      <c r="AE1" s="1176"/>
      <c r="AF1" s="1176"/>
    </row>
    <row r="2" spans="1:32" ht="30" customHeight="1">
      <c r="A2" s="848"/>
      <c r="B2" s="851" t="s">
        <v>847</v>
      </c>
      <c r="C2" s="848"/>
      <c r="D2" s="848"/>
      <c r="E2" s="848"/>
      <c r="F2" s="848"/>
      <c r="G2" s="848"/>
      <c r="H2" s="848"/>
      <c r="I2" s="394"/>
      <c r="J2" s="848"/>
      <c r="K2" s="848"/>
      <c r="L2" s="394"/>
      <c r="M2" s="394"/>
      <c r="N2" s="394"/>
      <c r="O2" s="394"/>
      <c r="P2" s="394"/>
      <c r="Q2" s="849"/>
      <c r="R2" s="849"/>
      <c r="S2" s="1148" t="s">
        <v>2228</v>
      </c>
      <c r="T2" s="849"/>
      <c r="U2" s="849"/>
      <c r="V2" s="849"/>
      <c r="W2" s="849"/>
      <c r="X2" s="849"/>
      <c r="Y2" s="849"/>
      <c r="Z2" s="849"/>
      <c r="AA2" s="849"/>
      <c r="AB2" s="849"/>
      <c r="AC2" s="849"/>
      <c r="AD2" s="1176"/>
      <c r="AE2" s="1176"/>
      <c r="AF2" s="1176"/>
    </row>
    <row r="3" spans="1:32" ht="30" customHeight="1">
      <c r="A3" s="848"/>
      <c r="B3" s="852" t="s">
        <v>848</v>
      </c>
      <c r="C3" s="853"/>
      <c r="D3" s="848"/>
      <c r="E3" s="848"/>
      <c r="F3" s="848"/>
      <c r="G3" s="848"/>
      <c r="H3" s="848"/>
      <c r="I3" s="394"/>
      <c r="J3" s="848"/>
      <c r="K3" s="848"/>
      <c r="L3" s="394"/>
      <c r="M3" s="394"/>
      <c r="N3" s="394"/>
      <c r="O3" s="394"/>
      <c r="P3" s="394"/>
      <c r="Q3" s="849"/>
      <c r="R3" s="849"/>
      <c r="S3" s="1148" t="s">
        <v>2006</v>
      </c>
      <c r="T3" s="849"/>
      <c r="U3" s="849"/>
      <c r="V3" s="849"/>
      <c r="W3" s="849"/>
      <c r="X3" s="849"/>
      <c r="Y3" s="849"/>
      <c r="Z3" s="849"/>
      <c r="AA3" s="849"/>
      <c r="AB3" s="849"/>
      <c r="AC3" s="849"/>
      <c r="AD3" s="1176"/>
      <c r="AE3" s="1176"/>
      <c r="AF3" s="1176"/>
    </row>
    <row r="4" spans="1:32" ht="30" customHeight="1">
      <c r="A4" s="848"/>
      <c r="B4" s="852" t="s">
        <v>1939</v>
      </c>
      <c r="C4" s="853"/>
      <c r="D4" s="848"/>
      <c r="E4" s="848"/>
      <c r="F4" s="848"/>
      <c r="G4" s="848"/>
      <c r="H4" s="848"/>
      <c r="I4" s="394"/>
      <c r="J4" s="848"/>
      <c r="K4" s="848"/>
      <c r="L4" s="394"/>
      <c r="M4" s="394"/>
      <c r="N4" s="394"/>
      <c r="O4" s="394"/>
      <c r="P4" s="394"/>
      <c r="Q4" s="849"/>
      <c r="R4" s="849"/>
      <c r="S4" s="849"/>
      <c r="T4" s="849"/>
      <c r="U4" s="849"/>
      <c r="V4" s="849"/>
      <c r="W4" s="849"/>
      <c r="X4" s="849"/>
      <c r="Y4" s="849"/>
      <c r="Z4" s="849"/>
      <c r="AA4" s="849"/>
      <c r="AB4" s="849"/>
      <c r="AC4" s="849"/>
      <c r="AD4" s="1176"/>
      <c r="AE4" s="1176"/>
      <c r="AF4" s="1176"/>
    </row>
    <row r="5" spans="1:32" ht="30" customHeight="1">
      <c r="A5" s="848"/>
      <c r="B5" s="852" t="s">
        <v>849</v>
      </c>
      <c r="C5" s="853"/>
      <c r="D5" s="848"/>
      <c r="E5" s="848"/>
      <c r="F5" s="848"/>
      <c r="G5" s="848"/>
      <c r="H5" s="848"/>
      <c r="I5" s="394"/>
      <c r="J5" s="848"/>
      <c r="K5" s="848"/>
      <c r="L5" s="394"/>
      <c r="M5" s="394"/>
      <c r="N5" s="394"/>
      <c r="O5" s="394"/>
      <c r="P5" s="394"/>
      <c r="Q5" s="849"/>
      <c r="R5" s="849"/>
      <c r="S5" s="1903" t="str">
        <f ca="1">"Page "&amp;_xlfn.SHEET()&amp;" sur "&amp;_xlfn.SHEETS()</f>
        <v>Page 1 sur 16</v>
      </c>
      <c r="T5" s="1903"/>
      <c r="U5" s="849"/>
      <c r="V5" s="849"/>
      <c r="W5" s="849"/>
      <c r="X5" s="849"/>
      <c r="Y5" s="849"/>
      <c r="Z5" s="849"/>
      <c r="AA5" s="849"/>
      <c r="AB5" s="849"/>
      <c r="AC5" s="849"/>
      <c r="AD5" s="1176"/>
      <c r="AE5" s="1176"/>
      <c r="AF5" s="1176"/>
    </row>
    <row r="6" spans="1:32" ht="30" customHeight="1">
      <c r="A6" s="848"/>
      <c r="B6" s="852" t="s">
        <v>850</v>
      </c>
      <c r="C6" s="848"/>
      <c r="D6" s="848"/>
      <c r="E6" s="848"/>
      <c r="F6" s="848"/>
      <c r="G6" s="848"/>
      <c r="H6" s="848"/>
      <c r="I6" s="394"/>
      <c r="J6" s="848"/>
      <c r="K6" s="848"/>
      <c r="L6" s="394"/>
      <c r="M6" s="394"/>
      <c r="N6" s="394"/>
      <c r="O6" s="394"/>
      <c r="P6" s="394"/>
      <c r="Q6" s="849"/>
      <c r="R6" s="849"/>
      <c r="S6" s="849"/>
      <c r="T6" s="849"/>
      <c r="U6" s="849"/>
      <c r="V6" s="849"/>
      <c r="W6" s="849"/>
      <c r="X6" s="849"/>
      <c r="Y6" s="849"/>
      <c r="Z6" s="849"/>
      <c r="AA6" s="849"/>
      <c r="AB6" s="849"/>
      <c r="AC6" s="849"/>
      <c r="AD6" s="1176"/>
      <c r="AE6" s="1176"/>
      <c r="AF6" s="1176"/>
    </row>
    <row r="7" spans="1:32" ht="30" customHeight="1">
      <c r="A7" s="848"/>
      <c r="B7" s="852"/>
      <c r="C7" s="848"/>
      <c r="D7" s="848"/>
      <c r="E7" s="848"/>
      <c r="F7" s="848"/>
      <c r="G7" s="848"/>
      <c r="H7" s="848"/>
      <c r="I7" s="394"/>
      <c r="J7" s="848"/>
      <c r="K7" s="848"/>
      <c r="L7" s="394"/>
      <c r="M7" s="394"/>
      <c r="N7" s="394"/>
      <c r="O7" s="394"/>
      <c r="P7" s="394"/>
      <c r="Q7" s="849"/>
      <c r="R7" s="849"/>
      <c r="S7" s="849"/>
      <c r="T7" s="849"/>
      <c r="U7" s="849"/>
      <c r="V7" s="849"/>
      <c r="W7" s="849"/>
      <c r="X7" s="849"/>
      <c r="Y7" s="849"/>
      <c r="Z7" s="849"/>
      <c r="AA7" s="849"/>
      <c r="AB7" s="849"/>
      <c r="AC7" s="849"/>
      <c r="AD7" s="1176"/>
      <c r="AE7" s="1176"/>
      <c r="AF7" s="1176"/>
    </row>
    <row r="8" spans="1:32" ht="30" customHeight="1">
      <c r="A8" s="848"/>
      <c r="B8" s="1432" t="s">
        <v>1996</v>
      </c>
      <c r="C8" s="1432"/>
      <c r="D8" s="1432"/>
      <c r="E8" s="1432"/>
      <c r="F8" s="1432"/>
      <c r="G8" s="1432"/>
      <c r="H8" s="1432"/>
      <c r="I8" s="1432"/>
      <c r="J8" s="1432"/>
      <c r="K8" s="1432"/>
      <c r="L8" s="1432"/>
      <c r="M8" s="1432"/>
      <c r="N8" s="1432"/>
      <c r="O8" s="394"/>
      <c r="P8" s="394"/>
      <c r="Q8" s="849"/>
      <c r="R8" s="849"/>
      <c r="S8" s="849"/>
      <c r="T8" s="849"/>
      <c r="U8" s="849"/>
      <c r="V8" s="849"/>
      <c r="W8" s="849"/>
      <c r="X8" s="849"/>
      <c r="Y8" s="849"/>
      <c r="Z8" s="849"/>
      <c r="AA8" s="849"/>
      <c r="AB8" s="849"/>
      <c r="AC8" s="849"/>
      <c r="AD8" s="1176"/>
      <c r="AE8" s="1176"/>
      <c r="AF8" s="1176"/>
    </row>
    <row r="9" spans="1:32" s="865" customFormat="1" ht="30" customHeight="1">
      <c r="A9" s="863"/>
      <c r="B9" s="987" t="s">
        <v>2109</v>
      </c>
      <c r="C9" s="990"/>
      <c r="D9" s="990"/>
      <c r="E9" s="990"/>
      <c r="F9" s="990"/>
      <c r="G9" s="990"/>
      <c r="H9" s="990"/>
      <c r="I9" s="990"/>
      <c r="J9" s="990"/>
      <c r="K9" s="990"/>
      <c r="L9" s="990"/>
      <c r="M9" s="990"/>
      <c r="N9" s="990"/>
      <c r="O9" s="394"/>
      <c r="P9" s="394"/>
      <c r="Q9" s="849"/>
      <c r="R9" s="849"/>
      <c r="S9" s="864"/>
      <c r="T9" s="864"/>
      <c r="U9" s="864"/>
      <c r="V9" s="864"/>
      <c r="W9" s="864"/>
      <c r="X9" s="864"/>
      <c r="Y9" s="864"/>
      <c r="Z9" s="864"/>
      <c r="AA9" s="864"/>
      <c r="AB9" s="864"/>
      <c r="AC9" s="864"/>
      <c r="AD9" s="1176"/>
      <c r="AE9" s="1176"/>
      <c r="AF9" s="1176"/>
    </row>
    <row r="10" spans="1:32" ht="30" customHeight="1">
      <c r="A10" s="848"/>
      <c r="B10" s="987" t="s">
        <v>1940</v>
      </c>
      <c r="C10" s="988"/>
      <c r="D10" s="988"/>
      <c r="E10" s="988"/>
      <c r="F10" s="988"/>
      <c r="G10" s="988"/>
      <c r="H10" s="988"/>
      <c r="I10" s="989"/>
      <c r="J10" s="988"/>
      <c r="K10" s="988"/>
      <c r="L10" s="989"/>
      <c r="M10" s="989"/>
      <c r="N10" s="989"/>
      <c r="O10" s="394"/>
      <c r="P10" s="394"/>
      <c r="Q10" s="849"/>
      <c r="R10" s="849"/>
      <c r="S10" s="849"/>
      <c r="T10" s="849"/>
      <c r="U10" s="849"/>
      <c r="V10" s="849"/>
      <c r="W10" s="849"/>
      <c r="X10" s="849"/>
      <c r="Y10" s="849"/>
      <c r="Z10" s="849"/>
      <c r="AA10" s="849"/>
      <c r="AB10" s="849"/>
      <c r="AC10" s="849"/>
      <c r="AD10" s="1176"/>
      <c r="AE10" s="1176"/>
      <c r="AF10" s="1176"/>
    </row>
    <row r="11" spans="1:32" ht="30" customHeight="1">
      <c r="A11" s="848"/>
      <c r="B11" s="987" t="s">
        <v>2001</v>
      </c>
      <c r="C11" s="988"/>
      <c r="D11" s="988"/>
      <c r="E11" s="988"/>
      <c r="F11" s="988"/>
      <c r="G11" s="988"/>
      <c r="H11" s="988"/>
      <c r="I11" s="989"/>
      <c r="J11" s="988"/>
      <c r="K11" s="988"/>
      <c r="L11" s="989"/>
      <c r="M11" s="989"/>
      <c r="N11" s="989"/>
      <c r="O11" s="394"/>
      <c r="P11" s="394"/>
      <c r="Q11" s="849"/>
      <c r="R11" s="849"/>
      <c r="S11" s="849"/>
      <c r="T11" s="849"/>
      <c r="U11" s="849"/>
      <c r="V11" s="849"/>
      <c r="W11" s="849"/>
      <c r="X11" s="849"/>
      <c r="Y11" s="849"/>
      <c r="Z11" s="849"/>
      <c r="AA11" s="849"/>
      <c r="AB11" s="849"/>
      <c r="AC11" s="849"/>
      <c r="AD11" s="1176"/>
      <c r="AE11" s="1176"/>
      <c r="AF11" s="1176"/>
    </row>
    <row r="12" spans="1:32" ht="30" customHeight="1">
      <c r="A12" s="848"/>
      <c r="B12" s="987" t="s">
        <v>2002</v>
      </c>
      <c r="C12" s="988"/>
      <c r="D12" s="988"/>
      <c r="E12" s="988"/>
      <c r="F12" s="988"/>
      <c r="G12" s="988"/>
      <c r="H12" s="988"/>
      <c r="I12" s="989"/>
      <c r="J12" s="988"/>
      <c r="K12" s="988"/>
      <c r="L12" s="989"/>
      <c r="M12" s="989"/>
      <c r="N12" s="989"/>
      <c r="O12" s="394"/>
      <c r="P12" s="394"/>
      <c r="Q12" s="849"/>
      <c r="R12" s="849"/>
      <c r="S12" s="849"/>
      <c r="T12" s="849"/>
      <c r="U12" s="849"/>
      <c r="V12" s="849"/>
      <c r="W12" s="849"/>
      <c r="X12" s="849"/>
      <c r="Y12" s="849"/>
      <c r="Z12" s="849"/>
      <c r="AA12" s="849"/>
      <c r="AB12" s="849"/>
      <c r="AC12" s="849"/>
      <c r="AD12" s="1176"/>
      <c r="AE12" s="1176"/>
      <c r="AF12" s="1176"/>
    </row>
    <row r="13" spans="1:32" ht="30" customHeight="1">
      <c r="A13" s="848"/>
      <c r="B13" s="987" t="s">
        <v>313</v>
      </c>
      <c r="C13" s="988"/>
      <c r="D13" s="988"/>
      <c r="E13" s="988"/>
      <c r="F13" s="988"/>
      <c r="G13" s="988"/>
      <c r="H13" s="988"/>
      <c r="I13" s="989"/>
      <c r="J13" s="988"/>
      <c r="K13" s="988"/>
      <c r="L13" s="989"/>
      <c r="M13" s="989"/>
      <c r="N13" s="989"/>
      <c r="O13" s="394"/>
      <c r="P13" s="394"/>
      <c r="Q13" s="849"/>
      <c r="R13" s="849"/>
      <c r="S13" s="849"/>
      <c r="T13" s="849"/>
      <c r="U13" s="849"/>
      <c r="V13" s="849"/>
      <c r="W13" s="849"/>
      <c r="X13" s="849"/>
      <c r="Y13" s="849"/>
      <c r="Z13" s="849"/>
      <c r="AA13" s="849"/>
      <c r="AB13" s="849"/>
      <c r="AC13" s="849"/>
      <c r="AD13" s="1176"/>
      <c r="AE13" s="1176"/>
      <c r="AF13" s="1176"/>
    </row>
    <row r="14" spans="1:32" ht="30" customHeight="1">
      <c r="A14" s="848"/>
      <c r="B14" s="987" t="s">
        <v>810</v>
      </c>
      <c r="C14" s="988"/>
      <c r="D14" s="988"/>
      <c r="E14" s="988"/>
      <c r="F14" s="988"/>
      <c r="G14" s="988"/>
      <c r="H14" s="988"/>
      <c r="I14" s="989"/>
      <c r="J14" s="988"/>
      <c r="K14" s="988"/>
      <c r="L14" s="989"/>
      <c r="M14" s="989"/>
      <c r="N14" s="989"/>
      <c r="O14" s="394"/>
      <c r="P14" s="394"/>
      <c r="Q14" s="849"/>
      <c r="R14" s="849"/>
      <c r="S14" s="849"/>
      <c r="T14" s="849"/>
      <c r="U14" s="849"/>
      <c r="V14" s="849"/>
      <c r="W14" s="849"/>
      <c r="X14" s="849"/>
      <c r="Y14" s="849"/>
      <c r="Z14" s="849"/>
      <c r="AA14" s="849"/>
      <c r="AB14" s="849"/>
      <c r="AC14" s="849"/>
      <c r="AD14" s="1176"/>
      <c r="AE14" s="1176"/>
      <c r="AF14" s="1176"/>
    </row>
    <row r="15" spans="1:32" ht="30" customHeight="1">
      <c r="A15" s="848"/>
      <c r="B15" s="987" t="s">
        <v>1997</v>
      </c>
      <c r="C15" s="988"/>
      <c r="D15" s="988"/>
      <c r="E15" s="988"/>
      <c r="F15" s="988"/>
      <c r="G15" s="988"/>
      <c r="H15" s="988"/>
      <c r="I15" s="989"/>
      <c r="J15" s="988"/>
      <c r="K15" s="988"/>
      <c r="L15" s="989"/>
      <c r="M15" s="989"/>
      <c r="N15" s="989"/>
      <c r="O15" s="394"/>
      <c r="P15" s="394"/>
      <c r="Q15" s="849"/>
      <c r="R15" s="849"/>
      <c r="S15" s="849"/>
      <c r="T15" s="849"/>
      <c r="U15" s="849"/>
      <c r="V15" s="849"/>
      <c r="W15" s="849"/>
      <c r="X15" s="849"/>
      <c r="Y15" s="849"/>
      <c r="Z15" s="849"/>
      <c r="AA15" s="849"/>
      <c r="AB15" s="849"/>
      <c r="AC15" s="849"/>
      <c r="AD15" s="1176"/>
      <c r="AE15" s="1176"/>
      <c r="AF15" s="1176"/>
    </row>
    <row r="16" spans="1:32" ht="30" customHeight="1">
      <c r="A16" s="848"/>
      <c r="B16" s="987" t="s">
        <v>1334</v>
      </c>
      <c r="C16" s="988"/>
      <c r="D16" s="988"/>
      <c r="E16" s="988"/>
      <c r="F16" s="988"/>
      <c r="G16" s="988"/>
      <c r="H16" s="988"/>
      <c r="I16" s="989"/>
      <c r="J16" s="988"/>
      <c r="K16" s="988"/>
      <c r="L16" s="989"/>
      <c r="M16" s="989"/>
      <c r="N16" s="989"/>
      <c r="O16" s="394"/>
      <c r="P16" s="394"/>
      <c r="Q16" s="849"/>
      <c r="R16" s="849"/>
      <c r="S16" s="849"/>
      <c r="T16" s="849"/>
      <c r="U16" s="849"/>
      <c r="V16" s="849"/>
      <c r="W16" s="849"/>
      <c r="X16" s="849"/>
      <c r="Y16" s="849"/>
      <c r="Z16" s="849"/>
      <c r="AA16" s="849"/>
      <c r="AB16" s="849"/>
      <c r="AC16" s="849"/>
      <c r="AD16" s="1176"/>
      <c r="AE16" s="1176"/>
      <c r="AF16" s="1176"/>
    </row>
    <row r="17" spans="1:44" ht="30" customHeight="1">
      <c r="A17" s="848"/>
      <c r="B17" s="987" t="s">
        <v>1998</v>
      </c>
      <c r="C17" s="988"/>
      <c r="D17" s="988"/>
      <c r="E17" s="988"/>
      <c r="F17" s="988"/>
      <c r="G17" s="988"/>
      <c r="H17" s="988"/>
      <c r="I17" s="989"/>
      <c r="J17" s="988"/>
      <c r="K17" s="988"/>
      <c r="L17" s="989"/>
      <c r="M17" s="989"/>
      <c r="N17" s="989"/>
      <c r="O17" s="394"/>
      <c r="P17" s="394"/>
      <c r="Q17" s="849"/>
      <c r="R17" s="849"/>
      <c r="S17" s="849"/>
      <c r="T17" s="849"/>
      <c r="U17" s="849"/>
      <c r="V17" s="849"/>
      <c r="W17" s="849"/>
      <c r="X17" s="849"/>
      <c r="Y17" s="849"/>
      <c r="Z17" s="849"/>
      <c r="AA17" s="849"/>
      <c r="AB17" s="849"/>
      <c r="AC17" s="849"/>
      <c r="AD17" s="1176"/>
      <c r="AE17" s="1176"/>
      <c r="AF17" s="1176"/>
    </row>
    <row r="18" spans="1:44" ht="30" customHeight="1">
      <c r="A18" s="848"/>
      <c r="B18" s="987" t="s">
        <v>1999</v>
      </c>
      <c r="C18" s="988"/>
      <c r="D18" s="988"/>
      <c r="E18" s="988"/>
      <c r="F18" s="988"/>
      <c r="G18" s="988"/>
      <c r="H18" s="988"/>
      <c r="I18" s="989"/>
      <c r="J18" s="988"/>
      <c r="K18" s="988"/>
      <c r="L18" s="989"/>
      <c r="M18" s="989"/>
      <c r="N18" s="989"/>
      <c r="O18" s="394"/>
      <c r="P18" s="394"/>
      <c r="Q18" s="849"/>
      <c r="R18" s="849"/>
      <c r="S18" s="849"/>
      <c r="T18" s="849"/>
      <c r="U18" s="849"/>
      <c r="V18" s="849"/>
      <c r="W18" s="849"/>
      <c r="X18" s="849"/>
      <c r="Y18" s="849"/>
      <c r="Z18" s="849"/>
      <c r="AA18" s="849"/>
      <c r="AB18" s="849"/>
      <c r="AC18" s="849"/>
      <c r="AD18" s="1176"/>
      <c r="AE18" s="1176"/>
      <c r="AF18" s="1176"/>
    </row>
    <row r="19" spans="1:44" ht="30" customHeight="1">
      <c r="A19" s="848"/>
      <c r="B19" s="987"/>
      <c r="C19" s="988"/>
      <c r="D19" s="988"/>
      <c r="E19" s="988"/>
      <c r="F19" s="988"/>
      <c r="G19" s="988"/>
      <c r="H19" s="988"/>
      <c r="I19" s="989"/>
      <c r="J19" s="988"/>
      <c r="K19" s="988"/>
      <c r="L19" s="989"/>
      <c r="M19" s="989"/>
      <c r="N19" s="989"/>
      <c r="O19" s="394"/>
      <c r="P19" s="394"/>
      <c r="Q19" s="849"/>
      <c r="R19" s="849"/>
      <c r="S19" s="849"/>
      <c r="T19" s="849"/>
      <c r="U19" s="849"/>
      <c r="V19" s="849"/>
      <c r="W19" s="849"/>
      <c r="X19" s="849"/>
      <c r="Y19" s="849"/>
      <c r="Z19" s="849"/>
      <c r="AA19" s="849"/>
      <c r="AB19" s="849"/>
      <c r="AC19" s="849"/>
      <c r="AD19" s="1176"/>
      <c r="AE19" s="1176"/>
      <c r="AF19" s="1176"/>
    </row>
    <row r="20" spans="1:44" ht="30" customHeight="1">
      <c r="A20" s="848"/>
      <c r="B20" s="852"/>
      <c r="C20" s="848"/>
      <c r="D20" s="848"/>
      <c r="E20" s="848"/>
      <c r="F20" s="848"/>
      <c r="G20" s="848"/>
      <c r="H20" s="848"/>
      <c r="I20" s="394"/>
      <c r="J20" s="848"/>
      <c r="K20" s="848"/>
      <c r="L20" s="394"/>
      <c r="M20" s="394"/>
      <c r="N20" s="394"/>
      <c r="O20" s="394"/>
      <c r="P20" s="394"/>
      <c r="Q20" s="849"/>
      <c r="R20" s="849"/>
      <c r="S20" s="849"/>
      <c r="T20" s="849"/>
      <c r="U20" s="849"/>
      <c r="V20" s="849"/>
      <c r="W20" s="849"/>
      <c r="X20" s="849"/>
      <c r="Y20" s="849"/>
      <c r="Z20" s="849"/>
      <c r="AA20" s="849"/>
      <c r="AB20" s="849"/>
      <c r="AC20" s="849"/>
      <c r="AD20" s="1176"/>
      <c r="AE20" s="1176"/>
      <c r="AF20" s="1176"/>
    </row>
    <row r="21" spans="1:44" ht="30" customHeight="1">
      <c r="A21" s="848"/>
      <c r="B21" s="855"/>
      <c r="C21" s="848"/>
      <c r="D21" s="848"/>
      <c r="E21" s="848"/>
      <c r="F21" s="848"/>
      <c r="G21" s="848"/>
      <c r="H21" s="848"/>
      <c r="I21" s="848"/>
      <c r="J21" s="848"/>
      <c r="K21" s="848"/>
      <c r="L21" s="848"/>
      <c r="M21" s="848"/>
      <c r="N21" s="848"/>
      <c r="O21" s="848"/>
      <c r="P21" s="848"/>
      <c r="Q21" s="848"/>
      <c r="R21" s="848"/>
      <c r="S21" s="849"/>
      <c r="T21" s="849"/>
      <c r="U21" s="849"/>
      <c r="V21" s="849"/>
      <c r="W21" s="849"/>
      <c r="X21" s="849"/>
      <c r="Y21" s="849"/>
      <c r="Z21" s="849"/>
      <c r="AA21" s="849"/>
      <c r="AB21" s="849"/>
      <c r="AC21" s="849"/>
      <c r="AD21" s="1176"/>
      <c r="AE21" s="1176"/>
      <c r="AF21" s="1176"/>
    </row>
    <row r="22" spans="1:44" s="859" customFormat="1" ht="40.5" customHeight="1">
      <c r="A22" s="848"/>
      <c r="B22" s="856" t="s">
        <v>1828</v>
      </c>
      <c r="C22" s="853"/>
      <c r="D22" s="848"/>
      <c r="E22" s="848"/>
      <c r="F22" s="848"/>
      <c r="G22" s="848"/>
      <c r="H22" s="848"/>
      <c r="I22" s="394"/>
      <c r="J22" s="848"/>
      <c r="K22" s="848"/>
      <c r="L22" s="394"/>
      <c r="M22" s="394"/>
      <c r="N22" s="394"/>
      <c r="O22" s="394"/>
      <c r="P22" s="394"/>
      <c r="Q22" s="849"/>
      <c r="R22" s="849"/>
      <c r="S22" s="849"/>
      <c r="T22" s="849"/>
      <c r="U22" s="849"/>
      <c r="V22" s="849"/>
      <c r="W22" s="857"/>
      <c r="X22" s="849"/>
      <c r="Y22" s="858" t="s">
        <v>1829</v>
      </c>
      <c r="Z22" s="849"/>
      <c r="AA22" s="849"/>
      <c r="AB22" s="849"/>
      <c r="AC22" s="849"/>
      <c r="AD22" s="1176"/>
      <c r="AE22" s="1176"/>
      <c r="AF22" s="1176"/>
      <c r="AG22" s="850"/>
      <c r="AH22" s="850"/>
      <c r="AI22" s="850"/>
      <c r="AJ22" s="850"/>
      <c r="AK22" s="850"/>
      <c r="AL22" s="850"/>
      <c r="AM22" s="850"/>
      <c r="AN22" s="850"/>
      <c r="AO22" s="850"/>
      <c r="AP22" s="850"/>
      <c r="AQ22" s="850"/>
      <c r="AR22" s="850"/>
    </row>
    <row r="23" spans="1:44" s="859" customFormat="1" ht="40.5" customHeight="1">
      <c r="A23" s="848"/>
      <c r="B23" s="854"/>
      <c r="C23" s="848"/>
      <c r="D23" s="848"/>
      <c r="E23" s="848"/>
      <c r="F23" s="848"/>
      <c r="G23" s="848"/>
      <c r="H23" s="848"/>
      <c r="I23" s="394"/>
      <c r="J23" s="848"/>
      <c r="K23" s="848"/>
      <c r="L23" s="394"/>
      <c r="M23" s="394"/>
      <c r="N23" s="394"/>
      <c r="O23" s="394"/>
      <c r="P23" s="394"/>
      <c r="Q23" s="849"/>
      <c r="R23" s="849"/>
      <c r="S23" s="849"/>
      <c r="T23" s="849"/>
      <c r="U23" s="849"/>
      <c r="V23" s="849"/>
      <c r="W23" s="849"/>
      <c r="X23" s="849"/>
      <c r="Y23" s="849"/>
      <c r="Z23" s="849"/>
      <c r="AA23" s="849"/>
      <c r="AB23" s="849"/>
      <c r="AC23" s="849"/>
      <c r="AD23" s="1176"/>
      <c r="AE23" s="1176"/>
      <c r="AF23" s="1176"/>
      <c r="AG23" s="850"/>
      <c r="AH23" s="850"/>
      <c r="AI23" s="850"/>
      <c r="AJ23" s="850"/>
      <c r="AK23" s="850"/>
      <c r="AL23" s="850"/>
      <c r="AM23" s="850"/>
      <c r="AN23" s="850"/>
      <c r="AO23" s="850"/>
      <c r="AP23" s="850"/>
      <c r="AQ23" s="850"/>
      <c r="AR23" s="850"/>
    </row>
    <row r="24" spans="1:44" s="865" customFormat="1" ht="30" customHeight="1">
      <c r="A24" s="863"/>
      <c r="B24" s="863"/>
      <c r="C24" s="863"/>
      <c r="D24" s="863"/>
      <c r="E24" s="863"/>
      <c r="F24" s="863"/>
      <c r="G24" s="863"/>
      <c r="H24" s="863"/>
      <c r="I24" s="863"/>
      <c r="J24" s="863"/>
      <c r="K24" s="863"/>
      <c r="L24" s="394"/>
      <c r="M24" s="394"/>
      <c r="N24" s="394"/>
      <c r="O24" s="394"/>
      <c r="P24" s="394"/>
      <c r="Q24" s="864"/>
      <c r="R24" s="864"/>
      <c r="S24" s="864"/>
      <c r="T24" s="864"/>
      <c r="U24" s="864"/>
      <c r="V24" s="864"/>
      <c r="W24" s="864"/>
      <c r="X24" s="864"/>
      <c r="Y24" s="864"/>
      <c r="Z24" s="864"/>
      <c r="AA24" s="864"/>
      <c r="AB24" s="864"/>
      <c r="AC24" s="864"/>
    </row>
    <row r="25" spans="1:44" s="866" customFormat="1" ht="40.5" customHeight="1">
      <c r="A25" s="863"/>
      <c r="B25" s="860" t="s">
        <v>1830</v>
      </c>
      <c r="C25" s="863"/>
      <c r="D25" s="863"/>
      <c r="E25" s="863"/>
      <c r="F25" s="863"/>
      <c r="G25" s="863"/>
      <c r="H25" s="863"/>
      <c r="I25" s="394"/>
      <c r="J25" s="863"/>
      <c r="K25" s="863"/>
      <c r="L25" s="394"/>
      <c r="M25" s="394"/>
      <c r="N25" s="394"/>
      <c r="O25" s="394"/>
      <c r="P25" s="394"/>
      <c r="Q25" s="860" t="s">
        <v>1831</v>
      </c>
      <c r="R25" s="864"/>
      <c r="S25" s="864"/>
      <c r="T25" s="864"/>
      <c r="U25" s="864"/>
      <c r="V25" s="864"/>
      <c r="W25" s="864"/>
      <c r="X25" s="864"/>
      <c r="Y25" s="864"/>
      <c r="Z25" s="864"/>
      <c r="AA25" s="864"/>
      <c r="AB25" s="864"/>
      <c r="AC25" s="864"/>
      <c r="AD25" s="865"/>
      <c r="AE25" s="865"/>
      <c r="AF25" s="865"/>
      <c r="AG25" s="865"/>
      <c r="AH25" s="865"/>
      <c r="AI25" s="865"/>
      <c r="AJ25" s="865"/>
      <c r="AK25" s="865"/>
      <c r="AL25" s="865"/>
      <c r="AM25" s="865"/>
      <c r="AN25" s="865"/>
      <c r="AO25" s="865"/>
      <c r="AP25" s="865"/>
      <c r="AQ25" s="865"/>
      <c r="AR25" s="865"/>
    </row>
    <row r="26" spans="1:44" s="866" customFormat="1" ht="40.5" customHeight="1">
      <c r="A26" s="863"/>
      <c r="B26" s="867"/>
      <c r="C26" s="903" t="s">
        <v>1832</v>
      </c>
      <c r="D26" s="863"/>
      <c r="E26" s="1174" t="s">
        <v>1833</v>
      </c>
      <c r="F26" s="394"/>
      <c r="G26" s="861" t="s">
        <v>1834</v>
      </c>
      <c r="H26" s="863"/>
      <c r="I26" s="394"/>
      <c r="J26" s="916" t="s">
        <v>1835</v>
      </c>
      <c r="K26" s="863"/>
      <c r="L26" s="394"/>
      <c r="M26" s="394"/>
      <c r="N26" s="394"/>
      <c r="O26" s="394"/>
      <c r="P26" s="394"/>
      <c r="Q26" s="1220" t="s">
        <v>1836</v>
      </c>
      <c r="R26" s="1214"/>
      <c r="S26" s="862">
        <v>15.5</v>
      </c>
      <c r="T26" s="864"/>
      <c r="U26" s="1221">
        <v>15.5</v>
      </c>
      <c r="V26" s="864"/>
      <c r="W26" s="1222">
        <v>15.5</v>
      </c>
      <c r="X26" s="864"/>
      <c r="Y26" s="864"/>
      <c r="Z26" s="864"/>
      <c r="AA26" s="864"/>
      <c r="AB26" s="864"/>
      <c r="AC26" s="864"/>
      <c r="AD26" s="865"/>
      <c r="AE26" s="865"/>
      <c r="AF26" s="865"/>
      <c r="AG26" s="865"/>
      <c r="AH26" s="865"/>
      <c r="AI26" s="865"/>
      <c r="AJ26" s="865"/>
      <c r="AK26" s="865"/>
      <c r="AL26" s="865"/>
      <c r="AM26" s="865"/>
      <c r="AN26" s="865"/>
      <c r="AO26" s="865"/>
      <c r="AP26" s="865"/>
      <c r="AQ26" s="865"/>
      <c r="AR26" s="865"/>
    </row>
    <row r="27" spans="1:44" s="866" customFormat="1" ht="40.5" customHeight="1">
      <c r="A27" s="863"/>
      <c r="B27" s="867"/>
      <c r="C27" s="903" t="s">
        <v>1837</v>
      </c>
      <c r="D27" s="863"/>
      <c r="E27" s="1174" t="s">
        <v>1838</v>
      </c>
      <c r="F27" s="394"/>
      <c r="G27" s="861" t="s">
        <v>1839</v>
      </c>
      <c r="H27" s="863"/>
      <c r="I27" s="394"/>
      <c r="J27" s="916" t="s">
        <v>1840</v>
      </c>
      <c r="K27" s="863"/>
      <c r="L27" s="394"/>
      <c r="M27" s="394"/>
      <c r="N27" s="394"/>
      <c r="O27" s="394"/>
      <c r="P27" s="394"/>
      <c r="Q27" s="1223" t="s">
        <v>1841</v>
      </c>
      <c r="R27" s="1214"/>
      <c r="S27" s="1174" t="s">
        <v>1842</v>
      </c>
      <c r="T27" s="864"/>
      <c r="U27" s="1224" t="s">
        <v>1843</v>
      </c>
      <c r="V27" s="864"/>
      <c r="W27" s="1174" t="s">
        <v>1844</v>
      </c>
      <c r="X27" s="864"/>
      <c r="Y27" s="864"/>
      <c r="Z27" s="864"/>
      <c r="AA27" s="864"/>
      <c r="AB27" s="864"/>
      <c r="AC27" s="864"/>
      <c r="AD27" s="865"/>
      <c r="AE27" s="865"/>
      <c r="AF27" s="865"/>
      <c r="AG27" s="865"/>
      <c r="AH27" s="865"/>
      <c r="AI27" s="865"/>
      <c r="AJ27" s="865"/>
      <c r="AK27" s="865"/>
      <c r="AL27" s="865"/>
      <c r="AM27" s="865"/>
      <c r="AN27" s="865"/>
      <c r="AO27" s="865"/>
      <c r="AP27" s="865"/>
      <c r="AQ27" s="865"/>
      <c r="AR27" s="865"/>
    </row>
    <row r="28" spans="1:44" s="866" customFormat="1" ht="40.5" customHeight="1">
      <c r="A28" s="863"/>
      <c r="B28" s="867"/>
      <c r="C28" s="863"/>
      <c r="D28" s="863"/>
      <c r="E28" s="863"/>
      <c r="F28" s="863"/>
      <c r="G28" s="863"/>
      <c r="H28" s="863"/>
      <c r="I28" s="394"/>
      <c r="J28" s="863"/>
      <c r="K28" s="863"/>
      <c r="L28" s="394"/>
      <c r="M28" s="394"/>
      <c r="N28" s="394"/>
      <c r="O28" s="394"/>
      <c r="P28" s="394"/>
      <c r="Q28" s="864"/>
      <c r="R28" s="864"/>
      <c r="S28" s="864"/>
      <c r="T28" s="864"/>
      <c r="U28" s="864"/>
      <c r="V28" s="864"/>
      <c r="W28" s="864"/>
      <c r="X28" s="864"/>
      <c r="Y28" s="864"/>
      <c r="Z28" s="864"/>
      <c r="AA28" s="864"/>
      <c r="AB28" s="864"/>
      <c r="AC28" s="864"/>
      <c r="AD28" s="865"/>
      <c r="AE28" s="865"/>
      <c r="AF28" s="865"/>
      <c r="AG28" s="865"/>
      <c r="AH28" s="865"/>
      <c r="AI28" s="865"/>
      <c r="AJ28" s="865"/>
      <c r="AK28" s="865"/>
      <c r="AL28" s="865"/>
      <c r="AM28" s="865"/>
      <c r="AN28" s="865"/>
      <c r="AO28" s="865"/>
      <c r="AP28" s="865"/>
      <c r="AQ28" s="865"/>
      <c r="AR28" s="865"/>
    </row>
    <row r="29" spans="1:44" s="866" customFormat="1" ht="40.5" customHeight="1">
      <c r="A29" s="863"/>
      <c r="B29" s="860" t="s">
        <v>1845</v>
      </c>
      <c r="C29" s="863"/>
      <c r="D29" s="863"/>
      <c r="E29" s="863"/>
      <c r="F29" s="863"/>
      <c r="G29" s="863"/>
      <c r="H29" s="863"/>
      <c r="I29" s="394"/>
      <c r="J29" s="863"/>
      <c r="K29" s="863"/>
      <c r="L29" s="394"/>
      <c r="M29" s="394"/>
      <c r="N29" s="394"/>
      <c r="O29" s="394"/>
      <c r="P29" s="394"/>
      <c r="Q29" s="864"/>
      <c r="R29" s="864"/>
      <c r="S29" s="864"/>
      <c r="T29" s="864"/>
      <c r="U29" s="864"/>
      <c r="V29" s="864"/>
      <c r="W29" s="864"/>
      <c r="X29" s="864"/>
      <c r="Y29" s="864"/>
      <c r="Z29" s="864"/>
      <c r="AA29" s="864"/>
      <c r="AB29" s="864"/>
      <c r="AC29" s="864"/>
      <c r="AD29" s="865"/>
      <c r="AE29" s="865"/>
      <c r="AF29" s="865"/>
      <c r="AG29" s="865"/>
      <c r="AH29" s="865"/>
      <c r="AI29" s="865"/>
      <c r="AJ29" s="865"/>
      <c r="AK29" s="865"/>
      <c r="AL29" s="865"/>
      <c r="AM29" s="865"/>
      <c r="AN29" s="865"/>
      <c r="AO29" s="865"/>
      <c r="AP29" s="865"/>
      <c r="AQ29" s="865"/>
      <c r="AR29" s="865"/>
    </row>
    <row r="30" spans="1:44" s="866" customFormat="1" ht="40.5" customHeight="1">
      <c r="A30" s="863"/>
      <c r="B30" s="867"/>
      <c r="C30" s="1225" t="s">
        <v>1846</v>
      </c>
      <c r="D30" s="863"/>
      <c r="E30" s="863"/>
      <c r="F30" s="863"/>
      <c r="G30" s="863"/>
      <c r="H30" s="1226" t="s">
        <v>1847</v>
      </c>
      <c r="I30" s="1226"/>
      <c r="J30" s="863"/>
      <c r="K30" s="863"/>
      <c r="L30" s="394"/>
      <c r="M30" s="394"/>
      <c r="N30" s="394"/>
      <c r="O30" s="394"/>
      <c r="P30" s="1227" t="s">
        <v>1848</v>
      </c>
      <c r="Q30" s="1227"/>
      <c r="R30" s="864"/>
      <c r="S30" s="864"/>
      <c r="T30" s="864"/>
      <c r="U30" s="864"/>
      <c r="V30" s="1228" t="s">
        <v>1849</v>
      </c>
      <c r="W30" s="1228"/>
      <c r="X30" s="864"/>
      <c r="Y30" s="864"/>
      <c r="Z30" s="864"/>
      <c r="AA30" s="864"/>
      <c r="AB30" s="864"/>
      <c r="AC30" s="864"/>
      <c r="AD30" s="865"/>
      <c r="AE30" s="865"/>
      <c r="AF30" s="865"/>
      <c r="AG30" s="865"/>
      <c r="AH30" s="865"/>
      <c r="AI30" s="865"/>
      <c r="AJ30" s="865"/>
      <c r="AK30" s="865"/>
      <c r="AL30" s="865"/>
      <c r="AM30" s="865"/>
      <c r="AN30" s="865"/>
      <c r="AO30" s="865"/>
      <c r="AP30" s="865"/>
      <c r="AQ30" s="865"/>
      <c r="AR30" s="865"/>
    </row>
    <row r="31" spans="1:44" s="866" customFormat="1" ht="40.5" customHeight="1">
      <c r="A31" s="863"/>
      <c r="B31" s="867"/>
      <c r="C31" s="1229" t="s">
        <v>1850</v>
      </c>
      <c r="D31" s="863"/>
      <c r="E31" s="863"/>
      <c r="F31" s="863"/>
      <c r="G31" s="863"/>
      <c r="H31" s="1230" t="s">
        <v>1851</v>
      </c>
      <c r="I31" s="1230"/>
      <c r="J31" s="863"/>
      <c r="K31" s="863"/>
      <c r="L31" s="394"/>
      <c r="M31" s="394"/>
      <c r="N31" s="394"/>
      <c r="O31" s="394"/>
      <c r="P31" s="1231" t="s">
        <v>1852</v>
      </c>
      <c r="Q31" s="1231"/>
      <c r="R31" s="864"/>
      <c r="S31" s="864"/>
      <c r="T31" s="864"/>
      <c r="U31" s="864"/>
      <c r="V31" s="1232" t="s">
        <v>1853</v>
      </c>
      <c r="W31" s="1232"/>
      <c r="X31" s="864"/>
      <c r="Y31" s="864"/>
      <c r="Z31" s="864"/>
      <c r="AA31" s="864"/>
      <c r="AB31" s="864"/>
      <c r="AC31" s="864"/>
      <c r="AD31" s="865"/>
      <c r="AE31" s="865"/>
      <c r="AF31" s="865"/>
      <c r="AG31" s="865"/>
      <c r="AH31" s="865"/>
      <c r="AI31" s="865"/>
      <c r="AJ31" s="865"/>
      <c r="AK31" s="865"/>
      <c r="AL31" s="865"/>
      <c r="AM31" s="865"/>
      <c r="AN31" s="865"/>
      <c r="AO31" s="865"/>
      <c r="AP31" s="865"/>
      <c r="AQ31" s="865"/>
      <c r="AR31" s="865"/>
    </row>
    <row r="32" spans="1:44" s="866" customFormat="1" ht="40.5" customHeight="1">
      <c r="A32" s="863"/>
      <c r="B32" s="867"/>
      <c r="C32" s="1233" t="s">
        <v>1854</v>
      </c>
      <c r="D32" s="863"/>
      <c r="E32" s="863"/>
      <c r="F32" s="863"/>
      <c r="G32" s="863"/>
      <c r="H32" s="863"/>
      <c r="I32" s="394"/>
      <c r="J32" s="863"/>
      <c r="K32" s="863"/>
      <c r="L32" s="394"/>
      <c r="M32" s="394"/>
      <c r="N32" s="394"/>
      <c r="O32" s="394"/>
      <c r="P32" s="394"/>
      <c r="Q32" s="864"/>
      <c r="R32" s="864"/>
      <c r="S32" s="864"/>
      <c r="T32" s="864"/>
      <c r="U32" s="864"/>
      <c r="V32" s="864"/>
      <c r="W32" s="864"/>
      <c r="X32" s="864"/>
      <c r="Y32" s="864"/>
      <c r="Z32" s="864"/>
      <c r="AA32" s="864"/>
      <c r="AB32" s="864"/>
      <c r="AC32" s="864"/>
      <c r="AD32" s="865"/>
      <c r="AE32" s="865"/>
      <c r="AF32" s="865"/>
      <c r="AG32" s="865"/>
      <c r="AH32" s="865"/>
      <c r="AI32" s="865"/>
      <c r="AJ32" s="865"/>
      <c r="AK32" s="865"/>
      <c r="AL32" s="865"/>
      <c r="AM32" s="865"/>
      <c r="AN32" s="865"/>
      <c r="AO32" s="865"/>
      <c r="AP32" s="865"/>
      <c r="AQ32" s="865"/>
      <c r="AR32" s="865"/>
    </row>
    <row r="33" spans="1:33" s="866" customFormat="1" ht="40.5" customHeight="1">
      <c r="A33" s="863"/>
      <c r="B33" s="860" t="s">
        <v>1855</v>
      </c>
      <c r="C33" s="863"/>
      <c r="D33" s="863"/>
      <c r="E33" s="863"/>
      <c r="F33" s="863"/>
      <c r="G33" s="863"/>
      <c r="H33" s="863"/>
      <c r="I33" s="394"/>
      <c r="J33" s="863"/>
      <c r="K33" s="863"/>
      <c r="L33" s="394"/>
      <c r="M33" s="394"/>
      <c r="N33" s="394"/>
      <c r="O33" s="394"/>
      <c r="P33" s="394"/>
      <c r="Q33" s="864"/>
      <c r="R33" s="864"/>
      <c r="S33" s="864"/>
      <c r="T33" s="864"/>
      <c r="U33" s="864"/>
      <c r="V33" s="864"/>
      <c r="W33" s="864"/>
      <c r="X33" s="864"/>
      <c r="Y33" s="864"/>
      <c r="Z33" s="864"/>
      <c r="AA33" s="864"/>
      <c r="AB33" s="864"/>
      <c r="AC33" s="864"/>
      <c r="AD33" s="865"/>
      <c r="AE33" s="865"/>
      <c r="AF33" s="865"/>
      <c r="AG33" s="865"/>
    </row>
    <row r="34" spans="1:33" s="866" customFormat="1" ht="40.5" customHeight="1">
      <c r="A34" s="863"/>
      <c r="B34" s="867"/>
      <c r="C34" s="868" t="s">
        <v>878</v>
      </c>
      <c r="D34" s="869" t="s">
        <v>888</v>
      </c>
      <c r="E34" s="870" t="s">
        <v>898</v>
      </c>
      <c r="F34" s="871" t="s">
        <v>908</v>
      </c>
      <c r="G34" s="872" t="s">
        <v>916</v>
      </c>
      <c r="H34" s="873" t="s">
        <v>925</v>
      </c>
      <c r="I34" s="874" t="s">
        <v>933</v>
      </c>
      <c r="J34" s="875" t="s">
        <v>943</v>
      </c>
      <c r="K34" s="876" t="s">
        <v>1012</v>
      </c>
      <c r="L34" s="877" t="s">
        <v>1020</v>
      </c>
      <c r="M34" s="878" t="s">
        <v>1028</v>
      </c>
      <c r="N34" s="879" t="s">
        <v>1049</v>
      </c>
      <c r="O34" s="880" t="s">
        <v>1061</v>
      </c>
      <c r="P34" s="871" t="s">
        <v>1067</v>
      </c>
      <c r="Q34" s="881" t="s">
        <v>1072</v>
      </c>
      <c r="R34" s="882" t="s">
        <v>1074</v>
      </c>
      <c r="S34" s="883" t="s">
        <v>1078</v>
      </c>
      <c r="T34" s="884" t="s">
        <v>1083</v>
      </c>
      <c r="U34" s="885" t="s">
        <v>1087</v>
      </c>
      <c r="V34" s="870" t="s">
        <v>1092</v>
      </c>
      <c r="W34" s="864"/>
      <c r="X34" s="864"/>
      <c r="Y34" s="864"/>
      <c r="Z34" s="864"/>
      <c r="AA34" s="864"/>
      <c r="AB34" s="864"/>
      <c r="AC34" s="864"/>
      <c r="AD34" s="865"/>
      <c r="AE34" s="865"/>
      <c r="AF34" s="865"/>
      <c r="AG34" s="865"/>
    </row>
    <row r="35" spans="1:33" s="866" customFormat="1" ht="40.5" customHeight="1">
      <c r="A35" s="863"/>
      <c r="B35" s="867"/>
      <c r="C35" s="863"/>
      <c r="D35" s="863"/>
      <c r="E35" s="863"/>
      <c r="F35" s="863"/>
      <c r="G35" s="863"/>
      <c r="H35" s="863"/>
      <c r="I35" s="394"/>
      <c r="J35" s="863"/>
      <c r="K35" s="863"/>
      <c r="L35" s="394"/>
      <c r="M35" s="394"/>
      <c r="N35" s="394"/>
      <c r="O35" s="394"/>
      <c r="P35" s="394"/>
      <c r="Q35" s="864"/>
      <c r="R35" s="864"/>
      <c r="S35" s="864"/>
      <c r="T35" s="864"/>
      <c r="U35" s="864"/>
      <c r="V35" s="864"/>
      <c r="W35" s="864"/>
      <c r="X35" s="864"/>
      <c r="Y35" s="864"/>
      <c r="Z35" s="864"/>
      <c r="AA35" s="864"/>
      <c r="AB35" s="864"/>
      <c r="AC35" s="864"/>
      <c r="AD35" s="865"/>
      <c r="AE35" s="865"/>
      <c r="AF35" s="865"/>
      <c r="AG35" s="865"/>
    </row>
    <row r="36" spans="1:33" s="866" customFormat="1" ht="40.5" customHeight="1">
      <c r="A36" s="863"/>
      <c r="B36" s="867"/>
      <c r="C36" s="886" t="s">
        <v>878</v>
      </c>
      <c r="D36" s="886" t="s">
        <v>888</v>
      </c>
      <c r="E36" s="886" t="s">
        <v>898</v>
      </c>
      <c r="F36" s="886" t="s">
        <v>908</v>
      </c>
      <c r="G36" s="886" t="s">
        <v>916</v>
      </c>
      <c r="H36" s="886" t="s">
        <v>925</v>
      </c>
      <c r="I36" s="886" t="s">
        <v>933</v>
      </c>
      <c r="J36" s="886" t="s">
        <v>943</v>
      </c>
      <c r="K36" s="886" t="s">
        <v>1012</v>
      </c>
      <c r="L36" s="886" t="s">
        <v>1020</v>
      </c>
      <c r="M36" s="886" t="s">
        <v>1028</v>
      </c>
      <c r="N36" s="886" t="s">
        <v>1049</v>
      </c>
      <c r="O36" s="886" t="s">
        <v>1061</v>
      </c>
      <c r="P36" s="886" t="s">
        <v>1067</v>
      </c>
      <c r="Q36" s="886" t="s">
        <v>1072</v>
      </c>
      <c r="R36" s="886" t="s">
        <v>1074</v>
      </c>
      <c r="S36" s="886" t="s">
        <v>1078</v>
      </c>
      <c r="T36" s="886" t="s">
        <v>1083</v>
      </c>
      <c r="U36" s="886" t="s">
        <v>1087</v>
      </c>
      <c r="V36" s="886" t="s">
        <v>1092</v>
      </c>
      <c r="W36" s="864"/>
      <c r="X36" s="864"/>
      <c r="Y36" s="864"/>
      <c r="Z36" s="864"/>
      <c r="AA36" s="864"/>
      <c r="AB36" s="864"/>
      <c r="AC36" s="864"/>
      <c r="AD36" s="865"/>
      <c r="AE36" s="865"/>
      <c r="AF36" s="865"/>
      <c r="AG36" s="865"/>
    </row>
    <row r="37" spans="1:33" s="866" customFormat="1" ht="40.5" customHeight="1">
      <c r="A37" s="863"/>
      <c r="B37" s="867"/>
      <c r="C37" s="863"/>
      <c r="D37" s="863"/>
      <c r="E37" s="863"/>
      <c r="F37" s="863"/>
      <c r="G37" s="863"/>
      <c r="H37" s="863"/>
      <c r="I37" s="394"/>
      <c r="J37" s="863"/>
      <c r="K37" s="863"/>
      <c r="L37" s="394"/>
      <c r="M37" s="394"/>
      <c r="N37" s="394"/>
      <c r="O37" s="394"/>
      <c r="P37" s="394"/>
      <c r="Q37" s="864"/>
      <c r="R37" s="864"/>
      <c r="S37" s="864"/>
      <c r="T37" s="864"/>
      <c r="U37" s="864"/>
      <c r="V37" s="864"/>
      <c r="W37" s="864"/>
      <c r="X37" s="864"/>
      <c r="Y37" s="864"/>
      <c r="Z37" s="864"/>
      <c r="AA37" s="864"/>
      <c r="AB37" s="864"/>
      <c r="AC37" s="864"/>
      <c r="AD37" s="865"/>
      <c r="AE37" s="865"/>
      <c r="AF37" s="865"/>
      <c r="AG37" s="865"/>
    </row>
    <row r="38" spans="1:33" s="866" customFormat="1" ht="40.5" customHeight="1">
      <c r="A38" s="863"/>
      <c r="B38" s="867"/>
      <c r="C38" s="887">
        <v>1</v>
      </c>
      <c r="D38" s="887" t="s">
        <v>1856</v>
      </c>
      <c r="E38" s="887" t="s">
        <v>1857</v>
      </c>
      <c r="F38" s="887" t="s">
        <v>1858</v>
      </c>
      <c r="G38" s="887" t="s">
        <v>1859</v>
      </c>
      <c r="H38" s="887" t="s">
        <v>1860</v>
      </c>
      <c r="I38" s="887" t="s">
        <v>1861</v>
      </c>
      <c r="J38" s="887" t="s">
        <v>1862</v>
      </c>
      <c r="K38" s="887" t="s">
        <v>1863</v>
      </c>
      <c r="L38" s="887" t="s">
        <v>1864</v>
      </c>
      <c r="M38" s="887" t="s">
        <v>1865</v>
      </c>
      <c r="N38" s="887" t="s">
        <v>1866</v>
      </c>
      <c r="O38" s="887" t="s">
        <v>1867</v>
      </c>
      <c r="P38" s="887" t="s">
        <v>1868</v>
      </c>
      <c r="Q38" s="887" t="s">
        <v>1869</v>
      </c>
      <c r="R38" s="887" t="s">
        <v>1870</v>
      </c>
      <c r="S38" s="887" t="s">
        <v>1871</v>
      </c>
      <c r="T38" s="887" t="s">
        <v>1872</v>
      </c>
      <c r="U38" s="887" t="s">
        <v>1873</v>
      </c>
      <c r="V38" s="887" t="s">
        <v>1874</v>
      </c>
      <c r="W38" s="864"/>
      <c r="X38" s="864"/>
      <c r="Y38" s="864"/>
      <c r="Z38" s="864"/>
      <c r="AA38" s="864"/>
      <c r="AB38" s="864"/>
      <c r="AC38" s="864"/>
      <c r="AD38" s="865"/>
      <c r="AE38" s="865"/>
      <c r="AF38" s="865"/>
      <c r="AG38" s="865"/>
    </row>
    <row r="39" spans="1:33" s="866" customFormat="1" ht="40.5" customHeight="1">
      <c r="A39" s="863"/>
      <c r="B39" s="867"/>
      <c r="C39" s="863"/>
      <c r="D39" s="863"/>
      <c r="E39" s="863"/>
      <c r="F39" s="863"/>
      <c r="G39" s="863"/>
      <c r="H39" s="863"/>
      <c r="I39" s="394"/>
      <c r="J39" s="863"/>
      <c r="K39" s="863"/>
      <c r="L39" s="394"/>
      <c r="M39" s="394"/>
      <c r="N39" s="394"/>
      <c r="O39" s="394"/>
      <c r="P39" s="394"/>
      <c r="Q39" s="864"/>
      <c r="R39" s="864"/>
      <c r="S39" s="864"/>
      <c r="T39" s="864"/>
      <c r="U39" s="864"/>
      <c r="V39" s="864"/>
      <c r="W39" s="864"/>
      <c r="X39" s="864"/>
      <c r="Y39" s="864"/>
      <c r="Z39" s="864"/>
      <c r="AA39" s="864"/>
      <c r="AB39" s="864"/>
      <c r="AC39" s="864"/>
      <c r="AD39" s="865"/>
      <c r="AE39" s="865"/>
      <c r="AF39" s="865"/>
      <c r="AG39" s="865"/>
    </row>
    <row r="40" spans="1:33" s="866" customFormat="1" ht="40.5" customHeight="1">
      <c r="A40" s="863"/>
      <c r="B40" s="867"/>
      <c r="C40" s="888">
        <v>1</v>
      </c>
      <c r="D40" s="889">
        <v>2</v>
      </c>
      <c r="E40" s="888">
        <v>3</v>
      </c>
      <c r="F40" s="889">
        <v>4</v>
      </c>
      <c r="G40" s="888">
        <v>5</v>
      </c>
      <c r="H40" s="889">
        <v>6</v>
      </c>
      <c r="I40" s="888">
        <v>7</v>
      </c>
      <c r="J40" s="889">
        <v>8</v>
      </c>
      <c r="K40" s="888">
        <v>9</v>
      </c>
      <c r="L40" s="889">
        <v>10</v>
      </c>
      <c r="M40" s="888">
        <v>11</v>
      </c>
      <c r="N40" s="889">
        <v>12</v>
      </c>
      <c r="O40" s="888">
        <v>13</v>
      </c>
      <c r="P40" s="889">
        <v>14</v>
      </c>
      <c r="Q40" s="888">
        <v>15</v>
      </c>
      <c r="R40" s="889">
        <v>16</v>
      </c>
      <c r="S40" s="888">
        <v>17</v>
      </c>
      <c r="T40" s="889">
        <v>18</v>
      </c>
      <c r="U40" s="888">
        <v>19</v>
      </c>
      <c r="V40" s="889">
        <v>20</v>
      </c>
      <c r="W40" s="864"/>
      <c r="X40" s="864"/>
      <c r="Y40" s="864"/>
      <c r="Z40" s="864"/>
      <c r="AA40" s="864"/>
      <c r="AB40" s="864"/>
      <c r="AC40" s="864"/>
      <c r="AD40" s="865"/>
      <c r="AE40" s="865"/>
      <c r="AF40" s="865"/>
      <c r="AG40" s="865"/>
    </row>
    <row r="41" spans="1:33" s="866" customFormat="1" ht="40.5" customHeight="1">
      <c r="A41" s="863"/>
      <c r="B41" s="867"/>
      <c r="C41" s="863"/>
      <c r="D41" s="863"/>
      <c r="E41" s="863"/>
      <c r="F41" s="863"/>
      <c r="G41" s="863"/>
      <c r="H41" s="863"/>
      <c r="I41" s="394"/>
      <c r="J41" s="863"/>
      <c r="K41" s="863"/>
      <c r="L41" s="394"/>
      <c r="M41" s="394"/>
      <c r="N41" s="394"/>
      <c r="O41" s="394"/>
      <c r="P41" s="394"/>
      <c r="Q41" s="864"/>
      <c r="R41" s="864"/>
      <c r="S41" s="864"/>
      <c r="T41" s="864"/>
      <c r="U41" s="864"/>
      <c r="V41" s="864"/>
      <c r="W41" s="864"/>
      <c r="X41" s="864"/>
      <c r="Y41" s="864"/>
      <c r="Z41" s="864"/>
      <c r="AA41" s="864"/>
      <c r="AB41" s="864"/>
      <c r="AC41" s="864"/>
      <c r="AD41" s="865"/>
      <c r="AE41" s="865"/>
      <c r="AF41" s="865"/>
      <c r="AG41" s="865"/>
    </row>
    <row r="42" spans="1:33" s="866" customFormat="1" ht="40.5" customHeight="1">
      <c r="A42" s="863"/>
      <c r="B42" s="867"/>
      <c r="C42" s="1234" t="s">
        <v>2164</v>
      </c>
      <c r="D42" s="1235"/>
      <c r="E42" s="1235"/>
      <c r="F42" s="1235"/>
      <c r="G42" s="394"/>
      <c r="H42" s="394"/>
      <c r="I42" s="394"/>
      <c r="J42" s="394"/>
      <c r="K42" s="394"/>
      <c r="L42" s="1236" t="s">
        <v>2165</v>
      </c>
      <c r="M42" s="394"/>
      <c r="N42" s="394"/>
      <c r="O42" s="394"/>
      <c r="P42" s="394"/>
      <c r="Q42" s="864"/>
      <c r="R42" s="1237"/>
      <c r="S42" s="864"/>
      <c r="T42" s="864"/>
      <c r="U42" s="864"/>
      <c r="V42" s="864"/>
      <c r="W42" s="864"/>
      <c r="X42" s="864"/>
      <c r="Y42" s="864"/>
      <c r="Z42" s="864"/>
      <c r="AA42" s="864"/>
      <c r="AB42" s="864"/>
      <c r="AC42" s="864"/>
      <c r="AD42" s="865"/>
      <c r="AE42" s="865"/>
      <c r="AF42" s="865"/>
      <c r="AG42" s="865"/>
    </row>
    <row r="43" spans="1:33" s="866" customFormat="1" ht="40.5" customHeight="1">
      <c r="A43" s="863"/>
      <c r="B43" s="867"/>
      <c r="C43" s="1238" t="s">
        <v>2166</v>
      </c>
      <c r="D43" s="1235"/>
      <c r="E43" s="1235"/>
      <c r="F43" s="1235"/>
      <c r="G43" s="1237"/>
      <c r="H43" s="1239"/>
      <c r="I43" s="1235"/>
      <c r="J43" s="1235"/>
      <c r="K43" s="863"/>
      <c r="L43" s="394"/>
      <c r="M43" s="394"/>
      <c r="N43" s="394"/>
      <c r="O43" s="394"/>
      <c r="P43" s="394"/>
      <c r="Q43" s="864"/>
      <c r="R43" s="864"/>
      <c r="S43" s="864"/>
      <c r="T43" s="864"/>
      <c r="U43" s="864"/>
      <c r="V43" s="864"/>
      <c r="W43" s="864"/>
      <c r="X43" s="864"/>
      <c r="Y43" s="864"/>
      <c r="Z43" s="864"/>
      <c r="AA43" s="864"/>
      <c r="AB43" s="864"/>
      <c r="AC43" s="864"/>
      <c r="AD43" s="865"/>
      <c r="AE43" s="865"/>
      <c r="AF43" s="865"/>
      <c r="AG43" s="865"/>
    </row>
    <row r="44" spans="1:33" s="866" customFormat="1" ht="40.5" customHeight="1">
      <c r="A44" s="863"/>
      <c r="B44" s="867"/>
      <c r="C44" s="1240" t="s">
        <v>2167</v>
      </c>
      <c r="D44" s="1235"/>
      <c r="E44" s="1235"/>
      <c r="F44" s="1235"/>
      <c r="G44" s="1237"/>
      <c r="H44" s="1239"/>
      <c r="I44" s="1235"/>
      <c r="J44" s="1235"/>
      <c r="K44" s="863"/>
      <c r="L44" s="394"/>
      <c r="M44" s="394"/>
      <c r="N44" s="394"/>
      <c r="O44" s="394"/>
      <c r="P44" s="394"/>
      <c r="Q44" s="864"/>
      <c r="R44" s="864"/>
      <c r="S44" s="864"/>
      <c r="T44" s="864"/>
      <c r="U44" s="864"/>
      <c r="V44" s="864"/>
      <c r="W44" s="864"/>
      <c r="X44" s="864"/>
      <c r="Y44" s="864"/>
      <c r="Z44" s="864"/>
      <c r="AA44" s="864"/>
      <c r="AB44" s="864"/>
      <c r="AC44" s="864"/>
      <c r="AD44" s="865"/>
      <c r="AE44" s="865"/>
      <c r="AF44" s="865"/>
      <c r="AG44" s="865"/>
    </row>
    <row r="45" spans="1:33" s="866" customFormat="1" ht="40.5" customHeight="1">
      <c r="A45" s="863"/>
      <c r="B45" s="867"/>
      <c r="C45" s="863"/>
      <c r="D45" s="863"/>
      <c r="E45" s="863"/>
      <c r="F45" s="863"/>
      <c r="G45" s="863"/>
      <c r="H45" s="863"/>
      <c r="I45" s="394"/>
      <c r="J45" s="863"/>
      <c r="K45" s="863"/>
      <c r="L45" s="394"/>
      <c r="M45" s="394"/>
      <c r="N45" s="394"/>
      <c r="O45" s="394"/>
      <c r="P45" s="394"/>
      <c r="Q45" s="864"/>
      <c r="R45" s="864"/>
      <c r="S45" s="864"/>
      <c r="T45" s="864"/>
      <c r="U45" s="864"/>
      <c r="V45" s="864"/>
      <c r="W45" s="864"/>
      <c r="X45" s="864"/>
      <c r="Y45" s="864"/>
      <c r="Z45" s="864"/>
      <c r="AA45" s="864"/>
      <c r="AB45" s="864"/>
      <c r="AC45" s="864"/>
      <c r="AD45" s="865"/>
      <c r="AE45" s="865"/>
      <c r="AF45" s="865"/>
      <c r="AG45" s="865"/>
    </row>
    <row r="46" spans="1:33" s="866" customFormat="1" ht="40.5" customHeight="1">
      <c r="A46" s="863"/>
      <c r="B46" s="860" t="s">
        <v>1875</v>
      </c>
      <c r="C46" s="863"/>
      <c r="D46" s="863"/>
      <c r="E46" s="863"/>
      <c r="F46" s="863"/>
      <c r="G46" s="863"/>
      <c r="H46" s="863"/>
      <c r="I46" s="394"/>
      <c r="J46" s="863"/>
      <c r="K46" s="863"/>
      <c r="L46" s="394"/>
      <c r="M46" s="394"/>
      <c r="N46" s="394"/>
      <c r="O46" s="394"/>
      <c r="P46" s="394"/>
      <c r="Q46" s="864"/>
      <c r="R46" s="860"/>
      <c r="S46" s="860"/>
      <c r="T46" s="864"/>
      <c r="U46" s="864"/>
      <c r="V46" s="864"/>
      <c r="W46" s="864"/>
      <c r="X46" s="864"/>
      <c r="Y46" s="864"/>
      <c r="Z46" s="864"/>
      <c r="AA46" s="864"/>
      <c r="AB46" s="864"/>
      <c r="AC46" s="864"/>
      <c r="AD46" s="865"/>
      <c r="AE46" s="865"/>
      <c r="AF46" s="865"/>
      <c r="AG46" s="865"/>
    </row>
    <row r="47" spans="1:33" s="866" customFormat="1" ht="40.5" customHeight="1">
      <c r="A47" s="863"/>
      <c r="B47" s="1241" t="s">
        <v>1829</v>
      </c>
      <c r="C47" s="1241" t="s">
        <v>1876</v>
      </c>
      <c r="D47" s="1241" t="s">
        <v>1877</v>
      </c>
      <c r="E47" s="1241"/>
      <c r="F47" s="1241" t="s">
        <v>273</v>
      </c>
      <c r="G47" s="1241" t="s">
        <v>1878</v>
      </c>
      <c r="H47" s="1241" t="s">
        <v>1216</v>
      </c>
      <c r="I47" s="1241" t="s">
        <v>1879</v>
      </c>
      <c r="J47" s="1241" t="s">
        <v>1880</v>
      </c>
      <c r="K47" s="1241" t="s">
        <v>1881</v>
      </c>
      <c r="L47" s="1241" t="s">
        <v>1882</v>
      </c>
      <c r="M47" s="1241" t="s">
        <v>1883</v>
      </c>
      <c r="N47" s="1241" t="s">
        <v>1884</v>
      </c>
      <c r="O47" s="1241" t="s">
        <v>1885</v>
      </c>
      <c r="P47" s="1241" t="s">
        <v>1886</v>
      </c>
      <c r="Q47" s="1241" t="s">
        <v>1887</v>
      </c>
      <c r="R47" s="1241" t="s">
        <v>1888</v>
      </c>
      <c r="S47" s="1241" t="s">
        <v>1889</v>
      </c>
      <c r="T47" s="1241" t="s">
        <v>1890</v>
      </c>
      <c r="U47" s="1241" t="s">
        <v>1891</v>
      </c>
      <c r="V47" s="1241"/>
      <c r="W47" s="1241"/>
      <c r="X47" s="1241"/>
      <c r="Y47" s="1241"/>
      <c r="Z47" s="1241"/>
      <c r="AA47" s="1241"/>
      <c r="AB47" s="864"/>
      <c r="AC47" s="864"/>
      <c r="AD47" s="865"/>
      <c r="AE47" s="865"/>
      <c r="AF47" s="865"/>
      <c r="AG47" s="865"/>
    </row>
    <row r="48" spans="1:33" s="866" customFormat="1" ht="40.5" customHeight="1">
      <c r="A48" s="863"/>
      <c r="B48" s="860"/>
      <c r="C48" s="863"/>
      <c r="D48" s="863"/>
      <c r="E48" s="863"/>
      <c r="F48" s="863"/>
      <c r="G48" s="863"/>
      <c r="H48" s="863"/>
      <c r="I48" s="394"/>
      <c r="J48" s="863"/>
      <c r="K48" s="863"/>
      <c r="L48" s="394"/>
      <c r="M48" s="394"/>
      <c r="N48" s="394"/>
      <c r="O48" s="394"/>
      <c r="P48" s="394"/>
      <c r="Q48" s="864"/>
      <c r="R48" s="860"/>
      <c r="S48" s="1242"/>
      <c r="T48" s="1241"/>
      <c r="U48" s="1241"/>
      <c r="V48" s="1241"/>
      <c r="W48" s="1241"/>
      <c r="X48" s="1241"/>
      <c r="Y48" s="1241"/>
      <c r="Z48" s="1241"/>
      <c r="AA48" s="1241"/>
      <c r="AB48" s="864"/>
      <c r="AC48" s="864"/>
      <c r="AD48" s="865"/>
      <c r="AE48" s="865"/>
      <c r="AF48" s="865"/>
      <c r="AG48" s="865"/>
    </row>
    <row r="49" spans="1:44" s="866" customFormat="1" ht="40.5" customHeight="1">
      <c r="A49" s="863"/>
      <c r="B49" s="867"/>
      <c r="C49" s="890" t="s">
        <v>1893</v>
      </c>
      <c r="D49" s="891"/>
      <c r="E49" s="864"/>
      <c r="F49" s="892" t="s">
        <v>1894</v>
      </c>
      <c r="G49" s="893"/>
      <c r="H49" s="893"/>
      <c r="I49" s="893"/>
      <c r="J49" s="893"/>
      <c r="K49" s="893"/>
      <c r="L49" s="893"/>
      <c r="M49" s="864"/>
      <c r="N49" s="864"/>
      <c r="O49" s="394"/>
      <c r="P49" s="394"/>
      <c r="Q49" s="864"/>
      <c r="R49" s="864"/>
      <c r="S49" s="1242"/>
      <c r="T49" s="1241"/>
      <c r="U49" s="1241"/>
      <c r="V49" s="1241"/>
      <c r="W49" s="1241"/>
      <c r="X49" s="1241"/>
      <c r="Y49" s="1241"/>
      <c r="Z49" s="1241"/>
      <c r="AA49" s="1241"/>
      <c r="AB49" s="864"/>
      <c r="AC49" s="864"/>
      <c r="AD49" s="865"/>
      <c r="AE49" s="865"/>
      <c r="AF49" s="865"/>
      <c r="AG49" s="865"/>
    </row>
    <row r="50" spans="1:44" s="866" customFormat="1" ht="40.5" customHeight="1">
      <c r="A50" s="863"/>
      <c r="B50" s="867"/>
      <c r="C50" s="894">
        <v>3</v>
      </c>
      <c r="D50" s="891"/>
      <c r="E50" s="863"/>
      <c r="F50" s="863"/>
      <c r="G50" s="863"/>
      <c r="H50" s="394"/>
      <c r="I50" s="394"/>
      <c r="J50" s="394"/>
      <c r="K50" s="394"/>
      <c r="L50" s="394"/>
      <c r="M50" s="394"/>
      <c r="N50" s="394"/>
      <c r="O50" s="394"/>
      <c r="P50" s="394"/>
      <c r="Q50" s="864"/>
      <c r="R50" s="864"/>
      <c r="S50" s="1242"/>
      <c r="T50" s="1241"/>
      <c r="U50" s="1241"/>
      <c r="V50" s="1241"/>
      <c r="W50" s="1241"/>
      <c r="X50" s="1241"/>
      <c r="Y50" s="1241"/>
      <c r="Z50" s="1241"/>
      <c r="AA50" s="1241"/>
      <c r="AB50" s="864"/>
      <c r="AC50" s="864"/>
      <c r="AD50" s="865"/>
      <c r="AE50" s="865"/>
      <c r="AF50" s="865"/>
      <c r="AG50" s="865"/>
    </row>
    <row r="51" spans="1:44" s="866" customFormat="1" ht="40.5" customHeight="1">
      <c r="A51" s="863"/>
      <c r="B51" s="867"/>
      <c r="C51" s="863"/>
      <c r="D51" s="863"/>
      <c r="E51" s="863"/>
      <c r="F51" s="863"/>
      <c r="G51" s="863"/>
      <c r="H51" s="898" t="s">
        <v>1897</v>
      </c>
      <c r="I51" s="899"/>
      <c r="J51" s="899"/>
      <c r="K51" s="863"/>
      <c r="L51" s="394"/>
      <c r="M51" s="394"/>
      <c r="N51" s="900" t="s">
        <v>1898</v>
      </c>
      <c r="O51" s="901" t="s">
        <v>1899</v>
      </c>
      <c r="P51" s="902" t="s">
        <v>1900</v>
      </c>
      <c r="Q51" s="864"/>
      <c r="R51" s="864"/>
      <c r="S51" s="1242"/>
      <c r="T51" s="1241"/>
      <c r="U51" s="1241"/>
      <c r="V51" s="1241"/>
      <c r="W51" s="1241"/>
      <c r="X51" s="1241"/>
      <c r="Y51" s="1241"/>
      <c r="Z51" s="1241"/>
      <c r="AA51" s="1241"/>
      <c r="AB51" s="864"/>
      <c r="AC51" s="864"/>
      <c r="AD51" s="865"/>
      <c r="AE51" s="865"/>
      <c r="AF51" s="865"/>
      <c r="AG51" s="865"/>
    </row>
    <row r="52" spans="1:44" s="866" customFormat="1" ht="40.5" customHeight="1">
      <c r="A52" s="863"/>
      <c r="B52" s="867"/>
      <c r="C52" s="903" t="s">
        <v>1901</v>
      </c>
      <c r="D52" s="863"/>
      <c r="E52" s="904"/>
      <c r="F52" s="863"/>
      <c r="G52" s="863"/>
      <c r="H52" s="905" t="s">
        <v>1902</v>
      </c>
      <c r="I52" s="905" t="s">
        <v>1903</v>
      </c>
      <c r="J52" s="905" t="s">
        <v>1904</v>
      </c>
      <c r="K52" s="1241" t="s">
        <v>1905</v>
      </c>
      <c r="L52" s="864"/>
      <c r="M52" s="864"/>
      <c r="N52" s="903" t="s">
        <v>1906</v>
      </c>
      <c r="O52" s="864"/>
      <c r="P52" s="864"/>
      <c r="Q52" s="864"/>
      <c r="R52" s="864"/>
      <c r="S52" s="1242"/>
      <c r="T52" s="1241"/>
      <c r="U52" s="1241"/>
      <c r="V52" s="1241"/>
      <c r="W52" s="1241"/>
      <c r="X52" s="1241"/>
      <c r="Y52" s="1241"/>
      <c r="Z52" s="1241"/>
      <c r="AA52" s="1241"/>
      <c r="AB52" s="864"/>
      <c r="AC52" s="864"/>
      <c r="AD52" s="865"/>
      <c r="AE52" s="865"/>
      <c r="AF52" s="865"/>
      <c r="AG52" s="865"/>
    </row>
    <row r="53" spans="1:44" s="866" customFormat="1" ht="40.5" customHeight="1">
      <c r="A53" s="863"/>
      <c r="B53" s="867"/>
      <c r="C53" s="903" t="s">
        <v>1908</v>
      </c>
      <c r="D53" s="863"/>
      <c r="E53" s="904"/>
      <c r="F53" s="863"/>
      <c r="G53" s="863"/>
      <c r="H53" s="905" t="s">
        <v>1909</v>
      </c>
      <c r="I53" s="905" t="s">
        <v>1910</v>
      </c>
      <c r="J53" s="905" t="s">
        <v>1911</v>
      </c>
      <c r="K53" s="1241" t="s">
        <v>1912</v>
      </c>
      <c r="L53" s="394"/>
      <c r="M53" s="394"/>
      <c r="N53" s="900" t="s">
        <v>1099</v>
      </c>
      <c r="O53" s="901" t="s">
        <v>1913</v>
      </c>
      <c r="P53" s="901" t="s">
        <v>1914</v>
      </c>
      <c r="Q53" s="864"/>
      <c r="R53" s="864"/>
      <c r="S53" s="1242"/>
      <c r="T53" s="1241"/>
      <c r="U53" s="1241"/>
      <c r="V53" s="1241"/>
      <c r="W53" s="1241"/>
      <c r="X53" s="1241"/>
      <c r="Y53" s="1241"/>
      <c r="Z53" s="1241"/>
      <c r="AA53" s="1241"/>
      <c r="AB53" s="864"/>
      <c r="AC53" s="864"/>
      <c r="AD53" s="865"/>
      <c r="AE53" s="865"/>
      <c r="AF53" s="865"/>
      <c r="AG53" s="865"/>
    </row>
    <row r="54" spans="1:44" s="866" customFormat="1" ht="40.5" customHeight="1">
      <c r="A54" s="863"/>
      <c r="B54" s="867"/>
      <c r="C54" s="903"/>
      <c r="D54" s="863"/>
      <c r="E54" s="903"/>
      <c r="F54" s="908"/>
      <c r="G54" s="903"/>
      <c r="H54" s="903"/>
      <c r="I54" s="863"/>
      <c r="J54" s="863"/>
      <c r="K54" s="863"/>
      <c r="L54" s="863"/>
      <c r="M54" s="863"/>
      <c r="N54" s="863"/>
      <c r="O54" s="863"/>
      <c r="P54" s="864"/>
      <c r="Q54" s="864"/>
      <c r="R54" s="864"/>
      <c r="S54" s="1242"/>
      <c r="T54" s="1241"/>
      <c r="U54" s="1241"/>
      <c r="V54" s="1241"/>
      <c r="W54" s="1241"/>
      <c r="X54" s="1241"/>
      <c r="Y54" s="1241"/>
      <c r="Z54" s="1241"/>
      <c r="AA54" s="1241"/>
      <c r="AB54" s="864"/>
      <c r="AC54" s="864"/>
      <c r="AD54" s="865"/>
      <c r="AE54" s="865"/>
      <c r="AF54" s="865"/>
      <c r="AG54" s="865"/>
    </row>
    <row r="55" spans="1:44" s="865" customFormat="1" ht="44.25" customHeight="1">
      <c r="A55" s="1178"/>
      <c r="B55" s="1179"/>
      <c r="C55" s="1180"/>
      <c r="D55" s="1181"/>
      <c r="E55" s="1181"/>
      <c r="F55" s="1182"/>
      <c r="G55" s="1182"/>
      <c r="H55" s="1182"/>
      <c r="I55" s="1182"/>
      <c r="J55" s="1183"/>
      <c r="K55" s="1180"/>
      <c r="L55" s="1180"/>
      <c r="M55" s="1180"/>
      <c r="N55" s="1180"/>
      <c r="O55" s="1180"/>
      <c r="P55" s="1180"/>
      <c r="Q55" s="1180"/>
      <c r="R55" s="1180"/>
      <c r="S55" s="1180"/>
      <c r="T55" s="1180"/>
      <c r="U55" s="1180"/>
      <c r="V55" s="1180"/>
      <c r="W55" s="1180"/>
      <c r="X55" s="1180"/>
      <c r="Y55" s="1180"/>
      <c r="Z55" s="1180"/>
      <c r="AA55" s="1180"/>
      <c r="AB55" s="1180"/>
      <c r="AC55" s="1180"/>
    </row>
    <row r="56" spans="1:44" s="866" customFormat="1" ht="39.950000000000003" customHeight="1">
      <c r="A56" s="863"/>
      <c r="B56" s="1215"/>
      <c r="C56" s="912"/>
      <c r="D56" s="915"/>
      <c r="E56" s="915"/>
      <c r="F56" s="915"/>
      <c r="G56" s="915"/>
      <c r="H56" s="915"/>
      <c r="I56" s="915"/>
      <c r="J56" s="915"/>
      <c r="K56" s="915"/>
      <c r="L56" s="1184"/>
      <c r="M56" s="1184"/>
      <c r="N56" s="1184"/>
      <c r="O56" s="1184"/>
      <c r="P56" s="1184"/>
      <c r="Q56" s="864"/>
      <c r="R56" s="864"/>
      <c r="S56" s="864"/>
      <c r="T56" s="864"/>
      <c r="U56" s="864"/>
      <c r="V56" s="864"/>
      <c r="W56" s="864"/>
      <c r="X56" s="864"/>
      <c r="Y56" s="864"/>
      <c r="Z56" s="864"/>
      <c r="AA56" s="864"/>
      <c r="AB56" s="864"/>
      <c r="AC56" s="864"/>
      <c r="AD56" s="865"/>
      <c r="AE56" s="865"/>
      <c r="AF56" s="865"/>
      <c r="AG56" s="865"/>
    </row>
    <row r="57" spans="1:44" s="865" customFormat="1" ht="39.950000000000003" customHeight="1">
      <c r="A57" s="863"/>
      <c r="B57" s="1215"/>
      <c r="C57" s="1171" t="s">
        <v>1826</v>
      </c>
      <c r="D57" s="1243" t="s">
        <v>1827</v>
      </c>
      <c r="E57" s="1243"/>
      <c r="F57" s="1243"/>
      <c r="G57" s="1243"/>
      <c r="H57" s="1243"/>
      <c r="I57" s="1243"/>
      <c r="J57" s="1243"/>
      <c r="K57" s="1243"/>
      <c r="L57" s="1243"/>
      <c r="M57" s="1243"/>
      <c r="N57" s="864"/>
      <c r="O57" s="864"/>
      <c r="P57" s="864"/>
      <c r="Q57" s="864"/>
      <c r="R57" s="864"/>
      <c r="S57" s="864"/>
      <c r="T57" s="864"/>
      <c r="U57" s="864"/>
      <c r="V57" s="864"/>
      <c r="W57" s="864"/>
      <c r="X57" s="864"/>
      <c r="Y57" s="864"/>
      <c r="Z57" s="864"/>
      <c r="AA57" s="864"/>
      <c r="AB57" s="864"/>
      <c r="AC57" s="864"/>
    </row>
    <row r="58" spans="1:44" s="865" customFormat="1" ht="39.950000000000003" customHeight="1">
      <c r="A58" s="863"/>
      <c r="B58" s="1215"/>
      <c r="C58" s="1244" t="s">
        <v>2168</v>
      </c>
      <c r="D58" s="124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row>
    <row r="59" spans="1:44" s="865" customFormat="1" ht="39.950000000000003" customHeight="1">
      <c r="A59" s="863"/>
      <c r="B59" s="992" t="s">
        <v>851</v>
      </c>
      <c r="C59" s="863"/>
      <c r="D59" s="863"/>
      <c r="E59" s="863"/>
      <c r="F59" s="863"/>
      <c r="G59" s="863"/>
      <c r="H59" s="863"/>
      <c r="I59" s="863"/>
      <c r="J59" s="863"/>
      <c r="K59" s="863"/>
      <c r="L59" s="863"/>
      <c r="M59" s="863"/>
      <c r="N59" s="863"/>
      <c r="O59" s="863"/>
      <c r="P59" s="863"/>
      <c r="Q59" s="863"/>
      <c r="R59" s="863"/>
      <c r="S59" s="864"/>
      <c r="T59" s="864"/>
      <c r="U59" s="864"/>
      <c r="V59" s="864"/>
      <c r="W59" s="864"/>
      <c r="X59" s="864"/>
      <c r="Y59" s="864"/>
      <c r="Z59" s="864"/>
      <c r="AA59" s="864"/>
      <c r="AB59" s="864"/>
      <c r="AC59" s="864"/>
    </row>
    <row r="60" spans="1:44" s="865" customFormat="1" ht="39.950000000000003" customHeight="1">
      <c r="A60" s="863"/>
      <c r="B60" s="1216" t="s">
        <v>852</v>
      </c>
      <c r="C60" s="863"/>
      <c r="D60" s="863"/>
      <c r="E60" s="863"/>
      <c r="F60" s="863"/>
      <c r="G60" s="863"/>
      <c r="H60" s="863"/>
      <c r="I60" s="863"/>
      <c r="J60" s="863"/>
      <c r="K60" s="863"/>
      <c r="L60" s="863"/>
      <c r="M60" s="863"/>
      <c r="N60" s="863"/>
      <c r="O60" s="863"/>
      <c r="P60" s="863"/>
      <c r="Q60" s="863"/>
      <c r="R60" s="863"/>
      <c r="S60" s="864"/>
      <c r="T60" s="864"/>
      <c r="U60" s="864"/>
      <c r="V60" s="864"/>
      <c r="W60" s="864"/>
      <c r="X60" s="864"/>
      <c r="Y60" s="864"/>
      <c r="Z60" s="864"/>
      <c r="AA60" s="864"/>
      <c r="AB60" s="864"/>
      <c r="AC60" s="864"/>
    </row>
    <row r="61" spans="1:44" s="866" customFormat="1" ht="39.950000000000003" customHeight="1">
      <c r="A61" s="863"/>
      <c r="B61" s="1217" t="s">
        <v>1828</v>
      </c>
      <c r="C61" s="1218"/>
      <c r="D61" s="863"/>
      <c r="E61" s="863"/>
      <c r="F61" s="863"/>
      <c r="G61" s="863"/>
      <c r="H61" s="863"/>
      <c r="I61" s="1184"/>
      <c r="J61" s="863"/>
      <c r="K61" s="863"/>
      <c r="L61" s="1184"/>
      <c r="M61" s="1184"/>
      <c r="N61" s="1184"/>
      <c r="O61" s="1184"/>
      <c r="P61" s="1184"/>
      <c r="Q61" s="864"/>
      <c r="R61" s="864"/>
      <c r="S61" s="864"/>
      <c r="T61" s="864"/>
      <c r="U61" s="864"/>
      <c r="V61" s="864"/>
      <c r="W61" s="1198"/>
      <c r="X61" s="864"/>
      <c r="Y61" s="1219"/>
      <c r="Z61" s="864"/>
      <c r="AA61" s="864"/>
      <c r="AB61" s="864"/>
      <c r="AC61" s="864"/>
      <c r="AD61" s="865"/>
      <c r="AE61" s="865"/>
      <c r="AF61" s="865"/>
      <c r="AG61" s="865"/>
      <c r="AH61" s="865"/>
      <c r="AI61" s="865"/>
      <c r="AJ61" s="865"/>
      <c r="AK61" s="865"/>
      <c r="AL61" s="865"/>
      <c r="AM61" s="865"/>
      <c r="AN61" s="865"/>
      <c r="AO61" s="865"/>
      <c r="AP61" s="865"/>
      <c r="AQ61" s="865"/>
      <c r="AR61" s="865"/>
    </row>
    <row r="62" spans="1:44" s="866" customFormat="1" ht="39.950000000000003" customHeight="1">
      <c r="A62" s="863"/>
      <c r="B62" s="867"/>
      <c r="C62" s="863"/>
      <c r="D62" s="863"/>
      <c r="E62" s="863"/>
      <c r="F62" s="863"/>
      <c r="G62" s="863"/>
      <c r="H62" s="863"/>
      <c r="I62" s="1184"/>
      <c r="J62" s="863"/>
      <c r="K62" s="863"/>
      <c r="L62" s="1184"/>
      <c r="M62" s="1184"/>
      <c r="N62" s="1184"/>
      <c r="O62" s="1184"/>
      <c r="P62" s="1184"/>
      <c r="Q62" s="864"/>
      <c r="R62" s="864"/>
      <c r="S62" s="864"/>
      <c r="T62" s="864"/>
      <c r="U62" s="864"/>
      <c r="V62" s="864"/>
      <c r="W62" s="864"/>
      <c r="X62" s="864"/>
      <c r="Y62" s="864"/>
      <c r="Z62" s="864"/>
      <c r="AA62" s="864"/>
      <c r="AB62" s="864"/>
      <c r="AC62" s="864"/>
      <c r="AD62" s="865"/>
      <c r="AE62" s="865"/>
      <c r="AF62" s="865"/>
      <c r="AG62" s="865"/>
      <c r="AH62" s="865"/>
      <c r="AI62" s="865"/>
      <c r="AJ62" s="865"/>
      <c r="AK62" s="865"/>
      <c r="AL62" s="865"/>
      <c r="AM62" s="865"/>
      <c r="AN62" s="865"/>
      <c r="AO62" s="865"/>
      <c r="AP62" s="865"/>
      <c r="AQ62" s="865"/>
      <c r="AR62" s="865"/>
    </row>
    <row r="63" spans="1:44" s="866" customFormat="1" ht="39.950000000000003" customHeight="1">
      <c r="A63" s="863"/>
      <c r="B63" s="860" t="s">
        <v>1917</v>
      </c>
      <c r="C63" s="912"/>
      <c r="D63" s="912"/>
      <c r="E63" s="912"/>
      <c r="F63" s="912"/>
      <c r="G63" s="912"/>
      <c r="H63" s="913"/>
      <c r="I63" s="913"/>
      <c r="J63" s="913"/>
      <c r="K63" s="913"/>
      <c r="L63" s="1213"/>
      <c r="M63" s="1213"/>
      <c r="N63" s="1214"/>
      <c r="O63" s="1214"/>
      <c r="P63" s="1214"/>
      <c r="Q63" s="864"/>
      <c r="R63" s="864"/>
      <c r="S63" s="864"/>
      <c r="T63" s="864"/>
      <c r="U63" s="864"/>
      <c r="V63" s="864"/>
      <c r="W63" s="864"/>
      <c r="X63" s="864"/>
      <c r="Y63" s="864"/>
      <c r="Z63" s="864"/>
      <c r="AA63" s="864"/>
      <c r="AB63" s="864"/>
      <c r="AC63" s="864"/>
      <c r="AD63" s="865"/>
      <c r="AE63" s="865"/>
      <c r="AF63" s="865"/>
      <c r="AG63" s="865"/>
    </row>
    <row r="64" spans="1:44" s="866" customFormat="1" ht="39.950000000000003" customHeight="1">
      <c r="A64" s="863"/>
      <c r="B64" s="912" t="s">
        <v>1918</v>
      </c>
      <c r="C64" s="912"/>
      <c r="D64" s="912"/>
      <c r="E64" s="912"/>
      <c r="F64" s="912"/>
      <c r="G64" s="912"/>
      <c r="H64" s="912"/>
      <c r="I64" s="912"/>
      <c r="J64" s="912"/>
      <c r="K64" s="912"/>
      <c r="L64" s="1184"/>
      <c r="M64" s="1184"/>
      <c r="N64" s="1184"/>
      <c r="O64" s="1184"/>
      <c r="P64" s="1184"/>
      <c r="Q64" s="864"/>
      <c r="R64" s="864"/>
      <c r="S64" s="864"/>
      <c r="T64" s="864"/>
      <c r="U64" s="864"/>
      <c r="V64" s="864"/>
      <c r="W64" s="864"/>
      <c r="X64" s="864"/>
      <c r="Y64" s="864"/>
      <c r="Z64" s="864"/>
      <c r="AA64" s="864"/>
      <c r="AB64" s="864"/>
      <c r="AC64" s="864"/>
      <c r="AD64" s="865"/>
      <c r="AE64" s="865"/>
      <c r="AF64" s="865"/>
      <c r="AG64" s="865"/>
    </row>
    <row r="65" spans="1:44" s="866" customFormat="1" ht="39.950000000000003" customHeight="1">
      <c r="A65" s="1171" t="s">
        <v>1826</v>
      </c>
      <c r="B65" s="912"/>
      <c r="C65" s="1433" t="s">
        <v>286</v>
      </c>
      <c r="D65" s="1433"/>
      <c r="E65" s="1433"/>
      <c r="F65" s="1433"/>
      <c r="G65" s="1433"/>
      <c r="H65" s="1433"/>
      <c r="I65" s="1433"/>
      <c r="J65" s="1433"/>
      <c r="K65" s="1433"/>
      <c r="L65" s="1184"/>
      <c r="M65" s="1184"/>
      <c r="N65" s="1184"/>
      <c r="O65" s="1184"/>
      <c r="P65" s="1184"/>
      <c r="Q65" s="864"/>
      <c r="R65" s="864"/>
      <c r="S65" s="864"/>
      <c r="T65" s="864"/>
      <c r="U65" s="864"/>
      <c r="V65" s="864"/>
      <c r="W65" s="864"/>
      <c r="X65" s="864"/>
      <c r="Y65" s="864"/>
      <c r="Z65" s="864"/>
      <c r="AA65" s="864"/>
      <c r="AB65" s="864"/>
      <c r="AC65" s="864"/>
      <c r="AD65" s="865"/>
      <c r="AE65" s="865"/>
      <c r="AF65" s="865"/>
      <c r="AG65" s="865"/>
    </row>
    <row r="66" spans="1:44" s="866" customFormat="1" ht="39.950000000000003" customHeight="1">
      <c r="A66" s="1171" t="s">
        <v>2169</v>
      </c>
      <c r="B66" s="1433" t="s">
        <v>287</v>
      </c>
      <c r="C66" s="1433"/>
      <c r="D66" s="1433"/>
      <c r="E66" s="1433"/>
      <c r="F66" s="1433"/>
      <c r="G66" s="1433"/>
      <c r="H66" s="1433"/>
      <c r="I66" s="1433"/>
      <c r="J66" s="1433"/>
      <c r="K66" s="1433"/>
      <c r="L66" s="1433"/>
      <c r="M66" s="1433"/>
      <c r="N66" s="1433"/>
      <c r="O66" s="1433"/>
      <c r="P66" s="1433"/>
      <c r="Q66" s="1433"/>
      <c r="R66" s="1433"/>
      <c r="S66" s="1433"/>
      <c r="T66" s="1433"/>
      <c r="U66" s="1433"/>
      <c r="V66" s="1433"/>
      <c r="W66" s="864"/>
      <c r="X66" s="864"/>
      <c r="Y66" s="864"/>
      <c r="Z66" s="864"/>
      <c r="AA66" s="864"/>
      <c r="AB66" s="864"/>
      <c r="AC66" s="864"/>
      <c r="AD66" s="865"/>
      <c r="AE66" s="865"/>
      <c r="AF66" s="865"/>
      <c r="AG66" s="865"/>
    </row>
    <row r="67" spans="1:44" s="866" customFormat="1" ht="39.950000000000003" customHeight="1">
      <c r="A67" s="863"/>
      <c r="B67" s="867"/>
      <c r="C67" s="863"/>
      <c r="D67" s="863"/>
      <c r="E67" s="863"/>
      <c r="F67" s="863"/>
      <c r="G67" s="863"/>
      <c r="H67" s="863"/>
      <c r="I67" s="1184"/>
      <c r="J67" s="863"/>
      <c r="K67" s="863"/>
      <c r="L67" s="1184"/>
      <c r="M67" s="1184"/>
      <c r="N67" s="1184"/>
      <c r="O67" s="1184"/>
      <c r="P67" s="1184"/>
      <c r="Q67" s="864"/>
      <c r="R67" s="864"/>
      <c r="S67" s="864"/>
      <c r="T67" s="864"/>
      <c r="U67" s="864"/>
      <c r="V67" s="864"/>
      <c r="W67" s="864"/>
      <c r="X67" s="864"/>
      <c r="Y67" s="864"/>
      <c r="Z67" s="864"/>
      <c r="AA67" s="864"/>
      <c r="AB67" s="864"/>
      <c r="AC67" s="864"/>
      <c r="AD67" s="865"/>
      <c r="AE67" s="865"/>
      <c r="AF67" s="865"/>
      <c r="AG67" s="865"/>
      <c r="AH67" s="865"/>
      <c r="AI67" s="865"/>
      <c r="AJ67" s="865"/>
      <c r="AK67" s="865"/>
      <c r="AL67" s="865"/>
      <c r="AM67" s="865"/>
      <c r="AN67" s="865"/>
      <c r="AO67" s="865"/>
      <c r="AP67" s="865"/>
      <c r="AQ67" s="865"/>
      <c r="AR67" s="865"/>
    </row>
    <row r="68" spans="1:44" s="865" customFormat="1"/>
    <row r="69" spans="1:44" s="865" customFormat="1"/>
    <row r="70" spans="1:44" s="865" customFormat="1"/>
    <row r="71" spans="1:44" s="865" customFormat="1"/>
    <row r="72" spans="1:44" s="865" customFormat="1"/>
    <row r="73" spans="1:44" s="865" customFormat="1"/>
    <row r="74" spans="1:44" s="865" customFormat="1"/>
    <row r="75" spans="1:44" s="865" customFormat="1"/>
    <row r="76" spans="1:44" s="865" customFormat="1"/>
    <row r="77" spans="1:44" s="865" customFormat="1"/>
    <row r="78" spans="1:44" s="865" customFormat="1"/>
    <row r="79" spans="1:44" s="865" customFormat="1"/>
    <row r="80" spans="1:44" s="865" customFormat="1"/>
    <row r="81" s="865" customFormat="1"/>
    <row r="82" s="865" customFormat="1"/>
    <row r="83" s="865" customFormat="1"/>
    <row r="84" s="865" customFormat="1"/>
    <row r="85" s="865" customFormat="1"/>
    <row r="86" s="865" customFormat="1"/>
    <row r="87" s="865" customFormat="1"/>
    <row r="88" s="865" customFormat="1"/>
    <row r="89" s="865" customFormat="1"/>
    <row r="90" s="865" customFormat="1"/>
    <row r="91" s="865" customFormat="1"/>
    <row r="92" s="865" customFormat="1"/>
    <row r="93" s="865" customFormat="1"/>
    <row r="94" s="865" customFormat="1"/>
    <row r="95" s="865" customFormat="1"/>
    <row r="96" s="865" customFormat="1"/>
    <row r="97" s="865" customFormat="1"/>
    <row r="98" s="865" customFormat="1"/>
    <row r="99" s="865" customFormat="1"/>
    <row r="100" s="865" customFormat="1"/>
    <row r="101" s="865" customFormat="1"/>
    <row r="102" s="865" customFormat="1"/>
    <row r="103" s="865" customFormat="1"/>
    <row r="104" s="865" customFormat="1"/>
    <row r="105" s="865" customFormat="1"/>
    <row r="106" s="865" customFormat="1"/>
    <row r="107" s="865" customFormat="1"/>
    <row r="108" s="865" customFormat="1"/>
    <row r="109" s="865" customFormat="1"/>
    <row r="110" s="865" customFormat="1"/>
    <row r="111" s="865" customFormat="1"/>
    <row r="112" s="865" customFormat="1"/>
    <row r="113" s="865" customFormat="1"/>
    <row r="114" s="865" customFormat="1"/>
    <row r="115" s="865" customFormat="1"/>
    <row r="116" s="865" customFormat="1"/>
    <row r="117" s="865" customFormat="1"/>
    <row r="118" s="865" customFormat="1"/>
    <row r="119" s="865" customFormat="1"/>
    <row r="120" s="865" customFormat="1"/>
    <row r="121" s="865" customFormat="1"/>
    <row r="122" s="865" customFormat="1"/>
    <row r="123" s="865" customFormat="1"/>
    <row r="124" s="865" customFormat="1"/>
    <row r="125" s="865" customFormat="1"/>
    <row r="126" s="865" customFormat="1"/>
    <row r="127" s="865" customFormat="1"/>
    <row r="128" s="865" customFormat="1"/>
    <row r="129" s="865" customFormat="1"/>
    <row r="130" s="865" customFormat="1"/>
    <row r="131" s="865" customFormat="1"/>
    <row r="132" s="865" customFormat="1"/>
    <row r="133" s="865" customFormat="1"/>
    <row r="134" s="865" customFormat="1"/>
    <row r="135" s="865" customFormat="1"/>
    <row r="136" s="865" customFormat="1"/>
    <row r="137" s="865" customFormat="1"/>
    <row r="138" s="865" customFormat="1"/>
    <row r="139" s="865" customFormat="1"/>
    <row r="140" s="865" customFormat="1"/>
    <row r="141" s="865" customFormat="1"/>
    <row r="142" s="865" customFormat="1"/>
    <row r="143" s="865" customFormat="1"/>
    <row r="144" s="865" customFormat="1"/>
    <row r="145" s="865" customFormat="1"/>
    <row r="146" s="865" customFormat="1"/>
    <row r="147" s="865" customFormat="1"/>
    <row r="148" s="865" customFormat="1"/>
    <row r="149" s="865" customFormat="1"/>
    <row r="150" s="865" customFormat="1"/>
    <row r="151" s="865" customFormat="1"/>
    <row r="152" s="865" customFormat="1"/>
    <row r="153" s="865" customFormat="1"/>
    <row r="154" s="865" customFormat="1"/>
    <row r="155" s="865" customFormat="1"/>
    <row r="156" s="865" customFormat="1"/>
    <row r="157" s="865" customFormat="1"/>
    <row r="158" s="865" customFormat="1"/>
    <row r="159" s="865" customFormat="1"/>
    <row r="160" s="865" customFormat="1"/>
    <row r="161" s="865" customFormat="1"/>
    <row r="162" s="865" customFormat="1"/>
    <row r="163" s="865" customFormat="1"/>
    <row r="164" s="865" customFormat="1"/>
    <row r="165" s="865" customFormat="1"/>
    <row r="166" s="865" customFormat="1"/>
    <row r="167" s="865" customFormat="1"/>
    <row r="168" s="865" customFormat="1"/>
    <row r="169" s="865" customFormat="1"/>
    <row r="170" s="865" customFormat="1"/>
    <row r="171" s="865" customFormat="1"/>
    <row r="172" s="865" customFormat="1"/>
    <row r="173" s="865" customFormat="1"/>
    <row r="174" s="865" customFormat="1"/>
    <row r="175" s="865" customFormat="1"/>
    <row r="176" s="865" customFormat="1"/>
    <row r="177" s="865" customFormat="1"/>
    <row r="178" s="865" customFormat="1"/>
    <row r="179" s="865" customFormat="1"/>
    <row r="180" s="865" customFormat="1"/>
    <row r="181" s="865" customFormat="1"/>
    <row r="182" s="865" customFormat="1"/>
    <row r="183" s="865" customFormat="1"/>
    <row r="184" s="865" customFormat="1"/>
    <row r="185" s="865" customFormat="1"/>
    <row r="186" s="865" customFormat="1"/>
    <row r="187" s="865" customFormat="1"/>
    <row r="188" s="865" customFormat="1"/>
    <row r="189" s="865" customFormat="1"/>
    <row r="190" s="865" customFormat="1"/>
    <row r="191" s="865" customFormat="1"/>
    <row r="192" s="865" customFormat="1"/>
    <row r="193" s="865" customFormat="1"/>
    <row r="194" s="865" customFormat="1"/>
    <row r="195" s="865" customFormat="1"/>
    <row r="196" s="865" customFormat="1"/>
    <row r="197" s="865" customFormat="1"/>
    <row r="198" s="865" customFormat="1"/>
    <row r="199" s="865" customFormat="1"/>
    <row r="200" s="865" customFormat="1"/>
    <row r="201" s="865" customFormat="1"/>
    <row r="202" s="865" customFormat="1"/>
    <row r="203" s="865" customFormat="1"/>
    <row r="204" s="865" customFormat="1"/>
    <row r="205" s="865" customFormat="1"/>
    <row r="206" s="865" customFormat="1"/>
    <row r="207" s="865" customFormat="1"/>
    <row r="208" s="865" customFormat="1"/>
    <row r="209" s="865" customFormat="1"/>
    <row r="210" s="865" customFormat="1"/>
    <row r="211" s="865" customFormat="1"/>
    <row r="212" s="865" customFormat="1"/>
    <row r="213" s="865" customFormat="1"/>
    <row r="214" s="865" customFormat="1"/>
    <row r="215" s="865" customFormat="1"/>
    <row r="216" s="865" customFormat="1"/>
    <row r="217" s="865" customFormat="1"/>
    <row r="218" s="865" customFormat="1"/>
    <row r="219" s="865" customFormat="1"/>
    <row r="220" s="865" customFormat="1"/>
    <row r="221" s="865" customFormat="1"/>
    <row r="222" s="865" customFormat="1"/>
    <row r="223" s="865" customFormat="1"/>
    <row r="224" s="865" customFormat="1"/>
    <row r="225" s="865" customFormat="1"/>
    <row r="226" s="865" customFormat="1"/>
    <row r="227" s="865" customFormat="1"/>
    <row r="228" s="865" customFormat="1"/>
    <row r="229" s="865" customFormat="1"/>
    <row r="230" s="865" customFormat="1"/>
    <row r="231" s="865" customFormat="1"/>
    <row r="232" s="865" customFormat="1"/>
    <row r="233" s="865" customFormat="1"/>
    <row r="234" s="865" customFormat="1"/>
    <row r="235" s="865" customFormat="1"/>
    <row r="236" s="865" customFormat="1"/>
    <row r="237" s="865" customFormat="1"/>
    <row r="238" s="865" customFormat="1"/>
    <row r="239" s="865" customFormat="1"/>
    <row r="240" s="865" customFormat="1"/>
    <row r="241" s="865" customFormat="1"/>
    <row r="242" s="865" customFormat="1"/>
    <row r="243" s="865" customFormat="1"/>
    <row r="244" s="865" customFormat="1"/>
    <row r="245" s="865" customFormat="1"/>
    <row r="246" s="865" customFormat="1"/>
    <row r="247" s="865" customFormat="1"/>
    <row r="248" s="865" customFormat="1"/>
    <row r="249" s="865" customFormat="1"/>
    <row r="250" s="865" customFormat="1"/>
    <row r="251" s="865" customFormat="1"/>
    <row r="252" s="865" customFormat="1"/>
    <row r="253" s="865" customFormat="1"/>
    <row r="254" s="865" customFormat="1"/>
    <row r="255" s="865" customFormat="1"/>
    <row r="256" s="865" customFormat="1"/>
    <row r="257" s="865" customFormat="1"/>
    <row r="258" s="865" customFormat="1"/>
    <row r="259" s="865" customFormat="1"/>
    <row r="260" s="865" customFormat="1"/>
    <row r="261" s="865" customFormat="1"/>
    <row r="262" s="865" customFormat="1"/>
    <row r="263" s="865" customFormat="1"/>
    <row r="264" s="865" customFormat="1"/>
    <row r="265" s="865" customFormat="1"/>
    <row r="266" s="865" customFormat="1"/>
    <row r="267" s="865" customFormat="1"/>
    <row r="268" s="865" customFormat="1"/>
    <row r="269" s="865" customFormat="1"/>
    <row r="270" s="865" customFormat="1"/>
    <row r="271" s="865" customFormat="1"/>
    <row r="272" s="865" customFormat="1"/>
    <row r="273" s="865" customFormat="1"/>
    <row r="274" s="865" customFormat="1"/>
    <row r="275" s="865" customFormat="1"/>
    <row r="276" s="865" customFormat="1"/>
    <row r="277" s="865" customFormat="1"/>
    <row r="278" s="865" customFormat="1"/>
    <row r="279" s="865" customFormat="1"/>
    <row r="280" s="865" customFormat="1"/>
    <row r="281" s="865" customFormat="1"/>
    <row r="282" s="865" customFormat="1"/>
    <row r="283" s="865" customFormat="1"/>
    <row r="284" s="865" customFormat="1"/>
    <row r="285" s="865" customFormat="1"/>
    <row r="286" s="865" customFormat="1"/>
    <row r="287" s="865" customFormat="1"/>
    <row r="288" s="865" customFormat="1"/>
    <row r="289" s="865" customFormat="1"/>
    <row r="290" s="865" customFormat="1"/>
    <row r="291" s="865" customFormat="1"/>
    <row r="292" s="865" customFormat="1"/>
    <row r="293" s="865" customFormat="1"/>
    <row r="294" s="865" customFormat="1"/>
    <row r="295" s="865" customFormat="1"/>
    <row r="296" s="865" customFormat="1"/>
    <row r="297" s="865" customFormat="1"/>
    <row r="298" s="865" customFormat="1"/>
    <row r="299" s="865" customFormat="1"/>
    <row r="300" s="865" customFormat="1"/>
    <row r="301" s="865" customFormat="1"/>
    <row r="302" s="865" customFormat="1"/>
    <row r="303" s="865" customFormat="1"/>
    <row r="304" s="865" customFormat="1"/>
    <row r="305" s="865" customFormat="1"/>
    <row r="306" s="865" customFormat="1"/>
    <row r="307" s="865" customFormat="1"/>
    <row r="308" s="865" customFormat="1"/>
    <row r="309" s="865" customFormat="1"/>
    <row r="310" s="865" customFormat="1"/>
    <row r="311" s="865" customFormat="1"/>
    <row r="312" s="865" customFormat="1"/>
    <row r="313" s="865" customFormat="1"/>
    <row r="314" s="865" customFormat="1"/>
    <row r="315" s="865" customFormat="1"/>
    <row r="316" s="865" customFormat="1"/>
    <row r="317" s="865" customFormat="1"/>
    <row r="318" s="865" customFormat="1"/>
    <row r="319" s="865" customFormat="1"/>
    <row r="320" s="865" customFormat="1"/>
    <row r="321" s="865" customFormat="1"/>
    <row r="322" s="865" customFormat="1"/>
    <row r="323" s="865" customFormat="1"/>
  </sheetData>
  <mergeCells count="3">
    <mergeCell ref="B8:N8"/>
    <mergeCell ref="C65:K65"/>
    <mergeCell ref="B66:V66"/>
  </mergeCells>
  <hyperlinks>
    <hyperlink ref="C65" r:id="rId1" display="http://www.excel-downloads.com/forum/111720-space.html" xr:uid="{BBA788D6-230C-46A2-837A-24FDAAB10E33}"/>
    <hyperlink ref="B66" r:id="rId2" xr:uid="{09447279-B7EA-49CC-A1A6-D3D119B2B26D}"/>
    <hyperlink ref="B57" r:id="rId3" display="Les unités pifométriques" xr:uid="{A3E0A215-89C1-4627-9242-B5D7ACFC2D93}"/>
    <hyperlink ref="D57" r:id="rId4" xr:uid="{7DD6C6F9-9D48-4558-B118-B6D7C7D9102E}"/>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0313B-8A8A-44CA-8463-39725F7B8902}">
  <dimension ref="A1:AR227"/>
  <sheetViews>
    <sheetView zoomScale="75" zoomScaleNormal="75" workbookViewId="0">
      <selection activeCell="L13" sqref="L13"/>
    </sheetView>
  </sheetViews>
  <sheetFormatPr baseColWidth="10" defaultRowHeight="12.75"/>
  <cols>
    <col min="1" max="27" width="15.7109375" style="865" customWidth="1"/>
    <col min="28" max="16384" width="11.42578125" style="865"/>
  </cols>
  <sheetData>
    <row r="1" spans="1:33" ht="30" customHeight="1">
      <c r="A1" s="909">
        <f t="shared" ref="A1:AA1" ca="1" si="0">CELL("largeur",A1)</f>
        <v>15</v>
      </c>
      <c r="B1" s="909">
        <f t="shared" ca="1" si="0"/>
        <v>15</v>
      </c>
      <c r="C1" s="909">
        <f t="shared" ca="1" si="0"/>
        <v>15</v>
      </c>
      <c r="D1" s="909">
        <f t="shared" ca="1" si="0"/>
        <v>15</v>
      </c>
      <c r="E1" s="909">
        <f t="shared" ca="1" si="0"/>
        <v>15</v>
      </c>
      <c r="F1" s="909">
        <f t="shared" ca="1" si="0"/>
        <v>15</v>
      </c>
      <c r="G1" s="909">
        <f t="shared" ca="1" si="0"/>
        <v>15</v>
      </c>
      <c r="H1" s="909">
        <f t="shared" ca="1" si="0"/>
        <v>15</v>
      </c>
      <c r="I1" s="909">
        <f t="shared" ca="1" si="0"/>
        <v>15</v>
      </c>
      <c r="J1" s="909">
        <f t="shared" ca="1" si="0"/>
        <v>15</v>
      </c>
      <c r="K1" s="909">
        <f t="shared" ca="1" si="0"/>
        <v>15</v>
      </c>
      <c r="L1" s="909">
        <f t="shared" ca="1" si="0"/>
        <v>15</v>
      </c>
      <c r="M1" s="909">
        <f t="shared" ca="1" si="0"/>
        <v>15</v>
      </c>
      <c r="N1" s="909">
        <f t="shared" ca="1" si="0"/>
        <v>15</v>
      </c>
      <c r="O1" s="909">
        <f t="shared" ca="1" si="0"/>
        <v>15</v>
      </c>
      <c r="P1" s="909">
        <f t="shared" ca="1" si="0"/>
        <v>15</v>
      </c>
      <c r="Q1" s="909">
        <f t="shared" ca="1" si="0"/>
        <v>15</v>
      </c>
      <c r="R1" s="909">
        <f t="shared" ca="1" si="0"/>
        <v>15</v>
      </c>
      <c r="S1" s="909">
        <f t="shared" ca="1" si="0"/>
        <v>15</v>
      </c>
      <c r="T1" s="909">
        <f t="shared" ca="1" si="0"/>
        <v>15</v>
      </c>
      <c r="U1" s="909">
        <f t="shared" ca="1" si="0"/>
        <v>15</v>
      </c>
      <c r="V1" s="909">
        <f t="shared" ca="1" si="0"/>
        <v>15</v>
      </c>
      <c r="W1" s="909">
        <f t="shared" ca="1" si="0"/>
        <v>15</v>
      </c>
      <c r="X1" s="909">
        <f t="shared" ca="1" si="0"/>
        <v>15</v>
      </c>
      <c r="Y1" s="909">
        <f t="shared" ca="1" si="0"/>
        <v>15</v>
      </c>
      <c r="Z1" s="909">
        <f t="shared" ca="1" si="0"/>
        <v>15</v>
      </c>
      <c r="AA1" s="909">
        <f t="shared" ca="1" si="0"/>
        <v>15</v>
      </c>
    </row>
    <row r="2" spans="1:33" ht="30" customHeight="1">
      <c r="A2" s="863"/>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row>
    <row r="3" spans="1:33" ht="30" customHeight="1">
      <c r="A3" s="863"/>
      <c r="B3" s="1246" t="s">
        <v>2170</v>
      </c>
      <c r="C3" s="863"/>
      <c r="D3" s="863"/>
      <c r="E3" s="863"/>
      <c r="F3" s="863"/>
      <c r="G3" s="863"/>
      <c r="H3" s="863"/>
      <c r="I3" s="1904"/>
      <c r="J3" s="863"/>
      <c r="K3" s="863"/>
      <c r="L3" s="1904"/>
      <c r="M3" s="1904"/>
      <c r="N3" s="1904"/>
      <c r="O3" s="1904"/>
      <c r="P3" s="1148" t="s">
        <v>2229</v>
      </c>
      <c r="Q3" s="864"/>
      <c r="R3" s="864"/>
      <c r="S3" s="864"/>
      <c r="T3" s="864"/>
      <c r="U3" s="1148"/>
      <c r="V3" s="864"/>
      <c r="W3" s="864"/>
      <c r="X3" s="864"/>
      <c r="Y3" s="864"/>
      <c r="Z3" s="864"/>
      <c r="AA3" s="864"/>
    </row>
    <row r="4" spans="1:33" ht="30" customHeight="1">
      <c r="A4" s="863"/>
      <c r="B4" s="1246" t="s">
        <v>2171</v>
      </c>
      <c r="C4" s="864"/>
      <c r="D4" s="864"/>
      <c r="E4" s="864"/>
      <c r="F4" s="864"/>
      <c r="G4" s="864"/>
      <c r="H4" s="864"/>
      <c r="I4" s="864"/>
      <c r="J4" s="864"/>
      <c r="K4" s="864"/>
      <c r="L4" s="864"/>
      <c r="M4" s="864"/>
      <c r="N4" s="864"/>
      <c r="O4" s="864"/>
      <c r="P4" s="1148" t="s">
        <v>2006</v>
      </c>
      <c r="Q4" s="864"/>
      <c r="R4" s="864"/>
      <c r="S4" s="864"/>
      <c r="T4" s="864"/>
      <c r="U4" s="1148"/>
      <c r="V4" s="864"/>
      <c r="W4" s="864"/>
      <c r="X4" s="864"/>
      <c r="Y4" s="864"/>
      <c r="Z4" s="864"/>
      <c r="AA4" s="864"/>
    </row>
    <row r="5" spans="1:33" ht="30" customHeight="1">
      <c r="A5" s="863"/>
      <c r="B5" s="864"/>
      <c r="C5" s="864"/>
      <c r="D5" s="864"/>
      <c r="E5" s="864"/>
      <c r="F5" s="864"/>
      <c r="G5" s="864"/>
      <c r="H5" s="864"/>
      <c r="I5" s="864"/>
      <c r="J5" s="864"/>
      <c r="K5" s="864"/>
      <c r="L5" s="864"/>
      <c r="M5" s="864"/>
      <c r="N5" s="864"/>
      <c r="O5" s="864"/>
      <c r="P5" s="864"/>
      <c r="Q5" s="864"/>
      <c r="R5" s="864"/>
      <c r="S5" s="864"/>
      <c r="T5" s="864"/>
      <c r="U5" s="864"/>
      <c r="V5" s="864"/>
      <c r="W5" s="864"/>
      <c r="X5" s="864"/>
      <c r="Y5" s="864"/>
      <c r="Z5" s="864"/>
      <c r="AA5" s="864"/>
    </row>
    <row r="6" spans="1:33" s="866" customFormat="1" ht="40.5" customHeight="1">
      <c r="A6" s="863"/>
      <c r="B6" s="867"/>
      <c r="C6" s="1247" t="s">
        <v>1892</v>
      </c>
      <c r="D6" s="864"/>
      <c r="E6" s="864"/>
      <c r="F6" s="864"/>
      <c r="G6" s="864"/>
      <c r="H6" s="864"/>
      <c r="I6" s="864"/>
      <c r="J6" s="864"/>
      <c r="K6" s="864"/>
      <c r="L6" s="864"/>
      <c r="M6" s="1904"/>
      <c r="N6" s="864"/>
      <c r="O6" s="864"/>
      <c r="P6" s="864"/>
      <c r="Q6" s="864"/>
      <c r="R6" s="864"/>
      <c r="S6" s="864"/>
      <c r="T6" s="864"/>
      <c r="U6" s="864"/>
      <c r="V6" s="864"/>
      <c r="W6" s="864"/>
      <c r="X6" s="864"/>
      <c r="Y6" s="864"/>
      <c r="Z6" s="864"/>
      <c r="AA6" s="864"/>
      <c r="AG6" s="865"/>
    </row>
    <row r="7" spans="1:33" s="866" customFormat="1" ht="40.5" customHeight="1">
      <c r="A7" s="863"/>
      <c r="B7" s="867"/>
      <c r="C7" s="860"/>
      <c r="D7" s="864"/>
      <c r="E7" s="1248" t="s">
        <v>2172</v>
      </c>
      <c r="F7" s="864"/>
      <c r="G7" s="1249" t="s">
        <v>2173</v>
      </c>
      <c r="H7" s="864"/>
      <c r="I7" s="864"/>
      <c r="J7" s="864"/>
      <c r="K7" s="864"/>
      <c r="L7" s="1248" t="s">
        <v>2172</v>
      </c>
      <c r="M7" s="864"/>
      <c r="N7" s="1249" t="s">
        <v>2173</v>
      </c>
      <c r="O7" s="864"/>
      <c r="P7" s="864"/>
      <c r="Q7" s="864"/>
      <c r="R7" s="864"/>
      <c r="S7" s="864"/>
      <c r="T7" s="864"/>
      <c r="U7" s="864"/>
      <c r="V7" s="864"/>
      <c r="W7" s="864"/>
      <c r="X7" s="864"/>
      <c r="Y7" s="864"/>
      <c r="Z7" s="864"/>
      <c r="AA7" s="864"/>
      <c r="AG7" s="865"/>
    </row>
    <row r="8" spans="1:33" s="866" customFormat="1" ht="40.5" customHeight="1">
      <c r="A8" s="863"/>
      <c r="B8" s="867"/>
      <c r="C8" s="893"/>
      <c r="D8" s="895" t="s">
        <v>1895</v>
      </c>
      <c r="E8" s="896">
        <f>COLUMN()</f>
        <v>5</v>
      </c>
      <c r="F8" s="864"/>
      <c r="G8" s="1905" t="str">
        <f ca="1">_xlfn.FORMULATEXT(E8)</f>
        <v>=COLONNE()</v>
      </c>
      <c r="H8" s="1250"/>
      <c r="I8" s="864"/>
      <c r="J8" s="895"/>
      <c r="K8" s="895" t="s">
        <v>1896</v>
      </c>
      <c r="L8" s="897" t="str">
        <f>ADDRESS(ROW(),COLUMN(),4)</f>
        <v>L8</v>
      </c>
      <c r="M8" s="864"/>
      <c r="N8" s="1905" t="str">
        <f ca="1">_xlfn.FORMULATEXT(L8)</f>
        <v>=ADRESSE(LIGNE();COLONNE();4)</v>
      </c>
      <c r="O8" s="864"/>
      <c r="P8" s="864"/>
      <c r="Q8" s="864"/>
      <c r="R8" s="1250"/>
      <c r="S8" s="1250"/>
      <c r="T8" s="1250"/>
      <c r="U8" s="864"/>
      <c r="V8" s="864"/>
      <c r="W8" s="864"/>
      <c r="X8" s="864"/>
      <c r="Y8" s="864"/>
      <c r="Z8" s="864"/>
      <c r="AA8" s="864"/>
      <c r="AG8" s="865"/>
    </row>
    <row r="9" spans="1:33" s="866" customFormat="1" ht="40.5" customHeight="1">
      <c r="A9" s="863"/>
      <c r="B9" s="867"/>
      <c r="C9" s="864"/>
      <c r="D9" s="864"/>
      <c r="E9" s="1248" t="s">
        <v>2172</v>
      </c>
      <c r="F9" s="864"/>
      <c r="G9" s="1249" t="s">
        <v>2173</v>
      </c>
      <c r="H9" s="864"/>
      <c r="I9" s="864"/>
      <c r="J9" s="1904"/>
      <c r="K9" s="864"/>
      <c r="L9" s="1248" t="s">
        <v>2172</v>
      </c>
      <c r="M9" s="864"/>
      <c r="N9" s="1249" t="s">
        <v>2173</v>
      </c>
      <c r="O9" s="864"/>
      <c r="P9" s="864"/>
      <c r="Q9" s="864"/>
      <c r="R9" s="864"/>
      <c r="S9" s="864"/>
      <c r="T9" s="864"/>
      <c r="U9" s="864"/>
      <c r="V9" s="864"/>
      <c r="W9" s="864"/>
      <c r="X9" s="864"/>
      <c r="Y9" s="864"/>
      <c r="Z9" s="864"/>
      <c r="AA9" s="864"/>
      <c r="AG9" s="865"/>
    </row>
    <row r="10" spans="1:33" s="866" customFormat="1" ht="40.5" customHeight="1">
      <c r="A10" s="863"/>
      <c r="B10" s="867"/>
      <c r="C10" s="893"/>
      <c r="D10" s="895" t="s">
        <v>302</v>
      </c>
      <c r="E10" s="906">
        <f>ROW()</f>
        <v>10</v>
      </c>
      <c r="F10" s="864"/>
      <c r="G10" s="1905" t="str">
        <f ca="1">_xlfn.FORMULATEXT(E10)</f>
        <v>=LIGNE()</v>
      </c>
      <c r="H10" s="1250"/>
      <c r="I10" s="864"/>
      <c r="J10" s="893"/>
      <c r="K10" s="895" t="s">
        <v>1915</v>
      </c>
      <c r="L10" s="909">
        <f t="shared" ref="L10" ca="1" si="1">CELL("largeur",L10)</f>
        <v>15</v>
      </c>
      <c r="M10" s="864"/>
      <c r="N10" s="1905" t="str">
        <f ca="1">_xlfn.FORMULATEXT(L10)</f>
        <v>=CELLULE("largeur";L10)</v>
      </c>
      <c r="O10" s="864"/>
      <c r="P10" s="864"/>
      <c r="Q10" s="864"/>
      <c r="R10" s="1250"/>
      <c r="S10" s="1250"/>
      <c r="T10" s="1250"/>
      <c r="U10" s="864"/>
      <c r="V10" s="864"/>
      <c r="W10" s="864"/>
      <c r="X10" s="864"/>
      <c r="Y10" s="864"/>
      <c r="Z10" s="864"/>
      <c r="AA10" s="864"/>
      <c r="AG10" s="865"/>
    </row>
    <row r="11" spans="1:33" s="866" customFormat="1" ht="40.5" customHeight="1">
      <c r="A11" s="863"/>
      <c r="B11" s="867"/>
      <c r="C11" s="864"/>
      <c r="D11" s="864"/>
      <c r="E11" s="1248" t="s">
        <v>2172</v>
      </c>
      <c r="F11" s="864"/>
      <c r="G11" s="1249" t="s">
        <v>2173</v>
      </c>
      <c r="H11" s="864"/>
      <c r="I11" s="864"/>
      <c r="J11" s="864"/>
      <c r="K11" s="864"/>
      <c r="L11" s="864"/>
      <c r="M11" s="1904"/>
      <c r="N11" s="864"/>
      <c r="O11" s="864"/>
      <c r="P11" s="864"/>
      <c r="Q11" s="864"/>
      <c r="R11" s="864"/>
      <c r="S11" s="864"/>
      <c r="T11" s="864"/>
      <c r="U11" s="864"/>
      <c r="V11" s="864"/>
      <c r="W11" s="864"/>
      <c r="X11" s="864"/>
      <c r="Y11" s="864"/>
      <c r="Z11" s="864"/>
      <c r="AA11" s="864"/>
      <c r="AG11" s="865"/>
    </row>
    <row r="12" spans="1:33" s="866" customFormat="1" ht="40.5" customHeight="1">
      <c r="A12" s="863"/>
      <c r="B12" s="867"/>
      <c r="C12" s="895"/>
      <c r="D12" s="895" t="s">
        <v>1907</v>
      </c>
      <c r="E12" s="907" t="str">
        <f>LEFT(ADDRESS(1,COLUMN(),4),LEN(ADDRESS(1,COLUMN(),4))-1)</f>
        <v>E</v>
      </c>
      <c r="F12" s="864"/>
      <c r="G12" s="1905" t="str">
        <f ca="1">_xlfn.FORMULATEXT(E12)</f>
        <v>=GAUCHE(ADRESSE(1;COLONNE();4);NBCAR(ADRESSE(1;COLONNE();4))-1)</v>
      </c>
      <c r="H12" s="1905"/>
      <c r="I12" s="1905"/>
      <c r="J12" s="1905"/>
      <c r="K12" s="1905"/>
      <c r="L12" s="1905"/>
      <c r="M12" s="1905"/>
      <c r="N12" s="1905"/>
      <c r="O12" s="1905"/>
      <c r="P12" s="864"/>
      <c r="Q12" s="864"/>
      <c r="R12" s="864"/>
      <c r="S12" s="864"/>
      <c r="T12" s="864"/>
      <c r="U12" s="864"/>
      <c r="V12" s="864"/>
      <c r="W12" s="864"/>
      <c r="X12" s="864"/>
      <c r="Y12" s="864"/>
      <c r="Z12" s="864"/>
      <c r="AA12" s="864"/>
      <c r="AG12" s="865"/>
    </row>
    <row r="13" spans="1:33" s="1177" customFormat="1" ht="40.5" customHeight="1">
      <c r="A13" s="1172"/>
      <c r="B13" s="1173"/>
      <c r="C13" s="1174"/>
      <c r="D13" s="1172"/>
      <c r="E13" s="1174"/>
      <c r="F13" s="1172"/>
      <c r="G13" s="1172"/>
      <c r="H13" s="1904"/>
      <c r="I13" s="1904"/>
      <c r="J13" s="1904"/>
      <c r="K13" s="1906"/>
      <c r="L13" s="1907" t="str">
        <f ca="1">"Page "&amp;_xlfn.SHEET()&amp;" sur "&amp;_xlfn.SHEETS()</f>
        <v>Page 10 sur 16</v>
      </c>
      <c r="M13" s="1904"/>
      <c r="N13" s="1905" t="s">
        <v>2230</v>
      </c>
      <c r="O13" s="1175"/>
      <c r="P13" s="1175"/>
      <c r="Q13" s="1175"/>
      <c r="R13" s="1175"/>
      <c r="S13" s="1175"/>
      <c r="T13" s="1175"/>
      <c r="U13" s="1175"/>
      <c r="V13" s="1175"/>
      <c r="W13" s="1175"/>
      <c r="X13" s="1175"/>
      <c r="Y13" s="910"/>
      <c r="Z13" s="1175"/>
      <c r="AA13" s="910"/>
      <c r="AG13" s="865"/>
    </row>
    <row r="14" spans="1:33" s="866" customFormat="1" ht="40.5" customHeight="1">
      <c r="A14" s="863"/>
      <c r="B14" s="867"/>
      <c r="C14" s="903"/>
      <c r="D14" s="863"/>
      <c r="E14" s="903"/>
      <c r="F14" s="1248" t="s">
        <v>2172</v>
      </c>
      <c r="G14" s="863"/>
      <c r="H14" s="863"/>
      <c r="I14" s="863"/>
      <c r="J14" s="863"/>
      <c r="K14" s="863"/>
      <c r="L14" s="1904"/>
      <c r="M14" s="1904"/>
      <c r="N14" s="864"/>
      <c r="O14" s="864"/>
      <c r="P14" s="864"/>
      <c r="Q14" s="864"/>
      <c r="R14" s="864"/>
      <c r="S14" s="864"/>
      <c r="T14" s="864"/>
      <c r="U14" s="864"/>
      <c r="V14" s="864"/>
      <c r="W14" s="864"/>
      <c r="X14" s="864"/>
      <c r="Y14" s="864"/>
      <c r="Z14" s="1241"/>
      <c r="AA14" s="1241"/>
      <c r="AG14" s="865"/>
    </row>
    <row r="15" spans="1:33" s="866" customFormat="1" ht="40.5" customHeight="1">
      <c r="A15" s="863"/>
      <c r="B15" s="867"/>
      <c r="C15" s="1251" t="s">
        <v>2174</v>
      </c>
      <c r="D15" s="1250"/>
      <c r="E15" s="1250"/>
      <c r="F15" s="1252" t="str">
        <f ca="1">CELL("nomfichier")</f>
        <v>E:\0-UPRT\1-UPRT.FR-SITE-WEB\ff-fiches-fabrications\ff-fiches-fabrication-maj-08-2020\[ff-19-restauration-comparaison-prix.xlsx]Nota</v>
      </c>
      <c r="G15" s="1253"/>
      <c r="H15" s="1253"/>
      <c r="I15" s="1253"/>
      <c r="J15" s="1253"/>
      <c r="K15" s="1253"/>
      <c r="L15" s="1908"/>
      <c r="M15" s="1908"/>
      <c r="N15" s="911"/>
      <c r="O15" s="911"/>
      <c r="P15" s="911"/>
      <c r="Q15" s="911"/>
      <c r="R15" s="911"/>
      <c r="S15" s="911"/>
      <c r="T15" s="911"/>
      <c r="U15" s="911"/>
      <c r="V15" s="911"/>
      <c r="W15" s="911"/>
      <c r="X15" s="911"/>
      <c r="Y15" s="864"/>
      <c r="Z15" s="864"/>
      <c r="AA15" s="864"/>
      <c r="AG15" s="865"/>
    </row>
    <row r="16" spans="1:33" s="866" customFormat="1" ht="40.5" customHeight="1">
      <c r="A16" s="863"/>
      <c r="B16" s="867"/>
      <c r="C16" s="863"/>
      <c r="D16" s="863"/>
      <c r="E16" s="863"/>
      <c r="F16" s="1905" t="str">
        <f ca="1">_xlfn.FORMULATEXT(F15)</f>
        <v>=CELLULE("nomfichier")</v>
      </c>
      <c r="G16" s="1905"/>
      <c r="H16" s="1905"/>
      <c r="I16" s="1905"/>
      <c r="J16" s="863"/>
      <c r="K16" s="863"/>
      <c r="L16" s="1904"/>
      <c r="M16" s="1904"/>
      <c r="N16" s="864"/>
      <c r="O16" s="864"/>
      <c r="P16" s="864"/>
      <c r="Q16" s="864"/>
      <c r="R16" s="864"/>
      <c r="S16" s="864"/>
      <c r="T16" s="864"/>
      <c r="U16" s="864"/>
      <c r="V16" s="864"/>
      <c r="W16" s="864"/>
      <c r="X16" s="864"/>
      <c r="Y16" s="864"/>
      <c r="Z16" s="864"/>
      <c r="AA16" s="864"/>
      <c r="AG16" s="865"/>
    </row>
    <row r="17" spans="1:44" s="1177" customFormat="1" ht="40.5" customHeight="1">
      <c r="A17" s="1172"/>
      <c r="B17" s="1173"/>
      <c r="C17" s="1174"/>
      <c r="D17" s="1172"/>
      <c r="E17" s="1174"/>
      <c r="F17" s="1254" t="s">
        <v>2173</v>
      </c>
      <c r="G17" s="1172"/>
      <c r="H17" s="1904"/>
      <c r="I17" s="1904"/>
      <c r="J17" s="1904"/>
      <c r="K17" s="1904"/>
      <c r="L17" s="1904"/>
      <c r="M17" s="1904"/>
      <c r="N17" s="1175"/>
      <c r="O17" s="1175"/>
      <c r="P17" s="1175"/>
      <c r="Q17" s="1175"/>
      <c r="R17" s="1175"/>
      <c r="S17" s="1175"/>
      <c r="T17" s="1175"/>
      <c r="U17" s="1175"/>
      <c r="V17" s="1175"/>
      <c r="W17" s="1175"/>
      <c r="X17" s="1175"/>
      <c r="Y17" s="910"/>
      <c r="Z17" s="1175"/>
      <c r="AA17" s="910"/>
      <c r="AG17" s="865"/>
    </row>
    <row r="18" spans="1:44" s="1177" customFormat="1" ht="40.5" customHeight="1">
      <c r="A18" s="1172"/>
      <c r="B18" s="1173"/>
      <c r="C18" s="1174"/>
      <c r="D18" s="1172"/>
      <c r="E18" s="1174"/>
      <c r="F18" s="1172"/>
      <c r="G18" s="1172"/>
      <c r="H18" s="1904"/>
      <c r="I18" s="1904"/>
      <c r="J18" s="1904"/>
      <c r="K18" s="1904"/>
      <c r="L18" s="1904"/>
      <c r="M18" s="1904"/>
      <c r="N18" s="1175"/>
      <c r="O18" s="1175"/>
      <c r="P18" s="1175"/>
      <c r="Q18" s="1175"/>
      <c r="R18" s="1175"/>
      <c r="S18" s="1175"/>
      <c r="T18" s="1175"/>
      <c r="U18" s="1175"/>
      <c r="V18" s="1175"/>
      <c r="W18" s="1175"/>
      <c r="X18" s="1175"/>
      <c r="Y18" s="910"/>
      <c r="Z18" s="1175"/>
      <c r="AA18" s="910"/>
      <c r="AG18" s="865"/>
    </row>
    <row r="19" spans="1:44" ht="53.25" customHeight="1">
      <c r="A19" s="1178"/>
      <c r="B19" s="1179"/>
      <c r="C19" s="1180"/>
      <c r="D19" s="1181"/>
      <c r="E19" s="1181"/>
      <c r="F19" s="1182"/>
      <c r="G19" s="1182"/>
      <c r="H19" s="1182"/>
      <c r="I19" s="1182"/>
      <c r="J19" s="1183"/>
      <c r="K19" s="1180"/>
      <c r="L19" s="1180"/>
      <c r="M19" s="1180"/>
      <c r="N19" s="1180"/>
      <c r="O19" s="1180"/>
      <c r="P19" s="1180"/>
      <c r="Q19" s="1180"/>
      <c r="R19" s="1180"/>
      <c r="S19" s="1180"/>
      <c r="T19" s="1180"/>
      <c r="U19" s="1180"/>
      <c r="V19" s="1180"/>
      <c r="W19" s="1180"/>
      <c r="X19" s="1180"/>
      <c r="Y19" s="1180"/>
      <c r="Z19" s="1180"/>
      <c r="AA19" s="1180"/>
    </row>
    <row r="20" spans="1:44" ht="24.95" customHeight="1">
      <c r="A20" s="863"/>
      <c r="B20" s="1909" t="s">
        <v>2175</v>
      </c>
      <c r="C20" s="1909"/>
      <c r="D20" s="1909"/>
      <c r="E20" s="1909"/>
      <c r="F20" s="1909"/>
      <c r="G20" s="1909"/>
      <c r="H20" s="1909"/>
      <c r="I20" s="1909"/>
      <c r="J20" s="1909"/>
      <c r="K20" s="1909"/>
      <c r="L20" s="1909"/>
      <c r="M20" s="1909"/>
      <c r="N20" s="1909"/>
      <c r="O20" s="1909"/>
      <c r="P20" s="1910"/>
      <c r="Q20" s="864"/>
      <c r="R20" s="864"/>
      <c r="S20" s="864"/>
      <c r="T20" s="864"/>
      <c r="U20" s="864"/>
      <c r="V20" s="864"/>
      <c r="W20" s="864"/>
      <c r="X20" s="864"/>
      <c r="Y20" s="864"/>
      <c r="Z20" s="864"/>
      <c r="AA20" s="864"/>
    </row>
    <row r="21" spans="1:44" s="866" customFormat="1" ht="24.95" customHeight="1">
      <c r="A21" s="863"/>
      <c r="B21" s="1909"/>
      <c r="C21" s="1909"/>
      <c r="D21" s="1909"/>
      <c r="E21" s="1909"/>
      <c r="F21" s="1909"/>
      <c r="G21" s="1909"/>
      <c r="H21" s="1909"/>
      <c r="I21" s="1909"/>
      <c r="J21" s="1909"/>
      <c r="K21" s="1909"/>
      <c r="L21" s="1909"/>
      <c r="M21" s="1909"/>
      <c r="N21" s="1909"/>
      <c r="O21" s="1909"/>
      <c r="P21" s="1910"/>
      <c r="Q21" s="864"/>
      <c r="R21" s="864"/>
      <c r="S21" s="864"/>
      <c r="T21" s="864"/>
      <c r="U21" s="864"/>
      <c r="V21" s="864"/>
      <c r="W21" s="864"/>
      <c r="X21" s="864"/>
      <c r="Y21" s="864"/>
      <c r="Z21" s="864"/>
      <c r="AA21" s="864"/>
      <c r="AB21" s="865"/>
      <c r="AC21" s="865"/>
      <c r="AD21" s="865"/>
      <c r="AE21" s="865"/>
      <c r="AF21" s="865"/>
      <c r="AG21" s="865"/>
      <c r="AH21" s="865"/>
      <c r="AI21" s="865"/>
      <c r="AJ21" s="865"/>
      <c r="AK21" s="865"/>
      <c r="AL21" s="865"/>
      <c r="AM21" s="865"/>
      <c r="AN21" s="865"/>
      <c r="AO21" s="865"/>
      <c r="AP21" s="865"/>
      <c r="AQ21" s="865"/>
      <c r="AR21" s="865"/>
    </row>
    <row r="22" spans="1:44" ht="24.95" customHeight="1">
      <c r="A22" s="1185"/>
      <c r="B22" s="1909"/>
      <c r="C22" s="1909"/>
      <c r="D22" s="1909"/>
      <c r="E22" s="1909"/>
      <c r="F22" s="1909"/>
      <c r="G22" s="1909"/>
      <c r="H22" s="1909"/>
      <c r="I22" s="1909"/>
      <c r="J22" s="1909"/>
      <c r="K22" s="1909"/>
      <c r="L22" s="1909"/>
      <c r="M22" s="1909"/>
      <c r="N22" s="1909"/>
      <c r="O22" s="1909"/>
      <c r="P22" s="1186"/>
      <c r="Q22" s="864"/>
      <c r="R22" s="864"/>
      <c r="S22" s="864"/>
      <c r="T22" s="864"/>
      <c r="U22" s="864"/>
      <c r="V22" s="864"/>
      <c r="W22" s="864"/>
      <c r="X22" s="864"/>
      <c r="Y22" s="864"/>
      <c r="Z22" s="864"/>
      <c r="AA22" s="864"/>
    </row>
    <row r="23" spans="1:44" ht="24.95" customHeight="1">
      <c r="A23" s="1185"/>
      <c r="B23" s="1909"/>
      <c r="C23" s="1909"/>
      <c r="D23" s="1909"/>
      <c r="E23" s="1909"/>
      <c r="F23" s="1909"/>
      <c r="G23" s="1909"/>
      <c r="H23" s="1909"/>
      <c r="I23" s="1909"/>
      <c r="J23" s="1909"/>
      <c r="K23" s="1909"/>
      <c r="L23" s="1909"/>
      <c r="M23" s="1909"/>
      <c r="N23" s="1909"/>
      <c r="O23" s="1909"/>
      <c r="P23" s="1186"/>
      <c r="Q23" s="864"/>
      <c r="R23" s="864"/>
      <c r="S23" s="864"/>
      <c r="T23" s="864"/>
      <c r="U23" s="864"/>
      <c r="V23" s="864"/>
      <c r="W23" s="864"/>
      <c r="X23" s="864"/>
      <c r="Y23" s="864"/>
      <c r="Z23" s="864"/>
      <c r="AA23" s="864"/>
    </row>
    <row r="24" spans="1:44" ht="24.95" customHeight="1">
      <c r="A24" s="1185"/>
      <c r="B24" s="1186"/>
      <c r="C24" s="1186"/>
      <c r="D24" s="1193"/>
      <c r="E24" s="1194"/>
      <c r="F24" s="1193"/>
      <c r="G24" s="1193"/>
      <c r="H24" s="1193"/>
      <c r="I24" s="1193"/>
      <c r="J24" s="1195"/>
      <c r="K24" s="1186"/>
      <c r="L24" s="1186"/>
      <c r="M24" s="1186"/>
      <c r="N24" s="1186"/>
      <c r="O24" s="1186"/>
      <c r="P24" s="1186"/>
      <c r="Q24" s="864"/>
      <c r="R24" s="864"/>
      <c r="S24" s="864"/>
      <c r="T24" s="864"/>
      <c r="U24" s="864"/>
      <c r="V24" s="864"/>
      <c r="W24" s="864"/>
      <c r="X24" s="864"/>
      <c r="Y24" s="864"/>
      <c r="Z24" s="864"/>
      <c r="AA24" s="864"/>
    </row>
    <row r="25" spans="1:44" ht="24.95" customHeight="1">
      <c r="A25" s="1185"/>
      <c r="B25" s="1186"/>
      <c r="C25" s="1911" t="s">
        <v>2122</v>
      </c>
      <c r="D25" s="1193"/>
      <c r="E25" s="1194"/>
      <c r="F25" s="1193"/>
      <c r="G25" s="1193"/>
      <c r="H25" s="1193"/>
      <c r="I25" s="1193"/>
      <c r="J25" s="1195"/>
      <c r="K25" s="1186"/>
      <c r="L25" s="1186"/>
      <c r="M25" s="1186"/>
      <c r="N25" s="1186"/>
      <c r="O25" s="1186"/>
      <c r="P25" s="1186"/>
      <c r="Q25" s="864"/>
      <c r="R25" s="864"/>
      <c r="S25" s="864"/>
      <c r="T25" s="864"/>
      <c r="U25" s="864"/>
      <c r="V25" s="864"/>
      <c r="W25" s="864"/>
      <c r="X25" s="864"/>
      <c r="Y25" s="864"/>
      <c r="Z25" s="864"/>
      <c r="AA25" s="864"/>
    </row>
    <row r="26" spans="1:44" ht="24.95" customHeight="1">
      <c r="A26" s="1185"/>
      <c r="B26" s="1186"/>
      <c r="C26" s="1912" t="s">
        <v>2124</v>
      </c>
      <c r="D26" s="1193"/>
      <c r="E26" s="1194"/>
      <c r="F26" s="1193"/>
      <c r="G26" s="1193"/>
      <c r="H26" s="1193"/>
      <c r="I26" s="1193"/>
      <c r="J26" s="1195"/>
      <c r="K26" s="1186"/>
      <c r="L26" s="1186"/>
      <c r="M26" s="1186"/>
      <c r="N26" s="1186"/>
      <c r="O26" s="1186"/>
      <c r="P26" s="1186"/>
      <c r="Q26" s="864"/>
      <c r="R26" s="864"/>
      <c r="S26" s="864"/>
      <c r="T26" s="864"/>
      <c r="U26" s="864"/>
      <c r="V26" s="864"/>
      <c r="W26" s="864"/>
      <c r="X26" s="864"/>
      <c r="Y26" s="864"/>
      <c r="Z26" s="864"/>
      <c r="AA26" s="864"/>
    </row>
    <row r="27" spans="1:44" ht="24.95" customHeight="1">
      <c r="A27" s="1185"/>
      <c r="B27" s="1186"/>
      <c r="C27" s="1186"/>
      <c r="D27" s="1193"/>
      <c r="E27" s="1194"/>
      <c r="F27" s="1193"/>
      <c r="G27" s="1193"/>
      <c r="H27" s="1193"/>
      <c r="I27" s="1193"/>
      <c r="J27" s="1195"/>
      <c r="K27" s="1186"/>
      <c r="L27" s="1186"/>
      <c r="M27" s="1186"/>
      <c r="N27" s="1186"/>
      <c r="O27" s="1186"/>
      <c r="P27" s="1186"/>
      <c r="Q27" s="864"/>
      <c r="R27" s="864"/>
      <c r="S27" s="864"/>
      <c r="T27" s="864"/>
      <c r="U27" s="864"/>
      <c r="V27" s="864"/>
      <c r="W27" s="864"/>
      <c r="X27" s="864"/>
      <c r="Y27" s="864"/>
      <c r="Z27" s="864"/>
      <c r="AA27" s="864"/>
    </row>
    <row r="28" spans="1:44" ht="24.95" customHeight="1">
      <c r="A28" s="1185"/>
      <c r="B28" s="1186"/>
      <c r="C28" s="1196" t="s">
        <v>2114</v>
      </c>
      <c r="D28" s="1197" t="s">
        <v>1826</v>
      </c>
      <c r="E28" s="1913" t="s">
        <v>2115</v>
      </c>
      <c r="F28" s="1191"/>
      <c r="G28" s="1191"/>
      <c r="H28" s="1191"/>
      <c r="I28" s="1191"/>
      <c r="J28" s="1191"/>
      <c r="K28" s="1191"/>
      <c r="L28" s="1186"/>
      <c r="M28" s="1186"/>
      <c r="N28" s="1186"/>
      <c r="O28" s="1186"/>
      <c r="P28" s="1186"/>
      <c r="Q28" s="864"/>
      <c r="R28" s="1200"/>
      <c r="S28" s="864"/>
      <c r="T28" s="864"/>
      <c r="U28" s="864"/>
      <c r="V28" s="864"/>
      <c r="W28" s="864"/>
      <c r="X28" s="864"/>
      <c r="Y28" s="864"/>
      <c r="Z28" s="864"/>
      <c r="AA28" s="864"/>
    </row>
    <row r="29" spans="1:44" ht="24.95" customHeight="1">
      <c r="A29" s="1185"/>
      <c r="B29" s="1186"/>
      <c r="C29" s="1185"/>
      <c r="D29" s="1185"/>
      <c r="E29" s="1185"/>
      <c r="F29" s="1185"/>
      <c r="G29" s="1185"/>
      <c r="H29" s="1185"/>
      <c r="I29" s="1185"/>
      <c r="J29" s="1185"/>
      <c r="K29" s="1185"/>
      <c r="L29" s="1185"/>
      <c r="M29" s="1185"/>
      <c r="N29" s="1185"/>
      <c r="O29" s="1186"/>
      <c r="P29" s="1186"/>
      <c r="Q29" s="864"/>
      <c r="R29" s="1200"/>
      <c r="S29" s="864"/>
      <c r="T29" s="864"/>
      <c r="U29" s="864"/>
      <c r="V29" s="864"/>
      <c r="W29" s="864"/>
      <c r="X29" s="864"/>
      <c r="Y29" s="864"/>
      <c r="Z29" s="864"/>
      <c r="AA29" s="864"/>
    </row>
    <row r="30" spans="1:44" ht="24.95" customHeight="1" thickBot="1">
      <c r="A30" s="1187"/>
      <c r="B30" s="1187"/>
      <c r="C30" s="1187"/>
      <c r="D30" s="1187"/>
      <c r="E30" s="1187"/>
      <c r="F30" s="1187"/>
      <c r="G30" s="1187"/>
      <c r="H30" s="1187"/>
      <c r="I30" s="1187"/>
      <c r="J30" s="1187"/>
      <c r="K30" s="1187"/>
      <c r="L30" s="1187"/>
      <c r="M30" s="1187"/>
      <c r="N30" s="1187"/>
      <c r="O30" s="1187"/>
      <c r="P30" s="1187"/>
      <c r="Q30" s="1187"/>
      <c r="R30" s="1187"/>
      <c r="S30" s="1187"/>
      <c r="T30" s="1187"/>
      <c r="U30" s="1187"/>
      <c r="V30" s="1187"/>
      <c r="W30" s="1187"/>
      <c r="X30" s="1187"/>
      <c r="Y30" s="1187"/>
      <c r="Z30" s="1187"/>
      <c r="AA30" s="1187"/>
    </row>
    <row r="31" spans="1:44" ht="24.95" customHeight="1">
      <c r="A31" s="1185"/>
      <c r="B31" s="1255"/>
      <c r="C31" s="1256"/>
      <c r="D31" s="1257"/>
      <c r="E31" s="1257"/>
      <c r="F31" s="1257"/>
      <c r="G31" s="1257"/>
      <c r="H31" s="1257"/>
      <c r="I31" s="1257"/>
      <c r="J31" s="1258"/>
      <c r="K31" s="1256"/>
      <c r="L31" s="1256"/>
      <c r="M31" s="1256"/>
      <c r="N31" s="1259"/>
      <c r="O31" s="1187"/>
      <c r="P31" s="1187"/>
      <c r="Q31" s="1914" t="s">
        <v>2231</v>
      </c>
      <c r="R31" s="1914"/>
      <c r="S31" s="1914"/>
      <c r="T31" s="1914"/>
      <c r="U31" s="1914"/>
      <c r="V31" s="1914"/>
      <c r="W31" s="1914"/>
      <c r="X31" s="1914"/>
      <c r="Y31" s="1914"/>
      <c r="Z31" s="1914"/>
      <c r="AA31" s="1914"/>
    </row>
    <row r="32" spans="1:44" ht="24.95" customHeight="1">
      <c r="A32" s="1185"/>
      <c r="B32" s="1260" t="s">
        <v>2176</v>
      </c>
      <c r="C32" s="1261" t="s">
        <v>2177</v>
      </c>
      <c r="D32" s="1262"/>
      <c r="E32" s="1262"/>
      <c r="F32" s="1262"/>
      <c r="G32" s="1262"/>
      <c r="H32" s="1262"/>
      <c r="I32" s="1262"/>
      <c r="J32" s="1263"/>
      <c r="K32" s="1264"/>
      <c r="L32" s="1264"/>
      <c r="M32" s="1264"/>
      <c r="N32" s="1265"/>
      <c r="O32" s="1187"/>
      <c r="P32" s="1187"/>
      <c r="Q32" s="1915"/>
      <c r="R32" s="1915"/>
      <c r="S32" s="1915"/>
      <c r="T32" s="1915"/>
      <c r="U32" s="1915"/>
      <c r="V32" s="1915"/>
      <c r="W32" s="1915"/>
      <c r="X32" s="1915"/>
      <c r="Y32" s="1915"/>
      <c r="Z32" s="1915"/>
      <c r="AA32" s="1915"/>
    </row>
    <row r="33" spans="1:27" ht="24.95" customHeight="1" thickBot="1">
      <c r="A33" s="1185"/>
      <c r="B33" s="1260"/>
      <c r="C33" s="1916" t="str">
        <f ca="1">MID(LEFT(CELL("filename",A1),FIND("[",CELL("filename",A1))-2),SEARCH("µ",SUBSTITUTE(LEFT(CELL("filename",A1),FIND("[",CELL("filename",A1))-2),"\","µ",LEN(LEFT(CELL("filename",A1),FIND("[",CELL("filename",A1))-2))-LEN(SUBSTITUTE(LEFT(CELL("filename",A1),FIND("[",CELL("filename",A1))-2),"\",""))))+1,100)</f>
        <v>ff-fiches-fabrication-maj-08-2020</v>
      </c>
      <c r="D33" s="1917"/>
      <c r="E33" s="1917"/>
      <c r="F33" s="1917"/>
      <c r="G33" s="1917"/>
      <c r="H33" s="1917"/>
      <c r="I33" s="1917"/>
      <c r="J33" s="1266"/>
      <c r="K33" s="1266"/>
      <c r="L33" s="1267"/>
      <c r="M33" s="1267"/>
      <c r="N33" s="1268"/>
      <c r="O33" s="1267"/>
      <c r="P33" s="1187"/>
      <c r="Q33" s="1918" t="s">
        <v>1149</v>
      </c>
      <c r="R33" s="1919"/>
      <c r="S33" s="1919"/>
      <c r="T33" s="1919"/>
      <c r="U33" s="1920"/>
      <c r="V33" s="1921"/>
      <c r="W33" s="1921"/>
      <c r="X33" s="1922" t="s">
        <v>866</v>
      </c>
      <c r="Y33" s="1923" t="s">
        <v>867</v>
      </c>
      <c r="Z33" s="1923" t="s">
        <v>868</v>
      </c>
      <c r="AA33" s="1924" t="s">
        <v>869</v>
      </c>
    </row>
    <row r="34" spans="1:27" ht="24.95" customHeight="1">
      <c r="A34" s="1185"/>
      <c r="B34" s="1260">
        <f>ROW()</f>
        <v>34</v>
      </c>
      <c r="C34" s="192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925"/>
      <c r="E34" s="1925"/>
      <c r="F34" s="1925"/>
      <c r="G34" s="1925"/>
      <c r="H34" s="1925"/>
      <c r="I34" s="1925"/>
      <c r="J34" s="1925"/>
      <c r="K34" s="1925"/>
      <c r="L34" s="1925"/>
      <c r="M34" s="1925"/>
      <c r="N34" s="1926"/>
      <c r="O34" s="1925" t="s">
        <v>2081</v>
      </c>
      <c r="P34" s="1187"/>
      <c r="Q34" s="1927" t="s">
        <v>1150</v>
      </c>
      <c r="R34" s="1928" t="s">
        <v>1151</v>
      </c>
      <c r="S34" s="1928" t="s">
        <v>1152</v>
      </c>
      <c r="T34" s="1928" t="s">
        <v>1153</v>
      </c>
      <c r="U34" s="1929"/>
      <c r="V34" s="1930"/>
      <c r="W34" s="1930"/>
      <c r="X34" s="1931"/>
      <c r="Y34" s="1932"/>
      <c r="Z34" s="1932"/>
      <c r="AA34" s="1933"/>
    </row>
    <row r="35" spans="1:27" ht="24.95" customHeight="1" thickBot="1">
      <c r="A35" s="1185"/>
      <c r="B35" s="1269"/>
      <c r="C35" s="1270" t="s">
        <v>2178</v>
      </c>
      <c r="D35" s="1271"/>
      <c r="E35" s="1271"/>
      <c r="F35" s="1271"/>
      <c r="G35" s="1271"/>
      <c r="H35" s="1271"/>
      <c r="I35" s="1271"/>
      <c r="J35" s="1272"/>
      <c r="K35" s="1273"/>
      <c r="L35" s="1273"/>
      <c r="M35" s="1273"/>
      <c r="N35" s="1274"/>
      <c r="O35" s="1187"/>
      <c r="P35" s="1187"/>
      <c r="Q35" s="1934"/>
      <c r="R35" s="1935"/>
      <c r="S35" s="1935"/>
      <c r="T35" s="1935"/>
      <c r="U35" s="1936" t="s">
        <v>866</v>
      </c>
      <c r="V35" s="1937" t="s">
        <v>872</v>
      </c>
      <c r="W35" s="1937" t="s">
        <v>873</v>
      </c>
      <c r="X35" s="1938" t="s">
        <v>783</v>
      </c>
      <c r="Y35" s="1939" t="s">
        <v>871</v>
      </c>
      <c r="Z35" s="1939" t="s">
        <v>872</v>
      </c>
      <c r="AA35" s="1940" t="s">
        <v>873</v>
      </c>
    </row>
    <row r="36" spans="1:27" ht="24.95" customHeight="1" thickBot="1">
      <c r="A36" s="1185"/>
      <c r="B36" s="1186"/>
      <c r="C36" s="1187"/>
      <c r="D36" s="1188"/>
      <c r="E36" s="1188"/>
      <c r="F36" s="1189"/>
      <c r="G36" s="1189"/>
      <c r="H36" s="1189"/>
      <c r="I36" s="1189"/>
      <c r="J36" s="1198"/>
      <c r="K36" s="1187"/>
      <c r="L36" s="1187"/>
      <c r="M36" s="1187"/>
      <c r="N36" s="1187"/>
      <c r="O36" s="1187"/>
      <c r="P36" s="1187"/>
      <c r="Q36" s="1934"/>
      <c r="R36" s="1935"/>
      <c r="S36" s="1935"/>
      <c r="T36" s="1935"/>
      <c r="U36" s="1936"/>
      <c r="V36" s="1937"/>
      <c r="W36" s="1937"/>
      <c r="X36" s="1938"/>
      <c r="Y36" s="1939"/>
      <c r="Z36" s="1939"/>
      <c r="AA36" s="1940"/>
    </row>
    <row r="37" spans="1:27" ht="24.95" customHeight="1">
      <c r="A37" s="1185"/>
      <c r="B37" s="1275"/>
      <c r="C37" s="1276"/>
      <c r="D37" s="1277"/>
      <c r="E37" s="1277"/>
      <c r="F37" s="1278"/>
      <c r="G37" s="1278"/>
      <c r="H37" s="1278"/>
      <c r="I37" s="1278"/>
      <c r="J37" s="1279"/>
      <c r="K37" s="1276"/>
      <c r="L37" s="1280"/>
      <c r="M37" s="1187"/>
      <c r="N37" s="1187"/>
      <c r="O37" s="1187"/>
      <c r="P37" s="1187"/>
      <c r="Q37" s="1941" t="s">
        <v>1154</v>
      </c>
      <c r="R37" s="1942" t="s">
        <v>1155</v>
      </c>
      <c r="S37" s="1942" t="s">
        <v>1156</v>
      </c>
      <c r="T37" s="1942" t="s">
        <v>1157</v>
      </c>
      <c r="U37" s="1943" t="s">
        <v>2232</v>
      </c>
      <c r="V37" s="1942" t="s">
        <v>1155</v>
      </c>
      <c r="W37" s="1942" t="s">
        <v>2233</v>
      </c>
      <c r="X37" s="1944">
        <v>1</v>
      </c>
      <c r="Y37" s="1945" t="s">
        <v>1859</v>
      </c>
      <c r="Z37" s="1945" t="s">
        <v>813</v>
      </c>
      <c r="AA37" s="1946" t="s">
        <v>813</v>
      </c>
    </row>
    <row r="38" spans="1:27" ht="24.95" customHeight="1">
      <c r="A38" s="1185"/>
      <c r="B38" s="1260" t="s">
        <v>2176</v>
      </c>
      <c r="C38" s="1281" t="s">
        <v>2179</v>
      </c>
      <c r="D38" s="1262"/>
      <c r="E38" s="1262"/>
      <c r="F38" s="1262"/>
      <c r="G38" s="1262"/>
      <c r="H38" s="1262"/>
      <c r="I38" s="1262"/>
      <c r="J38" s="1263"/>
      <c r="K38" s="1264"/>
      <c r="L38" s="1265"/>
      <c r="M38" s="1187"/>
      <c r="N38" s="1187"/>
      <c r="O38" s="1187"/>
      <c r="P38" s="1187"/>
      <c r="Q38" s="1947"/>
      <c r="R38" s="1948"/>
      <c r="S38" s="1948"/>
      <c r="T38" s="1948"/>
      <c r="U38" s="1949"/>
      <c r="V38" s="1948"/>
      <c r="W38" s="1948"/>
      <c r="X38" s="1950"/>
      <c r="Y38" s="1951"/>
      <c r="Z38" s="1951"/>
      <c r="AA38" s="1952"/>
    </row>
    <row r="39" spans="1:27" ht="24.95" customHeight="1">
      <c r="A39" s="1185"/>
      <c r="B39" s="1260"/>
      <c r="C39" s="1916" t="str">
        <f ca="1">RIGHT(CELL("filename",A1),LEN(CELL("filename",A1))-SEARCH("]",CELL("filename",A1)))</f>
        <v>Formats-Formules-Fonctions</v>
      </c>
      <c r="D39" s="1953"/>
      <c r="E39" s="1953"/>
      <c r="F39" s="1917"/>
      <c r="G39" s="1917"/>
      <c r="H39" s="1917"/>
      <c r="I39" s="1917"/>
      <c r="J39" s="1266"/>
      <c r="K39" s="1266"/>
      <c r="L39" s="1265"/>
      <c r="M39" s="1187"/>
      <c r="N39" s="1267"/>
      <c r="O39" s="1267"/>
      <c r="P39" s="1187"/>
      <c r="Q39" s="1941" t="s">
        <v>1158</v>
      </c>
      <c r="R39" s="1942" t="s">
        <v>1159</v>
      </c>
      <c r="S39" s="1942" t="s">
        <v>1160</v>
      </c>
      <c r="T39" s="1942" t="s">
        <v>1161</v>
      </c>
      <c r="U39" s="1954" t="s">
        <v>2234</v>
      </c>
      <c r="V39" s="1955" t="s">
        <v>2235</v>
      </c>
      <c r="W39" s="1955" t="s">
        <v>2236</v>
      </c>
      <c r="X39" s="1956" t="s">
        <v>2237</v>
      </c>
      <c r="Y39" s="1957" t="s">
        <v>1859</v>
      </c>
      <c r="Z39" s="1957" t="s">
        <v>813</v>
      </c>
      <c r="AA39" s="1958" t="s">
        <v>813</v>
      </c>
    </row>
    <row r="40" spans="1:27" ht="24.95" customHeight="1">
      <c r="A40" s="1185"/>
      <c r="B40" s="1260">
        <f>ROW()</f>
        <v>40</v>
      </c>
      <c r="C40" s="1925" t="str">
        <f ca="1">_xlfn.FORMULATEXT(C39)</f>
        <v>=DROITE(CELLULE("filename";A1);NBCAR(CELLULE("filename";A1))-CHERCHE("]";CELLULE("filename";A1)))</v>
      </c>
      <c r="D40" s="1925"/>
      <c r="E40" s="1925"/>
      <c r="F40" s="1925"/>
      <c r="G40" s="1925"/>
      <c r="H40" s="1925"/>
      <c r="I40" s="1925"/>
      <c r="J40" s="1925"/>
      <c r="K40" s="1925"/>
      <c r="L40" s="1265"/>
      <c r="M40" s="1187"/>
      <c r="N40" s="1925"/>
      <c r="O40" s="1925"/>
      <c r="P40" s="1187"/>
      <c r="Q40" s="1959"/>
      <c r="R40" s="1960"/>
      <c r="S40" s="1960"/>
      <c r="T40" s="1960"/>
      <c r="U40" s="1961"/>
      <c r="V40" s="1962"/>
      <c r="W40" s="1962"/>
      <c r="X40" s="1963"/>
      <c r="Y40" s="1964"/>
      <c r="Z40" s="1964"/>
      <c r="AA40" s="1965"/>
    </row>
    <row r="41" spans="1:27" ht="24.95" customHeight="1" thickBot="1">
      <c r="A41" s="1185"/>
      <c r="B41" s="1282"/>
      <c r="C41" s="1270" t="s">
        <v>2178</v>
      </c>
      <c r="D41" s="1271"/>
      <c r="E41" s="1271"/>
      <c r="F41" s="1271"/>
      <c r="G41" s="1271"/>
      <c r="H41" s="1271"/>
      <c r="I41" s="1271"/>
      <c r="J41" s="1272"/>
      <c r="K41" s="1273"/>
      <c r="L41" s="1274"/>
      <c r="M41" s="1187"/>
      <c r="N41" s="1187"/>
      <c r="O41" s="1187"/>
      <c r="P41" s="1187"/>
      <c r="Q41" s="1941" t="s">
        <v>1162</v>
      </c>
      <c r="R41" s="1942" t="s">
        <v>1163</v>
      </c>
      <c r="S41" s="1942" t="s">
        <v>1164</v>
      </c>
      <c r="T41" s="1942" t="s">
        <v>1165</v>
      </c>
      <c r="U41" s="1954" t="s">
        <v>2238</v>
      </c>
      <c r="V41" s="1955" t="s">
        <v>2239</v>
      </c>
      <c r="W41" s="1955" t="s">
        <v>2240</v>
      </c>
      <c r="X41" s="1956" t="s">
        <v>813</v>
      </c>
      <c r="Y41" s="1966" t="s">
        <v>813</v>
      </c>
      <c r="Z41" s="1957">
        <v>5</v>
      </c>
      <c r="AA41" s="1958" t="s">
        <v>813</v>
      </c>
    </row>
    <row r="42" spans="1:27" ht="24.95" customHeight="1" thickBot="1">
      <c r="A42" s="1185"/>
      <c r="B42" s="1186"/>
      <c r="C42" s="1187"/>
      <c r="D42" s="1188"/>
      <c r="E42" s="1188"/>
      <c r="F42" s="1189"/>
      <c r="G42" s="1189"/>
      <c r="H42" s="1189"/>
      <c r="I42" s="1189"/>
      <c r="J42" s="1198"/>
      <c r="K42" s="1187"/>
      <c r="L42" s="1187"/>
      <c r="M42" s="1187"/>
      <c r="N42" s="1187"/>
      <c r="O42" s="1187"/>
      <c r="P42" s="1187"/>
      <c r="Q42" s="1959"/>
      <c r="R42" s="1960"/>
      <c r="S42" s="1960"/>
      <c r="T42" s="1960"/>
      <c r="U42" s="1961"/>
      <c r="V42" s="1962"/>
      <c r="W42" s="1962"/>
      <c r="X42" s="1963"/>
      <c r="Y42" s="1967"/>
      <c r="Z42" s="1964"/>
      <c r="AA42" s="1965"/>
    </row>
    <row r="43" spans="1:27" ht="24.95" customHeight="1">
      <c r="A43" s="1185"/>
      <c r="B43" s="1255"/>
      <c r="C43" s="1256"/>
      <c r="D43" s="1257"/>
      <c r="E43" s="1257"/>
      <c r="F43" s="1257"/>
      <c r="G43" s="1257"/>
      <c r="H43" s="1257"/>
      <c r="I43" s="1257"/>
      <c r="J43" s="1258"/>
      <c r="K43" s="1256"/>
      <c r="L43" s="1256"/>
      <c r="M43" s="1256"/>
      <c r="N43" s="1259"/>
      <c r="O43" s="1187"/>
      <c r="P43" s="1187"/>
      <c r="Q43" s="1941" t="s">
        <v>1166</v>
      </c>
      <c r="R43" s="1942" t="s">
        <v>1167</v>
      </c>
      <c r="S43" s="1942" t="s">
        <v>1168</v>
      </c>
      <c r="T43" s="1942" t="s">
        <v>1169</v>
      </c>
      <c r="U43" s="1954" t="s">
        <v>2241</v>
      </c>
      <c r="V43" s="1955" t="s">
        <v>2242</v>
      </c>
      <c r="W43" s="1955" t="s">
        <v>2243</v>
      </c>
      <c r="X43" s="1956" t="s">
        <v>813</v>
      </c>
      <c r="Y43" s="1966" t="s">
        <v>813</v>
      </c>
      <c r="Z43" s="1966" t="s">
        <v>813</v>
      </c>
      <c r="AA43" s="1958">
        <v>5</v>
      </c>
    </row>
    <row r="44" spans="1:27" ht="24.95" customHeight="1">
      <c r="A44" s="1185"/>
      <c r="B44" s="1260" t="s">
        <v>2176</v>
      </c>
      <c r="C44" s="1281" t="s">
        <v>2180</v>
      </c>
      <c r="D44" s="1262"/>
      <c r="E44" s="1262"/>
      <c r="F44" s="1262"/>
      <c r="G44" s="1262"/>
      <c r="H44" s="1262"/>
      <c r="I44" s="1262"/>
      <c r="J44" s="1263"/>
      <c r="K44" s="1264"/>
      <c r="L44" s="1264"/>
      <c r="M44" s="1264"/>
      <c r="N44" s="1265"/>
      <c r="O44" s="1187"/>
      <c r="P44" s="1187"/>
      <c r="Q44" s="1959"/>
      <c r="R44" s="1960"/>
      <c r="S44" s="1960"/>
      <c r="T44" s="1960"/>
      <c r="U44" s="1961"/>
      <c r="V44" s="1962"/>
      <c r="W44" s="1962"/>
      <c r="X44" s="1963"/>
      <c r="Y44" s="1967"/>
      <c r="Z44" s="1967"/>
      <c r="AA44" s="1965"/>
    </row>
    <row r="45" spans="1:27" ht="24.95" customHeight="1">
      <c r="A45" s="1185"/>
      <c r="B45" s="1260"/>
      <c r="C45" s="1916" t="str">
        <f t="array" aca="1" ref="C45" ca="1">MID(CELL("filename",A1),SEARCH("[",CELL("filename",A1))+1,SEARCH("]",CELL("filename",A1))-SEARCH("[",CELL("filename",A1))-1)</f>
        <v>ff-19-restauration-comparaison-prix.xlsx</v>
      </c>
      <c r="D45" s="1953"/>
      <c r="E45" s="1953"/>
      <c r="F45" s="1953"/>
      <c r="G45" s="1953"/>
      <c r="H45" s="1917"/>
      <c r="I45" s="1917"/>
      <c r="J45" s="1266"/>
      <c r="K45" s="1266"/>
      <c r="L45" s="1267"/>
      <c r="M45" s="1267"/>
      <c r="N45" s="1265"/>
      <c r="O45" s="1187"/>
      <c r="P45" s="1187"/>
      <c r="Q45" s="1968" t="s">
        <v>2139</v>
      </c>
      <c r="R45" s="1969" t="s">
        <v>1170</v>
      </c>
      <c r="S45" s="1969"/>
      <c r="T45" s="1969"/>
      <c r="U45" s="1969"/>
      <c r="V45" s="1969"/>
      <c r="W45" s="1969"/>
      <c r="X45" s="1969"/>
      <c r="Y45" s="1969"/>
      <c r="Z45" s="1969"/>
      <c r="AA45" s="1970"/>
    </row>
    <row r="46" spans="1:27" ht="24.95" customHeight="1">
      <c r="A46" s="1185"/>
      <c r="B46" s="1260">
        <f>ROW()</f>
        <v>46</v>
      </c>
      <c r="C46" s="1925" t="str">
        <f ca="1">_xlfn.FORMULATEXT(C45)</f>
        <v>{=STXT(CELLULE("filename";A1);CHERCHE("[";CELLULE("filename";A1))+1;CHERCHE("]";CELLULE("filename";A1))-CHERCHE("[";CELLULE("filename";A1))-1)}</v>
      </c>
      <c r="D46" s="1925"/>
      <c r="E46" s="1925"/>
      <c r="F46" s="1925"/>
      <c r="G46" s="1925"/>
      <c r="H46" s="1925"/>
      <c r="I46" s="1925"/>
      <c r="J46" s="1925"/>
      <c r="K46" s="1925"/>
      <c r="L46" s="1925"/>
      <c r="M46" s="1925"/>
      <c r="N46" s="1265"/>
      <c r="O46" s="1187" t="s">
        <v>2081</v>
      </c>
      <c r="P46" s="1187"/>
      <c r="Q46" s="1971"/>
      <c r="R46" s="1972"/>
      <c r="S46" s="1972"/>
      <c r="T46" s="1972"/>
      <c r="U46" s="1972"/>
      <c r="V46" s="1972"/>
      <c r="W46" s="1972"/>
      <c r="X46" s="1972"/>
      <c r="Y46" s="1972"/>
      <c r="Z46" s="1972"/>
      <c r="AA46" s="1973"/>
    </row>
    <row r="47" spans="1:27" ht="24.95" customHeight="1" thickBot="1">
      <c r="A47" s="1185"/>
      <c r="B47" s="1269"/>
      <c r="C47" s="1270" t="s">
        <v>2178</v>
      </c>
      <c r="D47" s="1283"/>
      <c r="E47" s="1283"/>
      <c r="F47" s="1283"/>
      <c r="G47" s="1283"/>
      <c r="H47" s="1283"/>
      <c r="I47" s="1283"/>
      <c r="J47" s="1283"/>
      <c r="K47" s="1283"/>
      <c r="L47" s="1283"/>
      <c r="M47" s="1283"/>
      <c r="N47" s="1284"/>
      <c r="O47" s="1187"/>
      <c r="P47" s="1187"/>
      <c r="Q47" s="1974"/>
      <c r="R47" s="1975" t="s">
        <v>2244</v>
      </c>
      <c r="S47" s="1975"/>
      <c r="T47" s="1975"/>
      <c r="U47" s="1975"/>
      <c r="V47" s="1975"/>
      <c r="W47" s="1975"/>
      <c r="X47" s="1975"/>
      <c r="Y47" s="1975"/>
      <c r="Z47" s="1975"/>
      <c r="AA47" s="1976"/>
    </row>
    <row r="48" spans="1:27" ht="24.95" customHeight="1" thickBot="1">
      <c r="A48" s="1185"/>
      <c r="B48" s="1186"/>
      <c r="C48" s="1187"/>
      <c r="D48" s="1188"/>
      <c r="E48" s="1188"/>
      <c r="F48" s="1189"/>
      <c r="G48" s="1189"/>
      <c r="H48" s="1189"/>
      <c r="I48" s="1189"/>
      <c r="J48" s="1198"/>
      <c r="K48" s="1187"/>
      <c r="L48" s="1187"/>
      <c r="M48" s="1187"/>
      <c r="N48" s="1187"/>
      <c r="O48" s="1187"/>
      <c r="P48" s="1187"/>
      <c r="Q48" s="1187"/>
      <c r="R48" s="1187"/>
      <c r="S48" s="1187"/>
      <c r="T48" s="1187"/>
      <c r="U48" s="1187"/>
      <c r="V48" s="1187"/>
      <c r="W48" s="1187"/>
      <c r="X48" s="1187"/>
      <c r="Y48" s="1187"/>
      <c r="Z48" s="1187"/>
      <c r="AA48" s="1187"/>
    </row>
    <row r="49" spans="1:27" ht="24.95" customHeight="1">
      <c r="A49" s="1185"/>
      <c r="B49" s="1275"/>
      <c r="C49" s="1276"/>
      <c r="D49" s="1277"/>
      <c r="E49" s="1277"/>
      <c r="F49" s="1278"/>
      <c r="G49" s="1278"/>
      <c r="H49" s="1278"/>
      <c r="I49" s="1278"/>
      <c r="J49" s="1279"/>
      <c r="K49" s="1276"/>
      <c r="L49" s="1280"/>
      <c r="M49" s="1187"/>
      <c r="N49" s="1187"/>
      <c r="O49" s="1187"/>
      <c r="P49" s="1187"/>
      <c r="Q49" s="1187"/>
      <c r="R49" s="1187"/>
      <c r="S49" s="1187"/>
      <c r="T49" s="1187"/>
      <c r="U49" s="1187"/>
      <c r="V49" s="1187"/>
      <c r="W49" s="1187"/>
      <c r="X49" s="1187"/>
      <c r="Y49" s="1187"/>
      <c r="Z49" s="1187"/>
      <c r="AA49" s="1187"/>
    </row>
    <row r="50" spans="1:27" ht="24.95" customHeight="1">
      <c r="A50" s="1185"/>
      <c r="B50" s="1260" t="s">
        <v>2176</v>
      </c>
      <c r="C50" s="1281" t="s">
        <v>2181</v>
      </c>
      <c r="D50" s="1262"/>
      <c r="E50" s="1262"/>
      <c r="F50" s="1262"/>
      <c r="G50" s="1262"/>
      <c r="H50" s="1262"/>
      <c r="I50" s="1262"/>
      <c r="J50" s="1263"/>
      <c r="K50" s="1264"/>
      <c r="L50" s="1265"/>
      <c r="M50" s="1187"/>
      <c r="N50" s="1187"/>
      <c r="O50" s="1187"/>
      <c r="P50" s="1187"/>
      <c r="Q50" s="1187"/>
      <c r="R50" s="1187"/>
      <c r="S50" s="1187"/>
      <c r="T50" s="1187"/>
      <c r="U50" s="1187"/>
      <c r="V50" s="1187"/>
      <c r="W50" s="1187"/>
      <c r="X50" s="1187"/>
      <c r="Y50" s="1187"/>
      <c r="Z50" s="1187"/>
      <c r="AA50" s="1187"/>
    </row>
    <row r="51" spans="1:27" ht="24.95" customHeight="1">
      <c r="A51" s="1185"/>
      <c r="B51" s="1260"/>
      <c r="C51" s="1916" t="str">
        <f ca="1">RIGHT(CELL("filename",A1),LEN(CELL("filename",A1))-SEARCH("[",CELL("filename",A1))+1)</f>
        <v>[ff-19-restauration-comparaison-prix.xlsx]Formats-Formules-Fonctions</v>
      </c>
      <c r="D51" s="1953"/>
      <c r="E51" s="1953"/>
      <c r="F51" s="1953"/>
      <c r="G51" s="1953"/>
      <c r="H51" s="1953"/>
      <c r="I51" s="1953"/>
      <c r="J51" s="1266"/>
      <c r="K51" s="1266"/>
      <c r="L51" s="1265"/>
      <c r="M51" s="1187"/>
      <c r="N51" s="1267"/>
      <c r="O51" s="1267"/>
      <c r="P51" s="1187"/>
      <c r="Q51" s="1187"/>
      <c r="R51" s="1187"/>
      <c r="S51" s="1187"/>
      <c r="T51" s="1187"/>
      <c r="U51" s="1187"/>
      <c r="V51" s="1187"/>
      <c r="W51" s="1187"/>
      <c r="X51" s="1187"/>
      <c r="Y51" s="1187"/>
      <c r="Z51" s="1187"/>
      <c r="AA51" s="1187"/>
    </row>
    <row r="52" spans="1:27" ht="24.95" customHeight="1">
      <c r="A52" s="1185"/>
      <c r="B52" s="1260">
        <f>ROW()</f>
        <v>52</v>
      </c>
      <c r="C52" s="1925" t="str">
        <f ca="1">_xlfn.FORMULATEXT(C51)</f>
        <v>=DROITE(CELLULE("filename";A1);NBCAR(CELLULE("filename";A1))-CHERCHE("[";CELLULE("filename";A1))+1)</v>
      </c>
      <c r="D52" s="1925"/>
      <c r="E52" s="1925"/>
      <c r="F52" s="1925"/>
      <c r="G52" s="1925"/>
      <c r="H52" s="1925"/>
      <c r="I52" s="1925"/>
      <c r="J52" s="1925"/>
      <c r="K52" s="1925"/>
      <c r="L52" s="1265"/>
      <c r="M52" s="1187"/>
      <c r="N52" s="1925"/>
      <c r="O52" s="1925"/>
      <c r="P52" s="1187"/>
      <c r="Q52" s="1187"/>
      <c r="R52" s="1187"/>
      <c r="S52" s="1187"/>
      <c r="T52" s="1187"/>
      <c r="U52" s="1187"/>
      <c r="V52" s="1187"/>
      <c r="W52" s="1187"/>
      <c r="X52" s="1187"/>
      <c r="Y52" s="1187"/>
      <c r="Z52" s="1187"/>
      <c r="AA52" s="1187"/>
    </row>
    <row r="53" spans="1:27" ht="24.95" customHeight="1" thickBot="1">
      <c r="A53" s="1185"/>
      <c r="B53" s="1282"/>
      <c r="C53" s="1270" t="s">
        <v>2178</v>
      </c>
      <c r="D53" s="1271"/>
      <c r="E53" s="1271"/>
      <c r="F53" s="1271"/>
      <c r="G53" s="1271"/>
      <c r="H53" s="1271"/>
      <c r="I53" s="1271"/>
      <c r="J53" s="1272"/>
      <c r="K53" s="1273"/>
      <c r="L53" s="1274"/>
      <c r="M53" s="1187"/>
      <c r="N53" s="1187"/>
      <c r="O53" s="1187"/>
      <c r="P53" s="1187"/>
      <c r="Q53" s="1187"/>
      <c r="R53" s="1187"/>
      <c r="S53" s="1187"/>
      <c r="T53" s="1187"/>
      <c r="U53" s="1187"/>
      <c r="V53" s="1187"/>
      <c r="W53" s="1187"/>
      <c r="X53" s="1187"/>
      <c r="Y53" s="1187"/>
      <c r="Z53" s="1187"/>
      <c r="AA53" s="1187"/>
    </row>
    <row r="54" spans="1:27" ht="24.95" customHeight="1" thickBot="1">
      <c r="A54" s="1185"/>
      <c r="B54" s="1187"/>
      <c r="C54" s="1187"/>
      <c r="D54" s="1187"/>
      <c r="E54" s="1187"/>
      <c r="F54" s="1187"/>
      <c r="G54" s="1187"/>
      <c r="H54" s="1187"/>
      <c r="I54" s="1187"/>
      <c r="J54" s="1187"/>
      <c r="K54" s="1187"/>
      <c r="L54" s="1187"/>
      <c r="M54" s="1187"/>
      <c r="N54" s="1187"/>
      <c r="O54" s="1187"/>
      <c r="P54" s="1187"/>
      <c r="Q54" s="1187"/>
      <c r="R54" s="1187"/>
      <c r="S54" s="1187"/>
      <c r="T54" s="1187"/>
      <c r="U54" s="1187"/>
      <c r="V54" s="1187"/>
      <c r="W54" s="1187"/>
      <c r="X54" s="1187"/>
      <c r="Y54" s="1187"/>
      <c r="Z54" s="1187"/>
      <c r="AA54" s="1187"/>
    </row>
    <row r="55" spans="1:27" ht="24.95" customHeight="1">
      <c r="A55" s="1185"/>
      <c r="B55" s="1275"/>
      <c r="C55" s="1256"/>
      <c r="D55" s="1257"/>
      <c r="E55" s="1257"/>
      <c r="F55" s="1257"/>
      <c r="G55" s="1257"/>
      <c r="H55" s="1257"/>
      <c r="I55" s="1257"/>
      <c r="J55" s="1285"/>
      <c r="K55" s="1187"/>
      <c r="L55" s="1187"/>
      <c r="M55" s="1187"/>
      <c r="N55" s="1187"/>
      <c r="O55" s="1187"/>
      <c r="P55" s="1187"/>
      <c r="Q55" s="1187"/>
      <c r="R55" s="1187"/>
      <c r="S55" s="1187"/>
      <c r="T55" s="1187"/>
      <c r="U55" s="1187"/>
      <c r="V55" s="1187"/>
      <c r="W55" s="1187"/>
      <c r="X55" s="1187"/>
      <c r="Y55" s="1187"/>
      <c r="Z55" s="1187"/>
      <c r="AA55" s="1187"/>
    </row>
    <row r="56" spans="1:27" ht="24.95" customHeight="1">
      <c r="A56" s="1185"/>
      <c r="B56" s="1260" t="s">
        <v>2176</v>
      </c>
      <c r="C56" s="1281" t="s">
        <v>2116</v>
      </c>
      <c r="D56" s="1286"/>
      <c r="E56" s="1264"/>
      <c r="F56" s="1264"/>
      <c r="G56" s="1925"/>
      <c r="H56" s="1925"/>
      <c r="I56" s="1287"/>
      <c r="J56" s="1265"/>
      <c r="K56" s="1187"/>
      <c r="L56" s="1187"/>
      <c r="M56" s="1187"/>
      <c r="N56" s="1187"/>
      <c r="O56" s="1187"/>
      <c r="P56" s="1187"/>
      <c r="Q56" s="1187"/>
      <c r="R56" s="1187"/>
      <c r="S56" s="1187"/>
      <c r="T56" s="1187"/>
      <c r="U56" s="1187"/>
      <c r="V56" s="1187"/>
      <c r="W56" s="1187"/>
      <c r="X56" s="1187"/>
      <c r="Y56" s="1187"/>
      <c r="Z56" s="1187"/>
      <c r="AA56" s="1187"/>
    </row>
    <row r="57" spans="1:27" ht="24.95" customHeight="1">
      <c r="A57" s="1185"/>
      <c r="B57" s="1260"/>
      <c r="C57" s="1916" t="str">
        <f t="array" aca="1" ref="C57" ca="1">LEFT(CELL("filename",A1),SEARCH("[",CELL("filename",A1))-1)</f>
        <v>E:\0-UPRT\1-UPRT.FR-SITE-WEB\ff-fiches-fabrications\ff-fiches-fabrication-maj-08-2020\</v>
      </c>
      <c r="D57" s="1953"/>
      <c r="E57" s="1953"/>
      <c r="F57" s="1953"/>
      <c r="G57" s="1953"/>
      <c r="H57" s="1953"/>
      <c r="I57" s="1917"/>
      <c r="J57" s="1265"/>
      <c r="K57" s="1187"/>
      <c r="L57" s="1267"/>
      <c r="M57" s="1267"/>
      <c r="N57" s="1267"/>
      <c r="O57" s="1267"/>
      <c r="P57" s="1187"/>
      <c r="Q57" s="1187"/>
      <c r="R57" s="1187"/>
      <c r="S57" s="1187"/>
      <c r="T57" s="1187"/>
      <c r="U57" s="1187"/>
      <c r="V57" s="1187"/>
      <c r="W57" s="1187"/>
      <c r="X57" s="1187"/>
      <c r="Y57" s="1187"/>
      <c r="Z57" s="1187"/>
      <c r="AA57" s="1187"/>
    </row>
    <row r="58" spans="1:27" ht="24.95" customHeight="1">
      <c r="A58" s="1185"/>
      <c r="B58" s="1260">
        <f>ROW()</f>
        <v>58</v>
      </c>
      <c r="C58" s="1925" t="str">
        <f ca="1">_xlfn.FORMULATEXT(C57)</f>
        <v>{=GAUCHE(CELLULE("filename";A1);CHERCHE("[";CELLULE("filename";A1))-1)}</v>
      </c>
      <c r="D58" s="1925"/>
      <c r="E58" s="1925"/>
      <c r="F58" s="1925"/>
      <c r="G58" s="1925"/>
      <c r="H58" s="1925"/>
      <c r="I58" s="1925"/>
      <c r="J58" s="1265"/>
      <c r="K58" s="1187"/>
      <c r="L58" s="1925"/>
      <c r="M58" s="1925"/>
      <c r="N58" s="1925"/>
      <c r="O58" s="1267"/>
      <c r="P58" s="1187"/>
      <c r="Q58" s="1187"/>
      <c r="R58" s="1187"/>
      <c r="S58" s="1187"/>
      <c r="T58" s="1187"/>
      <c r="U58" s="1187"/>
      <c r="V58" s="1187"/>
      <c r="W58" s="1187"/>
      <c r="X58" s="1187"/>
      <c r="Y58" s="1187"/>
      <c r="Z58" s="1187"/>
      <c r="AA58" s="1187"/>
    </row>
    <row r="59" spans="1:27" ht="24.95" customHeight="1" thickBot="1">
      <c r="A59" s="1185"/>
      <c r="B59" s="1282"/>
      <c r="C59" s="1270" t="s">
        <v>2178</v>
      </c>
      <c r="D59" s="1273"/>
      <c r="E59" s="1273"/>
      <c r="F59" s="1273"/>
      <c r="G59" s="1273"/>
      <c r="H59" s="1273"/>
      <c r="I59" s="1273"/>
      <c r="J59" s="1274"/>
      <c r="K59" s="1187"/>
      <c r="L59" s="1187"/>
      <c r="M59" s="1187"/>
      <c r="N59" s="1187"/>
      <c r="O59" s="1187"/>
      <c r="P59" s="1187"/>
      <c r="Q59" s="1187"/>
      <c r="R59" s="1187"/>
      <c r="S59" s="1187"/>
      <c r="T59" s="1187"/>
      <c r="U59" s="1187"/>
      <c r="V59" s="1187"/>
      <c r="W59" s="1187"/>
      <c r="X59" s="1187"/>
      <c r="Y59" s="1187"/>
      <c r="Z59" s="1187"/>
      <c r="AA59" s="1187"/>
    </row>
    <row r="60" spans="1:27" ht="24.95" customHeight="1" thickBot="1">
      <c r="A60" s="1185"/>
      <c r="B60" s="1186"/>
      <c r="C60" s="1187"/>
      <c r="D60" s="1188"/>
      <c r="E60" s="1188"/>
      <c r="F60" s="1189"/>
      <c r="G60" s="1189"/>
      <c r="H60" s="1189"/>
      <c r="I60" s="1189"/>
      <c r="J60" s="1198"/>
      <c r="K60" s="1187"/>
      <c r="L60" s="1187"/>
      <c r="M60" s="1187"/>
      <c r="N60" s="1187"/>
      <c r="O60" s="1187"/>
      <c r="P60" s="1187"/>
      <c r="Q60" s="1187"/>
      <c r="R60" s="1187"/>
      <c r="S60" s="1187"/>
      <c r="T60" s="1187"/>
      <c r="U60" s="1187"/>
      <c r="V60" s="1187"/>
      <c r="W60" s="1187"/>
      <c r="X60" s="1187"/>
      <c r="Y60" s="1187"/>
      <c r="Z60" s="1187"/>
      <c r="AA60" s="1187"/>
    </row>
    <row r="61" spans="1:27" ht="24.95" customHeight="1">
      <c r="A61" s="1185"/>
      <c r="B61" s="1255"/>
      <c r="C61" s="1256"/>
      <c r="D61" s="1257"/>
      <c r="E61" s="1257"/>
      <c r="F61" s="1257"/>
      <c r="G61" s="1257"/>
      <c r="H61" s="1257"/>
      <c r="I61" s="1257"/>
      <c r="J61" s="1258"/>
      <c r="K61" s="1256"/>
      <c r="L61" s="1259"/>
      <c r="M61" s="1187"/>
      <c r="N61" s="1187"/>
      <c r="O61" s="1187"/>
      <c r="P61" s="1187"/>
      <c r="Q61" s="1187"/>
      <c r="R61" s="1187"/>
      <c r="S61" s="1187"/>
      <c r="T61" s="1187"/>
      <c r="U61" s="1187"/>
      <c r="V61" s="1187"/>
      <c r="W61" s="1187"/>
      <c r="X61" s="1187"/>
      <c r="Y61" s="1187"/>
      <c r="Z61" s="1187"/>
      <c r="AA61" s="1187"/>
    </row>
    <row r="62" spans="1:27" ht="24.95" customHeight="1">
      <c r="A62" s="1185"/>
      <c r="B62" s="1260" t="s">
        <v>2176</v>
      </c>
      <c r="C62" s="1281" t="s">
        <v>2117</v>
      </c>
      <c r="D62" s="1286"/>
      <c r="E62" s="1264"/>
      <c r="F62" s="1264"/>
      <c r="G62" s="1264"/>
      <c r="H62" s="1264"/>
      <c r="I62" s="1264"/>
      <c r="J62" s="1264"/>
      <c r="K62" s="1264"/>
      <c r="L62" s="1265"/>
      <c r="M62" s="1187"/>
      <c r="N62" s="1187"/>
      <c r="O62" s="1187"/>
      <c r="P62" s="1187"/>
      <c r="Q62" s="1187"/>
      <c r="R62" s="1187"/>
      <c r="S62" s="1187"/>
      <c r="T62" s="1187"/>
      <c r="U62" s="1187"/>
      <c r="V62" s="1187"/>
      <c r="W62" s="1187"/>
      <c r="X62" s="1187"/>
      <c r="Y62" s="1187"/>
      <c r="Z62" s="1187"/>
      <c r="AA62" s="1187"/>
    </row>
    <row r="63" spans="1:27" ht="24.95" customHeight="1">
      <c r="A63" s="1185"/>
      <c r="B63" s="1260"/>
      <c r="C63" s="1916" t="str">
        <f t="array" aca="1" ref="C63" ca="1">LEFT(CELL("filename",A1),SEARCH("]",CELL("filename",A1)))</f>
        <v>E:\0-UPRT\1-UPRT.FR-SITE-WEB\ff-fiches-fabrications\ff-fiches-fabrication-maj-08-2020\[ff-19-restauration-comparaison-prix.xlsx]</v>
      </c>
      <c r="D63" s="1953"/>
      <c r="E63" s="1977"/>
      <c r="F63" s="1977"/>
      <c r="G63" s="1977"/>
      <c r="H63" s="1977"/>
      <c r="I63" s="1977"/>
      <c r="J63" s="1288"/>
      <c r="K63" s="1288"/>
      <c r="L63" s="1289"/>
      <c r="M63" s="1187"/>
      <c r="N63" s="1267"/>
      <c r="O63" s="1267"/>
      <c r="P63" s="1187"/>
      <c r="Q63" s="1187"/>
      <c r="R63" s="1187"/>
      <c r="S63" s="1187"/>
      <c r="T63" s="1187"/>
      <c r="U63" s="1187"/>
      <c r="V63" s="1187"/>
      <c r="W63" s="1187"/>
      <c r="X63" s="1187"/>
      <c r="Y63" s="1187"/>
      <c r="Z63" s="1187"/>
      <c r="AA63" s="1187"/>
    </row>
    <row r="64" spans="1:27" ht="24.95" customHeight="1">
      <c r="A64" s="1185"/>
      <c r="B64" s="1260">
        <f>ROW()</f>
        <v>64</v>
      </c>
      <c r="C64" s="1925" t="str">
        <f ca="1">_xlfn.FORMULATEXT(C63)</f>
        <v>{=GAUCHE(CELLULE("filename";A1);CHERCHE("]";CELLULE("filename";A1)))}</v>
      </c>
      <c r="D64" s="1925"/>
      <c r="E64" s="1925"/>
      <c r="F64" s="1925"/>
      <c r="G64" s="1925"/>
      <c r="H64" s="1925"/>
      <c r="I64" s="1925"/>
      <c r="J64" s="1925"/>
      <c r="K64" s="1925"/>
      <c r="L64" s="1265"/>
      <c r="M64" s="1187"/>
      <c r="N64" s="1925"/>
      <c r="O64" s="1925"/>
      <c r="P64" s="1187"/>
      <c r="Q64" s="1187"/>
      <c r="R64" s="1187"/>
      <c r="S64" s="1187"/>
      <c r="T64" s="1187"/>
      <c r="U64" s="1187"/>
      <c r="V64" s="1187"/>
      <c r="W64" s="1187"/>
      <c r="X64" s="1187"/>
      <c r="Y64" s="1187"/>
      <c r="Z64" s="1187"/>
      <c r="AA64" s="1187"/>
    </row>
    <row r="65" spans="1:27" ht="24.95" customHeight="1" thickBot="1">
      <c r="A65" s="1185"/>
      <c r="B65" s="1269"/>
      <c r="C65" s="1270" t="s">
        <v>2178</v>
      </c>
      <c r="D65" s="1273"/>
      <c r="E65" s="1273"/>
      <c r="F65" s="1273"/>
      <c r="G65" s="1273"/>
      <c r="H65" s="1273"/>
      <c r="I65" s="1273"/>
      <c r="J65" s="1273"/>
      <c r="K65" s="1273"/>
      <c r="L65" s="1274"/>
      <c r="M65" s="1187"/>
      <c r="N65" s="1187"/>
      <c r="O65" s="1187"/>
      <c r="P65" s="1187"/>
      <c r="Q65" s="1187"/>
      <c r="R65" s="1187"/>
      <c r="S65" s="1187"/>
      <c r="T65" s="1187"/>
      <c r="U65" s="1187"/>
      <c r="V65" s="1187"/>
      <c r="W65" s="1187"/>
      <c r="X65" s="1187"/>
      <c r="Y65" s="1187"/>
      <c r="Z65" s="1187"/>
      <c r="AA65" s="1187"/>
    </row>
    <row r="66" spans="1:27" ht="24.95" customHeight="1" thickBot="1">
      <c r="A66" s="1185"/>
      <c r="B66" s="1186"/>
      <c r="C66" s="1187"/>
      <c r="D66" s="1188"/>
      <c r="E66" s="1188"/>
      <c r="F66" s="1189"/>
      <c r="G66" s="1189"/>
      <c r="H66" s="1189"/>
      <c r="I66" s="1189"/>
      <c r="J66" s="1198"/>
      <c r="K66" s="1187"/>
      <c r="L66" s="1187"/>
      <c r="M66" s="1187"/>
      <c r="N66" s="1187"/>
      <c r="O66" s="1187"/>
      <c r="P66" s="1187"/>
      <c r="Q66" s="1187"/>
      <c r="R66" s="1187"/>
      <c r="S66" s="1187"/>
      <c r="T66" s="1187"/>
      <c r="U66" s="1187"/>
      <c r="V66" s="1187"/>
      <c r="W66" s="1187"/>
      <c r="X66" s="1187"/>
      <c r="Y66" s="1187"/>
      <c r="Z66" s="1187"/>
      <c r="AA66" s="1187"/>
    </row>
    <row r="67" spans="1:27" ht="24.95" customHeight="1">
      <c r="A67" s="1185"/>
      <c r="B67" s="1275"/>
      <c r="C67" s="1276"/>
      <c r="D67" s="1277"/>
      <c r="E67" s="1277"/>
      <c r="F67" s="1278"/>
      <c r="G67" s="1278"/>
      <c r="H67" s="1278"/>
      <c r="I67" s="1290"/>
      <c r="J67" s="1198"/>
      <c r="K67" s="1187"/>
      <c r="L67" s="1187"/>
      <c r="M67" s="1187"/>
      <c r="N67" s="1187"/>
      <c r="O67" s="1187"/>
      <c r="P67" s="1187"/>
      <c r="Q67" s="1187"/>
      <c r="R67" s="1187"/>
      <c r="S67" s="1187"/>
      <c r="T67" s="1187"/>
      <c r="U67" s="1187"/>
      <c r="V67" s="1187"/>
      <c r="W67" s="1187"/>
      <c r="X67" s="1187"/>
      <c r="Y67" s="1187"/>
      <c r="Z67" s="1187"/>
      <c r="AA67" s="1187"/>
    </row>
    <row r="68" spans="1:27" ht="24.95" customHeight="1">
      <c r="A68" s="1185"/>
      <c r="B68" s="1260" t="s">
        <v>2176</v>
      </c>
      <c r="C68" s="1281" t="s">
        <v>2182</v>
      </c>
      <c r="D68" s="1187"/>
      <c r="E68" s="1188"/>
      <c r="F68" s="1189"/>
      <c r="G68" s="1189"/>
      <c r="H68" s="1189"/>
      <c r="I68" s="1291"/>
      <c r="J68" s="1198"/>
      <c r="K68" s="1187"/>
      <c r="L68" s="1187"/>
      <c r="M68" s="1187"/>
      <c r="N68" s="1187"/>
      <c r="O68" s="1187"/>
      <c r="P68" s="1187"/>
      <c r="Q68" s="1187"/>
      <c r="R68" s="1187"/>
      <c r="S68" s="1187"/>
      <c r="T68" s="1187"/>
      <c r="U68" s="1187"/>
      <c r="V68" s="1187"/>
      <c r="W68" s="1187"/>
      <c r="X68" s="1187"/>
      <c r="Y68" s="1187"/>
      <c r="Z68" s="1187"/>
      <c r="AA68" s="1187"/>
    </row>
    <row r="69" spans="1:27" ht="24.95" customHeight="1">
      <c r="A69" s="1185"/>
      <c r="B69" s="1260">
        <f>ROW()</f>
        <v>69</v>
      </c>
      <c r="C69" s="1978" t="s">
        <v>2183</v>
      </c>
      <c r="D69" s="1292"/>
      <c r="E69" s="1188"/>
      <c r="F69" s="1189"/>
      <c r="G69" s="1189"/>
      <c r="H69" s="1189"/>
      <c r="I69" s="1291"/>
      <c r="J69" s="1198"/>
      <c r="K69" s="1187"/>
      <c r="L69" s="1187"/>
      <c r="M69" s="1187"/>
      <c r="N69" s="1187"/>
      <c r="O69" s="1187"/>
      <c r="P69" s="1187"/>
      <c r="Q69" s="1187"/>
      <c r="R69" s="1187"/>
      <c r="S69" s="1187"/>
      <c r="T69" s="1187"/>
      <c r="U69" s="1187"/>
      <c r="V69" s="1187"/>
      <c r="W69" s="1187"/>
      <c r="X69" s="1187"/>
      <c r="Y69" s="1187"/>
      <c r="Z69" s="1187"/>
      <c r="AA69" s="1187"/>
    </row>
    <row r="70" spans="1:27" ht="24.95" customHeight="1" thickBot="1">
      <c r="A70" s="1185"/>
      <c r="B70" s="1282"/>
      <c r="C70" s="1270" t="s">
        <v>2184</v>
      </c>
      <c r="D70" s="1293"/>
      <c r="E70" s="1294"/>
      <c r="F70" s="1295"/>
      <c r="G70" s="1295"/>
      <c r="H70" s="1295"/>
      <c r="I70" s="1296"/>
      <c r="J70" s="1198"/>
      <c r="K70" s="1187"/>
      <c r="L70" s="1187"/>
      <c r="M70" s="1187"/>
      <c r="N70" s="1187"/>
      <c r="O70" s="1187"/>
      <c r="P70" s="1187"/>
      <c r="Q70" s="1187"/>
      <c r="R70" s="1187"/>
      <c r="S70" s="1187"/>
      <c r="T70" s="1187"/>
      <c r="U70" s="1187"/>
      <c r="V70" s="1187"/>
      <c r="W70" s="1187"/>
      <c r="X70" s="1187"/>
      <c r="Y70" s="1187"/>
      <c r="Z70" s="1187"/>
      <c r="AA70" s="1187"/>
    </row>
    <row r="71" spans="1:27" ht="24.95" customHeight="1">
      <c r="A71" s="1185"/>
      <c r="B71" s="1186"/>
      <c r="C71" s="1187"/>
      <c r="D71" s="1188"/>
      <c r="E71" s="1188"/>
      <c r="F71" s="1189"/>
      <c r="G71" s="1189"/>
      <c r="H71" s="1189"/>
      <c r="I71" s="1189"/>
      <c r="J71" s="1198"/>
      <c r="K71" s="1187"/>
      <c r="L71" s="1187"/>
      <c r="M71" s="1187"/>
      <c r="N71" s="1187"/>
      <c r="O71" s="1187"/>
      <c r="P71" s="1187"/>
      <c r="Q71" s="1187"/>
      <c r="R71" s="1187"/>
      <c r="S71" s="1187"/>
      <c r="T71" s="1187"/>
      <c r="U71" s="1187"/>
      <c r="V71" s="1187"/>
      <c r="W71" s="1187"/>
      <c r="X71" s="1187"/>
      <c r="Y71" s="1187"/>
      <c r="Z71" s="1187"/>
      <c r="AA71" s="1187"/>
    </row>
    <row r="72" spans="1:27" ht="24.95" customHeight="1">
      <c r="A72" s="1178"/>
      <c r="B72" s="1179"/>
      <c r="C72" s="1180"/>
      <c r="D72" s="1181"/>
      <c r="E72" s="1181"/>
      <c r="F72" s="1182"/>
      <c r="G72" s="1182"/>
      <c r="H72" s="1182"/>
      <c r="I72" s="1182"/>
      <c r="J72" s="1183"/>
      <c r="K72" s="1180"/>
      <c r="L72" s="1180"/>
      <c r="M72" s="1180"/>
      <c r="N72" s="1180"/>
      <c r="O72" s="1180"/>
      <c r="P72" s="1180"/>
      <c r="Q72" s="1180"/>
      <c r="R72" s="1180"/>
      <c r="S72" s="1180"/>
      <c r="T72" s="1180"/>
      <c r="U72" s="1180"/>
      <c r="V72" s="1180"/>
      <c r="W72" s="1180"/>
      <c r="X72" s="1180"/>
      <c r="Y72" s="1180"/>
      <c r="Z72" s="1180"/>
      <c r="AA72" s="1180"/>
    </row>
    <row r="73" spans="1:27" ht="24.95" customHeight="1">
      <c r="A73" s="1185"/>
      <c r="B73" s="1186"/>
      <c r="C73" s="1187"/>
      <c r="D73" s="1188"/>
      <c r="E73" s="1188"/>
      <c r="F73" s="1189"/>
      <c r="G73" s="1189"/>
      <c r="H73" s="1189"/>
      <c r="I73" s="1189"/>
      <c r="J73" s="1198"/>
      <c r="K73" s="1187"/>
      <c r="L73" s="1187"/>
      <c r="M73" s="1187"/>
      <c r="N73" s="1187"/>
      <c r="O73" s="1187"/>
      <c r="P73" s="1187"/>
      <c r="Q73" s="1187"/>
      <c r="R73" s="1187"/>
      <c r="S73" s="1187"/>
      <c r="T73" s="1187"/>
      <c r="U73" s="1187"/>
      <c r="V73" s="1187"/>
      <c r="W73" s="1187"/>
      <c r="X73" s="1187"/>
      <c r="Y73" s="1187"/>
      <c r="Z73" s="1187"/>
      <c r="AA73" s="1187"/>
    </row>
    <row r="74" spans="1:27" ht="24.95" customHeight="1" thickBot="1">
      <c r="A74" s="1185"/>
      <c r="B74" s="1186"/>
      <c r="C74" s="1187"/>
      <c r="D74" s="1188"/>
      <c r="E74" s="1188"/>
      <c r="F74" s="1189"/>
      <c r="G74" s="1189"/>
      <c r="H74" s="1189"/>
      <c r="I74" s="1189"/>
      <c r="J74" s="1198"/>
      <c r="K74" s="1187"/>
      <c r="L74" s="1187"/>
      <c r="M74" s="1187"/>
      <c r="N74" s="1187"/>
      <c r="O74" s="1187"/>
      <c r="P74" s="1187"/>
      <c r="Q74" s="1187"/>
      <c r="R74" s="1187"/>
      <c r="S74" s="1187"/>
      <c r="T74" s="1187"/>
      <c r="U74" s="1187"/>
      <c r="V74" s="1187"/>
      <c r="W74" s="1187"/>
      <c r="X74" s="1187"/>
      <c r="Y74" s="1187"/>
      <c r="Z74" s="1187"/>
      <c r="AA74" s="1187"/>
    </row>
    <row r="75" spans="1:27" ht="24.95" customHeight="1">
      <c r="A75" s="1185"/>
      <c r="B75" s="1255"/>
      <c r="C75" s="1256"/>
      <c r="D75" s="1257"/>
      <c r="E75" s="1257"/>
      <c r="F75" s="1257"/>
      <c r="G75" s="1257"/>
      <c r="H75" s="1257"/>
      <c r="I75" s="1257"/>
      <c r="J75" s="1258"/>
      <c r="K75" s="1256"/>
      <c r="L75" s="1256"/>
      <c r="M75" s="1259"/>
      <c r="N75" s="1187"/>
      <c r="O75" s="1187"/>
      <c r="P75" s="1187"/>
      <c r="Q75" s="1187"/>
      <c r="R75" s="1187"/>
      <c r="S75" s="1187"/>
      <c r="T75" s="1187"/>
      <c r="U75" s="1187"/>
      <c r="V75" s="1187"/>
      <c r="W75" s="1187"/>
      <c r="X75" s="1187"/>
      <c r="Y75" s="1187"/>
      <c r="Z75" s="1187"/>
      <c r="AA75" s="1187"/>
    </row>
    <row r="76" spans="1:27" ht="24.95" customHeight="1">
      <c r="A76" s="1185"/>
      <c r="B76" s="1260" t="s">
        <v>2176</v>
      </c>
      <c r="C76" s="1281" t="s">
        <v>2118</v>
      </c>
      <c r="D76" s="1262"/>
      <c r="E76" s="1262"/>
      <c r="F76" s="1262"/>
      <c r="G76" s="1262"/>
      <c r="H76" s="1262"/>
      <c r="I76" s="1262"/>
      <c r="J76" s="1263"/>
      <c r="K76" s="1264"/>
      <c r="L76" s="1264"/>
      <c r="M76" s="1265"/>
      <c r="N76" s="1187"/>
      <c r="O76" s="1187"/>
      <c r="P76" s="1187"/>
      <c r="Q76" s="1187"/>
      <c r="R76" s="1187"/>
      <c r="S76" s="1187"/>
      <c r="T76" s="1187"/>
      <c r="U76" s="1187"/>
      <c r="V76" s="1187"/>
      <c r="W76" s="1187"/>
      <c r="X76" s="1187"/>
      <c r="Y76" s="1187"/>
      <c r="Z76" s="1187"/>
      <c r="AA76" s="1187"/>
    </row>
    <row r="77" spans="1:27" ht="24.95" customHeight="1">
      <c r="A77" s="1185"/>
      <c r="B77" s="1260">
        <f>ROW()</f>
        <v>77</v>
      </c>
      <c r="C77" s="1916" t="str">
        <f ca="1">CELL("nomfichier")</f>
        <v>E:\0-UPRT\1-UPRT.FR-SITE-WEB\ff-fiches-fabrications\ff-fiches-fabrication-maj-08-2020\[ff-19-restauration-comparaison-prix.xlsx]Nota</v>
      </c>
      <c r="D77" s="1953"/>
      <c r="E77" s="1953"/>
      <c r="F77" s="1953"/>
      <c r="G77" s="1953"/>
      <c r="H77" s="1953"/>
      <c r="I77" s="1953"/>
      <c r="J77" s="1297"/>
      <c r="K77" s="1297"/>
      <c r="L77" s="1298"/>
      <c r="M77" s="1299"/>
      <c r="N77" s="1187" t="s">
        <v>2081</v>
      </c>
      <c r="O77" s="1267"/>
      <c r="P77" s="1187"/>
      <c r="Q77" s="1187"/>
      <c r="R77" s="1187"/>
      <c r="S77" s="1187"/>
      <c r="T77" s="1187"/>
      <c r="U77" s="1187"/>
      <c r="V77" s="1187"/>
      <c r="W77" s="1187"/>
      <c r="X77" s="1187"/>
      <c r="Y77" s="1187"/>
      <c r="Z77" s="1187"/>
      <c r="AA77" s="1187"/>
    </row>
    <row r="78" spans="1:27" ht="24.95" customHeight="1">
      <c r="A78" s="1185"/>
      <c r="B78" s="1300"/>
      <c r="C78" s="1925" t="str">
        <f ca="1">_xlfn.FORMULATEXT(C77)</f>
        <v>=CELLULE("nomfichier")</v>
      </c>
      <c r="D78" s="1925"/>
      <c r="E78" s="1925"/>
      <c r="F78" s="1925"/>
      <c r="G78" s="1925"/>
      <c r="H78" s="1925"/>
      <c r="I78" s="1925"/>
      <c r="J78" s="1925"/>
      <c r="K78" s="1925"/>
      <c r="L78" s="1925"/>
      <c r="M78" s="1265"/>
      <c r="N78" s="1187"/>
      <c r="O78" s="1925"/>
      <c r="P78" s="1187"/>
      <c r="Q78" s="1187"/>
      <c r="R78" s="1187"/>
      <c r="S78" s="1187"/>
      <c r="T78" s="1187"/>
      <c r="U78" s="1187"/>
      <c r="V78" s="1187"/>
      <c r="W78" s="1187"/>
      <c r="X78" s="1187"/>
      <c r="Y78" s="1187"/>
      <c r="Z78" s="1187"/>
      <c r="AA78" s="1187"/>
    </row>
    <row r="79" spans="1:27" ht="24.95" customHeight="1" thickBot="1">
      <c r="A79" s="1185"/>
      <c r="B79" s="1269"/>
      <c r="C79" s="1301" t="s">
        <v>2185</v>
      </c>
      <c r="D79" s="1271"/>
      <c r="E79" s="1271"/>
      <c r="F79" s="1271"/>
      <c r="G79" s="1271"/>
      <c r="H79" s="1271"/>
      <c r="I79" s="1271"/>
      <c r="J79" s="1272"/>
      <c r="K79" s="1273"/>
      <c r="L79" s="1273"/>
      <c r="M79" s="1274"/>
      <c r="N79" s="1187"/>
      <c r="O79" s="1187"/>
      <c r="P79" s="1187"/>
      <c r="Q79" s="1187"/>
      <c r="R79" s="1187"/>
      <c r="S79" s="1187"/>
      <c r="T79" s="1187"/>
      <c r="U79" s="1187"/>
      <c r="V79" s="1187"/>
      <c r="W79" s="1187"/>
      <c r="X79" s="1187"/>
      <c r="Y79" s="1187"/>
      <c r="Z79" s="1187"/>
      <c r="AA79" s="1187"/>
    </row>
    <row r="80" spans="1:27" ht="24.95" customHeight="1" thickBot="1">
      <c r="A80" s="1185"/>
      <c r="B80" s="1186"/>
      <c r="C80" s="1187"/>
      <c r="D80" s="1188"/>
      <c r="E80" s="1188"/>
      <c r="F80" s="1189"/>
      <c r="G80" s="1189"/>
      <c r="H80" s="1189"/>
      <c r="I80" s="1189"/>
      <c r="J80" s="1198"/>
      <c r="K80" s="1187"/>
      <c r="L80" s="1187"/>
      <c r="M80" s="1187"/>
      <c r="N80" s="1187"/>
      <c r="O80" s="1187"/>
      <c r="P80" s="1187"/>
      <c r="Q80" s="1187"/>
      <c r="R80" s="1187"/>
      <c r="S80" s="1187"/>
      <c r="T80" s="1187"/>
      <c r="U80" s="1187"/>
      <c r="V80" s="1187"/>
      <c r="W80" s="1187"/>
      <c r="X80" s="1187"/>
      <c r="Y80" s="1187"/>
      <c r="Z80" s="1187"/>
      <c r="AA80" s="1187"/>
    </row>
    <row r="81" spans="1:27" ht="24.95" customHeight="1">
      <c r="A81" s="1185"/>
      <c r="B81" s="1255"/>
      <c r="C81" s="1256"/>
      <c r="D81" s="1257"/>
      <c r="E81" s="1257"/>
      <c r="F81" s="1257"/>
      <c r="G81" s="1257"/>
      <c r="H81" s="1257"/>
      <c r="I81" s="1257"/>
      <c r="J81" s="1258"/>
      <c r="K81" s="1259"/>
      <c r="L81" s="1187"/>
      <c r="M81" s="1187"/>
      <c r="N81" s="1187"/>
      <c r="O81" s="1187"/>
      <c r="P81" s="1187"/>
      <c r="Q81" s="1187"/>
      <c r="R81" s="1187"/>
      <c r="S81" s="1187"/>
      <c r="T81" s="1187"/>
      <c r="U81" s="1187"/>
      <c r="V81" s="1187"/>
      <c r="W81" s="1187"/>
      <c r="X81" s="1187"/>
      <c r="Y81" s="1187"/>
      <c r="Z81" s="1187"/>
      <c r="AA81" s="1187"/>
    </row>
    <row r="82" spans="1:27" ht="24.95" customHeight="1">
      <c r="A82" s="1185"/>
      <c r="B82" s="1260" t="s">
        <v>2176</v>
      </c>
      <c r="C82" s="1281" t="s">
        <v>2120</v>
      </c>
      <c r="D82" s="1262"/>
      <c r="E82" s="1262"/>
      <c r="F82" s="1262"/>
      <c r="G82" s="1262"/>
      <c r="H82" s="1262"/>
      <c r="I82" s="1262"/>
      <c r="J82" s="1263"/>
      <c r="K82" s="1265"/>
      <c r="L82" s="1187"/>
      <c r="M82" s="1187"/>
      <c r="N82" s="1187"/>
      <c r="O82" s="1187"/>
      <c r="P82" s="1187"/>
      <c r="Q82" s="1187"/>
      <c r="R82" s="1187"/>
      <c r="S82" s="1187"/>
      <c r="T82" s="1187"/>
      <c r="U82" s="1187"/>
      <c r="V82" s="1187"/>
      <c r="W82" s="1187"/>
      <c r="X82" s="1187"/>
      <c r="Y82" s="1187"/>
      <c r="Z82" s="1187"/>
      <c r="AA82" s="1187"/>
    </row>
    <row r="83" spans="1:27" ht="24.95" customHeight="1">
      <c r="A83" s="1185"/>
      <c r="B83" s="1260">
        <f>ROW()</f>
        <v>83</v>
      </c>
      <c r="C83" s="1979" t="s">
        <v>2186</v>
      </c>
      <c r="D83" s="1199"/>
      <c r="E83" s="1199"/>
      <c r="F83" s="1199"/>
      <c r="G83" s="1199"/>
      <c r="H83" s="1199"/>
      <c r="I83" s="1199"/>
      <c r="J83" s="1199"/>
      <c r="K83" s="1265"/>
      <c r="L83" s="1187"/>
      <c r="M83" s="1187"/>
      <c r="N83" s="1187"/>
      <c r="O83" s="1187"/>
      <c r="P83" s="1187"/>
      <c r="Q83" s="1187"/>
      <c r="R83" s="1187"/>
      <c r="S83" s="1187"/>
      <c r="T83" s="1187"/>
      <c r="U83" s="1187"/>
      <c r="V83" s="1187"/>
      <c r="W83" s="1187"/>
      <c r="X83" s="1187"/>
      <c r="Y83" s="1187"/>
      <c r="Z83" s="1187"/>
      <c r="AA83" s="1187"/>
    </row>
    <row r="84" spans="1:27" ht="24.95" customHeight="1" thickBot="1">
      <c r="A84" s="1185"/>
      <c r="B84" s="1269"/>
      <c r="C84" s="1301" t="s">
        <v>2187</v>
      </c>
      <c r="D84" s="1271"/>
      <c r="E84" s="1271"/>
      <c r="F84" s="1271"/>
      <c r="G84" s="1271"/>
      <c r="H84" s="1271"/>
      <c r="I84" s="1271"/>
      <c r="J84" s="1272"/>
      <c r="K84" s="1274"/>
      <c r="L84" s="1187"/>
      <c r="M84" s="1187"/>
      <c r="N84" s="1187"/>
      <c r="O84" s="1187"/>
      <c r="P84" s="1187"/>
      <c r="Q84" s="1187"/>
      <c r="R84" s="1187"/>
      <c r="S84" s="1187"/>
      <c r="T84" s="1187"/>
      <c r="U84" s="1187"/>
      <c r="V84" s="1187"/>
      <c r="W84" s="1187"/>
      <c r="X84" s="1187"/>
      <c r="Y84" s="1187"/>
      <c r="Z84" s="1187"/>
      <c r="AA84" s="1187"/>
    </row>
    <row r="85" spans="1:27" ht="24.95" customHeight="1" thickBot="1">
      <c r="A85" s="1185"/>
      <c r="B85" s="1186"/>
      <c r="C85" s="1187"/>
      <c r="D85" s="1188"/>
      <c r="E85" s="1188"/>
      <c r="F85" s="1189"/>
      <c r="G85" s="1189"/>
      <c r="H85" s="1189"/>
      <c r="I85" s="1189"/>
      <c r="J85" s="1198"/>
      <c r="K85" s="1187"/>
      <c r="L85" s="1187"/>
      <c r="M85" s="1187"/>
      <c r="N85" s="1187"/>
      <c r="O85" s="1187"/>
      <c r="P85" s="1187"/>
      <c r="Q85" s="1187"/>
      <c r="R85" s="1187"/>
      <c r="S85" s="1187"/>
      <c r="T85" s="1187"/>
      <c r="U85" s="1187"/>
      <c r="V85" s="1187"/>
      <c r="W85" s="1187"/>
      <c r="X85" s="1187"/>
      <c r="Y85" s="1187"/>
      <c r="Z85" s="1187"/>
      <c r="AA85" s="1187"/>
    </row>
    <row r="86" spans="1:27" ht="24.95" customHeight="1">
      <c r="A86" s="1185"/>
      <c r="B86" s="1255"/>
      <c r="C86" s="1256"/>
      <c r="D86" s="1257"/>
      <c r="E86" s="1257"/>
      <c r="F86" s="1257"/>
      <c r="G86" s="1257"/>
      <c r="H86" s="1257"/>
      <c r="I86" s="1257"/>
      <c r="J86" s="1258"/>
      <c r="K86" s="1256"/>
      <c r="L86" s="1256"/>
      <c r="M86" s="1256"/>
      <c r="N86" s="1256"/>
      <c r="O86" s="1256"/>
      <c r="P86" s="1259"/>
      <c r="Q86" s="1187"/>
      <c r="R86" s="1187"/>
      <c r="S86" s="1187"/>
      <c r="T86" s="1187"/>
      <c r="U86" s="1187"/>
      <c r="V86" s="1187"/>
      <c r="W86" s="1187"/>
      <c r="X86" s="1187"/>
      <c r="Y86" s="1187"/>
      <c r="Z86" s="1187"/>
      <c r="AA86" s="1187"/>
    </row>
    <row r="87" spans="1:27" ht="24.95" customHeight="1">
      <c r="A87" s="1185"/>
      <c r="B87" s="1260" t="s">
        <v>2176</v>
      </c>
      <c r="C87" s="1281" t="s">
        <v>2119</v>
      </c>
      <c r="D87" s="1286"/>
      <c r="E87" s="1264"/>
      <c r="F87" s="1264"/>
      <c r="G87" s="1264"/>
      <c r="H87" s="1264"/>
      <c r="I87" s="1264"/>
      <c r="J87" s="1264"/>
      <c r="K87" s="1264"/>
      <c r="L87" s="1264"/>
      <c r="M87" s="1264"/>
      <c r="N87" s="1264"/>
      <c r="O87" s="1264"/>
      <c r="P87" s="1265"/>
      <c r="Q87" s="1176"/>
      <c r="R87" s="1187"/>
      <c r="S87" s="1187"/>
      <c r="T87" s="1187"/>
      <c r="U87" s="1187"/>
      <c r="V87" s="1187"/>
      <c r="W87" s="1187"/>
      <c r="X87" s="1187"/>
      <c r="Y87" s="1187"/>
      <c r="Z87" s="1187"/>
      <c r="AA87" s="1187"/>
    </row>
    <row r="88" spans="1:27" ht="24.95" customHeight="1">
      <c r="A88" s="1185"/>
      <c r="B88" s="1260"/>
      <c r="C88" s="1916" t="str">
        <f ca="1">SUBSTITUTE(SUBSTITUTE(RIGHT(CELL("filename",A1),LEN(CELL("filename",A1))-SEARCH("[",CELL("filename",A1))+1),"[",""),"]"," ")</f>
        <v>ff-19-restauration-comparaison-prix.xlsx Formats-Formules-Fonctions</v>
      </c>
      <c r="D88" s="1953"/>
      <c r="E88" s="1953"/>
      <c r="F88" s="1953"/>
      <c r="G88" s="1953"/>
      <c r="H88" s="1953"/>
      <c r="I88" s="1953"/>
      <c r="J88" s="1266"/>
      <c r="K88" s="1266"/>
      <c r="L88" s="1267"/>
      <c r="M88" s="1267"/>
      <c r="N88" s="1267"/>
      <c r="O88" s="1267"/>
      <c r="P88" s="1302"/>
      <c r="Q88" s="1176"/>
      <c r="R88" s="1187"/>
      <c r="S88" s="1187"/>
      <c r="T88" s="1187"/>
      <c r="U88" s="1187"/>
      <c r="V88" s="1187"/>
      <c r="W88" s="1187"/>
      <c r="X88" s="1187"/>
      <c r="Y88" s="1187"/>
      <c r="Z88" s="1187"/>
      <c r="AA88" s="1187"/>
    </row>
    <row r="89" spans="1:27" ht="24.95" customHeight="1">
      <c r="A89" s="1185"/>
      <c r="B89" s="1260">
        <f>ROW()</f>
        <v>89</v>
      </c>
      <c r="C89" s="1925" t="str">
        <f ca="1">_xlfn.FORMULATEXT(C88)</f>
        <v>=SUBSTITUE(SUBSTITUE(DROITE(CELLULE("filename";A1);NBCAR(CELLULE("filename";A1))-CHERCHE("[";CELLULE("filename";A1))+1);"[";"");"]";" ")</v>
      </c>
      <c r="D89" s="1925"/>
      <c r="E89" s="1925"/>
      <c r="F89" s="1925"/>
      <c r="G89" s="1925"/>
      <c r="H89" s="1925"/>
      <c r="I89" s="1925"/>
      <c r="J89" s="1925"/>
      <c r="K89" s="1925"/>
      <c r="L89" s="1925"/>
      <c r="M89" s="1925"/>
      <c r="N89" s="1925"/>
      <c r="O89" s="1925"/>
      <c r="P89" s="1980"/>
      <c r="Q89" s="1176"/>
      <c r="R89" s="1187"/>
      <c r="S89" s="1187"/>
      <c r="T89" s="1187"/>
      <c r="U89" s="1187"/>
      <c r="V89" s="1187"/>
      <c r="W89" s="1187"/>
      <c r="X89" s="1187"/>
      <c r="Y89" s="1187"/>
      <c r="Z89" s="1187"/>
      <c r="AA89" s="1187"/>
    </row>
    <row r="90" spans="1:27" ht="24.95" customHeight="1" thickBot="1">
      <c r="A90" s="1185"/>
      <c r="B90" s="1269"/>
      <c r="C90" s="1270" t="s">
        <v>2178</v>
      </c>
      <c r="D90" s="1981"/>
      <c r="E90" s="1271"/>
      <c r="F90" s="1271"/>
      <c r="G90" s="1271"/>
      <c r="H90" s="1271"/>
      <c r="I90" s="1271"/>
      <c r="J90" s="1273"/>
      <c r="K90" s="1273"/>
      <c r="L90" s="1273"/>
      <c r="M90" s="1273"/>
      <c r="N90" s="1273"/>
      <c r="O90" s="1273"/>
      <c r="P90" s="1274"/>
      <c r="Q90" s="1176"/>
      <c r="R90" s="1187"/>
      <c r="S90" s="1187"/>
      <c r="T90" s="1187"/>
      <c r="U90" s="1187"/>
      <c r="V90" s="1187"/>
      <c r="W90" s="1187"/>
      <c r="X90" s="1187"/>
      <c r="Y90" s="1187"/>
      <c r="Z90" s="1187"/>
      <c r="AA90" s="1187"/>
    </row>
    <row r="91" spans="1:27" ht="24.95" customHeight="1" thickBot="1">
      <c r="A91" s="1185"/>
      <c r="B91" s="1186"/>
      <c r="C91" s="1187"/>
      <c r="D91" s="1188"/>
      <c r="E91" s="1188"/>
      <c r="F91" s="1189"/>
      <c r="G91" s="1189"/>
      <c r="H91" s="1189"/>
      <c r="I91" s="1189"/>
      <c r="J91" s="1198"/>
      <c r="K91" s="1187"/>
      <c r="L91" s="1187"/>
      <c r="M91" s="1187"/>
      <c r="N91" s="1187"/>
      <c r="O91" s="1187"/>
      <c r="P91" s="1187"/>
      <c r="Q91" s="1187"/>
      <c r="R91" s="1187"/>
      <c r="S91" s="1187"/>
      <c r="T91" s="1187"/>
      <c r="U91" s="1187"/>
      <c r="V91" s="1187"/>
      <c r="W91" s="1187"/>
      <c r="X91" s="1187"/>
      <c r="Y91" s="1187"/>
      <c r="Z91" s="1187"/>
      <c r="AA91" s="1187"/>
    </row>
    <row r="92" spans="1:27" ht="24.95" customHeight="1">
      <c r="A92" s="1185"/>
      <c r="B92" s="1275"/>
      <c r="C92" s="1276"/>
      <c r="D92" s="1277"/>
      <c r="E92" s="1277"/>
      <c r="F92" s="1278"/>
      <c r="G92" s="1278"/>
      <c r="H92" s="1278"/>
      <c r="I92" s="1278"/>
      <c r="J92" s="1279"/>
      <c r="K92" s="1276"/>
      <c r="L92" s="1276"/>
      <c r="M92" s="1280"/>
      <c r="N92" s="1187"/>
      <c r="O92" s="1187"/>
      <c r="P92" s="1187"/>
      <c r="Q92" s="1187"/>
      <c r="R92" s="1187"/>
      <c r="S92" s="1187"/>
      <c r="T92" s="1187"/>
      <c r="U92" s="1187"/>
      <c r="V92" s="1187"/>
      <c r="W92" s="1187"/>
      <c r="X92" s="1187"/>
      <c r="Y92" s="1187"/>
      <c r="Z92" s="1187"/>
      <c r="AA92" s="1187"/>
    </row>
    <row r="93" spans="1:27" ht="24.95" customHeight="1">
      <c r="A93" s="1185"/>
      <c r="B93" s="1260" t="s">
        <v>2176</v>
      </c>
      <c r="C93" s="1281" t="s">
        <v>2121</v>
      </c>
      <c r="D93" s="1190"/>
      <c r="E93" s="1187"/>
      <c r="F93" s="1187"/>
      <c r="G93" s="1187"/>
      <c r="H93" s="1187"/>
      <c r="I93" s="1187"/>
      <c r="J93" s="1187"/>
      <c r="K93" s="1187"/>
      <c r="L93" s="1187"/>
      <c r="M93" s="1265"/>
      <c r="N93" s="1187"/>
      <c r="O93" s="1187"/>
      <c r="P93" s="1187"/>
      <c r="Q93" s="1187"/>
      <c r="R93" s="1187"/>
      <c r="S93" s="1187"/>
      <c r="T93" s="1187"/>
      <c r="U93" s="1187"/>
      <c r="V93" s="1187"/>
      <c r="W93" s="1187"/>
      <c r="X93" s="1187"/>
      <c r="Y93" s="1187"/>
      <c r="Z93" s="1187"/>
      <c r="AA93" s="1187"/>
    </row>
    <row r="94" spans="1:27" ht="24.95" customHeight="1">
      <c r="A94" s="1185"/>
      <c r="B94" s="1260"/>
      <c r="C94" s="1916" t="str">
        <f ca="1">SUBSTITUTE(SUBSTITUTE(LEFT(CELL("filename",A1),SEARCH("]",CELL("filename",A1))),"[",""),"]","")</f>
        <v>E:\0-UPRT\1-UPRT.FR-SITE-WEB\ff-fiches-fabrications\ff-fiches-fabrication-maj-08-2020\ff-19-restauration-comparaison-prix.xlsx</v>
      </c>
      <c r="D94" s="1953"/>
      <c r="E94" s="1953"/>
      <c r="F94" s="1953"/>
      <c r="G94" s="1953"/>
      <c r="H94" s="1953"/>
      <c r="I94" s="1953"/>
      <c r="J94" s="1953"/>
      <c r="K94" s="1953"/>
      <c r="L94" s="1953"/>
      <c r="M94" s="1265"/>
      <c r="N94" s="1187"/>
      <c r="O94" s="1267"/>
      <c r="P94" s="1187"/>
      <c r="Q94" s="1187"/>
      <c r="R94" s="1187"/>
      <c r="S94" s="1187"/>
      <c r="T94" s="1187"/>
      <c r="U94" s="1187"/>
      <c r="V94" s="1187"/>
      <c r="W94" s="1187"/>
      <c r="X94" s="1187"/>
      <c r="Y94" s="1187"/>
      <c r="Z94" s="1187"/>
      <c r="AA94" s="1187"/>
    </row>
    <row r="95" spans="1:27" ht="24.95" customHeight="1">
      <c r="A95" s="1185"/>
      <c r="B95" s="1260">
        <f>ROW()</f>
        <v>95</v>
      </c>
      <c r="C95" s="1925" t="str">
        <f ca="1">_xlfn.FORMULATEXT(C94)</f>
        <v>=SUBSTITUE(SUBSTITUE(GAUCHE(CELLULE("filename";A1);CHERCHE("]";CELLULE("filename";A1)));"[";"");"]";"")</v>
      </c>
      <c r="D95" s="1925"/>
      <c r="E95" s="1925"/>
      <c r="F95" s="1925"/>
      <c r="G95" s="1925"/>
      <c r="H95" s="1925"/>
      <c r="I95" s="1925"/>
      <c r="J95" s="1925"/>
      <c r="K95" s="1925"/>
      <c r="L95" s="1925"/>
      <c r="M95" s="1265"/>
      <c r="N95" s="1187"/>
      <c r="O95" s="1925"/>
      <c r="P95" s="1187"/>
      <c r="Q95" s="1187"/>
      <c r="R95" s="1187"/>
      <c r="S95" s="1187"/>
      <c r="T95" s="1187"/>
      <c r="U95" s="1187"/>
      <c r="V95" s="1187"/>
      <c r="W95" s="1187"/>
      <c r="X95" s="1187"/>
      <c r="Y95" s="1187"/>
      <c r="Z95" s="1187"/>
      <c r="AA95" s="1187"/>
    </row>
    <row r="96" spans="1:27" ht="24.95" customHeight="1" thickBot="1">
      <c r="A96" s="1185"/>
      <c r="B96" s="1282"/>
      <c r="C96" s="1270" t="s">
        <v>2178</v>
      </c>
      <c r="D96" s="1981"/>
      <c r="E96" s="1271"/>
      <c r="F96" s="1271"/>
      <c r="G96" s="1271"/>
      <c r="H96" s="1271"/>
      <c r="I96" s="1271"/>
      <c r="J96" s="1303"/>
      <c r="K96" s="1293"/>
      <c r="L96" s="1293"/>
      <c r="M96" s="1304"/>
      <c r="N96" s="1187"/>
      <c r="O96" s="1187"/>
      <c r="P96" s="1187"/>
      <c r="Q96" s="1187"/>
      <c r="R96" s="1187"/>
      <c r="S96" s="1187"/>
      <c r="T96" s="1187"/>
      <c r="U96" s="1187"/>
      <c r="V96" s="1187"/>
      <c r="W96" s="1187"/>
      <c r="X96" s="1187"/>
      <c r="Y96" s="1187"/>
      <c r="Z96" s="1187"/>
      <c r="AA96" s="1187"/>
    </row>
    <row r="97" spans="1:27" ht="24.95" customHeight="1" thickBot="1">
      <c r="A97" s="1185"/>
      <c r="B97" s="1186"/>
      <c r="C97" s="1187"/>
      <c r="D97" s="1188"/>
      <c r="E97" s="1188"/>
      <c r="F97" s="1189"/>
      <c r="G97" s="1189"/>
      <c r="H97" s="1189"/>
      <c r="I97" s="1189"/>
      <c r="J97" s="1198"/>
      <c r="K97" s="1187"/>
      <c r="L97" s="1187"/>
      <c r="M97" s="1187"/>
      <c r="N97" s="1187"/>
      <c r="O97" s="1187"/>
      <c r="P97" s="1187"/>
      <c r="Q97" s="1187"/>
      <c r="R97" s="1187"/>
      <c r="S97" s="1187"/>
      <c r="T97" s="1187"/>
      <c r="U97" s="1187"/>
      <c r="V97" s="1187"/>
      <c r="W97" s="1187"/>
      <c r="X97" s="1187"/>
      <c r="Y97" s="1187"/>
      <c r="Z97" s="1187"/>
      <c r="AA97" s="1187"/>
    </row>
    <row r="98" spans="1:27" ht="24.95" customHeight="1">
      <c r="A98" s="1185"/>
      <c r="B98" s="1305"/>
      <c r="C98" s="1306"/>
      <c r="D98" s="1307"/>
      <c r="E98" s="1307"/>
      <c r="F98" s="1308"/>
      <c r="G98" s="1308"/>
      <c r="H98" s="1308"/>
      <c r="I98" s="1308"/>
      <c r="J98" s="1309"/>
      <c r="K98" s="1306"/>
      <c r="L98" s="1306"/>
      <c r="M98" s="1306"/>
      <c r="N98" s="1306"/>
      <c r="O98" s="1306"/>
      <c r="P98" s="1310"/>
      <c r="Q98" s="1187"/>
      <c r="R98" s="1187"/>
      <c r="S98" s="1187"/>
      <c r="T98" s="1187"/>
      <c r="U98" s="1187"/>
      <c r="V98" s="1187"/>
      <c r="W98" s="1187"/>
      <c r="X98" s="1187"/>
      <c r="Y98" s="1187"/>
      <c r="Z98" s="1187"/>
      <c r="AA98" s="1187"/>
    </row>
    <row r="99" spans="1:27" ht="24.95" customHeight="1">
      <c r="A99" s="1185"/>
      <c r="B99" s="1260" t="s">
        <v>2176</v>
      </c>
      <c r="C99" s="1281" t="s">
        <v>2188</v>
      </c>
      <c r="D99" s="1262"/>
      <c r="E99" s="1262"/>
      <c r="F99" s="1311"/>
      <c r="G99" s="1311"/>
      <c r="H99" s="1311"/>
      <c r="I99" s="1311"/>
      <c r="J99" s="1312"/>
      <c r="K99" s="1267"/>
      <c r="L99" s="1267"/>
      <c r="M99" s="1267"/>
      <c r="N99" s="1267"/>
      <c r="O99" s="1267"/>
      <c r="P99" s="1302"/>
      <c r="Q99" s="1187"/>
      <c r="R99" s="1187"/>
      <c r="S99" s="1187"/>
      <c r="T99" s="1187"/>
      <c r="U99" s="1187"/>
      <c r="V99" s="1187"/>
      <c r="W99" s="1187"/>
      <c r="X99" s="1187"/>
      <c r="Y99" s="1187"/>
      <c r="Z99" s="1187"/>
      <c r="AA99" s="1187"/>
    </row>
    <row r="100" spans="1:27" ht="24.95" customHeight="1">
      <c r="A100" s="1185"/>
      <c r="B100" s="1260"/>
      <c r="C100" s="1916" t="str">
        <f ca="1">IF(CELL("nomfichier",C55)="\\rcg006bur\usei_cartographie\[ff-29-formats-formules-pourcentages.xlsx]sites","","ff-29-formats-formules-pourcentages COPIE")</f>
        <v>ff-29-formats-formules-pourcentages COPIE</v>
      </c>
      <c r="D100" s="1953"/>
      <c r="E100" s="1953"/>
      <c r="F100" s="1953"/>
      <c r="G100" s="1917"/>
      <c r="H100" s="1917"/>
      <c r="I100" s="1917"/>
      <c r="J100" s="1266"/>
      <c r="K100" s="1266"/>
      <c r="L100" s="1267"/>
      <c r="M100" s="1267"/>
      <c r="N100" s="1267"/>
      <c r="O100" s="1267"/>
      <c r="P100" s="1302"/>
      <c r="Q100" s="1187"/>
      <c r="R100" s="1187"/>
      <c r="S100" s="1187"/>
      <c r="T100" s="1187"/>
      <c r="U100" s="1187"/>
      <c r="V100" s="1187"/>
      <c r="W100" s="1187"/>
      <c r="X100" s="1187"/>
      <c r="Y100" s="1187"/>
      <c r="Z100" s="1187"/>
      <c r="AA100" s="1187"/>
    </row>
    <row r="101" spans="1:27" ht="24.95" customHeight="1">
      <c r="A101" s="1185"/>
      <c r="B101" s="1260">
        <f>ROW()</f>
        <v>101</v>
      </c>
      <c r="C101" s="1925" t="str">
        <f ca="1">_xlfn.FORMULATEXT(C100)</f>
        <v>=SI(CELLULE("nomfichier";C55)="\\rcg006bur\usei_cartographie\[ff-29-formats-formules-pourcentages.xlsx]sites";"";"ff-29-formats-formules-pourcentages COPIE")</v>
      </c>
      <c r="D101" s="1925"/>
      <c r="E101" s="1925"/>
      <c r="F101" s="1925"/>
      <c r="G101" s="1925"/>
      <c r="H101" s="1925"/>
      <c r="I101" s="1925"/>
      <c r="J101" s="1925"/>
      <c r="K101" s="1925"/>
      <c r="L101" s="1925"/>
      <c r="M101" s="1925"/>
      <c r="N101" s="1925"/>
      <c r="O101" s="1925"/>
      <c r="P101" s="1980"/>
      <c r="Q101" s="1187"/>
      <c r="R101" s="1187"/>
      <c r="S101" s="1187"/>
      <c r="T101" s="1187"/>
      <c r="U101" s="1187"/>
      <c r="V101" s="1187"/>
      <c r="W101" s="1187"/>
      <c r="X101" s="1187"/>
      <c r="Y101" s="1187"/>
      <c r="Z101" s="1187"/>
      <c r="AA101" s="1187"/>
    </row>
    <row r="102" spans="1:27" ht="24.95" customHeight="1" thickBot="1">
      <c r="A102" s="1185"/>
      <c r="B102" s="1313"/>
      <c r="C102" s="1314" t="s">
        <v>2189</v>
      </c>
      <c r="D102" s="1315"/>
      <c r="E102" s="1315"/>
      <c r="F102" s="1316"/>
      <c r="G102" s="1316"/>
      <c r="H102" s="1316"/>
      <c r="I102" s="1316"/>
      <c r="J102" s="1317"/>
      <c r="K102" s="1317"/>
      <c r="L102" s="1317"/>
      <c r="M102" s="1317"/>
      <c r="N102" s="1317"/>
      <c r="O102" s="1317"/>
      <c r="P102" s="1318"/>
      <c r="Q102" s="1187"/>
      <c r="R102" s="1187"/>
      <c r="S102" s="1187"/>
      <c r="T102" s="1187"/>
      <c r="U102" s="1187"/>
      <c r="V102" s="1187"/>
      <c r="W102" s="1187"/>
      <c r="X102" s="1187"/>
      <c r="Y102" s="1187"/>
      <c r="Z102" s="1187"/>
      <c r="AA102" s="1187"/>
    </row>
    <row r="103" spans="1:27" ht="24.95" customHeight="1" thickBot="1">
      <c r="A103" s="1185"/>
      <c r="B103" s="1186"/>
      <c r="C103" s="1187"/>
      <c r="D103" s="1188"/>
      <c r="E103" s="1188"/>
      <c r="F103" s="1189"/>
      <c r="G103" s="1189"/>
      <c r="H103" s="1189"/>
      <c r="I103" s="1189"/>
      <c r="J103" s="1198"/>
      <c r="K103" s="1187"/>
      <c r="L103" s="1187"/>
      <c r="M103" s="1187"/>
      <c r="N103" s="1187"/>
      <c r="O103" s="1187"/>
      <c r="P103" s="1187"/>
      <c r="Q103" s="1187"/>
      <c r="R103" s="1187"/>
      <c r="S103" s="1187"/>
      <c r="T103" s="1187"/>
      <c r="U103" s="1187"/>
      <c r="V103" s="1187"/>
      <c r="W103" s="1187"/>
      <c r="X103" s="1187"/>
      <c r="Y103" s="1187"/>
      <c r="Z103" s="1187"/>
      <c r="AA103" s="1187"/>
    </row>
    <row r="104" spans="1:27" ht="24.95" customHeight="1">
      <c r="A104" s="1185"/>
      <c r="B104" s="1255"/>
      <c r="C104" s="1256"/>
      <c r="D104" s="1257"/>
      <c r="E104" s="1257"/>
      <c r="F104" s="1257"/>
      <c r="G104" s="1257"/>
      <c r="H104" s="1257"/>
      <c r="I104" s="1257"/>
      <c r="J104" s="1258"/>
      <c r="K104" s="1256"/>
      <c r="L104" s="1259"/>
      <c r="M104" s="1187"/>
      <c r="N104" s="1187"/>
      <c r="O104" s="1187"/>
      <c r="P104" s="1187"/>
      <c r="Q104" s="1187"/>
      <c r="R104" s="1187"/>
      <c r="S104" s="1187"/>
      <c r="T104" s="1187"/>
      <c r="U104" s="1187"/>
      <c r="V104" s="1187"/>
      <c r="W104" s="1187"/>
      <c r="X104" s="1187"/>
      <c r="Y104" s="1187"/>
      <c r="Z104" s="1187"/>
      <c r="AA104" s="1187"/>
    </row>
    <row r="105" spans="1:27" ht="24.95" customHeight="1">
      <c r="A105" s="1185"/>
      <c r="B105" s="1300"/>
      <c r="C105" s="1281" t="s">
        <v>2125</v>
      </c>
      <c r="D105" s="1319"/>
      <c r="E105" s="1320"/>
      <c r="F105" s="1262"/>
      <c r="G105" s="1262"/>
      <c r="H105" s="1262"/>
      <c r="I105" s="1262"/>
      <c r="J105" s="1263"/>
      <c r="K105" s="1264"/>
      <c r="L105" s="1265"/>
      <c r="M105" s="1187"/>
      <c r="N105" s="1187"/>
      <c r="O105" s="1187"/>
      <c r="P105" s="1187"/>
      <c r="Q105" s="1187"/>
      <c r="R105" s="1187"/>
      <c r="S105" s="1187"/>
      <c r="T105" s="1187"/>
      <c r="U105" s="1187"/>
      <c r="V105" s="1187"/>
      <c r="W105" s="1187"/>
      <c r="X105" s="1187"/>
      <c r="Y105" s="1187"/>
      <c r="Z105" s="1187"/>
      <c r="AA105" s="1187"/>
    </row>
    <row r="106" spans="1:27" ht="24.95" customHeight="1" thickBot="1">
      <c r="A106" s="1185"/>
      <c r="B106" s="1260" t="s">
        <v>2176</v>
      </c>
      <c r="C106" s="1982" t="s">
        <v>2127</v>
      </c>
      <c r="D106" s="1319"/>
      <c r="E106" s="1320"/>
      <c r="F106" s="1262"/>
      <c r="G106" s="1262"/>
      <c r="H106" s="1262"/>
      <c r="I106" s="1262"/>
      <c r="J106" s="1263"/>
      <c r="K106" s="1264"/>
      <c r="L106" s="1265"/>
      <c r="M106" s="1187"/>
      <c r="N106" s="1187"/>
      <c r="O106" s="1187"/>
      <c r="P106" s="1187"/>
      <c r="Q106" s="1187"/>
      <c r="R106" s="1187"/>
      <c r="S106" s="1187"/>
      <c r="T106" s="1187"/>
      <c r="U106" s="1187"/>
      <c r="V106" s="1187"/>
      <c r="W106" s="1187"/>
      <c r="X106" s="1187"/>
      <c r="Y106" s="1187"/>
      <c r="Z106" s="1187"/>
      <c r="AA106" s="1187"/>
    </row>
    <row r="107" spans="1:27" ht="24.95" customHeight="1" thickBot="1">
      <c r="A107" s="1185"/>
      <c r="B107" s="1260">
        <f>ROW()</f>
        <v>107</v>
      </c>
      <c r="C107" s="1983" t="s">
        <v>2128</v>
      </c>
      <c r="D107" s="1984"/>
      <c r="E107" s="1985" t="str">
        <f>RIGHT(C107,LEN(C107)-SEARCH(" ",C107))&amp;" "&amp;LEFT(C107,SEARCH(" ",C107))</f>
        <v xml:space="preserve">paul  legendre </v>
      </c>
      <c r="F107" s="1986"/>
      <c r="G107" s="1917"/>
      <c r="H107" s="1917"/>
      <c r="I107" s="1917"/>
      <c r="J107" s="1917"/>
      <c r="K107" s="1917"/>
      <c r="L107" s="1265"/>
      <c r="M107" s="1187"/>
      <c r="N107" s="1267"/>
      <c r="O107" s="1267"/>
      <c r="P107" s="1267"/>
      <c r="Q107" s="1267"/>
      <c r="R107" s="1187"/>
      <c r="S107" s="1187"/>
      <c r="T107" s="1187"/>
      <c r="U107" s="1187"/>
      <c r="V107" s="1187"/>
      <c r="W107" s="1187"/>
      <c r="X107" s="1187"/>
      <c r="Y107" s="1187"/>
      <c r="Z107" s="1187"/>
      <c r="AA107" s="1187"/>
    </row>
    <row r="108" spans="1:27" ht="24.95" customHeight="1">
      <c r="A108" s="1185"/>
      <c r="B108" s="1300"/>
      <c r="C108" s="1264"/>
      <c r="D108" s="1262"/>
      <c r="E108" s="1925" t="str">
        <f ca="1">_xlfn.FORMULATEXT(E107)</f>
        <v>=DROITE(C107;NBCAR(C107)-CHERCHE(" ";C107))&amp;" "&amp;GAUCHE(C107;CHERCHE(" ";C107))</v>
      </c>
      <c r="F108" s="1925"/>
      <c r="G108" s="1925"/>
      <c r="H108" s="1925"/>
      <c r="I108" s="1925"/>
      <c r="J108" s="1925"/>
      <c r="K108" s="1925"/>
      <c r="L108" s="1265"/>
      <c r="M108" s="1187"/>
      <c r="N108" s="1925"/>
      <c r="O108" s="1925"/>
      <c r="P108" s="1925"/>
      <c r="Q108" s="1925"/>
      <c r="R108" s="1187"/>
      <c r="S108" s="1187"/>
      <c r="T108" s="1187"/>
      <c r="U108" s="1187"/>
      <c r="V108" s="1187"/>
      <c r="W108" s="1187"/>
      <c r="X108" s="1187"/>
      <c r="Y108" s="1187"/>
      <c r="Z108" s="1187"/>
      <c r="AA108" s="1187"/>
    </row>
    <row r="109" spans="1:27" ht="24.95" customHeight="1" thickBot="1">
      <c r="A109" s="1185"/>
      <c r="B109" s="1269"/>
      <c r="C109" s="1273"/>
      <c r="D109" s="1271"/>
      <c r="E109" s="1270" t="s">
        <v>2190</v>
      </c>
      <c r="F109" s="1271"/>
      <c r="G109" s="1271"/>
      <c r="H109" s="1271"/>
      <c r="I109" s="1271"/>
      <c r="J109" s="1272"/>
      <c r="K109" s="1273"/>
      <c r="L109" s="1274"/>
      <c r="M109" s="1187"/>
      <c r="N109" s="1187"/>
      <c r="O109" s="1187"/>
      <c r="P109" s="1187"/>
      <c r="Q109" s="1187"/>
      <c r="R109" s="1187"/>
      <c r="S109" s="1187"/>
      <c r="T109" s="1187"/>
      <c r="U109" s="1187"/>
      <c r="V109" s="1187"/>
      <c r="W109" s="1187"/>
      <c r="X109" s="1187"/>
      <c r="Y109" s="1187"/>
      <c r="Z109" s="1187"/>
      <c r="AA109" s="1187"/>
    </row>
    <row r="110" spans="1:27" ht="24.95" customHeight="1" thickBot="1">
      <c r="A110" s="1185"/>
      <c r="B110" s="1186"/>
      <c r="C110" s="1187"/>
      <c r="D110" s="1188"/>
      <c r="E110" s="1188"/>
      <c r="F110" s="1189"/>
      <c r="G110" s="1189"/>
      <c r="H110" s="1189"/>
      <c r="I110" s="1189"/>
      <c r="J110" s="1198"/>
      <c r="K110" s="1187"/>
      <c r="L110" s="1187"/>
      <c r="M110" s="1187"/>
      <c r="N110" s="1187"/>
      <c r="O110" s="1187"/>
      <c r="P110" s="1187"/>
      <c r="Q110" s="1187"/>
      <c r="R110" s="1187"/>
      <c r="S110" s="1187"/>
      <c r="T110" s="1187"/>
      <c r="U110" s="1187"/>
      <c r="V110" s="1187"/>
      <c r="W110" s="1187"/>
      <c r="X110" s="1187"/>
      <c r="Y110" s="1187"/>
      <c r="Z110" s="1187"/>
      <c r="AA110" s="1187"/>
    </row>
    <row r="111" spans="1:27" ht="24.95" customHeight="1">
      <c r="A111" s="1185"/>
      <c r="B111" s="1255"/>
      <c r="C111" s="1256"/>
      <c r="D111" s="1257"/>
      <c r="E111" s="1257"/>
      <c r="F111" s="1257"/>
      <c r="G111" s="1257"/>
      <c r="H111" s="1257"/>
      <c r="I111" s="1257"/>
      <c r="J111" s="1279"/>
      <c r="K111" s="1280"/>
      <c r="L111" s="1187"/>
      <c r="M111" s="1187"/>
      <c r="N111" s="1187"/>
      <c r="O111" s="1187"/>
      <c r="P111" s="1187"/>
      <c r="Q111" s="1187"/>
      <c r="R111" s="1187"/>
      <c r="S111" s="1187"/>
      <c r="T111" s="1187"/>
      <c r="U111" s="1187"/>
      <c r="V111" s="1187"/>
      <c r="W111" s="1187"/>
      <c r="X111" s="1187"/>
      <c r="Y111" s="1187"/>
      <c r="Z111" s="1187"/>
      <c r="AA111" s="1187"/>
    </row>
    <row r="112" spans="1:27" ht="24.95" customHeight="1">
      <c r="A112" s="1185"/>
      <c r="B112" s="1300"/>
      <c r="C112" s="1281" t="s">
        <v>2129</v>
      </c>
      <c r="D112" s="1262"/>
      <c r="E112" s="1262"/>
      <c r="F112" s="1262"/>
      <c r="G112" s="1262"/>
      <c r="H112" s="1262"/>
      <c r="I112" s="1262"/>
      <c r="J112" s="1198"/>
      <c r="K112" s="1321"/>
      <c r="L112" s="1187"/>
      <c r="M112" s="1187"/>
      <c r="N112" s="1187"/>
      <c r="O112" s="1187"/>
      <c r="P112" s="1187"/>
      <c r="Q112" s="1187"/>
      <c r="R112" s="1187"/>
      <c r="S112" s="1187"/>
      <c r="T112" s="1187"/>
      <c r="U112" s="1187"/>
      <c r="V112" s="1187"/>
      <c r="W112" s="1187"/>
      <c r="X112" s="1187"/>
      <c r="Y112" s="1187"/>
      <c r="Z112" s="1187"/>
      <c r="AA112" s="1187"/>
    </row>
    <row r="113" spans="1:27" ht="24.95" customHeight="1">
      <c r="A113" s="1185"/>
      <c r="B113" s="1260" t="s">
        <v>2176</v>
      </c>
      <c r="C113" s="1262"/>
      <c r="D113" s="1262"/>
      <c r="E113" s="1262"/>
      <c r="F113" s="1262"/>
      <c r="G113" s="1262"/>
      <c r="H113" s="1262"/>
      <c r="I113" s="1262"/>
      <c r="J113" s="1198"/>
      <c r="K113" s="1321"/>
      <c r="L113" s="1187"/>
      <c r="M113" s="1187"/>
      <c r="N113" s="1187"/>
      <c r="O113" s="1187"/>
      <c r="P113" s="1187"/>
      <c r="Q113" s="1187"/>
      <c r="R113" s="1187"/>
      <c r="S113" s="1187"/>
      <c r="T113" s="1187"/>
      <c r="U113" s="1187"/>
      <c r="V113" s="1187"/>
      <c r="W113" s="1187"/>
      <c r="X113" s="1187"/>
      <c r="Y113" s="1187"/>
      <c r="Z113" s="1187"/>
      <c r="AA113" s="1187"/>
    </row>
    <row r="114" spans="1:27" ht="24.95" customHeight="1">
      <c r="A114" s="1185"/>
      <c r="B114" s="1260">
        <f>ROW()</f>
        <v>114</v>
      </c>
      <c r="C114" s="1322">
        <v>5</v>
      </c>
      <c r="D114" s="1987">
        <f>RANK(C114,C114:C118,0)</f>
        <v>3</v>
      </c>
      <c r="E114" s="1925" t="str">
        <f ca="1">_xlfn.FORMULATEXT(D114)</f>
        <v>=RANG(C114;C114:C118;0)</v>
      </c>
      <c r="F114" s="1320"/>
      <c r="G114" s="1262"/>
      <c r="H114" s="1188"/>
      <c r="I114" s="1262"/>
      <c r="J114" s="1198"/>
      <c r="K114" s="1321"/>
      <c r="L114" s="1187"/>
      <c r="M114" s="1187"/>
      <c r="N114" s="1187"/>
      <c r="O114" s="1187"/>
      <c r="P114" s="1187"/>
      <c r="Q114" s="1187"/>
      <c r="R114" s="1187"/>
      <c r="S114" s="1187"/>
      <c r="T114" s="1187"/>
      <c r="U114" s="1187"/>
      <c r="V114" s="1187"/>
      <c r="W114" s="1187"/>
      <c r="X114" s="1187"/>
      <c r="Y114" s="1187"/>
      <c r="Z114" s="1187"/>
      <c r="AA114" s="1187"/>
    </row>
    <row r="115" spans="1:27" ht="24.95" customHeight="1">
      <c r="A115" s="1185"/>
      <c r="B115" s="1300"/>
      <c r="C115" s="1322">
        <v>8</v>
      </c>
      <c r="D115" s="1987">
        <f>RANK(C115,C114:C118,0)</f>
        <v>1</v>
      </c>
      <c r="E115" s="1323" t="s">
        <v>2132</v>
      </c>
      <c r="F115" s="1320"/>
      <c r="G115" s="1262"/>
      <c r="H115" s="1262"/>
      <c r="I115" s="1262"/>
      <c r="J115" s="1198"/>
      <c r="K115" s="1321"/>
      <c r="L115" s="1187"/>
      <c r="M115" s="1187"/>
      <c r="N115" s="1187"/>
      <c r="O115" s="1187"/>
      <c r="P115" s="1187"/>
      <c r="Q115" s="1187"/>
      <c r="R115" s="1187"/>
      <c r="S115" s="1187"/>
      <c r="T115" s="1187"/>
      <c r="U115" s="1187"/>
      <c r="V115" s="1187"/>
      <c r="W115" s="1187"/>
      <c r="X115" s="1187"/>
      <c r="Y115" s="1187"/>
      <c r="Z115" s="1187"/>
      <c r="AA115" s="1187"/>
    </row>
    <row r="116" spans="1:27" ht="24.95" customHeight="1">
      <c r="A116" s="1185"/>
      <c r="B116" s="1300"/>
      <c r="C116" s="1322">
        <v>4</v>
      </c>
      <c r="D116" s="1987">
        <f>RANK(C116,C114:C118,0)</f>
        <v>4</v>
      </c>
      <c r="E116" s="1319"/>
      <c r="F116" s="1320"/>
      <c r="G116" s="1262"/>
      <c r="H116" s="1262"/>
      <c r="I116" s="1262"/>
      <c r="J116" s="1198"/>
      <c r="K116" s="1321"/>
      <c r="L116" s="1187"/>
      <c r="M116" s="1187"/>
      <c r="N116" s="1187"/>
      <c r="O116" s="1187"/>
      <c r="P116" s="1187"/>
      <c r="Q116" s="1187"/>
      <c r="R116" s="1187"/>
      <c r="S116" s="1187"/>
      <c r="T116" s="1187"/>
      <c r="U116" s="1187"/>
      <c r="V116" s="1187"/>
      <c r="W116" s="1187"/>
      <c r="X116" s="1187"/>
      <c r="Y116" s="1187"/>
      <c r="Z116" s="1187"/>
      <c r="AA116" s="1187"/>
    </row>
    <row r="117" spans="1:27" ht="24.95" customHeight="1">
      <c r="A117" s="1185"/>
      <c r="B117" s="1300"/>
      <c r="C117" s="1322">
        <v>1</v>
      </c>
      <c r="D117" s="1987">
        <f>RANK(C117,C114:C118,0)</f>
        <v>5</v>
      </c>
      <c r="E117" s="1319"/>
      <c r="F117" s="1320"/>
      <c r="G117" s="1262"/>
      <c r="H117" s="1262"/>
      <c r="I117" s="1262"/>
      <c r="J117" s="1198"/>
      <c r="K117" s="1321"/>
      <c r="L117" s="1187"/>
      <c r="M117" s="1187"/>
      <c r="N117" s="1187"/>
      <c r="O117" s="1187"/>
      <c r="P117" s="1187"/>
      <c r="Q117" s="1187"/>
      <c r="R117" s="1187"/>
      <c r="S117" s="1187"/>
      <c r="T117" s="1187"/>
      <c r="U117" s="1187"/>
      <c r="V117" s="1187"/>
      <c r="W117" s="1187"/>
      <c r="X117" s="1187"/>
      <c r="Y117" s="1187"/>
      <c r="Z117" s="1187"/>
      <c r="AA117" s="1187"/>
    </row>
    <row r="118" spans="1:27" ht="24.95" customHeight="1">
      <c r="A118" s="1185"/>
      <c r="B118" s="1300"/>
      <c r="C118" s="1322">
        <v>7</v>
      </c>
      <c r="D118" s="1987">
        <f>RANK(C118,C114:C118,0)</f>
        <v>2</v>
      </c>
      <c r="E118" s="1319"/>
      <c r="F118" s="1320"/>
      <c r="G118" s="1262"/>
      <c r="H118" s="1262"/>
      <c r="I118" s="1262"/>
      <c r="J118" s="1198"/>
      <c r="K118" s="1321"/>
      <c r="L118" s="1187"/>
      <c r="M118" s="1187"/>
      <c r="N118" s="1187"/>
      <c r="O118" s="1187"/>
      <c r="P118" s="1187"/>
      <c r="Q118" s="1187"/>
      <c r="R118" s="1187"/>
      <c r="S118" s="1187"/>
      <c r="T118" s="1187"/>
      <c r="U118" s="1187"/>
      <c r="V118" s="1187"/>
      <c r="W118" s="1187"/>
      <c r="X118" s="1187"/>
      <c r="Y118" s="1187"/>
      <c r="Z118" s="1187"/>
      <c r="AA118" s="1187"/>
    </row>
    <row r="119" spans="1:27" ht="24.95" customHeight="1" thickBot="1">
      <c r="A119" s="1185"/>
      <c r="B119" s="1324" t="s">
        <v>2195</v>
      </c>
      <c r="C119" s="1273"/>
      <c r="D119" s="1271"/>
      <c r="E119" s="1271"/>
      <c r="F119" s="1271"/>
      <c r="G119" s="1271"/>
      <c r="H119" s="1271"/>
      <c r="I119" s="1271"/>
      <c r="J119" s="1303"/>
      <c r="K119" s="1304"/>
      <c r="L119" s="1187"/>
      <c r="M119" s="1187"/>
      <c r="N119" s="1187"/>
      <c r="O119" s="1187"/>
      <c r="P119" s="1187"/>
      <c r="Q119" s="1187"/>
      <c r="R119" s="1187"/>
      <c r="S119" s="1187"/>
      <c r="T119" s="1187"/>
      <c r="U119" s="1187"/>
      <c r="V119" s="1187"/>
      <c r="W119" s="1187"/>
      <c r="X119" s="1187"/>
      <c r="Y119" s="1187"/>
      <c r="Z119" s="1187"/>
      <c r="AA119" s="1187"/>
    </row>
    <row r="120" spans="1:27" ht="24.95" customHeight="1" thickBot="1">
      <c r="A120" s="1185"/>
      <c r="B120" s="1186"/>
      <c r="C120" s="1187"/>
      <c r="D120" s="1188"/>
      <c r="E120" s="1188"/>
      <c r="F120" s="1189"/>
      <c r="G120" s="1189"/>
      <c r="H120" s="1189"/>
      <c r="I120" s="1189"/>
      <c r="J120" s="1198"/>
      <c r="K120" s="1187"/>
      <c r="L120" s="1187"/>
      <c r="M120" s="1187"/>
      <c r="N120" s="1187"/>
      <c r="O120" s="1187"/>
      <c r="P120" s="1187"/>
      <c r="Q120" s="1187"/>
      <c r="R120" s="1187"/>
      <c r="S120" s="1187"/>
      <c r="T120" s="1187"/>
      <c r="U120" s="1187"/>
      <c r="V120" s="1187"/>
      <c r="W120" s="1187"/>
      <c r="X120" s="1187"/>
      <c r="Y120" s="1187"/>
      <c r="Z120" s="1187"/>
      <c r="AA120" s="1187"/>
    </row>
    <row r="121" spans="1:27" ht="24.95" customHeight="1">
      <c r="A121" s="1185"/>
      <c r="B121" s="1255"/>
      <c r="C121" s="1256"/>
      <c r="D121" s="1257"/>
      <c r="E121" s="1257"/>
      <c r="F121" s="1257"/>
      <c r="G121" s="1257"/>
      <c r="H121" s="1257"/>
      <c r="I121" s="1257"/>
      <c r="J121" s="1258"/>
      <c r="K121" s="1259"/>
      <c r="L121" s="1187"/>
      <c r="M121" s="1187"/>
      <c r="N121" s="1187"/>
      <c r="O121" s="1187"/>
      <c r="P121" s="1187"/>
      <c r="Q121" s="1187"/>
      <c r="R121" s="1187"/>
      <c r="S121" s="1187"/>
      <c r="T121" s="1187"/>
      <c r="U121" s="1187"/>
      <c r="V121" s="1187"/>
      <c r="W121" s="1187"/>
      <c r="X121" s="1187"/>
      <c r="Y121" s="1187"/>
      <c r="Z121" s="1187"/>
      <c r="AA121" s="1187"/>
    </row>
    <row r="122" spans="1:27" ht="24.95" customHeight="1">
      <c r="A122" s="1185"/>
      <c r="B122" s="1300"/>
      <c r="C122" s="1281" t="s">
        <v>2134</v>
      </c>
      <c r="D122" s="1988"/>
      <c r="E122" s="1319"/>
      <c r="F122" s="1320"/>
      <c r="G122" s="1262"/>
      <c r="H122" s="1262"/>
      <c r="I122" s="1262"/>
      <c r="J122" s="1263"/>
      <c r="K122" s="1265"/>
      <c r="L122" s="1187"/>
      <c r="M122" s="1187"/>
      <c r="N122" s="1187"/>
      <c r="O122" s="1187"/>
      <c r="P122" s="1187"/>
      <c r="Q122" s="1187"/>
      <c r="R122" s="1187"/>
      <c r="S122" s="1187"/>
      <c r="T122" s="1187"/>
      <c r="U122" s="1187"/>
      <c r="V122" s="1187"/>
      <c r="W122" s="1187"/>
      <c r="X122" s="1187"/>
      <c r="Y122" s="1187"/>
      <c r="Z122" s="1187"/>
      <c r="AA122" s="1187"/>
    </row>
    <row r="123" spans="1:27" ht="24.95" customHeight="1">
      <c r="A123" s="1185"/>
      <c r="B123" s="1300"/>
      <c r="C123" s="1982" t="s">
        <v>2135</v>
      </c>
      <c r="D123" s="1264"/>
      <c r="E123" s="1319"/>
      <c r="F123" s="1320"/>
      <c r="G123" s="1262"/>
      <c r="H123" s="1262"/>
      <c r="I123" s="1262"/>
      <c r="J123" s="1263"/>
      <c r="K123" s="1265"/>
      <c r="L123" s="1187"/>
      <c r="M123" s="1187"/>
      <c r="N123" s="1187"/>
      <c r="O123" s="1187"/>
      <c r="P123" s="1187"/>
      <c r="Q123" s="1187"/>
      <c r="R123" s="1187"/>
      <c r="S123" s="1187"/>
      <c r="T123" s="1187"/>
      <c r="U123" s="1187"/>
      <c r="V123" s="1187"/>
      <c r="W123" s="1187"/>
      <c r="X123" s="1187"/>
      <c r="Y123" s="1187"/>
      <c r="Z123" s="1187"/>
      <c r="AA123" s="1187"/>
    </row>
    <row r="124" spans="1:27" ht="24.95" customHeight="1">
      <c r="A124" s="1185"/>
      <c r="B124" s="1300"/>
      <c r="C124" s="1982" t="s">
        <v>2136</v>
      </c>
      <c r="D124" s="1264"/>
      <c r="E124" s="1319"/>
      <c r="F124" s="1320"/>
      <c r="G124" s="1262"/>
      <c r="H124" s="1262"/>
      <c r="I124" s="1262"/>
      <c r="J124" s="1263"/>
      <c r="K124" s="1265"/>
      <c r="L124" s="1187"/>
      <c r="M124" s="1187"/>
      <c r="N124" s="1187"/>
      <c r="O124" s="1187"/>
      <c r="P124" s="1187"/>
      <c r="Q124" s="1187"/>
      <c r="R124" s="1187"/>
      <c r="S124" s="1187"/>
      <c r="T124" s="1187"/>
      <c r="U124" s="1187"/>
      <c r="V124" s="1187"/>
      <c r="W124" s="1187"/>
      <c r="X124" s="1187"/>
      <c r="Y124" s="1187"/>
      <c r="Z124" s="1187"/>
      <c r="AA124" s="1187"/>
    </row>
    <row r="125" spans="1:27" ht="24.95" customHeight="1">
      <c r="A125" s="1185"/>
      <c r="B125" s="1300"/>
      <c r="C125" s="1988" t="s">
        <v>2137</v>
      </c>
      <c r="D125" s="1264"/>
      <c r="E125" s="1319"/>
      <c r="F125" s="1320"/>
      <c r="G125" s="1262"/>
      <c r="H125" s="1262"/>
      <c r="I125" s="1262"/>
      <c r="J125" s="1263"/>
      <c r="K125" s="1265"/>
      <c r="L125" s="1187"/>
      <c r="M125" s="1187"/>
      <c r="N125" s="1187"/>
      <c r="O125" s="1187"/>
      <c r="P125" s="1187"/>
      <c r="Q125" s="1187"/>
      <c r="R125" s="1187"/>
      <c r="S125" s="1187"/>
      <c r="T125" s="1187"/>
      <c r="U125" s="1187"/>
      <c r="V125" s="1187"/>
      <c r="W125" s="1187"/>
      <c r="X125" s="1187"/>
      <c r="Y125" s="1187"/>
      <c r="Z125" s="1187"/>
      <c r="AA125" s="1187"/>
    </row>
    <row r="126" spans="1:27" ht="24.95" customHeight="1">
      <c r="A126" s="1185"/>
      <c r="B126" s="1260" t="s">
        <v>2176</v>
      </c>
      <c r="C126" s="1262"/>
      <c r="D126" s="1262"/>
      <c r="E126" s="1262"/>
      <c r="F126" s="1262"/>
      <c r="G126" s="1262"/>
      <c r="H126" s="1262"/>
      <c r="I126" s="1262"/>
      <c r="J126" s="1263"/>
      <c r="K126" s="1265"/>
      <c r="L126" s="1187"/>
      <c r="M126" s="1187"/>
      <c r="N126" s="1187"/>
      <c r="O126" s="1187"/>
      <c r="P126" s="1187"/>
      <c r="Q126" s="1187"/>
      <c r="R126" s="1187"/>
      <c r="S126" s="1187"/>
      <c r="T126" s="1187"/>
      <c r="U126" s="1187"/>
      <c r="V126" s="1187"/>
      <c r="W126" s="1187"/>
      <c r="X126" s="1187"/>
      <c r="Y126" s="1187"/>
      <c r="Z126" s="1187"/>
      <c r="AA126" s="1187"/>
    </row>
    <row r="127" spans="1:27" ht="24.95" customHeight="1">
      <c r="A127" s="1185"/>
      <c r="B127" s="1260">
        <f>ROW()</f>
        <v>127</v>
      </c>
      <c r="C127" s="1322">
        <v>5</v>
      </c>
      <c r="D127" s="1989" t="str">
        <f>REPT(CHAR(7),RANK(C127,C127:C131,1))</f>
        <v>_x0007__x0007__x0007_</v>
      </c>
      <c r="E127" s="1925" t="str">
        <f ca="1">_xlfn.FORMULATEXT(D127)</f>
        <v>=REPT(CAR(7);RANG(C127;C127:C131;1))</v>
      </c>
      <c r="F127" s="1320"/>
      <c r="G127" s="1320"/>
      <c r="H127" s="1320"/>
      <c r="I127" s="1262"/>
      <c r="J127" s="1263"/>
      <c r="K127" s="1265"/>
      <c r="L127" s="1187"/>
      <c r="M127" s="1187"/>
      <c r="N127" s="1187"/>
      <c r="O127" s="1187"/>
      <c r="P127" s="1187"/>
      <c r="Q127" s="1187"/>
      <c r="R127" s="1187"/>
      <c r="S127" s="1187"/>
      <c r="T127" s="1187"/>
      <c r="U127" s="1187"/>
      <c r="V127" s="1187"/>
      <c r="W127" s="1187"/>
      <c r="X127" s="1187"/>
      <c r="Y127" s="1187"/>
      <c r="Z127" s="1187"/>
      <c r="AA127" s="1187"/>
    </row>
    <row r="128" spans="1:27" ht="24.95" customHeight="1">
      <c r="A128" s="1185"/>
      <c r="B128" s="1300"/>
      <c r="C128" s="1322">
        <v>8</v>
      </c>
      <c r="D128" s="1989" t="str">
        <f>REPT(CHAR(7),RANK(C128,C127:C131,1))</f>
        <v>_x0007__x0007__x0007__x0007__x0007_</v>
      </c>
      <c r="E128" s="1319"/>
      <c r="F128" s="1320"/>
      <c r="G128" s="1262"/>
      <c r="H128" s="1262"/>
      <c r="I128" s="1262"/>
      <c r="J128" s="1263"/>
      <c r="K128" s="1265"/>
      <c r="L128" s="1187"/>
      <c r="M128" s="1187"/>
      <c r="N128" s="1187"/>
      <c r="O128" s="1187"/>
      <c r="P128" s="1187"/>
      <c r="Q128" s="1187"/>
      <c r="R128" s="1187"/>
      <c r="S128" s="1187"/>
      <c r="T128" s="1187"/>
      <c r="U128" s="1187"/>
      <c r="V128" s="1187"/>
      <c r="W128" s="1187"/>
      <c r="X128" s="1187"/>
      <c r="Y128" s="1187"/>
      <c r="Z128" s="1187"/>
      <c r="AA128" s="1187"/>
    </row>
    <row r="129" spans="1:27" ht="24.95" customHeight="1">
      <c r="A129" s="1185"/>
      <c r="B129" s="1300"/>
      <c r="C129" s="1322">
        <v>4</v>
      </c>
      <c r="D129" s="1989" t="str">
        <f>REPT(CHAR(7),RANK(C129,C127:C131,1))</f>
        <v>_x0007__x0007_</v>
      </c>
      <c r="E129" s="1319"/>
      <c r="F129" s="1320"/>
      <c r="G129" s="1262"/>
      <c r="H129" s="1262"/>
      <c r="I129" s="1262"/>
      <c r="J129" s="1263"/>
      <c r="K129" s="1265"/>
      <c r="L129" s="1187"/>
      <c r="M129" s="1187"/>
      <c r="N129" s="1187"/>
      <c r="O129" s="1187"/>
      <c r="P129" s="1187"/>
      <c r="Q129" s="1187"/>
      <c r="R129" s="1187"/>
      <c r="S129" s="1187"/>
      <c r="T129" s="1187"/>
      <c r="U129" s="1187"/>
      <c r="V129" s="1187"/>
      <c r="W129" s="1187"/>
      <c r="X129" s="1187"/>
      <c r="Y129" s="1187"/>
      <c r="Z129" s="1187"/>
      <c r="AA129" s="1187"/>
    </row>
    <row r="130" spans="1:27" ht="24.95" customHeight="1">
      <c r="A130" s="1185"/>
      <c r="B130" s="1300"/>
      <c r="C130" s="1322">
        <v>1</v>
      </c>
      <c r="D130" s="1989" t="str">
        <f>REPT(CHAR(7),RANK(C130,C127:C131,1))</f>
        <v>_x0007_</v>
      </c>
      <c r="E130" s="1319"/>
      <c r="F130" s="1320"/>
      <c r="G130" s="1262"/>
      <c r="H130" s="1262"/>
      <c r="I130" s="1262"/>
      <c r="J130" s="1263"/>
      <c r="K130" s="1265"/>
      <c r="L130" s="1187"/>
      <c r="M130" s="1187"/>
      <c r="N130" s="1187"/>
      <c r="O130" s="1187"/>
      <c r="P130" s="1187"/>
      <c r="Q130" s="1187"/>
      <c r="R130" s="1187"/>
      <c r="S130" s="1187"/>
      <c r="T130" s="1187"/>
      <c r="U130" s="1187"/>
      <c r="V130" s="1187"/>
      <c r="W130" s="1187"/>
      <c r="X130" s="1187"/>
      <c r="Y130" s="1187"/>
      <c r="Z130" s="1187"/>
      <c r="AA130" s="1187"/>
    </row>
    <row r="131" spans="1:27" ht="24.95" customHeight="1">
      <c r="A131" s="1185"/>
      <c r="B131" s="1300"/>
      <c r="C131" s="1322">
        <v>7</v>
      </c>
      <c r="D131" s="1989" t="str">
        <f>REPT(CHAR(7),RANK(C131,C127:C131,1))</f>
        <v>_x0007__x0007__x0007__x0007_</v>
      </c>
      <c r="E131" s="1319"/>
      <c r="F131" s="1320"/>
      <c r="G131" s="1262"/>
      <c r="H131" s="1262"/>
      <c r="I131" s="1262"/>
      <c r="J131" s="1263"/>
      <c r="K131" s="1265"/>
      <c r="L131" s="1187"/>
      <c r="M131" s="1187"/>
      <c r="N131" s="1187"/>
      <c r="O131" s="1187"/>
      <c r="P131" s="1187"/>
      <c r="Q131" s="1187"/>
      <c r="R131" s="1187"/>
      <c r="S131" s="1187"/>
      <c r="T131" s="1187"/>
      <c r="U131" s="1187"/>
      <c r="V131" s="1187"/>
      <c r="W131" s="1187"/>
      <c r="X131" s="1187"/>
      <c r="Y131" s="1187"/>
      <c r="Z131" s="1187"/>
      <c r="AA131" s="1187"/>
    </row>
    <row r="132" spans="1:27" ht="24.95" customHeight="1" thickBot="1">
      <c r="A132" s="1185"/>
      <c r="B132" s="1324" t="s">
        <v>2195</v>
      </c>
      <c r="C132" s="1273"/>
      <c r="D132" s="1325"/>
      <c r="E132" s="1325"/>
      <c r="F132" s="1325"/>
      <c r="G132" s="1271"/>
      <c r="H132" s="1271"/>
      <c r="I132" s="1271"/>
      <c r="J132" s="1272"/>
      <c r="K132" s="1274"/>
      <c r="L132" s="1187"/>
      <c r="M132" s="1187"/>
      <c r="N132" s="1187"/>
      <c r="O132" s="1187"/>
      <c r="P132" s="1187"/>
      <c r="Q132" s="1187"/>
      <c r="R132" s="1187"/>
      <c r="S132" s="1187"/>
      <c r="T132" s="1187"/>
      <c r="U132" s="1187"/>
      <c r="V132" s="1187"/>
      <c r="W132" s="1187"/>
      <c r="X132" s="1187"/>
      <c r="Y132" s="1187"/>
      <c r="Z132" s="1187"/>
      <c r="AA132" s="1187"/>
    </row>
    <row r="133" spans="1:27" ht="24.95" customHeight="1" thickBot="1">
      <c r="A133" s="1185"/>
      <c r="B133" s="1186"/>
      <c r="C133" s="1187"/>
      <c r="D133" s="1188"/>
      <c r="E133" s="1188"/>
      <c r="F133" s="1189"/>
      <c r="G133" s="1189"/>
      <c r="H133" s="1189"/>
      <c r="I133" s="1189"/>
      <c r="J133" s="1198"/>
      <c r="K133" s="1187"/>
      <c r="L133" s="1187"/>
      <c r="M133" s="1187"/>
      <c r="N133" s="1187"/>
      <c r="O133" s="1187"/>
      <c r="P133" s="1187"/>
      <c r="Q133" s="1187"/>
      <c r="R133" s="1187"/>
      <c r="S133" s="1187"/>
      <c r="T133" s="1187"/>
      <c r="U133" s="1187"/>
      <c r="V133" s="1187"/>
      <c r="W133" s="1187"/>
      <c r="X133" s="1187"/>
      <c r="Y133" s="1187"/>
      <c r="Z133" s="1187"/>
      <c r="AA133" s="1187"/>
    </row>
    <row r="134" spans="1:27" ht="24.95" customHeight="1">
      <c r="A134" s="1326"/>
      <c r="B134" s="1327"/>
      <c r="C134" s="1328"/>
      <c r="D134" s="1307"/>
      <c r="E134" s="1307"/>
      <c r="F134" s="1307"/>
      <c r="G134" s="1307"/>
      <c r="H134" s="1307"/>
      <c r="I134" s="1329"/>
      <c r="J134" s="1263"/>
      <c r="K134" s="1264"/>
      <c r="L134" s="1264"/>
      <c r="M134" s="1187"/>
      <c r="N134" s="1187"/>
      <c r="O134" s="1187"/>
      <c r="P134" s="1187"/>
      <c r="Q134" s="1187"/>
      <c r="R134" s="1187"/>
      <c r="S134" s="1187"/>
      <c r="T134" s="1187"/>
      <c r="U134" s="1187"/>
      <c r="V134" s="1187"/>
      <c r="W134" s="1187"/>
      <c r="X134" s="1187"/>
      <c r="Y134" s="1187"/>
      <c r="Z134" s="1187"/>
      <c r="AA134" s="1187"/>
    </row>
    <row r="135" spans="1:27" ht="24.95" customHeight="1">
      <c r="A135" s="1326"/>
      <c r="B135" s="1330"/>
      <c r="C135" s="1281" t="s">
        <v>2123</v>
      </c>
      <c r="D135" s="1262"/>
      <c r="E135" s="1262"/>
      <c r="F135" s="1262"/>
      <c r="G135" s="1262"/>
      <c r="H135" s="1262"/>
      <c r="I135" s="1331"/>
      <c r="J135" s="1263"/>
      <c r="K135" s="1264"/>
      <c r="L135" s="1264"/>
      <c r="M135" s="1187"/>
      <c r="N135" s="1187"/>
      <c r="O135" s="1187"/>
      <c r="P135" s="1187"/>
      <c r="Q135" s="1187"/>
      <c r="R135" s="1187"/>
      <c r="S135" s="1187"/>
      <c r="T135" s="1187"/>
      <c r="U135" s="1187"/>
      <c r="V135" s="1187"/>
      <c r="W135" s="1187"/>
      <c r="X135" s="1187"/>
      <c r="Y135" s="1187"/>
      <c r="Z135" s="1187"/>
      <c r="AA135" s="1187"/>
    </row>
    <row r="136" spans="1:27" ht="24.95" customHeight="1">
      <c r="A136" s="1326"/>
      <c r="B136" s="1260" t="s">
        <v>2191</v>
      </c>
      <c r="C136" s="1264"/>
      <c r="D136" s="1264"/>
      <c r="E136" s="1262"/>
      <c r="F136" s="1262"/>
      <c r="G136" s="1332"/>
      <c r="H136" s="1264"/>
      <c r="I136" s="1333"/>
      <c r="J136" s="1264"/>
      <c r="K136" s="1264"/>
      <c r="L136" s="1264"/>
      <c r="M136" s="1187"/>
      <c r="N136" s="1187"/>
      <c r="O136" s="1187"/>
      <c r="P136" s="1187"/>
      <c r="Q136" s="1187"/>
      <c r="R136" s="1187"/>
      <c r="S136" s="1187"/>
      <c r="T136" s="1187"/>
      <c r="U136" s="1187"/>
      <c r="V136" s="1187"/>
      <c r="W136" s="1187"/>
      <c r="X136" s="1187"/>
      <c r="Y136" s="1187"/>
      <c r="Z136" s="1187"/>
      <c r="AA136" s="1187"/>
    </row>
    <row r="137" spans="1:27" ht="24.95" customHeight="1">
      <c r="A137" s="1326"/>
      <c r="B137" s="1334">
        <f>ROW()</f>
        <v>137</v>
      </c>
      <c r="C137" s="1990">
        <f ca="1">TODAY()</f>
        <v>44545</v>
      </c>
      <c r="D137" s="1990"/>
      <c r="E137" s="1990"/>
      <c r="F137" s="1323"/>
      <c r="G137" s="1925" t="str">
        <f ca="1">_xlfn.FORMULATEXT(C137)</f>
        <v>=AUJOURDHUI()</v>
      </c>
      <c r="H137" s="1264"/>
      <c r="I137" s="1333"/>
      <c r="J137" s="1264"/>
      <c r="K137" s="1264"/>
      <c r="L137" s="1264"/>
      <c r="M137" s="1187"/>
      <c r="N137" s="1187"/>
      <c r="O137" s="1187"/>
      <c r="P137" s="1187"/>
      <c r="Q137" s="1187"/>
      <c r="R137" s="1187"/>
      <c r="S137" s="1187"/>
      <c r="T137" s="1187"/>
      <c r="U137" s="1187"/>
      <c r="V137" s="1187"/>
      <c r="W137" s="1187"/>
      <c r="X137" s="1187"/>
      <c r="Y137" s="1187"/>
      <c r="Z137" s="1187"/>
      <c r="AA137" s="1187"/>
    </row>
    <row r="138" spans="1:27" ht="24.95" customHeight="1">
      <c r="A138" s="1326"/>
      <c r="B138" s="1330"/>
      <c r="C138" s="1323" t="s">
        <v>2126</v>
      </c>
      <c r="D138" s="1320"/>
      <c r="E138" s="1320"/>
      <c r="F138" s="1320"/>
      <c r="G138" s="1320"/>
      <c r="H138" s="1264"/>
      <c r="I138" s="1333"/>
      <c r="J138" s="1264"/>
      <c r="K138" s="1264"/>
      <c r="L138" s="1264"/>
      <c r="M138" s="1187"/>
      <c r="N138" s="1187"/>
      <c r="O138" s="1187"/>
      <c r="P138" s="1187"/>
      <c r="Q138" s="1187"/>
      <c r="R138" s="1187"/>
      <c r="S138" s="1187"/>
      <c r="T138" s="1187"/>
      <c r="U138" s="1187"/>
      <c r="V138" s="1187"/>
      <c r="W138" s="1187"/>
      <c r="X138" s="1187"/>
      <c r="Y138" s="1187"/>
      <c r="Z138" s="1187"/>
      <c r="AA138" s="1187"/>
    </row>
    <row r="139" spans="1:27" ht="24.95" customHeight="1">
      <c r="A139" s="1326"/>
      <c r="B139" s="1330"/>
      <c r="C139" s="1323"/>
      <c r="D139" s="1320"/>
      <c r="E139" s="1320"/>
      <c r="F139" s="1320"/>
      <c r="G139" s="1320"/>
      <c r="H139" s="1264"/>
      <c r="I139" s="1333"/>
      <c r="J139" s="1264"/>
      <c r="K139" s="1264"/>
      <c r="L139" s="1264"/>
      <c r="M139" s="1187"/>
      <c r="N139" s="1187"/>
      <c r="O139" s="1187"/>
      <c r="P139" s="1187"/>
      <c r="Q139" s="1187"/>
      <c r="R139" s="1187"/>
      <c r="S139" s="1187"/>
      <c r="T139" s="1187"/>
      <c r="U139" s="1187"/>
      <c r="V139" s="1187"/>
      <c r="W139" s="1187"/>
      <c r="X139" s="1187"/>
      <c r="Y139" s="1187"/>
      <c r="Z139" s="1187"/>
      <c r="AA139" s="1187"/>
    </row>
    <row r="140" spans="1:27" ht="24.95" customHeight="1">
      <c r="A140" s="1326"/>
      <c r="B140" s="1334">
        <f>ROW()</f>
        <v>140</v>
      </c>
      <c r="C140" s="1990">
        <f ca="1">NOW()</f>
        <v>44545.455633680554</v>
      </c>
      <c r="D140" s="1990"/>
      <c r="E140" s="1990"/>
      <c r="F140" s="1323"/>
      <c r="G140" s="1925" t="str">
        <f ca="1">_xlfn.FORMULATEXT(C140)</f>
        <v>=MAINTENANT()</v>
      </c>
      <c r="H140" s="1264"/>
      <c r="I140" s="1333"/>
      <c r="J140" s="1264"/>
      <c r="K140" s="1264"/>
      <c r="L140" s="1264"/>
      <c r="M140" s="1187"/>
      <c r="N140" s="1187"/>
      <c r="O140" s="1187"/>
      <c r="P140" s="1187"/>
      <c r="Q140" s="1187"/>
      <c r="R140" s="1187"/>
      <c r="S140" s="1187"/>
      <c r="T140" s="1187"/>
      <c r="U140" s="1187"/>
      <c r="V140" s="1187"/>
      <c r="W140" s="1187"/>
      <c r="X140" s="1187"/>
      <c r="Y140" s="1187"/>
      <c r="Z140" s="1187"/>
      <c r="AA140" s="1187"/>
    </row>
    <row r="141" spans="1:27" ht="24.95" customHeight="1">
      <c r="A141" s="1326"/>
      <c r="B141" s="1330"/>
      <c r="C141" s="1323" t="s">
        <v>2126</v>
      </c>
      <c r="D141" s="1320"/>
      <c r="E141" s="1320"/>
      <c r="F141" s="1320"/>
      <c r="G141" s="1320"/>
      <c r="H141" s="1264"/>
      <c r="I141" s="1333"/>
      <c r="J141" s="1264"/>
      <c r="K141" s="1264"/>
      <c r="L141" s="1264"/>
      <c r="M141" s="1187"/>
      <c r="N141" s="1187"/>
      <c r="O141" s="1187"/>
      <c r="P141" s="1187"/>
      <c r="Q141" s="1187"/>
      <c r="R141" s="1187"/>
      <c r="S141" s="1187"/>
      <c r="T141" s="1187"/>
      <c r="U141" s="1187"/>
      <c r="V141" s="1187"/>
      <c r="W141" s="1187"/>
      <c r="X141" s="1187"/>
      <c r="Y141" s="1187"/>
      <c r="Z141" s="1187"/>
      <c r="AA141" s="1187"/>
    </row>
    <row r="142" spans="1:27" ht="24.95" customHeight="1">
      <c r="A142" s="1326"/>
      <c r="B142" s="1330"/>
      <c r="C142" s="1320"/>
      <c r="D142" s="1320"/>
      <c r="E142" s="1320"/>
      <c r="F142" s="1320"/>
      <c r="G142" s="1320"/>
      <c r="H142" s="1264"/>
      <c r="I142" s="1333"/>
      <c r="J142" s="1264"/>
      <c r="K142" s="1264"/>
      <c r="L142" s="1264"/>
      <c r="M142" s="1187"/>
      <c r="N142" s="1187"/>
      <c r="O142" s="1187"/>
      <c r="P142" s="1187"/>
      <c r="Q142" s="1187"/>
      <c r="R142" s="1187"/>
      <c r="S142" s="1187"/>
      <c r="T142" s="1187"/>
      <c r="U142" s="1187"/>
      <c r="V142" s="1187"/>
      <c r="W142" s="1187"/>
      <c r="X142" s="1187"/>
      <c r="Y142" s="1187"/>
      <c r="Z142" s="1187"/>
      <c r="AA142" s="1187"/>
    </row>
    <row r="143" spans="1:27" ht="24.95" customHeight="1">
      <c r="A143" s="1326"/>
      <c r="B143" s="1334">
        <f>ROW()</f>
        <v>143</v>
      </c>
      <c r="C143" s="1991">
        <f ca="1">NOW()</f>
        <v>44545.455633680554</v>
      </c>
      <c r="D143" s="1991"/>
      <c r="E143" s="1991"/>
      <c r="F143" s="1323"/>
      <c r="G143" s="1925" t="str">
        <f ca="1">_xlfn.FORMULATEXT(C143)</f>
        <v>=MAINTENANT()</v>
      </c>
      <c r="H143" s="1264"/>
      <c r="I143" s="1333"/>
      <c r="J143" s="1264"/>
      <c r="K143" s="1264"/>
      <c r="L143" s="1264"/>
      <c r="M143" s="1187"/>
      <c r="N143" s="1187"/>
      <c r="O143" s="1187"/>
      <c r="P143" s="1187"/>
      <c r="Q143" s="1187"/>
      <c r="R143" s="1187"/>
      <c r="S143" s="1187"/>
      <c r="T143" s="1187"/>
      <c r="U143" s="1187"/>
      <c r="V143" s="1187"/>
      <c r="W143" s="1187"/>
      <c r="X143" s="1187"/>
      <c r="Y143" s="1187"/>
      <c r="Z143" s="1187"/>
      <c r="AA143" s="1187"/>
    </row>
    <row r="144" spans="1:27" ht="24.95" customHeight="1">
      <c r="A144" s="1326"/>
      <c r="B144" s="1330"/>
      <c r="C144" s="1323"/>
      <c r="D144" s="1335" t="s">
        <v>2130</v>
      </c>
      <c r="E144" s="1336" t="s">
        <v>2131</v>
      </c>
      <c r="F144" s="1320"/>
      <c r="G144" s="1320"/>
      <c r="H144" s="1264"/>
      <c r="I144" s="1333"/>
      <c r="J144" s="1264"/>
      <c r="K144" s="1264"/>
      <c r="L144" s="1264"/>
      <c r="M144" s="1187"/>
      <c r="N144" s="1187"/>
      <c r="O144" s="1187"/>
      <c r="P144" s="1187"/>
      <c r="Q144" s="1187"/>
      <c r="R144" s="1187"/>
      <c r="S144" s="1187"/>
      <c r="T144" s="1187"/>
      <c r="U144" s="1187"/>
      <c r="V144" s="1187"/>
      <c r="W144" s="1187"/>
      <c r="X144" s="1187"/>
      <c r="Y144" s="1187"/>
      <c r="Z144" s="1187"/>
      <c r="AA144" s="1187"/>
    </row>
    <row r="145" spans="1:27" ht="24.95" customHeight="1">
      <c r="A145" s="1326"/>
      <c r="B145" s="1330"/>
      <c r="C145" s="1323"/>
      <c r="D145" s="1320"/>
      <c r="E145" s="1320"/>
      <c r="F145" s="1320"/>
      <c r="G145" s="1320"/>
      <c r="H145" s="1264"/>
      <c r="I145" s="1333"/>
      <c r="J145" s="1264"/>
      <c r="K145" s="1264"/>
      <c r="L145" s="1264"/>
      <c r="M145" s="1187"/>
      <c r="N145" s="1187"/>
      <c r="O145" s="1187"/>
      <c r="P145" s="1187"/>
      <c r="Q145" s="1187"/>
      <c r="R145" s="1187"/>
      <c r="S145" s="1187"/>
      <c r="T145" s="1187"/>
      <c r="U145" s="1187"/>
      <c r="V145" s="1187"/>
      <c r="W145" s="1187"/>
      <c r="X145" s="1187"/>
      <c r="Y145" s="1187"/>
      <c r="Z145" s="1187"/>
      <c r="AA145" s="1187"/>
    </row>
    <row r="146" spans="1:27" ht="24.95" customHeight="1">
      <c r="A146" s="1326"/>
      <c r="B146" s="1334">
        <f>ROW()</f>
        <v>146</v>
      </c>
      <c r="C146" s="1992">
        <f ca="1">NOW()</f>
        <v>44545.455633680554</v>
      </c>
      <c r="D146" s="1319"/>
      <c r="E146" s="1264"/>
      <c r="F146" s="1323"/>
      <c r="G146" s="1925" t="str">
        <f ca="1">_xlfn.FORMULATEXT(C146)</f>
        <v>=MAINTENANT()</v>
      </c>
      <c r="H146" s="1264"/>
      <c r="I146" s="1333"/>
      <c r="J146" s="1264"/>
      <c r="K146" s="1264"/>
      <c r="L146" s="1264"/>
      <c r="M146" s="1187"/>
      <c r="N146" s="1187"/>
      <c r="O146" s="1187"/>
      <c r="P146" s="1187"/>
      <c r="Q146" s="1187"/>
      <c r="R146" s="1187"/>
      <c r="S146" s="1187"/>
      <c r="T146" s="1187"/>
      <c r="U146" s="1187"/>
      <c r="V146" s="1187"/>
      <c r="W146" s="1187"/>
      <c r="X146" s="1187"/>
      <c r="Y146" s="1187"/>
      <c r="Z146" s="1187"/>
      <c r="AA146" s="1187"/>
    </row>
    <row r="147" spans="1:27" ht="24.95" customHeight="1">
      <c r="A147" s="1326"/>
      <c r="B147" s="1330"/>
      <c r="C147" s="1323" t="s">
        <v>2133</v>
      </c>
      <c r="D147" s="1319"/>
      <c r="E147" s="1320"/>
      <c r="F147" s="1993"/>
      <c r="G147" s="1993"/>
      <c r="H147" s="1264"/>
      <c r="I147" s="1333"/>
      <c r="J147" s="1264"/>
      <c r="K147" s="1264"/>
      <c r="L147" s="1264"/>
      <c r="M147" s="1187"/>
      <c r="N147" s="1187"/>
      <c r="O147" s="1187"/>
      <c r="P147" s="1187"/>
      <c r="Q147" s="1187"/>
      <c r="R147" s="1187"/>
      <c r="S147" s="1187"/>
      <c r="T147" s="1187"/>
      <c r="U147" s="1187"/>
      <c r="V147" s="1187"/>
      <c r="W147" s="1187"/>
      <c r="X147" s="1187"/>
      <c r="Y147" s="1187"/>
      <c r="Z147" s="1187"/>
      <c r="AA147" s="1187"/>
    </row>
    <row r="148" spans="1:27" ht="24.95" customHeight="1">
      <c r="A148" s="1326"/>
      <c r="B148" s="1330"/>
      <c r="C148" s="1326"/>
      <c r="D148" s="1326"/>
      <c r="E148" s="1326"/>
      <c r="F148" s="1326"/>
      <c r="G148" s="1326"/>
      <c r="H148" s="1326"/>
      <c r="I148" s="1337"/>
      <c r="J148" s="1326"/>
      <c r="K148" s="1326"/>
      <c r="L148" s="1326"/>
      <c r="M148" s="1185"/>
      <c r="N148" s="1185"/>
      <c r="O148" s="1185"/>
      <c r="P148" s="1185"/>
      <c r="Q148" s="1185"/>
      <c r="R148" s="1187"/>
      <c r="S148" s="1187"/>
      <c r="T148" s="1187"/>
      <c r="U148" s="1187"/>
      <c r="V148" s="1187"/>
      <c r="W148" s="1187"/>
      <c r="X148" s="1187"/>
      <c r="Y148" s="1187"/>
      <c r="Z148" s="1187"/>
      <c r="AA148" s="1187"/>
    </row>
    <row r="149" spans="1:27" ht="24.95" customHeight="1">
      <c r="A149" s="1326"/>
      <c r="B149" s="1334">
        <f>ROW()</f>
        <v>149</v>
      </c>
      <c r="C149" s="1994">
        <f ca="1">TODAY()</f>
        <v>44545</v>
      </c>
      <c r="D149" s="1994"/>
      <c r="E149" s="1326"/>
      <c r="F149" s="1326"/>
      <c r="G149" s="1925" t="str">
        <f ca="1">_xlfn.FORMULATEXT(C149)</f>
        <v>=AUJOURDHUI()</v>
      </c>
      <c r="H149" s="1264"/>
      <c r="I149" s="1333"/>
      <c r="J149" s="1264"/>
      <c r="K149" s="1264"/>
      <c r="L149" s="1264"/>
      <c r="M149" s="1187"/>
      <c r="N149" s="1176"/>
      <c r="O149" s="1176"/>
      <c r="P149" s="1176"/>
      <c r="Q149" s="1176"/>
      <c r="R149" s="1187"/>
      <c r="S149" s="1187"/>
      <c r="T149" s="1187"/>
      <c r="U149" s="1187"/>
      <c r="V149" s="1187"/>
      <c r="W149" s="1187"/>
      <c r="X149" s="1187"/>
      <c r="Y149" s="1187"/>
      <c r="Z149" s="1187"/>
      <c r="AA149" s="1187"/>
    </row>
    <row r="150" spans="1:27" ht="24.95" customHeight="1">
      <c r="A150" s="1326"/>
      <c r="B150" s="1330"/>
      <c r="C150" s="1323" t="s">
        <v>2126</v>
      </c>
      <c r="D150" s="1263"/>
      <c r="E150" s="1323"/>
      <c r="F150" s="1263"/>
      <c r="G150" s="1263"/>
      <c r="H150" s="1263"/>
      <c r="I150" s="1338"/>
      <c r="J150" s="1264"/>
      <c r="K150" s="1264"/>
      <c r="L150" s="1264"/>
      <c r="M150" s="1187"/>
      <c r="N150" s="1176"/>
      <c r="O150" s="1176"/>
      <c r="P150" s="1176"/>
      <c r="Q150" s="1176"/>
      <c r="R150" s="1187"/>
      <c r="S150" s="1187"/>
      <c r="T150" s="1187"/>
      <c r="U150" s="1187"/>
      <c r="V150" s="1187"/>
      <c r="W150" s="1187"/>
      <c r="X150" s="1187"/>
      <c r="Y150" s="1187"/>
      <c r="Z150" s="1187"/>
      <c r="AA150" s="1187"/>
    </row>
    <row r="151" spans="1:27" ht="24.95" customHeight="1" thickBot="1">
      <c r="A151" s="1326"/>
      <c r="B151" s="1339"/>
      <c r="C151" s="1340"/>
      <c r="D151" s="1341"/>
      <c r="E151" s="1340"/>
      <c r="F151" s="1341"/>
      <c r="G151" s="1341"/>
      <c r="H151" s="1341"/>
      <c r="I151" s="1342"/>
      <c r="J151" s="1264"/>
      <c r="K151" s="1264"/>
      <c r="L151" s="1264"/>
      <c r="M151" s="1187"/>
      <c r="N151" s="1176"/>
      <c r="O151" s="1176"/>
      <c r="P151" s="1176"/>
      <c r="Q151" s="1176"/>
      <c r="R151" s="1187"/>
      <c r="S151" s="1187"/>
      <c r="T151" s="1187"/>
      <c r="U151" s="1187"/>
      <c r="V151" s="1187"/>
      <c r="W151" s="1187"/>
      <c r="X151" s="1187"/>
      <c r="Y151" s="1187"/>
      <c r="Z151" s="1187"/>
      <c r="AA151" s="1187"/>
    </row>
    <row r="152" spans="1:27" ht="24.95" customHeight="1" thickBot="1">
      <c r="A152" s="1326"/>
      <c r="B152" s="1326"/>
      <c r="C152" s="1323"/>
      <c r="D152" s="1263"/>
      <c r="E152" s="1323"/>
      <c r="F152" s="1263"/>
      <c r="G152" s="1263"/>
      <c r="H152" s="1263"/>
      <c r="I152" s="1263"/>
      <c r="J152" s="1264"/>
      <c r="K152" s="1264"/>
      <c r="L152" s="1264"/>
      <c r="M152" s="1187"/>
      <c r="N152" s="1176"/>
      <c r="O152" s="1176"/>
      <c r="P152" s="1176"/>
      <c r="Q152" s="1176"/>
      <c r="R152" s="1187"/>
      <c r="S152" s="1187"/>
      <c r="T152" s="1187"/>
      <c r="U152" s="1187"/>
      <c r="V152" s="1187"/>
      <c r="W152" s="1187"/>
      <c r="X152" s="1187"/>
      <c r="Y152" s="1187"/>
      <c r="Z152" s="1187"/>
      <c r="AA152" s="1187"/>
    </row>
    <row r="153" spans="1:27" ht="24.95" customHeight="1">
      <c r="A153" s="1326"/>
      <c r="B153" s="1255"/>
      <c r="C153" s="1256"/>
      <c r="D153" s="1258"/>
      <c r="E153" s="1258"/>
      <c r="F153" s="1258"/>
      <c r="G153" s="1258"/>
      <c r="H153" s="1258"/>
      <c r="I153" s="1258"/>
      <c r="J153" s="1256"/>
      <c r="K153" s="1256"/>
      <c r="L153" s="1259"/>
      <c r="M153" s="1187"/>
      <c r="N153" s="1176"/>
      <c r="O153" s="1176"/>
      <c r="P153" s="1176"/>
      <c r="Q153" s="1176"/>
      <c r="R153" s="1187"/>
      <c r="S153" s="1187"/>
      <c r="T153" s="1187"/>
      <c r="U153" s="1187"/>
      <c r="V153" s="1187"/>
      <c r="W153" s="1187"/>
      <c r="X153" s="1187"/>
      <c r="Y153" s="1187"/>
      <c r="Z153" s="1187"/>
      <c r="AA153" s="1187"/>
    </row>
    <row r="154" spans="1:27" ht="24.95" customHeight="1">
      <c r="A154" s="1326"/>
      <c r="B154" s="1300"/>
      <c r="C154" s="1281" t="s">
        <v>2192</v>
      </c>
      <c r="D154" s="1343"/>
      <c r="E154" s="1262"/>
      <c r="F154" s="1262"/>
      <c r="G154" s="1262"/>
      <c r="H154" s="1262"/>
      <c r="I154" s="1262"/>
      <c r="J154" s="1264"/>
      <c r="K154" s="1264"/>
      <c r="L154" s="1265"/>
      <c r="M154" s="1187"/>
      <c r="N154" s="1176"/>
      <c r="O154" s="1176"/>
      <c r="P154" s="1176"/>
      <c r="Q154" s="1176"/>
      <c r="R154" s="1187"/>
      <c r="S154" s="1187"/>
      <c r="T154" s="1187"/>
      <c r="U154" s="1187"/>
      <c r="V154" s="1187"/>
      <c r="W154" s="1187"/>
      <c r="X154" s="1187"/>
      <c r="Y154" s="1187"/>
      <c r="Z154" s="1187"/>
      <c r="AA154" s="1187"/>
    </row>
    <row r="155" spans="1:27" ht="24.95" customHeight="1">
      <c r="A155" s="1326"/>
      <c r="B155" s="1260" t="s">
        <v>2191</v>
      </c>
      <c r="C155" s="1995" t="s">
        <v>2193</v>
      </c>
      <c r="D155" s="1343"/>
      <c r="E155" s="1262"/>
      <c r="F155" s="1262"/>
      <c r="G155" s="1262"/>
      <c r="H155" s="1262"/>
      <c r="I155" s="1262"/>
      <c r="J155" s="1264"/>
      <c r="K155" s="1264"/>
      <c r="L155" s="1265"/>
      <c r="M155" s="1187"/>
      <c r="N155" s="1176"/>
      <c r="O155" s="1176"/>
      <c r="P155" s="1176"/>
      <c r="Q155" s="1176"/>
      <c r="R155" s="1187"/>
      <c r="S155" s="1187"/>
      <c r="T155" s="1187"/>
      <c r="U155" s="1187"/>
      <c r="V155" s="1187"/>
      <c r="W155" s="1187"/>
      <c r="X155" s="1187"/>
      <c r="Y155" s="1187"/>
      <c r="Z155" s="1187"/>
      <c r="AA155" s="1187"/>
    </row>
    <row r="156" spans="1:27" ht="24.95" customHeight="1">
      <c r="A156" s="1326"/>
      <c r="B156" s="1260">
        <f>ROW()</f>
        <v>156</v>
      </c>
      <c r="C156" s="1996">
        <f ca="1">INT((C149-(DATE(YEAR(C149-WEEKDAY(C149-1)+4),1,3)-WEEKDAY(DATE(YEAR(C149 -WEEKDAY(C149-1)+4),1,3)))+5)/7)</f>
        <v>50</v>
      </c>
      <c r="D156" s="1997"/>
      <c r="E156" s="1262"/>
      <c r="F156" s="1262"/>
      <c r="G156" s="1262"/>
      <c r="H156" s="1262"/>
      <c r="I156" s="1262"/>
      <c r="J156" s="1264"/>
      <c r="K156" s="1264"/>
      <c r="L156" s="1265"/>
      <c r="M156" s="1187"/>
      <c r="N156" s="1176"/>
      <c r="O156" s="1176"/>
      <c r="P156" s="1176"/>
      <c r="Q156" s="1176"/>
      <c r="R156" s="1187"/>
      <c r="S156" s="1187"/>
      <c r="T156" s="1187"/>
      <c r="U156" s="1187"/>
      <c r="V156" s="1187"/>
      <c r="W156" s="1187"/>
      <c r="X156" s="1187"/>
      <c r="Y156" s="1187"/>
      <c r="Z156" s="1187"/>
      <c r="AA156" s="1187"/>
    </row>
    <row r="157" spans="1:27" ht="24.95" customHeight="1">
      <c r="A157" s="1326"/>
      <c r="B157" s="1300"/>
      <c r="C157" s="1925" t="str">
        <f ca="1">_xlfn.FORMULATEXT(C156)</f>
        <v>=ENT((C149-(DATE(ANNEE(C149-JOURSEM(C149-1)+4);1;3)-JOURSEM(DATE(ANNEE(C149 -JOURSEM(C149-1)+4);1;3)))+5)/7)</v>
      </c>
      <c r="D157" s="1262"/>
      <c r="E157" s="1262"/>
      <c r="F157" s="1262"/>
      <c r="G157" s="1262"/>
      <c r="H157" s="1262"/>
      <c r="I157" s="1262"/>
      <c r="J157" s="1264"/>
      <c r="K157" s="1264"/>
      <c r="L157" s="1265"/>
      <c r="M157" s="1187"/>
      <c r="N157" s="1176"/>
      <c r="O157" s="1176"/>
      <c r="P157" s="1176"/>
      <c r="Q157" s="1176"/>
      <c r="R157" s="1187"/>
      <c r="S157" s="1187"/>
      <c r="T157" s="1187"/>
      <c r="U157" s="1187"/>
      <c r="V157" s="1187"/>
      <c r="W157" s="1187"/>
      <c r="X157" s="1187"/>
      <c r="Y157" s="1187"/>
      <c r="Z157" s="1187"/>
      <c r="AA157" s="1187"/>
    </row>
    <row r="158" spans="1:27" ht="24.95" customHeight="1">
      <c r="A158" s="1326"/>
      <c r="B158" s="1300"/>
      <c r="C158" s="1326"/>
      <c r="D158" s="1326"/>
      <c r="E158" s="1262"/>
      <c r="F158" s="1262"/>
      <c r="G158" s="1262"/>
      <c r="H158" s="1262"/>
      <c r="I158" s="1262"/>
      <c r="J158" s="1264"/>
      <c r="K158" s="1264"/>
      <c r="L158" s="1265"/>
      <c r="M158" s="1187"/>
      <c r="N158" s="1187"/>
      <c r="O158" s="1187"/>
      <c r="P158" s="1187"/>
      <c r="Q158" s="1187"/>
      <c r="R158" s="1187"/>
      <c r="S158" s="1187"/>
      <c r="T158" s="1187"/>
      <c r="U158" s="1187"/>
      <c r="V158" s="1187"/>
      <c r="W158" s="1187"/>
      <c r="X158" s="1187"/>
      <c r="Y158" s="1187"/>
      <c r="Z158" s="1187"/>
      <c r="AA158" s="1187"/>
    </row>
    <row r="159" spans="1:27" ht="24.95" customHeight="1">
      <c r="A159" s="1326"/>
      <c r="B159" s="1260">
        <f>ROW()</f>
        <v>159</v>
      </c>
      <c r="C159" s="1998">
        <f ca="1">C156</f>
        <v>50</v>
      </c>
      <c r="D159" s="1998"/>
      <c r="E159" s="1262"/>
      <c r="F159" s="1262"/>
      <c r="G159" s="1262"/>
      <c r="H159" s="1262"/>
      <c r="I159" s="1262"/>
      <c r="J159" s="1263"/>
      <c r="K159" s="1264"/>
      <c r="L159" s="1265"/>
      <c r="M159" s="1187"/>
      <c r="N159" s="1187"/>
      <c r="O159" s="1187"/>
      <c r="P159" s="1187"/>
      <c r="Q159" s="1187"/>
      <c r="R159" s="1187"/>
      <c r="S159" s="1187"/>
      <c r="T159" s="1187"/>
      <c r="U159" s="1187"/>
      <c r="V159" s="1187"/>
      <c r="W159" s="1187"/>
      <c r="X159" s="1187"/>
      <c r="Y159" s="1187"/>
      <c r="Z159" s="1187"/>
      <c r="AA159" s="1187"/>
    </row>
    <row r="160" spans="1:27" ht="24.95" customHeight="1">
      <c r="A160" s="1326"/>
      <c r="B160" s="1300"/>
      <c r="C160" s="1925" t="str">
        <f ca="1">_xlfn.FORMULATEXT(C159)</f>
        <v>=C156</v>
      </c>
      <c r="D160" s="1323" t="s">
        <v>2138</v>
      </c>
      <c r="E160" s="1262"/>
      <c r="F160" s="1262"/>
      <c r="G160" s="1262"/>
      <c r="H160" s="1262"/>
      <c r="I160" s="1262"/>
      <c r="J160" s="1263"/>
      <c r="K160" s="1264"/>
      <c r="L160" s="1265"/>
      <c r="M160" s="1187"/>
      <c r="N160" s="1187"/>
      <c r="O160" s="1187"/>
      <c r="P160" s="1187"/>
      <c r="Q160" s="1187"/>
      <c r="R160" s="1187"/>
      <c r="S160" s="1187"/>
      <c r="T160" s="1187"/>
      <c r="U160" s="1187"/>
      <c r="V160" s="1187"/>
      <c r="W160" s="1187"/>
      <c r="X160" s="1187"/>
      <c r="Y160" s="1187"/>
      <c r="Z160" s="1187"/>
      <c r="AA160" s="1187"/>
    </row>
    <row r="161" spans="1:27" ht="24.95" customHeight="1" thickBot="1">
      <c r="A161" s="1326"/>
      <c r="B161" s="1269"/>
      <c r="C161" s="1273"/>
      <c r="D161" s="1271"/>
      <c r="E161" s="1271"/>
      <c r="F161" s="1271"/>
      <c r="G161" s="1271"/>
      <c r="H161" s="1271"/>
      <c r="I161" s="1271"/>
      <c r="J161" s="1272"/>
      <c r="K161" s="1273"/>
      <c r="L161" s="1274"/>
      <c r="M161" s="1187"/>
      <c r="N161" s="1187"/>
      <c r="O161" s="1187"/>
      <c r="P161" s="1187"/>
      <c r="Q161" s="1187"/>
      <c r="R161" s="1187"/>
      <c r="S161" s="1187"/>
      <c r="T161" s="1187"/>
      <c r="U161" s="1187"/>
      <c r="V161" s="1187"/>
      <c r="W161" s="1187"/>
      <c r="X161" s="1187"/>
      <c r="Y161" s="1187"/>
      <c r="Z161" s="1187"/>
      <c r="AA161" s="1187"/>
    </row>
    <row r="162" spans="1:27" ht="24.95" customHeight="1" thickBot="1">
      <c r="A162" s="1326"/>
      <c r="B162" s="1326"/>
      <c r="C162" s="1264"/>
      <c r="D162" s="1262"/>
      <c r="E162" s="1262"/>
      <c r="F162" s="1262"/>
      <c r="G162" s="1262"/>
      <c r="H162" s="1262"/>
      <c r="I162" s="1262"/>
      <c r="J162" s="1263"/>
      <c r="K162" s="1264"/>
      <c r="L162" s="1264"/>
      <c r="M162" s="1187"/>
      <c r="N162" s="1187"/>
      <c r="O162" s="1187"/>
      <c r="P162" s="1187"/>
      <c r="Q162" s="1187"/>
      <c r="R162" s="1187"/>
      <c r="S162" s="1187"/>
      <c r="T162" s="1187"/>
      <c r="U162" s="1187"/>
      <c r="V162" s="1187"/>
      <c r="W162" s="1187"/>
      <c r="X162" s="1187"/>
      <c r="Y162" s="1187"/>
      <c r="Z162" s="1187"/>
      <c r="AA162" s="1187"/>
    </row>
    <row r="163" spans="1:27" ht="24.95" customHeight="1">
      <c r="A163" s="1326"/>
      <c r="B163" s="1255"/>
      <c r="C163" s="1256"/>
      <c r="D163" s="1257"/>
      <c r="E163" s="1257"/>
      <c r="F163" s="1257"/>
      <c r="G163" s="1257"/>
      <c r="H163" s="1257"/>
      <c r="I163" s="1257"/>
      <c r="J163" s="1285"/>
      <c r="K163" s="1264"/>
      <c r="L163" s="1264"/>
      <c r="M163" s="1187"/>
      <c r="N163" s="1187"/>
      <c r="O163" s="1187"/>
      <c r="P163" s="1187"/>
      <c r="Q163" s="1187"/>
      <c r="R163" s="1187"/>
      <c r="S163" s="1187"/>
      <c r="T163" s="1187"/>
      <c r="U163" s="1187"/>
      <c r="V163" s="1187"/>
      <c r="W163" s="1187"/>
      <c r="X163" s="1187"/>
      <c r="Y163" s="1187"/>
      <c r="Z163" s="1187"/>
      <c r="AA163" s="1187"/>
    </row>
    <row r="164" spans="1:27" ht="24.95" customHeight="1">
      <c r="A164" s="1326"/>
      <c r="B164" s="1300"/>
      <c r="C164" s="1281" t="s">
        <v>2194</v>
      </c>
      <c r="D164" s="1264"/>
      <c r="E164" s="1264"/>
      <c r="F164" s="1264"/>
      <c r="G164" s="1264"/>
      <c r="H164" s="1264"/>
      <c r="I164" s="1264"/>
      <c r="J164" s="1265"/>
      <c r="K164" s="1264"/>
      <c r="L164" s="1264"/>
      <c r="M164" s="1187"/>
      <c r="N164" s="1187"/>
      <c r="O164" s="1187"/>
      <c r="P164" s="1187"/>
      <c r="Q164" s="1187"/>
      <c r="R164" s="1187"/>
      <c r="S164" s="1187"/>
      <c r="T164" s="1187"/>
      <c r="U164" s="1187"/>
      <c r="V164" s="1187"/>
      <c r="W164" s="1187"/>
      <c r="X164" s="1187"/>
      <c r="Y164" s="1187"/>
      <c r="Z164" s="1187"/>
      <c r="AA164" s="1187"/>
    </row>
    <row r="165" spans="1:27" ht="24.95" customHeight="1">
      <c r="A165" s="1326"/>
      <c r="B165" s="1260" t="s">
        <v>2191</v>
      </c>
      <c r="C165" s="1995" t="s">
        <v>2193</v>
      </c>
      <c r="D165" s="1262"/>
      <c r="E165" s="1264"/>
      <c r="F165" s="1264"/>
      <c r="G165" s="1264"/>
      <c r="H165" s="1264"/>
      <c r="I165" s="1264"/>
      <c r="J165" s="1265"/>
      <c r="K165" s="1264"/>
      <c r="L165" s="1264"/>
      <c r="M165" s="1187"/>
      <c r="N165" s="1187"/>
      <c r="O165" s="1187"/>
      <c r="P165" s="1187"/>
      <c r="Q165" s="1187"/>
      <c r="R165" s="1187"/>
      <c r="S165" s="1187"/>
      <c r="T165" s="1187"/>
      <c r="U165" s="1187"/>
      <c r="V165" s="1187"/>
      <c r="W165" s="1187"/>
      <c r="X165" s="1187"/>
      <c r="Y165" s="1187"/>
      <c r="Z165" s="1187"/>
      <c r="AA165" s="1187"/>
    </row>
    <row r="166" spans="1:27" ht="24.95" customHeight="1">
      <c r="A166" s="1326"/>
      <c r="B166" s="1260">
        <f>ROW()</f>
        <v>166</v>
      </c>
      <c r="C166" s="1434">
        <v>44140</v>
      </c>
      <c r="D166" s="1434"/>
      <c r="E166" s="1264"/>
      <c r="F166" s="1264"/>
      <c r="G166" s="1264"/>
      <c r="H166" s="1264"/>
      <c r="I166" s="1264"/>
      <c r="J166" s="1265"/>
      <c r="K166" s="1264"/>
      <c r="L166" s="1264"/>
      <c r="M166" s="1187"/>
      <c r="N166" s="1187"/>
      <c r="O166" s="1187"/>
      <c r="P166" s="1187"/>
      <c r="Q166" s="1187"/>
      <c r="R166" s="1187"/>
      <c r="S166" s="1187"/>
      <c r="T166" s="1187"/>
      <c r="U166" s="1187"/>
      <c r="V166" s="1187"/>
      <c r="W166" s="1187"/>
      <c r="X166" s="1187"/>
      <c r="Y166" s="1187"/>
      <c r="Z166" s="1187"/>
      <c r="AA166" s="1187"/>
    </row>
    <row r="167" spans="1:27" ht="24.95" customHeight="1">
      <c r="A167" s="1326"/>
      <c r="B167" s="1260">
        <f>ROW()</f>
        <v>167</v>
      </c>
      <c r="C167" s="1999">
        <f>DATE(YEAR(C166),MONTH(C166)+1,1)-WEEKDAY(DATE(YEAR(C166),MONTH(C166)+1,2))</f>
        <v>44162</v>
      </c>
      <c r="D167" s="1999"/>
      <c r="E167" s="1264"/>
      <c r="F167" s="1264"/>
      <c r="G167" s="1264"/>
      <c r="H167" s="1264"/>
      <c r="I167" s="1264"/>
      <c r="J167" s="1265"/>
      <c r="K167" s="1264"/>
      <c r="L167" s="1264"/>
      <c r="M167" s="1187"/>
      <c r="N167" s="1187"/>
      <c r="O167" s="1187"/>
      <c r="P167" s="1187"/>
      <c r="Q167" s="1187"/>
      <c r="R167" s="1187"/>
      <c r="S167" s="1187"/>
      <c r="T167" s="1187"/>
      <c r="U167" s="1187"/>
      <c r="V167" s="1187"/>
      <c r="W167" s="1187"/>
      <c r="X167" s="1187"/>
      <c r="Y167" s="1187"/>
      <c r="Z167" s="1187"/>
      <c r="AA167" s="1187"/>
    </row>
    <row r="168" spans="1:27" ht="24.95" customHeight="1">
      <c r="A168" s="1326"/>
      <c r="B168" s="1300"/>
      <c r="C168" s="1925" t="str">
        <f ca="1">_xlfn.FORMULATEXT(C167)</f>
        <v>=DATE(ANNEE(C166);MOIS(C166)+1;1)-JOURSEM(DATE(ANNEE(C166);MOIS(C166)+1;2))</v>
      </c>
      <c r="D168" s="2000"/>
      <c r="E168" s="1262"/>
      <c r="F168" s="1262"/>
      <c r="G168" s="1925"/>
      <c r="H168" s="1262"/>
      <c r="I168" s="1262"/>
      <c r="J168" s="1344"/>
      <c r="K168" s="1264"/>
      <c r="L168" s="1264"/>
      <c r="M168" s="1187"/>
      <c r="N168" s="1187"/>
      <c r="O168" s="1187"/>
      <c r="P168" s="1187"/>
      <c r="Q168" s="1187"/>
      <c r="R168" s="1187"/>
      <c r="S168" s="1187"/>
      <c r="T168" s="1187"/>
      <c r="U168" s="1187"/>
      <c r="V168" s="1187"/>
      <c r="W168" s="1187"/>
      <c r="X168" s="1187"/>
      <c r="Y168" s="1187"/>
      <c r="Z168" s="1187"/>
      <c r="AA168" s="1187"/>
    </row>
    <row r="169" spans="1:27" ht="24.95" customHeight="1">
      <c r="A169" s="1326"/>
      <c r="B169" s="1300"/>
      <c r="C169" s="1264"/>
      <c r="D169" s="1264"/>
      <c r="E169" s="1264"/>
      <c r="F169" s="1264"/>
      <c r="G169" s="1264"/>
      <c r="H169" s="1264"/>
      <c r="I169" s="1264"/>
      <c r="J169" s="1265"/>
      <c r="K169" s="1264"/>
      <c r="L169" s="1264"/>
      <c r="M169" s="1187"/>
      <c r="N169" s="1187"/>
      <c r="O169" s="1187"/>
      <c r="P169" s="1187"/>
      <c r="Q169" s="1187"/>
      <c r="R169" s="1187"/>
      <c r="S169" s="1187"/>
      <c r="T169" s="1187"/>
      <c r="U169" s="1187"/>
      <c r="V169" s="1187"/>
      <c r="W169" s="1187"/>
      <c r="X169" s="1187"/>
      <c r="Y169" s="1187"/>
      <c r="Z169" s="1187"/>
      <c r="AA169" s="1187"/>
    </row>
    <row r="170" spans="1:27" ht="24.95" customHeight="1">
      <c r="A170" s="1326"/>
      <c r="B170" s="1260">
        <f>ROW()</f>
        <v>170</v>
      </c>
      <c r="C170" s="2001">
        <f>DATE(YEAR(C166),MONTH(C166)+1,1)-WEEKDAY(DATE(YEAR(C166),MONTH(C166)+1,2))</f>
        <v>44162</v>
      </c>
      <c r="D170" s="2001"/>
      <c r="E170" s="2001"/>
      <c r="F170" s="2001"/>
      <c r="G170" s="1264"/>
      <c r="H170" s="1264"/>
      <c r="I170" s="1264"/>
      <c r="J170" s="1265"/>
      <c r="K170" s="1264"/>
      <c r="L170" s="1264"/>
      <c r="M170" s="1187"/>
      <c r="N170" s="1187"/>
      <c r="O170" s="1187"/>
      <c r="P170" s="1187"/>
      <c r="Q170" s="1187"/>
      <c r="R170" s="1187"/>
      <c r="S170" s="1187"/>
      <c r="T170" s="1187"/>
      <c r="U170" s="1187"/>
      <c r="V170" s="1187"/>
      <c r="W170" s="1187"/>
      <c r="X170" s="1187"/>
      <c r="Y170" s="1187"/>
      <c r="Z170" s="1187"/>
      <c r="AA170" s="1187"/>
    </row>
    <row r="171" spans="1:27" ht="24.95" customHeight="1">
      <c r="A171" s="1326"/>
      <c r="B171" s="1300"/>
      <c r="C171" s="1925" t="str">
        <f ca="1">_xlfn.FORMULATEXT(C170)</f>
        <v>=DATE(ANNEE(C166);MOIS(C166)+1;1)-JOURSEM(DATE(ANNEE(C166);MOIS(C166)+1;2))</v>
      </c>
      <c r="D171" s="1262"/>
      <c r="E171" s="1262"/>
      <c r="F171" s="1262"/>
      <c r="G171" s="1925"/>
      <c r="H171" s="1262"/>
      <c r="I171" s="1262"/>
      <c r="J171" s="1344"/>
      <c r="K171" s="1264"/>
      <c r="L171" s="1264"/>
      <c r="M171" s="1187"/>
      <c r="N171" s="1187"/>
      <c r="O171" s="1187"/>
      <c r="P171" s="1187"/>
      <c r="Q171" s="1187"/>
      <c r="R171" s="1187"/>
      <c r="S171" s="1187"/>
      <c r="T171" s="1187"/>
      <c r="U171" s="1187"/>
      <c r="V171" s="1187"/>
      <c r="W171" s="1187"/>
      <c r="X171" s="1187"/>
      <c r="Y171" s="1187"/>
      <c r="Z171" s="1187"/>
      <c r="AA171" s="1187"/>
    </row>
    <row r="172" spans="1:27" ht="24.95" customHeight="1">
      <c r="A172" s="1326"/>
      <c r="B172" s="1300"/>
      <c r="C172" s="1993" t="s">
        <v>2141</v>
      </c>
      <c r="D172" s="1993"/>
      <c r="E172" s="1993" t="s">
        <v>2142</v>
      </c>
      <c r="F172" s="1993"/>
      <c r="G172" s="1262"/>
      <c r="H172" s="1262"/>
      <c r="I172" s="1262"/>
      <c r="J172" s="1344"/>
      <c r="K172" s="1264"/>
      <c r="L172" s="1264"/>
      <c r="M172" s="1187"/>
      <c r="N172" s="1187"/>
      <c r="O172" s="1187"/>
      <c r="P172" s="1187"/>
      <c r="Q172" s="1187"/>
      <c r="R172" s="1187"/>
      <c r="S172" s="1187"/>
      <c r="T172" s="1187"/>
      <c r="U172" s="1187"/>
      <c r="V172" s="1187"/>
      <c r="W172" s="1187"/>
      <c r="X172" s="1187"/>
      <c r="Y172" s="1187"/>
      <c r="Z172" s="1187"/>
      <c r="AA172" s="1187"/>
    </row>
    <row r="173" spans="1:27" ht="24.95" customHeight="1">
      <c r="A173" s="1326"/>
      <c r="B173" s="1300"/>
      <c r="C173" s="1993" t="s">
        <v>2145</v>
      </c>
      <c r="D173" s="1993"/>
      <c r="E173" s="1993" t="s">
        <v>2146</v>
      </c>
      <c r="F173" s="1993"/>
      <c r="G173" s="1264"/>
      <c r="H173" s="1264"/>
      <c r="I173" s="1264"/>
      <c r="J173" s="1265"/>
      <c r="K173" s="1264"/>
      <c r="L173" s="1264"/>
      <c r="M173" s="1187"/>
      <c r="N173" s="1187"/>
      <c r="O173" s="1187"/>
      <c r="P173" s="1187"/>
      <c r="Q173" s="1187"/>
      <c r="R173" s="1187"/>
      <c r="S173" s="1187"/>
      <c r="T173" s="1187"/>
      <c r="U173" s="1187"/>
      <c r="V173" s="1187"/>
      <c r="W173" s="1187"/>
      <c r="X173" s="1187"/>
      <c r="Y173" s="1187"/>
      <c r="Z173" s="1187"/>
      <c r="AA173" s="1187"/>
    </row>
    <row r="174" spans="1:27" ht="24.95" customHeight="1">
      <c r="A174" s="1326"/>
      <c r="B174" s="1300"/>
      <c r="C174" s="1993" t="s">
        <v>2147</v>
      </c>
      <c r="D174" s="1993"/>
      <c r="E174" s="1993" t="s">
        <v>2148</v>
      </c>
      <c r="F174" s="1993"/>
      <c r="G174" s="1264"/>
      <c r="H174" s="1264"/>
      <c r="I174" s="1264"/>
      <c r="J174" s="1265"/>
      <c r="K174" s="1264"/>
      <c r="L174" s="1264"/>
      <c r="M174" s="1187"/>
      <c r="N174" s="1187"/>
      <c r="O174" s="1187"/>
      <c r="P174" s="1187"/>
      <c r="Q174" s="1187"/>
      <c r="R174" s="1187"/>
      <c r="S174" s="1187"/>
      <c r="T174" s="1187"/>
      <c r="U174" s="1187"/>
      <c r="V174" s="1187"/>
      <c r="W174" s="1187"/>
      <c r="X174" s="1187"/>
      <c r="Y174" s="1187"/>
      <c r="Z174" s="1187"/>
      <c r="AA174" s="1187"/>
    </row>
    <row r="175" spans="1:27" ht="24.95" customHeight="1">
      <c r="A175" s="1326"/>
      <c r="B175" s="1300"/>
      <c r="C175" s="1993" t="s">
        <v>2151</v>
      </c>
      <c r="D175" s="1993"/>
      <c r="E175" s="1993"/>
      <c r="F175" s="1993"/>
      <c r="G175" s="1264"/>
      <c r="H175" s="1264"/>
      <c r="I175" s="1264"/>
      <c r="J175" s="1265"/>
      <c r="K175" s="1264"/>
      <c r="L175" s="1264"/>
      <c r="M175" s="1187"/>
      <c r="N175" s="1187"/>
      <c r="O175" s="1187"/>
      <c r="P175" s="1187"/>
      <c r="Q175" s="1187"/>
      <c r="R175" s="1187"/>
      <c r="S175" s="1187"/>
      <c r="T175" s="1187"/>
      <c r="U175" s="1187"/>
      <c r="V175" s="1187"/>
      <c r="W175" s="1187"/>
      <c r="X175" s="1187"/>
      <c r="Y175" s="1187"/>
      <c r="Z175" s="1187"/>
      <c r="AA175" s="1187"/>
    </row>
    <row r="176" spans="1:27" ht="24.95" customHeight="1" thickBot="1">
      <c r="A176" s="1326"/>
      <c r="B176" s="1269"/>
      <c r="C176" s="1273"/>
      <c r="D176" s="1273"/>
      <c r="E176" s="1273"/>
      <c r="F176" s="1273"/>
      <c r="G176" s="1273"/>
      <c r="H176" s="1273"/>
      <c r="I176" s="1273"/>
      <c r="J176" s="1274"/>
      <c r="K176" s="1264"/>
      <c r="L176" s="1264"/>
      <c r="M176" s="1187"/>
      <c r="N176" s="1187"/>
      <c r="O176" s="1187"/>
      <c r="P176" s="1187"/>
      <c r="Q176" s="1187"/>
      <c r="R176" s="1187"/>
      <c r="S176" s="1187"/>
      <c r="T176" s="1187"/>
      <c r="U176" s="1187"/>
      <c r="V176" s="1187"/>
      <c r="W176" s="1187"/>
      <c r="X176" s="1187"/>
      <c r="Y176" s="1187"/>
      <c r="Z176" s="1187"/>
      <c r="AA176" s="1187"/>
    </row>
    <row r="177" spans="1:27" ht="24.95" customHeight="1" thickBot="1">
      <c r="A177" s="1326"/>
      <c r="B177" s="1326"/>
      <c r="C177" s="1264"/>
      <c r="D177" s="1264"/>
      <c r="E177" s="1264"/>
      <c r="F177" s="1264"/>
      <c r="G177" s="1264"/>
      <c r="H177" s="1264"/>
      <c r="I177" s="1264"/>
      <c r="J177" s="1264"/>
      <c r="K177" s="1264"/>
      <c r="L177" s="1264"/>
      <c r="M177" s="1187"/>
      <c r="N177" s="1187"/>
      <c r="O177" s="1187"/>
      <c r="P177" s="1187"/>
      <c r="Q177" s="1187"/>
      <c r="R177" s="1187"/>
      <c r="S177" s="1187"/>
      <c r="T177" s="1187"/>
      <c r="U177" s="1187"/>
      <c r="V177" s="1187"/>
      <c r="W177" s="1187"/>
      <c r="X177" s="1187"/>
      <c r="Y177" s="1187"/>
      <c r="Z177" s="1187"/>
      <c r="AA177" s="1187"/>
    </row>
    <row r="178" spans="1:27" ht="24.95" customHeight="1">
      <c r="A178" s="1326"/>
      <c r="B178" s="1255"/>
      <c r="C178" s="1256"/>
      <c r="D178" s="1256"/>
      <c r="E178" s="1256"/>
      <c r="F178" s="1256"/>
      <c r="G178" s="1256"/>
      <c r="H178" s="1256"/>
      <c r="I178" s="1256"/>
      <c r="J178" s="1256"/>
      <c r="K178" s="1256"/>
      <c r="L178" s="1256"/>
      <c r="M178" s="1276"/>
      <c r="N178" s="1280"/>
      <c r="O178" s="1187"/>
      <c r="P178" s="1187"/>
      <c r="Q178" s="1187"/>
      <c r="R178" s="1187"/>
      <c r="S178" s="1187"/>
      <c r="T178" s="1187"/>
      <c r="U178" s="1187"/>
      <c r="V178" s="1187"/>
      <c r="W178" s="1187"/>
      <c r="X178" s="1187"/>
      <c r="Y178" s="1187"/>
      <c r="Z178" s="1187"/>
      <c r="AA178" s="1187"/>
    </row>
    <row r="179" spans="1:27" ht="24.95" customHeight="1">
      <c r="A179" s="1326"/>
      <c r="B179" s="1260" t="s">
        <v>2191</v>
      </c>
      <c r="C179" s="1281" t="s">
        <v>2153</v>
      </c>
      <c r="D179" s="1187"/>
      <c r="E179" s="1187"/>
      <c r="F179" s="1187"/>
      <c r="G179" s="1187"/>
      <c r="H179" s="1187"/>
      <c r="I179" s="1187"/>
      <c r="J179" s="1187"/>
      <c r="K179" s="1187"/>
      <c r="L179" s="1264"/>
      <c r="M179" s="1187"/>
      <c r="N179" s="1345"/>
      <c r="O179" s="1175"/>
      <c r="P179" s="1175"/>
      <c r="Q179" s="1175"/>
      <c r="R179" s="1175"/>
      <c r="S179" s="1175"/>
      <c r="T179" s="1175"/>
      <c r="U179" s="910"/>
      <c r="V179" s="1175"/>
      <c r="W179" s="1187"/>
      <c r="X179" s="1187"/>
      <c r="Y179" s="1187"/>
      <c r="Z179" s="1187"/>
      <c r="AA179" s="1187"/>
    </row>
    <row r="180" spans="1:27" ht="24.95" customHeight="1">
      <c r="A180" s="1185"/>
      <c r="B180" s="1260">
        <f>ROW()</f>
        <v>180</v>
      </c>
      <c r="C180" s="1435">
        <v>44190</v>
      </c>
      <c r="D180" s="1435"/>
      <c r="E180" s="1188"/>
      <c r="F180" s="1189"/>
      <c r="G180" s="1189"/>
      <c r="H180" s="1189"/>
      <c r="I180" s="1189"/>
      <c r="J180" s="1198"/>
      <c r="K180" s="1187"/>
      <c r="L180" s="1187"/>
      <c r="M180" s="1187"/>
      <c r="N180" s="1321"/>
      <c r="O180" s="1187"/>
      <c r="P180" s="1187"/>
      <c r="Q180" s="1187"/>
      <c r="R180" s="1187"/>
      <c r="S180" s="1187"/>
      <c r="T180" s="1187"/>
      <c r="U180" s="1187"/>
      <c r="V180" s="1187"/>
      <c r="W180" s="1187"/>
      <c r="X180" s="1187"/>
      <c r="Y180" s="1187"/>
      <c r="Z180" s="1187"/>
      <c r="AA180" s="1187"/>
    </row>
    <row r="181" spans="1:27" ht="24.95" customHeight="1">
      <c r="A181" s="1185"/>
      <c r="B181" s="1260">
        <f>ROW()</f>
        <v>181</v>
      </c>
      <c r="C181" s="2002">
        <f>DATE(YEAR(C180),MONTH(C180)+1,1)-MOD(DATE(YEAR(C180),MONTH(C180)+1,1)+5,7)-3</f>
        <v>44190</v>
      </c>
      <c r="D181" s="2002"/>
      <c r="E181" s="1188"/>
      <c r="F181" s="1189"/>
      <c r="G181" s="1925" t="str">
        <f t="shared" ref="G181:G182" ca="1" si="2">_xlfn.FORMULATEXT(C181)</f>
        <v>=DATE(ANNEE(C180);MOIS(C180)+1;1)-MOD(DATE(ANNEE(C180);MOIS(C180)+1;1)+5;7)-3</v>
      </c>
      <c r="H181" s="1189"/>
      <c r="I181" s="1189"/>
      <c r="J181" s="1198"/>
      <c r="K181" s="1187"/>
      <c r="L181" s="1187"/>
      <c r="M181" s="1187"/>
      <c r="N181" s="1321"/>
      <c r="O181" s="1187"/>
      <c r="P181" s="1187"/>
      <c r="Q181" s="1187"/>
      <c r="R181" s="1187"/>
      <c r="S181" s="1187"/>
      <c r="T181" s="1187"/>
      <c r="U181" s="1187"/>
      <c r="V181" s="1187"/>
      <c r="W181" s="1187"/>
      <c r="X181" s="1187"/>
      <c r="Y181" s="1187"/>
      <c r="Z181" s="1187"/>
      <c r="AA181" s="1187"/>
    </row>
    <row r="182" spans="1:27" ht="24.95" customHeight="1">
      <c r="A182" s="1185"/>
      <c r="B182" s="1260">
        <f>ROW()</f>
        <v>182</v>
      </c>
      <c r="C182" s="2003">
        <f>DATE(YEAR(C180),MONTH(C180)+1,1)-MOD(DATE(YEAR(C180),MONTH(C180)+1,1)+5,7)-3</f>
        <v>44190</v>
      </c>
      <c r="D182" s="2003"/>
      <c r="E182" s="2003"/>
      <c r="F182" s="1189"/>
      <c r="G182" s="1925" t="str">
        <f t="shared" ca="1" si="2"/>
        <v>=DATE(ANNEE(C180);MOIS(C180)+1;1)-MOD(DATE(ANNEE(C180);MOIS(C180)+1;1)+5;7)-3</v>
      </c>
      <c r="H182" s="1189"/>
      <c r="I182" s="1189"/>
      <c r="J182" s="1198"/>
      <c r="K182" s="1187"/>
      <c r="L182" s="1187"/>
      <c r="M182" s="1187"/>
      <c r="N182" s="1321"/>
      <c r="O182" s="1187"/>
      <c r="P182" s="1187"/>
      <c r="Q182" s="1187"/>
      <c r="R182" s="1187"/>
      <c r="S182" s="1187"/>
      <c r="T182" s="1187"/>
      <c r="U182" s="1187"/>
      <c r="V182" s="1187"/>
      <c r="W182" s="1187"/>
      <c r="X182" s="1187"/>
      <c r="Y182" s="1187"/>
      <c r="Z182" s="1187"/>
      <c r="AA182" s="1187"/>
    </row>
    <row r="183" spans="1:27" ht="24.95" customHeight="1" thickBot="1">
      <c r="A183" s="1185"/>
      <c r="B183" s="1282"/>
      <c r="C183" s="2004" t="s">
        <v>2193</v>
      </c>
      <c r="D183" s="1294"/>
      <c r="E183" s="1294"/>
      <c r="F183" s="1295"/>
      <c r="G183" s="1295"/>
      <c r="H183" s="1295"/>
      <c r="I183" s="1295"/>
      <c r="J183" s="1303"/>
      <c r="K183" s="1293"/>
      <c r="L183" s="1293"/>
      <c r="M183" s="1293"/>
      <c r="N183" s="1304"/>
      <c r="O183" s="1187"/>
      <c r="P183" s="1187"/>
      <c r="Q183" s="1187"/>
      <c r="R183" s="1187"/>
      <c r="S183" s="1187"/>
      <c r="T183" s="1187"/>
      <c r="U183" s="1187"/>
      <c r="V183" s="1187"/>
      <c r="W183" s="1187"/>
      <c r="X183" s="1187"/>
      <c r="Y183" s="1187"/>
      <c r="Z183" s="1187"/>
      <c r="AA183" s="1187"/>
    </row>
    <row r="184" spans="1:27" ht="24.95" customHeight="1">
      <c r="A184" s="1185"/>
      <c r="B184" s="1186"/>
      <c r="C184" s="1187"/>
      <c r="D184" s="1188"/>
      <c r="E184" s="1188"/>
      <c r="F184" s="1189"/>
      <c r="G184" s="1189"/>
      <c r="H184" s="1189"/>
      <c r="I184" s="1189"/>
      <c r="J184" s="1198"/>
      <c r="K184" s="1187"/>
      <c r="L184" s="1187"/>
      <c r="M184" s="1187"/>
      <c r="N184" s="1187"/>
      <c r="O184" s="1187"/>
      <c r="P184" s="1187"/>
      <c r="Q184" s="1187"/>
      <c r="R184" s="1187"/>
      <c r="S184" s="1187"/>
      <c r="T184" s="1187"/>
      <c r="U184" s="1187"/>
      <c r="V184" s="1187"/>
      <c r="W184" s="1187"/>
      <c r="X184" s="1187"/>
      <c r="Y184" s="1187"/>
      <c r="Z184" s="1187"/>
      <c r="AA184" s="1187"/>
    </row>
    <row r="185" spans="1:27" ht="24.95" customHeight="1">
      <c r="A185" s="1185"/>
      <c r="B185" s="1186"/>
      <c r="C185" s="1187"/>
      <c r="D185" s="1188"/>
      <c r="E185" s="1188"/>
      <c r="F185" s="1189"/>
      <c r="G185" s="1189"/>
      <c r="H185" s="1189"/>
      <c r="I185" s="1189"/>
      <c r="J185" s="1198"/>
      <c r="K185" s="1187"/>
      <c r="L185" s="1187"/>
      <c r="M185" s="1187"/>
      <c r="N185" s="1187"/>
      <c r="O185" s="1187"/>
      <c r="P185" s="1187"/>
      <c r="Q185" s="1187"/>
      <c r="R185" s="1187"/>
      <c r="S185" s="1187"/>
      <c r="T185" s="1187"/>
      <c r="U185" s="1187"/>
      <c r="V185" s="1187"/>
      <c r="W185" s="1187"/>
      <c r="X185" s="1187"/>
      <c r="Y185" s="1187"/>
      <c r="Z185" s="1187"/>
      <c r="AA185" s="1187"/>
    </row>
    <row r="186" spans="1:27" ht="24.95" customHeight="1">
      <c r="A186" s="1185"/>
      <c r="B186" s="1186"/>
      <c r="C186" s="1187"/>
      <c r="D186" s="1188"/>
      <c r="E186" s="1188"/>
      <c r="F186" s="1189"/>
      <c r="G186" s="1189"/>
      <c r="H186" s="1189"/>
      <c r="I186" s="1189"/>
      <c r="J186" s="1198"/>
      <c r="K186" s="1187"/>
      <c r="L186" s="1187"/>
      <c r="M186" s="1187"/>
      <c r="N186" s="1187"/>
      <c r="O186" s="1187"/>
      <c r="P186" s="1187"/>
      <c r="Q186" s="1187"/>
      <c r="R186" s="1187"/>
      <c r="S186" s="1187"/>
      <c r="T186" s="1187"/>
      <c r="U186" s="1187"/>
      <c r="V186" s="1187"/>
      <c r="W186" s="1187"/>
      <c r="X186" s="1187"/>
      <c r="Y186" s="1187"/>
      <c r="Z186" s="1187"/>
      <c r="AA186" s="1187"/>
    </row>
    <row r="187" spans="1:27" ht="24.95" customHeight="1">
      <c r="A187" s="1178"/>
      <c r="B187" s="1179"/>
      <c r="C187" s="1180"/>
      <c r="D187" s="1181"/>
      <c r="E187" s="1181"/>
      <c r="F187" s="1182"/>
      <c r="G187" s="1182"/>
      <c r="H187" s="1182"/>
      <c r="I187" s="1182"/>
      <c r="J187" s="1183"/>
      <c r="K187" s="1180"/>
      <c r="L187" s="1180"/>
      <c r="M187" s="1180"/>
      <c r="N187" s="1180"/>
      <c r="O187" s="1180"/>
      <c r="P187" s="1180"/>
      <c r="Q187" s="1180"/>
      <c r="R187" s="1180"/>
      <c r="S187" s="1180"/>
      <c r="T187" s="1180"/>
      <c r="U187" s="1180"/>
      <c r="V187" s="1180"/>
      <c r="W187" s="1180"/>
      <c r="X187" s="1180"/>
      <c r="Y187" s="1180"/>
      <c r="Z187" s="1180"/>
      <c r="AA187" s="1180"/>
    </row>
    <row r="188" spans="1:27" ht="24.95" customHeight="1">
      <c r="A188" s="1185"/>
      <c r="B188" s="1186"/>
      <c r="C188" s="1187"/>
      <c r="D188" s="1188"/>
      <c r="E188" s="1188"/>
      <c r="F188" s="1189"/>
      <c r="G188" s="1189"/>
      <c r="H188" s="1189"/>
      <c r="I188" s="1189"/>
      <c r="J188" s="1198"/>
      <c r="K188" s="1187"/>
      <c r="L188" s="1187"/>
      <c r="M188" s="1187"/>
      <c r="N188" s="1187"/>
      <c r="O188" s="1187"/>
      <c r="P188" s="1187"/>
      <c r="Q188" s="1187"/>
      <c r="R188" s="1175"/>
      <c r="S188" s="1175"/>
      <c r="T188" s="1175"/>
      <c r="U188" s="1175"/>
      <c r="V188" s="1175"/>
      <c r="W188" s="1175"/>
      <c r="X188" s="1175"/>
      <c r="Y188" s="910"/>
      <c r="Z188" s="1175"/>
      <c r="AA188" s="910"/>
    </row>
    <row r="189" spans="1:27" s="1177" customFormat="1" ht="24.95" customHeight="1">
      <c r="A189" s="1172"/>
      <c r="B189" s="1173"/>
      <c r="C189" s="1174"/>
      <c r="D189" s="1172"/>
      <c r="E189" s="1174"/>
      <c r="F189" s="1172"/>
      <c r="G189" s="1172"/>
      <c r="H189" s="1910"/>
      <c r="I189" s="1910"/>
      <c r="J189" s="1910"/>
      <c r="K189" s="1910"/>
      <c r="L189" s="1910"/>
      <c r="M189" s="1910"/>
      <c r="N189" s="1175"/>
      <c r="O189" s="1175"/>
      <c r="P189" s="1175"/>
      <c r="Q189" s="1175"/>
      <c r="R189" s="1175"/>
      <c r="S189" s="1175"/>
      <c r="T189" s="1175"/>
      <c r="U189" s="1175"/>
      <c r="V189" s="1175"/>
      <c r="W189" s="1175"/>
      <c r="X189" s="1175"/>
      <c r="Y189" s="910"/>
      <c r="Z189" s="1175"/>
      <c r="AA189" s="910"/>
    </row>
    <row r="190" spans="1:27" s="1177" customFormat="1" ht="24.95" customHeight="1">
      <c r="A190" s="1172"/>
      <c r="B190" s="1173"/>
      <c r="C190" s="1174"/>
      <c r="D190" s="1172"/>
      <c r="E190" s="1174"/>
      <c r="F190" s="1172"/>
      <c r="G190" s="1172"/>
      <c r="H190" s="1910"/>
      <c r="I190" s="1910"/>
      <c r="J190" s="1910"/>
      <c r="K190" s="1910"/>
      <c r="L190" s="1910"/>
      <c r="M190" s="1910"/>
      <c r="N190" s="1175"/>
      <c r="O190" s="1175"/>
      <c r="P190" s="1175"/>
      <c r="Q190" s="1175"/>
      <c r="R190" s="1175"/>
      <c r="S190" s="1175"/>
      <c r="T190" s="1175"/>
      <c r="U190" s="1175"/>
      <c r="V190" s="1175"/>
      <c r="W190" s="1175"/>
      <c r="X190" s="1175"/>
      <c r="Y190" s="910"/>
      <c r="Z190" s="1175"/>
      <c r="AA190" s="910"/>
    </row>
    <row r="191" spans="1:27" s="1177" customFormat="1" ht="24.95" customHeight="1">
      <c r="A191" s="1172"/>
      <c r="B191" s="1173"/>
      <c r="C191" s="1174"/>
      <c r="D191" s="1172"/>
      <c r="E191" s="1174"/>
      <c r="F191" s="1172"/>
      <c r="G191" s="1172"/>
      <c r="H191" s="1910"/>
      <c r="I191" s="1910"/>
      <c r="J191" s="1910"/>
      <c r="K191" s="1910"/>
      <c r="L191" s="1910"/>
      <c r="M191" s="1910"/>
      <c r="N191" s="1175"/>
      <c r="O191" s="1175"/>
      <c r="P191" s="1175"/>
      <c r="Q191" s="1175"/>
      <c r="R191" s="1175"/>
      <c r="S191" s="1175"/>
      <c r="T191" s="1175"/>
      <c r="U191" s="1175"/>
      <c r="V191" s="1175"/>
      <c r="W191" s="1175"/>
      <c r="X191" s="1175"/>
      <c r="Y191" s="910"/>
      <c r="Z191" s="1175"/>
      <c r="AA191" s="910"/>
    </row>
    <row r="192" spans="1:27" s="1177" customFormat="1" ht="24.95" customHeight="1">
      <c r="A192" s="1172"/>
      <c r="B192" s="1173"/>
      <c r="C192" s="1174"/>
      <c r="D192" s="1172"/>
      <c r="E192" s="1174"/>
      <c r="F192" s="1172"/>
      <c r="G192" s="1172"/>
      <c r="H192" s="1910"/>
      <c r="I192" s="1910"/>
      <c r="J192" s="1910"/>
      <c r="K192" s="1910"/>
      <c r="L192" s="1910"/>
      <c r="M192" s="1910"/>
      <c r="N192" s="1175"/>
      <c r="O192" s="1175"/>
      <c r="P192" s="1175"/>
      <c r="Q192" s="1175"/>
      <c r="R192" s="1175"/>
      <c r="S192" s="1175"/>
      <c r="T192" s="1175"/>
      <c r="U192" s="1175"/>
      <c r="V192" s="1175"/>
      <c r="W192" s="1175"/>
      <c r="X192" s="1175"/>
      <c r="Y192" s="910"/>
      <c r="Z192" s="1175"/>
      <c r="AA192" s="910"/>
    </row>
    <row r="193" spans="1:27" s="1177" customFormat="1" ht="24.95" customHeight="1">
      <c r="A193" s="1172"/>
      <c r="B193" s="1173"/>
      <c r="C193" s="1174"/>
      <c r="D193" s="1172"/>
      <c r="E193" s="1174"/>
      <c r="F193" s="1172"/>
      <c r="G193" s="1172"/>
      <c r="H193" s="1910"/>
      <c r="I193" s="1910"/>
      <c r="J193" s="1910"/>
      <c r="K193" s="1910"/>
      <c r="L193" s="1910"/>
      <c r="M193" s="1910"/>
      <c r="N193" s="1175"/>
      <c r="O193" s="1175"/>
      <c r="P193" s="1175"/>
      <c r="Q193" s="1175"/>
      <c r="R193" s="1175"/>
      <c r="S193" s="1175"/>
      <c r="T193" s="1175"/>
      <c r="U193" s="1175"/>
      <c r="V193" s="1175"/>
      <c r="W193" s="1175"/>
      <c r="X193" s="1175"/>
      <c r="Y193" s="910"/>
      <c r="Z193" s="1175"/>
      <c r="AA193" s="910"/>
    </row>
    <row r="194" spans="1:27" s="1177" customFormat="1" ht="24.95" customHeight="1">
      <c r="A194" s="1172"/>
      <c r="B194" s="1173"/>
      <c r="C194" s="1174"/>
      <c r="D194" s="1172"/>
      <c r="E194" s="1174"/>
      <c r="F194" s="1172"/>
      <c r="G194" s="1172"/>
      <c r="H194" s="1910"/>
      <c r="I194" s="1910"/>
      <c r="J194" s="1910"/>
      <c r="K194" s="1910"/>
      <c r="L194" s="1910"/>
      <c r="M194" s="1910"/>
      <c r="N194" s="1175"/>
      <c r="O194" s="1175"/>
      <c r="P194" s="1175"/>
      <c r="Q194" s="1175"/>
      <c r="R194" s="1175"/>
      <c r="S194" s="1175"/>
      <c r="T194" s="1175"/>
      <c r="U194" s="1175"/>
      <c r="V194" s="1175"/>
      <c r="W194" s="1175"/>
      <c r="X194" s="1175"/>
      <c r="Y194" s="910"/>
      <c r="Z194" s="1175"/>
      <c r="AA194" s="910"/>
    </row>
    <row r="195" spans="1:27" s="1177" customFormat="1" ht="24.95" customHeight="1">
      <c r="A195" s="1172"/>
      <c r="B195" s="1173"/>
      <c r="C195" s="1174" t="s">
        <v>2154</v>
      </c>
      <c r="D195" s="1172"/>
      <c r="E195" s="1174"/>
      <c r="F195" s="1172"/>
      <c r="G195" s="1172"/>
      <c r="H195" s="1910"/>
      <c r="I195" s="1910"/>
      <c r="J195" s="1910"/>
      <c r="K195" s="1910"/>
      <c r="L195" s="1910"/>
      <c r="M195" s="1910"/>
      <c r="N195" s="1175"/>
      <c r="O195" s="1175"/>
      <c r="P195" s="1175"/>
      <c r="Q195" s="1175"/>
      <c r="R195" s="1175"/>
      <c r="S195" s="1175"/>
      <c r="T195" s="1175"/>
      <c r="U195" s="1175"/>
      <c r="V195" s="1175"/>
      <c r="W195" s="1175"/>
      <c r="X195" s="1175"/>
      <c r="Y195" s="910"/>
      <c r="Z195" s="1175"/>
      <c r="AA195" s="910"/>
    </row>
    <row r="196" spans="1:27" s="1177" customFormat="1" ht="24.95" customHeight="1">
      <c r="A196" s="1172"/>
      <c r="B196" s="1173"/>
      <c r="C196" s="1174" t="s">
        <v>2155</v>
      </c>
      <c r="D196" s="1172"/>
      <c r="E196" s="1174"/>
      <c r="F196" s="1172"/>
      <c r="G196" s="1172"/>
      <c r="H196" s="1910"/>
      <c r="I196" s="1910"/>
      <c r="J196" s="1910"/>
      <c r="K196" s="1910"/>
      <c r="L196" s="1910"/>
      <c r="M196" s="1910"/>
      <c r="N196" s="1175"/>
      <c r="O196" s="1175"/>
      <c r="P196" s="1175"/>
      <c r="Q196" s="1175"/>
      <c r="R196" s="1175"/>
      <c r="S196" s="1175"/>
      <c r="T196" s="1175"/>
      <c r="U196" s="1175"/>
      <c r="V196" s="1175"/>
      <c r="W196" s="1175"/>
      <c r="X196" s="1175"/>
      <c r="Y196" s="910"/>
      <c r="Z196" s="1175"/>
      <c r="AA196" s="910"/>
    </row>
    <row r="197" spans="1:27" s="1177" customFormat="1" ht="24.95" customHeight="1">
      <c r="A197" s="1172"/>
      <c r="B197" s="1173"/>
      <c r="C197" s="1174" t="s">
        <v>2156</v>
      </c>
      <c r="D197" s="1172"/>
      <c r="E197" s="1174"/>
      <c r="F197" s="1172"/>
      <c r="G197" s="1172"/>
      <c r="H197" s="1910"/>
      <c r="I197" s="1910"/>
      <c r="J197" s="1910"/>
      <c r="K197" s="1910"/>
      <c r="L197" s="1910"/>
      <c r="M197" s="1910"/>
      <c r="N197" s="1175"/>
      <c r="O197" s="1175"/>
      <c r="P197" s="1175"/>
      <c r="Q197" s="1175"/>
      <c r="R197" s="1175"/>
      <c r="S197" s="1175"/>
      <c r="T197" s="1175"/>
      <c r="U197" s="1175"/>
      <c r="V197" s="1175"/>
      <c r="W197" s="1175"/>
      <c r="X197" s="1175"/>
      <c r="Y197" s="910"/>
      <c r="Z197" s="1175"/>
      <c r="AA197" s="910"/>
    </row>
    <row r="198" spans="1:27" s="1177" customFormat="1" ht="24.95" customHeight="1">
      <c r="A198" s="1172"/>
      <c r="B198" s="1173"/>
      <c r="C198" s="1174" t="s">
        <v>2157</v>
      </c>
      <c r="D198" s="1172"/>
      <c r="E198" s="1174"/>
      <c r="F198" s="1172"/>
      <c r="G198" s="1172"/>
      <c r="H198" s="1910"/>
      <c r="I198" s="1910"/>
      <c r="J198" s="1910"/>
      <c r="K198" s="1910"/>
      <c r="L198" s="1910"/>
      <c r="M198" s="1910"/>
      <c r="N198" s="1175"/>
      <c r="O198" s="1175"/>
      <c r="P198" s="1175"/>
      <c r="Q198" s="1175"/>
      <c r="R198" s="1175"/>
      <c r="S198" s="1175"/>
      <c r="T198" s="1175"/>
      <c r="U198" s="1175"/>
      <c r="V198" s="1175"/>
      <c r="W198" s="1175"/>
      <c r="X198" s="1175"/>
      <c r="Y198" s="910"/>
      <c r="Z198" s="1175"/>
      <c r="AA198" s="910"/>
    </row>
    <row r="199" spans="1:27" ht="24.95" customHeight="1">
      <c r="A199" s="1185"/>
      <c r="B199" s="1186"/>
      <c r="C199" s="1202"/>
      <c r="D199" s="2005"/>
      <c r="E199" s="1203"/>
      <c r="F199" s="1204"/>
      <c r="G199" s="1205"/>
      <c r="H199" s="1205"/>
      <c r="I199" s="1205"/>
      <c r="J199" s="1206"/>
      <c r="K199" s="1207"/>
      <c r="L199" s="1176"/>
      <c r="M199" s="1176"/>
      <c r="N199" s="1176"/>
      <c r="O199" s="1176"/>
      <c r="P199" s="1176"/>
      <c r="Q199" s="1208"/>
      <c r="R199" s="1209"/>
      <c r="S199" s="2006"/>
      <c r="T199" s="1210"/>
      <c r="U199" s="1209"/>
      <c r="V199" s="1910"/>
      <c r="W199" s="1910"/>
      <c r="X199" s="1185"/>
      <c r="Y199" s="1185"/>
      <c r="Z199" s="1185"/>
      <c r="AA199" s="1185"/>
    </row>
    <row r="200" spans="1:27" ht="24.95" customHeight="1">
      <c r="A200" s="1185"/>
      <c r="B200" s="1186"/>
      <c r="C200" s="1202"/>
      <c r="D200" s="2005"/>
      <c r="E200" s="1203"/>
      <c r="F200" s="1204"/>
      <c r="G200" s="1205"/>
      <c r="H200" s="1205"/>
      <c r="I200" s="1205"/>
      <c r="J200" s="1206"/>
      <c r="K200" s="1207"/>
      <c r="L200" s="1176"/>
      <c r="M200" s="1176"/>
      <c r="N200" s="1176"/>
      <c r="O200" s="1176"/>
      <c r="P200" s="1176"/>
      <c r="Q200" s="1208"/>
      <c r="R200" s="1209"/>
      <c r="S200" s="2006"/>
      <c r="T200" s="1210"/>
      <c r="U200" s="1209"/>
      <c r="V200" s="1910"/>
      <c r="W200" s="1910"/>
      <c r="X200" s="1185"/>
      <c r="Y200" s="1185"/>
      <c r="Z200" s="1185"/>
      <c r="AA200" s="1185"/>
    </row>
    <row r="201" spans="1:27" ht="24.95" customHeight="1">
      <c r="A201" s="1185"/>
      <c r="B201" s="1186"/>
      <c r="C201" s="1202"/>
      <c r="D201" s="2005"/>
      <c r="E201" s="1203"/>
      <c r="F201" s="1204"/>
      <c r="G201" s="1205"/>
      <c r="H201" s="1205"/>
      <c r="I201" s="1205"/>
      <c r="J201" s="1206"/>
      <c r="K201" s="1207"/>
      <c r="L201" s="1176"/>
      <c r="M201" s="1176"/>
      <c r="N201" s="1176"/>
      <c r="O201" s="1176"/>
      <c r="P201" s="1176"/>
      <c r="Q201" s="1208"/>
      <c r="R201" s="1209"/>
      <c r="S201" s="2006"/>
      <c r="T201" s="1210"/>
      <c r="U201" s="1209"/>
      <c r="V201" s="1910"/>
      <c r="W201" s="1910"/>
      <c r="X201" s="1185"/>
      <c r="Y201" s="1185"/>
      <c r="Z201" s="1185"/>
      <c r="AA201" s="1185"/>
    </row>
    <row r="202" spans="1:27" ht="24.95" customHeight="1">
      <c r="A202" s="1185"/>
      <c r="B202" s="1186"/>
      <c r="C202" s="1202"/>
      <c r="D202" s="2005"/>
      <c r="E202" s="1203"/>
      <c r="F202" s="1204"/>
      <c r="G202" s="1205"/>
      <c r="H202" s="1205"/>
      <c r="I202" s="1205"/>
      <c r="J202" s="1206"/>
      <c r="K202" s="1207"/>
      <c r="L202" s="1176"/>
      <c r="M202" s="1176"/>
      <c r="N202" s="1176"/>
      <c r="O202" s="1176"/>
      <c r="P202" s="1176"/>
      <c r="Q202" s="1208"/>
      <c r="R202" s="1209"/>
      <c r="S202" s="2006"/>
      <c r="T202" s="1210"/>
      <c r="U202" s="1209"/>
      <c r="V202" s="1910"/>
      <c r="W202" s="1910"/>
      <c r="X202" s="1185"/>
      <c r="Y202" s="1185"/>
      <c r="Z202" s="1185"/>
      <c r="AA202" s="1185"/>
    </row>
    <row r="203" spans="1:27" ht="24.95" customHeight="1">
      <c r="A203" s="1185"/>
      <c r="B203" s="1186"/>
      <c r="C203" s="1202"/>
      <c r="D203" s="2005"/>
      <c r="E203" s="1203"/>
      <c r="F203" s="1204"/>
      <c r="G203" s="1205"/>
      <c r="H203" s="1205"/>
      <c r="I203" s="1205"/>
      <c r="J203" s="1206"/>
      <c r="K203" s="1207"/>
      <c r="L203" s="1176"/>
      <c r="M203" s="1176"/>
      <c r="N203" s="1176"/>
      <c r="O203" s="1176"/>
      <c r="P203" s="1176"/>
      <c r="Q203" s="1208"/>
      <c r="R203" s="1209"/>
      <c r="S203" s="2006"/>
      <c r="T203" s="1210"/>
      <c r="U203" s="1209"/>
      <c r="V203" s="1910"/>
      <c r="W203" s="1910"/>
      <c r="X203" s="1185"/>
      <c r="Y203" s="1185"/>
      <c r="Z203" s="1185"/>
      <c r="AA203" s="1185"/>
    </row>
    <row r="204" spans="1:27" ht="24.95" customHeight="1">
      <c r="A204" s="1185"/>
      <c r="B204" s="1186"/>
      <c r="C204" s="1202"/>
      <c r="D204" s="2005"/>
      <c r="E204" s="1203"/>
      <c r="F204" s="1204"/>
      <c r="G204" s="1205"/>
      <c r="H204" s="1205"/>
      <c r="I204" s="1205"/>
      <c r="J204" s="1206"/>
      <c r="K204" s="1207"/>
      <c r="L204" s="1176"/>
      <c r="M204" s="1176"/>
      <c r="N204" s="1176"/>
      <c r="O204" s="1176"/>
      <c r="P204" s="1176"/>
      <c r="Q204" s="1208"/>
      <c r="R204" s="1209"/>
      <c r="S204" s="2006"/>
      <c r="T204" s="1210"/>
      <c r="U204" s="1209"/>
      <c r="V204" s="1910"/>
      <c r="W204" s="1910"/>
      <c r="X204" s="1185"/>
      <c r="Y204" s="1185"/>
      <c r="Z204" s="1185"/>
      <c r="AA204" s="1185"/>
    </row>
    <row r="205" spans="1:27" ht="24.95" customHeight="1">
      <c r="A205" s="1185"/>
      <c r="B205" s="1186"/>
      <c r="C205" s="1202"/>
      <c r="D205" s="2005"/>
      <c r="E205" s="1203"/>
      <c r="F205" s="1204"/>
      <c r="G205" s="1205"/>
      <c r="H205" s="1205"/>
      <c r="I205" s="1205"/>
      <c r="J205" s="1206"/>
      <c r="K205" s="1207"/>
      <c r="L205" s="1176"/>
      <c r="M205" s="1176"/>
      <c r="N205" s="1176"/>
      <c r="O205" s="1176"/>
      <c r="P205" s="1176"/>
      <c r="Q205" s="1208"/>
      <c r="R205" s="1209"/>
      <c r="S205" s="2006"/>
      <c r="T205" s="1210"/>
      <c r="U205" s="1209"/>
      <c r="V205" s="1910"/>
      <c r="W205" s="1910"/>
      <c r="X205" s="1185"/>
      <c r="Y205" s="1185"/>
      <c r="Z205" s="1185"/>
      <c r="AA205" s="1185"/>
    </row>
    <row r="206" spans="1:27" ht="24.95" customHeight="1">
      <c r="A206" s="1185"/>
      <c r="B206" s="1186"/>
      <c r="C206" s="1202"/>
      <c r="D206" s="2005"/>
      <c r="E206" s="1203"/>
      <c r="F206" s="1204"/>
      <c r="G206" s="1205"/>
      <c r="H206" s="1205"/>
      <c r="I206" s="1205"/>
      <c r="J206" s="1206"/>
      <c r="K206" s="1211" t="s">
        <v>2158</v>
      </c>
      <c r="L206" s="1346"/>
      <c r="M206" s="1192"/>
      <c r="N206" s="1176"/>
      <c r="O206" s="1176"/>
      <c r="P206" s="1176"/>
      <c r="Q206" s="1208"/>
      <c r="R206" s="1209"/>
      <c r="S206" s="2006"/>
      <c r="T206" s="1210"/>
      <c r="U206" s="1209"/>
      <c r="V206" s="1910"/>
      <c r="W206" s="1910"/>
      <c r="X206" s="1185"/>
      <c r="Y206" s="1185"/>
      <c r="Z206" s="1185"/>
      <c r="AA206" s="1185"/>
    </row>
    <row r="207" spans="1:27" ht="24.95" customHeight="1">
      <c r="A207" s="1185"/>
      <c r="B207" s="1186"/>
      <c r="C207" s="1202"/>
      <c r="D207" s="2005"/>
      <c r="E207" s="1203"/>
      <c r="F207" s="1204"/>
      <c r="G207" s="1205"/>
      <c r="H207" s="1205"/>
      <c r="I207" s="1205"/>
      <c r="J207" s="1206"/>
      <c r="K207" s="1176"/>
      <c r="L207" s="1176"/>
      <c r="M207" s="1176"/>
      <c r="N207" s="1176"/>
      <c r="O207" s="1176"/>
      <c r="P207" s="1176"/>
      <c r="Q207" s="1208"/>
      <c r="R207" s="1209"/>
      <c r="S207" s="2006"/>
      <c r="T207" s="1210"/>
      <c r="U207" s="1209"/>
      <c r="V207" s="1910"/>
      <c r="W207" s="1910"/>
      <c r="X207" s="1185"/>
      <c r="Y207" s="1185"/>
      <c r="Z207" s="1185"/>
      <c r="AA207" s="1185"/>
    </row>
    <row r="208" spans="1:27" ht="24.95" customHeight="1">
      <c r="A208" s="1185"/>
      <c r="B208" s="1186"/>
      <c r="C208" s="1202"/>
      <c r="D208" s="2005"/>
      <c r="E208" s="1203"/>
      <c r="F208" s="1204"/>
      <c r="G208" s="1205"/>
      <c r="H208" s="1205"/>
      <c r="I208" s="1205"/>
      <c r="J208" s="1206"/>
      <c r="K208" s="1212" t="s">
        <v>1826</v>
      </c>
      <c r="L208" s="1347" t="s">
        <v>2159</v>
      </c>
      <c r="M208" s="1192"/>
      <c r="N208" s="1192"/>
      <c r="O208" s="1192"/>
      <c r="P208" s="1192"/>
      <c r="Q208" s="1348"/>
      <c r="R208" s="1209"/>
      <c r="S208" s="2006"/>
      <c r="T208" s="1210"/>
      <c r="U208" s="1209"/>
      <c r="V208" s="1910"/>
      <c r="W208" s="1910"/>
      <c r="X208" s="1185"/>
      <c r="Y208" s="1185"/>
      <c r="Z208" s="1185"/>
      <c r="AA208" s="1185"/>
    </row>
    <row r="209" spans="1:27" ht="24.95" customHeight="1">
      <c r="A209" s="1185"/>
      <c r="B209" s="1186"/>
      <c r="C209" s="1202"/>
      <c r="D209" s="2005"/>
      <c r="E209" s="1203"/>
      <c r="F209" s="1204"/>
      <c r="G209" s="1205"/>
      <c r="H209" s="1205"/>
      <c r="I209" s="1205"/>
      <c r="J209" s="1206"/>
      <c r="K209" s="1207"/>
      <c r="L209" s="1176"/>
      <c r="M209" s="1209"/>
      <c r="N209" s="1209"/>
      <c r="O209" s="1209"/>
      <c r="P209" s="1209"/>
      <c r="Q209" s="1209"/>
      <c r="R209" s="1209"/>
      <c r="S209" s="1209"/>
      <c r="T209" s="1209"/>
      <c r="U209" s="1209"/>
      <c r="V209" s="1910"/>
      <c r="W209" s="1910"/>
      <c r="X209" s="1185"/>
      <c r="Y209" s="1185"/>
      <c r="Z209" s="1185"/>
      <c r="AA209" s="1185"/>
    </row>
    <row r="210" spans="1:27" ht="24.95" customHeight="1">
      <c r="A210" s="1185"/>
      <c r="B210" s="1186"/>
      <c r="C210" s="1202"/>
      <c r="D210" s="2005"/>
      <c r="E210" s="1203"/>
      <c r="F210" s="1204"/>
      <c r="G210" s="1205"/>
      <c r="H210" s="1205"/>
      <c r="I210" s="1205"/>
      <c r="J210" s="1206"/>
      <c r="K210" s="1207"/>
      <c r="L210" s="1176"/>
      <c r="M210" s="1209"/>
      <c r="N210" s="1209"/>
      <c r="O210" s="1209"/>
      <c r="P210" s="1209"/>
      <c r="Q210" s="1209"/>
      <c r="R210" s="1209"/>
      <c r="S210" s="1209"/>
      <c r="T210" s="1209"/>
      <c r="U210" s="1209"/>
      <c r="V210" s="1910"/>
      <c r="W210" s="1910"/>
      <c r="X210" s="1185"/>
      <c r="Y210" s="1185"/>
      <c r="Z210" s="1185"/>
      <c r="AA210" s="1185"/>
    </row>
    <row r="211" spans="1:27" ht="24.95" customHeight="1">
      <c r="A211" s="1185"/>
      <c r="B211" s="1186"/>
      <c r="C211" s="1202"/>
      <c r="D211" s="2005"/>
      <c r="E211" s="1203"/>
      <c r="F211" s="1204"/>
      <c r="G211" s="1205"/>
      <c r="H211" s="1205"/>
      <c r="I211" s="1205"/>
      <c r="J211" s="1206"/>
      <c r="K211" s="1207"/>
      <c r="L211" s="1176"/>
      <c r="M211" s="1209"/>
      <c r="N211" s="1209"/>
      <c r="O211" s="1209"/>
      <c r="P211" s="1209"/>
      <c r="Q211" s="1209"/>
      <c r="R211" s="1209"/>
      <c r="S211" s="1209"/>
      <c r="T211" s="1209"/>
      <c r="U211" s="1209"/>
      <c r="V211" s="1910"/>
      <c r="W211" s="1910"/>
      <c r="X211" s="1185"/>
      <c r="Y211" s="1185"/>
      <c r="Z211" s="1185"/>
      <c r="AA211" s="1185"/>
    </row>
    <row r="212" spans="1:27" ht="24.95" customHeight="1">
      <c r="A212" s="1185"/>
      <c r="B212" s="1186"/>
      <c r="C212" s="1202"/>
      <c r="D212" s="2005"/>
      <c r="E212" s="1203"/>
      <c r="F212" s="1204"/>
      <c r="G212" s="1205"/>
      <c r="H212" s="1205"/>
      <c r="I212" s="1205"/>
      <c r="J212" s="1206"/>
      <c r="K212" s="1207"/>
      <c r="L212" s="1176"/>
      <c r="M212" s="1209"/>
      <c r="N212" s="1209"/>
      <c r="O212" s="1209"/>
      <c r="P212" s="1209"/>
      <c r="Q212" s="1209"/>
      <c r="R212" s="1209"/>
      <c r="S212" s="1209"/>
      <c r="T212" s="1209"/>
      <c r="U212" s="1209"/>
      <c r="V212" s="1910"/>
      <c r="W212" s="1910"/>
      <c r="X212" s="1185"/>
      <c r="Y212" s="1185"/>
      <c r="Z212" s="1185"/>
      <c r="AA212" s="1185"/>
    </row>
    <row r="213" spans="1:27" ht="24.95" customHeight="1">
      <c r="A213" s="1185"/>
      <c r="B213" s="1186"/>
      <c r="C213" s="1202"/>
      <c r="D213" s="2005"/>
      <c r="E213" s="1203"/>
      <c r="F213" s="1204"/>
      <c r="G213" s="1205"/>
      <c r="H213" s="1205"/>
      <c r="I213" s="1205"/>
      <c r="J213" s="1206"/>
      <c r="K213" s="1207"/>
      <c r="L213" s="1176"/>
      <c r="M213" s="1209"/>
      <c r="N213" s="1209"/>
      <c r="O213" s="1209"/>
      <c r="P213" s="1209"/>
      <c r="Q213" s="1209"/>
      <c r="R213" s="1209"/>
      <c r="S213" s="1209"/>
      <c r="T213" s="1209"/>
      <c r="U213" s="1209"/>
      <c r="V213" s="1910"/>
      <c r="W213" s="1910"/>
      <c r="X213" s="1185"/>
      <c r="Y213" s="1185"/>
      <c r="Z213" s="1185"/>
      <c r="AA213" s="1185"/>
    </row>
    <row r="214" spans="1:27" ht="24.95" customHeight="1">
      <c r="A214" s="1185"/>
      <c r="B214" s="1186"/>
      <c r="C214" s="1202"/>
      <c r="D214" s="2005"/>
      <c r="E214" s="1203"/>
      <c r="F214" s="1204"/>
      <c r="G214" s="1205"/>
      <c r="H214" s="1205"/>
      <c r="I214" s="1205"/>
      <c r="J214" s="1206"/>
      <c r="K214" s="1207"/>
      <c r="L214" s="1176"/>
      <c r="M214" s="1176"/>
      <c r="N214" s="1176"/>
      <c r="O214" s="1176"/>
      <c r="P214" s="1176"/>
      <c r="Q214" s="1208"/>
      <c r="R214" s="1209"/>
      <c r="S214" s="2006"/>
      <c r="T214" s="1210"/>
      <c r="U214" s="1209"/>
      <c r="V214" s="1910"/>
      <c r="W214" s="1910"/>
      <c r="X214" s="1185"/>
      <c r="Y214" s="1185"/>
      <c r="Z214" s="1185"/>
      <c r="AA214" s="1185"/>
    </row>
    <row r="215" spans="1:27" ht="24.95" customHeight="1">
      <c r="A215" s="1185"/>
      <c r="B215" s="1186"/>
      <c r="C215" s="1202"/>
      <c r="D215" s="2005"/>
      <c r="E215" s="1203"/>
      <c r="F215" s="1204"/>
      <c r="G215" s="1205"/>
      <c r="H215" s="1205"/>
      <c r="I215" s="1205"/>
      <c r="J215" s="1206"/>
      <c r="K215" s="1207"/>
      <c r="L215" s="1176"/>
      <c r="M215" s="1176"/>
      <c r="N215" s="1176"/>
      <c r="O215" s="1176"/>
      <c r="P215" s="1176"/>
      <c r="Q215" s="1208"/>
      <c r="R215" s="1209"/>
      <c r="S215" s="2006"/>
      <c r="T215" s="1210"/>
      <c r="U215" s="1209"/>
      <c r="V215" s="1910"/>
      <c r="W215" s="1910"/>
      <c r="X215" s="1185"/>
      <c r="Y215" s="1185"/>
      <c r="Z215" s="1185"/>
      <c r="AA215" s="1185"/>
    </row>
    <row r="216" spans="1:27" ht="24.95" customHeight="1">
      <c r="A216" s="1185"/>
      <c r="B216" s="1186"/>
      <c r="C216" s="1202"/>
      <c r="D216" s="2005"/>
      <c r="E216" s="1203"/>
      <c r="F216" s="1204"/>
      <c r="G216" s="1205"/>
      <c r="H216" s="1205"/>
      <c r="I216" s="1205"/>
      <c r="J216" s="1206"/>
      <c r="K216" s="1207"/>
      <c r="L216" s="1176"/>
      <c r="M216" s="1176"/>
      <c r="N216" s="1176"/>
      <c r="O216" s="1176"/>
      <c r="P216" s="1176"/>
      <c r="Q216" s="1208"/>
      <c r="R216" s="1209"/>
      <c r="S216" s="2006"/>
      <c r="T216" s="1210"/>
      <c r="U216" s="1209"/>
      <c r="V216" s="1910"/>
      <c r="W216" s="1910"/>
      <c r="X216" s="1185"/>
      <c r="Y216" s="1185"/>
      <c r="Z216" s="1185"/>
      <c r="AA216" s="1185"/>
    </row>
    <row r="217" spans="1:27" ht="24.95" customHeight="1">
      <c r="A217" s="1185"/>
      <c r="B217" s="1186"/>
      <c r="C217" s="1202"/>
      <c r="D217" s="2005"/>
      <c r="E217" s="1203"/>
      <c r="F217" s="1204"/>
      <c r="G217" s="1205"/>
      <c r="H217" s="1205"/>
      <c r="I217" s="1205"/>
      <c r="J217" s="1206"/>
      <c r="K217" s="1207"/>
      <c r="L217" s="1176"/>
      <c r="M217" s="1176"/>
      <c r="N217" s="1176"/>
      <c r="O217" s="1176"/>
      <c r="P217" s="1176"/>
      <c r="Q217" s="1208"/>
      <c r="R217" s="1209"/>
      <c r="S217" s="2006"/>
      <c r="T217" s="1210"/>
      <c r="U217" s="1209"/>
      <c r="V217" s="1910"/>
      <c r="W217" s="1910"/>
      <c r="X217" s="1185"/>
      <c r="Y217" s="1185"/>
      <c r="Z217" s="1185"/>
      <c r="AA217" s="1185"/>
    </row>
    <row r="218" spans="1:27" ht="24.95" customHeight="1">
      <c r="A218" s="1185"/>
      <c r="B218" s="1186"/>
      <c r="C218" s="1202"/>
      <c r="D218" s="2005"/>
      <c r="E218" s="1203"/>
      <c r="F218" s="1204"/>
      <c r="G218" s="1205"/>
      <c r="H218" s="1205"/>
      <c r="I218" s="1205"/>
      <c r="J218" s="1206"/>
      <c r="K218" s="1207"/>
      <c r="L218" s="1176"/>
      <c r="M218" s="1176"/>
      <c r="N218" s="1176"/>
      <c r="O218" s="1176"/>
      <c r="P218" s="1176"/>
      <c r="Q218" s="1208"/>
      <c r="R218" s="1209"/>
      <c r="S218" s="2006"/>
      <c r="T218" s="1210"/>
      <c r="U218" s="1209"/>
      <c r="V218" s="1910"/>
      <c r="W218" s="1910"/>
      <c r="X218" s="1185"/>
      <c r="Y218" s="1185"/>
      <c r="Z218" s="1185"/>
      <c r="AA218" s="1185"/>
    </row>
    <row r="219" spans="1:27" ht="24.95" customHeight="1">
      <c r="A219" s="1185"/>
      <c r="B219" s="1186"/>
      <c r="C219" s="1202"/>
      <c r="D219" s="2005"/>
      <c r="E219" s="1203"/>
      <c r="F219" s="1204"/>
      <c r="G219" s="1205"/>
      <c r="H219" s="1205"/>
      <c r="I219" s="1205"/>
      <c r="J219" s="1206"/>
      <c r="K219" s="1207"/>
      <c r="L219" s="1176"/>
      <c r="M219" s="1176"/>
      <c r="N219" s="1176"/>
      <c r="O219" s="1176"/>
      <c r="P219" s="1176"/>
      <c r="Q219" s="1208"/>
      <c r="R219" s="1209"/>
      <c r="S219" s="2006"/>
      <c r="T219" s="1210"/>
      <c r="U219" s="1209"/>
      <c r="V219" s="1910"/>
      <c r="W219" s="1910"/>
      <c r="X219" s="1185"/>
      <c r="Y219" s="1185"/>
      <c r="Z219" s="1185"/>
      <c r="AA219" s="1185"/>
    </row>
    <row r="220" spans="1:27" ht="24.95" customHeight="1">
      <c r="A220" s="1185"/>
      <c r="B220" s="1186"/>
      <c r="C220" s="1202"/>
      <c r="D220" s="2005"/>
      <c r="E220" s="1203"/>
      <c r="F220" s="1204"/>
      <c r="G220" s="1205"/>
      <c r="H220" s="1205"/>
      <c r="I220" s="1205"/>
      <c r="J220" s="1206"/>
      <c r="K220" s="1207"/>
      <c r="L220" s="1176"/>
      <c r="M220" s="1176"/>
      <c r="N220" s="1176"/>
      <c r="O220" s="1176"/>
      <c r="P220" s="1176"/>
      <c r="Q220" s="1208"/>
      <c r="R220" s="1209"/>
      <c r="S220" s="2006"/>
      <c r="T220" s="1210"/>
      <c r="U220" s="1209"/>
      <c r="V220" s="1910"/>
      <c r="W220" s="1910"/>
      <c r="X220" s="1185"/>
      <c r="Y220" s="1185"/>
      <c r="Z220" s="1185"/>
      <c r="AA220" s="1185"/>
    </row>
    <row r="221" spans="1:27" ht="24.95" customHeight="1">
      <c r="A221" s="1185"/>
      <c r="B221" s="1186"/>
      <c r="C221" s="1202"/>
      <c r="D221" s="2005"/>
      <c r="E221" s="1203"/>
      <c r="F221" s="1204"/>
      <c r="G221" s="1205"/>
      <c r="H221" s="1205"/>
      <c r="I221" s="1205"/>
      <c r="J221" s="1206"/>
      <c r="K221" s="1207"/>
      <c r="L221" s="1176"/>
      <c r="M221" s="1176"/>
      <c r="N221" s="1176"/>
      <c r="O221" s="1176"/>
      <c r="P221" s="1176"/>
      <c r="Q221" s="1208"/>
      <c r="R221" s="1209"/>
      <c r="S221" s="2006"/>
      <c r="T221" s="1210"/>
      <c r="U221" s="1209"/>
      <c r="V221" s="1910"/>
      <c r="W221" s="1910"/>
      <c r="X221" s="1185"/>
      <c r="Y221" s="1185"/>
      <c r="Z221" s="1185"/>
      <c r="AA221" s="1185"/>
    </row>
    <row r="222" spans="1:27" s="866" customFormat="1" ht="24.95" customHeight="1">
      <c r="A222" s="863"/>
      <c r="B222" s="1215"/>
      <c r="C222" s="912"/>
      <c r="D222" s="915"/>
      <c r="E222" s="915"/>
      <c r="F222" s="915"/>
      <c r="G222" s="915"/>
      <c r="H222" s="915"/>
      <c r="I222" s="915"/>
      <c r="J222" s="915"/>
      <c r="K222" s="915"/>
      <c r="L222" s="1910"/>
      <c r="M222" s="1910"/>
      <c r="N222" s="1910"/>
      <c r="O222" s="1910"/>
      <c r="P222" s="1910"/>
      <c r="Q222" s="864"/>
      <c r="R222" s="864"/>
      <c r="S222" s="864"/>
      <c r="T222" s="864"/>
      <c r="U222" s="864"/>
      <c r="V222" s="864"/>
      <c r="W222" s="864"/>
      <c r="X222" s="864"/>
      <c r="Y222" s="864"/>
      <c r="Z222" s="864"/>
      <c r="AA222" s="864"/>
    </row>
    <row r="223" spans="1:27" ht="24.95" customHeight="1">
      <c r="A223" s="863"/>
      <c r="B223" s="992" t="s">
        <v>851</v>
      </c>
      <c r="C223" s="863"/>
      <c r="D223" s="863"/>
      <c r="E223" s="863"/>
      <c r="F223" s="863"/>
      <c r="G223" s="863"/>
      <c r="H223" s="863"/>
      <c r="I223" s="863"/>
      <c r="J223" s="863"/>
      <c r="K223" s="863"/>
      <c r="L223" s="863"/>
      <c r="M223" s="863"/>
      <c r="N223" s="863"/>
      <c r="O223" s="863"/>
      <c r="P223" s="863"/>
      <c r="Q223" s="863"/>
      <c r="R223" s="863"/>
      <c r="S223" s="864"/>
      <c r="T223" s="864"/>
      <c r="U223" s="864"/>
      <c r="V223" s="864"/>
      <c r="W223" s="864"/>
      <c r="X223" s="864"/>
      <c r="Y223" s="864"/>
      <c r="Z223" s="864"/>
      <c r="AA223" s="864"/>
    </row>
    <row r="224" spans="1:27" ht="24.95" customHeight="1">
      <c r="A224" s="863"/>
      <c r="B224" s="1216" t="s">
        <v>852</v>
      </c>
      <c r="C224" s="863"/>
      <c r="D224" s="863"/>
      <c r="E224" s="863"/>
      <c r="F224" s="863"/>
      <c r="G224" s="863"/>
      <c r="H224" s="863"/>
      <c r="I224" s="863"/>
      <c r="J224" s="863"/>
      <c r="K224" s="863"/>
      <c r="L224" s="863"/>
      <c r="M224" s="863"/>
      <c r="N224" s="863"/>
      <c r="O224" s="863"/>
      <c r="P224" s="863"/>
      <c r="Q224" s="863"/>
      <c r="R224" s="863"/>
      <c r="S224" s="864"/>
      <c r="T224" s="864"/>
      <c r="U224" s="864"/>
      <c r="V224" s="864"/>
      <c r="W224" s="864"/>
      <c r="X224" s="864"/>
      <c r="Y224" s="864"/>
      <c r="Z224" s="864"/>
      <c r="AA224" s="864"/>
    </row>
    <row r="225" spans="1:44" ht="24.95" customHeight="1">
      <c r="A225" s="863"/>
      <c r="B225" s="1216"/>
      <c r="C225" s="863"/>
      <c r="D225" s="863"/>
      <c r="E225" s="863"/>
      <c r="F225" s="863"/>
      <c r="G225" s="863"/>
      <c r="H225" s="863"/>
      <c r="I225" s="863"/>
      <c r="J225" s="863"/>
      <c r="K225" s="863"/>
      <c r="L225" s="863"/>
      <c r="M225" s="863"/>
      <c r="N225" s="863"/>
      <c r="O225" s="863"/>
      <c r="P225" s="863"/>
      <c r="Q225" s="863"/>
      <c r="R225" s="863"/>
      <c r="S225" s="864"/>
      <c r="T225" s="864"/>
      <c r="U225" s="864"/>
      <c r="V225" s="864"/>
      <c r="W225" s="864"/>
      <c r="X225" s="864"/>
      <c r="Y225" s="864"/>
      <c r="Z225" s="864"/>
      <c r="AA225" s="864"/>
    </row>
    <row r="226" spans="1:44" s="866" customFormat="1" ht="24.95" customHeight="1">
      <c r="A226" s="863"/>
      <c r="B226" s="1217" t="s">
        <v>1828</v>
      </c>
      <c r="C226" s="1218"/>
      <c r="D226" s="863"/>
      <c r="E226" s="863"/>
      <c r="F226" s="863"/>
      <c r="G226" s="863"/>
      <c r="H226" s="863"/>
      <c r="I226" s="1910"/>
      <c r="J226" s="863"/>
      <c r="K226" s="863"/>
      <c r="L226" s="1910"/>
      <c r="M226" s="1910"/>
      <c r="N226" s="1910"/>
      <c r="O226" s="1910"/>
      <c r="P226" s="1910"/>
      <c r="Q226" s="864"/>
      <c r="R226" s="864"/>
      <c r="S226" s="864"/>
      <c r="T226" s="864"/>
      <c r="U226" s="864"/>
      <c r="V226" s="864"/>
      <c r="W226" s="1198"/>
      <c r="X226" s="864"/>
      <c r="Y226" s="1219"/>
      <c r="Z226" s="864"/>
      <c r="AA226" s="864"/>
      <c r="AB226" s="865"/>
      <c r="AC226" s="865"/>
      <c r="AD226" s="865"/>
      <c r="AE226" s="865"/>
      <c r="AF226" s="865"/>
      <c r="AG226" s="865"/>
      <c r="AH226" s="865"/>
      <c r="AI226" s="865"/>
      <c r="AJ226" s="865"/>
      <c r="AK226" s="865"/>
      <c r="AL226" s="865"/>
      <c r="AM226" s="865"/>
      <c r="AN226" s="865"/>
      <c r="AO226" s="865"/>
      <c r="AP226" s="865"/>
      <c r="AQ226" s="865"/>
      <c r="AR226" s="865"/>
    </row>
    <row r="227" spans="1:44" s="866" customFormat="1" ht="24.95" customHeight="1">
      <c r="A227" s="863"/>
      <c r="B227" s="867"/>
      <c r="C227" s="863"/>
      <c r="D227" s="863"/>
      <c r="E227" s="863"/>
      <c r="F227" s="863"/>
      <c r="G227" s="863"/>
      <c r="H227" s="863"/>
      <c r="I227" s="1910"/>
      <c r="J227" s="863"/>
      <c r="K227" s="863"/>
      <c r="L227" s="1910"/>
      <c r="M227" s="1910"/>
      <c r="N227" s="1910"/>
      <c r="O227" s="1910"/>
      <c r="P227" s="1910"/>
      <c r="Q227" s="864"/>
      <c r="R227" s="864"/>
      <c r="S227" s="864"/>
      <c r="T227" s="864"/>
      <c r="U227" s="864"/>
      <c r="V227" s="864"/>
      <c r="W227" s="864"/>
      <c r="X227" s="864"/>
      <c r="Y227" s="864"/>
      <c r="Z227" s="864"/>
      <c r="AA227" s="864"/>
      <c r="AB227" s="865"/>
      <c r="AC227" s="865"/>
      <c r="AD227" s="865"/>
      <c r="AE227" s="865"/>
      <c r="AF227" s="865"/>
      <c r="AG227" s="865"/>
      <c r="AH227" s="865"/>
      <c r="AI227" s="865"/>
      <c r="AJ227" s="865"/>
      <c r="AK227" s="865"/>
      <c r="AL227" s="865"/>
      <c r="AM227" s="865"/>
      <c r="AN227" s="865"/>
      <c r="AO227" s="865"/>
      <c r="AP227" s="865"/>
      <c r="AQ227" s="865"/>
      <c r="AR227" s="865"/>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D84A94DD-B183-469C-B980-CA5F417F2283}"/>
    <hyperlink ref="L208" r:id="rId2" xr:uid="{0B452753-E3A4-4139-A585-78DF0064E77C}"/>
    <hyperlink ref="R45" r:id="rId3" xr:uid="{61A6703D-D357-40FB-AEDA-94EA909EE917}"/>
  </hyperlinks>
  <pageMargins left="0.7" right="0.7" top="0.75" bottom="0.75"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2E8F-669A-4DEA-A02C-0246F134C08F}">
  <dimension ref="A1:AXJ894"/>
  <sheetViews>
    <sheetView zoomScaleNormal="100" workbookViewId="0">
      <selection activeCell="K27" sqref="K27"/>
    </sheetView>
  </sheetViews>
  <sheetFormatPr baseColWidth="10" defaultRowHeight="15"/>
  <cols>
    <col min="1" max="1" width="3.7109375" style="2008" customWidth="1"/>
    <col min="2" max="14" width="15.7109375" style="2008" customWidth="1"/>
    <col min="15" max="15" width="11.42578125" style="2008"/>
    <col min="16" max="16" width="16.5703125" style="2008" customWidth="1"/>
    <col min="17" max="16384" width="11.42578125" style="2008"/>
  </cols>
  <sheetData>
    <row r="1" spans="1:17" ht="15.75" thickBot="1">
      <c r="A1" s="2007">
        <f t="shared" ref="A1:Q1" ca="1" si="0">CELL("largeur",A1)</f>
        <v>3</v>
      </c>
      <c r="B1" s="2007">
        <f t="shared" ca="1" si="0"/>
        <v>15</v>
      </c>
      <c r="C1" s="2007">
        <f t="shared" ca="1" si="0"/>
        <v>15</v>
      </c>
      <c r="D1" s="2007">
        <f t="shared" ca="1" si="0"/>
        <v>15</v>
      </c>
      <c r="E1" s="2007">
        <f t="shared" ca="1" si="0"/>
        <v>15</v>
      </c>
      <c r="F1" s="2007">
        <f t="shared" ca="1" si="0"/>
        <v>15</v>
      </c>
      <c r="G1" s="2007">
        <f t="shared" ca="1" si="0"/>
        <v>15</v>
      </c>
      <c r="H1" s="2007">
        <f t="shared" ca="1" si="0"/>
        <v>15</v>
      </c>
      <c r="I1" s="2007">
        <f t="shared" ca="1" si="0"/>
        <v>15</v>
      </c>
      <c r="J1" s="2007">
        <f t="shared" ca="1" si="0"/>
        <v>15</v>
      </c>
      <c r="K1" s="2007">
        <f t="shared" ca="1" si="0"/>
        <v>15</v>
      </c>
      <c r="L1" s="2007">
        <f t="shared" ca="1" si="0"/>
        <v>15</v>
      </c>
      <c r="M1" s="2007">
        <f t="shared" ca="1" si="0"/>
        <v>15</v>
      </c>
      <c r="N1" s="2007">
        <f t="shared" ca="1" si="0"/>
        <v>15</v>
      </c>
      <c r="O1" s="2007">
        <f t="shared" ca="1" si="0"/>
        <v>11</v>
      </c>
      <c r="P1" s="2007">
        <f t="shared" ca="1" si="0"/>
        <v>16</v>
      </c>
      <c r="Q1" s="2007">
        <f t="shared" ca="1" si="0"/>
        <v>11</v>
      </c>
    </row>
    <row r="2" spans="1:17" ht="26.25">
      <c r="A2" s="891"/>
      <c r="B2" s="2009" t="s">
        <v>854</v>
      </c>
      <c r="C2" s="2010"/>
      <c r="D2" s="2010"/>
      <c r="E2" s="2010"/>
      <c r="F2" s="2010"/>
      <c r="G2" s="2010"/>
      <c r="H2" s="2010"/>
      <c r="I2" s="2010"/>
      <c r="J2" s="2010"/>
      <c r="K2" s="2010"/>
      <c r="L2" s="2010"/>
      <c r="M2" s="2010"/>
      <c r="N2" s="2010"/>
      <c r="O2" s="2010"/>
      <c r="P2" s="2010"/>
      <c r="Q2" s="2011"/>
    </row>
    <row r="3" spans="1:17" ht="20.100000000000001" customHeight="1">
      <c r="A3" s="891"/>
      <c r="B3" s="2012" t="s">
        <v>855</v>
      </c>
      <c r="C3" s="2013"/>
      <c r="D3" s="2013"/>
      <c r="E3" s="2013"/>
      <c r="F3" s="2013"/>
      <c r="G3" s="2013"/>
      <c r="H3" s="2013"/>
      <c r="I3" s="2013"/>
      <c r="J3" s="2013"/>
      <c r="K3" s="2013"/>
      <c r="L3" s="2013"/>
      <c r="M3" s="2013"/>
      <c r="N3" s="2013"/>
      <c r="O3" s="2013"/>
      <c r="P3" s="2013"/>
      <c r="Q3" s="2014"/>
    </row>
    <row r="4" spans="1:17" ht="20.100000000000001" customHeight="1">
      <c r="A4" s="891"/>
      <c r="B4" s="2012" t="s">
        <v>856</v>
      </c>
      <c r="C4" s="2013"/>
      <c r="D4" s="2013"/>
      <c r="E4" s="2013"/>
      <c r="F4" s="2013"/>
      <c r="G4" s="2013"/>
      <c r="H4" s="2013"/>
      <c r="I4" s="2013"/>
      <c r="J4" s="2013"/>
      <c r="K4" s="2013"/>
      <c r="L4" s="2013"/>
      <c r="M4" s="2013"/>
      <c r="N4" s="2013"/>
      <c r="O4" s="2013"/>
      <c r="P4" s="2013"/>
      <c r="Q4" s="2014"/>
    </row>
    <row r="5" spans="1:17" ht="20.100000000000001" customHeight="1">
      <c r="A5" s="891"/>
      <c r="B5" s="2012" t="s">
        <v>857</v>
      </c>
      <c r="C5" s="2013"/>
      <c r="D5" s="2013"/>
      <c r="E5" s="2013"/>
      <c r="F5" s="2013"/>
      <c r="G5" s="2013"/>
      <c r="H5" s="2013"/>
      <c r="I5" s="2013"/>
      <c r="J5" s="2013"/>
      <c r="K5" s="2013"/>
      <c r="L5" s="2013"/>
      <c r="M5" s="2013"/>
      <c r="N5" s="2013"/>
      <c r="O5" s="2013"/>
      <c r="P5" s="2013"/>
      <c r="Q5" s="2014"/>
    </row>
    <row r="6" spans="1:17" ht="27" thickBot="1">
      <c r="A6" s="891"/>
      <c r="B6" s="2015" t="s">
        <v>1826</v>
      </c>
      <c r="C6" s="2016" t="s">
        <v>1827</v>
      </c>
      <c r="D6" s="2016"/>
      <c r="E6" s="2016"/>
      <c r="F6" s="2016"/>
      <c r="G6" s="2016"/>
      <c r="H6" s="2016"/>
      <c r="I6" s="2016"/>
      <c r="J6" s="2016"/>
      <c r="K6" s="2016"/>
      <c r="L6" s="2016"/>
      <c r="M6" s="2016"/>
      <c r="N6" s="2016"/>
      <c r="O6" s="2016"/>
      <c r="P6" s="2016"/>
      <c r="Q6" s="2017"/>
    </row>
    <row r="7" spans="1:17" ht="15.75">
      <c r="A7" s="2018"/>
      <c r="B7" s="891"/>
      <c r="C7" s="2019"/>
      <c r="D7" s="891"/>
      <c r="E7" s="891"/>
      <c r="F7" s="891"/>
      <c r="G7" s="891"/>
      <c r="H7" s="891"/>
      <c r="I7" s="891"/>
      <c r="J7" s="891"/>
      <c r="K7" s="891"/>
      <c r="L7" s="891"/>
      <c r="M7" s="2018"/>
      <c r="N7" s="2018"/>
      <c r="O7" s="2018"/>
      <c r="P7" s="2018"/>
      <c r="Q7" s="2018"/>
    </row>
    <row r="8" spans="1:17" ht="15.75" customHeight="1">
      <c r="A8" s="2018"/>
      <c r="B8" s="2020" t="s">
        <v>2245</v>
      </c>
      <c r="C8" s="2020"/>
      <c r="D8" s="2020"/>
      <c r="E8" s="2020"/>
      <c r="F8" s="2020"/>
      <c r="G8" s="2020"/>
      <c r="H8" s="2020"/>
      <c r="I8" s="2020"/>
      <c r="J8" s="2020"/>
      <c r="K8" s="2020"/>
      <c r="L8" s="2020"/>
      <c r="M8" s="2020"/>
      <c r="N8" s="2020"/>
      <c r="O8" s="2020"/>
      <c r="P8" s="2020"/>
      <c r="Q8" s="2020"/>
    </row>
    <row r="9" spans="1:17" ht="15.75" customHeight="1">
      <c r="A9" s="2018"/>
      <c r="B9" s="2020"/>
      <c r="C9" s="2020"/>
      <c r="D9" s="2020"/>
      <c r="E9" s="2020"/>
      <c r="F9" s="2020"/>
      <c r="G9" s="2020"/>
      <c r="H9" s="2020"/>
      <c r="I9" s="2020"/>
      <c r="J9" s="2020"/>
      <c r="K9" s="2020"/>
      <c r="L9" s="2020"/>
      <c r="M9" s="2020"/>
      <c r="N9" s="2020"/>
      <c r="O9" s="2020"/>
      <c r="P9" s="2020"/>
      <c r="Q9" s="2020"/>
    </row>
    <row r="10" spans="1:17" ht="30.75" customHeight="1">
      <c r="A10" s="2018"/>
      <c r="B10" s="2020"/>
      <c r="C10" s="2020"/>
      <c r="D10" s="2020"/>
      <c r="E10" s="2020"/>
      <c r="F10" s="2020"/>
      <c r="G10" s="2020"/>
      <c r="H10" s="2020"/>
      <c r="I10" s="2020"/>
      <c r="J10" s="2020"/>
      <c r="K10" s="2020"/>
      <c r="L10" s="2020"/>
      <c r="M10" s="2020"/>
      <c r="N10" s="2020"/>
      <c r="O10" s="2020"/>
      <c r="P10" s="2020"/>
      <c r="Q10" s="2020"/>
    </row>
    <row r="11" spans="1:17" ht="15.75" thickBot="1">
      <c r="A11" s="2018"/>
      <c r="B11" s="891"/>
      <c r="C11" s="2021"/>
      <c r="D11" s="891"/>
      <c r="E11" s="891"/>
      <c r="F11" s="891"/>
      <c r="G11" s="891"/>
      <c r="H11" s="891"/>
      <c r="I11" s="891"/>
      <c r="J11" s="891"/>
      <c r="K11" s="891"/>
      <c r="L11" s="891"/>
      <c r="M11" s="2018"/>
      <c r="N11" s="2018"/>
      <c r="O11" s="2018"/>
      <c r="P11" s="2018"/>
      <c r="Q11" s="2018"/>
    </row>
    <row r="12" spans="1:17" ht="31.5" customHeight="1" thickBot="1">
      <c r="A12" s="2018"/>
      <c r="B12" s="2022" t="s">
        <v>2246</v>
      </c>
      <c r="C12" s="2023"/>
      <c r="D12" s="2023"/>
      <c r="E12" s="2023"/>
      <c r="F12" s="2023"/>
      <c r="G12" s="2023"/>
      <c r="H12" s="2023"/>
      <c r="I12" s="2023"/>
      <c r="J12" s="2023"/>
      <c r="K12" s="2023"/>
      <c r="L12" s="2023"/>
      <c r="M12" s="2023"/>
      <c r="N12" s="2023"/>
      <c r="O12" s="2023"/>
      <c r="P12" s="2023"/>
      <c r="Q12" s="2024"/>
    </row>
    <row r="13" spans="1:17">
      <c r="A13" s="2018"/>
      <c r="B13" s="2025"/>
      <c r="C13" s="891"/>
      <c r="D13" s="891"/>
      <c r="E13" s="891"/>
      <c r="F13" s="891"/>
      <c r="G13" s="891"/>
      <c r="H13" s="891"/>
      <c r="I13" s="891"/>
      <c r="J13" s="891"/>
      <c r="K13" s="891"/>
      <c r="L13" s="891"/>
      <c r="M13" s="2018"/>
      <c r="N13" s="2018"/>
      <c r="O13" s="2018"/>
      <c r="P13" s="2018"/>
      <c r="Q13" s="2018"/>
    </row>
    <row r="14" spans="1:17">
      <c r="A14" s="2018"/>
      <c r="B14" s="2025"/>
      <c r="C14" s="2026" t="s">
        <v>2247</v>
      </c>
      <c r="D14" s="891"/>
      <c r="E14" s="891"/>
      <c r="F14" s="891"/>
      <c r="G14" s="891"/>
      <c r="H14" s="891"/>
      <c r="I14" s="891"/>
      <c r="J14" s="891"/>
      <c r="K14" s="891"/>
      <c r="L14" s="891"/>
      <c r="M14" s="2018"/>
      <c r="N14" s="2018"/>
      <c r="O14" s="2018"/>
      <c r="P14" s="2018"/>
      <c r="Q14" s="2018"/>
    </row>
    <row r="15" spans="1:17">
      <c r="A15" s="2018"/>
      <c r="B15" s="2025"/>
      <c r="C15" s="891"/>
      <c r="D15" s="891"/>
      <c r="E15" s="891"/>
      <c r="F15" s="891"/>
      <c r="G15" s="891"/>
      <c r="H15" s="891"/>
      <c r="I15" s="891"/>
      <c r="J15" s="891"/>
      <c r="K15" s="891"/>
      <c r="L15" s="891"/>
      <c r="M15" s="2018"/>
      <c r="N15" s="2018"/>
      <c r="O15" s="2018"/>
      <c r="P15" s="2018"/>
      <c r="Q15" s="2018"/>
    </row>
    <row r="16" spans="1:17">
      <c r="A16" s="2018"/>
      <c r="B16" s="2025"/>
      <c r="C16" s="2027" t="s">
        <v>1965</v>
      </c>
      <c r="D16" s="2028" t="s">
        <v>1953</v>
      </c>
      <c r="E16" s="2029" t="s">
        <v>2248</v>
      </c>
      <c r="F16" s="2029" t="s">
        <v>2249</v>
      </c>
      <c r="G16" s="891"/>
      <c r="H16" s="891"/>
      <c r="I16" s="891"/>
      <c r="J16" s="891"/>
      <c r="K16" s="891"/>
      <c r="L16" s="891"/>
      <c r="M16" s="2018"/>
      <c r="N16" s="2030" t="s">
        <v>2250</v>
      </c>
      <c r="O16" s="2018"/>
      <c r="P16" s="2018"/>
      <c r="Q16" s="2018"/>
    </row>
    <row r="17" spans="1:17">
      <c r="A17" s="2018"/>
      <c r="B17" s="2025"/>
      <c r="C17" s="891"/>
      <c r="D17" s="891"/>
      <c r="E17" s="891"/>
      <c r="F17" s="891"/>
      <c r="G17" s="891"/>
      <c r="H17" s="891"/>
      <c r="I17" s="891"/>
      <c r="J17" s="891"/>
      <c r="K17" s="891"/>
      <c r="L17" s="891"/>
      <c r="M17" s="2018"/>
      <c r="N17" s="2018"/>
      <c r="O17" s="2018"/>
      <c r="P17" s="2018"/>
      <c r="Q17" s="2018"/>
    </row>
    <row r="18" spans="1:17" ht="15.75">
      <c r="A18" s="2018"/>
      <c r="B18" s="891"/>
      <c r="C18" s="2031" t="s">
        <v>2251</v>
      </c>
      <c r="D18" s="2032"/>
      <c r="E18" s="2032"/>
      <c r="F18" s="891"/>
      <c r="G18" s="891"/>
      <c r="H18" s="891"/>
      <c r="I18" s="891"/>
      <c r="J18" s="891"/>
      <c r="K18" s="891"/>
      <c r="L18" s="891"/>
      <c r="M18" s="2018"/>
      <c r="N18" s="2033" t="s">
        <v>878</v>
      </c>
      <c r="O18" s="2018"/>
      <c r="P18" s="2018"/>
      <c r="Q18" s="2018"/>
    </row>
    <row r="19" spans="1:17" ht="15.75">
      <c r="A19" s="2018"/>
      <c r="B19" s="891"/>
      <c r="C19" s="2034"/>
      <c r="D19" s="2035"/>
      <c r="E19" s="2036">
        <v>1050</v>
      </c>
      <c r="F19" s="2037" t="s">
        <v>2252</v>
      </c>
      <c r="G19" s="2018"/>
      <c r="H19" s="891"/>
      <c r="I19" s="891"/>
      <c r="J19" s="891"/>
      <c r="K19" s="891"/>
      <c r="L19" s="891"/>
      <c r="M19" s="2018"/>
      <c r="N19" s="2033" t="s">
        <v>888</v>
      </c>
      <c r="O19" s="2038" t="s">
        <v>2253</v>
      </c>
      <c r="P19" s="2018"/>
      <c r="Q19" s="2018"/>
    </row>
    <row r="20" spans="1:17" ht="15.75">
      <c r="A20" s="2018"/>
      <c r="B20" s="891"/>
      <c r="C20" s="2034"/>
      <c r="D20" s="2035"/>
      <c r="E20" s="2036">
        <v>400</v>
      </c>
      <c r="F20" s="2037" t="s">
        <v>2254</v>
      </c>
      <c r="G20" s="2018"/>
      <c r="H20" s="891"/>
      <c r="I20" s="891"/>
      <c r="J20" s="891"/>
      <c r="K20" s="891"/>
      <c r="L20" s="891"/>
      <c r="M20" s="2018"/>
      <c r="N20" s="2033" t="s">
        <v>898</v>
      </c>
      <c r="O20" s="2018"/>
      <c r="P20" s="2018"/>
      <c r="Q20" s="2018"/>
    </row>
    <row r="21" spans="1:17" ht="15.75">
      <c r="A21" s="2018"/>
      <c r="B21" s="891"/>
      <c r="C21" s="1394"/>
      <c r="D21" s="1394"/>
      <c r="E21" s="1394"/>
      <c r="F21" s="891"/>
      <c r="G21" s="891"/>
      <c r="H21" s="891"/>
      <c r="I21" s="891"/>
      <c r="J21" s="891"/>
      <c r="K21" s="891"/>
      <c r="L21" s="891"/>
      <c r="M21" s="2018"/>
      <c r="N21" s="2033" t="s">
        <v>908</v>
      </c>
      <c r="O21" s="2018"/>
      <c r="P21" s="2018"/>
      <c r="Q21" s="2018"/>
    </row>
    <row r="22" spans="1:17" ht="20.25">
      <c r="A22" s="2018"/>
      <c r="B22" s="891"/>
      <c r="C22" s="2039" t="s">
        <v>2255</v>
      </c>
      <c r="D22" s="2040"/>
      <c r="E22" s="2040"/>
      <c r="F22" s="2041"/>
      <c r="G22" s="2041"/>
      <c r="H22" s="2041"/>
      <c r="I22" s="2041"/>
      <c r="J22" s="891"/>
      <c r="K22" s="891"/>
      <c r="L22" s="891"/>
      <c r="M22" s="2018"/>
      <c r="N22" s="2033" t="s">
        <v>916</v>
      </c>
      <c r="O22" s="2018"/>
      <c r="P22" s="2018"/>
      <c r="Q22" s="2018"/>
    </row>
    <row r="23" spans="1:17" ht="15.75">
      <c r="A23" s="2018"/>
      <c r="B23" s="891"/>
      <c r="C23" s="2040" t="s">
        <v>2256</v>
      </c>
      <c r="D23" s="2032"/>
      <c r="E23" s="2032"/>
      <c r="F23" s="891"/>
      <c r="G23" s="891"/>
      <c r="H23" s="891"/>
      <c r="I23" s="891"/>
      <c r="J23" s="891"/>
      <c r="K23" s="891"/>
      <c r="L23" s="891"/>
      <c r="M23" s="2018"/>
      <c r="N23" s="2033" t="s">
        <v>925</v>
      </c>
      <c r="O23" s="2018"/>
      <c r="P23" s="2018"/>
      <c r="Q23" s="2018"/>
    </row>
    <row r="24" spans="1:17" ht="15.75">
      <c r="A24" s="2018"/>
      <c r="B24" s="891"/>
      <c r="C24" s="2040"/>
      <c r="D24" s="2032"/>
      <c r="E24" s="2032"/>
      <c r="F24" s="891"/>
      <c r="G24" s="891"/>
      <c r="H24" s="2040"/>
      <c r="I24" s="891"/>
      <c r="J24" s="891"/>
      <c r="K24" s="891"/>
      <c r="L24" s="891"/>
      <c r="M24" s="2018"/>
      <c r="N24" s="2033" t="s">
        <v>933</v>
      </c>
      <c r="O24" s="2018"/>
      <c r="P24" s="2018"/>
      <c r="Q24" s="2018"/>
    </row>
    <row r="25" spans="1:17" ht="15.75">
      <c r="A25" s="2018"/>
      <c r="B25" s="891"/>
      <c r="C25" s="2027" t="s">
        <v>1965</v>
      </c>
      <c r="D25" s="2028" t="s">
        <v>1953</v>
      </c>
      <c r="E25" s="2029" t="s">
        <v>2248</v>
      </c>
      <c r="F25" s="2029" t="s">
        <v>2249</v>
      </c>
      <c r="G25" s="891"/>
      <c r="H25" s="891"/>
      <c r="I25" s="891"/>
      <c r="J25" s="891"/>
      <c r="K25" s="891"/>
      <c r="L25" s="891"/>
      <c r="M25" s="2018"/>
      <c r="N25" s="2033" t="s">
        <v>943</v>
      </c>
      <c r="O25" s="2018"/>
      <c r="P25" s="2018"/>
      <c r="Q25" s="2018"/>
    </row>
    <row r="26" spans="1:17" ht="15.75">
      <c r="A26" s="2018"/>
      <c r="B26" s="891"/>
      <c r="C26" s="2034">
        <v>2</v>
      </c>
      <c r="D26" s="2042" t="s">
        <v>2257</v>
      </c>
      <c r="E26" s="2036">
        <v>50</v>
      </c>
      <c r="F26" s="2043" t="s">
        <v>1143</v>
      </c>
      <c r="G26" s="891"/>
      <c r="H26" s="891"/>
      <c r="I26" s="891"/>
      <c r="J26" s="891"/>
      <c r="K26" s="891"/>
      <c r="L26" s="891"/>
      <c r="M26" s="2018"/>
      <c r="N26" s="2033" t="s">
        <v>1012</v>
      </c>
      <c r="O26" s="2018"/>
      <c r="P26" s="2018"/>
      <c r="Q26" s="2018"/>
    </row>
    <row r="27" spans="1:17" ht="15.75">
      <c r="A27" s="2018"/>
      <c r="B27" s="891"/>
      <c r="C27" s="2044" t="s">
        <v>2258</v>
      </c>
      <c r="D27" s="2040"/>
      <c r="E27" s="2043"/>
      <c r="F27" s="2043"/>
      <c r="G27" s="891"/>
      <c r="H27" s="891"/>
      <c r="I27" s="891"/>
      <c r="J27" s="891"/>
      <c r="K27" s="891"/>
      <c r="L27" s="891"/>
      <c r="M27" s="2018"/>
      <c r="N27" s="2033" t="s">
        <v>1020</v>
      </c>
      <c r="O27" s="2018"/>
      <c r="P27" s="2018"/>
      <c r="Q27" s="2018"/>
    </row>
    <row r="28" spans="1:17" ht="15.75">
      <c r="A28" s="2018"/>
      <c r="B28" s="891"/>
      <c r="C28" s="2040" t="s">
        <v>2259</v>
      </c>
      <c r="D28" s="2018"/>
      <c r="E28" s="2037"/>
      <c r="F28" s="2043"/>
      <c r="G28" s="891"/>
      <c r="H28" s="891"/>
      <c r="I28" s="891"/>
      <c r="J28" s="891"/>
      <c r="K28" s="891"/>
      <c r="L28" s="891"/>
      <c r="M28" s="2018"/>
      <c r="N28" s="2033" t="s">
        <v>1028</v>
      </c>
      <c r="O28" s="2018"/>
      <c r="P28" s="2018"/>
      <c r="Q28" s="2018"/>
    </row>
    <row r="29" spans="1:17" ht="15.75">
      <c r="A29" s="2018"/>
      <c r="B29" s="891"/>
      <c r="C29" s="2040"/>
      <c r="D29" s="2043"/>
      <c r="E29" s="2043"/>
      <c r="F29" s="2043"/>
      <c r="G29" s="891"/>
      <c r="H29" s="891"/>
      <c r="I29" s="891"/>
      <c r="J29" s="891"/>
      <c r="K29" s="891"/>
      <c r="L29" s="891"/>
      <c r="M29" s="2018"/>
      <c r="N29" s="2033" t="s">
        <v>1049</v>
      </c>
      <c r="O29" s="2018"/>
      <c r="P29" s="2018"/>
      <c r="Q29" s="2018"/>
    </row>
    <row r="30" spans="1:17" ht="20.25">
      <c r="A30" s="2018"/>
      <c r="B30" s="891"/>
      <c r="C30" s="2039" t="s">
        <v>2260</v>
      </c>
      <c r="E30" s="2043"/>
      <c r="F30" s="2043"/>
      <c r="G30" s="891"/>
      <c r="H30" s="891"/>
      <c r="I30" s="891"/>
      <c r="J30" s="891"/>
      <c r="K30" s="891"/>
      <c r="L30" s="891"/>
      <c r="M30" s="2018"/>
      <c r="N30" s="2033" t="s">
        <v>1061</v>
      </c>
      <c r="O30" s="2018"/>
      <c r="P30" s="2018"/>
      <c r="Q30" s="2018"/>
    </row>
    <row r="31" spans="1:17" ht="15.75">
      <c r="A31" s="2018"/>
      <c r="B31" s="891"/>
      <c r="C31" s="2040" t="s">
        <v>2261</v>
      </c>
      <c r="D31" s="2018"/>
      <c r="E31" s="2037"/>
      <c r="F31" s="2043"/>
      <c r="G31" s="891"/>
      <c r="H31" s="891"/>
      <c r="I31" s="891"/>
      <c r="J31" s="891"/>
      <c r="K31" s="891"/>
      <c r="L31" s="891"/>
      <c r="M31" s="2018"/>
      <c r="N31" s="2033" t="s">
        <v>1067</v>
      </c>
      <c r="O31" s="2018"/>
      <c r="P31" s="2018"/>
      <c r="Q31" s="2018"/>
    </row>
    <row r="32" spans="1:17" ht="15.75">
      <c r="A32" s="2018"/>
      <c r="B32" s="891"/>
      <c r="C32" s="2040" t="s">
        <v>1141</v>
      </c>
      <c r="D32" s="2018"/>
      <c r="E32" s="2037"/>
      <c r="F32" s="2043"/>
      <c r="G32" s="891"/>
      <c r="H32" s="891"/>
      <c r="I32" s="891"/>
      <c r="J32" s="891"/>
      <c r="K32" s="891"/>
      <c r="L32" s="891"/>
      <c r="M32" s="2018"/>
      <c r="N32" s="2033" t="s">
        <v>1072</v>
      </c>
      <c r="O32" s="2018"/>
      <c r="P32" s="2018"/>
      <c r="Q32" s="2018"/>
    </row>
    <row r="33" spans="1:17" ht="15.75">
      <c r="A33" s="2018"/>
      <c r="B33" s="891"/>
      <c r="C33" s="2032" t="s">
        <v>858</v>
      </c>
      <c r="D33" s="2018"/>
      <c r="E33" s="2037"/>
      <c r="F33" s="2043"/>
      <c r="G33" s="891"/>
      <c r="H33" s="891"/>
      <c r="I33" s="891"/>
      <c r="J33" s="891"/>
      <c r="K33" s="891"/>
      <c r="L33" s="891"/>
      <c r="M33" s="2018"/>
      <c r="N33" s="2033" t="s">
        <v>1074</v>
      </c>
      <c r="O33" s="2018"/>
      <c r="P33" s="2018"/>
      <c r="Q33" s="2018"/>
    </row>
    <row r="34" spans="1:17" ht="15.75">
      <c r="A34" s="2018"/>
      <c r="B34" s="891"/>
      <c r="C34" s="2032" t="s">
        <v>1142</v>
      </c>
      <c r="D34" s="2018"/>
      <c r="E34" s="2037"/>
      <c r="F34" s="2043"/>
      <c r="G34" s="891"/>
      <c r="H34" s="2018"/>
      <c r="I34" s="2018"/>
      <c r="J34" s="2018"/>
      <c r="K34" s="891"/>
      <c r="L34" s="891"/>
      <c r="M34" s="2018"/>
      <c r="N34" s="2033" t="s">
        <v>1078</v>
      </c>
      <c r="O34" s="2018"/>
      <c r="P34" s="2018"/>
      <c r="Q34" s="2018"/>
    </row>
    <row r="35" spans="1:17" ht="15.75">
      <c r="A35" s="2018"/>
      <c r="B35" s="891"/>
      <c r="C35" s="2040"/>
      <c r="E35" s="2043"/>
      <c r="F35" s="2043"/>
      <c r="G35" s="891"/>
      <c r="H35" s="891"/>
      <c r="I35" s="891"/>
      <c r="J35" s="891"/>
      <c r="K35" s="891"/>
      <c r="L35" s="891"/>
      <c r="M35" s="2018"/>
      <c r="N35" s="2033" t="s">
        <v>1083</v>
      </c>
      <c r="O35" s="2018"/>
      <c r="P35" s="2018"/>
      <c r="Q35" s="2018"/>
    </row>
    <row r="36" spans="1:17" ht="18.75">
      <c r="A36" s="2018"/>
      <c r="B36" s="891"/>
      <c r="C36" s="2027" t="s">
        <v>1965</v>
      </c>
      <c r="D36" s="2028" t="s">
        <v>1953</v>
      </c>
      <c r="E36" s="2029" t="s">
        <v>2248</v>
      </c>
      <c r="F36" s="2029" t="s">
        <v>2249</v>
      </c>
      <c r="G36" s="891"/>
      <c r="H36" s="2045" t="s">
        <v>2262</v>
      </c>
      <c r="I36" s="891"/>
      <c r="J36" s="891"/>
      <c r="K36" s="2026" t="s">
        <v>1140</v>
      </c>
      <c r="L36" s="891"/>
      <c r="M36" s="2018"/>
      <c r="N36" s="2033" t="s">
        <v>1087</v>
      </c>
      <c r="O36" s="2018"/>
      <c r="P36" s="2018"/>
      <c r="Q36" s="2018"/>
    </row>
    <row r="37" spans="1:17" ht="15.75">
      <c r="A37" s="2018"/>
      <c r="B37" s="891"/>
      <c r="C37" s="2034">
        <v>2</v>
      </c>
      <c r="D37" s="2042" t="s">
        <v>2257</v>
      </c>
      <c r="E37" s="2036"/>
      <c r="F37" s="2043" t="s">
        <v>1143</v>
      </c>
      <c r="G37" s="2046">
        <v>2</v>
      </c>
      <c r="H37" s="2047" t="s">
        <v>2257</v>
      </c>
      <c r="I37" s="2048">
        <v>0.05</v>
      </c>
      <c r="J37" s="2049">
        <v>2</v>
      </c>
      <c r="K37" s="2050" t="s">
        <v>2257</v>
      </c>
      <c r="L37" s="2051">
        <v>0.05</v>
      </c>
      <c r="M37" s="2052" t="s">
        <v>1143</v>
      </c>
      <c r="N37" s="2033" t="s">
        <v>1092</v>
      </c>
      <c r="O37" s="2018"/>
      <c r="P37" s="2018"/>
      <c r="Q37" s="2018"/>
    </row>
    <row r="38" spans="1:17" ht="15.75">
      <c r="A38" s="2018"/>
      <c r="B38" s="891"/>
      <c r="C38" s="2034">
        <v>5</v>
      </c>
      <c r="D38" s="2035" t="s">
        <v>2263</v>
      </c>
      <c r="E38" s="2036"/>
      <c r="F38" s="2043" t="s">
        <v>2264</v>
      </c>
      <c r="G38" s="2046">
        <v>5</v>
      </c>
      <c r="H38" s="2047" t="s">
        <v>2263</v>
      </c>
      <c r="I38" s="2048"/>
      <c r="J38" s="2049">
        <v>5</v>
      </c>
      <c r="K38" s="2050" t="s">
        <v>2263</v>
      </c>
      <c r="L38" s="2051"/>
      <c r="M38" s="2052" t="s">
        <v>2264</v>
      </c>
      <c r="N38" s="2018"/>
      <c r="O38" s="2018"/>
      <c r="P38" s="2018"/>
      <c r="Q38" s="2018"/>
    </row>
    <row r="39" spans="1:17" ht="18.75">
      <c r="A39" s="2018"/>
      <c r="B39" s="891"/>
      <c r="C39" s="2053">
        <v>1</v>
      </c>
      <c r="D39" s="2054" t="s">
        <v>2265</v>
      </c>
      <c r="E39" s="2055"/>
      <c r="F39" s="2043" t="s">
        <v>2266</v>
      </c>
      <c r="G39" s="2046">
        <v>1</v>
      </c>
      <c r="H39" s="2047" t="s">
        <v>2265</v>
      </c>
      <c r="I39" s="2048"/>
      <c r="J39" s="2049">
        <v>1</v>
      </c>
      <c r="K39" s="2050" t="s">
        <v>2265</v>
      </c>
      <c r="L39" s="2051"/>
      <c r="M39" s="2052" t="s">
        <v>2266</v>
      </c>
      <c r="N39" s="2018"/>
      <c r="O39" s="2056" t="s">
        <v>2267</v>
      </c>
      <c r="P39" s="2018"/>
      <c r="Q39" s="2018"/>
    </row>
    <row r="40" spans="1:17" ht="18.75">
      <c r="A40" s="2018"/>
      <c r="B40" s="891"/>
      <c r="C40" s="2034">
        <v>1</v>
      </c>
      <c r="D40" s="2035" t="s">
        <v>2268</v>
      </c>
      <c r="E40" s="2036"/>
      <c r="F40" s="2043" t="s">
        <v>2269</v>
      </c>
      <c r="G40" s="2046">
        <v>1</v>
      </c>
      <c r="H40" s="2047" t="s">
        <v>2268</v>
      </c>
      <c r="I40" s="2048"/>
      <c r="J40" s="2049">
        <v>1</v>
      </c>
      <c r="K40" s="2050" t="s">
        <v>2268</v>
      </c>
      <c r="L40" s="2051"/>
      <c r="M40" s="2052" t="s">
        <v>2269</v>
      </c>
      <c r="O40" s="2057" t="s">
        <v>2270</v>
      </c>
      <c r="P40" s="2018"/>
      <c r="Q40" s="2018"/>
    </row>
    <row r="41" spans="1:17" ht="18.75">
      <c r="A41" s="2018"/>
      <c r="B41" s="891"/>
      <c r="C41" s="2034">
        <v>1</v>
      </c>
      <c r="D41" s="2035" t="s">
        <v>2271</v>
      </c>
      <c r="E41" s="2036"/>
      <c r="F41" s="2043" t="s">
        <v>2272</v>
      </c>
      <c r="G41" s="2046">
        <v>1</v>
      </c>
      <c r="H41" s="2047" t="s">
        <v>2271</v>
      </c>
      <c r="I41" s="2048"/>
      <c r="J41" s="2049">
        <v>1</v>
      </c>
      <c r="K41" s="2050" t="s">
        <v>2271</v>
      </c>
      <c r="L41" s="2051"/>
      <c r="M41" s="2052" t="s">
        <v>2272</v>
      </c>
      <c r="N41" s="891"/>
      <c r="O41" s="2058" t="s">
        <v>2273</v>
      </c>
      <c r="P41" s="2018"/>
      <c r="Q41" s="2018"/>
    </row>
    <row r="42" spans="1:17" ht="18.75">
      <c r="A42" s="2018"/>
      <c r="B42" s="891"/>
      <c r="C42" s="2032"/>
      <c r="D42" s="2043"/>
      <c r="E42" s="2043"/>
      <c r="F42" s="2043"/>
      <c r="G42" s="891"/>
      <c r="H42" s="891"/>
      <c r="I42" s="891"/>
      <c r="J42" s="891"/>
      <c r="K42" s="891"/>
      <c r="L42" s="891"/>
      <c r="M42" s="2018"/>
      <c r="N42" s="2059" t="s">
        <v>2274</v>
      </c>
      <c r="O42" s="2059" t="s">
        <v>2275</v>
      </c>
      <c r="P42" s="2018"/>
      <c r="Q42" s="2018"/>
    </row>
    <row r="43" spans="1:17">
      <c r="A43" s="2018"/>
      <c r="B43" s="891"/>
      <c r="C43" s="2026" t="s">
        <v>2276</v>
      </c>
      <c r="D43" s="2043"/>
      <c r="E43" s="2043"/>
      <c r="F43" s="2043"/>
      <c r="G43" s="891"/>
      <c r="H43" s="891"/>
      <c r="I43" s="891"/>
      <c r="J43" s="891"/>
      <c r="K43" s="891"/>
      <c r="L43" s="891"/>
      <c r="M43" s="891"/>
      <c r="N43" s="891"/>
      <c r="O43" s="2018"/>
      <c r="P43" s="2018"/>
      <c r="Q43" s="2018"/>
    </row>
    <row r="44" spans="1:17">
      <c r="A44" s="2018"/>
      <c r="B44" s="891"/>
      <c r="C44" s="2032" t="s">
        <v>2277</v>
      </c>
      <c r="D44" s="2043"/>
      <c r="E44" s="2043"/>
      <c r="F44" s="2043"/>
      <c r="G44" s="891"/>
      <c r="H44" s="891"/>
      <c r="I44" s="891"/>
      <c r="J44" s="891"/>
      <c r="K44" s="891"/>
      <c r="L44" s="891"/>
      <c r="M44" s="2060" t="s">
        <v>2278</v>
      </c>
      <c r="N44" s="2061"/>
      <c r="O44" s="2061"/>
      <c r="P44" s="2062"/>
      <c r="Q44" s="2018"/>
    </row>
    <row r="45" spans="1:17" ht="15.75">
      <c r="A45" s="2018"/>
      <c r="B45" s="891"/>
      <c r="C45" s="2034">
        <v>0.5</v>
      </c>
      <c r="D45" s="2035" t="s">
        <v>2279</v>
      </c>
      <c r="E45" s="2036"/>
      <c r="F45" s="2043" t="s">
        <v>2280</v>
      </c>
      <c r="G45" s="891"/>
      <c r="H45" s="2035" t="s">
        <v>2263</v>
      </c>
      <c r="I45" s="2043" t="s">
        <v>2281</v>
      </c>
      <c r="J45" s="891"/>
      <c r="K45" s="891"/>
      <c r="L45" s="891"/>
      <c r="M45" s="2063"/>
      <c r="N45" s="2064"/>
      <c r="O45" s="2064"/>
      <c r="P45" s="2065"/>
      <c r="Q45" s="2018"/>
    </row>
    <row r="46" spans="1:17" ht="15.75">
      <c r="A46" s="2018"/>
      <c r="B46" s="891"/>
      <c r="C46" s="2034">
        <v>0.25</v>
      </c>
      <c r="D46" s="2035" t="s">
        <v>2282</v>
      </c>
      <c r="E46" s="2036"/>
      <c r="F46" s="2043" t="s">
        <v>2283</v>
      </c>
      <c r="G46" s="891"/>
      <c r="H46" s="2035" t="s">
        <v>2284</v>
      </c>
      <c r="I46" s="2043" t="s">
        <v>2285</v>
      </c>
      <c r="J46" s="891"/>
      <c r="K46" s="891"/>
      <c r="L46" s="891"/>
      <c r="M46" s="2063"/>
      <c r="N46" s="2064"/>
      <c r="O46" s="2064"/>
      <c r="P46" s="2065"/>
      <c r="Q46" s="2018"/>
    </row>
    <row r="47" spans="1:17" ht="15" customHeight="1">
      <c r="A47" s="2018"/>
      <c r="B47" s="891"/>
      <c r="C47" s="2032"/>
      <c r="D47" s="2032"/>
      <c r="E47" s="2032"/>
      <c r="F47" s="891"/>
      <c r="G47" s="891"/>
      <c r="H47" s="891"/>
      <c r="I47" s="891"/>
      <c r="J47" s="891"/>
      <c r="K47" s="891"/>
      <c r="L47" s="891"/>
      <c r="M47" s="2063"/>
      <c r="N47" s="2064"/>
      <c r="O47" s="2064"/>
      <c r="P47" s="2065"/>
      <c r="Q47" s="2018"/>
    </row>
    <row r="48" spans="1:17" ht="15" customHeight="1">
      <c r="A48" s="2018"/>
      <c r="B48" s="891"/>
      <c r="C48" s="2026" t="s">
        <v>859</v>
      </c>
      <c r="D48" s="2032"/>
      <c r="E48" s="2032"/>
      <c r="F48" s="891"/>
      <c r="G48" s="891"/>
      <c r="H48" s="891"/>
      <c r="I48" s="891"/>
      <c r="J48" s="891"/>
      <c r="K48" s="891"/>
      <c r="L48" s="891"/>
      <c r="M48" s="2063"/>
      <c r="N48" s="2064"/>
      <c r="O48" s="2064"/>
      <c r="P48" s="2065"/>
      <c r="Q48" s="2018"/>
    </row>
    <row r="49" spans="1:17" ht="15" customHeight="1">
      <c r="A49" s="2018"/>
      <c r="B49" s="891"/>
      <c r="C49" s="2026" t="s">
        <v>2286</v>
      </c>
      <c r="D49" s="2032"/>
      <c r="E49" s="2032"/>
      <c r="F49" s="891"/>
      <c r="G49" s="891"/>
      <c r="H49" s="891"/>
      <c r="I49" s="891"/>
      <c r="J49" s="891"/>
      <c r="K49" s="891"/>
      <c r="L49" s="891"/>
      <c r="M49" s="2066"/>
      <c r="N49" s="2067"/>
      <c r="O49" s="2067"/>
      <c r="P49" s="2068"/>
      <c r="Q49" s="2018"/>
    </row>
    <row r="50" spans="1:17" ht="15" customHeight="1">
      <c r="A50" s="2018"/>
      <c r="B50" s="891"/>
      <c r="C50" s="2040" t="s">
        <v>860</v>
      </c>
      <c r="D50" s="2040"/>
      <c r="E50" s="2040"/>
      <c r="F50" s="2040"/>
      <c r="G50" s="2040"/>
      <c r="H50" s="2040"/>
      <c r="I50" s="2040"/>
      <c r="J50" s="891"/>
      <c r="K50" s="891"/>
      <c r="L50" s="891"/>
      <c r="M50" s="2018"/>
      <c r="N50" s="2018"/>
      <c r="O50" s="2018"/>
      <c r="P50" s="2018"/>
      <c r="Q50" s="2018"/>
    </row>
    <row r="51" spans="1:17" ht="15" customHeight="1">
      <c r="A51" s="2018"/>
      <c r="B51" s="891"/>
      <c r="C51" s="2040"/>
      <c r="D51" s="2040" t="s">
        <v>2287</v>
      </c>
      <c r="E51" s="2040"/>
      <c r="F51" s="2040"/>
      <c r="G51" s="2040"/>
      <c r="H51" s="2040"/>
      <c r="I51" s="2040"/>
      <c r="J51" s="891"/>
      <c r="K51" s="891"/>
      <c r="L51" s="891"/>
      <c r="M51" s="2069" t="s">
        <v>2288</v>
      </c>
      <c r="N51" s="2070"/>
      <c r="O51" s="2070"/>
      <c r="P51" s="2071"/>
      <c r="Q51" s="2018"/>
    </row>
    <row r="52" spans="1:17" ht="15" customHeight="1">
      <c r="A52" s="2018"/>
      <c r="B52" s="891"/>
      <c r="C52" s="2040"/>
      <c r="D52" s="2040" t="s">
        <v>2289</v>
      </c>
      <c r="E52" s="2040"/>
      <c r="F52" s="2040"/>
      <c r="G52" s="2040"/>
      <c r="H52" s="2040"/>
      <c r="I52" s="2040"/>
      <c r="J52" s="891"/>
      <c r="K52" s="891"/>
      <c r="L52" s="891"/>
      <c r="M52" s="2072"/>
      <c r="N52" s="2073"/>
      <c r="O52" s="2073"/>
      <c r="P52" s="2074"/>
      <c r="Q52" s="2018"/>
    </row>
    <row r="53" spans="1:17" ht="15" customHeight="1">
      <c r="A53" s="2018"/>
      <c r="B53" s="891"/>
      <c r="C53" s="2040"/>
      <c r="D53" s="2040" t="s">
        <v>2290</v>
      </c>
      <c r="E53" s="2040"/>
      <c r="F53" s="2040"/>
      <c r="G53" s="2040"/>
      <c r="H53" s="2040"/>
      <c r="I53" s="2040"/>
      <c r="J53" s="891"/>
      <c r="K53" s="891"/>
      <c r="L53" s="2018"/>
      <c r="M53" s="2072"/>
      <c r="N53" s="2073"/>
      <c r="O53" s="2073"/>
      <c r="P53" s="2074"/>
      <c r="Q53" s="2018"/>
    </row>
    <row r="54" spans="1:17" ht="15" customHeight="1">
      <c r="A54" s="2018"/>
      <c r="B54" s="891"/>
      <c r="C54" s="2040"/>
      <c r="D54" s="2040" t="s">
        <v>861</v>
      </c>
      <c r="E54" s="2040"/>
      <c r="F54" s="2040"/>
      <c r="G54" s="2040"/>
      <c r="H54" s="2040"/>
      <c r="I54" s="2040"/>
      <c r="J54" s="891"/>
      <c r="K54" s="891"/>
      <c r="L54" s="2018"/>
      <c r="M54" s="2075"/>
      <c r="N54" s="2076"/>
      <c r="O54" s="2076"/>
      <c r="P54" s="2077"/>
      <c r="Q54" s="2018"/>
    </row>
    <row r="55" spans="1:17" ht="15" customHeight="1">
      <c r="A55" s="2018"/>
      <c r="B55" s="891"/>
      <c r="C55" s="2040"/>
      <c r="D55" s="2040"/>
      <c r="E55" s="2040"/>
      <c r="F55" s="2040"/>
      <c r="G55" s="2040"/>
      <c r="H55" s="2040"/>
      <c r="I55" s="2040"/>
      <c r="J55" s="891"/>
      <c r="K55" s="891"/>
      <c r="L55" s="2018"/>
      <c r="M55" s="2018"/>
      <c r="N55" s="2018"/>
      <c r="O55" s="2018"/>
      <c r="P55" s="2018"/>
      <c r="Q55" s="2018"/>
    </row>
    <row r="56" spans="1:17">
      <c r="A56" s="2078"/>
      <c r="B56" s="2079"/>
      <c r="C56" s="2080"/>
      <c r="D56" s="2080"/>
      <c r="E56" s="2080"/>
      <c r="F56" s="2080"/>
      <c r="G56" s="2080"/>
      <c r="H56" s="2080"/>
      <c r="I56" s="2080"/>
      <c r="J56" s="2079"/>
      <c r="K56" s="2079"/>
      <c r="L56" s="2079"/>
      <c r="M56" s="2078"/>
      <c r="N56" s="2078"/>
      <c r="O56" s="2078"/>
      <c r="P56" s="2078"/>
      <c r="Q56" s="2078"/>
    </row>
    <row r="57" spans="1:17" ht="15" customHeight="1">
      <c r="B57" s="2018"/>
      <c r="C57" s="2018"/>
      <c r="D57" s="2018"/>
      <c r="E57" s="2081"/>
      <c r="F57" s="2081"/>
      <c r="G57" s="2018"/>
      <c r="H57" s="2018"/>
      <c r="I57" s="2018"/>
      <c r="J57" s="2018"/>
      <c r="K57" s="2018"/>
      <c r="L57" s="2018"/>
      <c r="M57" s="2018"/>
      <c r="N57" s="2018"/>
      <c r="O57" s="2018"/>
      <c r="P57" s="2018"/>
      <c r="Q57" s="2018"/>
    </row>
    <row r="58" spans="1:17" ht="15" customHeight="1">
      <c r="A58" s="2018"/>
      <c r="B58" s="2081"/>
      <c r="C58" s="2082" t="s">
        <v>1144</v>
      </c>
      <c r="D58" s="2018"/>
      <c r="E58" s="2081"/>
      <c r="F58" s="2081"/>
      <c r="G58" s="2018"/>
      <c r="H58" s="2018"/>
      <c r="I58" s="2018"/>
      <c r="J58" s="2018"/>
      <c r="K58" s="2018"/>
      <c r="L58" s="2018"/>
      <c r="M58" s="2018"/>
      <c r="N58" s="2018"/>
      <c r="O58" s="2018"/>
      <c r="P58" s="2018"/>
      <c r="Q58" s="2018"/>
    </row>
    <row r="59" spans="1:17" ht="15" customHeight="1">
      <c r="A59" s="2018"/>
      <c r="B59" s="2083" t="s">
        <v>1826</v>
      </c>
      <c r="C59" s="2084" t="s">
        <v>1145</v>
      </c>
      <c r="D59" s="2018"/>
      <c r="E59" s="2084"/>
      <c r="F59" s="2084"/>
      <c r="G59" s="2040"/>
      <c r="H59" s="2018"/>
      <c r="I59" s="2018"/>
      <c r="J59" s="2018"/>
      <c r="K59" s="2018"/>
      <c r="L59" s="2018"/>
      <c r="M59" s="2085" t="s">
        <v>2291</v>
      </c>
      <c r="N59" s="2086"/>
      <c r="O59" s="2086"/>
      <c r="P59" s="2087"/>
      <c r="Q59" s="2018"/>
    </row>
    <row r="60" spans="1:17" ht="21">
      <c r="A60" s="2018"/>
      <c r="B60" s="2088"/>
      <c r="C60" s="2088"/>
      <c r="D60" s="2018"/>
      <c r="E60" s="2084"/>
      <c r="F60" s="2084"/>
      <c r="G60" s="2040"/>
      <c r="H60" s="2018"/>
      <c r="I60" s="2018"/>
      <c r="J60" s="2018"/>
      <c r="K60" s="2018"/>
      <c r="L60" s="2018"/>
      <c r="M60" s="2089"/>
      <c r="N60" s="2090"/>
      <c r="O60" s="2090"/>
      <c r="P60" s="2091"/>
      <c r="Q60" s="2018"/>
    </row>
    <row r="61" spans="1:17" ht="15" customHeight="1">
      <c r="A61" s="2018"/>
      <c r="B61" s="2083" t="s">
        <v>1826</v>
      </c>
      <c r="C61" s="2092" t="s">
        <v>1146</v>
      </c>
      <c r="D61" s="2092"/>
      <c r="E61" s="2092"/>
      <c r="F61" s="2092"/>
      <c r="G61" s="2092"/>
      <c r="H61" s="2092"/>
      <c r="I61" s="2040"/>
      <c r="J61" s="891"/>
      <c r="K61" s="2018"/>
      <c r="L61" s="2018"/>
      <c r="M61" s="2089"/>
      <c r="N61" s="2090"/>
      <c r="O61" s="2090"/>
      <c r="P61" s="2091"/>
      <c r="Q61" s="2018"/>
    </row>
    <row r="62" spans="1:17" ht="21">
      <c r="A62" s="2018"/>
      <c r="B62" s="2088"/>
      <c r="C62" s="2081"/>
      <c r="D62" s="2018"/>
      <c r="E62" s="2081"/>
      <c r="F62" s="2081"/>
      <c r="G62" s="2040"/>
      <c r="H62" s="2040"/>
      <c r="I62" s="2040"/>
      <c r="J62" s="891"/>
      <c r="K62" s="2018"/>
      <c r="L62" s="2018"/>
      <c r="M62" s="2089"/>
      <c r="N62" s="2090"/>
      <c r="O62" s="2090"/>
      <c r="P62" s="2091"/>
      <c r="Q62" s="2018"/>
    </row>
    <row r="63" spans="1:17" ht="21">
      <c r="A63" s="2018"/>
      <c r="B63" s="2081"/>
      <c r="C63" s="2082" t="s">
        <v>1147</v>
      </c>
      <c r="D63" s="2018"/>
      <c r="E63" s="2081"/>
      <c r="F63" s="2081"/>
      <c r="G63" s="2040"/>
      <c r="H63" s="2040"/>
      <c r="I63" s="2040"/>
      <c r="J63" s="891"/>
      <c r="K63" s="2018"/>
      <c r="L63" s="891"/>
      <c r="M63" s="2093" t="s">
        <v>2292</v>
      </c>
      <c r="N63" s="2094"/>
      <c r="O63" s="2094"/>
      <c r="P63" s="2095"/>
      <c r="Q63" s="2018"/>
    </row>
    <row r="64" spans="1:17" ht="21">
      <c r="A64" s="2018"/>
      <c r="B64" s="2083" t="s">
        <v>1826</v>
      </c>
      <c r="C64" s="2096" t="s">
        <v>1148</v>
      </c>
      <c r="D64" s="2096"/>
      <c r="E64" s="2096"/>
      <c r="F64" s="2096"/>
      <c r="G64" s="2096"/>
      <c r="H64" s="2096"/>
      <c r="I64" s="2096"/>
      <c r="J64" s="2096"/>
      <c r="K64" s="2018"/>
      <c r="L64" s="891"/>
      <c r="M64" s="2093"/>
      <c r="N64" s="2094"/>
      <c r="O64" s="2094"/>
      <c r="P64" s="2095"/>
      <c r="Q64" s="2018"/>
    </row>
    <row r="65" spans="1:17" ht="21">
      <c r="A65" s="2018"/>
      <c r="B65" s="2084"/>
      <c r="C65" s="2084"/>
      <c r="D65" s="2018"/>
      <c r="E65" s="2084"/>
      <c r="F65" s="2084"/>
      <c r="G65" s="2040"/>
      <c r="H65" s="2097"/>
      <c r="I65" s="2040"/>
      <c r="J65" s="891"/>
      <c r="K65" s="891"/>
      <c r="L65" s="891"/>
      <c r="M65" s="2098"/>
      <c r="N65" s="2099"/>
      <c r="O65" s="2099"/>
      <c r="P65" s="2100"/>
      <c r="Q65" s="2018"/>
    </row>
    <row r="66" spans="1:17" ht="21">
      <c r="A66" s="2018"/>
      <c r="B66" s="2083" t="s">
        <v>1826</v>
      </c>
      <c r="C66" s="2101" t="s">
        <v>2293</v>
      </c>
      <c r="D66" s="2101"/>
      <c r="E66" s="2101"/>
      <c r="F66" s="2101"/>
      <c r="G66" s="2040"/>
      <c r="H66" s="2097"/>
      <c r="I66" s="2040"/>
      <c r="J66" s="891"/>
      <c r="K66" s="891"/>
      <c r="L66" s="891"/>
      <c r="M66" s="2018"/>
      <c r="N66" s="2018"/>
      <c r="O66" s="2018"/>
      <c r="P66" s="2018"/>
      <c r="Q66" s="2018"/>
    </row>
    <row r="67" spans="1:17" ht="21" customHeight="1">
      <c r="A67" s="2018"/>
      <c r="B67" s="2097"/>
      <c r="C67" s="2097"/>
      <c r="D67" s="2018"/>
      <c r="E67" s="2084"/>
      <c r="F67" s="2084"/>
      <c r="G67" s="2040"/>
      <c r="H67" s="2097"/>
      <c r="I67" s="2040"/>
      <c r="J67" s="891"/>
      <c r="K67" s="891"/>
      <c r="L67" s="891"/>
      <c r="M67" s="891"/>
      <c r="N67" s="891"/>
      <c r="O67" s="891"/>
      <c r="P67" s="891"/>
      <c r="Q67" s="2018"/>
    </row>
    <row r="68" spans="1:17" ht="21">
      <c r="A68" s="2018"/>
      <c r="B68" s="2083" t="s">
        <v>1826</v>
      </c>
      <c r="C68" s="2102" t="s">
        <v>2294</v>
      </c>
      <c r="D68" s="2102"/>
      <c r="E68" s="2097"/>
      <c r="F68" s="2097"/>
      <c r="G68" s="2040"/>
      <c r="H68" s="2097"/>
      <c r="I68" s="2040"/>
      <c r="J68" s="891"/>
      <c r="K68" s="891"/>
      <c r="L68" s="891"/>
      <c r="M68" s="2103" t="s">
        <v>2295</v>
      </c>
      <c r="N68" s="2104"/>
      <c r="O68" s="2104"/>
      <c r="P68" s="2105"/>
      <c r="Q68" s="2018"/>
    </row>
    <row r="69" spans="1:17" ht="21">
      <c r="A69" s="2018"/>
      <c r="B69" s="2084"/>
      <c r="C69" s="2106"/>
      <c r="D69" s="2084"/>
      <c r="E69" s="2097"/>
      <c r="F69" s="2040"/>
      <c r="G69" s="2040"/>
      <c r="H69" s="2097"/>
      <c r="I69" s="2040"/>
      <c r="J69" s="891"/>
      <c r="K69" s="891"/>
      <c r="L69" s="891"/>
      <c r="M69" s="2107" t="s">
        <v>2296</v>
      </c>
      <c r="N69" s="2108"/>
      <c r="O69" s="2108"/>
      <c r="P69" s="2109"/>
      <c r="Q69" s="2018"/>
    </row>
    <row r="70" spans="1:17" ht="21">
      <c r="A70" s="2018"/>
      <c r="B70" s="2083" t="s">
        <v>1826</v>
      </c>
      <c r="C70" s="2102" t="s">
        <v>2297</v>
      </c>
      <c r="D70" s="2102"/>
      <c r="E70" s="2102"/>
      <c r="F70" s="2040"/>
      <c r="I70" s="2040"/>
      <c r="J70" s="891"/>
      <c r="K70" s="2018"/>
      <c r="L70" s="2018"/>
      <c r="M70" s="2107"/>
      <c r="N70" s="2108"/>
      <c r="O70" s="2108"/>
      <c r="P70" s="2109"/>
      <c r="Q70" s="2018"/>
    </row>
    <row r="71" spans="1:17">
      <c r="A71" s="2018"/>
      <c r="B71" s="2097"/>
      <c r="C71" s="2097"/>
      <c r="D71" s="2097"/>
      <c r="E71" s="2097"/>
      <c r="F71" s="2040"/>
      <c r="G71" s="2040"/>
      <c r="H71" s="2097"/>
      <c r="I71" s="2040"/>
      <c r="J71" s="891"/>
      <c r="K71" s="2018"/>
      <c r="L71" s="2018"/>
      <c r="M71" s="2107"/>
      <c r="N71" s="2108"/>
      <c r="O71" s="2108"/>
      <c r="P71" s="2109"/>
      <c r="Q71" s="2018"/>
    </row>
    <row r="72" spans="1:17" ht="21">
      <c r="A72" s="2018"/>
      <c r="B72" s="2083" t="s">
        <v>1826</v>
      </c>
      <c r="C72" s="2102" t="s">
        <v>2298</v>
      </c>
      <c r="D72" s="2102"/>
      <c r="E72" s="2102"/>
      <c r="F72" s="2097"/>
      <c r="G72" s="2040"/>
      <c r="H72" s="2097"/>
      <c r="I72" s="2040"/>
      <c r="J72" s="891"/>
      <c r="K72" s="2018"/>
      <c r="L72" s="2018"/>
      <c r="M72" s="2107"/>
      <c r="N72" s="2108"/>
      <c r="O72" s="2108"/>
      <c r="P72" s="2109"/>
      <c r="Q72" s="2018"/>
    </row>
    <row r="73" spans="1:17" ht="21">
      <c r="A73" s="2018"/>
      <c r="B73" s="2084"/>
      <c r="C73" s="2084"/>
      <c r="D73" s="2097"/>
      <c r="E73" s="2097"/>
      <c r="F73" s="2097"/>
      <c r="G73" s="2040"/>
      <c r="H73" s="2097"/>
      <c r="I73" s="2040"/>
      <c r="J73" s="891"/>
      <c r="K73" s="2018"/>
      <c r="L73" s="2018"/>
      <c r="M73" s="2110" t="s">
        <v>2299</v>
      </c>
      <c r="N73" s="2111"/>
      <c r="O73" s="2111"/>
      <c r="P73" s="2112"/>
      <c r="Q73" s="2018"/>
    </row>
    <row r="74" spans="1:17" ht="21">
      <c r="A74" s="2018"/>
      <c r="B74" s="2083" t="s">
        <v>1826</v>
      </c>
      <c r="C74" s="2113" t="s">
        <v>2300</v>
      </c>
      <c r="D74" s="2113"/>
      <c r="E74" s="2113"/>
      <c r="G74" s="2040"/>
      <c r="H74" s="2097"/>
      <c r="I74" s="2040"/>
      <c r="J74" s="891"/>
      <c r="K74" s="2018"/>
      <c r="L74" s="2018"/>
      <c r="M74" s="2110"/>
      <c r="N74" s="2111"/>
      <c r="O74" s="2111"/>
      <c r="P74" s="2112"/>
      <c r="Q74" s="2018"/>
    </row>
    <row r="75" spans="1:17" ht="15" customHeight="1">
      <c r="A75" s="2018"/>
      <c r="B75" s="891"/>
      <c r="C75" s="2040"/>
      <c r="D75" s="2040"/>
      <c r="E75" s="2040"/>
      <c r="F75" s="2040"/>
      <c r="G75" s="2040"/>
      <c r="H75" s="2040"/>
      <c r="I75" s="2040"/>
      <c r="J75" s="891"/>
      <c r="K75" s="2018"/>
      <c r="L75" s="2018"/>
      <c r="M75" s="2110"/>
      <c r="N75" s="2111"/>
      <c r="O75" s="2111"/>
      <c r="P75" s="2112"/>
      <c r="Q75" s="2018"/>
    </row>
    <row r="76" spans="1:17" ht="21">
      <c r="A76" s="2018"/>
      <c r="B76" s="2083" t="s">
        <v>1826</v>
      </c>
      <c r="C76" s="2114" t="s">
        <v>2301</v>
      </c>
      <c r="D76" s="2114"/>
      <c r="E76" s="2114"/>
      <c r="F76" s="2114"/>
      <c r="G76" s="2040"/>
      <c r="H76" s="2040"/>
      <c r="I76" s="2040"/>
      <c r="J76" s="891"/>
      <c r="K76" s="2018"/>
      <c r="L76" s="2018"/>
      <c r="M76" s="2115" t="s">
        <v>2302</v>
      </c>
      <c r="N76" s="2116"/>
      <c r="O76" s="2116"/>
      <c r="P76" s="2117"/>
      <c r="Q76" s="2018"/>
    </row>
    <row r="77" spans="1:17">
      <c r="A77" s="2018"/>
      <c r="B77" s="2018"/>
      <c r="C77" s="2018"/>
      <c r="D77" s="2018"/>
      <c r="E77" s="2018"/>
      <c r="F77" s="2018"/>
      <c r="G77" s="2018"/>
      <c r="H77" s="2018"/>
      <c r="I77" s="2018"/>
      <c r="J77" s="2018"/>
      <c r="K77" s="891"/>
      <c r="L77" s="891"/>
      <c r="M77" s="2115"/>
      <c r="N77" s="2116"/>
      <c r="O77" s="2116"/>
      <c r="P77" s="2117"/>
      <c r="Q77" s="2018"/>
    </row>
    <row r="78" spans="1:17">
      <c r="A78" s="2018"/>
      <c r="B78" s="2018"/>
      <c r="C78" s="2018"/>
      <c r="D78" s="2018"/>
      <c r="E78" s="2018"/>
      <c r="F78" s="2018"/>
      <c r="G78" s="2018"/>
      <c r="H78" s="2018"/>
      <c r="I78" s="2018"/>
      <c r="J78" s="2018"/>
      <c r="K78" s="891"/>
      <c r="L78" s="891"/>
      <c r="M78" s="2118"/>
      <c r="N78" s="2119"/>
      <c r="O78" s="2119"/>
      <c r="P78" s="2120"/>
      <c r="Q78" s="2018"/>
    </row>
    <row r="79" spans="1:17">
      <c r="A79" s="2018"/>
      <c r="B79" s="891"/>
      <c r="C79" s="2040"/>
      <c r="D79" s="2040"/>
      <c r="E79" s="2040"/>
      <c r="F79" s="2040"/>
      <c r="G79" s="2040"/>
      <c r="H79" s="2040"/>
      <c r="I79" s="2040"/>
      <c r="J79" s="891"/>
      <c r="K79" s="891"/>
      <c r="L79" s="891"/>
      <c r="M79" s="2018"/>
      <c r="N79" s="2018"/>
      <c r="O79" s="2018"/>
      <c r="P79" s="2018"/>
      <c r="Q79" s="2018"/>
    </row>
    <row r="80" spans="1:17">
      <c r="A80" s="2078"/>
      <c r="B80" s="2079"/>
      <c r="C80" s="2080"/>
      <c r="D80" s="2080"/>
      <c r="E80" s="2080"/>
      <c r="F80" s="2080"/>
      <c r="G80" s="2080"/>
      <c r="H80" s="2080"/>
      <c r="I80" s="2080"/>
      <c r="J80" s="2079"/>
      <c r="K80" s="2079"/>
      <c r="L80" s="2079"/>
      <c r="M80" s="2078"/>
      <c r="N80" s="2078"/>
      <c r="O80" s="2078"/>
      <c r="P80" s="2078"/>
      <c r="Q80" s="2078"/>
    </row>
    <row r="81" spans="2:17" ht="15" customHeight="1">
      <c r="B81" s="2018"/>
      <c r="C81" s="2018"/>
      <c r="D81" s="2018"/>
      <c r="E81" s="2081"/>
      <c r="F81" s="2081"/>
      <c r="G81" s="2018"/>
      <c r="H81" s="2018"/>
      <c r="I81" s="2018"/>
      <c r="J81" s="2018"/>
      <c r="K81" s="2018"/>
      <c r="L81" s="2018"/>
      <c r="M81" s="2018"/>
      <c r="N81" s="2018"/>
      <c r="O81" s="2018"/>
      <c r="P81" s="2018"/>
      <c r="Q81" s="2018"/>
    </row>
    <row r="82" spans="2:17" ht="15" customHeight="1">
      <c r="B82" s="2018"/>
      <c r="C82" s="2121" t="s">
        <v>2303</v>
      </c>
      <c r="D82" s="2122"/>
      <c r="E82" s="2122"/>
      <c r="F82" s="2122"/>
      <c r="G82" s="2122"/>
      <c r="H82" s="2122"/>
      <c r="I82" s="2122"/>
      <c r="J82" s="2122"/>
      <c r="K82" s="2122"/>
      <c r="L82" s="2122"/>
      <c r="M82" s="2123"/>
      <c r="N82" s="2018"/>
      <c r="O82" s="2018"/>
      <c r="P82" s="2018"/>
      <c r="Q82" s="2018"/>
    </row>
    <row r="83" spans="2:17" ht="45" customHeight="1">
      <c r="B83" s="2018"/>
      <c r="C83" s="2124"/>
      <c r="D83" s="2124"/>
      <c r="E83" s="2124"/>
      <c r="F83" s="2124"/>
      <c r="G83" s="2124"/>
      <c r="H83" s="2124"/>
      <c r="I83" s="2124"/>
      <c r="J83" s="2124"/>
      <c r="K83" s="2124"/>
      <c r="L83" s="2018"/>
      <c r="M83" s="2018"/>
      <c r="N83" s="2018"/>
      <c r="O83" s="2018"/>
      <c r="P83" s="2018"/>
      <c r="Q83" s="2018"/>
    </row>
    <row r="84" spans="2:17" ht="15" customHeight="1">
      <c r="B84" s="2018"/>
      <c r="C84" s="2018"/>
      <c r="D84" s="2018"/>
      <c r="E84" s="2081"/>
      <c r="F84" s="2081"/>
      <c r="G84" s="2018"/>
      <c r="H84" s="2018"/>
      <c r="I84" s="2018"/>
      <c r="J84" s="2018"/>
      <c r="K84" s="2018"/>
      <c r="L84" s="2018"/>
      <c r="M84" s="2018"/>
      <c r="N84" s="2018"/>
      <c r="O84" s="2018"/>
      <c r="P84" s="2018"/>
      <c r="Q84" s="2018"/>
    </row>
    <row r="85" spans="2:17" ht="15" customHeight="1" thickBot="1">
      <c r="B85" s="2018"/>
      <c r="C85" s="2018"/>
      <c r="D85" s="2018"/>
      <c r="E85" s="2081"/>
      <c r="F85" s="2081"/>
      <c r="G85" s="2018"/>
      <c r="H85" s="2018"/>
      <c r="I85" s="2018"/>
      <c r="J85" s="2018"/>
      <c r="K85" s="2018"/>
      <c r="L85" s="2018"/>
      <c r="M85" s="2018"/>
      <c r="N85" s="2018"/>
      <c r="O85" s="2018"/>
      <c r="P85" s="2018"/>
      <c r="Q85" s="2018"/>
    </row>
    <row r="86" spans="2:17" ht="20.100000000000001" customHeight="1">
      <c r="B86" s="2125" t="s">
        <v>2304</v>
      </c>
      <c r="C86" s="2126"/>
      <c r="D86" s="2126"/>
      <c r="E86" s="2126"/>
      <c r="F86" s="2126"/>
      <c r="G86" s="2126"/>
      <c r="H86" s="2126"/>
      <c r="I86" s="2126"/>
      <c r="J86" s="2126"/>
      <c r="K86" s="2126"/>
      <c r="L86" s="2127"/>
      <c r="M86" s="2018"/>
      <c r="N86" s="2018"/>
      <c r="O86" s="2018"/>
      <c r="P86" s="2018"/>
      <c r="Q86" s="2018"/>
    </row>
    <row r="87" spans="2:17" ht="20.100000000000001" customHeight="1">
      <c r="B87" s="2128"/>
      <c r="C87" s="2129"/>
      <c r="D87" s="2129"/>
      <c r="E87" s="2129"/>
      <c r="F87" s="2129"/>
      <c r="G87" s="2129"/>
      <c r="H87" s="2129"/>
      <c r="I87" s="2129"/>
      <c r="J87" s="2129"/>
      <c r="K87" s="2129"/>
      <c r="L87" s="2130"/>
      <c r="M87" s="2018"/>
      <c r="N87" s="2018"/>
      <c r="O87" s="2018"/>
      <c r="P87" s="2018"/>
      <c r="Q87" s="2018"/>
    </row>
    <row r="88" spans="2:17" ht="20.100000000000001" customHeight="1">
      <c r="B88" s="2131" t="s">
        <v>1893</v>
      </c>
      <c r="C88" s="2132">
        <v>3</v>
      </c>
      <c r="D88" s="1178"/>
      <c r="E88" s="2133" t="s">
        <v>2305</v>
      </c>
      <c r="F88" s="2133"/>
      <c r="G88" s="2133"/>
      <c r="H88" s="2133"/>
      <c r="I88" s="2133"/>
      <c r="J88" s="2133"/>
      <c r="K88" s="2133"/>
      <c r="L88" s="2134"/>
      <c r="M88" s="2018"/>
      <c r="N88" s="2018"/>
      <c r="O88" s="2018"/>
      <c r="P88" s="2018"/>
      <c r="Q88" s="2018"/>
    </row>
    <row r="89" spans="2:17" ht="20.100000000000001" customHeight="1">
      <c r="B89" s="2131"/>
      <c r="C89" s="2135"/>
      <c r="D89" s="1178"/>
      <c r="E89" s="2133"/>
      <c r="F89" s="2133"/>
      <c r="G89" s="2133"/>
      <c r="H89" s="2133"/>
      <c r="I89" s="2133"/>
      <c r="J89" s="2133"/>
      <c r="K89" s="2133"/>
      <c r="L89" s="2134"/>
      <c r="M89" s="2018"/>
      <c r="N89" s="2018"/>
      <c r="O89" s="2018"/>
      <c r="P89" s="2018"/>
      <c r="Q89" s="2018"/>
    </row>
    <row r="90" spans="2:17" ht="20.100000000000001" customHeight="1">
      <c r="B90" s="2131" t="s">
        <v>1908</v>
      </c>
      <c r="C90" s="2136"/>
      <c r="D90" s="1178"/>
      <c r="E90" s="2133"/>
      <c r="F90" s="2133"/>
      <c r="G90" s="2133"/>
      <c r="H90" s="2133"/>
      <c r="I90" s="2133"/>
      <c r="J90" s="2133"/>
      <c r="K90" s="2133"/>
      <c r="L90" s="2134"/>
      <c r="M90" s="2018"/>
      <c r="N90" s="2018"/>
      <c r="O90" s="2018"/>
      <c r="P90" s="2018"/>
      <c r="Q90" s="2018"/>
    </row>
    <row r="91" spans="2:17" ht="20.100000000000001" customHeight="1">
      <c r="B91" s="2131"/>
      <c r="C91" s="2136"/>
      <c r="D91" s="1178"/>
      <c r="E91" s="2133"/>
      <c r="F91" s="2133"/>
      <c r="G91" s="2133"/>
      <c r="H91" s="2133"/>
      <c r="I91" s="2133"/>
      <c r="J91" s="2133"/>
      <c r="K91" s="2133"/>
      <c r="L91" s="2134"/>
      <c r="M91" s="2018"/>
      <c r="N91" s="2018"/>
      <c r="O91" s="2018"/>
      <c r="P91" s="2018"/>
      <c r="Q91" s="2018"/>
    </row>
    <row r="92" spans="2:17" ht="20.100000000000001" customHeight="1">
      <c r="B92" s="2131" t="s">
        <v>1901</v>
      </c>
      <c r="C92" s="2136"/>
      <c r="D92" s="1178"/>
      <c r="E92" s="2133"/>
      <c r="F92" s="2133"/>
      <c r="G92" s="2133"/>
      <c r="H92" s="2133"/>
      <c r="I92" s="2133"/>
      <c r="J92" s="2133"/>
      <c r="K92" s="2133"/>
      <c r="L92" s="2134"/>
      <c r="M92" s="2018"/>
      <c r="N92" s="2018"/>
      <c r="O92" s="2018"/>
      <c r="P92" s="2018"/>
      <c r="Q92" s="2018"/>
    </row>
    <row r="93" spans="2:17" ht="20.100000000000001" customHeight="1">
      <c r="B93" s="2131"/>
      <c r="C93" s="2136"/>
      <c r="D93" s="1178"/>
      <c r="E93" s="2137"/>
      <c r="F93" s="2137"/>
      <c r="G93" s="2137"/>
      <c r="H93" s="2137"/>
      <c r="I93" s="2137"/>
      <c r="J93" s="2137"/>
      <c r="K93" s="2137"/>
      <c r="L93" s="2138"/>
      <c r="M93" s="2018"/>
      <c r="N93" s="2018"/>
      <c r="O93" s="2018"/>
      <c r="P93" s="2018"/>
      <c r="Q93" s="2018"/>
    </row>
    <row r="94" spans="2:17" ht="20.100000000000001" customHeight="1">
      <c r="B94" s="2139"/>
      <c r="C94" s="1178"/>
      <c r="D94" s="1178"/>
      <c r="E94" s="2140"/>
      <c r="F94" s="2141" t="s">
        <v>2306</v>
      </c>
      <c r="G94" s="2142" t="s">
        <v>1902</v>
      </c>
      <c r="H94" s="2142" t="s">
        <v>1903</v>
      </c>
      <c r="I94" s="2142" t="s">
        <v>1909</v>
      </c>
      <c r="J94" s="2142" t="s">
        <v>1910</v>
      </c>
      <c r="K94" s="2142" t="s">
        <v>1904</v>
      </c>
      <c r="L94" s="2143" t="s">
        <v>1911</v>
      </c>
      <c r="M94" s="2018"/>
      <c r="N94" s="2018"/>
      <c r="O94" s="2018"/>
      <c r="P94" s="2018"/>
      <c r="Q94" s="2018"/>
    </row>
    <row r="95" spans="2:17" ht="20.100000000000001" customHeight="1">
      <c r="B95" s="2139"/>
      <c r="C95" s="1178"/>
      <c r="D95" s="1178"/>
      <c r="E95" s="2140"/>
      <c r="F95" s="2141"/>
      <c r="G95" s="2142"/>
      <c r="H95" s="2142"/>
      <c r="I95" s="2142"/>
      <c r="J95" s="2142"/>
      <c r="K95" s="2142"/>
      <c r="L95" s="2143"/>
      <c r="M95" s="2018"/>
      <c r="N95" s="2018"/>
      <c r="O95" s="2018"/>
      <c r="P95" s="2018"/>
      <c r="Q95" s="2018"/>
    </row>
    <row r="96" spans="2:17" ht="20.100000000000001" customHeight="1">
      <c r="B96" s="2139" t="s">
        <v>2307</v>
      </c>
      <c r="C96" s="1178"/>
      <c r="D96" s="1178"/>
      <c r="E96" s="865"/>
      <c r="F96" s="2144" t="s">
        <v>878</v>
      </c>
      <c r="G96" s="2144" t="s">
        <v>888</v>
      </c>
      <c r="H96" s="2144" t="s">
        <v>898</v>
      </c>
      <c r="I96" s="2144" t="s">
        <v>908</v>
      </c>
      <c r="J96" s="2144" t="s">
        <v>916</v>
      </c>
      <c r="K96" s="2145" t="s">
        <v>1898</v>
      </c>
      <c r="L96" s="2146" t="s">
        <v>1899</v>
      </c>
      <c r="M96" s="2018"/>
      <c r="N96" s="2018"/>
      <c r="O96" s="2018"/>
      <c r="P96" s="2018"/>
      <c r="Q96" s="2018"/>
    </row>
    <row r="97" spans="2:17" ht="20.100000000000001" customHeight="1">
      <c r="B97" s="2139"/>
      <c r="C97" s="1178"/>
      <c r="D97" s="1178"/>
      <c r="E97" s="1178"/>
      <c r="F97" s="2147"/>
      <c r="G97" s="2147"/>
      <c r="H97" s="2147"/>
      <c r="I97" s="2147"/>
      <c r="J97" s="2147"/>
      <c r="K97" s="2148"/>
      <c r="L97" s="2149"/>
      <c r="M97" s="2018"/>
      <c r="N97" s="2018"/>
      <c r="O97" s="2018"/>
      <c r="P97" s="2018"/>
      <c r="Q97" s="2018"/>
    </row>
    <row r="98" spans="2:17" ht="20.100000000000001" customHeight="1">
      <c r="B98" s="2150" t="s">
        <v>925</v>
      </c>
      <c r="C98" s="2144" t="s">
        <v>933</v>
      </c>
      <c r="D98" s="2144" t="s">
        <v>943</v>
      </c>
      <c r="E98" s="2144" t="s">
        <v>1012</v>
      </c>
      <c r="F98" s="2144" t="s">
        <v>1020</v>
      </c>
      <c r="G98" s="2144" t="s">
        <v>1028</v>
      </c>
      <c r="H98" s="2144" t="s">
        <v>1049</v>
      </c>
      <c r="I98" s="2144" t="s">
        <v>1061</v>
      </c>
      <c r="J98" s="2144" t="s">
        <v>1067</v>
      </c>
      <c r="K98" s="2145" t="s">
        <v>1099</v>
      </c>
      <c r="L98" s="2146" t="s">
        <v>1913</v>
      </c>
      <c r="M98" s="2018"/>
      <c r="N98" s="2018"/>
      <c r="O98" s="2018"/>
      <c r="P98" s="2018"/>
      <c r="Q98" s="2018"/>
    </row>
    <row r="99" spans="2:17" ht="20.100000000000001" customHeight="1">
      <c r="B99" s="2151"/>
      <c r="C99" s="2147"/>
      <c r="D99" s="2147"/>
      <c r="E99" s="2147"/>
      <c r="F99" s="2147"/>
      <c r="G99" s="2147"/>
      <c r="H99" s="2147"/>
      <c r="I99" s="2147"/>
      <c r="J99" s="2147"/>
      <c r="K99" s="2148"/>
      <c r="L99" s="2149"/>
      <c r="M99" s="2018"/>
      <c r="N99" s="2018"/>
      <c r="O99" s="2018"/>
      <c r="P99" s="2018"/>
      <c r="Q99" s="2018"/>
    </row>
    <row r="100" spans="2:17" ht="20.100000000000001" customHeight="1">
      <c r="B100" s="2152"/>
      <c r="C100" s="2153"/>
      <c r="D100" s="2154" t="s">
        <v>1895</v>
      </c>
      <c r="E100" s="2155">
        <f>COLUMN()</f>
        <v>5</v>
      </c>
      <c r="F100" s="2153"/>
      <c r="G100" s="2154" t="s">
        <v>1896</v>
      </c>
      <c r="H100" s="2156" t="str">
        <f>ADDRESS(ROW(),COLUMN(),4)</f>
        <v>H100</v>
      </c>
      <c r="I100" s="2153"/>
      <c r="J100" s="2153"/>
      <c r="K100" s="2157" t="s">
        <v>1900</v>
      </c>
      <c r="L100" s="2146" t="s">
        <v>1914</v>
      </c>
      <c r="M100" s="2018"/>
      <c r="N100" s="2018"/>
      <c r="O100" s="2018"/>
      <c r="P100" s="2018"/>
      <c r="Q100" s="2018"/>
    </row>
    <row r="101" spans="2:17" ht="20.100000000000001" customHeight="1">
      <c r="B101" s="2152"/>
      <c r="C101" s="2153"/>
      <c r="D101" s="2154"/>
      <c r="E101" s="2158"/>
      <c r="F101" s="2153"/>
      <c r="G101" s="2153"/>
      <c r="H101" s="2153"/>
      <c r="I101" s="2153"/>
      <c r="J101" s="2153"/>
      <c r="K101" s="2159"/>
      <c r="L101" s="2149"/>
      <c r="M101" s="2018"/>
      <c r="N101" s="2018"/>
      <c r="O101" s="2018"/>
      <c r="P101" s="2018"/>
      <c r="Q101" s="2018"/>
    </row>
    <row r="102" spans="2:17" ht="20.100000000000001" customHeight="1">
      <c r="B102" s="2152"/>
      <c r="C102" s="2153"/>
      <c r="D102" s="2154" t="s">
        <v>2308</v>
      </c>
      <c r="E102" s="2160" t="str">
        <f>LEFT(ADDRESS(1,COLUMN(),4),LEN(ADDRESS(1,COLUMN(),4))-1)</f>
        <v>E</v>
      </c>
      <c r="F102" s="2153"/>
      <c r="G102" s="2154" t="s">
        <v>302</v>
      </c>
      <c r="H102" s="2161">
        <f>ROW()</f>
        <v>102</v>
      </c>
      <c r="I102" s="2153"/>
      <c r="J102" s="2162" t="s">
        <v>1908</v>
      </c>
      <c r="K102" s="2153"/>
      <c r="L102" s="2163"/>
      <c r="M102" s="2018"/>
      <c r="N102" s="2018"/>
      <c r="O102" s="2018"/>
      <c r="P102" s="2018"/>
      <c r="Q102" s="2018"/>
    </row>
    <row r="103" spans="2:17" ht="20.100000000000001" customHeight="1">
      <c r="B103" s="2152"/>
      <c r="C103" s="2153"/>
      <c r="D103" s="2154"/>
      <c r="E103" s="2154"/>
      <c r="F103" s="2154"/>
      <c r="G103" s="2154"/>
      <c r="H103" s="2154"/>
      <c r="I103" s="2154"/>
      <c r="J103" s="2162"/>
      <c r="K103" s="2153"/>
      <c r="L103" s="2163"/>
      <c r="M103" s="2018"/>
      <c r="N103" s="2018"/>
      <c r="O103" s="2018"/>
      <c r="P103" s="2018"/>
      <c r="Q103" s="2018"/>
    </row>
    <row r="104" spans="2:17" ht="20.100000000000001" customHeight="1">
      <c r="B104" s="2152"/>
      <c r="C104" s="2164" t="s">
        <v>1319</v>
      </c>
      <c r="D104" s="2165" t="str">
        <f ca="1">CELL("nomfichier")</f>
        <v>E:\0-UPRT\1-UPRT.FR-SITE-WEB\ff-fiches-fabrications\ff-fiches-fabrication-maj-08-2020\[ff-19-restauration-comparaison-prix.xlsx]Nota</v>
      </c>
      <c r="E104" s="891"/>
      <c r="F104" s="2154"/>
      <c r="G104" s="2154"/>
      <c r="H104" s="2154"/>
      <c r="I104" s="2154"/>
      <c r="J104" s="2162"/>
      <c r="K104" s="2153"/>
      <c r="L104" s="2163"/>
      <c r="M104" s="2018"/>
      <c r="N104" s="2018"/>
      <c r="O104" s="2018"/>
      <c r="P104" s="2018"/>
      <c r="Q104" s="2018"/>
    </row>
    <row r="105" spans="2:17" ht="20.100000000000001" customHeight="1" thickBot="1">
      <c r="B105" s="2166"/>
      <c r="C105" s="2167"/>
      <c r="D105" s="2167"/>
      <c r="E105" s="2167"/>
      <c r="F105" s="2167"/>
      <c r="G105" s="2167"/>
      <c r="H105" s="2167"/>
      <c r="I105" s="2167"/>
      <c r="J105" s="2167"/>
      <c r="K105" s="2167"/>
      <c r="L105" s="2168"/>
      <c r="M105" s="2018"/>
      <c r="N105" s="2018"/>
      <c r="O105" s="2018"/>
      <c r="P105" s="2018"/>
      <c r="Q105" s="2018"/>
    </row>
    <row r="106" spans="2:17" ht="15" customHeight="1" thickBot="1">
      <c r="B106" s="2018"/>
      <c r="C106" s="2018"/>
      <c r="D106" s="2018"/>
      <c r="E106" s="2081"/>
      <c r="F106" s="2081"/>
      <c r="G106" s="2018"/>
      <c r="H106" s="2018"/>
      <c r="I106" s="2018"/>
      <c r="J106" s="2018"/>
      <c r="K106" s="2018"/>
      <c r="L106" s="2018"/>
      <c r="M106" s="2018"/>
      <c r="N106" s="2018"/>
      <c r="O106" s="2018"/>
      <c r="P106" s="2018"/>
      <c r="Q106" s="2018"/>
    </row>
    <row r="107" spans="2:17" ht="24.95" customHeight="1">
      <c r="B107" s="2169" t="s">
        <v>768</v>
      </c>
      <c r="C107" s="2170" t="s">
        <v>2309</v>
      </c>
      <c r="D107" s="2170"/>
      <c r="E107" s="2170"/>
      <c r="F107" s="2170"/>
      <c r="G107" s="2170"/>
      <c r="H107" s="2170"/>
      <c r="I107" s="2170"/>
      <c r="J107" s="2170"/>
      <c r="K107" s="2171"/>
      <c r="L107" s="2018"/>
      <c r="M107" s="2018"/>
      <c r="N107" s="2018"/>
      <c r="O107" s="2018"/>
      <c r="P107" s="2018"/>
      <c r="Q107" s="2018"/>
    </row>
    <row r="108" spans="2:17" ht="24.95" customHeight="1">
      <c r="B108" s="2172" t="s">
        <v>769</v>
      </c>
      <c r="C108" s="2173" t="s">
        <v>2310</v>
      </c>
      <c r="D108" s="2173"/>
      <c r="E108" s="2173"/>
      <c r="F108" s="2173"/>
      <c r="G108" s="2173"/>
      <c r="H108" s="2173"/>
      <c r="I108" s="2173"/>
      <c r="J108" s="2173"/>
      <c r="K108" s="2174"/>
      <c r="L108" s="2018"/>
      <c r="M108" s="2018"/>
      <c r="N108" s="2018"/>
      <c r="O108" s="2018"/>
      <c r="P108" s="2018"/>
      <c r="Q108" s="2018"/>
    </row>
    <row r="109" spans="2:17" ht="24.95" customHeight="1">
      <c r="B109" s="2175" t="s">
        <v>771</v>
      </c>
      <c r="C109" s="2176" t="s">
        <v>2311</v>
      </c>
      <c r="D109" s="2176"/>
      <c r="E109" s="2176"/>
      <c r="F109" s="2176"/>
      <c r="G109" s="2176"/>
      <c r="H109" s="2176"/>
      <c r="I109" s="2176"/>
      <c r="J109" s="2176"/>
      <c r="K109" s="2177"/>
      <c r="L109" s="2018"/>
      <c r="M109" s="2018"/>
      <c r="N109" s="2018"/>
      <c r="O109" s="2018"/>
      <c r="P109" s="2018"/>
      <c r="Q109" s="2018"/>
    </row>
    <row r="110" spans="2:17" ht="24.95" customHeight="1">
      <c r="B110" s="2178"/>
      <c r="C110" s="2179" t="s">
        <v>2312</v>
      </c>
      <c r="D110" s="2179"/>
      <c r="E110" s="2179"/>
      <c r="F110" s="2179"/>
      <c r="G110" s="2179"/>
      <c r="H110" s="2179"/>
      <c r="I110" s="2179"/>
      <c r="J110" s="2179"/>
      <c r="K110" s="2180"/>
      <c r="L110" s="2018"/>
      <c r="M110" s="2018"/>
      <c r="N110" s="2018"/>
      <c r="O110" s="2018"/>
      <c r="P110" s="2018"/>
      <c r="Q110" s="2018"/>
    </row>
    <row r="111" spans="2:17" ht="24.95" customHeight="1">
      <c r="B111" s="2181" t="s">
        <v>771</v>
      </c>
      <c r="C111" s="2182" t="str">
        <f>C109</f>
        <v>Saisir ICI</v>
      </c>
      <c r="D111" s="2182"/>
      <c r="E111" s="2182"/>
      <c r="F111" s="2182"/>
      <c r="G111" s="2182"/>
      <c r="H111" s="2182"/>
      <c r="I111" s="2182"/>
      <c r="J111" s="2182"/>
      <c r="K111" s="2183"/>
      <c r="L111" s="2018"/>
      <c r="M111" s="2018"/>
      <c r="N111" s="2018"/>
      <c r="O111" s="2018"/>
      <c r="P111" s="2018"/>
      <c r="Q111" s="2018"/>
    </row>
    <row r="112" spans="2:17" ht="24.95" customHeight="1">
      <c r="B112" s="2181"/>
      <c r="C112" s="2182"/>
      <c r="D112" s="2182"/>
      <c r="E112" s="2182"/>
      <c r="F112" s="2182"/>
      <c r="G112" s="2182"/>
      <c r="H112" s="2182"/>
      <c r="I112" s="2182"/>
      <c r="J112" s="2182"/>
      <c r="K112" s="2183"/>
      <c r="L112" s="2018"/>
      <c r="M112" s="2018"/>
      <c r="N112" s="2018"/>
      <c r="O112" s="2018"/>
      <c r="P112" s="2018"/>
      <c r="Q112" s="2018"/>
    </row>
    <row r="113" spans="2:17" ht="24.95" customHeight="1">
      <c r="B113" s="2181"/>
      <c r="C113" s="2182"/>
      <c r="D113" s="2182"/>
      <c r="E113" s="2182"/>
      <c r="F113" s="2182"/>
      <c r="G113" s="2182"/>
      <c r="H113" s="2182"/>
      <c r="I113" s="2182"/>
      <c r="J113" s="2182"/>
      <c r="K113" s="2183"/>
      <c r="L113" s="2018"/>
      <c r="M113" s="2018"/>
      <c r="N113" s="2018"/>
      <c r="O113" s="2018"/>
      <c r="P113" s="2018"/>
      <c r="Q113" s="2018"/>
    </row>
    <row r="114" spans="2:17" ht="24.95" customHeight="1">
      <c r="B114" s="2184" t="s">
        <v>768</v>
      </c>
      <c r="C114" s="2185" t="str">
        <f>+C107</f>
        <v>TEST POLICE DE CARACTERES</v>
      </c>
      <c r="D114" s="2185"/>
      <c r="E114" s="2185"/>
      <c r="F114" s="2185"/>
      <c r="G114" s="2185"/>
      <c r="H114" s="2185"/>
      <c r="I114" s="2185"/>
      <c r="J114" s="2185"/>
      <c r="K114" s="2186"/>
      <c r="L114" s="2018"/>
      <c r="M114" s="2018"/>
      <c r="N114" s="2018"/>
      <c r="O114" s="2018"/>
      <c r="P114" s="2018"/>
      <c r="Q114" s="2018"/>
    </row>
    <row r="115" spans="2:17" ht="24.95" customHeight="1">
      <c r="B115" s="2187"/>
      <c r="C115" s="2188"/>
      <c r="D115" s="2188"/>
      <c r="E115" s="2188"/>
      <c r="F115" s="2188"/>
      <c r="G115" s="2188"/>
      <c r="H115" s="2188"/>
      <c r="I115" s="2188"/>
      <c r="J115" s="2188"/>
      <c r="K115" s="2189"/>
      <c r="L115" s="2018"/>
      <c r="M115" s="2018"/>
      <c r="N115" s="2018"/>
      <c r="O115" s="2018"/>
      <c r="P115" s="2018"/>
      <c r="Q115" s="2018"/>
    </row>
    <row r="116" spans="2:17" ht="24.95" customHeight="1">
      <c r="B116" s="2190"/>
      <c r="C116" s="2191"/>
      <c r="D116" s="2191"/>
      <c r="E116" s="2191"/>
      <c r="F116" s="2191"/>
      <c r="G116" s="2191"/>
      <c r="H116" s="2191"/>
      <c r="I116" s="2191"/>
      <c r="J116" s="2191"/>
      <c r="K116" s="2192"/>
      <c r="L116" s="2018"/>
      <c r="M116" s="2018"/>
      <c r="N116" s="2018"/>
      <c r="O116" s="2018"/>
      <c r="P116" s="2018"/>
      <c r="Q116" s="2018"/>
    </row>
    <row r="117" spans="2:17" ht="24.95" customHeight="1">
      <c r="B117" s="2187" t="s">
        <v>769</v>
      </c>
      <c r="C117" s="2193" t="str">
        <f>+C108</f>
        <v>Saisir une ou des lettres / nombres ou une phrase cellule C jaune</v>
      </c>
      <c r="D117" s="2193"/>
      <c r="E117" s="2193"/>
      <c r="F117" s="2193"/>
      <c r="G117" s="2193"/>
      <c r="H117" s="2193"/>
      <c r="I117" s="2193"/>
      <c r="J117" s="2193"/>
      <c r="K117" s="2194"/>
      <c r="L117" s="2018"/>
      <c r="M117" s="2018"/>
      <c r="N117" s="2018"/>
      <c r="O117" s="2018"/>
      <c r="P117" s="2018"/>
      <c r="Q117" s="2018"/>
    </row>
    <row r="118" spans="2:17" ht="24.95" customHeight="1">
      <c r="B118" s="2187"/>
      <c r="C118" s="2193"/>
      <c r="D118" s="2193"/>
      <c r="E118" s="2193"/>
      <c r="F118" s="2193"/>
      <c r="G118" s="2193"/>
      <c r="H118" s="2193"/>
      <c r="I118" s="2193"/>
      <c r="J118" s="2193"/>
      <c r="K118" s="2194"/>
      <c r="L118" s="2018"/>
      <c r="M118" s="2018"/>
      <c r="N118" s="2018"/>
      <c r="O118" s="2018"/>
      <c r="P118" s="2018"/>
      <c r="Q118" s="2018"/>
    </row>
    <row r="119" spans="2:17" ht="24.95" customHeight="1">
      <c r="B119" s="2187"/>
      <c r="C119" s="2193"/>
      <c r="D119" s="2193"/>
      <c r="E119" s="2193"/>
      <c r="F119" s="2193"/>
      <c r="G119" s="2193"/>
      <c r="H119" s="2193"/>
      <c r="I119" s="2193"/>
      <c r="J119" s="2193"/>
      <c r="K119" s="2194"/>
      <c r="L119" s="2018"/>
      <c r="M119" s="2018"/>
      <c r="N119" s="2018"/>
      <c r="O119" s="2018"/>
      <c r="P119" s="2018"/>
      <c r="Q119" s="2018"/>
    </row>
    <row r="120" spans="2:17" ht="24.95" customHeight="1">
      <c r="B120" s="2187"/>
      <c r="C120" s="2193"/>
      <c r="D120" s="2193"/>
      <c r="E120" s="2193"/>
      <c r="F120" s="2193"/>
      <c r="G120" s="2193"/>
      <c r="H120" s="2193"/>
      <c r="I120" s="2193"/>
      <c r="J120" s="2193"/>
      <c r="K120" s="2194"/>
      <c r="L120" s="2018"/>
      <c r="M120" s="2018"/>
      <c r="N120" s="2018"/>
      <c r="O120" s="2018"/>
      <c r="P120" s="2018"/>
      <c r="Q120" s="2018"/>
    </row>
    <row r="121" spans="2:17" ht="24.95" customHeight="1" thickBot="1">
      <c r="B121" s="2195"/>
      <c r="C121" s="2196"/>
      <c r="D121" s="2196"/>
      <c r="E121" s="2196"/>
      <c r="F121" s="2196"/>
      <c r="G121" s="2196"/>
      <c r="H121" s="2196"/>
      <c r="I121" s="2196"/>
      <c r="J121" s="2196"/>
      <c r="K121" s="2197"/>
      <c r="L121" s="2018"/>
      <c r="M121" s="2018"/>
      <c r="N121" s="2018"/>
      <c r="O121" s="2018"/>
      <c r="P121" s="2018"/>
      <c r="Q121" s="2018"/>
    </row>
    <row r="122" spans="2:17" ht="15" customHeight="1">
      <c r="B122" s="2018"/>
      <c r="C122" s="2018"/>
      <c r="D122" s="2018"/>
      <c r="E122" s="2018"/>
      <c r="F122" s="2018"/>
      <c r="G122" s="2018"/>
      <c r="H122" s="2018"/>
      <c r="I122" s="2018"/>
      <c r="J122" s="2018"/>
      <c r="K122" s="2018"/>
      <c r="L122" s="2018"/>
      <c r="M122" s="2018"/>
      <c r="N122" s="2018"/>
      <c r="O122" s="2018"/>
      <c r="P122" s="2018"/>
      <c r="Q122" s="2018"/>
    </row>
    <row r="123" spans="2:17" ht="15" customHeight="1">
      <c r="B123" s="2018"/>
      <c r="C123" s="2018"/>
      <c r="D123" s="2018"/>
      <c r="E123" s="2081"/>
      <c r="F123" s="2081"/>
      <c r="G123" s="2018"/>
      <c r="H123" s="2018"/>
      <c r="I123" s="2018"/>
      <c r="J123" s="2018"/>
      <c r="K123" s="2018"/>
      <c r="L123" s="2018"/>
      <c r="M123" s="2018"/>
      <c r="N123" s="2018"/>
      <c r="O123" s="2018"/>
      <c r="P123" s="2018"/>
      <c r="Q123" s="2018"/>
    </row>
    <row r="124" spans="2:17" ht="20.100000000000001" customHeight="1">
      <c r="B124" s="2018"/>
      <c r="C124" s="2136" t="s">
        <v>2313</v>
      </c>
      <c r="D124" s="2198"/>
      <c r="E124" s="2198"/>
      <c r="F124" s="2198"/>
      <c r="G124" s="2018"/>
      <c r="H124" s="2018"/>
      <c r="I124" s="2018"/>
      <c r="J124" s="2018"/>
      <c r="K124" s="2018"/>
      <c r="L124" s="2018"/>
      <c r="M124" s="2018"/>
      <c r="N124" s="2018"/>
      <c r="O124" s="2018"/>
      <c r="P124" s="2018"/>
      <c r="Q124" s="2018"/>
    </row>
    <row r="125" spans="2:17" ht="20.100000000000001" customHeight="1">
      <c r="B125" s="2083" t="s">
        <v>1826</v>
      </c>
      <c r="C125" s="2199" t="s">
        <v>2314</v>
      </c>
      <c r="D125" s="2199"/>
      <c r="E125" s="2199"/>
      <c r="F125" s="2199"/>
      <c r="G125" s="2199"/>
      <c r="H125" s="2199"/>
      <c r="I125" s="2018"/>
      <c r="J125" s="2018"/>
      <c r="K125" s="2018"/>
      <c r="L125" s="2018"/>
      <c r="M125" s="2018"/>
      <c r="N125" s="2018"/>
      <c r="O125" s="2018"/>
      <c r="P125" s="2018"/>
      <c r="Q125" s="2018"/>
    </row>
    <row r="126" spans="2:17" ht="20.100000000000001" customHeight="1">
      <c r="B126" s="2018"/>
      <c r="C126" s="2136"/>
      <c r="D126" s="2198"/>
      <c r="E126" s="2198"/>
      <c r="F126" s="2198"/>
      <c r="G126" s="2018"/>
      <c r="H126" s="2018"/>
      <c r="I126" s="2018"/>
      <c r="J126" s="2018"/>
      <c r="K126" s="2018"/>
      <c r="L126" s="2018"/>
      <c r="M126" s="2018"/>
      <c r="N126" s="2018"/>
      <c r="O126" s="2018"/>
      <c r="P126" s="2018"/>
      <c r="Q126" s="2018"/>
    </row>
    <row r="127" spans="2:17" ht="20.100000000000001" customHeight="1">
      <c r="B127" s="2083" t="s">
        <v>1826</v>
      </c>
      <c r="C127" s="2199" t="s">
        <v>2315</v>
      </c>
      <c r="D127" s="2200"/>
      <c r="E127" s="2200"/>
      <c r="F127" s="2200"/>
      <c r="G127" s="2018"/>
      <c r="H127" s="2018"/>
      <c r="I127" s="2018"/>
      <c r="J127" s="2018"/>
      <c r="K127" s="2018"/>
      <c r="L127" s="2018"/>
      <c r="M127" s="2018"/>
      <c r="N127" s="2018"/>
      <c r="O127" s="2018"/>
      <c r="P127" s="2018"/>
      <c r="Q127" s="2018"/>
    </row>
    <row r="128" spans="2:17" ht="20.100000000000001" customHeight="1">
      <c r="B128" s="2018"/>
      <c r="C128" s="2198"/>
      <c r="D128" s="2198"/>
      <c r="E128" s="2198"/>
      <c r="F128" s="2198"/>
      <c r="G128" s="2018"/>
      <c r="H128" s="2018"/>
      <c r="I128" s="2018"/>
      <c r="J128" s="2018"/>
      <c r="K128" s="2018"/>
      <c r="L128" s="2018"/>
      <c r="M128" s="2018"/>
      <c r="N128" s="2018"/>
      <c r="O128" s="2018"/>
      <c r="P128" s="2018"/>
      <c r="Q128" s="2018"/>
    </row>
    <row r="129" spans="2:17" ht="20.100000000000001" customHeight="1">
      <c r="B129" s="2083" t="s">
        <v>1826</v>
      </c>
      <c r="C129" s="2201" t="s">
        <v>2316</v>
      </c>
      <c r="D129" s="2201"/>
      <c r="E129" s="2201"/>
      <c r="F129" s="2201"/>
      <c r="G129" s="2018"/>
      <c r="H129" s="2018"/>
      <c r="I129" s="2018"/>
      <c r="J129" s="2018"/>
      <c r="K129" s="2018"/>
      <c r="L129" s="2018"/>
      <c r="M129" s="2018"/>
      <c r="N129" s="2018"/>
      <c r="O129" s="2018"/>
      <c r="P129" s="2018"/>
      <c r="Q129" s="2018"/>
    </row>
    <row r="130" spans="2:17" ht="20.100000000000001" customHeight="1">
      <c r="B130" s="2018"/>
      <c r="C130" s="2198"/>
      <c r="D130" s="2198"/>
      <c r="E130" s="2198"/>
      <c r="F130" s="2198"/>
      <c r="G130" s="2018"/>
      <c r="H130" s="2018"/>
      <c r="I130" s="2018"/>
      <c r="J130" s="2018"/>
      <c r="K130" s="2018"/>
      <c r="L130" s="2018"/>
      <c r="M130" s="2018"/>
      <c r="N130" s="2018"/>
      <c r="O130" s="2018"/>
      <c r="P130" s="2018"/>
      <c r="Q130" s="2018"/>
    </row>
    <row r="131" spans="2:17" ht="20.100000000000001" customHeight="1">
      <c r="B131" s="2018"/>
      <c r="C131" s="2202" t="s">
        <v>2317</v>
      </c>
      <c r="D131" s="2198"/>
      <c r="E131" s="2198"/>
      <c r="F131" s="2203"/>
      <c r="G131" s="2018"/>
      <c r="H131" s="2018"/>
      <c r="I131" s="2018"/>
      <c r="J131" s="2018"/>
      <c r="K131" s="2018"/>
      <c r="L131" s="2018"/>
      <c r="M131" s="2018"/>
      <c r="N131" s="2018"/>
      <c r="O131" s="2018"/>
      <c r="P131" s="2018"/>
      <c r="Q131" s="2018"/>
    </row>
    <row r="132" spans="2:17" ht="20.100000000000001" customHeight="1">
      <c r="B132" s="2083" t="s">
        <v>1826</v>
      </c>
      <c r="C132" s="2204" t="s">
        <v>2318</v>
      </c>
      <c r="D132" s="2204"/>
      <c r="E132" s="2204"/>
      <c r="F132" s="2204"/>
      <c r="G132" s="2204"/>
      <c r="H132" s="2204"/>
      <c r="I132" s="2204"/>
      <c r="J132" s="2018"/>
      <c r="K132" s="2018"/>
      <c r="L132" s="2018"/>
      <c r="M132" s="2018"/>
      <c r="N132" s="2018"/>
      <c r="O132" s="2018"/>
      <c r="P132" s="2018"/>
      <c r="Q132" s="2018"/>
    </row>
    <row r="133" spans="2:17" ht="20.100000000000001" customHeight="1">
      <c r="B133" s="2205"/>
      <c r="C133" s="2205"/>
      <c r="D133" s="2205"/>
      <c r="E133" s="2205"/>
      <c r="F133" s="2205"/>
      <c r="G133" s="2205"/>
      <c r="H133" s="2205"/>
      <c r="I133" s="2205"/>
      <c r="J133" s="2018"/>
      <c r="K133" s="2018"/>
      <c r="L133" s="2018"/>
      <c r="M133" s="2018"/>
      <c r="N133" s="2018"/>
      <c r="O133" s="2018"/>
      <c r="P133" s="2018"/>
      <c r="Q133" s="2018"/>
    </row>
    <row r="134" spans="2:17" ht="20.100000000000001" customHeight="1">
      <c r="B134" s="2083" t="s">
        <v>1826</v>
      </c>
      <c r="C134" s="2204" t="s">
        <v>2319</v>
      </c>
      <c r="D134" s="2204"/>
      <c r="E134" s="2198"/>
      <c r="F134" s="2198"/>
      <c r="G134" s="2018"/>
      <c r="H134" s="2018"/>
      <c r="I134" s="2018"/>
      <c r="J134" s="2018"/>
      <c r="K134" s="2018"/>
      <c r="L134" s="2018"/>
      <c r="M134" s="2018"/>
      <c r="N134" s="2018"/>
      <c r="O134" s="2018"/>
      <c r="P134" s="2018"/>
      <c r="Q134" s="2018"/>
    </row>
    <row r="135" spans="2:17" ht="20.100000000000001" customHeight="1">
      <c r="B135" s="2018"/>
      <c r="C135" s="2198"/>
      <c r="D135" s="2198"/>
      <c r="E135" s="2198"/>
      <c r="F135" s="2203"/>
      <c r="G135" s="2018"/>
      <c r="H135" s="2018"/>
      <c r="I135" s="2018"/>
      <c r="J135" s="2018"/>
      <c r="K135" s="2018"/>
      <c r="L135" s="2018"/>
      <c r="M135" s="2018"/>
      <c r="N135" s="2018"/>
      <c r="O135" s="2018"/>
      <c r="P135" s="2018"/>
      <c r="Q135" s="2018"/>
    </row>
    <row r="136" spans="2:17" ht="20.100000000000001" customHeight="1">
      <c r="B136" s="2018"/>
      <c r="C136" s="2202" t="s">
        <v>2320</v>
      </c>
      <c r="D136" s="2198"/>
      <c r="E136" s="2198"/>
      <c r="F136" s="2198"/>
      <c r="G136" s="2018"/>
      <c r="H136" s="2018"/>
      <c r="I136" s="2018"/>
      <c r="J136" s="2018"/>
      <c r="K136" s="2018"/>
      <c r="L136" s="2018"/>
      <c r="M136" s="2018"/>
      <c r="N136" s="2018"/>
      <c r="O136" s="2018"/>
      <c r="P136" s="2018"/>
      <c r="Q136" s="2018"/>
    </row>
    <row r="137" spans="2:17" ht="20.100000000000001" customHeight="1">
      <c r="B137" s="2083" t="s">
        <v>1826</v>
      </c>
      <c r="C137" s="2204" t="s">
        <v>2321</v>
      </c>
      <c r="D137" s="2204"/>
      <c r="E137" s="2204"/>
      <c r="F137" s="2204"/>
      <c r="G137" s="2018"/>
      <c r="H137" s="2018"/>
      <c r="I137" s="2018"/>
      <c r="J137" s="2018"/>
      <c r="K137" s="2018"/>
      <c r="L137" s="2018"/>
      <c r="M137" s="2018"/>
      <c r="N137" s="2018"/>
      <c r="O137" s="2018"/>
      <c r="P137" s="2018"/>
      <c r="Q137" s="2018"/>
    </row>
    <row r="138" spans="2:17" ht="20.100000000000001" customHeight="1">
      <c r="B138" s="2018"/>
      <c r="C138" s="2198"/>
      <c r="D138" s="2198"/>
      <c r="E138" s="2198"/>
      <c r="F138" s="2198"/>
      <c r="G138" s="2018"/>
      <c r="H138" s="2018"/>
      <c r="I138" s="2018"/>
      <c r="J138" s="2018"/>
      <c r="K138" s="2018"/>
      <c r="L138" s="2018"/>
      <c r="M138" s="2018"/>
      <c r="N138" s="2018"/>
      <c r="O138" s="2018"/>
      <c r="P138" s="2018"/>
      <c r="Q138" s="2018"/>
    </row>
    <row r="139" spans="2:17" ht="20.100000000000001" customHeight="1">
      <c r="B139" s="2018"/>
      <c r="C139" s="2202" t="s">
        <v>2322</v>
      </c>
      <c r="D139" s="2198"/>
      <c r="E139" s="2198"/>
      <c r="F139" s="2198"/>
      <c r="G139" s="2018"/>
      <c r="H139" s="2018"/>
      <c r="I139" s="2018"/>
      <c r="J139" s="2018"/>
      <c r="K139" s="2018"/>
      <c r="L139" s="2018"/>
      <c r="M139" s="2018"/>
      <c r="N139" s="2018"/>
      <c r="O139" s="2018"/>
      <c r="P139" s="2018"/>
      <c r="Q139" s="2018"/>
    </row>
    <row r="140" spans="2:17" ht="20.100000000000001" customHeight="1">
      <c r="B140" s="2083" t="s">
        <v>1826</v>
      </c>
      <c r="C140" s="2204" t="s">
        <v>2323</v>
      </c>
      <c r="D140" s="2204"/>
      <c r="E140" s="2204"/>
      <c r="F140" s="2204"/>
      <c r="G140" s="2018"/>
      <c r="H140" s="2018"/>
      <c r="I140" s="2018"/>
      <c r="J140" s="2018"/>
      <c r="K140" s="2018"/>
      <c r="L140" s="2018"/>
      <c r="M140" s="2018"/>
      <c r="N140" s="2018"/>
      <c r="O140" s="2018"/>
      <c r="P140" s="2018"/>
      <c r="Q140" s="2018"/>
    </row>
    <row r="141" spans="2:17" ht="20.100000000000001" customHeight="1">
      <c r="B141" s="2018"/>
      <c r="C141" s="2198"/>
      <c r="D141" s="2198"/>
      <c r="E141" s="2198"/>
      <c r="F141" s="2198"/>
      <c r="G141" s="2018"/>
      <c r="H141" s="2018"/>
      <c r="I141" s="2018"/>
      <c r="J141" s="2018"/>
      <c r="K141" s="2018"/>
      <c r="L141" s="2018"/>
      <c r="M141" s="2018"/>
      <c r="N141" s="2018"/>
      <c r="O141" s="2018"/>
      <c r="P141" s="2018"/>
      <c r="Q141" s="2018"/>
    </row>
    <row r="142" spans="2:17" ht="20.100000000000001" customHeight="1">
      <c r="B142" s="2018"/>
      <c r="C142" s="2202" t="s">
        <v>2324</v>
      </c>
      <c r="D142" s="2198"/>
      <c r="E142" s="2198"/>
      <c r="F142" s="2198"/>
      <c r="G142" s="2018"/>
      <c r="H142" s="2018"/>
      <c r="I142" s="2018"/>
      <c r="J142" s="2018"/>
      <c r="K142" s="2018"/>
      <c r="L142" s="2018"/>
      <c r="M142" s="2018"/>
      <c r="N142" s="2018"/>
      <c r="O142" s="2018"/>
      <c r="P142" s="2018"/>
      <c r="Q142" s="2018"/>
    </row>
    <row r="143" spans="2:17" ht="20.100000000000001" customHeight="1">
      <c r="B143" s="2083" t="s">
        <v>1826</v>
      </c>
      <c r="C143" s="2204" t="s">
        <v>2325</v>
      </c>
      <c r="D143" s="2204"/>
      <c r="E143" s="2198"/>
      <c r="F143" s="2198"/>
      <c r="G143" s="2018"/>
      <c r="H143" s="2018"/>
      <c r="I143" s="2018"/>
      <c r="J143" s="2018"/>
      <c r="K143" s="2018"/>
      <c r="L143" s="2018"/>
      <c r="M143" s="2018"/>
      <c r="N143" s="2018"/>
      <c r="O143" s="2018"/>
      <c r="P143" s="2018"/>
      <c r="Q143" s="2018"/>
    </row>
    <row r="144" spans="2:17" ht="20.100000000000001" customHeight="1">
      <c r="B144" s="2205"/>
      <c r="C144" s="2205"/>
      <c r="D144" s="2205"/>
      <c r="E144" s="2198"/>
      <c r="F144" s="2198"/>
      <c r="G144" s="2018"/>
      <c r="H144" s="2018"/>
      <c r="I144" s="2018"/>
      <c r="J144" s="2018"/>
      <c r="K144" s="2018"/>
      <c r="L144" s="2018"/>
      <c r="M144" s="2018"/>
      <c r="N144" s="2018"/>
      <c r="O144" s="2018"/>
      <c r="P144" s="2018"/>
      <c r="Q144" s="2018"/>
    </row>
    <row r="145" spans="1:17" ht="20.100000000000001" customHeight="1">
      <c r="B145" s="1212" t="s">
        <v>1826</v>
      </c>
      <c r="C145" s="2199" t="s">
        <v>2326</v>
      </c>
      <c r="D145" s="2200"/>
      <c r="E145" s="2200"/>
      <c r="F145" s="2200"/>
      <c r="G145" s="2018"/>
      <c r="H145" s="2018"/>
      <c r="I145" s="2018"/>
      <c r="J145" s="2018"/>
      <c r="K145" s="2018"/>
      <c r="L145" s="2018"/>
      <c r="M145" s="2018"/>
      <c r="N145" s="2018"/>
      <c r="O145" s="2018"/>
      <c r="P145" s="2018"/>
      <c r="Q145" s="2018"/>
    </row>
    <row r="146" spans="1:17" ht="20.100000000000001" customHeight="1">
      <c r="B146" s="2018"/>
      <c r="C146" s="2198"/>
      <c r="D146" s="2206"/>
      <c r="E146" s="2198"/>
      <c r="F146" s="893"/>
      <c r="G146" s="2018"/>
      <c r="H146" s="2018"/>
      <c r="I146" s="2018"/>
      <c r="J146" s="2018"/>
      <c r="K146" s="2018"/>
      <c r="L146" s="2018"/>
      <c r="M146" s="2018"/>
      <c r="N146" s="2018"/>
      <c r="O146" s="2018"/>
      <c r="P146" s="2018"/>
      <c r="Q146" s="2018"/>
    </row>
    <row r="147" spans="1:17" ht="20.100000000000001" customHeight="1">
      <c r="B147" s="2018"/>
      <c r="C147" s="2202" t="s">
        <v>2327</v>
      </c>
      <c r="D147" s="2206"/>
      <c r="E147" s="2198"/>
      <c r="F147" s="893"/>
      <c r="G147" s="2018"/>
      <c r="H147" s="2018"/>
      <c r="I147" s="2018"/>
      <c r="J147" s="2018"/>
      <c r="K147" s="2018"/>
      <c r="L147" s="2018"/>
      <c r="M147" s="2018"/>
      <c r="N147" s="2018"/>
      <c r="O147" s="2018"/>
      <c r="P147" s="2018"/>
      <c r="Q147" s="2018"/>
    </row>
    <row r="148" spans="1:17" ht="20.100000000000001" customHeight="1">
      <c r="B148" s="2083" t="s">
        <v>1826</v>
      </c>
      <c r="C148" s="2204" t="s">
        <v>2328</v>
      </c>
      <c r="D148" s="2204"/>
      <c r="E148" s="2204"/>
      <c r="F148" s="2204"/>
      <c r="G148" s="2204"/>
      <c r="H148" s="2018"/>
      <c r="I148" s="2018"/>
      <c r="J148" s="2018"/>
      <c r="K148" s="2018"/>
      <c r="L148" s="2018"/>
      <c r="M148" s="2018"/>
      <c r="N148" s="2018"/>
      <c r="O148" s="2018"/>
      <c r="P148" s="2018"/>
      <c r="Q148" s="2018"/>
    </row>
    <row r="149" spans="1:17" ht="20.100000000000001" customHeight="1">
      <c r="B149" s="2018"/>
      <c r="C149" s="2018"/>
      <c r="D149" s="2018"/>
      <c r="E149" s="2081"/>
      <c r="F149" s="2081"/>
      <c r="G149" s="2018"/>
      <c r="H149" s="2018"/>
      <c r="I149" s="2018"/>
      <c r="J149" s="2018"/>
      <c r="K149" s="2018"/>
      <c r="L149" s="2018"/>
      <c r="M149" s="2018"/>
      <c r="N149" s="2018"/>
      <c r="O149" s="2018"/>
      <c r="P149" s="2018"/>
      <c r="Q149" s="2018"/>
    </row>
    <row r="150" spans="1:17">
      <c r="A150" s="2078"/>
      <c r="B150" s="2079"/>
      <c r="C150" s="2080"/>
      <c r="D150" s="2080"/>
      <c r="E150" s="2080"/>
      <c r="F150" s="2080"/>
      <c r="G150" s="2080"/>
      <c r="H150" s="2080"/>
      <c r="I150" s="2080"/>
      <c r="J150" s="2079"/>
      <c r="K150" s="2079"/>
      <c r="L150" s="2079"/>
      <c r="M150" s="2078"/>
      <c r="N150" s="2078"/>
      <c r="O150" s="2078"/>
      <c r="P150" s="2078"/>
      <c r="Q150" s="2078"/>
    </row>
    <row r="151" spans="1:17" ht="18.75">
      <c r="A151" s="2018"/>
      <c r="B151" s="2207" t="s">
        <v>2329</v>
      </c>
      <c r="C151" s="2018"/>
      <c r="D151" s="2018"/>
      <c r="E151" s="2018"/>
      <c r="F151" s="2208"/>
      <c r="G151" s="2208"/>
      <c r="H151" s="891"/>
      <c r="I151" s="2209"/>
      <c r="J151" s="2210"/>
      <c r="K151" s="2210"/>
      <c r="L151" s="2211"/>
      <c r="M151" s="2209"/>
      <c r="N151" s="2209"/>
      <c r="O151" s="2018"/>
      <c r="P151" s="2018"/>
      <c r="Q151" s="891"/>
    </row>
    <row r="152" spans="1:17" ht="18.75">
      <c r="A152" s="2018"/>
      <c r="B152" s="2207"/>
      <c r="C152" s="2212" t="s">
        <v>2330</v>
      </c>
      <c r="D152" s="2212"/>
      <c r="E152" s="2212"/>
      <c r="F152" s="2212"/>
      <c r="G152" s="2212"/>
      <c r="H152" s="2212"/>
      <c r="I152" s="2209"/>
      <c r="J152" s="2209"/>
      <c r="K152" s="2211"/>
      <c r="L152" s="2211"/>
      <c r="M152" s="2209"/>
      <c r="N152" s="2209"/>
      <c r="O152" s="2018"/>
      <c r="P152" s="2018"/>
      <c r="Q152" s="891"/>
    </row>
    <row r="153" spans="1:17" ht="18.75">
      <c r="A153" s="2018"/>
      <c r="B153" s="2207"/>
      <c r="C153" s="2213"/>
      <c r="D153" s="2208"/>
      <c r="E153" s="2208"/>
      <c r="F153" s="2208"/>
      <c r="G153" s="2208"/>
      <c r="H153" s="891"/>
      <c r="I153" s="2209"/>
      <c r="J153" s="2209"/>
      <c r="K153" s="2211"/>
      <c r="L153" s="2211"/>
      <c r="M153" s="2209"/>
      <c r="N153" s="2209"/>
      <c r="O153" s="2018"/>
      <c r="P153" s="2018"/>
      <c r="Q153" s="891"/>
    </row>
    <row r="154" spans="1:17" ht="18.75">
      <c r="A154" s="2018"/>
      <c r="B154" s="2214"/>
      <c r="C154" s="2215" t="s">
        <v>2331</v>
      </c>
      <c r="D154" s="2215"/>
      <c r="E154" s="2215"/>
      <c r="F154" s="2215"/>
      <c r="G154" s="891"/>
      <c r="H154" s="891"/>
      <c r="I154" s="891"/>
      <c r="J154" s="891"/>
      <c r="K154" s="891"/>
      <c r="L154" s="2211"/>
      <c r="M154" s="2209"/>
      <c r="N154" s="2209"/>
      <c r="O154" s="2018"/>
      <c r="P154" s="2018"/>
      <c r="Q154" s="891"/>
    </row>
    <row r="155" spans="1:17" ht="18.75">
      <c r="A155" s="2018"/>
      <c r="B155" s="2214"/>
      <c r="C155" s="2216"/>
      <c r="D155" s="2208"/>
      <c r="E155" s="2208"/>
      <c r="F155" s="2208"/>
      <c r="G155" s="891"/>
      <c r="H155" s="891"/>
      <c r="I155" s="891"/>
      <c r="J155" s="891"/>
      <c r="K155" s="2211"/>
      <c r="L155" s="2211"/>
      <c r="M155" s="2209"/>
      <c r="N155" s="2209"/>
      <c r="O155" s="2018"/>
      <c r="P155" s="2018"/>
      <c r="Q155" s="891"/>
    </row>
    <row r="156" spans="1:17" ht="18.75">
      <c r="A156" s="2018"/>
      <c r="B156" s="2207"/>
      <c r="C156" s="2212" t="s">
        <v>2332</v>
      </c>
      <c r="D156" s="2212"/>
      <c r="E156" s="2212"/>
      <c r="F156" s="2212"/>
      <c r="G156" s="891"/>
      <c r="H156" s="891"/>
      <c r="I156" s="891"/>
      <c r="J156" s="891"/>
      <c r="K156" s="891"/>
      <c r="L156" s="2211"/>
      <c r="M156" s="2209"/>
      <c r="N156" s="2209"/>
      <c r="O156" s="2018"/>
      <c r="P156" s="2018"/>
      <c r="Q156" s="891"/>
    </row>
    <row r="157" spans="1:17" ht="18.75">
      <c r="A157" s="2018"/>
      <c r="B157" s="2207"/>
      <c r="C157" s="2207"/>
      <c r="D157" s="2207"/>
      <c r="E157" s="2207"/>
      <c r="F157" s="2207"/>
      <c r="G157" s="891"/>
      <c r="H157" s="891"/>
      <c r="I157" s="891"/>
      <c r="J157" s="891"/>
      <c r="K157" s="891"/>
      <c r="L157" s="2211"/>
      <c r="M157" s="2209"/>
      <c r="N157" s="2209"/>
      <c r="O157" s="2018"/>
      <c r="P157" s="2018"/>
      <c r="Q157" s="891"/>
    </row>
    <row r="158" spans="1:17" ht="18.75">
      <c r="A158" s="2018"/>
      <c r="B158" s="2207"/>
      <c r="C158" s="2212" t="s">
        <v>2333</v>
      </c>
      <c r="D158" s="2212"/>
      <c r="E158" s="2212"/>
      <c r="F158" s="2212"/>
      <c r="G158" s="891"/>
      <c r="H158" s="891"/>
      <c r="I158" s="891"/>
      <c r="J158" s="891"/>
      <c r="K158" s="891"/>
      <c r="L158" s="2211"/>
      <c r="M158" s="2209"/>
      <c r="N158" s="2209"/>
      <c r="O158" s="2018"/>
      <c r="P158" s="2018"/>
      <c r="Q158" s="891"/>
    </row>
    <row r="159" spans="1:17" ht="18.75">
      <c r="A159" s="2018"/>
      <c r="B159" s="2207"/>
      <c r="C159" s="2213"/>
      <c r="D159" s="2208"/>
      <c r="E159" s="2208"/>
      <c r="F159" s="2208"/>
      <c r="G159" s="891"/>
      <c r="H159" s="891"/>
      <c r="I159" s="891"/>
      <c r="J159" s="891"/>
      <c r="K159" s="891"/>
      <c r="L159" s="2211"/>
      <c r="M159" s="2209"/>
      <c r="N159" s="2209"/>
      <c r="O159" s="2018"/>
      <c r="P159" s="2018"/>
      <c r="Q159" s="891"/>
    </row>
    <row r="160" spans="1:17" ht="16.5" customHeight="1">
      <c r="A160" s="2018"/>
      <c r="B160" s="2217" t="s">
        <v>1651</v>
      </c>
      <c r="C160" s="2218"/>
      <c r="D160" s="2219"/>
      <c r="E160" s="2218"/>
      <c r="F160" s="2218"/>
      <c r="G160" s="2218"/>
      <c r="H160" s="2218"/>
      <c r="I160" s="2218"/>
      <c r="J160" s="2218"/>
      <c r="K160" s="2218"/>
      <c r="L160" s="2018"/>
      <c r="M160" s="2018"/>
      <c r="N160" s="2018"/>
      <c r="O160" s="2018"/>
      <c r="P160" s="2018"/>
      <c r="Q160" s="2018"/>
    </row>
    <row r="161" spans="1:17" ht="16.5" customHeight="1">
      <c r="A161" s="2018"/>
      <c r="B161" s="2220"/>
      <c r="C161" s="2218"/>
      <c r="D161" s="2221" t="s">
        <v>2334</v>
      </c>
      <c r="E161" s="2222"/>
      <c r="F161" s="2222"/>
      <c r="G161" s="2218"/>
      <c r="H161" s="2218"/>
      <c r="I161" s="2218"/>
      <c r="J161" s="2218"/>
      <c r="K161" s="2218"/>
      <c r="L161" s="2018"/>
      <c r="M161" s="2018"/>
      <c r="N161" s="2018"/>
      <c r="O161" s="2018"/>
      <c r="P161" s="2018"/>
      <c r="Q161" s="2018"/>
    </row>
    <row r="162" spans="1:17" ht="20.100000000000001" customHeight="1">
      <c r="A162" s="2018"/>
      <c r="B162" s="2223"/>
      <c r="C162" s="2218"/>
      <c r="D162" s="2222" t="s">
        <v>1652</v>
      </c>
      <c r="E162" s="2218"/>
      <c r="F162" s="2218"/>
      <c r="G162" s="2218"/>
      <c r="H162" s="2218"/>
      <c r="I162" s="2218"/>
      <c r="J162" s="2218"/>
      <c r="K162" s="2218"/>
      <c r="L162" s="2018"/>
      <c r="M162" s="2018"/>
      <c r="N162" s="2018"/>
      <c r="O162" s="2018"/>
      <c r="P162" s="2018"/>
      <c r="Q162" s="2018"/>
    </row>
    <row r="163" spans="1:17" ht="20.100000000000001" customHeight="1">
      <c r="A163" s="2018"/>
      <c r="B163" s="2223"/>
      <c r="C163" s="2218"/>
      <c r="D163" s="2222" t="s">
        <v>2335</v>
      </c>
      <c r="E163" s="2218"/>
      <c r="F163" s="2218"/>
      <c r="G163" s="2218"/>
      <c r="H163" s="2218"/>
      <c r="I163" s="2221" t="s">
        <v>2336</v>
      </c>
      <c r="J163" s="2218"/>
      <c r="K163" s="2218"/>
      <c r="L163" s="2018"/>
      <c r="M163" s="2018"/>
      <c r="N163" s="2018"/>
      <c r="O163" s="2018"/>
      <c r="P163" s="2018"/>
      <c r="Q163" s="2018"/>
    </row>
    <row r="164" spans="1:17" ht="20.100000000000001" customHeight="1" thickBot="1">
      <c r="A164" s="2018"/>
      <c r="B164" s="2224" t="s">
        <v>2337</v>
      </c>
      <c r="C164" s="2225"/>
      <c r="D164" s="2226"/>
      <c r="E164" s="2225"/>
      <c r="F164" s="2227"/>
      <c r="G164" s="2225"/>
      <c r="H164" s="2225"/>
      <c r="I164" s="2225"/>
      <c r="J164" s="2225"/>
      <c r="K164" s="2225"/>
      <c r="L164" s="2018"/>
      <c r="M164" s="2018"/>
      <c r="N164" s="2018"/>
      <c r="O164" s="2018"/>
      <c r="P164" s="2018"/>
      <c r="Q164" s="2018"/>
    </row>
    <row r="165" spans="1:17" ht="20.100000000000001" customHeight="1" thickTop="1" thickBot="1">
      <c r="A165" s="2018"/>
      <c r="B165" s="2224"/>
      <c r="C165" s="2228"/>
      <c r="D165" s="2229">
        <f>LEN(F165)</f>
        <v>58</v>
      </c>
      <c r="E165" s="2230" t="s">
        <v>1653</v>
      </c>
      <c r="F165" s="2231" t="s">
        <v>1651</v>
      </c>
      <c r="G165" s="2225"/>
      <c r="H165" s="2225"/>
      <c r="I165" s="2225"/>
      <c r="J165" s="2225"/>
      <c r="K165" s="2225"/>
      <c r="L165" s="2018"/>
      <c r="M165" s="2018"/>
      <c r="N165" s="2018"/>
      <c r="O165" s="2018"/>
      <c r="P165" s="2018"/>
      <c r="Q165" s="2018"/>
    </row>
    <row r="166" spans="1:17" ht="20.100000000000001" customHeight="1" thickTop="1">
      <c r="A166" s="2018"/>
      <c r="B166" s="2224"/>
      <c r="C166" s="2225"/>
      <c r="D166" s="2225"/>
      <c r="E166" s="2225"/>
      <c r="F166" s="2232"/>
      <c r="G166" s="2225"/>
      <c r="H166" s="2225"/>
      <c r="I166" s="2225"/>
      <c r="J166" s="2225"/>
      <c r="K166" s="2225"/>
      <c r="L166" s="2018"/>
      <c r="M166" s="2018"/>
      <c r="N166" s="2018"/>
      <c r="O166" s="2018"/>
      <c r="P166" s="2018"/>
      <c r="Q166" s="2018"/>
    </row>
    <row r="167" spans="1:17" ht="20.100000000000001" customHeight="1">
      <c r="A167" s="2018"/>
      <c r="B167" s="2224" t="s">
        <v>2338</v>
      </c>
      <c r="C167" s="2233"/>
      <c r="D167" s="2233"/>
      <c r="E167" s="2233"/>
      <c r="F167" s="2233"/>
      <c r="G167" s="2233"/>
      <c r="H167" s="2233"/>
      <c r="I167" s="2233"/>
      <c r="J167" s="2233"/>
      <c r="K167" s="2233"/>
      <c r="L167" s="2018"/>
      <c r="M167" s="2018"/>
      <c r="N167" s="2018"/>
      <c r="O167" s="2018"/>
      <c r="P167" s="2018"/>
      <c r="Q167" s="2018"/>
    </row>
    <row r="168" spans="1:17" ht="20.100000000000001" customHeight="1">
      <c r="A168" s="2018"/>
      <c r="B168" s="2224"/>
      <c r="C168" s="2228"/>
      <c r="D168" s="2229">
        <f>LEN(F168)</f>
        <v>50</v>
      </c>
      <c r="E168" s="2230" t="s">
        <v>1653</v>
      </c>
      <c r="F168" s="2234" t="str">
        <f>SUBSTITUTE(F165," ","")</f>
        <v>Utilitairepoursupprimerlesespacevidesdansunephrase</v>
      </c>
      <c r="G168" s="2225"/>
      <c r="H168" s="2225"/>
      <c r="I168" s="2225"/>
      <c r="J168" s="2225"/>
      <c r="K168" s="2225"/>
      <c r="L168" s="2018"/>
      <c r="M168" s="2018"/>
      <c r="N168" s="2018"/>
      <c r="O168" s="2018"/>
      <c r="P168" s="2018"/>
      <c r="Q168" s="2018"/>
    </row>
    <row r="169" spans="1:17" ht="18">
      <c r="A169" s="2018"/>
      <c r="B169" s="2224"/>
      <c r="C169" s="2224" t="s">
        <v>2339</v>
      </c>
      <c r="D169" s="2233"/>
      <c r="E169" s="2233"/>
      <c r="F169" s="2233"/>
      <c r="G169" s="2233"/>
      <c r="H169" s="2233"/>
      <c r="I169" s="2233"/>
      <c r="J169" s="2233"/>
      <c r="K169" s="2233"/>
      <c r="L169" s="2018"/>
      <c r="M169" s="2018"/>
      <c r="N169" s="2018"/>
      <c r="O169" s="2018"/>
      <c r="P169" s="2018"/>
      <c r="Q169" s="2018"/>
    </row>
    <row r="170" spans="1:17" ht="18">
      <c r="A170" s="2018"/>
      <c r="B170" s="2235"/>
      <c r="C170" s="2224" t="s">
        <v>2340</v>
      </c>
      <c r="D170" s="2224"/>
      <c r="E170" s="2235"/>
      <c r="F170" s="2235"/>
      <c r="G170" s="2235"/>
      <c r="H170" s="2235"/>
      <c r="I170" s="2235"/>
      <c r="J170" s="2235"/>
      <c r="K170" s="2235"/>
      <c r="L170" s="2018"/>
      <c r="M170" s="2018"/>
      <c r="N170" s="2018"/>
      <c r="O170" s="2018"/>
      <c r="P170" s="2018"/>
      <c r="Q170" s="2018"/>
    </row>
    <row r="171" spans="1:17" ht="18">
      <c r="A171" s="2018"/>
      <c r="B171" s="2235"/>
      <c r="C171" s="2224" t="s">
        <v>2341</v>
      </c>
      <c r="D171" s="2224"/>
      <c r="E171" s="2235"/>
      <c r="F171" s="2235"/>
      <c r="G171" s="2235"/>
      <c r="H171" s="2235"/>
      <c r="I171" s="2235"/>
      <c r="J171" s="2235"/>
      <c r="K171" s="2235"/>
      <c r="L171" s="2018"/>
      <c r="M171" s="2018"/>
      <c r="N171" s="2018"/>
      <c r="O171" s="2018"/>
      <c r="P171" s="2018"/>
      <c r="Q171" s="2018"/>
    </row>
    <row r="172" spans="1:17" ht="18">
      <c r="A172" s="2018"/>
      <c r="B172" s="2235"/>
      <c r="C172" s="2224"/>
      <c r="D172" s="2224"/>
      <c r="E172" s="2235"/>
      <c r="F172" s="2235"/>
      <c r="G172" s="2235"/>
      <c r="H172" s="2235"/>
      <c r="I172" s="2235"/>
      <c r="J172" s="2235"/>
      <c r="K172" s="2235"/>
      <c r="L172" s="2018"/>
      <c r="M172" s="2018"/>
      <c r="N172" s="2018"/>
      <c r="O172" s="2018"/>
      <c r="P172" s="2018"/>
      <c r="Q172" s="2018"/>
    </row>
    <row r="173" spans="1:17" ht="15.75">
      <c r="A173" s="2018"/>
      <c r="B173" s="2235"/>
      <c r="C173" s="2236" t="s">
        <v>2342</v>
      </c>
      <c r="D173" s="2237" t="s">
        <v>2343</v>
      </c>
      <c r="E173" s="2235"/>
      <c r="F173" s="2235"/>
      <c r="G173" s="2235"/>
      <c r="H173" s="2235"/>
      <c r="I173" s="2235"/>
      <c r="J173" s="2235"/>
      <c r="K173" s="2235"/>
      <c r="L173" s="2018"/>
      <c r="M173" s="2018"/>
      <c r="N173" s="2018"/>
      <c r="O173" s="2018"/>
      <c r="P173" s="2018"/>
      <c r="Q173" s="2018"/>
    </row>
    <row r="174" spans="1:17" ht="15" customHeight="1">
      <c r="B174" s="2235"/>
      <c r="C174" s="2235"/>
      <c r="D174" s="2235"/>
      <c r="E174" s="2235"/>
      <c r="F174" s="2235"/>
      <c r="G174" s="2235"/>
      <c r="H174" s="2235"/>
      <c r="I174" s="2235"/>
      <c r="J174" s="2235"/>
      <c r="K174" s="2235"/>
      <c r="L174" s="2018"/>
      <c r="M174" s="2018"/>
      <c r="N174" s="2018"/>
      <c r="O174" s="2018"/>
      <c r="P174" s="2018"/>
      <c r="Q174" s="2018"/>
    </row>
    <row r="175" spans="1:17">
      <c r="A175" s="2018"/>
      <c r="B175" s="891"/>
      <c r="C175" s="891"/>
      <c r="D175" s="891"/>
      <c r="E175" s="891"/>
      <c r="F175" s="891"/>
      <c r="G175" s="891"/>
      <c r="H175" s="891"/>
      <c r="I175" s="891"/>
      <c r="J175" s="891"/>
      <c r="K175" s="891"/>
      <c r="L175" s="891"/>
      <c r="M175" s="2018"/>
      <c r="N175" s="2018"/>
      <c r="O175" s="2018"/>
      <c r="P175" s="2018"/>
      <c r="Q175" s="2018"/>
    </row>
    <row r="176" spans="1:17" ht="18.75">
      <c r="A176" s="2018"/>
      <c r="B176" s="891"/>
      <c r="C176" s="2238"/>
      <c r="D176" s="2213" t="s">
        <v>2332</v>
      </c>
      <c r="E176" s="2207"/>
      <c r="F176" s="2207"/>
      <c r="G176" s="2018"/>
      <c r="H176" s="2018"/>
      <c r="I176" s="2018"/>
      <c r="J176" s="2018"/>
      <c r="K176" s="2018"/>
      <c r="L176" s="2018"/>
      <c r="M176" s="2018"/>
      <c r="N176" s="2018"/>
      <c r="O176" s="2018"/>
      <c r="P176" s="2018"/>
      <c r="Q176" s="2018"/>
    </row>
    <row r="177" spans="1:17">
      <c r="A177" s="2018"/>
      <c r="B177" s="891"/>
      <c r="C177" s="2018"/>
      <c r="D177" s="2239"/>
      <c r="E177" s="2018"/>
      <c r="F177" s="2018"/>
      <c r="G177" s="2018"/>
      <c r="H177" s="2018"/>
      <c r="I177" s="2018"/>
      <c r="J177" s="2018"/>
      <c r="K177" s="2018"/>
      <c r="L177" s="2018"/>
      <c r="M177" s="2018"/>
      <c r="N177" s="2018"/>
      <c r="O177" s="2018"/>
      <c r="P177" s="2018"/>
      <c r="Q177" s="2018"/>
    </row>
    <row r="178" spans="1:17">
      <c r="A178" s="2018"/>
      <c r="B178" s="891"/>
      <c r="C178" s="2240" t="s">
        <v>2344</v>
      </c>
      <c r="D178" s="2018"/>
      <c r="E178" s="2018"/>
      <c r="F178" s="2018"/>
      <c r="G178" s="2018"/>
      <c r="H178" s="2018"/>
      <c r="I178" s="2241" t="s">
        <v>2345</v>
      </c>
      <c r="J178" s="2241" t="s">
        <v>2346</v>
      </c>
      <c r="K178" s="2018"/>
      <c r="L178" s="2018"/>
      <c r="M178" s="2018"/>
      <c r="N178" s="2018"/>
      <c r="O178" s="2018"/>
      <c r="P178" s="2018"/>
      <c r="Q178" s="2018"/>
    </row>
    <row r="179" spans="1:17">
      <c r="A179" s="2018"/>
      <c r="B179" s="891"/>
      <c r="C179" s="2242" t="s">
        <v>2347</v>
      </c>
      <c r="D179" s="2018"/>
      <c r="E179" s="2018"/>
      <c r="F179" s="2018"/>
      <c r="G179" s="2018"/>
      <c r="H179" s="2018"/>
      <c r="I179" s="2243">
        <v>41422</v>
      </c>
      <c r="J179" s="2244">
        <v>4416</v>
      </c>
      <c r="K179" s="2018"/>
      <c r="L179" s="2018"/>
      <c r="M179" s="2018"/>
      <c r="N179" s="2018"/>
      <c r="O179" s="2018"/>
      <c r="P179" s="2018"/>
      <c r="Q179" s="2018"/>
    </row>
    <row r="180" spans="1:17">
      <c r="A180" s="2018"/>
      <c r="B180" s="891"/>
      <c r="C180" s="2242" t="s">
        <v>2348</v>
      </c>
      <c r="D180" s="2018"/>
      <c r="E180" s="2018"/>
      <c r="F180" s="2018"/>
      <c r="G180" s="2018"/>
      <c r="H180" s="2018"/>
      <c r="I180" s="2243">
        <v>41092</v>
      </c>
      <c r="J180" s="2244">
        <v>14900</v>
      </c>
      <c r="K180" s="2018"/>
      <c r="L180" s="2018"/>
      <c r="M180" s="2018"/>
      <c r="N180" s="2018"/>
      <c r="O180" s="2018"/>
      <c r="P180" s="2018"/>
      <c r="Q180" s="2018"/>
    </row>
    <row r="181" spans="1:17">
      <c r="A181" s="2018"/>
      <c r="B181" s="891"/>
      <c r="C181" s="2242" t="s">
        <v>2349</v>
      </c>
      <c r="D181" s="2018"/>
      <c r="E181" s="2018"/>
      <c r="F181" s="2018"/>
      <c r="G181" s="2018"/>
      <c r="H181" s="2018"/>
      <c r="I181" s="2243">
        <v>41062</v>
      </c>
      <c r="J181" s="2244">
        <v>36257</v>
      </c>
      <c r="K181" s="2018"/>
      <c r="L181" s="2018"/>
      <c r="M181" s="2018"/>
      <c r="N181" s="2018"/>
      <c r="O181" s="2018"/>
      <c r="P181" s="2018"/>
      <c r="Q181" s="2018"/>
    </row>
    <row r="182" spans="1:17">
      <c r="A182" s="2018"/>
      <c r="B182" s="891"/>
      <c r="C182" s="2242" t="s">
        <v>2350</v>
      </c>
      <c r="D182" s="2018"/>
      <c r="E182" s="2018"/>
      <c r="F182" s="2018"/>
      <c r="G182" s="2018"/>
      <c r="H182" s="2018"/>
      <c r="I182" s="2243">
        <v>41062</v>
      </c>
      <c r="J182" s="2244">
        <v>14390</v>
      </c>
      <c r="K182" s="2018"/>
      <c r="L182" s="2018"/>
      <c r="M182" s="2018"/>
      <c r="N182" s="2018"/>
      <c r="O182" s="2018"/>
      <c r="P182" s="2018"/>
      <c r="Q182" s="2018"/>
    </row>
    <row r="183" spans="1:17">
      <c r="A183" s="2018"/>
      <c r="B183" s="891"/>
      <c r="C183" s="2245" t="s">
        <v>2351</v>
      </c>
      <c r="D183" s="2018"/>
      <c r="E183" s="2018"/>
      <c r="F183" s="2018"/>
      <c r="G183" s="2018"/>
      <c r="H183" s="2018"/>
      <c r="I183" s="2243">
        <v>41052</v>
      </c>
      <c r="J183" s="2244">
        <v>48910</v>
      </c>
      <c r="K183" s="2018"/>
      <c r="L183" s="2018"/>
      <c r="M183" s="2018"/>
      <c r="N183" s="2018"/>
      <c r="O183" s="2018"/>
      <c r="P183" s="2018"/>
      <c r="Q183" s="2018"/>
    </row>
    <row r="184" spans="1:17">
      <c r="A184" s="2018"/>
      <c r="B184" s="891"/>
      <c r="C184" s="2242" t="s">
        <v>2352</v>
      </c>
      <c r="D184" s="2018"/>
      <c r="E184" s="2018"/>
      <c r="F184" s="2018"/>
      <c r="G184" s="2018"/>
      <c r="H184" s="2018"/>
      <c r="I184" s="2243">
        <v>41025</v>
      </c>
      <c r="J184" s="2244">
        <v>14751</v>
      </c>
      <c r="K184" s="2018"/>
      <c r="L184" s="2018"/>
      <c r="M184" s="2018"/>
      <c r="N184" s="2018"/>
      <c r="O184" s="2018"/>
      <c r="P184" s="2018"/>
      <c r="Q184" s="2018"/>
    </row>
    <row r="185" spans="1:17">
      <c r="A185" s="2018"/>
      <c r="B185" s="891"/>
      <c r="C185" s="2242" t="s">
        <v>2353</v>
      </c>
      <c r="D185" s="2018"/>
      <c r="E185" s="2018"/>
      <c r="F185" s="2018"/>
      <c r="G185" s="2018"/>
      <c r="H185" s="2018"/>
      <c r="I185" s="2243">
        <v>40848</v>
      </c>
      <c r="J185" s="2244">
        <v>10084</v>
      </c>
      <c r="K185" s="2018"/>
      <c r="L185" s="2018"/>
      <c r="M185" s="2018"/>
      <c r="N185" s="2018"/>
      <c r="O185" s="2018"/>
      <c r="P185" s="2018"/>
      <c r="Q185" s="2018"/>
    </row>
    <row r="186" spans="1:17">
      <c r="A186" s="2018"/>
      <c r="B186" s="891"/>
      <c r="C186" s="2242" t="s">
        <v>2354</v>
      </c>
      <c r="D186" s="2018"/>
      <c r="E186" s="2018"/>
      <c r="F186" s="2018"/>
      <c r="G186" s="2018"/>
      <c r="H186" s="2018"/>
      <c r="I186" s="2243">
        <v>40454</v>
      </c>
      <c r="J186" s="2244">
        <v>45222</v>
      </c>
      <c r="K186" s="2018"/>
      <c r="L186" s="2018"/>
      <c r="M186" s="2018"/>
      <c r="N186" s="2018"/>
      <c r="O186" s="2018"/>
      <c r="P186" s="2018"/>
      <c r="Q186" s="2018"/>
    </row>
    <row r="187" spans="1:17">
      <c r="A187" s="2018"/>
      <c r="B187" s="891"/>
      <c r="C187" s="2242" t="s">
        <v>2355</v>
      </c>
      <c r="D187" s="2018"/>
      <c r="E187" s="2018"/>
      <c r="F187" s="2018"/>
      <c r="G187" s="2018"/>
      <c r="H187" s="2018"/>
      <c r="I187" s="2243">
        <v>40294</v>
      </c>
      <c r="J187" s="2244">
        <v>65784</v>
      </c>
      <c r="K187" s="2018"/>
      <c r="L187" s="2018"/>
      <c r="M187" s="2018"/>
      <c r="N187" s="2018"/>
      <c r="O187" s="2018"/>
      <c r="P187" s="2018"/>
      <c r="Q187" s="2018"/>
    </row>
    <row r="188" spans="1:17">
      <c r="A188" s="2018"/>
      <c r="B188" s="891"/>
      <c r="C188" s="2242" t="s">
        <v>2356</v>
      </c>
      <c r="D188" s="2018"/>
      <c r="E188" s="2018"/>
      <c r="F188" s="2018"/>
      <c r="G188" s="2018"/>
      <c r="H188" s="2018"/>
      <c r="I188" s="2243">
        <v>40273</v>
      </c>
      <c r="J188" s="2244">
        <v>96965</v>
      </c>
      <c r="K188" s="2018"/>
      <c r="L188" s="2018"/>
      <c r="M188" s="2018"/>
      <c r="N188" s="2018"/>
      <c r="O188" s="2018"/>
      <c r="P188" s="2018"/>
      <c r="Q188" s="2018"/>
    </row>
    <row r="189" spans="1:17">
      <c r="A189" s="2018"/>
      <c r="B189" s="891"/>
      <c r="C189" s="2242" t="s">
        <v>2357</v>
      </c>
      <c r="D189" s="2018"/>
      <c r="E189" s="2018"/>
      <c r="F189" s="2018"/>
      <c r="G189" s="2018"/>
      <c r="H189" s="2018"/>
      <c r="I189" s="2243">
        <v>40273</v>
      </c>
      <c r="J189" s="2244">
        <v>45902</v>
      </c>
      <c r="K189" s="2018"/>
      <c r="L189" s="2018"/>
      <c r="M189" s="2018"/>
      <c r="N189" s="2018"/>
      <c r="O189" s="2018"/>
      <c r="P189" s="2018"/>
      <c r="Q189" s="2018"/>
    </row>
    <row r="190" spans="1:17">
      <c r="A190" s="2018"/>
      <c r="B190" s="891"/>
      <c r="C190" s="2242" t="s">
        <v>2358</v>
      </c>
      <c r="D190" s="2018"/>
      <c r="E190" s="2018"/>
      <c r="F190" s="2018"/>
      <c r="G190" s="2018"/>
      <c r="H190" s="2018"/>
      <c r="I190" s="2243">
        <v>40250</v>
      </c>
      <c r="J190" s="2244">
        <v>122444</v>
      </c>
      <c r="K190" s="2018"/>
      <c r="L190" s="2018"/>
      <c r="M190" s="2018"/>
      <c r="N190" s="2018"/>
      <c r="O190" s="2018"/>
      <c r="P190" s="2018"/>
      <c r="Q190" s="2018"/>
    </row>
    <row r="191" spans="1:17">
      <c r="A191" s="2018"/>
      <c r="B191" s="891"/>
      <c r="C191" s="2242" t="s">
        <v>2359</v>
      </c>
      <c r="D191" s="2018"/>
      <c r="E191" s="2018"/>
      <c r="F191" s="2018"/>
      <c r="G191" s="2018"/>
      <c r="H191" s="2018"/>
      <c r="I191" s="2243">
        <v>40182</v>
      </c>
      <c r="J191" s="2244">
        <v>100241</v>
      </c>
      <c r="K191" s="2018"/>
      <c r="L191" s="2018"/>
      <c r="M191" s="2018"/>
      <c r="N191" s="2018"/>
      <c r="O191" s="2018"/>
      <c r="P191" s="2018"/>
      <c r="Q191" s="2018"/>
    </row>
    <row r="192" spans="1:17">
      <c r="A192" s="2018"/>
      <c r="B192" s="891"/>
      <c r="C192" s="2242" t="s">
        <v>2360</v>
      </c>
      <c r="D192" s="2018"/>
      <c r="E192" s="2018"/>
      <c r="F192" s="2018"/>
      <c r="G192" s="2018"/>
      <c r="H192" s="2018"/>
      <c r="I192" s="2243">
        <v>40138</v>
      </c>
      <c r="J192" s="2244">
        <v>23956</v>
      </c>
      <c r="K192" s="2018"/>
      <c r="L192" s="2018"/>
      <c r="M192" s="2018"/>
      <c r="N192" s="2018"/>
      <c r="O192" s="2018"/>
      <c r="P192" s="2018"/>
      <c r="Q192" s="2018"/>
    </row>
    <row r="193" spans="1:17">
      <c r="A193" s="2018"/>
      <c r="B193" s="891"/>
      <c r="C193" s="2242" t="s">
        <v>2361</v>
      </c>
      <c r="D193" s="2018"/>
      <c r="E193" s="2018"/>
      <c r="F193" s="2018"/>
      <c r="G193" s="2018"/>
      <c r="H193" s="2018"/>
      <c r="I193" s="2243">
        <v>40125</v>
      </c>
      <c r="J193" s="2244">
        <v>113684</v>
      </c>
      <c r="K193" s="2018"/>
      <c r="L193" s="2018"/>
      <c r="M193" s="2018"/>
      <c r="N193" s="2018"/>
      <c r="O193" s="2018"/>
      <c r="P193" s="2018"/>
      <c r="Q193" s="2018"/>
    </row>
    <row r="194" spans="1:17">
      <c r="A194" s="2018"/>
      <c r="B194" s="891"/>
      <c r="C194" s="2242" t="s">
        <v>2362</v>
      </c>
      <c r="D194" s="2018"/>
      <c r="E194" s="2018"/>
      <c r="F194" s="2018"/>
      <c r="G194" s="2018"/>
      <c r="H194" s="2018"/>
      <c r="I194" s="2243">
        <v>40111</v>
      </c>
      <c r="J194" s="2244">
        <v>27154</v>
      </c>
      <c r="K194" s="2018"/>
      <c r="L194" s="2018"/>
      <c r="M194" s="2018"/>
      <c r="N194" s="2018"/>
      <c r="O194" s="2018"/>
      <c r="P194" s="2018"/>
      <c r="Q194" s="2018"/>
    </row>
    <row r="195" spans="1:17">
      <c r="A195" s="2018"/>
      <c r="B195" s="891"/>
      <c r="C195" s="2242" t="s">
        <v>2363</v>
      </c>
      <c r="D195" s="2018"/>
      <c r="E195" s="2018"/>
      <c r="F195" s="2018"/>
      <c r="G195" s="2018"/>
      <c r="H195" s="2018"/>
      <c r="I195" s="2243">
        <v>40096</v>
      </c>
      <c r="J195" s="2244">
        <v>25774</v>
      </c>
      <c r="K195" s="2018"/>
      <c r="L195" s="2018"/>
      <c r="M195" s="2018"/>
      <c r="N195" s="2018"/>
      <c r="O195" s="2018"/>
      <c r="P195" s="2018"/>
      <c r="Q195" s="2018"/>
    </row>
    <row r="196" spans="1:17">
      <c r="A196" s="2018"/>
      <c r="B196" s="891"/>
      <c r="C196" s="2242" t="s">
        <v>2364</v>
      </c>
      <c r="D196" s="2018"/>
      <c r="E196" s="2018"/>
      <c r="F196" s="2018"/>
      <c r="G196" s="2018"/>
      <c r="H196" s="2018"/>
      <c r="I196" s="2243">
        <v>40085</v>
      </c>
      <c r="J196" s="2244">
        <v>79344</v>
      </c>
      <c r="K196" s="2018"/>
      <c r="L196" s="2018"/>
      <c r="M196" s="2018"/>
      <c r="N196" s="2018"/>
      <c r="O196" s="2018"/>
      <c r="P196" s="2018"/>
      <c r="Q196" s="2018"/>
    </row>
    <row r="197" spans="1:17">
      <c r="A197" s="2018"/>
      <c r="B197" s="891"/>
      <c r="C197" s="2242" t="s">
        <v>2365</v>
      </c>
      <c r="D197" s="2018"/>
      <c r="E197" s="2018"/>
      <c r="F197" s="2018"/>
      <c r="G197" s="2018"/>
      <c r="H197" s="2018"/>
      <c r="I197" s="2243">
        <v>40068</v>
      </c>
      <c r="J197" s="2244">
        <v>145176</v>
      </c>
      <c r="K197" s="2018"/>
      <c r="L197" s="2018"/>
      <c r="M197" s="2018"/>
      <c r="N197" s="2018"/>
      <c r="O197" s="2018"/>
      <c r="P197" s="2018"/>
      <c r="Q197" s="2018"/>
    </row>
    <row r="198" spans="1:17">
      <c r="A198" s="2018"/>
      <c r="B198" s="891"/>
      <c r="C198" s="2242" t="s">
        <v>2366</v>
      </c>
      <c r="D198" s="2018"/>
      <c r="E198" s="2018"/>
      <c r="F198" s="2018"/>
      <c r="G198" s="2018"/>
      <c r="H198" s="2018"/>
      <c r="I198" s="2243">
        <v>40048</v>
      </c>
      <c r="J198" s="2244">
        <v>7657</v>
      </c>
      <c r="K198" s="2018"/>
      <c r="L198" s="2018"/>
      <c r="M198" s="2018"/>
      <c r="N198" s="2018"/>
      <c r="O198" s="2018"/>
      <c r="P198" s="2018"/>
      <c r="Q198" s="2018"/>
    </row>
    <row r="199" spans="1:17">
      <c r="A199" s="2018"/>
      <c r="B199" s="891"/>
      <c r="C199" s="2242" t="s">
        <v>2367</v>
      </c>
      <c r="D199" s="2018"/>
      <c r="E199" s="2018"/>
      <c r="F199" s="2018"/>
      <c r="G199" s="2018"/>
      <c r="H199" s="2018"/>
      <c r="I199" s="2243">
        <v>40044</v>
      </c>
      <c r="J199" s="2244">
        <v>45164</v>
      </c>
      <c r="K199" s="2018"/>
      <c r="L199" s="2018"/>
      <c r="M199" s="2018"/>
      <c r="N199" s="2018"/>
      <c r="O199" s="2018"/>
      <c r="P199" s="2018"/>
      <c r="Q199" s="2018"/>
    </row>
    <row r="200" spans="1:17">
      <c r="A200" s="2018"/>
      <c r="B200" s="891"/>
      <c r="C200" s="2242" t="s">
        <v>2368</v>
      </c>
      <c r="D200" s="2018"/>
      <c r="E200" s="2018"/>
      <c r="F200" s="2018"/>
      <c r="G200" s="2018"/>
      <c r="H200" s="2018"/>
      <c r="I200" s="2243">
        <v>40020</v>
      </c>
      <c r="J200" s="2244">
        <v>105218</v>
      </c>
      <c r="K200" s="2018"/>
      <c r="L200" s="2018"/>
      <c r="M200" s="2018"/>
      <c r="N200" s="2018"/>
      <c r="O200" s="2018"/>
      <c r="P200" s="2018"/>
      <c r="Q200" s="2018"/>
    </row>
    <row r="201" spans="1:17">
      <c r="A201" s="2018"/>
      <c r="B201" s="891"/>
      <c r="C201" s="2242" t="s">
        <v>2369</v>
      </c>
      <c r="D201" s="2018"/>
      <c r="E201" s="2018"/>
      <c r="F201" s="2018"/>
      <c r="G201" s="2018"/>
      <c r="H201" s="2018"/>
      <c r="I201" s="2243">
        <v>39788</v>
      </c>
      <c r="J201" s="2244">
        <v>59780</v>
      </c>
      <c r="K201" s="2018"/>
      <c r="L201" s="2018"/>
      <c r="M201" s="2018"/>
      <c r="N201" s="2018"/>
      <c r="O201" s="2018"/>
      <c r="P201" s="2018"/>
      <c r="Q201" s="2018"/>
    </row>
    <row r="202" spans="1:17">
      <c r="A202" s="2018"/>
      <c r="B202" s="891"/>
      <c r="C202" s="2242" t="s">
        <v>2370</v>
      </c>
      <c r="D202" s="2018"/>
      <c r="E202" s="2018"/>
      <c r="F202" s="2018"/>
      <c r="G202" s="2018"/>
      <c r="H202" s="2018"/>
      <c r="I202" s="2243">
        <v>39787</v>
      </c>
      <c r="J202" s="2244">
        <v>75563</v>
      </c>
      <c r="K202" s="2018"/>
      <c r="L202" s="2018"/>
      <c r="M202" s="2018"/>
      <c r="N202" s="2018"/>
      <c r="O202" s="2018"/>
      <c r="P202" s="2018"/>
      <c r="Q202" s="2018"/>
    </row>
    <row r="203" spans="1:17">
      <c r="A203" s="2018"/>
      <c r="B203" s="891"/>
      <c r="C203" s="2242" t="s">
        <v>2371</v>
      </c>
      <c r="D203" s="2018"/>
      <c r="E203" s="2018"/>
      <c r="F203" s="2018"/>
      <c r="G203" s="2018"/>
      <c r="H203" s="2018"/>
      <c r="I203" s="2243">
        <v>39787</v>
      </c>
      <c r="J203" s="2244">
        <v>15781</v>
      </c>
      <c r="K203" s="2018"/>
      <c r="L203" s="2018"/>
      <c r="M203" s="2018"/>
      <c r="N203" s="2018"/>
      <c r="O203" s="2018"/>
      <c r="P203" s="2018"/>
      <c r="Q203" s="2018"/>
    </row>
    <row r="204" spans="1:17">
      <c r="A204" s="2018"/>
      <c r="B204" s="891"/>
      <c r="C204" s="2242" t="s">
        <v>2372</v>
      </c>
      <c r="D204" s="2018"/>
      <c r="E204" s="2018"/>
      <c r="F204" s="2018"/>
      <c r="G204" s="2018"/>
      <c r="H204" s="2018"/>
      <c r="I204" s="2018"/>
      <c r="J204" s="2018"/>
      <c r="K204" s="2018"/>
      <c r="L204" s="2018"/>
      <c r="M204" s="2018"/>
      <c r="N204" s="2018"/>
      <c r="O204" s="2018"/>
      <c r="P204" s="2018"/>
      <c r="Q204" s="2018"/>
    </row>
    <row r="205" spans="1:17" ht="20.100000000000001" customHeight="1">
      <c r="B205" s="2018"/>
      <c r="C205" s="2018"/>
      <c r="D205" s="2018"/>
      <c r="E205" s="2081"/>
      <c r="F205" s="2081"/>
      <c r="G205" s="2018"/>
      <c r="H205" s="2018"/>
      <c r="I205" s="2018"/>
      <c r="J205" s="2018"/>
      <c r="K205" s="2018"/>
      <c r="L205" s="2018"/>
      <c r="M205" s="2018"/>
      <c r="N205" s="2018"/>
      <c r="O205" s="2018"/>
      <c r="P205" s="2018"/>
      <c r="Q205" s="2018"/>
    </row>
    <row r="206" spans="1:17" ht="20.100000000000001" customHeight="1">
      <c r="B206" s="2018"/>
      <c r="C206" s="2246" t="s">
        <v>2373</v>
      </c>
      <c r="D206" s="2018"/>
      <c r="E206" s="2081"/>
      <c r="F206" s="2081"/>
      <c r="G206" s="2018"/>
      <c r="H206" s="2018"/>
      <c r="I206" s="2018"/>
      <c r="J206" s="2018"/>
      <c r="K206" s="2018"/>
      <c r="L206" s="2018"/>
      <c r="M206" s="2018"/>
      <c r="N206" s="2018"/>
      <c r="O206" s="2018"/>
      <c r="P206" s="2018"/>
      <c r="Q206" s="2018"/>
    </row>
    <row r="207" spans="1:17" ht="20.100000000000001" customHeight="1">
      <c r="B207" s="2018"/>
      <c r="C207" s="2018"/>
      <c r="D207" s="2018"/>
      <c r="E207" s="2081"/>
      <c r="F207" s="2081"/>
      <c r="G207" s="2018"/>
      <c r="H207" s="2018"/>
      <c r="I207" s="2018"/>
      <c r="J207" s="2018"/>
      <c r="K207" s="2018"/>
      <c r="L207" s="2018"/>
      <c r="M207" s="2018"/>
      <c r="N207" s="2018"/>
      <c r="O207" s="2018"/>
      <c r="P207" s="2018"/>
      <c r="Q207" s="2018"/>
    </row>
    <row r="208" spans="1:17" ht="20.100000000000001" customHeight="1">
      <c r="B208" s="2018"/>
      <c r="C208" s="2018"/>
      <c r="D208" s="2018"/>
      <c r="E208" s="2081"/>
      <c r="F208" s="2081"/>
      <c r="G208" s="2018"/>
      <c r="H208" s="2018"/>
      <c r="I208" s="2018"/>
      <c r="J208" s="2018"/>
      <c r="K208" s="2018"/>
      <c r="L208" s="2018"/>
      <c r="M208" s="2018"/>
      <c r="N208" s="2018"/>
      <c r="O208" s="2018"/>
      <c r="P208" s="2018"/>
      <c r="Q208" s="2018"/>
    </row>
    <row r="209" spans="1:1310" ht="20.100000000000001" customHeight="1">
      <c r="B209" s="2018"/>
      <c r="C209" s="2018"/>
      <c r="D209" s="2018"/>
      <c r="E209" s="2081"/>
      <c r="F209" s="2081"/>
      <c r="G209" s="2018"/>
      <c r="H209" s="2018"/>
      <c r="I209" s="2018"/>
      <c r="J209" s="2018"/>
      <c r="K209" s="2018"/>
      <c r="L209" s="2018"/>
      <c r="M209" s="2018"/>
      <c r="N209" s="2018"/>
      <c r="O209" s="2018"/>
      <c r="P209" s="2018"/>
      <c r="Q209" s="2018"/>
    </row>
    <row r="210" spans="1:1310" ht="20.100000000000001" customHeight="1">
      <c r="B210" s="2018"/>
      <c r="C210" s="2018"/>
      <c r="D210" s="2018"/>
      <c r="E210" s="2081"/>
      <c r="F210" s="2081"/>
      <c r="G210" s="2018"/>
      <c r="H210" s="2018"/>
      <c r="I210" s="2018"/>
      <c r="J210" s="2018"/>
      <c r="K210" s="2018"/>
      <c r="L210" s="2018"/>
      <c r="M210" s="2018"/>
      <c r="N210" s="2018"/>
      <c r="O210" s="2018"/>
      <c r="P210" s="2018"/>
      <c r="Q210" s="2018"/>
    </row>
    <row r="211" spans="1:1310" ht="20.100000000000001" customHeight="1">
      <c r="B211" s="2018"/>
      <c r="C211" s="2018"/>
      <c r="D211" s="2018"/>
      <c r="E211" s="2081"/>
      <c r="F211" s="2081"/>
      <c r="G211" s="2018"/>
      <c r="H211" s="2018"/>
      <c r="I211" s="2018"/>
      <c r="J211" s="2018"/>
      <c r="K211" s="2018"/>
      <c r="L211" s="2018"/>
      <c r="M211" s="2018"/>
      <c r="N211" s="2018"/>
      <c r="O211" s="2018"/>
      <c r="P211" s="2018"/>
      <c r="Q211" s="2018"/>
    </row>
    <row r="212" spans="1:1310" ht="20.100000000000001" customHeight="1">
      <c r="B212" s="2018"/>
      <c r="C212" s="2018"/>
      <c r="D212" s="2018"/>
      <c r="E212" s="2081"/>
      <c r="F212" s="2081"/>
      <c r="G212" s="2018"/>
      <c r="H212" s="2018"/>
      <c r="I212" s="2018"/>
      <c r="J212" s="2018"/>
      <c r="K212" s="2018"/>
      <c r="L212" s="2018"/>
      <c r="M212" s="2018"/>
      <c r="N212" s="2018"/>
      <c r="O212" s="2018"/>
      <c r="P212" s="2018"/>
      <c r="Q212" s="2018"/>
    </row>
    <row r="213" spans="1:1310" ht="20.100000000000001" customHeight="1">
      <c r="B213" s="2018"/>
      <c r="C213" s="2018"/>
      <c r="D213" s="2018"/>
      <c r="E213" s="2081"/>
      <c r="F213" s="2081"/>
      <c r="G213" s="2018"/>
      <c r="H213" s="2018"/>
      <c r="I213" s="2018"/>
      <c r="J213" s="2018"/>
      <c r="K213" s="2018"/>
      <c r="L213" s="2018"/>
      <c r="M213" s="2018"/>
      <c r="N213" s="2018"/>
      <c r="O213" s="2018"/>
      <c r="P213" s="2018"/>
      <c r="Q213" s="2018"/>
    </row>
    <row r="214" spans="1:1310" ht="20.100000000000001" customHeight="1">
      <c r="B214" s="2018"/>
      <c r="C214" s="2018"/>
      <c r="D214" s="2018"/>
      <c r="E214" s="2081"/>
      <c r="F214" s="2081"/>
      <c r="G214" s="2018"/>
      <c r="H214" s="2018"/>
      <c r="I214" s="2018"/>
      <c r="J214" s="2018"/>
      <c r="K214" s="2018"/>
      <c r="L214" s="2018"/>
      <c r="M214" s="2018"/>
      <c r="N214" s="2018"/>
      <c r="O214" s="2018"/>
      <c r="P214" s="2018"/>
      <c r="Q214" s="2018"/>
    </row>
    <row r="215" spans="1:1310" ht="20.100000000000001" customHeight="1">
      <c r="B215" s="2018"/>
      <c r="C215" s="2018"/>
      <c r="D215" s="2018"/>
      <c r="E215" s="2081"/>
      <c r="F215" s="2081"/>
      <c r="G215" s="2018"/>
      <c r="H215" s="2018"/>
      <c r="I215" s="2018"/>
      <c r="J215" s="2018"/>
      <c r="K215" s="2018"/>
      <c r="L215" s="2018"/>
      <c r="M215" s="2018"/>
      <c r="N215" s="2018"/>
      <c r="O215" s="2018"/>
      <c r="P215" s="2018"/>
      <c r="Q215" s="2018"/>
    </row>
    <row r="216" spans="1:1310" ht="20.100000000000001" customHeight="1">
      <c r="B216" s="2018"/>
      <c r="C216" s="2018"/>
      <c r="D216" s="2018"/>
      <c r="E216" s="2081"/>
      <c r="F216" s="2081"/>
      <c r="G216" s="2018"/>
      <c r="H216" s="2018"/>
      <c r="I216" s="2018"/>
      <c r="J216" s="2018"/>
      <c r="K216" s="2018"/>
      <c r="L216" s="2018"/>
      <c r="M216" s="2018"/>
      <c r="N216" s="2018"/>
      <c r="O216" s="2018"/>
      <c r="P216" s="2018"/>
      <c r="Q216" s="2018"/>
    </row>
    <row r="217" spans="1:1310" ht="20.100000000000001" customHeight="1">
      <c r="B217" s="2018"/>
      <c r="C217" s="2018"/>
      <c r="D217" s="2018"/>
      <c r="E217" s="2081"/>
      <c r="F217" s="2081"/>
      <c r="G217" s="2018"/>
      <c r="H217" s="2018"/>
      <c r="I217" s="2018"/>
      <c r="J217" s="2018"/>
      <c r="K217" s="2018"/>
      <c r="L217" s="2018"/>
      <c r="M217" s="2018"/>
      <c r="N217" s="2018"/>
      <c r="O217" s="2018"/>
      <c r="P217" s="2018"/>
      <c r="Q217" s="2018"/>
    </row>
    <row r="218" spans="1:1310" ht="20.100000000000001" customHeight="1">
      <c r="B218" s="2018"/>
      <c r="C218" s="2018"/>
      <c r="D218" s="2018"/>
      <c r="E218" s="2081"/>
      <c r="F218" s="2081"/>
      <c r="G218" s="2018"/>
      <c r="H218" s="2018"/>
      <c r="I218" s="2018"/>
      <c r="J218" s="2018"/>
      <c r="K218" s="2018"/>
      <c r="L218" s="2018"/>
      <c r="M218" s="2018"/>
      <c r="N218" s="2018"/>
      <c r="O218" s="2018"/>
      <c r="P218" s="2018"/>
      <c r="Q218" s="2018"/>
    </row>
    <row r="219" spans="1:1310" s="2250" customFormat="1" ht="23.25" customHeight="1">
      <c r="A219" s="2247">
        <v>1</v>
      </c>
      <c r="B219" s="2248" t="s">
        <v>2374</v>
      </c>
      <c r="C219" s="2248"/>
      <c r="D219" s="2248"/>
      <c r="E219" s="2248"/>
      <c r="F219" s="2248"/>
      <c r="G219" s="2248"/>
      <c r="H219" s="2248"/>
      <c r="I219" s="2248"/>
      <c r="J219" s="2248"/>
      <c r="K219" s="2248"/>
      <c r="L219" s="2248"/>
      <c r="M219" s="2248"/>
      <c r="N219" s="2248"/>
      <c r="O219" s="2248"/>
      <c r="P219" s="2248"/>
      <c r="Q219" s="2248"/>
      <c r="R219" s="865"/>
      <c r="S219" s="865"/>
      <c r="T219" s="865"/>
      <c r="U219" s="865"/>
      <c r="V219" s="865"/>
      <c r="W219" s="865"/>
      <c r="X219" s="865"/>
      <c r="Y219" s="865"/>
      <c r="Z219" s="865"/>
      <c r="AA219" s="865"/>
      <c r="AB219" s="865"/>
      <c r="AC219" s="865"/>
      <c r="AD219" s="2249"/>
      <c r="AE219" s="2249"/>
      <c r="AF219" s="2249"/>
      <c r="AG219" s="2249"/>
      <c r="AH219" s="2249"/>
      <c r="AI219" s="2249"/>
      <c r="AJ219" s="2249"/>
      <c r="AK219" s="2249"/>
      <c r="AL219" s="2249"/>
      <c r="AM219" s="2249"/>
      <c r="AN219" s="2249"/>
      <c r="AO219" s="2249"/>
      <c r="AP219" s="2249"/>
      <c r="AQ219" s="2249"/>
      <c r="AR219" s="2249"/>
      <c r="AS219" s="2249"/>
      <c r="AT219" s="2249"/>
      <c r="AU219" s="2249"/>
      <c r="AV219" s="2249"/>
      <c r="AW219" s="2249"/>
      <c r="AX219" s="2249"/>
      <c r="AY219" s="2249"/>
      <c r="AZ219" s="2249"/>
      <c r="BA219" s="2249"/>
      <c r="BB219" s="2249"/>
      <c r="BC219" s="2249"/>
      <c r="BD219" s="2249"/>
      <c r="BE219" s="2249"/>
      <c r="BF219" s="2249"/>
      <c r="BG219" s="2249"/>
      <c r="BH219" s="2249"/>
      <c r="BI219" s="2249"/>
      <c r="BJ219" s="2249"/>
      <c r="BK219" s="2249"/>
      <c r="BL219" s="2249"/>
      <c r="BM219" s="2249"/>
      <c r="BN219" s="2249"/>
      <c r="BO219" s="2249"/>
      <c r="BP219" s="2249"/>
      <c r="BQ219" s="2249"/>
      <c r="BR219" s="2249"/>
      <c r="BS219" s="2249"/>
      <c r="BT219" s="2249"/>
      <c r="BU219" s="2249"/>
      <c r="BV219" s="2249"/>
      <c r="BW219" s="2249"/>
      <c r="BX219" s="2249"/>
      <c r="BY219" s="2249"/>
      <c r="BZ219" s="2249"/>
      <c r="CA219" s="2249"/>
      <c r="CB219" s="2249"/>
      <c r="CC219" s="2249"/>
      <c r="CD219" s="2249"/>
      <c r="CE219" s="2249"/>
      <c r="CF219" s="2249"/>
      <c r="CG219" s="2249"/>
      <c r="CH219" s="2249"/>
      <c r="CI219" s="2249"/>
      <c r="CJ219" s="2249"/>
      <c r="CK219" s="2249"/>
      <c r="CL219" s="2249"/>
      <c r="CM219" s="2249"/>
      <c r="CN219" s="2249"/>
      <c r="CO219" s="2249"/>
      <c r="CP219" s="2249"/>
      <c r="CQ219" s="2249"/>
      <c r="CR219" s="2249"/>
      <c r="CS219" s="2249"/>
      <c r="CT219" s="2249"/>
      <c r="CU219" s="2249"/>
      <c r="CV219" s="2249"/>
      <c r="CW219" s="2249"/>
      <c r="CX219" s="2249"/>
      <c r="CY219" s="2249"/>
      <c r="CZ219" s="2249"/>
      <c r="DA219" s="2249"/>
      <c r="DB219" s="2249"/>
      <c r="DC219" s="2249"/>
      <c r="DD219" s="2249"/>
      <c r="DE219" s="2249"/>
      <c r="DF219" s="2249"/>
      <c r="DG219" s="2249"/>
      <c r="DH219" s="2249"/>
      <c r="DI219" s="2249"/>
      <c r="DJ219" s="2249"/>
      <c r="DK219" s="2249"/>
      <c r="DL219" s="2249"/>
      <c r="DM219" s="2249"/>
      <c r="DN219" s="2249"/>
      <c r="DO219" s="2249"/>
      <c r="DP219" s="2249"/>
      <c r="DQ219" s="2249"/>
      <c r="DR219" s="2249"/>
      <c r="DS219" s="2249"/>
      <c r="DT219" s="2249"/>
      <c r="DU219" s="2249"/>
      <c r="DV219" s="2249"/>
      <c r="DW219" s="2249"/>
      <c r="DX219" s="2249"/>
      <c r="DY219" s="2249"/>
      <c r="DZ219" s="2249"/>
      <c r="EA219" s="2249"/>
      <c r="EB219" s="2249"/>
      <c r="EC219" s="2249"/>
      <c r="ED219" s="2249"/>
      <c r="EE219" s="2249"/>
      <c r="EF219" s="2249"/>
      <c r="EG219" s="2249"/>
      <c r="EH219" s="2249"/>
      <c r="EI219" s="2249"/>
      <c r="EJ219" s="2249"/>
      <c r="EK219" s="2249"/>
      <c r="EL219" s="2249"/>
      <c r="EM219" s="2249"/>
      <c r="EN219" s="2249"/>
      <c r="EO219" s="2249"/>
      <c r="EP219" s="2249"/>
      <c r="EQ219" s="2249"/>
      <c r="ER219" s="2249"/>
      <c r="ES219" s="2249"/>
      <c r="ET219" s="2249"/>
      <c r="EU219" s="2249"/>
      <c r="EV219" s="2249"/>
      <c r="EW219" s="2249"/>
      <c r="EX219" s="2249"/>
      <c r="EY219" s="2249"/>
      <c r="EZ219" s="2249"/>
      <c r="FA219" s="2249"/>
      <c r="FB219" s="2249"/>
      <c r="FC219" s="2249"/>
      <c r="FD219" s="2249"/>
      <c r="FE219" s="2249"/>
      <c r="FF219" s="2249"/>
      <c r="FG219" s="2249"/>
      <c r="FH219" s="2249"/>
      <c r="FI219" s="2249"/>
      <c r="FJ219" s="2249"/>
      <c r="FK219" s="2249"/>
      <c r="FL219" s="2249"/>
      <c r="FM219" s="2249"/>
      <c r="FN219" s="2249"/>
      <c r="FO219" s="2249"/>
      <c r="FP219" s="2249"/>
      <c r="FQ219" s="2249"/>
      <c r="FR219" s="2249"/>
      <c r="FS219" s="2249"/>
      <c r="FT219" s="2249"/>
      <c r="FU219" s="2249"/>
      <c r="FV219" s="2249"/>
      <c r="FW219" s="2249"/>
      <c r="FX219" s="2249"/>
      <c r="FY219" s="2249"/>
      <c r="FZ219" s="2249"/>
      <c r="GA219" s="2249"/>
      <c r="GB219" s="2249"/>
      <c r="GC219" s="2249"/>
      <c r="GD219" s="2249"/>
      <c r="GE219" s="2249"/>
      <c r="GF219" s="2249"/>
      <c r="GG219" s="2249"/>
      <c r="GH219" s="2249"/>
      <c r="GI219" s="2249"/>
      <c r="GJ219" s="2249"/>
      <c r="GK219" s="2249"/>
      <c r="GL219" s="2249"/>
      <c r="GM219" s="2249"/>
      <c r="GN219" s="2249"/>
      <c r="GO219" s="2249"/>
      <c r="GP219" s="2249"/>
      <c r="GQ219" s="2249"/>
      <c r="GR219" s="2249"/>
      <c r="GS219" s="2249"/>
      <c r="GT219" s="2249"/>
      <c r="GU219" s="2249"/>
      <c r="GV219" s="2249"/>
      <c r="GW219" s="2249"/>
      <c r="GX219" s="2249"/>
      <c r="GY219" s="2249"/>
      <c r="GZ219" s="2249"/>
      <c r="HA219" s="2249"/>
      <c r="HB219" s="2249"/>
      <c r="HC219" s="2249"/>
      <c r="HD219" s="2249"/>
      <c r="HE219" s="2249"/>
      <c r="HF219" s="2249"/>
      <c r="HG219" s="2249"/>
      <c r="HH219" s="2249"/>
      <c r="HI219" s="2249"/>
      <c r="HJ219" s="2249"/>
      <c r="HK219" s="2249"/>
      <c r="HL219" s="2249"/>
      <c r="HM219" s="2249"/>
      <c r="HN219" s="2249"/>
      <c r="HO219" s="2249"/>
      <c r="HP219" s="2249"/>
      <c r="HQ219" s="2249"/>
      <c r="HR219" s="2249"/>
      <c r="HS219" s="2249"/>
      <c r="HT219" s="2249"/>
      <c r="HU219" s="2249"/>
      <c r="HV219" s="2249"/>
      <c r="HW219" s="2249"/>
      <c r="HX219" s="2249"/>
      <c r="HY219" s="2249"/>
      <c r="HZ219" s="2249"/>
      <c r="IA219" s="2249"/>
      <c r="IB219" s="2249"/>
      <c r="IC219" s="2249"/>
      <c r="ID219" s="2249"/>
      <c r="IE219" s="2249"/>
      <c r="IF219" s="2249"/>
      <c r="IG219" s="2249"/>
      <c r="IH219" s="2249"/>
      <c r="II219" s="2249"/>
      <c r="IJ219" s="2249"/>
      <c r="IK219" s="2249"/>
      <c r="IL219" s="2249"/>
      <c r="IM219" s="2249"/>
      <c r="IN219" s="2249"/>
      <c r="IO219" s="2249"/>
      <c r="IP219" s="2249"/>
      <c r="IQ219" s="2249"/>
      <c r="IR219" s="2249"/>
      <c r="IS219" s="2249"/>
      <c r="IT219" s="2249"/>
      <c r="IU219" s="2249"/>
      <c r="IV219" s="2249"/>
      <c r="IW219" s="2249"/>
      <c r="IX219" s="2249"/>
      <c r="IY219" s="2249"/>
      <c r="IZ219" s="2249"/>
      <c r="JA219" s="2249"/>
      <c r="JB219" s="2249"/>
      <c r="JC219" s="2249"/>
      <c r="JD219" s="2249"/>
      <c r="JE219" s="2249"/>
      <c r="JF219" s="2249"/>
      <c r="JG219" s="2249"/>
      <c r="JH219" s="2249"/>
      <c r="JI219" s="2249"/>
      <c r="JJ219" s="2249"/>
      <c r="JK219" s="2249"/>
      <c r="JL219" s="2249"/>
      <c r="JM219" s="2249"/>
      <c r="JN219" s="2249"/>
      <c r="JO219" s="2249"/>
      <c r="JP219" s="2249"/>
      <c r="JQ219" s="2249"/>
      <c r="JR219" s="2249"/>
      <c r="JS219" s="2249"/>
      <c r="JT219" s="2249"/>
      <c r="JU219" s="2249"/>
      <c r="JV219" s="2249"/>
      <c r="JW219" s="2249"/>
      <c r="JX219" s="2249"/>
      <c r="JY219" s="2249"/>
      <c r="JZ219" s="2249"/>
      <c r="KA219" s="2249"/>
      <c r="KB219" s="2249"/>
      <c r="KC219" s="2249"/>
      <c r="KD219" s="2249"/>
      <c r="KE219" s="2249"/>
      <c r="KF219" s="2249"/>
      <c r="KG219" s="2249"/>
      <c r="KH219" s="2249"/>
      <c r="KI219" s="2249"/>
      <c r="KJ219" s="2249"/>
      <c r="KK219" s="2249"/>
      <c r="KL219" s="2249"/>
      <c r="KM219" s="2249"/>
      <c r="KN219" s="2249"/>
      <c r="KO219" s="2249"/>
      <c r="KP219" s="2249"/>
      <c r="KQ219" s="2249"/>
      <c r="KR219" s="2249"/>
      <c r="KS219" s="2249"/>
      <c r="KT219" s="2249"/>
      <c r="KU219" s="2249"/>
      <c r="KV219" s="2249"/>
      <c r="KW219" s="2249"/>
      <c r="KX219" s="2249"/>
      <c r="KY219" s="2249"/>
      <c r="KZ219" s="2249"/>
      <c r="LA219" s="2249"/>
      <c r="LB219" s="2249"/>
      <c r="LC219" s="2249"/>
      <c r="LD219" s="2249"/>
      <c r="LE219" s="2249"/>
      <c r="LF219" s="2249"/>
      <c r="LG219" s="2249"/>
      <c r="LH219" s="2249"/>
      <c r="LI219" s="2249"/>
      <c r="LJ219" s="2249"/>
      <c r="LK219" s="2249"/>
      <c r="LL219" s="2249"/>
      <c r="LM219" s="2249"/>
      <c r="LN219" s="2249"/>
      <c r="LO219" s="2249"/>
      <c r="LP219" s="2249"/>
      <c r="LQ219" s="2249"/>
      <c r="LR219" s="2249"/>
      <c r="LS219" s="2249"/>
      <c r="LT219" s="2249"/>
      <c r="LU219" s="2249"/>
      <c r="LV219" s="2249"/>
      <c r="LW219" s="2249"/>
      <c r="LX219" s="2249"/>
      <c r="LY219" s="2249"/>
      <c r="LZ219" s="2249"/>
      <c r="MA219" s="2249"/>
      <c r="MB219" s="2249"/>
      <c r="MC219" s="2249"/>
      <c r="MD219" s="2249"/>
      <c r="ME219" s="2249"/>
      <c r="MF219" s="2249"/>
      <c r="MG219" s="2249"/>
      <c r="MH219" s="2249"/>
      <c r="MI219" s="2249"/>
      <c r="MJ219" s="2249"/>
      <c r="MK219" s="2249"/>
      <c r="ML219" s="2249"/>
      <c r="MM219" s="2249"/>
      <c r="MN219" s="2249"/>
      <c r="MO219" s="2249"/>
      <c r="MP219" s="2249"/>
      <c r="MQ219" s="2249"/>
      <c r="MR219" s="2249"/>
      <c r="MS219" s="2249"/>
      <c r="MT219" s="2249"/>
      <c r="MU219" s="2249"/>
      <c r="MV219" s="2249"/>
      <c r="MW219" s="2249"/>
      <c r="MX219" s="2249"/>
      <c r="MY219" s="2249"/>
      <c r="MZ219" s="2249"/>
      <c r="NA219" s="2249"/>
      <c r="NB219" s="2249"/>
      <c r="NC219" s="2249"/>
      <c r="ND219" s="2249"/>
      <c r="NE219" s="2249"/>
      <c r="NF219" s="2249"/>
      <c r="NG219" s="2249"/>
      <c r="NH219" s="2249"/>
      <c r="NI219" s="2249"/>
      <c r="NJ219" s="2249"/>
      <c r="NK219" s="2249"/>
      <c r="NL219" s="2249"/>
      <c r="NM219" s="2249"/>
      <c r="NN219" s="2249"/>
      <c r="NO219" s="2249"/>
      <c r="NP219" s="2249"/>
      <c r="NQ219" s="2249"/>
      <c r="NR219" s="2249"/>
      <c r="NS219" s="2249"/>
      <c r="NT219" s="2249"/>
      <c r="NU219" s="2249"/>
      <c r="NV219" s="2249"/>
      <c r="NW219" s="2249"/>
      <c r="NX219" s="2249"/>
      <c r="NY219" s="2249"/>
      <c r="NZ219" s="2249"/>
      <c r="OA219" s="2249"/>
      <c r="OB219" s="2249"/>
      <c r="OC219" s="2249"/>
      <c r="OD219" s="2249"/>
      <c r="OE219" s="2249"/>
      <c r="OF219" s="2249"/>
      <c r="OG219" s="2249"/>
      <c r="OH219" s="2249"/>
      <c r="OI219" s="2249"/>
      <c r="OJ219" s="2249"/>
      <c r="OK219" s="2249"/>
      <c r="OL219" s="2249"/>
      <c r="OM219" s="2249"/>
      <c r="ON219" s="2249"/>
      <c r="OO219" s="2249"/>
      <c r="OP219" s="2249"/>
      <c r="OQ219" s="2249"/>
      <c r="OR219" s="2249"/>
      <c r="OS219" s="2249"/>
      <c r="OT219" s="2249"/>
      <c r="OU219" s="2249"/>
      <c r="OV219" s="2249"/>
      <c r="OW219" s="2249"/>
      <c r="OX219" s="2249"/>
      <c r="OY219" s="2249"/>
      <c r="OZ219" s="2249"/>
      <c r="PA219" s="2249"/>
      <c r="PB219" s="2249"/>
      <c r="PC219" s="2249"/>
      <c r="PD219" s="2249"/>
      <c r="PE219" s="2249"/>
      <c r="PF219" s="2249"/>
      <c r="PG219" s="2249"/>
      <c r="PH219" s="2249"/>
      <c r="PI219" s="2249"/>
      <c r="PJ219" s="2249"/>
      <c r="PK219" s="2249"/>
      <c r="PL219" s="2249"/>
      <c r="PM219" s="2249"/>
      <c r="PN219" s="2249"/>
      <c r="PO219" s="2249"/>
      <c r="PP219" s="2249"/>
      <c r="PQ219" s="2249"/>
      <c r="PR219" s="2249"/>
      <c r="PS219" s="2249"/>
      <c r="PT219" s="2249"/>
      <c r="PU219" s="2249"/>
      <c r="PV219" s="2249"/>
      <c r="PW219" s="2249"/>
      <c r="PX219" s="2249"/>
      <c r="PY219" s="2249"/>
      <c r="PZ219" s="2249"/>
      <c r="QA219" s="2249"/>
      <c r="QB219" s="2249"/>
      <c r="QC219" s="2249"/>
      <c r="QD219" s="2249"/>
      <c r="QE219" s="2249"/>
      <c r="QF219" s="2249"/>
      <c r="QG219" s="2249"/>
      <c r="QH219" s="2249"/>
      <c r="QI219" s="2249"/>
      <c r="QJ219" s="2249"/>
      <c r="QK219" s="2249"/>
      <c r="QL219" s="2249"/>
      <c r="QM219" s="2249"/>
      <c r="QN219" s="2249"/>
      <c r="QO219" s="2249"/>
      <c r="QP219" s="2249"/>
      <c r="QQ219" s="2249"/>
      <c r="QR219" s="2249"/>
      <c r="QS219" s="2249"/>
      <c r="QT219" s="2249"/>
      <c r="QU219" s="2249"/>
      <c r="QV219" s="2249"/>
      <c r="QW219" s="2249"/>
      <c r="QX219" s="2249"/>
      <c r="QY219" s="2249"/>
      <c r="QZ219" s="2249"/>
      <c r="RA219" s="2249"/>
      <c r="RB219" s="2249"/>
      <c r="RC219" s="2249"/>
      <c r="RD219" s="2249"/>
      <c r="RE219" s="2249"/>
      <c r="RF219" s="2249"/>
      <c r="RG219" s="2249"/>
      <c r="RH219" s="2249"/>
      <c r="RI219" s="2249"/>
      <c r="RJ219" s="2249"/>
      <c r="RK219" s="2249"/>
      <c r="RL219" s="2249"/>
      <c r="RM219" s="2249"/>
      <c r="RN219" s="2249"/>
      <c r="RO219" s="2249"/>
      <c r="RP219" s="2249"/>
      <c r="RQ219" s="2249"/>
      <c r="RR219" s="2249"/>
      <c r="RS219" s="2249"/>
      <c r="RT219" s="2249"/>
      <c r="RU219" s="2249"/>
      <c r="RV219" s="2249"/>
      <c r="RW219" s="2249"/>
      <c r="RX219" s="2249"/>
      <c r="RY219" s="2249"/>
      <c r="RZ219" s="2249"/>
      <c r="SA219" s="2249"/>
      <c r="SB219" s="2249"/>
      <c r="SC219" s="2249"/>
      <c r="SD219" s="2249"/>
      <c r="SE219" s="2249"/>
      <c r="SF219" s="2249"/>
      <c r="SG219" s="2249"/>
      <c r="SH219" s="2249"/>
      <c r="SI219" s="2249"/>
      <c r="SJ219" s="2249"/>
      <c r="SK219" s="2249"/>
      <c r="SL219" s="2249"/>
      <c r="SM219" s="2249"/>
      <c r="SN219" s="2249"/>
      <c r="SO219" s="2249"/>
      <c r="SP219" s="2249"/>
      <c r="SQ219" s="2249"/>
      <c r="SR219" s="2249"/>
      <c r="SS219" s="2249"/>
      <c r="ST219" s="2249"/>
      <c r="SU219" s="2249"/>
      <c r="SV219" s="2249"/>
      <c r="SW219" s="2249"/>
      <c r="SX219" s="2249"/>
      <c r="SY219" s="2249"/>
      <c r="SZ219" s="2249"/>
      <c r="TA219" s="2249"/>
      <c r="TB219" s="2249"/>
      <c r="TC219" s="2249"/>
      <c r="TD219" s="2249"/>
      <c r="TE219" s="2249"/>
      <c r="TF219" s="2249"/>
      <c r="TG219" s="2249"/>
      <c r="TH219" s="2249"/>
      <c r="TI219" s="2249"/>
      <c r="TJ219" s="2249"/>
      <c r="TK219" s="2249"/>
      <c r="TL219" s="2249"/>
      <c r="TM219" s="2249"/>
      <c r="TN219" s="2249"/>
      <c r="TO219" s="2249"/>
      <c r="TP219" s="2249"/>
      <c r="TQ219" s="2249"/>
      <c r="TR219" s="2249"/>
      <c r="TS219" s="2249"/>
      <c r="TT219" s="2249"/>
      <c r="TU219" s="2249"/>
      <c r="TV219" s="2249"/>
      <c r="TW219" s="2249"/>
      <c r="TX219" s="2249"/>
      <c r="TY219" s="2249"/>
      <c r="TZ219" s="2249"/>
      <c r="UA219" s="2249"/>
      <c r="UB219" s="2249"/>
      <c r="UC219" s="2249"/>
      <c r="UD219" s="2249"/>
      <c r="UE219" s="2249"/>
      <c r="UF219" s="2249"/>
      <c r="UG219" s="2249"/>
      <c r="UH219" s="2249"/>
      <c r="UI219" s="2249"/>
      <c r="UJ219" s="2249"/>
      <c r="UK219" s="2249"/>
      <c r="UL219" s="2249"/>
      <c r="UM219" s="2249"/>
      <c r="UN219" s="2249"/>
      <c r="UO219" s="2249"/>
      <c r="UP219" s="2249"/>
      <c r="UQ219" s="2249"/>
      <c r="UR219" s="2249"/>
      <c r="US219" s="2249"/>
      <c r="UT219" s="2249"/>
      <c r="UU219" s="2249"/>
      <c r="UV219" s="2249"/>
      <c r="UW219" s="2249"/>
      <c r="UX219" s="2249"/>
      <c r="UY219" s="2249"/>
      <c r="UZ219" s="2249"/>
      <c r="VA219" s="2249"/>
      <c r="VB219" s="2249"/>
      <c r="VC219" s="2249"/>
      <c r="VD219" s="2249"/>
      <c r="VE219" s="2249"/>
      <c r="VF219" s="2249"/>
      <c r="VG219" s="2249"/>
      <c r="VH219" s="2249"/>
      <c r="VI219" s="2249"/>
      <c r="VJ219" s="2249"/>
      <c r="VK219" s="2249"/>
      <c r="VL219" s="2249"/>
      <c r="VM219" s="2249"/>
      <c r="VN219" s="2249"/>
      <c r="VO219" s="2249"/>
      <c r="VP219" s="2249"/>
      <c r="VQ219" s="2249"/>
      <c r="VR219" s="2249"/>
      <c r="VS219" s="2249"/>
      <c r="VT219" s="2249"/>
      <c r="VU219" s="2249"/>
      <c r="VV219" s="2249"/>
      <c r="VW219" s="2249"/>
      <c r="VX219" s="2249"/>
      <c r="VY219" s="2249"/>
      <c r="VZ219" s="2249"/>
      <c r="WA219" s="2249"/>
      <c r="WB219" s="2249"/>
      <c r="WC219" s="2249"/>
      <c r="WD219" s="2249"/>
      <c r="WE219" s="2249"/>
      <c r="WF219" s="2249"/>
      <c r="WG219" s="2249"/>
      <c r="WH219" s="2249"/>
      <c r="WI219" s="2249"/>
      <c r="WJ219" s="2249"/>
      <c r="WK219" s="2249"/>
      <c r="WL219" s="2249"/>
      <c r="WM219" s="2249"/>
      <c r="WN219" s="2249"/>
      <c r="WO219" s="2249"/>
      <c r="WP219" s="2249"/>
      <c r="WQ219" s="2249"/>
      <c r="WR219" s="2249"/>
      <c r="WS219" s="2249"/>
      <c r="WT219" s="2249"/>
      <c r="WU219" s="2249"/>
      <c r="WV219" s="2249"/>
      <c r="WW219" s="2249"/>
      <c r="WX219" s="2249"/>
      <c r="WY219" s="2249"/>
      <c r="WZ219" s="2249"/>
      <c r="XA219" s="2249"/>
      <c r="XB219" s="2249"/>
      <c r="XC219" s="2249"/>
      <c r="XD219" s="2249"/>
      <c r="XE219" s="2249"/>
      <c r="XF219" s="2249"/>
      <c r="XG219" s="2249"/>
      <c r="XH219" s="2249"/>
      <c r="XI219" s="2249"/>
      <c r="XJ219" s="2249"/>
      <c r="XK219" s="2249"/>
      <c r="XL219" s="2249"/>
      <c r="XM219" s="2249"/>
      <c r="XN219" s="2249"/>
      <c r="XO219" s="2249"/>
      <c r="XP219" s="2249"/>
      <c r="XQ219" s="2249"/>
      <c r="XR219" s="2249"/>
      <c r="XS219" s="2249"/>
      <c r="XT219" s="2249"/>
      <c r="XU219" s="2249"/>
      <c r="XV219" s="2249"/>
      <c r="XW219" s="2249"/>
      <c r="XX219" s="2249"/>
      <c r="XY219" s="2249"/>
      <c r="XZ219" s="2249"/>
      <c r="YA219" s="2249"/>
      <c r="YB219" s="2249"/>
      <c r="YC219" s="2249"/>
      <c r="YD219" s="2249"/>
      <c r="YE219" s="2249"/>
      <c r="YF219" s="2249"/>
      <c r="YG219" s="2249"/>
      <c r="YH219" s="2249"/>
      <c r="YI219" s="2249"/>
      <c r="YJ219" s="2249"/>
      <c r="YK219" s="2249"/>
      <c r="YL219" s="2249"/>
      <c r="YM219" s="2249"/>
      <c r="YN219" s="2249"/>
      <c r="YO219" s="2249"/>
      <c r="YP219" s="2249"/>
      <c r="YQ219" s="2249"/>
      <c r="YR219" s="2249"/>
      <c r="YS219" s="2249"/>
      <c r="YT219" s="2249"/>
      <c r="YU219" s="2249"/>
      <c r="YV219" s="2249"/>
      <c r="YW219" s="2249"/>
      <c r="YX219" s="2249"/>
      <c r="YY219" s="2249"/>
      <c r="YZ219" s="2249"/>
      <c r="ZA219" s="2249"/>
      <c r="ZB219" s="2249"/>
      <c r="ZC219" s="2249"/>
      <c r="ZD219" s="2249"/>
      <c r="ZE219" s="2249"/>
      <c r="ZF219" s="2249"/>
      <c r="ZG219" s="2249"/>
      <c r="ZH219" s="2249"/>
      <c r="ZI219" s="2249"/>
      <c r="ZJ219" s="2249"/>
      <c r="ZK219" s="2249"/>
      <c r="ZL219" s="2249"/>
      <c r="ZM219" s="2249"/>
      <c r="ZN219" s="2249"/>
      <c r="ZO219" s="2249"/>
      <c r="ZP219" s="2249"/>
      <c r="ZQ219" s="2249"/>
      <c r="ZR219" s="2249"/>
      <c r="ZS219" s="2249"/>
      <c r="ZT219" s="2249"/>
      <c r="ZU219" s="2249"/>
      <c r="ZV219" s="2249"/>
      <c r="ZW219" s="2249"/>
      <c r="ZX219" s="2249"/>
      <c r="ZY219" s="2249"/>
      <c r="ZZ219" s="2249"/>
      <c r="AAA219" s="2249"/>
      <c r="AAB219" s="2249"/>
      <c r="AAC219" s="2249"/>
      <c r="AAD219" s="2249"/>
      <c r="AAE219" s="2249"/>
      <c r="AAF219" s="2249"/>
      <c r="AAG219" s="2249"/>
      <c r="AAH219" s="2249"/>
      <c r="AAI219" s="2249"/>
      <c r="AAJ219" s="2249"/>
      <c r="AAK219" s="2249"/>
      <c r="AAL219" s="2249"/>
      <c r="AAM219" s="2249"/>
      <c r="AAN219" s="2249"/>
      <c r="AAO219" s="2249"/>
      <c r="AAP219" s="2249"/>
      <c r="AAQ219" s="2249"/>
      <c r="AAR219" s="2249"/>
      <c r="AAS219" s="2249"/>
      <c r="AAT219" s="2249"/>
      <c r="AAU219" s="2249"/>
      <c r="AAV219" s="2249"/>
      <c r="AAW219" s="2249"/>
      <c r="AAX219" s="2249"/>
      <c r="AAY219" s="2249"/>
      <c r="AAZ219" s="2249"/>
      <c r="ABA219" s="2249"/>
      <c r="ABB219" s="2249"/>
      <c r="ABC219" s="2249"/>
      <c r="ABD219" s="2249"/>
      <c r="ABE219" s="2249"/>
      <c r="ABF219" s="2249"/>
      <c r="ABG219" s="2249"/>
      <c r="ABH219" s="2249"/>
      <c r="ABI219" s="2249"/>
      <c r="ABJ219" s="2249"/>
      <c r="ABK219" s="2249"/>
      <c r="ABL219" s="2249"/>
      <c r="ABM219" s="2249"/>
      <c r="ABN219" s="2249"/>
      <c r="ABO219" s="2249"/>
      <c r="ABP219" s="2249"/>
      <c r="ABQ219" s="2249"/>
      <c r="ABR219" s="2249"/>
      <c r="ABS219" s="2249"/>
      <c r="ABT219" s="2249"/>
      <c r="ABU219" s="2249"/>
      <c r="ABV219" s="2249"/>
      <c r="ABW219" s="2249"/>
      <c r="ABX219" s="2249"/>
      <c r="ABY219" s="2249"/>
      <c r="ABZ219" s="2249"/>
      <c r="ACA219" s="2249"/>
      <c r="ACB219" s="2249"/>
      <c r="ACC219" s="2249"/>
      <c r="ACD219" s="2249"/>
      <c r="ACE219" s="2249"/>
      <c r="ACF219" s="2249"/>
      <c r="ACG219" s="2249"/>
      <c r="ACH219" s="2249"/>
      <c r="ACI219" s="2249"/>
      <c r="ACJ219" s="2249"/>
      <c r="ACK219" s="2249"/>
      <c r="ACL219" s="2249"/>
      <c r="ACM219" s="2249"/>
      <c r="ACN219" s="2249"/>
      <c r="ACO219" s="2249"/>
      <c r="ACP219" s="2249"/>
      <c r="ACQ219" s="2249"/>
      <c r="ACR219" s="2249"/>
      <c r="ACS219" s="2249"/>
      <c r="ACT219" s="2249"/>
      <c r="ACU219" s="2249"/>
      <c r="ACV219" s="2249"/>
      <c r="ACW219" s="2249"/>
      <c r="ACX219" s="2249"/>
      <c r="ACY219" s="2249"/>
      <c r="ACZ219" s="2249"/>
      <c r="ADA219" s="2249"/>
      <c r="ADB219" s="2249"/>
      <c r="ADC219" s="2249"/>
      <c r="ADD219" s="2249"/>
      <c r="ADE219" s="2249"/>
      <c r="ADF219" s="2249"/>
      <c r="ADG219" s="2249"/>
      <c r="ADH219" s="2249"/>
      <c r="ADI219" s="2249"/>
      <c r="ADJ219" s="2249"/>
      <c r="ADK219" s="2249"/>
      <c r="ADL219" s="2249"/>
      <c r="ADM219" s="2249"/>
      <c r="ADN219" s="2249"/>
      <c r="ADO219" s="2249"/>
      <c r="ADP219" s="2249"/>
      <c r="ADQ219" s="2249"/>
      <c r="ADR219" s="2249"/>
      <c r="ADS219" s="2249"/>
      <c r="ADT219" s="2249"/>
      <c r="ADU219" s="2249"/>
      <c r="ADV219" s="2249"/>
      <c r="ADW219" s="2249"/>
      <c r="ADX219" s="2249"/>
      <c r="ADY219" s="2249"/>
      <c r="ADZ219" s="2249"/>
      <c r="AEA219" s="2249"/>
      <c r="AEB219" s="2249"/>
      <c r="AEC219" s="2249"/>
      <c r="AED219" s="2249"/>
      <c r="AEE219" s="2249"/>
      <c r="AEF219" s="2249"/>
      <c r="AEG219" s="2249"/>
      <c r="AEH219" s="2249"/>
      <c r="AEI219" s="2249"/>
      <c r="AEJ219" s="2249"/>
      <c r="AEK219" s="2249"/>
      <c r="AEL219" s="2249"/>
      <c r="AEM219" s="2249"/>
      <c r="AEN219" s="2249"/>
      <c r="AEO219" s="2249"/>
      <c r="AEP219" s="2249"/>
      <c r="AEQ219" s="2249"/>
      <c r="AER219" s="2249"/>
      <c r="AES219" s="2249"/>
      <c r="AET219" s="2249"/>
      <c r="AEU219" s="2249"/>
      <c r="AEV219" s="2249"/>
      <c r="AEW219" s="2249"/>
      <c r="AEX219" s="2249"/>
      <c r="AEY219" s="2249"/>
      <c r="AEZ219" s="2249"/>
      <c r="AFA219" s="2249"/>
      <c r="AFB219" s="2249"/>
      <c r="AFC219" s="2249"/>
      <c r="AFD219" s="2249"/>
      <c r="AFE219" s="2249"/>
      <c r="AFF219" s="2249"/>
      <c r="AFG219" s="2249"/>
      <c r="AFH219" s="2249"/>
      <c r="AFI219" s="2249"/>
      <c r="AFJ219" s="2249"/>
      <c r="AFK219" s="2249"/>
      <c r="AFL219" s="2249"/>
      <c r="AFM219" s="2249"/>
      <c r="AFN219" s="2249"/>
      <c r="AFO219" s="2249"/>
      <c r="AFP219" s="2249"/>
      <c r="AFQ219" s="2249"/>
      <c r="AFR219" s="2249"/>
      <c r="AFS219" s="2249"/>
      <c r="AFT219" s="2249"/>
      <c r="AFU219" s="2249"/>
      <c r="AFV219" s="2249"/>
      <c r="AFW219" s="2249"/>
      <c r="AFX219" s="2249"/>
      <c r="AFY219" s="2249"/>
      <c r="AFZ219" s="2249"/>
      <c r="AGA219" s="2249"/>
      <c r="AGB219" s="2249"/>
      <c r="AGC219" s="2249"/>
      <c r="AGD219" s="2249"/>
      <c r="AGE219" s="2249"/>
      <c r="AGF219" s="2249"/>
      <c r="AGG219" s="2249"/>
      <c r="AGH219" s="2249"/>
      <c r="AGI219" s="2249"/>
      <c r="AGJ219" s="2249"/>
      <c r="AGK219" s="2249"/>
      <c r="AGL219" s="2249"/>
      <c r="AGM219" s="2249"/>
      <c r="AGN219" s="2249"/>
      <c r="AGO219" s="2249"/>
      <c r="AGP219" s="2249"/>
      <c r="AGQ219" s="2249"/>
      <c r="AGR219" s="2249"/>
      <c r="AGS219" s="2249"/>
      <c r="AGT219" s="2249"/>
      <c r="AGU219" s="2249"/>
      <c r="AGV219" s="2249"/>
      <c r="AGW219" s="2249"/>
      <c r="AGX219" s="2249"/>
      <c r="AGY219" s="2249"/>
      <c r="AGZ219" s="2249"/>
      <c r="AHA219" s="2249"/>
      <c r="AHB219" s="2249"/>
      <c r="AHC219" s="2249"/>
      <c r="AHD219" s="2249"/>
      <c r="AHE219" s="2249"/>
      <c r="AHF219" s="2249"/>
      <c r="AHG219" s="2249"/>
      <c r="AHH219" s="2249"/>
      <c r="AHI219" s="2249"/>
      <c r="AHJ219" s="2249"/>
      <c r="AHK219" s="2249"/>
      <c r="AHL219" s="2249"/>
      <c r="AHM219" s="2249"/>
      <c r="AHN219" s="2249"/>
      <c r="AHO219" s="2249"/>
      <c r="AHP219" s="2249"/>
      <c r="AHQ219" s="2249"/>
      <c r="AHR219" s="2249"/>
      <c r="AHS219" s="2249"/>
      <c r="AHT219" s="2249"/>
      <c r="AHU219" s="2249"/>
      <c r="AHV219" s="2249"/>
      <c r="AHW219" s="2249"/>
      <c r="AHX219" s="2249"/>
      <c r="AHY219" s="2249"/>
      <c r="AHZ219" s="2249"/>
      <c r="AIA219" s="2249"/>
      <c r="AIB219" s="2249"/>
      <c r="AIC219" s="2249"/>
      <c r="AID219" s="2249"/>
      <c r="AIE219" s="2249"/>
      <c r="AIF219" s="2249"/>
      <c r="AIG219" s="2249"/>
      <c r="AIH219" s="2249"/>
      <c r="AII219" s="2249"/>
      <c r="AIJ219" s="2249"/>
      <c r="AIK219" s="2249"/>
      <c r="AIL219" s="2249"/>
      <c r="AIM219" s="2249"/>
      <c r="AIN219" s="2249"/>
      <c r="AIO219" s="2249"/>
      <c r="AIP219" s="2249"/>
      <c r="AIQ219" s="2249"/>
      <c r="AIR219" s="2249"/>
      <c r="AIS219" s="2249"/>
      <c r="AIT219" s="2249"/>
      <c r="AIU219" s="2249"/>
      <c r="AIV219" s="2249"/>
      <c r="AIW219" s="2249"/>
      <c r="AIX219" s="2249"/>
      <c r="AIY219" s="2249"/>
      <c r="AIZ219" s="2249"/>
      <c r="AJA219" s="2249"/>
      <c r="AJB219" s="2249"/>
      <c r="AJC219" s="2249"/>
      <c r="AJD219" s="2249"/>
      <c r="AJE219" s="2249"/>
      <c r="AJF219" s="2249"/>
      <c r="AJG219" s="2249"/>
      <c r="AJH219" s="2249"/>
      <c r="AJI219" s="2249"/>
      <c r="AJJ219" s="2249"/>
      <c r="AJK219" s="2249"/>
      <c r="AJL219" s="2249"/>
      <c r="AJM219" s="2249"/>
      <c r="AJN219" s="2249"/>
      <c r="AJO219" s="2249"/>
      <c r="AJP219" s="2249"/>
      <c r="AJQ219" s="2249"/>
      <c r="AJR219" s="2249"/>
      <c r="AJS219" s="2249"/>
      <c r="AJT219" s="2249"/>
      <c r="AJU219" s="2249"/>
      <c r="AJV219" s="2249"/>
      <c r="AJW219" s="2249"/>
      <c r="AJX219" s="2249"/>
      <c r="AJY219" s="2249"/>
      <c r="AJZ219" s="2249"/>
      <c r="AKA219" s="2249"/>
      <c r="AKB219" s="2249"/>
      <c r="AKC219" s="2249"/>
      <c r="AKD219" s="2249"/>
      <c r="AKE219" s="2249"/>
      <c r="AKF219" s="2249"/>
      <c r="AKG219" s="2249"/>
      <c r="AKH219" s="2249"/>
      <c r="AKI219" s="2249"/>
      <c r="AKJ219" s="2249"/>
      <c r="AKK219" s="2249"/>
      <c r="AKL219" s="2249"/>
      <c r="AKM219" s="2249"/>
      <c r="AKN219" s="2249"/>
      <c r="AKO219" s="2249"/>
      <c r="AKP219" s="2249"/>
      <c r="AKQ219" s="2249"/>
      <c r="AKR219" s="2249"/>
      <c r="AKS219" s="2249"/>
      <c r="AKT219" s="2249"/>
      <c r="AKU219" s="2249"/>
      <c r="AKV219" s="2249"/>
      <c r="AKW219" s="2249"/>
      <c r="AKX219" s="2249"/>
      <c r="AKY219" s="2249"/>
      <c r="AKZ219" s="2249"/>
      <c r="ALA219" s="2249"/>
      <c r="ALB219" s="2249"/>
      <c r="ALC219" s="2249"/>
      <c r="ALD219" s="2249"/>
      <c r="ALE219" s="2249"/>
      <c r="ALF219" s="2249"/>
      <c r="ALG219" s="2249"/>
      <c r="ALH219" s="2249"/>
      <c r="ALI219" s="2249"/>
      <c r="ALJ219" s="2249"/>
      <c r="ALK219" s="2249"/>
      <c r="ALL219" s="2249"/>
      <c r="ALM219" s="2249"/>
      <c r="ALN219" s="2249"/>
      <c r="ALO219" s="2249"/>
      <c r="ALP219" s="2249"/>
      <c r="ALQ219" s="2249"/>
      <c r="ALR219" s="2249"/>
      <c r="ALS219" s="2249"/>
      <c r="ALT219" s="2249"/>
      <c r="ALU219" s="2249"/>
      <c r="ALV219" s="2249"/>
      <c r="ALW219" s="2249"/>
      <c r="ALX219" s="2249"/>
      <c r="ALY219" s="2249"/>
      <c r="ALZ219" s="2249"/>
      <c r="AMA219" s="2249"/>
      <c r="AMB219" s="2249"/>
      <c r="AMC219" s="2249"/>
      <c r="AMD219" s="2249"/>
      <c r="AME219" s="2249"/>
      <c r="AMF219" s="2249"/>
      <c r="AMG219" s="2249"/>
      <c r="AMH219" s="2249"/>
      <c r="AMI219" s="2249"/>
      <c r="AMJ219" s="2249"/>
      <c r="AMK219" s="2249"/>
      <c r="AML219" s="2249"/>
      <c r="AMM219" s="2249"/>
      <c r="AMN219" s="2249"/>
      <c r="AMO219" s="2249"/>
      <c r="AMP219" s="2249"/>
      <c r="AMQ219" s="2249"/>
      <c r="AMR219" s="2249"/>
      <c r="AMS219" s="2249"/>
      <c r="AMT219" s="2249"/>
      <c r="AMU219" s="2249"/>
      <c r="AMV219" s="2249"/>
      <c r="AMW219" s="2249"/>
      <c r="AMX219" s="2249"/>
      <c r="AMY219" s="2249"/>
      <c r="AMZ219" s="2249"/>
      <c r="ANA219" s="2249"/>
      <c r="ANB219" s="2249"/>
      <c r="ANC219" s="2249"/>
      <c r="AND219" s="2249"/>
      <c r="ANE219" s="2249"/>
      <c r="ANF219" s="2249"/>
      <c r="ANG219" s="2249"/>
      <c r="ANH219" s="2249"/>
      <c r="ANI219" s="2249"/>
      <c r="ANJ219" s="2249"/>
      <c r="ANK219" s="2249"/>
      <c r="ANL219" s="2249"/>
      <c r="ANM219" s="2249"/>
      <c r="ANN219" s="2249"/>
      <c r="ANO219" s="2249"/>
      <c r="ANP219" s="2249"/>
      <c r="ANQ219" s="2249"/>
      <c r="ANR219" s="2249"/>
      <c r="ANS219" s="2249"/>
      <c r="ANT219" s="2249"/>
      <c r="ANU219" s="2249"/>
      <c r="ANV219" s="2249"/>
      <c r="ANW219" s="2249"/>
      <c r="ANX219" s="2249"/>
      <c r="ANY219" s="2249"/>
      <c r="ANZ219" s="2249"/>
      <c r="AOA219" s="2249"/>
      <c r="AOB219" s="2249"/>
      <c r="AOC219" s="2249"/>
      <c r="AOD219" s="2249"/>
      <c r="AOE219" s="2249"/>
      <c r="AOF219" s="2249"/>
      <c r="AOG219" s="2249"/>
      <c r="AOH219" s="2249"/>
      <c r="AOI219" s="2249"/>
      <c r="AOJ219" s="2249"/>
      <c r="AOK219" s="2249"/>
      <c r="AOL219" s="2249"/>
      <c r="AOM219" s="2249"/>
      <c r="AON219" s="2249"/>
      <c r="AOO219" s="2249"/>
      <c r="AOP219" s="2249"/>
      <c r="AOQ219" s="2249"/>
      <c r="AOR219" s="2249"/>
      <c r="AOS219" s="2249"/>
      <c r="AOT219" s="2249"/>
      <c r="AOU219" s="2249"/>
      <c r="AOV219" s="2249"/>
      <c r="AOW219" s="2249"/>
      <c r="AOX219" s="2249"/>
      <c r="AOY219" s="2249"/>
      <c r="AOZ219" s="2249"/>
      <c r="APA219" s="2249"/>
      <c r="APB219" s="2249"/>
      <c r="APC219" s="2249"/>
      <c r="APD219" s="2249"/>
      <c r="APE219" s="2249"/>
      <c r="APF219" s="2249"/>
      <c r="APG219" s="2249"/>
      <c r="APH219" s="2249"/>
      <c r="API219" s="2249"/>
      <c r="APJ219" s="2249"/>
      <c r="APK219" s="2249"/>
      <c r="APL219" s="2249"/>
      <c r="APM219" s="2249"/>
      <c r="APN219" s="2249"/>
      <c r="APO219" s="2249"/>
      <c r="APP219" s="2249"/>
      <c r="APQ219" s="2249"/>
      <c r="APR219" s="2249"/>
      <c r="APS219" s="2249"/>
      <c r="APT219" s="2249"/>
      <c r="APU219" s="2249"/>
      <c r="APV219" s="2249"/>
      <c r="APW219" s="2249"/>
      <c r="APX219" s="2249"/>
      <c r="APY219" s="2249"/>
      <c r="APZ219" s="2249"/>
      <c r="AQA219" s="2249"/>
      <c r="AQB219" s="2249"/>
      <c r="AQC219" s="2249"/>
      <c r="AQD219" s="2249"/>
      <c r="AQE219" s="2249"/>
      <c r="AQF219" s="2249"/>
      <c r="AQG219" s="2249"/>
      <c r="AQH219" s="2249"/>
      <c r="AQI219" s="2249"/>
      <c r="AQJ219" s="2249"/>
      <c r="AQK219" s="2249"/>
      <c r="AQL219" s="2249"/>
      <c r="AQM219" s="2249"/>
      <c r="AQN219" s="2249"/>
      <c r="AQO219" s="2249"/>
      <c r="AQP219" s="2249"/>
      <c r="AQQ219" s="2249"/>
      <c r="AQR219" s="2249"/>
      <c r="AQS219" s="2249"/>
      <c r="AQT219" s="2249"/>
      <c r="AQU219" s="2249"/>
      <c r="AQV219" s="2249"/>
      <c r="AQW219" s="2249"/>
      <c r="AQX219" s="2249"/>
      <c r="AQY219" s="2249"/>
      <c r="AQZ219" s="2249"/>
      <c r="ARA219" s="2249"/>
      <c r="ARB219" s="2249"/>
      <c r="ARC219" s="2249"/>
      <c r="ARD219" s="2249"/>
      <c r="ARE219" s="2249"/>
      <c r="ARF219" s="2249"/>
      <c r="ARG219" s="2249"/>
      <c r="ARH219" s="2249"/>
      <c r="ARI219" s="2249"/>
      <c r="ARJ219" s="2249"/>
      <c r="ARK219" s="2249"/>
      <c r="ARL219" s="2249"/>
      <c r="ARM219" s="2249"/>
      <c r="ARN219" s="2249"/>
      <c r="ARO219" s="2249"/>
      <c r="ARP219" s="2249"/>
      <c r="ARQ219" s="2249"/>
      <c r="ARR219" s="2249"/>
      <c r="ARS219" s="2249"/>
      <c r="ART219" s="2249"/>
      <c r="ARU219" s="2249"/>
      <c r="ARV219" s="2249"/>
      <c r="ARW219" s="2249"/>
      <c r="ARX219" s="2249"/>
      <c r="ARY219" s="2249"/>
      <c r="ARZ219" s="2249"/>
      <c r="ASA219" s="2249"/>
      <c r="ASB219" s="2249"/>
      <c r="ASC219" s="2249"/>
      <c r="ASD219" s="2249"/>
      <c r="ASE219" s="2249"/>
      <c r="ASF219" s="2249"/>
      <c r="ASG219" s="2249"/>
      <c r="ASH219" s="2249"/>
      <c r="ASI219" s="2249"/>
      <c r="ASJ219" s="2249"/>
      <c r="ASK219" s="2249"/>
      <c r="ASL219" s="2249"/>
      <c r="ASM219" s="2249"/>
      <c r="ASN219" s="2249"/>
      <c r="ASO219" s="2249"/>
      <c r="ASP219" s="2249"/>
      <c r="ASQ219" s="2249"/>
      <c r="ASR219" s="2249"/>
      <c r="ASS219" s="2249"/>
      <c r="AST219" s="2249"/>
      <c r="ASU219" s="2249"/>
      <c r="ASV219" s="2249"/>
      <c r="ASW219" s="2249"/>
      <c r="ASX219" s="2249"/>
      <c r="ASY219" s="2249"/>
      <c r="ASZ219" s="2249"/>
      <c r="ATA219" s="2249"/>
      <c r="ATB219" s="2249"/>
      <c r="ATC219" s="2249"/>
      <c r="ATD219" s="2249"/>
      <c r="ATE219" s="2249"/>
      <c r="ATF219" s="2249"/>
      <c r="ATG219" s="2249"/>
      <c r="ATH219" s="2249"/>
      <c r="ATI219" s="2249"/>
      <c r="ATJ219" s="2249"/>
      <c r="ATK219" s="2249"/>
      <c r="ATL219" s="2249"/>
      <c r="ATM219" s="2249"/>
      <c r="ATN219" s="2249"/>
      <c r="ATO219" s="2249"/>
      <c r="ATP219" s="2249"/>
      <c r="ATQ219" s="2249"/>
      <c r="ATR219" s="2249"/>
      <c r="ATS219" s="2249"/>
      <c r="ATT219" s="2249"/>
      <c r="ATU219" s="2249"/>
      <c r="ATV219" s="2249"/>
      <c r="ATW219" s="2249"/>
      <c r="ATX219" s="2249"/>
      <c r="ATY219" s="2249"/>
      <c r="ATZ219" s="2249"/>
      <c r="AUA219" s="2249"/>
      <c r="AUB219" s="2249"/>
      <c r="AUC219" s="2249"/>
      <c r="AUD219" s="2249"/>
      <c r="AUE219" s="2249"/>
      <c r="AUF219" s="2249"/>
      <c r="AUG219" s="2249"/>
      <c r="AUH219" s="2249"/>
      <c r="AUI219" s="2249"/>
      <c r="AUJ219" s="2249"/>
      <c r="AUK219" s="2249"/>
      <c r="AUL219" s="2249"/>
      <c r="AUM219" s="2249"/>
      <c r="AUN219" s="2249"/>
      <c r="AUO219" s="2249"/>
      <c r="AUP219" s="2249"/>
      <c r="AUQ219" s="2249"/>
      <c r="AUR219" s="2249"/>
      <c r="AUS219" s="2249"/>
      <c r="AUT219" s="2249"/>
      <c r="AUU219" s="2249"/>
      <c r="AUV219" s="2249"/>
      <c r="AUW219" s="2249"/>
      <c r="AUX219" s="2249"/>
      <c r="AUY219" s="2249"/>
      <c r="AUZ219" s="2249"/>
      <c r="AVA219" s="2249"/>
      <c r="AVB219" s="2249"/>
      <c r="AVC219" s="2249"/>
      <c r="AVD219" s="2249"/>
      <c r="AVE219" s="2249"/>
      <c r="AVF219" s="2249"/>
      <c r="AVG219" s="2249"/>
      <c r="AVH219" s="2249"/>
      <c r="AVI219" s="2249"/>
      <c r="AVJ219" s="2249"/>
      <c r="AVK219" s="2249"/>
      <c r="AVL219" s="2249"/>
      <c r="AVM219" s="2249"/>
      <c r="AVN219" s="2249"/>
      <c r="AVO219" s="2249"/>
      <c r="AVP219" s="2249"/>
      <c r="AVQ219" s="2249"/>
      <c r="AVR219" s="2249"/>
      <c r="AVS219" s="2249"/>
      <c r="AVT219" s="2249"/>
      <c r="AVU219" s="2249"/>
      <c r="AVV219" s="2249"/>
      <c r="AVW219" s="2249"/>
      <c r="AVX219" s="2249"/>
      <c r="AVY219" s="2249"/>
      <c r="AVZ219" s="2249"/>
      <c r="AWA219" s="2249"/>
      <c r="AWB219" s="2249"/>
      <c r="AWC219" s="2249"/>
      <c r="AWD219" s="2249"/>
      <c r="AWE219" s="2249"/>
      <c r="AWF219" s="2249"/>
      <c r="AWG219" s="2249"/>
      <c r="AWH219" s="2249"/>
      <c r="AWI219" s="2249"/>
      <c r="AWJ219" s="2249"/>
      <c r="AWK219" s="2249"/>
      <c r="AWL219" s="2249"/>
      <c r="AWM219" s="2249"/>
      <c r="AWN219" s="2249"/>
      <c r="AWO219" s="2249"/>
      <c r="AWP219" s="2249"/>
      <c r="AWQ219" s="2249"/>
      <c r="AWR219" s="2249"/>
      <c r="AWS219" s="2249"/>
      <c r="AWT219" s="2249"/>
      <c r="AWU219" s="2249"/>
      <c r="AWV219" s="2249"/>
      <c r="AWW219" s="2249"/>
      <c r="AWX219" s="2249"/>
      <c r="AWY219" s="2249"/>
      <c r="AWZ219" s="2249"/>
      <c r="AXA219" s="2249"/>
      <c r="AXB219" s="2249"/>
      <c r="AXC219" s="2249"/>
      <c r="AXD219" s="2249"/>
      <c r="AXE219" s="2249"/>
      <c r="AXF219" s="2249"/>
      <c r="AXG219" s="2249"/>
      <c r="AXH219" s="2249"/>
      <c r="AXI219" s="2249"/>
      <c r="AXJ219" s="2249"/>
    </row>
    <row r="220" spans="1:1310" s="2250" customFormat="1" ht="23.25" customHeight="1">
      <c r="A220" s="2251"/>
      <c r="B220" s="2252" t="s">
        <v>2375</v>
      </c>
      <c r="C220" s="2252"/>
      <c r="D220" s="2252"/>
      <c r="E220" s="2252"/>
      <c r="F220" s="2252"/>
      <c r="G220" s="2252"/>
      <c r="H220" s="2252"/>
      <c r="I220" s="2252"/>
      <c r="J220" s="2252"/>
      <c r="K220" s="2252"/>
      <c r="L220" s="2252"/>
      <c r="M220" s="2252"/>
      <c r="N220" s="2252"/>
      <c r="O220" s="2252"/>
      <c r="P220" s="2252"/>
      <c r="Q220" s="2252"/>
      <c r="R220" s="865"/>
      <c r="S220" s="865"/>
      <c r="T220" s="865"/>
      <c r="U220" s="865"/>
      <c r="V220" s="865"/>
      <c r="W220" s="865"/>
      <c r="X220" s="865"/>
      <c r="Y220" s="865"/>
      <c r="Z220" s="865"/>
      <c r="AA220" s="865"/>
      <c r="AB220" s="865"/>
      <c r="AC220" s="865"/>
      <c r="AD220" s="2249"/>
      <c r="AE220" s="2249"/>
      <c r="AF220" s="2249"/>
      <c r="AG220" s="2249"/>
      <c r="AH220" s="2249"/>
      <c r="AI220" s="2249"/>
      <c r="AJ220" s="2249"/>
      <c r="AK220" s="2249"/>
      <c r="AL220" s="2249"/>
      <c r="AM220" s="2249"/>
      <c r="AN220" s="2249"/>
      <c r="AO220" s="2249"/>
      <c r="AP220" s="2249"/>
      <c r="AQ220" s="2249"/>
      <c r="AR220" s="2249"/>
      <c r="AS220" s="2249"/>
      <c r="AT220" s="2249"/>
      <c r="AU220" s="2249"/>
      <c r="AV220" s="2249"/>
      <c r="AW220" s="2249"/>
      <c r="AX220" s="2249"/>
      <c r="AY220" s="2249"/>
      <c r="AZ220" s="2249"/>
      <c r="BA220" s="2249"/>
      <c r="BB220" s="2249"/>
      <c r="BC220" s="2249"/>
      <c r="BD220" s="2249"/>
      <c r="BE220" s="2249"/>
      <c r="BF220" s="2249"/>
      <c r="BG220" s="2249"/>
      <c r="BH220" s="2249"/>
      <c r="BI220" s="2249"/>
      <c r="BJ220" s="2249"/>
      <c r="BK220" s="2249"/>
      <c r="BL220" s="2249"/>
      <c r="BM220" s="2249"/>
      <c r="BN220" s="2249"/>
      <c r="BO220" s="2249"/>
      <c r="BP220" s="2249"/>
      <c r="BQ220" s="2249"/>
      <c r="BR220" s="2249"/>
      <c r="BS220" s="2249"/>
      <c r="BT220" s="2249"/>
      <c r="BU220" s="2249"/>
      <c r="BV220" s="2249"/>
      <c r="BW220" s="2249"/>
      <c r="BX220" s="2249"/>
      <c r="BY220" s="2249"/>
      <c r="BZ220" s="2249"/>
      <c r="CA220" s="2249"/>
      <c r="CB220" s="2249"/>
      <c r="CC220" s="2249"/>
      <c r="CD220" s="2249"/>
      <c r="CE220" s="2249"/>
      <c r="CF220" s="2249"/>
      <c r="CG220" s="2249"/>
      <c r="CH220" s="2249"/>
      <c r="CI220" s="2249"/>
      <c r="CJ220" s="2249"/>
      <c r="CK220" s="2249"/>
      <c r="CL220" s="2249"/>
      <c r="CM220" s="2249"/>
      <c r="CN220" s="2249"/>
      <c r="CO220" s="2249"/>
      <c r="CP220" s="2249"/>
      <c r="CQ220" s="2249"/>
      <c r="CR220" s="2249"/>
      <c r="CS220" s="2249"/>
      <c r="CT220" s="2249"/>
      <c r="CU220" s="2249"/>
      <c r="CV220" s="2249"/>
      <c r="CW220" s="2249"/>
      <c r="CX220" s="2249"/>
      <c r="CY220" s="2249"/>
      <c r="CZ220" s="2249"/>
      <c r="DA220" s="2249"/>
      <c r="DB220" s="2249"/>
      <c r="DC220" s="2249"/>
      <c r="DD220" s="2249"/>
      <c r="DE220" s="2249"/>
      <c r="DF220" s="2249"/>
      <c r="DG220" s="2249"/>
      <c r="DH220" s="2249"/>
      <c r="DI220" s="2249"/>
      <c r="DJ220" s="2249"/>
      <c r="DK220" s="2249"/>
      <c r="DL220" s="2249"/>
      <c r="DM220" s="2249"/>
      <c r="DN220" s="2249"/>
      <c r="DO220" s="2249"/>
      <c r="DP220" s="2249"/>
      <c r="DQ220" s="2249"/>
      <c r="DR220" s="2249"/>
      <c r="DS220" s="2249"/>
      <c r="DT220" s="2249"/>
      <c r="DU220" s="2249"/>
      <c r="DV220" s="2249"/>
      <c r="DW220" s="2249"/>
      <c r="DX220" s="2249"/>
      <c r="DY220" s="2249"/>
      <c r="DZ220" s="2249"/>
      <c r="EA220" s="2249"/>
      <c r="EB220" s="2249"/>
      <c r="EC220" s="2249"/>
      <c r="ED220" s="2249"/>
      <c r="EE220" s="2249"/>
      <c r="EF220" s="2249"/>
      <c r="EG220" s="2249"/>
      <c r="EH220" s="2249"/>
      <c r="EI220" s="2249"/>
      <c r="EJ220" s="2249"/>
      <c r="EK220" s="2249"/>
      <c r="EL220" s="2249"/>
      <c r="EM220" s="2249"/>
      <c r="EN220" s="2249"/>
      <c r="EO220" s="2249"/>
      <c r="EP220" s="2249"/>
      <c r="EQ220" s="2249"/>
      <c r="ER220" s="2249"/>
      <c r="ES220" s="2249"/>
      <c r="ET220" s="2249"/>
      <c r="EU220" s="2249"/>
      <c r="EV220" s="2249"/>
      <c r="EW220" s="2249"/>
      <c r="EX220" s="2249"/>
      <c r="EY220" s="2249"/>
      <c r="EZ220" s="2249"/>
      <c r="FA220" s="2249"/>
      <c r="FB220" s="2249"/>
      <c r="FC220" s="2249"/>
      <c r="FD220" s="2249"/>
      <c r="FE220" s="2249"/>
      <c r="FF220" s="2249"/>
      <c r="FG220" s="2249"/>
      <c r="FH220" s="2249"/>
      <c r="FI220" s="2249"/>
      <c r="FJ220" s="2249"/>
      <c r="FK220" s="2249"/>
      <c r="FL220" s="2249"/>
      <c r="FM220" s="2249"/>
      <c r="FN220" s="2249"/>
      <c r="FO220" s="2249"/>
      <c r="FP220" s="2249"/>
      <c r="FQ220" s="2249"/>
      <c r="FR220" s="2249"/>
      <c r="FS220" s="2249"/>
      <c r="FT220" s="2249"/>
      <c r="FU220" s="2249"/>
      <c r="FV220" s="2249"/>
      <c r="FW220" s="2249"/>
      <c r="FX220" s="2249"/>
      <c r="FY220" s="2249"/>
      <c r="FZ220" s="2249"/>
      <c r="GA220" s="2249"/>
      <c r="GB220" s="2249"/>
      <c r="GC220" s="2249"/>
      <c r="GD220" s="2249"/>
      <c r="GE220" s="2249"/>
      <c r="GF220" s="2249"/>
      <c r="GG220" s="2249"/>
      <c r="GH220" s="2249"/>
      <c r="GI220" s="2249"/>
      <c r="GJ220" s="2249"/>
      <c r="GK220" s="2249"/>
      <c r="GL220" s="2249"/>
      <c r="GM220" s="2249"/>
      <c r="GN220" s="2249"/>
      <c r="GO220" s="2249"/>
      <c r="GP220" s="2249"/>
      <c r="GQ220" s="2249"/>
      <c r="GR220" s="2249"/>
      <c r="GS220" s="2249"/>
      <c r="GT220" s="2249"/>
      <c r="GU220" s="2249"/>
      <c r="GV220" s="2249"/>
      <c r="GW220" s="2249"/>
      <c r="GX220" s="2249"/>
      <c r="GY220" s="2249"/>
      <c r="GZ220" s="2249"/>
      <c r="HA220" s="2249"/>
      <c r="HB220" s="2249"/>
      <c r="HC220" s="2249"/>
      <c r="HD220" s="2249"/>
      <c r="HE220" s="2249"/>
      <c r="HF220" s="2249"/>
      <c r="HG220" s="2249"/>
      <c r="HH220" s="2249"/>
      <c r="HI220" s="2249"/>
      <c r="HJ220" s="2249"/>
      <c r="HK220" s="2249"/>
      <c r="HL220" s="2249"/>
      <c r="HM220" s="2249"/>
      <c r="HN220" s="2249"/>
      <c r="HO220" s="2249"/>
      <c r="HP220" s="2249"/>
      <c r="HQ220" s="2249"/>
      <c r="HR220" s="2249"/>
      <c r="HS220" s="2249"/>
      <c r="HT220" s="2249"/>
      <c r="HU220" s="2249"/>
      <c r="HV220" s="2249"/>
      <c r="HW220" s="2249"/>
      <c r="HX220" s="2249"/>
      <c r="HY220" s="2249"/>
      <c r="HZ220" s="2249"/>
      <c r="IA220" s="2249"/>
      <c r="IB220" s="2249"/>
      <c r="IC220" s="2249"/>
      <c r="ID220" s="2249"/>
      <c r="IE220" s="2249"/>
      <c r="IF220" s="2249"/>
      <c r="IG220" s="2249"/>
      <c r="IH220" s="2249"/>
      <c r="II220" s="2249"/>
      <c r="IJ220" s="2249"/>
      <c r="IK220" s="2249"/>
      <c r="IL220" s="2249"/>
      <c r="IM220" s="2249"/>
      <c r="IN220" s="2249"/>
      <c r="IO220" s="2249"/>
      <c r="IP220" s="2249"/>
      <c r="IQ220" s="2249"/>
      <c r="IR220" s="2249"/>
      <c r="IS220" s="2249"/>
      <c r="IT220" s="2249"/>
      <c r="IU220" s="2249"/>
      <c r="IV220" s="2249"/>
      <c r="IW220" s="2249"/>
      <c r="IX220" s="2249"/>
      <c r="IY220" s="2249"/>
      <c r="IZ220" s="2249"/>
      <c r="JA220" s="2249"/>
      <c r="JB220" s="2249"/>
      <c r="JC220" s="2249"/>
      <c r="JD220" s="2249"/>
      <c r="JE220" s="2249"/>
      <c r="JF220" s="2249"/>
      <c r="JG220" s="2249"/>
      <c r="JH220" s="2249"/>
      <c r="JI220" s="2249"/>
      <c r="JJ220" s="2249"/>
      <c r="JK220" s="2249"/>
      <c r="JL220" s="2249"/>
      <c r="JM220" s="2249"/>
      <c r="JN220" s="2249"/>
      <c r="JO220" s="2249"/>
      <c r="JP220" s="2249"/>
      <c r="JQ220" s="2249"/>
      <c r="JR220" s="2249"/>
      <c r="JS220" s="2249"/>
      <c r="JT220" s="2249"/>
      <c r="JU220" s="2249"/>
      <c r="JV220" s="2249"/>
      <c r="JW220" s="2249"/>
      <c r="JX220" s="2249"/>
      <c r="JY220" s="2249"/>
      <c r="JZ220" s="2249"/>
      <c r="KA220" s="2249"/>
      <c r="KB220" s="2249"/>
      <c r="KC220" s="2249"/>
      <c r="KD220" s="2249"/>
      <c r="KE220" s="2249"/>
      <c r="KF220" s="2249"/>
      <c r="KG220" s="2249"/>
      <c r="KH220" s="2249"/>
      <c r="KI220" s="2249"/>
      <c r="KJ220" s="2249"/>
      <c r="KK220" s="2249"/>
      <c r="KL220" s="2249"/>
      <c r="KM220" s="2249"/>
      <c r="KN220" s="2249"/>
      <c r="KO220" s="2249"/>
      <c r="KP220" s="2249"/>
      <c r="KQ220" s="2249"/>
      <c r="KR220" s="2249"/>
      <c r="KS220" s="2249"/>
      <c r="KT220" s="2249"/>
      <c r="KU220" s="2249"/>
      <c r="KV220" s="2249"/>
      <c r="KW220" s="2249"/>
      <c r="KX220" s="2249"/>
      <c r="KY220" s="2249"/>
      <c r="KZ220" s="2249"/>
      <c r="LA220" s="2249"/>
      <c r="LB220" s="2249"/>
      <c r="LC220" s="2249"/>
      <c r="LD220" s="2249"/>
      <c r="LE220" s="2249"/>
      <c r="LF220" s="2249"/>
      <c r="LG220" s="2249"/>
      <c r="LH220" s="2249"/>
      <c r="LI220" s="2249"/>
      <c r="LJ220" s="2249"/>
      <c r="LK220" s="2249"/>
      <c r="LL220" s="2249"/>
      <c r="LM220" s="2249"/>
      <c r="LN220" s="2249"/>
      <c r="LO220" s="2249"/>
      <c r="LP220" s="2249"/>
      <c r="LQ220" s="2249"/>
      <c r="LR220" s="2249"/>
      <c r="LS220" s="2249"/>
      <c r="LT220" s="2249"/>
      <c r="LU220" s="2249"/>
      <c r="LV220" s="2249"/>
      <c r="LW220" s="2249"/>
      <c r="LX220" s="2249"/>
      <c r="LY220" s="2249"/>
      <c r="LZ220" s="2249"/>
      <c r="MA220" s="2249"/>
      <c r="MB220" s="2249"/>
      <c r="MC220" s="2249"/>
      <c r="MD220" s="2249"/>
      <c r="ME220" s="2249"/>
      <c r="MF220" s="2249"/>
      <c r="MG220" s="2249"/>
      <c r="MH220" s="2249"/>
      <c r="MI220" s="2249"/>
      <c r="MJ220" s="2249"/>
      <c r="MK220" s="2249"/>
      <c r="ML220" s="2249"/>
      <c r="MM220" s="2249"/>
      <c r="MN220" s="2249"/>
      <c r="MO220" s="2249"/>
      <c r="MP220" s="2249"/>
      <c r="MQ220" s="2249"/>
      <c r="MR220" s="2249"/>
      <c r="MS220" s="2249"/>
      <c r="MT220" s="2249"/>
      <c r="MU220" s="2249"/>
      <c r="MV220" s="2249"/>
      <c r="MW220" s="2249"/>
      <c r="MX220" s="2249"/>
      <c r="MY220" s="2249"/>
      <c r="MZ220" s="2249"/>
      <c r="NA220" s="2249"/>
      <c r="NB220" s="2249"/>
      <c r="NC220" s="2249"/>
      <c r="ND220" s="2249"/>
      <c r="NE220" s="2249"/>
      <c r="NF220" s="2249"/>
      <c r="NG220" s="2249"/>
      <c r="NH220" s="2249"/>
      <c r="NI220" s="2249"/>
      <c r="NJ220" s="2249"/>
      <c r="NK220" s="2249"/>
      <c r="NL220" s="2249"/>
      <c r="NM220" s="2249"/>
      <c r="NN220" s="2249"/>
      <c r="NO220" s="2249"/>
      <c r="NP220" s="2249"/>
      <c r="NQ220" s="2249"/>
      <c r="NR220" s="2249"/>
      <c r="NS220" s="2249"/>
      <c r="NT220" s="2249"/>
      <c r="NU220" s="2249"/>
      <c r="NV220" s="2249"/>
      <c r="NW220" s="2249"/>
      <c r="NX220" s="2249"/>
      <c r="NY220" s="2249"/>
      <c r="NZ220" s="2249"/>
      <c r="OA220" s="2249"/>
      <c r="OB220" s="2249"/>
      <c r="OC220" s="2249"/>
      <c r="OD220" s="2249"/>
      <c r="OE220" s="2249"/>
      <c r="OF220" s="2249"/>
      <c r="OG220" s="2249"/>
      <c r="OH220" s="2249"/>
      <c r="OI220" s="2249"/>
      <c r="OJ220" s="2249"/>
      <c r="OK220" s="2249"/>
      <c r="OL220" s="2249"/>
      <c r="OM220" s="2249"/>
      <c r="ON220" s="2249"/>
      <c r="OO220" s="2249"/>
      <c r="OP220" s="2249"/>
      <c r="OQ220" s="2249"/>
      <c r="OR220" s="2249"/>
      <c r="OS220" s="2249"/>
      <c r="OT220" s="2249"/>
      <c r="OU220" s="2249"/>
      <c r="OV220" s="2249"/>
      <c r="OW220" s="2249"/>
      <c r="OX220" s="2249"/>
      <c r="OY220" s="2249"/>
      <c r="OZ220" s="2249"/>
      <c r="PA220" s="2249"/>
      <c r="PB220" s="2249"/>
      <c r="PC220" s="2249"/>
      <c r="PD220" s="2249"/>
      <c r="PE220" s="2249"/>
      <c r="PF220" s="2249"/>
      <c r="PG220" s="2249"/>
      <c r="PH220" s="2249"/>
      <c r="PI220" s="2249"/>
      <c r="PJ220" s="2249"/>
      <c r="PK220" s="2249"/>
      <c r="PL220" s="2249"/>
      <c r="PM220" s="2249"/>
      <c r="PN220" s="2249"/>
      <c r="PO220" s="2249"/>
      <c r="PP220" s="2249"/>
      <c r="PQ220" s="2249"/>
      <c r="PR220" s="2249"/>
      <c r="PS220" s="2249"/>
      <c r="PT220" s="2249"/>
      <c r="PU220" s="2249"/>
      <c r="PV220" s="2249"/>
      <c r="PW220" s="2249"/>
      <c r="PX220" s="2249"/>
      <c r="PY220" s="2249"/>
      <c r="PZ220" s="2249"/>
      <c r="QA220" s="2249"/>
      <c r="QB220" s="2249"/>
      <c r="QC220" s="2249"/>
      <c r="QD220" s="2249"/>
      <c r="QE220" s="2249"/>
      <c r="QF220" s="2249"/>
      <c r="QG220" s="2249"/>
      <c r="QH220" s="2249"/>
      <c r="QI220" s="2249"/>
      <c r="QJ220" s="2249"/>
      <c r="QK220" s="2249"/>
      <c r="QL220" s="2249"/>
      <c r="QM220" s="2249"/>
      <c r="QN220" s="2249"/>
      <c r="QO220" s="2249"/>
      <c r="QP220" s="2249"/>
      <c r="QQ220" s="2249"/>
      <c r="QR220" s="2249"/>
      <c r="QS220" s="2249"/>
      <c r="QT220" s="2249"/>
      <c r="QU220" s="2249"/>
      <c r="QV220" s="2249"/>
      <c r="QW220" s="2249"/>
      <c r="QX220" s="2249"/>
      <c r="QY220" s="2249"/>
      <c r="QZ220" s="2249"/>
      <c r="RA220" s="2249"/>
      <c r="RB220" s="2249"/>
      <c r="RC220" s="2249"/>
      <c r="RD220" s="2249"/>
      <c r="RE220" s="2249"/>
      <c r="RF220" s="2249"/>
      <c r="RG220" s="2249"/>
      <c r="RH220" s="2249"/>
      <c r="RI220" s="2249"/>
      <c r="RJ220" s="2249"/>
      <c r="RK220" s="2249"/>
      <c r="RL220" s="2249"/>
      <c r="RM220" s="2249"/>
      <c r="RN220" s="2249"/>
      <c r="RO220" s="2249"/>
      <c r="RP220" s="2249"/>
      <c r="RQ220" s="2249"/>
      <c r="RR220" s="2249"/>
      <c r="RS220" s="2249"/>
      <c r="RT220" s="2249"/>
      <c r="RU220" s="2249"/>
      <c r="RV220" s="2249"/>
      <c r="RW220" s="2249"/>
      <c r="RX220" s="2249"/>
      <c r="RY220" s="2249"/>
      <c r="RZ220" s="2249"/>
      <c r="SA220" s="2249"/>
      <c r="SB220" s="2249"/>
      <c r="SC220" s="2249"/>
      <c r="SD220" s="2249"/>
      <c r="SE220" s="2249"/>
      <c r="SF220" s="2249"/>
      <c r="SG220" s="2249"/>
      <c r="SH220" s="2249"/>
      <c r="SI220" s="2249"/>
      <c r="SJ220" s="2249"/>
      <c r="SK220" s="2249"/>
      <c r="SL220" s="2249"/>
      <c r="SM220" s="2249"/>
      <c r="SN220" s="2249"/>
      <c r="SO220" s="2249"/>
      <c r="SP220" s="2249"/>
      <c r="SQ220" s="2249"/>
      <c r="SR220" s="2249"/>
      <c r="SS220" s="2249"/>
      <c r="ST220" s="2249"/>
      <c r="SU220" s="2249"/>
      <c r="SV220" s="2249"/>
      <c r="SW220" s="2249"/>
      <c r="SX220" s="2249"/>
      <c r="SY220" s="2249"/>
      <c r="SZ220" s="2249"/>
      <c r="TA220" s="2249"/>
      <c r="TB220" s="2249"/>
      <c r="TC220" s="2249"/>
      <c r="TD220" s="2249"/>
      <c r="TE220" s="2249"/>
      <c r="TF220" s="2249"/>
      <c r="TG220" s="2249"/>
      <c r="TH220" s="2249"/>
      <c r="TI220" s="2249"/>
      <c r="TJ220" s="2249"/>
      <c r="TK220" s="2249"/>
      <c r="TL220" s="2249"/>
      <c r="TM220" s="2249"/>
      <c r="TN220" s="2249"/>
      <c r="TO220" s="2249"/>
      <c r="TP220" s="2249"/>
      <c r="TQ220" s="2249"/>
      <c r="TR220" s="2249"/>
      <c r="TS220" s="2249"/>
      <c r="TT220" s="2249"/>
      <c r="TU220" s="2249"/>
      <c r="TV220" s="2249"/>
      <c r="TW220" s="2249"/>
      <c r="TX220" s="2249"/>
      <c r="TY220" s="2249"/>
      <c r="TZ220" s="2249"/>
      <c r="UA220" s="2249"/>
      <c r="UB220" s="2249"/>
      <c r="UC220" s="2249"/>
      <c r="UD220" s="2249"/>
      <c r="UE220" s="2249"/>
      <c r="UF220" s="2249"/>
      <c r="UG220" s="2249"/>
      <c r="UH220" s="2249"/>
      <c r="UI220" s="2249"/>
      <c r="UJ220" s="2249"/>
      <c r="UK220" s="2249"/>
      <c r="UL220" s="2249"/>
      <c r="UM220" s="2249"/>
      <c r="UN220" s="2249"/>
      <c r="UO220" s="2249"/>
      <c r="UP220" s="2249"/>
      <c r="UQ220" s="2249"/>
      <c r="UR220" s="2249"/>
      <c r="US220" s="2249"/>
      <c r="UT220" s="2249"/>
      <c r="UU220" s="2249"/>
      <c r="UV220" s="2249"/>
      <c r="UW220" s="2249"/>
      <c r="UX220" s="2249"/>
      <c r="UY220" s="2249"/>
      <c r="UZ220" s="2249"/>
      <c r="VA220" s="2249"/>
      <c r="VB220" s="2249"/>
      <c r="VC220" s="2249"/>
      <c r="VD220" s="2249"/>
      <c r="VE220" s="2249"/>
      <c r="VF220" s="2249"/>
      <c r="VG220" s="2249"/>
      <c r="VH220" s="2249"/>
      <c r="VI220" s="2249"/>
      <c r="VJ220" s="2249"/>
      <c r="VK220" s="2249"/>
      <c r="VL220" s="2249"/>
      <c r="VM220" s="2249"/>
      <c r="VN220" s="2249"/>
      <c r="VO220" s="2249"/>
      <c r="VP220" s="2249"/>
      <c r="VQ220" s="2249"/>
      <c r="VR220" s="2249"/>
      <c r="VS220" s="2249"/>
      <c r="VT220" s="2249"/>
      <c r="VU220" s="2249"/>
      <c r="VV220" s="2249"/>
      <c r="VW220" s="2249"/>
      <c r="VX220" s="2249"/>
      <c r="VY220" s="2249"/>
      <c r="VZ220" s="2249"/>
      <c r="WA220" s="2249"/>
      <c r="WB220" s="2249"/>
      <c r="WC220" s="2249"/>
      <c r="WD220" s="2249"/>
      <c r="WE220" s="2249"/>
      <c r="WF220" s="2249"/>
      <c r="WG220" s="2249"/>
      <c r="WH220" s="2249"/>
      <c r="WI220" s="2249"/>
      <c r="WJ220" s="2249"/>
      <c r="WK220" s="2249"/>
      <c r="WL220" s="2249"/>
      <c r="WM220" s="2249"/>
      <c r="WN220" s="2249"/>
      <c r="WO220" s="2249"/>
      <c r="WP220" s="2249"/>
      <c r="WQ220" s="2249"/>
      <c r="WR220" s="2249"/>
      <c r="WS220" s="2249"/>
      <c r="WT220" s="2249"/>
      <c r="WU220" s="2249"/>
      <c r="WV220" s="2249"/>
      <c r="WW220" s="2249"/>
      <c r="WX220" s="2249"/>
      <c r="WY220" s="2249"/>
      <c r="WZ220" s="2249"/>
      <c r="XA220" s="2249"/>
      <c r="XB220" s="2249"/>
      <c r="XC220" s="2249"/>
      <c r="XD220" s="2249"/>
      <c r="XE220" s="2249"/>
      <c r="XF220" s="2249"/>
      <c r="XG220" s="2249"/>
      <c r="XH220" s="2249"/>
      <c r="XI220" s="2249"/>
      <c r="XJ220" s="2249"/>
      <c r="XK220" s="2249"/>
      <c r="XL220" s="2249"/>
      <c r="XM220" s="2249"/>
      <c r="XN220" s="2249"/>
      <c r="XO220" s="2249"/>
      <c r="XP220" s="2249"/>
      <c r="XQ220" s="2249"/>
      <c r="XR220" s="2249"/>
      <c r="XS220" s="2249"/>
      <c r="XT220" s="2249"/>
      <c r="XU220" s="2249"/>
      <c r="XV220" s="2249"/>
      <c r="XW220" s="2249"/>
      <c r="XX220" s="2249"/>
      <c r="XY220" s="2249"/>
      <c r="XZ220" s="2249"/>
      <c r="YA220" s="2249"/>
      <c r="YB220" s="2249"/>
      <c r="YC220" s="2249"/>
      <c r="YD220" s="2249"/>
      <c r="YE220" s="2249"/>
      <c r="YF220" s="2249"/>
      <c r="YG220" s="2249"/>
      <c r="YH220" s="2249"/>
      <c r="YI220" s="2249"/>
      <c r="YJ220" s="2249"/>
      <c r="YK220" s="2249"/>
      <c r="YL220" s="2249"/>
      <c r="YM220" s="2249"/>
      <c r="YN220" s="2249"/>
      <c r="YO220" s="2249"/>
      <c r="YP220" s="2249"/>
      <c r="YQ220" s="2249"/>
      <c r="YR220" s="2249"/>
      <c r="YS220" s="2249"/>
      <c r="YT220" s="2249"/>
      <c r="YU220" s="2249"/>
      <c r="YV220" s="2249"/>
      <c r="YW220" s="2249"/>
      <c r="YX220" s="2249"/>
      <c r="YY220" s="2249"/>
      <c r="YZ220" s="2249"/>
      <c r="ZA220" s="2249"/>
      <c r="ZB220" s="2249"/>
      <c r="ZC220" s="2249"/>
      <c r="ZD220" s="2249"/>
      <c r="ZE220" s="2249"/>
      <c r="ZF220" s="2249"/>
      <c r="ZG220" s="2249"/>
      <c r="ZH220" s="2249"/>
      <c r="ZI220" s="2249"/>
      <c r="ZJ220" s="2249"/>
      <c r="ZK220" s="2249"/>
      <c r="ZL220" s="2249"/>
      <c r="ZM220" s="2249"/>
      <c r="ZN220" s="2249"/>
      <c r="ZO220" s="2249"/>
      <c r="ZP220" s="2249"/>
      <c r="ZQ220" s="2249"/>
      <c r="ZR220" s="2249"/>
      <c r="ZS220" s="2249"/>
      <c r="ZT220" s="2249"/>
      <c r="ZU220" s="2249"/>
      <c r="ZV220" s="2249"/>
      <c r="ZW220" s="2249"/>
      <c r="ZX220" s="2249"/>
      <c r="ZY220" s="2249"/>
      <c r="ZZ220" s="2249"/>
      <c r="AAA220" s="2249"/>
      <c r="AAB220" s="2249"/>
      <c r="AAC220" s="2249"/>
      <c r="AAD220" s="2249"/>
      <c r="AAE220" s="2249"/>
      <c r="AAF220" s="2249"/>
      <c r="AAG220" s="2249"/>
      <c r="AAH220" s="2249"/>
      <c r="AAI220" s="2249"/>
      <c r="AAJ220" s="2249"/>
      <c r="AAK220" s="2249"/>
      <c r="AAL220" s="2249"/>
      <c r="AAM220" s="2249"/>
      <c r="AAN220" s="2249"/>
      <c r="AAO220" s="2249"/>
      <c r="AAP220" s="2249"/>
      <c r="AAQ220" s="2249"/>
      <c r="AAR220" s="2249"/>
      <c r="AAS220" s="2249"/>
      <c r="AAT220" s="2249"/>
      <c r="AAU220" s="2249"/>
      <c r="AAV220" s="2249"/>
      <c r="AAW220" s="2249"/>
      <c r="AAX220" s="2249"/>
      <c r="AAY220" s="2249"/>
      <c r="AAZ220" s="2249"/>
      <c r="ABA220" s="2249"/>
      <c r="ABB220" s="2249"/>
      <c r="ABC220" s="2249"/>
      <c r="ABD220" s="2249"/>
      <c r="ABE220" s="2249"/>
      <c r="ABF220" s="2249"/>
      <c r="ABG220" s="2249"/>
      <c r="ABH220" s="2249"/>
      <c r="ABI220" s="2249"/>
      <c r="ABJ220" s="2249"/>
      <c r="ABK220" s="2249"/>
      <c r="ABL220" s="2249"/>
      <c r="ABM220" s="2249"/>
      <c r="ABN220" s="2249"/>
      <c r="ABO220" s="2249"/>
      <c r="ABP220" s="2249"/>
      <c r="ABQ220" s="2249"/>
      <c r="ABR220" s="2249"/>
      <c r="ABS220" s="2249"/>
      <c r="ABT220" s="2249"/>
      <c r="ABU220" s="2249"/>
      <c r="ABV220" s="2249"/>
      <c r="ABW220" s="2249"/>
      <c r="ABX220" s="2249"/>
      <c r="ABY220" s="2249"/>
      <c r="ABZ220" s="2249"/>
      <c r="ACA220" s="2249"/>
      <c r="ACB220" s="2249"/>
      <c r="ACC220" s="2249"/>
      <c r="ACD220" s="2249"/>
      <c r="ACE220" s="2249"/>
      <c r="ACF220" s="2249"/>
      <c r="ACG220" s="2249"/>
      <c r="ACH220" s="2249"/>
      <c r="ACI220" s="2249"/>
      <c r="ACJ220" s="2249"/>
      <c r="ACK220" s="2249"/>
      <c r="ACL220" s="2249"/>
      <c r="ACM220" s="2249"/>
      <c r="ACN220" s="2249"/>
      <c r="ACO220" s="2249"/>
      <c r="ACP220" s="2249"/>
      <c r="ACQ220" s="2249"/>
      <c r="ACR220" s="2249"/>
      <c r="ACS220" s="2249"/>
      <c r="ACT220" s="2249"/>
      <c r="ACU220" s="2249"/>
      <c r="ACV220" s="2249"/>
      <c r="ACW220" s="2249"/>
      <c r="ACX220" s="2249"/>
      <c r="ACY220" s="2249"/>
      <c r="ACZ220" s="2249"/>
      <c r="ADA220" s="2249"/>
      <c r="ADB220" s="2249"/>
      <c r="ADC220" s="2249"/>
      <c r="ADD220" s="2249"/>
      <c r="ADE220" s="2249"/>
      <c r="ADF220" s="2249"/>
      <c r="ADG220" s="2249"/>
      <c r="ADH220" s="2249"/>
      <c r="ADI220" s="2249"/>
      <c r="ADJ220" s="2249"/>
      <c r="ADK220" s="2249"/>
      <c r="ADL220" s="2249"/>
      <c r="ADM220" s="2249"/>
      <c r="ADN220" s="2249"/>
      <c r="ADO220" s="2249"/>
      <c r="ADP220" s="2249"/>
      <c r="ADQ220" s="2249"/>
      <c r="ADR220" s="2249"/>
      <c r="ADS220" s="2249"/>
      <c r="ADT220" s="2249"/>
      <c r="ADU220" s="2249"/>
      <c r="ADV220" s="2249"/>
      <c r="ADW220" s="2249"/>
      <c r="ADX220" s="2249"/>
      <c r="ADY220" s="2249"/>
      <c r="ADZ220" s="2249"/>
      <c r="AEA220" s="2249"/>
      <c r="AEB220" s="2249"/>
      <c r="AEC220" s="2249"/>
      <c r="AED220" s="2249"/>
      <c r="AEE220" s="2249"/>
      <c r="AEF220" s="2249"/>
      <c r="AEG220" s="2249"/>
      <c r="AEH220" s="2249"/>
      <c r="AEI220" s="2249"/>
      <c r="AEJ220" s="2249"/>
      <c r="AEK220" s="2249"/>
      <c r="AEL220" s="2249"/>
      <c r="AEM220" s="2249"/>
      <c r="AEN220" s="2249"/>
      <c r="AEO220" s="2249"/>
      <c r="AEP220" s="2249"/>
      <c r="AEQ220" s="2249"/>
      <c r="AER220" s="2249"/>
      <c r="AES220" s="2249"/>
      <c r="AET220" s="2249"/>
      <c r="AEU220" s="2249"/>
      <c r="AEV220" s="2249"/>
      <c r="AEW220" s="2249"/>
      <c r="AEX220" s="2249"/>
      <c r="AEY220" s="2249"/>
      <c r="AEZ220" s="2249"/>
      <c r="AFA220" s="2249"/>
      <c r="AFB220" s="2249"/>
      <c r="AFC220" s="2249"/>
      <c r="AFD220" s="2249"/>
      <c r="AFE220" s="2249"/>
      <c r="AFF220" s="2249"/>
      <c r="AFG220" s="2249"/>
      <c r="AFH220" s="2249"/>
      <c r="AFI220" s="2249"/>
      <c r="AFJ220" s="2249"/>
      <c r="AFK220" s="2249"/>
      <c r="AFL220" s="2249"/>
      <c r="AFM220" s="2249"/>
      <c r="AFN220" s="2249"/>
      <c r="AFO220" s="2249"/>
      <c r="AFP220" s="2249"/>
      <c r="AFQ220" s="2249"/>
      <c r="AFR220" s="2249"/>
      <c r="AFS220" s="2249"/>
      <c r="AFT220" s="2249"/>
      <c r="AFU220" s="2249"/>
      <c r="AFV220" s="2249"/>
      <c r="AFW220" s="2249"/>
      <c r="AFX220" s="2249"/>
      <c r="AFY220" s="2249"/>
      <c r="AFZ220" s="2249"/>
      <c r="AGA220" s="2249"/>
      <c r="AGB220" s="2249"/>
      <c r="AGC220" s="2249"/>
      <c r="AGD220" s="2249"/>
      <c r="AGE220" s="2249"/>
      <c r="AGF220" s="2249"/>
      <c r="AGG220" s="2249"/>
      <c r="AGH220" s="2249"/>
      <c r="AGI220" s="2249"/>
      <c r="AGJ220" s="2249"/>
      <c r="AGK220" s="2249"/>
      <c r="AGL220" s="2249"/>
      <c r="AGM220" s="2249"/>
      <c r="AGN220" s="2249"/>
      <c r="AGO220" s="2249"/>
      <c r="AGP220" s="2249"/>
      <c r="AGQ220" s="2249"/>
      <c r="AGR220" s="2249"/>
      <c r="AGS220" s="2249"/>
      <c r="AGT220" s="2249"/>
      <c r="AGU220" s="2249"/>
      <c r="AGV220" s="2249"/>
      <c r="AGW220" s="2249"/>
      <c r="AGX220" s="2249"/>
      <c r="AGY220" s="2249"/>
      <c r="AGZ220" s="2249"/>
      <c r="AHA220" s="2249"/>
      <c r="AHB220" s="2249"/>
      <c r="AHC220" s="2249"/>
      <c r="AHD220" s="2249"/>
      <c r="AHE220" s="2249"/>
      <c r="AHF220" s="2249"/>
      <c r="AHG220" s="2249"/>
      <c r="AHH220" s="2249"/>
      <c r="AHI220" s="2249"/>
      <c r="AHJ220" s="2249"/>
      <c r="AHK220" s="2249"/>
      <c r="AHL220" s="2249"/>
      <c r="AHM220" s="2249"/>
      <c r="AHN220" s="2249"/>
      <c r="AHO220" s="2249"/>
      <c r="AHP220" s="2249"/>
      <c r="AHQ220" s="2249"/>
      <c r="AHR220" s="2249"/>
      <c r="AHS220" s="2249"/>
      <c r="AHT220" s="2249"/>
      <c r="AHU220" s="2249"/>
      <c r="AHV220" s="2249"/>
      <c r="AHW220" s="2249"/>
      <c r="AHX220" s="2249"/>
      <c r="AHY220" s="2249"/>
      <c r="AHZ220" s="2249"/>
      <c r="AIA220" s="2249"/>
      <c r="AIB220" s="2249"/>
      <c r="AIC220" s="2249"/>
      <c r="AID220" s="2249"/>
      <c r="AIE220" s="2249"/>
      <c r="AIF220" s="2249"/>
      <c r="AIG220" s="2249"/>
      <c r="AIH220" s="2249"/>
      <c r="AII220" s="2249"/>
      <c r="AIJ220" s="2249"/>
      <c r="AIK220" s="2249"/>
      <c r="AIL220" s="2249"/>
      <c r="AIM220" s="2249"/>
      <c r="AIN220" s="2249"/>
      <c r="AIO220" s="2249"/>
      <c r="AIP220" s="2249"/>
      <c r="AIQ220" s="2249"/>
      <c r="AIR220" s="2249"/>
      <c r="AIS220" s="2249"/>
      <c r="AIT220" s="2249"/>
      <c r="AIU220" s="2249"/>
      <c r="AIV220" s="2249"/>
      <c r="AIW220" s="2249"/>
      <c r="AIX220" s="2249"/>
      <c r="AIY220" s="2249"/>
      <c r="AIZ220" s="2249"/>
      <c r="AJA220" s="2249"/>
      <c r="AJB220" s="2249"/>
      <c r="AJC220" s="2249"/>
      <c r="AJD220" s="2249"/>
      <c r="AJE220" s="2249"/>
      <c r="AJF220" s="2249"/>
      <c r="AJG220" s="2249"/>
      <c r="AJH220" s="2249"/>
      <c r="AJI220" s="2249"/>
      <c r="AJJ220" s="2249"/>
      <c r="AJK220" s="2249"/>
      <c r="AJL220" s="2249"/>
      <c r="AJM220" s="2249"/>
      <c r="AJN220" s="2249"/>
      <c r="AJO220" s="2249"/>
      <c r="AJP220" s="2249"/>
      <c r="AJQ220" s="2249"/>
      <c r="AJR220" s="2249"/>
      <c r="AJS220" s="2249"/>
      <c r="AJT220" s="2249"/>
      <c r="AJU220" s="2249"/>
      <c r="AJV220" s="2249"/>
      <c r="AJW220" s="2249"/>
      <c r="AJX220" s="2249"/>
      <c r="AJY220" s="2249"/>
      <c r="AJZ220" s="2249"/>
      <c r="AKA220" s="2249"/>
      <c r="AKB220" s="2249"/>
      <c r="AKC220" s="2249"/>
      <c r="AKD220" s="2249"/>
      <c r="AKE220" s="2249"/>
      <c r="AKF220" s="2249"/>
      <c r="AKG220" s="2249"/>
      <c r="AKH220" s="2249"/>
      <c r="AKI220" s="2249"/>
      <c r="AKJ220" s="2249"/>
      <c r="AKK220" s="2249"/>
      <c r="AKL220" s="2249"/>
      <c r="AKM220" s="2249"/>
      <c r="AKN220" s="2249"/>
      <c r="AKO220" s="2249"/>
      <c r="AKP220" s="2249"/>
      <c r="AKQ220" s="2249"/>
      <c r="AKR220" s="2249"/>
      <c r="AKS220" s="2249"/>
      <c r="AKT220" s="2249"/>
      <c r="AKU220" s="2249"/>
      <c r="AKV220" s="2249"/>
      <c r="AKW220" s="2249"/>
      <c r="AKX220" s="2249"/>
      <c r="AKY220" s="2249"/>
      <c r="AKZ220" s="2249"/>
      <c r="ALA220" s="2249"/>
      <c r="ALB220" s="2249"/>
      <c r="ALC220" s="2249"/>
      <c r="ALD220" s="2249"/>
      <c r="ALE220" s="2249"/>
      <c r="ALF220" s="2249"/>
      <c r="ALG220" s="2249"/>
      <c r="ALH220" s="2249"/>
      <c r="ALI220" s="2249"/>
      <c r="ALJ220" s="2249"/>
      <c r="ALK220" s="2249"/>
      <c r="ALL220" s="2249"/>
      <c r="ALM220" s="2249"/>
      <c r="ALN220" s="2249"/>
      <c r="ALO220" s="2249"/>
      <c r="ALP220" s="2249"/>
      <c r="ALQ220" s="2249"/>
      <c r="ALR220" s="2249"/>
      <c r="ALS220" s="2249"/>
      <c r="ALT220" s="2249"/>
      <c r="ALU220" s="2249"/>
      <c r="ALV220" s="2249"/>
      <c r="ALW220" s="2249"/>
      <c r="ALX220" s="2249"/>
      <c r="ALY220" s="2249"/>
      <c r="ALZ220" s="2249"/>
      <c r="AMA220" s="2249"/>
      <c r="AMB220" s="2249"/>
      <c r="AMC220" s="2249"/>
      <c r="AMD220" s="2249"/>
      <c r="AME220" s="2249"/>
      <c r="AMF220" s="2249"/>
      <c r="AMG220" s="2249"/>
      <c r="AMH220" s="2249"/>
      <c r="AMI220" s="2249"/>
      <c r="AMJ220" s="2249"/>
      <c r="AMK220" s="2249"/>
      <c r="AML220" s="2249"/>
      <c r="AMM220" s="2249"/>
      <c r="AMN220" s="2249"/>
      <c r="AMO220" s="2249"/>
      <c r="AMP220" s="2249"/>
      <c r="AMQ220" s="2249"/>
      <c r="AMR220" s="2249"/>
      <c r="AMS220" s="2249"/>
      <c r="AMT220" s="2249"/>
      <c r="AMU220" s="2249"/>
      <c r="AMV220" s="2249"/>
      <c r="AMW220" s="2249"/>
      <c r="AMX220" s="2249"/>
      <c r="AMY220" s="2249"/>
      <c r="AMZ220" s="2249"/>
      <c r="ANA220" s="2249"/>
      <c r="ANB220" s="2249"/>
      <c r="ANC220" s="2249"/>
      <c r="AND220" s="2249"/>
      <c r="ANE220" s="2249"/>
      <c r="ANF220" s="2249"/>
      <c r="ANG220" s="2249"/>
      <c r="ANH220" s="2249"/>
      <c r="ANI220" s="2249"/>
      <c r="ANJ220" s="2249"/>
      <c r="ANK220" s="2249"/>
      <c r="ANL220" s="2249"/>
      <c r="ANM220" s="2249"/>
      <c r="ANN220" s="2249"/>
      <c r="ANO220" s="2249"/>
      <c r="ANP220" s="2249"/>
      <c r="ANQ220" s="2249"/>
      <c r="ANR220" s="2249"/>
      <c r="ANS220" s="2249"/>
      <c r="ANT220" s="2249"/>
      <c r="ANU220" s="2249"/>
      <c r="ANV220" s="2249"/>
      <c r="ANW220" s="2249"/>
      <c r="ANX220" s="2249"/>
      <c r="ANY220" s="2249"/>
      <c r="ANZ220" s="2249"/>
      <c r="AOA220" s="2249"/>
      <c r="AOB220" s="2249"/>
      <c r="AOC220" s="2249"/>
      <c r="AOD220" s="2249"/>
      <c r="AOE220" s="2249"/>
      <c r="AOF220" s="2249"/>
      <c r="AOG220" s="2249"/>
      <c r="AOH220" s="2249"/>
      <c r="AOI220" s="2249"/>
      <c r="AOJ220" s="2249"/>
      <c r="AOK220" s="2249"/>
      <c r="AOL220" s="2249"/>
      <c r="AOM220" s="2249"/>
      <c r="AON220" s="2249"/>
      <c r="AOO220" s="2249"/>
      <c r="AOP220" s="2249"/>
      <c r="AOQ220" s="2249"/>
      <c r="AOR220" s="2249"/>
      <c r="AOS220" s="2249"/>
      <c r="AOT220" s="2249"/>
      <c r="AOU220" s="2249"/>
      <c r="AOV220" s="2249"/>
      <c r="AOW220" s="2249"/>
      <c r="AOX220" s="2249"/>
      <c r="AOY220" s="2249"/>
      <c r="AOZ220" s="2249"/>
      <c r="APA220" s="2249"/>
      <c r="APB220" s="2249"/>
      <c r="APC220" s="2249"/>
      <c r="APD220" s="2249"/>
      <c r="APE220" s="2249"/>
      <c r="APF220" s="2249"/>
      <c r="APG220" s="2249"/>
      <c r="APH220" s="2249"/>
      <c r="API220" s="2249"/>
      <c r="APJ220" s="2249"/>
      <c r="APK220" s="2249"/>
      <c r="APL220" s="2249"/>
      <c r="APM220" s="2249"/>
      <c r="APN220" s="2249"/>
      <c r="APO220" s="2249"/>
      <c r="APP220" s="2249"/>
      <c r="APQ220" s="2249"/>
      <c r="APR220" s="2249"/>
      <c r="APS220" s="2249"/>
      <c r="APT220" s="2249"/>
      <c r="APU220" s="2249"/>
      <c r="APV220" s="2249"/>
      <c r="APW220" s="2249"/>
      <c r="APX220" s="2249"/>
      <c r="APY220" s="2249"/>
      <c r="APZ220" s="2249"/>
      <c r="AQA220" s="2249"/>
      <c r="AQB220" s="2249"/>
      <c r="AQC220" s="2249"/>
      <c r="AQD220" s="2249"/>
      <c r="AQE220" s="2249"/>
      <c r="AQF220" s="2249"/>
      <c r="AQG220" s="2249"/>
      <c r="AQH220" s="2249"/>
      <c r="AQI220" s="2249"/>
      <c r="AQJ220" s="2249"/>
      <c r="AQK220" s="2249"/>
      <c r="AQL220" s="2249"/>
      <c r="AQM220" s="2249"/>
      <c r="AQN220" s="2249"/>
      <c r="AQO220" s="2249"/>
      <c r="AQP220" s="2249"/>
      <c r="AQQ220" s="2249"/>
      <c r="AQR220" s="2249"/>
      <c r="AQS220" s="2249"/>
      <c r="AQT220" s="2249"/>
      <c r="AQU220" s="2249"/>
      <c r="AQV220" s="2249"/>
      <c r="AQW220" s="2249"/>
      <c r="AQX220" s="2249"/>
      <c r="AQY220" s="2249"/>
      <c r="AQZ220" s="2249"/>
      <c r="ARA220" s="2249"/>
      <c r="ARB220" s="2249"/>
      <c r="ARC220" s="2249"/>
      <c r="ARD220" s="2249"/>
      <c r="ARE220" s="2249"/>
      <c r="ARF220" s="2249"/>
      <c r="ARG220" s="2249"/>
      <c r="ARH220" s="2249"/>
      <c r="ARI220" s="2249"/>
      <c r="ARJ220" s="2249"/>
      <c r="ARK220" s="2249"/>
      <c r="ARL220" s="2249"/>
      <c r="ARM220" s="2249"/>
      <c r="ARN220" s="2249"/>
      <c r="ARO220" s="2249"/>
      <c r="ARP220" s="2249"/>
      <c r="ARQ220" s="2249"/>
      <c r="ARR220" s="2249"/>
      <c r="ARS220" s="2249"/>
      <c r="ART220" s="2249"/>
      <c r="ARU220" s="2249"/>
      <c r="ARV220" s="2249"/>
      <c r="ARW220" s="2249"/>
      <c r="ARX220" s="2249"/>
      <c r="ARY220" s="2249"/>
      <c r="ARZ220" s="2249"/>
      <c r="ASA220" s="2249"/>
      <c r="ASB220" s="2249"/>
      <c r="ASC220" s="2249"/>
      <c r="ASD220" s="2249"/>
      <c r="ASE220" s="2249"/>
      <c r="ASF220" s="2249"/>
      <c r="ASG220" s="2249"/>
      <c r="ASH220" s="2249"/>
      <c r="ASI220" s="2249"/>
      <c r="ASJ220" s="2249"/>
      <c r="ASK220" s="2249"/>
      <c r="ASL220" s="2249"/>
      <c r="ASM220" s="2249"/>
      <c r="ASN220" s="2249"/>
      <c r="ASO220" s="2249"/>
      <c r="ASP220" s="2249"/>
      <c r="ASQ220" s="2249"/>
      <c r="ASR220" s="2249"/>
      <c r="ASS220" s="2249"/>
      <c r="AST220" s="2249"/>
      <c r="ASU220" s="2249"/>
      <c r="ASV220" s="2249"/>
      <c r="ASW220" s="2249"/>
      <c r="ASX220" s="2249"/>
      <c r="ASY220" s="2249"/>
      <c r="ASZ220" s="2249"/>
      <c r="ATA220" s="2249"/>
      <c r="ATB220" s="2249"/>
      <c r="ATC220" s="2249"/>
      <c r="ATD220" s="2249"/>
      <c r="ATE220" s="2249"/>
      <c r="ATF220" s="2249"/>
      <c r="ATG220" s="2249"/>
      <c r="ATH220" s="2249"/>
      <c r="ATI220" s="2249"/>
      <c r="ATJ220" s="2249"/>
      <c r="ATK220" s="2249"/>
      <c r="ATL220" s="2249"/>
      <c r="ATM220" s="2249"/>
      <c r="ATN220" s="2249"/>
      <c r="ATO220" s="2249"/>
      <c r="ATP220" s="2249"/>
      <c r="ATQ220" s="2249"/>
      <c r="ATR220" s="2249"/>
      <c r="ATS220" s="2249"/>
      <c r="ATT220" s="2249"/>
      <c r="ATU220" s="2249"/>
      <c r="ATV220" s="2249"/>
      <c r="ATW220" s="2249"/>
      <c r="ATX220" s="2249"/>
      <c r="ATY220" s="2249"/>
      <c r="ATZ220" s="2249"/>
      <c r="AUA220" s="2249"/>
      <c r="AUB220" s="2249"/>
      <c r="AUC220" s="2249"/>
      <c r="AUD220" s="2249"/>
      <c r="AUE220" s="2249"/>
      <c r="AUF220" s="2249"/>
      <c r="AUG220" s="2249"/>
      <c r="AUH220" s="2249"/>
      <c r="AUI220" s="2249"/>
      <c r="AUJ220" s="2249"/>
      <c r="AUK220" s="2249"/>
      <c r="AUL220" s="2249"/>
      <c r="AUM220" s="2249"/>
      <c r="AUN220" s="2249"/>
      <c r="AUO220" s="2249"/>
      <c r="AUP220" s="2249"/>
      <c r="AUQ220" s="2249"/>
      <c r="AUR220" s="2249"/>
      <c r="AUS220" s="2249"/>
      <c r="AUT220" s="2249"/>
      <c r="AUU220" s="2249"/>
      <c r="AUV220" s="2249"/>
      <c r="AUW220" s="2249"/>
      <c r="AUX220" s="2249"/>
      <c r="AUY220" s="2249"/>
      <c r="AUZ220" s="2249"/>
      <c r="AVA220" s="2249"/>
      <c r="AVB220" s="2249"/>
      <c r="AVC220" s="2249"/>
      <c r="AVD220" s="2249"/>
      <c r="AVE220" s="2249"/>
      <c r="AVF220" s="2249"/>
      <c r="AVG220" s="2249"/>
      <c r="AVH220" s="2249"/>
      <c r="AVI220" s="2249"/>
      <c r="AVJ220" s="2249"/>
      <c r="AVK220" s="2249"/>
      <c r="AVL220" s="2249"/>
      <c r="AVM220" s="2249"/>
      <c r="AVN220" s="2249"/>
      <c r="AVO220" s="2249"/>
      <c r="AVP220" s="2249"/>
      <c r="AVQ220" s="2249"/>
      <c r="AVR220" s="2249"/>
      <c r="AVS220" s="2249"/>
      <c r="AVT220" s="2249"/>
      <c r="AVU220" s="2249"/>
      <c r="AVV220" s="2249"/>
      <c r="AVW220" s="2249"/>
      <c r="AVX220" s="2249"/>
      <c r="AVY220" s="2249"/>
      <c r="AVZ220" s="2249"/>
      <c r="AWA220" s="2249"/>
      <c r="AWB220" s="2249"/>
      <c r="AWC220" s="2249"/>
      <c r="AWD220" s="2249"/>
      <c r="AWE220" s="2249"/>
      <c r="AWF220" s="2249"/>
      <c r="AWG220" s="2249"/>
      <c r="AWH220" s="2249"/>
      <c r="AWI220" s="2249"/>
      <c r="AWJ220" s="2249"/>
      <c r="AWK220" s="2249"/>
      <c r="AWL220" s="2249"/>
      <c r="AWM220" s="2249"/>
      <c r="AWN220" s="2249"/>
      <c r="AWO220" s="2249"/>
      <c r="AWP220" s="2249"/>
      <c r="AWQ220" s="2249"/>
      <c r="AWR220" s="2249"/>
      <c r="AWS220" s="2249"/>
      <c r="AWT220" s="2249"/>
      <c r="AWU220" s="2249"/>
      <c r="AWV220" s="2249"/>
      <c r="AWW220" s="2249"/>
      <c r="AWX220" s="2249"/>
      <c r="AWY220" s="2249"/>
      <c r="AWZ220" s="2249"/>
      <c r="AXA220" s="2249"/>
      <c r="AXB220" s="2249"/>
      <c r="AXC220" s="2249"/>
      <c r="AXD220" s="2249"/>
      <c r="AXE220" s="2249"/>
      <c r="AXF220" s="2249"/>
      <c r="AXG220" s="2249"/>
      <c r="AXH220" s="2249"/>
      <c r="AXI220" s="2249"/>
      <c r="AXJ220" s="2249"/>
    </row>
    <row r="221" spans="1:1310" s="2250" customFormat="1" ht="23.25" customHeight="1">
      <c r="A221" s="2251"/>
      <c r="B221" s="2252"/>
      <c r="C221" s="2252"/>
      <c r="D221" s="2252"/>
      <c r="E221" s="2252"/>
      <c r="F221" s="2252"/>
      <c r="G221" s="2252"/>
      <c r="H221" s="2252"/>
      <c r="I221" s="2252"/>
      <c r="J221" s="2252"/>
      <c r="K221" s="2252"/>
      <c r="L221" s="2252"/>
      <c r="M221" s="2252"/>
      <c r="N221" s="2252"/>
      <c r="O221" s="2252"/>
      <c r="P221" s="2252"/>
      <c r="Q221" s="2252"/>
      <c r="R221" s="865"/>
      <c r="S221" s="865"/>
      <c r="T221" s="865"/>
      <c r="U221" s="865"/>
      <c r="V221" s="865"/>
      <c r="W221" s="865"/>
      <c r="X221" s="865"/>
      <c r="Y221" s="865"/>
      <c r="Z221" s="865"/>
      <c r="AA221" s="865"/>
      <c r="AB221" s="865"/>
      <c r="AC221" s="865"/>
      <c r="AD221" s="2249"/>
      <c r="AE221" s="2249"/>
      <c r="AF221" s="2249"/>
      <c r="AG221" s="2249"/>
      <c r="AH221" s="2249"/>
      <c r="AI221" s="2249"/>
      <c r="AJ221" s="2249"/>
      <c r="AK221" s="2249"/>
      <c r="AL221" s="2249"/>
      <c r="AM221" s="2249"/>
      <c r="AN221" s="2249"/>
      <c r="AO221" s="2249"/>
      <c r="AP221" s="2249"/>
      <c r="AQ221" s="2249"/>
      <c r="AR221" s="2249"/>
      <c r="AS221" s="2249"/>
      <c r="AT221" s="2249"/>
      <c r="AU221" s="2249"/>
      <c r="AV221" s="2249"/>
      <c r="AW221" s="2249"/>
      <c r="AX221" s="2249"/>
      <c r="AY221" s="2249"/>
      <c r="AZ221" s="2249"/>
      <c r="BA221" s="2249"/>
      <c r="BB221" s="2249"/>
      <c r="BC221" s="2249"/>
      <c r="BD221" s="2249"/>
      <c r="BE221" s="2249"/>
      <c r="BF221" s="2249"/>
      <c r="BG221" s="2249"/>
      <c r="BH221" s="2249"/>
      <c r="BI221" s="2249"/>
      <c r="BJ221" s="2249"/>
      <c r="BK221" s="2249"/>
      <c r="BL221" s="2249"/>
      <c r="BM221" s="2249"/>
      <c r="BN221" s="2249"/>
      <c r="BO221" s="2249"/>
      <c r="BP221" s="2249"/>
      <c r="BQ221" s="2249"/>
      <c r="BR221" s="2249"/>
      <c r="BS221" s="2249"/>
      <c r="BT221" s="2249"/>
      <c r="BU221" s="2249"/>
      <c r="BV221" s="2249"/>
      <c r="BW221" s="2249"/>
      <c r="BX221" s="2249"/>
      <c r="BY221" s="2249"/>
      <c r="BZ221" s="2249"/>
      <c r="CA221" s="2249"/>
      <c r="CB221" s="2249"/>
      <c r="CC221" s="2249"/>
      <c r="CD221" s="2249"/>
      <c r="CE221" s="2249"/>
      <c r="CF221" s="2249"/>
      <c r="CG221" s="2249"/>
      <c r="CH221" s="2249"/>
      <c r="CI221" s="2249"/>
      <c r="CJ221" s="2249"/>
      <c r="CK221" s="2249"/>
      <c r="CL221" s="2249"/>
      <c r="CM221" s="2249"/>
      <c r="CN221" s="2249"/>
      <c r="CO221" s="2249"/>
      <c r="CP221" s="2249"/>
      <c r="CQ221" s="2249"/>
      <c r="CR221" s="2249"/>
      <c r="CS221" s="2249"/>
      <c r="CT221" s="2249"/>
      <c r="CU221" s="2249"/>
      <c r="CV221" s="2249"/>
      <c r="CW221" s="2249"/>
      <c r="CX221" s="2249"/>
      <c r="CY221" s="2249"/>
      <c r="CZ221" s="2249"/>
      <c r="DA221" s="2249"/>
      <c r="DB221" s="2249"/>
      <c r="DC221" s="2249"/>
      <c r="DD221" s="2249"/>
      <c r="DE221" s="2249"/>
      <c r="DF221" s="2249"/>
      <c r="DG221" s="2249"/>
      <c r="DH221" s="2249"/>
      <c r="DI221" s="2249"/>
      <c r="DJ221" s="2249"/>
      <c r="DK221" s="2249"/>
      <c r="DL221" s="2249"/>
      <c r="DM221" s="2249"/>
      <c r="DN221" s="2249"/>
      <c r="DO221" s="2249"/>
      <c r="DP221" s="2249"/>
      <c r="DQ221" s="2249"/>
      <c r="DR221" s="2249"/>
      <c r="DS221" s="2249"/>
      <c r="DT221" s="2249"/>
      <c r="DU221" s="2249"/>
      <c r="DV221" s="2249"/>
      <c r="DW221" s="2249"/>
      <c r="DX221" s="2249"/>
      <c r="DY221" s="2249"/>
      <c r="DZ221" s="2249"/>
      <c r="EA221" s="2249"/>
      <c r="EB221" s="2249"/>
      <c r="EC221" s="2249"/>
      <c r="ED221" s="2249"/>
      <c r="EE221" s="2249"/>
      <c r="EF221" s="2249"/>
      <c r="EG221" s="2249"/>
      <c r="EH221" s="2249"/>
      <c r="EI221" s="2249"/>
      <c r="EJ221" s="2249"/>
      <c r="EK221" s="2249"/>
      <c r="EL221" s="2249"/>
      <c r="EM221" s="2249"/>
      <c r="EN221" s="2249"/>
      <c r="EO221" s="2249"/>
      <c r="EP221" s="2249"/>
      <c r="EQ221" s="2249"/>
      <c r="ER221" s="2249"/>
      <c r="ES221" s="2249"/>
      <c r="ET221" s="2249"/>
      <c r="EU221" s="2249"/>
      <c r="EV221" s="2249"/>
      <c r="EW221" s="2249"/>
      <c r="EX221" s="2249"/>
      <c r="EY221" s="2249"/>
      <c r="EZ221" s="2249"/>
      <c r="FA221" s="2249"/>
      <c r="FB221" s="2249"/>
      <c r="FC221" s="2249"/>
      <c r="FD221" s="2249"/>
      <c r="FE221" s="2249"/>
      <c r="FF221" s="2249"/>
      <c r="FG221" s="2249"/>
      <c r="FH221" s="2249"/>
      <c r="FI221" s="2249"/>
      <c r="FJ221" s="2249"/>
      <c r="FK221" s="2249"/>
      <c r="FL221" s="2249"/>
      <c r="FM221" s="2249"/>
      <c r="FN221" s="2249"/>
      <c r="FO221" s="2249"/>
      <c r="FP221" s="2249"/>
      <c r="FQ221" s="2249"/>
      <c r="FR221" s="2249"/>
      <c r="FS221" s="2249"/>
      <c r="FT221" s="2249"/>
      <c r="FU221" s="2249"/>
      <c r="FV221" s="2249"/>
      <c r="FW221" s="2249"/>
      <c r="FX221" s="2249"/>
      <c r="FY221" s="2249"/>
      <c r="FZ221" s="2249"/>
      <c r="GA221" s="2249"/>
      <c r="GB221" s="2249"/>
      <c r="GC221" s="2249"/>
      <c r="GD221" s="2249"/>
      <c r="GE221" s="2249"/>
      <c r="GF221" s="2249"/>
      <c r="GG221" s="2249"/>
      <c r="GH221" s="2249"/>
      <c r="GI221" s="2249"/>
      <c r="GJ221" s="2249"/>
      <c r="GK221" s="2249"/>
      <c r="GL221" s="2249"/>
      <c r="GM221" s="2249"/>
      <c r="GN221" s="2249"/>
      <c r="GO221" s="2249"/>
      <c r="GP221" s="2249"/>
      <c r="GQ221" s="2249"/>
      <c r="GR221" s="2249"/>
      <c r="GS221" s="2249"/>
      <c r="GT221" s="2249"/>
      <c r="GU221" s="2249"/>
      <c r="GV221" s="2249"/>
      <c r="GW221" s="2249"/>
      <c r="GX221" s="2249"/>
      <c r="GY221" s="2249"/>
      <c r="GZ221" s="2249"/>
      <c r="HA221" s="2249"/>
      <c r="HB221" s="2249"/>
      <c r="HC221" s="2249"/>
      <c r="HD221" s="2249"/>
      <c r="HE221" s="2249"/>
      <c r="HF221" s="2249"/>
      <c r="HG221" s="2249"/>
      <c r="HH221" s="2249"/>
      <c r="HI221" s="2249"/>
      <c r="HJ221" s="2249"/>
      <c r="HK221" s="2249"/>
      <c r="HL221" s="2249"/>
      <c r="HM221" s="2249"/>
      <c r="HN221" s="2249"/>
      <c r="HO221" s="2249"/>
      <c r="HP221" s="2249"/>
      <c r="HQ221" s="2249"/>
      <c r="HR221" s="2249"/>
      <c r="HS221" s="2249"/>
      <c r="HT221" s="2249"/>
      <c r="HU221" s="2249"/>
      <c r="HV221" s="2249"/>
      <c r="HW221" s="2249"/>
      <c r="HX221" s="2249"/>
      <c r="HY221" s="2249"/>
      <c r="HZ221" s="2249"/>
      <c r="IA221" s="2249"/>
      <c r="IB221" s="2249"/>
      <c r="IC221" s="2249"/>
      <c r="ID221" s="2249"/>
      <c r="IE221" s="2249"/>
      <c r="IF221" s="2249"/>
      <c r="IG221" s="2249"/>
      <c r="IH221" s="2249"/>
      <c r="II221" s="2249"/>
      <c r="IJ221" s="2249"/>
      <c r="IK221" s="2249"/>
      <c r="IL221" s="2249"/>
      <c r="IM221" s="2249"/>
      <c r="IN221" s="2249"/>
      <c r="IO221" s="2249"/>
      <c r="IP221" s="2249"/>
      <c r="IQ221" s="2249"/>
      <c r="IR221" s="2249"/>
      <c r="IS221" s="2249"/>
      <c r="IT221" s="2249"/>
      <c r="IU221" s="2249"/>
      <c r="IV221" s="2249"/>
      <c r="IW221" s="2249"/>
      <c r="IX221" s="2249"/>
      <c r="IY221" s="2249"/>
      <c r="IZ221" s="2249"/>
      <c r="JA221" s="2249"/>
      <c r="JB221" s="2249"/>
      <c r="JC221" s="2249"/>
      <c r="JD221" s="2249"/>
      <c r="JE221" s="2249"/>
      <c r="JF221" s="2249"/>
      <c r="JG221" s="2249"/>
      <c r="JH221" s="2249"/>
      <c r="JI221" s="2249"/>
      <c r="JJ221" s="2249"/>
      <c r="JK221" s="2249"/>
      <c r="JL221" s="2249"/>
      <c r="JM221" s="2249"/>
      <c r="JN221" s="2249"/>
      <c r="JO221" s="2249"/>
      <c r="JP221" s="2249"/>
      <c r="JQ221" s="2249"/>
      <c r="JR221" s="2249"/>
      <c r="JS221" s="2249"/>
      <c r="JT221" s="2249"/>
      <c r="JU221" s="2249"/>
      <c r="JV221" s="2249"/>
      <c r="JW221" s="2249"/>
      <c r="JX221" s="2249"/>
      <c r="JY221" s="2249"/>
      <c r="JZ221" s="2249"/>
      <c r="KA221" s="2249"/>
      <c r="KB221" s="2249"/>
      <c r="KC221" s="2249"/>
      <c r="KD221" s="2249"/>
      <c r="KE221" s="2249"/>
      <c r="KF221" s="2249"/>
      <c r="KG221" s="2249"/>
      <c r="KH221" s="2249"/>
      <c r="KI221" s="2249"/>
      <c r="KJ221" s="2249"/>
      <c r="KK221" s="2249"/>
      <c r="KL221" s="2249"/>
      <c r="KM221" s="2249"/>
      <c r="KN221" s="2249"/>
      <c r="KO221" s="2249"/>
      <c r="KP221" s="2249"/>
      <c r="KQ221" s="2249"/>
      <c r="KR221" s="2249"/>
      <c r="KS221" s="2249"/>
      <c r="KT221" s="2249"/>
      <c r="KU221" s="2249"/>
      <c r="KV221" s="2249"/>
      <c r="KW221" s="2249"/>
      <c r="KX221" s="2249"/>
      <c r="KY221" s="2249"/>
      <c r="KZ221" s="2249"/>
      <c r="LA221" s="2249"/>
      <c r="LB221" s="2249"/>
      <c r="LC221" s="2249"/>
      <c r="LD221" s="2249"/>
      <c r="LE221" s="2249"/>
      <c r="LF221" s="2249"/>
      <c r="LG221" s="2249"/>
      <c r="LH221" s="2249"/>
      <c r="LI221" s="2249"/>
      <c r="LJ221" s="2249"/>
      <c r="LK221" s="2249"/>
      <c r="LL221" s="2249"/>
      <c r="LM221" s="2249"/>
      <c r="LN221" s="2249"/>
      <c r="LO221" s="2249"/>
      <c r="LP221" s="2249"/>
      <c r="LQ221" s="2249"/>
      <c r="LR221" s="2249"/>
      <c r="LS221" s="2249"/>
      <c r="LT221" s="2249"/>
      <c r="LU221" s="2249"/>
      <c r="LV221" s="2249"/>
      <c r="LW221" s="2249"/>
      <c r="LX221" s="2249"/>
      <c r="LY221" s="2249"/>
      <c r="LZ221" s="2249"/>
      <c r="MA221" s="2249"/>
      <c r="MB221" s="2249"/>
      <c r="MC221" s="2249"/>
      <c r="MD221" s="2249"/>
      <c r="ME221" s="2249"/>
      <c r="MF221" s="2249"/>
      <c r="MG221" s="2249"/>
      <c r="MH221" s="2249"/>
      <c r="MI221" s="2249"/>
      <c r="MJ221" s="2249"/>
      <c r="MK221" s="2249"/>
      <c r="ML221" s="2249"/>
      <c r="MM221" s="2249"/>
      <c r="MN221" s="2249"/>
      <c r="MO221" s="2249"/>
      <c r="MP221" s="2249"/>
      <c r="MQ221" s="2249"/>
      <c r="MR221" s="2249"/>
      <c r="MS221" s="2249"/>
      <c r="MT221" s="2249"/>
      <c r="MU221" s="2249"/>
      <c r="MV221" s="2249"/>
      <c r="MW221" s="2249"/>
      <c r="MX221" s="2249"/>
      <c r="MY221" s="2249"/>
      <c r="MZ221" s="2249"/>
      <c r="NA221" s="2249"/>
      <c r="NB221" s="2249"/>
      <c r="NC221" s="2249"/>
      <c r="ND221" s="2249"/>
      <c r="NE221" s="2249"/>
      <c r="NF221" s="2249"/>
      <c r="NG221" s="2249"/>
      <c r="NH221" s="2249"/>
      <c r="NI221" s="2249"/>
      <c r="NJ221" s="2249"/>
      <c r="NK221" s="2249"/>
      <c r="NL221" s="2249"/>
      <c r="NM221" s="2249"/>
      <c r="NN221" s="2249"/>
      <c r="NO221" s="2249"/>
      <c r="NP221" s="2249"/>
      <c r="NQ221" s="2249"/>
      <c r="NR221" s="2249"/>
      <c r="NS221" s="2249"/>
      <c r="NT221" s="2249"/>
      <c r="NU221" s="2249"/>
      <c r="NV221" s="2249"/>
      <c r="NW221" s="2249"/>
      <c r="NX221" s="2249"/>
      <c r="NY221" s="2249"/>
      <c r="NZ221" s="2249"/>
      <c r="OA221" s="2249"/>
      <c r="OB221" s="2249"/>
      <c r="OC221" s="2249"/>
      <c r="OD221" s="2249"/>
      <c r="OE221" s="2249"/>
      <c r="OF221" s="2249"/>
      <c r="OG221" s="2249"/>
      <c r="OH221" s="2249"/>
      <c r="OI221" s="2249"/>
      <c r="OJ221" s="2249"/>
      <c r="OK221" s="2249"/>
      <c r="OL221" s="2249"/>
      <c r="OM221" s="2249"/>
      <c r="ON221" s="2249"/>
      <c r="OO221" s="2249"/>
      <c r="OP221" s="2249"/>
      <c r="OQ221" s="2249"/>
      <c r="OR221" s="2249"/>
      <c r="OS221" s="2249"/>
      <c r="OT221" s="2249"/>
      <c r="OU221" s="2249"/>
      <c r="OV221" s="2249"/>
      <c r="OW221" s="2249"/>
      <c r="OX221" s="2249"/>
      <c r="OY221" s="2249"/>
      <c r="OZ221" s="2249"/>
      <c r="PA221" s="2249"/>
      <c r="PB221" s="2249"/>
      <c r="PC221" s="2249"/>
      <c r="PD221" s="2249"/>
      <c r="PE221" s="2249"/>
      <c r="PF221" s="2249"/>
      <c r="PG221" s="2249"/>
      <c r="PH221" s="2249"/>
      <c r="PI221" s="2249"/>
      <c r="PJ221" s="2249"/>
      <c r="PK221" s="2249"/>
      <c r="PL221" s="2249"/>
      <c r="PM221" s="2249"/>
      <c r="PN221" s="2249"/>
      <c r="PO221" s="2249"/>
      <c r="PP221" s="2249"/>
      <c r="PQ221" s="2249"/>
      <c r="PR221" s="2249"/>
      <c r="PS221" s="2249"/>
      <c r="PT221" s="2249"/>
      <c r="PU221" s="2249"/>
      <c r="PV221" s="2249"/>
      <c r="PW221" s="2249"/>
      <c r="PX221" s="2249"/>
      <c r="PY221" s="2249"/>
      <c r="PZ221" s="2249"/>
      <c r="QA221" s="2249"/>
      <c r="QB221" s="2249"/>
      <c r="QC221" s="2249"/>
      <c r="QD221" s="2249"/>
      <c r="QE221" s="2249"/>
      <c r="QF221" s="2249"/>
      <c r="QG221" s="2249"/>
      <c r="QH221" s="2249"/>
      <c r="QI221" s="2249"/>
      <c r="QJ221" s="2249"/>
      <c r="QK221" s="2249"/>
      <c r="QL221" s="2249"/>
      <c r="QM221" s="2249"/>
      <c r="QN221" s="2249"/>
      <c r="QO221" s="2249"/>
      <c r="QP221" s="2249"/>
      <c r="QQ221" s="2249"/>
      <c r="QR221" s="2249"/>
      <c r="QS221" s="2249"/>
      <c r="QT221" s="2249"/>
      <c r="QU221" s="2249"/>
      <c r="QV221" s="2249"/>
      <c r="QW221" s="2249"/>
      <c r="QX221" s="2249"/>
      <c r="QY221" s="2249"/>
      <c r="QZ221" s="2249"/>
      <c r="RA221" s="2249"/>
      <c r="RB221" s="2249"/>
      <c r="RC221" s="2249"/>
      <c r="RD221" s="2249"/>
      <c r="RE221" s="2249"/>
      <c r="RF221" s="2249"/>
      <c r="RG221" s="2249"/>
      <c r="RH221" s="2249"/>
      <c r="RI221" s="2249"/>
      <c r="RJ221" s="2249"/>
      <c r="RK221" s="2249"/>
      <c r="RL221" s="2249"/>
      <c r="RM221" s="2249"/>
      <c r="RN221" s="2249"/>
      <c r="RO221" s="2249"/>
      <c r="RP221" s="2249"/>
      <c r="RQ221" s="2249"/>
      <c r="RR221" s="2249"/>
      <c r="RS221" s="2249"/>
      <c r="RT221" s="2249"/>
      <c r="RU221" s="2249"/>
      <c r="RV221" s="2249"/>
      <c r="RW221" s="2249"/>
      <c r="RX221" s="2249"/>
      <c r="RY221" s="2249"/>
      <c r="RZ221" s="2249"/>
      <c r="SA221" s="2249"/>
      <c r="SB221" s="2249"/>
      <c r="SC221" s="2249"/>
      <c r="SD221" s="2249"/>
      <c r="SE221" s="2249"/>
      <c r="SF221" s="2249"/>
      <c r="SG221" s="2249"/>
      <c r="SH221" s="2249"/>
      <c r="SI221" s="2249"/>
      <c r="SJ221" s="2249"/>
      <c r="SK221" s="2249"/>
      <c r="SL221" s="2249"/>
      <c r="SM221" s="2249"/>
      <c r="SN221" s="2249"/>
      <c r="SO221" s="2249"/>
      <c r="SP221" s="2249"/>
      <c r="SQ221" s="2249"/>
      <c r="SR221" s="2249"/>
      <c r="SS221" s="2249"/>
      <c r="ST221" s="2249"/>
      <c r="SU221" s="2249"/>
      <c r="SV221" s="2249"/>
      <c r="SW221" s="2249"/>
      <c r="SX221" s="2249"/>
      <c r="SY221" s="2249"/>
      <c r="SZ221" s="2249"/>
      <c r="TA221" s="2249"/>
      <c r="TB221" s="2249"/>
      <c r="TC221" s="2249"/>
      <c r="TD221" s="2249"/>
      <c r="TE221" s="2249"/>
      <c r="TF221" s="2249"/>
      <c r="TG221" s="2249"/>
      <c r="TH221" s="2249"/>
      <c r="TI221" s="2249"/>
      <c r="TJ221" s="2249"/>
      <c r="TK221" s="2249"/>
      <c r="TL221" s="2249"/>
      <c r="TM221" s="2249"/>
      <c r="TN221" s="2249"/>
      <c r="TO221" s="2249"/>
      <c r="TP221" s="2249"/>
      <c r="TQ221" s="2249"/>
      <c r="TR221" s="2249"/>
      <c r="TS221" s="2249"/>
      <c r="TT221" s="2249"/>
      <c r="TU221" s="2249"/>
      <c r="TV221" s="2249"/>
      <c r="TW221" s="2249"/>
      <c r="TX221" s="2249"/>
      <c r="TY221" s="2249"/>
      <c r="TZ221" s="2249"/>
      <c r="UA221" s="2249"/>
      <c r="UB221" s="2249"/>
      <c r="UC221" s="2249"/>
      <c r="UD221" s="2249"/>
      <c r="UE221" s="2249"/>
      <c r="UF221" s="2249"/>
      <c r="UG221" s="2249"/>
      <c r="UH221" s="2249"/>
      <c r="UI221" s="2249"/>
      <c r="UJ221" s="2249"/>
      <c r="UK221" s="2249"/>
      <c r="UL221" s="2249"/>
      <c r="UM221" s="2249"/>
      <c r="UN221" s="2249"/>
      <c r="UO221" s="2249"/>
      <c r="UP221" s="2249"/>
      <c r="UQ221" s="2249"/>
      <c r="UR221" s="2249"/>
      <c r="US221" s="2249"/>
      <c r="UT221" s="2249"/>
      <c r="UU221" s="2249"/>
      <c r="UV221" s="2249"/>
      <c r="UW221" s="2249"/>
      <c r="UX221" s="2249"/>
      <c r="UY221" s="2249"/>
      <c r="UZ221" s="2249"/>
      <c r="VA221" s="2249"/>
      <c r="VB221" s="2249"/>
      <c r="VC221" s="2249"/>
      <c r="VD221" s="2249"/>
      <c r="VE221" s="2249"/>
      <c r="VF221" s="2249"/>
      <c r="VG221" s="2249"/>
      <c r="VH221" s="2249"/>
      <c r="VI221" s="2249"/>
      <c r="VJ221" s="2249"/>
      <c r="VK221" s="2249"/>
      <c r="VL221" s="2249"/>
      <c r="VM221" s="2249"/>
      <c r="VN221" s="2249"/>
      <c r="VO221" s="2249"/>
      <c r="VP221" s="2249"/>
      <c r="VQ221" s="2249"/>
      <c r="VR221" s="2249"/>
      <c r="VS221" s="2249"/>
      <c r="VT221" s="2249"/>
      <c r="VU221" s="2249"/>
      <c r="VV221" s="2249"/>
      <c r="VW221" s="2249"/>
      <c r="VX221" s="2249"/>
      <c r="VY221" s="2249"/>
      <c r="VZ221" s="2249"/>
      <c r="WA221" s="2249"/>
      <c r="WB221" s="2249"/>
      <c r="WC221" s="2249"/>
      <c r="WD221" s="2249"/>
      <c r="WE221" s="2249"/>
      <c r="WF221" s="2249"/>
      <c r="WG221" s="2249"/>
      <c r="WH221" s="2249"/>
      <c r="WI221" s="2249"/>
      <c r="WJ221" s="2249"/>
      <c r="WK221" s="2249"/>
      <c r="WL221" s="2249"/>
      <c r="WM221" s="2249"/>
      <c r="WN221" s="2249"/>
      <c r="WO221" s="2249"/>
      <c r="WP221" s="2249"/>
      <c r="WQ221" s="2249"/>
      <c r="WR221" s="2249"/>
      <c r="WS221" s="2249"/>
      <c r="WT221" s="2249"/>
      <c r="WU221" s="2249"/>
      <c r="WV221" s="2249"/>
      <c r="WW221" s="2249"/>
      <c r="WX221" s="2249"/>
      <c r="WY221" s="2249"/>
      <c r="WZ221" s="2249"/>
      <c r="XA221" s="2249"/>
      <c r="XB221" s="2249"/>
      <c r="XC221" s="2249"/>
      <c r="XD221" s="2249"/>
      <c r="XE221" s="2249"/>
      <c r="XF221" s="2249"/>
      <c r="XG221" s="2249"/>
      <c r="XH221" s="2249"/>
      <c r="XI221" s="2249"/>
      <c r="XJ221" s="2249"/>
      <c r="XK221" s="2249"/>
      <c r="XL221" s="2249"/>
      <c r="XM221" s="2249"/>
      <c r="XN221" s="2249"/>
      <c r="XO221" s="2249"/>
      <c r="XP221" s="2249"/>
      <c r="XQ221" s="2249"/>
      <c r="XR221" s="2249"/>
      <c r="XS221" s="2249"/>
      <c r="XT221" s="2249"/>
      <c r="XU221" s="2249"/>
      <c r="XV221" s="2249"/>
      <c r="XW221" s="2249"/>
      <c r="XX221" s="2249"/>
      <c r="XY221" s="2249"/>
      <c r="XZ221" s="2249"/>
      <c r="YA221" s="2249"/>
      <c r="YB221" s="2249"/>
      <c r="YC221" s="2249"/>
      <c r="YD221" s="2249"/>
      <c r="YE221" s="2249"/>
      <c r="YF221" s="2249"/>
      <c r="YG221" s="2249"/>
      <c r="YH221" s="2249"/>
      <c r="YI221" s="2249"/>
      <c r="YJ221" s="2249"/>
      <c r="YK221" s="2249"/>
      <c r="YL221" s="2249"/>
      <c r="YM221" s="2249"/>
      <c r="YN221" s="2249"/>
      <c r="YO221" s="2249"/>
      <c r="YP221" s="2249"/>
      <c r="YQ221" s="2249"/>
      <c r="YR221" s="2249"/>
      <c r="YS221" s="2249"/>
      <c r="YT221" s="2249"/>
      <c r="YU221" s="2249"/>
      <c r="YV221" s="2249"/>
      <c r="YW221" s="2249"/>
      <c r="YX221" s="2249"/>
      <c r="YY221" s="2249"/>
      <c r="YZ221" s="2249"/>
      <c r="ZA221" s="2249"/>
      <c r="ZB221" s="2249"/>
      <c r="ZC221" s="2249"/>
      <c r="ZD221" s="2249"/>
      <c r="ZE221" s="2249"/>
      <c r="ZF221" s="2249"/>
      <c r="ZG221" s="2249"/>
      <c r="ZH221" s="2249"/>
      <c r="ZI221" s="2249"/>
      <c r="ZJ221" s="2249"/>
      <c r="ZK221" s="2249"/>
      <c r="ZL221" s="2249"/>
      <c r="ZM221" s="2249"/>
      <c r="ZN221" s="2249"/>
      <c r="ZO221" s="2249"/>
      <c r="ZP221" s="2249"/>
      <c r="ZQ221" s="2249"/>
      <c r="ZR221" s="2249"/>
      <c r="ZS221" s="2249"/>
      <c r="ZT221" s="2249"/>
      <c r="ZU221" s="2249"/>
      <c r="ZV221" s="2249"/>
      <c r="ZW221" s="2249"/>
      <c r="ZX221" s="2249"/>
      <c r="ZY221" s="2249"/>
      <c r="ZZ221" s="2249"/>
      <c r="AAA221" s="2249"/>
      <c r="AAB221" s="2249"/>
      <c r="AAC221" s="2249"/>
      <c r="AAD221" s="2249"/>
      <c r="AAE221" s="2249"/>
      <c r="AAF221" s="2249"/>
      <c r="AAG221" s="2249"/>
      <c r="AAH221" s="2249"/>
      <c r="AAI221" s="2249"/>
      <c r="AAJ221" s="2249"/>
      <c r="AAK221" s="2249"/>
      <c r="AAL221" s="2249"/>
      <c r="AAM221" s="2249"/>
      <c r="AAN221" s="2249"/>
      <c r="AAO221" s="2249"/>
      <c r="AAP221" s="2249"/>
      <c r="AAQ221" s="2249"/>
      <c r="AAR221" s="2249"/>
      <c r="AAS221" s="2249"/>
      <c r="AAT221" s="2249"/>
      <c r="AAU221" s="2249"/>
      <c r="AAV221" s="2249"/>
      <c r="AAW221" s="2249"/>
      <c r="AAX221" s="2249"/>
      <c r="AAY221" s="2249"/>
      <c r="AAZ221" s="2249"/>
      <c r="ABA221" s="2249"/>
      <c r="ABB221" s="2249"/>
      <c r="ABC221" s="2249"/>
      <c r="ABD221" s="2249"/>
      <c r="ABE221" s="2249"/>
      <c r="ABF221" s="2249"/>
      <c r="ABG221" s="2249"/>
      <c r="ABH221" s="2249"/>
      <c r="ABI221" s="2249"/>
      <c r="ABJ221" s="2249"/>
      <c r="ABK221" s="2249"/>
      <c r="ABL221" s="2249"/>
      <c r="ABM221" s="2249"/>
      <c r="ABN221" s="2249"/>
      <c r="ABO221" s="2249"/>
      <c r="ABP221" s="2249"/>
      <c r="ABQ221" s="2249"/>
      <c r="ABR221" s="2249"/>
      <c r="ABS221" s="2249"/>
      <c r="ABT221" s="2249"/>
      <c r="ABU221" s="2249"/>
      <c r="ABV221" s="2249"/>
      <c r="ABW221" s="2249"/>
      <c r="ABX221" s="2249"/>
      <c r="ABY221" s="2249"/>
      <c r="ABZ221" s="2249"/>
      <c r="ACA221" s="2249"/>
      <c r="ACB221" s="2249"/>
      <c r="ACC221" s="2249"/>
      <c r="ACD221" s="2249"/>
      <c r="ACE221" s="2249"/>
      <c r="ACF221" s="2249"/>
      <c r="ACG221" s="2249"/>
      <c r="ACH221" s="2249"/>
      <c r="ACI221" s="2249"/>
      <c r="ACJ221" s="2249"/>
      <c r="ACK221" s="2249"/>
      <c r="ACL221" s="2249"/>
      <c r="ACM221" s="2249"/>
      <c r="ACN221" s="2249"/>
      <c r="ACO221" s="2249"/>
      <c r="ACP221" s="2249"/>
      <c r="ACQ221" s="2249"/>
      <c r="ACR221" s="2249"/>
      <c r="ACS221" s="2249"/>
      <c r="ACT221" s="2249"/>
      <c r="ACU221" s="2249"/>
      <c r="ACV221" s="2249"/>
      <c r="ACW221" s="2249"/>
      <c r="ACX221" s="2249"/>
      <c r="ACY221" s="2249"/>
      <c r="ACZ221" s="2249"/>
      <c r="ADA221" s="2249"/>
      <c r="ADB221" s="2249"/>
      <c r="ADC221" s="2249"/>
      <c r="ADD221" s="2249"/>
      <c r="ADE221" s="2249"/>
      <c r="ADF221" s="2249"/>
      <c r="ADG221" s="2249"/>
      <c r="ADH221" s="2249"/>
      <c r="ADI221" s="2249"/>
      <c r="ADJ221" s="2249"/>
      <c r="ADK221" s="2249"/>
      <c r="ADL221" s="2249"/>
      <c r="ADM221" s="2249"/>
      <c r="ADN221" s="2249"/>
      <c r="ADO221" s="2249"/>
      <c r="ADP221" s="2249"/>
      <c r="ADQ221" s="2249"/>
      <c r="ADR221" s="2249"/>
      <c r="ADS221" s="2249"/>
      <c r="ADT221" s="2249"/>
      <c r="ADU221" s="2249"/>
      <c r="ADV221" s="2249"/>
      <c r="ADW221" s="2249"/>
      <c r="ADX221" s="2249"/>
      <c r="ADY221" s="2249"/>
      <c r="ADZ221" s="2249"/>
      <c r="AEA221" s="2249"/>
      <c r="AEB221" s="2249"/>
      <c r="AEC221" s="2249"/>
      <c r="AED221" s="2249"/>
      <c r="AEE221" s="2249"/>
      <c r="AEF221" s="2249"/>
      <c r="AEG221" s="2249"/>
      <c r="AEH221" s="2249"/>
      <c r="AEI221" s="2249"/>
      <c r="AEJ221" s="2249"/>
      <c r="AEK221" s="2249"/>
      <c r="AEL221" s="2249"/>
      <c r="AEM221" s="2249"/>
      <c r="AEN221" s="2249"/>
      <c r="AEO221" s="2249"/>
      <c r="AEP221" s="2249"/>
      <c r="AEQ221" s="2249"/>
      <c r="AER221" s="2249"/>
      <c r="AES221" s="2249"/>
      <c r="AET221" s="2249"/>
      <c r="AEU221" s="2249"/>
      <c r="AEV221" s="2249"/>
      <c r="AEW221" s="2249"/>
      <c r="AEX221" s="2249"/>
      <c r="AEY221" s="2249"/>
      <c r="AEZ221" s="2249"/>
      <c r="AFA221" s="2249"/>
      <c r="AFB221" s="2249"/>
      <c r="AFC221" s="2249"/>
      <c r="AFD221" s="2249"/>
      <c r="AFE221" s="2249"/>
      <c r="AFF221" s="2249"/>
      <c r="AFG221" s="2249"/>
      <c r="AFH221" s="2249"/>
      <c r="AFI221" s="2249"/>
      <c r="AFJ221" s="2249"/>
      <c r="AFK221" s="2249"/>
      <c r="AFL221" s="2249"/>
      <c r="AFM221" s="2249"/>
      <c r="AFN221" s="2249"/>
      <c r="AFO221" s="2249"/>
      <c r="AFP221" s="2249"/>
      <c r="AFQ221" s="2249"/>
      <c r="AFR221" s="2249"/>
      <c r="AFS221" s="2249"/>
      <c r="AFT221" s="2249"/>
      <c r="AFU221" s="2249"/>
      <c r="AFV221" s="2249"/>
      <c r="AFW221" s="2249"/>
      <c r="AFX221" s="2249"/>
      <c r="AFY221" s="2249"/>
      <c r="AFZ221" s="2249"/>
      <c r="AGA221" s="2249"/>
      <c r="AGB221" s="2249"/>
      <c r="AGC221" s="2249"/>
      <c r="AGD221" s="2249"/>
      <c r="AGE221" s="2249"/>
      <c r="AGF221" s="2249"/>
      <c r="AGG221" s="2249"/>
      <c r="AGH221" s="2249"/>
      <c r="AGI221" s="2249"/>
      <c r="AGJ221" s="2249"/>
      <c r="AGK221" s="2249"/>
      <c r="AGL221" s="2249"/>
      <c r="AGM221" s="2249"/>
      <c r="AGN221" s="2249"/>
      <c r="AGO221" s="2249"/>
      <c r="AGP221" s="2249"/>
      <c r="AGQ221" s="2249"/>
      <c r="AGR221" s="2249"/>
      <c r="AGS221" s="2249"/>
      <c r="AGT221" s="2249"/>
      <c r="AGU221" s="2249"/>
      <c r="AGV221" s="2249"/>
      <c r="AGW221" s="2249"/>
      <c r="AGX221" s="2249"/>
      <c r="AGY221" s="2249"/>
      <c r="AGZ221" s="2249"/>
      <c r="AHA221" s="2249"/>
      <c r="AHB221" s="2249"/>
      <c r="AHC221" s="2249"/>
      <c r="AHD221" s="2249"/>
      <c r="AHE221" s="2249"/>
      <c r="AHF221" s="2249"/>
      <c r="AHG221" s="2249"/>
      <c r="AHH221" s="2249"/>
      <c r="AHI221" s="2249"/>
      <c r="AHJ221" s="2249"/>
      <c r="AHK221" s="2249"/>
      <c r="AHL221" s="2249"/>
      <c r="AHM221" s="2249"/>
      <c r="AHN221" s="2249"/>
      <c r="AHO221" s="2249"/>
      <c r="AHP221" s="2249"/>
      <c r="AHQ221" s="2249"/>
      <c r="AHR221" s="2249"/>
      <c r="AHS221" s="2249"/>
      <c r="AHT221" s="2249"/>
      <c r="AHU221" s="2249"/>
      <c r="AHV221" s="2249"/>
      <c r="AHW221" s="2249"/>
      <c r="AHX221" s="2249"/>
      <c r="AHY221" s="2249"/>
      <c r="AHZ221" s="2249"/>
      <c r="AIA221" s="2249"/>
      <c r="AIB221" s="2249"/>
      <c r="AIC221" s="2249"/>
      <c r="AID221" s="2249"/>
      <c r="AIE221" s="2249"/>
      <c r="AIF221" s="2249"/>
      <c r="AIG221" s="2249"/>
      <c r="AIH221" s="2249"/>
      <c r="AII221" s="2249"/>
      <c r="AIJ221" s="2249"/>
      <c r="AIK221" s="2249"/>
      <c r="AIL221" s="2249"/>
      <c r="AIM221" s="2249"/>
      <c r="AIN221" s="2249"/>
      <c r="AIO221" s="2249"/>
      <c r="AIP221" s="2249"/>
      <c r="AIQ221" s="2249"/>
      <c r="AIR221" s="2249"/>
      <c r="AIS221" s="2249"/>
      <c r="AIT221" s="2249"/>
      <c r="AIU221" s="2249"/>
      <c r="AIV221" s="2249"/>
      <c r="AIW221" s="2249"/>
      <c r="AIX221" s="2249"/>
      <c r="AIY221" s="2249"/>
      <c r="AIZ221" s="2249"/>
      <c r="AJA221" s="2249"/>
      <c r="AJB221" s="2249"/>
      <c r="AJC221" s="2249"/>
      <c r="AJD221" s="2249"/>
      <c r="AJE221" s="2249"/>
      <c r="AJF221" s="2249"/>
      <c r="AJG221" s="2249"/>
      <c r="AJH221" s="2249"/>
      <c r="AJI221" s="2249"/>
      <c r="AJJ221" s="2249"/>
      <c r="AJK221" s="2249"/>
      <c r="AJL221" s="2249"/>
      <c r="AJM221" s="2249"/>
      <c r="AJN221" s="2249"/>
      <c r="AJO221" s="2249"/>
      <c r="AJP221" s="2249"/>
      <c r="AJQ221" s="2249"/>
      <c r="AJR221" s="2249"/>
      <c r="AJS221" s="2249"/>
      <c r="AJT221" s="2249"/>
      <c r="AJU221" s="2249"/>
      <c r="AJV221" s="2249"/>
      <c r="AJW221" s="2249"/>
      <c r="AJX221" s="2249"/>
      <c r="AJY221" s="2249"/>
      <c r="AJZ221" s="2249"/>
      <c r="AKA221" s="2249"/>
      <c r="AKB221" s="2249"/>
      <c r="AKC221" s="2249"/>
      <c r="AKD221" s="2249"/>
      <c r="AKE221" s="2249"/>
      <c r="AKF221" s="2249"/>
      <c r="AKG221" s="2249"/>
      <c r="AKH221" s="2249"/>
      <c r="AKI221" s="2249"/>
      <c r="AKJ221" s="2249"/>
      <c r="AKK221" s="2249"/>
      <c r="AKL221" s="2249"/>
      <c r="AKM221" s="2249"/>
      <c r="AKN221" s="2249"/>
      <c r="AKO221" s="2249"/>
      <c r="AKP221" s="2249"/>
      <c r="AKQ221" s="2249"/>
      <c r="AKR221" s="2249"/>
      <c r="AKS221" s="2249"/>
      <c r="AKT221" s="2249"/>
      <c r="AKU221" s="2249"/>
      <c r="AKV221" s="2249"/>
      <c r="AKW221" s="2249"/>
      <c r="AKX221" s="2249"/>
      <c r="AKY221" s="2249"/>
      <c r="AKZ221" s="2249"/>
      <c r="ALA221" s="2249"/>
      <c r="ALB221" s="2249"/>
      <c r="ALC221" s="2249"/>
      <c r="ALD221" s="2249"/>
      <c r="ALE221" s="2249"/>
      <c r="ALF221" s="2249"/>
      <c r="ALG221" s="2249"/>
      <c r="ALH221" s="2249"/>
      <c r="ALI221" s="2249"/>
      <c r="ALJ221" s="2249"/>
      <c r="ALK221" s="2249"/>
      <c r="ALL221" s="2249"/>
      <c r="ALM221" s="2249"/>
      <c r="ALN221" s="2249"/>
      <c r="ALO221" s="2249"/>
      <c r="ALP221" s="2249"/>
      <c r="ALQ221" s="2249"/>
      <c r="ALR221" s="2249"/>
      <c r="ALS221" s="2249"/>
      <c r="ALT221" s="2249"/>
      <c r="ALU221" s="2249"/>
      <c r="ALV221" s="2249"/>
      <c r="ALW221" s="2249"/>
      <c r="ALX221" s="2249"/>
      <c r="ALY221" s="2249"/>
      <c r="ALZ221" s="2249"/>
      <c r="AMA221" s="2249"/>
      <c r="AMB221" s="2249"/>
      <c r="AMC221" s="2249"/>
      <c r="AMD221" s="2249"/>
      <c r="AME221" s="2249"/>
      <c r="AMF221" s="2249"/>
      <c r="AMG221" s="2249"/>
      <c r="AMH221" s="2249"/>
      <c r="AMI221" s="2249"/>
      <c r="AMJ221" s="2249"/>
      <c r="AMK221" s="2249"/>
      <c r="AML221" s="2249"/>
      <c r="AMM221" s="2249"/>
      <c r="AMN221" s="2249"/>
      <c r="AMO221" s="2249"/>
      <c r="AMP221" s="2249"/>
      <c r="AMQ221" s="2249"/>
      <c r="AMR221" s="2249"/>
      <c r="AMS221" s="2249"/>
      <c r="AMT221" s="2249"/>
      <c r="AMU221" s="2249"/>
      <c r="AMV221" s="2249"/>
      <c r="AMW221" s="2249"/>
      <c r="AMX221" s="2249"/>
      <c r="AMY221" s="2249"/>
      <c r="AMZ221" s="2249"/>
      <c r="ANA221" s="2249"/>
      <c r="ANB221" s="2249"/>
      <c r="ANC221" s="2249"/>
      <c r="AND221" s="2249"/>
      <c r="ANE221" s="2249"/>
      <c r="ANF221" s="2249"/>
      <c r="ANG221" s="2249"/>
      <c r="ANH221" s="2249"/>
      <c r="ANI221" s="2249"/>
      <c r="ANJ221" s="2249"/>
      <c r="ANK221" s="2249"/>
      <c r="ANL221" s="2249"/>
      <c r="ANM221" s="2249"/>
      <c r="ANN221" s="2249"/>
      <c r="ANO221" s="2249"/>
      <c r="ANP221" s="2249"/>
      <c r="ANQ221" s="2249"/>
      <c r="ANR221" s="2249"/>
      <c r="ANS221" s="2249"/>
      <c r="ANT221" s="2249"/>
      <c r="ANU221" s="2249"/>
      <c r="ANV221" s="2249"/>
      <c r="ANW221" s="2249"/>
      <c r="ANX221" s="2249"/>
      <c r="ANY221" s="2249"/>
      <c r="ANZ221" s="2249"/>
      <c r="AOA221" s="2249"/>
      <c r="AOB221" s="2249"/>
      <c r="AOC221" s="2249"/>
      <c r="AOD221" s="2249"/>
      <c r="AOE221" s="2249"/>
      <c r="AOF221" s="2249"/>
      <c r="AOG221" s="2249"/>
      <c r="AOH221" s="2249"/>
      <c r="AOI221" s="2249"/>
      <c r="AOJ221" s="2249"/>
      <c r="AOK221" s="2249"/>
      <c r="AOL221" s="2249"/>
      <c r="AOM221" s="2249"/>
      <c r="AON221" s="2249"/>
      <c r="AOO221" s="2249"/>
      <c r="AOP221" s="2249"/>
      <c r="AOQ221" s="2249"/>
      <c r="AOR221" s="2249"/>
      <c r="AOS221" s="2249"/>
      <c r="AOT221" s="2249"/>
      <c r="AOU221" s="2249"/>
      <c r="AOV221" s="2249"/>
      <c r="AOW221" s="2249"/>
      <c r="AOX221" s="2249"/>
      <c r="AOY221" s="2249"/>
      <c r="AOZ221" s="2249"/>
      <c r="APA221" s="2249"/>
      <c r="APB221" s="2249"/>
      <c r="APC221" s="2249"/>
      <c r="APD221" s="2249"/>
      <c r="APE221" s="2249"/>
      <c r="APF221" s="2249"/>
      <c r="APG221" s="2249"/>
      <c r="APH221" s="2249"/>
      <c r="API221" s="2249"/>
      <c r="APJ221" s="2249"/>
      <c r="APK221" s="2249"/>
      <c r="APL221" s="2249"/>
      <c r="APM221" s="2249"/>
      <c r="APN221" s="2249"/>
      <c r="APO221" s="2249"/>
      <c r="APP221" s="2249"/>
      <c r="APQ221" s="2249"/>
      <c r="APR221" s="2249"/>
      <c r="APS221" s="2249"/>
      <c r="APT221" s="2249"/>
      <c r="APU221" s="2249"/>
      <c r="APV221" s="2249"/>
      <c r="APW221" s="2249"/>
      <c r="APX221" s="2249"/>
      <c r="APY221" s="2249"/>
      <c r="APZ221" s="2249"/>
      <c r="AQA221" s="2249"/>
      <c r="AQB221" s="2249"/>
      <c r="AQC221" s="2249"/>
      <c r="AQD221" s="2249"/>
      <c r="AQE221" s="2249"/>
      <c r="AQF221" s="2249"/>
      <c r="AQG221" s="2249"/>
      <c r="AQH221" s="2249"/>
      <c r="AQI221" s="2249"/>
      <c r="AQJ221" s="2249"/>
      <c r="AQK221" s="2249"/>
      <c r="AQL221" s="2249"/>
      <c r="AQM221" s="2249"/>
      <c r="AQN221" s="2249"/>
      <c r="AQO221" s="2249"/>
      <c r="AQP221" s="2249"/>
      <c r="AQQ221" s="2249"/>
      <c r="AQR221" s="2249"/>
      <c r="AQS221" s="2249"/>
      <c r="AQT221" s="2249"/>
      <c r="AQU221" s="2249"/>
      <c r="AQV221" s="2249"/>
      <c r="AQW221" s="2249"/>
      <c r="AQX221" s="2249"/>
      <c r="AQY221" s="2249"/>
      <c r="AQZ221" s="2249"/>
      <c r="ARA221" s="2249"/>
      <c r="ARB221" s="2249"/>
      <c r="ARC221" s="2249"/>
      <c r="ARD221" s="2249"/>
      <c r="ARE221" s="2249"/>
      <c r="ARF221" s="2249"/>
      <c r="ARG221" s="2249"/>
      <c r="ARH221" s="2249"/>
      <c r="ARI221" s="2249"/>
      <c r="ARJ221" s="2249"/>
      <c r="ARK221" s="2249"/>
      <c r="ARL221" s="2249"/>
      <c r="ARM221" s="2249"/>
      <c r="ARN221" s="2249"/>
      <c r="ARO221" s="2249"/>
      <c r="ARP221" s="2249"/>
      <c r="ARQ221" s="2249"/>
      <c r="ARR221" s="2249"/>
      <c r="ARS221" s="2249"/>
      <c r="ART221" s="2249"/>
      <c r="ARU221" s="2249"/>
      <c r="ARV221" s="2249"/>
      <c r="ARW221" s="2249"/>
      <c r="ARX221" s="2249"/>
      <c r="ARY221" s="2249"/>
      <c r="ARZ221" s="2249"/>
      <c r="ASA221" s="2249"/>
      <c r="ASB221" s="2249"/>
      <c r="ASC221" s="2249"/>
      <c r="ASD221" s="2249"/>
      <c r="ASE221" s="2249"/>
      <c r="ASF221" s="2249"/>
      <c r="ASG221" s="2249"/>
      <c r="ASH221" s="2249"/>
      <c r="ASI221" s="2249"/>
      <c r="ASJ221" s="2249"/>
      <c r="ASK221" s="2249"/>
      <c r="ASL221" s="2249"/>
      <c r="ASM221" s="2249"/>
      <c r="ASN221" s="2249"/>
      <c r="ASO221" s="2249"/>
      <c r="ASP221" s="2249"/>
      <c r="ASQ221" s="2249"/>
      <c r="ASR221" s="2249"/>
      <c r="ASS221" s="2249"/>
      <c r="AST221" s="2249"/>
      <c r="ASU221" s="2249"/>
      <c r="ASV221" s="2249"/>
      <c r="ASW221" s="2249"/>
      <c r="ASX221" s="2249"/>
      <c r="ASY221" s="2249"/>
      <c r="ASZ221" s="2249"/>
      <c r="ATA221" s="2249"/>
      <c r="ATB221" s="2249"/>
      <c r="ATC221" s="2249"/>
      <c r="ATD221" s="2249"/>
      <c r="ATE221" s="2249"/>
      <c r="ATF221" s="2249"/>
      <c r="ATG221" s="2249"/>
      <c r="ATH221" s="2249"/>
      <c r="ATI221" s="2249"/>
      <c r="ATJ221" s="2249"/>
      <c r="ATK221" s="2249"/>
      <c r="ATL221" s="2249"/>
      <c r="ATM221" s="2249"/>
      <c r="ATN221" s="2249"/>
      <c r="ATO221" s="2249"/>
      <c r="ATP221" s="2249"/>
      <c r="ATQ221" s="2249"/>
      <c r="ATR221" s="2249"/>
      <c r="ATS221" s="2249"/>
      <c r="ATT221" s="2249"/>
      <c r="ATU221" s="2249"/>
      <c r="ATV221" s="2249"/>
      <c r="ATW221" s="2249"/>
      <c r="ATX221" s="2249"/>
      <c r="ATY221" s="2249"/>
      <c r="ATZ221" s="2249"/>
      <c r="AUA221" s="2249"/>
      <c r="AUB221" s="2249"/>
      <c r="AUC221" s="2249"/>
      <c r="AUD221" s="2249"/>
      <c r="AUE221" s="2249"/>
      <c r="AUF221" s="2249"/>
      <c r="AUG221" s="2249"/>
      <c r="AUH221" s="2249"/>
      <c r="AUI221" s="2249"/>
      <c r="AUJ221" s="2249"/>
      <c r="AUK221" s="2249"/>
      <c r="AUL221" s="2249"/>
      <c r="AUM221" s="2249"/>
      <c r="AUN221" s="2249"/>
      <c r="AUO221" s="2249"/>
      <c r="AUP221" s="2249"/>
      <c r="AUQ221" s="2249"/>
      <c r="AUR221" s="2249"/>
      <c r="AUS221" s="2249"/>
      <c r="AUT221" s="2249"/>
      <c r="AUU221" s="2249"/>
      <c r="AUV221" s="2249"/>
      <c r="AUW221" s="2249"/>
      <c r="AUX221" s="2249"/>
      <c r="AUY221" s="2249"/>
      <c r="AUZ221" s="2249"/>
      <c r="AVA221" s="2249"/>
      <c r="AVB221" s="2249"/>
      <c r="AVC221" s="2249"/>
      <c r="AVD221" s="2249"/>
      <c r="AVE221" s="2249"/>
      <c r="AVF221" s="2249"/>
      <c r="AVG221" s="2249"/>
      <c r="AVH221" s="2249"/>
      <c r="AVI221" s="2249"/>
      <c r="AVJ221" s="2249"/>
      <c r="AVK221" s="2249"/>
      <c r="AVL221" s="2249"/>
      <c r="AVM221" s="2249"/>
      <c r="AVN221" s="2249"/>
      <c r="AVO221" s="2249"/>
      <c r="AVP221" s="2249"/>
      <c r="AVQ221" s="2249"/>
      <c r="AVR221" s="2249"/>
      <c r="AVS221" s="2249"/>
      <c r="AVT221" s="2249"/>
      <c r="AVU221" s="2249"/>
      <c r="AVV221" s="2249"/>
      <c r="AVW221" s="2249"/>
      <c r="AVX221" s="2249"/>
      <c r="AVY221" s="2249"/>
      <c r="AVZ221" s="2249"/>
      <c r="AWA221" s="2249"/>
      <c r="AWB221" s="2249"/>
      <c r="AWC221" s="2249"/>
      <c r="AWD221" s="2249"/>
      <c r="AWE221" s="2249"/>
      <c r="AWF221" s="2249"/>
      <c r="AWG221" s="2249"/>
      <c r="AWH221" s="2249"/>
      <c r="AWI221" s="2249"/>
      <c r="AWJ221" s="2249"/>
      <c r="AWK221" s="2249"/>
      <c r="AWL221" s="2249"/>
      <c r="AWM221" s="2249"/>
      <c r="AWN221" s="2249"/>
      <c r="AWO221" s="2249"/>
      <c r="AWP221" s="2249"/>
      <c r="AWQ221" s="2249"/>
      <c r="AWR221" s="2249"/>
      <c r="AWS221" s="2249"/>
      <c r="AWT221" s="2249"/>
      <c r="AWU221" s="2249"/>
      <c r="AWV221" s="2249"/>
      <c r="AWW221" s="2249"/>
      <c r="AWX221" s="2249"/>
      <c r="AWY221" s="2249"/>
      <c r="AWZ221" s="2249"/>
      <c r="AXA221" s="2249"/>
      <c r="AXB221" s="2249"/>
      <c r="AXC221" s="2249"/>
      <c r="AXD221" s="2249"/>
      <c r="AXE221" s="2249"/>
      <c r="AXF221" s="2249"/>
      <c r="AXG221" s="2249"/>
      <c r="AXH221" s="2249"/>
      <c r="AXI221" s="2249"/>
      <c r="AXJ221" s="2249"/>
    </row>
    <row r="222" spans="1:1310" s="2250" customFormat="1" ht="23.25" customHeight="1">
      <c r="A222" s="2251"/>
      <c r="B222" s="2253" t="s">
        <v>2376</v>
      </c>
      <c r="C222" s="2253"/>
      <c r="D222" s="2253"/>
      <c r="E222" s="2253"/>
      <c r="F222" s="2253"/>
      <c r="G222" s="2253"/>
      <c r="H222" s="2253"/>
      <c r="I222" s="2253"/>
      <c r="J222" s="2253"/>
      <c r="K222" s="2253"/>
      <c r="L222" s="2253"/>
      <c r="M222" s="2253"/>
      <c r="N222" s="2253"/>
      <c r="O222" s="2253"/>
      <c r="P222" s="2253"/>
      <c r="Q222" s="2253"/>
      <c r="R222" s="865"/>
      <c r="S222" s="865"/>
      <c r="T222" s="865"/>
      <c r="U222" s="865"/>
      <c r="V222" s="865"/>
      <c r="W222" s="865"/>
      <c r="X222" s="865"/>
      <c r="Y222" s="865"/>
      <c r="Z222" s="865"/>
      <c r="AA222" s="865"/>
      <c r="AB222" s="865"/>
      <c r="AC222" s="865"/>
      <c r="AD222" s="2249"/>
      <c r="AE222" s="2249"/>
      <c r="AF222" s="2249"/>
      <c r="AG222" s="2249"/>
      <c r="AH222" s="2249"/>
      <c r="AI222" s="2249"/>
      <c r="AJ222" s="2249"/>
      <c r="AK222" s="2249"/>
      <c r="AL222" s="2249"/>
      <c r="AM222" s="2249"/>
      <c r="AN222" s="2249"/>
      <c r="AO222" s="2249"/>
      <c r="AP222" s="2249"/>
      <c r="AQ222" s="2249"/>
      <c r="AR222" s="2249"/>
      <c r="AS222" s="2249"/>
      <c r="AT222" s="2249"/>
      <c r="AU222" s="2249"/>
      <c r="AV222" s="2249"/>
      <c r="AW222" s="2249"/>
      <c r="AX222" s="2249"/>
      <c r="AY222" s="2249"/>
      <c r="AZ222" s="2249"/>
      <c r="BA222" s="2249"/>
      <c r="BB222" s="2249"/>
      <c r="BC222" s="2249"/>
      <c r="BD222" s="2249"/>
      <c r="BE222" s="2249"/>
      <c r="BF222" s="2249"/>
      <c r="BG222" s="2249"/>
      <c r="BH222" s="2249"/>
      <c r="BI222" s="2249"/>
      <c r="BJ222" s="2249"/>
      <c r="BK222" s="2249"/>
      <c r="BL222" s="2249"/>
      <c r="BM222" s="2249"/>
      <c r="BN222" s="2249"/>
      <c r="BO222" s="2249"/>
      <c r="BP222" s="2249"/>
      <c r="BQ222" s="2249"/>
      <c r="BR222" s="2249"/>
      <c r="BS222" s="2249"/>
      <c r="BT222" s="2249"/>
      <c r="BU222" s="2249"/>
      <c r="BV222" s="2249"/>
      <c r="BW222" s="2249"/>
      <c r="BX222" s="2249"/>
      <c r="BY222" s="2249"/>
      <c r="BZ222" s="2249"/>
      <c r="CA222" s="2249"/>
      <c r="CB222" s="2249"/>
      <c r="CC222" s="2249"/>
      <c r="CD222" s="2249"/>
      <c r="CE222" s="2249"/>
      <c r="CF222" s="2249"/>
      <c r="CG222" s="2249"/>
      <c r="CH222" s="2249"/>
      <c r="CI222" s="2249"/>
      <c r="CJ222" s="2249"/>
      <c r="CK222" s="2249"/>
      <c r="CL222" s="2249"/>
      <c r="CM222" s="2249"/>
      <c r="CN222" s="2249"/>
      <c r="CO222" s="2249"/>
      <c r="CP222" s="2249"/>
      <c r="CQ222" s="2249"/>
      <c r="CR222" s="2249"/>
      <c r="CS222" s="2249"/>
      <c r="CT222" s="2249"/>
      <c r="CU222" s="2249"/>
      <c r="CV222" s="2249"/>
      <c r="CW222" s="2249"/>
      <c r="CX222" s="2249"/>
      <c r="CY222" s="2249"/>
      <c r="CZ222" s="2249"/>
      <c r="DA222" s="2249"/>
      <c r="DB222" s="2249"/>
      <c r="DC222" s="2249"/>
      <c r="DD222" s="2249"/>
      <c r="DE222" s="2249"/>
      <c r="DF222" s="2249"/>
      <c r="DG222" s="2249"/>
      <c r="DH222" s="2249"/>
      <c r="DI222" s="2249"/>
      <c r="DJ222" s="2249"/>
      <c r="DK222" s="2249"/>
      <c r="DL222" s="2249"/>
      <c r="DM222" s="2249"/>
      <c r="DN222" s="2249"/>
      <c r="DO222" s="2249"/>
      <c r="DP222" s="2249"/>
      <c r="DQ222" s="2249"/>
      <c r="DR222" s="2249"/>
      <c r="DS222" s="2249"/>
      <c r="DT222" s="2249"/>
      <c r="DU222" s="2249"/>
      <c r="DV222" s="2249"/>
      <c r="DW222" s="2249"/>
      <c r="DX222" s="2249"/>
      <c r="DY222" s="2249"/>
      <c r="DZ222" s="2249"/>
      <c r="EA222" s="2249"/>
      <c r="EB222" s="2249"/>
      <c r="EC222" s="2249"/>
      <c r="ED222" s="2249"/>
      <c r="EE222" s="2249"/>
      <c r="EF222" s="2249"/>
      <c r="EG222" s="2249"/>
      <c r="EH222" s="2249"/>
      <c r="EI222" s="2249"/>
      <c r="EJ222" s="2249"/>
      <c r="EK222" s="2249"/>
      <c r="EL222" s="2249"/>
      <c r="EM222" s="2249"/>
      <c r="EN222" s="2249"/>
      <c r="EO222" s="2249"/>
      <c r="EP222" s="2249"/>
      <c r="EQ222" s="2249"/>
      <c r="ER222" s="2249"/>
      <c r="ES222" s="2249"/>
      <c r="ET222" s="2249"/>
      <c r="EU222" s="2249"/>
      <c r="EV222" s="2249"/>
      <c r="EW222" s="2249"/>
      <c r="EX222" s="2249"/>
      <c r="EY222" s="2249"/>
      <c r="EZ222" s="2249"/>
      <c r="FA222" s="2249"/>
      <c r="FB222" s="2249"/>
      <c r="FC222" s="2249"/>
      <c r="FD222" s="2249"/>
      <c r="FE222" s="2249"/>
      <c r="FF222" s="2249"/>
      <c r="FG222" s="2249"/>
      <c r="FH222" s="2249"/>
      <c r="FI222" s="2249"/>
      <c r="FJ222" s="2249"/>
      <c r="FK222" s="2249"/>
      <c r="FL222" s="2249"/>
      <c r="FM222" s="2249"/>
      <c r="FN222" s="2249"/>
      <c r="FO222" s="2249"/>
      <c r="FP222" s="2249"/>
      <c r="FQ222" s="2249"/>
      <c r="FR222" s="2249"/>
      <c r="FS222" s="2249"/>
      <c r="FT222" s="2249"/>
      <c r="FU222" s="2249"/>
      <c r="FV222" s="2249"/>
      <c r="FW222" s="2249"/>
      <c r="FX222" s="2249"/>
      <c r="FY222" s="2249"/>
      <c r="FZ222" s="2249"/>
      <c r="GA222" s="2249"/>
      <c r="GB222" s="2249"/>
      <c r="GC222" s="2249"/>
      <c r="GD222" s="2249"/>
      <c r="GE222" s="2249"/>
      <c r="GF222" s="2249"/>
      <c r="GG222" s="2249"/>
      <c r="GH222" s="2249"/>
      <c r="GI222" s="2249"/>
      <c r="GJ222" s="2249"/>
      <c r="GK222" s="2249"/>
      <c r="GL222" s="2249"/>
      <c r="GM222" s="2249"/>
      <c r="GN222" s="2249"/>
      <c r="GO222" s="2249"/>
      <c r="GP222" s="2249"/>
      <c r="GQ222" s="2249"/>
      <c r="GR222" s="2249"/>
      <c r="GS222" s="2249"/>
      <c r="GT222" s="2249"/>
      <c r="GU222" s="2249"/>
      <c r="GV222" s="2249"/>
      <c r="GW222" s="2249"/>
      <c r="GX222" s="2249"/>
      <c r="GY222" s="2249"/>
      <c r="GZ222" s="2249"/>
      <c r="HA222" s="2249"/>
      <c r="HB222" s="2249"/>
      <c r="HC222" s="2249"/>
      <c r="HD222" s="2249"/>
      <c r="HE222" s="2249"/>
      <c r="HF222" s="2249"/>
      <c r="HG222" s="2249"/>
      <c r="HH222" s="2249"/>
      <c r="HI222" s="2249"/>
      <c r="HJ222" s="2249"/>
      <c r="HK222" s="2249"/>
      <c r="HL222" s="2249"/>
      <c r="HM222" s="2249"/>
      <c r="HN222" s="2249"/>
      <c r="HO222" s="2249"/>
      <c r="HP222" s="2249"/>
      <c r="HQ222" s="2249"/>
      <c r="HR222" s="2249"/>
      <c r="HS222" s="2249"/>
      <c r="HT222" s="2249"/>
      <c r="HU222" s="2249"/>
      <c r="HV222" s="2249"/>
      <c r="HW222" s="2249"/>
      <c r="HX222" s="2249"/>
      <c r="HY222" s="2249"/>
      <c r="HZ222" s="2249"/>
      <c r="IA222" s="2249"/>
      <c r="IB222" s="2249"/>
      <c r="IC222" s="2249"/>
      <c r="ID222" s="2249"/>
      <c r="IE222" s="2249"/>
      <c r="IF222" s="2249"/>
      <c r="IG222" s="2249"/>
      <c r="IH222" s="2249"/>
      <c r="II222" s="2249"/>
      <c r="IJ222" s="2249"/>
      <c r="IK222" s="2249"/>
      <c r="IL222" s="2249"/>
      <c r="IM222" s="2249"/>
      <c r="IN222" s="2249"/>
      <c r="IO222" s="2249"/>
      <c r="IP222" s="2249"/>
      <c r="IQ222" s="2249"/>
      <c r="IR222" s="2249"/>
      <c r="IS222" s="2249"/>
      <c r="IT222" s="2249"/>
      <c r="IU222" s="2249"/>
      <c r="IV222" s="2249"/>
      <c r="IW222" s="2249"/>
      <c r="IX222" s="2249"/>
      <c r="IY222" s="2249"/>
      <c r="IZ222" s="2249"/>
      <c r="JA222" s="2249"/>
      <c r="JB222" s="2249"/>
      <c r="JC222" s="2249"/>
      <c r="JD222" s="2249"/>
      <c r="JE222" s="2249"/>
      <c r="JF222" s="2249"/>
      <c r="JG222" s="2249"/>
      <c r="JH222" s="2249"/>
      <c r="JI222" s="2249"/>
      <c r="JJ222" s="2249"/>
      <c r="JK222" s="2249"/>
      <c r="JL222" s="2249"/>
      <c r="JM222" s="2249"/>
      <c r="JN222" s="2249"/>
      <c r="JO222" s="2249"/>
      <c r="JP222" s="2249"/>
      <c r="JQ222" s="2249"/>
      <c r="JR222" s="2249"/>
      <c r="JS222" s="2249"/>
      <c r="JT222" s="2249"/>
      <c r="JU222" s="2249"/>
      <c r="JV222" s="2249"/>
      <c r="JW222" s="2249"/>
      <c r="JX222" s="2249"/>
      <c r="JY222" s="2249"/>
      <c r="JZ222" s="2249"/>
      <c r="KA222" s="2249"/>
      <c r="KB222" s="2249"/>
      <c r="KC222" s="2249"/>
      <c r="KD222" s="2249"/>
      <c r="KE222" s="2249"/>
      <c r="KF222" s="2249"/>
      <c r="KG222" s="2249"/>
      <c r="KH222" s="2249"/>
      <c r="KI222" s="2249"/>
      <c r="KJ222" s="2249"/>
      <c r="KK222" s="2249"/>
      <c r="KL222" s="2249"/>
      <c r="KM222" s="2249"/>
      <c r="KN222" s="2249"/>
      <c r="KO222" s="2249"/>
      <c r="KP222" s="2249"/>
      <c r="KQ222" s="2249"/>
      <c r="KR222" s="2249"/>
      <c r="KS222" s="2249"/>
      <c r="KT222" s="2249"/>
      <c r="KU222" s="2249"/>
      <c r="KV222" s="2249"/>
      <c r="KW222" s="2249"/>
      <c r="KX222" s="2249"/>
      <c r="KY222" s="2249"/>
      <c r="KZ222" s="2249"/>
      <c r="LA222" s="2249"/>
      <c r="LB222" s="2249"/>
      <c r="LC222" s="2249"/>
      <c r="LD222" s="2249"/>
      <c r="LE222" s="2249"/>
      <c r="LF222" s="2249"/>
      <c r="LG222" s="2249"/>
      <c r="LH222" s="2249"/>
      <c r="LI222" s="2249"/>
      <c r="LJ222" s="2249"/>
      <c r="LK222" s="2249"/>
      <c r="LL222" s="2249"/>
      <c r="LM222" s="2249"/>
      <c r="LN222" s="2249"/>
      <c r="LO222" s="2249"/>
      <c r="LP222" s="2249"/>
      <c r="LQ222" s="2249"/>
      <c r="LR222" s="2249"/>
      <c r="LS222" s="2249"/>
      <c r="LT222" s="2249"/>
      <c r="LU222" s="2249"/>
      <c r="LV222" s="2249"/>
      <c r="LW222" s="2249"/>
      <c r="LX222" s="2249"/>
      <c r="LY222" s="2249"/>
      <c r="LZ222" s="2249"/>
      <c r="MA222" s="2249"/>
      <c r="MB222" s="2249"/>
      <c r="MC222" s="2249"/>
      <c r="MD222" s="2249"/>
      <c r="ME222" s="2249"/>
      <c r="MF222" s="2249"/>
      <c r="MG222" s="2249"/>
      <c r="MH222" s="2249"/>
      <c r="MI222" s="2249"/>
      <c r="MJ222" s="2249"/>
      <c r="MK222" s="2249"/>
      <c r="ML222" s="2249"/>
      <c r="MM222" s="2249"/>
      <c r="MN222" s="2249"/>
      <c r="MO222" s="2249"/>
      <c r="MP222" s="2249"/>
      <c r="MQ222" s="2249"/>
      <c r="MR222" s="2249"/>
      <c r="MS222" s="2249"/>
      <c r="MT222" s="2249"/>
      <c r="MU222" s="2249"/>
      <c r="MV222" s="2249"/>
      <c r="MW222" s="2249"/>
      <c r="MX222" s="2249"/>
      <c r="MY222" s="2249"/>
      <c r="MZ222" s="2249"/>
      <c r="NA222" s="2249"/>
      <c r="NB222" s="2249"/>
      <c r="NC222" s="2249"/>
      <c r="ND222" s="2249"/>
      <c r="NE222" s="2249"/>
      <c r="NF222" s="2249"/>
      <c r="NG222" s="2249"/>
      <c r="NH222" s="2249"/>
      <c r="NI222" s="2249"/>
      <c r="NJ222" s="2249"/>
      <c r="NK222" s="2249"/>
      <c r="NL222" s="2249"/>
      <c r="NM222" s="2249"/>
      <c r="NN222" s="2249"/>
      <c r="NO222" s="2249"/>
      <c r="NP222" s="2249"/>
      <c r="NQ222" s="2249"/>
      <c r="NR222" s="2249"/>
      <c r="NS222" s="2249"/>
      <c r="NT222" s="2249"/>
      <c r="NU222" s="2249"/>
      <c r="NV222" s="2249"/>
      <c r="NW222" s="2249"/>
      <c r="NX222" s="2249"/>
      <c r="NY222" s="2249"/>
      <c r="NZ222" s="2249"/>
      <c r="OA222" s="2249"/>
      <c r="OB222" s="2249"/>
      <c r="OC222" s="2249"/>
      <c r="OD222" s="2249"/>
      <c r="OE222" s="2249"/>
      <c r="OF222" s="2249"/>
      <c r="OG222" s="2249"/>
      <c r="OH222" s="2249"/>
      <c r="OI222" s="2249"/>
      <c r="OJ222" s="2249"/>
      <c r="OK222" s="2249"/>
      <c r="OL222" s="2249"/>
      <c r="OM222" s="2249"/>
      <c r="ON222" s="2249"/>
      <c r="OO222" s="2249"/>
      <c r="OP222" s="2249"/>
      <c r="OQ222" s="2249"/>
      <c r="OR222" s="2249"/>
      <c r="OS222" s="2249"/>
      <c r="OT222" s="2249"/>
      <c r="OU222" s="2249"/>
      <c r="OV222" s="2249"/>
      <c r="OW222" s="2249"/>
      <c r="OX222" s="2249"/>
      <c r="OY222" s="2249"/>
      <c r="OZ222" s="2249"/>
      <c r="PA222" s="2249"/>
      <c r="PB222" s="2249"/>
      <c r="PC222" s="2249"/>
      <c r="PD222" s="2249"/>
      <c r="PE222" s="2249"/>
      <c r="PF222" s="2249"/>
      <c r="PG222" s="2249"/>
      <c r="PH222" s="2249"/>
      <c r="PI222" s="2249"/>
      <c r="PJ222" s="2249"/>
      <c r="PK222" s="2249"/>
      <c r="PL222" s="2249"/>
      <c r="PM222" s="2249"/>
      <c r="PN222" s="2249"/>
      <c r="PO222" s="2249"/>
      <c r="PP222" s="2249"/>
      <c r="PQ222" s="2249"/>
      <c r="PR222" s="2249"/>
      <c r="PS222" s="2249"/>
      <c r="PT222" s="2249"/>
      <c r="PU222" s="2249"/>
      <c r="PV222" s="2249"/>
      <c r="PW222" s="2249"/>
      <c r="PX222" s="2249"/>
      <c r="PY222" s="2249"/>
      <c r="PZ222" s="2249"/>
      <c r="QA222" s="2249"/>
      <c r="QB222" s="2249"/>
      <c r="QC222" s="2249"/>
      <c r="QD222" s="2249"/>
      <c r="QE222" s="2249"/>
      <c r="QF222" s="2249"/>
      <c r="QG222" s="2249"/>
      <c r="QH222" s="2249"/>
      <c r="QI222" s="2249"/>
      <c r="QJ222" s="2249"/>
      <c r="QK222" s="2249"/>
      <c r="QL222" s="2249"/>
      <c r="QM222" s="2249"/>
      <c r="QN222" s="2249"/>
      <c r="QO222" s="2249"/>
      <c r="QP222" s="2249"/>
      <c r="QQ222" s="2249"/>
      <c r="QR222" s="2249"/>
      <c r="QS222" s="2249"/>
      <c r="QT222" s="2249"/>
      <c r="QU222" s="2249"/>
      <c r="QV222" s="2249"/>
      <c r="QW222" s="2249"/>
      <c r="QX222" s="2249"/>
      <c r="QY222" s="2249"/>
      <c r="QZ222" s="2249"/>
      <c r="RA222" s="2249"/>
      <c r="RB222" s="2249"/>
      <c r="RC222" s="2249"/>
      <c r="RD222" s="2249"/>
      <c r="RE222" s="2249"/>
      <c r="RF222" s="2249"/>
      <c r="RG222" s="2249"/>
      <c r="RH222" s="2249"/>
      <c r="RI222" s="2249"/>
      <c r="RJ222" s="2249"/>
      <c r="RK222" s="2249"/>
      <c r="RL222" s="2249"/>
      <c r="RM222" s="2249"/>
      <c r="RN222" s="2249"/>
      <c r="RO222" s="2249"/>
      <c r="RP222" s="2249"/>
      <c r="RQ222" s="2249"/>
      <c r="RR222" s="2249"/>
      <c r="RS222" s="2249"/>
      <c r="RT222" s="2249"/>
      <c r="RU222" s="2249"/>
      <c r="RV222" s="2249"/>
      <c r="RW222" s="2249"/>
      <c r="RX222" s="2249"/>
      <c r="RY222" s="2249"/>
      <c r="RZ222" s="2249"/>
      <c r="SA222" s="2249"/>
      <c r="SB222" s="2249"/>
      <c r="SC222" s="2249"/>
      <c r="SD222" s="2249"/>
      <c r="SE222" s="2249"/>
      <c r="SF222" s="2249"/>
      <c r="SG222" s="2249"/>
      <c r="SH222" s="2249"/>
      <c r="SI222" s="2249"/>
      <c r="SJ222" s="2249"/>
      <c r="SK222" s="2249"/>
      <c r="SL222" s="2249"/>
      <c r="SM222" s="2249"/>
      <c r="SN222" s="2249"/>
      <c r="SO222" s="2249"/>
      <c r="SP222" s="2249"/>
      <c r="SQ222" s="2249"/>
      <c r="SR222" s="2249"/>
      <c r="SS222" s="2249"/>
      <c r="ST222" s="2249"/>
      <c r="SU222" s="2249"/>
      <c r="SV222" s="2249"/>
      <c r="SW222" s="2249"/>
      <c r="SX222" s="2249"/>
      <c r="SY222" s="2249"/>
      <c r="SZ222" s="2249"/>
      <c r="TA222" s="2249"/>
      <c r="TB222" s="2249"/>
      <c r="TC222" s="2249"/>
      <c r="TD222" s="2249"/>
      <c r="TE222" s="2249"/>
      <c r="TF222" s="2249"/>
      <c r="TG222" s="2249"/>
      <c r="TH222" s="2249"/>
      <c r="TI222" s="2249"/>
      <c r="TJ222" s="2249"/>
      <c r="TK222" s="2249"/>
      <c r="TL222" s="2249"/>
      <c r="TM222" s="2249"/>
      <c r="TN222" s="2249"/>
      <c r="TO222" s="2249"/>
      <c r="TP222" s="2249"/>
      <c r="TQ222" s="2249"/>
      <c r="TR222" s="2249"/>
      <c r="TS222" s="2249"/>
      <c r="TT222" s="2249"/>
      <c r="TU222" s="2249"/>
      <c r="TV222" s="2249"/>
      <c r="TW222" s="2249"/>
      <c r="TX222" s="2249"/>
      <c r="TY222" s="2249"/>
      <c r="TZ222" s="2249"/>
      <c r="UA222" s="2249"/>
      <c r="UB222" s="2249"/>
      <c r="UC222" s="2249"/>
      <c r="UD222" s="2249"/>
      <c r="UE222" s="2249"/>
      <c r="UF222" s="2249"/>
      <c r="UG222" s="2249"/>
      <c r="UH222" s="2249"/>
      <c r="UI222" s="2249"/>
      <c r="UJ222" s="2249"/>
      <c r="UK222" s="2249"/>
      <c r="UL222" s="2249"/>
      <c r="UM222" s="2249"/>
      <c r="UN222" s="2249"/>
      <c r="UO222" s="2249"/>
      <c r="UP222" s="2249"/>
      <c r="UQ222" s="2249"/>
      <c r="UR222" s="2249"/>
      <c r="US222" s="2249"/>
      <c r="UT222" s="2249"/>
      <c r="UU222" s="2249"/>
      <c r="UV222" s="2249"/>
      <c r="UW222" s="2249"/>
      <c r="UX222" s="2249"/>
      <c r="UY222" s="2249"/>
      <c r="UZ222" s="2249"/>
      <c r="VA222" s="2249"/>
      <c r="VB222" s="2249"/>
      <c r="VC222" s="2249"/>
      <c r="VD222" s="2249"/>
      <c r="VE222" s="2249"/>
      <c r="VF222" s="2249"/>
      <c r="VG222" s="2249"/>
      <c r="VH222" s="2249"/>
      <c r="VI222" s="2249"/>
      <c r="VJ222" s="2249"/>
      <c r="VK222" s="2249"/>
      <c r="VL222" s="2249"/>
      <c r="VM222" s="2249"/>
      <c r="VN222" s="2249"/>
      <c r="VO222" s="2249"/>
      <c r="VP222" s="2249"/>
      <c r="VQ222" s="2249"/>
      <c r="VR222" s="2249"/>
      <c r="VS222" s="2249"/>
      <c r="VT222" s="2249"/>
      <c r="VU222" s="2249"/>
      <c r="VV222" s="2249"/>
      <c r="VW222" s="2249"/>
      <c r="VX222" s="2249"/>
      <c r="VY222" s="2249"/>
      <c r="VZ222" s="2249"/>
      <c r="WA222" s="2249"/>
      <c r="WB222" s="2249"/>
      <c r="WC222" s="2249"/>
      <c r="WD222" s="2249"/>
      <c r="WE222" s="2249"/>
      <c r="WF222" s="2249"/>
      <c r="WG222" s="2249"/>
      <c r="WH222" s="2249"/>
      <c r="WI222" s="2249"/>
      <c r="WJ222" s="2249"/>
      <c r="WK222" s="2249"/>
      <c r="WL222" s="2249"/>
      <c r="WM222" s="2249"/>
      <c r="WN222" s="2249"/>
      <c r="WO222" s="2249"/>
      <c r="WP222" s="2249"/>
      <c r="WQ222" s="2249"/>
      <c r="WR222" s="2249"/>
      <c r="WS222" s="2249"/>
      <c r="WT222" s="2249"/>
      <c r="WU222" s="2249"/>
      <c r="WV222" s="2249"/>
      <c r="WW222" s="2249"/>
      <c r="WX222" s="2249"/>
      <c r="WY222" s="2249"/>
      <c r="WZ222" s="2249"/>
      <c r="XA222" s="2249"/>
      <c r="XB222" s="2249"/>
      <c r="XC222" s="2249"/>
      <c r="XD222" s="2249"/>
      <c r="XE222" s="2249"/>
      <c r="XF222" s="2249"/>
      <c r="XG222" s="2249"/>
      <c r="XH222" s="2249"/>
      <c r="XI222" s="2249"/>
      <c r="XJ222" s="2249"/>
      <c r="XK222" s="2249"/>
      <c r="XL222" s="2249"/>
      <c r="XM222" s="2249"/>
      <c r="XN222" s="2249"/>
      <c r="XO222" s="2249"/>
      <c r="XP222" s="2249"/>
      <c r="XQ222" s="2249"/>
      <c r="XR222" s="2249"/>
      <c r="XS222" s="2249"/>
      <c r="XT222" s="2249"/>
      <c r="XU222" s="2249"/>
      <c r="XV222" s="2249"/>
      <c r="XW222" s="2249"/>
      <c r="XX222" s="2249"/>
      <c r="XY222" s="2249"/>
      <c r="XZ222" s="2249"/>
      <c r="YA222" s="2249"/>
      <c r="YB222" s="2249"/>
      <c r="YC222" s="2249"/>
      <c r="YD222" s="2249"/>
      <c r="YE222" s="2249"/>
      <c r="YF222" s="2249"/>
      <c r="YG222" s="2249"/>
      <c r="YH222" s="2249"/>
      <c r="YI222" s="2249"/>
      <c r="YJ222" s="2249"/>
      <c r="YK222" s="2249"/>
      <c r="YL222" s="2249"/>
      <c r="YM222" s="2249"/>
      <c r="YN222" s="2249"/>
      <c r="YO222" s="2249"/>
      <c r="YP222" s="2249"/>
      <c r="YQ222" s="2249"/>
      <c r="YR222" s="2249"/>
      <c r="YS222" s="2249"/>
      <c r="YT222" s="2249"/>
      <c r="YU222" s="2249"/>
      <c r="YV222" s="2249"/>
      <c r="YW222" s="2249"/>
      <c r="YX222" s="2249"/>
      <c r="YY222" s="2249"/>
      <c r="YZ222" s="2249"/>
      <c r="ZA222" s="2249"/>
      <c r="ZB222" s="2249"/>
      <c r="ZC222" s="2249"/>
      <c r="ZD222" s="2249"/>
      <c r="ZE222" s="2249"/>
      <c r="ZF222" s="2249"/>
      <c r="ZG222" s="2249"/>
      <c r="ZH222" s="2249"/>
      <c r="ZI222" s="2249"/>
      <c r="ZJ222" s="2249"/>
      <c r="ZK222" s="2249"/>
      <c r="ZL222" s="2249"/>
      <c r="ZM222" s="2249"/>
      <c r="ZN222" s="2249"/>
      <c r="ZO222" s="2249"/>
      <c r="ZP222" s="2249"/>
      <c r="ZQ222" s="2249"/>
      <c r="ZR222" s="2249"/>
      <c r="ZS222" s="2249"/>
      <c r="ZT222" s="2249"/>
      <c r="ZU222" s="2249"/>
      <c r="ZV222" s="2249"/>
      <c r="ZW222" s="2249"/>
      <c r="ZX222" s="2249"/>
      <c r="ZY222" s="2249"/>
      <c r="ZZ222" s="2249"/>
      <c r="AAA222" s="2249"/>
      <c r="AAB222" s="2249"/>
      <c r="AAC222" s="2249"/>
      <c r="AAD222" s="2249"/>
      <c r="AAE222" s="2249"/>
      <c r="AAF222" s="2249"/>
      <c r="AAG222" s="2249"/>
      <c r="AAH222" s="2249"/>
      <c r="AAI222" s="2249"/>
      <c r="AAJ222" s="2249"/>
      <c r="AAK222" s="2249"/>
      <c r="AAL222" s="2249"/>
      <c r="AAM222" s="2249"/>
      <c r="AAN222" s="2249"/>
      <c r="AAO222" s="2249"/>
      <c r="AAP222" s="2249"/>
      <c r="AAQ222" s="2249"/>
      <c r="AAR222" s="2249"/>
      <c r="AAS222" s="2249"/>
      <c r="AAT222" s="2249"/>
      <c r="AAU222" s="2249"/>
      <c r="AAV222" s="2249"/>
      <c r="AAW222" s="2249"/>
      <c r="AAX222" s="2249"/>
      <c r="AAY222" s="2249"/>
      <c r="AAZ222" s="2249"/>
      <c r="ABA222" s="2249"/>
      <c r="ABB222" s="2249"/>
      <c r="ABC222" s="2249"/>
      <c r="ABD222" s="2249"/>
      <c r="ABE222" s="2249"/>
      <c r="ABF222" s="2249"/>
      <c r="ABG222" s="2249"/>
      <c r="ABH222" s="2249"/>
      <c r="ABI222" s="2249"/>
      <c r="ABJ222" s="2249"/>
      <c r="ABK222" s="2249"/>
      <c r="ABL222" s="2249"/>
      <c r="ABM222" s="2249"/>
      <c r="ABN222" s="2249"/>
      <c r="ABO222" s="2249"/>
      <c r="ABP222" s="2249"/>
      <c r="ABQ222" s="2249"/>
      <c r="ABR222" s="2249"/>
      <c r="ABS222" s="2249"/>
      <c r="ABT222" s="2249"/>
      <c r="ABU222" s="2249"/>
      <c r="ABV222" s="2249"/>
      <c r="ABW222" s="2249"/>
      <c r="ABX222" s="2249"/>
      <c r="ABY222" s="2249"/>
      <c r="ABZ222" s="2249"/>
      <c r="ACA222" s="2249"/>
      <c r="ACB222" s="2249"/>
      <c r="ACC222" s="2249"/>
      <c r="ACD222" s="2249"/>
      <c r="ACE222" s="2249"/>
      <c r="ACF222" s="2249"/>
      <c r="ACG222" s="2249"/>
      <c r="ACH222" s="2249"/>
      <c r="ACI222" s="2249"/>
      <c r="ACJ222" s="2249"/>
      <c r="ACK222" s="2249"/>
      <c r="ACL222" s="2249"/>
      <c r="ACM222" s="2249"/>
      <c r="ACN222" s="2249"/>
      <c r="ACO222" s="2249"/>
      <c r="ACP222" s="2249"/>
      <c r="ACQ222" s="2249"/>
      <c r="ACR222" s="2249"/>
      <c r="ACS222" s="2249"/>
      <c r="ACT222" s="2249"/>
      <c r="ACU222" s="2249"/>
      <c r="ACV222" s="2249"/>
      <c r="ACW222" s="2249"/>
      <c r="ACX222" s="2249"/>
      <c r="ACY222" s="2249"/>
      <c r="ACZ222" s="2249"/>
      <c r="ADA222" s="2249"/>
      <c r="ADB222" s="2249"/>
      <c r="ADC222" s="2249"/>
      <c r="ADD222" s="2249"/>
      <c r="ADE222" s="2249"/>
      <c r="ADF222" s="2249"/>
      <c r="ADG222" s="2249"/>
      <c r="ADH222" s="2249"/>
      <c r="ADI222" s="2249"/>
      <c r="ADJ222" s="2249"/>
      <c r="ADK222" s="2249"/>
      <c r="ADL222" s="2249"/>
      <c r="ADM222" s="2249"/>
      <c r="ADN222" s="2249"/>
      <c r="ADO222" s="2249"/>
      <c r="ADP222" s="2249"/>
      <c r="ADQ222" s="2249"/>
      <c r="ADR222" s="2249"/>
      <c r="ADS222" s="2249"/>
      <c r="ADT222" s="2249"/>
      <c r="ADU222" s="2249"/>
      <c r="ADV222" s="2249"/>
      <c r="ADW222" s="2249"/>
      <c r="ADX222" s="2249"/>
      <c r="ADY222" s="2249"/>
      <c r="ADZ222" s="2249"/>
      <c r="AEA222" s="2249"/>
      <c r="AEB222" s="2249"/>
      <c r="AEC222" s="2249"/>
      <c r="AED222" s="2249"/>
      <c r="AEE222" s="2249"/>
      <c r="AEF222" s="2249"/>
      <c r="AEG222" s="2249"/>
      <c r="AEH222" s="2249"/>
      <c r="AEI222" s="2249"/>
      <c r="AEJ222" s="2249"/>
      <c r="AEK222" s="2249"/>
      <c r="AEL222" s="2249"/>
      <c r="AEM222" s="2249"/>
      <c r="AEN222" s="2249"/>
      <c r="AEO222" s="2249"/>
      <c r="AEP222" s="2249"/>
      <c r="AEQ222" s="2249"/>
      <c r="AER222" s="2249"/>
      <c r="AES222" s="2249"/>
      <c r="AET222" s="2249"/>
      <c r="AEU222" s="2249"/>
      <c r="AEV222" s="2249"/>
      <c r="AEW222" s="2249"/>
      <c r="AEX222" s="2249"/>
      <c r="AEY222" s="2249"/>
      <c r="AEZ222" s="2249"/>
      <c r="AFA222" s="2249"/>
      <c r="AFB222" s="2249"/>
      <c r="AFC222" s="2249"/>
      <c r="AFD222" s="2249"/>
      <c r="AFE222" s="2249"/>
      <c r="AFF222" s="2249"/>
      <c r="AFG222" s="2249"/>
      <c r="AFH222" s="2249"/>
      <c r="AFI222" s="2249"/>
      <c r="AFJ222" s="2249"/>
      <c r="AFK222" s="2249"/>
      <c r="AFL222" s="2249"/>
      <c r="AFM222" s="2249"/>
      <c r="AFN222" s="2249"/>
      <c r="AFO222" s="2249"/>
      <c r="AFP222" s="2249"/>
      <c r="AFQ222" s="2249"/>
      <c r="AFR222" s="2249"/>
      <c r="AFS222" s="2249"/>
      <c r="AFT222" s="2249"/>
      <c r="AFU222" s="2249"/>
      <c r="AFV222" s="2249"/>
      <c r="AFW222" s="2249"/>
      <c r="AFX222" s="2249"/>
      <c r="AFY222" s="2249"/>
      <c r="AFZ222" s="2249"/>
      <c r="AGA222" s="2249"/>
      <c r="AGB222" s="2249"/>
      <c r="AGC222" s="2249"/>
      <c r="AGD222" s="2249"/>
      <c r="AGE222" s="2249"/>
      <c r="AGF222" s="2249"/>
      <c r="AGG222" s="2249"/>
      <c r="AGH222" s="2249"/>
      <c r="AGI222" s="2249"/>
      <c r="AGJ222" s="2249"/>
      <c r="AGK222" s="2249"/>
      <c r="AGL222" s="2249"/>
      <c r="AGM222" s="2249"/>
      <c r="AGN222" s="2249"/>
      <c r="AGO222" s="2249"/>
      <c r="AGP222" s="2249"/>
      <c r="AGQ222" s="2249"/>
      <c r="AGR222" s="2249"/>
      <c r="AGS222" s="2249"/>
      <c r="AGT222" s="2249"/>
      <c r="AGU222" s="2249"/>
      <c r="AGV222" s="2249"/>
      <c r="AGW222" s="2249"/>
      <c r="AGX222" s="2249"/>
      <c r="AGY222" s="2249"/>
      <c r="AGZ222" s="2249"/>
      <c r="AHA222" s="2249"/>
      <c r="AHB222" s="2249"/>
      <c r="AHC222" s="2249"/>
      <c r="AHD222" s="2249"/>
      <c r="AHE222" s="2249"/>
      <c r="AHF222" s="2249"/>
      <c r="AHG222" s="2249"/>
      <c r="AHH222" s="2249"/>
      <c r="AHI222" s="2249"/>
      <c r="AHJ222" s="2249"/>
      <c r="AHK222" s="2249"/>
      <c r="AHL222" s="2249"/>
      <c r="AHM222" s="2249"/>
      <c r="AHN222" s="2249"/>
      <c r="AHO222" s="2249"/>
      <c r="AHP222" s="2249"/>
      <c r="AHQ222" s="2249"/>
      <c r="AHR222" s="2249"/>
      <c r="AHS222" s="2249"/>
      <c r="AHT222" s="2249"/>
      <c r="AHU222" s="2249"/>
      <c r="AHV222" s="2249"/>
      <c r="AHW222" s="2249"/>
      <c r="AHX222" s="2249"/>
      <c r="AHY222" s="2249"/>
      <c r="AHZ222" s="2249"/>
      <c r="AIA222" s="2249"/>
      <c r="AIB222" s="2249"/>
      <c r="AIC222" s="2249"/>
      <c r="AID222" s="2249"/>
      <c r="AIE222" s="2249"/>
      <c r="AIF222" s="2249"/>
      <c r="AIG222" s="2249"/>
      <c r="AIH222" s="2249"/>
      <c r="AII222" s="2249"/>
      <c r="AIJ222" s="2249"/>
      <c r="AIK222" s="2249"/>
      <c r="AIL222" s="2249"/>
      <c r="AIM222" s="2249"/>
      <c r="AIN222" s="2249"/>
      <c r="AIO222" s="2249"/>
      <c r="AIP222" s="2249"/>
      <c r="AIQ222" s="2249"/>
      <c r="AIR222" s="2249"/>
      <c r="AIS222" s="2249"/>
      <c r="AIT222" s="2249"/>
      <c r="AIU222" s="2249"/>
      <c r="AIV222" s="2249"/>
      <c r="AIW222" s="2249"/>
      <c r="AIX222" s="2249"/>
      <c r="AIY222" s="2249"/>
      <c r="AIZ222" s="2249"/>
      <c r="AJA222" s="2249"/>
      <c r="AJB222" s="2249"/>
      <c r="AJC222" s="2249"/>
      <c r="AJD222" s="2249"/>
      <c r="AJE222" s="2249"/>
      <c r="AJF222" s="2249"/>
      <c r="AJG222" s="2249"/>
      <c r="AJH222" s="2249"/>
      <c r="AJI222" s="2249"/>
      <c r="AJJ222" s="2249"/>
      <c r="AJK222" s="2249"/>
      <c r="AJL222" s="2249"/>
      <c r="AJM222" s="2249"/>
      <c r="AJN222" s="2249"/>
      <c r="AJO222" s="2249"/>
      <c r="AJP222" s="2249"/>
      <c r="AJQ222" s="2249"/>
      <c r="AJR222" s="2249"/>
      <c r="AJS222" s="2249"/>
      <c r="AJT222" s="2249"/>
      <c r="AJU222" s="2249"/>
      <c r="AJV222" s="2249"/>
      <c r="AJW222" s="2249"/>
      <c r="AJX222" s="2249"/>
      <c r="AJY222" s="2249"/>
      <c r="AJZ222" s="2249"/>
      <c r="AKA222" s="2249"/>
      <c r="AKB222" s="2249"/>
      <c r="AKC222" s="2249"/>
      <c r="AKD222" s="2249"/>
      <c r="AKE222" s="2249"/>
      <c r="AKF222" s="2249"/>
      <c r="AKG222" s="2249"/>
      <c r="AKH222" s="2249"/>
      <c r="AKI222" s="2249"/>
      <c r="AKJ222" s="2249"/>
      <c r="AKK222" s="2249"/>
      <c r="AKL222" s="2249"/>
      <c r="AKM222" s="2249"/>
      <c r="AKN222" s="2249"/>
      <c r="AKO222" s="2249"/>
      <c r="AKP222" s="2249"/>
      <c r="AKQ222" s="2249"/>
      <c r="AKR222" s="2249"/>
      <c r="AKS222" s="2249"/>
      <c r="AKT222" s="2249"/>
      <c r="AKU222" s="2249"/>
      <c r="AKV222" s="2249"/>
      <c r="AKW222" s="2249"/>
      <c r="AKX222" s="2249"/>
      <c r="AKY222" s="2249"/>
      <c r="AKZ222" s="2249"/>
      <c r="ALA222" s="2249"/>
      <c r="ALB222" s="2249"/>
      <c r="ALC222" s="2249"/>
      <c r="ALD222" s="2249"/>
      <c r="ALE222" s="2249"/>
      <c r="ALF222" s="2249"/>
      <c r="ALG222" s="2249"/>
      <c r="ALH222" s="2249"/>
      <c r="ALI222" s="2249"/>
      <c r="ALJ222" s="2249"/>
      <c r="ALK222" s="2249"/>
      <c r="ALL222" s="2249"/>
      <c r="ALM222" s="2249"/>
      <c r="ALN222" s="2249"/>
      <c r="ALO222" s="2249"/>
      <c r="ALP222" s="2249"/>
      <c r="ALQ222" s="2249"/>
      <c r="ALR222" s="2249"/>
      <c r="ALS222" s="2249"/>
      <c r="ALT222" s="2249"/>
      <c r="ALU222" s="2249"/>
      <c r="ALV222" s="2249"/>
      <c r="ALW222" s="2249"/>
      <c r="ALX222" s="2249"/>
      <c r="ALY222" s="2249"/>
      <c r="ALZ222" s="2249"/>
      <c r="AMA222" s="2249"/>
      <c r="AMB222" s="2249"/>
      <c r="AMC222" s="2249"/>
      <c r="AMD222" s="2249"/>
      <c r="AME222" s="2249"/>
      <c r="AMF222" s="2249"/>
      <c r="AMG222" s="2249"/>
      <c r="AMH222" s="2249"/>
      <c r="AMI222" s="2249"/>
      <c r="AMJ222" s="2249"/>
      <c r="AMK222" s="2249"/>
      <c r="AML222" s="2249"/>
      <c r="AMM222" s="2249"/>
      <c r="AMN222" s="2249"/>
      <c r="AMO222" s="2249"/>
      <c r="AMP222" s="2249"/>
      <c r="AMQ222" s="2249"/>
      <c r="AMR222" s="2249"/>
      <c r="AMS222" s="2249"/>
      <c r="AMT222" s="2249"/>
      <c r="AMU222" s="2249"/>
      <c r="AMV222" s="2249"/>
      <c r="AMW222" s="2249"/>
      <c r="AMX222" s="2249"/>
      <c r="AMY222" s="2249"/>
      <c r="AMZ222" s="2249"/>
      <c r="ANA222" s="2249"/>
      <c r="ANB222" s="2249"/>
      <c r="ANC222" s="2249"/>
      <c r="AND222" s="2249"/>
      <c r="ANE222" s="2249"/>
      <c r="ANF222" s="2249"/>
      <c r="ANG222" s="2249"/>
      <c r="ANH222" s="2249"/>
      <c r="ANI222" s="2249"/>
      <c r="ANJ222" s="2249"/>
      <c r="ANK222" s="2249"/>
      <c r="ANL222" s="2249"/>
      <c r="ANM222" s="2249"/>
      <c r="ANN222" s="2249"/>
      <c r="ANO222" s="2249"/>
      <c r="ANP222" s="2249"/>
      <c r="ANQ222" s="2249"/>
      <c r="ANR222" s="2249"/>
      <c r="ANS222" s="2249"/>
      <c r="ANT222" s="2249"/>
      <c r="ANU222" s="2249"/>
      <c r="ANV222" s="2249"/>
      <c r="ANW222" s="2249"/>
      <c r="ANX222" s="2249"/>
      <c r="ANY222" s="2249"/>
      <c r="ANZ222" s="2249"/>
      <c r="AOA222" s="2249"/>
      <c r="AOB222" s="2249"/>
      <c r="AOC222" s="2249"/>
      <c r="AOD222" s="2249"/>
      <c r="AOE222" s="2249"/>
      <c r="AOF222" s="2249"/>
      <c r="AOG222" s="2249"/>
      <c r="AOH222" s="2249"/>
      <c r="AOI222" s="2249"/>
      <c r="AOJ222" s="2249"/>
      <c r="AOK222" s="2249"/>
      <c r="AOL222" s="2249"/>
      <c r="AOM222" s="2249"/>
      <c r="AON222" s="2249"/>
      <c r="AOO222" s="2249"/>
      <c r="AOP222" s="2249"/>
      <c r="AOQ222" s="2249"/>
      <c r="AOR222" s="2249"/>
      <c r="AOS222" s="2249"/>
      <c r="AOT222" s="2249"/>
      <c r="AOU222" s="2249"/>
      <c r="AOV222" s="2249"/>
      <c r="AOW222" s="2249"/>
      <c r="AOX222" s="2249"/>
      <c r="AOY222" s="2249"/>
      <c r="AOZ222" s="2249"/>
      <c r="APA222" s="2249"/>
      <c r="APB222" s="2249"/>
      <c r="APC222" s="2249"/>
      <c r="APD222" s="2249"/>
      <c r="APE222" s="2249"/>
      <c r="APF222" s="2249"/>
      <c r="APG222" s="2249"/>
      <c r="APH222" s="2249"/>
      <c r="API222" s="2249"/>
      <c r="APJ222" s="2249"/>
      <c r="APK222" s="2249"/>
      <c r="APL222" s="2249"/>
      <c r="APM222" s="2249"/>
      <c r="APN222" s="2249"/>
      <c r="APO222" s="2249"/>
      <c r="APP222" s="2249"/>
      <c r="APQ222" s="2249"/>
      <c r="APR222" s="2249"/>
      <c r="APS222" s="2249"/>
      <c r="APT222" s="2249"/>
      <c r="APU222" s="2249"/>
      <c r="APV222" s="2249"/>
      <c r="APW222" s="2249"/>
      <c r="APX222" s="2249"/>
      <c r="APY222" s="2249"/>
      <c r="APZ222" s="2249"/>
      <c r="AQA222" s="2249"/>
      <c r="AQB222" s="2249"/>
      <c r="AQC222" s="2249"/>
      <c r="AQD222" s="2249"/>
      <c r="AQE222" s="2249"/>
      <c r="AQF222" s="2249"/>
      <c r="AQG222" s="2249"/>
      <c r="AQH222" s="2249"/>
      <c r="AQI222" s="2249"/>
      <c r="AQJ222" s="2249"/>
      <c r="AQK222" s="2249"/>
      <c r="AQL222" s="2249"/>
      <c r="AQM222" s="2249"/>
      <c r="AQN222" s="2249"/>
      <c r="AQO222" s="2249"/>
      <c r="AQP222" s="2249"/>
      <c r="AQQ222" s="2249"/>
      <c r="AQR222" s="2249"/>
      <c r="AQS222" s="2249"/>
      <c r="AQT222" s="2249"/>
      <c r="AQU222" s="2249"/>
      <c r="AQV222" s="2249"/>
      <c r="AQW222" s="2249"/>
      <c r="AQX222" s="2249"/>
      <c r="AQY222" s="2249"/>
      <c r="AQZ222" s="2249"/>
      <c r="ARA222" s="2249"/>
      <c r="ARB222" s="2249"/>
      <c r="ARC222" s="2249"/>
      <c r="ARD222" s="2249"/>
      <c r="ARE222" s="2249"/>
      <c r="ARF222" s="2249"/>
      <c r="ARG222" s="2249"/>
      <c r="ARH222" s="2249"/>
      <c r="ARI222" s="2249"/>
      <c r="ARJ222" s="2249"/>
      <c r="ARK222" s="2249"/>
      <c r="ARL222" s="2249"/>
      <c r="ARM222" s="2249"/>
      <c r="ARN222" s="2249"/>
      <c r="ARO222" s="2249"/>
      <c r="ARP222" s="2249"/>
      <c r="ARQ222" s="2249"/>
      <c r="ARR222" s="2249"/>
      <c r="ARS222" s="2249"/>
      <c r="ART222" s="2249"/>
      <c r="ARU222" s="2249"/>
      <c r="ARV222" s="2249"/>
      <c r="ARW222" s="2249"/>
      <c r="ARX222" s="2249"/>
      <c r="ARY222" s="2249"/>
      <c r="ARZ222" s="2249"/>
      <c r="ASA222" s="2249"/>
      <c r="ASB222" s="2249"/>
      <c r="ASC222" s="2249"/>
      <c r="ASD222" s="2249"/>
      <c r="ASE222" s="2249"/>
      <c r="ASF222" s="2249"/>
      <c r="ASG222" s="2249"/>
      <c r="ASH222" s="2249"/>
      <c r="ASI222" s="2249"/>
      <c r="ASJ222" s="2249"/>
      <c r="ASK222" s="2249"/>
      <c r="ASL222" s="2249"/>
      <c r="ASM222" s="2249"/>
      <c r="ASN222" s="2249"/>
      <c r="ASO222" s="2249"/>
      <c r="ASP222" s="2249"/>
      <c r="ASQ222" s="2249"/>
      <c r="ASR222" s="2249"/>
      <c r="ASS222" s="2249"/>
      <c r="AST222" s="2249"/>
      <c r="ASU222" s="2249"/>
      <c r="ASV222" s="2249"/>
      <c r="ASW222" s="2249"/>
      <c r="ASX222" s="2249"/>
      <c r="ASY222" s="2249"/>
      <c r="ASZ222" s="2249"/>
      <c r="ATA222" s="2249"/>
      <c r="ATB222" s="2249"/>
      <c r="ATC222" s="2249"/>
      <c r="ATD222" s="2249"/>
      <c r="ATE222" s="2249"/>
      <c r="ATF222" s="2249"/>
      <c r="ATG222" s="2249"/>
      <c r="ATH222" s="2249"/>
      <c r="ATI222" s="2249"/>
      <c r="ATJ222" s="2249"/>
      <c r="ATK222" s="2249"/>
      <c r="ATL222" s="2249"/>
      <c r="ATM222" s="2249"/>
      <c r="ATN222" s="2249"/>
      <c r="ATO222" s="2249"/>
      <c r="ATP222" s="2249"/>
      <c r="ATQ222" s="2249"/>
      <c r="ATR222" s="2249"/>
      <c r="ATS222" s="2249"/>
      <c r="ATT222" s="2249"/>
      <c r="ATU222" s="2249"/>
      <c r="ATV222" s="2249"/>
      <c r="ATW222" s="2249"/>
      <c r="ATX222" s="2249"/>
      <c r="ATY222" s="2249"/>
      <c r="ATZ222" s="2249"/>
      <c r="AUA222" s="2249"/>
      <c r="AUB222" s="2249"/>
      <c r="AUC222" s="2249"/>
      <c r="AUD222" s="2249"/>
      <c r="AUE222" s="2249"/>
      <c r="AUF222" s="2249"/>
      <c r="AUG222" s="2249"/>
      <c r="AUH222" s="2249"/>
      <c r="AUI222" s="2249"/>
      <c r="AUJ222" s="2249"/>
      <c r="AUK222" s="2249"/>
      <c r="AUL222" s="2249"/>
      <c r="AUM222" s="2249"/>
      <c r="AUN222" s="2249"/>
      <c r="AUO222" s="2249"/>
      <c r="AUP222" s="2249"/>
      <c r="AUQ222" s="2249"/>
      <c r="AUR222" s="2249"/>
      <c r="AUS222" s="2249"/>
      <c r="AUT222" s="2249"/>
      <c r="AUU222" s="2249"/>
      <c r="AUV222" s="2249"/>
      <c r="AUW222" s="2249"/>
      <c r="AUX222" s="2249"/>
      <c r="AUY222" s="2249"/>
      <c r="AUZ222" s="2249"/>
      <c r="AVA222" s="2249"/>
      <c r="AVB222" s="2249"/>
      <c r="AVC222" s="2249"/>
      <c r="AVD222" s="2249"/>
      <c r="AVE222" s="2249"/>
      <c r="AVF222" s="2249"/>
      <c r="AVG222" s="2249"/>
      <c r="AVH222" s="2249"/>
      <c r="AVI222" s="2249"/>
      <c r="AVJ222" s="2249"/>
      <c r="AVK222" s="2249"/>
      <c r="AVL222" s="2249"/>
      <c r="AVM222" s="2249"/>
      <c r="AVN222" s="2249"/>
      <c r="AVO222" s="2249"/>
      <c r="AVP222" s="2249"/>
      <c r="AVQ222" s="2249"/>
      <c r="AVR222" s="2249"/>
      <c r="AVS222" s="2249"/>
      <c r="AVT222" s="2249"/>
      <c r="AVU222" s="2249"/>
      <c r="AVV222" s="2249"/>
      <c r="AVW222" s="2249"/>
      <c r="AVX222" s="2249"/>
      <c r="AVY222" s="2249"/>
      <c r="AVZ222" s="2249"/>
      <c r="AWA222" s="2249"/>
      <c r="AWB222" s="2249"/>
      <c r="AWC222" s="2249"/>
      <c r="AWD222" s="2249"/>
      <c r="AWE222" s="2249"/>
      <c r="AWF222" s="2249"/>
      <c r="AWG222" s="2249"/>
      <c r="AWH222" s="2249"/>
      <c r="AWI222" s="2249"/>
      <c r="AWJ222" s="2249"/>
      <c r="AWK222" s="2249"/>
      <c r="AWL222" s="2249"/>
      <c r="AWM222" s="2249"/>
      <c r="AWN222" s="2249"/>
      <c r="AWO222" s="2249"/>
      <c r="AWP222" s="2249"/>
      <c r="AWQ222" s="2249"/>
      <c r="AWR222" s="2249"/>
      <c r="AWS222" s="2249"/>
      <c r="AWT222" s="2249"/>
      <c r="AWU222" s="2249"/>
      <c r="AWV222" s="2249"/>
      <c r="AWW222" s="2249"/>
      <c r="AWX222" s="2249"/>
      <c r="AWY222" s="2249"/>
      <c r="AWZ222" s="2249"/>
      <c r="AXA222" s="2249"/>
      <c r="AXB222" s="2249"/>
      <c r="AXC222" s="2249"/>
      <c r="AXD222" s="2249"/>
      <c r="AXE222" s="2249"/>
      <c r="AXF222" s="2249"/>
      <c r="AXG222" s="2249"/>
      <c r="AXH222" s="2249"/>
      <c r="AXI222" s="2249"/>
      <c r="AXJ222" s="2249"/>
    </row>
    <row r="223" spans="1:1310" s="2250" customFormat="1" ht="23.25" customHeight="1">
      <c r="A223" s="2251"/>
      <c r="B223" s="2254" t="s">
        <v>2377</v>
      </c>
      <c r="C223" s="2254"/>
      <c r="D223" s="2254"/>
      <c r="E223" s="2254"/>
      <c r="F223" s="2255"/>
      <c r="G223" s="2254" t="s">
        <v>2378</v>
      </c>
      <c r="H223" s="2254"/>
      <c r="I223" s="2254"/>
      <c r="J223" s="2255"/>
      <c r="K223" s="2254" t="s">
        <v>2379</v>
      </c>
      <c r="L223" s="2254"/>
      <c r="M223" s="2254"/>
      <c r="N223" s="2255"/>
      <c r="O223" s="2254" t="s">
        <v>2380</v>
      </c>
      <c r="P223" s="2254"/>
      <c r="Q223" s="2255"/>
      <c r="R223" s="865"/>
      <c r="S223" s="865"/>
      <c r="T223" s="865"/>
      <c r="U223" s="865"/>
      <c r="V223" s="865"/>
      <c r="W223" s="865"/>
      <c r="X223" s="865"/>
      <c r="Y223" s="865"/>
      <c r="Z223" s="865"/>
      <c r="AA223" s="865"/>
      <c r="AB223" s="865"/>
      <c r="AC223" s="865"/>
      <c r="AD223" s="2249"/>
      <c r="AE223" s="2249"/>
      <c r="AF223" s="2249"/>
      <c r="AG223" s="2249"/>
      <c r="AH223" s="2249"/>
      <c r="AI223" s="2249"/>
      <c r="AJ223" s="2249"/>
      <c r="AK223" s="2249"/>
      <c r="AL223" s="2249"/>
      <c r="AM223" s="2249"/>
      <c r="AN223" s="2249"/>
      <c r="AO223" s="2249"/>
      <c r="AP223" s="2249"/>
      <c r="AQ223" s="2249"/>
      <c r="AR223" s="2249"/>
      <c r="AS223" s="2249"/>
      <c r="AT223" s="2249"/>
      <c r="AU223" s="2249"/>
      <c r="AV223" s="2249"/>
      <c r="AW223" s="2249"/>
      <c r="AX223" s="2249"/>
      <c r="AY223" s="2249"/>
      <c r="AZ223" s="2249"/>
      <c r="BA223" s="2249"/>
      <c r="BB223" s="2249"/>
      <c r="BC223" s="2249"/>
      <c r="BD223" s="2249"/>
      <c r="BE223" s="2249"/>
      <c r="BF223" s="2249"/>
      <c r="BG223" s="2249"/>
      <c r="BH223" s="2249"/>
      <c r="BI223" s="2249"/>
      <c r="BJ223" s="2249"/>
      <c r="BK223" s="2249"/>
      <c r="BL223" s="2249"/>
      <c r="BM223" s="2249"/>
      <c r="BN223" s="2249"/>
      <c r="BO223" s="2249"/>
      <c r="BP223" s="2249"/>
      <c r="BQ223" s="2249"/>
      <c r="BR223" s="2249"/>
      <c r="BS223" s="2249"/>
      <c r="BT223" s="2249"/>
      <c r="BU223" s="2249"/>
      <c r="BV223" s="2249"/>
      <c r="BW223" s="2249"/>
      <c r="BX223" s="2249"/>
      <c r="BY223" s="2249"/>
      <c r="BZ223" s="2249"/>
      <c r="CA223" s="2249"/>
      <c r="CB223" s="2249"/>
      <c r="CC223" s="2249"/>
      <c r="CD223" s="2249"/>
      <c r="CE223" s="2249"/>
      <c r="CF223" s="2249"/>
      <c r="CG223" s="2249"/>
      <c r="CH223" s="2249"/>
      <c r="CI223" s="2249"/>
      <c r="CJ223" s="2249"/>
      <c r="CK223" s="2249"/>
      <c r="CL223" s="2249"/>
      <c r="CM223" s="2249"/>
      <c r="CN223" s="2249"/>
      <c r="CO223" s="2249"/>
      <c r="CP223" s="2249"/>
      <c r="CQ223" s="2249"/>
      <c r="CR223" s="2249"/>
      <c r="CS223" s="2249"/>
      <c r="CT223" s="2249"/>
      <c r="CU223" s="2249"/>
      <c r="CV223" s="2249"/>
      <c r="CW223" s="2249"/>
      <c r="CX223" s="2249"/>
      <c r="CY223" s="2249"/>
      <c r="CZ223" s="2249"/>
      <c r="DA223" s="2249"/>
      <c r="DB223" s="2249"/>
      <c r="DC223" s="2249"/>
      <c r="DD223" s="2249"/>
      <c r="DE223" s="2249"/>
      <c r="DF223" s="2249"/>
      <c r="DG223" s="2249"/>
      <c r="DH223" s="2249"/>
      <c r="DI223" s="2249"/>
      <c r="DJ223" s="2249"/>
      <c r="DK223" s="2249"/>
      <c r="DL223" s="2249"/>
      <c r="DM223" s="2249"/>
      <c r="DN223" s="2249"/>
      <c r="DO223" s="2249"/>
      <c r="DP223" s="2249"/>
      <c r="DQ223" s="2249"/>
      <c r="DR223" s="2249"/>
      <c r="DS223" s="2249"/>
      <c r="DT223" s="2249"/>
      <c r="DU223" s="2249"/>
      <c r="DV223" s="2249"/>
      <c r="DW223" s="2249"/>
      <c r="DX223" s="2249"/>
      <c r="DY223" s="2249"/>
      <c r="DZ223" s="2249"/>
      <c r="EA223" s="2249"/>
      <c r="EB223" s="2249"/>
      <c r="EC223" s="2249"/>
      <c r="ED223" s="2249"/>
      <c r="EE223" s="2249"/>
      <c r="EF223" s="2249"/>
      <c r="EG223" s="2249"/>
      <c r="EH223" s="2249"/>
      <c r="EI223" s="2249"/>
      <c r="EJ223" s="2249"/>
      <c r="EK223" s="2249"/>
      <c r="EL223" s="2249"/>
      <c r="EM223" s="2249"/>
      <c r="EN223" s="2249"/>
      <c r="EO223" s="2249"/>
      <c r="EP223" s="2249"/>
      <c r="EQ223" s="2249"/>
      <c r="ER223" s="2249"/>
      <c r="ES223" s="2249"/>
      <c r="ET223" s="2249"/>
      <c r="EU223" s="2249"/>
      <c r="EV223" s="2249"/>
      <c r="EW223" s="2249"/>
      <c r="EX223" s="2249"/>
      <c r="EY223" s="2249"/>
      <c r="EZ223" s="2249"/>
      <c r="FA223" s="2249"/>
      <c r="FB223" s="2249"/>
      <c r="FC223" s="2249"/>
      <c r="FD223" s="2249"/>
      <c r="FE223" s="2249"/>
      <c r="FF223" s="2249"/>
      <c r="FG223" s="2249"/>
      <c r="FH223" s="2249"/>
      <c r="FI223" s="2249"/>
      <c r="FJ223" s="2249"/>
      <c r="FK223" s="2249"/>
      <c r="FL223" s="2249"/>
      <c r="FM223" s="2249"/>
      <c r="FN223" s="2249"/>
      <c r="FO223" s="2249"/>
      <c r="FP223" s="2249"/>
      <c r="FQ223" s="2249"/>
      <c r="FR223" s="2249"/>
      <c r="FS223" s="2249"/>
      <c r="FT223" s="2249"/>
      <c r="FU223" s="2249"/>
      <c r="FV223" s="2249"/>
      <c r="FW223" s="2249"/>
      <c r="FX223" s="2249"/>
      <c r="FY223" s="2249"/>
      <c r="FZ223" s="2249"/>
      <c r="GA223" s="2249"/>
      <c r="GB223" s="2249"/>
      <c r="GC223" s="2249"/>
      <c r="GD223" s="2249"/>
      <c r="GE223" s="2249"/>
      <c r="GF223" s="2249"/>
      <c r="GG223" s="2249"/>
      <c r="GH223" s="2249"/>
      <c r="GI223" s="2249"/>
      <c r="GJ223" s="2249"/>
      <c r="GK223" s="2249"/>
      <c r="GL223" s="2249"/>
      <c r="GM223" s="2249"/>
      <c r="GN223" s="2249"/>
      <c r="GO223" s="2249"/>
      <c r="GP223" s="2249"/>
      <c r="GQ223" s="2249"/>
      <c r="GR223" s="2249"/>
      <c r="GS223" s="2249"/>
      <c r="GT223" s="2249"/>
      <c r="GU223" s="2249"/>
      <c r="GV223" s="2249"/>
      <c r="GW223" s="2249"/>
      <c r="GX223" s="2249"/>
      <c r="GY223" s="2249"/>
      <c r="GZ223" s="2249"/>
      <c r="HA223" s="2249"/>
      <c r="HB223" s="2249"/>
      <c r="HC223" s="2249"/>
      <c r="HD223" s="2249"/>
      <c r="HE223" s="2249"/>
      <c r="HF223" s="2249"/>
      <c r="HG223" s="2249"/>
      <c r="HH223" s="2249"/>
      <c r="HI223" s="2249"/>
      <c r="HJ223" s="2249"/>
      <c r="HK223" s="2249"/>
      <c r="HL223" s="2249"/>
      <c r="HM223" s="2249"/>
      <c r="HN223" s="2249"/>
      <c r="HO223" s="2249"/>
      <c r="HP223" s="2249"/>
      <c r="HQ223" s="2249"/>
      <c r="HR223" s="2249"/>
      <c r="HS223" s="2249"/>
      <c r="HT223" s="2249"/>
      <c r="HU223" s="2249"/>
      <c r="HV223" s="2249"/>
      <c r="HW223" s="2249"/>
      <c r="HX223" s="2249"/>
      <c r="HY223" s="2249"/>
      <c r="HZ223" s="2249"/>
      <c r="IA223" s="2249"/>
      <c r="IB223" s="2249"/>
      <c r="IC223" s="2249"/>
      <c r="ID223" s="2249"/>
      <c r="IE223" s="2249"/>
      <c r="IF223" s="2249"/>
      <c r="IG223" s="2249"/>
      <c r="IH223" s="2249"/>
      <c r="II223" s="2249"/>
      <c r="IJ223" s="2249"/>
      <c r="IK223" s="2249"/>
      <c r="IL223" s="2249"/>
      <c r="IM223" s="2249"/>
      <c r="IN223" s="2249"/>
      <c r="IO223" s="2249"/>
      <c r="IP223" s="2249"/>
      <c r="IQ223" s="2249"/>
      <c r="IR223" s="2249"/>
      <c r="IS223" s="2249"/>
      <c r="IT223" s="2249"/>
      <c r="IU223" s="2249"/>
      <c r="IV223" s="2249"/>
      <c r="IW223" s="2249"/>
      <c r="IX223" s="2249"/>
      <c r="IY223" s="2249"/>
      <c r="IZ223" s="2249"/>
      <c r="JA223" s="2249"/>
      <c r="JB223" s="2249"/>
      <c r="JC223" s="2249"/>
      <c r="JD223" s="2249"/>
      <c r="JE223" s="2249"/>
      <c r="JF223" s="2249"/>
      <c r="JG223" s="2249"/>
      <c r="JH223" s="2249"/>
      <c r="JI223" s="2249"/>
      <c r="JJ223" s="2249"/>
      <c r="JK223" s="2249"/>
      <c r="JL223" s="2249"/>
      <c r="JM223" s="2249"/>
      <c r="JN223" s="2249"/>
      <c r="JO223" s="2249"/>
      <c r="JP223" s="2249"/>
      <c r="JQ223" s="2249"/>
      <c r="JR223" s="2249"/>
      <c r="JS223" s="2249"/>
      <c r="JT223" s="2249"/>
      <c r="JU223" s="2249"/>
      <c r="JV223" s="2249"/>
      <c r="JW223" s="2249"/>
      <c r="JX223" s="2249"/>
      <c r="JY223" s="2249"/>
      <c r="JZ223" s="2249"/>
      <c r="KA223" s="2249"/>
      <c r="KB223" s="2249"/>
      <c r="KC223" s="2249"/>
      <c r="KD223" s="2249"/>
      <c r="KE223" s="2249"/>
      <c r="KF223" s="2249"/>
      <c r="KG223" s="2249"/>
      <c r="KH223" s="2249"/>
      <c r="KI223" s="2249"/>
      <c r="KJ223" s="2249"/>
      <c r="KK223" s="2249"/>
      <c r="KL223" s="2249"/>
      <c r="KM223" s="2249"/>
      <c r="KN223" s="2249"/>
      <c r="KO223" s="2249"/>
      <c r="KP223" s="2249"/>
      <c r="KQ223" s="2249"/>
      <c r="KR223" s="2249"/>
      <c r="KS223" s="2249"/>
      <c r="KT223" s="2249"/>
      <c r="KU223" s="2249"/>
      <c r="KV223" s="2249"/>
      <c r="KW223" s="2249"/>
      <c r="KX223" s="2249"/>
      <c r="KY223" s="2249"/>
      <c r="KZ223" s="2249"/>
      <c r="LA223" s="2249"/>
      <c r="LB223" s="2249"/>
      <c r="LC223" s="2249"/>
      <c r="LD223" s="2249"/>
      <c r="LE223" s="2249"/>
      <c r="LF223" s="2249"/>
      <c r="LG223" s="2249"/>
      <c r="LH223" s="2249"/>
      <c r="LI223" s="2249"/>
      <c r="LJ223" s="2249"/>
      <c r="LK223" s="2249"/>
      <c r="LL223" s="2249"/>
      <c r="LM223" s="2249"/>
      <c r="LN223" s="2249"/>
      <c r="LO223" s="2249"/>
      <c r="LP223" s="2249"/>
      <c r="LQ223" s="2249"/>
      <c r="LR223" s="2249"/>
      <c r="LS223" s="2249"/>
      <c r="LT223" s="2249"/>
      <c r="LU223" s="2249"/>
      <c r="LV223" s="2249"/>
      <c r="LW223" s="2249"/>
      <c r="LX223" s="2249"/>
      <c r="LY223" s="2249"/>
      <c r="LZ223" s="2249"/>
      <c r="MA223" s="2249"/>
      <c r="MB223" s="2249"/>
      <c r="MC223" s="2249"/>
      <c r="MD223" s="2249"/>
      <c r="ME223" s="2249"/>
      <c r="MF223" s="2249"/>
      <c r="MG223" s="2249"/>
      <c r="MH223" s="2249"/>
      <c r="MI223" s="2249"/>
      <c r="MJ223" s="2249"/>
      <c r="MK223" s="2249"/>
      <c r="ML223" s="2249"/>
      <c r="MM223" s="2249"/>
      <c r="MN223" s="2249"/>
      <c r="MO223" s="2249"/>
      <c r="MP223" s="2249"/>
      <c r="MQ223" s="2249"/>
      <c r="MR223" s="2249"/>
      <c r="MS223" s="2249"/>
      <c r="MT223" s="2249"/>
      <c r="MU223" s="2249"/>
      <c r="MV223" s="2249"/>
      <c r="MW223" s="2249"/>
      <c r="MX223" s="2249"/>
      <c r="MY223" s="2249"/>
      <c r="MZ223" s="2249"/>
      <c r="NA223" s="2249"/>
      <c r="NB223" s="2249"/>
      <c r="NC223" s="2249"/>
      <c r="ND223" s="2249"/>
      <c r="NE223" s="2249"/>
      <c r="NF223" s="2249"/>
      <c r="NG223" s="2249"/>
      <c r="NH223" s="2249"/>
      <c r="NI223" s="2249"/>
      <c r="NJ223" s="2249"/>
      <c r="NK223" s="2249"/>
      <c r="NL223" s="2249"/>
      <c r="NM223" s="2249"/>
      <c r="NN223" s="2249"/>
      <c r="NO223" s="2249"/>
      <c r="NP223" s="2249"/>
      <c r="NQ223" s="2249"/>
      <c r="NR223" s="2249"/>
      <c r="NS223" s="2249"/>
      <c r="NT223" s="2249"/>
      <c r="NU223" s="2249"/>
      <c r="NV223" s="2249"/>
      <c r="NW223" s="2249"/>
      <c r="NX223" s="2249"/>
      <c r="NY223" s="2249"/>
      <c r="NZ223" s="2249"/>
      <c r="OA223" s="2249"/>
      <c r="OB223" s="2249"/>
      <c r="OC223" s="2249"/>
      <c r="OD223" s="2249"/>
      <c r="OE223" s="2249"/>
      <c r="OF223" s="2249"/>
      <c r="OG223" s="2249"/>
      <c r="OH223" s="2249"/>
      <c r="OI223" s="2249"/>
      <c r="OJ223" s="2249"/>
      <c r="OK223" s="2249"/>
      <c r="OL223" s="2249"/>
      <c r="OM223" s="2249"/>
      <c r="ON223" s="2249"/>
      <c r="OO223" s="2249"/>
      <c r="OP223" s="2249"/>
      <c r="OQ223" s="2249"/>
      <c r="OR223" s="2249"/>
      <c r="OS223" s="2249"/>
      <c r="OT223" s="2249"/>
      <c r="OU223" s="2249"/>
      <c r="OV223" s="2249"/>
      <c r="OW223" s="2249"/>
      <c r="OX223" s="2249"/>
      <c r="OY223" s="2249"/>
      <c r="OZ223" s="2249"/>
      <c r="PA223" s="2249"/>
      <c r="PB223" s="2249"/>
      <c r="PC223" s="2249"/>
      <c r="PD223" s="2249"/>
      <c r="PE223" s="2249"/>
      <c r="PF223" s="2249"/>
      <c r="PG223" s="2249"/>
      <c r="PH223" s="2249"/>
      <c r="PI223" s="2249"/>
      <c r="PJ223" s="2249"/>
      <c r="PK223" s="2249"/>
      <c r="PL223" s="2249"/>
      <c r="PM223" s="2249"/>
      <c r="PN223" s="2249"/>
      <c r="PO223" s="2249"/>
      <c r="PP223" s="2249"/>
      <c r="PQ223" s="2249"/>
      <c r="PR223" s="2249"/>
      <c r="PS223" s="2249"/>
      <c r="PT223" s="2249"/>
      <c r="PU223" s="2249"/>
      <c r="PV223" s="2249"/>
      <c r="PW223" s="2249"/>
      <c r="PX223" s="2249"/>
      <c r="PY223" s="2249"/>
      <c r="PZ223" s="2249"/>
      <c r="QA223" s="2249"/>
      <c r="QB223" s="2249"/>
      <c r="QC223" s="2249"/>
      <c r="QD223" s="2249"/>
      <c r="QE223" s="2249"/>
      <c r="QF223" s="2249"/>
      <c r="QG223" s="2249"/>
      <c r="QH223" s="2249"/>
      <c r="QI223" s="2249"/>
      <c r="QJ223" s="2249"/>
      <c r="QK223" s="2249"/>
      <c r="QL223" s="2249"/>
      <c r="QM223" s="2249"/>
      <c r="QN223" s="2249"/>
      <c r="QO223" s="2249"/>
      <c r="QP223" s="2249"/>
      <c r="QQ223" s="2249"/>
      <c r="QR223" s="2249"/>
      <c r="QS223" s="2249"/>
      <c r="QT223" s="2249"/>
      <c r="QU223" s="2249"/>
      <c r="QV223" s="2249"/>
      <c r="QW223" s="2249"/>
      <c r="QX223" s="2249"/>
      <c r="QY223" s="2249"/>
      <c r="QZ223" s="2249"/>
      <c r="RA223" s="2249"/>
      <c r="RB223" s="2249"/>
      <c r="RC223" s="2249"/>
      <c r="RD223" s="2249"/>
      <c r="RE223" s="2249"/>
      <c r="RF223" s="2249"/>
      <c r="RG223" s="2249"/>
      <c r="RH223" s="2249"/>
      <c r="RI223" s="2249"/>
      <c r="RJ223" s="2249"/>
      <c r="RK223" s="2249"/>
      <c r="RL223" s="2249"/>
      <c r="RM223" s="2249"/>
      <c r="RN223" s="2249"/>
      <c r="RO223" s="2249"/>
      <c r="RP223" s="2249"/>
      <c r="RQ223" s="2249"/>
      <c r="RR223" s="2249"/>
      <c r="RS223" s="2249"/>
      <c r="RT223" s="2249"/>
      <c r="RU223" s="2249"/>
      <c r="RV223" s="2249"/>
      <c r="RW223" s="2249"/>
      <c r="RX223" s="2249"/>
      <c r="RY223" s="2249"/>
      <c r="RZ223" s="2249"/>
      <c r="SA223" s="2249"/>
      <c r="SB223" s="2249"/>
      <c r="SC223" s="2249"/>
      <c r="SD223" s="2249"/>
      <c r="SE223" s="2249"/>
      <c r="SF223" s="2249"/>
      <c r="SG223" s="2249"/>
      <c r="SH223" s="2249"/>
      <c r="SI223" s="2249"/>
      <c r="SJ223" s="2249"/>
      <c r="SK223" s="2249"/>
      <c r="SL223" s="2249"/>
      <c r="SM223" s="2249"/>
      <c r="SN223" s="2249"/>
      <c r="SO223" s="2249"/>
      <c r="SP223" s="2249"/>
      <c r="SQ223" s="2249"/>
      <c r="SR223" s="2249"/>
      <c r="SS223" s="2249"/>
      <c r="ST223" s="2249"/>
      <c r="SU223" s="2249"/>
      <c r="SV223" s="2249"/>
      <c r="SW223" s="2249"/>
      <c r="SX223" s="2249"/>
      <c r="SY223" s="2249"/>
      <c r="SZ223" s="2249"/>
      <c r="TA223" s="2249"/>
      <c r="TB223" s="2249"/>
      <c r="TC223" s="2249"/>
      <c r="TD223" s="2249"/>
      <c r="TE223" s="2249"/>
      <c r="TF223" s="2249"/>
      <c r="TG223" s="2249"/>
      <c r="TH223" s="2249"/>
      <c r="TI223" s="2249"/>
      <c r="TJ223" s="2249"/>
      <c r="TK223" s="2249"/>
      <c r="TL223" s="2249"/>
      <c r="TM223" s="2249"/>
      <c r="TN223" s="2249"/>
      <c r="TO223" s="2249"/>
      <c r="TP223" s="2249"/>
      <c r="TQ223" s="2249"/>
      <c r="TR223" s="2249"/>
      <c r="TS223" s="2249"/>
      <c r="TT223" s="2249"/>
      <c r="TU223" s="2249"/>
      <c r="TV223" s="2249"/>
      <c r="TW223" s="2249"/>
      <c r="TX223" s="2249"/>
      <c r="TY223" s="2249"/>
      <c r="TZ223" s="2249"/>
      <c r="UA223" s="2249"/>
      <c r="UB223" s="2249"/>
      <c r="UC223" s="2249"/>
      <c r="UD223" s="2249"/>
      <c r="UE223" s="2249"/>
      <c r="UF223" s="2249"/>
      <c r="UG223" s="2249"/>
      <c r="UH223" s="2249"/>
      <c r="UI223" s="2249"/>
      <c r="UJ223" s="2249"/>
      <c r="UK223" s="2249"/>
      <c r="UL223" s="2249"/>
      <c r="UM223" s="2249"/>
      <c r="UN223" s="2249"/>
      <c r="UO223" s="2249"/>
      <c r="UP223" s="2249"/>
      <c r="UQ223" s="2249"/>
      <c r="UR223" s="2249"/>
      <c r="US223" s="2249"/>
      <c r="UT223" s="2249"/>
      <c r="UU223" s="2249"/>
      <c r="UV223" s="2249"/>
      <c r="UW223" s="2249"/>
      <c r="UX223" s="2249"/>
      <c r="UY223" s="2249"/>
      <c r="UZ223" s="2249"/>
      <c r="VA223" s="2249"/>
      <c r="VB223" s="2249"/>
      <c r="VC223" s="2249"/>
      <c r="VD223" s="2249"/>
      <c r="VE223" s="2249"/>
      <c r="VF223" s="2249"/>
      <c r="VG223" s="2249"/>
      <c r="VH223" s="2249"/>
      <c r="VI223" s="2249"/>
      <c r="VJ223" s="2249"/>
      <c r="VK223" s="2249"/>
      <c r="VL223" s="2249"/>
      <c r="VM223" s="2249"/>
      <c r="VN223" s="2249"/>
      <c r="VO223" s="2249"/>
      <c r="VP223" s="2249"/>
      <c r="VQ223" s="2249"/>
      <c r="VR223" s="2249"/>
      <c r="VS223" s="2249"/>
      <c r="VT223" s="2249"/>
      <c r="VU223" s="2249"/>
      <c r="VV223" s="2249"/>
      <c r="VW223" s="2249"/>
      <c r="VX223" s="2249"/>
      <c r="VY223" s="2249"/>
      <c r="VZ223" s="2249"/>
      <c r="WA223" s="2249"/>
      <c r="WB223" s="2249"/>
      <c r="WC223" s="2249"/>
      <c r="WD223" s="2249"/>
      <c r="WE223" s="2249"/>
      <c r="WF223" s="2249"/>
      <c r="WG223" s="2249"/>
      <c r="WH223" s="2249"/>
      <c r="WI223" s="2249"/>
      <c r="WJ223" s="2249"/>
      <c r="WK223" s="2249"/>
      <c r="WL223" s="2249"/>
      <c r="WM223" s="2249"/>
      <c r="WN223" s="2249"/>
      <c r="WO223" s="2249"/>
      <c r="WP223" s="2249"/>
      <c r="WQ223" s="2249"/>
      <c r="WR223" s="2249"/>
      <c r="WS223" s="2249"/>
      <c r="WT223" s="2249"/>
      <c r="WU223" s="2249"/>
      <c r="WV223" s="2249"/>
      <c r="WW223" s="2249"/>
      <c r="WX223" s="2249"/>
      <c r="WY223" s="2249"/>
      <c r="WZ223" s="2249"/>
      <c r="XA223" s="2249"/>
      <c r="XB223" s="2249"/>
      <c r="XC223" s="2249"/>
      <c r="XD223" s="2249"/>
      <c r="XE223" s="2249"/>
      <c r="XF223" s="2249"/>
      <c r="XG223" s="2249"/>
      <c r="XH223" s="2249"/>
      <c r="XI223" s="2249"/>
      <c r="XJ223" s="2249"/>
      <c r="XK223" s="2249"/>
      <c r="XL223" s="2249"/>
      <c r="XM223" s="2249"/>
      <c r="XN223" s="2249"/>
      <c r="XO223" s="2249"/>
      <c r="XP223" s="2249"/>
      <c r="XQ223" s="2249"/>
      <c r="XR223" s="2249"/>
      <c r="XS223" s="2249"/>
      <c r="XT223" s="2249"/>
      <c r="XU223" s="2249"/>
      <c r="XV223" s="2249"/>
      <c r="XW223" s="2249"/>
      <c r="XX223" s="2249"/>
      <c r="XY223" s="2249"/>
      <c r="XZ223" s="2249"/>
      <c r="YA223" s="2249"/>
      <c r="YB223" s="2249"/>
      <c r="YC223" s="2249"/>
      <c r="YD223" s="2249"/>
      <c r="YE223" s="2249"/>
      <c r="YF223" s="2249"/>
      <c r="YG223" s="2249"/>
      <c r="YH223" s="2249"/>
      <c r="YI223" s="2249"/>
      <c r="YJ223" s="2249"/>
      <c r="YK223" s="2249"/>
      <c r="YL223" s="2249"/>
      <c r="YM223" s="2249"/>
      <c r="YN223" s="2249"/>
      <c r="YO223" s="2249"/>
      <c r="YP223" s="2249"/>
      <c r="YQ223" s="2249"/>
      <c r="YR223" s="2249"/>
      <c r="YS223" s="2249"/>
      <c r="YT223" s="2249"/>
      <c r="YU223" s="2249"/>
      <c r="YV223" s="2249"/>
      <c r="YW223" s="2249"/>
      <c r="YX223" s="2249"/>
      <c r="YY223" s="2249"/>
      <c r="YZ223" s="2249"/>
      <c r="ZA223" s="2249"/>
      <c r="ZB223" s="2249"/>
      <c r="ZC223" s="2249"/>
      <c r="ZD223" s="2249"/>
      <c r="ZE223" s="2249"/>
      <c r="ZF223" s="2249"/>
      <c r="ZG223" s="2249"/>
      <c r="ZH223" s="2249"/>
      <c r="ZI223" s="2249"/>
      <c r="ZJ223" s="2249"/>
      <c r="ZK223" s="2249"/>
      <c r="ZL223" s="2249"/>
      <c r="ZM223" s="2249"/>
      <c r="ZN223" s="2249"/>
      <c r="ZO223" s="2249"/>
      <c r="ZP223" s="2249"/>
      <c r="ZQ223" s="2249"/>
      <c r="ZR223" s="2249"/>
      <c r="ZS223" s="2249"/>
      <c r="ZT223" s="2249"/>
      <c r="ZU223" s="2249"/>
      <c r="ZV223" s="2249"/>
      <c r="ZW223" s="2249"/>
      <c r="ZX223" s="2249"/>
      <c r="ZY223" s="2249"/>
      <c r="ZZ223" s="2249"/>
      <c r="AAA223" s="2249"/>
      <c r="AAB223" s="2249"/>
      <c r="AAC223" s="2249"/>
      <c r="AAD223" s="2249"/>
      <c r="AAE223" s="2249"/>
      <c r="AAF223" s="2249"/>
      <c r="AAG223" s="2249"/>
      <c r="AAH223" s="2249"/>
      <c r="AAI223" s="2249"/>
      <c r="AAJ223" s="2249"/>
      <c r="AAK223" s="2249"/>
      <c r="AAL223" s="2249"/>
      <c r="AAM223" s="2249"/>
      <c r="AAN223" s="2249"/>
      <c r="AAO223" s="2249"/>
      <c r="AAP223" s="2249"/>
      <c r="AAQ223" s="2249"/>
      <c r="AAR223" s="2249"/>
      <c r="AAS223" s="2249"/>
      <c r="AAT223" s="2249"/>
      <c r="AAU223" s="2249"/>
      <c r="AAV223" s="2249"/>
      <c r="AAW223" s="2249"/>
      <c r="AAX223" s="2249"/>
      <c r="AAY223" s="2249"/>
      <c r="AAZ223" s="2249"/>
      <c r="ABA223" s="2249"/>
      <c r="ABB223" s="2249"/>
      <c r="ABC223" s="2249"/>
      <c r="ABD223" s="2249"/>
      <c r="ABE223" s="2249"/>
      <c r="ABF223" s="2249"/>
      <c r="ABG223" s="2249"/>
      <c r="ABH223" s="2249"/>
      <c r="ABI223" s="2249"/>
      <c r="ABJ223" s="2249"/>
      <c r="ABK223" s="2249"/>
      <c r="ABL223" s="2249"/>
      <c r="ABM223" s="2249"/>
      <c r="ABN223" s="2249"/>
      <c r="ABO223" s="2249"/>
      <c r="ABP223" s="2249"/>
      <c r="ABQ223" s="2249"/>
      <c r="ABR223" s="2249"/>
      <c r="ABS223" s="2249"/>
      <c r="ABT223" s="2249"/>
      <c r="ABU223" s="2249"/>
      <c r="ABV223" s="2249"/>
      <c r="ABW223" s="2249"/>
      <c r="ABX223" s="2249"/>
      <c r="ABY223" s="2249"/>
      <c r="ABZ223" s="2249"/>
      <c r="ACA223" s="2249"/>
      <c r="ACB223" s="2249"/>
      <c r="ACC223" s="2249"/>
      <c r="ACD223" s="2249"/>
      <c r="ACE223" s="2249"/>
      <c r="ACF223" s="2249"/>
      <c r="ACG223" s="2249"/>
      <c r="ACH223" s="2249"/>
      <c r="ACI223" s="2249"/>
      <c r="ACJ223" s="2249"/>
      <c r="ACK223" s="2249"/>
      <c r="ACL223" s="2249"/>
      <c r="ACM223" s="2249"/>
      <c r="ACN223" s="2249"/>
      <c r="ACO223" s="2249"/>
      <c r="ACP223" s="2249"/>
      <c r="ACQ223" s="2249"/>
      <c r="ACR223" s="2249"/>
      <c r="ACS223" s="2249"/>
      <c r="ACT223" s="2249"/>
      <c r="ACU223" s="2249"/>
      <c r="ACV223" s="2249"/>
      <c r="ACW223" s="2249"/>
      <c r="ACX223" s="2249"/>
      <c r="ACY223" s="2249"/>
      <c r="ACZ223" s="2249"/>
      <c r="ADA223" s="2249"/>
      <c r="ADB223" s="2249"/>
      <c r="ADC223" s="2249"/>
      <c r="ADD223" s="2249"/>
      <c r="ADE223" s="2249"/>
      <c r="ADF223" s="2249"/>
      <c r="ADG223" s="2249"/>
      <c r="ADH223" s="2249"/>
      <c r="ADI223" s="2249"/>
      <c r="ADJ223" s="2249"/>
      <c r="ADK223" s="2249"/>
      <c r="ADL223" s="2249"/>
      <c r="ADM223" s="2249"/>
      <c r="ADN223" s="2249"/>
      <c r="ADO223" s="2249"/>
      <c r="ADP223" s="2249"/>
      <c r="ADQ223" s="2249"/>
      <c r="ADR223" s="2249"/>
      <c r="ADS223" s="2249"/>
      <c r="ADT223" s="2249"/>
      <c r="ADU223" s="2249"/>
      <c r="ADV223" s="2249"/>
      <c r="ADW223" s="2249"/>
      <c r="ADX223" s="2249"/>
      <c r="ADY223" s="2249"/>
      <c r="ADZ223" s="2249"/>
      <c r="AEA223" s="2249"/>
      <c r="AEB223" s="2249"/>
      <c r="AEC223" s="2249"/>
      <c r="AED223" s="2249"/>
      <c r="AEE223" s="2249"/>
      <c r="AEF223" s="2249"/>
      <c r="AEG223" s="2249"/>
      <c r="AEH223" s="2249"/>
      <c r="AEI223" s="2249"/>
      <c r="AEJ223" s="2249"/>
      <c r="AEK223" s="2249"/>
      <c r="AEL223" s="2249"/>
      <c r="AEM223" s="2249"/>
      <c r="AEN223" s="2249"/>
      <c r="AEO223" s="2249"/>
      <c r="AEP223" s="2249"/>
      <c r="AEQ223" s="2249"/>
      <c r="AER223" s="2249"/>
      <c r="AES223" s="2249"/>
      <c r="AET223" s="2249"/>
      <c r="AEU223" s="2249"/>
      <c r="AEV223" s="2249"/>
      <c r="AEW223" s="2249"/>
      <c r="AEX223" s="2249"/>
      <c r="AEY223" s="2249"/>
      <c r="AEZ223" s="2249"/>
      <c r="AFA223" s="2249"/>
      <c r="AFB223" s="2249"/>
      <c r="AFC223" s="2249"/>
      <c r="AFD223" s="2249"/>
      <c r="AFE223" s="2249"/>
      <c r="AFF223" s="2249"/>
      <c r="AFG223" s="2249"/>
      <c r="AFH223" s="2249"/>
      <c r="AFI223" s="2249"/>
      <c r="AFJ223" s="2249"/>
      <c r="AFK223" s="2249"/>
      <c r="AFL223" s="2249"/>
      <c r="AFM223" s="2249"/>
      <c r="AFN223" s="2249"/>
      <c r="AFO223" s="2249"/>
      <c r="AFP223" s="2249"/>
      <c r="AFQ223" s="2249"/>
      <c r="AFR223" s="2249"/>
      <c r="AFS223" s="2249"/>
      <c r="AFT223" s="2249"/>
      <c r="AFU223" s="2249"/>
      <c r="AFV223" s="2249"/>
      <c r="AFW223" s="2249"/>
      <c r="AFX223" s="2249"/>
      <c r="AFY223" s="2249"/>
      <c r="AFZ223" s="2249"/>
      <c r="AGA223" s="2249"/>
      <c r="AGB223" s="2249"/>
      <c r="AGC223" s="2249"/>
      <c r="AGD223" s="2249"/>
      <c r="AGE223" s="2249"/>
      <c r="AGF223" s="2249"/>
      <c r="AGG223" s="2249"/>
      <c r="AGH223" s="2249"/>
      <c r="AGI223" s="2249"/>
      <c r="AGJ223" s="2249"/>
      <c r="AGK223" s="2249"/>
      <c r="AGL223" s="2249"/>
      <c r="AGM223" s="2249"/>
      <c r="AGN223" s="2249"/>
      <c r="AGO223" s="2249"/>
      <c r="AGP223" s="2249"/>
      <c r="AGQ223" s="2249"/>
      <c r="AGR223" s="2249"/>
      <c r="AGS223" s="2249"/>
      <c r="AGT223" s="2249"/>
      <c r="AGU223" s="2249"/>
      <c r="AGV223" s="2249"/>
      <c r="AGW223" s="2249"/>
      <c r="AGX223" s="2249"/>
      <c r="AGY223" s="2249"/>
      <c r="AGZ223" s="2249"/>
      <c r="AHA223" s="2249"/>
      <c r="AHB223" s="2249"/>
      <c r="AHC223" s="2249"/>
      <c r="AHD223" s="2249"/>
      <c r="AHE223" s="2249"/>
      <c r="AHF223" s="2249"/>
      <c r="AHG223" s="2249"/>
      <c r="AHH223" s="2249"/>
      <c r="AHI223" s="2249"/>
      <c r="AHJ223" s="2249"/>
      <c r="AHK223" s="2249"/>
      <c r="AHL223" s="2249"/>
      <c r="AHM223" s="2249"/>
      <c r="AHN223" s="2249"/>
      <c r="AHO223" s="2249"/>
      <c r="AHP223" s="2249"/>
      <c r="AHQ223" s="2249"/>
      <c r="AHR223" s="2249"/>
      <c r="AHS223" s="2249"/>
      <c r="AHT223" s="2249"/>
      <c r="AHU223" s="2249"/>
      <c r="AHV223" s="2249"/>
      <c r="AHW223" s="2249"/>
      <c r="AHX223" s="2249"/>
      <c r="AHY223" s="2249"/>
      <c r="AHZ223" s="2249"/>
      <c r="AIA223" s="2249"/>
      <c r="AIB223" s="2249"/>
      <c r="AIC223" s="2249"/>
      <c r="AID223" s="2249"/>
      <c r="AIE223" s="2249"/>
      <c r="AIF223" s="2249"/>
      <c r="AIG223" s="2249"/>
      <c r="AIH223" s="2249"/>
      <c r="AII223" s="2249"/>
      <c r="AIJ223" s="2249"/>
      <c r="AIK223" s="2249"/>
      <c r="AIL223" s="2249"/>
      <c r="AIM223" s="2249"/>
      <c r="AIN223" s="2249"/>
      <c r="AIO223" s="2249"/>
      <c r="AIP223" s="2249"/>
      <c r="AIQ223" s="2249"/>
      <c r="AIR223" s="2249"/>
      <c r="AIS223" s="2249"/>
      <c r="AIT223" s="2249"/>
      <c r="AIU223" s="2249"/>
      <c r="AIV223" s="2249"/>
      <c r="AIW223" s="2249"/>
      <c r="AIX223" s="2249"/>
      <c r="AIY223" s="2249"/>
      <c r="AIZ223" s="2249"/>
      <c r="AJA223" s="2249"/>
      <c r="AJB223" s="2249"/>
      <c r="AJC223" s="2249"/>
      <c r="AJD223" s="2249"/>
      <c r="AJE223" s="2249"/>
      <c r="AJF223" s="2249"/>
      <c r="AJG223" s="2249"/>
      <c r="AJH223" s="2249"/>
      <c r="AJI223" s="2249"/>
      <c r="AJJ223" s="2249"/>
      <c r="AJK223" s="2249"/>
      <c r="AJL223" s="2249"/>
      <c r="AJM223" s="2249"/>
      <c r="AJN223" s="2249"/>
      <c r="AJO223" s="2249"/>
      <c r="AJP223" s="2249"/>
      <c r="AJQ223" s="2249"/>
      <c r="AJR223" s="2249"/>
      <c r="AJS223" s="2249"/>
      <c r="AJT223" s="2249"/>
      <c r="AJU223" s="2249"/>
      <c r="AJV223" s="2249"/>
      <c r="AJW223" s="2249"/>
      <c r="AJX223" s="2249"/>
      <c r="AJY223" s="2249"/>
      <c r="AJZ223" s="2249"/>
      <c r="AKA223" s="2249"/>
      <c r="AKB223" s="2249"/>
      <c r="AKC223" s="2249"/>
      <c r="AKD223" s="2249"/>
      <c r="AKE223" s="2249"/>
      <c r="AKF223" s="2249"/>
      <c r="AKG223" s="2249"/>
      <c r="AKH223" s="2249"/>
      <c r="AKI223" s="2249"/>
      <c r="AKJ223" s="2249"/>
      <c r="AKK223" s="2249"/>
      <c r="AKL223" s="2249"/>
      <c r="AKM223" s="2249"/>
      <c r="AKN223" s="2249"/>
      <c r="AKO223" s="2249"/>
      <c r="AKP223" s="2249"/>
      <c r="AKQ223" s="2249"/>
      <c r="AKR223" s="2249"/>
      <c r="AKS223" s="2249"/>
      <c r="AKT223" s="2249"/>
      <c r="AKU223" s="2249"/>
      <c r="AKV223" s="2249"/>
      <c r="AKW223" s="2249"/>
      <c r="AKX223" s="2249"/>
      <c r="AKY223" s="2249"/>
      <c r="AKZ223" s="2249"/>
      <c r="ALA223" s="2249"/>
      <c r="ALB223" s="2249"/>
      <c r="ALC223" s="2249"/>
      <c r="ALD223" s="2249"/>
      <c r="ALE223" s="2249"/>
      <c r="ALF223" s="2249"/>
      <c r="ALG223" s="2249"/>
      <c r="ALH223" s="2249"/>
      <c r="ALI223" s="2249"/>
      <c r="ALJ223" s="2249"/>
      <c r="ALK223" s="2249"/>
      <c r="ALL223" s="2249"/>
      <c r="ALM223" s="2249"/>
      <c r="ALN223" s="2249"/>
      <c r="ALO223" s="2249"/>
      <c r="ALP223" s="2249"/>
      <c r="ALQ223" s="2249"/>
      <c r="ALR223" s="2249"/>
      <c r="ALS223" s="2249"/>
      <c r="ALT223" s="2249"/>
      <c r="ALU223" s="2249"/>
      <c r="ALV223" s="2249"/>
      <c r="ALW223" s="2249"/>
      <c r="ALX223" s="2249"/>
      <c r="ALY223" s="2249"/>
      <c r="ALZ223" s="2249"/>
      <c r="AMA223" s="2249"/>
      <c r="AMB223" s="2249"/>
      <c r="AMC223" s="2249"/>
      <c r="AMD223" s="2249"/>
      <c r="AME223" s="2249"/>
      <c r="AMF223" s="2249"/>
      <c r="AMG223" s="2249"/>
      <c r="AMH223" s="2249"/>
      <c r="AMI223" s="2249"/>
      <c r="AMJ223" s="2249"/>
      <c r="AMK223" s="2249"/>
      <c r="AML223" s="2249"/>
      <c r="AMM223" s="2249"/>
      <c r="AMN223" s="2249"/>
      <c r="AMO223" s="2249"/>
      <c r="AMP223" s="2249"/>
      <c r="AMQ223" s="2249"/>
      <c r="AMR223" s="2249"/>
      <c r="AMS223" s="2249"/>
      <c r="AMT223" s="2249"/>
      <c r="AMU223" s="2249"/>
      <c r="AMV223" s="2249"/>
      <c r="AMW223" s="2249"/>
      <c r="AMX223" s="2249"/>
      <c r="AMY223" s="2249"/>
      <c r="AMZ223" s="2249"/>
      <c r="ANA223" s="2249"/>
      <c r="ANB223" s="2249"/>
      <c r="ANC223" s="2249"/>
      <c r="AND223" s="2249"/>
      <c r="ANE223" s="2249"/>
      <c r="ANF223" s="2249"/>
      <c r="ANG223" s="2249"/>
      <c r="ANH223" s="2249"/>
      <c r="ANI223" s="2249"/>
      <c r="ANJ223" s="2249"/>
      <c r="ANK223" s="2249"/>
      <c r="ANL223" s="2249"/>
      <c r="ANM223" s="2249"/>
      <c r="ANN223" s="2249"/>
      <c r="ANO223" s="2249"/>
      <c r="ANP223" s="2249"/>
      <c r="ANQ223" s="2249"/>
      <c r="ANR223" s="2249"/>
      <c r="ANS223" s="2249"/>
      <c r="ANT223" s="2249"/>
      <c r="ANU223" s="2249"/>
      <c r="ANV223" s="2249"/>
      <c r="ANW223" s="2249"/>
      <c r="ANX223" s="2249"/>
      <c r="ANY223" s="2249"/>
      <c r="ANZ223" s="2249"/>
      <c r="AOA223" s="2249"/>
      <c r="AOB223" s="2249"/>
      <c r="AOC223" s="2249"/>
      <c r="AOD223" s="2249"/>
      <c r="AOE223" s="2249"/>
      <c r="AOF223" s="2249"/>
      <c r="AOG223" s="2249"/>
      <c r="AOH223" s="2249"/>
      <c r="AOI223" s="2249"/>
      <c r="AOJ223" s="2249"/>
      <c r="AOK223" s="2249"/>
      <c r="AOL223" s="2249"/>
      <c r="AOM223" s="2249"/>
      <c r="AON223" s="2249"/>
      <c r="AOO223" s="2249"/>
      <c r="AOP223" s="2249"/>
      <c r="AOQ223" s="2249"/>
      <c r="AOR223" s="2249"/>
      <c r="AOS223" s="2249"/>
      <c r="AOT223" s="2249"/>
      <c r="AOU223" s="2249"/>
      <c r="AOV223" s="2249"/>
      <c r="AOW223" s="2249"/>
      <c r="AOX223" s="2249"/>
      <c r="AOY223" s="2249"/>
      <c r="AOZ223" s="2249"/>
      <c r="APA223" s="2249"/>
      <c r="APB223" s="2249"/>
      <c r="APC223" s="2249"/>
      <c r="APD223" s="2249"/>
      <c r="APE223" s="2249"/>
      <c r="APF223" s="2249"/>
      <c r="APG223" s="2249"/>
      <c r="APH223" s="2249"/>
      <c r="API223" s="2249"/>
      <c r="APJ223" s="2249"/>
      <c r="APK223" s="2249"/>
      <c r="APL223" s="2249"/>
      <c r="APM223" s="2249"/>
      <c r="APN223" s="2249"/>
      <c r="APO223" s="2249"/>
      <c r="APP223" s="2249"/>
      <c r="APQ223" s="2249"/>
      <c r="APR223" s="2249"/>
      <c r="APS223" s="2249"/>
      <c r="APT223" s="2249"/>
      <c r="APU223" s="2249"/>
      <c r="APV223" s="2249"/>
      <c r="APW223" s="2249"/>
      <c r="APX223" s="2249"/>
      <c r="APY223" s="2249"/>
      <c r="APZ223" s="2249"/>
      <c r="AQA223" s="2249"/>
      <c r="AQB223" s="2249"/>
      <c r="AQC223" s="2249"/>
      <c r="AQD223" s="2249"/>
      <c r="AQE223" s="2249"/>
      <c r="AQF223" s="2249"/>
      <c r="AQG223" s="2249"/>
      <c r="AQH223" s="2249"/>
      <c r="AQI223" s="2249"/>
      <c r="AQJ223" s="2249"/>
      <c r="AQK223" s="2249"/>
      <c r="AQL223" s="2249"/>
      <c r="AQM223" s="2249"/>
      <c r="AQN223" s="2249"/>
      <c r="AQO223" s="2249"/>
      <c r="AQP223" s="2249"/>
      <c r="AQQ223" s="2249"/>
      <c r="AQR223" s="2249"/>
      <c r="AQS223" s="2249"/>
      <c r="AQT223" s="2249"/>
      <c r="AQU223" s="2249"/>
      <c r="AQV223" s="2249"/>
      <c r="AQW223" s="2249"/>
      <c r="AQX223" s="2249"/>
      <c r="AQY223" s="2249"/>
      <c r="AQZ223" s="2249"/>
      <c r="ARA223" s="2249"/>
      <c r="ARB223" s="2249"/>
      <c r="ARC223" s="2249"/>
      <c r="ARD223" s="2249"/>
      <c r="ARE223" s="2249"/>
      <c r="ARF223" s="2249"/>
      <c r="ARG223" s="2249"/>
      <c r="ARH223" s="2249"/>
      <c r="ARI223" s="2249"/>
      <c r="ARJ223" s="2249"/>
      <c r="ARK223" s="2249"/>
      <c r="ARL223" s="2249"/>
      <c r="ARM223" s="2249"/>
      <c r="ARN223" s="2249"/>
      <c r="ARO223" s="2249"/>
      <c r="ARP223" s="2249"/>
      <c r="ARQ223" s="2249"/>
      <c r="ARR223" s="2249"/>
      <c r="ARS223" s="2249"/>
      <c r="ART223" s="2249"/>
      <c r="ARU223" s="2249"/>
      <c r="ARV223" s="2249"/>
      <c r="ARW223" s="2249"/>
      <c r="ARX223" s="2249"/>
      <c r="ARY223" s="2249"/>
      <c r="ARZ223" s="2249"/>
      <c r="ASA223" s="2249"/>
      <c r="ASB223" s="2249"/>
      <c r="ASC223" s="2249"/>
      <c r="ASD223" s="2249"/>
      <c r="ASE223" s="2249"/>
      <c r="ASF223" s="2249"/>
      <c r="ASG223" s="2249"/>
      <c r="ASH223" s="2249"/>
      <c r="ASI223" s="2249"/>
      <c r="ASJ223" s="2249"/>
      <c r="ASK223" s="2249"/>
      <c r="ASL223" s="2249"/>
      <c r="ASM223" s="2249"/>
      <c r="ASN223" s="2249"/>
      <c r="ASO223" s="2249"/>
      <c r="ASP223" s="2249"/>
      <c r="ASQ223" s="2249"/>
      <c r="ASR223" s="2249"/>
      <c r="ASS223" s="2249"/>
      <c r="AST223" s="2249"/>
      <c r="ASU223" s="2249"/>
      <c r="ASV223" s="2249"/>
      <c r="ASW223" s="2249"/>
      <c r="ASX223" s="2249"/>
      <c r="ASY223" s="2249"/>
      <c r="ASZ223" s="2249"/>
      <c r="ATA223" s="2249"/>
      <c r="ATB223" s="2249"/>
      <c r="ATC223" s="2249"/>
      <c r="ATD223" s="2249"/>
      <c r="ATE223" s="2249"/>
      <c r="ATF223" s="2249"/>
      <c r="ATG223" s="2249"/>
      <c r="ATH223" s="2249"/>
      <c r="ATI223" s="2249"/>
      <c r="ATJ223" s="2249"/>
      <c r="ATK223" s="2249"/>
      <c r="ATL223" s="2249"/>
      <c r="ATM223" s="2249"/>
      <c r="ATN223" s="2249"/>
      <c r="ATO223" s="2249"/>
      <c r="ATP223" s="2249"/>
      <c r="ATQ223" s="2249"/>
      <c r="ATR223" s="2249"/>
      <c r="ATS223" s="2249"/>
      <c r="ATT223" s="2249"/>
      <c r="ATU223" s="2249"/>
      <c r="ATV223" s="2249"/>
      <c r="ATW223" s="2249"/>
      <c r="ATX223" s="2249"/>
      <c r="ATY223" s="2249"/>
      <c r="ATZ223" s="2249"/>
      <c r="AUA223" s="2249"/>
      <c r="AUB223" s="2249"/>
      <c r="AUC223" s="2249"/>
      <c r="AUD223" s="2249"/>
      <c r="AUE223" s="2249"/>
      <c r="AUF223" s="2249"/>
      <c r="AUG223" s="2249"/>
      <c r="AUH223" s="2249"/>
      <c r="AUI223" s="2249"/>
      <c r="AUJ223" s="2249"/>
      <c r="AUK223" s="2249"/>
      <c r="AUL223" s="2249"/>
      <c r="AUM223" s="2249"/>
      <c r="AUN223" s="2249"/>
      <c r="AUO223" s="2249"/>
      <c r="AUP223" s="2249"/>
      <c r="AUQ223" s="2249"/>
      <c r="AUR223" s="2249"/>
      <c r="AUS223" s="2249"/>
      <c r="AUT223" s="2249"/>
      <c r="AUU223" s="2249"/>
      <c r="AUV223" s="2249"/>
      <c r="AUW223" s="2249"/>
      <c r="AUX223" s="2249"/>
      <c r="AUY223" s="2249"/>
      <c r="AUZ223" s="2249"/>
      <c r="AVA223" s="2249"/>
      <c r="AVB223" s="2249"/>
      <c r="AVC223" s="2249"/>
      <c r="AVD223" s="2249"/>
      <c r="AVE223" s="2249"/>
      <c r="AVF223" s="2249"/>
      <c r="AVG223" s="2249"/>
      <c r="AVH223" s="2249"/>
      <c r="AVI223" s="2249"/>
      <c r="AVJ223" s="2249"/>
      <c r="AVK223" s="2249"/>
      <c r="AVL223" s="2249"/>
      <c r="AVM223" s="2249"/>
      <c r="AVN223" s="2249"/>
      <c r="AVO223" s="2249"/>
      <c r="AVP223" s="2249"/>
      <c r="AVQ223" s="2249"/>
      <c r="AVR223" s="2249"/>
      <c r="AVS223" s="2249"/>
      <c r="AVT223" s="2249"/>
      <c r="AVU223" s="2249"/>
      <c r="AVV223" s="2249"/>
      <c r="AVW223" s="2249"/>
      <c r="AVX223" s="2249"/>
      <c r="AVY223" s="2249"/>
      <c r="AVZ223" s="2249"/>
      <c r="AWA223" s="2249"/>
      <c r="AWB223" s="2249"/>
      <c r="AWC223" s="2249"/>
      <c r="AWD223" s="2249"/>
      <c r="AWE223" s="2249"/>
      <c r="AWF223" s="2249"/>
      <c r="AWG223" s="2249"/>
      <c r="AWH223" s="2249"/>
      <c r="AWI223" s="2249"/>
      <c r="AWJ223" s="2249"/>
      <c r="AWK223" s="2249"/>
      <c r="AWL223" s="2249"/>
      <c r="AWM223" s="2249"/>
      <c r="AWN223" s="2249"/>
      <c r="AWO223" s="2249"/>
      <c r="AWP223" s="2249"/>
      <c r="AWQ223" s="2249"/>
      <c r="AWR223" s="2249"/>
      <c r="AWS223" s="2249"/>
      <c r="AWT223" s="2249"/>
      <c r="AWU223" s="2249"/>
      <c r="AWV223" s="2249"/>
      <c r="AWW223" s="2249"/>
      <c r="AWX223" s="2249"/>
      <c r="AWY223" s="2249"/>
      <c r="AWZ223" s="2249"/>
      <c r="AXA223" s="2249"/>
      <c r="AXB223" s="2249"/>
      <c r="AXC223" s="2249"/>
      <c r="AXD223" s="2249"/>
      <c r="AXE223" s="2249"/>
      <c r="AXF223" s="2249"/>
      <c r="AXG223" s="2249"/>
      <c r="AXH223" s="2249"/>
      <c r="AXI223" s="2249"/>
      <c r="AXJ223" s="2249"/>
    </row>
    <row r="224" spans="1:1310" s="2250" customFormat="1" ht="23.25" customHeight="1">
      <c r="A224" s="2251"/>
      <c r="B224" s="2254" t="s">
        <v>2381</v>
      </c>
      <c r="C224" s="2254"/>
      <c r="D224" s="2254"/>
      <c r="E224" s="2254"/>
      <c r="F224" s="2256"/>
      <c r="G224" s="2254" t="s">
        <v>2382</v>
      </c>
      <c r="H224" s="2254"/>
      <c r="I224" s="2254"/>
      <c r="J224" s="2256"/>
      <c r="K224" s="2254" t="s">
        <v>2383</v>
      </c>
      <c r="L224" s="2254"/>
      <c r="M224" s="2254"/>
      <c r="N224" s="2256"/>
      <c r="O224" s="2254" t="s">
        <v>2384</v>
      </c>
      <c r="P224" s="2254"/>
      <c r="Q224" s="2256"/>
      <c r="R224" s="865"/>
      <c r="S224" s="865"/>
      <c r="T224" s="865"/>
      <c r="U224" s="865"/>
      <c r="V224" s="865"/>
      <c r="W224" s="865"/>
      <c r="X224" s="865"/>
      <c r="Y224" s="865"/>
      <c r="Z224" s="865"/>
      <c r="AA224" s="865"/>
      <c r="AB224" s="865"/>
      <c r="AC224" s="865"/>
      <c r="AD224" s="2249"/>
      <c r="AE224" s="2249"/>
      <c r="AF224" s="2249"/>
      <c r="AG224" s="2249"/>
      <c r="AH224" s="2249"/>
      <c r="AI224" s="2249"/>
      <c r="AJ224" s="2249"/>
      <c r="AK224" s="2249"/>
      <c r="AL224" s="2249"/>
      <c r="AM224" s="2249"/>
      <c r="AN224" s="2249"/>
      <c r="AO224" s="2249"/>
      <c r="AP224" s="2249"/>
      <c r="AQ224" s="2249"/>
      <c r="AR224" s="2249"/>
      <c r="AS224" s="2249"/>
      <c r="AT224" s="2249"/>
      <c r="AU224" s="2249"/>
      <c r="AV224" s="2249"/>
      <c r="AW224" s="2249"/>
      <c r="AX224" s="2249"/>
      <c r="AY224" s="2249"/>
      <c r="AZ224" s="2249"/>
      <c r="BA224" s="2249"/>
      <c r="BB224" s="2249"/>
      <c r="BC224" s="2249"/>
      <c r="BD224" s="2249"/>
      <c r="BE224" s="2249"/>
      <c r="BF224" s="2249"/>
      <c r="BG224" s="2249"/>
      <c r="BH224" s="2249"/>
      <c r="BI224" s="2249"/>
      <c r="BJ224" s="2249"/>
      <c r="BK224" s="2249"/>
      <c r="BL224" s="2249"/>
      <c r="BM224" s="2249"/>
      <c r="BN224" s="2249"/>
      <c r="BO224" s="2249"/>
      <c r="BP224" s="2249"/>
      <c r="BQ224" s="2249"/>
      <c r="BR224" s="2249"/>
      <c r="BS224" s="2249"/>
      <c r="BT224" s="2249"/>
      <c r="BU224" s="2249"/>
      <c r="BV224" s="2249"/>
      <c r="BW224" s="2249"/>
      <c r="BX224" s="2249"/>
      <c r="BY224" s="2249"/>
      <c r="BZ224" s="2249"/>
      <c r="CA224" s="2249"/>
      <c r="CB224" s="2249"/>
      <c r="CC224" s="2249"/>
      <c r="CD224" s="2249"/>
      <c r="CE224" s="2249"/>
      <c r="CF224" s="2249"/>
      <c r="CG224" s="2249"/>
      <c r="CH224" s="2249"/>
      <c r="CI224" s="2249"/>
      <c r="CJ224" s="2249"/>
      <c r="CK224" s="2249"/>
      <c r="CL224" s="2249"/>
      <c r="CM224" s="2249"/>
      <c r="CN224" s="2249"/>
      <c r="CO224" s="2249"/>
      <c r="CP224" s="2249"/>
      <c r="CQ224" s="2249"/>
      <c r="CR224" s="2249"/>
      <c r="CS224" s="2249"/>
      <c r="CT224" s="2249"/>
      <c r="CU224" s="2249"/>
      <c r="CV224" s="2249"/>
      <c r="CW224" s="2249"/>
      <c r="CX224" s="2249"/>
      <c r="CY224" s="2249"/>
      <c r="CZ224" s="2249"/>
      <c r="DA224" s="2249"/>
      <c r="DB224" s="2249"/>
      <c r="DC224" s="2249"/>
      <c r="DD224" s="2249"/>
      <c r="DE224" s="2249"/>
      <c r="DF224" s="2249"/>
      <c r="DG224" s="2249"/>
      <c r="DH224" s="2249"/>
      <c r="DI224" s="2249"/>
      <c r="DJ224" s="2249"/>
      <c r="DK224" s="2249"/>
      <c r="DL224" s="2249"/>
      <c r="DM224" s="2249"/>
      <c r="DN224" s="2249"/>
      <c r="DO224" s="2249"/>
      <c r="DP224" s="2249"/>
      <c r="DQ224" s="2249"/>
      <c r="DR224" s="2249"/>
      <c r="DS224" s="2249"/>
      <c r="DT224" s="2249"/>
      <c r="DU224" s="2249"/>
      <c r="DV224" s="2249"/>
      <c r="DW224" s="2249"/>
      <c r="DX224" s="2249"/>
      <c r="DY224" s="2249"/>
      <c r="DZ224" s="2249"/>
      <c r="EA224" s="2249"/>
      <c r="EB224" s="2249"/>
      <c r="EC224" s="2249"/>
      <c r="ED224" s="2249"/>
      <c r="EE224" s="2249"/>
      <c r="EF224" s="2249"/>
      <c r="EG224" s="2249"/>
      <c r="EH224" s="2249"/>
      <c r="EI224" s="2249"/>
      <c r="EJ224" s="2249"/>
      <c r="EK224" s="2249"/>
      <c r="EL224" s="2249"/>
      <c r="EM224" s="2249"/>
      <c r="EN224" s="2249"/>
      <c r="EO224" s="2249"/>
      <c r="EP224" s="2249"/>
      <c r="EQ224" s="2249"/>
      <c r="ER224" s="2249"/>
      <c r="ES224" s="2249"/>
      <c r="ET224" s="2249"/>
      <c r="EU224" s="2249"/>
      <c r="EV224" s="2249"/>
      <c r="EW224" s="2249"/>
      <c r="EX224" s="2249"/>
      <c r="EY224" s="2249"/>
      <c r="EZ224" s="2249"/>
      <c r="FA224" s="2249"/>
      <c r="FB224" s="2249"/>
      <c r="FC224" s="2249"/>
      <c r="FD224" s="2249"/>
      <c r="FE224" s="2249"/>
      <c r="FF224" s="2249"/>
      <c r="FG224" s="2249"/>
      <c r="FH224" s="2249"/>
      <c r="FI224" s="2249"/>
      <c r="FJ224" s="2249"/>
      <c r="FK224" s="2249"/>
      <c r="FL224" s="2249"/>
      <c r="FM224" s="2249"/>
      <c r="FN224" s="2249"/>
      <c r="FO224" s="2249"/>
      <c r="FP224" s="2249"/>
      <c r="FQ224" s="2249"/>
      <c r="FR224" s="2249"/>
      <c r="FS224" s="2249"/>
      <c r="FT224" s="2249"/>
      <c r="FU224" s="2249"/>
      <c r="FV224" s="2249"/>
      <c r="FW224" s="2249"/>
      <c r="FX224" s="2249"/>
      <c r="FY224" s="2249"/>
      <c r="FZ224" s="2249"/>
      <c r="GA224" s="2249"/>
      <c r="GB224" s="2249"/>
      <c r="GC224" s="2249"/>
      <c r="GD224" s="2249"/>
      <c r="GE224" s="2249"/>
      <c r="GF224" s="2249"/>
      <c r="GG224" s="2249"/>
      <c r="GH224" s="2249"/>
      <c r="GI224" s="2249"/>
      <c r="GJ224" s="2249"/>
      <c r="GK224" s="2249"/>
      <c r="GL224" s="2249"/>
      <c r="GM224" s="2249"/>
      <c r="GN224" s="2249"/>
      <c r="GO224" s="2249"/>
      <c r="GP224" s="2249"/>
      <c r="GQ224" s="2249"/>
      <c r="GR224" s="2249"/>
      <c r="GS224" s="2249"/>
      <c r="GT224" s="2249"/>
      <c r="GU224" s="2249"/>
      <c r="GV224" s="2249"/>
      <c r="GW224" s="2249"/>
      <c r="GX224" s="2249"/>
      <c r="GY224" s="2249"/>
      <c r="GZ224" s="2249"/>
      <c r="HA224" s="2249"/>
      <c r="HB224" s="2249"/>
      <c r="HC224" s="2249"/>
      <c r="HD224" s="2249"/>
      <c r="HE224" s="2249"/>
      <c r="HF224" s="2249"/>
      <c r="HG224" s="2249"/>
      <c r="HH224" s="2249"/>
      <c r="HI224" s="2249"/>
      <c r="HJ224" s="2249"/>
      <c r="HK224" s="2249"/>
      <c r="HL224" s="2249"/>
      <c r="HM224" s="2249"/>
      <c r="HN224" s="2249"/>
      <c r="HO224" s="2249"/>
      <c r="HP224" s="2249"/>
      <c r="HQ224" s="2249"/>
      <c r="HR224" s="2249"/>
      <c r="HS224" s="2249"/>
      <c r="HT224" s="2249"/>
      <c r="HU224" s="2249"/>
      <c r="HV224" s="2249"/>
      <c r="HW224" s="2249"/>
      <c r="HX224" s="2249"/>
      <c r="HY224" s="2249"/>
      <c r="HZ224" s="2249"/>
      <c r="IA224" s="2249"/>
      <c r="IB224" s="2249"/>
      <c r="IC224" s="2249"/>
      <c r="ID224" s="2249"/>
      <c r="IE224" s="2249"/>
      <c r="IF224" s="2249"/>
      <c r="IG224" s="2249"/>
      <c r="IH224" s="2249"/>
      <c r="II224" s="2249"/>
      <c r="IJ224" s="2249"/>
      <c r="IK224" s="2249"/>
      <c r="IL224" s="2249"/>
      <c r="IM224" s="2249"/>
      <c r="IN224" s="2249"/>
      <c r="IO224" s="2249"/>
      <c r="IP224" s="2249"/>
      <c r="IQ224" s="2249"/>
      <c r="IR224" s="2249"/>
      <c r="IS224" s="2249"/>
      <c r="IT224" s="2249"/>
      <c r="IU224" s="2249"/>
      <c r="IV224" s="2249"/>
      <c r="IW224" s="2249"/>
      <c r="IX224" s="2249"/>
      <c r="IY224" s="2249"/>
      <c r="IZ224" s="2249"/>
      <c r="JA224" s="2249"/>
      <c r="JB224" s="2249"/>
      <c r="JC224" s="2249"/>
      <c r="JD224" s="2249"/>
      <c r="JE224" s="2249"/>
      <c r="JF224" s="2249"/>
      <c r="JG224" s="2249"/>
      <c r="JH224" s="2249"/>
      <c r="JI224" s="2249"/>
      <c r="JJ224" s="2249"/>
      <c r="JK224" s="2249"/>
      <c r="JL224" s="2249"/>
      <c r="JM224" s="2249"/>
      <c r="JN224" s="2249"/>
      <c r="JO224" s="2249"/>
      <c r="JP224" s="2249"/>
      <c r="JQ224" s="2249"/>
      <c r="JR224" s="2249"/>
      <c r="JS224" s="2249"/>
      <c r="JT224" s="2249"/>
      <c r="JU224" s="2249"/>
      <c r="JV224" s="2249"/>
      <c r="JW224" s="2249"/>
      <c r="JX224" s="2249"/>
      <c r="JY224" s="2249"/>
      <c r="JZ224" s="2249"/>
      <c r="KA224" s="2249"/>
      <c r="KB224" s="2249"/>
      <c r="KC224" s="2249"/>
      <c r="KD224" s="2249"/>
      <c r="KE224" s="2249"/>
      <c r="KF224" s="2249"/>
      <c r="KG224" s="2249"/>
      <c r="KH224" s="2249"/>
      <c r="KI224" s="2249"/>
      <c r="KJ224" s="2249"/>
      <c r="KK224" s="2249"/>
      <c r="KL224" s="2249"/>
      <c r="KM224" s="2249"/>
      <c r="KN224" s="2249"/>
      <c r="KO224" s="2249"/>
      <c r="KP224" s="2249"/>
      <c r="KQ224" s="2249"/>
      <c r="KR224" s="2249"/>
      <c r="KS224" s="2249"/>
      <c r="KT224" s="2249"/>
      <c r="KU224" s="2249"/>
      <c r="KV224" s="2249"/>
      <c r="KW224" s="2249"/>
      <c r="KX224" s="2249"/>
      <c r="KY224" s="2249"/>
      <c r="KZ224" s="2249"/>
      <c r="LA224" s="2249"/>
      <c r="LB224" s="2249"/>
      <c r="LC224" s="2249"/>
      <c r="LD224" s="2249"/>
      <c r="LE224" s="2249"/>
      <c r="LF224" s="2249"/>
      <c r="LG224" s="2249"/>
      <c r="LH224" s="2249"/>
      <c r="LI224" s="2249"/>
      <c r="LJ224" s="2249"/>
      <c r="LK224" s="2249"/>
      <c r="LL224" s="2249"/>
      <c r="LM224" s="2249"/>
      <c r="LN224" s="2249"/>
      <c r="LO224" s="2249"/>
      <c r="LP224" s="2249"/>
      <c r="LQ224" s="2249"/>
      <c r="LR224" s="2249"/>
      <c r="LS224" s="2249"/>
      <c r="LT224" s="2249"/>
      <c r="LU224" s="2249"/>
      <c r="LV224" s="2249"/>
      <c r="LW224" s="2249"/>
      <c r="LX224" s="2249"/>
      <c r="LY224" s="2249"/>
      <c r="LZ224" s="2249"/>
      <c r="MA224" s="2249"/>
      <c r="MB224" s="2249"/>
      <c r="MC224" s="2249"/>
      <c r="MD224" s="2249"/>
      <c r="ME224" s="2249"/>
      <c r="MF224" s="2249"/>
      <c r="MG224" s="2249"/>
      <c r="MH224" s="2249"/>
      <c r="MI224" s="2249"/>
      <c r="MJ224" s="2249"/>
      <c r="MK224" s="2249"/>
      <c r="ML224" s="2249"/>
      <c r="MM224" s="2249"/>
      <c r="MN224" s="2249"/>
      <c r="MO224" s="2249"/>
      <c r="MP224" s="2249"/>
      <c r="MQ224" s="2249"/>
      <c r="MR224" s="2249"/>
      <c r="MS224" s="2249"/>
      <c r="MT224" s="2249"/>
      <c r="MU224" s="2249"/>
      <c r="MV224" s="2249"/>
      <c r="MW224" s="2249"/>
      <c r="MX224" s="2249"/>
      <c r="MY224" s="2249"/>
      <c r="MZ224" s="2249"/>
      <c r="NA224" s="2249"/>
      <c r="NB224" s="2249"/>
      <c r="NC224" s="2249"/>
      <c r="ND224" s="2249"/>
      <c r="NE224" s="2249"/>
      <c r="NF224" s="2249"/>
      <c r="NG224" s="2249"/>
      <c r="NH224" s="2249"/>
      <c r="NI224" s="2249"/>
      <c r="NJ224" s="2249"/>
      <c r="NK224" s="2249"/>
      <c r="NL224" s="2249"/>
      <c r="NM224" s="2249"/>
      <c r="NN224" s="2249"/>
      <c r="NO224" s="2249"/>
      <c r="NP224" s="2249"/>
      <c r="NQ224" s="2249"/>
      <c r="NR224" s="2249"/>
      <c r="NS224" s="2249"/>
      <c r="NT224" s="2249"/>
      <c r="NU224" s="2249"/>
      <c r="NV224" s="2249"/>
      <c r="NW224" s="2249"/>
      <c r="NX224" s="2249"/>
      <c r="NY224" s="2249"/>
      <c r="NZ224" s="2249"/>
      <c r="OA224" s="2249"/>
      <c r="OB224" s="2249"/>
      <c r="OC224" s="2249"/>
      <c r="OD224" s="2249"/>
      <c r="OE224" s="2249"/>
      <c r="OF224" s="2249"/>
      <c r="OG224" s="2249"/>
      <c r="OH224" s="2249"/>
      <c r="OI224" s="2249"/>
      <c r="OJ224" s="2249"/>
      <c r="OK224" s="2249"/>
      <c r="OL224" s="2249"/>
      <c r="OM224" s="2249"/>
      <c r="ON224" s="2249"/>
      <c r="OO224" s="2249"/>
      <c r="OP224" s="2249"/>
      <c r="OQ224" s="2249"/>
      <c r="OR224" s="2249"/>
      <c r="OS224" s="2249"/>
      <c r="OT224" s="2249"/>
      <c r="OU224" s="2249"/>
      <c r="OV224" s="2249"/>
      <c r="OW224" s="2249"/>
      <c r="OX224" s="2249"/>
      <c r="OY224" s="2249"/>
      <c r="OZ224" s="2249"/>
      <c r="PA224" s="2249"/>
      <c r="PB224" s="2249"/>
      <c r="PC224" s="2249"/>
      <c r="PD224" s="2249"/>
      <c r="PE224" s="2249"/>
      <c r="PF224" s="2249"/>
      <c r="PG224" s="2249"/>
      <c r="PH224" s="2249"/>
      <c r="PI224" s="2249"/>
      <c r="PJ224" s="2249"/>
      <c r="PK224" s="2249"/>
      <c r="PL224" s="2249"/>
      <c r="PM224" s="2249"/>
      <c r="PN224" s="2249"/>
      <c r="PO224" s="2249"/>
      <c r="PP224" s="2249"/>
      <c r="PQ224" s="2249"/>
      <c r="PR224" s="2249"/>
      <c r="PS224" s="2249"/>
      <c r="PT224" s="2249"/>
      <c r="PU224" s="2249"/>
      <c r="PV224" s="2249"/>
      <c r="PW224" s="2249"/>
      <c r="PX224" s="2249"/>
      <c r="PY224" s="2249"/>
      <c r="PZ224" s="2249"/>
      <c r="QA224" s="2249"/>
      <c r="QB224" s="2249"/>
      <c r="QC224" s="2249"/>
      <c r="QD224" s="2249"/>
      <c r="QE224" s="2249"/>
      <c r="QF224" s="2249"/>
      <c r="QG224" s="2249"/>
      <c r="QH224" s="2249"/>
      <c r="QI224" s="2249"/>
      <c r="QJ224" s="2249"/>
      <c r="QK224" s="2249"/>
      <c r="QL224" s="2249"/>
      <c r="QM224" s="2249"/>
      <c r="QN224" s="2249"/>
      <c r="QO224" s="2249"/>
      <c r="QP224" s="2249"/>
      <c r="QQ224" s="2249"/>
      <c r="QR224" s="2249"/>
      <c r="QS224" s="2249"/>
      <c r="QT224" s="2249"/>
      <c r="QU224" s="2249"/>
      <c r="QV224" s="2249"/>
      <c r="QW224" s="2249"/>
      <c r="QX224" s="2249"/>
      <c r="QY224" s="2249"/>
      <c r="QZ224" s="2249"/>
      <c r="RA224" s="2249"/>
      <c r="RB224" s="2249"/>
      <c r="RC224" s="2249"/>
      <c r="RD224" s="2249"/>
      <c r="RE224" s="2249"/>
      <c r="RF224" s="2249"/>
      <c r="RG224" s="2249"/>
      <c r="RH224" s="2249"/>
      <c r="RI224" s="2249"/>
      <c r="RJ224" s="2249"/>
      <c r="RK224" s="2249"/>
      <c r="RL224" s="2249"/>
      <c r="RM224" s="2249"/>
      <c r="RN224" s="2249"/>
      <c r="RO224" s="2249"/>
      <c r="RP224" s="2249"/>
      <c r="RQ224" s="2249"/>
      <c r="RR224" s="2249"/>
      <c r="RS224" s="2249"/>
      <c r="RT224" s="2249"/>
      <c r="RU224" s="2249"/>
      <c r="RV224" s="2249"/>
      <c r="RW224" s="2249"/>
      <c r="RX224" s="2249"/>
      <c r="RY224" s="2249"/>
      <c r="RZ224" s="2249"/>
      <c r="SA224" s="2249"/>
      <c r="SB224" s="2249"/>
      <c r="SC224" s="2249"/>
      <c r="SD224" s="2249"/>
      <c r="SE224" s="2249"/>
      <c r="SF224" s="2249"/>
      <c r="SG224" s="2249"/>
      <c r="SH224" s="2249"/>
      <c r="SI224" s="2249"/>
      <c r="SJ224" s="2249"/>
      <c r="SK224" s="2249"/>
      <c r="SL224" s="2249"/>
      <c r="SM224" s="2249"/>
      <c r="SN224" s="2249"/>
      <c r="SO224" s="2249"/>
      <c r="SP224" s="2249"/>
      <c r="SQ224" s="2249"/>
      <c r="SR224" s="2249"/>
      <c r="SS224" s="2249"/>
      <c r="ST224" s="2249"/>
      <c r="SU224" s="2249"/>
      <c r="SV224" s="2249"/>
      <c r="SW224" s="2249"/>
      <c r="SX224" s="2249"/>
      <c r="SY224" s="2249"/>
      <c r="SZ224" s="2249"/>
      <c r="TA224" s="2249"/>
      <c r="TB224" s="2249"/>
      <c r="TC224" s="2249"/>
      <c r="TD224" s="2249"/>
      <c r="TE224" s="2249"/>
      <c r="TF224" s="2249"/>
      <c r="TG224" s="2249"/>
      <c r="TH224" s="2249"/>
      <c r="TI224" s="2249"/>
      <c r="TJ224" s="2249"/>
      <c r="TK224" s="2249"/>
      <c r="TL224" s="2249"/>
      <c r="TM224" s="2249"/>
      <c r="TN224" s="2249"/>
      <c r="TO224" s="2249"/>
      <c r="TP224" s="2249"/>
      <c r="TQ224" s="2249"/>
      <c r="TR224" s="2249"/>
      <c r="TS224" s="2249"/>
      <c r="TT224" s="2249"/>
      <c r="TU224" s="2249"/>
      <c r="TV224" s="2249"/>
      <c r="TW224" s="2249"/>
      <c r="TX224" s="2249"/>
      <c r="TY224" s="2249"/>
      <c r="TZ224" s="2249"/>
      <c r="UA224" s="2249"/>
      <c r="UB224" s="2249"/>
      <c r="UC224" s="2249"/>
      <c r="UD224" s="2249"/>
      <c r="UE224" s="2249"/>
      <c r="UF224" s="2249"/>
      <c r="UG224" s="2249"/>
      <c r="UH224" s="2249"/>
      <c r="UI224" s="2249"/>
      <c r="UJ224" s="2249"/>
      <c r="UK224" s="2249"/>
      <c r="UL224" s="2249"/>
      <c r="UM224" s="2249"/>
      <c r="UN224" s="2249"/>
      <c r="UO224" s="2249"/>
      <c r="UP224" s="2249"/>
      <c r="UQ224" s="2249"/>
      <c r="UR224" s="2249"/>
      <c r="US224" s="2249"/>
      <c r="UT224" s="2249"/>
      <c r="UU224" s="2249"/>
      <c r="UV224" s="2249"/>
      <c r="UW224" s="2249"/>
      <c r="UX224" s="2249"/>
      <c r="UY224" s="2249"/>
      <c r="UZ224" s="2249"/>
      <c r="VA224" s="2249"/>
      <c r="VB224" s="2249"/>
      <c r="VC224" s="2249"/>
      <c r="VD224" s="2249"/>
      <c r="VE224" s="2249"/>
      <c r="VF224" s="2249"/>
      <c r="VG224" s="2249"/>
      <c r="VH224" s="2249"/>
      <c r="VI224" s="2249"/>
      <c r="VJ224" s="2249"/>
      <c r="VK224" s="2249"/>
      <c r="VL224" s="2249"/>
      <c r="VM224" s="2249"/>
      <c r="VN224" s="2249"/>
      <c r="VO224" s="2249"/>
      <c r="VP224" s="2249"/>
      <c r="VQ224" s="2249"/>
      <c r="VR224" s="2249"/>
      <c r="VS224" s="2249"/>
      <c r="VT224" s="2249"/>
      <c r="VU224" s="2249"/>
      <c r="VV224" s="2249"/>
      <c r="VW224" s="2249"/>
      <c r="VX224" s="2249"/>
      <c r="VY224" s="2249"/>
      <c r="VZ224" s="2249"/>
      <c r="WA224" s="2249"/>
      <c r="WB224" s="2249"/>
      <c r="WC224" s="2249"/>
      <c r="WD224" s="2249"/>
      <c r="WE224" s="2249"/>
      <c r="WF224" s="2249"/>
      <c r="WG224" s="2249"/>
      <c r="WH224" s="2249"/>
      <c r="WI224" s="2249"/>
      <c r="WJ224" s="2249"/>
      <c r="WK224" s="2249"/>
      <c r="WL224" s="2249"/>
      <c r="WM224" s="2249"/>
      <c r="WN224" s="2249"/>
      <c r="WO224" s="2249"/>
      <c r="WP224" s="2249"/>
      <c r="WQ224" s="2249"/>
      <c r="WR224" s="2249"/>
      <c r="WS224" s="2249"/>
      <c r="WT224" s="2249"/>
      <c r="WU224" s="2249"/>
      <c r="WV224" s="2249"/>
      <c r="WW224" s="2249"/>
      <c r="WX224" s="2249"/>
      <c r="WY224" s="2249"/>
      <c r="WZ224" s="2249"/>
      <c r="XA224" s="2249"/>
      <c r="XB224" s="2249"/>
      <c r="XC224" s="2249"/>
      <c r="XD224" s="2249"/>
      <c r="XE224" s="2249"/>
      <c r="XF224" s="2249"/>
      <c r="XG224" s="2249"/>
      <c r="XH224" s="2249"/>
      <c r="XI224" s="2249"/>
      <c r="XJ224" s="2249"/>
      <c r="XK224" s="2249"/>
      <c r="XL224" s="2249"/>
      <c r="XM224" s="2249"/>
      <c r="XN224" s="2249"/>
      <c r="XO224" s="2249"/>
      <c r="XP224" s="2249"/>
      <c r="XQ224" s="2249"/>
      <c r="XR224" s="2249"/>
      <c r="XS224" s="2249"/>
      <c r="XT224" s="2249"/>
      <c r="XU224" s="2249"/>
      <c r="XV224" s="2249"/>
      <c r="XW224" s="2249"/>
      <c r="XX224" s="2249"/>
      <c r="XY224" s="2249"/>
      <c r="XZ224" s="2249"/>
      <c r="YA224" s="2249"/>
      <c r="YB224" s="2249"/>
      <c r="YC224" s="2249"/>
      <c r="YD224" s="2249"/>
      <c r="YE224" s="2249"/>
      <c r="YF224" s="2249"/>
      <c r="YG224" s="2249"/>
      <c r="YH224" s="2249"/>
      <c r="YI224" s="2249"/>
      <c r="YJ224" s="2249"/>
      <c r="YK224" s="2249"/>
      <c r="YL224" s="2249"/>
      <c r="YM224" s="2249"/>
      <c r="YN224" s="2249"/>
      <c r="YO224" s="2249"/>
      <c r="YP224" s="2249"/>
      <c r="YQ224" s="2249"/>
      <c r="YR224" s="2249"/>
      <c r="YS224" s="2249"/>
      <c r="YT224" s="2249"/>
      <c r="YU224" s="2249"/>
      <c r="YV224" s="2249"/>
      <c r="YW224" s="2249"/>
      <c r="YX224" s="2249"/>
      <c r="YY224" s="2249"/>
      <c r="YZ224" s="2249"/>
      <c r="ZA224" s="2249"/>
      <c r="ZB224" s="2249"/>
      <c r="ZC224" s="2249"/>
      <c r="ZD224" s="2249"/>
      <c r="ZE224" s="2249"/>
      <c r="ZF224" s="2249"/>
      <c r="ZG224" s="2249"/>
      <c r="ZH224" s="2249"/>
      <c r="ZI224" s="2249"/>
      <c r="ZJ224" s="2249"/>
      <c r="ZK224" s="2249"/>
      <c r="ZL224" s="2249"/>
      <c r="ZM224" s="2249"/>
      <c r="ZN224" s="2249"/>
      <c r="ZO224" s="2249"/>
      <c r="ZP224" s="2249"/>
      <c r="ZQ224" s="2249"/>
      <c r="ZR224" s="2249"/>
      <c r="ZS224" s="2249"/>
      <c r="ZT224" s="2249"/>
      <c r="ZU224" s="2249"/>
      <c r="ZV224" s="2249"/>
      <c r="ZW224" s="2249"/>
      <c r="ZX224" s="2249"/>
      <c r="ZY224" s="2249"/>
      <c r="ZZ224" s="2249"/>
      <c r="AAA224" s="2249"/>
      <c r="AAB224" s="2249"/>
      <c r="AAC224" s="2249"/>
      <c r="AAD224" s="2249"/>
      <c r="AAE224" s="2249"/>
      <c r="AAF224" s="2249"/>
      <c r="AAG224" s="2249"/>
      <c r="AAH224" s="2249"/>
      <c r="AAI224" s="2249"/>
      <c r="AAJ224" s="2249"/>
      <c r="AAK224" s="2249"/>
      <c r="AAL224" s="2249"/>
      <c r="AAM224" s="2249"/>
      <c r="AAN224" s="2249"/>
      <c r="AAO224" s="2249"/>
      <c r="AAP224" s="2249"/>
      <c r="AAQ224" s="2249"/>
      <c r="AAR224" s="2249"/>
      <c r="AAS224" s="2249"/>
      <c r="AAT224" s="2249"/>
      <c r="AAU224" s="2249"/>
      <c r="AAV224" s="2249"/>
      <c r="AAW224" s="2249"/>
      <c r="AAX224" s="2249"/>
      <c r="AAY224" s="2249"/>
      <c r="AAZ224" s="2249"/>
      <c r="ABA224" s="2249"/>
      <c r="ABB224" s="2249"/>
      <c r="ABC224" s="2249"/>
      <c r="ABD224" s="2249"/>
      <c r="ABE224" s="2249"/>
      <c r="ABF224" s="2249"/>
      <c r="ABG224" s="2249"/>
      <c r="ABH224" s="2249"/>
      <c r="ABI224" s="2249"/>
      <c r="ABJ224" s="2249"/>
      <c r="ABK224" s="2249"/>
      <c r="ABL224" s="2249"/>
      <c r="ABM224" s="2249"/>
      <c r="ABN224" s="2249"/>
      <c r="ABO224" s="2249"/>
      <c r="ABP224" s="2249"/>
      <c r="ABQ224" s="2249"/>
      <c r="ABR224" s="2249"/>
      <c r="ABS224" s="2249"/>
      <c r="ABT224" s="2249"/>
      <c r="ABU224" s="2249"/>
      <c r="ABV224" s="2249"/>
      <c r="ABW224" s="2249"/>
      <c r="ABX224" s="2249"/>
      <c r="ABY224" s="2249"/>
      <c r="ABZ224" s="2249"/>
      <c r="ACA224" s="2249"/>
      <c r="ACB224" s="2249"/>
      <c r="ACC224" s="2249"/>
      <c r="ACD224" s="2249"/>
      <c r="ACE224" s="2249"/>
      <c r="ACF224" s="2249"/>
      <c r="ACG224" s="2249"/>
      <c r="ACH224" s="2249"/>
      <c r="ACI224" s="2249"/>
      <c r="ACJ224" s="2249"/>
      <c r="ACK224" s="2249"/>
      <c r="ACL224" s="2249"/>
      <c r="ACM224" s="2249"/>
      <c r="ACN224" s="2249"/>
      <c r="ACO224" s="2249"/>
      <c r="ACP224" s="2249"/>
      <c r="ACQ224" s="2249"/>
      <c r="ACR224" s="2249"/>
      <c r="ACS224" s="2249"/>
      <c r="ACT224" s="2249"/>
      <c r="ACU224" s="2249"/>
      <c r="ACV224" s="2249"/>
      <c r="ACW224" s="2249"/>
      <c r="ACX224" s="2249"/>
      <c r="ACY224" s="2249"/>
      <c r="ACZ224" s="2249"/>
      <c r="ADA224" s="2249"/>
      <c r="ADB224" s="2249"/>
      <c r="ADC224" s="2249"/>
      <c r="ADD224" s="2249"/>
      <c r="ADE224" s="2249"/>
      <c r="ADF224" s="2249"/>
      <c r="ADG224" s="2249"/>
      <c r="ADH224" s="2249"/>
      <c r="ADI224" s="2249"/>
      <c r="ADJ224" s="2249"/>
      <c r="ADK224" s="2249"/>
      <c r="ADL224" s="2249"/>
      <c r="ADM224" s="2249"/>
      <c r="ADN224" s="2249"/>
      <c r="ADO224" s="2249"/>
      <c r="ADP224" s="2249"/>
      <c r="ADQ224" s="2249"/>
      <c r="ADR224" s="2249"/>
      <c r="ADS224" s="2249"/>
      <c r="ADT224" s="2249"/>
      <c r="ADU224" s="2249"/>
      <c r="ADV224" s="2249"/>
      <c r="ADW224" s="2249"/>
      <c r="ADX224" s="2249"/>
      <c r="ADY224" s="2249"/>
      <c r="ADZ224" s="2249"/>
      <c r="AEA224" s="2249"/>
      <c r="AEB224" s="2249"/>
      <c r="AEC224" s="2249"/>
      <c r="AED224" s="2249"/>
      <c r="AEE224" s="2249"/>
      <c r="AEF224" s="2249"/>
      <c r="AEG224" s="2249"/>
      <c r="AEH224" s="2249"/>
      <c r="AEI224" s="2249"/>
      <c r="AEJ224" s="2249"/>
      <c r="AEK224" s="2249"/>
      <c r="AEL224" s="2249"/>
      <c r="AEM224" s="2249"/>
      <c r="AEN224" s="2249"/>
      <c r="AEO224" s="2249"/>
      <c r="AEP224" s="2249"/>
      <c r="AEQ224" s="2249"/>
      <c r="AER224" s="2249"/>
      <c r="AES224" s="2249"/>
      <c r="AET224" s="2249"/>
      <c r="AEU224" s="2249"/>
      <c r="AEV224" s="2249"/>
      <c r="AEW224" s="2249"/>
      <c r="AEX224" s="2249"/>
      <c r="AEY224" s="2249"/>
      <c r="AEZ224" s="2249"/>
      <c r="AFA224" s="2249"/>
      <c r="AFB224" s="2249"/>
      <c r="AFC224" s="2249"/>
      <c r="AFD224" s="2249"/>
      <c r="AFE224" s="2249"/>
      <c r="AFF224" s="2249"/>
      <c r="AFG224" s="2249"/>
      <c r="AFH224" s="2249"/>
      <c r="AFI224" s="2249"/>
      <c r="AFJ224" s="2249"/>
      <c r="AFK224" s="2249"/>
      <c r="AFL224" s="2249"/>
      <c r="AFM224" s="2249"/>
      <c r="AFN224" s="2249"/>
      <c r="AFO224" s="2249"/>
      <c r="AFP224" s="2249"/>
      <c r="AFQ224" s="2249"/>
      <c r="AFR224" s="2249"/>
      <c r="AFS224" s="2249"/>
      <c r="AFT224" s="2249"/>
      <c r="AFU224" s="2249"/>
      <c r="AFV224" s="2249"/>
      <c r="AFW224" s="2249"/>
      <c r="AFX224" s="2249"/>
      <c r="AFY224" s="2249"/>
      <c r="AFZ224" s="2249"/>
      <c r="AGA224" s="2249"/>
      <c r="AGB224" s="2249"/>
      <c r="AGC224" s="2249"/>
      <c r="AGD224" s="2249"/>
      <c r="AGE224" s="2249"/>
      <c r="AGF224" s="2249"/>
      <c r="AGG224" s="2249"/>
      <c r="AGH224" s="2249"/>
      <c r="AGI224" s="2249"/>
      <c r="AGJ224" s="2249"/>
      <c r="AGK224" s="2249"/>
      <c r="AGL224" s="2249"/>
      <c r="AGM224" s="2249"/>
      <c r="AGN224" s="2249"/>
      <c r="AGO224" s="2249"/>
      <c r="AGP224" s="2249"/>
      <c r="AGQ224" s="2249"/>
      <c r="AGR224" s="2249"/>
      <c r="AGS224" s="2249"/>
      <c r="AGT224" s="2249"/>
      <c r="AGU224" s="2249"/>
      <c r="AGV224" s="2249"/>
      <c r="AGW224" s="2249"/>
      <c r="AGX224" s="2249"/>
      <c r="AGY224" s="2249"/>
      <c r="AGZ224" s="2249"/>
      <c r="AHA224" s="2249"/>
      <c r="AHB224" s="2249"/>
      <c r="AHC224" s="2249"/>
      <c r="AHD224" s="2249"/>
      <c r="AHE224" s="2249"/>
      <c r="AHF224" s="2249"/>
      <c r="AHG224" s="2249"/>
      <c r="AHH224" s="2249"/>
      <c r="AHI224" s="2249"/>
      <c r="AHJ224" s="2249"/>
      <c r="AHK224" s="2249"/>
      <c r="AHL224" s="2249"/>
      <c r="AHM224" s="2249"/>
      <c r="AHN224" s="2249"/>
      <c r="AHO224" s="2249"/>
      <c r="AHP224" s="2249"/>
      <c r="AHQ224" s="2249"/>
      <c r="AHR224" s="2249"/>
      <c r="AHS224" s="2249"/>
      <c r="AHT224" s="2249"/>
      <c r="AHU224" s="2249"/>
      <c r="AHV224" s="2249"/>
      <c r="AHW224" s="2249"/>
      <c r="AHX224" s="2249"/>
      <c r="AHY224" s="2249"/>
      <c r="AHZ224" s="2249"/>
      <c r="AIA224" s="2249"/>
      <c r="AIB224" s="2249"/>
      <c r="AIC224" s="2249"/>
      <c r="AID224" s="2249"/>
      <c r="AIE224" s="2249"/>
      <c r="AIF224" s="2249"/>
      <c r="AIG224" s="2249"/>
      <c r="AIH224" s="2249"/>
      <c r="AII224" s="2249"/>
      <c r="AIJ224" s="2249"/>
      <c r="AIK224" s="2249"/>
      <c r="AIL224" s="2249"/>
      <c r="AIM224" s="2249"/>
      <c r="AIN224" s="2249"/>
      <c r="AIO224" s="2249"/>
      <c r="AIP224" s="2249"/>
      <c r="AIQ224" s="2249"/>
      <c r="AIR224" s="2249"/>
      <c r="AIS224" s="2249"/>
      <c r="AIT224" s="2249"/>
      <c r="AIU224" s="2249"/>
      <c r="AIV224" s="2249"/>
      <c r="AIW224" s="2249"/>
      <c r="AIX224" s="2249"/>
      <c r="AIY224" s="2249"/>
      <c r="AIZ224" s="2249"/>
      <c r="AJA224" s="2249"/>
      <c r="AJB224" s="2249"/>
      <c r="AJC224" s="2249"/>
      <c r="AJD224" s="2249"/>
      <c r="AJE224" s="2249"/>
      <c r="AJF224" s="2249"/>
      <c r="AJG224" s="2249"/>
      <c r="AJH224" s="2249"/>
      <c r="AJI224" s="2249"/>
      <c r="AJJ224" s="2249"/>
      <c r="AJK224" s="2249"/>
      <c r="AJL224" s="2249"/>
      <c r="AJM224" s="2249"/>
      <c r="AJN224" s="2249"/>
      <c r="AJO224" s="2249"/>
      <c r="AJP224" s="2249"/>
      <c r="AJQ224" s="2249"/>
      <c r="AJR224" s="2249"/>
      <c r="AJS224" s="2249"/>
      <c r="AJT224" s="2249"/>
      <c r="AJU224" s="2249"/>
      <c r="AJV224" s="2249"/>
      <c r="AJW224" s="2249"/>
      <c r="AJX224" s="2249"/>
      <c r="AJY224" s="2249"/>
      <c r="AJZ224" s="2249"/>
      <c r="AKA224" s="2249"/>
      <c r="AKB224" s="2249"/>
      <c r="AKC224" s="2249"/>
      <c r="AKD224" s="2249"/>
      <c r="AKE224" s="2249"/>
      <c r="AKF224" s="2249"/>
      <c r="AKG224" s="2249"/>
      <c r="AKH224" s="2249"/>
      <c r="AKI224" s="2249"/>
      <c r="AKJ224" s="2249"/>
      <c r="AKK224" s="2249"/>
      <c r="AKL224" s="2249"/>
      <c r="AKM224" s="2249"/>
      <c r="AKN224" s="2249"/>
      <c r="AKO224" s="2249"/>
      <c r="AKP224" s="2249"/>
      <c r="AKQ224" s="2249"/>
      <c r="AKR224" s="2249"/>
      <c r="AKS224" s="2249"/>
      <c r="AKT224" s="2249"/>
      <c r="AKU224" s="2249"/>
      <c r="AKV224" s="2249"/>
      <c r="AKW224" s="2249"/>
      <c r="AKX224" s="2249"/>
      <c r="AKY224" s="2249"/>
      <c r="AKZ224" s="2249"/>
      <c r="ALA224" s="2249"/>
      <c r="ALB224" s="2249"/>
      <c r="ALC224" s="2249"/>
      <c r="ALD224" s="2249"/>
      <c r="ALE224" s="2249"/>
      <c r="ALF224" s="2249"/>
      <c r="ALG224" s="2249"/>
      <c r="ALH224" s="2249"/>
      <c r="ALI224" s="2249"/>
      <c r="ALJ224" s="2249"/>
      <c r="ALK224" s="2249"/>
      <c r="ALL224" s="2249"/>
      <c r="ALM224" s="2249"/>
      <c r="ALN224" s="2249"/>
      <c r="ALO224" s="2249"/>
      <c r="ALP224" s="2249"/>
      <c r="ALQ224" s="2249"/>
      <c r="ALR224" s="2249"/>
      <c r="ALS224" s="2249"/>
      <c r="ALT224" s="2249"/>
      <c r="ALU224" s="2249"/>
      <c r="ALV224" s="2249"/>
      <c r="ALW224" s="2249"/>
      <c r="ALX224" s="2249"/>
      <c r="ALY224" s="2249"/>
      <c r="ALZ224" s="2249"/>
      <c r="AMA224" s="2249"/>
      <c r="AMB224" s="2249"/>
      <c r="AMC224" s="2249"/>
      <c r="AMD224" s="2249"/>
      <c r="AME224" s="2249"/>
      <c r="AMF224" s="2249"/>
      <c r="AMG224" s="2249"/>
      <c r="AMH224" s="2249"/>
      <c r="AMI224" s="2249"/>
      <c r="AMJ224" s="2249"/>
      <c r="AMK224" s="2249"/>
      <c r="AML224" s="2249"/>
      <c r="AMM224" s="2249"/>
      <c r="AMN224" s="2249"/>
      <c r="AMO224" s="2249"/>
      <c r="AMP224" s="2249"/>
      <c r="AMQ224" s="2249"/>
      <c r="AMR224" s="2249"/>
      <c r="AMS224" s="2249"/>
      <c r="AMT224" s="2249"/>
      <c r="AMU224" s="2249"/>
      <c r="AMV224" s="2249"/>
      <c r="AMW224" s="2249"/>
      <c r="AMX224" s="2249"/>
      <c r="AMY224" s="2249"/>
      <c r="AMZ224" s="2249"/>
      <c r="ANA224" s="2249"/>
      <c r="ANB224" s="2249"/>
      <c r="ANC224" s="2249"/>
      <c r="AND224" s="2249"/>
      <c r="ANE224" s="2249"/>
      <c r="ANF224" s="2249"/>
      <c r="ANG224" s="2249"/>
      <c r="ANH224" s="2249"/>
      <c r="ANI224" s="2249"/>
      <c r="ANJ224" s="2249"/>
      <c r="ANK224" s="2249"/>
      <c r="ANL224" s="2249"/>
      <c r="ANM224" s="2249"/>
      <c r="ANN224" s="2249"/>
      <c r="ANO224" s="2249"/>
      <c r="ANP224" s="2249"/>
      <c r="ANQ224" s="2249"/>
      <c r="ANR224" s="2249"/>
      <c r="ANS224" s="2249"/>
      <c r="ANT224" s="2249"/>
      <c r="ANU224" s="2249"/>
      <c r="ANV224" s="2249"/>
      <c r="ANW224" s="2249"/>
      <c r="ANX224" s="2249"/>
      <c r="ANY224" s="2249"/>
      <c r="ANZ224" s="2249"/>
      <c r="AOA224" s="2249"/>
      <c r="AOB224" s="2249"/>
      <c r="AOC224" s="2249"/>
      <c r="AOD224" s="2249"/>
      <c r="AOE224" s="2249"/>
      <c r="AOF224" s="2249"/>
      <c r="AOG224" s="2249"/>
      <c r="AOH224" s="2249"/>
      <c r="AOI224" s="2249"/>
      <c r="AOJ224" s="2249"/>
      <c r="AOK224" s="2249"/>
      <c r="AOL224" s="2249"/>
      <c r="AOM224" s="2249"/>
      <c r="AON224" s="2249"/>
      <c r="AOO224" s="2249"/>
      <c r="AOP224" s="2249"/>
      <c r="AOQ224" s="2249"/>
      <c r="AOR224" s="2249"/>
      <c r="AOS224" s="2249"/>
      <c r="AOT224" s="2249"/>
      <c r="AOU224" s="2249"/>
      <c r="AOV224" s="2249"/>
      <c r="AOW224" s="2249"/>
      <c r="AOX224" s="2249"/>
      <c r="AOY224" s="2249"/>
      <c r="AOZ224" s="2249"/>
      <c r="APA224" s="2249"/>
      <c r="APB224" s="2249"/>
      <c r="APC224" s="2249"/>
      <c r="APD224" s="2249"/>
      <c r="APE224" s="2249"/>
      <c r="APF224" s="2249"/>
      <c r="APG224" s="2249"/>
      <c r="APH224" s="2249"/>
      <c r="API224" s="2249"/>
      <c r="APJ224" s="2249"/>
      <c r="APK224" s="2249"/>
      <c r="APL224" s="2249"/>
      <c r="APM224" s="2249"/>
      <c r="APN224" s="2249"/>
      <c r="APO224" s="2249"/>
      <c r="APP224" s="2249"/>
      <c r="APQ224" s="2249"/>
      <c r="APR224" s="2249"/>
      <c r="APS224" s="2249"/>
      <c r="APT224" s="2249"/>
      <c r="APU224" s="2249"/>
      <c r="APV224" s="2249"/>
      <c r="APW224" s="2249"/>
      <c r="APX224" s="2249"/>
      <c r="APY224" s="2249"/>
      <c r="APZ224" s="2249"/>
      <c r="AQA224" s="2249"/>
      <c r="AQB224" s="2249"/>
      <c r="AQC224" s="2249"/>
      <c r="AQD224" s="2249"/>
      <c r="AQE224" s="2249"/>
      <c r="AQF224" s="2249"/>
      <c r="AQG224" s="2249"/>
      <c r="AQH224" s="2249"/>
      <c r="AQI224" s="2249"/>
      <c r="AQJ224" s="2249"/>
      <c r="AQK224" s="2249"/>
      <c r="AQL224" s="2249"/>
      <c r="AQM224" s="2249"/>
      <c r="AQN224" s="2249"/>
      <c r="AQO224" s="2249"/>
      <c r="AQP224" s="2249"/>
      <c r="AQQ224" s="2249"/>
      <c r="AQR224" s="2249"/>
      <c r="AQS224" s="2249"/>
      <c r="AQT224" s="2249"/>
      <c r="AQU224" s="2249"/>
      <c r="AQV224" s="2249"/>
      <c r="AQW224" s="2249"/>
      <c r="AQX224" s="2249"/>
      <c r="AQY224" s="2249"/>
      <c r="AQZ224" s="2249"/>
      <c r="ARA224" s="2249"/>
      <c r="ARB224" s="2249"/>
      <c r="ARC224" s="2249"/>
      <c r="ARD224" s="2249"/>
      <c r="ARE224" s="2249"/>
      <c r="ARF224" s="2249"/>
      <c r="ARG224" s="2249"/>
      <c r="ARH224" s="2249"/>
      <c r="ARI224" s="2249"/>
      <c r="ARJ224" s="2249"/>
      <c r="ARK224" s="2249"/>
      <c r="ARL224" s="2249"/>
      <c r="ARM224" s="2249"/>
      <c r="ARN224" s="2249"/>
      <c r="ARO224" s="2249"/>
      <c r="ARP224" s="2249"/>
      <c r="ARQ224" s="2249"/>
      <c r="ARR224" s="2249"/>
      <c r="ARS224" s="2249"/>
      <c r="ART224" s="2249"/>
      <c r="ARU224" s="2249"/>
      <c r="ARV224" s="2249"/>
      <c r="ARW224" s="2249"/>
      <c r="ARX224" s="2249"/>
      <c r="ARY224" s="2249"/>
      <c r="ARZ224" s="2249"/>
      <c r="ASA224" s="2249"/>
      <c r="ASB224" s="2249"/>
      <c r="ASC224" s="2249"/>
      <c r="ASD224" s="2249"/>
      <c r="ASE224" s="2249"/>
      <c r="ASF224" s="2249"/>
      <c r="ASG224" s="2249"/>
      <c r="ASH224" s="2249"/>
      <c r="ASI224" s="2249"/>
      <c r="ASJ224" s="2249"/>
      <c r="ASK224" s="2249"/>
      <c r="ASL224" s="2249"/>
      <c r="ASM224" s="2249"/>
      <c r="ASN224" s="2249"/>
      <c r="ASO224" s="2249"/>
      <c r="ASP224" s="2249"/>
      <c r="ASQ224" s="2249"/>
      <c r="ASR224" s="2249"/>
      <c r="ASS224" s="2249"/>
      <c r="AST224" s="2249"/>
      <c r="ASU224" s="2249"/>
      <c r="ASV224" s="2249"/>
      <c r="ASW224" s="2249"/>
      <c r="ASX224" s="2249"/>
      <c r="ASY224" s="2249"/>
      <c r="ASZ224" s="2249"/>
      <c r="ATA224" s="2249"/>
      <c r="ATB224" s="2249"/>
      <c r="ATC224" s="2249"/>
      <c r="ATD224" s="2249"/>
      <c r="ATE224" s="2249"/>
      <c r="ATF224" s="2249"/>
      <c r="ATG224" s="2249"/>
      <c r="ATH224" s="2249"/>
      <c r="ATI224" s="2249"/>
      <c r="ATJ224" s="2249"/>
      <c r="ATK224" s="2249"/>
      <c r="ATL224" s="2249"/>
      <c r="ATM224" s="2249"/>
      <c r="ATN224" s="2249"/>
      <c r="ATO224" s="2249"/>
      <c r="ATP224" s="2249"/>
      <c r="ATQ224" s="2249"/>
      <c r="ATR224" s="2249"/>
      <c r="ATS224" s="2249"/>
      <c r="ATT224" s="2249"/>
      <c r="ATU224" s="2249"/>
      <c r="ATV224" s="2249"/>
      <c r="ATW224" s="2249"/>
      <c r="ATX224" s="2249"/>
      <c r="ATY224" s="2249"/>
      <c r="ATZ224" s="2249"/>
      <c r="AUA224" s="2249"/>
      <c r="AUB224" s="2249"/>
      <c r="AUC224" s="2249"/>
      <c r="AUD224" s="2249"/>
      <c r="AUE224" s="2249"/>
      <c r="AUF224" s="2249"/>
      <c r="AUG224" s="2249"/>
      <c r="AUH224" s="2249"/>
      <c r="AUI224" s="2249"/>
      <c r="AUJ224" s="2249"/>
      <c r="AUK224" s="2249"/>
      <c r="AUL224" s="2249"/>
      <c r="AUM224" s="2249"/>
      <c r="AUN224" s="2249"/>
      <c r="AUO224" s="2249"/>
      <c r="AUP224" s="2249"/>
      <c r="AUQ224" s="2249"/>
      <c r="AUR224" s="2249"/>
      <c r="AUS224" s="2249"/>
      <c r="AUT224" s="2249"/>
      <c r="AUU224" s="2249"/>
      <c r="AUV224" s="2249"/>
      <c r="AUW224" s="2249"/>
      <c r="AUX224" s="2249"/>
      <c r="AUY224" s="2249"/>
      <c r="AUZ224" s="2249"/>
      <c r="AVA224" s="2249"/>
      <c r="AVB224" s="2249"/>
      <c r="AVC224" s="2249"/>
      <c r="AVD224" s="2249"/>
      <c r="AVE224" s="2249"/>
      <c r="AVF224" s="2249"/>
      <c r="AVG224" s="2249"/>
      <c r="AVH224" s="2249"/>
      <c r="AVI224" s="2249"/>
      <c r="AVJ224" s="2249"/>
      <c r="AVK224" s="2249"/>
      <c r="AVL224" s="2249"/>
      <c r="AVM224" s="2249"/>
      <c r="AVN224" s="2249"/>
      <c r="AVO224" s="2249"/>
      <c r="AVP224" s="2249"/>
      <c r="AVQ224" s="2249"/>
      <c r="AVR224" s="2249"/>
      <c r="AVS224" s="2249"/>
      <c r="AVT224" s="2249"/>
      <c r="AVU224" s="2249"/>
      <c r="AVV224" s="2249"/>
      <c r="AVW224" s="2249"/>
      <c r="AVX224" s="2249"/>
      <c r="AVY224" s="2249"/>
      <c r="AVZ224" s="2249"/>
      <c r="AWA224" s="2249"/>
      <c r="AWB224" s="2249"/>
      <c r="AWC224" s="2249"/>
      <c r="AWD224" s="2249"/>
      <c r="AWE224" s="2249"/>
      <c r="AWF224" s="2249"/>
      <c r="AWG224" s="2249"/>
      <c r="AWH224" s="2249"/>
      <c r="AWI224" s="2249"/>
      <c r="AWJ224" s="2249"/>
      <c r="AWK224" s="2249"/>
      <c r="AWL224" s="2249"/>
      <c r="AWM224" s="2249"/>
      <c r="AWN224" s="2249"/>
      <c r="AWO224" s="2249"/>
      <c r="AWP224" s="2249"/>
      <c r="AWQ224" s="2249"/>
      <c r="AWR224" s="2249"/>
      <c r="AWS224" s="2249"/>
      <c r="AWT224" s="2249"/>
      <c r="AWU224" s="2249"/>
      <c r="AWV224" s="2249"/>
      <c r="AWW224" s="2249"/>
      <c r="AWX224" s="2249"/>
      <c r="AWY224" s="2249"/>
      <c r="AWZ224" s="2249"/>
      <c r="AXA224" s="2249"/>
      <c r="AXB224" s="2249"/>
      <c r="AXC224" s="2249"/>
      <c r="AXD224" s="2249"/>
      <c r="AXE224" s="2249"/>
      <c r="AXF224" s="2249"/>
      <c r="AXG224" s="2249"/>
      <c r="AXH224" s="2249"/>
      <c r="AXI224" s="2249"/>
      <c r="AXJ224" s="2249"/>
    </row>
    <row r="225" spans="1:1310" s="2250" customFormat="1" ht="23.25" customHeight="1">
      <c r="A225" s="2251"/>
      <c r="B225" s="2254" t="s">
        <v>2385</v>
      </c>
      <c r="C225" s="2254"/>
      <c r="D225" s="2254"/>
      <c r="E225" s="2254"/>
      <c r="F225" s="2256"/>
      <c r="G225" s="2254" t="s">
        <v>2386</v>
      </c>
      <c r="H225" s="2254"/>
      <c r="I225" s="2254"/>
      <c r="J225" s="2256"/>
      <c r="K225" s="2254" t="s">
        <v>2387</v>
      </c>
      <c r="L225" s="2254"/>
      <c r="M225" s="2254"/>
      <c r="N225" s="2256"/>
      <c r="O225" s="2254" t="s">
        <v>2388</v>
      </c>
      <c r="P225" s="2254"/>
      <c r="Q225" s="2256"/>
      <c r="R225" s="865"/>
      <c r="S225" s="865"/>
      <c r="T225" s="865"/>
      <c r="U225" s="865"/>
      <c r="V225" s="865"/>
      <c r="W225" s="865"/>
      <c r="X225" s="865"/>
      <c r="Y225" s="865"/>
      <c r="Z225" s="865"/>
      <c r="AA225" s="865"/>
      <c r="AB225" s="865"/>
      <c r="AC225" s="865"/>
      <c r="AD225" s="2249"/>
      <c r="AE225" s="2249"/>
      <c r="AF225" s="2249"/>
      <c r="AG225" s="2249"/>
      <c r="AH225" s="2249"/>
      <c r="AI225" s="2249"/>
      <c r="AJ225" s="2249"/>
      <c r="AK225" s="2249"/>
      <c r="AL225" s="2249"/>
      <c r="AM225" s="2249"/>
      <c r="AN225" s="2249"/>
      <c r="AO225" s="2249"/>
      <c r="AP225" s="2249"/>
      <c r="AQ225" s="2249"/>
      <c r="AR225" s="2249"/>
      <c r="AS225" s="2249"/>
      <c r="AT225" s="2249"/>
      <c r="AU225" s="2249"/>
      <c r="AV225" s="2249"/>
      <c r="AW225" s="2249"/>
      <c r="AX225" s="2249"/>
      <c r="AY225" s="2249"/>
      <c r="AZ225" s="2249"/>
      <c r="BA225" s="2249"/>
      <c r="BB225" s="2249"/>
      <c r="BC225" s="2249"/>
      <c r="BD225" s="2249"/>
      <c r="BE225" s="2249"/>
      <c r="BF225" s="2249"/>
      <c r="BG225" s="2249"/>
      <c r="BH225" s="2249"/>
      <c r="BI225" s="2249"/>
      <c r="BJ225" s="2249"/>
      <c r="BK225" s="2249"/>
      <c r="BL225" s="2249"/>
      <c r="BM225" s="2249"/>
      <c r="BN225" s="2249"/>
      <c r="BO225" s="2249"/>
      <c r="BP225" s="2249"/>
      <c r="BQ225" s="2249"/>
      <c r="BR225" s="2249"/>
      <c r="BS225" s="2249"/>
      <c r="BT225" s="2249"/>
      <c r="BU225" s="2249"/>
      <c r="BV225" s="2249"/>
      <c r="BW225" s="2249"/>
      <c r="BX225" s="2249"/>
      <c r="BY225" s="2249"/>
      <c r="BZ225" s="2249"/>
      <c r="CA225" s="2249"/>
      <c r="CB225" s="2249"/>
      <c r="CC225" s="2249"/>
      <c r="CD225" s="2249"/>
      <c r="CE225" s="2249"/>
      <c r="CF225" s="2249"/>
      <c r="CG225" s="2249"/>
      <c r="CH225" s="2249"/>
      <c r="CI225" s="2249"/>
      <c r="CJ225" s="2249"/>
      <c r="CK225" s="2249"/>
      <c r="CL225" s="2249"/>
      <c r="CM225" s="2249"/>
      <c r="CN225" s="2249"/>
      <c r="CO225" s="2249"/>
      <c r="CP225" s="2249"/>
      <c r="CQ225" s="2249"/>
      <c r="CR225" s="2249"/>
      <c r="CS225" s="2249"/>
      <c r="CT225" s="2249"/>
      <c r="CU225" s="2249"/>
      <c r="CV225" s="2249"/>
      <c r="CW225" s="2249"/>
      <c r="CX225" s="2249"/>
      <c r="CY225" s="2249"/>
      <c r="CZ225" s="2249"/>
      <c r="DA225" s="2249"/>
      <c r="DB225" s="2249"/>
      <c r="DC225" s="2249"/>
      <c r="DD225" s="2249"/>
      <c r="DE225" s="2249"/>
      <c r="DF225" s="2249"/>
      <c r="DG225" s="2249"/>
      <c r="DH225" s="2249"/>
      <c r="DI225" s="2249"/>
      <c r="DJ225" s="2249"/>
      <c r="DK225" s="2249"/>
      <c r="DL225" s="2249"/>
      <c r="DM225" s="2249"/>
      <c r="DN225" s="2249"/>
      <c r="DO225" s="2249"/>
      <c r="DP225" s="2249"/>
      <c r="DQ225" s="2249"/>
      <c r="DR225" s="2249"/>
      <c r="DS225" s="2249"/>
      <c r="DT225" s="2249"/>
      <c r="DU225" s="2249"/>
      <c r="DV225" s="2249"/>
      <c r="DW225" s="2249"/>
      <c r="DX225" s="2249"/>
      <c r="DY225" s="2249"/>
      <c r="DZ225" s="2249"/>
      <c r="EA225" s="2249"/>
      <c r="EB225" s="2249"/>
      <c r="EC225" s="2249"/>
      <c r="ED225" s="2249"/>
      <c r="EE225" s="2249"/>
      <c r="EF225" s="2249"/>
      <c r="EG225" s="2249"/>
      <c r="EH225" s="2249"/>
      <c r="EI225" s="2249"/>
      <c r="EJ225" s="2249"/>
      <c r="EK225" s="2249"/>
      <c r="EL225" s="2249"/>
      <c r="EM225" s="2249"/>
      <c r="EN225" s="2249"/>
      <c r="EO225" s="2249"/>
      <c r="EP225" s="2249"/>
      <c r="EQ225" s="2249"/>
      <c r="ER225" s="2249"/>
      <c r="ES225" s="2249"/>
      <c r="ET225" s="2249"/>
      <c r="EU225" s="2249"/>
      <c r="EV225" s="2249"/>
      <c r="EW225" s="2249"/>
      <c r="EX225" s="2249"/>
      <c r="EY225" s="2249"/>
      <c r="EZ225" s="2249"/>
      <c r="FA225" s="2249"/>
      <c r="FB225" s="2249"/>
      <c r="FC225" s="2249"/>
      <c r="FD225" s="2249"/>
      <c r="FE225" s="2249"/>
      <c r="FF225" s="2249"/>
      <c r="FG225" s="2249"/>
      <c r="FH225" s="2249"/>
      <c r="FI225" s="2249"/>
      <c r="FJ225" s="2249"/>
      <c r="FK225" s="2249"/>
      <c r="FL225" s="2249"/>
      <c r="FM225" s="2249"/>
      <c r="FN225" s="2249"/>
      <c r="FO225" s="2249"/>
      <c r="FP225" s="2249"/>
      <c r="FQ225" s="2249"/>
      <c r="FR225" s="2249"/>
      <c r="FS225" s="2249"/>
      <c r="FT225" s="2249"/>
      <c r="FU225" s="2249"/>
      <c r="FV225" s="2249"/>
      <c r="FW225" s="2249"/>
      <c r="FX225" s="2249"/>
      <c r="FY225" s="2249"/>
      <c r="FZ225" s="2249"/>
      <c r="GA225" s="2249"/>
      <c r="GB225" s="2249"/>
      <c r="GC225" s="2249"/>
      <c r="GD225" s="2249"/>
      <c r="GE225" s="2249"/>
      <c r="GF225" s="2249"/>
      <c r="GG225" s="2249"/>
      <c r="GH225" s="2249"/>
      <c r="GI225" s="2249"/>
      <c r="GJ225" s="2249"/>
      <c r="GK225" s="2249"/>
      <c r="GL225" s="2249"/>
      <c r="GM225" s="2249"/>
      <c r="GN225" s="2249"/>
      <c r="GO225" s="2249"/>
      <c r="GP225" s="2249"/>
      <c r="GQ225" s="2249"/>
      <c r="GR225" s="2249"/>
      <c r="GS225" s="2249"/>
      <c r="GT225" s="2249"/>
      <c r="GU225" s="2249"/>
      <c r="GV225" s="2249"/>
      <c r="GW225" s="2249"/>
      <c r="GX225" s="2249"/>
      <c r="GY225" s="2249"/>
      <c r="GZ225" s="2249"/>
      <c r="HA225" s="2249"/>
      <c r="HB225" s="2249"/>
      <c r="HC225" s="2249"/>
      <c r="HD225" s="2249"/>
      <c r="HE225" s="2249"/>
      <c r="HF225" s="2249"/>
      <c r="HG225" s="2249"/>
      <c r="HH225" s="2249"/>
      <c r="HI225" s="2249"/>
      <c r="HJ225" s="2249"/>
      <c r="HK225" s="2249"/>
      <c r="HL225" s="2249"/>
      <c r="HM225" s="2249"/>
      <c r="HN225" s="2249"/>
      <c r="HO225" s="2249"/>
      <c r="HP225" s="2249"/>
      <c r="HQ225" s="2249"/>
      <c r="HR225" s="2249"/>
      <c r="HS225" s="2249"/>
      <c r="HT225" s="2249"/>
      <c r="HU225" s="2249"/>
      <c r="HV225" s="2249"/>
      <c r="HW225" s="2249"/>
      <c r="HX225" s="2249"/>
      <c r="HY225" s="2249"/>
      <c r="HZ225" s="2249"/>
      <c r="IA225" s="2249"/>
      <c r="IB225" s="2249"/>
      <c r="IC225" s="2249"/>
      <c r="ID225" s="2249"/>
      <c r="IE225" s="2249"/>
      <c r="IF225" s="2249"/>
      <c r="IG225" s="2249"/>
      <c r="IH225" s="2249"/>
      <c r="II225" s="2249"/>
      <c r="IJ225" s="2249"/>
      <c r="IK225" s="2249"/>
      <c r="IL225" s="2249"/>
      <c r="IM225" s="2249"/>
      <c r="IN225" s="2249"/>
      <c r="IO225" s="2249"/>
      <c r="IP225" s="2249"/>
      <c r="IQ225" s="2249"/>
      <c r="IR225" s="2249"/>
      <c r="IS225" s="2249"/>
      <c r="IT225" s="2249"/>
      <c r="IU225" s="2249"/>
      <c r="IV225" s="2249"/>
      <c r="IW225" s="2249"/>
      <c r="IX225" s="2249"/>
      <c r="IY225" s="2249"/>
      <c r="IZ225" s="2249"/>
      <c r="JA225" s="2249"/>
      <c r="JB225" s="2249"/>
      <c r="JC225" s="2249"/>
      <c r="JD225" s="2249"/>
      <c r="JE225" s="2249"/>
      <c r="JF225" s="2249"/>
      <c r="JG225" s="2249"/>
      <c r="JH225" s="2249"/>
      <c r="JI225" s="2249"/>
      <c r="JJ225" s="2249"/>
      <c r="JK225" s="2249"/>
      <c r="JL225" s="2249"/>
      <c r="JM225" s="2249"/>
      <c r="JN225" s="2249"/>
      <c r="JO225" s="2249"/>
      <c r="JP225" s="2249"/>
      <c r="JQ225" s="2249"/>
      <c r="JR225" s="2249"/>
      <c r="JS225" s="2249"/>
      <c r="JT225" s="2249"/>
      <c r="JU225" s="2249"/>
      <c r="JV225" s="2249"/>
      <c r="JW225" s="2249"/>
      <c r="JX225" s="2249"/>
      <c r="JY225" s="2249"/>
      <c r="JZ225" s="2249"/>
      <c r="KA225" s="2249"/>
      <c r="KB225" s="2249"/>
      <c r="KC225" s="2249"/>
      <c r="KD225" s="2249"/>
      <c r="KE225" s="2249"/>
      <c r="KF225" s="2249"/>
      <c r="KG225" s="2249"/>
      <c r="KH225" s="2249"/>
      <c r="KI225" s="2249"/>
      <c r="KJ225" s="2249"/>
      <c r="KK225" s="2249"/>
      <c r="KL225" s="2249"/>
      <c r="KM225" s="2249"/>
      <c r="KN225" s="2249"/>
      <c r="KO225" s="2249"/>
      <c r="KP225" s="2249"/>
      <c r="KQ225" s="2249"/>
      <c r="KR225" s="2249"/>
      <c r="KS225" s="2249"/>
      <c r="KT225" s="2249"/>
      <c r="KU225" s="2249"/>
      <c r="KV225" s="2249"/>
      <c r="KW225" s="2249"/>
      <c r="KX225" s="2249"/>
      <c r="KY225" s="2249"/>
      <c r="KZ225" s="2249"/>
      <c r="LA225" s="2249"/>
      <c r="LB225" s="2249"/>
      <c r="LC225" s="2249"/>
      <c r="LD225" s="2249"/>
      <c r="LE225" s="2249"/>
      <c r="LF225" s="2249"/>
      <c r="LG225" s="2249"/>
      <c r="LH225" s="2249"/>
      <c r="LI225" s="2249"/>
      <c r="LJ225" s="2249"/>
      <c r="LK225" s="2249"/>
      <c r="LL225" s="2249"/>
      <c r="LM225" s="2249"/>
      <c r="LN225" s="2249"/>
      <c r="LO225" s="2249"/>
      <c r="LP225" s="2249"/>
      <c r="LQ225" s="2249"/>
      <c r="LR225" s="2249"/>
      <c r="LS225" s="2249"/>
      <c r="LT225" s="2249"/>
      <c r="LU225" s="2249"/>
      <c r="LV225" s="2249"/>
      <c r="LW225" s="2249"/>
      <c r="LX225" s="2249"/>
      <c r="LY225" s="2249"/>
      <c r="LZ225" s="2249"/>
      <c r="MA225" s="2249"/>
      <c r="MB225" s="2249"/>
      <c r="MC225" s="2249"/>
      <c r="MD225" s="2249"/>
      <c r="ME225" s="2249"/>
      <c r="MF225" s="2249"/>
      <c r="MG225" s="2249"/>
      <c r="MH225" s="2249"/>
      <c r="MI225" s="2249"/>
      <c r="MJ225" s="2249"/>
      <c r="MK225" s="2249"/>
      <c r="ML225" s="2249"/>
      <c r="MM225" s="2249"/>
      <c r="MN225" s="2249"/>
      <c r="MO225" s="2249"/>
      <c r="MP225" s="2249"/>
      <c r="MQ225" s="2249"/>
      <c r="MR225" s="2249"/>
      <c r="MS225" s="2249"/>
      <c r="MT225" s="2249"/>
      <c r="MU225" s="2249"/>
      <c r="MV225" s="2249"/>
      <c r="MW225" s="2249"/>
      <c r="MX225" s="2249"/>
      <c r="MY225" s="2249"/>
      <c r="MZ225" s="2249"/>
      <c r="NA225" s="2249"/>
      <c r="NB225" s="2249"/>
      <c r="NC225" s="2249"/>
      <c r="ND225" s="2249"/>
      <c r="NE225" s="2249"/>
      <c r="NF225" s="2249"/>
      <c r="NG225" s="2249"/>
      <c r="NH225" s="2249"/>
      <c r="NI225" s="2249"/>
      <c r="NJ225" s="2249"/>
      <c r="NK225" s="2249"/>
      <c r="NL225" s="2249"/>
      <c r="NM225" s="2249"/>
      <c r="NN225" s="2249"/>
      <c r="NO225" s="2249"/>
      <c r="NP225" s="2249"/>
      <c r="NQ225" s="2249"/>
      <c r="NR225" s="2249"/>
      <c r="NS225" s="2249"/>
      <c r="NT225" s="2249"/>
      <c r="NU225" s="2249"/>
      <c r="NV225" s="2249"/>
      <c r="NW225" s="2249"/>
      <c r="NX225" s="2249"/>
      <c r="NY225" s="2249"/>
      <c r="NZ225" s="2249"/>
      <c r="OA225" s="2249"/>
      <c r="OB225" s="2249"/>
      <c r="OC225" s="2249"/>
      <c r="OD225" s="2249"/>
      <c r="OE225" s="2249"/>
      <c r="OF225" s="2249"/>
      <c r="OG225" s="2249"/>
      <c r="OH225" s="2249"/>
      <c r="OI225" s="2249"/>
      <c r="OJ225" s="2249"/>
      <c r="OK225" s="2249"/>
      <c r="OL225" s="2249"/>
      <c r="OM225" s="2249"/>
      <c r="ON225" s="2249"/>
      <c r="OO225" s="2249"/>
      <c r="OP225" s="2249"/>
      <c r="OQ225" s="2249"/>
      <c r="OR225" s="2249"/>
      <c r="OS225" s="2249"/>
      <c r="OT225" s="2249"/>
      <c r="OU225" s="2249"/>
      <c r="OV225" s="2249"/>
      <c r="OW225" s="2249"/>
      <c r="OX225" s="2249"/>
      <c r="OY225" s="2249"/>
      <c r="OZ225" s="2249"/>
      <c r="PA225" s="2249"/>
      <c r="PB225" s="2249"/>
      <c r="PC225" s="2249"/>
      <c r="PD225" s="2249"/>
      <c r="PE225" s="2249"/>
      <c r="PF225" s="2249"/>
      <c r="PG225" s="2249"/>
      <c r="PH225" s="2249"/>
      <c r="PI225" s="2249"/>
      <c r="PJ225" s="2249"/>
      <c r="PK225" s="2249"/>
      <c r="PL225" s="2249"/>
      <c r="PM225" s="2249"/>
      <c r="PN225" s="2249"/>
      <c r="PO225" s="2249"/>
      <c r="PP225" s="2249"/>
      <c r="PQ225" s="2249"/>
      <c r="PR225" s="2249"/>
      <c r="PS225" s="2249"/>
      <c r="PT225" s="2249"/>
      <c r="PU225" s="2249"/>
      <c r="PV225" s="2249"/>
      <c r="PW225" s="2249"/>
      <c r="PX225" s="2249"/>
      <c r="PY225" s="2249"/>
      <c r="PZ225" s="2249"/>
      <c r="QA225" s="2249"/>
      <c r="QB225" s="2249"/>
      <c r="QC225" s="2249"/>
      <c r="QD225" s="2249"/>
      <c r="QE225" s="2249"/>
      <c r="QF225" s="2249"/>
      <c r="QG225" s="2249"/>
      <c r="QH225" s="2249"/>
      <c r="QI225" s="2249"/>
      <c r="QJ225" s="2249"/>
      <c r="QK225" s="2249"/>
      <c r="QL225" s="2249"/>
      <c r="QM225" s="2249"/>
      <c r="QN225" s="2249"/>
      <c r="QO225" s="2249"/>
      <c r="QP225" s="2249"/>
      <c r="QQ225" s="2249"/>
      <c r="QR225" s="2249"/>
      <c r="QS225" s="2249"/>
      <c r="QT225" s="2249"/>
      <c r="QU225" s="2249"/>
      <c r="QV225" s="2249"/>
      <c r="QW225" s="2249"/>
      <c r="QX225" s="2249"/>
      <c r="QY225" s="2249"/>
      <c r="QZ225" s="2249"/>
      <c r="RA225" s="2249"/>
      <c r="RB225" s="2249"/>
      <c r="RC225" s="2249"/>
      <c r="RD225" s="2249"/>
      <c r="RE225" s="2249"/>
      <c r="RF225" s="2249"/>
      <c r="RG225" s="2249"/>
      <c r="RH225" s="2249"/>
      <c r="RI225" s="2249"/>
      <c r="RJ225" s="2249"/>
      <c r="RK225" s="2249"/>
      <c r="RL225" s="2249"/>
      <c r="RM225" s="2249"/>
      <c r="RN225" s="2249"/>
      <c r="RO225" s="2249"/>
      <c r="RP225" s="2249"/>
      <c r="RQ225" s="2249"/>
      <c r="RR225" s="2249"/>
      <c r="RS225" s="2249"/>
      <c r="RT225" s="2249"/>
      <c r="RU225" s="2249"/>
      <c r="RV225" s="2249"/>
      <c r="RW225" s="2249"/>
      <c r="RX225" s="2249"/>
      <c r="RY225" s="2249"/>
      <c r="RZ225" s="2249"/>
      <c r="SA225" s="2249"/>
      <c r="SB225" s="2249"/>
      <c r="SC225" s="2249"/>
      <c r="SD225" s="2249"/>
      <c r="SE225" s="2249"/>
      <c r="SF225" s="2249"/>
      <c r="SG225" s="2249"/>
      <c r="SH225" s="2249"/>
      <c r="SI225" s="2249"/>
      <c r="SJ225" s="2249"/>
      <c r="SK225" s="2249"/>
      <c r="SL225" s="2249"/>
      <c r="SM225" s="2249"/>
      <c r="SN225" s="2249"/>
      <c r="SO225" s="2249"/>
      <c r="SP225" s="2249"/>
      <c r="SQ225" s="2249"/>
      <c r="SR225" s="2249"/>
      <c r="SS225" s="2249"/>
      <c r="ST225" s="2249"/>
      <c r="SU225" s="2249"/>
      <c r="SV225" s="2249"/>
      <c r="SW225" s="2249"/>
      <c r="SX225" s="2249"/>
      <c r="SY225" s="2249"/>
      <c r="SZ225" s="2249"/>
      <c r="TA225" s="2249"/>
      <c r="TB225" s="2249"/>
      <c r="TC225" s="2249"/>
      <c r="TD225" s="2249"/>
      <c r="TE225" s="2249"/>
      <c r="TF225" s="2249"/>
      <c r="TG225" s="2249"/>
      <c r="TH225" s="2249"/>
      <c r="TI225" s="2249"/>
      <c r="TJ225" s="2249"/>
      <c r="TK225" s="2249"/>
      <c r="TL225" s="2249"/>
      <c r="TM225" s="2249"/>
      <c r="TN225" s="2249"/>
      <c r="TO225" s="2249"/>
      <c r="TP225" s="2249"/>
      <c r="TQ225" s="2249"/>
      <c r="TR225" s="2249"/>
      <c r="TS225" s="2249"/>
      <c r="TT225" s="2249"/>
      <c r="TU225" s="2249"/>
      <c r="TV225" s="2249"/>
      <c r="TW225" s="2249"/>
      <c r="TX225" s="2249"/>
      <c r="TY225" s="2249"/>
      <c r="TZ225" s="2249"/>
      <c r="UA225" s="2249"/>
      <c r="UB225" s="2249"/>
      <c r="UC225" s="2249"/>
      <c r="UD225" s="2249"/>
      <c r="UE225" s="2249"/>
      <c r="UF225" s="2249"/>
      <c r="UG225" s="2249"/>
      <c r="UH225" s="2249"/>
      <c r="UI225" s="2249"/>
      <c r="UJ225" s="2249"/>
      <c r="UK225" s="2249"/>
      <c r="UL225" s="2249"/>
      <c r="UM225" s="2249"/>
      <c r="UN225" s="2249"/>
      <c r="UO225" s="2249"/>
      <c r="UP225" s="2249"/>
      <c r="UQ225" s="2249"/>
      <c r="UR225" s="2249"/>
      <c r="US225" s="2249"/>
      <c r="UT225" s="2249"/>
      <c r="UU225" s="2249"/>
      <c r="UV225" s="2249"/>
      <c r="UW225" s="2249"/>
      <c r="UX225" s="2249"/>
      <c r="UY225" s="2249"/>
      <c r="UZ225" s="2249"/>
      <c r="VA225" s="2249"/>
      <c r="VB225" s="2249"/>
      <c r="VC225" s="2249"/>
      <c r="VD225" s="2249"/>
      <c r="VE225" s="2249"/>
      <c r="VF225" s="2249"/>
      <c r="VG225" s="2249"/>
      <c r="VH225" s="2249"/>
      <c r="VI225" s="2249"/>
      <c r="VJ225" s="2249"/>
      <c r="VK225" s="2249"/>
      <c r="VL225" s="2249"/>
      <c r="VM225" s="2249"/>
      <c r="VN225" s="2249"/>
      <c r="VO225" s="2249"/>
      <c r="VP225" s="2249"/>
      <c r="VQ225" s="2249"/>
      <c r="VR225" s="2249"/>
      <c r="VS225" s="2249"/>
      <c r="VT225" s="2249"/>
      <c r="VU225" s="2249"/>
      <c r="VV225" s="2249"/>
      <c r="VW225" s="2249"/>
      <c r="VX225" s="2249"/>
      <c r="VY225" s="2249"/>
      <c r="VZ225" s="2249"/>
      <c r="WA225" s="2249"/>
      <c r="WB225" s="2249"/>
      <c r="WC225" s="2249"/>
      <c r="WD225" s="2249"/>
      <c r="WE225" s="2249"/>
      <c r="WF225" s="2249"/>
      <c r="WG225" s="2249"/>
      <c r="WH225" s="2249"/>
      <c r="WI225" s="2249"/>
      <c r="WJ225" s="2249"/>
      <c r="WK225" s="2249"/>
      <c r="WL225" s="2249"/>
      <c r="WM225" s="2249"/>
      <c r="WN225" s="2249"/>
      <c r="WO225" s="2249"/>
      <c r="WP225" s="2249"/>
      <c r="WQ225" s="2249"/>
      <c r="WR225" s="2249"/>
      <c r="WS225" s="2249"/>
      <c r="WT225" s="2249"/>
      <c r="WU225" s="2249"/>
      <c r="WV225" s="2249"/>
      <c r="WW225" s="2249"/>
      <c r="WX225" s="2249"/>
      <c r="WY225" s="2249"/>
      <c r="WZ225" s="2249"/>
      <c r="XA225" s="2249"/>
      <c r="XB225" s="2249"/>
      <c r="XC225" s="2249"/>
      <c r="XD225" s="2249"/>
      <c r="XE225" s="2249"/>
      <c r="XF225" s="2249"/>
      <c r="XG225" s="2249"/>
      <c r="XH225" s="2249"/>
      <c r="XI225" s="2249"/>
      <c r="XJ225" s="2249"/>
      <c r="XK225" s="2249"/>
      <c r="XL225" s="2249"/>
      <c r="XM225" s="2249"/>
      <c r="XN225" s="2249"/>
      <c r="XO225" s="2249"/>
      <c r="XP225" s="2249"/>
      <c r="XQ225" s="2249"/>
      <c r="XR225" s="2249"/>
      <c r="XS225" s="2249"/>
      <c r="XT225" s="2249"/>
      <c r="XU225" s="2249"/>
      <c r="XV225" s="2249"/>
      <c r="XW225" s="2249"/>
      <c r="XX225" s="2249"/>
      <c r="XY225" s="2249"/>
      <c r="XZ225" s="2249"/>
      <c r="YA225" s="2249"/>
      <c r="YB225" s="2249"/>
      <c r="YC225" s="2249"/>
      <c r="YD225" s="2249"/>
      <c r="YE225" s="2249"/>
      <c r="YF225" s="2249"/>
      <c r="YG225" s="2249"/>
      <c r="YH225" s="2249"/>
      <c r="YI225" s="2249"/>
      <c r="YJ225" s="2249"/>
      <c r="YK225" s="2249"/>
      <c r="YL225" s="2249"/>
      <c r="YM225" s="2249"/>
      <c r="YN225" s="2249"/>
      <c r="YO225" s="2249"/>
      <c r="YP225" s="2249"/>
      <c r="YQ225" s="2249"/>
      <c r="YR225" s="2249"/>
      <c r="YS225" s="2249"/>
      <c r="YT225" s="2249"/>
      <c r="YU225" s="2249"/>
      <c r="YV225" s="2249"/>
      <c r="YW225" s="2249"/>
      <c r="YX225" s="2249"/>
      <c r="YY225" s="2249"/>
      <c r="YZ225" s="2249"/>
      <c r="ZA225" s="2249"/>
      <c r="ZB225" s="2249"/>
      <c r="ZC225" s="2249"/>
      <c r="ZD225" s="2249"/>
      <c r="ZE225" s="2249"/>
      <c r="ZF225" s="2249"/>
      <c r="ZG225" s="2249"/>
      <c r="ZH225" s="2249"/>
      <c r="ZI225" s="2249"/>
      <c r="ZJ225" s="2249"/>
      <c r="ZK225" s="2249"/>
      <c r="ZL225" s="2249"/>
      <c r="ZM225" s="2249"/>
      <c r="ZN225" s="2249"/>
      <c r="ZO225" s="2249"/>
      <c r="ZP225" s="2249"/>
      <c r="ZQ225" s="2249"/>
      <c r="ZR225" s="2249"/>
      <c r="ZS225" s="2249"/>
      <c r="ZT225" s="2249"/>
      <c r="ZU225" s="2249"/>
      <c r="ZV225" s="2249"/>
      <c r="ZW225" s="2249"/>
      <c r="ZX225" s="2249"/>
      <c r="ZY225" s="2249"/>
      <c r="ZZ225" s="2249"/>
      <c r="AAA225" s="2249"/>
      <c r="AAB225" s="2249"/>
      <c r="AAC225" s="2249"/>
      <c r="AAD225" s="2249"/>
      <c r="AAE225" s="2249"/>
      <c r="AAF225" s="2249"/>
      <c r="AAG225" s="2249"/>
      <c r="AAH225" s="2249"/>
      <c r="AAI225" s="2249"/>
      <c r="AAJ225" s="2249"/>
      <c r="AAK225" s="2249"/>
      <c r="AAL225" s="2249"/>
      <c r="AAM225" s="2249"/>
      <c r="AAN225" s="2249"/>
      <c r="AAO225" s="2249"/>
      <c r="AAP225" s="2249"/>
      <c r="AAQ225" s="2249"/>
      <c r="AAR225" s="2249"/>
      <c r="AAS225" s="2249"/>
      <c r="AAT225" s="2249"/>
      <c r="AAU225" s="2249"/>
      <c r="AAV225" s="2249"/>
      <c r="AAW225" s="2249"/>
      <c r="AAX225" s="2249"/>
      <c r="AAY225" s="2249"/>
      <c r="AAZ225" s="2249"/>
      <c r="ABA225" s="2249"/>
      <c r="ABB225" s="2249"/>
      <c r="ABC225" s="2249"/>
      <c r="ABD225" s="2249"/>
      <c r="ABE225" s="2249"/>
      <c r="ABF225" s="2249"/>
      <c r="ABG225" s="2249"/>
      <c r="ABH225" s="2249"/>
      <c r="ABI225" s="2249"/>
      <c r="ABJ225" s="2249"/>
      <c r="ABK225" s="2249"/>
      <c r="ABL225" s="2249"/>
      <c r="ABM225" s="2249"/>
      <c r="ABN225" s="2249"/>
      <c r="ABO225" s="2249"/>
      <c r="ABP225" s="2249"/>
      <c r="ABQ225" s="2249"/>
      <c r="ABR225" s="2249"/>
      <c r="ABS225" s="2249"/>
      <c r="ABT225" s="2249"/>
      <c r="ABU225" s="2249"/>
      <c r="ABV225" s="2249"/>
      <c r="ABW225" s="2249"/>
      <c r="ABX225" s="2249"/>
      <c r="ABY225" s="2249"/>
      <c r="ABZ225" s="2249"/>
      <c r="ACA225" s="2249"/>
      <c r="ACB225" s="2249"/>
      <c r="ACC225" s="2249"/>
      <c r="ACD225" s="2249"/>
      <c r="ACE225" s="2249"/>
      <c r="ACF225" s="2249"/>
      <c r="ACG225" s="2249"/>
      <c r="ACH225" s="2249"/>
      <c r="ACI225" s="2249"/>
      <c r="ACJ225" s="2249"/>
      <c r="ACK225" s="2249"/>
      <c r="ACL225" s="2249"/>
      <c r="ACM225" s="2249"/>
      <c r="ACN225" s="2249"/>
      <c r="ACO225" s="2249"/>
      <c r="ACP225" s="2249"/>
      <c r="ACQ225" s="2249"/>
      <c r="ACR225" s="2249"/>
      <c r="ACS225" s="2249"/>
      <c r="ACT225" s="2249"/>
      <c r="ACU225" s="2249"/>
      <c r="ACV225" s="2249"/>
      <c r="ACW225" s="2249"/>
      <c r="ACX225" s="2249"/>
      <c r="ACY225" s="2249"/>
      <c r="ACZ225" s="2249"/>
      <c r="ADA225" s="2249"/>
      <c r="ADB225" s="2249"/>
      <c r="ADC225" s="2249"/>
      <c r="ADD225" s="2249"/>
      <c r="ADE225" s="2249"/>
      <c r="ADF225" s="2249"/>
      <c r="ADG225" s="2249"/>
      <c r="ADH225" s="2249"/>
      <c r="ADI225" s="2249"/>
      <c r="ADJ225" s="2249"/>
      <c r="ADK225" s="2249"/>
      <c r="ADL225" s="2249"/>
      <c r="ADM225" s="2249"/>
      <c r="ADN225" s="2249"/>
      <c r="ADO225" s="2249"/>
      <c r="ADP225" s="2249"/>
      <c r="ADQ225" s="2249"/>
      <c r="ADR225" s="2249"/>
      <c r="ADS225" s="2249"/>
      <c r="ADT225" s="2249"/>
      <c r="ADU225" s="2249"/>
      <c r="ADV225" s="2249"/>
      <c r="ADW225" s="2249"/>
      <c r="ADX225" s="2249"/>
      <c r="ADY225" s="2249"/>
      <c r="ADZ225" s="2249"/>
      <c r="AEA225" s="2249"/>
      <c r="AEB225" s="2249"/>
      <c r="AEC225" s="2249"/>
      <c r="AED225" s="2249"/>
      <c r="AEE225" s="2249"/>
      <c r="AEF225" s="2249"/>
      <c r="AEG225" s="2249"/>
      <c r="AEH225" s="2249"/>
      <c r="AEI225" s="2249"/>
      <c r="AEJ225" s="2249"/>
      <c r="AEK225" s="2249"/>
      <c r="AEL225" s="2249"/>
      <c r="AEM225" s="2249"/>
      <c r="AEN225" s="2249"/>
      <c r="AEO225" s="2249"/>
      <c r="AEP225" s="2249"/>
      <c r="AEQ225" s="2249"/>
      <c r="AER225" s="2249"/>
      <c r="AES225" s="2249"/>
      <c r="AET225" s="2249"/>
      <c r="AEU225" s="2249"/>
      <c r="AEV225" s="2249"/>
      <c r="AEW225" s="2249"/>
      <c r="AEX225" s="2249"/>
      <c r="AEY225" s="2249"/>
      <c r="AEZ225" s="2249"/>
      <c r="AFA225" s="2249"/>
      <c r="AFB225" s="2249"/>
      <c r="AFC225" s="2249"/>
      <c r="AFD225" s="2249"/>
      <c r="AFE225" s="2249"/>
      <c r="AFF225" s="2249"/>
      <c r="AFG225" s="2249"/>
      <c r="AFH225" s="2249"/>
      <c r="AFI225" s="2249"/>
      <c r="AFJ225" s="2249"/>
      <c r="AFK225" s="2249"/>
      <c r="AFL225" s="2249"/>
      <c r="AFM225" s="2249"/>
      <c r="AFN225" s="2249"/>
      <c r="AFO225" s="2249"/>
      <c r="AFP225" s="2249"/>
      <c r="AFQ225" s="2249"/>
      <c r="AFR225" s="2249"/>
      <c r="AFS225" s="2249"/>
      <c r="AFT225" s="2249"/>
      <c r="AFU225" s="2249"/>
      <c r="AFV225" s="2249"/>
      <c r="AFW225" s="2249"/>
      <c r="AFX225" s="2249"/>
      <c r="AFY225" s="2249"/>
      <c r="AFZ225" s="2249"/>
      <c r="AGA225" s="2249"/>
      <c r="AGB225" s="2249"/>
      <c r="AGC225" s="2249"/>
      <c r="AGD225" s="2249"/>
      <c r="AGE225" s="2249"/>
      <c r="AGF225" s="2249"/>
      <c r="AGG225" s="2249"/>
      <c r="AGH225" s="2249"/>
      <c r="AGI225" s="2249"/>
      <c r="AGJ225" s="2249"/>
      <c r="AGK225" s="2249"/>
      <c r="AGL225" s="2249"/>
      <c r="AGM225" s="2249"/>
      <c r="AGN225" s="2249"/>
      <c r="AGO225" s="2249"/>
      <c r="AGP225" s="2249"/>
      <c r="AGQ225" s="2249"/>
      <c r="AGR225" s="2249"/>
      <c r="AGS225" s="2249"/>
      <c r="AGT225" s="2249"/>
      <c r="AGU225" s="2249"/>
      <c r="AGV225" s="2249"/>
      <c r="AGW225" s="2249"/>
      <c r="AGX225" s="2249"/>
      <c r="AGY225" s="2249"/>
      <c r="AGZ225" s="2249"/>
      <c r="AHA225" s="2249"/>
      <c r="AHB225" s="2249"/>
      <c r="AHC225" s="2249"/>
      <c r="AHD225" s="2249"/>
      <c r="AHE225" s="2249"/>
      <c r="AHF225" s="2249"/>
      <c r="AHG225" s="2249"/>
      <c r="AHH225" s="2249"/>
      <c r="AHI225" s="2249"/>
      <c r="AHJ225" s="2249"/>
      <c r="AHK225" s="2249"/>
      <c r="AHL225" s="2249"/>
      <c r="AHM225" s="2249"/>
      <c r="AHN225" s="2249"/>
      <c r="AHO225" s="2249"/>
      <c r="AHP225" s="2249"/>
      <c r="AHQ225" s="2249"/>
      <c r="AHR225" s="2249"/>
      <c r="AHS225" s="2249"/>
      <c r="AHT225" s="2249"/>
      <c r="AHU225" s="2249"/>
      <c r="AHV225" s="2249"/>
      <c r="AHW225" s="2249"/>
      <c r="AHX225" s="2249"/>
      <c r="AHY225" s="2249"/>
      <c r="AHZ225" s="2249"/>
      <c r="AIA225" s="2249"/>
      <c r="AIB225" s="2249"/>
      <c r="AIC225" s="2249"/>
      <c r="AID225" s="2249"/>
      <c r="AIE225" s="2249"/>
      <c r="AIF225" s="2249"/>
      <c r="AIG225" s="2249"/>
      <c r="AIH225" s="2249"/>
      <c r="AII225" s="2249"/>
      <c r="AIJ225" s="2249"/>
      <c r="AIK225" s="2249"/>
      <c r="AIL225" s="2249"/>
      <c r="AIM225" s="2249"/>
      <c r="AIN225" s="2249"/>
      <c r="AIO225" s="2249"/>
      <c r="AIP225" s="2249"/>
      <c r="AIQ225" s="2249"/>
      <c r="AIR225" s="2249"/>
      <c r="AIS225" s="2249"/>
      <c r="AIT225" s="2249"/>
      <c r="AIU225" s="2249"/>
      <c r="AIV225" s="2249"/>
      <c r="AIW225" s="2249"/>
      <c r="AIX225" s="2249"/>
      <c r="AIY225" s="2249"/>
      <c r="AIZ225" s="2249"/>
      <c r="AJA225" s="2249"/>
      <c r="AJB225" s="2249"/>
      <c r="AJC225" s="2249"/>
      <c r="AJD225" s="2249"/>
      <c r="AJE225" s="2249"/>
      <c r="AJF225" s="2249"/>
      <c r="AJG225" s="2249"/>
      <c r="AJH225" s="2249"/>
      <c r="AJI225" s="2249"/>
      <c r="AJJ225" s="2249"/>
      <c r="AJK225" s="2249"/>
      <c r="AJL225" s="2249"/>
      <c r="AJM225" s="2249"/>
      <c r="AJN225" s="2249"/>
      <c r="AJO225" s="2249"/>
      <c r="AJP225" s="2249"/>
      <c r="AJQ225" s="2249"/>
      <c r="AJR225" s="2249"/>
      <c r="AJS225" s="2249"/>
      <c r="AJT225" s="2249"/>
      <c r="AJU225" s="2249"/>
      <c r="AJV225" s="2249"/>
      <c r="AJW225" s="2249"/>
      <c r="AJX225" s="2249"/>
      <c r="AJY225" s="2249"/>
      <c r="AJZ225" s="2249"/>
      <c r="AKA225" s="2249"/>
      <c r="AKB225" s="2249"/>
      <c r="AKC225" s="2249"/>
      <c r="AKD225" s="2249"/>
      <c r="AKE225" s="2249"/>
      <c r="AKF225" s="2249"/>
      <c r="AKG225" s="2249"/>
      <c r="AKH225" s="2249"/>
      <c r="AKI225" s="2249"/>
      <c r="AKJ225" s="2249"/>
      <c r="AKK225" s="2249"/>
      <c r="AKL225" s="2249"/>
      <c r="AKM225" s="2249"/>
      <c r="AKN225" s="2249"/>
      <c r="AKO225" s="2249"/>
      <c r="AKP225" s="2249"/>
      <c r="AKQ225" s="2249"/>
      <c r="AKR225" s="2249"/>
      <c r="AKS225" s="2249"/>
      <c r="AKT225" s="2249"/>
      <c r="AKU225" s="2249"/>
      <c r="AKV225" s="2249"/>
      <c r="AKW225" s="2249"/>
      <c r="AKX225" s="2249"/>
      <c r="AKY225" s="2249"/>
      <c r="AKZ225" s="2249"/>
      <c r="ALA225" s="2249"/>
      <c r="ALB225" s="2249"/>
      <c r="ALC225" s="2249"/>
      <c r="ALD225" s="2249"/>
      <c r="ALE225" s="2249"/>
      <c r="ALF225" s="2249"/>
      <c r="ALG225" s="2249"/>
      <c r="ALH225" s="2249"/>
      <c r="ALI225" s="2249"/>
      <c r="ALJ225" s="2249"/>
      <c r="ALK225" s="2249"/>
      <c r="ALL225" s="2249"/>
      <c r="ALM225" s="2249"/>
      <c r="ALN225" s="2249"/>
      <c r="ALO225" s="2249"/>
      <c r="ALP225" s="2249"/>
      <c r="ALQ225" s="2249"/>
      <c r="ALR225" s="2249"/>
      <c r="ALS225" s="2249"/>
      <c r="ALT225" s="2249"/>
      <c r="ALU225" s="2249"/>
      <c r="ALV225" s="2249"/>
      <c r="ALW225" s="2249"/>
      <c r="ALX225" s="2249"/>
      <c r="ALY225" s="2249"/>
      <c r="ALZ225" s="2249"/>
      <c r="AMA225" s="2249"/>
      <c r="AMB225" s="2249"/>
      <c r="AMC225" s="2249"/>
      <c r="AMD225" s="2249"/>
      <c r="AME225" s="2249"/>
      <c r="AMF225" s="2249"/>
      <c r="AMG225" s="2249"/>
      <c r="AMH225" s="2249"/>
      <c r="AMI225" s="2249"/>
      <c r="AMJ225" s="2249"/>
      <c r="AMK225" s="2249"/>
      <c r="AML225" s="2249"/>
      <c r="AMM225" s="2249"/>
      <c r="AMN225" s="2249"/>
      <c r="AMO225" s="2249"/>
      <c r="AMP225" s="2249"/>
      <c r="AMQ225" s="2249"/>
      <c r="AMR225" s="2249"/>
      <c r="AMS225" s="2249"/>
      <c r="AMT225" s="2249"/>
      <c r="AMU225" s="2249"/>
      <c r="AMV225" s="2249"/>
      <c r="AMW225" s="2249"/>
      <c r="AMX225" s="2249"/>
      <c r="AMY225" s="2249"/>
      <c r="AMZ225" s="2249"/>
      <c r="ANA225" s="2249"/>
      <c r="ANB225" s="2249"/>
      <c r="ANC225" s="2249"/>
      <c r="AND225" s="2249"/>
      <c r="ANE225" s="2249"/>
      <c r="ANF225" s="2249"/>
      <c r="ANG225" s="2249"/>
      <c r="ANH225" s="2249"/>
      <c r="ANI225" s="2249"/>
      <c r="ANJ225" s="2249"/>
      <c r="ANK225" s="2249"/>
      <c r="ANL225" s="2249"/>
      <c r="ANM225" s="2249"/>
      <c r="ANN225" s="2249"/>
      <c r="ANO225" s="2249"/>
      <c r="ANP225" s="2249"/>
      <c r="ANQ225" s="2249"/>
      <c r="ANR225" s="2249"/>
      <c r="ANS225" s="2249"/>
      <c r="ANT225" s="2249"/>
      <c r="ANU225" s="2249"/>
      <c r="ANV225" s="2249"/>
      <c r="ANW225" s="2249"/>
      <c r="ANX225" s="2249"/>
      <c r="ANY225" s="2249"/>
      <c r="ANZ225" s="2249"/>
      <c r="AOA225" s="2249"/>
      <c r="AOB225" s="2249"/>
      <c r="AOC225" s="2249"/>
      <c r="AOD225" s="2249"/>
      <c r="AOE225" s="2249"/>
      <c r="AOF225" s="2249"/>
      <c r="AOG225" s="2249"/>
      <c r="AOH225" s="2249"/>
      <c r="AOI225" s="2249"/>
      <c r="AOJ225" s="2249"/>
      <c r="AOK225" s="2249"/>
      <c r="AOL225" s="2249"/>
      <c r="AOM225" s="2249"/>
      <c r="AON225" s="2249"/>
      <c r="AOO225" s="2249"/>
      <c r="AOP225" s="2249"/>
      <c r="AOQ225" s="2249"/>
      <c r="AOR225" s="2249"/>
      <c r="AOS225" s="2249"/>
      <c r="AOT225" s="2249"/>
      <c r="AOU225" s="2249"/>
      <c r="AOV225" s="2249"/>
      <c r="AOW225" s="2249"/>
      <c r="AOX225" s="2249"/>
      <c r="AOY225" s="2249"/>
      <c r="AOZ225" s="2249"/>
      <c r="APA225" s="2249"/>
      <c r="APB225" s="2249"/>
      <c r="APC225" s="2249"/>
      <c r="APD225" s="2249"/>
      <c r="APE225" s="2249"/>
      <c r="APF225" s="2249"/>
      <c r="APG225" s="2249"/>
      <c r="APH225" s="2249"/>
      <c r="API225" s="2249"/>
      <c r="APJ225" s="2249"/>
      <c r="APK225" s="2249"/>
      <c r="APL225" s="2249"/>
      <c r="APM225" s="2249"/>
      <c r="APN225" s="2249"/>
      <c r="APO225" s="2249"/>
      <c r="APP225" s="2249"/>
      <c r="APQ225" s="2249"/>
      <c r="APR225" s="2249"/>
      <c r="APS225" s="2249"/>
      <c r="APT225" s="2249"/>
      <c r="APU225" s="2249"/>
      <c r="APV225" s="2249"/>
      <c r="APW225" s="2249"/>
      <c r="APX225" s="2249"/>
      <c r="APY225" s="2249"/>
      <c r="APZ225" s="2249"/>
      <c r="AQA225" s="2249"/>
      <c r="AQB225" s="2249"/>
      <c r="AQC225" s="2249"/>
      <c r="AQD225" s="2249"/>
      <c r="AQE225" s="2249"/>
      <c r="AQF225" s="2249"/>
      <c r="AQG225" s="2249"/>
      <c r="AQH225" s="2249"/>
      <c r="AQI225" s="2249"/>
      <c r="AQJ225" s="2249"/>
      <c r="AQK225" s="2249"/>
      <c r="AQL225" s="2249"/>
      <c r="AQM225" s="2249"/>
      <c r="AQN225" s="2249"/>
      <c r="AQO225" s="2249"/>
      <c r="AQP225" s="2249"/>
      <c r="AQQ225" s="2249"/>
      <c r="AQR225" s="2249"/>
      <c r="AQS225" s="2249"/>
      <c r="AQT225" s="2249"/>
      <c r="AQU225" s="2249"/>
      <c r="AQV225" s="2249"/>
      <c r="AQW225" s="2249"/>
      <c r="AQX225" s="2249"/>
      <c r="AQY225" s="2249"/>
      <c r="AQZ225" s="2249"/>
      <c r="ARA225" s="2249"/>
      <c r="ARB225" s="2249"/>
      <c r="ARC225" s="2249"/>
      <c r="ARD225" s="2249"/>
      <c r="ARE225" s="2249"/>
      <c r="ARF225" s="2249"/>
      <c r="ARG225" s="2249"/>
      <c r="ARH225" s="2249"/>
      <c r="ARI225" s="2249"/>
      <c r="ARJ225" s="2249"/>
      <c r="ARK225" s="2249"/>
      <c r="ARL225" s="2249"/>
      <c r="ARM225" s="2249"/>
      <c r="ARN225" s="2249"/>
      <c r="ARO225" s="2249"/>
      <c r="ARP225" s="2249"/>
      <c r="ARQ225" s="2249"/>
      <c r="ARR225" s="2249"/>
      <c r="ARS225" s="2249"/>
      <c r="ART225" s="2249"/>
      <c r="ARU225" s="2249"/>
      <c r="ARV225" s="2249"/>
      <c r="ARW225" s="2249"/>
      <c r="ARX225" s="2249"/>
      <c r="ARY225" s="2249"/>
      <c r="ARZ225" s="2249"/>
      <c r="ASA225" s="2249"/>
      <c r="ASB225" s="2249"/>
      <c r="ASC225" s="2249"/>
      <c r="ASD225" s="2249"/>
      <c r="ASE225" s="2249"/>
      <c r="ASF225" s="2249"/>
      <c r="ASG225" s="2249"/>
      <c r="ASH225" s="2249"/>
      <c r="ASI225" s="2249"/>
      <c r="ASJ225" s="2249"/>
      <c r="ASK225" s="2249"/>
      <c r="ASL225" s="2249"/>
      <c r="ASM225" s="2249"/>
      <c r="ASN225" s="2249"/>
      <c r="ASO225" s="2249"/>
      <c r="ASP225" s="2249"/>
      <c r="ASQ225" s="2249"/>
      <c r="ASR225" s="2249"/>
      <c r="ASS225" s="2249"/>
      <c r="AST225" s="2249"/>
      <c r="ASU225" s="2249"/>
      <c r="ASV225" s="2249"/>
      <c r="ASW225" s="2249"/>
      <c r="ASX225" s="2249"/>
      <c r="ASY225" s="2249"/>
      <c r="ASZ225" s="2249"/>
      <c r="ATA225" s="2249"/>
      <c r="ATB225" s="2249"/>
      <c r="ATC225" s="2249"/>
      <c r="ATD225" s="2249"/>
      <c r="ATE225" s="2249"/>
      <c r="ATF225" s="2249"/>
      <c r="ATG225" s="2249"/>
      <c r="ATH225" s="2249"/>
      <c r="ATI225" s="2249"/>
      <c r="ATJ225" s="2249"/>
      <c r="ATK225" s="2249"/>
      <c r="ATL225" s="2249"/>
      <c r="ATM225" s="2249"/>
      <c r="ATN225" s="2249"/>
      <c r="ATO225" s="2249"/>
      <c r="ATP225" s="2249"/>
      <c r="ATQ225" s="2249"/>
      <c r="ATR225" s="2249"/>
      <c r="ATS225" s="2249"/>
      <c r="ATT225" s="2249"/>
      <c r="ATU225" s="2249"/>
      <c r="ATV225" s="2249"/>
      <c r="ATW225" s="2249"/>
      <c r="ATX225" s="2249"/>
      <c r="ATY225" s="2249"/>
      <c r="ATZ225" s="2249"/>
      <c r="AUA225" s="2249"/>
      <c r="AUB225" s="2249"/>
      <c r="AUC225" s="2249"/>
      <c r="AUD225" s="2249"/>
      <c r="AUE225" s="2249"/>
      <c r="AUF225" s="2249"/>
      <c r="AUG225" s="2249"/>
      <c r="AUH225" s="2249"/>
      <c r="AUI225" s="2249"/>
      <c r="AUJ225" s="2249"/>
      <c r="AUK225" s="2249"/>
      <c r="AUL225" s="2249"/>
      <c r="AUM225" s="2249"/>
      <c r="AUN225" s="2249"/>
      <c r="AUO225" s="2249"/>
      <c r="AUP225" s="2249"/>
      <c r="AUQ225" s="2249"/>
      <c r="AUR225" s="2249"/>
      <c r="AUS225" s="2249"/>
      <c r="AUT225" s="2249"/>
      <c r="AUU225" s="2249"/>
      <c r="AUV225" s="2249"/>
      <c r="AUW225" s="2249"/>
      <c r="AUX225" s="2249"/>
      <c r="AUY225" s="2249"/>
      <c r="AUZ225" s="2249"/>
      <c r="AVA225" s="2249"/>
      <c r="AVB225" s="2249"/>
      <c r="AVC225" s="2249"/>
      <c r="AVD225" s="2249"/>
      <c r="AVE225" s="2249"/>
      <c r="AVF225" s="2249"/>
      <c r="AVG225" s="2249"/>
      <c r="AVH225" s="2249"/>
      <c r="AVI225" s="2249"/>
      <c r="AVJ225" s="2249"/>
      <c r="AVK225" s="2249"/>
      <c r="AVL225" s="2249"/>
      <c r="AVM225" s="2249"/>
      <c r="AVN225" s="2249"/>
      <c r="AVO225" s="2249"/>
      <c r="AVP225" s="2249"/>
      <c r="AVQ225" s="2249"/>
      <c r="AVR225" s="2249"/>
      <c r="AVS225" s="2249"/>
      <c r="AVT225" s="2249"/>
      <c r="AVU225" s="2249"/>
      <c r="AVV225" s="2249"/>
      <c r="AVW225" s="2249"/>
      <c r="AVX225" s="2249"/>
      <c r="AVY225" s="2249"/>
      <c r="AVZ225" s="2249"/>
      <c r="AWA225" s="2249"/>
      <c r="AWB225" s="2249"/>
      <c r="AWC225" s="2249"/>
      <c r="AWD225" s="2249"/>
      <c r="AWE225" s="2249"/>
      <c r="AWF225" s="2249"/>
      <c r="AWG225" s="2249"/>
      <c r="AWH225" s="2249"/>
      <c r="AWI225" s="2249"/>
      <c r="AWJ225" s="2249"/>
      <c r="AWK225" s="2249"/>
      <c r="AWL225" s="2249"/>
      <c r="AWM225" s="2249"/>
      <c r="AWN225" s="2249"/>
      <c r="AWO225" s="2249"/>
      <c r="AWP225" s="2249"/>
      <c r="AWQ225" s="2249"/>
      <c r="AWR225" s="2249"/>
      <c r="AWS225" s="2249"/>
      <c r="AWT225" s="2249"/>
      <c r="AWU225" s="2249"/>
      <c r="AWV225" s="2249"/>
      <c r="AWW225" s="2249"/>
      <c r="AWX225" s="2249"/>
      <c r="AWY225" s="2249"/>
      <c r="AWZ225" s="2249"/>
      <c r="AXA225" s="2249"/>
      <c r="AXB225" s="2249"/>
      <c r="AXC225" s="2249"/>
      <c r="AXD225" s="2249"/>
      <c r="AXE225" s="2249"/>
      <c r="AXF225" s="2249"/>
      <c r="AXG225" s="2249"/>
      <c r="AXH225" s="2249"/>
      <c r="AXI225" s="2249"/>
      <c r="AXJ225" s="2249"/>
    </row>
    <row r="226" spans="1:1310" s="2250" customFormat="1" ht="23.25" customHeight="1">
      <c r="A226" s="2251"/>
      <c r="B226" s="2254" t="s">
        <v>2389</v>
      </c>
      <c r="C226" s="2254"/>
      <c r="D226" s="2254"/>
      <c r="E226" s="2254"/>
      <c r="F226" s="2256"/>
      <c r="G226" s="2254" t="s">
        <v>2390</v>
      </c>
      <c r="H226" s="2254"/>
      <c r="I226" s="2254"/>
      <c r="J226" s="2256"/>
      <c r="K226" s="2257" t="s">
        <v>2391</v>
      </c>
      <c r="L226" s="2257"/>
      <c r="M226" s="2257"/>
      <c r="N226" s="2256"/>
      <c r="O226" s="2254" t="s">
        <v>2392</v>
      </c>
      <c r="P226" s="2254"/>
      <c r="Q226" s="2256"/>
      <c r="R226" s="865"/>
      <c r="S226" s="865"/>
      <c r="T226" s="865"/>
      <c r="U226" s="865"/>
      <c r="V226" s="865"/>
      <c r="W226" s="865"/>
      <c r="X226" s="865"/>
      <c r="Y226" s="865"/>
      <c r="Z226" s="865"/>
      <c r="AA226" s="865"/>
      <c r="AB226" s="865"/>
      <c r="AC226" s="865"/>
      <c r="AD226" s="2249"/>
      <c r="AE226" s="2249"/>
      <c r="AF226" s="2249"/>
      <c r="AG226" s="2249"/>
      <c r="AH226" s="2249"/>
      <c r="AI226" s="2249"/>
      <c r="AJ226" s="2249"/>
      <c r="AK226" s="2249"/>
      <c r="AL226" s="2249"/>
      <c r="AM226" s="2249"/>
      <c r="AN226" s="2249"/>
      <c r="AO226" s="2249"/>
      <c r="AP226" s="2249"/>
      <c r="AQ226" s="2249"/>
      <c r="AR226" s="2249"/>
      <c r="AS226" s="2249"/>
      <c r="AT226" s="2249"/>
      <c r="AU226" s="2249"/>
      <c r="AV226" s="2249"/>
      <c r="AW226" s="2249"/>
      <c r="AX226" s="2249"/>
      <c r="AY226" s="2249"/>
      <c r="AZ226" s="2249"/>
      <c r="BA226" s="2249"/>
      <c r="BB226" s="2249"/>
      <c r="BC226" s="2249"/>
      <c r="BD226" s="2249"/>
      <c r="BE226" s="2249"/>
      <c r="BF226" s="2249"/>
      <c r="BG226" s="2249"/>
      <c r="BH226" s="2249"/>
      <c r="BI226" s="2249"/>
      <c r="BJ226" s="2249"/>
      <c r="BK226" s="2249"/>
      <c r="BL226" s="2249"/>
      <c r="BM226" s="2249"/>
      <c r="BN226" s="2249"/>
      <c r="BO226" s="2249"/>
      <c r="BP226" s="2249"/>
      <c r="BQ226" s="2249"/>
      <c r="BR226" s="2249"/>
      <c r="BS226" s="2249"/>
      <c r="BT226" s="2249"/>
      <c r="BU226" s="2249"/>
      <c r="BV226" s="2249"/>
      <c r="BW226" s="2249"/>
      <c r="BX226" s="2249"/>
      <c r="BY226" s="2249"/>
      <c r="BZ226" s="2249"/>
      <c r="CA226" s="2249"/>
      <c r="CB226" s="2249"/>
      <c r="CC226" s="2249"/>
      <c r="CD226" s="2249"/>
      <c r="CE226" s="2249"/>
      <c r="CF226" s="2249"/>
      <c r="CG226" s="2249"/>
      <c r="CH226" s="2249"/>
      <c r="CI226" s="2249"/>
      <c r="CJ226" s="2249"/>
      <c r="CK226" s="2249"/>
      <c r="CL226" s="2249"/>
      <c r="CM226" s="2249"/>
      <c r="CN226" s="2249"/>
      <c r="CO226" s="2249"/>
      <c r="CP226" s="2249"/>
      <c r="CQ226" s="2249"/>
      <c r="CR226" s="2249"/>
      <c r="CS226" s="2249"/>
      <c r="CT226" s="2249"/>
      <c r="CU226" s="2249"/>
      <c r="CV226" s="2249"/>
      <c r="CW226" s="2249"/>
      <c r="CX226" s="2249"/>
      <c r="CY226" s="2249"/>
      <c r="CZ226" s="2249"/>
      <c r="DA226" s="2249"/>
      <c r="DB226" s="2249"/>
      <c r="DC226" s="2249"/>
      <c r="DD226" s="2249"/>
      <c r="DE226" s="2249"/>
      <c r="DF226" s="2249"/>
      <c r="DG226" s="2249"/>
      <c r="DH226" s="2249"/>
      <c r="DI226" s="2249"/>
      <c r="DJ226" s="2249"/>
      <c r="DK226" s="2249"/>
      <c r="DL226" s="2249"/>
      <c r="DM226" s="2249"/>
      <c r="DN226" s="2249"/>
      <c r="DO226" s="2249"/>
      <c r="DP226" s="2249"/>
      <c r="DQ226" s="2249"/>
      <c r="DR226" s="2249"/>
      <c r="DS226" s="2249"/>
      <c r="DT226" s="2249"/>
      <c r="DU226" s="2249"/>
      <c r="DV226" s="2249"/>
      <c r="DW226" s="2249"/>
      <c r="DX226" s="2249"/>
      <c r="DY226" s="2249"/>
      <c r="DZ226" s="2249"/>
      <c r="EA226" s="2249"/>
      <c r="EB226" s="2249"/>
      <c r="EC226" s="2249"/>
      <c r="ED226" s="2249"/>
      <c r="EE226" s="2249"/>
      <c r="EF226" s="2249"/>
      <c r="EG226" s="2249"/>
      <c r="EH226" s="2249"/>
      <c r="EI226" s="2249"/>
      <c r="EJ226" s="2249"/>
      <c r="EK226" s="2249"/>
      <c r="EL226" s="2249"/>
      <c r="EM226" s="2249"/>
      <c r="EN226" s="2249"/>
      <c r="EO226" s="2249"/>
      <c r="EP226" s="2249"/>
      <c r="EQ226" s="2249"/>
      <c r="ER226" s="2249"/>
      <c r="ES226" s="2249"/>
      <c r="ET226" s="2249"/>
      <c r="EU226" s="2249"/>
      <c r="EV226" s="2249"/>
      <c r="EW226" s="2249"/>
      <c r="EX226" s="2249"/>
      <c r="EY226" s="2249"/>
      <c r="EZ226" s="2249"/>
      <c r="FA226" s="2249"/>
      <c r="FB226" s="2249"/>
      <c r="FC226" s="2249"/>
      <c r="FD226" s="2249"/>
      <c r="FE226" s="2249"/>
      <c r="FF226" s="2249"/>
      <c r="FG226" s="2249"/>
      <c r="FH226" s="2249"/>
      <c r="FI226" s="2249"/>
      <c r="FJ226" s="2249"/>
      <c r="FK226" s="2249"/>
      <c r="FL226" s="2249"/>
      <c r="FM226" s="2249"/>
      <c r="FN226" s="2249"/>
      <c r="FO226" s="2249"/>
      <c r="FP226" s="2249"/>
      <c r="FQ226" s="2249"/>
      <c r="FR226" s="2249"/>
      <c r="FS226" s="2249"/>
      <c r="FT226" s="2249"/>
      <c r="FU226" s="2249"/>
      <c r="FV226" s="2249"/>
      <c r="FW226" s="2249"/>
      <c r="FX226" s="2249"/>
      <c r="FY226" s="2249"/>
      <c r="FZ226" s="2249"/>
      <c r="GA226" s="2249"/>
      <c r="GB226" s="2249"/>
      <c r="GC226" s="2249"/>
      <c r="GD226" s="2249"/>
      <c r="GE226" s="2249"/>
      <c r="GF226" s="2249"/>
      <c r="GG226" s="2249"/>
      <c r="GH226" s="2249"/>
      <c r="GI226" s="2249"/>
      <c r="GJ226" s="2249"/>
      <c r="GK226" s="2249"/>
      <c r="GL226" s="2249"/>
      <c r="GM226" s="2249"/>
      <c r="GN226" s="2249"/>
      <c r="GO226" s="2249"/>
      <c r="GP226" s="2249"/>
      <c r="GQ226" s="2249"/>
      <c r="GR226" s="2249"/>
      <c r="GS226" s="2249"/>
      <c r="GT226" s="2249"/>
      <c r="GU226" s="2249"/>
      <c r="GV226" s="2249"/>
      <c r="GW226" s="2249"/>
      <c r="GX226" s="2249"/>
      <c r="GY226" s="2249"/>
      <c r="GZ226" s="2249"/>
      <c r="HA226" s="2249"/>
      <c r="HB226" s="2249"/>
      <c r="HC226" s="2249"/>
      <c r="HD226" s="2249"/>
      <c r="HE226" s="2249"/>
      <c r="HF226" s="2249"/>
      <c r="HG226" s="2249"/>
      <c r="HH226" s="2249"/>
      <c r="HI226" s="2249"/>
      <c r="HJ226" s="2249"/>
      <c r="HK226" s="2249"/>
      <c r="HL226" s="2249"/>
      <c r="HM226" s="2249"/>
      <c r="HN226" s="2249"/>
      <c r="HO226" s="2249"/>
      <c r="HP226" s="2249"/>
      <c r="HQ226" s="2249"/>
      <c r="HR226" s="2249"/>
      <c r="HS226" s="2249"/>
      <c r="HT226" s="2249"/>
      <c r="HU226" s="2249"/>
      <c r="HV226" s="2249"/>
      <c r="HW226" s="2249"/>
      <c r="HX226" s="2249"/>
      <c r="HY226" s="2249"/>
      <c r="HZ226" s="2249"/>
      <c r="IA226" s="2249"/>
      <c r="IB226" s="2249"/>
      <c r="IC226" s="2249"/>
      <c r="ID226" s="2249"/>
      <c r="IE226" s="2249"/>
      <c r="IF226" s="2249"/>
      <c r="IG226" s="2249"/>
      <c r="IH226" s="2249"/>
      <c r="II226" s="2249"/>
      <c r="IJ226" s="2249"/>
      <c r="IK226" s="2249"/>
      <c r="IL226" s="2249"/>
      <c r="IM226" s="2249"/>
      <c r="IN226" s="2249"/>
      <c r="IO226" s="2249"/>
      <c r="IP226" s="2249"/>
      <c r="IQ226" s="2249"/>
      <c r="IR226" s="2249"/>
      <c r="IS226" s="2249"/>
      <c r="IT226" s="2249"/>
      <c r="IU226" s="2249"/>
      <c r="IV226" s="2249"/>
      <c r="IW226" s="2249"/>
      <c r="IX226" s="2249"/>
      <c r="IY226" s="2249"/>
      <c r="IZ226" s="2249"/>
      <c r="JA226" s="2249"/>
      <c r="JB226" s="2249"/>
      <c r="JC226" s="2249"/>
      <c r="JD226" s="2249"/>
      <c r="JE226" s="2249"/>
      <c r="JF226" s="2249"/>
      <c r="JG226" s="2249"/>
      <c r="JH226" s="2249"/>
      <c r="JI226" s="2249"/>
      <c r="JJ226" s="2249"/>
      <c r="JK226" s="2249"/>
      <c r="JL226" s="2249"/>
      <c r="JM226" s="2249"/>
      <c r="JN226" s="2249"/>
      <c r="JO226" s="2249"/>
      <c r="JP226" s="2249"/>
      <c r="JQ226" s="2249"/>
      <c r="JR226" s="2249"/>
      <c r="JS226" s="2249"/>
      <c r="JT226" s="2249"/>
      <c r="JU226" s="2249"/>
      <c r="JV226" s="2249"/>
      <c r="JW226" s="2249"/>
      <c r="JX226" s="2249"/>
      <c r="JY226" s="2249"/>
      <c r="JZ226" s="2249"/>
      <c r="KA226" s="2249"/>
      <c r="KB226" s="2249"/>
      <c r="KC226" s="2249"/>
      <c r="KD226" s="2249"/>
      <c r="KE226" s="2249"/>
      <c r="KF226" s="2249"/>
      <c r="KG226" s="2249"/>
      <c r="KH226" s="2249"/>
      <c r="KI226" s="2249"/>
      <c r="KJ226" s="2249"/>
      <c r="KK226" s="2249"/>
      <c r="KL226" s="2249"/>
      <c r="KM226" s="2249"/>
      <c r="KN226" s="2249"/>
      <c r="KO226" s="2249"/>
      <c r="KP226" s="2249"/>
      <c r="KQ226" s="2249"/>
      <c r="KR226" s="2249"/>
      <c r="KS226" s="2249"/>
      <c r="KT226" s="2249"/>
      <c r="KU226" s="2249"/>
      <c r="KV226" s="2249"/>
      <c r="KW226" s="2249"/>
      <c r="KX226" s="2249"/>
      <c r="KY226" s="2249"/>
      <c r="KZ226" s="2249"/>
      <c r="LA226" s="2249"/>
      <c r="LB226" s="2249"/>
      <c r="LC226" s="2249"/>
      <c r="LD226" s="2249"/>
      <c r="LE226" s="2249"/>
      <c r="LF226" s="2249"/>
      <c r="LG226" s="2249"/>
      <c r="LH226" s="2249"/>
      <c r="LI226" s="2249"/>
      <c r="LJ226" s="2249"/>
      <c r="LK226" s="2249"/>
      <c r="LL226" s="2249"/>
      <c r="LM226" s="2249"/>
      <c r="LN226" s="2249"/>
      <c r="LO226" s="2249"/>
      <c r="LP226" s="2249"/>
      <c r="LQ226" s="2249"/>
      <c r="LR226" s="2249"/>
      <c r="LS226" s="2249"/>
      <c r="LT226" s="2249"/>
      <c r="LU226" s="2249"/>
      <c r="LV226" s="2249"/>
      <c r="LW226" s="2249"/>
      <c r="LX226" s="2249"/>
      <c r="LY226" s="2249"/>
      <c r="LZ226" s="2249"/>
      <c r="MA226" s="2249"/>
      <c r="MB226" s="2249"/>
      <c r="MC226" s="2249"/>
      <c r="MD226" s="2249"/>
      <c r="ME226" s="2249"/>
      <c r="MF226" s="2249"/>
      <c r="MG226" s="2249"/>
      <c r="MH226" s="2249"/>
      <c r="MI226" s="2249"/>
      <c r="MJ226" s="2249"/>
      <c r="MK226" s="2249"/>
      <c r="ML226" s="2249"/>
      <c r="MM226" s="2249"/>
      <c r="MN226" s="2249"/>
      <c r="MO226" s="2249"/>
      <c r="MP226" s="2249"/>
      <c r="MQ226" s="2249"/>
      <c r="MR226" s="2249"/>
      <c r="MS226" s="2249"/>
      <c r="MT226" s="2249"/>
      <c r="MU226" s="2249"/>
      <c r="MV226" s="2249"/>
      <c r="MW226" s="2249"/>
      <c r="MX226" s="2249"/>
      <c r="MY226" s="2249"/>
      <c r="MZ226" s="2249"/>
      <c r="NA226" s="2249"/>
      <c r="NB226" s="2249"/>
      <c r="NC226" s="2249"/>
      <c r="ND226" s="2249"/>
      <c r="NE226" s="2249"/>
      <c r="NF226" s="2249"/>
      <c r="NG226" s="2249"/>
      <c r="NH226" s="2249"/>
      <c r="NI226" s="2249"/>
      <c r="NJ226" s="2249"/>
      <c r="NK226" s="2249"/>
      <c r="NL226" s="2249"/>
      <c r="NM226" s="2249"/>
      <c r="NN226" s="2249"/>
      <c r="NO226" s="2249"/>
      <c r="NP226" s="2249"/>
      <c r="NQ226" s="2249"/>
      <c r="NR226" s="2249"/>
      <c r="NS226" s="2249"/>
      <c r="NT226" s="2249"/>
      <c r="NU226" s="2249"/>
      <c r="NV226" s="2249"/>
      <c r="NW226" s="2249"/>
      <c r="NX226" s="2249"/>
      <c r="NY226" s="2249"/>
      <c r="NZ226" s="2249"/>
      <c r="OA226" s="2249"/>
      <c r="OB226" s="2249"/>
      <c r="OC226" s="2249"/>
      <c r="OD226" s="2249"/>
      <c r="OE226" s="2249"/>
      <c r="OF226" s="2249"/>
      <c r="OG226" s="2249"/>
      <c r="OH226" s="2249"/>
      <c r="OI226" s="2249"/>
      <c r="OJ226" s="2249"/>
      <c r="OK226" s="2249"/>
      <c r="OL226" s="2249"/>
      <c r="OM226" s="2249"/>
      <c r="ON226" s="2249"/>
      <c r="OO226" s="2249"/>
      <c r="OP226" s="2249"/>
      <c r="OQ226" s="2249"/>
      <c r="OR226" s="2249"/>
      <c r="OS226" s="2249"/>
      <c r="OT226" s="2249"/>
      <c r="OU226" s="2249"/>
      <c r="OV226" s="2249"/>
      <c r="OW226" s="2249"/>
      <c r="OX226" s="2249"/>
      <c r="OY226" s="2249"/>
      <c r="OZ226" s="2249"/>
      <c r="PA226" s="2249"/>
      <c r="PB226" s="2249"/>
      <c r="PC226" s="2249"/>
      <c r="PD226" s="2249"/>
      <c r="PE226" s="2249"/>
      <c r="PF226" s="2249"/>
      <c r="PG226" s="2249"/>
      <c r="PH226" s="2249"/>
      <c r="PI226" s="2249"/>
      <c r="PJ226" s="2249"/>
      <c r="PK226" s="2249"/>
      <c r="PL226" s="2249"/>
      <c r="PM226" s="2249"/>
      <c r="PN226" s="2249"/>
      <c r="PO226" s="2249"/>
      <c r="PP226" s="2249"/>
      <c r="PQ226" s="2249"/>
      <c r="PR226" s="2249"/>
      <c r="PS226" s="2249"/>
      <c r="PT226" s="2249"/>
      <c r="PU226" s="2249"/>
      <c r="PV226" s="2249"/>
      <c r="PW226" s="2249"/>
      <c r="PX226" s="2249"/>
      <c r="PY226" s="2249"/>
      <c r="PZ226" s="2249"/>
      <c r="QA226" s="2249"/>
      <c r="QB226" s="2249"/>
      <c r="QC226" s="2249"/>
      <c r="QD226" s="2249"/>
      <c r="QE226" s="2249"/>
      <c r="QF226" s="2249"/>
      <c r="QG226" s="2249"/>
      <c r="QH226" s="2249"/>
      <c r="QI226" s="2249"/>
      <c r="QJ226" s="2249"/>
      <c r="QK226" s="2249"/>
      <c r="QL226" s="2249"/>
      <c r="QM226" s="2249"/>
      <c r="QN226" s="2249"/>
      <c r="QO226" s="2249"/>
      <c r="QP226" s="2249"/>
      <c r="QQ226" s="2249"/>
      <c r="QR226" s="2249"/>
      <c r="QS226" s="2249"/>
      <c r="QT226" s="2249"/>
      <c r="QU226" s="2249"/>
      <c r="QV226" s="2249"/>
      <c r="QW226" s="2249"/>
      <c r="QX226" s="2249"/>
      <c r="QY226" s="2249"/>
      <c r="QZ226" s="2249"/>
      <c r="RA226" s="2249"/>
      <c r="RB226" s="2249"/>
      <c r="RC226" s="2249"/>
      <c r="RD226" s="2249"/>
      <c r="RE226" s="2249"/>
      <c r="RF226" s="2249"/>
      <c r="RG226" s="2249"/>
      <c r="RH226" s="2249"/>
      <c r="RI226" s="2249"/>
      <c r="RJ226" s="2249"/>
      <c r="RK226" s="2249"/>
      <c r="RL226" s="2249"/>
      <c r="RM226" s="2249"/>
      <c r="RN226" s="2249"/>
      <c r="RO226" s="2249"/>
      <c r="RP226" s="2249"/>
      <c r="RQ226" s="2249"/>
      <c r="RR226" s="2249"/>
      <c r="RS226" s="2249"/>
      <c r="RT226" s="2249"/>
      <c r="RU226" s="2249"/>
      <c r="RV226" s="2249"/>
      <c r="RW226" s="2249"/>
      <c r="RX226" s="2249"/>
      <c r="RY226" s="2249"/>
      <c r="RZ226" s="2249"/>
      <c r="SA226" s="2249"/>
      <c r="SB226" s="2249"/>
      <c r="SC226" s="2249"/>
      <c r="SD226" s="2249"/>
      <c r="SE226" s="2249"/>
      <c r="SF226" s="2249"/>
      <c r="SG226" s="2249"/>
      <c r="SH226" s="2249"/>
      <c r="SI226" s="2249"/>
      <c r="SJ226" s="2249"/>
      <c r="SK226" s="2249"/>
      <c r="SL226" s="2249"/>
      <c r="SM226" s="2249"/>
      <c r="SN226" s="2249"/>
      <c r="SO226" s="2249"/>
      <c r="SP226" s="2249"/>
      <c r="SQ226" s="2249"/>
      <c r="SR226" s="2249"/>
      <c r="SS226" s="2249"/>
      <c r="ST226" s="2249"/>
      <c r="SU226" s="2249"/>
      <c r="SV226" s="2249"/>
      <c r="SW226" s="2249"/>
      <c r="SX226" s="2249"/>
      <c r="SY226" s="2249"/>
      <c r="SZ226" s="2249"/>
      <c r="TA226" s="2249"/>
      <c r="TB226" s="2249"/>
      <c r="TC226" s="2249"/>
      <c r="TD226" s="2249"/>
      <c r="TE226" s="2249"/>
      <c r="TF226" s="2249"/>
      <c r="TG226" s="2249"/>
      <c r="TH226" s="2249"/>
      <c r="TI226" s="2249"/>
      <c r="TJ226" s="2249"/>
      <c r="TK226" s="2249"/>
      <c r="TL226" s="2249"/>
      <c r="TM226" s="2249"/>
      <c r="TN226" s="2249"/>
      <c r="TO226" s="2249"/>
      <c r="TP226" s="2249"/>
      <c r="TQ226" s="2249"/>
      <c r="TR226" s="2249"/>
      <c r="TS226" s="2249"/>
      <c r="TT226" s="2249"/>
      <c r="TU226" s="2249"/>
      <c r="TV226" s="2249"/>
      <c r="TW226" s="2249"/>
      <c r="TX226" s="2249"/>
      <c r="TY226" s="2249"/>
      <c r="TZ226" s="2249"/>
      <c r="UA226" s="2249"/>
      <c r="UB226" s="2249"/>
      <c r="UC226" s="2249"/>
      <c r="UD226" s="2249"/>
      <c r="UE226" s="2249"/>
      <c r="UF226" s="2249"/>
      <c r="UG226" s="2249"/>
      <c r="UH226" s="2249"/>
      <c r="UI226" s="2249"/>
      <c r="UJ226" s="2249"/>
      <c r="UK226" s="2249"/>
      <c r="UL226" s="2249"/>
      <c r="UM226" s="2249"/>
      <c r="UN226" s="2249"/>
      <c r="UO226" s="2249"/>
      <c r="UP226" s="2249"/>
      <c r="UQ226" s="2249"/>
      <c r="UR226" s="2249"/>
      <c r="US226" s="2249"/>
      <c r="UT226" s="2249"/>
      <c r="UU226" s="2249"/>
      <c r="UV226" s="2249"/>
      <c r="UW226" s="2249"/>
      <c r="UX226" s="2249"/>
      <c r="UY226" s="2249"/>
      <c r="UZ226" s="2249"/>
      <c r="VA226" s="2249"/>
      <c r="VB226" s="2249"/>
      <c r="VC226" s="2249"/>
      <c r="VD226" s="2249"/>
      <c r="VE226" s="2249"/>
      <c r="VF226" s="2249"/>
      <c r="VG226" s="2249"/>
      <c r="VH226" s="2249"/>
      <c r="VI226" s="2249"/>
      <c r="VJ226" s="2249"/>
      <c r="VK226" s="2249"/>
      <c r="VL226" s="2249"/>
      <c r="VM226" s="2249"/>
      <c r="VN226" s="2249"/>
      <c r="VO226" s="2249"/>
      <c r="VP226" s="2249"/>
      <c r="VQ226" s="2249"/>
      <c r="VR226" s="2249"/>
      <c r="VS226" s="2249"/>
      <c r="VT226" s="2249"/>
      <c r="VU226" s="2249"/>
      <c r="VV226" s="2249"/>
      <c r="VW226" s="2249"/>
      <c r="VX226" s="2249"/>
      <c r="VY226" s="2249"/>
      <c r="VZ226" s="2249"/>
      <c r="WA226" s="2249"/>
      <c r="WB226" s="2249"/>
      <c r="WC226" s="2249"/>
      <c r="WD226" s="2249"/>
      <c r="WE226" s="2249"/>
      <c r="WF226" s="2249"/>
      <c r="WG226" s="2249"/>
      <c r="WH226" s="2249"/>
      <c r="WI226" s="2249"/>
      <c r="WJ226" s="2249"/>
      <c r="WK226" s="2249"/>
      <c r="WL226" s="2249"/>
      <c r="WM226" s="2249"/>
      <c r="WN226" s="2249"/>
      <c r="WO226" s="2249"/>
      <c r="WP226" s="2249"/>
      <c r="WQ226" s="2249"/>
      <c r="WR226" s="2249"/>
      <c r="WS226" s="2249"/>
      <c r="WT226" s="2249"/>
      <c r="WU226" s="2249"/>
      <c r="WV226" s="2249"/>
      <c r="WW226" s="2249"/>
      <c r="WX226" s="2249"/>
      <c r="WY226" s="2249"/>
      <c r="WZ226" s="2249"/>
      <c r="XA226" s="2249"/>
      <c r="XB226" s="2249"/>
      <c r="XC226" s="2249"/>
      <c r="XD226" s="2249"/>
      <c r="XE226" s="2249"/>
      <c r="XF226" s="2249"/>
      <c r="XG226" s="2249"/>
      <c r="XH226" s="2249"/>
      <c r="XI226" s="2249"/>
      <c r="XJ226" s="2249"/>
      <c r="XK226" s="2249"/>
      <c r="XL226" s="2249"/>
      <c r="XM226" s="2249"/>
      <c r="XN226" s="2249"/>
      <c r="XO226" s="2249"/>
      <c r="XP226" s="2249"/>
      <c r="XQ226" s="2249"/>
      <c r="XR226" s="2249"/>
      <c r="XS226" s="2249"/>
      <c r="XT226" s="2249"/>
      <c r="XU226" s="2249"/>
      <c r="XV226" s="2249"/>
      <c r="XW226" s="2249"/>
      <c r="XX226" s="2249"/>
      <c r="XY226" s="2249"/>
      <c r="XZ226" s="2249"/>
      <c r="YA226" s="2249"/>
      <c r="YB226" s="2249"/>
      <c r="YC226" s="2249"/>
      <c r="YD226" s="2249"/>
      <c r="YE226" s="2249"/>
      <c r="YF226" s="2249"/>
      <c r="YG226" s="2249"/>
      <c r="YH226" s="2249"/>
      <c r="YI226" s="2249"/>
      <c r="YJ226" s="2249"/>
      <c r="YK226" s="2249"/>
      <c r="YL226" s="2249"/>
      <c r="YM226" s="2249"/>
      <c r="YN226" s="2249"/>
      <c r="YO226" s="2249"/>
      <c r="YP226" s="2249"/>
      <c r="YQ226" s="2249"/>
      <c r="YR226" s="2249"/>
      <c r="YS226" s="2249"/>
      <c r="YT226" s="2249"/>
      <c r="YU226" s="2249"/>
      <c r="YV226" s="2249"/>
      <c r="YW226" s="2249"/>
      <c r="YX226" s="2249"/>
      <c r="YY226" s="2249"/>
      <c r="YZ226" s="2249"/>
      <c r="ZA226" s="2249"/>
      <c r="ZB226" s="2249"/>
      <c r="ZC226" s="2249"/>
      <c r="ZD226" s="2249"/>
      <c r="ZE226" s="2249"/>
      <c r="ZF226" s="2249"/>
      <c r="ZG226" s="2249"/>
      <c r="ZH226" s="2249"/>
      <c r="ZI226" s="2249"/>
      <c r="ZJ226" s="2249"/>
      <c r="ZK226" s="2249"/>
      <c r="ZL226" s="2249"/>
      <c r="ZM226" s="2249"/>
      <c r="ZN226" s="2249"/>
      <c r="ZO226" s="2249"/>
      <c r="ZP226" s="2249"/>
      <c r="ZQ226" s="2249"/>
      <c r="ZR226" s="2249"/>
      <c r="ZS226" s="2249"/>
      <c r="ZT226" s="2249"/>
      <c r="ZU226" s="2249"/>
      <c r="ZV226" s="2249"/>
      <c r="ZW226" s="2249"/>
      <c r="ZX226" s="2249"/>
      <c r="ZY226" s="2249"/>
      <c r="ZZ226" s="2249"/>
      <c r="AAA226" s="2249"/>
      <c r="AAB226" s="2249"/>
      <c r="AAC226" s="2249"/>
      <c r="AAD226" s="2249"/>
      <c r="AAE226" s="2249"/>
      <c r="AAF226" s="2249"/>
      <c r="AAG226" s="2249"/>
      <c r="AAH226" s="2249"/>
      <c r="AAI226" s="2249"/>
      <c r="AAJ226" s="2249"/>
      <c r="AAK226" s="2249"/>
      <c r="AAL226" s="2249"/>
      <c r="AAM226" s="2249"/>
      <c r="AAN226" s="2249"/>
      <c r="AAO226" s="2249"/>
      <c r="AAP226" s="2249"/>
      <c r="AAQ226" s="2249"/>
      <c r="AAR226" s="2249"/>
      <c r="AAS226" s="2249"/>
      <c r="AAT226" s="2249"/>
      <c r="AAU226" s="2249"/>
      <c r="AAV226" s="2249"/>
      <c r="AAW226" s="2249"/>
      <c r="AAX226" s="2249"/>
      <c r="AAY226" s="2249"/>
      <c r="AAZ226" s="2249"/>
      <c r="ABA226" s="2249"/>
      <c r="ABB226" s="2249"/>
      <c r="ABC226" s="2249"/>
      <c r="ABD226" s="2249"/>
      <c r="ABE226" s="2249"/>
      <c r="ABF226" s="2249"/>
      <c r="ABG226" s="2249"/>
      <c r="ABH226" s="2249"/>
      <c r="ABI226" s="2249"/>
      <c r="ABJ226" s="2249"/>
      <c r="ABK226" s="2249"/>
      <c r="ABL226" s="2249"/>
      <c r="ABM226" s="2249"/>
      <c r="ABN226" s="2249"/>
      <c r="ABO226" s="2249"/>
      <c r="ABP226" s="2249"/>
      <c r="ABQ226" s="2249"/>
      <c r="ABR226" s="2249"/>
      <c r="ABS226" s="2249"/>
      <c r="ABT226" s="2249"/>
      <c r="ABU226" s="2249"/>
      <c r="ABV226" s="2249"/>
      <c r="ABW226" s="2249"/>
      <c r="ABX226" s="2249"/>
      <c r="ABY226" s="2249"/>
      <c r="ABZ226" s="2249"/>
      <c r="ACA226" s="2249"/>
      <c r="ACB226" s="2249"/>
      <c r="ACC226" s="2249"/>
      <c r="ACD226" s="2249"/>
      <c r="ACE226" s="2249"/>
      <c r="ACF226" s="2249"/>
      <c r="ACG226" s="2249"/>
      <c r="ACH226" s="2249"/>
      <c r="ACI226" s="2249"/>
      <c r="ACJ226" s="2249"/>
      <c r="ACK226" s="2249"/>
      <c r="ACL226" s="2249"/>
      <c r="ACM226" s="2249"/>
      <c r="ACN226" s="2249"/>
      <c r="ACO226" s="2249"/>
      <c r="ACP226" s="2249"/>
      <c r="ACQ226" s="2249"/>
      <c r="ACR226" s="2249"/>
      <c r="ACS226" s="2249"/>
      <c r="ACT226" s="2249"/>
      <c r="ACU226" s="2249"/>
      <c r="ACV226" s="2249"/>
      <c r="ACW226" s="2249"/>
      <c r="ACX226" s="2249"/>
      <c r="ACY226" s="2249"/>
      <c r="ACZ226" s="2249"/>
      <c r="ADA226" s="2249"/>
      <c r="ADB226" s="2249"/>
      <c r="ADC226" s="2249"/>
      <c r="ADD226" s="2249"/>
      <c r="ADE226" s="2249"/>
      <c r="ADF226" s="2249"/>
      <c r="ADG226" s="2249"/>
      <c r="ADH226" s="2249"/>
      <c r="ADI226" s="2249"/>
      <c r="ADJ226" s="2249"/>
      <c r="ADK226" s="2249"/>
      <c r="ADL226" s="2249"/>
      <c r="ADM226" s="2249"/>
      <c r="ADN226" s="2249"/>
      <c r="ADO226" s="2249"/>
      <c r="ADP226" s="2249"/>
      <c r="ADQ226" s="2249"/>
      <c r="ADR226" s="2249"/>
      <c r="ADS226" s="2249"/>
      <c r="ADT226" s="2249"/>
      <c r="ADU226" s="2249"/>
      <c r="ADV226" s="2249"/>
      <c r="ADW226" s="2249"/>
      <c r="ADX226" s="2249"/>
      <c r="ADY226" s="2249"/>
      <c r="ADZ226" s="2249"/>
      <c r="AEA226" s="2249"/>
      <c r="AEB226" s="2249"/>
      <c r="AEC226" s="2249"/>
      <c r="AED226" s="2249"/>
      <c r="AEE226" s="2249"/>
      <c r="AEF226" s="2249"/>
      <c r="AEG226" s="2249"/>
      <c r="AEH226" s="2249"/>
      <c r="AEI226" s="2249"/>
      <c r="AEJ226" s="2249"/>
      <c r="AEK226" s="2249"/>
      <c r="AEL226" s="2249"/>
      <c r="AEM226" s="2249"/>
      <c r="AEN226" s="2249"/>
      <c r="AEO226" s="2249"/>
      <c r="AEP226" s="2249"/>
      <c r="AEQ226" s="2249"/>
      <c r="AER226" s="2249"/>
      <c r="AES226" s="2249"/>
      <c r="AET226" s="2249"/>
      <c r="AEU226" s="2249"/>
      <c r="AEV226" s="2249"/>
      <c r="AEW226" s="2249"/>
      <c r="AEX226" s="2249"/>
      <c r="AEY226" s="2249"/>
      <c r="AEZ226" s="2249"/>
      <c r="AFA226" s="2249"/>
      <c r="AFB226" s="2249"/>
      <c r="AFC226" s="2249"/>
      <c r="AFD226" s="2249"/>
      <c r="AFE226" s="2249"/>
      <c r="AFF226" s="2249"/>
      <c r="AFG226" s="2249"/>
      <c r="AFH226" s="2249"/>
      <c r="AFI226" s="2249"/>
      <c r="AFJ226" s="2249"/>
      <c r="AFK226" s="2249"/>
      <c r="AFL226" s="2249"/>
      <c r="AFM226" s="2249"/>
      <c r="AFN226" s="2249"/>
      <c r="AFO226" s="2249"/>
      <c r="AFP226" s="2249"/>
      <c r="AFQ226" s="2249"/>
      <c r="AFR226" s="2249"/>
      <c r="AFS226" s="2249"/>
      <c r="AFT226" s="2249"/>
      <c r="AFU226" s="2249"/>
      <c r="AFV226" s="2249"/>
      <c r="AFW226" s="2249"/>
      <c r="AFX226" s="2249"/>
      <c r="AFY226" s="2249"/>
      <c r="AFZ226" s="2249"/>
      <c r="AGA226" s="2249"/>
      <c r="AGB226" s="2249"/>
      <c r="AGC226" s="2249"/>
      <c r="AGD226" s="2249"/>
      <c r="AGE226" s="2249"/>
      <c r="AGF226" s="2249"/>
      <c r="AGG226" s="2249"/>
      <c r="AGH226" s="2249"/>
      <c r="AGI226" s="2249"/>
      <c r="AGJ226" s="2249"/>
      <c r="AGK226" s="2249"/>
      <c r="AGL226" s="2249"/>
      <c r="AGM226" s="2249"/>
      <c r="AGN226" s="2249"/>
      <c r="AGO226" s="2249"/>
      <c r="AGP226" s="2249"/>
      <c r="AGQ226" s="2249"/>
      <c r="AGR226" s="2249"/>
      <c r="AGS226" s="2249"/>
      <c r="AGT226" s="2249"/>
      <c r="AGU226" s="2249"/>
      <c r="AGV226" s="2249"/>
      <c r="AGW226" s="2249"/>
      <c r="AGX226" s="2249"/>
      <c r="AGY226" s="2249"/>
      <c r="AGZ226" s="2249"/>
      <c r="AHA226" s="2249"/>
      <c r="AHB226" s="2249"/>
      <c r="AHC226" s="2249"/>
      <c r="AHD226" s="2249"/>
      <c r="AHE226" s="2249"/>
      <c r="AHF226" s="2249"/>
      <c r="AHG226" s="2249"/>
      <c r="AHH226" s="2249"/>
      <c r="AHI226" s="2249"/>
      <c r="AHJ226" s="2249"/>
      <c r="AHK226" s="2249"/>
      <c r="AHL226" s="2249"/>
      <c r="AHM226" s="2249"/>
      <c r="AHN226" s="2249"/>
      <c r="AHO226" s="2249"/>
      <c r="AHP226" s="2249"/>
      <c r="AHQ226" s="2249"/>
      <c r="AHR226" s="2249"/>
      <c r="AHS226" s="2249"/>
      <c r="AHT226" s="2249"/>
      <c r="AHU226" s="2249"/>
      <c r="AHV226" s="2249"/>
      <c r="AHW226" s="2249"/>
      <c r="AHX226" s="2249"/>
      <c r="AHY226" s="2249"/>
      <c r="AHZ226" s="2249"/>
      <c r="AIA226" s="2249"/>
      <c r="AIB226" s="2249"/>
      <c r="AIC226" s="2249"/>
      <c r="AID226" s="2249"/>
      <c r="AIE226" s="2249"/>
      <c r="AIF226" s="2249"/>
      <c r="AIG226" s="2249"/>
      <c r="AIH226" s="2249"/>
      <c r="AII226" s="2249"/>
      <c r="AIJ226" s="2249"/>
      <c r="AIK226" s="2249"/>
      <c r="AIL226" s="2249"/>
      <c r="AIM226" s="2249"/>
      <c r="AIN226" s="2249"/>
      <c r="AIO226" s="2249"/>
      <c r="AIP226" s="2249"/>
      <c r="AIQ226" s="2249"/>
      <c r="AIR226" s="2249"/>
      <c r="AIS226" s="2249"/>
      <c r="AIT226" s="2249"/>
      <c r="AIU226" s="2249"/>
      <c r="AIV226" s="2249"/>
      <c r="AIW226" s="2249"/>
      <c r="AIX226" s="2249"/>
      <c r="AIY226" s="2249"/>
      <c r="AIZ226" s="2249"/>
      <c r="AJA226" s="2249"/>
      <c r="AJB226" s="2249"/>
      <c r="AJC226" s="2249"/>
      <c r="AJD226" s="2249"/>
      <c r="AJE226" s="2249"/>
      <c r="AJF226" s="2249"/>
      <c r="AJG226" s="2249"/>
      <c r="AJH226" s="2249"/>
      <c r="AJI226" s="2249"/>
      <c r="AJJ226" s="2249"/>
      <c r="AJK226" s="2249"/>
      <c r="AJL226" s="2249"/>
      <c r="AJM226" s="2249"/>
      <c r="AJN226" s="2249"/>
      <c r="AJO226" s="2249"/>
      <c r="AJP226" s="2249"/>
      <c r="AJQ226" s="2249"/>
      <c r="AJR226" s="2249"/>
      <c r="AJS226" s="2249"/>
      <c r="AJT226" s="2249"/>
      <c r="AJU226" s="2249"/>
      <c r="AJV226" s="2249"/>
      <c r="AJW226" s="2249"/>
      <c r="AJX226" s="2249"/>
      <c r="AJY226" s="2249"/>
      <c r="AJZ226" s="2249"/>
      <c r="AKA226" s="2249"/>
      <c r="AKB226" s="2249"/>
      <c r="AKC226" s="2249"/>
      <c r="AKD226" s="2249"/>
      <c r="AKE226" s="2249"/>
      <c r="AKF226" s="2249"/>
      <c r="AKG226" s="2249"/>
      <c r="AKH226" s="2249"/>
      <c r="AKI226" s="2249"/>
      <c r="AKJ226" s="2249"/>
      <c r="AKK226" s="2249"/>
      <c r="AKL226" s="2249"/>
      <c r="AKM226" s="2249"/>
      <c r="AKN226" s="2249"/>
      <c r="AKO226" s="2249"/>
      <c r="AKP226" s="2249"/>
      <c r="AKQ226" s="2249"/>
      <c r="AKR226" s="2249"/>
      <c r="AKS226" s="2249"/>
      <c r="AKT226" s="2249"/>
      <c r="AKU226" s="2249"/>
      <c r="AKV226" s="2249"/>
      <c r="AKW226" s="2249"/>
      <c r="AKX226" s="2249"/>
      <c r="AKY226" s="2249"/>
      <c r="AKZ226" s="2249"/>
      <c r="ALA226" s="2249"/>
      <c r="ALB226" s="2249"/>
      <c r="ALC226" s="2249"/>
      <c r="ALD226" s="2249"/>
      <c r="ALE226" s="2249"/>
      <c r="ALF226" s="2249"/>
      <c r="ALG226" s="2249"/>
      <c r="ALH226" s="2249"/>
      <c r="ALI226" s="2249"/>
      <c r="ALJ226" s="2249"/>
      <c r="ALK226" s="2249"/>
      <c r="ALL226" s="2249"/>
      <c r="ALM226" s="2249"/>
      <c r="ALN226" s="2249"/>
      <c r="ALO226" s="2249"/>
      <c r="ALP226" s="2249"/>
      <c r="ALQ226" s="2249"/>
      <c r="ALR226" s="2249"/>
      <c r="ALS226" s="2249"/>
      <c r="ALT226" s="2249"/>
      <c r="ALU226" s="2249"/>
      <c r="ALV226" s="2249"/>
      <c r="ALW226" s="2249"/>
      <c r="ALX226" s="2249"/>
      <c r="ALY226" s="2249"/>
      <c r="ALZ226" s="2249"/>
      <c r="AMA226" s="2249"/>
      <c r="AMB226" s="2249"/>
      <c r="AMC226" s="2249"/>
      <c r="AMD226" s="2249"/>
      <c r="AME226" s="2249"/>
      <c r="AMF226" s="2249"/>
      <c r="AMG226" s="2249"/>
      <c r="AMH226" s="2249"/>
      <c r="AMI226" s="2249"/>
      <c r="AMJ226" s="2249"/>
      <c r="AMK226" s="2249"/>
      <c r="AML226" s="2249"/>
      <c r="AMM226" s="2249"/>
      <c r="AMN226" s="2249"/>
      <c r="AMO226" s="2249"/>
      <c r="AMP226" s="2249"/>
      <c r="AMQ226" s="2249"/>
      <c r="AMR226" s="2249"/>
      <c r="AMS226" s="2249"/>
      <c r="AMT226" s="2249"/>
      <c r="AMU226" s="2249"/>
      <c r="AMV226" s="2249"/>
      <c r="AMW226" s="2249"/>
      <c r="AMX226" s="2249"/>
      <c r="AMY226" s="2249"/>
      <c r="AMZ226" s="2249"/>
      <c r="ANA226" s="2249"/>
      <c r="ANB226" s="2249"/>
      <c r="ANC226" s="2249"/>
      <c r="AND226" s="2249"/>
      <c r="ANE226" s="2249"/>
      <c r="ANF226" s="2249"/>
      <c r="ANG226" s="2249"/>
      <c r="ANH226" s="2249"/>
      <c r="ANI226" s="2249"/>
      <c r="ANJ226" s="2249"/>
      <c r="ANK226" s="2249"/>
      <c r="ANL226" s="2249"/>
      <c r="ANM226" s="2249"/>
      <c r="ANN226" s="2249"/>
      <c r="ANO226" s="2249"/>
      <c r="ANP226" s="2249"/>
      <c r="ANQ226" s="2249"/>
      <c r="ANR226" s="2249"/>
      <c r="ANS226" s="2249"/>
      <c r="ANT226" s="2249"/>
      <c r="ANU226" s="2249"/>
      <c r="ANV226" s="2249"/>
      <c r="ANW226" s="2249"/>
      <c r="ANX226" s="2249"/>
      <c r="ANY226" s="2249"/>
      <c r="ANZ226" s="2249"/>
      <c r="AOA226" s="2249"/>
      <c r="AOB226" s="2249"/>
      <c r="AOC226" s="2249"/>
      <c r="AOD226" s="2249"/>
      <c r="AOE226" s="2249"/>
      <c r="AOF226" s="2249"/>
      <c r="AOG226" s="2249"/>
      <c r="AOH226" s="2249"/>
      <c r="AOI226" s="2249"/>
      <c r="AOJ226" s="2249"/>
      <c r="AOK226" s="2249"/>
      <c r="AOL226" s="2249"/>
      <c r="AOM226" s="2249"/>
      <c r="AON226" s="2249"/>
      <c r="AOO226" s="2249"/>
      <c r="AOP226" s="2249"/>
      <c r="AOQ226" s="2249"/>
      <c r="AOR226" s="2249"/>
      <c r="AOS226" s="2249"/>
      <c r="AOT226" s="2249"/>
      <c r="AOU226" s="2249"/>
      <c r="AOV226" s="2249"/>
      <c r="AOW226" s="2249"/>
      <c r="AOX226" s="2249"/>
      <c r="AOY226" s="2249"/>
      <c r="AOZ226" s="2249"/>
      <c r="APA226" s="2249"/>
      <c r="APB226" s="2249"/>
      <c r="APC226" s="2249"/>
      <c r="APD226" s="2249"/>
      <c r="APE226" s="2249"/>
      <c r="APF226" s="2249"/>
      <c r="APG226" s="2249"/>
      <c r="APH226" s="2249"/>
      <c r="API226" s="2249"/>
      <c r="APJ226" s="2249"/>
      <c r="APK226" s="2249"/>
      <c r="APL226" s="2249"/>
      <c r="APM226" s="2249"/>
      <c r="APN226" s="2249"/>
      <c r="APO226" s="2249"/>
      <c r="APP226" s="2249"/>
      <c r="APQ226" s="2249"/>
      <c r="APR226" s="2249"/>
      <c r="APS226" s="2249"/>
      <c r="APT226" s="2249"/>
      <c r="APU226" s="2249"/>
      <c r="APV226" s="2249"/>
      <c r="APW226" s="2249"/>
      <c r="APX226" s="2249"/>
      <c r="APY226" s="2249"/>
      <c r="APZ226" s="2249"/>
      <c r="AQA226" s="2249"/>
      <c r="AQB226" s="2249"/>
      <c r="AQC226" s="2249"/>
      <c r="AQD226" s="2249"/>
      <c r="AQE226" s="2249"/>
      <c r="AQF226" s="2249"/>
      <c r="AQG226" s="2249"/>
      <c r="AQH226" s="2249"/>
      <c r="AQI226" s="2249"/>
      <c r="AQJ226" s="2249"/>
      <c r="AQK226" s="2249"/>
      <c r="AQL226" s="2249"/>
      <c r="AQM226" s="2249"/>
      <c r="AQN226" s="2249"/>
      <c r="AQO226" s="2249"/>
      <c r="AQP226" s="2249"/>
      <c r="AQQ226" s="2249"/>
      <c r="AQR226" s="2249"/>
      <c r="AQS226" s="2249"/>
      <c r="AQT226" s="2249"/>
      <c r="AQU226" s="2249"/>
      <c r="AQV226" s="2249"/>
      <c r="AQW226" s="2249"/>
      <c r="AQX226" s="2249"/>
      <c r="AQY226" s="2249"/>
      <c r="AQZ226" s="2249"/>
      <c r="ARA226" s="2249"/>
      <c r="ARB226" s="2249"/>
      <c r="ARC226" s="2249"/>
      <c r="ARD226" s="2249"/>
      <c r="ARE226" s="2249"/>
      <c r="ARF226" s="2249"/>
      <c r="ARG226" s="2249"/>
      <c r="ARH226" s="2249"/>
      <c r="ARI226" s="2249"/>
      <c r="ARJ226" s="2249"/>
      <c r="ARK226" s="2249"/>
      <c r="ARL226" s="2249"/>
      <c r="ARM226" s="2249"/>
      <c r="ARN226" s="2249"/>
      <c r="ARO226" s="2249"/>
      <c r="ARP226" s="2249"/>
      <c r="ARQ226" s="2249"/>
      <c r="ARR226" s="2249"/>
      <c r="ARS226" s="2249"/>
      <c r="ART226" s="2249"/>
      <c r="ARU226" s="2249"/>
      <c r="ARV226" s="2249"/>
      <c r="ARW226" s="2249"/>
      <c r="ARX226" s="2249"/>
      <c r="ARY226" s="2249"/>
      <c r="ARZ226" s="2249"/>
      <c r="ASA226" s="2249"/>
      <c r="ASB226" s="2249"/>
      <c r="ASC226" s="2249"/>
      <c r="ASD226" s="2249"/>
      <c r="ASE226" s="2249"/>
      <c r="ASF226" s="2249"/>
      <c r="ASG226" s="2249"/>
      <c r="ASH226" s="2249"/>
      <c r="ASI226" s="2249"/>
      <c r="ASJ226" s="2249"/>
      <c r="ASK226" s="2249"/>
      <c r="ASL226" s="2249"/>
      <c r="ASM226" s="2249"/>
      <c r="ASN226" s="2249"/>
      <c r="ASO226" s="2249"/>
      <c r="ASP226" s="2249"/>
      <c r="ASQ226" s="2249"/>
      <c r="ASR226" s="2249"/>
      <c r="ASS226" s="2249"/>
      <c r="AST226" s="2249"/>
      <c r="ASU226" s="2249"/>
      <c r="ASV226" s="2249"/>
      <c r="ASW226" s="2249"/>
      <c r="ASX226" s="2249"/>
      <c r="ASY226" s="2249"/>
      <c r="ASZ226" s="2249"/>
      <c r="ATA226" s="2249"/>
      <c r="ATB226" s="2249"/>
      <c r="ATC226" s="2249"/>
      <c r="ATD226" s="2249"/>
      <c r="ATE226" s="2249"/>
      <c r="ATF226" s="2249"/>
      <c r="ATG226" s="2249"/>
      <c r="ATH226" s="2249"/>
      <c r="ATI226" s="2249"/>
      <c r="ATJ226" s="2249"/>
      <c r="ATK226" s="2249"/>
      <c r="ATL226" s="2249"/>
      <c r="ATM226" s="2249"/>
      <c r="ATN226" s="2249"/>
      <c r="ATO226" s="2249"/>
      <c r="ATP226" s="2249"/>
      <c r="ATQ226" s="2249"/>
      <c r="ATR226" s="2249"/>
      <c r="ATS226" s="2249"/>
      <c r="ATT226" s="2249"/>
      <c r="ATU226" s="2249"/>
      <c r="ATV226" s="2249"/>
      <c r="ATW226" s="2249"/>
      <c r="ATX226" s="2249"/>
      <c r="ATY226" s="2249"/>
      <c r="ATZ226" s="2249"/>
      <c r="AUA226" s="2249"/>
      <c r="AUB226" s="2249"/>
      <c r="AUC226" s="2249"/>
      <c r="AUD226" s="2249"/>
      <c r="AUE226" s="2249"/>
      <c r="AUF226" s="2249"/>
      <c r="AUG226" s="2249"/>
      <c r="AUH226" s="2249"/>
      <c r="AUI226" s="2249"/>
      <c r="AUJ226" s="2249"/>
      <c r="AUK226" s="2249"/>
      <c r="AUL226" s="2249"/>
      <c r="AUM226" s="2249"/>
      <c r="AUN226" s="2249"/>
      <c r="AUO226" s="2249"/>
      <c r="AUP226" s="2249"/>
      <c r="AUQ226" s="2249"/>
      <c r="AUR226" s="2249"/>
      <c r="AUS226" s="2249"/>
      <c r="AUT226" s="2249"/>
      <c r="AUU226" s="2249"/>
      <c r="AUV226" s="2249"/>
      <c r="AUW226" s="2249"/>
      <c r="AUX226" s="2249"/>
      <c r="AUY226" s="2249"/>
      <c r="AUZ226" s="2249"/>
      <c r="AVA226" s="2249"/>
      <c r="AVB226" s="2249"/>
      <c r="AVC226" s="2249"/>
      <c r="AVD226" s="2249"/>
      <c r="AVE226" s="2249"/>
      <c r="AVF226" s="2249"/>
      <c r="AVG226" s="2249"/>
      <c r="AVH226" s="2249"/>
      <c r="AVI226" s="2249"/>
      <c r="AVJ226" s="2249"/>
      <c r="AVK226" s="2249"/>
      <c r="AVL226" s="2249"/>
      <c r="AVM226" s="2249"/>
      <c r="AVN226" s="2249"/>
      <c r="AVO226" s="2249"/>
      <c r="AVP226" s="2249"/>
      <c r="AVQ226" s="2249"/>
      <c r="AVR226" s="2249"/>
      <c r="AVS226" s="2249"/>
      <c r="AVT226" s="2249"/>
      <c r="AVU226" s="2249"/>
      <c r="AVV226" s="2249"/>
      <c r="AVW226" s="2249"/>
      <c r="AVX226" s="2249"/>
      <c r="AVY226" s="2249"/>
      <c r="AVZ226" s="2249"/>
      <c r="AWA226" s="2249"/>
      <c r="AWB226" s="2249"/>
      <c r="AWC226" s="2249"/>
      <c r="AWD226" s="2249"/>
      <c r="AWE226" s="2249"/>
      <c r="AWF226" s="2249"/>
      <c r="AWG226" s="2249"/>
      <c r="AWH226" s="2249"/>
      <c r="AWI226" s="2249"/>
      <c r="AWJ226" s="2249"/>
      <c r="AWK226" s="2249"/>
      <c r="AWL226" s="2249"/>
      <c r="AWM226" s="2249"/>
      <c r="AWN226" s="2249"/>
      <c r="AWO226" s="2249"/>
      <c r="AWP226" s="2249"/>
      <c r="AWQ226" s="2249"/>
      <c r="AWR226" s="2249"/>
      <c r="AWS226" s="2249"/>
      <c r="AWT226" s="2249"/>
      <c r="AWU226" s="2249"/>
      <c r="AWV226" s="2249"/>
      <c r="AWW226" s="2249"/>
      <c r="AWX226" s="2249"/>
      <c r="AWY226" s="2249"/>
      <c r="AWZ226" s="2249"/>
      <c r="AXA226" s="2249"/>
      <c r="AXB226" s="2249"/>
      <c r="AXC226" s="2249"/>
      <c r="AXD226" s="2249"/>
      <c r="AXE226" s="2249"/>
      <c r="AXF226" s="2249"/>
      <c r="AXG226" s="2249"/>
      <c r="AXH226" s="2249"/>
      <c r="AXI226" s="2249"/>
      <c r="AXJ226" s="2249"/>
    </row>
    <row r="227" spans="1:1310" s="2250" customFormat="1" ht="23.25" customHeight="1">
      <c r="A227" s="2251"/>
      <c r="B227" s="2254" t="s">
        <v>2393</v>
      </c>
      <c r="C227" s="2254"/>
      <c r="D227" s="2254"/>
      <c r="E227" s="2254"/>
      <c r="F227" s="2256"/>
      <c r="G227" s="2254" t="s">
        <v>2394</v>
      </c>
      <c r="H227" s="2254"/>
      <c r="I227" s="2254"/>
      <c r="J227" s="2256"/>
      <c r="K227" s="2257"/>
      <c r="L227" s="2257"/>
      <c r="M227" s="2257"/>
      <c r="N227" s="2256"/>
      <c r="O227" s="2254" t="s">
        <v>2395</v>
      </c>
      <c r="P227" s="2254"/>
      <c r="Q227" s="2256"/>
      <c r="R227" s="865"/>
      <c r="S227" s="865"/>
      <c r="T227" s="865"/>
      <c r="U227" s="865"/>
      <c r="V227" s="865"/>
      <c r="W227" s="865"/>
      <c r="X227" s="865"/>
      <c r="Y227" s="865"/>
      <c r="Z227" s="865"/>
      <c r="AA227" s="865"/>
      <c r="AB227" s="865"/>
      <c r="AC227" s="865"/>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2249"/>
      <c r="BB227" s="2249"/>
      <c r="BC227" s="2249"/>
      <c r="BD227" s="2249"/>
      <c r="BE227" s="2249"/>
      <c r="BF227" s="2249"/>
      <c r="BG227" s="2249"/>
      <c r="BH227" s="2249"/>
      <c r="BI227" s="2249"/>
      <c r="BJ227" s="2249"/>
      <c r="BK227" s="2249"/>
      <c r="BL227" s="2249"/>
      <c r="BM227" s="2249"/>
      <c r="BN227" s="2249"/>
      <c r="BO227" s="2249"/>
      <c r="BP227" s="2249"/>
      <c r="BQ227" s="2249"/>
      <c r="BR227" s="2249"/>
      <c r="BS227" s="2249"/>
      <c r="BT227" s="2249"/>
      <c r="BU227" s="2249"/>
      <c r="BV227" s="2249"/>
      <c r="BW227" s="2249"/>
      <c r="BX227" s="2249"/>
      <c r="BY227" s="2249"/>
      <c r="BZ227" s="2249"/>
      <c r="CA227" s="2249"/>
      <c r="CB227" s="2249"/>
      <c r="CC227" s="2249"/>
      <c r="CD227" s="2249"/>
      <c r="CE227" s="2249"/>
      <c r="CF227" s="2249"/>
      <c r="CG227" s="2249"/>
      <c r="CH227" s="2249"/>
      <c r="CI227" s="2249"/>
      <c r="CJ227" s="2249"/>
      <c r="CK227" s="2249"/>
      <c r="CL227" s="2249"/>
      <c r="CM227" s="2249"/>
      <c r="CN227" s="2249"/>
      <c r="CO227" s="2249"/>
      <c r="CP227" s="2249"/>
      <c r="CQ227" s="2249"/>
      <c r="CR227" s="2249"/>
      <c r="CS227" s="2249"/>
      <c r="CT227" s="2249"/>
      <c r="CU227" s="2249"/>
      <c r="CV227" s="2249"/>
      <c r="CW227" s="2249"/>
      <c r="CX227" s="2249"/>
      <c r="CY227" s="2249"/>
      <c r="CZ227" s="2249"/>
      <c r="DA227" s="2249"/>
      <c r="DB227" s="2249"/>
      <c r="DC227" s="2249"/>
      <c r="DD227" s="2249"/>
      <c r="DE227" s="2249"/>
      <c r="DF227" s="2249"/>
      <c r="DG227" s="2249"/>
      <c r="DH227" s="2249"/>
      <c r="DI227" s="2249"/>
      <c r="DJ227" s="2249"/>
      <c r="DK227" s="2249"/>
      <c r="DL227" s="2249"/>
      <c r="DM227" s="2249"/>
      <c r="DN227" s="2249"/>
      <c r="DO227" s="2249"/>
      <c r="DP227" s="2249"/>
      <c r="DQ227" s="2249"/>
      <c r="DR227" s="2249"/>
      <c r="DS227" s="2249"/>
      <c r="DT227" s="2249"/>
      <c r="DU227" s="2249"/>
      <c r="DV227" s="2249"/>
      <c r="DW227" s="2249"/>
      <c r="DX227" s="2249"/>
      <c r="DY227" s="2249"/>
      <c r="DZ227" s="2249"/>
      <c r="EA227" s="2249"/>
      <c r="EB227" s="2249"/>
      <c r="EC227" s="2249"/>
      <c r="ED227" s="2249"/>
      <c r="EE227" s="2249"/>
      <c r="EF227" s="2249"/>
      <c r="EG227" s="2249"/>
      <c r="EH227" s="2249"/>
      <c r="EI227" s="2249"/>
      <c r="EJ227" s="2249"/>
      <c r="EK227" s="2249"/>
      <c r="EL227" s="2249"/>
      <c r="EM227" s="2249"/>
      <c r="EN227" s="2249"/>
      <c r="EO227" s="2249"/>
      <c r="EP227" s="2249"/>
      <c r="EQ227" s="2249"/>
      <c r="ER227" s="2249"/>
      <c r="ES227" s="2249"/>
      <c r="ET227" s="2249"/>
      <c r="EU227" s="2249"/>
      <c r="EV227" s="2249"/>
      <c r="EW227" s="2249"/>
      <c r="EX227" s="2249"/>
      <c r="EY227" s="2249"/>
      <c r="EZ227" s="2249"/>
      <c r="FA227" s="2249"/>
      <c r="FB227" s="2249"/>
      <c r="FC227" s="2249"/>
      <c r="FD227" s="2249"/>
      <c r="FE227" s="2249"/>
      <c r="FF227" s="2249"/>
      <c r="FG227" s="2249"/>
      <c r="FH227" s="2249"/>
      <c r="FI227" s="2249"/>
      <c r="FJ227" s="2249"/>
      <c r="FK227" s="2249"/>
      <c r="FL227" s="2249"/>
      <c r="FM227" s="2249"/>
      <c r="FN227" s="2249"/>
      <c r="FO227" s="2249"/>
      <c r="FP227" s="2249"/>
      <c r="FQ227" s="2249"/>
      <c r="FR227" s="2249"/>
      <c r="FS227" s="2249"/>
      <c r="FT227" s="2249"/>
      <c r="FU227" s="2249"/>
      <c r="FV227" s="2249"/>
      <c r="FW227" s="2249"/>
      <c r="FX227" s="2249"/>
      <c r="FY227" s="2249"/>
      <c r="FZ227" s="2249"/>
      <c r="GA227" s="2249"/>
      <c r="GB227" s="2249"/>
      <c r="GC227" s="2249"/>
      <c r="GD227" s="2249"/>
      <c r="GE227" s="2249"/>
      <c r="GF227" s="2249"/>
      <c r="GG227" s="2249"/>
      <c r="GH227" s="2249"/>
      <c r="GI227" s="2249"/>
      <c r="GJ227" s="2249"/>
      <c r="GK227" s="2249"/>
      <c r="GL227" s="2249"/>
      <c r="GM227" s="2249"/>
      <c r="GN227" s="2249"/>
      <c r="GO227" s="2249"/>
      <c r="GP227" s="2249"/>
      <c r="GQ227" s="2249"/>
      <c r="GR227" s="2249"/>
      <c r="GS227" s="2249"/>
      <c r="GT227" s="2249"/>
      <c r="GU227" s="2249"/>
      <c r="GV227" s="2249"/>
      <c r="GW227" s="2249"/>
      <c r="GX227" s="2249"/>
      <c r="GY227" s="2249"/>
      <c r="GZ227" s="2249"/>
      <c r="HA227" s="2249"/>
      <c r="HB227" s="2249"/>
      <c r="HC227" s="2249"/>
      <c r="HD227" s="2249"/>
      <c r="HE227" s="2249"/>
      <c r="HF227" s="2249"/>
      <c r="HG227" s="2249"/>
      <c r="HH227" s="2249"/>
      <c r="HI227" s="2249"/>
      <c r="HJ227" s="2249"/>
      <c r="HK227" s="2249"/>
      <c r="HL227" s="2249"/>
      <c r="HM227" s="2249"/>
      <c r="HN227" s="2249"/>
      <c r="HO227" s="2249"/>
      <c r="HP227" s="2249"/>
      <c r="HQ227" s="2249"/>
      <c r="HR227" s="2249"/>
      <c r="HS227" s="2249"/>
      <c r="HT227" s="2249"/>
      <c r="HU227" s="2249"/>
      <c r="HV227" s="2249"/>
      <c r="HW227" s="2249"/>
      <c r="HX227" s="2249"/>
      <c r="HY227" s="2249"/>
      <c r="HZ227" s="2249"/>
      <c r="IA227" s="2249"/>
      <c r="IB227" s="2249"/>
      <c r="IC227" s="2249"/>
      <c r="ID227" s="2249"/>
      <c r="IE227" s="2249"/>
      <c r="IF227" s="2249"/>
      <c r="IG227" s="2249"/>
      <c r="IH227" s="2249"/>
      <c r="II227" s="2249"/>
      <c r="IJ227" s="2249"/>
      <c r="IK227" s="2249"/>
      <c r="IL227" s="2249"/>
      <c r="IM227" s="2249"/>
      <c r="IN227" s="2249"/>
      <c r="IO227" s="2249"/>
      <c r="IP227" s="2249"/>
      <c r="IQ227" s="2249"/>
      <c r="IR227" s="2249"/>
      <c r="IS227" s="2249"/>
      <c r="IT227" s="2249"/>
      <c r="IU227" s="2249"/>
      <c r="IV227" s="2249"/>
      <c r="IW227" s="2249"/>
      <c r="IX227" s="2249"/>
      <c r="IY227" s="2249"/>
      <c r="IZ227" s="2249"/>
      <c r="JA227" s="2249"/>
      <c r="JB227" s="2249"/>
      <c r="JC227" s="2249"/>
      <c r="JD227" s="2249"/>
      <c r="JE227" s="2249"/>
      <c r="JF227" s="2249"/>
      <c r="JG227" s="2249"/>
      <c r="JH227" s="2249"/>
      <c r="JI227" s="2249"/>
      <c r="JJ227" s="2249"/>
      <c r="JK227" s="2249"/>
      <c r="JL227" s="2249"/>
      <c r="JM227" s="2249"/>
      <c r="JN227" s="2249"/>
      <c r="JO227" s="2249"/>
      <c r="JP227" s="2249"/>
      <c r="JQ227" s="2249"/>
      <c r="JR227" s="2249"/>
      <c r="JS227" s="2249"/>
      <c r="JT227" s="2249"/>
      <c r="JU227" s="2249"/>
      <c r="JV227" s="2249"/>
      <c r="JW227" s="2249"/>
      <c r="JX227" s="2249"/>
      <c r="JY227" s="2249"/>
      <c r="JZ227" s="2249"/>
      <c r="KA227" s="2249"/>
      <c r="KB227" s="2249"/>
      <c r="KC227" s="2249"/>
      <c r="KD227" s="2249"/>
      <c r="KE227" s="2249"/>
      <c r="KF227" s="2249"/>
      <c r="KG227" s="2249"/>
      <c r="KH227" s="2249"/>
      <c r="KI227" s="2249"/>
      <c r="KJ227" s="2249"/>
      <c r="KK227" s="2249"/>
      <c r="KL227" s="2249"/>
      <c r="KM227" s="2249"/>
      <c r="KN227" s="2249"/>
      <c r="KO227" s="2249"/>
      <c r="KP227" s="2249"/>
      <c r="KQ227" s="2249"/>
      <c r="KR227" s="2249"/>
      <c r="KS227" s="2249"/>
      <c r="KT227" s="2249"/>
      <c r="KU227" s="2249"/>
      <c r="KV227" s="2249"/>
      <c r="KW227" s="2249"/>
      <c r="KX227" s="2249"/>
      <c r="KY227" s="2249"/>
      <c r="KZ227" s="2249"/>
      <c r="LA227" s="2249"/>
      <c r="LB227" s="2249"/>
      <c r="LC227" s="2249"/>
      <c r="LD227" s="2249"/>
      <c r="LE227" s="2249"/>
      <c r="LF227" s="2249"/>
      <c r="LG227" s="2249"/>
      <c r="LH227" s="2249"/>
      <c r="LI227" s="2249"/>
      <c r="LJ227" s="2249"/>
      <c r="LK227" s="2249"/>
      <c r="LL227" s="2249"/>
      <c r="LM227" s="2249"/>
      <c r="LN227" s="2249"/>
      <c r="LO227" s="2249"/>
      <c r="LP227" s="2249"/>
      <c r="LQ227" s="2249"/>
      <c r="LR227" s="2249"/>
      <c r="LS227" s="2249"/>
      <c r="LT227" s="2249"/>
      <c r="LU227" s="2249"/>
      <c r="LV227" s="2249"/>
      <c r="LW227" s="2249"/>
      <c r="LX227" s="2249"/>
      <c r="LY227" s="2249"/>
      <c r="LZ227" s="2249"/>
      <c r="MA227" s="2249"/>
      <c r="MB227" s="2249"/>
      <c r="MC227" s="2249"/>
      <c r="MD227" s="2249"/>
      <c r="ME227" s="2249"/>
      <c r="MF227" s="2249"/>
      <c r="MG227" s="2249"/>
      <c r="MH227" s="2249"/>
      <c r="MI227" s="2249"/>
      <c r="MJ227" s="2249"/>
      <c r="MK227" s="2249"/>
      <c r="ML227" s="2249"/>
      <c r="MM227" s="2249"/>
      <c r="MN227" s="2249"/>
      <c r="MO227" s="2249"/>
      <c r="MP227" s="2249"/>
      <c r="MQ227" s="2249"/>
      <c r="MR227" s="2249"/>
      <c r="MS227" s="2249"/>
      <c r="MT227" s="2249"/>
      <c r="MU227" s="2249"/>
      <c r="MV227" s="2249"/>
      <c r="MW227" s="2249"/>
      <c r="MX227" s="2249"/>
      <c r="MY227" s="2249"/>
      <c r="MZ227" s="2249"/>
      <c r="NA227" s="2249"/>
      <c r="NB227" s="2249"/>
      <c r="NC227" s="2249"/>
      <c r="ND227" s="2249"/>
      <c r="NE227" s="2249"/>
      <c r="NF227" s="2249"/>
      <c r="NG227" s="2249"/>
      <c r="NH227" s="2249"/>
      <c r="NI227" s="2249"/>
      <c r="NJ227" s="2249"/>
      <c r="NK227" s="2249"/>
      <c r="NL227" s="2249"/>
      <c r="NM227" s="2249"/>
      <c r="NN227" s="2249"/>
      <c r="NO227" s="2249"/>
      <c r="NP227" s="2249"/>
      <c r="NQ227" s="2249"/>
      <c r="NR227" s="2249"/>
      <c r="NS227" s="2249"/>
      <c r="NT227" s="2249"/>
      <c r="NU227" s="2249"/>
      <c r="NV227" s="2249"/>
      <c r="NW227" s="2249"/>
      <c r="NX227" s="2249"/>
      <c r="NY227" s="2249"/>
      <c r="NZ227" s="2249"/>
      <c r="OA227" s="2249"/>
      <c r="OB227" s="2249"/>
      <c r="OC227" s="2249"/>
      <c r="OD227" s="2249"/>
      <c r="OE227" s="2249"/>
      <c r="OF227" s="2249"/>
      <c r="OG227" s="2249"/>
      <c r="OH227" s="2249"/>
      <c r="OI227" s="2249"/>
      <c r="OJ227" s="2249"/>
      <c r="OK227" s="2249"/>
      <c r="OL227" s="2249"/>
      <c r="OM227" s="2249"/>
      <c r="ON227" s="2249"/>
      <c r="OO227" s="2249"/>
      <c r="OP227" s="2249"/>
      <c r="OQ227" s="2249"/>
      <c r="OR227" s="2249"/>
      <c r="OS227" s="2249"/>
      <c r="OT227" s="2249"/>
      <c r="OU227" s="2249"/>
      <c r="OV227" s="2249"/>
      <c r="OW227" s="2249"/>
      <c r="OX227" s="2249"/>
      <c r="OY227" s="2249"/>
      <c r="OZ227" s="2249"/>
      <c r="PA227" s="2249"/>
      <c r="PB227" s="2249"/>
      <c r="PC227" s="2249"/>
      <c r="PD227" s="2249"/>
      <c r="PE227" s="2249"/>
      <c r="PF227" s="2249"/>
      <c r="PG227" s="2249"/>
      <c r="PH227" s="2249"/>
      <c r="PI227" s="2249"/>
      <c r="PJ227" s="2249"/>
      <c r="PK227" s="2249"/>
      <c r="PL227" s="2249"/>
      <c r="PM227" s="2249"/>
      <c r="PN227" s="2249"/>
      <c r="PO227" s="2249"/>
      <c r="PP227" s="2249"/>
      <c r="PQ227" s="2249"/>
      <c r="PR227" s="2249"/>
      <c r="PS227" s="2249"/>
      <c r="PT227" s="2249"/>
      <c r="PU227" s="2249"/>
      <c r="PV227" s="2249"/>
      <c r="PW227" s="2249"/>
      <c r="PX227" s="2249"/>
      <c r="PY227" s="2249"/>
      <c r="PZ227" s="2249"/>
      <c r="QA227" s="2249"/>
      <c r="QB227" s="2249"/>
      <c r="QC227" s="2249"/>
      <c r="QD227" s="2249"/>
      <c r="QE227" s="2249"/>
      <c r="QF227" s="2249"/>
      <c r="QG227" s="2249"/>
      <c r="QH227" s="2249"/>
      <c r="QI227" s="2249"/>
      <c r="QJ227" s="2249"/>
      <c r="QK227" s="2249"/>
      <c r="QL227" s="2249"/>
      <c r="QM227" s="2249"/>
      <c r="QN227" s="2249"/>
      <c r="QO227" s="2249"/>
      <c r="QP227" s="2249"/>
      <c r="QQ227" s="2249"/>
      <c r="QR227" s="2249"/>
      <c r="QS227" s="2249"/>
      <c r="QT227" s="2249"/>
      <c r="QU227" s="2249"/>
      <c r="QV227" s="2249"/>
      <c r="QW227" s="2249"/>
      <c r="QX227" s="2249"/>
      <c r="QY227" s="2249"/>
      <c r="QZ227" s="2249"/>
      <c r="RA227" s="2249"/>
      <c r="RB227" s="2249"/>
      <c r="RC227" s="2249"/>
      <c r="RD227" s="2249"/>
      <c r="RE227" s="2249"/>
      <c r="RF227" s="2249"/>
      <c r="RG227" s="2249"/>
      <c r="RH227" s="2249"/>
      <c r="RI227" s="2249"/>
      <c r="RJ227" s="2249"/>
      <c r="RK227" s="2249"/>
      <c r="RL227" s="2249"/>
      <c r="RM227" s="2249"/>
      <c r="RN227" s="2249"/>
      <c r="RO227" s="2249"/>
      <c r="RP227" s="2249"/>
      <c r="RQ227" s="2249"/>
      <c r="RR227" s="2249"/>
      <c r="RS227" s="2249"/>
      <c r="RT227" s="2249"/>
      <c r="RU227" s="2249"/>
      <c r="RV227" s="2249"/>
      <c r="RW227" s="2249"/>
      <c r="RX227" s="2249"/>
      <c r="RY227" s="2249"/>
      <c r="RZ227" s="2249"/>
      <c r="SA227" s="2249"/>
      <c r="SB227" s="2249"/>
      <c r="SC227" s="2249"/>
      <c r="SD227" s="2249"/>
      <c r="SE227" s="2249"/>
      <c r="SF227" s="2249"/>
      <c r="SG227" s="2249"/>
      <c r="SH227" s="2249"/>
      <c r="SI227" s="2249"/>
      <c r="SJ227" s="2249"/>
      <c r="SK227" s="2249"/>
      <c r="SL227" s="2249"/>
      <c r="SM227" s="2249"/>
      <c r="SN227" s="2249"/>
      <c r="SO227" s="2249"/>
      <c r="SP227" s="2249"/>
      <c r="SQ227" s="2249"/>
      <c r="SR227" s="2249"/>
      <c r="SS227" s="2249"/>
      <c r="ST227" s="2249"/>
      <c r="SU227" s="2249"/>
      <c r="SV227" s="2249"/>
      <c r="SW227" s="2249"/>
      <c r="SX227" s="2249"/>
      <c r="SY227" s="2249"/>
      <c r="SZ227" s="2249"/>
      <c r="TA227" s="2249"/>
      <c r="TB227" s="2249"/>
      <c r="TC227" s="2249"/>
      <c r="TD227" s="2249"/>
      <c r="TE227" s="2249"/>
      <c r="TF227" s="2249"/>
      <c r="TG227" s="2249"/>
      <c r="TH227" s="2249"/>
      <c r="TI227" s="2249"/>
      <c r="TJ227" s="2249"/>
      <c r="TK227" s="2249"/>
      <c r="TL227" s="2249"/>
      <c r="TM227" s="2249"/>
      <c r="TN227" s="2249"/>
      <c r="TO227" s="2249"/>
      <c r="TP227" s="2249"/>
      <c r="TQ227" s="2249"/>
      <c r="TR227" s="2249"/>
      <c r="TS227" s="2249"/>
      <c r="TT227" s="2249"/>
      <c r="TU227" s="2249"/>
      <c r="TV227" s="2249"/>
      <c r="TW227" s="2249"/>
      <c r="TX227" s="2249"/>
      <c r="TY227" s="2249"/>
      <c r="TZ227" s="2249"/>
      <c r="UA227" s="2249"/>
      <c r="UB227" s="2249"/>
      <c r="UC227" s="2249"/>
      <c r="UD227" s="2249"/>
      <c r="UE227" s="2249"/>
      <c r="UF227" s="2249"/>
      <c r="UG227" s="2249"/>
      <c r="UH227" s="2249"/>
      <c r="UI227" s="2249"/>
      <c r="UJ227" s="2249"/>
      <c r="UK227" s="2249"/>
      <c r="UL227" s="2249"/>
      <c r="UM227" s="2249"/>
      <c r="UN227" s="2249"/>
      <c r="UO227" s="2249"/>
      <c r="UP227" s="2249"/>
      <c r="UQ227" s="2249"/>
      <c r="UR227" s="2249"/>
      <c r="US227" s="2249"/>
      <c r="UT227" s="2249"/>
      <c r="UU227" s="2249"/>
      <c r="UV227" s="2249"/>
      <c r="UW227" s="2249"/>
      <c r="UX227" s="2249"/>
      <c r="UY227" s="2249"/>
      <c r="UZ227" s="2249"/>
      <c r="VA227" s="2249"/>
      <c r="VB227" s="2249"/>
      <c r="VC227" s="2249"/>
      <c r="VD227" s="2249"/>
      <c r="VE227" s="2249"/>
      <c r="VF227" s="2249"/>
      <c r="VG227" s="2249"/>
      <c r="VH227" s="2249"/>
      <c r="VI227" s="2249"/>
      <c r="VJ227" s="2249"/>
      <c r="VK227" s="2249"/>
      <c r="VL227" s="2249"/>
      <c r="VM227" s="2249"/>
      <c r="VN227" s="2249"/>
      <c r="VO227" s="2249"/>
      <c r="VP227" s="2249"/>
      <c r="VQ227" s="2249"/>
      <c r="VR227" s="2249"/>
      <c r="VS227" s="2249"/>
      <c r="VT227" s="2249"/>
      <c r="VU227" s="2249"/>
      <c r="VV227" s="2249"/>
      <c r="VW227" s="2249"/>
      <c r="VX227" s="2249"/>
      <c r="VY227" s="2249"/>
      <c r="VZ227" s="2249"/>
      <c r="WA227" s="2249"/>
      <c r="WB227" s="2249"/>
      <c r="WC227" s="2249"/>
      <c r="WD227" s="2249"/>
      <c r="WE227" s="2249"/>
      <c r="WF227" s="2249"/>
      <c r="WG227" s="2249"/>
      <c r="WH227" s="2249"/>
      <c r="WI227" s="2249"/>
      <c r="WJ227" s="2249"/>
      <c r="WK227" s="2249"/>
      <c r="WL227" s="2249"/>
      <c r="WM227" s="2249"/>
      <c r="WN227" s="2249"/>
      <c r="WO227" s="2249"/>
      <c r="WP227" s="2249"/>
      <c r="WQ227" s="2249"/>
      <c r="WR227" s="2249"/>
      <c r="WS227" s="2249"/>
      <c r="WT227" s="2249"/>
      <c r="WU227" s="2249"/>
      <c r="WV227" s="2249"/>
      <c r="WW227" s="2249"/>
      <c r="WX227" s="2249"/>
      <c r="WY227" s="2249"/>
      <c r="WZ227" s="2249"/>
      <c r="XA227" s="2249"/>
      <c r="XB227" s="2249"/>
      <c r="XC227" s="2249"/>
      <c r="XD227" s="2249"/>
      <c r="XE227" s="2249"/>
      <c r="XF227" s="2249"/>
      <c r="XG227" s="2249"/>
      <c r="XH227" s="2249"/>
      <c r="XI227" s="2249"/>
      <c r="XJ227" s="2249"/>
      <c r="XK227" s="2249"/>
      <c r="XL227" s="2249"/>
      <c r="XM227" s="2249"/>
      <c r="XN227" s="2249"/>
      <c r="XO227" s="2249"/>
      <c r="XP227" s="2249"/>
      <c r="XQ227" s="2249"/>
      <c r="XR227" s="2249"/>
      <c r="XS227" s="2249"/>
      <c r="XT227" s="2249"/>
      <c r="XU227" s="2249"/>
      <c r="XV227" s="2249"/>
      <c r="XW227" s="2249"/>
      <c r="XX227" s="2249"/>
      <c r="XY227" s="2249"/>
      <c r="XZ227" s="2249"/>
      <c r="YA227" s="2249"/>
      <c r="YB227" s="2249"/>
      <c r="YC227" s="2249"/>
      <c r="YD227" s="2249"/>
      <c r="YE227" s="2249"/>
      <c r="YF227" s="2249"/>
      <c r="YG227" s="2249"/>
      <c r="YH227" s="2249"/>
      <c r="YI227" s="2249"/>
      <c r="YJ227" s="2249"/>
      <c r="YK227" s="2249"/>
      <c r="YL227" s="2249"/>
      <c r="YM227" s="2249"/>
      <c r="YN227" s="2249"/>
      <c r="YO227" s="2249"/>
      <c r="YP227" s="2249"/>
      <c r="YQ227" s="2249"/>
      <c r="YR227" s="2249"/>
      <c r="YS227" s="2249"/>
      <c r="YT227" s="2249"/>
      <c r="YU227" s="2249"/>
      <c r="YV227" s="2249"/>
      <c r="YW227" s="2249"/>
      <c r="YX227" s="2249"/>
      <c r="YY227" s="2249"/>
      <c r="YZ227" s="2249"/>
      <c r="ZA227" s="2249"/>
      <c r="ZB227" s="2249"/>
      <c r="ZC227" s="2249"/>
      <c r="ZD227" s="2249"/>
      <c r="ZE227" s="2249"/>
      <c r="ZF227" s="2249"/>
      <c r="ZG227" s="2249"/>
      <c r="ZH227" s="2249"/>
      <c r="ZI227" s="2249"/>
      <c r="ZJ227" s="2249"/>
      <c r="ZK227" s="2249"/>
      <c r="ZL227" s="2249"/>
      <c r="ZM227" s="2249"/>
      <c r="ZN227" s="2249"/>
      <c r="ZO227" s="2249"/>
      <c r="ZP227" s="2249"/>
      <c r="ZQ227" s="2249"/>
      <c r="ZR227" s="2249"/>
      <c r="ZS227" s="2249"/>
      <c r="ZT227" s="2249"/>
      <c r="ZU227" s="2249"/>
      <c r="ZV227" s="2249"/>
      <c r="ZW227" s="2249"/>
      <c r="ZX227" s="2249"/>
      <c r="ZY227" s="2249"/>
      <c r="ZZ227" s="2249"/>
      <c r="AAA227" s="2249"/>
      <c r="AAB227" s="2249"/>
      <c r="AAC227" s="2249"/>
      <c r="AAD227" s="2249"/>
      <c r="AAE227" s="2249"/>
      <c r="AAF227" s="2249"/>
      <c r="AAG227" s="2249"/>
      <c r="AAH227" s="2249"/>
      <c r="AAI227" s="2249"/>
      <c r="AAJ227" s="2249"/>
      <c r="AAK227" s="2249"/>
      <c r="AAL227" s="2249"/>
      <c r="AAM227" s="2249"/>
      <c r="AAN227" s="2249"/>
      <c r="AAO227" s="2249"/>
      <c r="AAP227" s="2249"/>
      <c r="AAQ227" s="2249"/>
      <c r="AAR227" s="2249"/>
      <c r="AAS227" s="2249"/>
      <c r="AAT227" s="2249"/>
      <c r="AAU227" s="2249"/>
      <c r="AAV227" s="2249"/>
      <c r="AAW227" s="2249"/>
      <c r="AAX227" s="2249"/>
      <c r="AAY227" s="2249"/>
      <c r="AAZ227" s="2249"/>
      <c r="ABA227" s="2249"/>
      <c r="ABB227" s="2249"/>
      <c r="ABC227" s="2249"/>
      <c r="ABD227" s="2249"/>
      <c r="ABE227" s="2249"/>
      <c r="ABF227" s="2249"/>
      <c r="ABG227" s="2249"/>
      <c r="ABH227" s="2249"/>
      <c r="ABI227" s="2249"/>
      <c r="ABJ227" s="2249"/>
      <c r="ABK227" s="2249"/>
      <c r="ABL227" s="2249"/>
      <c r="ABM227" s="2249"/>
      <c r="ABN227" s="2249"/>
      <c r="ABO227" s="2249"/>
      <c r="ABP227" s="2249"/>
      <c r="ABQ227" s="2249"/>
      <c r="ABR227" s="2249"/>
      <c r="ABS227" s="2249"/>
      <c r="ABT227" s="2249"/>
      <c r="ABU227" s="2249"/>
      <c r="ABV227" s="2249"/>
      <c r="ABW227" s="2249"/>
      <c r="ABX227" s="2249"/>
      <c r="ABY227" s="2249"/>
      <c r="ABZ227" s="2249"/>
      <c r="ACA227" s="2249"/>
      <c r="ACB227" s="2249"/>
      <c r="ACC227" s="2249"/>
      <c r="ACD227" s="2249"/>
      <c r="ACE227" s="2249"/>
      <c r="ACF227" s="2249"/>
      <c r="ACG227" s="2249"/>
      <c r="ACH227" s="2249"/>
      <c r="ACI227" s="2249"/>
      <c r="ACJ227" s="2249"/>
      <c r="ACK227" s="2249"/>
      <c r="ACL227" s="2249"/>
      <c r="ACM227" s="2249"/>
      <c r="ACN227" s="2249"/>
      <c r="ACO227" s="2249"/>
      <c r="ACP227" s="2249"/>
      <c r="ACQ227" s="2249"/>
      <c r="ACR227" s="2249"/>
      <c r="ACS227" s="2249"/>
      <c r="ACT227" s="2249"/>
      <c r="ACU227" s="2249"/>
      <c r="ACV227" s="2249"/>
      <c r="ACW227" s="2249"/>
      <c r="ACX227" s="2249"/>
      <c r="ACY227" s="2249"/>
      <c r="ACZ227" s="2249"/>
      <c r="ADA227" s="2249"/>
      <c r="ADB227" s="2249"/>
      <c r="ADC227" s="2249"/>
      <c r="ADD227" s="2249"/>
      <c r="ADE227" s="2249"/>
      <c r="ADF227" s="2249"/>
      <c r="ADG227" s="2249"/>
      <c r="ADH227" s="2249"/>
      <c r="ADI227" s="2249"/>
      <c r="ADJ227" s="2249"/>
      <c r="ADK227" s="2249"/>
      <c r="ADL227" s="2249"/>
      <c r="ADM227" s="2249"/>
      <c r="ADN227" s="2249"/>
      <c r="ADO227" s="2249"/>
      <c r="ADP227" s="2249"/>
      <c r="ADQ227" s="2249"/>
      <c r="ADR227" s="2249"/>
      <c r="ADS227" s="2249"/>
      <c r="ADT227" s="2249"/>
      <c r="ADU227" s="2249"/>
      <c r="ADV227" s="2249"/>
      <c r="ADW227" s="2249"/>
      <c r="ADX227" s="2249"/>
      <c r="ADY227" s="2249"/>
      <c r="ADZ227" s="2249"/>
      <c r="AEA227" s="2249"/>
      <c r="AEB227" s="2249"/>
      <c r="AEC227" s="2249"/>
      <c r="AED227" s="2249"/>
      <c r="AEE227" s="2249"/>
      <c r="AEF227" s="2249"/>
      <c r="AEG227" s="2249"/>
      <c r="AEH227" s="2249"/>
      <c r="AEI227" s="2249"/>
      <c r="AEJ227" s="2249"/>
      <c r="AEK227" s="2249"/>
      <c r="AEL227" s="2249"/>
      <c r="AEM227" s="2249"/>
      <c r="AEN227" s="2249"/>
      <c r="AEO227" s="2249"/>
      <c r="AEP227" s="2249"/>
      <c r="AEQ227" s="2249"/>
      <c r="AER227" s="2249"/>
      <c r="AES227" s="2249"/>
      <c r="AET227" s="2249"/>
      <c r="AEU227" s="2249"/>
      <c r="AEV227" s="2249"/>
      <c r="AEW227" s="2249"/>
      <c r="AEX227" s="2249"/>
      <c r="AEY227" s="2249"/>
      <c r="AEZ227" s="2249"/>
      <c r="AFA227" s="2249"/>
      <c r="AFB227" s="2249"/>
      <c r="AFC227" s="2249"/>
      <c r="AFD227" s="2249"/>
      <c r="AFE227" s="2249"/>
      <c r="AFF227" s="2249"/>
      <c r="AFG227" s="2249"/>
      <c r="AFH227" s="2249"/>
      <c r="AFI227" s="2249"/>
      <c r="AFJ227" s="2249"/>
      <c r="AFK227" s="2249"/>
      <c r="AFL227" s="2249"/>
      <c r="AFM227" s="2249"/>
      <c r="AFN227" s="2249"/>
      <c r="AFO227" s="2249"/>
      <c r="AFP227" s="2249"/>
      <c r="AFQ227" s="2249"/>
      <c r="AFR227" s="2249"/>
      <c r="AFS227" s="2249"/>
      <c r="AFT227" s="2249"/>
      <c r="AFU227" s="2249"/>
      <c r="AFV227" s="2249"/>
      <c r="AFW227" s="2249"/>
      <c r="AFX227" s="2249"/>
      <c r="AFY227" s="2249"/>
      <c r="AFZ227" s="2249"/>
      <c r="AGA227" s="2249"/>
      <c r="AGB227" s="2249"/>
      <c r="AGC227" s="2249"/>
      <c r="AGD227" s="2249"/>
      <c r="AGE227" s="2249"/>
      <c r="AGF227" s="2249"/>
      <c r="AGG227" s="2249"/>
      <c r="AGH227" s="2249"/>
      <c r="AGI227" s="2249"/>
      <c r="AGJ227" s="2249"/>
      <c r="AGK227" s="2249"/>
      <c r="AGL227" s="2249"/>
      <c r="AGM227" s="2249"/>
      <c r="AGN227" s="2249"/>
      <c r="AGO227" s="2249"/>
      <c r="AGP227" s="2249"/>
      <c r="AGQ227" s="2249"/>
      <c r="AGR227" s="2249"/>
      <c r="AGS227" s="2249"/>
      <c r="AGT227" s="2249"/>
      <c r="AGU227" s="2249"/>
      <c r="AGV227" s="2249"/>
      <c r="AGW227" s="2249"/>
      <c r="AGX227" s="2249"/>
      <c r="AGY227" s="2249"/>
      <c r="AGZ227" s="2249"/>
      <c r="AHA227" s="2249"/>
      <c r="AHB227" s="2249"/>
      <c r="AHC227" s="2249"/>
      <c r="AHD227" s="2249"/>
      <c r="AHE227" s="2249"/>
      <c r="AHF227" s="2249"/>
      <c r="AHG227" s="2249"/>
      <c r="AHH227" s="2249"/>
      <c r="AHI227" s="2249"/>
      <c r="AHJ227" s="2249"/>
      <c r="AHK227" s="2249"/>
      <c r="AHL227" s="2249"/>
      <c r="AHM227" s="2249"/>
      <c r="AHN227" s="2249"/>
      <c r="AHO227" s="2249"/>
      <c r="AHP227" s="2249"/>
      <c r="AHQ227" s="2249"/>
      <c r="AHR227" s="2249"/>
      <c r="AHS227" s="2249"/>
      <c r="AHT227" s="2249"/>
      <c r="AHU227" s="2249"/>
      <c r="AHV227" s="2249"/>
      <c r="AHW227" s="2249"/>
      <c r="AHX227" s="2249"/>
      <c r="AHY227" s="2249"/>
      <c r="AHZ227" s="2249"/>
      <c r="AIA227" s="2249"/>
      <c r="AIB227" s="2249"/>
      <c r="AIC227" s="2249"/>
      <c r="AID227" s="2249"/>
      <c r="AIE227" s="2249"/>
      <c r="AIF227" s="2249"/>
      <c r="AIG227" s="2249"/>
      <c r="AIH227" s="2249"/>
      <c r="AII227" s="2249"/>
      <c r="AIJ227" s="2249"/>
      <c r="AIK227" s="2249"/>
      <c r="AIL227" s="2249"/>
      <c r="AIM227" s="2249"/>
      <c r="AIN227" s="2249"/>
      <c r="AIO227" s="2249"/>
      <c r="AIP227" s="2249"/>
      <c r="AIQ227" s="2249"/>
      <c r="AIR227" s="2249"/>
      <c r="AIS227" s="2249"/>
      <c r="AIT227" s="2249"/>
      <c r="AIU227" s="2249"/>
      <c r="AIV227" s="2249"/>
      <c r="AIW227" s="2249"/>
      <c r="AIX227" s="2249"/>
      <c r="AIY227" s="2249"/>
      <c r="AIZ227" s="2249"/>
      <c r="AJA227" s="2249"/>
      <c r="AJB227" s="2249"/>
      <c r="AJC227" s="2249"/>
      <c r="AJD227" s="2249"/>
      <c r="AJE227" s="2249"/>
      <c r="AJF227" s="2249"/>
      <c r="AJG227" s="2249"/>
      <c r="AJH227" s="2249"/>
      <c r="AJI227" s="2249"/>
      <c r="AJJ227" s="2249"/>
      <c r="AJK227" s="2249"/>
      <c r="AJL227" s="2249"/>
      <c r="AJM227" s="2249"/>
      <c r="AJN227" s="2249"/>
      <c r="AJO227" s="2249"/>
      <c r="AJP227" s="2249"/>
      <c r="AJQ227" s="2249"/>
      <c r="AJR227" s="2249"/>
      <c r="AJS227" s="2249"/>
      <c r="AJT227" s="2249"/>
      <c r="AJU227" s="2249"/>
      <c r="AJV227" s="2249"/>
      <c r="AJW227" s="2249"/>
      <c r="AJX227" s="2249"/>
      <c r="AJY227" s="2249"/>
      <c r="AJZ227" s="2249"/>
      <c r="AKA227" s="2249"/>
      <c r="AKB227" s="2249"/>
      <c r="AKC227" s="2249"/>
      <c r="AKD227" s="2249"/>
      <c r="AKE227" s="2249"/>
      <c r="AKF227" s="2249"/>
      <c r="AKG227" s="2249"/>
      <c r="AKH227" s="2249"/>
      <c r="AKI227" s="2249"/>
      <c r="AKJ227" s="2249"/>
      <c r="AKK227" s="2249"/>
      <c r="AKL227" s="2249"/>
      <c r="AKM227" s="2249"/>
      <c r="AKN227" s="2249"/>
      <c r="AKO227" s="2249"/>
      <c r="AKP227" s="2249"/>
      <c r="AKQ227" s="2249"/>
      <c r="AKR227" s="2249"/>
      <c r="AKS227" s="2249"/>
      <c r="AKT227" s="2249"/>
      <c r="AKU227" s="2249"/>
      <c r="AKV227" s="2249"/>
      <c r="AKW227" s="2249"/>
      <c r="AKX227" s="2249"/>
      <c r="AKY227" s="2249"/>
      <c r="AKZ227" s="2249"/>
      <c r="ALA227" s="2249"/>
      <c r="ALB227" s="2249"/>
      <c r="ALC227" s="2249"/>
      <c r="ALD227" s="2249"/>
      <c r="ALE227" s="2249"/>
      <c r="ALF227" s="2249"/>
      <c r="ALG227" s="2249"/>
      <c r="ALH227" s="2249"/>
      <c r="ALI227" s="2249"/>
      <c r="ALJ227" s="2249"/>
      <c r="ALK227" s="2249"/>
      <c r="ALL227" s="2249"/>
      <c r="ALM227" s="2249"/>
      <c r="ALN227" s="2249"/>
      <c r="ALO227" s="2249"/>
      <c r="ALP227" s="2249"/>
      <c r="ALQ227" s="2249"/>
      <c r="ALR227" s="2249"/>
      <c r="ALS227" s="2249"/>
      <c r="ALT227" s="2249"/>
      <c r="ALU227" s="2249"/>
      <c r="ALV227" s="2249"/>
      <c r="ALW227" s="2249"/>
      <c r="ALX227" s="2249"/>
      <c r="ALY227" s="2249"/>
      <c r="ALZ227" s="2249"/>
      <c r="AMA227" s="2249"/>
      <c r="AMB227" s="2249"/>
      <c r="AMC227" s="2249"/>
      <c r="AMD227" s="2249"/>
      <c r="AME227" s="2249"/>
      <c r="AMF227" s="2249"/>
      <c r="AMG227" s="2249"/>
      <c r="AMH227" s="2249"/>
      <c r="AMI227" s="2249"/>
      <c r="AMJ227" s="2249"/>
      <c r="AMK227" s="2249"/>
      <c r="AML227" s="2249"/>
      <c r="AMM227" s="2249"/>
      <c r="AMN227" s="2249"/>
      <c r="AMO227" s="2249"/>
      <c r="AMP227" s="2249"/>
      <c r="AMQ227" s="2249"/>
      <c r="AMR227" s="2249"/>
      <c r="AMS227" s="2249"/>
      <c r="AMT227" s="2249"/>
      <c r="AMU227" s="2249"/>
      <c r="AMV227" s="2249"/>
      <c r="AMW227" s="2249"/>
      <c r="AMX227" s="2249"/>
      <c r="AMY227" s="2249"/>
      <c r="AMZ227" s="2249"/>
      <c r="ANA227" s="2249"/>
      <c r="ANB227" s="2249"/>
      <c r="ANC227" s="2249"/>
      <c r="AND227" s="2249"/>
      <c r="ANE227" s="2249"/>
      <c r="ANF227" s="2249"/>
      <c r="ANG227" s="2249"/>
      <c r="ANH227" s="2249"/>
      <c r="ANI227" s="2249"/>
      <c r="ANJ227" s="2249"/>
      <c r="ANK227" s="2249"/>
      <c r="ANL227" s="2249"/>
      <c r="ANM227" s="2249"/>
      <c r="ANN227" s="2249"/>
      <c r="ANO227" s="2249"/>
      <c r="ANP227" s="2249"/>
      <c r="ANQ227" s="2249"/>
      <c r="ANR227" s="2249"/>
      <c r="ANS227" s="2249"/>
      <c r="ANT227" s="2249"/>
      <c r="ANU227" s="2249"/>
      <c r="ANV227" s="2249"/>
      <c r="ANW227" s="2249"/>
      <c r="ANX227" s="2249"/>
      <c r="ANY227" s="2249"/>
      <c r="ANZ227" s="2249"/>
      <c r="AOA227" s="2249"/>
      <c r="AOB227" s="2249"/>
      <c r="AOC227" s="2249"/>
      <c r="AOD227" s="2249"/>
      <c r="AOE227" s="2249"/>
      <c r="AOF227" s="2249"/>
      <c r="AOG227" s="2249"/>
      <c r="AOH227" s="2249"/>
      <c r="AOI227" s="2249"/>
      <c r="AOJ227" s="2249"/>
      <c r="AOK227" s="2249"/>
      <c r="AOL227" s="2249"/>
      <c r="AOM227" s="2249"/>
      <c r="AON227" s="2249"/>
      <c r="AOO227" s="2249"/>
      <c r="AOP227" s="2249"/>
      <c r="AOQ227" s="2249"/>
      <c r="AOR227" s="2249"/>
      <c r="AOS227" s="2249"/>
      <c r="AOT227" s="2249"/>
      <c r="AOU227" s="2249"/>
      <c r="AOV227" s="2249"/>
      <c r="AOW227" s="2249"/>
      <c r="AOX227" s="2249"/>
      <c r="AOY227" s="2249"/>
      <c r="AOZ227" s="2249"/>
      <c r="APA227" s="2249"/>
      <c r="APB227" s="2249"/>
      <c r="APC227" s="2249"/>
      <c r="APD227" s="2249"/>
      <c r="APE227" s="2249"/>
      <c r="APF227" s="2249"/>
      <c r="APG227" s="2249"/>
      <c r="APH227" s="2249"/>
      <c r="API227" s="2249"/>
      <c r="APJ227" s="2249"/>
      <c r="APK227" s="2249"/>
      <c r="APL227" s="2249"/>
      <c r="APM227" s="2249"/>
      <c r="APN227" s="2249"/>
      <c r="APO227" s="2249"/>
      <c r="APP227" s="2249"/>
      <c r="APQ227" s="2249"/>
      <c r="APR227" s="2249"/>
      <c r="APS227" s="2249"/>
      <c r="APT227" s="2249"/>
      <c r="APU227" s="2249"/>
      <c r="APV227" s="2249"/>
      <c r="APW227" s="2249"/>
      <c r="APX227" s="2249"/>
      <c r="APY227" s="2249"/>
      <c r="APZ227" s="2249"/>
      <c r="AQA227" s="2249"/>
      <c r="AQB227" s="2249"/>
      <c r="AQC227" s="2249"/>
      <c r="AQD227" s="2249"/>
      <c r="AQE227" s="2249"/>
      <c r="AQF227" s="2249"/>
      <c r="AQG227" s="2249"/>
      <c r="AQH227" s="2249"/>
      <c r="AQI227" s="2249"/>
      <c r="AQJ227" s="2249"/>
      <c r="AQK227" s="2249"/>
      <c r="AQL227" s="2249"/>
      <c r="AQM227" s="2249"/>
      <c r="AQN227" s="2249"/>
      <c r="AQO227" s="2249"/>
      <c r="AQP227" s="2249"/>
      <c r="AQQ227" s="2249"/>
      <c r="AQR227" s="2249"/>
      <c r="AQS227" s="2249"/>
      <c r="AQT227" s="2249"/>
      <c r="AQU227" s="2249"/>
      <c r="AQV227" s="2249"/>
      <c r="AQW227" s="2249"/>
      <c r="AQX227" s="2249"/>
      <c r="AQY227" s="2249"/>
      <c r="AQZ227" s="2249"/>
      <c r="ARA227" s="2249"/>
      <c r="ARB227" s="2249"/>
      <c r="ARC227" s="2249"/>
      <c r="ARD227" s="2249"/>
      <c r="ARE227" s="2249"/>
      <c r="ARF227" s="2249"/>
      <c r="ARG227" s="2249"/>
      <c r="ARH227" s="2249"/>
      <c r="ARI227" s="2249"/>
      <c r="ARJ227" s="2249"/>
      <c r="ARK227" s="2249"/>
      <c r="ARL227" s="2249"/>
      <c r="ARM227" s="2249"/>
      <c r="ARN227" s="2249"/>
      <c r="ARO227" s="2249"/>
      <c r="ARP227" s="2249"/>
      <c r="ARQ227" s="2249"/>
      <c r="ARR227" s="2249"/>
      <c r="ARS227" s="2249"/>
      <c r="ART227" s="2249"/>
      <c r="ARU227" s="2249"/>
      <c r="ARV227" s="2249"/>
      <c r="ARW227" s="2249"/>
      <c r="ARX227" s="2249"/>
      <c r="ARY227" s="2249"/>
      <c r="ARZ227" s="2249"/>
      <c r="ASA227" s="2249"/>
      <c r="ASB227" s="2249"/>
      <c r="ASC227" s="2249"/>
      <c r="ASD227" s="2249"/>
      <c r="ASE227" s="2249"/>
      <c r="ASF227" s="2249"/>
      <c r="ASG227" s="2249"/>
      <c r="ASH227" s="2249"/>
      <c r="ASI227" s="2249"/>
      <c r="ASJ227" s="2249"/>
      <c r="ASK227" s="2249"/>
      <c r="ASL227" s="2249"/>
      <c r="ASM227" s="2249"/>
      <c r="ASN227" s="2249"/>
      <c r="ASO227" s="2249"/>
      <c r="ASP227" s="2249"/>
      <c r="ASQ227" s="2249"/>
      <c r="ASR227" s="2249"/>
      <c r="ASS227" s="2249"/>
      <c r="AST227" s="2249"/>
      <c r="ASU227" s="2249"/>
      <c r="ASV227" s="2249"/>
      <c r="ASW227" s="2249"/>
      <c r="ASX227" s="2249"/>
      <c r="ASY227" s="2249"/>
      <c r="ASZ227" s="2249"/>
      <c r="ATA227" s="2249"/>
      <c r="ATB227" s="2249"/>
      <c r="ATC227" s="2249"/>
      <c r="ATD227" s="2249"/>
      <c r="ATE227" s="2249"/>
      <c r="ATF227" s="2249"/>
      <c r="ATG227" s="2249"/>
      <c r="ATH227" s="2249"/>
      <c r="ATI227" s="2249"/>
      <c r="ATJ227" s="2249"/>
      <c r="ATK227" s="2249"/>
      <c r="ATL227" s="2249"/>
      <c r="ATM227" s="2249"/>
      <c r="ATN227" s="2249"/>
      <c r="ATO227" s="2249"/>
      <c r="ATP227" s="2249"/>
      <c r="ATQ227" s="2249"/>
      <c r="ATR227" s="2249"/>
      <c r="ATS227" s="2249"/>
      <c r="ATT227" s="2249"/>
      <c r="ATU227" s="2249"/>
      <c r="ATV227" s="2249"/>
      <c r="ATW227" s="2249"/>
      <c r="ATX227" s="2249"/>
      <c r="ATY227" s="2249"/>
      <c r="ATZ227" s="2249"/>
      <c r="AUA227" s="2249"/>
      <c r="AUB227" s="2249"/>
      <c r="AUC227" s="2249"/>
      <c r="AUD227" s="2249"/>
      <c r="AUE227" s="2249"/>
      <c r="AUF227" s="2249"/>
      <c r="AUG227" s="2249"/>
      <c r="AUH227" s="2249"/>
      <c r="AUI227" s="2249"/>
      <c r="AUJ227" s="2249"/>
      <c r="AUK227" s="2249"/>
      <c r="AUL227" s="2249"/>
      <c r="AUM227" s="2249"/>
      <c r="AUN227" s="2249"/>
      <c r="AUO227" s="2249"/>
      <c r="AUP227" s="2249"/>
      <c r="AUQ227" s="2249"/>
      <c r="AUR227" s="2249"/>
      <c r="AUS227" s="2249"/>
      <c r="AUT227" s="2249"/>
      <c r="AUU227" s="2249"/>
      <c r="AUV227" s="2249"/>
      <c r="AUW227" s="2249"/>
      <c r="AUX227" s="2249"/>
      <c r="AUY227" s="2249"/>
      <c r="AUZ227" s="2249"/>
      <c r="AVA227" s="2249"/>
      <c r="AVB227" s="2249"/>
      <c r="AVC227" s="2249"/>
      <c r="AVD227" s="2249"/>
      <c r="AVE227" s="2249"/>
      <c r="AVF227" s="2249"/>
      <c r="AVG227" s="2249"/>
      <c r="AVH227" s="2249"/>
      <c r="AVI227" s="2249"/>
      <c r="AVJ227" s="2249"/>
      <c r="AVK227" s="2249"/>
      <c r="AVL227" s="2249"/>
      <c r="AVM227" s="2249"/>
      <c r="AVN227" s="2249"/>
      <c r="AVO227" s="2249"/>
      <c r="AVP227" s="2249"/>
      <c r="AVQ227" s="2249"/>
      <c r="AVR227" s="2249"/>
      <c r="AVS227" s="2249"/>
      <c r="AVT227" s="2249"/>
      <c r="AVU227" s="2249"/>
      <c r="AVV227" s="2249"/>
      <c r="AVW227" s="2249"/>
      <c r="AVX227" s="2249"/>
      <c r="AVY227" s="2249"/>
      <c r="AVZ227" s="2249"/>
      <c r="AWA227" s="2249"/>
      <c r="AWB227" s="2249"/>
      <c r="AWC227" s="2249"/>
      <c r="AWD227" s="2249"/>
      <c r="AWE227" s="2249"/>
      <c r="AWF227" s="2249"/>
      <c r="AWG227" s="2249"/>
      <c r="AWH227" s="2249"/>
      <c r="AWI227" s="2249"/>
      <c r="AWJ227" s="2249"/>
      <c r="AWK227" s="2249"/>
      <c r="AWL227" s="2249"/>
      <c r="AWM227" s="2249"/>
      <c r="AWN227" s="2249"/>
      <c r="AWO227" s="2249"/>
      <c r="AWP227" s="2249"/>
      <c r="AWQ227" s="2249"/>
      <c r="AWR227" s="2249"/>
      <c r="AWS227" s="2249"/>
      <c r="AWT227" s="2249"/>
      <c r="AWU227" s="2249"/>
      <c r="AWV227" s="2249"/>
      <c r="AWW227" s="2249"/>
      <c r="AWX227" s="2249"/>
      <c r="AWY227" s="2249"/>
      <c r="AWZ227" s="2249"/>
      <c r="AXA227" s="2249"/>
      <c r="AXB227" s="2249"/>
      <c r="AXC227" s="2249"/>
      <c r="AXD227" s="2249"/>
      <c r="AXE227" s="2249"/>
      <c r="AXF227" s="2249"/>
      <c r="AXG227" s="2249"/>
      <c r="AXH227" s="2249"/>
      <c r="AXI227" s="2249"/>
      <c r="AXJ227" s="2249"/>
    </row>
    <row r="228" spans="1:1310" s="2250" customFormat="1" ht="23.25" customHeight="1">
      <c r="A228" s="2251"/>
      <c r="B228" s="2254" t="s">
        <v>2396</v>
      </c>
      <c r="C228" s="2254"/>
      <c r="D228" s="2254"/>
      <c r="E228" s="2254"/>
      <c r="F228" s="2256"/>
      <c r="G228" s="2254" t="s">
        <v>2378</v>
      </c>
      <c r="H228" s="2254"/>
      <c r="I228" s="2254"/>
      <c r="J228" s="2256"/>
      <c r="K228" s="2254" t="s">
        <v>2397</v>
      </c>
      <c r="L228" s="2254"/>
      <c r="M228" s="2254"/>
      <c r="N228" s="2256"/>
      <c r="O228" s="2254" t="s">
        <v>2398</v>
      </c>
      <c r="P228" s="2254"/>
      <c r="Q228" s="2256"/>
      <c r="R228" s="865"/>
      <c r="S228" s="865"/>
      <c r="T228" s="865"/>
      <c r="U228" s="865"/>
      <c r="V228" s="865"/>
      <c r="W228" s="865"/>
      <c r="X228" s="865"/>
      <c r="Y228" s="865"/>
      <c r="Z228" s="865"/>
      <c r="AA228" s="865"/>
      <c r="AB228" s="865"/>
      <c r="AC228" s="865"/>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2249"/>
      <c r="BB228" s="2249"/>
      <c r="BC228" s="2249"/>
      <c r="BD228" s="2249"/>
      <c r="BE228" s="2249"/>
      <c r="BF228" s="2249"/>
      <c r="BG228" s="2249"/>
      <c r="BH228" s="2249"/>
      <c r="BI228" s="2249"/>
      <c r="BJ228" s="2249"/>
      <c r="BK228" s="2249"/>
      <c r="BL228" s="2249"/>
      <c r="BM228" s="2249"/>
      <c r="BN228" s="2249"/>
      <c r="BO228" s="2249"/>
      <c r="BP228" s="2249"/>
      <c r="BQ228" s="2249"/>
      <c r="BR228" s="2249"/>
      <c r="BS228" s="2249"/>
      <c r="BT228" s="2249"/>
      <c r="BU228" s="2249"/>
      <c r="BV228" s="2249"/>
      <c r="BW228" s="2249"/>
      <c r="BX228" s="2249"/>
      <c r="BY228" s="2249"/>
      <c r="BZ228" s="2249"/>
      <c r="CA228" s="2249"/>
      <c r="CB228" s="2249"/>
      <c r="CC228" s="2249"/>
      <c r="CD228" s="2249"/>
      <c r="CE228" s="2249"/>
      <c r="CF228" s="2249"/>
      <c r="CG228" s="2249"/>
      <c r="CH228" s="2249"/>
      <c r="CI228" s="2249"/>
      <c r="CJ228" s="2249"/>
      <c r="CK228" s="2249"/>
      <c r="CL228" s="2249"/>
      <c r="CM228" s="2249"/>
      <c r="CN228" s="2249"/>
      <c r="CO228" s="2249"/>
      <c r="CP228" s="2249"/>
      <c r="CQ228" s="2249"/>
      <c r="CR228" s="2249"/>
      <c r="CS228" s="2249"/>
      <c r="CT228" s="2249"/>
      <c r="CU228" s="2249"/>
      <c r="CV228" s="2249"/>
      <c r="CW228" s="2249"/>
      <c r="CX228" s="2249"/>
      <c r="CY228" s="2249"/>
      <c r="CZ228" s="2249"/>
      <c r="DA228" s="2249"/>
      <c r="DB228" s="2249"/>
      <c r="DC228" s="2249"/>
      <c r="DD228" s="2249"/>
      <c r="DE228" s="2249"/>
      <c r="DF228" s="2249"/>
      <c r="DG228" s="2249"/>
      <c r="DH228" s="2249"/>
      <c r="DI228" s="2249"/>
      <c r="DJ228" s="2249"/>
      <c r="DK228" s="2249"/>
      <c r="DL228" s="2249"/>
      <c r="DM228" s="2249"/>
      <c r="DN228" s="2249"/>
      <c r="DO228" s="2249"/>
      <c r="DP228" s="2249"/>
      <c r="DQ228" s="2249"/>
      <c r="DR228" s="2249"/>
      <c r="DS228" s="2249"/>
      <c r="DT228" s="2249"/>
      <c r="DU228" s="2249"/>
      <c r="DV228" s="2249"/>
      <c r="DW228" s="2249"/>
      <c r="DX228" s="2249"/>
      <c r="DY228" s="2249"/>
      <c r="DZ228" s="2249"/>
      <c r="EA228" s="2249"/>
      <c r="EB228" s="2249"/>
      <c r="EC228" s="2249"/>
      <c r="ED228" s="2249"/>
      <c r="EE228" s="2249"/>
      <c r="EF228" s="2249"/>
      <c r="EG228" s="2249"/>
      <c r="EH228" s="2249"/>
      <c r="EI228" s="2249"/>
      <c r="EJ228" s="2249"/>
      <c r="EK228" s="2249"/>
      <c r="EL228" s="2249"/>
      <c r="EM228" s="2249"/>
      <c r="EN228" s="2249"/>
      <c r="EO228" s="2249"/>
      <c r="EP228" s="2249"/>
      <c r="EQ228" s="2249"/>
      <c r="ER228" s="2249"/>
      <c r="ES228" s="2249"/>
      <c r="ET228" s="2249"/>
      <c r="EU228" s="2249"/>
      <c r="EV228" s="2249"/>
      <c r="EW228" s="2249"/>
      <c r="EX228" s="2249"/>
      <c r="EY228" s="2249"/>
      <c r="EZ228" s="2249"/>
      <c r="FA228" s="2249"/>
      <c r="FB228" s="2249"/>
      <c r="FC228" s="2249"/>
      <c r="FD228" s="2249"/>
      <c r="FE228" s="2249"/>
      <c r="FF228" s="2249"/>
      <c r="FG228" s="2249"/>
      <c r="FH228" s="2249"/>
      <c r="FI228" s="2249"/>
      <c r="FJ228" s="2249"/>
      <c r="FK228" s="2249"/>
      <c r="FL228" s="2249"/>
      <c r="FM228" s="2249"/>
      <c r="FN228" s="2249"/>
      <c r="FO228" s="2249"/>
      <c r="FP228" s="2249"/>
      <c r="FQ228" s="2249"/>
      <c r="FR228" s="2249"/>
      <c r="FS228" s="2249"/>
      <c r="FT228" s="2249"/>
      <c r="FU228" s="2249"/>
      <c r="FV228" s="2249"/>
      <c r="FW228" s="2249"/>
      <c r="FX228" s="2249"/>
      <c r="FY228" s="2249"/>
      <c r="FZ228" s="2249"/>
      <c r="GA228" s="2249"/>
      <c r="GB228" s="2249"/>
      <c r="GC228" s="2249"/>
      <c r="GD228" s="2249"/>
      <c r="GE228" s="2249"/>
      <c r="GF228" s="2249"/>
      <c r="GG228" s="2249"/>
      <c r="GH228" s="2249"/>
      <c r="GI228" s="2249"/>
      <c r="GJ228" s="2249"/>
      <c r="GK228" s="2249"/>
      <c r="GL228" s="2249"/>
      <c r="GM228" s="2249"/>
      <c r="GN228" s="2249"/>
      <c r="GO228" s="2249"/>
      <c r="GP228" s="2249"/>
      <c r="GQ228" s="2249"/>
      <c r="GR228" s="2249"/>
      <c r="GS228" s="2249"/>
      <c r="GT228" s="2249"/>
      <c r="GU228" s="2249"/>
      <c r="GV228" s="2249"/>
      <c r="GW228" s="2249"/>
      <c r="GX228" s="2249"/>
      <c r="GY228" s="2249"/>
      <c r="GZ228" s="2249"/>
      <c r="HA228" s="2249"/>
      <c r="HB228" s="2249"/>
      <c r="HC228" s="2249"/>
      <c r="HD228" s="2249"/>
      <c r="HE228" s="2249"/>
      <c r="HF228" s="2249"/>
      <c r="HG228" s="2249"/>
      <c r="HH228" s="2249"/>
      <c r="HI228" s="2249"/>
      <c r="HJ228" s="2249"/>
      <c r="HK228" s="2249"/>
      <c r="HL228" s="2249"/>
      <c r="HM228" s="2249"/>
      <c r="HN228" s="2249"/>
      <c r="HO228" s="2249"/>
      <c r="HP228" s="2249"/>
      <c r="HQ228" s="2249"/>
      <c r="HR228" s="2249"/>
      <c r="HS228" s="2249"/>
      <c r="HT228" s="2249"/>
      <c r="HU228" s="2249"/>
      <c r="HV228" s="2249"/>
      <c r="HW228" s="2249"/>
      <c r="HX228" s="2249"/>
      <c r="HY228" s="2249"/>
      <c r="HZ228" s="2249"/>
      <c r="IA228" s="2249"/>
      <c r="IB228" s="2249"/>
      <c r="IC228" s="2249"/>
      <c r="ID228" s="2249"/>
      <c r="IE228" s="2249"/>
      <c r="IF228" s="2249"/>
      <c r="IG228" s="2249"/>
      <c r="IH228" s="2249"/>
      <c r="II228" s="2249"/>
      <c r="IJ228" s="2249"/>
      <c r="IK228" s="2249"/>
      <c r="IL228" s="2249"/>
      <c r="IM228" s="2249"/>
      <c r="IN228" s="2249"/>
      <c r="IO228" s="2249"/>
      <c r="IP228" s="2249"/>
      <c r="IQ228" s="2249"/>
      <c r="IR228" s="2249"/>
      <c r="IS228" s="2249"/>
      <c r="IT228" s="2249"/>
      <c r="IU228" s="2249"/>
      <c r="IV228" s="2249"/>
      <c r="IW228" s="2249"/>
      <c r="IX228" s="2249"/>
      <c r="IY228" s="2249"/>
      <c r="IZ228" s="2249"/>
      <c r="JA228" s="2249"/>
      <c r="JB228" s="2249"/>
      <c r="JC228" s="2249"/>
      <c r="JD228" s="2249"/>
      <c r="JE228" s="2249"/>
      <c r="JF228" s="2249"/>
      <c r="JG228" s="2249"/>
      <c r="JH228" s="2249"/>
      <c r="JI228" s="2249"/>
      <c r="JJ228" s="2249"/>
      <c r="JK228" s="2249"/>
      <c r="JL228" s="2249"/>
      <c r="JM228" s="2249"/>
      <c r="JN228" s="2249"/>
      <c r="JO228" s="2249"/>
      <c r="JP228" s="2249"/>
      <c r="JQ228" s="2249"/>
      <c r="JR228" s="2249"/>
      <c r="JS228" s="2249"/>
      <c r="JT228" s="2249"/>
      <c r="JU228" s="2249"/>
      <c r="JV228" s="2249"/>
      <c r="JW228" s="2249"/>
      <c r="JX228" s="2249"/>
      <c r="JY228" s="2249"/>
      <c r="JZ228" s="2249"/>
      <c r="KA228" s="2249"/>
      <c r="KB228" s="2249"/>
      <c r="KC228" s="2249"/>
      <c r="KD228" s="2249"/>
      <c r="KE228" s="2249"/>
      <c r="KF228" s="2249"/>
      <c r="KG228" s="2249"/>
      <c r="KH228" s="2249"/>
      <c r="KI228" s="2249"/>
      <c r="KJ228" s="2249"/>
      <c r="KK228" s="2249"/>
      <c r="KL228" s="2249"/>
      <c r="KM228" s="2249"/>
      <c r="KN228" s="2249"/>
      <c r="KO228" s="2249"/>
      <c r="KP228" s="2249"/>
      <c r="KQ228" s="2249"/>
      <c r="KR228" s="2249"/>
      <c r="KS228" s="2249"/>
      <c r="KT228" s="2249"/>
      <c r="KU228" s="2249"/>
      <c r="KV228" s="2249"/>
      <c r="KW228" s="2249"/>
      <c r="KX228" s="2249"/>
      <c r="KY228" s="2249"/>
      <c r="KZ228" s="2249"/>
      <c r="LA228" s="2249"/>
      <c r="LB228" s="2249"/>
      <c r="LC228" s="2249"/>
      <c r="LD228" s="2249"/>
      <c r="LE228" s="2249"/>
      <c r="LF228" s="2249"/>
      <c r="LG228" s="2249"/>
      <c r="LH228" s="2249"/>
      <c r="LI228" s="2249"/>
      <c r="LJ228" s="2249"/>
      <c r="LK228" s="2249"/>
      <c r="LL228" s="2249"/>
      <c r="LM228" s="2249"/>
      <c r="LN228" s="2249"/>
      <c r="LO228" s="2249"/>
      <c r="LP228" s="2249"/>
      <c r="LQ228" s="2249"/>
      <c r="LR228" s="2249"/>
      <c r="LS228" s="2249"/>
      <c r="LT228" s="2249"/>
      <c r="LU228" s="2249"/>
      <c r="LV228" s="2249"/>
      <c r="LW228" s="2249"/>
      <c r="LX228" s="2249"/>
      <c r="LY228" s="2249"/>
      <c r="LZ228" s="2249"/>
      <c r="MA228" s="2249"/>
      <c r="MB228" s="2249"/>
      <c r="MC228" s="2249"/>
      <c r="MD228" s="2249"/>
      <c r="ME228" s="2249"/>
      <c r="MF228" s="2249"/>
      <c r="MG228" s="2249"/>
      <c r="MH228" s="2249"/>
      <c r="MI228" s="2249"/>
      <c r="MJ228" s="2249"/>
      <c r="MK228" s="2249"/>
      <c r="ML228" s="2249"/>
      <c r="MM228" s="2249"/>
      <c r="MN228" s="2249"/>
      <c r="MO228" s="2249"/>
      <c r="MP228" s="2249"/>
      <c r="MQ228" s="2249"/>
      <c r="MR228" s="2249"/>
      <c r="MS228" s="2249"/>
      <c r="MT228" s="2249"/>
      <c r="MU228" s="2249"/>
      <c r="MV228" s="2249"/>
      <c r="MW228" s="2249"/>
      <c r="MX228" s="2249"/>
      <c r="MY228" s="2249"/>
      <c r="MZ228" s="2249"/>
      <c r="NA228" s="2249"/>
      <c r="NB228" s="2249"/>
      <c r="NC228" s="2249"/>
      <c r="ND228" s="2249"/>
      <c r="NE228" s="2249"/>
      <c r="NF228" s="2249"/>
      <c r="NG228" s="2249"/>
      <c r="NH228" s="2249"/>
      <c r="NI228" s="2249"/>
      <c r="NJ228" s="2249"/>
      <c r="NK228" s="2249"/>
      <c r="NL228" s="2249"/>
      <c r="NM228" s="2249"/>
      <c r="NN228" s="2249"/>
      <c r="NO228" s="2249"/>
      <c r="NP228" s="2249"/>
      <c r="NQ228" s="2249"/>
      <c r="NR228" s="2249"/>
      <c r="NS228" s="2249"/>
      <c r="NT228" s="2249"/>
      <c r="NU228" s="2249"/>
      <c r="NV228" s="2249"/>
      <c r="NW228" s="2249"/>
      <c r="NX228" s="2249"/>
      <c r="NY228" s="2249"/>
      <c r="NZ228" s="2249"/>
      <c r="OA228" s="2249"/>
      <c r="OB228" s="2249"/>
      <c r="OC228" s="2249"/>
      <c r="OD228" s="2249"/>
      <c r="OE228" s="2249"/>
      <c r="OF228" s="2249"/>
      <c r="OG228" s="2249"/>
      <c r="OH228" s="2249"/>
      <c r="OI228" s="2249"/>
      <c r="OJ228" s="2249"/>
      <c r="OK228" s="2249"/>
      <c r="OL228" s="2249"/>
      <c r="OM228" s="2249"/>
      <c r="ON228" s="2249"/>
      <c r="OO228" s="2249"/>
      <c r="OP228" s="2249"/>
      <c r="OQ228" s="2249"/>
      <c r="OR228" s="2249"/>
      <c r="OS228" s="2249"/>
      <c r="OT228" s="2249"/>
      <c r="OU228" s="2249"/>
      <c r="OV228" s="2249"/>
      <c r="OW228" s="2249"/>
      <c r="OX228" s="2249"/>
      <c r="OY228" s="2249"/>
      <c r="OZ228" s="2249"/>
      <c r="PA228" s="2249"/>
      <c r="PB228" s="2249"/>
      <c r="PC228" s="2249"/>
      <c r="PD228" s="2249"/>
      <c r="PE228" s="2249"/>
      <c r="PF228" s="2249"/>
      <c r="PG228" s="2249"/>
      <c r="PH228" s="2249"/>
      <c r="PI228" s="2249"/>
      <c r="PJ228" s="2249"/>
      <c r="PK228" s="2249"/>
      <c r="PL228" s="2249"/>
      <c r="PM228" s="2249"/>
      <c r="PN228" s="2249"/>
      <c r="PO228" s="2249"/>
      <c r="PP228" s="2249"/>
      <c r="PQ228" s="2249"/>
      <c r="PR228" s="2249"/>
      <c r="PS228" s="2249"/>
      <c r="PT228" s="2249"/>
      <c r="PU228" s="2249"/>
      <c r="PV228" s="2249"/>
      <c r="PW228" s="2249"/>
      <c r="PX228" s="2249"/>
      <c r="PY228" s="2249"/>
      <c r="PZ228" s="2249"/>
      <c r="QA228" s="2249"/>
      <c r="QB228" s="2249"/>
      <c r="QC228" s="2249"/>
      <c r="QD228" s="2249"/>
      <c r="QE228" s="2249"/>
      <c r="QF228" s="2249"/>
      <c r="QG228" s="2249"/>
      <c r="QH228" s="2249"/>
      <c r="QI228" s="2249"/>
      <c r="QJ228" s="2249"/>
      <c r="QK228" s="2249"/>
      <c r="QL228" s="2249"/>
      <c r="QM228" s="2249"/>
      <c r="QN228" s="2249"/>
      <c r="QO228" s="2249"/>
      <c r="QP228" s="2249"/>
      <c r="QQ228" s="2249"/>
      <c r="QR228" s="2249"/>
      <c r="QS228" s="2249"/>
      <c r="QT228" s="2249"/>
      <c r="QU228" s="2249"/>
      <c r="QV228" s="2249"/>
      <c r="QW228" s="2249"/>
      <c r="QX228" s="2249"/>
      <c r="QY228" s="2249"/>
      <c r="QZ228" s="2249"/>
      <c r="RA228" s="2249"/>
      <c r="RB228" s="2249"/>
      <c r="RC228" s="2249"/>
      <c r="RD228" s="2249"/>
      <c r="RE228" s="2249"/>
      <c r="RF228" s="2249"/>
      <c r="RG228" s="2249"/>
      <c r="RH228" s="2249"/>
      <c r="RI228" s="2249"/>
      <c r="RJ228" s="2249"/>
      <c r="RK228" s="2249"/>
      <c r="RL228" s="2249"/>
      <c r="RM228" s="2249"/>
      <c r="RN228" s="2249"/>
      <c r="RO228" s="2249"/>
      <c r="RP228" s="2249"/>
      <c r="RQ228" s="2249"/>
      <c r="RR228" s="2249"/>
      <c r="RS228" s="2249"/>
      <c r="RT228" s="2249"/>
      <c r="RU228" s="2249"/>
      <c r="RV228" s="2249"/>
      <c r="RW228" s="2249"/>
      <c r="RX228" s="2249"/>
      <c r="RY228" s="2249"/>
      <c r="RZ228" s="2249"/>
      <c r="SA228" s="2249"/>
      <c r="SB228" s="2249"/>
      <c r="SC228" s="2249"/>
      <c r="SD228" s="2249"/>
      <c r="SE228" s="2249"/>
      <c r="SF228" s="2249"/>
      <c r="SG228" s="2249"/>
      <c r="SH228" s="2249"/>
      <c r="SI228" s="2249"/>
      <c r="SJ228" s="2249"/>
      <c r="SK228" s="2249"/>
      <c r="SL228" s="2249"/>
      <c r="SM228" s="2249"/>
      <c r="SN228" s="2249"/>
      <c r="SO228" s="2249"/>
      <c r="SP228" s="2249"/>
      <c r="SQ228" s="2249"/>
      <c r="SR228" s="2249"/>
      <c r="SS228" s="2249"/>
      <c r="ST228" s="2249"/>
      <c r="SU228" s="2249"/>
      <c r="SV228" s="2249"/>
      <c r="SW228" s="2249"/>
      <c r="SX228" s="2249"/>
      <c r="SY228" s="2249"/>
      <c r="SZ228" s="2249"/>
      <c r="TA228" s="2249"/>
      <c r="TB228" s="2249"/>
      <c r="TC228" s="2249"/>
      <c r="TD228" s="2249"/>
      <c r="TE228" s="2249"/>
      <c r="TF228" s="2249"/>
      <c r="TG228" s="2249"/>
      <c r="TH228" s="2249"/>
      <c r="TI228" s="2249"/>
      <c r="TJ228" s="2249"/>
      <c r="TK228" s="2249"/>
      <c r="TL228" s="2249"/>
      <c r="TM228" s="2249"/>
      <c r="TN228" s="2249"/>
      <c r="TO228" s="2249"/>
      <c r="TP228" s="2249"/>
      <c r="TQ228" s="2249"/>
      <c r="TR228" s="2249"/>
      <c r="TS228" s="2249"/>
      <c r="TT228" s="2249"/>
      <c r="TU228" s="2249"/>
      <c r="TV228" s="2249"/>
      <c r="TW228" s="2249"/>
      <c r="TX228" s="2249"/>
      <c r="TY228" s="2249"/>
      <c r="TZ228" s="2249"/>
      <c r="UA228" s="2249"/>
      <c r="UB228" s="2249"/>
      <c r="UC228" s="2249"/>
      <c r="UD228" s="2249"/>
      <c r="UE228" s="2249"/>
      <c r="UF228" s="2249"/>
      <c r="UG228" s="2249"/>
      <c r="UH228" s="2249"/>
      <c r="UI228" s="2249"/>
      <c r="UJ228" s="2249"/>
      <c r="UK228" s="2249"/>
      <c r="UL228" s="2249"/>
      <c r="UM228" s="2249"/>
      <c r="UN228" s="2249"/>
      <c r="UO228" s="2249"/>
      <c r="UP228" s="2249"/>
      <c r="UQ228" s="2249"/>
      <c r="UR228" s="2249"/>
      <c r="US228" s="2249"/>
      <c r="UT228" s="2249"/>
      <c r="UU228" s="2249"/>
      <c r="UV228" s="2249"/>
      <c r="UW228" s="2249"/>
      <c r="UX228" s="2249"/>
      <c r="UY228" s="2249"/>
      <c r="UZ228" s="2249"/>
      <c r="VA228" s="2249"/>
      <c r="VB228" s="2249"/>
      <c r="VC228" s="2249"/>
      <c r="VD228" s="2249"/>
      <c r="VE228" s="2249"/>
      <c r="VF228" s="2249"/>
      <c r="VG228" s="2249"/>
      <c r="VH228" s="2249"/>
      <c r="VI228" s="2249"/>
      <c r="VJ228" s="2249"/>
      <c r="VK228" s="2249"/>
      <c r="VL228" s="2249"/>
      <c r="VM228" s="2249"/>
      <c r="VN228" s="2249"/>
      <c r="VO228" s="2249"/>
      <c r="VP228" s="2249"/>
      <c r="VQ228" s="2249"/>
      <c r="VR228" s="2249"/>
      <c r="VS228" s="2249"/>
      <c r="VT228" s="2249"/>
      <c r="VU228" s="2249"/>
      <c r="VV228" s="2249"/>
      <c r="VW228" s="2249"/>
      <c r="VX228" s="2249"/>
      <c r="VY228" s="2249"/>
      <c r="VZ228" s="2249"/>
      <c r="WA228" s="2249"/>
      <c r="WB228" s="2249"/>
      <c r="WC228" s="2249"/>
      <c r="WD228" s="2249"/>
      <c r="WE228" s="2249"/>
      <c r="WF228" s="2249"/>
      <c r="WG228" s="2249"/>
      <c r="WH228" s="2249"/>
      <c r="WI228" s="2249"/>
      <c r="WJ228" s="2249"/>
      <c r="WK228" s="2249"/>
      <c r="WL228" s="2249"/>
      <c r="WM228" s="2249"/>
      <c r="WN228" s="2249"/>
      <c r="WO228" s="2249"/>
      <c r="WP228" s="2249"/>
      <c r="WQ228" s="2249"/>
      <c r="WR228" s="2249"/>
      <c r="WS228" s="2249"/>
      <c r="WT228" s="2249"/>
      <c r="WU228" s="2249"/>
      <c r="WV228" s="2249"/>
      <c r="WW228" s="2249"/>
      <c r="WX228" s="2249"/>
      <c r="WY228" s="2249"/>
      <c r="WZ228" s="2249"/>
      <c r="XA228" s="2249"/>
      <c r="XB228" s="2249"/>
      <c r="XC228" s="2249"/>
      <c r="XD228" s="2249"/>
      <c r="XE228" s="2249"/>
      <c r="XF228" s="2249"/>
      <c r="XG228" s="2249"/>
      <c r="XH228" s="2249"/>
      <c r="XI228" s="2249"/>
      <c r="XJ228" s="2249"/>
      <c r="XK228" s="2249"/>
      <c r="XL228" s="2249"/>
      <c r="XM228" s="2249"/>
      <c r="XN228" s="2249"/>
      <c r="XO228" s="2249"/>
      <c r="XP228" s="2249"/>
      <c r="XQ228" s="2249"/>
      <c r="XR228" s="2249"/>
      <c r="XS228" s="2249"/>
      <c r="XT228" s="2249"/>
      <c r="XU228" s="2249"/>
      <c r="XV228" s="2249"/>
      <c r="XW228" s="2249"/>
      <c r="XX228" s="2249"/>
      <c r="XY228" s="2249"/>
      <c r="XZ228" s="2249"/>
      <c r="YA228" s="2249"/>
      <c r="YB228" s="2249"/>
      <c r="YC228" s="2249"/>
      <c r="YD228" s="2249"/>
      <c r="YE228" s="2249"/>
      <c r="YF228" s="2249"/>
      <c r="YG228" s="2249"/>
      <c r="YH228" s="2249"/>
      <c r="YI228" s="2249"/>
      <c r="YJ228" s="2249"/>
      <c r="YK228" s="2249"/>
      <c r="YL228" s="2249"/>
      <c r="YM228" s="2249"/>
      <c r="YN228" s="2249"/>
      <c r="YO228" s="2249"/>
      <c r="YP228" s="2249"/>
      <c r="YQ228" s="2249"/>
      <c r="YR228" s="2249"/>
      <c r="YS228" s="2249"/>
      <c r="YT228" s="2249"/>
      <c r="YU228" s="2249"/>
      <c r="YV228" s="2249"/>
      <c r="YW228" s="2249"/>
      <c r="YX228" s="2249"/>
      <c r="YY228" s="2249"/>
      <c r="YZ228" s="2249"/>
      <c r="ZA228" s="2249"/>
      <c r="ZB228" s="2249"/>
      <c r="ZC228" s="2249"/>
      <c r="ZD228" s="2249"/>
      <c r="ZE228" s="2249"/>
      <c r="ZF228" s="2249"/>
      <c r="ZG228" s="2249"/>
      <c r="ZH228" s="2249"/>
      <c r="ZI228" s="2249"/>
      <c r="ZJ228" s="2249"/>
      <c r="ZK228" s="2249"/>
      <c r="ZL228" s="2249"/>
      <c r="ZM228" s="2249"/>
      <c r="ZN228" s="2249"/>
      <c r="ZO228" s="2249"/>
      <c r="ZP228" s="2249"/>
      <c r="ZQ228" s="2249"/>
      <c r="ZR228" s="2249"/>
      <c r="ZS228" s="2249"/>
      <c r="ZT228" s="2249"/>
      <c r="ZU228" s="2249"/>
      <c r="ZV228" s="2249"/>
      <c r="ZW228" s="2249"/>
      <c r="ZX228" s="2249"/>
      <c r="ZY228" s="2249"/>
      <c r="ZZ228" s="2249"/>
      <c r="AAA228" s="2249"/>
      <c r="AAB228" s="2249"/>
      <c r="AAC228" s="2249"/>
      <c r="AAD228" s="2249"/>
      <c r="AAE228" s="2249"/>
      <c r="AAF228" s="2249"/>
      <c r="AAG228" s="2249"/>
      <c r="AAH228" s="2249"/>
      <c r="AAI228" s="2249"/>
      <c r="AAJ228" s="2249"/>
      <c r="AAK228" s="2249"/>
      <c r="AAL228" s="2249"/>
      <c r="AAM228" s="2249"/>
      <c r="AAN228" s="2249"/>
      <c r="AAO228" s="2249"/>
      <c r="AAP228" s="2249"/>
      <c r="AAQ228" s="2249"/>
      <c r="AAR228" s="2249"/>
      <c r="AAS228" s="2249"/>
      <c r="AAT228" s="2249"/>
      <c r="AAU228" s="2249"/>
      <c r="AAV228" s="2249"/>
      <c r="AAW228" s="2249"/>
      <c r="AAX228" s="2249"/>
      <c r="AAY228" s="2249"/>
      <c r="AAZ228" s="2249"/>
      <c r="ABA228" s="2249"/>
      <c r="ABB228" s="2249"/>
      <c r="ABC228" s="2249"/>
      <c r="ABD228" s="2249"/>
      <c r="ABE228" s="2249"/>
      <c r="ABF228" s="2249"/>
      <c r="ABG228" s="2249"/>
      <c r="ABH228" s="2249"/>
      <c r="ABI228" s="2249"/>
      <c r="ABJ228" s="2249"/>
      <c r="ABK228" s="2249"/>
      <c r="ABL228" s="2249"/>
      <c r="ABM228" s="2249"/>
      <c r="ABN228" s="2249"/>
      <c r="ABO228" s="2249"/>
      <c r="ABP228" s="2249"/>
      <c r="ABQ228" s="2249"/>
      <c r="ABR228" s="2249"/>
      <c r="ABS228" s="2249"/>
      <c r="ABT228" s="2249"/>
      <c r="ABU228" s="2249"/>
      <c r="ABV228" s="2249"/>
      <c r="ABW228" s="2249"/>
      <c r="ABX228" s="2249"/>
      <c r="ABY228" s="2249"/>
      <c r="ABZ228" s="2249"/>
      <c r="ACA228" s="2249"/>
      <c r="ACB228" s="2249"/>
      <c r="ACC228" s="2249"/>
      <c r="ACD228" s="2249"/>
      <c r="ACE228" s="2249"/>
      <c r="ACF228" s="2249"/>
      <c r="ACG228" s="2249"/>
      <c r="ACH228" s="2249"/>
      <c r="ACI228" s="2249"/>
      <c r="ACJ228" s="2249"/>
      <c r="ACK228" s="2249"/>
      <c r="ACL228" s="2249"/>
      <c r="ACM228" s="2249"/>
      <c r="ACN228" s="2249"/>
      <c r="ACO228" s="2249"/>
      <c r="ACP228" s="2249"/>
      <c r="ACQ228" s="2249"/>
      <c r="ACR228" s="2249"/>
      <c r="ACS228" s="2249"/>
      <c r="ACT228" s="2249"/>
      <c r="ACU228" s="2249"/>
      <c r="ACV228" s="2249"/>
      <c r="ACW228" s="2249"/>
      <c r="ACX228" s="2249"/>
      <c r="ACY228" s="2249"/>
      <c r="ACZ228" s="2249"/>
      <c r="ADA228" s="2249"/>
      <c r="ADB228" s="2249"/>
      <c r="ADC228" s="2249"/>
      <c r="ADD228" s="2249"/>
      <c r="ADE228" s="2249"/>
      <c r="ADF228" s="2249"/>
      <c r="ADG228" s="2249"/>
      <c r="ADH228" s="2249"/>
      <c r="ADI228" s="2249"/>
      <c r="ADJ228" s="2249"/>
      <c r="ADK228" s="2249"/>
      <c r="ADL228" s="2249"/>
      <c r="ADM228" s="2249"/>
      <c r="ADN228" s="2249"/>
      <c r="ADO228" s="2249"/>
      <c r="ADP228" s="2249"/>
      <c r="ADQ228" s="2249"/>
      <c r="ADR228" s="2249"/>
      <c r="ADS228" s="2249"/>
      <c r="ADT228" s="2249"/>
      <c r="ADU228" s="2249"/>
      <c r="ADV228" s="2249"/>
      <c r="ADW228" s="2249"/>
      <c r="ADX228" s="2249"/>
      <c r="ADY228" s="2249"/>
      <c r="ADZ228" s="2249"/>
      <c r="AEA228" s="2249"/>
      <c r="AEB228" s="2249"/>
      <c r="AEC228" s="2249"/>
      <c r="AED228" s="2249"/>
      <c r="AEE228" s="2249"/>
      <c r="AEF228" s="2249"/>
      <c r="AEG228" s="2249"/>
      <c r="AEH228" s="2249"/>
      <c r="AEI228" s="2249"/>
      <c r="AEJ228" s="2249"/>
      <c r="AEK228" s="2249"/>
      <c r="AEL228" s="2249"/>
      <c r="AEM228" s="2249"/>
      <c r="AEN228" s="2249"/>
      <c r="AEO228" s="2249"/>
      <c r="AEP228" s="2249"/>
      <c r="AEQ228" s="2249"/>
      <c r="AER228" s="2249"/>
      <c r="AES228" s="2249"/>
      <c r="AET228" s="2249"/>
      <c r="AEU228" s="2249"/>
      <c r="AEV228" s="2249"/>
      <c r="AEW228" s="2249"/>
      <c r="AEX228" s="2249"/>
      <c r="AEY228" s="2249"/>
      <c r="AEZ228" s="2249"/>
      <c r="AFA228" s="2249"/>
      <c r="AFB228" s="2249"/>
      <c r="AFC228" s="2249"/>
      <c r="AFD228" s="2249"/>
      <c r="AFE228" s="2249"/>
      <c r="AFF228" s="2249"/>
      <c r="AFG228" s="2249"/>
      <c r="AFH228" s="2249"/>
      <c r="AFI228" s="2249"/>
      <c r="AFJ228" s="2249"/>
      <c r="AFK228" s="2249"/>
      <c r="AFL228" s="2249"/>
      <c r="AFM228" s="2249"/>
      <c r="AFN228" s="2249"/>
      <c r="AFO228" s="2249"/>
      <c r="AFP228" s="2249"/>
      <c r="AFQ228" s="2249"/>
      <c r="AFR228" s="2249"/>
      <c r="AFS228" s="2249"/>
      <c r="AFT228" s="2249"/>
      <c r="AFU228" s="2249"/>
      <c r="AFV228" s="2249"/>
      <c r="AFW228" s="2249"/>
      <c r="AFX228" s="2249"/>
      <c r="AFY228" s="2249"/>
      <c r="AFZ228" s="2249"/>
      <c r="AGA228" s="2249"/>
      <c r="AGB228" s="2249"/>
      <c r="AGC228" s="2249"/>
      <c r="AGD228" s="2249"/>
      <c r="AGE228" s="2249"/>
      <c r="AGF228" s="2249"/>
      <c r="AGG228" s="2249"/>
      <c r="AGH228" s="2249"/>
      <c r="AGI228" s="2249"/>
      <c r="AGJ228" s="2249"/>
      <c r="AGK228" s="2249"/>
      <c r="AGL228" s="2249"/>
      <c r="AGM228" s="2249"/>
      <c r="AGN228" s="2249"/>
      <c r="AGO228" s="2249"/>
      <c r="AGP228" s="2249"/>
      <c r="AGQ228" s="2249"/>
      <c r="AGR228" s="2249"/>
      <c r="AGS228" s="2249"/>
      <c r="AGT228" s="2249"/>
      <c r="AGU228" s="2249"/>
      <c r="AGV228" s="2249"/>
      <c r="AGW228" s="2249"/>
      <c r="AGX228" s="2249"/>
      <c r="AGY228" s="2249"/>
      <c r="AGZ228" s="2249"/>
      <c r="AHA228" s="2249"/>
      <c r="AHB228" s="2249"/>
      <c r="AHC228" s="2249"/>
      <c r="AHD228" s="2249"/>
      <c r="AHE228" s="2249"/>
      <c r="AHF228" s="2249"/>
      <c r="AHG228" s="2249"/>
      <c r="AHH228" s="2249"/>
      <c r="AHI228" s="2249"/>
      <c r="AHJ228" s="2249"/>
      <c r="AHK228" s="2249"/>
      <c r="AHL228" s="2249"/>
      <c r="AHM228" s="2249"/>
      <c r="AHN228" s="2249"/>
      <c r="AHO228" s="2249"/>
      <c r="AHP228" s="2249"/>
      <c r="AHQ228" s="2249"/>
      <c r="AHR228" s="2249"/>
      <c r="AHS228" s="2249"/>
      <c r="AHT228" s="2249"/>
      <c r="AHU228" s="2249"/>
      <c r="AHV228" s="2249"/>
      <c r="AHW228" s="2249"/>
      <c r="AHX228" s="2249"/>
      <c r="AHY228" s="2249"/>
      <c r="AHZ228" s="2249"/>
      <c r="AIA228" s="2249"/>
      <c r="AIB228" s="2249"/>
      <c r="AIC228" s="2249"/>
      <c r="AID228" s="2249"/>
      <c r="AIE228" s="2249"/>
      <c r="AIF228" s="2249"/>
      <c r="AIG228" s="2249"/>
      <c r="AIH228" s="2249"/>
      <c r="AII228" s="2249"/>
      <c r="AIJ228" s="2249"/>
      <c r="AIK228" s="2249"/>
      <c r="AIL228" s="2249"/>
      <c r="AIM228" s="2249"/>
      <c r="AIN228" s="2249"/>
      <c r="AIO228" s="2249"/>
      <c r="AIP228" s="2249"/>
      <c r="AIQ228" s="2249"/>
      <c r="AIR228" s="2249"/>
      <c r="AIS228" s="2249"/>
      <c r="AIT228" s="2249"/>
      <c r="AIU228" s="2249"/>
      <c r="AIV228" s="2249"/>
      <c r="AIW228" s="2249"/>
      <c r="AIX228" s="2249"/>
      <c r="AIY228" s="2249"/>
      <c r="AIZ228" s="2249"/>
      <c r="AJA228" s="2249"/>
      <c r="AJB228" s="2249"/>
      <c r="AJC228" s="2249"/>
      <c r="AJD228" s="2249"/>
      <c r="AJE228" s="2249"/>
      <c r="AJF228" s="2249"/>
      <c r="AJG228" s="2249"/>
      <c r="AJH228" s="2249"/>
      <c r="AJI228" s="2249"/>
      <c r="AJJ228" s="2249"/>
      <c r="AJK228" s="2249"/>
      <c r="AJL228" s="2249"/>
      <c r="AJM228" s="2249"/>
      <c r="AJN228" s="2249"/>
      <c r="AJO228" s="2249"/>
      <c r="AJP228" s="2249"/>
      <c r="AJQ228" s="2249"/>
      <c r="AJR228" s="2249"/>
      <c r="AJS228" s="2249"/>
      <c r="AJT228" s="2249"/>
      <c r="AJU228" s="2249"/>
      <c r="AJV228" s="2249"/>
      <c r="AJW228" s="2249"/>
      <c r="AJX228" s="2249"/>
      <c r="AJY228" s="2249"/>
      <c r="AJZ228" s="2249"/>
      <c r="AKA228" s="2249"/>
      <c r="AKB228" s="2249"/>
      <c r="AKC228" s="2249"/>
      <c r="AKD228" s="2249"/>
      <c r="AKE228" s="2249"/>
      <c r="AKF228" s="2249"/>
      <c r="AKG228" s="2249"/>
      <c r="AKH228" s="2249"/>
      <c r="AKI228" s="2249"/>
      <c r="AKJ228" s="2249"/>
      <c r="AKK228" s="2249"/>
      <c r="AKL228" s="2249"/>
      <c r="AKM228" s="2249"/>
      <c r="AKN228" s="2249"/>
      <c r="AKO228" s="2249"/>
      <c r="AKP228" s="2249"/>
      <c r="AKQ228" s="2249"/>
      <c r="AKR228" s="2249"/>
      <c r="AKS228" s="2249"/>
      <c r="AKT228" s="2249"/>
      <c r="AKU228" s="2249"/>
      <c r="AKV228" s="2249"/>
      <c r="AKW228" s="2249"/>
      <c r="AKX228" s="2249"/>
      <c r="AKY228" s="2249"/>
      <c r="AKZ228" s="2249"/>
      <c r="ALA228" s="2249"/>
      <c r="ALB228" s="2249"/>
      <c r="ALC228" s="2249"/>
      <c r="ALD228" s="2249"/>
      <c r="ALE228" s="2249"/>
      <c r="ALF228" s="2249"/>
      <c r="ALG228" s="2249"/>
      <c r="ALH228" s="2249"/>
      <c r="ALI228" s="2249"/>
      <c r="ALJ228" s="2249"/>
      <c r="ALK228" s="2249"/>
      <c r="ALL228" s="2249"/>
      <c r="ALM228" s="2249"/>
      <c r="ALN228" s="2249"/>
      <c r="ALO228" s="2249"/>
      <c r="ALP228" s="2249"/>
      <c r="ALQ228" s="2249"/>
      <c r="ALR228" s="2249"/>
      <c r="ALS228" s="2249"/>
      <c r="ALT228" s="2249"/>
      <c r="ALU228" s="2249"/>
      <c r="ALV228" s="2249"/>
      <c r="ALW228" s="2249"/>
      <c r="ALX228" s="2249"/>
      <c r="ALY228" s="2249"/>
      <c r="ALZ228" s="2249"/>
      <c r="AMA228" s="2249"/>
      <c r="AMB228" s="2249"/>
      <c r="AMC228" s="2249"/>
      <c r="AMD228" s="2249"/>
      <c r="AME228" s="2249"/>
      <c r="AMF228" s="2249"/>
      <c r="AMG228" s="2249"/>
      <c r="AMH228" s="2249"/>
      <c r="AMI228" s="2249"/>
      <c r="AMJ228" s="2249"/>
      <c r="AMK228" s="2249"/>
      <c r="AML228" s="2249"/>
      <c r="AMM228" s="2249"/>
      <c r="AMN228" s="2249"/>
      <c r="AMO228" s="2249"/>
      <c r="AMP228" s="2249"/>
      <c r="AMQ228" s="2249"/>
      <c r="AMR228" s="2249"/>
      <c r="AMS228" s="2249"/>
      <c r="AMT228" s="2249"/>
      <c r="AMU228" s="2249"/>
      <c r="AMV228" s="2249"/>
      <c r="AMW228" s="2249"/>
      <c r="AMX228" s="2249"/>
      <c r="AMY228" s="2249"/>
      <c r="AMZ228" s="2249"/>
      <c r="ANA228" s="2249"/>
      <c r="ANB228" s="2249"/>
      <c r="ANC228" s="2249"/>
      <c r="AND228" s="2249"/>
      <c r="ANE228" s="2249"/>
      <c r="ANF228" s="2249"/>
      <c r="ANG228" s="2249"/>
      <c r="ANH228" s="2249"/>
      <c r="ANI228" s="2249"/>
      <c r="ANJ228" s="2249"/>
      <c r="ANK228" s="2249"/>
      <c r="ANL228" s="2249"/>
      <c r="ANM228" s="2249"/>
      <c r="ANN228" s="2249"/>
      <c r="ANO228" s="2249"/>
      <c r="ANP228" s="2249"/>
      <c r="ANQ228" s="2249"/>
      <c r="ANR228" s="2249"/>
      <c r="ANS228" s="2249"/>
      <c r="ANT228" s="2249"/>
      <c r="ANU228" s="2249"/>
      <c r="ANV228" s="2249"/>
      <c r="ANW228" s="2249"/>
      <c r="ANX228" s="2249"/>
      <c r="ANY228" s="2249"/>
      <c r="ANZ228" s="2249"/>
      <c r="AOA228" s="2249"/>
      <c r="AOB228" s="2249"/>
      <c r="AOC228" s="2249"/>
      <c r="AOD228" s="2249"/>
      <c r="AOE228" s="2249"/>
      <c r="AOF228" s="2249"/>
      <c r="AOG228" s="2249"/>
      <c r="AOH228" s="2249"/>
      <c r="AOI228" s="2249"/>
      <c r="AOJ228" s="2249"/>
      <c r="AOK228" s="2249"/>
      <c r="AOL228" s="2249"/>
      <c r="AOM228" s="2249"/>
      <c r="AON228" s="2249"/>
      <c r="AOO228" s="2249"/>
      <c r="AOP228" s="2249"/>
      <c r="AOQ228" s="2249"/>
      <c r="AOR228" s="2249"/>
      <c r="AOS228" s="2249"/>
      <c r="AOT228" s="2249"/>
      <c r="AOU228" s="2249"/>
      <c r="AOV228" s="2249"/>
      <c r="AOW228" s="2249"/>
      <c r="AOX228" s="2249"/>
      <c r="AOY228" s="2249"/>
      <c r="AOZ228" s="2249"/>
      <c r="APA228" s="2249"/>
      <c r="APB228" s="2249"/>
      <c r="APC228" s="2249"/>
      <c r="APD228" s="2249"/>
      <c r="APE228" s="2249"/>
      <c r="APF228" s="2249"/>
      <c r="APG228" s="2249"/>
      <c r="APH228" s="2249"/>
      <c r="API228" s="2249"/>
      <c r="APJ228" s="2249"/>
      <c r="APK228" s="2249"/>
      <c r="APL228" s="2249"/>
      <c r="APM228" s="2249"/>
      <c r="APN228" s="2249"/>
      <c r="APO228" s="2249"/>
      <c r="APP228" s="2249"/>
      <c r="APQ228" s="2249"/>
      <c r="APR228" s="2249"/>
      <c r="APS228" s="2249"/>
      <c r="APT228" s="2249"/>
      <c r="APU228" s="2249"/>
      <c r="APV228" s="2249"/>
      <c r="APW228" s="2249"/>
      <c r="APX228" s="2249"/>
      <c r="APY228" s="2249"/>
      <c r="APZ228" s="2249"/>
      <c r="AQA228" s="2249"/>
      <c r="AQB228" s="2249"/>
      <c r="AQC228" s="2249"/>
      <c r="AQD228" s="2249"/>
      <c r="AQE228" s="2249"/>
      <c r="AQF228" s="2249"/>
      <c r="AQG228" s="2249"/>
      <c r="AQH228" s="2249"/>
      <c r="AQI228" s="2249"/>
      <c r="AQJ228" s="2249"/>
      <c r="AQK228" s="2249"/>
      <c r="AQL228" s="2249"/>
      <c r="AQM228" s="2249"/>
      <c r="AQN228" s="2249"/>
      <c r="AQO228" s="2249"/>
      <c r="AQP228" s="2249"/>
      <c r="AQQ228" s="2249"/>
      <c r="AQR228" s="2249"/>
      <c r="AQS228" s="2249"/>
      <c r="AQT228" s="2249"/>
      <c r="AQU228" s="2249"/>
      <c r="AQV228" s="2249"/>
      <c r="AQW228" s="2249"/>
      <c r="AQX228" s="2249"/>
      <c r="AQY228" s="2249"/>
      <c r="AQZ228" s="2249"/>
      <c r="ARA228" s="2249"/>
      <c r="ARB228" s="2249"/>
      <c r="ARC228" s="2249"/>
      <c r="ARD228" s="2249"/>
      <c r="ARE228" s="2249"/>
      <c r="ARF228" s="2249"/>
      <c r="ARG228" s="2249"/>
      <c r="ARH228" s="2249"/>
      <c r="ARI228" s="2249"/>
      <c r="ARJ228" s="2249"/>
      <c r="ARK228" s="2249"/>
      <c r="ARL228" s="2249"/>
      <c r="ARM228" s="2249"/>
      <c r="ARN228" s="2249"/>
      <c r="ARO228" s="2249"/>
      <c r="ARP228" s="2249"/>
      <c r="ARQ228" s="2249"/>
      <c r="ARR228" s="2249"/>
      <c r="ARS228" s="2249"/>
      <c r="ART228" s="2249"/>
      <c r="ARU228" s="2249"/>
      <c r="ARV228" s="2249"/>
      <c r="ARW228" s="2249"/>
      <c r="ARX228" s="2249"/>
      <c r="ARY228" s="2249"/>
      <c r="ARZ228" s="2249"/>
      <c r="ASA228" s="2249"/>
      <c r="ASB228" s="2249"/>
      <c r="ASC228" s="2249"/>
      <c r="ASD228" s="2249"/>
      <c r="ASE228" s="2249"/>
      <c r="ASF228" s="2249"/>
      <c r="ASG228" s="2249"/>
      <c r="ASH228" s="2249"/>
      <c r="ASI228" s="2249"/>
      <c r="ASJ228" s="2249"/>
      <c r="ASK228" s="2249"/>
      <c r="ASL228" s="2249"/>
      <c r="ASM228" s="2249"/>
      <c r="ASN228" s="2249"/>
      <c r="ASO228" s="2249"/>
      <c r="ASP228" s="2249"/>
      <c r="ASQ228" s="2249"/>
      <c r="ASR228" s="2249"/>
      <c r="ASS228" s="2249"/>
      <c r="AST228" s="2249"/>
      <c r="ASU228" s="2249"/>
      <c r="ASV228" s="2249"/>
      <c r="ASW228" s="2249"/>
      <c r="ASX228" s="2249"/>
      <c r="ASY228" s="2249"/>
      <c r="ASZ228" s="2249"/>
      <c r="ATA228" s="2249"/>
      <c r="ATB228" s="2249"/>
      <c r="ATC228" s="2249"/>
      <c r="ATD228" s="2249"/>
      <c r="ATE228" s="2249"/>
      <c r="ATF228" s="2249"/>
      <c r="ATG228" s="2249"/>
      <c r="ATH228" s="2249"/>
      <c r="ATI228" s="2249"/>
      <c r="ATJ228" s="2249"/>
      <c r="ATK228" s="2249"/>
      <c r="ATL228" s="2249"/>
      <c r="ATM228" s="2249"/>
      <c r="ATN228" s="2249"/>
      <c r="ATO228" s="2249"/>
      <c r="ATP228" s="2249"/>
      <c r="ATQ228" s="2249"/>
      <c r="ATR228" s="2249"/>
      <c r="ATS228" s="2249"/>
      <c r="ATT228" s="2249"/>
      <c r="ATU228" s="2249"/>
      <c r="ATV228" s="2249"/>
      <c r="ATW228" s="2249"/>
      <c r="ATX228" s="2249"/>
      <c r="ATY228" s="2249"/>
      <c r="ATZ228" s="2249"/>
      <c r="AUA228" s="2249"/>
      <c r="AUB228" s="2249"/>
      <c r="AUC228" s="2249"/>
      <c r="AUD228" s="2249"/>
      <c r="AUE228" s="2249"/>
      <c r="AUF228" s="2249"/>
      <c r="AUG228" s="2249"/>
      <c r="AUH228" s="2249"/>
      <c r="AUI228" s="2249"/>
      <c r="AUJ228" s="2249"/>
      <c r="AUK228" s="2249"/>
      <c r="AUL228" s="2249"/>
      <c r="AUM228" s="2249"/>
      <c r="AUN228" s="2249"/>
      <c r="AUO228" s="2249"/>
      <c r="AUP228" s="2249"/>
      <c r="AUQ228" s="2249"/>
      <c r="AUR228" s="2249"/>
      <c r="AUS228" s="2249"/>
      <c r="AUT228" s="2249"/>
      <c r="AUU228" s="2249"/>
      <c r="AUV228" s="2249"/>
      <c r="AUW228" s="2249"/>
      <c r="AUX228" s="2249"/>
      <c r="AUY228" s="2249"/>
      <c r="AUZ228" s="2249"/>
      <c r="AVA228" s="2249"/>
      <c r="AVB228" s="2249"/>
      <c r="AVC228" s="2249"/>
      <c r="AVD228" s="2249"/>
      <c r="AVE228" s="2249"/>
      <c r="AVF228" s="2249"/>
      <c r="AVG228" s="2249"/>
      <c r="AVH228" s="2249"/>
      <c r="AVI228" s="2249"/>
      <c r="AVJ228" s="2249"/>
      <c r="AVK228" s="2249"/>
      <c r="AVL228" s="2249"/>
      <c r="AVM228" s="2249"/>
      <c r="AVN228" s="2249"/>
      <c r="AVO228" s="2249"/>
      <c r="AVP228" s="2249"/>
      <c r="AVQ228" s="2249"/>
      <c r="AVR228" s="2249"/>
      <c r="AVS228" s="2249"/>
      <c r="AVT228" s="2249"/>
      <c r="AVU228" s="2249"/>
      <c r="AVV228" s="2249"/>
      <c r="AVW228" s="2249"/>
      <c r="AVX228" s="2249"/>
      <c r="AVY228" s="2249"/>
      <c r="AVZ228" s="2249"/>
      <c r="AWA228" s="2249"/>
      <c r="AWB228" s="2249"/>
      <c r="AWC228" s="2249"/>
      <c r="AWD228" s="2249"/>
      <c r="AWE228" s="2249"/>
      <c r="AWF228" s="2249"/>
      <c r="AWG228" s="2249"/>
      <c r="AWH228" s="2249"/>
      <c r="AWI228" s="2249"/>
      <c r="AWJ228" s="2249"/>
      <c r="AWK228" s="2249"/>
      <c r="AWL228" s="2249"/>
      <c r="AWM228" s="2249"/>
      <c r="AWN228" s="2249"/>
      <c r="AWO228" s="2249"/>
      <c r="AWP228" s="2249"/>
      <c r="AWQ228" s="2249"/>
      <c r="AWR228" s="2249"/>
      <c r="AWS228" s="2249"/>
      <c r="AWT228" s="2249"/>
      <c r="AWU228" s="2249"/>
      <c r="AWV228" s="2249"/>
      <c r="AWW228" s="2249"/>
      <c r="AWX228" s="2249"/>
      <c r="AWY228" s="2249"/>
      <c r="AWZ228" s="2249"/>
      <c r="AXA228" s="2249"/>
      <c r="AXB228" s="2249"/>
      <c r="AXC228" s="2249"/>
      <c r="AXD228" s="2249"/>
      <c r="AXE228" s="2249"/>
      <c r="AXF228" s="2249"/>
      <c r="AXG228" s="2249"/>
      <c r="AXH228" s="2249"/>
      <c r="AXI228" s="2249"/>
      <c r="AXJ228" s="2249"/>
    </row>
    <row r="229" spans="1:1310" s="2250" customFormat="1" ht="23.25" customHeight="1">
      <c r="A229" s="2251"/>
      <c r="B229" s="2254" t="s">
        <v>2399</v>
      </c>
      <c r="C229" s="2254"/>
      <c r="D229" s="2254"/>
      <c r="E229" s="2254"/>
      <c r="F229" s="2256"/>
      <c r="G229" s="2254" t="s">
        <v>2400</v>
      </c>
      <c r="H229" s="2254"/>
      <c r="I229" s="2254"/>
      <c r="J229" s="2256"/>
      <c r="K229" s="2254" t="s">
        <v>2401</v>
      </c>
      <c r="L229" s="2254"/>
      <c r="M229" s="2254"/>
      <c r="N229" s="2256"/>
      <c r="O229" s="2254" t="s">
        <v>2398</v>
      </c>
      <c r="P229" s="2254"/>
      <c r="Q229" s="2256"/>
      <c r="R229" s="865"/>
      <c r="S229" s="865"/>
      <c r="T229" s="865"/>
      <c r="U229" s="865"/>
      <c r="V229" s="865"/>
      <c r="W229" s="865"/>
      <c r="X229" s="865"/>
      <c r="Y229" s="865"/>
      <c r="Z229" s="865"/>
      <c r="AA229" s="865"/>
      <c r="AB229" s="865"/>
      <c r="AC229" s="865"/>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2249"/>
      <c r="BB229" s="2249"/>
      <c r="BC229" s="2249"/>
      <c r="BD229" s="2249"/>
      <c r="BE229" s="2249"/>
      <c r="BF229" s="2249"/>
      <c r="BG229" s="2249"/>
      <c r="BH229" s="2249"/>
      <c r="BI229" s="2249"/>
      <c r="BJ229" s="2249"/>
      <c r="BK229" s="2249"/>
      <c r="BL229" s="2249"/>
      <c r="BM229" s="2249"/>
      <c r="BN229" s="2249"/>
      <c r="BO229" s="2249"/>
      <c r="BP229" s="2249"/>
      <c r="BQ229" s="2249"/>
      <c r="BR229" s="2249"/>
      <c r="BS229" s="2249"/>
      <c r="BT229" s="2249"/>
      <c r="BU229" s="2249"/>
      <c r="BV229" s="2249"/>
      <c r="BW229" s="2249"/>
      <c r="BX229" s="2249"/>
      <c r="BY229" s="2249"/>
      <c r="BZ229" s="2249"/>
      <c r="CA229" s="2249"/>
      <c r="CB229" s="2249"/>
      <c r="CC229" s="2249"/>
      <c r="CD229" s="2249"/>
      <c r="CE229" s="2249"/>
      <c r="CF229" s="2249"/>
      <c r="CG229" s="2249"/>
      <c r="CH229" s="2249"/>
      <c r="CI229" s="2249"/>
      <c r="CJ229" s="2249"/>
      <c r="CK229" s="2249"/>
      <c r="CL229" s="2249"/>
      <c r="CM229" s="2249"/>
      <c r="CN229" s="2249"/>
      <c r="CO229" s="2249"/>
      <c r="CP229" s="2249"/>
      <c r="CQ229" s="2249"/>
      <c r="CR229" s="2249"/>
      <c r="CS229" s="2249"/>
      <c r="CT229" s="2249"/>
      <c r="CU229" s="2249"/>
      <c r="CV229" s="2249"/>
      <c r="CW229" s="2249"/>
      <c r="CX229" s="2249"/>
      <c r="CY229" s="2249"/>
      <c r="CZ229" s="2249"/>
      <c r="DA229" s="2249"/>
      <c r="DB229" s="2249"/>
      <c r="DC229" s="2249"/>
      <c r="DD229" s="2249"/>
      <c r="DE229" s="2249"/>
      <c r="DF229" s="2249"/>
      <c r="DG229" s="2249"/>
      <c r="DH229" s="2249"/>
      <c r="DI229" s="2249"/>
      <c r="DJ229" s="2249"/>
      <c r="DK229" s="2249"/>
      <c r="DL229" s="2249"/>
      <c r="DM229" s="2249"/>
      <c r="DN229" s="2249"/>
      <c r="DO229" s="2249"/>
      <c r="DP229" s="2249"/>
      <c r="DQ229" s="2249"/>
      <c r="DR229" s="2249"/>
      <c r="DS229" s="2249"/>
      <c r="DT229" s="2249"/>
      <c r="DU229" s="2249"/>
      <c r="DV229" s="2249"/>
      <c r="DW229" s="2249"/>
      <c r="DX229" s="2249"/>
      <c r="DY229" s="2249"/>
      <c r="DZ229" s="2249"/>
      <c r="EA229" s="2249"/>
      <c r="EB229" s="2249"/>
      <c r="EC229" s="2249"/>
      <c r="ED229" s="2249"/>
      <c r="EE229" s="2249"/>
      <c r="EF229" s="2249"/>
      <c r="EG229" s="2249"/>
      <c r="EH229" s="2249"/>
      <c r="EI229" s="2249"/>
      <c r="EJ229" s="2249"/>
      <c r="EK229" s="2249"/>
      <c r="EL229" s="2249"/>
      <c r="EM229" s="2249"/>
      <c r="EN229" s="2249"/>
      <c r="EO229" s="2249"/>
      <c r="EP229" s="2249"/>
      <c r="EQ229" s="2249"/>
      <c r="ER229" s="2249"/>
      <c r="ES229" s="2249"/>
      <c r="ET229" s="2249"/>
      <c r="EU229" s="2249"/>
      <c r="EV229" s="2249"/>
      <c r="EW229" s="2249"/>
      <c r="EX229" s="2249"/>
      <c r="EY229" s="2249"/>
      <c r="EZ229" s="2249"/>
      <c r="FA229" s="2249"/>
      <c r="FB229" s="2249"/>
      <c r="FC229" s="2249"/>
      <c r="FD229" s="2249"/>
      <c r="FE229" s="2249"/>
      <c r="FF229" s="2249"/>
      <c r="FG229" s="2249"/>
      <c r="FH229" s="2249"/>
      <c r="FI229" s="2249"/>
      <c r="FJ229" s="2249"/>
      <c r="FK229" s="2249"/>
      <c r="FL229" s="2249"/>
      <c r="FM229" s="2249"/>
      <c r="FN229" s="2249"/>
      <c r="FO229" s="2249"/>
      <c r="FP229" s="2249"/>
      <c r="FQ229" s="2249"/>
      <c r="FR229" s="2249"/>
      <c r="FS229" s="2249"/>
      <c r="FT229" s="2249"/>
      <c r="FU229" s="2249"/>
      <c r="FV229" s="2249"/>
      <c r="FW229" s="2249"/>
      <c r="FX229" s="2249"/>
      <c r="FY229" s="2249"/>
      <c r="FZ229" s="2249"/>
      <c r="GA229" s="2249"/>
      <c r="GB229" s="2249"/>
      <c r="GC229" s="2249"/>
      <c r="GD229" s="2249"/>
      <c r="GE229" s="2249"/>
      <c r="GF229" s="2249"/>
      <c r="GG229" s="2249"/>
      <c r="GH229" s="2249"/>
      <c r="GI229" s="2249"/>
      <c r="GJ229" s="2249"/>
      <c r="GK229" s="2249"/>
      <c r="GL229" s="2249"/>
      <c r="GM229" s="2249"/>
      <c r="GN229" s="2249"/>
      <c r="GO229" s="2249"/>
      <c r="GP229" s="2249"/>
      <c r="GQ229" s="2249"/>
      <c r="GR229" s="2249"/>
      <c r="GS229" s="2249"/>
      <c r="GT229" s="2249"/>
      <c r="GU229" s="2249"/>
      <c r="GV229" s="2249"/>
      <c r="GW229" s="2249"/>
      <c r="GX229" s="2249"/>
      <c r="GY229" s="2249"/>
      <c r="GZ229" s="2249"/>
      <c r="HA229" s="2249"/>
      <c r="HB229" s="2249"/>
      <c r="HC229" s="2249"/>
      <c r="HD229" s="2249"/>
      <c r="HE229" s="2249"/>
      <c r="HF229" s="2249"/>
      <c r="HG229" s="2249"/>
      <c r="HH229" s="2249"/>
      <c r="HI229" s="2249"/>
      <c r="HJ229" s="2249"/>
      <c r="HK229" s="2249"/>
      <c r="HL229" s="2249"/>
      <c r="HM229" s="2249"/>
      <c r="HN229" s="2249"/>
      <c r="HO229" s="2249"/>
      <c r="HP229" s="2249"/>
      <c r="HQ229" s="2249"/>
      <c r="HR229" s="2249"/>
      <c r="HS229" s="2249"/>
      <c r="HT229" s="2249"/>
      <c r="HU229" s="2249"/>
      <c r="HV229" s="2249"/>
      <c r="HW229" s="2249"/>
      <c r="HX229" s="2249"/>
      <c r="HY229" s="2249"/>
      <c r="HZ229" s="2249"/>
      <c r="IA229" s="2249"/>
      <c r="IB229" s="2249"/>
      <c r="IC229" s="2249"/>
      <c r="ID229" s="2249"/>
      <c r="IE229" s="2249"/>
      <c r="IF229" s="2249"/>
      <c r="IG229" s="2249"/>
      <c r="IH229" s="2249"/>
      <c r="II229" s="2249"/>
      <c r="IJ229" s="2249"/>
      <c r="IK229" s="2249"/>
      <c r="IL229" s="2249"/>
      <c r="IM229" s="2249"/>
      <c r="IN229" s="2249"/>
      <c r="IO229" s="2249"/>
      <c r="IP229" s="2249"/>
      <c r="IQ229" s="2249"/>
      <c r="IR229" s="2249"/>
      <c r="IS229" s="2249"/>
      <c r="IT229" s="2249"/>
      <c r="IU229" s="2249"/>
      <c r="IV229" s="2249"/>
      <c r="IW229" s="2249"/>
      <c r="IX229" s="2249"/>
      <c r="IY229" s="2249"/>
      <c r="IZ229" s="2249"/>
      <c r="JA229" s="2249"/>
      <c r="JB229" s="2249"/>
      <c r="JC229" s="2249"/>
      <c r="JD229" s="2249"/>
      <c r="JE229" s="2249"/>
      <c r="JF229" s="2249"/>
      <c r="JG229" s="2249"/>
      <c r="JH229" s="2249"/>
      <c r="JI229" s="2249"/>
      <c r="JJ229" s="2249"/>
      <c r="JK229" s="2249"/>
      <c r="JL229" s="2249"/>
      <c r="JM229" s="2249"/>
      <c r="JN229" s="2249"/>
      <c r="JO229" s="2249"/>
      <c r="JP229" s="2249"/>
      <c r="JQ229" s="2249"/>
      <c r="JR229" s="2249"/>
      <c r="JS229" s="2249"/>
      <c r="JT229" s="2249"/>
      <c r="JU229" s="2249"/>
      <c r="JV229" s="2249"/>
      <c r="JW229" s="2249"/>
      <c r="JX229" s="2249"/>
      <c r="JY229" s="2249"/>
      <c r="JZ229" s="2249"/>
      <c r="KA229" s="2249"/>
      <c r="KB229" s="2249"/>
      <c r="KC229" s="2249"/>
      <c r="KD229" s="2249"/>
      <c r="KE229" s="2249"/>
      <c r="KF229" s="2249"/>
      <c r="KG229" s="2249"/>
      <c r="KH229" s="2249"/>
      <c r="KI229" s="2249"/>
      <c r="KJ229" s="2249"/>
      <c r="KK229" s="2249"/>
      <c r="KL229" s="2249"/>
      <c r="KM229" s="2249"/>
      <c r="KN229" s="2249"/>
      <c r="KO229" s="2249"/>
      <c r="KP229" s="2249"/>
      <c r="KQ229" s="2249"/>
      <c r="KR229" s="2249"/>
      <c r="KS229" s="2249"/>
      <c r="KT229" s="2249"/>
      <c r="KU229" s="2249"/>
      <c r="KV229" s="2249"/>
      <c r="KW229" s="2249"/>
      <c r="KX229" s="2249"/>
      <c r="KY229" s="2249"/>
      <c r="KZ229" s="2249"/>
      <c r="LA229" s="2249"/>
      <c r="LB229" s="2249"/>
      <c r="LC229" s="2249"/>
      <c r="LD229" s="2249"/>
      <c r="LE229" s="2249"/>
      <c r="LF229" s="2249"/>
      <c r="LG229" s="2249"/>
      <c r="LH229" s="2249"/>
      <c r="LI229" s="2249"/>
      <c r="LJ229" s="2249"/>
      <c r="LK229" s="2249"/>
      <c r="LL229" s="2249"/>
      <c r="LM229" s="2249"/>
      <c r="LN229" s="2249"/>
      <c r="LO229" s="2249"/>
      <c r="LP229" s="2249"/>
      <c r="LQ229" s="2249"/>
      <c r="LR229" s="2249"/>
      <c r="LS229" s="2249"/>
      <c r="LT229" s="2249"/>
      <c r="LU229" s="2249"/>
      <c r="LV229" s="2249"/>
      <c r="LW229" s="2249"/>
      <c r="LX229" s="2249"/>
      <c r="LY229" s="2249"/>
      <c r="LZ229" s="2249"/>
      <c r="MA229" s="2249"/>
      <c r="MB229" s="2249"/>
      <c r="MC229" s="2249"/>
      <c r="MD229" s="2249"/>
      <c r="ME229" s="2249"/>
      <c r="MF229" s="2249"/>
      <c r="MG229" s="2249"/>
      <c r="MH229" s="2249"/>
      <c r="MI229" s="2249"/>
      <c r="MJ229" s="2249"/>
      <c r="MK229" s="2249"/>
      <c r="ML229" s="2249"/>
      <c r="MM229" s="2249"/>
      <c r="MN229" s="2249"/>
      <c r="MO229" s="2249"/>
      <c r="MP229" s="2249"/>
      <c r="MQ229" s="2249"/>
      <c r="MR229" s="2249"/>
      <c r="MS229" s="2249"/>
      <c r="MT229" s="2249"/>
      <c r="MU229" s="2249"/>
      <c r="MV229" s="2249"/>
      <c r="MW229" s="2249"/>
      <c r="MX229" s="2249"/>
      <c r="MY229" s="2249"/>
      <c r="MZ229" s="2249"/>
      <c r="NA229" s="2249"/>
      <c r="NB229" s="2249"/>
      <c r="NC229" s="2249"/>
      <c r="ND229" s="2249"/>
      <c r="NE229" s="2249"/>
      <c r="NF229" s="2249"/>
      <c r="NG229" s="2249"/>
      <c r="NH229" s="2249"/>
      <c r="NI229" s="2249"/>
      <c r="NJ229" s="2249"/>
      <c r="NK229" s="2249"/>
      <c r="NL229" s="2249"/>
      <c r="NM229" s="2249"/>
      <c r="NN229" s="2249"/>
      <c r="NO229" s="2249"/>
      <c r="NP229" s="2249"/>
      <c r="NQ229" s="2249"/>
      <c r="NR229" s="2249"/>
      <c r="NS229" s="2249"/>
      <c r="NT229" s="2249"/>
      <c r="NU229" s="2249"/>
      <c r="NV229" s="2249"/>
      <c r="NW229" s="2249"/>
      <c r="NX229" s="2249"/>
      <c r="NY229" s="2249"/>
      <c r="NZ229" s="2249"/>
      <c r="OA229" s="2249"/>
      <c r="OB229" s="2249"/>
      <c r="OC229" s="2249"/>
      <c r="OD229" s="2249"/>
      <c r="OE229" s="2249"/>
      <c r="OF229" s="2249"/>
      <c r="OG229" s="2249"/>
      <c r="OH229" s="2249"/>
      <c r="OI229" s="2249"/>
      <c r="OJ229" s="2249"/>
      <c r="OK229" s="2249"/>
      <c r="OL229" s="2249"/>
      <c r="OM229" s="2249"/>
      <c r="ON229" s="2249"/>
      <c r="OO229" s="2249"/>
      <c r="OP229" s="2249"/>
      <c r="OQ229" s="2249"/>
      <c r="OR229" s="2249"/>
      <c r="OS229" s="2249"/>
      <c r="OT229" s="2249"/>
      <c r="OU229" s="2249"/>
      <c r="OV229" s="2249"/>
      <c r="OW229" s="2249"/>
      <c r="OX229" s="2249"/>
      <c r="OY229" s="2249"/>
      <c r="OZ229" s="2249"/>
      <c r="PA229" s="2249"/>
      <c r="PB229" s="2249"/>
      <c r="PC229" s="2249"/>
      <c r="PD229" s="2249"/>
      <c r="PE229" s="2249"/>
      <c r="PF229" s="2249"/>
      <c r="PG229" s="2249"/>
      <c r="PH229" s="2249"/>
      <c r="PI229" s="2249"/>
      <c r="PJ229" s="2249"/>
      <c r="PK229" s="2249"/>
      <c r="PL229" s="2249"/>
      <c r="PM229" s="2249"/>
      <c r="PN229" s="2249"/>
      <c r="PO229" s="2249"/>
      <c r="PP229" s="2249"/>
      <c r="PQ229" s="2249"/>
      <c r="PR229" s="2249"/>
      <c r="PS229" s="2249"/>
      <c r="PT229" s="2249"/>
      <c r="PU229" s="2249"/>
      <c r="PV229" s="2249"/>
      <c r="PW229" s="2249"/>
      <c r="PX229" s="2249"/>
      <c r="PY229" s="2249"/>
      <c r="PZ229" s="2249"/>
      <c r="QA229" s="2249"/>
      <c r="QB229" s="2249"/>
      <c r="QC229" s="2249"/>
      <c r="QD229" s="2249"/>
      <c r="QE229" s="2249"/>
      <c r="QF229" s="2249"/>
      <c r="QG229" s="2249"/>
      <c r="QH229" s="2249"/>
      <c r="QI229" s="2249"/>
      <c r="QJ229" s="2249"/>
      <c r="QK229" s="2249"/>
      <c r="QL229" s="2249"/>
      <c r="QM229" s="2249"/>
      <c r="QN229" s="2249"/>
      <c r="QO229" s="2249"/>
      <c r="QP229" s="2249"/>
      <c r="QQ229" s="2249"/>
      <c r="QR229" s="2249"/>
      <c r="QS229" s="2249"/>
      <c r="QT229" s="2249"/>
      <c r="QU229" s="2249"/>
      <c r="QV229" s="2249"/>
      <c r="QW229" s="2249"/>
      <c r="QX229" s="2249"/>
      <c r="QY229" s="2249"/>
      <c r="QZ229" s="2249"/>
      <c r="RA229" s="2249"/>
      <c r="RB229" s="2249"/>
      <c r="RC229" s="2249"/>
      <c r="RD229" s="2249"/>
      <c r="RE229" s="2249"/>
      <c r="RF229" s="2249"/>
      <c r="RG229" s="2249"/>
      <c r="RH229" s="2249"/>
      <c r="RI229" s="2249"/>
      <c r="RJ229" s="2249"/>
      <c r="RK229" s="2249"/>
      <c r="RL229" s="2249"/>
      <c r="RM229" s="2249"/>
      <c r="RN229" s="2249"/>
      <c r="RO229" s="2249"/>
      <c r="RP229" s="2249"/>
      <c r="RQ229" s="2249"/>
      <c r="RR229" s="2249"/>
      <c r="RS229" s="2249"/>
      <c r="RT229" s="2249"/>
      <c r="RU229" s="2249"/>
      <c r="RV229" s="2249"/>
      <c r="RW229" s="2249"/>
      <c r="RX229" s="2249"/>
      <c r="RY229" s="2249"/>
      <c r="RZ229" s="2249"/>
      <c r="SA229" s="2249"/>
      <c r="SB229" s="2249"/>
      <c r="SC229" s="2249"/>
      <c r="SD229" s="2249"/>
      <c r="SE229" s="2249"/>
      <c r="SF229" s="2249"/>
      <c r="SG229" s="2249"/>
      <c r="SH229" s="2249"/>
      <c r="SI229" s="2249"/>
      <c r="SJ229" s="2249"/>
      <c r="SK229" s="2249"/>
      <c r="SL229" s="2249"/>
      <c r="SM229" s="2249"/>
      <c r="SN229" s="2249"/>
      <c r="SO229" s="2249"/>
      <c r="SP229" s="2249"/>
      <c r="SQ229" s="2249"/>
      <c r="SR229" s="2249"/>
      <c r="SS229" s="2249"/>
      <c r="ST229" s="2249"/>
      <c r="SU229" s="2249"/>
      <c r="SV229" s="2249"/>
      <c r="SW229" s="2249"/>
      <c r="SX229" s="2249"/>
      <c r="SY229" s="2249"/>
      <c r="SZ229" s="2249"/>
      <c r="TA229" s="2249"/>
      <c r="TB229" s="2249"/>
      <c r="TC229" s="2249"/>
      <c r="TD229" s="2249"/>
      <c r="TE229" s="2249"/>
      <c r="TF229" s="2249"/>
      <c r="TG229" s="2249"/>
      <c r="TH229" s="2249"/>
      <c r="TI229" s="2249"/>
      <c r="TJ229" s="2249"/>
      <c r="TK229" s="2249"/>
      <c r="TL229" s="2249"/>
      <c r="TM229" s="2249"/>
      <c r="TN229" s="2249"/>
      <c r="TO229" s="2249"/>
      <c r="TP229" s="2249"/>
      <c r="TQ229" s="2249"/>
      <c r="TR229" s="2249"/>
      <c r="TS229" s="2249"/>
      <c r="TT229" s="2249"/>
      <c r="TU229" s="2249"/>
      <c r="TV229" s="2249"/>
      <c r="TW229" s="2249"/>
      <c r="TX229" s="2249"/>
      <c r="TY229" s="2249"/>
      <c r="TZ229" s="2249"/>
      <c r="UA229" s="2249"/>
      <c r="UB229" s="2249"/>
      <c r="UC229" s="2249"/>
      <c r="UD229" s="2249"/>
      <c r="UE229" s="2249"/>
      <c r="UF229" s="2249"/>
      <c r="UG229" s="2249"/>
      <c r="UH229" s="2249"/>
      <c r="UI229" s="2249"/>
      <c r="UJ229" s="2249"/>
      <c r="UK229" s="2249"/>
      <c r="UL229" s="2249"/>
      <c r="UM229" s="2249"/>
      <c r="UN229" s="2249"/>
      <c r="UO229" s="2249"/>
      <c r="UP229" s="2249"/>
      <c r="UQ229" s="2249"/>
      <c r="UR229" s="2249"/>
      <c r="US229" s="2249"/>
      <c r="UT229" s="2249"/>
      <c r="UU229" s="2249"/>
      <c r="UV229" s="2249"/>
      <c r="UW229" s="2249"/>
      <c r="UX229" s="2249"/>
      <c r="UY229" s="2249"/>
      <c r="UZ229" s="2249"/>
      <c r="VA229" s="2249"/>
      <c r="VB229" s="2249"/>
      <c r="VC229" s="2249"/>
      <c r="VD229" s="2249"/>
      <c r="VE229" s="2249"/>
      <c r="VF229" s="2249"/>
      <c r="VG229" s="2249"/>
      <c r="VH229" s="2249"/>
      <c r="VI229" s="2249"/>
      <c r="VJ229" s="2249"/>
      <c r="VK229" s="2249"/>
      <c r="VL229" s="2249"/>
      <c r="VM229" s="2249"/>
      <c r="VN229" s="2249"/>
      <c r="VO229" s="2249"/>
      <c r="VP229" s="2249"/>
      <c r="VQ229" s="2249"/>
      <c r="VR229" s="2249"/>
      <c r="VS229" s="2249"/>
      <c r="VT229" s="2249"/>
      <c r="VU229" s="2249"/>
      <c r="VV229" s="2249"/>
      <c r="VW229" s="2249"/>
      <c r="VX229" s="2249"/>
      <c r="VY229" s="2249"/>
      <c r="VZ229" s="2249"/>
      <c r="WA229" s="2249"/>
      <c r="WB229" s="2249"/>
      <c r="WC229" s="2249"/>
      <c r="WD229" s="2249"/>
      <c r="WE229" s="2249"/>
      <c r="WF229" s="2249"/>
      <c r="WG229" s="2249"/>
      <c r="WH229" s="2249"/>
      <c r="WI229" s="2249"/>
      <c r="WJ229" s="2249"/>
      <c r="WK229" s="2249"/>
      <c r="WL229" s="2249"/>
      <c r="WM229" s="2249"/>
      <c r="WN229" s="2249"/>
      <c r="WO229" s="2249"/>
      <c r="WP229" s="2249"/>
      <c r="WQ229" s="2249"/>
      <c r="WR229" s="2249"/>
      <c r="WS229" s="2249"/>
      <c r="WT229" s="2249"/>
      <c r="WU229" s="2249"/>
      <c r="WV229" s="2249"/>
      <c r="WW229" s="2249"/>
      <c r="WX229" s="2249"/>
      <c r="WY229" s="2249"/>
      <c r="WZ229" s="2249"/>
      <c r="XA229" s="2249"/>
      <c r="XB229" s="2249"/>
      <c r="XC229" s="2249"/>
      <c r="XD229" s="2249"/>
      <c r="XE229" s="2249"/>
      <c r="XF229" s="2249"/>
      <c r="XG229" s="2249"/>
      <c r="XH229" s="2249"/>
      <c r="XI229" s="2249"/>
      <c r="XJ229" s="2249"/>
      <c r="XK229" s="2249"/>
      <c r="XL229" s="2249"/>
      <c r="XM229" s="2249"/>
      <c r="XN229" s="2249"/>
      <c r="XO229" s="2249"/>
      <c r="XP229" s="2249"/>
      <c r="XQ229" s="2249"/>
      <c r="XR229" s="2249"/>
      <c r="XS229" s="2249"/>
      <c r="XT229" s="2249"/>
      <c r="XU229" s="2249"/>
      <c r="XV229" s="2249"/>
      <c r="XW229" s="2249"/>
      <c r="XX229" s="2249"/>
      <c r="XY229" s="2249"/>
      <c r="XZ229" s="2249"/>
      <c r="YA229" s="2249"/>
      <c r="YB229" s="2249"/>
      <c r="YC229" s="2249"/>
      <c r="YD229" s="2249"/>
      <c r="YE229" s="2249"/>
      <c r="YF229" s="2249"/>
      <c r="YG229" s="2249"/>
      <c r="YH229" s="2249"/>
      <c r="YI229" s="2249"/>
      <c r="YJ229" s="2249"/>
      <c r="YK229" s="2249"/>
      <c r="YL229" s="2249"/>
      <c r="YM229" s="2249"/>
      <c r="YN229" s="2249"/>
      <c r="YO229" s="2249"/>
      <c r="YP229" s="2249"/>
      <c r="YQ229" s="2249"/>
      <c r="YR229" s="2249"/>
      <c r="YS229" s="2249"/>
      <c r="YT229" s="2249"/>
      <c r="YU229" s="2249"/>
      <c r="YV229" s="2249"/>
      <c r="YW229" s="2249"/>
      <c r="YX229" s="2249"/>
      <c r="YY229" s="2249"/>
      <c r="YZ229" s="2249"/>
      <c r="ZA229" s="2249"/>
      <c r="ZB229" s="2249"/>
      <c r="ZC229" s="2249"/>
      <c r="ZD229" s="2249"/>
      <c r="ZE229" s="2249"/>
      <c r="ZF229" s="2249"/>
      <c r="ZG229" s="2249"/>
      <c r="ZH229" s="2249"/>
      <c r="ZI229" s="2249"/>
      <c r="ZJ229" s="2249"/>
      <c r="ZK229" s="2249"/>
      <c r="ZL229" s="2249"/>
      <c r="ZM229" s="2249"/>
      <c r="ZN229" s="2249"/>
      <c r="ZO229" s="2249"/>
      <c r="ZP229" s="2249"/>
      <c r="ZQ229" s="2249"/>
      <c r="ZR229" s="2249"/>
      <c r="ZS229" s="2249"/>
      <c r="ZT229" s="2249"/>
      <c r="ZU229" s="2249"/>
      <c r="ZV229" s="2249"/>
      <c r="ZW229" s="2249"/>
      <c r="ZX229" s="2249"/>
      <c r="ZY229" s="2249"/>
      <c r="ZZ229" s="2249"/>
      <c r="AAA229" s="2249"/>
      <c r="AAB229" s="2249"/>
      <c r="AAC229" s="2249"/>
      <c r="AAD229" s="2249"/>
      <c r="AAE229" s="2249"/>
      <c r="AAF229" s="2249"/>
      <c r="AAG229" s="2249"/>
      <c r="AAH229" s="2249"/>
      <c r="AAI229" s="2249"/>
      <c r="AAJ229" s="2249"/>
      <c r="AAK229" s="2249"/>
      <c r="AAL229" s="2249"/>
      <c r="AAM229" s="2249"/>
      <c r="AAN229" s="2249"/>
      <c r="AAO229" s="2249"/>
      <c r="AAP229" s="2249"/>
      <c r="AAQ229" s="2249"/>
      <c r="AAR229" s="2249"/>
      <c r="AAS229" s="2249"/>
      <c r="AAT229" s="2249"/>
      <c r="AAU229" s="2249"/>
      <c r="AAV229" s="2249"/>
      <c r="AAW229" s="2249"/>
      <c r="AAX229" s="2249"/>
      <c r="AAY229" s="2249"/>
      <c r="AAZ229" s="2249"/>
      <c r="ABA229" s="2249"/>
      <c r="ABB229" s="2249"/>
      <c r="ABC229" s="2249"/>
      <c r="ABD229" s="2249"/>
      <c r="ABE229" s="2249"/>
      <c r="ABF229" s="2249"/>
      <c r="ABG229" s="2249"/>
      <c r="ABH229" s="2249"/>
      <c r="ABI229" s="2249"/>
      <c r="ABJ229" s="2249"/>
      <c r="ABK229" s="2249"/>
      <c r="ABL229" s="2249"/>
      <c r="ABM229" s="2249"/>
      <c r="ABN229" s="2249"/>
      <c r="ABO229" s="2249"/>
      <c r="ABP229" s="2249"/>
      <c r="ABQ229" s="2249"/>
      <c r="ABR229" s="2249"/>
      <c r="ABS229" s="2249"/>
      <c r="ABT229" s="2249"/>
      <c r="ABU229" s="2249"/>
      <c r="ABV229" s="2249"/>
      <c r="ABW229" s="2249"/>
      <c r="ABX229" s="2249"/>
      <c r="ABY229" s="2249"/>
      <c r="ABZ229" s="2249"/>
      <c r="ACA229" s="2249"/>
      <c r="ACB229" s="2249"/>
      <c r="ACC229" s="2249"/>
      <c r="ACD229" s="2249"/>
      <c r="ACE229" s="2249"/>
      <c r="ACF229" s="2249"/>
      <c r="ACG229" s="2249"/>
      <c r="ACH229" s="2249"/>
      <c r="ACI229" s="2249"/>
      <c r="ACJ229" s="2249"/>
      <c r="ACK229" s="2249"/>
      <c r="ACL229" s="2249"/>
      <c r="ACM229" s="2249"/>
      <c r="ACN229" s="2249"/>
      <c r="ACO229" s="2249"/>
      <c r="ACP229" s="2249"/>
      <c r="ACQ229" s="2249"/>
      <c r="ACR229" s="2249"/>
      <c r="ACS229" s="2249"/>
      <c r="ACT229" s="2249"/>
      <c r="ACU229" s="2249"/>
      <c r="ACV229" s="2249"/>
      <c r="ACW229" s="2249"/>
      <c r="ACX229" s="2249"/>
      <c r="ACY229" s="2249"/>
      <c r="ACZ229" s="2249"/>
      <c r="ADA229" s="2249"/>
      <c r="ADB229" s="2249"/>
      <c r="ADC229" s="2249"/>
      <c r="ADD229" s="2249"/>
      <c r="ADE229" s="2249"/>
      <c r="ADF229" s="2249"/>
      <c r="ADG229" s="2249"/>
      <c r="ADH229" s="2249"/>
      <c r="ADI229" s="2249"/>
      <c r="ADJ229" s="2249"/>
      <c r="ADK229" s="2249"/>
      <c r="ADL229" s="2249"/>
      <c r="ADM229" s="2249"/>
      <c r="ADN229" s="2249"/>
      <c r="ADO229" s="2249"/>
      <c r="ADP229" s="2249"/>
      <c r="ADQ229" s="2249"/>
      <c r="ADR229" s="2249"/>
      <c r="ADS229" s="2249"/>
      <c r="ADT229" s="2249"/>
      <c r="ADU229" s="2249"/>
      <c r="ADV229" s="2249"/>
      <c r="ADW229" s="2249"/>
      <c r="ADX229" s="2249"/>
      <c r="ADY229" s="2249"/>
      <c r="ADZ229" s="2249"/>
      <c r="AEA229" s="2249"/>
      <c r="AEB229" s="2249"/>
      <c r="AEC229" s="2249"/>
      <c r="AED229" s="2249"/>
      <c r="AEE229" s="2249"/>
      <c r="AEF229" s="2249"/>
      <c r="AEG229" s="2249"/>
      <c r="AEH229" s="2249"/>
      <c r="AEI229" s="2249"/>
      <c r="AEJ229" s="2249"/>
      <c r="AEK229" s="2249"/>
      <c r="AEL229" s="2249"/>
      <c r="AEM229" s="2249"/>
      <c r="AEN229" s="2249"/>
      <c r="AEO229" s="2249"/>
      <c r="AEP229" s="2249"/>
      <c r="AEQ229" s="2249"/>
      <c r="AER229" s="2249"/>
      <c r="AES229" s="2249"/>
      <c r="AET229" s="2249"/>
      <c r="AEU229" s="2249"/>
      <c r="AEV229" s="2249"/>
      <c r="AEW229" s="2249"/>
      <c r="AEX229" s="2249"/>
      <c r="AEY229" s="2249"/>
      <c r="AEZ229" s="2249"/>
      <c r="AFA229" s="2249"/>
      <c r="AFB229" s="2249"/>
      <c r="AFC229" s="2249"/>
      <c r="AFD229" s="2249"/>
      <c r="AFE229" s="2249"/>
      <c r="AFF229" s="2249"/>
      <c r="AFG229" s="2249"/>
      <c r="AFH229" s="2249"/>
      <c r="AFI229" s="2249"/>
      <c r="AFJ229" s="2249"/>
      <c r="AFK229" s="2249"/>
      <c r="AFL229" s="2249"/>
      <c r="AFM229" s="2249"/>
      <c r="AFN229" s="2249"/>
      <c r="AFO229" s="2249"/>
      <c r="AFP229" s="2249"/>
      <c r="AFQ229" s="2249"/>
      <c r="AFR229" s="2249"/>
      <c r="AFS229" s="2249"/>
      <c r="AFT229" s="2249"/>
      <c r="AFU229" s="2249"/>
      <c r="AFV229" s="2249"/>
      <c r="AFW229" s="2249"/>
      <c r="AFX229" s="2249"/>
      <c r="AFY229" s="2249"/>
      <c r="AFZ229" s="2249"/>
      <c r="AGA229" s="2249"/>
      <c r="AGB229" s="2249"/>
      <c r="AGC229" s="2249"/>
      <c r="AGD229" s="2249"/>
      <c r="AGE229" s="2249"/>
      <c r="AGF229" s="2249"/>
      <c r="AGG229" s="2249"/>
      <c r="AGH229" s="2249"/>
      <c r="AGI229" s="2249"/>
      <c r="AGJ229" s="2249"/>
      <c r="AGK229" s="2249"/>
      <c r="AGL229" s="2249"/>
      <c r="AGM229" s="2249"/>
      <c r="AGN229" s="2249"/>
      <c r="AGO229" s="2249"/>
      <c r="AGP229" s="2249"/>
      <c r="AGQ229" s="2249"/>
      <c r="AGR229" s="2249"/>
      <c r="AGS229" s="2249"/>
      <c r="AGT229" s="2249"/>
      <c r="AGU229" s="2249"/>
      <c r="AGV229" s="2249"/>
      <c r="AGW229" s="2249"/>
      <c r="AGX229" s="2249"/>
      <c r="AGY229" s="2249"/>
      <c r="AGZ229" s="2249"/>
      <c r="AHA229" s="2249"/>
      <c r="AHB229" s="2249"/>
      <c r="AHC229" s="2249"/>
      <c r="AHD229" s="2249"/>
      <c r="AHE229" s="2249"/>
      <c r="AHF229" s="2249"/>
      <c r="AHG229" s="2249"/>
      <c r="AHH229" s="2249"/>
      <c r="AHI229" s="2249"/>
      <c r="AHJ229" s="2249"/>
      <c r="AHK229" s="2249"/>
      <c r="AHL229" s="2249"/>
      <c r="AHM229" s="2249"/>
      <c r="AHN229" s="2249"/>
      <c r="AHO229" s="2249"/>
      <c r="AHP229" s="2249"/>
      <c r="AHQ229" s="2249"/>
      <c r="AHR229" s="2249"/>
      <c r="AHS229" s="2249"/>
      <c r="AHT229" s="2249"/>
      <c r="AHU229" s="2249"/>
      <c r="AHV229" s="2249"/>
      <c r="AHW229" s="2249"/>
      <c r="AHX229" s="2249"/>
      <c r="AHY229" s="2249"/>
      <c r="AHZ229" s="2249"/>
      <c r="AIA229" s="2249"/>
      <c r="AIB229" s="2249"/>
      <c r="AIC229" s="2249"/>
      <c r="AID229" s="2249"/>
      <c r="AIE229" s="2249"/>
      <c r="AIF229" s="2249"/>
      <c r="AIG229" s="2249"/>
      <c r="AIH229" s="2249"/>
      <c r="AII229" s="2249"/>
      <c r="AIJ229" s="2249"/>
      <c r="AIK229" s="2249"/>
      <c r="AIL229" s="2249"/>
      <c r="AIM229" s="2249"/>
      <c r="AIN229" s="2249"/>
      <c r="AIO229" s="2249"/>
      <c r="AIP229" s="2249"/>
      <c r="AIQ229" s="2249"/>
      <c r="AIR229" s="2249"/>
      <c r="AIS229" s="2249"/>
      <c r="AIT229" s="2249"/>
      <c r="AIU229" s="2249"/>
      <c r="AIV229" s="2249"/>
      <c r="AIW229" s="2249"/>
      <c r="AIX229" s="2249"/>
      <c r="AIY229" s="2249"/>
      <c r="AIZ229" s="2249"/>
      <c r="AJA229" s="2249"/>
      <c r="AJB229" s="2249"/>
      <c r="AJC229" s="2249"/>
      <c r="AJD229" s="2249"/>
      <c r="AJE229" s="2249"/>
      <c r="AJF229" s="2249"/>
      <c r="AJG229" s="2249"/>
      <c r="AJH229" s="2249"/>
      <c r="AJI229" s="2249"/>
      <c r="AJJ229" s="2249"/>
      <c r="AJK229" s="2249"/>
      <c r="AJL229" s="2249"/>
      <c r="AJM229" s="2249"/>
      <c r="AJN229" s="2249"/>
      <c r="AJO229" s="2249"/>
      <c r="AJP229" s="2249"/>
      <c r="AJQ229" s="2249"/>
      <c r="AJR229" s="2249"/>
      <c r="AJS229" s="2249"/>
      <c r="AJT229" s="2249"/>
      <c r="AJU229" s="2249"/>
      <c r="AJV229" s="2249"/>
      <c r="AJW229" s="2249"/>
      <c r="AJX229" s="2249"/>
      <c r="AJY229" s="2249"/>
      <c r="AJZ229" s="2249"/>
      <c r="AKA229" s="2249"/>
      <c r="AKB229" s="2249"/>
      <c r="AKC229" s="2249"/>
      <c r="AKD229" s="2249"/>
      <c r="AKE229" s="2249"/>
      <c r="AKF229" s="2249"/>
      <c r="AKG229" s="2249"/>
      <c r="AKH229" s="2249"/>
      <c r="AKI229" s="2249"/>
      <c r="AKJ229" s="2249"/>
      <c r="AKK229" s="2249"/>
      <c r="AKL229" s="2249"/>
      <c r="AKM229" s="2249"/>
      <c r="AKN229" s="2249"/>
      <c r="AKO229" s="2249"/>
      <c r="AKP229" s="2249"/>
      <c r="AKQ229" s="2249"/>
      <c r="AKR229" s="2249"/>
      <c r="AKS229" s="2249"/>
      <c r="AKT229" s="2249"/>
      <c r="AKU229" s="2249"/>
      <c r="AKV229" s="2249"/>
      <c r="AKW229" s="2249"/>
      <c r="AKX229" s="2249"/>
      <c r="AKY229" s="2249"/>
      <c r="AKZ229" s="2249"/>
      <c r="ALA229" s="2249"/>
      <c r="ALB229" s="2249"/>
      <c r="ALC229" s="2249"/>
      <c r="ALD229" s="2249"/>
      <c r="ALE229" s="2249"/>
      <c r="ALF229" s="2249"/>
      <c r="ALG229" s="2249"/>
      <c r="ALH229" s="2249"/>
      <c r="ALI229" s="2249"/>
      <c r="ALJ229" s="2249"/>
      <c r="ALK229" s="2249"/>
      <c r="ALL229" s="2249"/>
      <c r="ALM229" s="2249"/>
      <c r="ALN229" s="2249"/>
      <c r="ALO229" s="2249"/>
      <c r="ALP229" s="2249"/>
      <c r="ALQ229" s="2249"/>
      <c r="ALR229" s="2249"/>
      <c r="ALS229" s="2249"/>
      <c r="ALT229" s="2249"/>
      <c r="ALU229" s="2249"/>
      <c r="ALV229" s="2249"/>
      <c r="ALW229" s="2249"/>
      <c r="ALX229" s="2249"/>
      <c r="ALY229" s="2249"/>
      <c r="ALZ229" s="2249"/>
      <c r="AMA229" s="2249"/>
      <c r="AMB229" s="2249"/>
      <c r="AMC229" s="2249"/>
      <c r="AMD229" s="2249"/>
      <c r="AME229" s="2249"/>
      <c r="AMF229" s="2249"/>
      <c r="AMG229" s="2249"/>
      <c r="AMH229" s="2249"/>
      <c r="AMI229" s="2249"/>
      <c r="AMJ229" s="2249"/>
      <c r="AMK229" s="2249"/>
      <c r="AML229" s="2249"/>
      <c r="AMM229" s="2249"/>
      <c r="AMN229" s="2249"/>
      <c r="AMO229" s="2249"/>
      <c r="AMP229" s="2249"/>
      <c r="AMQ229" s="2249"/>
      <c r="AMR229" s="2249"/>
      <c r="AMS229" s="2249"/>
      <c r="AMT229" s="2249"/>
      <c r="AMU229" s="2249"/>
      <c r="AMV229" s="2249"/>
      <c r="AMW229" s="2249"/>
      <c r="AMX229" s="2249"/>
      <c r="AMY229" s="2249"/>
      <c r="AMZ229" s="2249"/>
      <c r="ANA229" s="2249"/>
      <c r="ANB229" s="2249"/>
      <c r="ANC229" s="2249"/>
      <c r="AND229" s="2249"/>
      <c r="ANE229" s="2249"/>
      <c r="ANF229" s="2249"/>
      <c r="ANG229" s="2249"/>
      <c r="ANH229" s="2249"/>
      <c r="ANI229" s="2249"/>
      <c r="ANJ229" s="2249"/>
      <c r="ANK229" s="2249"/>
      <c r="ANL229" s="2249"/>
      <c r="ANM229" s="2249"/>
      <c r="ANN229" s="2249"/>
      <c r="ANO229" s="2249"/>
      <c r="ANP229" s="2249"/>
      <c r="ANQ229" s="2249"/>
      <c r="ANR229" s="2249"/>
      <c r="ANS229" s="2249"/>
      <c r="ANT229" s="2249"/>
      <c r="ANU229" s="2249"/>
      <c r="ANV229" s="2249"/>
      <c r="ANW229" s="2249"/>
      <c r="ANX229" s="2249"/>
      <c r="ANY229" s="2249"/>
      <c r="ANZ229" s="2249"/>
      <c r="AOA229" s="2249"/>
      <c r="AOB229" s="2249"/>
      <c r="AOC229" s="2249"/>
      <c r="AOD229" s="2249"/>
      <c r="AOE229" s="2249"/>
      <c r="AOF229" s="2249"/>
      <c r="AOG229" s="2249"/>
      <c r="AOH229" s="2249"/>
      <c r="AOI229" s="2249"/>
      <c r="AOJ229" s="2249"/>
      <c r="AOK229" s="2249"/>
      <c r="AOL229" s="2249"/>
      <c r="AOM229" s="2249"/>
      <c r="AON229" s="2249"/>
      <c r="AOO229" s="2249"/>
      <c r="AOP229" s="2249"/>
      <c r="AOQ229" s="2249"/>
      <c r="AOR229" s="2249"/>
      <c r="AOS229" s="2249"/>
      <c r="AOT229" s="2249"/>
      <c r="AOU229" s="2249"/>
      <c r="AOV229" s="2249"/>
      <c r="AOW229" s="2249"/>
      <c r="AOX229" s="2249"/>
      <c r="AOY229" s="2249"/>
      <c r="AOZ229" s="2249"/>
      <c r="APA229" s="2249"/>
      <c r="APB229" s="2249"/>
      <c r="APC229" s="2249"/>
      <c r="APD229" s="2249"/>
      <c r="APE229" s="2249"/>
      <c r="APF229" s="2249"/>
      <c r="APG229" s="2249"/>
      <c r="APH229" s="2249"/>
      <c r="API229" s="2249"/>
      <c r="APJ229" s="2249"/>
      <c r="APK229" s="2249"/>
      <c r="APL229" s="2249"/>
      <c r="APM229" s="2249"/>
      <c r="APN229" s="2249"/>
      <c r="APO229" s="2249"/>
      <c r="APP229" s="2249"/>
      <c r="APQ229" s="2249"/>
      <c r="APR229" s="2249"/>
      <c r="APS229" s="2249"/>
      <c r="APT229" s="2249"/>
      <c r="APU229" s="2249"/>
      <c r="APV229" s="2249"/>
      <c r="APW229" s="2249"/>
      <c r="APX229" s="2249"/>
      <c r="APY229" s="2249"/>
      <c r="APZ229" s="2249"/>
      <c r="AQA229" s="2249"/>
      <c r="AQB229" s="2249"/>
      <c r="AQC229" s="2249"/>
      <c r="AQD229" s="2249"/>
      <c r="AQE229" s="2249"/>
      <c r="AQF229" s="2249"/>
      <c r="AQG229" s="2249"/>
      <c r="AQH229" s="2249"/>
      <c r="AQI229" s="2249"/>
      <c r="AQJ229" s="2249"/>
      <c r="AQK229" s="2249"/>
      <c r="AQL229" s="2249"/>
      <c r="AQM229" s="2249"/>
      <c r="AQN229" s="2249"/>
      <c r="AQO229" s="2249"/>
      <c r="AQP229" s="2249"/>
      <c r="AQQ229" s="2249"/>
      <c r="AQR229" s="2249"/>
      <c r="AQS229" s="2249"/>
      <c r="AQT229" s="2249"/>
      <c r="AQU229" s="2249"/>
      <c r="AQV229" s="2249"/>
      <c r="AQW229" s="2249"/>
      <c r="AQX229" s="2249"/>
      <c r="AQY229" s="2249"/>
      <c r="AQZ229" s="2249"/>
      <c r="ARA229" s="2249"/>
      <c r="ARB229" s="2249"/>
      <c r="ARC229" s="2249"/>
      <c r="ARD229" s="2249"/>
      <c r="ARE229" s="2249"/>
      <c r="ARF229" s="2249"/>
      <c r="ARG229" s="2249"/>
      <c r="ARH229" s="2249"/>
      <c r="ARI229" s="2249"/>
      <c r="ARJ229" s="2249"/>
      <c r="ARK229" s="2249"/>
      <c r="ARL229" s="2249"/>
      <c r="ARM229" s="2249"/>
      <c r="ARN229" s="2249"/>
      <c r="ARO229" s="2249"/>
      <c r="ARP229" s="2249"/>
      <c r="ARQ229" s="2249"/>
      <c r="ARR229" s="2249"/>
      <c r="ARS229" s="2249"/>
      <c r="ART229" s="2249"/>
      <c r="ARU229" s="2249"/>
      <c r="ARV229" s="2249"/>
      <c r="ARW229" s="2249"/>
      <c r="ARX229" s="2249"/>
      <c r="ARY229" s="2249"/>
      <c r="ARZ229" s="2249"/>
      <c r="ASA229" s="2249"/>
      <c r="ASB229" s="2249"/>
      <c r="ASC229" s="2249"/>
      <c r="ASD229" s="2249"/>
      <c r="ASE229" s="2249"/>
      <c r="ASF229" s="2249"/>
      <c r="ASG229" s="2249"/>
      <c r="ASH229" s="2249"/>
      <c r="ASI229" s="2249"/>
      <c r="ASJ229" s="2249"/>
      <c r="ASK229" s="2249"/>
      <c r="ASL229" s="2249"/>
      <c r="ASM229" s="2249"/>
      <c r="ASN229" s="2249"/>
      <c r="ASO229" s="2249"/>
      <c r="ASP229" s="2249"/>
      <c r="ASQ229" s="2249"/>
      <c r="ASR229" s="2249"/>
      <c r="ASS229" s="2249"/>
      <c r="AST229" s="2249"/>
      <c r="ASU229" s="2249"/>
      <c r="ASV229" s="2249"/>
      <c r="ASW229" s="2249"/>
      <c r="ASX229" s="2249"/>
      <c r="ASY229" s="2249"/>
      <c r="ASZ229" s="2249"/>
      <c r="ATA229" s="2249"/>
      <c r="ATB229" s="2249"/>
      <c r="ATC229" s="2249"/>
      <c r="ATD229" s="2249"/>
      <c r="ATE229" s="2249"/>
      <c r="ATF229" s="2249"/>
      <c r="ATG229" s="2249"/>
      <c r="ATH229" s="2249"/>
      <c r="ATI229" s="2249"/>
      <c r="ATJ229" s="2249"/>
      <c r="ATK229" s="2249"/>
      <c r="ATL229" s="2249"/>
      <c r="ATM229" s="2249"/>
      <c r="ATN229" s="2249"/>
      <c r="ATO229" s="2249"/>
      <c r="ATP229" s="2249"/>
      <c r="ATQ229" s="2249"/>
      <c r="ATR229" s="2249"/>
      <c r="ATS229" s="2249"/>
      <c r="ATT229" s="2249"/>
      <c r="ATU229" s="2249"/>
      <c r="ATV229" s="2249"/>
      <c r="ATW229" s="2249"/>
      <c r="ATX229" s="2249"/>
      <c r="ATY229" s="2249"/>
      <c r="ATZ229" s="2249"/>
      <c r="AUA229" s="2249"/>
      <c r="AUB229" s="2249"/>
      <c r="AUC229" s="2249"/>
      <c r="AUD229" s="2249"/>
      <c r="AUE229" s="2249"/>
      <c r="AUF229" s="2249"/>
      <c r="AUG229" s="2249"/>
      <c r="AUH229" s="2249"/>
      <c r="AUI229" s="2249"/>
      <c r="AUJ229" s="2249"/>
      <c r="AUK229" s="2249"/>
      <c r="AUL229" s="2249"/>
      <c r="AUM229" s="2249"/>
      <c r="AUN229" s="2249"/>
      <c r="AUO229" s="2249"/>
      <c r="AUP229" s="2249"/>
      <c r="AUQ229" s="2249"/>
      <c r="AUR229" s="2249"/>
      <c r="AUS229" s="2249"/>
      <c r="AUT229" s="2249"/>
      <c r="AUU229" s="2249"/>
      <c r="AUV229" s="2249"/>
      <c r="AUW229" s="2249"/>
      <c r="AUX229" s="2249"/>
      <c r="AUY229" s="2249"/>
      <c r="AUZ229" s="2249"/>
      <c r="AVA229" s="2249"/>
      <c r="AVB229" s="2249"/>
      <c r="AVC229" s="2249"/>
      <c r="AVD229" s="2249"/>
      <c r="AVE229" s="2249"/>
      <c r="AVF229" s="2249"/>
      <c r="AVG229" s="2249"/>
      <c r="AVH229" s="2249"/>
      <c r="AVI229" s="2249"/>
      <c r="AVJ229" s="2249"/>
      <c r="AVK229" s="2249"/>
      <c r="AVL229" s="2249"/>
      <c r="AVM229" s="2249"/>
      <c r="AVN229" s="2249"/>
      <c r="AVO229" s="2249"/>
      <c r="AVP229" s="2249"/>
      <c r="AVQ229" s="2249"/>
      <c r="AVR229" s="2249"/>
      <c r="AVS229" s="2249"/>
      <c r="AVT229" s="2249"/>
      <c r="AVU229" s="2249"/>
      <c r="AVV229" s="2249"/>
      <c r="AVW229" s="2249"/>
      <c r="AVX229" s="2249"/>
      <c r="AVY229" s="2249"/>
      <c r="AVZ229" s="2249"/>
      <c r="AWA229" s="2249"/>
      <c r="AWB229" s="2249"/>
      <c r="AWC229" s="2249"/>
      <c r="AWD229" s="2249"/>
      <c r="AWE229" s="2249"/>
      <c r="AWF229" s="2249"/>
      <c r="AWG229" s="2249"/>
      <c r="AWH229" s="2249"/>
      <c r="AWI229" s="2249"/>
      <c r="AWJ229" s="2249"/>
      <c r="AWK229" s="2249"/>
      <c r="AWL229" s="2249"/>
      <c r="AWM229" s="2249"/>
      <c r="AWN229" s="2249"/>
      <c r="AWO229" s="2249"/>
      <c r="AWP229" s="2249"/>
      <c r="AWQ229" s="2249"/>
      <c r="AWR229" s="2249"/>
      <c r="AWS229" s="2249"/>
      <c r="AWT229" s="2249"/>
      <c r="AWU229" s="2249"/>
      <c r="AWV229" s="2249"/>
      <c r="AWW229" s="2249"/>
      <c r="AWX229" s="2249"/>
      <c r="AWY229" s="2249"/>
      <c r="AWZ229" s="2249"/>
      <c r="AXA229" s="2249"/>
      <c r="AXB229" s="2249"/>
      <c r="AXC229" s="2249"/>
      <c r="AXD229" s="2249"/>
      <c r="AXE229" s="2249"/>
      <c r="AXF229" s="2249"/>
      <c r="AXG229" s="2249"/>
      <c r="AXH229" s="2249"/>
      <c r="AXI229" s="2249"/>
      <c r="AXJ229" s="2249"/>
    </row>
    <row r="230" spans="1:1310" s="2250" customFormat="1" ht="23.25" customHeight="1">
      <c r="A230" s="2251"/>
      <c r="B230" s="2254" t="s">
        <v>2402</v>
      </c>
      <c r="C230" s="2254"/>
      <c r="D230" s="2254"/>
      <c r="E230" s="2254"/>
      <c r="F230" s="2256"/>
      <c r="G230" s="2254" t="s">
        <v>2403</v>
      </c>
      <c r="H230" s="2254"/>
      <c r="I230" s="2254"/>
      <c r="J230" s="2256"/>
      <c r="K230" s="2254" t="s">
        <v>2404</v>
      </c>
      <c r="L230" s="2254"/>
      <c r="M230" s="2254"/>
      <c r="N230" s="2256"/>
      <c r="O230" s="2254" t="s">
        <v>2405</v>
      </c>
      <c r="P230" s="2254"/>
      <c r="Q230" s="2256"/>
      <c r="R230" s="865"/>
      <c r="S230" s="865"/>
      <c r="T230" s="865"/>
      <c r="U230" s="865"/>
      <c r="V230" s="865"/>
      <c r="W230" s="865"/>
      <c r="X230" s="865"/>
      <c r="Y230" s="865"/>
      <c r="Z230" s="865"/>
      <c r="AA230" s="865"/>
      <c r="AB230" s="865"/>
      <c r="AC230" s="865"/>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2249"/>
      <c r="BB230" s="2249"/>
      <c r="BC230" s="2249"/>
      <c r="BD230" s="2249"/>
      <c r="BE230" s="2249"/>
      <c r="BF230" s="2249"/>
      <c r="BG230" s="2249"/>
      <c r="BH230" s="2249"/>
      <c r="BI230" s="2249"/>
      <c r="BJ230" s="2249"/>
      <c r="BK230" s="2249"/>
      <c r="BL230" s="2249"/>
      <c r="BM230" s="2249"/>
      <c r="BN230" s="2249"/>
      <c r="BO230" s="2249"/>
      <c r="BP230" s="2249"/>
      <c r="BQ230" s="2249"/>
      <c r="BR230" s="2249"/>
      <c r="BS230" s="2249"/>
      <c r="BT230" s="2249"/>
      <c r="BU230" s="2249"/>
      <c r="BV230" s="2249"/>
      <c r="BW230" s="2249"/>
      <c r="BX230" s="2249"/>
      <c r="BY230" s="2249"/>
      <c r="BZ230" s="2249"/>
      <c r="CA230" s="2249"/>
      <c r="CB230" s="2249"/>
      <c r="CC230" s="2249"/>
      <c r="CD230" s="2249"/>
      <c r="CE230" s="2249"/>
      <c r="CF230" s="2249"/>
      <c r="CG230" s="2249"/>
      <c r="CH230" s="2249"/>
      <c r="CI230" s="2249"/>
      <c r="CJ230" s="2249"/>
      <c r="CK230" s="2249"/>
      <c r="CL230" s="2249"/>
      <c r="CM230" s="2249"/>
      <c r="CN230" s="2249"/>
      <c r="CO230" s="2249"/>
      <c r="CP230" s="2249"/>
      <c r="CQ230" s="2249"/>
      <c r="CR230" s="2249"/>
      <c r="CS230" s="2249"/>
      <c r="CT230" s="2249"/>
      <c r="CU230" s="2249"/>
      <c r="CV230" s="2249"/>
      <c r="CW230" s="2249"/>
      <c r="CX230" s="2249"/>
      <c r="CY230" s="2249"/>
      <c r="CZ230" s="2249"/>
      <c r="DA230" s="2249"/>
      <c r="DB230" s="2249"/>
      <c r="DC230" s="2249"/>
      <c r="DD230" s="2249"/>
      <c r="DE230" s="2249"/>
      <c r="DF230" s="2249"/>
      <c r="DG230" s="2249"/>
      <c r="DH230" s="2249"/>
      <c r="DI230" s="2249"/>
      <c r="DJ230" s="2249"/>
      <c r="DK230" s="2249"/>
      <c r="DL230" s="2249"/>
      <c r="DM230" s="2249"/>
      <c r="DN230" s="2249"/>
      <c r="DO230" s="2249"/>
      <c r="DP230" s="2249"/>
      <c r="DQ230" s="2249"/>
      <c r="DR230" s="2249"/>
      <c r="DS230" s="2249"/>
      <c r="DT230" s="2249"/>
      <c r="DU230" s="2249"/>
      <c r="DV230" s="2249"/>
      <c r="DW230" s="2249"/>
      <c r="DX230" s="2249"/>
      <c r="DY230" s="2249"/>
      <c r="DZ230" s="2249"/>
      <c r="EA230" s="2249"/>
      <c r="EB230" s="2249"/>
      <c r="EC230" s="2249"/>
      <c r="ED230" s="2249"/>
      <c r="EE230" s="2249"/>
      <c r="EF230" s="2249"/>
      <c r="EG230" s="2249"/>
      <c r="EH230" s="2249"/>
      <c r="EI230" s="2249"/>
      <c r="EJ230" s="2249"/>
      <c r="EK230" s="2249"/>
      <c r="EL230" s="2249"/>
      <c r="EM230" s="2249"/>
      <c r="EN230" s="2249"/>
      <c r="EO230" s="2249"/>
      <c r="EP230" s="2249"/>
      <c r="EQ230" s="2249"/>
      <c r="ER230" s="2249"/>
      <c r="ES230" s="2249"/>
      <c r="ET230" s="2249"/>
      <c r="EU230" s="2249"/>
      <c r="EV230" s="2249"/>
      <c r="EW230" s="2249"/>
      <c r="EX230" s="2249"/>
      <c r="EY230" s="2249"/>
      <c r="EZ230" s="2249"/>
      <c r="FA230" s="2249"/>
      <c r="FB230" s="2249"/>
      <c r="FC230" s="2249"/>
      <c r="FD230" s="2249"/>
      <c r="FE230" s="2249"/>
      <c r="FF230" s="2249"/>
      <c r="FG230" s="2249"/>
      <c r="FH230" s="2249"/>
      <c r="FI230" s="2249"/>
      <c r="FJ230" s="2249"/>
      <c r="FK230" s="2249"/>
      <c r="FL230" s="2249"/>
      <c r="FM230" s="2249"/>
      <c r="FN230" s="2249"/>
      <c r="FO230" s="2249"/>
      <c r="FP230" s="2249"/>
      <c r="FQ230" s="2249"/>
      <c r="FR230" s="2249"/>
      <c r="FS230" s="2249"/>
      <c r="FT230" s="2249"/>
      <c r="FU230" s="2249"/>
      <c r="FV230" s="2249"/>
      <c r="FW230" s="2249"/>
      <c r="FX230" s="2249"/>
      <c r="FY230" s="2249"/>
      <c r="FZ230" s="2249"/>
      <c r="GA230" s="2249"/>
      <c r="GB230" s="2249"/>
      <c r="GC230" s="2249"/>
      <c r="GD230" s="2249"/>
      <c r="GE230" s="2249"/>
      <c r="GF230" s="2249"/>
      <c r="GG230" s="2249"/>
      <c r="GH230" s="2249"/>
      <c r="GI230" s="2249"/>
      <c r="GJ230" s="2249"/>
      <c r="GK230" s="2249"/>
      <c r="GL230" s="2249"/>
      <c r="GM230" s="2249"/>
      <c r="GN230" s="2249"/>
      <c r="GO230" s="2249"/>
      <c r="GP230" s="2249"/>
      <c r="GQ230" s="2249"/>
      <c r="GR230" s="2249"/>
      <c r="GS230" s="2249"/>
      <c r="GT230" s="2249"/>
      <c r="GU230" s="2249"/>
      <c r="GV230" s="2249"/>
      <c r="GW230" s="2249"/>
      <c r="GX230" s="2249"/>
      <c r="GY230" s="2249"/>
      <c r="GZ230" s="2249"/>
      <c r="HA230" s="2249"/>
      <c r="HB230" s="2249"/>
      <c r="HC230" s="2249"/>
      <c r="HD230" s="2249"/>
      <c r="HE230" s="2249"/>
      <c r="HF230" s="2249"/>
      <c r="HG230" s="2249"/>
      <c r="HH230" s="2249"/>
      <c r="HI230" s="2249"/>
      <c r="HJ230" s="2249"/>
      <c r="HK230" s="2249"/>
      <c r="HL230" s="2249"/>
      <c r="HM230" s="2249"/>
      <c r="HN230" s="2249"/>
      <c r="HO230" s="2249"/>
      <c r="HP230" s="2249"/>
      <c r="HQ230" s="2249"/>
      <c r="HR230" s="2249"/>
      <c r="HS230" s="2249"/>
      <c r="HT230" s="2249"/>
      <c r="HU230" s="2249"/>
      <c r="HV230" s="2249"/>
      <c r="HW230" s="2249"/>
      <c r="HX230" s="2249"/>
      <c r="HY230" s="2249"/>
      <c r="HZ230" s="2249"/>
      <c r="IA230" s="2249"/>
      <c r="IB230" s="2249"/>
      <c r="IC230" s="2249"/>
      <c r="ID230" s="2249"/>
      <c r="IE230" s="2249"/>
      <c r="IF230" s="2249"/>
      <c r="IG230" s="2249"/>
      <c r="IH230" s="2249"/>
      <c r="II230" s="2249"/>
      <c r="IJ230" s="2249"/>
      <c r="IK230" s="2249"/>
      <c r="IL230" s="2249"/>
      <c r="IM230" s="2249"/>
      <c r="IN230" s="2249"/>
      <c r="IO230" s="2249"/>
      <c r="IP230" s="2249"/>
      <c r="IQ230" s="2249"/>
      <c r="IR230" s="2249"/>
      <c r="IS230" s="2249"/>
      <c r="IT230" s="2249"/>
      <c r="IU230" s="2249"/>
      <c r="IV230" s="2249"/>
      <c r="IW230" s="2249"/>
      <c r="IX230" s="2249"/>
      <c r="IY230" s="2249"/>
      <c r="IZ230" s="2249"/>
      <c r="JA230" s="2249"/>
      <c r="JB230" s="2249"/>
      <c r="JC230" s="2249"/>
      <c r="JD230" s="2249"/>
      <c r="JE230" s="2249"/>
      <c r="JF230" s="2249"/>
      <c r="JG230" s="2249"/>
      <c r="JH230" s="2249"/>
      <c r="JI230" s="2249"/>
      <c r="JJ230" s="2249"/>
      <c r="JK230" s="2249"/>
      <c r="JL230" s="2249"/>
      <c r="JM230" s="2249"/>
      <c r="JN230" s="2249"/>
      <c r="JO230" s="2249"/>
      <c r="JP230" s="2249"/>
      <c r="JQ230" s="2249"/>
      <c r="JR230" s="2249"/>
      <c r="JS230" s="2249"/>
      <c r="JT230" s="2249"/>
      <c r="JU230" s="2249"/>
      <c r="JV230" s="2249"/>
      <c r="JW230" s="2249"/>
      <c r="JX230" s="2249"/>
      <c r="JY230" s="2249"/>
      <c r="JZ230" s="2249"/>
      <c r="KA230" s="2249"/>
      <c r="KB230" s="2249"/>
      <c r="KC230" s="2249"/>
      <c r="KD230" s="2249"/>
      <c r="KE230" s="2249"/>
      <c r="KF230" s="2249"/>
      <c r="KG230" s="2249"/>
      <c r="KH230" s="2249"/>
      <c r="KI230" s="2249"/>
      <c r="KJ230" s="2249"/>
      <c r="KK230" s="2249"/>
      <c r="KL230" s="2249"/>
      <c r="KM230" s="2249"/>
      <c r="KN230" s="2249"/>
      <c r="KO230" s="2249"/>
      <c r="KP230" s="2249"/>
      <c r="KQ230" s="2249"/>
      <c r="KR230" s="2249"/>
      <c r="KS230" s="2249"/>
      <c r="KT230" s="2249"/>
      <c r="KU230" s="2249"/>
      <c r="KV230" s="2249"/>
      <c r="KW230" s="2249"/>
      <c r="KX230" s="2249"/>
      <c r="KY230" s="2249"/>
      <c r="KZ230" s="2249"/>
      <c r="LA230" s="2249"/>
      <c r="LB230" s="2249"/>
      <c r="LC230" s="2249"/>
      <c r="LD230" s="2249"/>
      <c r="LE230" s="2249"/>
      <c r="LF230" s="2249"/>
      <c r="LG230" s="2249"/>
      <c r="LH230" s="2249"/>
      <c r="LI230" s="2249"/>
      <c r="LJ230" s="2249"/>
      <c r="LK230" s="2249"/>
      <c r="LL230" s="2249"/>
      <c r="LM230" s="2249"/>
      <c r="LN230" s="2249"/>
      <c r="LO230" s="2249"/>
      <c r="LP230" s="2249"/>
      <c r="LQ230" s="2249"/>
      <c r="LR230" s="2249"/>
      <c r="LS230" s="2249"/>
      <c r="LT230" s="2249"/>
      <c r="LU230" s="2249"/>
      <c r="LV230" s="2249"/>
      <c r="LW230" s="2249"/>
      <c r="LX230" s="2249"/>
      <c r="LY230" s="2249"/>
      <c r="LZ230" s="2249"/>
      <c r="MA230" s="2249"/>
      <c r="MB230" s="2249"/>
      <c r="MC230" s="2249"/>
      <c r="MD230" s="2249"/>
      <c r="ME230" s="2249"/>
      <c r="MF230" s="2249"/>
      <c r="MG230" s="2249"/>
      <c r="MH230" s="2249"/>
      <c r="MI230" s="2249"/>
      <c r="MJ230" s="2249"/>
      <c r="MK230" s="2249"/>
      <c r="ML230" s="2249"/>
      <c r="MM230" s="2249"/>
      <c r="MN230" s="2249"/>
      <c r="MO230" s="2249"/>
      <c r="MP230" s="2249"/>
      <c r="MQ230" s="2249"/>
      <c r="MR230" s="2249"/>
      <c r="MS230" s="2249"/>
      <c r="MT230" s="2249"/>
      <c r="MU230" s="2249"/>
      <c r="MV230" s="2249"/>
      <c r="MW230" s="2249"/>
      <c r="MX230" s="2249"/>
      <c r="MY230" s="2249"/>
      <c r="MZ230" s="2249"/>
      <c r="NA230" s="2249"/>
      <c r="NB230" s="2249"/>
      <c r="NC230" s="2249"/>
      <c r="ND230" s="2249"/>
      <c r="NE230" s="2249"/>
      <c r="NF230" s="2249"/>
      <c r="NG230" s="2249"/>
      <c r="NH230" s="2249"/>
      <c r="NI230" s="2249"/>
      <c r="NJ230" s="2249"/>
      <c r="NK230" s="2249"/>
      <c r="NL230" s="2249"/>
      <c r="NM230" s="2249"/>
      <c r="NN230" s="2249"/>
      <c r="NO230" s="2249"/>
      <c r="NP230" s="2249"/>
      <c r="NQ230" s="2249"/>
      <c r="NR230" s="2249"/>
      <c r="NS230" s="2249"/>
      <c r="NT230" s="2249"/>
      <c r="NU230" s="2249"/>
      <c r="NV230" s="2249"/>
      <c r="NW230" s="2249"/>
      <c r="NX230" s="2249"/>
      <c r="NY230" s="2249"/>
      <c r="NZ230" s="2249"/>
      <c r="OA230" s="2249"/>
      <c r="OB230" s="2249"/>
      <c r="OC230" s="2249"/>
      <c r="OD230" s="2249"/>
      <c r="OE230" s="2249"/>
      <c r="OF230" s="2249"/>
      <c r="OG230" s="2249"/>
      <c r="OH230" s="2249"/>
      <c r="OI230" s="2249"/>
      <c r="OJ230" s="2249"/>
      <c r="OK230" s="2249"/>
      <c r="OL230" s="2249"/>
      <c r="OM230" s="2249"/>
      <c r="ON230" s="2249"/>
      <c r="OO230" s="2249"/>
      <c r="OP230" s="2249"/>
      <c r="OQ230" s="2249"/>
      <c r="OR230" s="2249"/>
      <c r="OS230" s="2249"/>
      <c r="OT230" s="2249"/>
      <c r="OU230" s="2249"/>
      <c r="OV230" s="2249"/>
      <c r="OW230" s="2249"/>
      <c r="OX230" s="2249"/>
      <c r="OY230" s="2249"/>
      <c r="OZ230" s="2249"/>
      <c r="PA230" s="2249"/>
      <c r="PB230" s="2249"/>
      <c r="PC230" s="2249"/>
      <c r="PD230" s="2249"/>
      <c r="PE230" s="2249"/>
      <c r="PF230" s="2249"/>
      <c r="PG230" s="2249"/>
      <c r="PH230" s="2249"/>
      <c r="PI230" s="2249"/>
      <c r="PJ230" s="2249"/>
      <c r="PK230" s="2249"/>
      <c r="PL230" s="2249"/>
      <c r="PM230" s="2249"/>
      <c r="PN230" s="2249"/>
      <c r="PO230" s="2249"/>
      <c r="PP230" s="2249"/>
      <c r="PQ230" s="2249"/>
      <c r="PR230" s="2249"/>
      <c r="PS230" s="2249"/>
      <c r="PT230" s="2249"/>
      <c r="PU230" s="2249"/>
      <c r="PV230" s="2249"/>
      <c r="PW230" s="2249"/>
      <c r="PX230" s="2249"/>
      <c r="PY230" s="2249"/>
      <c r="PZ230" s="2249"/>
      <c r="QA230" s="2249"/>
      <c r="QB230" s="2249"/>
      <c r="QC230" s="2249"/>
      <c r="QD230" s="2249"/>
      <c r="QE230" s="2249"/>
      <c r="QF230" s="2249"/>
      <c r="QG230" s="2249"/>
      <c r="QH230" s="2249"/>
      <c r="QI230" s="2249"/>
      <c r="QJ230" s="2249"/>
      <c r="QK230" s="2249"/>
      <c r="QL230" s="2249"/>
      <c r="QM230" s="2249"/>
      <c r="QN230" s="2249"/>
      <c r="QO230" s="2249"/>
      <c r="QP230" s="2249"/>
      <c r="QQ230" s="2249"/>
      <c r="QR230" s="2249"/>
      <c r="QS230" s="2249"/>
      <c r="QT230" s="2249"/>
      <c r="QU230" s="2249"/>
      <c r="QV230" s="2249"/>
      <c r="QW230" s="2249"/>
      <c r="QX230" s="2249"/>
      <c r="QY230" s="2249"/>
      <c r="QZ230" s="2249"/>
      <c r="RA230" s="2249"/>
      <c r="RB230" s="2249"/>
      <c r="RC230" s="2249"/>
      <c r="RD230" s="2249"/>
      <c r="RE230" s="2249"/>
      <c r="RF230" s="2249"/>
      <c r="RG230" s="2249"/>
      <c r="RH230" s="2249"/>
      <c r="RI230" s="2249"/>
      <c r="RJ230" s="2249"/>
      <c r="RK230" s="2249"/>
      <c r="RL230" s="2249"/>
      <c r="RM230" s="2249"/>
      <c r="RN230" s="2249"/>
      <c r="RO230" s="2249"/>
      <c r="RP230" s="2249"/>
      <c r="RQ230" s="2249"/>
      <c r="RR230" s="2249"/>
      <c r="RS230" s="2249"/>
      <c r="RT230" s="2249"/>
      <c r="RU230" s="2249"/>
      <c r="RV230" s="2249"/>
      <c r="RW230" s="2249"/>
      <c r="RX230" s="2249"/>
      <c r="RY230" s="2249"/>
      <c r="RZ230" s="2249"/>
      <c r="SA230" s="2249"/>
      <c r="SB230" s="2249"/>
      <c r="SC230" s="2249"/>
      <c r="SD230" s="2249"/>
      <c r="SE230" s="2249"/>
      <c r="SF230" s="2249"/>
      <c r="SG230" s="2249"/>
      <c r="SH230" s="2249"/>
      <c r="SI230" s="2249"/>
      <c r="SJ230" s="2249"/>
      <c r="SK230" s="2249"/>
      <c r="SL230" s="2249"/>
      <c r="SM230" s="2249"/>
      <c r="SN230" s="2249"/>
      <c r="SO230" s="2249"/>
      <c r="SP230" s="2249"/>
      <c r="SQ230" s="2249"/>
      <c r="SR230" s="2249"/>
      <c r="SS230" s="2249"/>
      <c r="ST230" s="2249"/>
      <c r="SU230" s="2249"/>
      <c r="SV230" s="2249"/>
      <c r="SW230" s="2249"/>
      <c r="SX230" s="2249"/>
      <c r="SY230" s="2249"/>
      <c r="SZ230" s="2249"/>
      <c r="TA230" s="2249"/>
      <c r="TB230" s="2249"/>
      <c r="TC230" s="2249"/>
      <c r="TD230" s="2249"/>
      <c r="TE230" s="2249"/>
      <c r="TF230" s="2249"/>
      <c r="TG230" s="2249"/>
      <c r="TH230" s="2249"/>
      <c r="TI230" s="2249"/>
      <c r="TJ230" s="2249"/>
      <c r="TK230" s="2249"/>
      <c r="TL230" s="2249"/>
      <c r="TM230" s="2249"/>
      <c r="TN230" s="2249"/>
      <c r="TO230" s="2249"/>
      <c r="TP230" s="2249"/>
      <c r="TQ230" s="2249"/>
      <c r="TR230" s="2249"/>
      <c r="TS230" s="2249"/>
      <c r="TT230" s="2249"/>
      <c r="TU230" s="2249"/>
      <c r="TV230" s="2249"/>
      <c r="TW230" s="2249"/>
      <c r="TX230" s="2249"/>
      <c r="TY230" s="2249"/>
      <c r="TZ230" s="2249"/>
      <c r="UA230" s="2249"/>
      <c r="UB230" s="2249"/>
      <c r="UC230" s="2249"/>
      <c r="UD230" s="2249"/>
      <c r="UE230" s="2249"/>
      <c r="UF230" s="2249"/>
      <c r="UG230" s="2249"/>
      <c r="UH230" s="2249"/>
      <c r="UI230" s="2249"/>
      <c r="UJ230" s="2249"/>
      <c r="UK230" s="2249"/>
      <c r="UL230" s="2249"/>
      <c r="UM230" s="2249"/>
      <c r="UN230" s="2249"/>
      <c r="UO230" s="2249"/>
      <c r="UP230" s="2249"/>
      <c r="UQ230" s="2249"/>
      <c r="UR230" s="2249"/>
      <c r="US230" s="2249"/>
      <c r="UT230" s="2249"/>
      <c r="UU230" s="2249"/>
      <c r="UV230" s="2249"/>
      <c r="UW230" s="2249"/>
      <c r="UX230" s="2249"/>
      <c r="UY230" s="2249"/>
      <c r="UZ230" s="2249"/>
      <c r="VA230" s="2249"/>
      <c r="VB230" s="2249"/>
      <c r="VC230" s="2249"/>
      <c r="VD230" s="2249"/>
      <c r="VE230" s="2249"/>
      <c r="VF230" s="2249"/>
      <c r="VG230" s="2249"/>
      <c r="VH230" s="2249"/>
      <c r="VI230" s="2249"/>
      <c r="VJ230" s="2249"/>
      <c r="VK230" s="2249"/>
      <c r="VL230" s="2249"/>
      <c r="VM230" s="2249"/>
      <c r="VN230" s="2249"/>
      <c r="VO230" s="2249"/>
      <c r="VP230" s="2249"/>
      <c r="VQ230" s="2249"/>
      <c r="VR230" s="2249"/>
      <c r="VS230" s="2249"/>
      <c r="VT230" s="2249"/>
      <c r="VU230" s="2249"/>
      <c r="VV230" s="2249"/>
      <c r="VW230" s="2249"/>
      <c r="VX230" s="2249"/>
      <c r="VY230" s="2249"/>
      <c r="VZ230" s="2249"/>
      <c r="WA230" s="2249"/>
      <c r="WB230" s="2249"/>
      <c r="WC230" s="2249"/>
      <c r="WD230" s="2249"/>
      <c r="WE230" s="2249"/>
      <c r="WF230" s="2249"/>
      <c r="WG230" s="2249"/>
      <c r="WH230" s="2249"/>
      <c r="WI230" s="2249"/>
      <c r="WJ230" s="2249"/>
      <c r="WK230" s="2249"/>
      <c r="WL230" s="2249"/>
      <c r="WM230" s="2249"/>
      <c r="WN230" s="2249"/>
      <c r="WO230" s="2249"/>
      <c r="WP230" s="2249"/>
      <c r="WQ230" s="2249"/>
      <c r="WR230" s="2249"/>
      <c r="WS230" s="2249"/>
      <c r="WT230" s="2249"/>
      <c r="WU230" s="2249"/>
      <c r="WV230" s="2249"/>
      <c r="WW230" s="2249"/>
      <c r="WX230" s="2249"/>
      <c r="WY230" s="2249"/>
      <c r="WZ230" s="2249"/>
      <c r="XA230" s="2249"/>
      <c r="XB230" s="2249"/>
      <c r="XC230" s="2249"/>
      <c r="XD230" s="2249"/>
      <c r="XE230" s="2249"/>
      <c r="XF230" s="2249"/>
      <c r="XG230" s="2249"/>
      <c r="XH230" s="2249"/>
      <c r="XI230" s="2249"/>
      <c r="XJ230" s="2249"/>
      <c r="XK230" s="2249"/>
      <c r="XL230" s="2249"/>
      <c r="XM230" s="2249"/>
      <c r="XN230" s="2249"/>
      <c r="XO230" s="2249"/>
      <c r="XP230" s="2249"/>
      <c r="XQ230" s="2249"/>
      <c r="XR230" s="2249"/>
      <c r="XS230" s="2249"/>
      <c r="XT230" s="2249"/>
      <c r="XU230" s="2249"/>
      <c r="XV230" s="2249"/>
      <c r="XW230" s="2249"/>
      <c r="XX230" s="2249"/>
      <c r="XY230" s="2249"/>
      <c r="XZ230" s="2249"/>
      <c r="YA230" s="2249"/>
      <c r="YB230" s="2249"/>
      <c r="YC230" s="2249"/>
      <c r="YD230" s="2249"/>
      <c r="YE230" s="2249"/>
      <c r="YF230" s="2249"/>
      <c r="YG230" s="2249"/>
      <c r="YH230" s="2249"/>
      <c r="YI230" s="2249"/>
      <c r="YJ230" s="2249"/>
      <c r="YK230" s="2249"/>
      <c r="YL230" s="2249"/>
      <c r="YM230" s="2249"/>
      <c r="YN230" s="2249"/>
      <c r="YO230" s="2249"/>
      <c r="YP230" s="2249"/>
      <c r="YQ230" s="2249"/>
      <c r="YR230" s="2249"/>
      <c r="YS230" s="2249"/>
      <c r="YT230" s="2249"/>
      <c r="YU230" s="2249"/>
      <c r="YV230" s="2249"/>
      <c r="YW230" s="2249"/>
      <c r="YX230" s="2249"/>
      <c r="YY230" s="2249"/>
      <c r="YZ230" s="2249"/>
      <c r="ZA230" s="2249"/>
      <c r="ZB230" s="2249"/>
      <c r="ZC230" s="2249"/>
      <c r="ZD230" s="2249"/>
      <c r="ZE230" s="2249"/>
      <c r="ZF230" s="2249"/>
      <c r="ZG230" s="2249"/>
      <c r="ZH230" s="2249"/>
      <c r="ZI230" s="2249"/>
      <c r="ZJ230" s="2249"/>
      <c r="ZK230" s="2249"/>
      <c r="ZL230" s="2249"/>
      <c r="ZM230" s="2249"/>
      <c r="ZN230" s="2249"/>
      <c r="ZO230" s="2249"/>
      <c r="ZP230" s="2249"/>
      <c r="ZQ230" s="2249"/>
      <c r="ZR230" s="2249"/>
      <c r="ZS230" s="2249"/>
      <c r="ZT230" s="2249"/>
      <c r="ZU230" s="2249"/>
      <c r="ZV230" s="2249"/>
      <c r="ZW230" s="2249"/>
      <c r="ZX230" s="2249"/>
      <c r="ZY230" s="2249"/>
      <c r="ZZ230" s="2249"/>
      <c r="AAA230" s="2249"/>
      <c r="AAB230" s="2249"/>
      <c r="AAC230" s="2249"/>
      <c r="AAD230" s="2249"/>
      <c r="AAE230" s="2249"/>
      <c r="AAF230" s="2249"/>
      <c r="AAG230" s="2249"/>
      <c r="AAH230" s="2249"/>
      <c r="AAI230" s="2249"/>
      <c r="AAJ230" s="2249"/>
      <c r="AAK230" s="2249"/>
      <c r="AAL230" s="2249"/>
      <c r="AAM230" s="2249"/>
      <c r="AAN230" s="2249"/>
      <c r="AAO230" s="2249"/>
      <c r="AAP230" s="2249"/>
      <c r="AAQ230" s="2249"/>
      <c r="AAR230" s="2249"/>
      <c r="AAS230" s="2249"/>
      <c r="AAT230" s="2249"/>
      <c r="AAU230" s="2249"/>
      <c r="AAV230" s="2249"/>
      <c r="AAW230" s="2249"/>
      <c r="AAX230" s="2249"/>
      <c r="AAY230" s="2249"/>
      <c r="AAZ230" s="2249"/>
      <c r="ABA230" s="2249"/>
      <c r="ABB230" s="2249"/>
      <c r="ABC230" s="2249"/>
      <c r="ABD230" s="2249"/>
      <c r="ABE230" s="2249"/>
      <c r="ABF230" s="2249"/>
      <c r="ABG230" s="2249"/>
      <c r="ABH230" s="2249"/>
      <c r="ABI230" s="2249"/>
      <c r="ABJ230" s="2249"/>
      <c r="ABK230" s="2249"/>
      <c r="ABL230" s="2249"/>
      <c r="ABM230" s="2249"/>
      <c r="ABN230" s="2249"/>
      <c r="ABO230" s="2249"/>
      <c r="ABP230" s="2249"/>
      <c r="ABQ230" s="2249"/>
      <c r="ABR230" s="2249"/>
      <c r="ABS230" s="2249"/>
      <c r="ABT230" s="2249"/>
      <c r="ABU230" s="2249"/>
      <c r="ABV230" s="2249"/>
      <c r="ABW230" s="2249"/>
      <c r="ABX230" s="2249"/>
      <c r="ABY230" s="2249"/>
      <c r="ABZ230" s="2249"/>
      <c r="ACA230" s="2249"/>
      <c r="ACB230" s="2249"/>
      <c r="ACC230" s="2249"/>
      <c r="ACD230" s="2249"/>
      <c r="ACE230" s="2249"/>
      <c r="ACF230" s="2249"/>
      <c r="ACG230" s="2249"/>
      <c r="ACH230" s="2249"/>
      <c r="ACI230" s="2249"/>
      <c r="ACJ230" s="2249"/>
      <c r="ACK230" s="2249"/>
      <c r="ACL230" s="2249"/>
      <c r="ACM230" s="2249"/>
      <c r="ACN230" s="2249"/>
      <c r="ACO230" s="2249"/>
      <c r="ACP230" s="2249"/>
      <c r="ACQ230" s="2249"/>
      <c r="ACR230" s="2249"/>
      <c r="ACS230" s="2249"/>
      <c r="ACT230" s="2249"/>
      <c r="ACU230" s="2249"/>
      <c r="ACV230" s="2249"/>
      <c r="ACW230" s="2249"/>
      <c r="ACX230" s="2249"/>
      <c r="ACY230" s="2249"/>
      <c r="ACZ230" s="2249"/>
      <c r="ADA230" s="2249"/>
      <c r="ADB230" s="2249"/>
      <c r="ADC230" s="2249"/>
      <c r="ADD230" s="2249"/>
      <c r="ADE230" s="2249"/>
      <c r="ADF230" s="2249"/>
      <c r="ADG230" s="2249"/>
      <c r="ADH230" s="2249"/>
      <c r="ADI230" s="2249"/>
      <c r="ADJ230" s="2249"/>
      <c r="ADK230" s="2249"/>
      <c r="ADL230" s="2249"/>
      <c r="ADM230" s="2249"/>
      <c r="ADN230" s="2249"/>
      <c r="ADO230" s="2249"/>
      <c r="ADP230" s="2249"/>
      <c r="ADQ230" s="2249"/>
      <c r="ADR230" s="2249"/>
      <c r="ADS230" s="2249"/>
      <c r="ADT230" s="2249"/>
      <c r="ADU230" s="2249"/>
      <c r="ADV230" s="2249"/>
      <c r="ADW230" s="2249"/>
      <c r="ADX230" s="2249"/>
      <c r="ADY230" s="2249"/>
      <c r="ADZ230" s="2249"/>
      <c r="AEA230" s="2249"/>
      <c r="AEB230" s="2249"/>
      <c r="AEC230" s="2249"/>
      <c r="AED230" s="2249"/>
      <c r="AEE230" s="2249"/>
      <c r="AEF230" s="2249"/>
      <c r="AEG230" s="2249"/>
      <c r="AEH230" s="2249"/>
      <c r="AEI230" s="2249"/>
      <c r="AEJ230" s="2249"/>
      <c r="AEK230" s="2249"/>
      <c r="AEL230" s="2249"/>
      <c r="AEM230" s="2249"/>
      <c r="AEN230" s="2249"/>
      <c r="AEO230" s="2249"/>
      <c r="AEP230" s="2249"/>
      <c r="AEQ230" s="2249"/>
      <c r="AER230" s="2249"/>
      <c r="AES230" s="2249"/>
      <c r="AET230" s="2249"/>
      <c r="AEU230" s="2249"/>
      <c r="AEV230" s="2249"/>
      <c r="AEW230" s="2249"/>
      <c r="AEX230" s="2249"/>
      <c r="AEY230" s="2249"/>
      <c r="AEZ230" s="2249"/>
      <c r="AFA230" s="2249"/>
      <c r="AFB230" s="2249"/>
      <c r="AFC230" s="2249"/>
      <c r="AFD230" s="2249"/>
      <c r="AFE230" s="2249"/>
      <c r="AFF230" s="2249"/>
      <c r="AFG230" s="2249"/>
      <c r="AFH230" s="2249"/>
      <c r="AFI230" s="2249"/>
      <c r="AFJ230" s="2249"/>
      <c r="AFK230" s="2249"/>
      <c r="AFL230" s="2249"/>
      <c r="AFM230" s="2249"/>
      <c r="AFN230" s="2249"/>
      <c r="AFO230" s="2249"/>
      <c r="AFP230" s="2249"/>
      <c r="AFQ230" s="2249"/>
      <c r="AFR230" s="2249"/>
      <c r="AFS230" s="2249"/>
      <c r="AFT230" s="2249"/>
      <c r="AFU230" s="2249"/>
      <c r="AFV230" s="2249"/>
      <c r="AFW230" s="2249"/>
      <c r="AFX230" s="2249"/>
      <c r="AFY230" s="2249"/>
      <c r="AFZ230" s="2249"/>
      <c r="AGA230" s="2249"/>
      <c r="AGB230" s="2249"/>
      <c r="AGC230" s="2249"/>
      <c r="AGD230" s="2249"/>
      <c r="AGE230" s="2249"/>
      <c r="AGF230" s="2249"/>
      <c r="AGG230" s="2249"/>
      <c r="AGH230" s="2249"/>
      <c r="AGI230" s="2249"/>
      <c r="AGJ230" s="2249"/>
      <c r="AGK230" s="2249"/>
      <c r="AGL230" s="2249"/>
      <c r="AGM230" s="2249"/>
      <c r="AGN230" s="2249"/>
      <c r="AGO230" s="2249"/>
      <c r="AGP230" s="2249"/>
      <c r="AGQ230" s="2249"/>
      <c r="AGR230" s="2249"/>
      <c r="AGS230" s="2249"/>
      <c r="AGT230" s="2249"/>
      <c r="AGU230" s="2249"/>
      <c r="AGV230" s="2249"/>
      <c r="AGW230" s="2249"/>
      <c r="AGX230" s="2249"/>
      <c r="AGY230" s="2249"/>
      <c r="AGZ230" s="2249"/>
      <c r="AHA230" s="2249"/>
      <c r="AHB230" s="2249"/>
      <c r="AHC230" s="2249"/>
      <c r="AHD230" s="2249"/>
      <c r="AHE230" s="2249"/>
      <c r="AHF230" s="2249"/>
      <c r="AHG230" s="2249"/>
      <c r="AHH230" s="2249"/>
      <c r="AHI230" s="2249"/>
      <c r="AHJ230" s="2249"/>
      <c r="AHK230" s="2249"/>
      <c r="AHL230" s="2249"/>
      <c r="AHM230" s="2249"/>
      <c r="AHN230" s="2249"/>
      <c r="AHO230" s="2249"/>
      <c r="AHP230" s="2249"/>
      <c r="AHQ230" s="2249"/>
      <c r="AHR230" s="2249"/>
      <c r="AHS230" s="2249"/>
      <c r="AHT230" s="2249"/>
      <c r="AHU230" s="2249"/>
      <c r="AHV230" s="2249"/>
      <c r="AHW230" s="2249"/>
      <c r="AHX230" s="2249"/>
      <c r="AHY230" s="2249"/>
      <c r="AHZ230" s="2249"/>
      <c r="AIA230" s="2249"/>
      <c r="AIB230" s="2249"/>
      <c r="AIC230" s="2249"/>
      <c r="AID230" s="2249"/>
      <c r="AIE230" s="2249"/>
      <c r="AIF230" s="2249"/>
      <c r="AIG230" s="2249"/>
      <c r="AIH230" s="2249"/>
      <c r="AII230" s="2249"/>
      <c r="AIJ230" s="2249"/>
      <c r="AIK230" s="2249"/>
      <c r="AIL230" s="2249"/>
      <c r="AIM230" s="2249"/>
      <c r="AIN230" s="2249"/>
      <c r="AIO230" s="2249"/>
      <c r="AIP230" s="2249"/>
      <c r="AIQ230" s="2249"/>
      <c r="AIR230" s="2249"/>
      <c r="AIS230" s="2249"/>
      <c r="AIT230" s="2249"/>
      <c r="AIU230" s="2249"/>
      <c r="AIV230" s="2249"/>
      <c r="AIW230" s="2249"/>
      <c r="AIX230" s="2249"/>
      <c r="AIY230" s="2249"/>
      <c r="AIZ230" s="2249"/>
      <c r="AJA230" s="2249"/>
      <c r="AJB230" s="2249"/>
      <c r="AJC230" s="2249"/>
      <c r="AJD230" s="2249"/>
      <c r="AJE230" s="2249"/>
      <c r="AJF230" s="2249"/>
      <c r="AJG230" s="2249"/>
      <c r="AJH230" s="2249"/>
      <c r="AJI230" s="2249"/>
      <c r="AJJ230" s="2249"/>
      <c r="AJK230" s="2249"/>
      <c r="AJL230" s="2249"/>
      <c r="AJM230" s="2249"/>
      <c r="AJN230" s="2249"/>
      <c r="AJO230" s="2249"/>
      <c r="AJP230" s="2249"/>
      <c r="AJQ230" s="2249"/>
      <c r="AJR230" s="2249"/>
      <c r="AJS230" s="2249"/>
      <c r="AJT230" s="2249"/>
      <c r="AJU230" s="2249"/>
      <c r="AJV230" s="2249"/>
      <c r="AJW230" s="2249"/>
      <c r="AJX230" s="2249"/>
      <c r="AJY230" s="2249"/>
      <c r="AJZ230" s="2249"/>
      <c r="AKA230" s="2249"/>
      <c r="AKB230" s="2249"/>
      <c r="AKC230" s="2249"/>
      <c r="AKD230" s="2249"/>
      <c r="AKE230" s="2249"/>
      <c r="AKF230" s="2249"/>
      <c r="AKG230" s="2249"/>
      <c r="AKH230" s="2249"/>
      <c r="AKI230" s="2249"/>
      <c r="AKJ230" s="2249"/>
      <c r="AKK230" s="2249"/>
      <c r="AKL230" s="2249"/>
      <c r="AKM230" s="2249"/>
      <c r="AKN230" s="2249"/>
      <c r="AKO230" s="2249"/>
      <c r="AKP230" s="2249"/>
      <c r="AKQ230" s="2249"/>
      <c r="AKR230" s="2249"/>
      <c r="AKS230" s="2249"/>
      <c r="AKT230" s="2249"/>
      <c r="AKU230" s="2249"/>
      <c r="AKV230" s="2249"/>
      <c r="AKW230" s="2249"/>
      <c r="AKX230" s="2249"/>
      <c r="AKY230" s="2249"/>
      <c r="AKZ230" s="2249"/>
      <c r="ALA230" s="2249"/>
      <c r="ALB230" s="2249"/>
      <c r="ALC230" s="2249"/>
      <c r="ALD230" s="2249"/>
      <c r="ALE230" s="2249"/>
      <c r="ALF230" s="2249"/>
      <c r="ALG230" s="2249"/>
      <c r="ALH230" s="2249"/>
      <c r="ALI230" s="2249"/>
      <c r="ALJ230" s="2249"/>
      <c r="ALK230" s="2249"/>
      <c r="ALL230" s="2249"/>
      <c r="ALM230" s="2249"/>
      <c r="ALN230" s="2249"/>
      <c r="ALO230" s="2249"/>
      <c r="ALP230" s="2249"/>
      <c r="ALQ230" s="2249"/>
      <c r="ALR230" s="2249"/>
      <c r="ALS230" s="2249"/>
      <c r="ALT230" s="2249"/>
      <c r="ALU230" s="2249"/>
      <c r="ALV230" s="2249"/>
      <c r="ALW230" s="2249"/>
      <c r="ALX230" s="2249"/>
      <c r="ALY230" s="2249"/>
      <c r="ALZ230" s="2249"/>
      <c r="AMA230" s="2249"/>
      <c r="AMB230" s="2249"/>
      <c r="AMC230" s="2249"/>
      <c r="AMD230" s="2249"/>
      <c r="AME230" s="2249"/>
      <c r="AMF230" s="2249"/>
      <c r="AMG230" s="2249"/>
      <c r="AMH230" s="2249"/>
      <c r="AMI230" s="2249"/>
      <c r="AMJ230" s="2249"/>
      <c r="AMK230" s="2249"/>
      <c r="AML230" s="2249"/>
      <c r="AMM230" s="2249"/>
      <c r="AMN230" s="2249"/>
      <c r="AMO230" s="2249"/>
      <c r="AMP230" s="2249"/>
      <c r="AMQ230" s="2249"/>
      <c r="AMR230" s="2249"/>
      <c r="AMS230" s="2249"/>
      <c r="AMT230" s="2249"/>
      <c r="AMU230" s="2249"/>
      <c r="AMV230" s="2249"/>
      <c r="AMW230" s="2249"/>
      <c r="AMX230" s="2249"/>
      <c r="AMY230" s="2249"/>
      <c r="AMZ230" s="2249"/>
      <c r="ANA230" s="2249"/>
      <c r="ANB230" s="2249"/>
      <c r="ANC230" s="2249"/>
      <c r="AND230" s="2249"/>
      <c r="ANE230" s="2249"/>
      <c r="ANF230" s="2249"/>
      <c r="ANG230" s="2249"/>
      <c r="ANH230" s="2249"/>
      <c r="ANI230" s="2249"/>
      <c r="ANJ230" s="2249"/>
      <c r="ANK230" s="2249"/>
      <c r="ANL230" s="2249"/>
      <c r="ANM230" s="2249"/>
      <c r="ANN230" s="2249"/>
      <c r="ANO230" s="2249"/>
      <c r="ANP230" s="2249"/>
      <c r="ANQ230" s="2249"/>
      <c r="ANR230" s="2249"/>
      <c r="ANS230" s="2249"/>
      <c r="ANT230" s="2249"/>
      <c r="ANU230" s="2249"/>
      <c r="ANV230" s="2249"/>
      <c r="ANW230" s="2249"/>
      <c r="ANX230" s="2249"/>
      <c r="ANY230" s="2249"/>
      <c r="ANZ230" s="2249"/>
      <c r="AOA230" s="2249"/>
      <c r="AOB230" s="2249"/>
      <c r="AOC230" s="2249"/>
      <c r="AOD230" s="2249"/>
      <c r="AOE230" s="2249"/>
      <c r="AOF230" s="2249"/>
      <c r="AOG230" s="2249"/>
      <c r="AOH230" s="2249"/>
      <c r="AOI230" s="2249"/>
      <c r="AOJ230" s="2249"/>
      <c r="AOK230" s="2249"/>
      <c r="AOL230" s="2249"/>
      <c r="AOM230" s="2249"/>
      <c r="AON230" s="2249"/>
      <c r="AOO230" s="2249"/>
      <c r="AOP230" s="2249"/>
      <c r="AOQ230" s="2249"/>
      <c r="AOR230" s="2249"/>
      <c r="AOS230" s="2249"/>
      <c r="AOT230" s="2249"/>
      <c r="AOU230" s="2249"/>
      <c r="AOV230" s="2249"/>
      <c r="AOW230" s="2249"/>
      <c r="AOX230" s="2249"/>
      <c r="AOY230" s="2249"/>
      <c r="AOZ230" s="2249"/>
      <c r="APA230" s="2249"/>
      <c r="APB230" s="2249"/>
      <c r="APC230" s="2249"/>
      <c r="APD230" s="2249"/>
      <c r="APE230" s="2249"/>
      <c r="APF230" s="2249"/>
      <c r="APG230" s="2249"/>
      <c r="APH230" s="2249"/>
      <c r="API230" s="2249"/>
      <c r="APJ230" s="2249"/>
      <c r="APK230" s="2249"/>
      <c r="APL230" s="2249"/>
      <c r="APM230" s="2249"/>
      <c r="APN230" s="2249"/>
      <c r="APO230" s="2249"/>
      <c r="APP230" s="2249"/>
      <c r="APQ230" s="2249"/>
      <c r="APR230" s="2249"/>
      <c r="APS230" s="2249"/>
      <c r="APT230" s="2249"/>
      <c r="APU230" s="2249"/>
      <c r="APV230" s="2249"/>
      <c r="APW230" s="2249"/>
      <c r="APX230" s="2249"/>
      <c r="APY230" s="2249"/>
      <c r="APZ230" s="2249"/>
      <c r="AQA230" s="2249"/>
      <c r="AQB230" s="2249"/>
      <c r="AQC230" s="2249"/>
      <c r="AQD230" s="2249"/>
      <c r="AQE230" s="2249"/>
      <c r="AQF230" s="2249"/>
      <c r="AQG230" s="2249"/>
      <c r="AQH230" s="2249"/>
      <c r="AQI230" s="2249"/>
      <c r="AQJ230" s="2249"/>
      <c r="AQK230" s="2249"/>
      <c r="AQL230" s="2249"/>
      <c r="AQM230" s="2249"/>
      <c r="AQN230" s="2249"/>
      <c r="AQO230" s="2249"/>
      <c r="AQP230" s="2249"/>
      <c r="AQQ230" s="2249"/>
      <c r="AQR230" s="2249"/>
      <c r="AQS230" s="2249"/>
      <c r="AQT230" s="2249"/>
      <c r="AQU230" s="2249"/>
      <c r="AQV230" s="2249"/>
      <c r="AQW230" s="2249"/>
      <c r="AQX230" s="2249"/>
      <c r="AQY230" s="2249"/>
      <c r="AQZ230" s="2249"/>
      <c r="ARA230" s="2249"/>
      <c r="ARB230" s="2249"/>
      <c r="ARC230" s="2249"/>
      <c r="ARD230" s="2249"/>
      <c r="ARE230" s="2249"/>
      <c r="ARF230" s="2249"/>
      <c r="ARG230" s="2249"/>
      <c r="ARH230" s="2249"/>
      <c r="ARI230" s="2249"/>
      <c r="ARJ230" s="2249"/>
      <c r="ARK230" s="2249"/>
      <c r="ARL230" s="2249"/>
      <c r="ARM230" s="2249"/>
      <c r="ARN230" s="2249"/>
      <c r="ARO230" s="2249"/>
      <c r="ARP230" s="2249"/>
      <c r="ARQ230" s="2249"/>
      <c r="ARR230" s="2249"/>
      <c r="ARS230" s="2249"/>
      <c r="ART230" s="2249"/>
      <c r="ARU230" s="2249"/>
      <c r="ARV230" s="2249"/>
      <c r="ARW230" s="2249"/>
      <c r="ARX230" s="2249"/>
      <c r="ARY230" s="2249"/>
      <c r="ARZ230" s="2249"/>
      <c r="ASA230" s="2249"/>
      <c r="ASB230" s="2249"/>
      <c r="ASC230" s="2249"/>
      <c r="ASD230" s="2249"/>
      <c r="ASE230" s="2249"/>
      <c r="ASF230" s="2249"/>
      <c r="ASG230" s="2249"/>
      <c r="ASH230" s="2249"/>
      <c r="ASI230" s="2249"/>
      <c r="ASJ230" s="2249"/>
      <c r="ASK230" s="2249"/>
      <c r="ASL230" s="2249"/>
      <c r="ASM230" s="2249"/>
      <c r="ASN230" s="2249"/>
      <c r="ASO230" s="2249"/>
      <c r="ASP230" s="2249"/>
      <c r="ASQ230" s="2249"/>
      <c r="ASR230" s="2249"/>
      <c r="ASS230" s="2249"/>
      <c r="AST230" s="2249"/>
      <c r="ASU230" s="2249"/>
      <c r="ASV230" s="2249"/>
      <c r="ASW230" s="2249"/>
      <c r="ASX230" s="2249"/>
      <c r="ASY230" s="2249"/>
      <c r="ASZ230" s="2249"/>
      <c r="ATA230" s="2249"/>
      <c r="ATB230" s="2249"/>
      <c r="ATC230" s="2249"/>
      <c r="ATD230" s="2249"/>
      <c r="ATE230" s="2249"/>
      <c r="ATF230" s="2249"/>
      <c r="ATG230" s="2249"/>
      <c r="ATH230" s="2249"/>
      <c r="ATI230" s="2249"/>
      <c r="ATJ230" s="2249"/>
      <c r="ATK230" s="2249"/>
      <c r="ATL230" s="2249"/>
      <c r="ATM230" s="2249"/>
      <c r="ATN230" s="2249"/>
      <c r="ATO230" s="2249"/>
      <c r="ATP230" s="2249"/>
      <c r="ATQ230" s="2249"/>
      <c r="ATR230" s="2249"/>
      <c r="ATS230" s="2249"/>
      <c r="ATT230" s="2249"/>
      <c r="ATU230" s="2249"/>
      <c r="ATV230" s="2249"/>
      <c r="ATW230" s="2249"/>
      <c r="ATX230" s="2249"/>
      <c r="ATY230" s="2249"/>
      <c r="ATZ230" s="2249"/>
      <c r="AUA230" s="2249"/>
      <c r="AUB230" s="2249"/>
      <c r="AUC230" s="2249"/>
      <c r="AUD230" s="2249"/>
      <c r="AUE230" s="2249"/>
      <c r="AUF230" s="2249"/>
      <c r="AUG230" s="2249"/>
      <c r="AUH230" s="2249"/>
      <c r="AUI230" s="2249"/>
      <c r="AUJ230" s="2249"/>
      <c r="AUK230" s="2249"/>
      <c r="AUL230" s="2249"/>
      <c r="AUM230" s="2249"/>
      <c r="AUN230" s="2249"/>
      <c r="AUO230" s="2249"/>
      <c r="AUP230" s="2249"/>
      <c r="AUQ230" s="2249"/>
      <c r="AUR230" s="2249"/>
      <c r="AUS230" s="2249"/>
      <c r="AUT230" s="2249"/>
      <c r="AUU230" s="2249"/>
      <c r="AUV230" s="2249"/>
      <c r="AUW230" s="2249"/>
      <c r="AUX230" s="2249"/>
      <c r="AUY230" s="2249"/>
      <c r="AUZ230" s="2249"/>
      <c r="AVA230" s="2249"/>
      <c r="AVB230" s="2249"/>
      <c r="AVC230" s="2249"/>
      <c r="AVD230" s="2249"/>
      <c r="AVE230" s="2249"/>
      <c r="AVF230" s="2249"/>
      <c r="AVG230" s="2249"/>
      <c r="AVH230" s="2249"/>
      <c r="AVI230" s="2249"/>
      <c r="AVJ230" s="2249"/>
      <c r="AVK230" s="2249"/>
      <c r="AVL230" s="2249"/>
      <c r="AVM230" s="2249"/>
      <c r="AVN230" s="2249"/>
      <c r="AVO230" s="2249"/>
      <c r="AVP230" s="2249"/>
      <c r="AVQ230" s="2249"/>
      <c r="AVR230" s="2249"/>
      <c r="AVS230" s="2249"/>
      <c r="AVT230" s="2249"/>
      <c r="AVU230" s="2249"/>
      <c r="AVV230" s="2249"/>
      <c r="AVW230" s="2249"/>
      <c r="AVX230" s="2249"/>
      <c r="AVY230" s="2249"/>
      <c r="AVZ230" s="2249"/>
      <c r="AWA230" s="2249"/>
      <c r="AWB230" s="2249"/>
      <c r="AWC230" s="2249"/>
      <c r="AWD230" s="2249"/>
      <c r="AWE230" s="2249"/>
      <c r="AWF230" s="2249"/>
      <c r="AWG230" s="2249"/>
      <c r="AWH230" s="2249"/>
      <c r="AWI230" s="2249"/>
      <c r="AWJ230" s="2249"/>
      <c r="AWK230" s="2249"/>
      <c r="AWL230" s="2249"/>
      <c r="AWM230" s="2249"/>
      <c r="AWN230" s="2249"/>
      <c r="AWO230" s="2249"/>
      <c r="AWP230" s="2249"/>
      <c r="AWQ230" s="2249"/>
      <c r="AWR230" s="2249"/>
      <c r="AWS230" s="2249"/>
      <c r="AWT230" s="2249"/>
      <c r="AWU230" s="2249"/>
      <c r="AWV230" s="2249"/>
      <c r="AWW230" s="2249"/>
      <c r="AWX230" s="2249"/>
      <c r="AWY230" s="2249"/>
      <c r="AWZ230" s="2249"/>
      <c r="AXA230" s="2249"/>
      <c r="AXB230" s="2249"/>
      <c r="AXC230" s="2249"/>
      <c r="AXD230" s="2249"/>
      <c r="AXE230" s="2249"/>
      <c r="AXF230" s="2249"/>
      <c r="AXG230" s="2249"/>
      <c r="AXH230" s="2249"/>
      <c r="AXI230" s="2249"/>
      <c r="AXJ230" s="2249"/>
    </row>
    <row r="231" spans="1:1310" s="2250" customFormat="1" ht="23.25" customHeight="1">
      <c r="A231" s="2251"/>
      <c r="B231" s="2254" t="s">
        <v>2406</v>
      </c>
      <c r="C231" s="2254"/>
      <c r="D231" s="2254"/>
      <c r="E231" s="2254"/>
      <c r="F231" s="2256"/>
      <c r="G231" s="2254" t="s">
        <v>2407</v>
      </c>
      <c r="H231" s="2254"/>
      <c r="I231" s="2254"/>
      <c r="J231" s="2256"/>
      <c r="K231" s="2254" t="s">
        <v>2408</v>
      </c>
      <c r="L231" s="2254"/>
      <c r="M231" s="2254"/>
      <c r="N231" s="2256"/>
      <c r="O231" s="2254" t="s">
        <v>2409</v>
      </c>
      <c r="P231" s="2254"/>
      <c r="Q231" s="2256"/>
      <c r="R231" s="865"/>
      <c r="S231" s="865"/>
      <c r="T231" s="865"/>
      <c r="U231" s="865"/>
      <c r="V231" s="865"/>
      <c r="W231" s="865"/>
      <c r="X231" s="865"/>
      <c r="Y231" s="865"/>
      <c r="Z231" s="865"/>
      <c r="AA231" s="865"/>
      <c r="AB231" s="865"/>
      <c r="AC231" s="865"/>
      <c r="AD231" s="2249"/>
      <c r="AE231" s="2249"/>
      <c r="AF231" s="2249"/>
      <c r="AG231" s="2249"/>
      <c r="AH231" s="2249"/>
      <c r="AI231" s="2249"/>
      <c r="AJ231" s="2249"/>
      <c r="AK231" s="2249"/>
      <c r="AL231" s="2249"/>
      <c r="AM231" s="2249"/>
      <c r="AN231" s="2249"/>
      <c r="AO231" s="2249"/>
      <c r="AP231" s="2249"/>
      <c r="AQ231" s="2249"/>
      <c r="AR231" s="2249"/>
      <c r="AS231" s="2249"/>
      <c r="AT231" s="2249"/>
      <c r="AU231" s="2249"/>
      <c r="AV231" s="2249"/>
      <c r="AW231" s="2249"/>
      <c r="AX231" s="2249"/>
      <c r="AY231" s="2249"/>
      <c r="AZ231" s="2249"/>
      <c r="BA231" s="2249"/>
      <c r="BB231" s="2249"/>
      <c r="BC231" s="2249"/>
      <c r="BD231" s="2249"/>
      <c r="BE231" s="2249"/>
      <c r="BF231" s="2249"/>
      <c r="BG231" s="2249"/>
      <c r="BH231" s="2249"/>
      <c r="BI231" s="2249"/>
      <c r="BJ231" s="2249"/>
      <c r="BK231" s="2249"/>
      <c r="BL231" s="2249"/>
      <c r="BM231" s="2249"/>
      <c r="BN231" s="2249"/>
      <c r="BO231" s="2249"/>
      <c r="BP231" s="2249"/>
      <c r="BQ231" s="2249"/>
      <c r="BR231" s="2249"/>
      <c r="BS231" s="2249"/>
      <c r="BT231" s="2249"/>
      <c r="BU231" s="2249"/>
      <c r="BV231" s="2249"/>
      <c r="BW231" s="2249"/>
      <c r="BX231" s="2249"/>
      <c r="BY231" s="2249"/>
      <c r="BZ231" s="2249"/>
      <c r="CA231" s="2249"/>
      <c r="CB231" s="2249"/>
      <c r="CC231" s="2249"/>
      <c r="CD231" s="2249"/>
      <c r="CE231" s="2249"/>
      <c r="CF231" s="2249"/>
      <c r="CG231" s="2249"/>
      <c r="CH231" s="2249"/>
      <c r="CI231" s="2249"/>
      <c r="CJ231" s="2249"/>
      <c r="CK231" s="2249"/>
      <c r="CL231" s="2249"/>
      <c r="CM231" s="2249"/>
      <c r="CN231" s="2249"/>
      <c r="CO231" s="2249"/>
      <c r="CP231" s="2249"/>
      <c r="CQ231" s="2249"/>
      <c r="CR231" s="2249"/>
      <c r="CS231" s="2249"/>
      <c r="CT231" s="2249"/>
      <c r="CU231" s="2249"/>
      <c r="CV231" s="2249"/>
      <c r="CW231" s="2249"/>
      <c r="CX231" s="2249"/>
      <c r="CY231" s="2249"/>
      <c r="CZ231" s="2249"/>
      <c r="DA231" s="2249"/>
      <c r="DB231" s="2249"/>
      <c r="DC231" s="2249"/>
      <c r="DD231" s="2249"/>
      <c r="DE231" s="2249"/>
      <c r="DF231" s="2249"/>
      <c r="DG231" s="2249"/>
      <c r="DH231" s="2249"/>
      <c r="DI231" s="2249"/>
      <c r="DJ231" s="2249"/>
      <c r="DK231" s="2249"/>
      <c r="DL231" s="2249"/>
      <c r="DM231" s="2249"/>
      <c r="DN231" s="2249"/>
      <c r="DO231" s="2249"/>
      <c r="DP231" s="2249"/>
      <c r="DQ231" s="2249"/>
      <c r="DR231" s="2249"/>
      <c r="DS231" s="2249"/>
      <c r="DT231" s="2249"/>
      <c r="DU231" s="2249"/>
      <c r="DV231" s="2249"/>
      <c r="DW231" s="2249"/>
      <c r="DX231" s="2249"/>
      <c r="DY231" s="2249"/>
      <c r="DZ231" s="2249"/>
      <c r="EA231" s="2249"/>
      <c r="EB231" s="2249"/>
      <c r="EC231" s="2249"/>
      <c r="ED231" s="2249"/>
      <c r="EE231" s="2249"/>
      <c r="EF231" s="2249"/>
      <c r="EG231" s="2249"/>
      <c r="EH231" s="2249"/>
      <c r="EI231" s="2249"/>
      <c r="EJ231" s="2249"/>
      <c r="EK231" s="2249"/>
      <c r="EL231" s="2249"/>
      <c r="EM231" s="2249"/>
      <c r="EN231" s="2249"/>
      <c r="EO231" s="2249"/>
      <c r="EP231" s="2249"/>
      <c r="EQ231" s="2249"/>
      <c r="ER231" s="2249"/>
      <c r="ES231" s="2249"/>
      <c r="ET231" s="2249"/>
      <c r="EU231" s="2249"/>
      <c r="EV231" s="2249"/>
      <c r="EW231" s="2249"/>
      <c r="EX231" s="2249"/>
      <c r="EY231" s="2249"/>
      <c r="EZ231" s="2249"/>
      <c r="FA231" s="2249"/>
      <c r="FB231" s="2249"/>
      <c r="FC231" s="2249"/>
      <c r="FD231" s="2249"/>
      <c r="FE231" s="2249"/>
      <c r="FF231" s="2249"/>
      <c r="FG231" s="2249"/>
      <c r="FH231" s="2249"/>
      <c r="FI231" s="2249"/>
      <c r="FJ231" s="2249"/>
      <c r="FK231" s="2249"/>
      <c r="FL231" s="2249"/>
      <c r="FM231" s="2249"/>
      <c r="FN231" s="2249"/>
      <c r="FO231" s="2249"/>
      <c r="FP231" s="2249"/>
      <c r="FQ231" s="2249"/>
      <c r="FR231" s="2249"/>
      <c r="FS231" s="2249"/>
      <c r="FT231" s="2249"/>
      <c r="FU231" s="2249"/>
      <c r="FV231" s="2249"/>
      <c r="FW231" s="2249"/>
      <c r="FX231" s="2249"/>
      <c r="FY231" s="2249"/>
      <c r="FZ231" s="2249"/>
      <c r="GA231" s="2249"/>
      <c r="GB231" s="2249"/>
      <c r="GC231" s="2249"/>
      <c r="GD231" s="2249"/>
      <c r="GE231" s="2249"/>
      <c r="GF231" s="2249"/>
      <c r="GG231" s="2249"/>
      <c r="GH231" s="2249"/>
      <c r="GI231" s="2249"/>
      <c r="GJ231" s="2249"/>
      <c r="GK231" s="2249"/>
      <c r="GL231" s="2249"/>
      <c r="GM231" s="2249"/>
      <c r="GN231" s="2249"/>
      <c r="GO231" s="2249"/>
      <c r="GP231" s="2249"/>
      <c r="GQ231" s="2249"/>
      <c r="GR231" s="2249"/>
      <c r="GS231" s="2249"/>
      <c r="GT231" s="2249"/>
      <c r="GU231" s="2249"/>
      <c r="GV231" s="2249"/>
      <c r="GW231" s="2249"/>
      <c r="GX231" s="2249"/>
      <c r="GY231" s="2249"/>
      <c r="GZ231" s="2249"/>
      <c r="HA231" s="2249"/>
      <c r="HB231" s="2249"/>
      <c r="HC231" s="2249"/>
      <c r="HD231" s="2249"/>
      <c r="HE231" s="2249"/>
      <c r="HF231" s="2249"/>
      <c r="HG231" s="2249"/>
      <c r="HH231" s="2249"/>
      <c r="HI231" s="2249"/>
      <c r="HJ231" s="2249"/>
      <c r="HK231" s="2249"/>
      <c r="HL231" s="2249"/>
      <c r="HM231" s="2249"/>
      <c r="HN231" s="2249"/>
      <c r="HO231" s="2249"/>
      <c r="HP231" s="2249"/>
      <c r="HQ231" s="2249"/>
      <c r="HR231" s="2249"/>
      <c r="HS231" s="2249"/>
      <c r="HT231" s="2249"/>
      <c r="HU231" s="2249"/>
      <c r="HV231" s="2249"/>
      <c r="HW231" s="2249"/>
      <c r="HX231" s="2249"/>
      <c r="HY231" s="2249"/>
      <c r="HZ231" s="2249"/>
      <c r="IA231" s="2249"/>
      <c r="IB231" s="2249"/>
      <c r="IC231" s="2249"/>
      <c r="ID231" s="2249"/>
      <c r="IE231" s="2249"/>
      <c r="IF231" s="2249"/>
      <c r="IG231" s="2249"/>
      <c r="IH231" s="2249"/>
      <c r="II231" s="2249"/>
      <c r="IJ231" s="2249"/>
      <c r="IK231" s="2249"/>
      <c r="IL231" s="2249"/>
      <c r="IM231" s="2249"/>
      <c r="IN231" s="2249"/>
      <c r="IO231" s="2249"/>
      <c r="IP231" s="2249"/>
      <c r="IQ231" s="2249"/>
      <c r="IR231" s="2249"/>
      <c r="IS231" s="2249"/>
      <c r="IT231" s="2249"/>
      <c r="IU231" s="2249"/>
      <c r="IV231" s="2249"/>
      <c r="IW231" s="2249"/>
      <c r="IX231" s="2249"/>
      <c r="IY231" s="2249"/>
      <c r="IZ231" s="2249"/>
      <c r="JA231" s="2249"/>
      <c r="JB231" s="2249"/>
      <c r="JC231" s="2249"/>
      <c r="JD231" s="2249"/>
      <c r="JE231" s="2249"/>
      <c r="JF231" s="2249"/>
      <c r="JG231" s="2249"/>
      <c r="JH231" s="2249"/>
      <c r="JI231" s="2249"/>
      <c r="JJ231" s="2249"/>
      <c r="JK231" s="2249"/>
      <c r="JL231" s="2249"/>
      <c r="JM231" s="2249"/>
      <c r="JN231" s="2249"/>
      <c r="JO231" s="2249"/>
      <c r="JP231" s="2249"/>
      <c r="JQ231" s="2249"/>
      <c r="JR231" s="2249"/>
      <c r="JS231" s="2249"/>
      <c r="JT231" s="2249"/>
      <c r="JU231" s="2249"/>
      <c r="JV231" s="2249"/>
      <c r="JW231" s="2249"/>
      <c r="JX231" s="2249"/>
      <c r="JY231" s="2249"/>
      <c r="JZ231" s="2249"/>
      <c r="KA231" s="2249"/>
      <c r="KB231" s="2249"/>
      <c r="KC231" s="2249"/>
      <c r="KD231" s="2249"/>
      <c r="KE231" s="2249"/>
      <c r="KF231" s="2249"/>
      <c r="KG231" s="2249"/>
      <c r="KH231" s="2249"/>
      <c r="KI231" s="2249"/>
      <c r="KJ231" s="2249"/>
      <c r="KK231" s="2249"/>
      <c r="KL231" s="2249"/>
      <c r="KM231" s="2249"/>
      <c r="KN231" s="2249"/>
      <c r="KO231" s="2249"/>
      <c r="KP231" s="2249"/>
      <c r="KQ231" s="2249"/>
      <c r="KR231" s="2249"/>
      <c r="KS231" s="2249"/>
      <c r="KT231" s="2249"/>
      <c r="KU231" s="2249"/>
      <c r="KV231" s="2249"/>
      <c r="KW231" s="2249"/>
      <c r="KX231" s="2249"/>
      <c r="KY231" s="2249"/>
      <c r="KZ231" s="2249"/>
      <c r="LA231" s="2249"/>
      <c r="LB231" s="2249"/>
      <c r="LC231" s="2249"/>
      <c r="LD231" s="2249"/>
      <c r="LE231" s="2249"/>
      <c r="LF231" s="2249"/>
      <c r="LG231" s="2249"/>
      <c r="LH231" s="2249"/>
      <c r="LI231" s="2249"/>
      <c r="LJ231" s="2249"/>
      <c r="LK231" s="2249"/>
      <c r="LL231" s="2249"/>
      <c r="LM231" s="2249"/>
      <c r="LN231" s="2249"/>
      <c r="LO231" s="2249"/>
      <c r="LP231" s="2249"/>
      <c r="LQ231" s="2249"/>
      <c r="LR231" s="2249"/>
      <c r="LS231" s="2249"/>
      <c r="LT231" s="2249"/>
      <c r="LU231" s="2249"/>
      <c r="LV231" s="2249"/>
      <c r="LW231" s="2249"/>
      <c r="LX231" s="2249"/>
      <c r="LY231" s="2249"/>
      <c r="LZ231" s="2249"/>
      <c r="MA231" s="2249"/>
      <c r="MB231" s="2249"/>
      <c r="MC231" s="2249"/>
      <c r="MD231" s="2249"/>
      <c r="ME231" s="2249"/>
      <c r="MF231" s="2249"/>
      <c r="MG231" s="2249"/>
      <c r="MH231" s="2249"/>
      <c r="MI231" s="2249"/>
      <c r="MJ231" s="2249"/>
      <c r="MK231" s="2249"/>
      <c r="ML231" s="2249"/>
      <c r="MM231" s="2249"/>
      <c r="MN231" s="2249"/>
      <c r="MO231" s="2249"/>
      <c r="MP231" s="2249"/>
      <c r="MQ231" s="2249"/>
      <c r="MR231" s="2249"/>
      <c r="MS231" s="2249"/>
      <c r="MT231" s="2249"/>
      <c r="MU231" s="2249"/>
      <c r="MV231" s="2249"/>
      <c r="MW231" s="2249"/>
      <c r="MX231" s="2249"/>
      <c r="MY231" s="2249"/>
      <c r="MZ231" s="2249"/>
      <c r="NA231" s="2249"/>
      <c r="NB231" s="2249"/>
      <c r="NC231" s="2249"/>
      <c r="ND231" s="2249"/>
      <c r="NE231" s="2249"/>
      <c r="NF231" s="2249"/>
      <c r="NG231" s="2249"/>
      <c r="NH231" s="2249"/>
      <c r="NI231" s="2249"/>
      <c r="NJ231" s="2249"/>
      <c r="NK231" s="2249"/>
      <c r="NL231" s="2249"/>
      <c r="NM231" s="2249"/>
      <c r="NN231" s="2249"/>
      <c r="NO231" s="2249"/>
      <c r="NP231" s="2249"/>
      <c r="NQ231" s="2249"/>
      <c r="NR231" s="2249"/>
      <c r="NS231" s="2249"/>
      <c r="NT231" s="2249"/>
      <c r="NU231" s="2249"/>
      <c r="NV231" s="2249"/>
      <c r="NW231" s="2249"/>
      <c r="NX231" s="2249"/>
      <c r="NY231" s="2249"/>
      <c r="NZ231" s="2249"/>
      <c r="OA231" s="2249"/>
      <c r="OB231" s="2249"/>
      <c r="OC231" s="2249"/>
      <c r="OD231" s="2249"/>
      <c r="OE231" s="2249"/>
      <c r="OF231" s="2249"/>
      <c r="OG231" s="2249"/>
      <c r="OH231" s="2249"/>
      <c r="OI231" s="2249"/>
      <c r="OJ231" s="2249"/>
      <c r="OK231" s="2249"/>
      <c r="OL231" s="2249"/>
      <c r="OM231" s="2249"/>
      <c r="ON231" s="2249"/>
      <c r="OO231" s="2249"/>
      <c r="OP231" s="2249"/>
      <c r="OQ231" s="2249"/>
      <c r="OR231" s="2249"/>
      <c r="OS231" s="2249"/>
      <c r="OT231" s="2249"/>
      <c r="OU231" s="2249"/>
      <c r="OV231" s="2249"/>
      <c r="OW231" s="2249"/>
      <c r="OX231" s="2249"/>
      <c r="OY231" s="2249"/>
      <c r="OZ231" s="2249"/>
      <c r="PA231" s="2249"/>
      <c r="PB231" s="2249"/>
      <c r="PC231" s="2249"/>
      <c r="PD231" s="2249"/>
      <c r="PE231" s="2249"/>
      <c r="PF231" s="2249"/>
      <c r="PG231" s="2249"/>
      <c r="PH231" s="2249"/>
      <c r="PI231" s="2249"/>
      <c r="PJ231" s="2249"/>
      <c r="PK231" s="2249"/>
      <c r="PL231" s="2249"/>
      <c r="PM231" s="2249"/>
      <c r="PN231" s="2249"/>
      <c r="PO231" s="2249"/>
      <c r="PP231" s="2249"/>
      <c r="PQ231" s="2249"/>
      <c r="PR231" s="2249"/>
      <c r="PS231" s="2249"/>
      <c r="PT231" s="2249"/>
      <c r="PU231" s="2249"/>
      <c r="PV231" s="2249"/>
      <c r="PW231" s="2249"/>
      <c r="PX231" s="2249"/>
      <c r="PY231" s="2249"/>
      <c r="PZ231" s="2249"/>
      <c r="QA231" s="2249"/>
      <c r="QB231" s="2249"/>
      <c r="QC231" s="2249"/>
      <c r="QD231" s="2249"/>
      <c r="QE231" s="2249"/>
      <c r="QF231" s="2249"/>
      <c r="QG231" s="2249"/>
      <c r="QH231" s="2249"/>
      <c r="QI231" s="2249"/>
      <c r="QJ231" s="2249"/>
      <c r="QK231" s="2249"/>
      <c r="QL231" s="2249"/>
      <c r="QM231" s="2249"/>
      <c r="QN231" s="2249"/>
      <c r="QO231" s="2249"/>
      <c r="QP231" s="2249"/>
      <c r="QQ231" s="2249"/>
      <c r="QR231" s="2249"/>
      <c r="QS231" s="2249"/>
      <c r="QT231" s="2249"/>
      <c r="QU231" s="2249"/>
      <c r="QV231" s="2249"/>
      <c r="QW231" s="2249"/>
      <c r="QX231" s="2249"/>
      <c r="QY231" s="2249"/>
      <c r="QZ231" s="2249"/>
      <c r="RA231" s="2249"/>
      <c r="RB231" s="2249"/>
      <c r="RC231" s="2249"/>
      <c r="RD231" s="2249"/>
      <c r="RE231" s="2249"/>
      <c r="RF231" s="2249"/>
      <c r="RG231" s="2249"/>
      <c r="RH231" s="2249"/>
      <c r="RI231" s="2249"/>
      <c r="RJ231" s="2249"/>
      <c r="RK231" s="2249"/>
      <c r="RL231" s="2249"/>
      <c r="RM231" s="2249"/>
      <c r="RN231" s="2249"/>
      <c r="RO231" s="2249"/>
      <c r="RP231" s="2249"/>
      <c r="RQ231" s="2249"/>
      <c r="RR231" s="2249"/>
      <c r="RS231" s="2249"/>
      <c r="RT231" s="2249"/>
      <c r="RU231" s="2249"/>
      <c r="RV231" s="2249"/>
      <c r="RW231" s="2249"/>
      <c r="RX231" s="2249"/>
      <c r="RY231" s="2249"/>
      <c r="RZ231" s="2249"/>
      <c r="SA231" s="2249"/>
      <c r="SB231" s="2249"/>
      <c r="SC231" s="2249"/>
      <c r="SD231" s="2249"/>
      <c r="SE231" s="2249"/>
      <c r="SF231" s="2249"/>
      <c r="SG231" s="2249"/>
      <c r="SH231" s="2249"/>
      <c r="SI231" s="2249"/>
      <c r="SJ231" s="2249"/>
      <c r="SK231" s="2249"/>
      <c r="SL231" s="2249"/>
      <c r="SM231" s="2249"/>
      <c r="SN231" s="2249"/>
      <c r="SO231" s="2249"/>
      <c r="SP231" s="2249"/>
      <c r="SQ231" s="2249"/>
      <c r="SR231" s="2249"/>
      <c r="SS231" s="2249"/>
      <c r="ST231" s="2249"/>
      <c r="SU231" s="2249"/>
      <c r="SV231" s="2249"/>
      <c r="SW231" s="2249"/>
      <c r="SX231" s="2249"/>
      <c r="SY231" s="2249"/>
      <c r="SZ231" s="2249"/>
      <c r="TA231" s="2249"/>
      <c r="TB231" s="2249"/>
      <c r="TC231" s="2249"/>
      <c r="TD231" s="2249"/>
      <c r="TE231" s="2249"/>
      <c r="TF231" s="2249"/>
      <c r="TG231" s="2249"/>
      <c r="TH231" s="2249"/>
      <c r="TI231" s="2249"/>
      <c r="TJ231" s="2249"/>
      <c r="TK231" s="2249"/>
      <c r="TL231" s="2249"/>
      <c r="TM231" s="2249"/>
      <c r="TN231" s="2249"/>
      <c r="TO231" s="2249"/>
      <c r="TP231" s="2249"/>
      <c r="TQ231" s="2249"/>
      <c r="TR231" s="2249"/>
      <c r="TS231" s="2249"/>
      <c r="TT231" s="2249"/>
      <c r="TU231" s="2249"/>
      <c r="TV231" s="2249"/>
      <c r="TW231" s="2249"/>
      <c r="TX231" s="2249"/>
      <c r="TY231" s="2249"/>
      <c r="TZ231" s="2249"/>
      <c r="UA231" s="2249"/>
      <c r="UB231" s="2249"/>
      <c r="UC231" s="2249"/>
      <c r="UD231" s="2249"/>
      <c r="UE231" s="2249"/>
      <c r="UF231" s="2249"/>
      <c r="UG231" s="2249"/>
      <c r="UH231" s="2249"/>
      <c r="UI231" s="2249"/>
      <c r="UJ231" s="2249"/>
      <c r="UK231" s="2249"/>
      <c r="UL231" s="2249"/>
      <c r="UM231" s="2249"/>
      <c r="UN231" s="2249"/>
      <c r="UO231" s="2249"/>
      <c r="UP231" s="2249"/>
      <c r="UQ231" s="2249"/>
      <c r="UR231" s="2249"/>
      <c r="US231" s="2249"/>
      <c r="UT231" s="2249"/>
      <c r="UU231" s="2249"/>
      <c r="UV231" s="2249"/>
      <c r="UW231" s="2249"/>
      <c r="UX231" s="2249"/>
      <c r="UY231" s="2249"/>
      <c r="UZ231" s="2249"/>
      <c r="VA231" s="2249"/>
      <c r="VB231" s="2249"/>
      <c r="VC231" s="2249"/>
      <c r="VD231" s="2249"/>
      <c r="VE231" s="2249"/>
      <c r="VF231" s="2249"/>
      <c r="VG231" s="2249"/>
      <c r="VH231" s="2249"/>
      <c r="VI231" s="2249"/>
      <c r="VJ231" s="2249"/>
      <c r="VK231" s="2249"/>
      <c r="VL231" s="2249"/>
      <c r="VM231" s="2249"/>
      <c r="VN231" s="2249"/>
      <c r="VO231" s="2249"/>
      <c r="VP231" s="2249"/>
      <c r="VQ231" s="2249"/>
      <c r="VR231" s="2249"/>
      <c r="VS231" s="2249"/>
      <c r="VT231" s="2249"/>
      <c r="VU231" s="2249"/>
      <c r="VV231" s="2249"/>
      <c r="VW231" s="2249"/>
      <c r="VX231" s="2249"/>
      <c r="VY231" s="2249"/>
      <c r="VZ231" s="2249"/>
      <c r="WA231" s="2249"/>
      <c r="WB231" s="2249"/>
      <c r="WC231" s="2249"/>
      <c r="WD231" s="2249"/>
      <c r="WE231" s="2249"/>
      <c r="WF231" s="2249"/>
      <c r="WG231" s="2249"/>
      <c r="WH231" s="2249"/>
      <c r="WI231" s="2249"/>
      <c r="WJ231" s="2249"/>
      <c r="WK231" s="2249"/>
      <c r="WL231" s="2249"/>
      <c r="WM231" s="2249"/>
      <c r="WN231" s="2249"/>
      <c r="WO231" s="2249"/>
      <c r="WP231" s="2249"/>
      <c r="WQ231" s="2249"/>
      <c r="WR231" s="2249"/>
      <c r="WS231" s="2249"/>
      <c r="WT231" s="2249"/>
      <c r="WU231" s="2249"/>
      <c r="WV231" s="2249"/>
      <c r="WW231" s="2249"/>
      <c r="WX231" s="2249"/>
      <c r="WY231" s="2249"/>
      <c r="WZ231" s="2249"/>
      <c r="XA231" s="2249"/>
      <c r="XB231" s="2249"/>
      <c r="XC231" s="2249"/>
      <c r="XD231" s="2249"/>
      <c r="XE231" s="2249"/>
      <c r="XF231" s="2249"/>
      <c r="XG231" s="2249"/>
      <c r="XH231" s="2249"/>
      <c r="XI231" s="2249"/>
      <c r="XJ231" s="2249"/>
      <c r="XK231" s="2249"/>
      <c r="XL231" s="2249"/>
      <c r="XM231" s="2249"/>
      <c r="XN231" s="2249"/>
      <c r="XO231" s="2249"/>
      <c r="XP231" s="2249"/>
      <c r="XQ231" s="2249"/>
      <c r="XR231" s="2249"/>
      <c r="XS231" s="2249"/>
      <c r="XT231" s="2249"/>
      <c r="XU231" s="2249"/>
      <c r="XV231" s="2249"/>
      <c r="XW231" s="2249"/>
      <c r="XX231" s="2249"/>
      <c r="XY231" s="2249"/>
      <c r="XZ231" s="2249"/>
      <c r="YA231" s="2249"/>
      <c r="YB231" s="2249"/>
      <c r="YC231" s="2249"/>
      <c r="YD231" s="2249"/>
      <c r="YE231" s="2249"/>
      <c r="YF231" s="2249"/>
      <c r="YG231" s="2249"/>
      <c r="YH231" s="2249"/>
      <c r="YI231" s="2249"/>
      <c r="YJ231" s="2249"/>
      <c r="YK231" s="2249"/>
      <c r="YL231" s="2249"/>
      <c r="YM231" s="2249"/>
      <c r="YN231" s="2249"/>
      <c r="YO231" s="2249"/>
      <c r="YP231" s="2249"/>
      <c r="YQ231" s="2249"/>
      <c r="YR231" s="2249"/>
      <c r="YS231" s="2249"/>
      <c r="YT231" s="2249"/>
      <c r="YU231" s="2249"/>
      <c r="YV231" s="2249"/>
      <c r="YW231" s="2249"/>
      <c r="YX231" s="2249"/>
      <c r="YY231" s="2249"/>
      <c r="YZ231" s="2249"/>
      <c r="ZA231" s="2249"/>
      <c r="ZB231" s="2249"/>
      <c r="ZC231" s="2249"/>
      <c r="ZD231" s="2249"/>
      <c r="ZE231" s="2249"/>
      <c r="ZF231" s="2249"/>
      <c r="ZG231" s="2249"/>
      <c r="ZH231" s="2249"/>
      <c r="ZI231" s="2249"/>
      <c r="ZJ231" s="2249"/>
      <c r="ZK231" s="2249"/>
      <c r="ZL231" s="2249"/>
      <c r="ZM231" s="2249"/>
      <c r="ZN231" s="2249"/>
      <c r="ZO231" s="2249"/>
      <c r="ZP231" s="2249"/>
      <c r="ZQ231" s="2249"/>
      <c r="ZR231" s="2249"/>
      <c r="ZS231" s="2249"/>
      <c r="ZT231" s="2249"/>
      <c r="ZU231" s="2249"/>
      <c r="ZV231" s="2249"/>
      <c r="ZW231" s="2249"/>
      <c r="ZX231" s="2249"/>
      <c r="ZY231" s="2249"/>
      <c r="ZZ231" s="2249"/>
      <c r="AAA231" s="2249"/>
      <c r="AAB231" s="2249"/>
      <c r="AAC231" s="2249"/>
      <c r="AAD231" s="2249"/>
      <c r="AAE231" s="2249"/>
      <c r="AAF231" s="2249"/>
      <c r="AAG231" s="2249"/>
      <c r="AAH231" s="2249"/>
      <c r="AAI231" s="2249"/>
      <c r="AAJ231" s="2249"/>
      <c r="AAK231" s="2249"/>
      <c r="AAL231" s="2249"/>
      <c r="AAM231" s="2249"/>
      <c r="AAN231" s="2249"/>
      <c r="AAO231" s="2249"/>
      <c r="AAP231" s="2249"/>
      <c r="AAQ231" s="2249"/>
      <c r="AAR231" s="2249"/>
      <c r="AAS231" s="2249"/>
      <c r="AAT231" s="2249"/>
      <c r="AAU231" s="2249"/>
      <c r="AAV231" s="2249"/>
      <c r="AAW231" s="2249"/>
      <c r="AAX231" s="2249"/>
      <c r="AAY231" s="2249"/>
      <c r="AAZ231" s="2249"/>
      <c r="ABA231" s="2249"/>
      <c r="ABB231" s="2249"/>
      <c r="ABC231" s="2249"/>
      <c r="ABD231" s="2249"/>
      <c r="ABE231" s="2249"/>
      <c r="ABF231" s="2249"/>
      <c r="ABG231" s="2249"/>
      <c r="ABH231" s="2249"/>
      <c r="ABI231" s="2249"/>
      <c r="ABJ231" s="2249"/>
      <c r="ABK231" s="2249"/>
      <c r="ABL231" s="2249"/>
      <c r="ABM231" s="2249"/>
      <c r="ABN231" s="2249"/>
      <c r="ABO231" s="2249"/>
      <c r="ABP231" s="2249"/>
      <c r="ABQ231" s="2249"/>
      <c r="ABR231" s="2249"/>
      <c r="ABS231" s="2249"/>
      <c r="ABT231" s="2249"/>
      <c r="ABU231" s="2249"/>
      <c r="ABV231" s="2249"/>
      <c r="ABW231" s="2249"/>
      <c r="ABX231" s="2249"/>
      <c r="ABY231" s="2249"/>
      <c r="ABZ231" s="2249"/>
      <c r="ACA231" s="2249"/>
      <c r="ACB231" s="2249"/>
      <c r="ACC231" s="2249"/>
      <c r="ACD231" s="2249"/>
      <c r="ACE231" s="2249"/>
      <c r="ACF231" s="2249"/>
      <c r="ACG231" s="2249"/>
      <c r="ACH231" s="2249"/>
      <c r="ACI231" s="2249"/>
      <c r="ACJ231" s="2249"/>
      <c r="ACK231" s="2249"/>
      <c r="ACL231" s="2249"/>
      <c r="ACM231" s="2249"/>
      <c r="ACN231" s="2249"/>
      <c r="ACO231" s="2249"/>
      <c r="ACP231" s="2249"/>
      <c r="ACQ231" s="2249"/>
      <c r="ACR231" s="2249"/>
      <c r="ACS231" s="2249"/>
      <c r="ACT231" s="2249"/>
      <c r="ACU231" s="2249"/>
      <c r="ACV231" s="2249"/>
      <c r="ACW231" s="2249"/>
      <c r="ACX231" s="2249"/>
      <c r="ACY231" s="2249"/>
      <c r="ACZ231" s="2249"/>
      <c r="ADA231" s="2249"/>
      <c r="ADB231" s="2249"/>
      <c r="ADC231" s="2249"/>
      <c r="ADD231" s="2249"/>
      <c r="ADE231" s="2249"/>
      <c r="ADF231" s="2249"/>
      <c r="ADG231" s="2249"/>
      <c r="ADH231" s="2249"/>
      <c r="ADI231" s="2249"/>
      <c r="ADJ231" s="2249"/>
      <c r="ADK231" s="2249"/>
      <c r="ADL231" s="2249"/>
      <c r="ADM231" s="2249"/>
      <c r="ADN231" s="2249"/>
      <c r="ADO231" s="2249"/>
      <c r="ADP231" s="2249"/>
      <c r="ADQ231" s="2249"/>
      <c r="ADR231" s="2249"/>
      <c r="ADS231" s="2249"/>
      <c r="ADT231" s="2249"/>
      <c r="ADU231" s="2249"/>
      <c r="ADV231" s="2249"/>
      <c r="ADW231" s="2249"/>
      <c r="ADX231" s="2249"/>
      <c r="ADY231" s="2249"/>
      <c r="ADZ231" s="2249"/>
      <c r="AEA231" s="2249"/>
      <c r="AEB231" s="2249"/>
      <c r="AEC231" s="2249"/>
      <c r="AED231" s="2249"/>
      <c r="AEE231" s="2249"/>
      <c r="AEF231" s="2249"/>
      <c r="AEG231" s="2249"/>
      <c r="AEH231" s="2249"/>
      <c r="AEI231" s="2249"/>
      <c r="AEJ231" s="2249"/>
      <c r="AEK231" s="2249"/>
      <c r="AEL231" s="2249"/>
      <c r="AEM231" s="2249"/>
      <c r="AEN231" s="2249"/>
      <c r="AEO231" s="2249"/>
      <c r="AEP231" s="2249"/>
      <c r="AEQ231" s="2249"/>
      <c r="AER231" s="2249"/>
      <c r="AES231" s="2249"/>
      <c r="AET231" s="2249"/>
      <c r="AEU231" s="2249"/>
      <c r="AEV231" s="2249"/>
      <c r="AEW231" s="2249"/>
      <c r="AEX231" s="2249"/>
      <c r="AEY231" s="2249"/>
      <c r="AEZ231" s="2249"/>
      <c r="AFA231" s="2249"/>
      <c r="AFB231" s="2249"/>
      <c r="AFC231" s="2249"/>
      <c r="AFD231" s="2249"/>
      <c r="AFE231" s="2249"/>
      <c r="AFF231" s="2249"/>
      <c r="AFG231" s="2249"/>
      <c r="AFH231" s="2249"/>
      <c r="AFI231" s="2249"/>
      <c r="AFJ231" s="2249"/>
      <c r="AFK231" s="2249"/>
      <c r="AFL231" s="2249"/>
      <c r="AFM231" s="2249"/>
      <c r="AFN231" s="2249"/>
      <c r="AFO231" s="2249"/>
      <c r="AFP231" s="2249"/>
      <c r="AFQ231" s="2249"/>
      <c r="AFR231" s="2249"/>
      <c r="AFS231" s="2249"/>
      <c r="AFT231" s="2249"/>
      <c r="AFU231" s="2249"/>
      <c r="AFV231" s="2249"/>
      <c r="AFW231" s="2249"/>
      <c r="AFX231" s="2249"/>
      <c r="AFY231" s="2249"/>
      <c r="AFZ231" s="2249"/>
      <c r="AGA231" s="2249"/>
      <c r="AGB231" s="2249"/>
      <c r="AGC231" s="2249"/>
      <c r="AGD231" s="2249"/>
      <c r="AGE231" s="2249"/>
      <c r="AGF231" s="2249"/>
      <c r="AGG231" s="2249"/>
      <c r="AGH231" s="2249"/>
      <c r="AGI231" s="2249"/>
      <c r="AGJ231" s="2249"/>
      <c r="AGK231" s="2249"/>
      <c r="AGL231" s="2249"/>
      <c r="AGM231" s="2249"/>
      <c r="AGN231" s="2249"/>
      <c r="AGO231" s="2249"/>
      <c r="AGP231" s="2249"/>
      <c r="AGQ231" s="2249"/>
      <c r="AGR231" s="2249"/>
      <c r="AGS231" s="2249"/>
      <c r="AGT231" s="2249"/>
      <c r="AGU231" s="2249"/>
      <c r="AGV231" s="2249"/>
      <c r="AGW231" s="2249"/>
      <c r="AGX231" s="2249"/>
      <c r="AGY231" s="2249"/>
      <c r="AGZ231" s="2249"/>
      <c r="AHA231" s="2249"/>
      <c r="AHB231" s="2249"/>
      <c r="AHC231" s="2249"/>
      <c r="AHD231" s="2249"/>
      <c r="AHE231" s="2249"/>
      <c r="AHF231" s="2249"/>
      <c r="AHG231" s="2249"/>
      <c r="AHH231" s="2249"/>
      <c r="AHI231" s="2249"/>
      <c r="AHJ231" s="2249"/>
      <c r="AHK231" s="2249"/>
      <c r="AHL231" s="2249"/>
      <c r="AHM231" s="2249"/>
      <c r="AHN231" s="2249"/>
      <c r="AHO231" s="2249"/>
      <c r="AHP231" s="2249"/>
      <c r="AHQ231" s="2249"/>
      <c r="AHR231" s="2249"/>
      <c r="AHS231" s="2249"/>
      <c r="AHT231" s="2249"/>
      <c r="AHU231" s="2249"/>
      <c r="AHV231" s="2249"/>
      <c r="AHW231" s="2249"/>
      <c r="AHX231" s="2249"/>
      <c r="AHY231" s="2249"/>
      <c r="AHZ231" s="2249"/>
      <c r="AIA231" s="2249"/>
      <c r="AIB231" s="2249"/>
      <c r="AIC231" s="2249"/>
      <c r="AID231" s="2249"/>
      <c r="AIE231" s="2249"/>
      <c r="AIF231" s="2249"/>
      <c r="AIG231" s="2249"/>
      <c r="AIH231" s="2249"/>
      <c r="AII231" s="2249"/>
      <c r="AIJ231" s="2249"/>
      <c r="AIK231" s="2249"/>
      <c r="AIL231" s="2249"/>
      <c r="AIM231" s="2249"/>
      <c r="AIN231" s="2249"/>
      <c r="AIO231" s="2249"/>
      <c r="AIP231" s="2249"/>
      <c r="AIQ231" s="2249"/>
      <c r="AIR231" s="2249"/>
      <c r="AIS231" s="2249"/>
      <c r="AIT231" s="2249"/>
      <c r="AIU231" s="2249"/>
      <c r="AIV231" s="2249"/>
      <c r="AIW231" s="2249"/>
      <c r="AIX231" s="2249"/>
      <c r="AIY231" s="2249"/>
      <c r="AIZ231" s="2249"/>
      <c r="AJA231" s="2249"/>
      <c r="AJB231" s="2249"/>
      <c r="AJC231" s="2249"/>
      <c r="AJD231" s="2249"/>
      <c r="AJE231" s="2249"/>
      <c r="AJF231" s="2249"/>
      <c r="AJG231" s="2249"/>
      <c r="AJH231" s="2249"/>
      <c r="AJI231" s="2249"/>
      <c r="AJJ231" s="2249"/>
      <c r="AJK231" s="2249"/>
      <c r="AJL231" s="2249"/>
      <c r="AJM231" s="2249"/>
      <c r="AJN231" s="2249"/>
      <c r="AJO231" s="2249"/>
      <c r="AJP231" s="2249"/>
      <c r="AJQ231" s="2249"/>
      <c r="AJR231" s="2249"/>
      <c r="AJS231" s="2249"/>
      <c r="AJT231" s="2249"/>
      <c r="AJU231" s="2249"/>
      <c r="AJV231" s="2249"/>
      <c r="AJW231" s="2249"/>
      <c r="AJX231" s="2249"/>
      <c r="AJY231" s="2249"/>
      <c r="AJZ231" s="2249"/>
      <c r="AKA231" s="2249"/>
      <c r="AKB231" s="2249"/>
      <c r="AKC231" s="2249"/>
      <c r="AKD231" s="2249"/>
      <c r="AKE231" s="2249"/>
      <c r="AKF231" s="2249"/>
      <c r="AKG231" s="2249"/>
      <c r="AKH231" s="2249"/>
      <c r="AKI231" s="2249"/>
      <c r="AKJ231" s="2249"/>
      <c r="AKK231" s="2249"/>
      <c r="AKL231" s="2249"/>
      <c r="AKM231" s="2249"/>
      <c r="AKN231" s="2249"/>
      <c r="AKO231" s="2249"/>
      <c r="AKP231" s="2249"/>
      <c r="AKQ231" s="2249"/>
      <c r="AKR231" s="2249"/>
      <c r="AKS231" s="2249"/>
      <c r="AKT231" s="2249"/>
      <c r="AKU231" s="2249"/>
      <c r="AKV231" s="2249"/>
      <c r="AKW231" s="2249"/>
      <c r="AKX231" s="2249"/>
      <c r="AKY231" s="2249"/>
      <c r="AKZ231" s="2249"/>
      <c r="ALA231" s="2249"/>
      <c r="ALB231" s="2249"/>
      <c r="ALC231" s="2249"/>
      <c r="ALD231" s="2249"/>
      <c r="ALE231" s="2249"/>
      <c r="ALF231" s="2249"/>
      <c r="ALG231" s="2249"/>
      <c r="ALH231" s="2249"/>
      <c r="ALI231" s="2249"/>
      <c r="ALJ231" s="2249"/>
      <c r="ALK231" s="2249"/>
      <c r="ALL231" s="2249"/>
      <c r="ALM231" s="2249"/>
      <c r="ALN231" s="2249"/>
      <c r="ALO231" s="2249"/>
      <c r="ALP231" s="2249"/>
      <c r="ALQ231" s="2249"/>
      <c r="ALR231" s="2249"/>
      <c r="ALS231" s="2249"/>
      <c r="ALT231" s="2249"/>
      <c r="ALU231" s="2249"/>
      <c r="ALV231" s="2249"/>
      <c r="ALW231" s="2249"/>
      <c r="ALX231" s="2249"/>
      <c r="ALY231" s="2249"/>
      <c r="ALZ231" s="2249"/>
      <c r="AMA231" s="2249"/>
      <c r="AMB231" s="2249"/>
      <c r="AMC231" s="2249"/>
      <c r="AMD231" s="2249"/>
      <c r="AME231" s="2249"/>
      <c r="AMF231" s="2249"/>
      <c r="AMG231" s="2249"/>
      <c r="AMH231" s="2249"/>
      <c r="AMI231" s="2249"/>
      <c r="AMJ231" s="2249"/>
      <c r="AMK231" s="2249"/>
      <c r="AML231" s="2249"/>
      <c r="AMM231" s="2249"/>
      <c r="AMN231" s="2249"/>
      <c r="AMO231" s="2249"/>
      <c r="AMP231" s="2249"/>
      <c r="AMQ231" s="2249"/>
      <c r="AMR231" s="2249"/>
      <c r="AMS231" s="2249"/>
      <c r="AMT231" s="2249"/>
      <c r="AMU231" s="2249"/>
      <c r="AMV231" s="2249"/>
      <c r="AMW231" s="2249"/>
      <c r="AMX231" s="2249"/>
      <c r="AMY231" s="2249"/>
      <c r="AMZ231" s="2249"/>
      <c r="ANA231" s="2249"/>
      <c r="ANB231" s="2249"/>
      <c r="ANC231" s="2249"/>
      <c r="AND231" s="2249"/>
      <c r="ANE231" s="2249"/>
      <c r="ANF231" s="2249"/>
      <c r="ANG231" s="2249"/>
      <c r="ANH231" s="2249"/>
      <c r="ANI231" s="2249"/>
      <c r="ANJ231" s="2249"/>
      <c r="ANK231" s="2249"/>
      <c r="ANL231" s="2249"/>
      <c r="ANM231" s="2249"/>
      <c r="ANN231" s="2249"/>
      <c r="ANO231" s="2249"/>
      <c r="ANP231" s="2249"/>
      <c r="ANQ231" s="2249"/>
      <c r="ANR231" s="2249"/>
      <c r="ANS231" s="2249"/>
      <c r="ANT231" s="2249"/>
      <c r="ANU231" s="2249"/>
      <c r="ANV231" s="2249"/>
      <c r="ANW231" s="2249"/>
      <c r="ANX231" s="2249"/>
      <c r="ANY231" s="2249"/>
      <c r="ANZ231" s="2249"/>
      <c r="AOA231" s="2249"/>
      <c r="AOB231" s="2249"/>
      <c r="AOC231" s="2249"/>
      <c r="AOD231" s="2249"/>
      <c r="AOE231" s="2249"/>
      <c r="AOF231" s="2249"/>
      <c r="AOG231" s="2249"/>
      <c r="AOH231" s="2249"/>
      <c r="AOI231" s="2249"/>
      <c r="AOJ231" s="2249"/>
      <c r="AOK231" s="2249"/>
      <c r="AOL231" s="2249"/>
      <c r="AOM231" s="2249"/>
      <c r="AON231" s="2249"/>
      <c r="AOO231" s="2249"/>
      <c r="AOP231" s="2249"/>
      <c r="AOQ231" s="2249"/>
      <c r="AOR231" s="2249"/>
      <c r="AOS231" s="2249"/>
      <c r="AOT231" s="2249"/>
      <c r="AOU231" s="2249"/>
      <c r="AOV231" s="2249"/>
      <c r="AOW231" s="2249"/>
      <c r="AOX231" s="2249"/>
      <c r="AOY231" s="2249"/>
      <c r="AOZ231" s="2249"/>
      <c r="APA231" s="2249"/>
      <c r="APB231" s="2249"/>
      <c r="APC231" s="2249"/>
      <c r="APD231" s="2249"/>
      <c r="APE231" s="2249"/>
      <c r="APF231" s="2249"/>
      <c r="APG231" s="2249"/>
      <c r="APH231" s="2249"/>
      <c r="API231" s="2249"/>
      <c r="APJ231" s="2249"/>
      <c r="APK231" s="2249"/>
      <c r="APL231" s="2249"/>
      <c r="APM231" s="2249"/>
      <c r="APN231" s="2249"/>
      <c r="APO231" s="2249"/>
      <c r="APP231" s="2249"/>
      <c r="APQ231" s="2249"/>
      <c r="APR231" s="2249"/>
      <c r="APS231" s="2249"/>
      <c r="APT231" s="2249"/>
      <c r="APU231" s="2249"/>
      <c r="APV231" s="2249"/>
      <c r="APW231" s="2249"/>
      <c r="APX231" s="2249"/>
      <c r="APY231" s="2249"/>
      <c r="APZ231" s="2249"/>
      <c r="AQA231" s="2249"/>
      <c r="AQB231" s="2249"/>
      <c r="AQC231" s="2249"/>
      <c r="AQD231" s="2249"/>
      <c r="AQE231" s="2249"/>
      <c r="AQF231" s="2249"/>
      <c r="AQG231" s="2249"/>
      <c r="AQH231" s="2249"/>
      <c r="AQI231" s="2249"/>
      <c r="AQJ231" s="2249"/>
      <c r="AQK231" s="2249"/>
      <c r="AQL231" s="2249"/>
      <c r="AQM231" s="2249"/>
      <c r="AQN231" s="2249"/>
      <c r="AQO231" s="2249"/>
      <c r="AQP231" s="2249"/>
      <c r="AQQ231" s="2249"/>
      <c r="AQR231" s="2249"/>
      <c r="AQS231" s="2249"/>
      <c r="AQT231" s="2249"/>
      <c r="AQU231" s="2249"/>
      <c r="AQV231" s="2249"/>
      <c r="AQW231" s="2249"/>
      <c r="AQX231" s="2249"/>
      <c r="AQY231" s="2249"/>
      <c r="AQZ231" s="2249"/>
      <c r="ARA231" s="2249"/>
      <c r="ARB231" s="2249"/>
      <c r="ARC231" s="2249"/>
      <c r="ARD231" s="2249"/>
      <c r="ARE231" s="2249"/>
      <c r="ARF231" s="2249"/>
      <c r="ARG231" s="2249"/>
      <c r="ARH231" s="2249"/>
      <c r="ARI231" s="2249"/>
      <c r="ARJ231" s="2249"/>
      <c r="ARK231" s="2249"/>
      <c r="ARL231" s="2249"/>
      <c r="ARM231" s="2249"/>
      <c r="ARN231" s="2249"/>
      <c r="ARO231" s="2249"/>
      <c r="ARP231" s="2249"/>
      <c r="ARQ231" s="2249"/>
      <c r="ARR231" s="2249"/>
      <c r="ARS231" s="2249"/>
      <c r="ART231" s="2249"/>
      <c r="ARU231" s="2249"/>
      <c r="ARV231" s="2249"/>
      <c r="ARW231" s="2249"/>
      <c r="ARX231" s="2249"/>
      <c r="ARY231" s="2249"/>
      <c r="ARZ231" s="2249"/>
      <c r="ASA231" s="2249"/>
      <c r="ASB231" s="2249"/>
      <c r="ASC231" s="2249"/>
      <c r="ASD231" s="2249"/>
      <c r="ASE231" s="2249"/>
      <c r="ASF231" s="2249"/>
      <c r="ASG231" s="2249"/>
      <c r="ASH231" s="2249"/>
      <c r="ASI231" s="2249"/>
      <c r="ASJ231" s="2249"/>
      <c r="ASK231" s="2249"/>
      <c r="ASL231" s="2249"/>
      <c r="ASM231" s="2249"/>
      <c r="ASN231" s="2249"/>
      <c r="ASO231" s="2249"/>
      <c r="ASP231" s="2249"/>
      <c r="ASQ231" s="2249"/>
      <c r="ASR231" s="2249"/>
      <c r="ASS231" s="2249"/>
      <c r="AST231" s="2249"/>
      <c r="ASU231" s="2249"/>
      <c r="ASV231" s="2249"/>
      <c r="ASW231" s="2249"/>
      <c r="ASX231" s="2249"/>
      <c r="ASY231" s="2249"/>
      <c r="ASZ231" s="2249"/>
      <c r="ATA231" s="2249"/>
      <c r="ATB231" s="2249"/>
      <c r="ATC231" s="2249"/>
      <c r="ATD231" s="2249"/>
      <c r="ATE231" s="2249"/>
      <c r="ATF231" s="2249"/>
      <c r="ATG231" s="2249"/>
      <c r="ATH231" s="2249"/>
      <c r="ATI231" s="2249"/>
      <c r="ATJ231" s="2249"/>
      <c r="ATK231" s="2249"/>
      <c r="ATL231" s="2249"/>
      <c r="ATM231" s="2249"/>
      <c r="ATN231" s="2249"/>
      <c r="ATO231" s="2249"/>
      <c r="ATP231" s="2249"/>
      <c r="ATQ231" s="2249"/>
      <c r="ATR231" s="2249"/>
      <c r="ATS231" s="2249"/>
      <c r="ATT231" s="2249"/>
      <c r="ATU231" s="2249"/>
      <c r="ATV231" s="2249"/>
      <c r="ATW231" s="2249"/>
      <c r="ATX231" s="2249"/>
      <c r="ATY231" s="2249"/>
      <c r="ATZ231" s="2249"/>
      <c r="AUA231" s="2249"/>
      <c r="AUB231" s="2249"/>
      <c r="AUC231" s="2249"/>
      <c r="AUD231" s="2249"/>
      <c r="AUE231" s="2249"/>
      <c r="AUF231" s="2249"/>
      <c r="AUG231" s="2249"/>
      <c r="AUH231" s="2249"/>
      <c r="AUI231" s="2249"/>
      <c r="AUJ231" s="2249"/>
      <c r="AUK231" s="2249"/>
      <c r="AUL231" s="2249"/>
      <c r="AUM231" s="2249"/>
      <c r="AUN231" s="2249"/>
      <c r="AUO231" s="2249"/>
      <c r="AUP231" s="2249"/>
      <c r="AUQ231" s="2249"/>
      <c r="AUR231" s="2249"/>
      <c r="AUS231" s="2249"/>
      <c r="AUT231" s="2249"/>
      <c r="AUU231" s="2249"/>
      <c r="AUV231" s="2249"/>
      <c r="AUW231" s="2249"/>
      <c r="AUX231" s="2249"/>
      <c r="AUY231" s="2249"/>
      <c r="AUZ231" s="2249"/>
      <c r="AVA231" s="2249"/>
      <c r="AVB231" s="2249"/>
      <c r="AVC231" s="2249"/>
      <c r="AVD231" s="2249"/>
      <c r="AVE231" s="2249"/>
      <c r="AVF231" s="2249"/>
      <c r="AVG231" s="2249"/>
      <c r="AVH231" s="2249"/>
      <c r="AVI231" s="2249"/>
      <c r="AVJ231" s="2249"/>
      <c r="AVK231" s="2249"/>
      <c r="AVL231" s="2249"/>
      <c r="AVM231" s="2249"/>
      <c r="AVN231" s="2249"/>
      <c r="AVO231" s="2249"/>
      <c r="AVP231" s="2249"/>
      <c r="AVQ231" s="2249"/>
      <c r="AVR231" s="2249"/>
      <c r="AVS231" s="2249"/>
      <c r="AVT231" s="2249"/>
      <c r="AVU231" s="2249"/>
      <c r="AVV231" s="2249"/>
      <c r="AVW231" s="2249"/>
      <c r="AVX231" s="2249"/>
      <c r="AVY231" s="2249"/>
      <c r="AVZ231" s="2249"/>
      <c r="AWA231" s="2249"/>
      <c r="AWB231" s="2249"/>
      <c r="AWC231" s="2249"/>
      <c r="AWD231" s="2249"/>
      <c r="AWE231" s="2249"/>
      <c r="AWF231" s="2249"/>
      <c r="AWG231" s="2249"/>
      <c r="AWH231" s="2249"/>
      <c r="AWI231" s="2249"/>
      <c r="AWJ231" s="2249"/>
      <c r="AWK231" s="2249"/>
      <c r="AWL231" s="2249"/>
      <c r="AWM231" s="2249"/>
      <c r="AWN231" s="2249"/>
      <c r="AWO231" s="2249"/>
      <c r="AWP231" s="2249"/>
      <c r="AWQ231" s="2249"/>
      <c r="AWR231" s="2249"/>
      <c r="AWS231" s="2249"/>
      <c r="AWT231" s="2249"/>
      <c r="AWU231" s="2249"/>
      <c r="AWV231" s="2249"/>
      <c r="AWW231" s="2249"/>
      <c r="AWX231" s="2249"/>
      <c r="AWY231" s="2249"/>
      <c r="AWZ231" s="2249"/>
      <c r="AXA231" s="2249"/>
      <c r="AXB231" s="2249"/>
      <c r="AXC231" s="2249"/>
      <c r="AXD231" s="2249"/>
      <c r="AXE231" s="2249"/>
      <c r="AXF231" s="2249"/>
      <c r="AXG231" s="2249"/>
      <c r="AXH231" s="2249"/>
      <c r="AXI231" s="2249"/>
      <c r="AXJ231" s="2249"/>
    </row>
    <row r="232" spans="1:1310" s="2250" customFormat="1" ht="23.25" customHeight="1">
      <c r="A232" s="2251"/>
      <c r="B232" s="2254" t="s">
        <v>2410</v>
      </c>
      <c r="C232" s="2254"/>
      <c r="D232" s="2254"/>
      <c r="E232" s="2254"/>
      <c r="F232" s="2256"/>
      <c r="G232" s="2254" t="s">
        <v>2411</v>
      </c>
      <c r="H232" s="2254"/>
      <c r="I232" s="2254"/>
      <c r="J232" s="2256"/>
      <c r="K232" s="2258" t="s">
        <v>2412</v>
      </c>
      <c r="L232" s="2258"/>
      <c r="M232" s="2258"/>
      <c r="N232" s="2256"/>
      <c r="O232" s="2254" t="s">
        <v>2413</v>
      </c>
      <c r="P232" s="2254"/>
      <c r="Q232" s="2256"/>
      <c r="R232" s="865"/>
      <c r="S232" s="865"/>
      <c r="T232" s="865"/>
      <c r="U232" s="865"/>
      <c r="V232" s="865"/>
      <c r="W232" s="865"/>
      <c r="X232" s="865"/>
      <c r="Y232" s="865"/>
      <c r="Z232" s="865"/>
      <c r="AA232" s="865"/>
      <c r="AB232" s="865"/>
      <c r="AC232" s="865"/>
      <c r="AD232" s="2249"/>
      <c r="AE232" s="2249"/>
      <c r="AF232" s="2249"/>
      <c r="AG232" s="2249"/>
      <c r="AH232" s="2249"/>
      <c r="AI232" s="2249"/>
      <c r="AJ232" s="2249"/>
      <c r="AK232" s="2249"/>
      <c r="AL232" s="2249"/>
      <c r="AM232" s="2249"/>
      <c r="AN232" s="2249"/>
      <c r="AO232" s="2249"/>
      <c r="AP232" s="2249"/>
      <c r="AQ232" s="2249"/>
      <c r="AR232" s="2249"/>
      <c r="AS232" s="2249"/>
      <c r="AT232" s="2249"/>
      <c r="AU232" s="2249"/>
      <c r="AV232" s="2249"/>
      <c r="AW232" s="2249"/>
      <c r="AX232" s="2249"/>
      <c r="AY232" s="2249"/>
      <c r="AZ232" s="2249"/>
      <c r="BA232" s="2249"/>
      <c r="BB232" s="2249"/>
      <c r="BC232" s="2249"/>
      <c r="BD232" s="2249"/>
      <c r="BE232" s="2249"/>
      <c r="BF232" s="2249"/>
      <c r="BG232" s="2249"/>
      <c r="BH232" s="2249"/>
      <c r="BI232" s="2249"/>
      <c r="BJ232" s="2249"/>
      <c r="BK232" s="2249"/>
      <c r="BL232" s="2249"/>
      <c r="BM232" s="2249"/>
      <c r="BN232" s="2249"/>
      <c r="BO232" s="2249"/>
      <c r="BP232" s="2249"/>
      <c r="BQ232" s="2249"/>
      <c r="BR232" s="2249"/>
      <c r="BS232" s="2249"/>
      <c r="BT232" s="2249"/>
      <c r="BU232" s="2249"/>
      <c r="BV232" s="2249"/>
      <c r="BW232" s="2249"/>
      <c r="BX232" s="2249"/>
      <c r="BY232" s="2249"/>
      <c r="BZ232" s="2249"/>
      <c r="CA232" s="2249"/>
      <c r="CB232" s="2249"/>
      <c r="CC232" s="2249"/>
      <c r="CD232" s="2249"/>
      <c r="CE232" s="2249"/>
      <c r="CF232" s="2249"/>
      <c r="CG232" s="2249"/>
      <c r="CH232" s="2249"/>
      <c r="CI232" s="2249"/>
      <c r="CJ232" s="2249"/>
      <c r="CK232" s="2249"/>
      <c r="CL232" s="2249"/>
      <c r="CM232" s="2249"/>
      <c r="CN232" s="2249"/>
      <c r="CO232" s="2249"/>
      <c r="CP232" s="2249"/>
      <c r="CQ232" s="2249"/>
      <c r="CR232" s="2249"/>
      <c r="CS232" s="2249"/>
      <c r="CT232" s="2249"/>
      <c r="CU232" s="2249"/>
      <c r="CV232" s="2249"/>
      <c r="CW232" s="2249"/>
      <c r="CX232" s="2249"/>
      <c r="CY232" s="2249"/>
      <c r="CZ232" s="2249"/>
      <c r="DA232" s="2249"/>
      <c r="DB232" s="2249"/>
      <c r="DC232" s="2249"/>
      <c r="DD232" s="2249"/>
      <c r="DE232" s="2249"/>
      <c r="DF232" s="2249"/>
      <c r="DG232" s="2249"/>
      <c r="DH232" s="2249"/>
      <c r="DI232" s="2249"/>
      <c r="DJ232" s="2249"/>
      <c r="DK232" s="2249"/>
      <c r="DL232" s="2249"/>
      <c r="DM232" s="2249"/>
      <c r="DN232" s="2249"/>
      <c r="DO232" s="2249"/>
      <c r="DP232" s="2249"/>
      <c r="DQ232" s="2249"/>
      <c r="DR232" s="2249"/>
      <c r="DS232" s="2249"/>
      <c r="DT232" s="2249"/>
      <c r="DU232" s="2249"/>
      <c r="DV232" s="2249"/>
      <c r="DW232" s="2249"/>
      <c r="DX232" s="2249"/>
      <c r="DY232" s="2249"/>
      <c r="DZ232" s="2249"/>
      <c r="EA232" s="2249"/>
      <c r="EB232" s="2249"/>
      <c r="EC232" s="2249"/>
      <c r="ED232" s="2249"/>
      <c r="EE232" s="2249"/>
      <c r="EF232" s="2249"/>
      <c r="EG232" s="2249"/>
      <c r="EH232" s="2249"/>
      <c r="EI232" s="2249"/>
      <c r="EJ232" s="2249"/>
      <c r="EK232" s="2249"/>
      <c r="EL232" s="2249"/>
      <c r="EM232" s="2249"/>
      <c r="EN232" s="2249"/>
      <c r="EO232" s="2249"/>
      <c r="EP232" s="2249"/>
      <c r="EQ232" s="2249"/>
      <c r="ER232" s="2249"/>
      <c r="ES232" s="2249"/>
      <c r="ET232" s="2249"/>
      <c r="EU232" s="2249"/>
      <c r="EV232" s="2249"/>
      <c r="EW232" s="2249"/>
      <c r="EX232" s="2249"/>
      <c r="EY232" s="2249"/>
      <c r="EZ232" s="2249"/>
      <c r="FA232" s="2249"/>
      <c r="FB232" s="2249"/>
      <c r="FC232" s="2249"/>
      <c r="FD232" s="2249"/>
      <c r="FE232" s="2249"/>
      <c r="FF232" s="2249"/>
      <c r="FG232" s="2249"/>
      <c r="FH232" s="2249"/>
      <c r="FI232" s="2249"/>
      <c r="FJ232" s="2249"/>
      <c r="FK232" s="2249"/>
      <c r="FL232" s="2249"/>
      <c r="FM232" s="2249"/>
      <c r="FN232" s="2249"/>
      <c r="FO232" s="2249"/>
      <c r="FP232" s="2249"/>
      <c r="FQ232" s="2249"/>
      <c r="FR232" s="2249"/>
      <c r="FS232" s="2249"/>
      <c r="FT232" s="2249"/>
      <c r="FU232" s="2249"/>
      <c r="FV232" s="2249"/>
      <c r="FW232" s="2249"/>
      <c r="FX232" s="2249"/>
      <c r="FY232" s="2249"/>
      <c r="FZ232" s="2249"/>
      <c r="GA232" s="2249"/>
      <c r="GB232" s="2249"/>
      <c r="GC232" s="2249"/>
      <c r="GD232" s="2249"/>
      <c r="GE232" s="2249"/>
      <c r="GF232" s="2249"/>
      <c r="GG232" s="2249"/>
      <c r="GH232" s="2249"/>
      <c r="GI232" s="2249"/>
      <c r="GJ232" s="2249"/>
      <c r="GK232" s="2249"/>
      <c r="GL232" s="2249"/>
      <c r="GM232" s="2249"/>
      <c r="GN232" s="2249"/>
      <c r="GO232" s="2249"/>
      <c r="GP232" s="2249"/>
      <c r="GQ232" s="2249"/>
      <c r="GR232" s="2249"/>
      <c r="GS232" s="2249"/>
      <c r="GT232" s="2249"/>
      <c r="GU232" s="2249"/>
      <c r="GV232" s="2249"/>
      <c r="GW232" s="2249"/>
      <c r="GX232" s="2249"/>
      <c r="GY232" s="2249"/>
      <c r="GZ232" s="2249"/>
      <c r="HA232" s="2249"/>
      <c r="HB232" s="2249"/>
      <c r="HC232" s="2249"/>
      <c r="HD232" s="2249"/>
      <c r="HE232" s="2249"/>
      <c r="HF232" s="2249"/>
      <c r="HG232" s="2249"/>
      <c r="HH232" s="2249"/>
      <c r="HI232" s="2249"/>
      <c r="HJ232" s="2249"/>
      <c r="HK232" s="2249"/>
      <c r="HL232" s="2249"/>
      <c r="HM232" s="2249"/>
      <c r="HN232" s="2249"/>
      <c r="HO232" s="2249"/>
      <c r="HP232" s="2249"/>
      <c r="HQ232" s="2249"/>
      <c r="HR232" s="2249"/>
      <c r="HS232" s="2249"/>
      <c r="HT232" s="2249"/>
      <c r="HU232" s="2249"/>
      <c r="HV232" s="2249"/>
      <c r="HW232" s="2249"/>
      <c r="HX232" s="2249"/>
      <c r="HY232" s="2249"/>
      <c r="HZ232" s="2249"/>
      <c r="IA232" s="2249"/>
      <c r="IB232" s="2249"/>
      <c r="IC232" s="2249"/>
      <c r="ID232" s="2249"/>
      <c r="IE232" s="2249"/>
      <c r="IF232" s="2249"/>
      <c r="IG232" s="2249"/>
      <c r="IH232" s="2249"/>
      <c r="II232" s="2249"/>
      <c r="IJ232" s="2249"/>
      <c r="IK232" s="2249"/>
      <c r="IL232" s="2249"/>
      <c r="IM232" s="2249"/>
      <c r="IN232" s="2249"/>
      <c r="IO232" s="2249"/>
      <c r="IP232" s="2249"/>
      <c r="IQ232" s="2249"/>
      <c r="IR232" s="2249"/>
      <c r="IS232" s="2249"/>
      <c r="IT232" s="2249"/>
      <c r="IU232" s="2249"/>
      <c r="IV232" s="2249"/>
      <c r="IW232" s="2249"/>
      <c r="IX232" s="2249"/>
      <c r="IY232" s="2249"/>
      <c r="IZ232" s="2249"/>
      <c r="JA232" s="2249"/>
      <c r="JB232" s="2249"/>
      <c r="JC232" s="2249"/>
      <c r="JD232" s="2249"/>
      <c r="JE232" s="2249"/>
      <c r="JF232" s="2249"/>
      <c r="JG232" s="2249"/>
      <c r="JH232" s="2249"/>
      <c r="JI232" s="2249"/>
      <c r="JJ232" s="2249"/>
      <c r="JK232" s="2249"/>
      <c r="JL232" s="2249"/>
      <c r="JM232" s="2249"/>
      <c r="JN232" s="2249"/>
      <c r="JO232" s="2249"/>
      <c r="JP232" s="2249"/>
      <c r="JQ232" s="2249"/>
      <c r="JR232" s="2249"/>
      <c r="JS232" s="2249"/>
      <c r="JT232" s="2249"/>
      <c r="JU232" s="2249"/>
      <c r="JV232" s="2249"/>
      <c r="JW232" s="2249"/>
      <c r="JX232" s="2249"/>
      <c r="JY232" s="2249"/>
      <c r="JZ232" s="2249"/>
      <c r="KA232" s="2249"/>
      <c r="KB232" s="2249"/>
      <c r="KC232" s="2249"/>
      <c r="KD232" s="2249"/>
      <c r="KE232" s="2249"/>
      <c r="KF232" s="2249"/>
      <c r="KG232" s="2249"/>
      <c r="KH232" s="2249"/>
      <c r="KI232" s="2249"/>
      <c r="KJ232" s="2249"/>
      <c r="KK232" s="2249"/>
      <c r="KL232" s="2249"/>
      <c r="KM232" s="2249"/>
      <c r="KN232" s="2249"/>
      <c r="KO232" s="2249"/>
      <c r="KP232" s="2249"/>
      <c r="KQ232" s="2249"/>
      <c r="KR232" s="2249"/>
      <c r="KS232" s="2249"/>
      <c r="KT232" s="2249"/>
      <c r="KU232" s="2249"/>
      <c r="KV232" s="2249"/>
      <c r="KW232" s="2249"/>
      <c r="KX232" s="2249"/>
      <c r="KY232" s="2249"/>
      <c r="KZ232" s="2249"/>
      <c r="LA232" s="2249"/>
      <c r="LB232" s="2249"/>
      <c r="LC232" s="2249"/>
      <c r="LD232" s="2249"/>
      <c r="LE232" s="2249"/>
      <c r="LF232" s="2249"/>
      <c r="LG232" s="2249"/>
      <c r="LH232" s="2249"/>
      <c r="LI232" s="2249"/>
      <c r="LJ232" s="2249"/>
      <c r="LK232" s="2249"/>
      <c r="LL232" s="2249"/>
      <c r="LM232" s="2249"/>
      <c r="LN232" s="2249"/>
      <c r="LO232" s="2249"/>
      <c r="LP232" s="2249"/>
      <c r="LQ232" s="2249"/>
      <c r="LR232" s="2249"/>
      <c r="LS232" s="2249"/>
      <c r="LT232" s="2249"/>
      <c r="LU232" s="2249"/>
      <c r="LV232" s="2249"/>
      <c r="LW232" s="2249"/>
      <c r="LX232" s="2249"/>
      <c r="LY232" s="2249"/>
      <c r="LZ232" s="2249"/>
      <c r="MA232" s="2249"/>
      <c r="MB232" s="2249"/>
      <c r="MC232" s="2249"/>
      <c r="MD232" s="2249"/>
      <c r="ME232" s="2249"/>
      <c r="MF232" s="2249"/>
      <c r="MG232" s="2249"/>
      <c r="MH232" s="2249"/>
      <c r="MI232" s="2249"/>
      <c r="MJ232" s="2249"/>
      <c r="MK232" s="2249"/>
      <c r="ML232" s="2249"/>
      <c r="MM232" s="2249"/>
      <c r="MN232" s="2249"/>
      <c r="MO232" s="2249"/>
      <c r="MP232" s="2249"/>
      <c r="MQ232" s="2249"/>
      <c r="MR232" s="2249"/>
      <c r="MS232" s="2249"/>
      <c r="MT232" s="2249"/>
      <c r="MU232" s="2249"/>
      <c r="MV232" s="2249"/>
      <c r="MW232" s="2249"/>
      <c r="MX232" s="2249"/>
      <c r="MY232" s="2249"/>
      <c r="MZ232" s="2249"/>
      <c r="NA232" s="2249"/>
      <c r="NB232" s="2249"/>
      <c r="NC232" s="2249"/>
      <c r="ND232" s="2249"/>
      <c r="NE232" s="2249"/>
      <c r="NF232" s="2249"/>
      <c r="NG232" s="2249"/>
      <c r="NH232" s="2249"/>
      <c r="NI232" s="2249"/>
      <c r="NJ232" s="2249"/>
      <c r="NK232" s="2249"/>
      <c r="NL232" s="2249"/>
      <c r="NM232" s="2249"/>
      <c r="NN232" s="2249"/>
      <c r="NO232" s="2249"/>
      <c r="NP232" s="2249"/>
      <c r="NQ232" s="2249"/>
      <c r="NR232" s="2249"/>
      <c r="NS232" s="2249"/>
      <c r="NT232" s="2249"/>
      <c r="NU232" s="2249"/>
      <c r="NV232" s="2249"/>
      <c r="NW232" s="2249"/>
      <c r="NX232" s="2249"/>
      <c r="NY232" s="2249"/>
      <c r="NZ232" s="2249"/>
      <c r="OA232" s="2249"/>
      <c r="OB232" s="2249"/>
      <c r="OC232" s="2249"/>
      <c r="OD232" s="2249"/>
      <c r="OE232" s="2249"/>
      <c r="OF232" s="2249"/>
      <c r="OG232" s="2249"/>
      <c r="OH232" s="2249"/>
      <c r="OI232" s="2249"/>
      <c r="OJ232" s="2249"/>
      <c r="OK232" s="2249"/>
      <c r="OL232" s="2249"/>
      <c r="OM232" s="2249"/>
      <c r="ON232" s="2249"/>
      <c r="OO232" s="2249"/>
      <c r="OP232" s="2249"/>
      <c r="OQ232" s="2249"/>
      <c r="OR232" s="2249"/>
      <c r="OS232" s="2249"/>
      <c r="OT232" s="2249"/>
      <c r="OU232" s="2249"/>
      <c r="OV232" s="2249"/>
      <c r="OW232" s="2249"/>
      <c r="OX232" s="2249"/>
      <c r="OY232" s="2249"/>
      <c r="OZ232" s="2249"/>
      <c r="PA232" s="2249"/>
      <c r="PB232" s="2249"/>
      <c r="PC232" s="2249"/>
      <c r="PD232" s="2249"/>
      <c r="PE232" s="2249"/>
      <c r="PF232" s="2249"/>
      <c r="PG232" s="2249"/>
      <c r="PH232" s="2249"/>
      <c r="PI232" s="2249"/>
      <c r="PJ232" s="2249"/>
      <c r="PK232" s="2249"/>
      <c r="PL232" s="2249"/>
      <c r="PM232" s="2249"/>
      <c r="PN232" s="2249"/>
      <c r="PO232" s="2249"/>
      <c r="PP232" s="2249"/>
      <c r="PQ232" s="2249"/>
      <c r="PR232" s="2249"/>
      <c r="PS232" s="2249"/>
      <c r="PT232" s="2249"/>
      <c r="PU232" s="2249"/>
      <c r="PV232" s="2249"/>
      <c r="PW232" s="2249"/>
      <c r="PX232" s="2249"/>
      <c r="PY232" s="2249"/>
      <c r="PZ232" s="2249"/>
      <c r="QA232" s="2249"/>
      <c r="QB232" s="2249"/>
      <c r="QC232" s="2249"/>
      <c r="QD232" s="2249"/>
      <c r="QE232" s="2249"/>
      <c r="QF232" s="2249"/>
      <c r="QG232" s="2249"/>
      <c r="QH232" s="2249"/>
      <c r="QI232" s="2249"/>
      <c r="QJ232" s="2249"/>
      <c r="QK232" s="2249"/>
      <c r="QL232" s="2249"/>
      <c r="QM232" s="2249"/>
      <c r="QN232" s="2249"/>
      <c r="QO232" s="2249"/>
      <c r="QP232" s="2249"/>
      <c r="QQ232" s="2249"/>
      <c r="QR232" s="2249"/>
      <c r="QS232" s="2249"/>
      <c r="QT232" s="2249"/>
      <c r="QU232" s="2249"/>
      <c r="QV232" s="2249"/>
      <c r="QW232" s="2249"/>
      <c r="QX232" s="2249"/>
      <c r="QY232" s="2249"/>
      <c r="QZ232" s="2249"/>
      <c r="RA232" s="2249"/>
      <c r="RB232" s="2249"/>
      <c r="RC232" s="2249"/>
      <c r="RD232" s="2249"/>
      <c r="RE232" s="2249"/>
      <c r="RF232" s="2249"/>
      <c r="RG232" s="2249"/>
      <c r="RH232" s="2249"/>
      <c r="RI232" s="2249"/>
      <c r="RJ232" s="2249"/>
      <c r="RK232" s="2249"/>
      <c r="RL232" s="2249"/>
      <c r="RM232" s="2249"/>
      <c r="RN232" s="2249"/>
      <c r="RO232" s="2249"/>
      <c r="RP232" s="2249"/>
      <c r="RQ232" s="2249"/>
      <c r="RR232" s="2249"/>
      <c r="RS232" s="2249"/>
      <c r="RT232" s="2249"/>
      <c r="RU232" s="2249"/>
      <c r="RV232" s="2249"/>
      <c r="RW232" s="2249"/>
      <c r="RX232" s="2249"/>
      <c r="RY232" s="2249"/>
      <c r="RZ232" s="2249"/>
      <c r="SA232" s="2249"/>
      <c r="SB232" s="2249"/>
      <c r="SC232" s="2249"/>
      <c r="SD232" s="2249"/>
      <c r="SE232" s="2249"/>
      <c r="SF232" s="2249"/>
      <c r="SG232" s="2249"/>
      <c r="SH232" s="2249"/>
      <c r="SI232" s="2249"/>
      <c r="SJ232" s="2249"/>
      <c r="SK232" s="2249"/>
      <c r="SL232" s="2249"/>
      <c r="SM232" s="2249"/>
      <c r="SN232" s="2249"/>
      <c r="SO232" s="2249"/>
      <c r="SP232" s="2249"/>
      <c r="SQ232" s="2249"/>
      <c r="SR232" s="2249"/>
      <c r="SS232" s="2249"/>
      <c r="ST232" s="2249"/>
      <c r="SU232" s="2249"/>
      <c r="SV232" s="2249"/>
      <c r="SW232" s="2249"/>
      <c r="SX232" s="2249"/>
      <c r="SY232" s="2249"/>
      <c r="SZ232" s="2249"/>
      <c r="TA232" s="2249"/>
      <c r="TB232" s="2249"/>
      <c r="TC232" s="2249"/>
      <c r="TD232" s="2249"/>
      <c r="TE232" s="2249"/>
      <c r="TF232" s="2249"/>
      <c r="TG232" s="2249"/>
      <c r="TH232" s="2249"/>
      <c r="TI232" s="2249"/>
      <c r="TJ232" s="2249"/>
      <c r="TK232" s="2249"/>
      <c r="TL232" s="2249"/>
      <c r="TM232" s="2249"/>
      <c r="TN232" s="2249"/>
      <c r="TO232" s="2249"/>
      <c r="TP232" s="2249"/>
      <c r="TQ232" s="2249"/>
      <c r="TR232" s="2249"/>
      <c r="TS232" s="2249"/>
      <c r="TT232" s="2249"/>
      <c r="TU232" s="2249"/>
      <c r="TV232" s="2249"/>
      <c r="TW232" s="2249"/>
      <c r="TX232" s="2249"/>
      <c r="TY232" s="2249"/>
      <c r="TZ232" s="2249"/>
      <c r="UA232" s="2249"/>
      <c r="UB232" s="2249"/>
      <c r="UC232" s="2249"/>
      <c r="UD232" s="2249"/>
      <c r="UE232" s="2249"/>
      <c r="UF232" s="2249"/>
      <c r="UG232" s="2249"/>
      <c r="UH232" s="2249"/>
      <c r="UI232" s="2249"/>
      <c r="UJ232" s="2249"/>
      <c r="UK232" s="2249"/>
      <c r="UL232" s="2249"/>
      <c r="UM232" s="2249"/>
      <c r="UN232" s="2249"/>
      <c r="UO232" s="2249"/>
      <c r="UP232" s="2249"/>
      <c r="UQ232" s="2249"/>
      <c r="UR232" s="2249"/>
      <c r="US232" s="2249"/>
      <c r="UT232" s="2249"/>
      <c r="UU232" s="2249"/>
      <c r="UV232" s="2249"/>
      <c r="UW232" s="2249"/>
      <c r="UX232" s="2249"/>
      <c r="UY232" s="2249"/>
      <c r="UZ232" s="2249"/>
      <c r="VA232" s="2249"/>
      <c r="VB232" s="2249"/>
      <c r="VC232" s="2249"/>
      <c r="VD232" s="2249"/>
      <c r="VE232" s="2249"/>
      <c r="VF232" s="2249"/>
      <c r="VG232" s="2249"/>
      <c r="VH232" s="2249"/>
      <c r="VI232" s="2249"/>
      <c r="VJ232" s="2249"/>
      <c r="VK232" s="2249"/>
      <c r="VL232" s="2249"/>
      <c r="VM232" s="2249"/>
      <c r="VN232" s="2249"/>
      <c r="VO232" s="2249"/>
      <c r="VP232" s="2249"/>
      <c r="VQ232" s="2249"/>
      <c r="VR232" s="2249"/>
      <c r="VS232" s="2249"/>
      <c r="VT232" s="2249"/>
      <c r="VU232" s="2249"/>
      <c r="VV232" s="2249"/>
      <c r="VW232" s="2249"/>
      <c r="VX232" s="2249"/>
      <c r="VY232" s="2249"/>
      <c r="VZ232" s="2249"/>
      <c r="WA232" s="2249"/>
      <c r="WB232" s="2249"/>
      <c r="WC232" s="2249"/>
      <c r="WD232" s="2249"/>
      <c r="WE232" s="2249"/>
      <c r="WF232" s="2249"/>
      <c r="WG232" s="2249"/>
      <c r="WH232" s="2249"/>
      <c r="WI232" s="2249"/>
      <c r="WJ232" s="2249"/>
      <c r="WK232" s="2249"/>
      <c r="WL232" s="2249"/>
      <c r="WM232" s="2249"/>
      <c r="WN232" s="2249"/>
      <c r="WO232" s="2249"/>
      <c r="WP232" s="2249"/>
      <c r="WQ232" s="2249"/>
      <c r="WR232" s="2249"/>
      <c r="WS232" s="2249"/>
      <c r="WT232" s="2249"/>
      <c r="WU232" s="2249"/>
      <c r="WV232" s="2249"/>
      <c r="WW232" s="2249"/>
      <c r="WX232" s="2249"/>
      <c r="WY232" s="2249"/>
      <c r="WZ232" s="2249"/>
      <c r="XA232" s="2249"/>
      <c r="XB232" s="2249"/>
      <c r="XC232" s="2249"/>
      <c r="XD232" s="2249"/>
      <c r="XE232" s="2249"/>
      <c r="XF232" s="2249"/>
      <c r="XG232" s="2249"/>
      <c r="XH232" s="2249"/>
      <c r="XI232" s="2249"/>
      <c r="XJ232" s="2249"/>
      <c r="XK232" s="2249"/>
      <c r="XL232" s="2249"/>
      <c r="XM232" s="2249"/>
      <c r="XN232" s="2249"/>
      <c r="XO232" s="2249"/>
      <c r="XP232" s="2249"/>
      <c r="XQ232" s="2249"/>
      <c r="XR232" s="2249"/>
      <c r="XS232" s="2249"/>
      <c r="XT232" s="2249"/>
      <c r="XU232" s="2249"/>
      <c r="XV232" s="2249"/>
      <c r="XW232" s="2249"/>
      <c r="XX232" s="2249"/>
      <c r="XY232" s="2249"/>
      <c r="XZ232" s="2249"/>
      <c r="YA232" s="2249"/>
      <c r="YB232" s="2249"/>
      <c r="YC232" s="2249"/>
      <c r="YD232" s="2249"/>
      <c r="YE232" s="2249"/>
      <c r="YF232" s="2249"/>
      <c r="YG232" s="2249"/>
      <c r="YH232" s="2249"/>
      <c r="YI232" s="2249"/>
      <c r="YJ232" s="2249"/>
      <c r="YK232" s="2249"/>
      <c r="YL232" s="2249"/>
      <c r="YM232" s="2249"/>
      <c r="YN232" s="2249"/>
      <c r="YO232" s="2249"/>
      <c r="YP232" s="2249"/>
      <c r="YQ232" s="2249"/>
      <c r="YR232" s="2249"/>
      <c r="YS232" s="2249"/>
      <c r="YT232" s="2249"/>
      <c r="YU232" s="2249"/>
      <c r="YV232" s="2249"/>
      <c r="YW232" s="2249"/>
      <c r="YX232" s="2249"/>
      <c r="YY232" s="2249"/>
      <c r="YZ232" s="2249"/>
      <c r="ZA232" s="2249"/>
      <c r="ZB232" s="2249"/>
      <c r="ZC232" s="2249"/>
      <c r="ZD232" s="2249"/>
      <c r="ZE232" s="2249"/>
      <c r="ZF232" s="2249"/>
      <c r="ZG232" s="2249"/>
      <c r="ZH232" s="2249"/>
      <c r="ZI232" s="2249"/>
      <c r="ZJ232" s="2249"/>
      <c r="ZK232" s="2249"/>
      <c r="ZL232" s="2249"/>
      <c r="ZM232" s="2249"/>
      <c r="ZN232" s="2249"/>
      <c r="ZO232" s="2249"/>
      <c r="ZP232" s="2249"/>
      <c r="ZQ232" s="2249"/>
      <c r="ZR232" s="2249"/>
      <c r="ZS232" s="2249"/>
      <c r="ZT232" s="2249"/>
      <c r="ZU232" s="2249"/>
      <c r="ZV232" s="2249"/>
      <c r="ZW232" s="2249"/>
      <c r="ZX232" s="2249"/>
      <c r="ZY232" s="2249"/>
      <c r="ZZ232" s="2249"/>
      <c r="AAA232" s="2249"/>
      <c r="AAB232" s="2249"/>
      <c r="AAC232" s="2249"/>
      <c r="AAD232" s="2249"/>
      <c r="AAE232" s="2249"/>
      <c r="AAF232" s="2249"/>
      <c r="AAG232" s="2249"/>
      <c r="AAH232" s="2249"/>
      <c r="AAI232" s="2249"/>
      <c r="AAJ232" s="2249"/>
      <c r="AAK232" s="2249"/>
      <c r="AAL232" s="2249"/>
      <c r="AAM232" s="2249"/>
      <c r="AAN232" s="2249"/>
      <c r="AAO232" s="2249"/>
      <c r="AAP232" s="2249"/>
      <c r="AAQ232" s="2249"/>
      <c r="AAR232" s="2249"/>
      <c r="AAS232" s="2249"/>
      <c r="AAT232" s="2249"/>
      <c r="AAU232" s="2249"/>
      <c r="AAV232" s="2249"/>
      <c r="AAW232" s="2249"/>
      <c r="AAX232" s="2249"/>
      <c r="AAY232" s="2249"/>
      <c r="AAZ232" s="2249"/>
      <c r="ABA232" s="2249"/>
      <c r="ABB232" s="2249"/>
      <c r="ABC232" s="2249"/>
      <c r="ABD232" s="2249"/>
      <c r="ABE232" s="2249"/>
      <c r="ABF232" s="2249"/>
      <c r="ABG232" s="2249"/>
      <c r="ABH232" s="2249"/>
      <c r="ABI232" s="2249"/>
      <c r="ABJ232" s="2249"/>
      <c r="ABK232" s="2249"/>
      <c r="ABL232" s="2249"/>
      <c r="ABM232" s="2249"/>
      <c r="ABN232" s="2249"/>
      <c r="ABO232" s="2249"/>
      <c r="ABP232" s="2249"/>
      <c r="ABQ232" s="2249"/>
      <c r="ABR232" s="2249"/>
      <c r="ABS232" s="2249"/>
      <c r="ABT232" s="2249"/>
      <c r="ABU232" s="2249"/>
      <c r="ABV232" s="2249"/>
      <c r="ABW232" s="2249"/>
      <c r="ABX232" s="2249"/>
      <c r="ABY232" s="2249"/>
      <c r="ABZ232" s="2249"/>
      <c r="ACA232" s="2249"/>
      <c r="ACB232" s="2249"/>
      <c r="ACC232" s="2249"/>
      <c r="ACD232" s="2249"/>
      <c r="ACE232" s="2249"/>
      <c r="ACF232" s="2249"/>
      <c r="ACG232" s="2249"/>
      <c r="ACH232" s="2249"/>
      <c r="ACI232" s="2249"/>
      <c r="ACJ232" s="2249"/>
      <c r="ACK232" s="2249"/>
      <c r="ACL232" s="2249"/>
      <c r="ACM232" s="2249"/>
      <c r="ACN232" s="2249"/>
      <c r="ACO232" s="2249"/>
      <c r="ACP232" s="2249"/>
      <c r="ACQ232" s="2249"/>
      <c r="ACR232" s="2249"/>
      <c r="ACS232" s="2249"/>
      <c r="ACT232" s="2249"/>
      <c r="ACU232" s="2249"/>
      <c r="ACV232" s="2249"/>
      <c r="ACW232" s="2249"/>
      <c r="ACX232" s="2249"/>
      <c r="ACY232" s="2249"/>
      <c r="ACZ232" s="2249"/>
      <c r="ADA232" s="2249"/>
      <c r="ADB232" s="2249"/>
      <c r="ADC232" s="2249"/>
      <c r="ADD232" s="2249"/>
      <c r="ADE232" s="2249"/>
      <c r="ADF232" s="2249"/>
      <c r="ADG232" s="2249"/>
      <c r="ADH232" s="2249"/>
      <c r="ADI232" s="2249"/>
      <c r="ADJ232" s="2249"/>
      <c r="ADK232" s="2249"/>
      <c r="ADL232" s="2249"/>
      <c r="ADM232" s="2249"/>
      <c r="ADN232" s="2249"/>
      <c r="ADO232" s="2249"/>
      <c r="ADP232" s="2249"/>
      <c r="ADQ232" s="2249"/>
      <c r="ADR232" s="2249"/>
      <c r="ADS232" s="2249"/>
      <c r="ADT232" s="2249"/>
      <c r="ADU232" s="2249"/>
      <c r="ADV232" s="2249"/>
      <c r="ADW232" s="2249"/>
      <c r="ADX232" s="2249"/>
      <c r="ADY232" s="2249"/>
      <c r="ADZ232" s="2249"/>
      <c r="AEA232" s="2249"/>
      <c r="AEB232" s="2249"/>
      <c r="AEC232" s="2249"/>
      <c r="AED232" s="2249"/>
      <c r="AEE232" s="2249"/>
      <c r="AEF232" s="2249"/>
      <c r="AEG232" s="2249"/>
      <c r="AEH232" s="2249"/>
      <c r="AEI232" s="2249"/>
      <c r="AEJ232" s="2249"/>
      <c r="AEK232" s="2249"/>
      <c r="AEL232" s="2249"/>
      <c r="AEM232" s="2249"/>
      <c r="AEN232" s="2249"/>
      <c r="AEO232" s="2249"/>
      <c r="AEP232" s="2249"/>
      <c r="AEQ232" s="2249"/>
      <c r="AER232" s="2249"/>
      <c r="AES232" s="2249"/>
      <c r="AET232" s="2249"/>
      <c r="AEU232" s="2249"/>
      <c r="AEV232" s="2249"/>
      <c r="AEW232" s="2249"/>
      <c r="AEX232" s="2249"/>
      <c r="AEY232" s="2249"/>
      <c r="AEZ232" s="2249"/>
      <c r="AFA232" s="2249"/>
      <c r="AFB232" s="2249"/>
      <c r="AFC232" s="2249"/>
      <c r="AFD232" s="2249"/>
      <c r="AFE232" s="2249"/>
      <c r="AFF232" s="2249"/>
      <c r="AFG232" s="2249"/>
      <c r="AFH232" s="2249"/>
      <c r="AFI232" s="2249"/>
      <c r="AFJ232" s="2249"/>
      <c r="AFK232" s="2249"/>
      <c r="AFL232" s="2249"/>
      <c r="AFM232" s="2249"/>
      <c r="AFN232" s="2249"/>
      <c r="AFO232" s="2249"/>
      <c r="AFP232" s="2249"/>
      <c r="AFQ232" s="2249"/>
      <c r="AFR232" s="2249"/>
      <c r="AFS232" s="2249"/>
      <c r="AFT232" s="2249"/>
      <c r="AFU232" s="2249"/>
      <c r="AFV232" s="2249"/>
      <c r="AFW232" s="2249"/>
      <c r="AFX232" s="2249"/>
      <c r="AFY232" s="2249"/>
      <c r="AFZ232" s="2249"/>
      <c r="AGA232" s="2249"/>
      <c r="AGB232" s="2249"/>
      <c r="AGC232" s="2249"/>
      <c r="AGD232" s="2249"/>
      <c r="AGE232" s="2249"/>
      <c r="AGF232" s="2249"/>
      <c r="AGG232" s="2249"/>
      <c r="AGH232" s="2249"/>
      <c r="AGI232" s="2249"/>
      <c r="AGJ232" s="2249"/>
      <c r="AGK232" s="2249"/>
      <c r="AGL232" s="2249"/>
      <c r="AGM232" s="2249"/>
      <c r="AGN232" s="2249"/>
      <c r="AGO232" s="2249"/>
      <c r="AGP232" s="2249"/>
      <c r="AGQ232" s="2249"/>
      <c r="AGR232" s="2249"/>
      <c r="AGS232" s="2249"/>
      <c r="AGT232" s="2249"/>
      <c r="AGU232" s="2249"/>
      <c r="AGV232" s="2249"/>
      <c r="AGW232" s="2249"/>
      <c r="AGX232" s="2249"/>
      <c r="AGY232" s="2249"/>
      <c r="AGZ232" s="2249"/>
      <c r="AHA232" s="2249"/>
      <c r="AHB232" s="2249"/>
      <c r="AHC232" s="2249"/>
      <c r="AHD232" s="2249"/>
      <c r="AHE232" s="2249"/>
      <c r="AHF232" s="2249"/>
      <c r="AHG232" s="2249"/>
      <c r="AHH232" s="2249"/>
      <c r="AHI232" s="2249"/>
      <c r="AHJ232" s="2249"/>
      <c r="AHK232" s="2249"/>
      <c r="AHL232" s="2249"/>
      <c r="AHM232" s="2249"/>
      <c r="AHN232" s="2249"/>
      <c r="AHO232" s="2249"/>
      <c r="AHP232" s="2249"/>
      <c r="AHQ232" s="2249"/>
      <c r="AHR232" s="2249"/>
      <c r="AHS232" s="2249"/>
      <c r="AHT232" s="2249"/>
      <c r="AHU232" s="2249"/>
      <c r="AHV232" s="2249"/>
      <c r="AHW232" s="2249"/>
      <c r="AHX232" s="2249"/>
      <c r="AHY232" s="2249"/>
      <c r="AHZ232" s="2249"/>
      <c r="AIA232" s="2249"/>
      <c r="AIB232" s="2249"/>
      <c r="AIC232" s="2249"/>
      <c r="AID232" s="2249"/>
      <c r="AIE232" s="2249"/>
      <c r="AIF232" s="2249"/>
      <c r="AIG232" s="2249"/>
      <c r="AIH232" s="2249"/>
      <c r="AII232" s="2249"/>
      <c r="AIJ232" s="2249"/>
      <c r="AIK232" s="2249"/>
      <c r="AIL232" s="2249"/>
      <c r="AIM232" s="2249"/>
      <c r="AIN232" s="2249"/>
      <c r="AIO232" s="2249"/>
      <c r="AIP232" s="2249"/>
      <c r="AIQ232" s="2249"/>
      <c r="AIR232" s="2249"/>
      <c r="AIS232" s="2249"/>
      <c r="AIT232" s="2249"/>
      <c r="AIU232" s="2249"/>
      <c r="AIV232" s="2249"/>
      <c r="AIW232" s="2249"/>
      <c r="AIX232" s="2249"/>
      <c r="AIY232" s="2249"/>
      <c r="AIZ232" s="2249"/>
      <c r="AJA232" s="2249"/>
      <c r="AJB232" s="2249"/>
      <c r="AJC232" s="2249"/>
      <c r="AJD232" s="2249"/>
      <c r="AJE232" s="2249"/>
      <c r="AJF232" s="2249"/>
      <c r="AJG232" s="2249"/>
      <c r="AJH232" s="2249"/>
      <c r="AJI232" s="2249"/>
      <c r="AJJ232" s="2249"/>
      <c r="AJK232" s="2249"/>
      <c r="AJL232" s="2249"/>
      <c r="AJM232" s="2249"/>
      <c r="AJN232" s="2249"/>
      <c r="AJO232" s="2249"/>
      <c r="AJP232" s="2249"/>
      <c r="AJQ232" s="2249"/>
      <c r="AJR232" s="2249"/>
      <c r="AJS232" s="2249"/>
      <c r="AJT232" s="2249"/>
      <c r="AJU232" s="2249"/>
      <c r="AJV232" s="2249"/>
      <c r="AJW232" s="2249"/>
      <c r="AJX232" s="2249"/>
      <c r="AJY232" s="2249"/>
      <c r="AJZ232" s="2249"/>
      <c r="AKA232" s="2249"/>
      <c r="AKB232" s="2249"/>
      <c r="AKC232" s="2249"/>
      <c r="AKD232" s="2249"/>
      <c r="AKE232" s="2249"/>
      <c r="AKF232" s="2249"/>
      <c r="AKG232" s="2249"/>
      <c r="AKH232" s="2249"/>
      <c r="AKI232" s="2249"/>
      <c r="AKJ232" s="2249"/>
      <c r="AKK232" s="2249"/>
      <c r="AKL232" s="2249"/>
      <c r="AKM232" s="2249"/>
      <c r="AKN232" s="2249"/>
      <c r="AKO232" s="2249"/>
      <c r="AKP232" s="2249"/>
      <c r="AKQ232" s="2249"/>
      <c r="AKR232" s="2249"/>
      <c r="AKS232" s="2249"/>
      <c r="AKT232" s="2249"/>
      <c r="AKU232" s="2249"/>
      <c r="AKV232" s="2249"/>
      <c r="AKW232" s="2249"/>
      <c r="AKX232" s="2249"/>
      <c r="AKY232" s="2249"/>
      <c r="AKZ232" s="2249"/>
      <c r="ALA232" s="2249"/>
      <c r="ALB232" s="2249"/>
      <c r="ALC232" s="2249"/>
      <c r="ALD232" s="2249"/>
      <c r="ALE232" s="2249"/>
      <c r="ALF232" s="2249"/>
      <c r="ALG232" s="2249"/>
      <c r="ALH232" s="2249"/>
      <c r="ALI232" s="2249"/>
      <c r="ALJ232" s="2249"/>
      <c r="ALK232" s="2249"/>
      <c r="ALL232" s="2249"/>
      <c r="ALM232" s="2249"/>
      <c r="ALN232" s="2249"/>
      <c r="ALO232" s="2249"/>
      <c r="ALP232" s="2249"/>
      <c r="ALQ232" s="2249"/>
      <c r="ALR232" s="2249"/>
      <c r="ALS232" s="2249"/>
      <c r="ALT232" s="2249"/>
      <c r="ALU232" s="2249"/>
      <c r="ALV232" s="2249"/>
      <c r="ALW232" s="2249"/>
      <c r="ALX232" s="2249"/>
      <c r="ALY232" s="2249"/>
      <c r="ALZ232" s="2249"/>
      <c r="AMA232" s="2249"/>
      <c r="AMB232" s="2249"/>
      <c r="AMC232" s="2249"/>
      <c r="AMD232" s="2249"/>
      <c r="AME232" s="2249"/>
      <c r="AMF232" s="2249"/>
      <c r="AMG232" s="2249"/>
      <c r="AMH232" s="2249"/>
      <c r="AMI232" s="2249"/>
      <c r="AMJ232" s="2249"/>
      <c r="AMK232" s="2249"/>
      <c r="AML232" s="2249"/>
      <c r="AMM232" s="2249"/>
      <c r="AMN232" s="2249"/>
      <c r="AMO232" s="2249"/>
      <c r="AMP232" s="2249"/>
      <c r="AMQ232" s="2249"/>
      <c r="AMR232" s="2249"/>
      <c r="AMS232" s="2249"/>
      <c r="AMT232" s="2249"/>
      <c r="AMU232" s="2249"/>
      <c r="AMV232" s="2249"/>
      <c r="AMW232" s="2249"/>
      <c r="AMX232" s="2249"/>
      <c r="AMY232" s="2249"/>
      <c r="AMZ232" s="2249"/>
      <c r="ANA232" s="2249"/>
      <c r="ANB232" s="2249"/>
      <c r="ANC232" s="2249"/>
      <c r="AND232" s="2249"/>
      <c r="ANE232" s="2249"/>
      <c r="ANF232" s="2249"/>
      <c r="ANG232" s="2249"/>
      <c r="ANH232" s="2249"/>
      <c r="ANI232" s="2249"/>
      <c r="ANJ232" s="2249"/>
      <c r="ANK232" s="2249"/>
      <c r="ANL232" s="2249"/>
      <c r="ANM232" s="2249"/>
      <c r="ANN232" s="2249"/>
      <c r="ANO232" s="2249"/>
      <c r="ANP232" s="2249"/>
      <c r="ANQ232" s="2249"/>
      <c r="ANR232" s="2249"/>
      <c r="ANS232" s="2249"/>
      <c r="ANT232" s="2249"/>
      <c r="ANU232" s="2249"/>
      <c r="ANV232" s="2249"/>
      <c r="ANW232" s="2249"/>
      <c r="ANX232" s="2249"/>
      <c r="ANY232" s="2249"/>
      <c r="ANZ232" s="2249"/>
      <c r="AOA232" s="2249"/>
      <c r="AOB232" s="2249"/>
      <c r="AOC232" s="2249"/>
      <c r="AOD232" s="2249"/>
      <c r="AOE232" s="2249"/>
      <c r="AOF232" s="2249"/>
      <c r="AOG232" s="2249"/>
      <c r="AOH232" s="2249"/>
      <c r="AOI232" s="2249"/>
      <c r="AOJ232" s="2249"/>
      <c r="AOK232" s="2249"/>
      <c r="AOL232" s="2249"/>
      <c r="AOM232" s="2249"/>
      <c r="AON232" s="2249"/>
      <c r="AOO232" s="2249"/>
      <c r="AOP232" s="2249"/>
      <c r="AOQ232" s="2249"/>
      <c r="AOR232" s="2249"/>
      <c r="AOS232" s="2249"/>
      <c r="AOT232" s="2249"/>
      <c r="AOU232" s="2249"/>
      <c r="AOV232" s="2249"/>
      <c r="AOW232" s="2249"/>
      <c r="AOX232" s="2249"/>
      <c r="AOY232" s="2249"/>
      <c r="AOZ232" s="2249"/>
      <c r="APA232" s="2249"/>
      <c r="APB232" s="2249"/>
      <c r="APC232" s="2249"/>
      <c r="APD232" s="2249"/>
      <c r="APE232" s="2249"/>
      <c r="APF232" s="2249"/>
      <c r="APG232" s="2249"/>
      <c r="APH232" s="2249"/>
      <c r="API232" s="2249"/>
      <c r="APJ232" s="2249"/>
      <c r="APK232" s="2249"/>
      <c r="APL232" s="2249"/>
      <c r="APM232" s="2249"/>
      <c r="APN232" s="2249"/>
      <c r="APO232" s="2249"/>
      <c r="APP232" s="2249"/>
      <c r="APQ232" s="2249"/>
      <c r="APR232" s="2249"/>
      <c r="APS232" s="2249"/>
      <c r="APT232" s="2249"/>
      <c r="APU232" s="2249"/>
      <c r="APV232" s="2249"/>
      <c r="APW232" s="2249"/>
      <c r="APX232" s="2249"/>
      <c r="APY232" s="2249"/>
      <c r="APZ232" s="2249"/>
      <c r="AQA232" s="2249"/>
      <c r="AQB232" s="2249"/>
      <c r="AQC232" s="2249"/>
      <c r="AQD232" s="2249"/>
      <c r="AQE232" s="2249"/>
      <c r="AQF232" s="2249"/>
      <c r="AQG232" s="2249"/>
      <c r="AQH232" s="2249"/>
      <c r="AQI232" s="2249"/>
      <c r="AQJ232" s="2249"/>
      <c r="AQK232" s="2249"/>
      <c r="AQL232" s="2249"/>
      <c r="AQM232" s="2249"/>
      <c r="AQN232" s="2249"/>
      <c r="AQO232" s="2249"/>
      <c r="AQP232" s="2249"/>
      <c r="AQQ232" s="2249"/>
      <c r="AQR232" s="2249"/>
      <c r="AQS232" s="2249"/>
      <c r="AQT232" s="2249"/>
      <c r="AQU232" s="2249"/>
      <c r="AQV232" s="2249"/>
      <c r="AQW232" s="2249"/>
      <c r="AQX232" s="2249"/>
      <c r="AQY232" s="2249"/>
      <c r="AQZ232" s="2249"/>
      <c r="ARA232" s="2249"/>
      <c r="ARB232" s="2249"/>
      <c r="ARC232" s="2249"/>
      <c r="ARD232" s="2249"/>
      <c r="ARE232" s="2249"/>
      <c r="ARF232" s="2249"/>
      <c r="ARG232" s="2249"/>
      <c r="ARH232" s="2249"/>
      <c r="ARI232" s="2249"/>
      <c r="ARJ232" s="2249"/>
      <c r="ARK232" s="2249"/>
      <c r="ARL232" s="2249"/>
      <c r="ARM232" s="2249"/>
      <c r="ARN232" s="2249"/>
      <c r="ARO232" s="2249"/>
      <c r="ARP232" s="2249"/>
      <c r="ARQ232" s="2249"/>
      <c r="ARR232" s="2249"/>
      <c r="ARS232" s="2249"/>
      <c r="ART232" s="2249"/>
      <c r="ARU232" s="2249"/>
      <c r="ARV232" s="2249"/>
      <c r="ARW232" s="2249"/>
      <c r="ARX232" s="2249"/>
      <c r="ARY232" s="2249"/>
      <c r="ARZ232" s="2249"/>
      <c r="ASA232" s="2249"/>
      <c r="ASB232" s="2249"/>
      <c r="ASC232" s="2249"/>
      <c r="ASD232" s="2249"/>
      <c r="ASE232" s="2249"/>
      <c r="ASF232" s="2249"/>
      <c r="ASG232" s="2249"/>
      <c r="ASH232" s="2249"/>
      <c r="ASI232" s="2249"/>
      <c r="ASJ232" s="2249"/>
      <c r="ASK232" s="2249"/>
      <c r="ASL232" s="2249"/>
      <c r="ASM232" s="2249"/>
      <c r="ASN232" s="2249"/>
      <c r="ASO232" s="2249"/>
      <c r="ASP232" s="2249"/>
      <c r="ASQ232" s="2249"/>
      <c r="ASR232" s="2249"/>
      <c r="ASS232" s="2249"/>
      <c r="AST232" s="2249"/>
      <c r="ASU232" s="2249"/>
      <c r="ASV232" s="2249"/>
      <c r="ASW232" s="2249"/>
      <c r="ASX232" s="2249"/>
      <c r="ASY232" s="2249"/>
      <c r="ASZ232" s="2249"/>
      <c r="ATA232" s="2249"/>
      <c r="ATB232" s="2249"/>
      <c r="ATC232" s="2249"/>
      <c r="ATD232" s="2249"/>
      <c r="ATE232" s="2249"/>
      <c r="ATF232" s="2249"/>
      <c r="ATG232" s="2249"/>
      <c r="ATH232" s="2249"/>
      <c r="ATI232" s="2249"/>
      <c r="ATJ232" s="2249"/>
      <c r="ATK232" s="2249"/>
      <c r="ATL232" s="2249"/>
      <c r="ATM232" s="2249"/>
      <c r="ATN232" s="2249"/>
      <c r="ATO232" s="2249"/>
      <c r="ATP232" s="2249"/>
      <c r="ATQ232" s="2249"/>
      <c r="ATR232" s="2249"/>
      <c r="ATS232" s="2249"/>
      <c r="ATT232" s="2249"/>
      <c r="ATU232" s="2249"/>
      <c r="ATV232" s="2249"/>
      <c r="ATW232" s="2249"/>
      <c r="ATX232" s="2249"/>
      <c r="ATY232" s="2249"/>
      <c r="ATZ232" s="2249"/>
      <c r="AUA232" s="2249"/>
      <c r="AUB232" s="2249"/>
      <c r="AUC232" s="2249"/>
      <c r="AUD232" s="2249"/>
      <c r="AUE232" s="2249"/>
      <c r="AUF232" s="2249"/>
      <c r="AUG232" s="2249"/>
      <c r="AUH232" s="2249"/>
      <c r="AUI232" s="2249"/>
      <c r="AUJ232" s="2249"/>
      <c r="AUK232" s="2249"/>
      <c r="AUL232" s="2249"/>
      <c r="AUM232" s="2249"/>
      <c r="AUN232" s="2249"/>
      <c r="AUO232" s="2249"/>
      <c r="AUP232" s="2249"/>
      <c r="AUQ232" s="2249"/>
      <c r="AUR232" s="2249"/>
      <c r="AUS232" s="2249"/>
      <c r="AUT232" s="2249"/>
      <c r="AUU232" s="2249"/>
      <c r="AUV232" s="2249"/>
      <c r="AUW232" s="2249"/>
      <c r="AUX232" s="2249"/>
      <c r="AUY232" s="2249"/>
      <c r="AUZ232" s="2249"/>
      <c r="AVA232" s="2249"/>
      <c r="AVB232" s="2249"/>
      <c r="AVC232" s="2249"/>
      <c r="AVD232" s="2249"/>
      <c r="AVE232" s="2249"/>
      <c r="AVF232" s="2249"/>
      <c r="AVG232" s="2249"/>
      <c r="AVH232" s="2249"/>
      <c r="AVI232" s="2249"/>
      <c r="AVJ232" s="2249"/>
      <c r="AVK232" s="2249"/>
      <c r="AVL232" s="2249"/>
      <c r="AVM232" s="2249"/>
      <c r="AVN232" s="2249"/>
      <c r="AVO232" s="2249"/>
      <c r="AVP232" s="2249"/>
      <c r="AVQ232" s="2249"/>
      <c r="AVR232" s="2249"/>
      <c r="AVS232" s="2249"/>
      <c r="AVT232" s="2249"/>
      <c r="AVU232" s="2249"/>
      <c r="AVV232" s="2249"/>
      <c r="AVW232" s="2249"/>
      <c r="AVX232" s="2249"/>
      <c r="AVY232" s="2249"/>
      <c r="AVZ232" s="2249"/>
      <c r="AWA232" s="2249"/>
      <c r="AWB232" s="2249"/>
      <c r="AWC232" s="2249"/>
      <c r="AWD232" s="2249"/>
      <c r="AWE232" s="2249"/>
      <c r="AWF232" s="2249"/>
      <c r="AWG232" s="2249"/>
      <c r="AWH232" s="2249"/>
      <c r="AWI232" s="2249"/>
      <c r="AWJ232" s="2249"/>
      <c r="AWK232" s="2249"/>
      <c r="AWL232" s="2249"/>
      <c r="AWM232" s="2249"/>
      <c r="AWN232" s="2249"/>
      <c r="AWO232" s="2249"/>
      <c r="AWP232" s="2249"/>
      <c r="AWQ232" s="2249"/>
      <c r="AWR232" s="2249"/>
      <c r="AWS232" s="2249"/>
      <c r="AWT232" s="2249"/>
      <c r="AWU232" s="2249"/>
      <c r="AWV232" s="2249"/>
      <c r="AWW232" s="2249"/>
      <c r="AWX232" s="2249"/>
      <c r="AWY232" s="2249"/>
      <c r="AWZ232" s="2249"/>
      <c r="AXA232" s="2249"/>
      <c r="AXB232" s="2249"/>
      <c r="AXC232" s="2249"/>
      <c r="AXD232" s="2249"/>
      <c r="AXE232" s="2249"/>
      <c r="AXF232" s="2249"/>
      <c r="AXG232" s="2249"/>
      <c r="AXH232" s="2249"/>
      <c r="AXI232" s="2249"/>
      <c r="AXJ232" s="2249"/>
    </row>
    <row r="233" spans="1:1310" s="2250" customFormat="1" ht="23.25" customHeight="1">
      <c r="A233" s="2251"/>
      <c r="B233" s="2259"/>
      <c r="C233" s="2259"/>
      <c r="D233" s="2259"/>
      <c r="E233" s="2259"/>
      <c r="F233" s="2256"/>
      <c r="G233" s="2260"/>
      <c r="H233" s="2260"/>
      <c r="I233" s="2260"/>
      <c r="J233" s="2261"/>
      <c r="K233" s="2260"/>
      <c r="L233" s="2260"/>
      <c r="M233" s="2260"/>
      <c r="N233" s="2261"/>
      <c r="O233" s="2254" t="s">
        <v>2414</v>
      </c>
      <c r="P233" s="2254"/>
      <c r="Q233" s="2261"/>
      <c r="R233" s="865"/>
      <c r="S233" s="865"/>
      <c r="T233" s="865"/>
      <c r="U233" s="865"/>
      <c r="V233" s="865"/>
      <c r="W233" s="865"/>
      <c r="X233" s="865"/>
      <c r="Y233" s="865"/>
      <c r="Z233" s="865"/>
      <c r="AA233" s="865"/>
      <c r="AB233" s="865"/>
      <c r="AC233" s="865"/>
      <c r="AD233" s="2249"/>
      <c r="AE233" s="2249"/>
      <c r="AF233" s="2249"/>
      <c r="AG233" s="2249"/>
      <c r="AH233" s="2249"/>
      <c r="AI233" s="2249"/>
      <c r="AJ233" s="2249"/>
      <c r="AK233" s="2249"/>
      <c r="AL233" s="2249"/>
      <c r="AM233" s="2249"/>
      <c r="AN233" s="2249"/>
      <c r="AO233" s="2249"/>
      <c r="AP233" s="2249"/>
      <c r="AQ233" s="2249"/>
      <c r="AR233" s="2249"/>
      <c r="AS233" s="2249"/>
      <c r="AT233" s="2249"/>
      <c r="AU233" s="2249"/>
      <c r="AV233" s="2249"/>
      <c r="AW233" s="2249"/>
      <c r="AX233" s="2249"/>
      <c r="AY233" s="2249"/>
      <c r="AZ233" s="2249"/>
      <c r="BA233" s="2249"/>
      <c r="BB233" s="2249"/>
      <c r="BC233" s="2249"/>
      <c r="BD233" s="2249"/>
      <c r="BE233" s="2249"/>
      <c r="BF233" s="2249"/>
      <c r="BG233" s="2249"/>
      <c r="BH233" s="2249"/>
      <c r="BI233" s="2249"/>
      <c r="BJ233" s="2249"/>
      <c r="BK233" s="2249"/>
      <c r="BL233" s="2249"/>
      <c r="BM233" s="2249"/>
      <c r="BN233" s="2249"/>
      <c r="BO233" s="2249"/>
      <c r="BP233" s="2249"/>
      <c r="BQ233" s="2249"/>
      <c r="BR233" s="2249"/>
      <c r="BS233" s="2249"/>
      <c r="BT233" s="2249"/>
      <c r="BU233" s="2249"/>
      <c r="BV233" s="2249"/>
      <c r="BW233" s="2249"/>
      <c r="BX233" s="2249"/>
      <c r="BY233" s="2249"/>
      <c r="BZ233" s="2249"/>
      <c r="CA233" s="2249"/>
      <c r="CB233" s="2249"/>
      <c r="CC233" s="2249"/>
      <c r="CD233" s="2249"/>
      <c r="CE233" s="2249"/>
      <c r="CF233" s="2249"/>
      <c r="CG233" s="2249"/>
      <c r="CH233" s="2249"/>
      <c r="CI233" s="2249"/>
      <c r="CJ233" s="2249"/>
      <c r="CK233" s="2249"/>
      <c r="CL233" s="2249"/>
      <c r="CM233" s="2249"/>
      <c r="CN233" s="2249"/>
      <c r="CO233" s="2249"/>
      <c r="CP233" s="2249"/>
      <c r="CQ233" s="2249"/>
      <c r="CR233" s="2249"/>
      <c r="CS233" s="2249"/>
      <c r="CT233" s="2249"/>
      <c r="CU233" s="2249"/>
      <c r="CV233" s="2249"/>
      <c r="CW233" s="2249"/>
      <c r="CX233" s="2249"/>
      <c r="CY233" s="2249"/>
      <c r="CZ233" s="2249"/>
      <c r="DA233" s="2249"/>
      <c r="DB233" s="2249"/>
      <c r="DC233" s="2249"/>
      <c r="DD233" s="2249"/>
      <c r="DE233" s="2249"/>
      <c r="DF233" s="2249"/>
      <c r="DG233" s="2249"/>
      <c r="DH233" s="2249"/>
      <c r="DI233" s="2249"/>
      <c r="DJ233" s="2249"/>
      <c r="DK233" s="2249"/>
      <c r="DL233" s="2249"/>
      <c r="DM233" s="2249"/>
      <c r="DN233" s="2249"/>
      <c r="DO233" s="2249"/>
      <c r="DP233" s="2249"/>
      <c r="DQ233" s="2249"/>
      <c r="DR233" s="2249"/>
      <c r="DS233" s="2249"/>
      <c r="DT233" s="2249"/>
      <c r="DU233" s="2249"/>
      <c r="DV233" s="2249"/>
      <c r="DW233" s="2249"/>
      <c r="DX233" s="2249"/>
      <c r="DY233" s="2249"/>
      <c r="DZ233" s="2249"/>
      <c r="EA233" s="2249"/>
      <c r="EB233" s="2249"/>
      <c r="EC233" s="2249"/>
      <c r="ED233" s="2249"/>
      <c r="EE233" s="2249"/>
      <c r="EF233" s="2249"/>
      <c r="EG233" s="2249"/>
      <c r="EH233" s="2249"/>
      <c r="EI233" s="2249"/>
      <c r="EJ233" s="2249"/>
      <c r="EK233" s="2249"/>
      <c r="EL233" s="2249"/>
      <c r="EM233" s="2249"/>
      <c r="EN233" s="2249"/>
      <c r="EO233" s="2249"/>
      <c r="EP233" s="2249"/>
      <c r="EQ233" s="2249"/>
      <c r="ER233" s="2249"/>
      <c r="ES233" s="2249"/>
      <c r="ET233" s="2249"/>
      <c r="EU233" s="2249"/>
      <c r="EV233" s="2249"/>
      <c r="EW233" s="2249"/>
      <c r="EX233" s="2249"/>
      <c r="EY233" s="2249"/>
      <c r="EZ233" s="2249"/>
      <c r="FA233" s="2249"/>
      <c r="FB233" s="2249"/>
      <c r="FC233" s="2249"/>
      <c r="FD233" s="2249"/>
      <c r="FE233" s="2249"/>
      <c r="FF233" s="2249"/>
      <c r="FG233" s="2249"/>
      <c r="FH233" s="2249"/>
      <c r="FI233" s="2249"/>
      <c r="FJ233" s="2249"/>
      <c r="FK233" s="2249"/>
      <c r="FL233" s="2249"/>
      <c r="FM233" s="2249"/>
      <c r="FN233" s="2249"/>
      <c r="FO233" s="2249"/>
      <c r="FP233" s="2249"/>
      <c r="FQ233" s="2249"/>
      <c r="FR233" s="2249"/>
      <c r="FS233" s="2249"/>
      <c r="FT233" s="2249"/>
      <c r="FU233" s="2249"/>
      <c r="FV233" s="2249"/>
      <c r="FW233" s="2249"/>
      <c r="FX233" s="2249"/>
      <c r="FY233" s="2249"/>
      <c r="FZ233" s="2249"/>
      <c r="GA233" s="2249"/>
      <c r="GB233" s="2249"/>
      <c r="GC233" s="2249"/>
      <c r="GD233" s="2249"/>
      <c r="GE233" s="2249"/>
      <c r="GF233" s="2249"/>
      <c r="GG233" s="2249"/>
      <c r="GH233" s="2249"/>
      <c r="GI233" s="2249"/>
      <c r="GJ233" s="2249"/>
      <c r="GK233" s="2249"/>
      <c r="GL233" s="2249"/>
      <c r="GM233" s="2249"/>
      <c r="GN233" s="2249"/>
      <c r="GO233" s="2249"/>
      <c r="GP233" s="2249"/>
      <c r="GQ233" s="2249"/>
      <c r="GR233" s="2249"/>
      <c r="GS233" s="2249"/>
      <c r="GT233" s="2249"/>
      <c r="GU233" s="2249"/>
      <c r="GV233" s="2249"/>
      <c r="GW233" s="2249"/>
      <c r="GX233" s="2249"/>
      <c r="GY233" s="2249"/>
      <c r="GZ233" s="2249"/>
      <c r="HA233" s="2249"/>
      <c r="HB233" s="2249"/>
      <c r="HC233" s="2249"/>
      <c r="HD233" s="2249"/>
      <c r="HE233" s="2249"/>
      <c r="HF233" s="2249"/>
      <c r="HG233" s="2249"/>
      <c r="HH233" s="2249"/>
      <c r="HI233" s="2249"/>
      <c r="HJ233" s="2249"/>
      <c r="HK233" s="2249"/>
      <c r="HL233" s="2249"/>
      <c r="HM233" s="2249"/>
      <c r="HN233" s="2249"/>
      <c r="HO233" s="2249"/>
      <c r="HP233" s="2249"/>
      <c r="HQ233" s="2249"/>
      <c r="HR233" s="2249"/>
      <c r="HS233" s="2249"/>
      <c r="HT233" s="2249"/>
      <c r="HU233" s="2249"/>
      <c r="HV233" s="2249"/>
      <c r="HW233" s="2249"/>
      <c r="HX233" s="2249"/>
      <c r="HY233" s="2249"/>
      <c r="HZ233" s="2249"/>
      <c r="IA233" s="2249"/>
      <c r="IB233" s="2249"/>
      <c r="IC233" s="2249"/>
      <c r="ID233" s="2249"/>
      <c r="IE233" s="2249"/>
      <c r="IF233" s="2249"/>
      <c r="IG233" s="2249"/>
      <c r="IH233" s="2249"/>
      <c r="II233" s="2249"/>
      <c r="IJ233" s="2249"/>
      <c r="IK233" s="2249"/>
      <c r="IL233" s="2249"/>
      <c r="IM233" s="2249"/>
      <c r="IN233" s="2249"/>
      <c r="IO233" s="2249"/>
      <c r="IP233" s="2249"/>
      <c r="IQ233" s="2249"/>
      <c r="IR233" s="2249"/>
      <c r="IS233" s="2249"/>
      <c r="IT233" s="2249"/>
      <c r="IU233" s="2249"/>
      <c r="IV233" s="2249"/>
      <c r="IW233" s="2249"/>
      <c r="IX233" s="2249"/>
      <c r="IY233" s="2249"/>
      <c r="IZ233" s="2249"/>
      <c r="JA233" s="2249"/>
      <c r="JB233" s="2249"/>
      <c r="JC233" s="2249"/>
      <c r="JD233" s="2249"/>
      <c r="JE233" s="2249"/>
      <c r="JF233" s="2249"/>
      <c r="JG233" s="2249"/>
      <c r="JH233" s="2249"/>
      <c r="JI233" s="2249"/>
      <c r="JJ233" s="2249"/>
      <c r="JK233" s="2249"/>
      <c r="JL233" s="2249"/>
      <c r="JM233" s="2249"/>
      <c r="JN233" s="2249"/>
      <c r="JO233" s="2249"/>
      <c r="JP233" s="2249"/>
      <c r="JQ233" s="2249"/>
      <c r="JR233" s="2249"/>
      <c r="JS233" s="2249"/>
      <c r="JT233" s="2249"/>
      <c r="JU233" s="2249"/>
      <c r="JV233" s="2249"/>
      <c r="JW233" s="2249"/>
      <c r="JX233" s="2249"/>
      <c r="JY233" s="2249"/>
      <c r="JZ233" s="2249"/>
      <c r="KA233" s="2249"/>
      <c r="KB233" s="2249"/>
      <c r="KC233" s="2249"/>
      <c r="KD233" s="2249"/>
      <c r="KE233" s="2249"/>
      <c r="KF233" s="2249"/>
      <c r="KG233" s="2249"/>
      <c r="KH233" s="2249"/>
      <c r="KI233" s="2249"/>
      <c r="KJ233" s="2249"/>
      <c r="KK233" s="2249"/>
      <c r="KL233" s="2249"/>
      <c r="KM233" s="2249"/>
      <c r="KN233" s="2249"/>
      <c r="KO233" s="2249"/>
      <c r="KP233" s="2249"/>
      <c r="KQ233" s="2249"/>
      <c r="KR233" s="2249"/>
      <c r="KS233" s="2249"/>
      <c r="KT233" s="2249"/>
      <c r="KU233" s="2249"/>
      <c r="KV233" s="2249"/>
      <c r="KW233" s="2249"/>
      <c r="KX233" s="2249"/>
      <c r="KY233" s="2249"/>
      <c r="KZ233" s="2249"/>
      <c r="LA233" s="2249"/>
      <c r="LB233" s="2249"/>
      <c r="LC233" s="2249"/>
      <c r="LD233" s="2249"/>
      <c r="LE233" s="2249"/>
      <c r="LF233" s="2249"/>
      <c r="LG233" s="2249"/>
      <c r="LH233" s="2249"/>
      <c r="LI233" s="2249"/>
      <c r="LJ233" s="2249"/>
      <c r="LK233" s="2249"/>
      <c r="LL233" s="2249"/>
      <c r="LM233" s="2249"/>
      <c r="LN233" s="2249"/>
      <c r="LO233" s="2249"/>
      <c r="LP233" s="2249"/>
      <c r="LQ233" s="2249"/>
      <c r="LR233" s="2249"/>
      <c r="LS233" s="2249"/>
      <c r="LT233" s="2249"/>
      <c r="LU233" s="2249"/>
      <c r="LV233" s="2249"/>
      <c r="LW233" s="2249"/>
      <c r="LX233" s="2249"/>
      <c r="LY233" s="2249"/>
      <c r="LZ233" s="2249"/>
      <c r="MA233" s="2249"/>
      <c r="MB233" s="2249"/>
      <c r="MC233" s="2249"/>
      <c r="MD233" s="2249"/>
      <c r="ME233" s="2249"/>
      <c r="MF233" s="2249"/>
      <c r="MG233" s="2249"/>
      <c r="MH233" s="2249"/>
      <c r="MI233" s="2249"/>
      <c r="MJ233" s="2249"/>
      <c r="MK233" s="2249"/>
      <c r="ML233" s="2249"/>
      <c r="MM233" s="2249"/>
      <c r="MN233" s="2249"/>
      <c r="MO233" s="2249"/>
      <c r="MP233" s="2249"/>
      <c r="MQ233" s="2249"/>
      <c r="MR233" s="2249"/>
      <c r="MS233" s="2249"/>
      <c r="MT233" s="2249"/>
      <c r="MU233" s="2249"/>
      <c r="MV233" s="2249"/>
      <c r="MW233" s="2249"/>
      <c r="MX233" s="2249"/>
      <c r="MY233" s="2249"/>
      <c r="MZ233" s="2249"/>
      <c r="NA233" s="2249"/>
      <c r="NB233" s="2249"/>
      <c r="NC233" s="2249"/>
      <c r="ND233" s="2249"/>
      <c r="NE233" s="2249"/>
      <c r="NF233" s="2249"/>
      <c r="NG233" s="2249"/>
      <c r="NH233" s="2249"/>
      <c r="NI233" s="2249"/>
      <c r="NJ233" s="2249"/>
      <c r="NK233" s="2249"/>
      <c r="NL233" s="2249"/>
      <c r="NM233" s="2249"/>
      <c r="NN233" s="2249"/>
      <c r="NO233" s="2249"/>
      <c r="NP233" s="2249"/>
      <c r="NQ233" s="2249"/>
      <c r="NR233" s="2249"/>
      <c r="NS233" s="2249"/>
      <c r="NT233" s="2249"/>
      <c r="NU233" s="2249"/>
      <c r="NV233" s="2249"/>
      <c r="NW233" s="2249"/>
      <c r="NX233" s="2249"/>
      <c r="NY233" s="2249"/>
      <c r="NZ233" s="2249"/>
      <c r="OA233" s="2249"/>
      <c r="OB233" s="2249"/>
      <c r="OC233" s="2249"/>
      <c r="OD233" s="2249"/>
      <c r="OE233" s="2249"/>
      <c r="OF233" s="2249"/>
      <c r="OG233" s="2249"/>
      <c r="OH233" s="2249"/>
      <c r="OI233" s="2249"/>
      <c r="OJ233" s="2249"/>
      <c r="OK233" s="2249"/>
      <c r="OL233" s="2249"/>
      <c r="OM233" s="2249"/>
      <c r="ON233" s="2249"/>
      <c r="OO233" s="2249"/>
      <c r="OP233" s="2249"/>
      <c r="OQ233" s="2249"/>
      <c r="OR233" s="2249"/>
      <c r="OS233" s="2249"/>
      <c r="OT233" s="2249"/>
      <c r="OU233" s="2249"/>
      <c r="OV233" s="2249"/>
      <c r="OW233" s="2249"/>
      <c r="OX233" s="2249"/>
      <c r="OY233" s="2249"/>
      <c r="OZ233" s="2249"/>
      <c r="PA233" s="2249"/>
      <c r="PB233" s="2249"/>
      <c r="PC233" s="2249"/>
      <c r="PD233" s="2249"/>
      <c r="PE233" s="2249"/>
      <c r="PF233" s="2249"/>
      <c r="PG233" s="2249"/>
      <c r="PH233" s="2249"/>
      <c r="PI233" s="2249"/>
      <c r="PJ233" s="2249"/>
      <c r="PK233" s="2249"/>
      <c r="PL233" s="2249"/>
      <c r="PM233" s="2249"/>
      <c r="PN233" s="2249"/>
      <c r="PO233" s="2249"/>
      <c r="PP233" s="2249"/>
      <c r="PQ233" s="2249"/>
      <c r="PR233" s="2249"/>
      <c r="PS233" s="2249"/>
      <c r="PT233" s="2249"/>
      <c r="PU233" s="2249"/>
      <c r="PV233" s="2249"/>
      <c r="PW233" s="2249"/>
      <c r="PX233" s="2249"/>
      <c r="PY233" s="2249"/>
      <c r="PZ233" s="2249"/>
      <c r="QA233" s="2249"/>
      <c r="QB233" s="2249"/>
      <c r="QC233" s="2249"/>
      <c r="QD233" s="2249"/>
      <c r="QE233" s="2249"/>
      <c r="QF233" s="2249"/>
      <c r="QG233" s="2249"/>
      <c r="QH233" s="2249"/>
      <c r="QI233" s="2249"/>
      <c r="QJ233" s="2249"/>
      <c r="QK233" s="2249"/>
      <c r="QL233" s="2249"/>
      <c r="QM233" s="2249"/>
      <c r="QN233" s="2249"/>
      <c r="QO233" s="2249"/>
      <c r="QP233" s="2249"/>
      <c r="QQ233" s="2249"/>
      <c r="QR233" s="2249"/>
      <c r="QS233" s="2249"/>
      <c r="QT233" s="2249"/>
      <c r="QU233" s="2249"/>
      <c r="QV233" s="2249"/>
      <c r="QW233" s="2249"/>
      <c r="QX233" s="2249"/>
      <c r="QY233" s="2249"/>
      <c r="QZ233" s="2249"/>
      <c r="RA233" s="2249"/>
      <c r="RB233" s="2249"/>
      <c r="RC233" s="2249"/>
      <c r="RD233" s="2249"/>
      <c r="RE233" s="2249"/>
      <c r="RF233" s="2249"/>
      <c r="RG233" s="2249"/>
      <c r="RH233" s="2249"/>
      <c r="RI233" s="2249"/>
      <c r="RJ233" s="2249"/>
      <c r="RK233" s="2249"/>
      <c r="RL233" s="2249"/>
      <c r="RM233" s="2249"/>
      <c r="RN233" s="2249"/>
      <c r="RO233" s="2249"/>
      <c r="RP233" s="2249"/>
      <c r="RQ233" s="2249"/>
      <c r="RR233" s="2249"/>
      <c r="RS233" s="2249"/>
      <c r="RT233" s="2249"/>
      <c r="RU233" s="2249"/>
      <c r="RV233" s="2249"/>
      <c r="RW233" s="2249"/>
      <c r="RX233" s="2249"/>
      <c r="RY233" s="2249"/>
      <c r="RZ233" s="2249"/>
      <c r="SA233" s="2249"/>
      <c r="SB233" s="2249"/>
      <c r="SC233" s="2249"/>
      <c r="SD233" s="2249"/>
      <c r="SE233" s="2249"/>
      <c r="SF233" s="2249"/>
      <c r="SG233" s="2249"/>
      <c r="SH233" s="2249"/>
      <c r="SI233" s="2249"/>
      <c r="SJ233" s="2249"/>
      <c r="SK233" s="2249"/>
      <c r="SL233" s="2249"/>
      <c r="SM233" s="2249"/>
      <c r="SN233" s="2249"/>
      <c r="SO233" s="2249"/>
      <c r="SP233" s="2249"/>
      <c r="SQ233" s="2249"/>
      <c r="SR233" s="2249"/>
      <c r="SS233" s="2249"/>
      <c r="ST233" s="2249"/>
      <c r="SU233" s="2249"/>
      <c r="SV233" s="2249"/>
      <c r="SW233" s="2249"/>
      <c r="SX233" s="2249"/>
      <c r="SY233" s="2249"/>
      <c r="SZ233" s="2249"/>
      <c r="TA233" s="2249"/>
      <c r="TB233" s="2249"/>
      <c r="TC233" s="2249"/>
      <c r="TD233" s="2249"/>
      <c r="TE233" s="2249"/>
      <c r="TF233" s="2249"/>
      <c r="TG233" s="2249"/>
      <c r="TH233" s="2249"/>
      <c r="TI233" s="2249"/>
      <c r="TJ233" s="2249"/>
      <c r="TK233" s="2249"/>
      <c r="TL233" s="2249"/>
      <c r="TM233" s="2249"/>
      <c r="TN233" s="2249"/>
      <c r="TO233" s="2249"/>
      <c r="TP233" s="2249"/>
      <c r="TQ233" s="2249"/>
      <c r="TR233" s="2249"/>
      <c r="TS233" s="2249"/>
      <c r="TT233" s="2249"/>
      <c r="TU233" s="2249"/>
      <c r="TV233" s="2249"/>
      <c r="TW233" s="2249"/>
      <c r="TX233" s="2249"/>
      <c r="TY233" s="2249"/>
      <c r="TZ233" s="2249"/>
      <c r="UA233" s="2249"/>
      <c r="UB233" s="2249"/>
      <c r="UC233" s="2249"/>
      <c r="UD233" s="2249"/>
      <c r="UE233" s="2249"/>
      <c r="UF233" s="2249"/>
      <c r="UG233" s="2249"/>
      <c r="UH233" s="2249"/>
      <c r="UI233" s="2249"/>
      <c r="UJ233" s="2249"/>
      <c r="UK233" s="2249"/>
      <c r="UL233" s="2249"/>
      <c r="UM233" s="2249"/>
      <c r="UN233" s="2249"/>
      <c r="UO233" s="2249"/>
      <c r="UP233" s="2249"/>
      <c r="UQ233" s="2249"/>
      <c r="UR233" s="2249"/>
      <c r="US233" s="2249"/>
      <c r="UT233" s="2249"/>
      <c r="UU233" s="2249"/>
      <c r="UV233" s="2249"/>
      <c r="UW233" s="2249"/>
      <c r="UX233" s="2249"/>
      <c r="UY233" s="2249"/>
      <c r="UZ233" s="2249"/>
      <c r="VA233" s="2249"/>
      <c r="VB233" s="2249"/>
      <c r="VC233" s="2249"/>
      <c r="VD233" s="2249"/>
      <c r="VE233" s="2249"/>
      <c r="VF233" s="2249"/>
      <c r="VG233" s="2249"/>
      <c r="VH233" s="2249"/>
      <c r="VI233" s="2249"/>
      <c r="VJ233" s="2249"/>
      <c r="VK233" s="2249"/>
      <c r="VL233" s="2249"/>
      <c r="VM233" s="2249"/>
      <c r="VN233" s="2249"/>
      <c r="VO233" s="2249"/>
      <c r="VP233" s="2249"/>
      <c r="VQ233" s="2249"/>
      <c r="VR233" s="2249"/>
      <c r="VS233" s="2249"/>
      <c r="VT233" s="2249"/>
      <c r="VU233" s="2249"/>
      <c r="VV233" s="2249"/>
      <c r="VW233" s="2249"/>
      <c r="VX233" s="2249"/>
      <c r="VY233" s="2249"/>
      <c r="VZ233" s="2249"/>
      <c r="WA233" s="2249"/>
      <c r="WB233" s="2249"/>
      <c r="WC233" s="2249"/>
      <c r="WD233" s="2249"/>
      <c r="WE233" s="2249"/>
      <c r="WF233" s="2249"/>
      <c r="WG233" s="2249"/>
      <c r="WH233" s="2249"/>
      <c r="WI233" s="2249"/>
      <c r="WJ233" s="2249"/>
      <c r="WK233" s="2249"/>
      <c r="WL233" s="2249"/>
      <c r="WM233" s="2249"/>
      <c r="WN233" s="2249"/>
      <c r="WO233" s="2249"/>
      <c r="WP233" s="2249"/>
      <c r="WQ233" s="2249"/>
      <c r="WR233" s="2249"/>
      <c r="WS233" s="2249"/>
      <c r="WT233" s="2249"/>
      <c r="WU233" s="2249"/>
      <c r="WV233" s="2249"/>
      <c r="WW233" s="2249"/>
      <c r="WX233" s="2249"/>
      <c r="WY233" s="2249"/>
      <c r="WZ233" s="2249"/>
      <c r="XA233" s="2249"/>
      <c r="XB233" s="2249"/>
      <c r="XC233" s="2249"/>
      <c r="XD233" s="2249"/>
      <c r="XE233" s="2249"/>
      <c r="XF233" s="2249"/>
      <c r="XG233" s="2249"/>
      <c r="XH233" s="2249"/>
      <c r="XI233" s="2249"/>
      <c r="XJ233" s="2249"/>
      <c r="XK233" s="2249"/>
      <c r="XL233" s="2249"/>
      <c r="XM233" s="2249"/>
      <c r="XN233" s="2249"/>
      <c r="XO233" s="2249"/>
      <c r="XP233" s="2249"/>
      <c r="XQ233" s="2249"/>
      <c r="XR233" s="2249"/>
      <c r="XS233" s="2249"/>
      <c r="XT233" s="2249"/>
      <c r="XU233" s="2249"/>
      <c r="XV233" s="2249"/>
      <c r="XW233" s="2249"/>
      <c r="XX233" s="2249"/>
      <c r="XY233" s="2249"/>
      <c r="XZ233" s="2249"/>
      <c r="YA233" s="2249"/>
      <c r="YB233" s="2249"/>
      <c r="YC233" s="2249"/>
      <c r="YD233" s="2249"/>
      <c r="YE233" s="2249"/>
      <c r="YF233" s="2249"/>
      <c r="YG233" s="2249"/>
      <c r="YH233" s="2249"/>
      <c r="YI233" s="2249"/>
      <c r="YJ233" s="2249"/>
      <c r="YK233" s="2249"/>
      <c r="YL233" s="2249"/>
      <c r="YM233" s="2249"/>
      <c r="YN233" s="2249"/>
      <c r="YO233" s="2249"/>
      <c r="YP233" s="2249"/>
      <c r="YQ233" s="2249"/>
      <c r="YR233" s="2249"/>
      <c r="YS233" s="2249"/>
      <c r="YT233" s="2249"/>
      <c r="YU233" s="2249"/>
      <c r="YV233" s="2249"/>
      <c r="YW233" s="2249"/>
      <c r="YX233" s="2249"/>
      <c r="YY233" s="2249"/>
      <c r="YZ233" s="2249"/>
      <c r="ZA233" s="2249"/>
      <c r="ZB233" s="2249"/>
      <c r="ZC233" s="2249"/>
      <c r="ZD233" s="2249"/>
      <c r="ZE233" s="2249"/>
      <c r="ZF233" s="2249"/>
      <c r="ZG233" s="2249"/>
      <c r="ZH233" s="2249"/>
      <c r="ZI233" s="2249"/>
      <c r="ZJ233" s="2249"/>
      <c r="ZK233" s="2249"/>
      <c r="ZL233" s="2249"/>
      <c r="ZM233" s="2249"/>
      <c r="ZN233" s="2249"/>
      <c r="ZO233" s="2249"/>
      <c r="ZP233" s="2249"/>
      <c r="ZQ233" s="2249"/>
      <c r="ZR233" s="2249"/>
      <c r="ZS233" s="2249"/>
      <c r="ZT233" s="2249"/>
      <c r="ZU233" s="2249"/>
      <c r="ZV233" s="2249"/>
      <c r="ZW233" s="2249"/>
      <c r="ZX233" s="2249"/>
      <c r="ZY233" s="2249"/>
      <c r="ZZ233" s="2249"/>
      <c r="AAA233" s="2249"/>
      <c r="AAB233" s="2249"/>
      <c r="AAC233" s="2249"/>
      <c r="AAD233" s="2249"/>
      <c r="AAE233" s="2249"/>
      <c r="AAF233" s="2249"/>
      <c r="AAG233" s="2249"/>
      <c r="AAH233" s="2249"/>
      <c r="AAI233" s="2249"/>
      <c r="AAJ233" s="2249"/>
      <c r="AAK233" s="2249"/>
      <c r="AAL233" s="2249"/>
      <c r="AAM233" s="2249"/>
      <c r="AAN233" s="2249"/>
      <c r="AAO233" s="2249"/>
      <c r="AAP233" s="2249"/>
      <c r="AAQ233" s="2249"/>
      <c r="AAR233" s="2249"/>
      <c r="AAS233" s="2249"/>
      <c r="AAT233" s="2249"/>
      <c r="AAU233" s="2249"/>
      <c r="AAV233" s="2249"/>
      <c r="AAW233" s="2249"/>
      <c r="AAX233" s="2249"/>
      <c r="AAY233" s="2249"/>
      <c r="AAZ233" s="2249"/>
      <c r="ABA233" s="2249"/>
      <c r="ABB233" s="2249"/>
      <c r="ABC233" s="2249"/>
      <c r="ABD233" s="2249"/>
      <c r="ABE233" s="2249"/>
      <c r="ABF233" s="2249"/>
      <c r="ABG233" s="2249"/>
      <c r="ABH233" s="2249"/>
      <c r="ABI233" s="2249"/>
      <c r="ABJ233" s="2249"/>
      <c r="ABK233" s="2249"/>
      <c r="ABL233" s="2249"/>
      <c r="ABM233" s="2249"/>
      <c r="ABN233" s="2249"/>
      <c r="ABO233" s="2249"/>
      <c r="ABP233" s="2249"/>
      <c r="ABQ233" s="2249"/>
      <c r="ABR233" s="2249"/>
      <c r="ABS233" s="2249"/>
      <c r="ABT233" s="2249"/>
      <c r="ABU233" s="2249"/>
      <c r="ABV233" s="2249"/>
      <c r="ABW233" s="2249"/>
      <c r="ABX233" s="2249"/>
      <c r="ABY233" s="2249"/>
      <c r="ABZ233" s="2249"/>
      <c r="ACA233" s="2249"/>
      <c r="ACB233" s="2249"/>
      <c r="ACC233" s="2249"/>
      <c r="ACD233" s="2249"/>
      <c r="ACE233" s="2249"/>
      <c r="ACF233" s="2249"/>
      <c r="ACG233" s="2249"/>
      <c r="ACH233" s="2249"/>
      <c r="ACI233" s="2249"/>
      <c r="ACJ233" s="2249"/>
      <c r="ACK233" s="2249"/>
      <c r="ACL233" s="2249"/>
      <c r="ACM233" s="2249"/>
      <c r="ACN233" s="2249"/>
      <c r="ACO233" s="2249"/>
      <c r="ACP233" s="2249"/>
      <c r="ACQ233" s="2249"/>
      <c r="ACR233" s="2249"/>
      <c r="ACS233" s="2249"/>
      <c r="ACT233" s="2249"/>
      <c r="ACU233" s="2249"/>
      <c r="ACV233" s="2249"/>
      <c r="ACW233" s="2249"/>
      <c r="ACX233" s="2249"/>
      <c r="ACY233" s="2249"/>
      <c r="ACZ233" s="2249"/>
      <c r="ADA233" s="2249"/>
      <c r="ADB233" s="2249"/>
      <c r="ADC233" s="2249"/>
      <c r="ADD233" s="2249"/>
      <c r="ADE233" s="2249"/>
      <c r="ADF233" s="2249"/>
      <c r="ADG233" s="2249"/>
      <c r="ADH233" s="2249"/>
      <c r="ADI233" s="2249"/>
      <c r="ADJ233" s="2249"/>
      <c r="ADK233" s="2249"/>
      <c r="ADL233" s="2249"/>
      <c r="ADM233" s="2249"/>
      <c r="ADN233" s="2249"/>
      <c r="ADO233" s="2249"/>
      <c r="ADP233" s="2249"/>
      <c r="ADQ233" s="2249"/>
      <c r="ADR233" s="2249"/>
      <c r="ADS233" s="2249"/>
      <c r="ADT233" s="2249"/>
      <c r="ADU233" s="2249"/>
      <c r="ADV233" s="2249"/>
      <c r="ADW233" s="2249"/>
      <c r="ADX233" s="2249"/>
      <c r="ADY233" s="2249"/>
      <c r="ADZ233" s="2249"/>
      <c r="AEA233" s="2249"/>
      <c r="AEB233" s="2249"/>
      <c r="AEC233" s="2249"/>
      <c r="AED233" s="2249"/>
      <c r="AEE233" s="2249"/>
      <c r="AEF233" s="2249"/>
      <c r="AEG233" s="2249"/>
      <c r="AEH233" s="2249"/>
      <c r="AEI233" s="2249"/>
      <c r="AEJ233" s="2249"/>
      <c r="AEK233" s="2249"/>
      <c r="AEL233" s="2249"/>
      <c r="AEM233" s="2249"/>
      <c r="AEN233" s="2249"/>
      <c r="AEO233" s="2249"/>
      <c r="AEP233" s="2249"/>
      <c r="AEQ233" s="2249"/>
      <c r="AER233" s="2249"/>
      <c r="AES233" s="2249"/>
      <c r="AET233" s="2249"/>
      <c r="AEU233" s="2249"/>
      <c r="AEV233" s="2249"/>
      <c r="AEW233" s="2249"/>
      <c r="AEX233" s="2249"/>
      <c r="AEY233" s="2249"/>
      <c r="AEZ233" s="2249"/>
      <c r="AFA233" s="2249"/>
      <c r="AFB233" s="2249"/>
      <c r="AFC233" s="2249"/>
      <c r="AFD233" s="2249"/>
      <c r="AFE233" s="2249"/>
      <c r="AFF233" s="2249"/>
      <c r="AFG233" s="2249"/>
      <c r="AFH233" s="2249"/>
      <c r="AFI233" s="2249"/>
      <c r="AFJ233" s="2249"/>
      <c r="AFK233" s="2249"/>
      <c r="AFL233" s="2249"/>
      <c r="AFM233" s="2249"/>
      <c r="AFN233" s="2249"/>
      <c r="AFO233" s="2249"/>
      <c r="AFP233" s="2249"/>
      <c r="AFQ233" s="2249"/>
      <c r="AFR233" s="2249"/>
      <c r="AFS233" s="2249"/>
      <c r="AFT233" s="2249"/>
      <c r="AFU233" s="2249"/>
      <c r="AFV233" s="2249"/>
      <c r="AFW233" s="2249"/>
      <c r="AFX233" s="2249"/>
      <c r="AFY233" s="2249"/>
      <c r="AFZ233" s="2249"/>
      <c r="AGA233" s="2249"/>
      <c r="AGB233" s="2249"/>
      <c r="AGC233" s="2249"/>
      <c r="AGD233" s="2249"/>
      <c r="AGE233" s="2249"/>
      <c r="AGF233" s="2249"/>
      <c r="AGG233" s="2249"/>
      <c r="AGH233" s="2249"/>
      <c r="AGI233" s="2249"/>
      <c r="AGJ233" s="2249"/>
      <c r="AGK233" s="2249"/>
      <c r="AGL233" s="2249"/>
      <c r="AGM233" s="2249"/>
      <c r="AGN233" s="2249"/>
      <c r="AGO233" s="2249"/>
      <c r="AGP233" s="2249"/>
      <c r="AGQ233" s="2249"/>
      <c r="AGR233" s="2249"/>
      <c r="AGS233" s="2249"/>
      <c r="AGT233" s="2249"/>
      <c r="AGU233" s="2249"/>
      <c r="AGV233" s="2249"/>
      <c r="AGW233" s="2249"/>
      <c r="AGX233" s="2249"/>
      <c r="AGY233" s="2249"/>
      <c r="AGZ233" s="2249"/>
      <c r="AHA233" s="2249"/>
      <c r="AHB233" s="2249"/>
      <c r="AHC233" s="2249"/>
      <c r="AHD233" s="2249"/>
      <c r="AHE233" s="2249"/>
      <c r="AHF233" s="2249"/>
      <c r="AHG233" s="2249"/>
      <c r="AHH233" s="2249"/>
      <c r="AHI233" s="2249"/>
      <c r="AHJ233" s="2249"/>
      <c r="AHK233" s="2249"/>
      <c r="AHL233" s="2249"/>
      <c r="AHM233" s="2249"/>
      <c r="AHN233" s="2249"/>
      <c r="AHO233" s="2249"/>
      <c r="AHP233" s="2249"/>
      <c r="AHQ233" s="2249"/>
      <c r="AHR233" s="2249"/>
      <c r="AHS233" s="2249"/>
      <c r="AHT233" s="2249"/>
      <c r="AHU233" s="2249"/>
      <c r="AHV233" s="2249"/>
      <c r="AHW233" s="2249"/>
      <c r="AHX233" s="2249"/>
      <c r="AHY233" s="2249"/>
      <c r="AHZ233" s="2249"/>
      <c r="AIA233" s="2249"/>
      <c r="AIB233" s="2249"/>
      <c r="AIC233" s="2249"/>
      <c r="AID233" s="2249"/>
      <c r="AIE233" s="2249"/>
      <c r="AIF233" s="2249"/>
      <c r="AIG233" s="2249"/>
      <c r="AIH233" s="2249"/>
      <c r="AII233" s="2249"/>
      <c r="AIJ233" s="2249"/>
      <c r="AIK233" s="2249"/>
      <c r="AIL233" s="2249"/>
      <c r="AIM233" s="2249"/>
      <c r="AIN233" s="2249"/>
      <c r="AIO233" s="2249"/>
      <c r="AIP233" s="2249"/>
      <c r="AIQ233" s="2249"/>
      <c r="AIR233" s="2249"/>
      <c r="AIS233" s="2249"/>
      <c r="AIT233" s="2249"/>
      <c r="AIU233" s="2249"/>
      <c r="AIV233" s="2249"/>
      <c r="AIW233" s="2249"/>
      <c r="AIX233" s="2249"/>
      <c r="AIY233" s="2249"/>
      <c r="AIZ233" s="2249"/>
      <c r="AJA233" s="2249"/>
      <c r="AJB233" s="2249"/>
      <c r="AJC233" s="2249"/>
      <c r="AJD233" s="2249"/>
      <c r="AJE233" s="2249"/>
      <c r="AJF233" s="2249"/>
      <c r="AJG233" s="2249"/>
      <c r="AJH233" s="2249"/>
      <c r="AJI233" s="2249"/>
      <c r="AJJ233" s="2249"/>
      <c r="AJK233" s="2249"/>
      <c r="AJL233" s="2249"/>
      <c r="AJM233" s="2249"/>
      <c r="AJN233" s="2249"/>
      <c r="AJO233" s="2249"/>
      <c r="AJP233" s="2249"/>
      <c r="AJQ233" s="2249"/>
      <c r="AJR233" s="2249"/>
      <c r="AJS233" s="2249"/>
      <c r="AJT233" s="2249"/>
      <c r="AJU233" s="2249"/>
      <c r="AJV233" s="2249"/>
      <c r="AJW233" s="2249"/>
      <c r="AJX233" s="2249"/>
      <c r="AJY233" s="2249"/>
      <c r="AJZ233" s="2249"/>
      <c r="AKA233" s="2249"/>
      <c r="AKB233" s="2249"/>
      <c r="AKC233" s="2249"/>
      <c r="AKD233" s="2249"/>
      <c r="AKE233" s="2249"/>
      <c r="AKF233" s="2249"/>
      <c r="AKG233" s="2249"/>
      <c r="AKH233" s="2249"/>
      <c r="AKI233" s="2249"/>
      <c r="AKJ233" s="2249"/>
      <c r="AKK233" s="2249"/>
      <c r="AKL233" s="2249"/>
      <c r="AKM233" s="2249"/>
      <c r="AKN233" s="2249"/>
      <c r="AKO233" s="2249"/>
      <c r="AKP233" s="2249"/>
      <c r="AKQ233" s="2249"/>
      <c r="AKR233" s="2249"/>
      <c r="AKS233" s="2249"/>
      <c r="AKT233" s="2249"/>
      <c r="AKU233" s="2249"/>
      <c r="AKV233" s="2249"/>
      <c r="AKW233" s="2249"/>
      <c r="AKX233" s="2249"/>
      <c r="AKY233" s="2249"/>
      <c r="AKZ233" s="2249"/>
      <c r="ALA233" s="2249"/>
      <c r="ALB233" s="2249"/>
      <c r="ALC233" s="2249"/>
      <c r="ALD233" s="2249"/>
      <c r="ALE233" s="2249"/>
      <c r="ALF233" s="2249"/>
      <c r="ALG233" s="2249"/>
      <c r="ALH233" s="2249"/>
      <c r="ALI233" s="2249"/>
      <c r="ALJ233" s="2249"/>
      <c r="ALK233" s="2249"/>
      <c r="ALL233" s="2249"/>
      <c r="ALM233" s="2249"/>
      <c r="ALN233" s="2249"/>
      <c r="ALO233" s="2249"/>
      <c r="ALP233" s="2249"/>
      <c r="ALQ233" s="2249"/>
      <c r="ALR233" s="2249"/>
      <c r="ALS233" s="2249"/>
      <c r="ALT233" s="2249"/>
      <c r="ALU233" s="2249"/>
      <c r="ALV233" s="2249"/>
      <c r="ALW233" s="2249"/>
      <c r="ALX233" s="2249"/>
      <c r="ALY233" s="2249"/>
      <c r="ALZ233" s="2249"/>
      <c r="AMA233" s="2249"/>
      <c r="AMB233" s="2249"/>
      <c r="AMC233" s="2249"/>
      <c r="AMD233" s="2249"/>
      <c r="AME233" s="2249"/>
      <c r="AMF233" s="2249"/>
      <c r="AMG233" s="2249"/>
      <c r="AMH233" s="2249"/>
      <c r="AMI233" s="2249"/>
      <c r="AMJ233" s="2249"/>
      <c r="AMK233" s="2249"/>
      <c r="AML233" s="2249"/>
      <c r="AMM233" s="2249"/>
      <c r="AMN233" s="2249"/>
      <c r="AMO233" s="2249"/>
      <c r="AMP233" s="2249"/>
      <c r="AMQ233" s="2249"/>
      <c r="AMR233" s="2249"/>
      <c r="AMS233" s="2249"/>
      <c r="AMT233" s="2249"/>
      <c r="AMU233" s="2249"/>
      <c r="AMV233" s="2249"/>
      <c r="AMW233" s="2249"/>
      <c r="AMX233" s="2249"/>
      <c r="AMY233" s="2249"/>
      <c r="AMZ233" s="2249"/>
      <c r="ANA233" s="2249"/>
      <c r="ANB233" s="2249"/>
      <c r="ANC233" s="2249"/>
      <c r="AND233" s="2249"/>
      <c r="ANE233" s="2249"/>
      <c r="ANF233" s="2249"/>
      <c r="ANG233" s="2249"/>
      <c r="ANH233" s="2249"/>
      <c r="ANI233" s="2249"/>
      <c r="ANJ233" s="2249"/>
      <c r="ANK233" s="2249"/>
      <c r="ANL233" s="2249"/>
      <c r="ANM233" s="2249"/>
      <c r="ANN233" s="2249"/>
      <c r="ANO233" s="2249"/>
      <c r="ANP233" s="2249"/>
      <c r="ANQ233" s="2249"/>
      <c r="ANR233" s="2249"/>
      <c r="ANS233" s="2249"/>
      <c r="ANT233" s="2249"/>
      <c r="ANU233" s="2249"/>
      <c r="ANV233" s="2249"/>
      <c r="ANW233" s="2249"/>
      <c r="ANX233" s="2249"/>
      <c r="ANY233" s="2249"/>
      <c r="ANZ233" s="2249"/>
      <c r="AOA233" s="2249"/>
      <c r="AOB233" s="2249"/>
      <c r="AOC233" s="2249"/>
      <c r="AOD233" s="2249"/>
      <c r="AOE233" s="2249"/>
      <c r="AOF233" s="2249"/>
      <c r="AOG233" s="2249"/>
      <c r="AOH233" s="2249"/>
      <c r="AOI233" s="2249"/>
      <c r="AOJ233" s="2249"/>
      <c r="AOK233" s="2249"/>
      <c r="AOL233" s="2249"/>
      <c r="AOM233" s="2249"/>
      <c r="AON233" s="2249"/>
      <c r="AOO233" s="2249"/>
      <c r="AOP233" s="2249"/>
      <c r="AOQ233" s="2249"/>
      <c r="AOR233" s="2249"/>
      <c r="AOS233" s="2249"/>
      <c r="AOT233" s="2249"/>
      <c r="AOU233" s="2249"/>
      <c r="AOV233" s="2249"/>
      <c r="AOW233" s="2249"/>
      <c r="AOX233" s="2249"/>
      <c r="AOY233" s="2249"/>
      <c r="AOZ233" s="2249"/>
      <c r="APA233" s="2249"/>
      <c r="APB233" s="2249"/>
      <c r="APC233" s="2249"/>
      <c r="APD233" s="2249"/>
      <c r="APE233" s="2249"/>
      <c r="APF233" s="2249"/>
      <c r="APG233" s="2249"/>
      <c r="APH233" s="2249"/>
      <c r="API233" s="2249"/>
      <c r="APJ233" s="2249"/>
      <c r="APK233" s="2249"/>
      <c r="APL233" s="2249"/>
      <c r="APM233" s="2249"/>
      <c r="APN233" s="2249"/>
      <c r="APO233" s="2249"/>
      <c r="APP233" s="2249"/>
      <c r="APQ233" s="2249"/>
      <c r="APR233" s="2249"/>
      <c r="APS233" s="2249"/>
      <c r="APT233" s="2249"/>
      <c r="APU233" s="2249"/>
      <c r="APV233" s="2249"/>
      <c r="APW233" s="2249"/>
      <c r="APX233" s="2249"/>
      <c r="APY233" s="2249"/>
      <c r="APZ233" s="2249"/>
      <c r="AQA233" s="2249"/>
      <c r="AQB233" s="2249"/>
      <c r="AQC233" s="2249"/>
      <c r="AQD233" s="2249"/>
      <c r="AQE233" s="2249"/>
      <c r="AQF233" s="2249"/>
      <c r="AQG233" s="2249"/>
      <c r="AQH233" s="2249"/>
      <c r="AQI233" s="2249"/>
      <c r="AQJ233" s="2249"/>
      <c r="AQK233" s="2249"/>
      <c r="AQL233" s="2249"/>
      <c r="AQM233" s="2249"/>
      <c r="AQN233" s="2249"/>
      <c r="AQO233" s="2249"/>
      <c r="AQP233" s="2249"/>
      <c r="AQQ233" s="2249"/>
      <c r="AQR233" s="2249"/>
      <c r="AQS233" s="2249"/>
      <c r="AQT233" s="2249"/>
      <c r="AQU233" s="2249"/>
      <c r="AQV233" s="2249"/>
      <c r="AQW233" s="2249"/>
      <c r="AQX233" s="2249"/>
      <c r="AQY233" s="2249"/>
      <c r="AQZ233" s="2249"/>
      <c r="ARA233" s="2249"/>
      <c r="ARB233" s="2249"/>
      <c r="ARC233" s="2249"/>
      <c r="ARD233" s="2249"/>
      <c r="ARE233" s="2249"/>
      <c r="ARF233" s="2249"/>
      <c r="ARG233" s="2249"/>
      <c r="ARH233" s="2249"/>
      <c r="ARI233" s="2249"/>
      <c r="ARJ233" s="2249"/>
      <c r="ARK233" s="2249"/>
      <c r="ARL233" s="2249"/>
      <c r="ARM233" s="2249"/>
      <c r="ARN233" s="2249"/>
      <c r="ARO233" s="2249"/>
      <c r="ARP233" s="2249"/>
      <c r="ARQ233" s="2249"/>
      <c r="ARR233" s="2249"/>
      <c r="ARS233" s="2249"/>
      <c r="ART233" s="2249"/>
      <c r="ARU233" s="2249"/>
      <c r="ARV233" s="2249"/>
      <c r="ARW233" s="2249"/>
      <c r="ARX233" s="2249"/>
      <c r="ARY233" s="2249"/>
      <c r="ARZ233" s="2249"/>
      <c r="ASA233" s="2249"/>
      <c r="ASB233" s="2249"/>
      <c r="ASC233" s="2249"/>
      <c r="ASD233" s="2249"/>
      <c r="ASE233" s="2249"/>
      <c r="ASF233" s="2249"/>
      <c r="ASG233" s="2249"/>
      <c r="ASH233" s="2249"/>
      <c r="ASI233" s="2249"/>
      <c r="ASJ233" s="2249"/>
      <c r="ASK233" s="2249"/>
      <c r="ASL233" s="2249"/>
      <c r="ASM233" s="2249"/>
      <c r="ASN233" s="2249"/>
      <c r="ASO233" s="2249"/>
      <c r="ASP233" s="2249"/>
      <c r="ASQ233" s="2249"/>
      <c r="ASR233" s="2249"/>
      <c r="ASS233" s="2249"/>
      <c r="AST233" s="2249"/>
      <c r="ASU233" s="2249"/>
      <c r="ASV233" s="2249"/>
      <c r="ASW233" s="2249"/>
      <c r="ASX233" s="2249"/>
      <c r="ASY233" s="2249"/>
      <c r="ASZ233" s="2249"/>
      <c r="ATA233" s="2249"/>
      <c r="ATB233" s="2249"/>
      <c r="ATC233" s="2249"/>
      <c r="ATD233" s="2249"/>
      <c r="ATE233" s="2249"/>
      <c r="ATF233" s="2249"/>
      <c r="ATG233" s="2249"/>
      <c r="ATH233" s="2249"/>
      <c r="ATI233" s="2249"/>
      <c r="ATJ233" s="2249"/>
      <c r="ATK233" s="2249"/>
      <c r="ATL233" s="2249"/>
      <c r="ATM233" s="2249"/>
      <c r="ATN233" s="2249"/>
      <c r="ATO233" s="2249"/>
      <c r="ATP233" s="2249"/>
      <c r="ATQ233" s="2249"/>
      <c r="ATR233" s="2249"/>
      <c r="ATS233" s="2249"/>
      <c r="ATT233" s="2249"/>
      <c r="ATU233" s="2249"/>
      <c r="ATV233" s="2249"/>
      <c r="ATW233" s="2249"/>
      <c r="ATX233" s="2249"/>
      <c r="ATY233" s="2249"/>
      <c r="ATZ233" s="2249"/>
      <c r="AUA233" s="2249"/>
      <c r="AUB233" s="2249"/>
      <c r="AUC233" s="2249"/>
      <c r="AUD233" s="2249"/>
      <c r="AUE233" s="2249"/>
      <c r="AUF233" s="2249"/>
      <c r="AUG233" s="2249"/>
      <c r="AUH233" s="2249"/>
      <c r="AUI233" s="2249"/>
      <c r="AUJ233" s="2249"/>
      <c r="AUK233" s="2249"/>
      <c r="AUL233" s="2249"/>
      <c r="AUM233" s="2249"/>
      <c r="AUN233" s="2249"/>
      <c r="AUO233" s="2249"/>
      <c r="AUP233" s="2249"/>
      <c r="AUQ233" s="2249"/>
      <c r="AUR233" s="2249"/>
      <c r="AUS233" s="2249"/>
      <c r="AUT233" s="2249"/>
      <c r="AUU233" s="2249"/>
      <c r="AUV233" s="2249"/>
      <c r="AUW233" s="2249"/>
      <c r="AUX233" s="2249"/>
      <c r="AUY233" s="2249"/>
      <c r="AUZ233" s="2249"/>
      <c r="AVA233" s="2249"/>
      <c r="AVB233" s="2249"/>
      <c r="AVC233" s="2249"/>
      <c r="AVD233" s="2249"/>
      <c r="AVE233" s="2249"/>
      <c r="AVF233" s="2249"/>
      <c r="AVG233" s="2249"/>
      <c r="AVH233" s="2249"/>
      <c r="AVI233" s="2249"/>
      <c r="AVJ233" s="2249"/>
      <c r="AVK233" s="2249"/>
      <c r="AVL233" s="2249"/>
      <c r="AVM233" s="2249"/>
      <c r="AVN233" s="2249"/>
      <c r="AVO233" s="2249"/>
      <c r="AVP233" s="2249"/>
      <c r="AVQ233" s="2249"/>
      <c r="AVR233" s="2249"/>
      <c r="AVS233" s="2249"/>
      <c r="AVT233" s="2249"/>
      <c r="AVU233" s="2249"/>
      <c r="AVV233" s="2249"/>
      <c r="AVW233" s="2249"/>
      <c r="AVX233" s="2249"/>
      <c r="AVY233" s="2249"/>
      <c r="AVZ233" s="2249"/>
      <c r="AWA233" s="2249"/>
      <c r="AWB233" s="2249"/>
      <c r="AWC233" s="2249"/>
      <c r="AWD233" s="2249"/>
      <c r="AWE233" s="2249"/>
      <c r="AWF233" s="2249"/>
      <c r="AWG233" s="2249"/>
      <c r="AWH233" s="2249"/>
      <c r="AWI233" s="2249"/>
      <c r="AWJ233" s="2249"/>
      <c r="AWK233" s="2249"/>
      <c r="AWL233" s="2249"/>
      <c r="AWM233" s="2249"/>
      <c r="AWN233" s="2249"/>
      <c r="AWO233" s="2249"/>
      <c r="AWP233" s="2249"/>
      <c r="AWQ233" s="2249"/>
      <c r="AWR233" s="2249"/>
      <c r="AWS233" s="2249"/>
      <c r="AWT233" s="2249"/>
      <c r="AWU233" s="2249"/>
      <c r="AWV233" s="2249"/>
      <c r="AWW233" s="2249"/>
      <c r="AWX233" s="2249"/>
      <c r="AWY233" s="2249"/>
      <c r="AWZ233" s="2249"/>
      <c r="AXA233" s="2249"/>
      <c r="AXB233" s="2249"/>
      <c r="AXC233" s="2249"/>
      <c r="AXD233" s="2249"/>
      <c r="AXE233" s="2249"/>
      <c r="AXF233" s="2249"/>
      <c r="AXG233" s="2249"/>
      <c r="AXH233" s="2249"/>
      <c r="AXI233" s="2249"/>
      <c r="AXJ233" s="2249"/>
    </row>
    <row r="234" spans="1:1310" s="2250" customFormat="1" ht="23.25" customHeight="1">
      <c r="A234" s="2251"/>
      <c r="B234" s="2262"/>
      <c r="C234" s="2263"/>
      <c r="D234" s="2263"/>
      <c r="E234" s="2263"/>
      <c r="F234" s="2264"/>
      <c r="G234" s="2263"/>
      <c r="H234" s="2263"/>
      <c r="I234" s="2263"/>
      <c r="J234" s="2265"/>
      <c r="K234" s="2263"/>
      <c r="L234" s="2263"/>
      <c r="M234" s="2263"/>
      <c r="N234" s="2263"/>
      <c r="O234" s="2263"/>
      <c r="P234" s="2263"/>
      <c r="Q234" s="2263"/>
      <c r="R234" s="865"/>
      <c r="S234" s="865"/>
      <c r="T234" s="865"/>
      <c r="U234" s="865"/>
      <c r="V234" s="865"/>
      <c r="W234" s="865"/>
      <c r="X234" s="865"/>
      <c r="Y234" s="865"/>
      <c r="Z234" s="865"/>
      <c r="AA234" s="865"/>
      <c r="AB234" s="865"/>
      <c r="AC234" s="865"/>
      <c r="AD234" s="2249"/>
      <c r="AE234" s="2249"/>
      <c r="AF234" s="2249"/>
      <c r="AG234" s="2249"/>
      <c r="AH234" s="2249"/>
      <c r="AI234" s="2249"/>
      <c r="AJ234" s="2249"/>
      <c r="AK234" s="2249"/>
      <c r="AL234" s="2249"/>
      <c r="AM234" s="2249"/>
      <c r="AN234" s="2249"/>
      <c r="AO234" s="2249"/>
      <c r="AP234" s="2249"/>
      <c r="AQ234" s="2249"/>
      <c r="AR234" s="2249"/>
      <c r="AS234" s="2249"/>
      <c r="AT234" s="2249"/>
      <c r="AU234" s="2249"/>
      <c r="AV234" s="2249"/>
      <c r="AW234" s="2249"/>
      <c r="AX234" s="2249"/>
      <c r="AY234" s="2249"/>
      <c r="AZ234" s="2249"/>
      <c r="BA234" s="2249"/>
      <c r="BB234" s="2249"/>
      <c r="BC234" s="2249"/>
      <c r="BD234" s="2249"/>
      <c r="BE234" s="2249"/>
      <c r="BF234" s="2249"/>
      <c r="BG234" s="2249"/>
      <c r="BH234" s="2249"/>
      <c r="BI234" s="2249"/>
      <c r="BJ234" s="2249"/>
      <c r="BK234" s="2249"/>
      <c r="BL234" s="2249"/>
      <c r="BM234" s="2249"/>
      <c r="BN234" s="2249"/>
      <c r="BO234" s="2249"/>
      <c r="BP234" s="2249"/>
      <c r="BQ234" s="2249"/>
      <c r="BR234" s="2249"/>
      <c r="BS234" s="2249"/>
      <c r="BT234" s="2249"/>
      <c r="BU234" s="2249"/>
      <c r="BV234" s="2249"/>
      <c r="BW234" s="2249"/>
      <c r="BX234" s="2249"/>
      <c r="BY234" s="2249"/>
      <c r="BZ234" s="2249"/>
      <c r="CA234" s="2249"/>
      <c r="CB234" s="2249"/>
      <c r="CC234" s="2249"/>
      <c r="CD234" s="2249"/>
      <c r="CE234" s="2249"/>
      <c r="CF234" s="2249"/>
      <c r="CG234" s="2249"/>
      <c r="CH234" s="2249"/>
      <c r="CI234" s="2249"/>
      <c r="CJ234" s="2249"/>
      <c r="CK234" s="2249"/>
      <c r="CL234" s="2249"/>
      <c r="CM234" s="2249"/>
      <c r="CN234" s="2249"/>
      <c r="CO234" s="2249"/>
      <c r="CP234" s="2249"/>
      <c r="CQ234" s="2249"/>
      <c r="CR234" s="2249"/>
      <c r="CS234" s="2249"/>
      <c r="CT234" s="2249"/>
      <c r="CU234" s="2249"/>
      <c r="CV234" s="2249"/>
      <c r="CW234" s="2249"/>
      <c r="CX234" s="2249"/>
      <c r="CY234" s="2249"/>
      <c r="CZ234" s="2249"/>
      <c r="DA234" s="2249"/>
      <c r="DB234" s="2249"/>
      <c r="DC234" s="2249"/>
      <c r="DD234" s="2249"/>
      <c r="DE234" s="2249"/>
      <c r="DF234" s="2249"/>
      <c r="DG234" s="2249"/>
      <c r="DH234" s="2249"/>
      <c r="DI234" s="2249"/>
      <c r="DJ234" s="2249"/>
      <c r="DK234" s="2249"/>
      <c r="DL234" s="2249"/>
      <c r="DM234" s="2249"/>
      <c r="DN234" s="2249"/>
      <c r="DO234" s="2249"/>
      <c r="DP234" s="2249"/>
      <c r="DQ234" s="2249"/>
      <c r="DR234" s="2249"/>
      <c r="DS234" s="2249"/>
      <c r="DT234" s="2249"/>
      <c r="DU234" s="2249"/>
      <c r="DV234" s="2249"/>
      <c r="DW234" s="2249"/>
      <c r="DX234" s="2249"/>
      <c r="DY234" s="2249"/>
      <c r="DZ234" s="2249"/>
      <c r="EA234" s="2249"/>
      <c r="EB234" s="2249"/>
      <c r="EC234" s="2249"/>
      <c r="ED234" s="2249"/>
      <c r="EE234" s="2249"/>
      <c r="EF234" s="2249"/>
      <c r="EG234" s="2249"/>
      <c r="EH234" s="2249"/>
      <c r="EI234" s="2249"/>
      <c r="EJ234" s="2249"/>
      <c r="EK234" s="2249"/>
      <c r="EL234" s="2249"/>
      <c r="EM234" s="2249"/>
      <c r="EN234" s="2249"/>
      <c r="EO234" s="2249"/>
      <c r="EP234" s="2249"/>
      <c r="EQ234" s="2249"/>
      <c r="ER234" s="2249"/>
      <c r="ES234" s="2249"/>
      <c r="ET234" s="2249"/>
      <c r="EU234" s="2249"/>
      <c r="EV234" s="2249"/>
      <c r="EW234" s="2249"/>
      <c r="EX234" s="2249"/>
      <c r="EY234" s="2249"/>
      <c r="EZ234" s="2249"/>
      <c r="FA234" s="2249"/>
      <c r="FB234" s="2249"/>
      <c r="FC234" s="2249"/>
      <c r="FD234" s="2249"/>
      <c r="FE234" s="2249"/>
      <c r="FF234" s="2249"/>
      <c r="FG234" s="2249"/>
      <c r="FH234" s="2249"/>
      <c r="FI234" s="2249"/>
      <c r="FJ234" s="2249"/>
      <c r="FK234" s="2249"/>
      <c r="FL234" s="2249"/>
      <c r="FM234" s="2249"/>
      <c r="FN234" s="2249"/>
      <c r="FO234" s="2249"/>
      <c r="FP234" s="2249"/>
      <c r="FQ234" s="2249"/>
      <c r="FR234" s="2249"/>
      <c r="FS234" s="2249"/>
      <c r="FT234" s="2249"/>
      <c r="FU234" s="2249"/>
      <c r="FV234" s="2249"/>
      <c r="FW234" s="2249"/>
      <c r="FX234" s="2249"/>
      <c r="FY234" s="2249"/>
      <c r="FZ234" s="2249"/>
      <c r="GA234" s="2249"/>
      <c r="GB234" s="2249"/>
      <c r="GC234" s="2249"/>
      <c r="GD234" s="2249"/>
      <c r="GE234" s="2249"/>
      <c r="GF234" s="2249"/>
      <c r="GG234" s="2249"/>
      <c r="GH234" s="2249"/>
      <c r="GI234" s="2249"/>
      <c r="GJ234" s="2249"/>
      <c r="GK234" s="2249"/>
      <c r="GL234" s="2249"/>
      <c r="GM234" s="2249"/>
      <c r="GN234" s="2249"/>
      <c r="GO234" s="2249"/>
      <c r="GP234" s="2249"/>
      <c r="GQ234" s="2249"/>
      <c r="GR234" s="2249"/>
      <c r="GS234" s="2249"/>
      <c r="GT234" s="2249"/>
      <c r="GU234" s="2249"/>
      <c r="GV234" s="2249"/>
      <c r="GW234" s="2249"/>
      <c r="GX234" s="2249"/>
      <c r="GY234" s="2249"/>
      <c r="GZ234" s="2249"/>
      <c r="HA234" s="2249"/>
      <c r="HB234" s="2249"/>
      <c r="HC234" s="2249"/>
      <c r="HD234" s="2249"/>
      <c r="HE234" s="2249"/>
      <c r="HF234" s="2249"/>
      <c r="HG234" s="2249"/>
      <c r="HH234" s="2249"/>
      <c r="HI234" s="2249"/>
      <c r="HJ234" s="2249"/>
      <c r="HK234" s="2249"/>
      <c r="HL234" s="2249"/>
      <c r="HM234" s="2249"/>
      <c r="HN234" s="2249"/>
      <c r="HO234" s="2249"/>
      <c r="HP234" s="2249"/>
      <c r="HQ234" s="2249"/>
      <c r="HR234" s="2249"/>
      <c r="HS234" s="2249"/>
      <c r="HT234" s="2249"/>
      <c r="HU234" s="2249"/>
      <c r="HV234" s="2249"/>
      <c r="HW234" s="2249"/>
      <c r="HX234" s="2249"/>
      <c r="HY234" s="2249"/>
      <c r="HZ234" s="2249"/>
      <c r="IA234" s="2249"/>
      <c r="IB234" s="2249"/>
      <c r="IC234" s="2249"/>
      <c r="ID234" s="2249"/>
      <c r="IE234" s="2249"/>
      <c r="IF234" s="2249"/>
      <c r="IG234" s="2249"/>
      <c r="IH234" s="2249"/>
      <c r="II234" s="2249"/>
      <c r="IJ234" s="2249"/>
      <c r="IK234" s="2249"/>
      <c r="IL234" s="2249"/>
      <c r="IM234" s="2249"/>
      <c r="IN234" s="2249"/>
      <c r="IO234" s="2249"/>
      <c r="IP234" s="2249"/>
      <c r="IQ234" s="2249"/>
      <c r="IR234" s="2249"/>
      <c r="IS234" s="2249"/>
      <c r="IT234" s="2249"/>
      <c r="IU234" s="2249"/>
      <c r="IV234" s="2249"/>
      <c r="IW234" s="2249"/>
      <c r="IX234" s="2249"/>
      <c r="IY234" s="2249"/>
      <c r="IZ234" s="2249"/>
      <c r="JA234" s="2249"/>
      <c r="JB234" s="2249"/>
      <c r="JC234" s="2249"/>
      <c r="JD234" s="2249"/>
      <c r="JE234" s="2249"/>
      <c r="JF234" s="2249"/>
      <c r="JG234" s="2249"/>
      <c r="JH234" s="2249"/>
      <c r="JI234" s="2249"/>
      <c r="JJ234" s="2249"/>
      <c r="JK234" s="2249"/>
      <c r="JL234" s="2249"/>
      <c r="JM234" s="2249"/>
      <c r="JN234" s="2249"/>
      <c r="JO234" s="2249"/>
      <c r="JP234" s="2249"/>
      <c r="JQ234" s="2249"/>
      <c r="JR234" s="2249"/>
      <c r="JS234" s="2249"/>
      <c r="JT234" s="2249"/>
      <c r="JU234" s="2249"/>
      <c r="JV234" s="2249"/>
      <c r="JW234" s="2249"/>
      <c r="JX234" s="2249"/>
      <c r="JY234" s="2249"/>
      <c r="JZ234" s="2249"/>
      <c r="KA234" s="2249"/>
      <c r="KB234" s="2249"/>
      <c r="KC234" s="2249"/>
      <c r="KD234" s="2249"/>
      <c r="KE234" s="2249"/>
      <c r="KF234" s="2249"/>
      <c r="KG234" s="2249"/>
      <c r="KH234" s="2249"/>
      <c r="KI234" s="2249"/>
      <c r="KJ234" s="2249"/>
      <c r="KK234" s="2249"/>
      <c r="KL234" s="2249"/>
      <c r="KM234" s="2249"/>
      <c r="KN234" s="2249"/>
      <c r="KO234" s="2249"/>
      <c r="KP234" s="2249"/>
      <c r="KQ234" s="2249"/>
      <c r="KR234" s="2249"/>
      <c r="KS234" s="2249"/>
      <c r="KT234" s="2249"/>
      <c r="KU234" s="2249"/>
      <c r="KV234" s="2249"/>
      <c r="KW234" s="2249"/>
      <c r="KX234" s="2249"/>
      <c r="KY234" s="2249"/>
      <c r="KZ234" s="2249"/>
      <c r="LA234" s="2249"/>
      <c r="LB234" s="2249"/>
      <c r="LC234" s="2249"/>
      <c r="LD234" s="2249"/>
      <c r="LE234" s="2249"/>
      <c r="LF234" s="2249"/>
      <c r="LG234" s="2249"/>
      <c r="LH234" s="2249"/>
      <c r="LI234" s="2249"/>
      <c r="LJ234" s="2249"/>
      <c r="LK234" s="2249"/>
      <c r="LL234" s="2249"/>
      <c r="LM234" s="2249"/>
      <c r="LN234" s="2249"/>
      <c r="LO234" s="2249"/>
      <c r="LP234" s="2249"/>
      <c r="LQ234" s="2249"/>
      <c r="LR234" s="2249"/>
      <c r="LS234" s="2249"/>
      <c r="LT234" s="2249"/>
      <c r="LU234" s="2249"/>
      <c r="LV234" s="2249"/>
      <c r="LW234" s="2249"/>
      <c r="LX234" s="2249"/>
      <c r="LY234" s="2249"/>
      <c r="LZ234" s="2249"/>
      <c r="MA234" s="2249"/>
      <c r="MB234" s="2249"/>
      <c r="MC234" s="2249"/>
      <c r="MD234" s="2249"/>
      <c r="ME234" s="2249"/>
      <c r="MF234" s="2249"/>
      <c r="MG234" s="2249"/>
      <c r="MH234" s="2249"/>
      <c r="MI234" s="2249"/>
      <c r="MJ234" s="2249"/>
      <c r="MK234" s="2249"/>
      <c r="ML234" s="2249"/>
      <c r="MM234" s="2249"/>
      <c r="MN234" s="2249"/>
      <c r="MO234" s="2249"/>
      <c r="MP234" s="2249"/>
      <c r="MQ234" s="2249"/>
      <c r="MR234" s="2249"/>
      <c r="MS234" s="2249"/>
      <c r="MT234" s="2249"/>
      <c r="MU234" s="2249"/>
      <c r="MV234" s="2249"/>
      <c r="MW234" s="2249"/>
      <c r="MX234" s="2249"/>
      <c r="MY234" s="2249"/>
      <c r="MZ234" s="2249"/>
      <c r="NA234" s="2249"/>
      <c r="NB234" s="2249"/>
      <c r="NC234" s="2249"/>
      <c r="ND234" s="2249"/>
      <c r="NE234" s="2249"/>
      <c r="NF234" s="2249"/>
      <c r="NG234" s="2249"/>
      <c r="NH234" s="2249"/>
      <c r="NI234" s="2249"/>
      <c r="NJ234" s="2249"/>
      <c r="NK234" s="2249"/>
      <c r="NL234" s="2249"/>
      <c r="NM234" s="2249"/>
      <c r="NN234" s="2249"/>
      <c r="NO234" s="2249"/>
      <c r="NP234" s="2249"/>
      <c r="NQ234" s="2249"/>
      <c r="NR234" s="2249"/>
      <c r="NS234" s="2249"/>
      <c r="NT234" s="2249"/>
      <c r="NU234" s="2249"/>
      <c r="NV234" s="2249"/>
      <c r="NW234" s="2249"/>
      <c r="NX234" s="2249"/>
      <c r="NY234" s="2249"/>
      <c r="NZ234" s="2249"/>
      <c r="OA234" s="2249"/>
      <c r="OB234" s="2249"/>
      <c r="OC234" s="2249"/>
      <c r="OD234" s="2249"/>
      <c r="OE234" s="2249"/>
      <c r="OF234" s="2249"/>
      <c r="OG234" s="2249"/>
      <c r="OH234" s="2249"/>
      <c r="OI234" s="2249"/>
      <c r="OJ234" s="2249"/>
      <c r="OK234" s="2249"/>
      <c r="OL234" s="2249"/>
      <c r="OM234" s="2249"/>
      <c r="ON234" s="2249"/>
      <c r="OO234" s="2249"/>
      <c r="OP234" s="2249"/>
      <c r="OQ234" s="2249"/>
      <c r="OR234" s="2249"/>
      <c r="OS234" s="2249"/>
      <c r="OT234" s="2249"/>
      <c r="OU234" s="2249"/>
      <c r="OV234" s="2249"/>
      <c r="OW234" s="2249"/>
      <c r="OX234" s="2249"/>
      <c r="OY234" s="2249"/>
      <c r="OZ234" s="2249"/>
      <c r="PA234" s="2249"/>
      <c r="PB234" s="2249"/>
      <c r="PC234" s="2249"/>
      <c r="PD234" s="2249"/>
      <c r="PE234" s="2249"/>
      <c r="PF234" s="2249"/>
      <c r="PG234" s="2249"/>
      <c r="PH234" s="2249"/>
      <c r="PI234" s="2249"/>
      <c r="PJ234" s="2249"/>
      <c r="PK234" s="2249"/>
      <c r="PL234" s="2249"/>
      <c r="PM234" s="2249"/>
      <c r="PN234" s="2249"/>
      <c r="PO234" s="2249"/>
      <c r="PP234" s="2249"/>
      <c r="PQ234" s="2249"/>
      <c r="PR234" s="2249"/>
      <c r="PS234" s="2249"/>
      <c r="PT234" s="2249"/>
      <c r="PU234" s="2249"/>
      <c r="PV234" s="2249"/>
      <c r="PW234" s="2249"/>
      <c r="PX234" s="2249"/>
      <c r="PY234" s="2249"/>
      <c r="PZ234" s="2249"/>
      <c r="QA234" s="2249"/>
      <c r="QB234" s="2249"/>
      <c r="QC234" s="2249"/>
      <c r="QD234" s="2249"/>
      <c r="QE234" s="2249"/>
      <c r="QF234" s="2249"/>
      <c r="QG234" s="2249"/>
      <c r="QH234" s="2249"/>
      <c r="QI234" s="2249"/>
      <c r="QJ234" s="2249"/>
      <c r="QK234" s="2249"/>
      <c r="QL234" s="2249"/>
      <c r="QM234" s="2249"/>
      <c r="QN234" s="2249"/>
      <c r="QO234" s="2249"/>
      <c r="QP234" s="2249"/>
      <c r="QQ234" s="2249"/>
      <c r="QR234" s="2249"/>
      <c r="QS234" s="2249"/>
      <c r="QT234" s="2249"/>
      <c r="QU234" s="2249"/>
      <c r="QV234" s="2249"/>
      <c r="QW234" s="2249"/>
      <c r="QX234" s="2249"/>
      <c r="QY234" s="2249"/>
      <c r="QZ234" s="2249"/>
      <c r="RA234" s="2249"/>
      <c r="RB234" s="2249"/>
      <c r="RC234" s="2249"/>
      <c r="RD234" s="2249"/>
      <c r="RE234" s="2249"/>
      <c r="RF234" s="2249"/>
      <c r="RG234" s="2249"/>
      <c r="RH234" s="2249"/>
      <c r="RI234" s="2249"/>
      <c r="RJ234" s="2249"/>
      <c r="RK234" s="2249"/>
      <c r="RL234" s="2249"/>
      <c r="RM234" s="2249"/>
      <c r="RN234" s="2249"/>
      <c r="RO234" s="2249"/>
      <c r="RP234" s="2249"/>
      <c r="RQ234" s="2249"/>
      <c r="RR234" s="2249"/>
      <c r="RS234" s="2249"/>
      <c r="RT234" s="2249"/>
      <c r="RU234" s="2249"/>
      <c r="RV234" s="2249"/>
      <c r="RW234" s="2249"/>
      <c r="RX234" s="2249"/>
      <c r="RY234" s="2249"/>
      <c r="RZ234" s="2249"/>
      <c r="SA234" s="2249"/>
      <c r="SB234" s="2249"/>
      <c r="SC234" s="2249"/>
      <c r="SD234" s="2249"/>
      <c r="SE234" s="2249"/>
      <c r="SF234" s="2249"/>
      <c r="SG234" s="2249"/>
      <c r="SH234" s="2249"/>
      <c r="SI234" s="2249"/>
      <c r="SJ234" s="2249"/>
      <c r="SK234" s="2249"/>
      <c r="SL234" s="2249"/>
      <c r="SM234" s="2249"/>
      <c r="SN234" s="2249"/>
      <c r="SO234" s="2249"/>
      <c r="SP234" s="2249"/>
      <c r="SQ234" s="2249"/>
      <c r="SR234" s="2249"/>
      <c r="SS234" s="2249"/>
      <c r="ST234" s="2249"/>
      <c r="SU234" s="2249"/>
      <c r="SV234" s="2249"/>
      <c r="SW234" s="2249"/>
      <c r="SX234" s="2249"/>
      <c r="SY234" s="2249"/>
      <c r="SZ234" s="2249"/>
      <c r="TA234" s="2249"/>
      <c r="TB234" s="2249"/>
      <c r="TC234" s="2249"/>
      <c r="TD234" s="2249"/>
      <c r="TE234" s="2249"/>
      <c r="TF234" s="2249"/>
      <c r="TG234" s="2249"/>
      <c r="TH234" s="2249"/>
      <c r="TI234" s="2249"/>
      <c r="TJ234" s="2249"/>
      <c r="TK234" s="2249"/>
      <c r="TL234" s="2249"/>
      <c r="TM234" s="2249"/>
      <c r="TN234" s="2249"/>
      <c r="TO234" s="2249"/>
      <c r="TP234" s="2249"/>
      <c r="TQ234" s="2249"/>
      <c r="TR234" s="2249"/>
      <c r="TS234" s="2249"/>
      <c r="TT234" s="2249"/>
      <c r="TU234" s="2249"/>
      <c r="TV234" s="2249"/>
      <c r="TW234" s="2249"/>
      <c r="TX234" s="2249"/>
      <c r="TY234" s="2249"/>
      <c r="TZ234" s="2249"/>
      <c r="UA234" s="2249"/>
      <c r="UB234" s="2249"/>
      <c r="UC234" s="2249"/>
      <c r="UD234" s="2249"/>
      <c r="UE234" s="2249"/>
      <c r="UF234" s="2249"/>
      <c r="UG234" s="2249"/>
      <c r="UH234" s="2249"/>
      <c r="UI234" s="2249"/>
      <c r="UJ234" s="2249"/>
      <c r="UK234" s="2249"/>
      <c r="UL234" s="2249"/>
      <c r="UM234" s="2249"/>
      <c r="UN234" s="2249"/>
      <c r="UO234" s="2249"/>
      <c r="UP234" s="2249"/>
      <c r="UQ234" s="2249"/>
      <c r="UR234" s="2249"/>
      <c r="US234" s="2249"/>
      <c r="UT234" s="2249"/>
      <c r="UU234" s="2249"/>
      <c r="UV234" s="2249"/>
      <c r="UW234" s="2249"/>
      <c r="UX234" s="2249"/>
      <c r="UY234" s="2249"/>
      <c r="UZ234" s="2249"/>
      <c r="VA234" s="2249"/>
      <c r="VB234" s="2249"/>
      <c r="VC234" s="2249"/>
      <c r="VD234" s="2249"/>
      <c r="VE234" s="2249"/>
      <c r="VF234" s="2249"/>
      <c r="VG234" s="2249"/>
      <c r="VH234" s="2249"/>
      <c r="VI234" s="2249"/>
      <c r="VJ234" s="2249"/>
      <c r="VK234" s="2249"/>
      <c r="VL234" s="2249"/>
      <c r="VM234" s="2249"/>
      <c r="VN234" s="2249"/>
      <c r="VO234" s="2249"/>
      <c r="VP234" s="2249"/>
      <c r="VQ234" s="2249"/>
      <c r="VR234" s="2249"/>
      <c r="VS234" s="2249"/>
      <c r="VT234" s="2249"/>
      <c r="VU234" s="2249"/>
      <c r="VV234" s="2249"/>
      <c r="VW234" s="2249"/>
      <c r="VX234" s="2249"/>
      <c r="VY234" s="2249"/>
      <c r="VZ234" s="2249"/>
      <c r="WA234" s="2249"/>
      <c r="WB234" s="2249"/>
      <c r="WC234" s="2249"/>
      <c r="WD234" s="2249"/>
      <c r="WE234" s="2249"/>
      <c r="WF234" s="2249"/>
      <c r="WG234" s="2249"/>
      <c r="WH234" s="2249"/>
      <c r="WI234" s="2249"/>
      <c r="WJ234" s="2249"/>
      <c r="WK234" s="2249"/>
      <c r="WL234" s="2249"/>
      <c r="WM234" s="2249"/>
      <c r="WN234" s="2249"/>
      <c r="WO234" s="2249"/>
      <c r="WP234" s="2249"/>
      <c r="WQ234" s="2249"/>
      <c r="WR234" s="2249"/>
      <c r="WS234" s="2249"/>
      <c r="WT234" s="2249"/>
      <c r="WU234" s="2249"/>
      <c r="WV234" s="2249"/>
      <c r="WW234" s="2249"/>
      <c r="WX234" s="2249"/>
      <c r="WY234" s="2249"/>
      <c r="WZ234" s="2249"/>
      <c r="XA234" s="2249"/>
      <c r="XB234" s="2249"/>
      <c r="XC234" s="2249"/>
      <c r="XD234" s="2249"/>
      <c r="XE234" s="2249"/>
      <c r="XF234" s="2249"/>
      <c r="XG234" s="2249"/>
      <c r="XH234" s="2249"/>
      <c r="XI234" s="2249"/>
      <c r="XJ234" s="2249"/>
      <c r="XK234" s="2249"/>
      <c r="XL234" s="2249"/>
      <c r="XM234" s="2249"/>
      <c r="XN234" s="2249"/>
      <c r="XO234" s="2249"/>
      <c r="XP234" s="2249"/>
      <c r="XQ234" s="2249"/>
      <c r="XR234" s="2249"/>
      <c r="XS234" s="2249"/>
      <c r="XT234" s="2249"/>
      <c r="XU234" s="2249"/>
      <c r="XV234" s="2249"/>
      <c r="XW234" s="2249"/>
      <c r="XX234" s="2249"/>
      <c r="XY234" s="2249"/>
      <c r="XZ234" s="2249"/>
      <c r="YA234" s="2249"/>
      <c r="YB234" s="2249"/>
      <c r="YC234" s="2249"/>
      <c r="YD234" s="2249"/>
      <c r="YE234" s="2249"/>
      <c r="YF234" s="2249"/>
      <c r="YG234" s="2249"/>
      <c r="YH234" s="2249"/>
      <c r="YI234" s="2249"/>
      <c r="YJ234" s="2249"/>
      <c r="YK234" s="2249"/>
      <c r="YL234" s="2249"/>
      <c r="YM234" s="2249"/>
      <c r="YN234" s="2249"/>
      <c r="YO234" s="2249"/>
      <c r="YP234" s="2249"/>
      <c r="YQ234" s="2249"/>
      <c r="YR234" s="2249"/>
      <c r="YS234" s="2249"/>
      <c r="YT234" s="2249"/>
      <c r="YU234" s="2249"/>
      <c r="YV234" s="2249"/>
      <c r="YW234" s="2249"/>
      <c r="YX234" s="2249"/>
      <c r="YY234" s="2249"/>
      <c r="YZ234" s="2249"/>
      <c r="ZA234" s="2249"/>
      <c r="ZB234" s="2249"/>
      <c r="ZC234" s="2249"/>
      <c r="ZD234" s="2249"/>
      <c r="ZE234" s="2249"/>
      <c r="ZF234" s="2249"/>
      <c r="ZG234" s="2249"/>
      <c r="ZH234" s="2249"/>
      <c r="ZI234" s="2249"/>
      <c r="ZJ234" s="2249"/>
      <c r="ZK234" s="2249"/>
      <c r="ZL234" s="2249"/>
      <c r="ZM234" s="2249"/>
      <c r="ZN234" s="2249"/>
      <c r="ZO234" s="2249"/>
      <c r="ZP234" s="2249"/>
      <c r="ZQ234" s="2249"/>
      <c r="ZR234" s="2249"/>
      <c r="ZS234" s="2249"/>
      <c r="ZT234" s="2249"/>
      <c r="ZU234" s="2249"/>
      <c r="ZV234" s="2249"/>
      <c r="ZW234" s="2249"/>
      <c r="ZX234" s="2249"/>
      <c r="ZY234" s="2249"/>
      <c r="ZZ234" s="2249"/>
      <c r="AAA234" s="2249"/>
      <c r="AAB234" s="2249"/>
      <c r="AAC234" s="2249"/>
      <c r="AAD234" s="2249"/>
      <c r="AAE234" s="2249"/>
      <c r="AAF234" s="2249"/>
      <c r="AAG234" s="2249"/>
      <c r="AAH234" s="2249"/>
      <c r="AAI234" s="2249"/>
      <c r="AAJ234" s="2249"/>
      <c r="AAK234" s="2249"/>
      <c r="AAL234" s="2249"/>
      <c r="AAM234" s="2249"/>
      <c r="AAN234" s="2249"/>
      <c r="AAO234" s="2249"/>
      <c r="AAP234" s="2249"/>
      <c r="AAQ234" s="2249"/>
      <c r="AAR234" s="2249"/>
      <c r="AAS234" s="2249"/>
      <c r="AAT234" s="2249"/>
      <c r="AAU234" s="2249"/>
      <c r="AAV234" s="2249"/>
      <c r="AAW234" s="2249"/>
      <c r="AAX234" s="2249"/>
      <c r="AAY234" s="2249"/>
      <c r="AAZ234" s="2249"/>
      <c r="ABA234" s="2249"/>
      <c r="ABB234" s="2249"/>
      <c r="ABC234" s="2249"/>
      <c r="ABD234" s="2249"/>
      <c r="ABE234" s="2249"/>
      <c r="ABF234" s="2249"/>
      <c r="ABG234" s="2249"/>
      <c r="ABH234" s="2249"/>
      <c r="ABI234" s="2249"/>
      <c r="ABJ234" s="2249"/>
      <c r="ABK234" s="2249"/>
      <c r="ABL234" s="2249"/>
      <c r="ABM234" s="2249"/>
      <c r="ABN234" s="2249"/>
      <c r="ABO234" s="2249"/>
      <c r="ABP234" s="2249"/>
      <c r="ABQ234" s="2249"/>
      <c r="ABR234" s="2249"/>
      <c r="ABS234" s="2249"/>
      <c r="ABT234" s="2249"/>
      <c r="ABU234" s="2249"/>
      <c r="ABV234" s="2249"/>
      <c r="ABW234" s="2249"/>
      <c r="ABX234" s="2249"/>
      <c r="ABY234" s="2249"/>
      <c r="ABZ234" s="2249"/>
      <c r="ACA234" s="2249"/>
      <c r="ACB234" s="2249"/>
      <c r="ACC234" s="2249"/>
      <c r="ACD234" s="2249"/>
      <c r="ACE234" s="2249"/>
      <c r="ACF234" s="2249"/>
      <c r="ACG234" s="2249"/>
      <c r="ACH234" s="2249"/>
      <c r="ACI234" s="2249"/>
      <c r="ACJ234" s="2249"/>
      <c r="ACK234" s="2249"/>
      <c r="ACL234" s="2249"/>
      <c r="ACM234" s="2249"/>
      <c r="ACN234" s="2249"/>
      <c r="ACO234" s="2249"/>
      <c r="ACP234" s="2249"/>
      <c r="ACQ234" s="2249"/>
      <c r="ACR234" s="2249"/>
      <c r="ACS234" s="2249"/>
      <c r="ACT234" s="2249"/>
      <c r="ACU234" s="2249"/>
      <c r="ACV234" s="2249"/>
      <c r="ACW234" s="2249"/>
      <c r="ACX234" s="2249"/>
      <c r="ACY234" s="2249"/>
      <c r="ACZ234" s="2249"/>
      <c r="ADA234" s="2249"/>
      <c r="ADB234" s="2249"/>
      <c r="ADC234" s="2249"/>
      <c r="ADD234" s="2249"/>
      <c r="ADE234" s="2249"/>
      <c r="ADF234" s="2249"/>
      <c r="ADG234" s="2249"/>
      <c r="ADH234" s="2249"/>
      <c r="ADI234" s="2249"/>
      <c r="ADJ234" s="2249"/>
      <c r="ADK234" s="2249"/>
      <c r="ADL234" s="2249"/>
      <c r="ADM234" s="2249"/>
      <c r="ADN234" s="2249"/>
      <c r="ADO234" s="2249"/>
      <c r="ADP234" s="2249"/>
      <c r="ADQ234" s="2249"/>
      <c r="ADR234" s="2249"/>
      <c r="ADS234" s="2249"/>
      <c r="ADT234" s="2249"/>
      <c r="ADU234" s="2249"/>
      <c r="ADV234" s="2249"/>
      <c r="ADW234" s="2249"/>
      <c r="ADX234" s="2249"/>
      <c r="ADY234" s="2249"/>
      <c r="ADZ234" s="2249"/>
      <c r="AEA234" s="2249"/>
      <c r="AEB234" s="2249"/>
      <c r="AEC234" s="2249"/>
      <c r="AED234" s="2249"/>
      <c r="AEE234" s="2249"/>
      <c r="AEF234" s="2249"/>
      <c r="AEG234" s="2249"/>
      <c r="AEH234" s="2249"/>
      <c r="AEI234" s="2249"/>
      <c r="AEJ234" s="2249"/>
      <c r="AEK234" s="2249"/>
      <c r="AEL234" s="2249"/>
      <c r="AEM234" s="2249"/>
      <c r="AEN234" s="2249"/>
      <c r="AEO234" s="2249"/>
      <c r="AEP234" s="2249"/>
      <c r="AEQ234" s="2249"/>
      <c r="AER234" s="2249"/>
      <c r="AES234" s="2249"/>
      <c r="AET234" s="2249"/>
      <c r="AEU234" s="2249"/>
      <c r="AEV234" s="2249"/>
      <c r="AEW234" s="2249"/>
      <c r="AEX234" s="2249"/>
      <c r="AEY234" s="2249"/>
      <c r="AEZ234" s="2249"/>
      <c r="AFA234" s="2249"/>
      <c r="AFB234" s="2249"/>
      <c r="AFC234" s="2249"/>
      <c r="AFD234" s="2249"/>
      <c r="AFE234" s="2249"/>
      <c r="AFF234" s="2249"/>
      <c r="AFG234" s="2249"/>
      <c r="AFH234" s="2249"/>
      <c r="AFI234" s="2249"/>
      <c r="AFJ234" s="2249"/>
      <c r="AFK234" s="2249"/>
      <c r="AFL234" s="2249"/>
      <c r="AFM234" s="2249"/>
      <c r="AFN234" s="2249"/>
      <c r="AFO234" s="2249"/>
      <c r="AFP234" s="2249"/>
      <c r="AFQ234" s="2249"/>
      <c r="AFR234" s="2249"/>
      <c r="AFS234" s="2249"/>
      <c r="AFT234" s="2249"/>
      <c r="AFU234" s="2249"/>
      <c r="AFV234" s="2249"/>
      <c r="AFW234" s="2249"/>
      <c r="AFX234" s="2249"/>
      <c r="AFY234" s="2249"/>
      <c r="AFZ234" s="2249"/>
      <c r="AGA234" s="2249"/>
      <c r="AGB234" s="2249"/>
      <c r="AGC234" s="2249"/>
      <c r="AGD234" s="2249"/>
      <c r="AGE234" s="2249"/>
      <c r="AGF234" s="2249"/>
      <c r="AGG234" s="2249"/>
      <c r="AGH234" s="2249"/>
      <c r="AGI234" s="2249"/>
      <c r="AGJ234" s="2249"/>
      <c r="AGK234" s="2249"/>
      <c r="AGL234" s="2249"/>
      <c r="AGM234" s="2249"/>
      <c r="AGN234" s="2249"/>
      <c r="AGO234" s="2249"/>
      <c r="AGP234" s="2249"/>
      <c r="AGQ234" s="2249"/>
      <c r="AGR234" s="2249"/>
      <c r="AGS234" s="2249"/>
      <c r="AGT234" s="2249"/>
      <c r="AGU234" s="2249"/>
      <c r="AGV234" s="2249"/>
      <c r="AGW234" s="2249"/>
      <c r="AGX234" s="2249"/>
      <c r="AGY234" s="2249"/>
      <c r="AGZ234" s="2249"/>
      <c r="AHA234" s="2249"/>
      <c r="AHB234" s="2249"/>
      <c r="AHC234" s="2249"/>
      <c r="AHD234" s="2249"/>
      <c r="AHE234" s="2249"/>
      <c r="AHF234" s="2249"/>
      <c r="AHG234" s="2249"/>
      <c r="AHH234" s="2249"/>
      <c r="AHI234" s="2249"/>
      <c r="AHJ234" s="2249"/>
      <c r="AHK234" s="2249"/>
      <c r="AHL234" s="2249"/>
      <c r="AHM234" s="2249"/>
      <c r="AHN234" s="2249"/>
      <c r="AHO234" s="2249"/>
      <c r="AHP234" s="2249"/>
      <c r="AHQ234" s="2249"/>
      <c r="AHR234" s="2249"/>
      <c r="AHS234" s="2249"/>
      <c r="AHT234" s="2249"/>
      <c r="AHU234" s="2249"/>
      <c r="AHV234" s="2249"/>
      <c r="AHW234" s="2249"/>
      <c r="AHX234" s="2249"/>
      <c r="AHY234" s="2249"/>
      <c r="AHZ234" s="2249"/>
      <c r="AIA234" s="2249"/>
      <c r="AIB234" s="2249"/>
      <c r="AIC234" s="2249"/>
      <c r="AID234" s="2249"/>
      <c r="AIE234" s="2249"/>
      <c r="AIF234" s="2249"/>
      <c r="AIG234" s="2249"/>
      <c r="AIH234" s="2249"/>
      <c r="AII234" s="2249"/>
      <c r="AIJ234" s="2249"/>
      <c r="AIK234" s="2249"/>
      <c r="AIL234" s="2249"/>
      <c r="AIM234" s="2249"/>
      <c r="AIN234" s="2249"/>
      <c r="AIO234" s="2249"/>
      <c r="AIP234" s="2249"/>
      <c r="AIQ234" s="2249"/>
      <c r="AIR234" s="2249"/>
      <c r="AIS234" s="2249"/>
      <c r="AIT234" s="2249"/>
      <c r="AIU234" s="2249"/>
      <c r="AIV234" s="2249"/>
      <c r="AIW234" s="2249"/>
      <c r="AIX234" s="2249"/>
      <c r="AIY234" s="2249"/>
      <c r="AIZ234" s="2249"/>
      <c r="AJA234" s="2249"/>
      <c r="AJB234" s="2249"/>
      <c r="AJC234" s="2249"/>
      <c r="AJD234" s="2249"/>
      <c r="AJE234" s="2249"/>
      <c r="AJF234" s="2249"/>
      <c r="AJG234" s="2249"/>
      <c r="AJH234" s="2249"/>
      <c r="AJI234" s="2249"/>
      <c r="AJJ234" s="2249"/>
      <c r="AJK234" s="2249"/>
      <c r="AJL234" s="2249"/>
      <c r="AJM234" s="2249"/>
      <c r="AJN234" s="2249"/>
      <c r="AJO234" s="2249"/>
      <c r="AJP234" s="2249"/>
      <c r="AJQ234" s="2249"/>
      <c r="AJR234" s="2249"/>
      <c r="AJS234" s="2249"/>
      <c r="AJT234" s="2249"/>
      <c r="AJU234" s="2249"/>
      <c r="AJV234" s="2249"/>
      <c r="AJW234" s="2249"/>
      <c r="AJX234" s="2249"/>
      <c r="AJY234" s="2249"/>
      <c r="AJZ234" s="2249"/>
      <c r="AKA234" s="2249"/>
      <c r="AKB234" s="2249"/>
      <c r="AKC234" s="2249"/>
      <c r="AKD234" s="2249"/>
      <c r="AKE234" s="2249"/>
      <c r="AKF234" s="2249"/>
      <c r="AKG234" s="2249"/>
      <c r="AKH234" s="2249"/>
      <c r="AKI234" s="2249"/>
      <c r="AKJ234" s="2249"/>
      <c r="AKK234" s="2249"/>
      <c r="AKL234" s="2249"/>
      <c r="AKM234" s="2249"/>
      <c r="AKN234" s="2249"/>
      <c r="AKO234" s="2249"/>
      <c r="AKP234" s="2249"/>
      <c r="AKQ234" s="2249"/>
      <c r="AKR234" s="2249"/>
      <c r="AKS234" s="2249"/>
      <c r="AKT234" s="2249"/>
      <c r="AKU234" s="2249"/>
      <c r="AKV234" s="2249"/>
      <c r="AKW234" s="2249"/>
      <c r="AKX234" s="2249"/>
      <c r="AKY234" s="2249"/>
      <c r="AKZ234" s="2249"/>
      <c r="ALA234" s="2249"/>
      <c r="ALB234" s="2249"/>
      <c r="ALC234" s="2249"/>
      <c r="ALD234" s="2249"/>
      <c r="ALE234" s="2249"/>
      <c r="ALF234" s="2249"/>
      <c r="ALG234" s="2249"/>
      <c r="ALH234" s="2249"/>
      <c r="ALI234" s="2249"/>
      <c r="ALJ234" s="2249"/>
      <c r="ALK234" s="2249"/>
      <c r="ALL234" s="2249"/>
      <c r="ALM234" s="2249"/>
      <c r="ALN234" s="2249"/>
      <c r="ALO234" s="2249"/>
      <c r="ALP234" s="2249"/>
      <c r="ALQ234" s="2249"/>
      <c r="ALR234" s="2249"/>
      <c r="ALS234" s="2249"/>
      <c r="ALT234" s="2249"/>
      <c r="ALU234" s="2249"/>
      <c r="ALV234" s="2249"/>
      <c r="ALW234" s="2249"/>
      <c r="ALX234" s="2249"/>
      <c r="ALY234" s="2249"/>
      <c r="ALZ234" s="2249"/>
      <c r="AMA234" s="2249"/>
      <c r="AMB234" s="2249"/>
      <c r="AMC234" s="2249"/>
      <c r="AMD234" s="2249"/>
      <c r="AME234" s="2249"/>
      <c r="AMF234" s="2249"/>
      <c r="AMG234" s="2249"/>
      <c r="AMH234" s="2249"/>
      <c r="AMI234" s="2249"/>
      <c r="AMJ234" s="2249"/>
      <c r="AMK234" s="2249"/>
      <c r="AML234" s="2249"/>
      <c r="AMM234" s="2249"/>
      <c r="AMN234" s="2249"/>
      <c r="AMO234" s="2249"/>
      <c r="AMP234" s="2249"/>
      <c r="AMQ234" s="2249"/>
      <c r="AMR234" s="2249"/>
      <c r="AMS234" s="2249"/>
      <c r="AMT234" s="2249"/>
      <c r="AMU234" s="2249"/>
      <c r="AMV234" s="2249"/>
      <c r="AMW234" s="2249"/>
      <c r="AMX234" s="2249"/>
      <c r="AMY234" s="2249"/>
      <c r="AMZ234" s="2249"/>
      <c r="ANA234" s="2249"/>
      <c r="ANB234" s="2249"/>
      <c r="ANC234" s="2249"/>
      <c r="AND234" s="2249"/>
      <c r="ANE234" s="2249"/>
      <c r="ANF234" s="2249"/>
      <c r="ANG234" s="2249"/>
      <c r="ANH234" s="2249"/>
      <c r="ANI234" s="2249"/>
      <c r="ANJ234" s="2249"/>
      <c r="ANK234" s="2249"/>
      <c r="ANL234" s="2249"/>
      <c r="ANM234" s="2249"/>
      <c r="ANN234" s="2249"/>
      <c r="ANO234" s="2249"/>
      <c r="ANP234" s="2249"/>
      <c r="ANQ234" s="2249"/>
      <c r="ANR234" s="2249"/>
      <c r="ANS234" s="2249"/>
      <c r="ANT234" s="2249"/>
      <c r="ANU234" s="2249"/>
      <c r="ANV234" s="2249"/>
      <c r="ANW234" s="2249"/>
      <c r="ANX234" s="2249"/>
      <c r="ANY234" s="2249"/>
      <c r="ANZ234" s="2249"/>
      <c r="AOA234" s="2249"/>
      <c r="AOB234" s="2249"/>
      <c r="AOC234" s="2249"/>
      <c r="AOD234" s="2249"/>
      <c r="AOE234" s="2249"/>
      <c r="AOF234" s="2249"/>
      <c r="AOG234" s="2249"/>
      <c r="AOH234" s="2249"/>
      <c r="AOI234" s="2249"/>
      <c r="AOJ234" s="2249"/>
      <c r="AOK234" s="2249"/>
      <c r="AOL234" s="2249"/>
      <c r="AOM234" s="2249"/>
      <c r="AON234" s="2249"/>
      <c r="AOO234" s="2249"/>
      <c r="AOP234" s="2249"/>
      <c r="AOQ234" s="2249"/>
      <c r="AOR234" s="2249"/>
      <c r="AOS234" s="2249"/>
      <c r="AOT234" s="2249"/>
      <c r="AOU234" s="2249"/>
      <c r="AOV234" s="2249"/>
      <c r="AOW234" s="2249"/>
      <c r="AOX234" s="2249"/>
      <c r="AOY234" s="2249"/>
      <c r="AOZ234" s="2249"/>
      <c r="APA234" s="2249"/>
      <c r="APB234" s="2249"/>
      <c r="APC234" s="2249"/>
      <c r="APD234" s="2249"/>
      <c r="APE234" s="2249"/>
      <c r="APF234" s="2249"/>
      <c r="APG234" s="2249"/>
      <c r="APH234" s="2249"/>
      <c r="API234" s="2249"/>
      <c r="APJ234" s="2249"/>
      <c r="APK234" s="2249"/>
      <c r="APL234" s="2249"/>
      <c r="APM234" s="2249"/>
      <c r="APN234" s="2249"/>
      <c r="APO234" s="2249"/>
      <c r="APP234" s="2249"/>
      <c r="APQ234" s="2249"/>
      <c r="APR234" s="2249"/>
      <c r="APS234" s="2249"/>
      <c r="APT234" s="2249"/>
      <c r="APU234" s="2249"/>
      <c r="APV234" s="2249"/>
      <c r="APW234" s="2249"/>
      <c r="APX234" s="2249"/>
      <c r="APY234" s="2249"/>
      <c r="APZ234" s="2249"/>
      <c r="AQA234" s="2249"/>
      <c r="AQB234" s="2249"/>
      <c r="AQC234" s="2249"/>
      <c r="AQD234" s="2249"/>
      <c r="AQE234" s="2249"/>
      <c r="AQF234" s="2249"/>
      <c r="AQG234" s="2249"/>
      <c r="AQH234" s="2249"/>
      <c r="AQI234" s="2249"/>
      <c r="AQJ234" s="2249"/>
      <c r="AQK234" s="2249"/>
      <c r="AQL234" s="2249"/>
      <c r="AQM234" s="2249"/>
      <c r="AQN234" s="2249"/>
      <c r="AQO234" s="2249"/>
      <c r="AQP234" s="2249"/>
      <c r="AQQ234" s="2249"/>
      <c r="AQR234" s="2249"/>
      <c r="AQS234" s="2249"/>
      <c r="AQT234" s="2249"/>
      <c r="AQU234" s="2249"/>
      <c r="AQV234" s="2249"/>
      <c r="AQW234" s="2249"/>
      <c r="AQX234" s="2249"/>
      <c r="AQY234" s="2249"/>
      <c r="AQZ234" s="2249"/>
      <c r="ARA234" s="2249"/>
      <c r="ARB234" s="2249"/>
      <c r="ARC234" s="2249"/>
      <c r="ARD234" s="2249"/>
      <c r="ARE234" s="2249"/>
      <c r="ARF234" s="2249"/>
      <c r="ARG234" s="2249"/>
      <c r="ARH234" s="2249"/>
      <c r="ARI234" s="2249"/>
      <c r="ARJ234" s="2249"/>
      <c r="ARK234" s="2249"/>
      <c r="ARL234" s="2249"/>
      <c r="ARM234" s="2249"/>
      <c r="ARN234" s="2249"/>
      <c r="ARO234" s="2249"/>
      <c r="ARP234" s="2249"/>
      <c r="ARQ234" s="2249"/>
      <c r="ARR234" s="2249"/>
      <c r="ARS234" s="2249"/>
      <c r="ART234" s="2249"/>
      <c r="ARU234" s="2249"/>
      <c r="ARV234" s="2249"/>
      <c r="ARW234" s="2249"/>
      <c r="ARX234" s="2249"/>
      <c r="ARY234" s="2249"/>
      <c r="ARZ234" s="2249"/>
      <c r="ASA234" s="2249"/>
      <c r="ASB234" s="2249"/>
      <c r="ASC234" s="2249"/>
      <c r="ASD234" s="2249"/>
      <c r="ASE234" s="2249"/>
      <c r="ASF234" s="2249"/>
      <c r="ASG234" s="2249"/>
      <c r="ASH234" s="2249"/>
      <c r="ASI234" s="2249"/>
      <c r="ASJ234" s="2249"/>
      <c r="ASK234" s="2249"/>
      <c r="ASL234" s="2249"/>
      <c r="ASM234" s="2249"/>
      <c r="ASN234" s="2249"/>
      <c r="ASO234" s="2249"/>
      <c r="ASP234" s="2249"/>
      <c r="ASQ234" s="2249"/>
      <c r="ASR234" s="2249"/>
      <c r="ASS234" s="2249"/>
      <c r="AST234" s="2249"/>
      <c r="ASU234" s="2249"/>
      <c r="ASV234" s="2249"/>
      <c r="ASW234" s="2249"/>
      <c r="ASX234" s="2249"/>
      <c r="ASY234" s="2249"/>
      <c r="ASZ234" s="2249"/>
      <c r="ATA234" s="2249"/>
      <c r="ATB234" s="2249"/>
      <c r="ATC234" s="2249"/>
      <c r="ATD234" s="2249"/>
      <c r="ATE234" s="2249"/>
      <c r="ATF234" s="2249"/>
      <c r="ATG234" s="2249"/>
      <c r="ATH234" s="2249"/>
      <c r="ATI234" s="2249"/>
      <c r="ATJ234" s="2249"/>
      <c r="ATK234" s="2249"/>
      <c r="ATL234" s="2249"/>
      <c r="ATM234" s="2249"/>
      <c r="ATN234" s="2249"/>
      <c r="ATO234" s="2249"/>
      <c r="ATP234" s="2249"/>
      <c r="ATQ234" s="2249"/>
      <c r="ATR234" s="2249"/>
      <c r="ATS234" s="2249"/>
      <c r="ATT234" s="2249"/>
      <c r="ATU234" s="2249"/>
      <c r="ATV234" s="2249"/>
      <c r="ATW234" s="2249"/>
      <c r="ATX234" s="2249"/>
      <c r="ATY234" s="2249"/>
      <c r="ATZ234" s="2249"/>
      <c r="AUA234" s="2249"/>
      <c r="AUB234" s="2249"/>
      <c r="AUC234" s="2249"/>
      <c r="AUD234" s="2249"/>
      <c r="AUE234" s="2249"/>
      <c r="AUF234" s="2249"/>
      <c r="AUG234" s="2249"/>
      <c r="AUH234" s="2249"/>
      <c r="AUI234" s="2249"/>
      <c r="AUJ234" s="2249"/>
      <c r="AUK234" s="2249"/>
      <c r="AUL234" s="2249"/>
      <c r="AUM234" s="2249"/>
      <c r="AUN234" s="2249"/>
      <c r="AUO234" s="2249"/>
      <c r="AUP234" s="2249"/>
      <c r="AUQ234" s="2249"/>
      <c r="AUR234" s="2249"/>
      <c r="AUS234" s="2249"/>
      <c r="AUT234" s="2249"/>
      <c r="AUU234" s="2249"/>
      <c r="AUV234" s="2249"/>
      <c r="AUW234" s="2249"/>
      <c r="AUX234" s="2249"/>
      <c r="AUY234" s="2249"/>
      <c r="AUZ234" s="2249"/>
      <c r="AVA234" s="2249"/>
      <c r="AVB234" s="2249"/>
      <c r="AVC234" s="2249"/>
      <c r="AVD234" s="2249"/>
      <c r="AVE234" s="2249"/>
      <c r="AVF234" s="2249"/>
      <c r="AVG234" s="2249"/>
      <c r="AVH234" s="2249"/>
      <c r="AVI234" s="2249"/>
      <c r="AVJ234" s="2249"/>
      <c r="AVK234" s="2249"/>
      <c r="AVL234" s="2249"/>
      <c r="AVM234" s="2249"/>
      <c r="AVN234" s="2249"/>
      <c r="AVO234" s="2249"/>
      <c r="AVP234" s="2249"/>
      <c r="AVQ234" s="2249"/>
      <c r="AVR234" s="2249"/>
      <c r="AVS234" s="2249"/>
      <c r="AVT234" s="2249"/>
      <c r="AVU234" s="2249"/>
      <c r="AVV234" s="2249"/>
      <c r="AVW234" s="2249"/>
      <c r="AVX234" s="2249"/>
      <c r="AVY234" s="2249"/>
      <c r="AVZ234" s="2249"/>
      <c r="AWA234" s="2249"/>
      <c r="AWB234" s="2249"/>
      <c r="AWC234" s="2249"/>
      <c r="AWD234" s="2249"/>
      <c r="AWE234" s="2249"/>
      <c r="AWF234" s="2249"/>
      <c r="AWG234" s="2249"/>
      <c r="AWH234" s="2249"/>
      <c r="AWI234" s="2249"/>
      <c r="AWJ234" s="2249"/>
      <c r="AWK234" s="2249"/>
      <c r="AWL234" s="2249"/>
      <c r="AWM234" s="2249"/>
      <c r="AWN234" s="2249"/>
      <c r="AWO234" s="2249"/>
      <c r="AWP234" s="2249"/>
      <c r="AWQ234" s="2249"/>
      <c r="AWR234" s="2249"/>
      <c r="AWS234" s="2249"/>
      <c r="AWT234" s="2249"/>
      <c r="AWU234" s="2249"/>
      <c r="AWV234" s="2249"/>
      <c r="AWW234" s="2249"/>
      <c r="AWX234" s="2249"/>
      <c r="AWY234" s="2249"/>
      <c r="AWZ234" s="2249"/>
      <c r="AXA234" s="2249"/>
      <c r="AXB234" s="2249"/>
      <c r="AXC234" s="2249"/>
      <c r="AXD234" s="2249"/>
      <c r="AXE234" s="2249"/>
      <c r="AXF234" s="2249"/>
      <c r="AXG234" s="2249"/>
      <c r="AXH234" s="2249"/>
      <c r="AXI234" s="2249"/>
      <c r="AXJ234" s="2249"/>
    </row>
    <row r="235" spans="1:1310" s="2250" customFormat="1" ht="120.75" customHeight="1">
      <c r="A235" s="2251"/>
      <c r="B235" s="2266"/>
      <c r="C235" s="2266"/>
      <c r="D235" s="2266"/>
      <c r="E235" s="2266"/>
      <c r="F235" s="2267"/>
      <c r="G235" s="2268" t="s">
        <v>2415</v>
      </c>
      <c r="H235" s="2268"/>
      <c r="I235" s="2268"/>
      <c r="J235" s="2259"/>
      <c r="K235" s="2269"/>
      <c r="L235" s="2266"/>
      <c r="M235" s="2266"/>
      <c r="N235" s="2266"/>
      <c r="O235" s="2266"/>
      <c r="P235" s="2266"/>
      <c r="Q235" s="2266"/>
      <c r="R235" s="865"/>
      <c r="S235" s="865"/>
      <c r="T235" s="865"/>
      <c r="U235" s="865"/>
      <c r="V235" s="865"/>
      <c r="W235" s="865"/>
      <c r="X235" s="865"/>
      <c r="Y235" s="865"/>
      <c r="Z235" s="865"/>
      <c r="AA235" s="865"/>
      <c r="AB235" s="865"/>
      <c r="AC235" s="865"/>
      <c r="AD235" s="2249"/>
      <c r="AE235" s="2249"/>
      <c r="AF235" s="2249"/>
      <c r="AG235" s="2249"/>
      <c r="AH235" s="2249"/>
      <c r="AI235" s="2249"/>
      <c r="AJ235" s="2249"/>
      <c r="AK235" s="2249"/>
      <c r="AL235" s="2249"/>
      <c r="AM235" s="2249"/>
      <c r="AN235" s="2249"/>
      <c r="AO235" s="2249"/>
      <c r="AP235" s="2249"/>
      <c r="AQ235" s="2249"/>
      <c r="AR235" s="2249"/>
      <c r="AS235" s="2249"/>
      <c r="AT235" s="2249"/>
      <c r="AU235" s="2249"/>
      <c r="AV235" s="2249"/>
      <c r="AW235" s="2249"/>
      <c r="AX235" s="2249"/>
      <c r="AY235" s="2249"/>
      <c r="AZ235" s="2249"/>
      <c r="BA235" s="2249"/>
      <c r="BB235" s="2249"/>
      <c r="BC235" s="2249"/>
      <c r="BD235" s="2249"/>
      <c r="BE235" s="2249"/>
      <c r="BF235" s="2249"/>
      <c r="BG235" s="2249"/>
      <c r="BH235" s="2249"/>
      <c r="BI235" s="2249"/>
      <c r="BJ235" s="2249"/>
      <c r="BK235" s="2249"/>
      <c r="BL235" s="2249"/>
      <c r="BM235" s="2249"/>
      <c r="BN235" s="2249"/>
      <c r="BO235" s="2249"/>
      <c r="BP235" s="2249"/>
      <c r="BQ235" s="2249"/>
      <c r="BR235" s="2249"/>
      <c r="BS235" s="2249"/>
      <c r="BT235" s="2249"/>
      <c r="BU235" s="2249"/>
      <c r="BV235" s="2249"/>
      <c r="BW235" s="2249"/>
      <c r="BX235" s="2249"/>
      <c r="BY235" s="2249"/>
      <c r="BZ235" s="2249"/>
      <c r="CA235" s="2249"/>
      <c r="CB235" s="2249"/>
      <c r="CC235" s="2249"/>
      <c r="CD235" s="2249"/>
      <c r="CE235" s="2249"/>
      <c r="CF235" s="2249"/>
      <c r="CG235" s="2249"/>
      <c r="CH235" s="2249"/>
      <c r="CI235" s="2249"/>
      <c r="CJ235" s="2249"/>
      <c r="CK235" s="2249"/>
      <c r="CL235" s="2249"/>
      <c r="CM235" s="2249"/>
      <c r="CN235" s="2249"/>
      <c r="CO235" s="2249"/>
      <c r="CP235" s="2249"/>
      <c r="CQ235" s="2249"/>
      <c r="CR235" s="2249"/>
      <c r="CS235" s="2249"/>
      <c r="CT235" s="2249"/>
      <c r="CU235" s="2249"/>
      <c r="CV235" s="2249"/>
      <c r="CW235" s="2249"/>
      <c r="CX235" s="2249"/>
      <c r="CY235" s="2249"/>
      <c r="CZ235" s="2249"/>
      <c r="DA235" s="2249"/>
      <c r="DB235" s="2249"/>
      <c r="DC235" s="2249"/>
      <c r="DD235" s="2249"/>
      <c r="DE235" s="2249"/>
      <c r="DF235" s="2249"/>
      <c r="DG235" s="2249"/>
      <c r="DH235" s="2249"/>
      <c r="DI235" s="2249"/>
      <c r="DJ235" s="2249"/>
      <c r="DK235" s="2249"/>
      <c r="DL235" s="2249"/>
      <c r="DM235" s="2249"/>
      <c r="DN235" s="2249"/>
      <c r="DO235" s="2249"/>
      <c r="DP235" s="2249"/>
      <c r="DQ235" s="2249"/>
      <c r="DR235" s="2249"/>
      <c r="DS235" s="2249"/>
      <c r="DT235" s="2249"/>
      <c r="DU235" s="2249"/>
      <c r="DV235" s="2249"/>
      <c r="DW235" s="2249"/>
      <c r="DX235" s="2249"/>
      <c r="DY235" s="2249"/>
      <c r="DZ235" s="2249"/>
      <c r="EA235" s="2249"/>
      <c r="EB235" s="2249"/>
      <c r="EC235" s="2249"/>
      <c r="ED235" s="2249"/>
      <c r="EE235" s="2249"/>
      <c r="EF235" s="2249"/>
      <c r="EG235" s="2249"/>
      <c r="EH235" s="2249"/>
      <c r="EI235" s="2249"/>
      <c r="EJ235" s="2249"/>
      <c r="EK235" s="2249"/>
      <c r="EL235" s="2249"/>
      <c r="EM235" s="2249"/>
      <c r="EN235" s="2249"/>
      <c r="EO235" s="2249"/>
      <c r="EP235" s="2249"/>
      <c r="EQ235" s="2249"/>
      <c r="ER235" s="2249"/>
      <c r="ES235" s="2249"/>
      <c r="ET235" s="2249"/>
      <c r="EU235" s="2249"/>
      <c r="EV235" s="2249"/>
      <c r="EW235" s="2249"/>
      <c r="EX235" s="2249"/>
      <c r="EY235" s="2249"/>
      <c r="EZ235" s="2249"/>
      <c r="FA235" s="2249"/>
      <c r="FB235" s="2249"/>
      <c r="FC235" s="2249"/>
      <c r="FD235" s="2249"/>
      <c r="FE235" s="2249"/>
      <c r="FF235" s="2249"/>
      <c r="FG235" s="2249"/>
      <c r="FH235" s="2249"/>
      <c r="FI235" s="2249"/>
      <c r="FJ235" s="2249"/>
      <c r="FK235" s="2249"/>
      <c r="FL235" s="2249"/>
      <c r="FM235" s="2249"/>
      <c r="FN235" s="2249"/>
      <c r="FO235" s="2249"/>
      <c r="FP235" s="2249"/>
      <c r="FQ235" s="2249"/>
      <c r="FR235" s="2249"/>
      <c r="FS235" s="2249"/>
      <c r="FT235" s="2249"/>
      <c r="FU235" s="2249"/>
      <c r="FV235" s="2249"/>
      <c r="FW235" s="2249"/>
      <c r="FX235" s="2249"/>
      <c r="FY235" s="2249"/>
      <c r="FZ235" s="2249"/>
      <c r="GA235" s="2249"/>
      <c r="GB235" s="2249"/>
      <c r="GC235" s="2249"/>
      <c r="GD235" s="2249"/>
      <c r="GE235" s="2249"/>
      <c r="GF235" s="2249"/>
      <c r="GG235" s="2249"/>
      <c r="GH235" s="2249"/>
      <c r="GI235" s="2249"/>
      <c r="GJ235" s="2249"/>
      <c r="GK235" s="2249"/>
      <c r="GL235" s="2249"/>
      <c r="GM235" s="2249"/>
      <c r="GN235" s="2249"/>
      <c r="GO235" s="2249"/>
      <c r="GP235" s="2249"/>
      <c r="GQ235" s="2249"/>
      <c r="GR235" s="2249"/>
      <c r="GS235" s="2249"/>
      <c r="GT235" s="2249"/>
      <c r="GU235" s="2249"/>
      <c r="GV235" s="2249"/>
      <c r="GW235" s="2249"/>
      <c r="GX235" s="2249"/>
      <c r="GY235" s="2249"/>
      <c r="GZ235" s="2249"/>
      <c r="HA235" s="2249"/>
      <c r="HB235" s="2249"/>
      <c r="HC235" s="2249"/>
      <c r="HD235" s="2249"/>
      <c r="HE235" s="2249"/>
      <c r="HF235" s="2249"/>
      <c r="HG235" s="2249"/>
      <c r="HH235" s="2249"/>
      <c r="HI235" s="2249"/>
      <c r="HJ235" s="2249"/>
      <c r="HK235" s="2249"/>
      <c r="HL235" s="2249"/>
      <c r="HM235" s="2249"/>
      <c r="HN235" s="2249"/>
      <c r="HO235" s="2249"/>
      <c r="HP235" s="2249"/>
      <c r="HQ235" s="2249"/>
      <c r="HR235" s="2249"/>
      <c r="HS235" s="2249"/>
      <c r="HT235" s="2249"/>
      <c r="HU235" s="2249"/>
      <c r="HV235" s="2249"/>
      <c r="HW235" s="2249"/>
      <c r="HX235" s="2249"/>
      <c r="HY235" s="2249"/>
      <c r="HZ235" s="2249"/>
      <c r="IA235" s="2249"/>
      <c r="IB235" s="2249"/>
      <c r="IC235" s="2249"/>
      <c r="ID235" s="2249"/>
      <c r="IE235" s="2249"/>
      <c r="IF235" s="2249"/>
      <c r="IG235" s="2249"/>
      <c r="IH235" s="2249"/>
      <c r="II235" s="2249"/>
      <c r="IJ235" s="2249"/>
      <c r="IK235" s="2249"/>
      <c r="IL235" s="2249"/>
      <c r="IM235" s="2249"/>
      <c r="IN235" s="2249"/>
      <c r="IO235" s="2249"/>
      <c r="IP235" s="2249"/>
      <c r="IQ235" s="2249"/>
      <c r="IR235" s="2249"/>
      <c r="IS235" s="2249"/>
      <c r="IT235" s="2249"/>
      <c r="IU235" s="2249"/>
      <c r="IV235" s="2249"/>
      <c r="IW235" s="2249"/>
      <c r="IX235" s="2249"/>
      <c r="IY235" s="2249"/>
      <c r="IZ235" s="2249"/>
      <c r="JA235" s="2249"/>
      <c r="JB235" s="2249"/>
      <c r="JC235" s="2249"/>
      <c r="JD235" s="2249"/>
      <c r="JE235" s="2249"/>
      <c r="JF235" s="2249"/>
      <c r="JG235" s="2249"/>
      <c r="JH235" s="2249"/>
      <c r="JI235" s="2249"/>
      <c r="JJ235" s="2249"/>
      <c r="JK235" s="2249"/>
      <c r="JL235" s="2249"/>
      <c r="JM235" s="2249"/>
      <c r="JN235" s="2249"/>
      <c r="JO235" s="2249"/>
      <c r="JP235" s="2249"/>
      <c r="JQ235" s="2249"/>
      <c r="JR235" s="2249"/>
      <c r="JS235" s="2249"/>
      <c r="JT235" s="2249"/>
      <c r="JU235" s="2249"/>
      <c r="JV235" s="2249"/>
      <c r="JW235" s="2249"/>
      <c r="JX235" s="2249"/>
      <c r="JY235" s="2249"/>
      <c r="JZ235" s="2249"/>
      <c r="KA235" s="2249"/>
      <c r="KB235" s="2249"/>
      <c r="KC235" s="2249"/>
      <c r="KD235" s="2249"/>
      <c r="KE235" s="2249"/>
      <c r="KF235" s="2249"/>
      <c r="KG235" s="2249"/>
      <c r="KH235" s="2249"/>
      <c r="KI235" s="2249"/>
      <c r="KJ235" s="2249"/>
      <c r="KK235" s="2249"/>
      <c r="KL235" s="2249"/>
      <c r="KM235" s="2249"/>
      <c r="KN235" s="2249"/>
      <c r="KO235" s="2249"/>
      <c r="KP235" s="2249"/>
      <c r="KQ235" s="2249"/>
      <c r="KR235" s="2249"/>
      <c r="KS235" s="2249"/>
      <c r="KT235" s="2249"/>
      <c r="KU235" s="2249"/>
      <c r="KV235" s="2249"/>
      <c r="KW235" s="2249"/>
      <c r="KX235" s="2249"/>
      <c r="KY235" s="2249"/>
      <c r="KZ235" s="2249"/>
      <c r="LA235" s="2249"/>
      <c r="LB235" s="2249"/>
      <c r="LC235" s="2249"/>
      <c r="LD235" s="2249"/>
      <c r="LE235" s="2249"/>
      <c r="LF235" s="2249"/>
      <c r="LG235" s="2249"/>
      <c r="LH235" s="2249"/>
      <c r="LI235" s="2249"/>
      <c r="LJ235" s="2249"/>
      <c r="LK235" s="2249"/>
      <c r="LL235" s="2249"/>
      <c r="LM235" s="2249"/>
      <c r="LN235" s="2249"/>
      <c r="LO235" s="2249"/>
      <c r="LP235" s="2249"/>
      <c r="LQ235" s="2249"/>
      <c r="LR235" s="2249"/>
      <c r="LS235" s="2249"/>
      <c r="LT235" s="2249"/>
      <c r="LU235" s="2249"/>
      <c r="LV235" s="2249"/>
      <c r="LW235" s="2249"/>
      <c r="LX235" s="2249"/>
      <c r="LY235" s="2249"/>
      <c r="LZ235" s="2249"/>
      <c r="MA235" s="2249"/>
      <c r="MB235" s="2249"/>
      <c r="MC235" s="2249"/>
      <c r="MD235" s="2249"/>
      <c r="ME235" s="2249"/>
      <c r="MF235" s="2249"/>
      <c r="MG235" s="2249"/>
      <c r="MH235" s="2249"/>
      <c r="MI235" s="2249"/>
      <c r="MJ235" s="2249"/>
      <c r="MK235" s="2249"/>
      <c r="ML235" s="2249"/>
      <c r="MM235" s="2249"/>
      <c r="MN235" s="2249"/>
      <c r="MO235" s="2249"/>
      <c r="MP235" s="2249"/>
      <c r="MQ235" s="2249"/>
      <c r="MR235" s="2249"/>
      <c r="MS235" s="2249"/>
      <c r="MT235" s="2249"/>
      <c r="MU235" s="2249"/>
      <c r="MV235" s="2249"/>
      <c r="MW235" s="2249"/>
      <c r="MX235" s="2249"/>
      <c r="MY235" s="2249"/>
      <c r="MZ235" s="2249"/>
      <c r="NA235" s="2249"/>
      <c r="NB235" s="2249"/>
      <c r="NC235" s="2249"/>
      <c r="ND235" s="2249"/>
      <c r="NE235" s="2249"/>
      <c r="NF235" s="2249"/>
      <c r="NG235" s="2249"/>
      <c r="NH235" s="2249"/>
      <c r="NI235" s="2249"/>
      <c r="NJ235" s="2249"/>
      <c r="NK235" s="2249"/>
      <c r="NL235" s="2249"/>
      <c r="NM235" s="2249"/>
      <c r="NN235" s="2249"/>
      <c r="NO235" s="2249"/>
      <c r="NP235" s="2249"/>
      <c r="NQ235" s="2249"/>
      <c r="NR235" s="2249"/>
      <c r="NS235" s="2249"/>
      <c r="NT235" s="2249"/>
      <c r="NU235" s="2249"/>
      <c r="NV235" s="2249"/>
      <c r="NW235" s="2249"/>
      <c r="NX235" s="2249"/>
      <c r="NY235" s="2249"/>
      <c r="NZ235" s="2249"/>
      <c r="OA235" s="2249"/>
      <c r="OB235" s="2249"/>
      <c r="OC235" s="2249"/>
      <c r="OD235" s="2249"/>
      <c r="OE235" s="2249"/>
      <c r="OF235" s="2249"/>
      <c r="OG235" s="2249"/>
      <c r="OH235" s="2249"/>
      <c r="OI235" s="2249"/>
      <c r="OJ235" s="2249"/>
      <c r="OK235" s="2249"/>
      <c r="OL235" s="2249"/>
      <c r="OM235" s="2249"/>
      <c r="ON235" s="2249"/>
      <c r="OO235" s="2249"/>
      <c r="OP235" s="2249"/>
      <c r="OQ235" s="2249"/>
      <c r="OR235" s="2249"/>
      <c r="OS235" s="2249"/>
      <c r="OT235" s="2249"/>
      <c r="OU235" s="2249"/>
      <c r="OV235" s="2249"/>
      <c r="OW235" s="2249"/>
      <c r="OX235" s="2249"/>
      <c r="OY235" s="2249"/>
      <c r="OZ235" s="2249"/>
      <c r="PA235" s="2249"/>
      <c r="PB235" s="2249"/>
      <c r="PC235" s="2249"/>
      <c r="PD235" s="2249"/>
      <c r="PE235" s="2249"/>
      <c r="PF235" s="2249"/>
      <c r="PG235" s="2249"/>
      <c r="PH235" s="2249"/>
      <c r="PI235" s="2249"/>
      <c r="PJ235" s="2249"/>
      <c r="PK235" s="2249"/>
      <c r="PL235" s="2249"/>
      <c r="PM235" s="2249"/>
      <c r="PN235" s="2249"/>
      <c r="PO235" s="2249"/>
      <c r="PP235" s="2249"/>
      <c r="PQ235" s="2249"/>
      <c r="PR235" s="2249"/>
      <c r="PS235" s="2249"/>
      <c r="PT235" s="2249"/>
      <c r="PU235" s="2249"/>
      <c r="PV235" s="2249"/>
      <c r="PW235" s="2249"/>
      <c r="PX235" s="2249"/>
      <c r="PY235" s="2249"/>
      <c r="PZ235" s="2249"/>
      <c r="QA235" s="2249"/>
      <c r="QB235" s="2249"/>
      <c r="QC235" s="2249"/>
      <c r="QD235" s="2249"/>
      <c r="QE235" s="2249"/>
      <c r="QF235" s="2249"/>
      <c r="QG235" s="2249"/>
      <c r="QH235" s="2249"/>
      <c r="QI235" s="2249"/>
      <c r="QJ235" s="2249"/>
      <c r="QK235" s="2249"/>
      <c r="QL235" s="2249"/>
      <c r="QM235" s="2249"/>
      <c r="QN235" s="2249"/>
      <c r="QO235" s="2249"/>
      <c r="QP235" s="2249"/>
      <c r="QQ235" s="2249"/>
      <c r="QR235" s="2249"/>
      <c r="QS235" s="2249"/>
      <c r="QT235" s="2249"/>
      <c r="QU235" s="2249"/>
      <c r="QV235" s="2249"/>
      <c r="QW235" s="2249"/>
      <c r="QX235" s="2249"/>
      <c r="QY235" s="2249"/>
      <c r="QZ235" s="2249"/>
      <c r="RA235" s="2249"/>
      <c r="RB235" s="2249"/>
      <c r="RC235" s="2249"/>
      <c r="RD235" s="2249"/>
      <c r="RE235" s="2249"/>
      <c r="RF235" s="2249"/>
      <c r="RG235" s="2249"/>
      <c r="RH235" s="2249"/>
      <c r="RI235" s="2249"/>
      <c r="RJ235" s="2249"/>
      <c r="RK235" s="2249"/>
      <c r="RL235" s="2249"/>
      <c r="RM235" s="2249"/>
      <c r="RN235" s="2249"/>
      <c r="RO235" s="2249"/>
      <c r="RP235" s="2249"/>
      <c r="RQ235" s="2249"/>
      <c r="RR235" s="2249"/>
      <c r="RS235" s="2249"/>
      <c r="RT235" s="2249"/>
      <c r="RU235" s="2249"/>
      <c r="RV235" s="2249"/>
      <c r="RW235" s="2249"/>
      <c r="RX235" s="2249"/>
      <c r="RY235" s="2249"/>
      <c r="RZ235" s="2249"/>
      <c r="SA235" s="2249"/>
      <c r="SB235" s="2249"/>
      <c r="SC235" s="2249"/>
      <c r="SD235" s="2249"/>
      <c r="SE235" s="2249"/>
      <c r="SF235" s="2249"/>
      <c r="SG235" s="2249"/>
      <c r="SH235" s="2249"/>
      <c r="SI235" s="2249"/>
      <c r="SJ235" s="2249"/>
      <c r="SK235" s="2249"/>
      <c r="SL235" s="2249"/>
      <c r="SM235" s="2249"/>
      <c r="SN235" s="2249"/>
      <c r="SO235" s="2249"/>
      <c r="SP235" s="2249"/>
      <c r="SQ235" s="2249"/>
      <c r="SR235" s="2249"/>
      <c r="SS235" s="2249"/>
      <c r="ST235" s="2249"/>
      <c r="SU235" s="2249"/>
      <c r="SV235" s="2249"/>
      <c r="SW235" s="2249"/>
      <c r="SX235" s="2249"/>
      <c r="SY235" s="2249"/>
      <c r="SZ235" s="2249"/>
      <c r="TA235" s="2249"/>
      <c r="TB235" s="2249"/>
      <c r="TC235" s="2249"/>
      <c r="TD235" s="2249"/>
      <c r="TE235" s="2249"/>
      <c r="TF235" s="2249"/>
      <c r="TG235" s="2249"/>
      <c r="TH235" s="2249"/>
      <c r="TI235" s="2249"/>
      <c r="TJ235" s="2249"/>
      <c r="TK235" s="2249"/>
      <c r="TL235" s="2249"/>
      <c r="TM235" s="2249"/>
      <c r="TN235" s="2249"/>
      <c r="TO235" s="2249"/>
      <c r="TP235" s="2249"/>
      <c r="TQ235" s="2249"/>
      <c r="TR235" s="2249"/>
      <c r="TS235" s="2249"/>
      <c r="TT235" s="2249"/>
      <c r="TU235" s="2249"/>
      <c r="TV235" s="2249"/>
      <c r="TW235" s="2249"/>
      <c r="TX235" s="2249"/>
      <c r="TY235" s="2249"/>
      <c r="TZ235" s="2249"/>
      <c r="UA235" s="2249"/>
      <c r="UB235" s="2249"/>
      <c r="UC235" s="2249"/>
      <c r="UD235" s="2249"/>
      <c r="UE235" s="2249"/>
      <c r="UF235" s="2249"/>
      <c r="UG235" s="2249"/>
      <c r="UH235" s="2249"/>
      <c r="UI235" s="2249"/>
      <c r="UJ235" s="2249"/>
      <c r="UK235" s="2249"/>
      <c r="UL235" s="2249"/>
      <c r="UM235" s="2249"/>
      <c r="UN235" s="2249"/>
      <c r="UO235" s="2249"/>
      <c r="UP235" s="2249"/>
      <c r="UQ235" s="2249"/>
      <c r="UR235" s="2249"/>
      <c r="US235" s="2249"/>
      <c r="UT235" s="2249"/>
      <c r="UU235" s="2249"/>
      <c r="UV235" s="2249"/>
      <c r="UW235" s="2249"/>
      <c r="UX235" s="2249"/>
      <c r="UY235" s="2249"/>
      <c r="UZ235" s="2249"/>
      <c r="VA235" s="2249"/>
      <c r="VB235" s="2249"/>
      <c r="VC235" s="2249"/>
      <c r="VD235" s="2249"/>
      <c r="VE235" s="2249"/>
      <c r="VF235" s="2249"/>
      <c r="VG235" s="2249"/>
      <c r="VH235" s="2249"/>
      <c r="VI235" s="2249"/>
      <c r="VJ235" s="2249"/>
      <c r="VK235" s="2249"/>
      <c r="VL235" s="2249"/>
      <c r="VM235" s="2249"/>
      <c r="VN235" s="2249"/>
      <c r="VO235" s="2249"/>
      <c r="VP235" s="2249"/>
      <c r="VQ235" s="2249"/>
      <c r="VR235" s="2249"/>
      <c r="VS235" s="2249"/>
      <c r="VT235" s="2249"/>
      <c r="VU235" s="2249"/>
      <c r="VV235" s="2249"/>
      <c r="VW235" s="2249"/>
      <c r="VX235" s="2249"/>
      <c r="VY235" s="2249"/>
      <c r="VZ235" s="2249"/>
      <c r="WA235" s="2249"/>
      <c r="WB235" s="2249"/>
      <c r="WC235" s="2249"/>
      <c r="WD235" s="2249"/>
      <c r="WE235" s="2249"/>
      <c r="WF235" s="2249"/>
      <c r="WG235" s="2249"/>
      <c r="WH235" s="2249"/>
      <c r="WI235" s="2249"/>
      <c r="WJ235" s="2249"/>
      <c r="WK235" s="2249"/>
      <c r="WL235" s="2249"/>
      <c r="WM235" s="2249"/>
      <c r="WN235" s="2249"/>
      <c r="WO235" s="2249"/>
      <c r="WP235" s="2249"/>
      <c r="WQ235" s="2249"/>
      <c r="WR235" s="2249"/>
      <c r="WS235" s="2249"/>
      <c r="WT235" s="2249"/>
      <c r="WU235" s="2249"/>
      <c r="WV235" s="2249"/>
      <c r="WW235" s="2249"/>
      <c r="WX235" s="2249"/>
      <c r="WY235" s="2249"/>
      <c r="WZ235" s="2249"/>
      <c r="XA235" s="2249"/>
      <c r="XB235" s="2249"/>
      <c r="XC235" s="2249"/>
      <c r="XD235" s="2249"/>
      <c r="XE235" s="2249"/>
      <c r="XF235" s="2249"/>
      <c r="XG235" s="2249"/>
      <c r="XH235" s="2249"/>
      <c r="XI235" s="2249"/>
      <c r="XJ235" s="2249"/>
      <c r="XK235" s="2249"/>
      <c r="XL235" s="2249"/>
      <c r="XM235" s="2249"/>
      <c r="XN235" s="2249"/>
      <c r="XO235" s="2249"/>
      <c r="XP235" s="2249"/>
      <c r="XQ235" s="2249"/>
      <c r="XR235" s="2249"/>
      <c r="XS235" s="2249"/>
      <c r="XT235" s="2249"/>
      <c r="XU235" s="2249"/>
      <c r="XV235" s="2249"/>
      <c r="XW235" s="2249"/>
      <c r="XX235" s="2249"/>
      <c r="XY235" s="2249"/>
      <c r="XZ235" s="2249"/>
      <c r="YA235" s="2249"/>
      <c r="YB235" s="2249"/>
      <c r="YC235" s="2249"/>
      <c r="YD235" s="2249"/>
      <c r="YE235" s="2249"/>
      <c r="YF235" s="2249"/>
      <c r="YG235" s="2249"/>
      <c r="YH235" s="2249"/>
      <c r="YI235" s="2249"/>
      <c r="YJ235" s="2249"/>
      <c r="YK235" s="2249"/>
      <c r="YL235" s="2249"/>
      <c r="YM235" s="2249"/>
      <c r="YN235" s="2249"/>
      <c r="YO235" s="2249"/>
      <c r="YP235" s="2249"/>
      <c r="YQ235" s="2249"/>
      <c r="YR235" s="2249"/>
      <c r="YS235" s="2249"/>
      <c r="YT235" s="2249"/>
      <c r="YU235" s="2249"/>
      <c r="YV235" s="2249"/>
      <c r="YW235" s="2249"/>
      <c r="YX235" s="2249"/>
      <c r="YY235" s="2249"/>
      <c r="YZ235" s="2249"/>
      <c r="ZA235" s="2249"/>
      <c r="ZB235" s="2249"/>
      <c r="ZC235" s="2249"/>
      <c r="ZD235" s="2249"/>
      <c r="ZE235" s="2249"/>
      <c r="ZF235" s="2249"/>
      <c r="ZG235" s="2249"/>
      <c r="ZH235" s="2249"/>
      <c r="ZI235" s="2249"/>
      <c r="ZJ235" s="2249"/>
      <c r="ZK235" s="2249"/>
      <c r="ZL235" s="2249"/>
      <c r="ZM235" s="2249"/>
      <c r="ZN235" s="2249"/>
      <c r="ZO235" s="2249"/>
      <c r="ZP235" s="2249"/>
      <c r="ZQ235" s="2249"/>
      <c r="ZR235" s="2249"/>
      <c r="ZS235" s="2249"/>
      <c r="ZT235" s="2249"/>
      <c r="ZU235" s="2249"/>
      <c r="ZV235" s="2249"/>
      <c r="ZW235" s="2249"/>
      <c r="ZX235" s="2249"/>
      <c r="ZY235" s="2249"/>
      <c r="ZZ235" s="2249"/>
      <c r="AAA235" s="2249"/>
      <c r="AAB235" s="2249"/>
      <c r="AAC235" s="2249"/>
      <c r="AAD235" s="2249"/>
      <c r="AAE235" s="2249"/>
      <c r="AAF235" s="2249"/>
      <c r="AAG235" s="2249"/>
      <c r="AAH235" s="2249"/>
      <c r="AAI235" s="2249"/>
      <c r="AAJ235" s="2249"/>
      <c r="AAK235" s="2249"/>
      <c r="AAL235" s="2249"/>
      <c r="AAM235" s="2249"/>
      <c r="AAN235" s="2249"/>
      <c r="AAO235" s="2249"/>
      <c r="AAP235" s="2249"/>
      <c r="AAQ235" s="2249"/>
      <c r="AAR235" s="2249"/>
      <c r="AAS235" s="2249"/>
      <c r="AAT235" s="2249"/>
      <c r="AAU235" s="2249"/>
      <c r="AAV235" s="2249"/>
      <c r="AAW235" s="2249"/>
      <c r="AAX235" s="2249"/>
      <c r="AAY235" s="2249"/>
      <c r="AAZ235" s="2249"/>
      <c r="ABA235" s="2249"/>
      <c r="ABB235" s="2249"/>
      <c r="ABC235" s="2249"/>
      <c r="ABD235" s="2249"/>
      <c r="ABE235" s="2249"/>
      <c r="ABF235" s="2249"/>
      <c r="ABG235" s="2249"/>
      <c r="ABH235" s="2249"/>
      <c r="ABI235" s="2249"/>
      <c r="ABJ235" s="2249"/>
      <c r="ABK235" s="2249"/>
      <c r="ABL235" s="2249"/>
      <c r="ABM235" s="2249"/>
      <c r="ABN235" s="2249"/>
      <c r="ABO235" s="2249"/>
      <c r="ABP235" s="2249"/>
      <c r="ABQ235" s="2249"/>
      <c r="ABR235" s="2249"/>
      <c r="ABS235" s="2249"/>
      <c r="ABT235" s="2249"/>
      <c r="ABU235" s="2249"/>
      <c r="ABV235" s="2249"/>
      <c r="ABW235" s="2249"/>
      <c r="ABX235" s="2249"/>
      <c r="ABY235" s="2249"/>
      <c r="ABZ235" s="2249"/>
      <c r="ACA235" s="2249"/>
      <c r="ACB235" s="2249"/>
      <c r="ACC235" s="2249"/>
      <c r="ACD235" s="2249"/>
      <c r="ACE235" s="2249"/>
      <c r="ACF235" s="2249"/>
      <c r="ACG235" s="2249"/>
      <c r="ACH235" s="2249"/>
      <c r="ACI235" s="2249"/>
      <c r="ACJ235" s="2249"/>
      <c r="ACK235" s="2249"/>
      <c r="ACL235" s="2249"/>
      <c r="ACM235" s="2249"/>
      <c r="ACN235" s="2249"/>
      <c r="ACO235" s="2249"/>
      <c r="ACP235" s="2249"/>
      <c r="ACQ235" s="2249"/>
      <c r="ACR235" s="2249"/>
      <c r="ACS235" s="2249"/>
      <c r="ACT235" s="2249"/>
      <c r="ACU235" s="2249"/>
      <c r="ACV235" s="2249"/>
      <c r="ACW235" s="2249"/>
      <c r="ACX235" s="2249"/>
      <c r="ACY235" s="2249"/>
      <c r="ACZ235" s="2249"/>
      <c r="ADA235" s="2249"/>
      <c r="ADB235" s="2249"/>
      <c r="ADC235" s="2249"/>
      <c r="ADD235" s="2249"/>
      <c r="ADE235" s="2249"/>
      <c r="ADF235" s="2249"/>
      <c r="ADG235" s="2249"/>
      <c r="ADH235" s="2249"/>
      <c r="ADI235" s="2249"/>
      <c r="ADJ235" s="2249"/>
      <c r="ADK235" s="2249"/>
      <c r="ADL235" s="2249"/>
      <c r="ADM235" s="2249"/>
      <c r="ADN235" s="2249"/>
      <c r="ADO235" s="2249"/>
      <c r="ADP235" s="2249"/>
      <c r="ADQ235" s="2249"/>
      <c r="ADR235" s="2249"/>
      <c r="ADS235" s="2249"/>
      <c r="ADT235" s="2249"/>
      <c r="ADU235" s="2249"/>
      <c r="ADV235" s="2249"/>
      <c r="ADW235" s="2249"/>
      <c r="ADX235" s="2249"/>
      <c r="ADY235" s="2249"/>
      <c r="ADZ235" s="2249"/>
      <c r="AEA235" s="2249"/>
      <c r="AEB235" s="2249"/>
      <c r="AEC235" s="2249"/>
      <c r="AED235" s="2249"/>
      <c r="AEE235" s="2249"/>
      <c r="AEF235" s="2249"/>
      <c r="AEG235" s="2249"/>
      <c r="AEH235" s="2249"/>
      <c r="AEI235" s="2249"/>
      <c r="AEJ235" s="2249"/>
      <c r="AEK235" s="2249"/>
      <c r="AEL235" s="2249"/>
      <c r="AEM235" s="2249"/>
      <c r="AEN235" s="2249"/>
      <c r="AEO235" s="2249"/>
      <c r="AEP235" s="2249"/>
      <c r="AEQ235" s="2249"/>
      <c r="AER235" s="2249"/>
      <c r="AES235" s="2249"/>
      <c r="AET235" s="2249"/>
      <c r="AEU235" s="2249"/>
      <c r="AEV235" s="2249"/>
      <c r="AEW235" s="2249"/>
      <c r="AEX235" s="2249"/>
      <c r="AEY235" s="2249"/>
      <c r="AEZ235" s="2249"/>
      <c r="AFA235" s="2249"/>
      <c r="AFB235" s="2249"/>
      <c r="AFC235" s="2249"/>
      <c r="AFD235" s="2249"/>
      <c r="AFE235" s="2249"/>
      <c r="AFF235" s="2249"/>
      <c r="AFG235" s="2249"/>
      <c r="AFH235" s="2249"/>
      <c r="AFI235" s="2249"/>
      <c r="AFJ235" s="2249"/>
      <c r="AFK235" s="2249"/>
      <c r="AFL235" s="2249"/>
      <c r="AFM235" s="2249"/>
      <c r="AFN235" s="2249"/>
      <c r="AFO235" s="2249"/>
      <c r="AFP235" s="2249"/>
      <c r="AFQ235" s="2249"/>
      <c r="AFR235" s="2249"/>
      <c r="AFS235" s="2249"/>
      <c r="AFT235" s="2249"/>
      <c r="AFU235" s="2249"/>
      <c r="AFV235" s="2249"/>
      <c r="AFW235" s="2249"/>
      <c r="AFX235" s="2249"/>
      <c r="AFY235" s="2249"/>
      <c r="AFZ235" s="2249"/>
      <c r="AGA235" s="2249"/>
      <c r="AGB235" s="2249"/>
      <c r="AGC235" s="2249"/>
      <c r="AGD235" s="2249"/>
      <c r="AGE235" s="2249"/>
      <c r="AGF235" s="2249"/>
      <c r="AGG235" s="2249"/>
      <c r="AGH235" s="2249"/>
      <c r="AGI235" s="2249"/>
      <c r="AGJ235" s="2249"/>
      <c r="AGK235" s="2249"/>
      <c r="AGL235" s="2249"/>
      <c r="AGM235" s="2249"/>
      <c r="AGN235" s="2249"/>
      <c r="AGO235" s="2249"/>
      <c r="AGP235" s="2249"/>
      <c r="AGQ235" s="2249"/>
      <c r="AGR235" s="2249"/>
      <c r="AGS235" s="2249"/>
      <c r="AGT235" s="2249"/>
      <c r="AGU235" s="2249"/>
      <c r="AGV235" s="2249"/>
      <c r="AGW235" s="2249"/>
      <c r="AGX235" s="2249"/>
      <c r="AGY235" s="2249"/>
      <c r="AGZ235" s="2249"/>
      <c r="AHA235" s="2249"/>
      <c r="AHB235" s="2249"/>
      <c r="AHC235" s="2249"/>
      <c r="AHD235" s="2249"/>
      <c r="AHE235" s="2249"/>
      <c r="AHF235" s="2249"/>
      <c r="AHG235" s="2249"/>
      <c r="AHH235" s="2249"/>
      <c r="AHI235" s="2249"/>
      <c r="AHJ235" s="2249"/>
      <c r="AHK235" s="2249"/>
      <c r="AHL235" s="2249"/>
      <c r="AHM235" s="2249"/>
      <c r="AHN235" s="2249"/>
      <c r="AHO235" s="2249"/>
      <c r="AHP235" s="2249"/>
      <c r="AHQ235" s="2249"/>
      <c r="AHR235" s="2249"/>
      <c r="AHS235" s="2249"/>
      <c r="AHT235" s="2249"/>
      <c r="AHU235" s="2249"/>
      <c r="AHV235" s="2249"/>
      <c r="AHW235" s="2249"/>
      <c r="AHX235" s="2249"/>
      <c r="AHY235" s="2249"/>
      <c r="AHZ235" s="2249"/>
      <c r="AIA235" s="2249"/>
      <c r="AIB235" s="2249"/>
      <c r="AIC235" s="2249"/>
      <c r="AID235" s="2249"/>
      <c r="AIE235" s="2249"/>
      <c r="AIF235" s="2249"/>
      <c r="AIG235" s="2249"/>
      <c r="AIH235" s="2249"/>
      <c r="AII235" s="2249"/>
      <c r="AIJ235" s="2249"/>
      <c r="AIK235" s="2249"/>
      <c r="AIL235" s="2249"/>
      <c r="AIM235" s="2249"/>
      <c r="AIN235" s="2249"/>
      <c r="AIO235" s="2249"/>
      <c r="AIP235" s="2249"/>
      <c r="AIQ235" s="2249"/>
      <c r="AIR235" s="2249"/>
      <c r="AIS235" s="2249"/>
      <c r="AIT235" s="2249"/>
      <c r="AIU235" s="2249"/>
      <c r="AIV235" s="2249"/>
      <c r="AIW235" s="2249"/>
      <c r="AIX235" s="2249"/>
      <c r="AIY235" s="2249"/>
      <c r="AIZ235" s="2249"/>
      <c r="AJA235" s="2249"/>
      <c r="AJB235" s="2249"/>
      <c r="AJC235" s="2249"/>
      <c r="AJD235" s="2249"/>
      <c r="AJE235" s="2249"/>
      <c r="AJF235" s="2249"/>
      <c r="AJG235" s="2249"/>
      <c r="AJH235" s="2249"/>
      <c r="AJI235" s="2249"/>
      <c r="AJJ235" s="2249"/>
      <c r="AJK235" s="2249"/>
      <c r="AJL235" s="2249"/>
      <c r="AJM235" s="2249"/>
      <c r="AJN235" s="2249"/>
      <c r="AJO235" s="2249"/>
      <c r="AJP235" s="2249"/>
      <c r="AJQ235" s="2249"/>
      <c r="AJR235" s="2249"/>
      <c r="AJS235" s="2249"/>
      <c r="AJT235" s="2249"/>
      <c r="AJU235" s="2249"/>
      <c r="AJV235" s="2249"/>
      <c r="AJW235" s="2249"/>
      <c r="AJX235" s="2249"/>
      <c r="AJY235" s="2249"/>
      <c r="AJZ235" s="2249"/>
      <c r="AKA235" s="2249"/>
      <c r="AKB235" s="2249"/>
      <c r="AKC235" s="2249"/>
      <c r="AKD235" s="2249"/>
      <c r="AKE235" s="2249"/>
      <c r="AKF235" s="2249"/>
      <c r="AKG235" s="2249"/>
      <c r="AKH235" s="2249"/>
      <c r="AKI235" s="2249"/>
      <c r="AKJ235" s="2249"/>
      <c r="AKK235" s="2249"/>
      <c r="AKL235" s="2249"/>
      <c r="AKM235" s="2249"/>
      <c r="AKN235" s="2249"/>
      <c r="AKO235" s="2249"/>
      <c r="AKP235" s="2249"/>
      <c r="AKQ235" s="2249"/>
      <c r="AKR235" s="2249"/>
      <c r="AKS235" s="2249"/>
      <c r="AKT235" s="2249"/>
      <c r="AKU235" s="2249"/>
      <c r="AKV235" s="2249"/>
      <c r="AKW235" s="2249"/>
      <c r="AKX235" s="2249"/>
      <c r="AKY235" s="2249"/>
      <c r="AKZ235" s="2249"/>
      <c r="ALA235" s="2249"/>
      <c r="ALB235" s="2249"/>
      <c r="ALC235" s="2249"/>
      <c r="ALD235" s="2249"/>
      <c r="ALE235" s="2249"/>
      <c r="ALF235" s="2249"/>
      <c r="ALG235" s="2249"/>
      <c r="ALH235" s="2249"/>
      <c r="ALI235" s="2249"/>
      <c r="ALJ235" s="2249"/>
      <c r="ALK235" s="2249"/>
      <c r="ALL235" s="2249"/>
      <c r="ALM235" s="2249"/>
      <c r="ALN235" s="2249"/>
      <c r="ALO235" s="2249"/>
      <c r="ALP235" s="2249"/>
      <c r="ALQ235" s="2249"/>
      <c r="ALR235" s="2249"/>
      <c r="ALS235" s="2249"/>
      <c r="ALT235" s="2249"/>
      <c r="ALU235" s="2249"/>
      <c r="ALV235" s="2249"/>
      <c r="ALW235" s="2249"/>
      <c r="ALX235" s="2249"/>
      <c r="ALY235" s="2249"/>
      <c r="ALZ235" s="2249"/>
      <c r="AMA235" s="2249"/>
      <c r="AMB235" s="2249"/>
      <c r="AMC235" s="2249"/>
      <c r="AMD235" s="2249"/>
      <c r="AME235" s="2249"/>
      <c r="AMF235" s="2249"/>
      <c r="AMG235" s="2249"/>
      <c r="AMH235" s="2249"/>
      <c r="AMI235" s="2249"/>
      <c r="AMJ235" s="2249"/>
      <c r="AMK235" s="2249"/>
      <c r="AML235" s="2249"/>
      <c r="AMM235" s="2249"/>
      <c r="AMN235" s="2249"/>
      <c r="AMO235" s="2249"/>
      <c r="AMP235" s="2249"/>
      <c r="AMQ235" s="2249"/>
      <c r="AMR235" s="2249"/>
      <c r="AMS235" s="2249"/>
      <c r="AMT235" s="2249"/>
      <c r="AMU235" s="2249"/>
      <c r="AMV235" s="2249"/>
      <c r="AMW235" s="2249"/>
      <c r="AMX235" s="2249"/>
      <c r="AMY235" s="2249"/>
      <c r="AMZ235" s="2249"/>
      <c r="ANA235" s="2249"/>
      <c r="ANB235" s="2249"/>
      <c r="ANC235" s="2249"/>
      <c r="AND235" s="2249"/>
      <c r="ANE235" s="2249"/>
      <c r="ANF235" s="2249"/>
      <c r="ANG235" s="2249"/>
      <c r="ANH235" s="2249"/>
      <c r="ANI235" s="2249"/>
      <c r="ANJ235" s="2249"/>
      <c r="ANK235" s="2249"/>
      <c r="ANL235" s="2249"/>
      <c r="ANM235" s="2249"/>
      <c r="ANN235" s="2249"/>
      <c r="ANO235" s="2249"/>
      <c r="ANP235" s="2249"/>
      <c r="ANQ235" s="2249"/>
      <c r="ANR235" s="2249"/>
      <c r="ANS235" s="2249"/>
      <c r="ANT235" s="2249"/>
      <c r="ANU235" s="2249"/>
      <c r="ANV235" s="2249"/>
      <c r="ANW235" s="2249"/>
      <c r="ANX235" s="2249"/>
      <c r="ANY235" s="2249"/>
      <c r="ANZ235" s="2249"/>
      <c r="AOA235" s="2249"/>
      <c r="AOB235" s="2249"/>
      <c r="AOC235" s="2249"/>
      <c r="AOD235" s="2249"/>
      <c r="AOE235" s="2249"/>
      <c r="AOF235" s="2249"/>
      <c r="AOG235" s="2249"/>
      <c r="AOH235" s="2249"/>
      <c r="AOI235" s="2249"/>
      <c r="AOJ235" s="2249"/>
      <c r="AOK235" s="2249"/>
      <c r="AOL235" s="2249"/>
      <c r="AOM235" s="2249"/>
      <c r="AON235" s="2249"/>
      <c r="AOO235" s="2249"/>
      <c r="AOP235" s="2249"/>
      <c r="AOQ235" s="2249"/>
      <c r="AOR235" s="2249"/>
      <c r="AOS235" s="2249"/>
      <c r="AOT235" s="2249"/>
      <c r="AOU235" s="2249"/>
      <c r="AOV235" s="2249"/>
      <c r="AOW235" s="2249"/>
      <c r="AOX235" s="2249"/>
      <c r="AOY235" s="2249"/>
      <c r="AOZ235" s="2249"/>
      <c r="APA235" s="2249"/>
      <c r="APB235" s="2249"/>
      <c r="APC235" s="2249"/>
      <c r="APD235" s="2249"/>
      <c r="APE235" s="2249"/>
      <c r="APF235" s="2249"/>
      <c r="APG235" s="2249"/>
      <c r="APH235" s="2249"/>
      <c r="API235" s="2249"/>
      <c r="APJ235" s="2249"/>
      <c r="APK235" s="2249"/>
      <c r="APL235" s="2249"/>
      <c r="APM235" s="2249"/>
      <c r="APN235" s="2249"/>
      <c r="APO235" s="2249"/>
      <c r="APP235" s="2249"/>
      <c r="APQ235" s="2249"/>
      <c r="APR235" s="2249"/>
      <c r="APS235" s="2249"/>
      <c r="APT235" s="2249"/>
      <c r="APU235" s="2249"/>
      <c r="APV235" s="2249"/>
      <c r="APW235" s="2249"/>
      <c r="APX235" s="2249"/>
      <c r="APY235" s="2249"/>
      <c r="APZ235" s="2249"/>
      <c r="AQA235" s="2249"/>
      <c r="AQB235" s="2249"/>
      <c r="AQC235" s="2249"/>
      <c r="AQD235" s="2249"/>
      <c r="AQE235" s="2249"/>
      <c r="AQF235" s="2249"/>
      <c r="AQG235" s="2249"/>
      <c r="AQH235" s="2249"/>
      <c r="AQI235" s="2249"/>
      <c r="AQJ235" s="2249"/>
      <c r="AQK235" s="2249"/>
      <c r="AQL235" s="2249"/>
      <c r="AQM235" s="2249"/>
      <c r="AQN235" s="2249"/>
      <c r="AQO235" s="2249"/>
      <c r="AQP235" s="2249"/>
      <c r="AQQ235" s="2249"/>
      <c r="AQR235" s="2249"/>
      <c r="AQS235" s="2249"/>
      <c r="AQT235" s="2249"/>
      <c r="AQU235" s="2249"/>
      <c r="AQV235" s="2249"/>
      <c r="AQW235" s="2249"/>
      <c r="AQX235" s="2249"/>
      <c r="AQY235" s="2249"/>
      <c r="AQZ235" s="2249"/>
      <c r="ARA235" s="2249"/>
      <c r="ARB235" s="2249"/>
      <c r="ARC235" s="2249"/>
      <c r="ARD235" s="2249"/>
      <c r="ARE235" s="2249"/>
      <c r="ARF235" s="2249"/>
      <c r="ARG235" s="2249"/>
      <c r="ARH235" s="2249"/>
      <c r="ARI235" s="2249"/>
      <c r="ARJ235" s="2249"/>
      <c r="ARK235" s="2249"/>
      <c r="ARL235" s="2249"/>
      <c r="ARM235" s="2249"/>
      <c r="ARN235" s="2249"/>
      <c r="ARO235" s="2249"/>
      <c r="ARP235" s="2249"/>
      <c r="ARQ235" s="2249"/>
      <c r="ARR235" s="2249"/>
      <c r="ARS235" s="2249"/>
      <c r="ART235" s="2249"/>
      <c r="ARU235" s="2249"/>
      <c r="ARV235" s="2249"/>
      <c r="ARW235" s="2249"/>
      <c r="ARX235" s="2249"/>
      <c r="ARY235" s="2249"/>
      <c r="ARZ235" s="2249"/>
      <c r="ASA235" s="2249"/>
      <c r="ASB235" s="2249"/>
      <c r="ASC235" s="2249"/>
      <c r="ASD235" s="2249"/>
      <c r="ASE235" s="2249"/>
      <c r="ASF235" s="2249"/>
      <c r="ASG235" s="2249"/>
      <c r="ASH235" s="2249"/>
      <c r="ASI235" s="2249"/>
      <c r="ASJ235" s="2249"/>
      <c r="ASK235" s="2249"/>
      <c r="ASL235" s="2249"/>
      <c r="ASM235" s="2249"/>
      <c r="ASN235" s="2249"/>
      <c r="ASO235" s="2249"/>
      <c r="ASP235" s="2249"/>
      <c r="ASQ235" s="2249"/>
      <c r="ASR235" s="2249"/>
      <c r="ASS235" s="2249"/>
      <c r="AST235" s="2249"/>
      <c r="ASU235" s="2249"/>
      <c r="ASV235" s="2249"/>
      <c r="ASW235" s="2249"/>
      <c r="ASX235" s="2249"/>
      <c r="ASY235" s="2249"/>
      <c r="ASZ235" s="2249"/>
      <c r="ATA235" s="2249"/>
      <c r="ATB235" s="2249"/>
      <c r="ATC235" s="2249"/>
      <c r="ATD235" s="2249"/>
      <c r="ATE235" s="2249"/>
      <c r="ATF235" s="2249"/>
      <c r="ATG235" s="2249"/>
      <c r="ATH235" s="2249"/>
      <c r="ATI235" s="2249"/>
      <c r="ATJ235" s="2249"/>
      <c r="ATK235" s="2249"/>
      <c r="ATL235" s="2249"/>
      <c r="ATM235" s="2249"/>
      <c r="ATN235" s="2249"/>
      <c r="ATO235" s="2249"/>
      <c r="ATP235" s="2249"/>
      <c r="ATQ235" s="2249"/>
      <c r="ATR235" s="2249"/>
      <c r="ATS235" s="2249"/>
      <c r="ATT235" s="2249"/>
      <c r="ATU235" s="2249"/>
      <c r="ATV235" s="2249"/>
      <c r="ATW235" s="2249"/>
      <c r="ATX235" s="2249"/>
      <c r="ATY235" s="2249"/>
      <c r="ATZ235" s="2249"/>
      <c r="AUA235" s="2249"/>
      <c r="AUB235" s="2249"/>
      <c r="AUC235" s="2249"/>
      <c r="AUD235" s="2249"/>
      <c r="AUE235" s="2249"/>
      <c r="AUF235" s="2249"/>
      <c r="AUG235" s="2249"/>
      <c r="AUH235" s="2249"/>
      <c r="AUI235" s="2249"/>
      <c r="AUJ235" s="2249"/>
      <c r="AUK235" s="2249"/>
      <c r="AUL235" s="2249"/>
      <c r="AUM235" s="2249"/>
      <c r="AUN235" s="2249"/>
      <c r="AUO235" s="2249"/>
      <c r="AUP235" s="2249"/>
      <c r="AUQ235" s="2249"/>
      <c r="AUR235" s="2249"/>
      <c r="AUS235" s="2249"/>
      <c r="AUT235" s="2249"/>
      <c r="AUU235" s="2249"/>
      <c r="AUV235" s="2249"/>
      <c r="AUW235" s="2249"/>
      <c r="AUX235" s="2249"/>
      <c r="AUY235" s="2249"/>
      <c r="AUZ235" s="2249"/>
      <c r="AVA235" s="2249"/>
      <c r="AVB235" s="2249"/>
      <c r="AVC235" s="2249"/>
      <c r="AVD235" s="2249"/>
      <c r="AVE235" s="2249"/>
      <c r="AVF235" s="2249"/>
      <c r="AVG235" s="2249"/>
      <c r="AVH235" s="2249"/>
      <c r="AVI235" s="2249"/>
      <c r="AVJ235" s="2249"/>
      <c r="AVK235" s="2249"/>
      <c r="AVL235" s="2249"/>
      <c r="AVM235" s="2249"/>
      <c r="AVN235" s="2249"/>
      <c r="AVO235" s="2249"/>
      <c r="AVP235" s="2249"/>
      <c r="AVQ235" s="2249"/>
      <c r="AVR235" s="2249"/>
      <c r="AVS235" s="2249"/>
      <c r="AVT235" s="2249"/>
      <c r="AVU235" s="2249"/>
      <c r="AVV235" s="2249"/>
      <c r="AVW235" s="2249"/>
      <c r="AVX235" s="2249"/>
      <c r="AVY235" s="2249"/>
      <c r="AVZ235" s="2249"/>
      <c r="AWA235" s="2249"/>
      <c r="AWB235" s="2249"/>
      <c r="AWC235" s="2249"/>
      <c r="AWD235" s="2249"/>
      <c r="AWE235" s="2249"/>
      <c r="AWF235" s="2249"/>
      <c r="AWG235" s="2249"/>
      <c r="AWH235" s="2249"/>
      <c r="AWI235" s="2249"/>
      <c r="AWJ235" s="2249"/>
      <c r="AWK235" s="2249"/>
      <c r="AWL235" s="2249"/>
      <c r="AWM235" s="2249"/>
      <c r="AWN235" s="2249"/>
      <c r="AWO235" s="2249"/>
      <c r="AWP235" s="2249"/>
      <c r="AWQ235" s="2249"/>
      <c r="AWR235" s="2249"/>
      <c r="AWS235" s="2249"/>
      <c r="AWT235" s="2249"/>
      <c r="AWU235" s="2249"/>
      <c r="AWV235" s="2249"/>
      <c r="AWW235" s="2249"/>
      <c r="AWX235" s="2249"/>
      <c r="AWY235" s="2249"/>
      <c r="AWZ235" s="2249"/>
      <c r="AXA235" s="2249"/>
      <c r="AXB235" s="2249"/>
      <c r="AXC235" s="2249"/>
      <c r="AXD235" s="2249"/>
      <c r="AXE235" s="2249"/>
      <c r="AXF235" s="2249"/>
      <c r="AXG235" s="2249"/>
      <c r="AXH235" s="2249"/>
      <c r="AXI235" s="2249"/>
      <c r="AXJ235" s="2249"/>
    </row>
    <row r="236" spans="1:1310" s="2250" customFormat="1" ht="56.25" customHeight="1">
      <c r="A236" s="2251"/>
      <c r="B236" s="2270" t="s">
        <v>2416</v>
      </c>
      <c r="C236" s="2270"/>
      <c r="D236" s="2270"/>
      <c r="E236" s="2270"/>
      <c r="F236" s="2256"/>
      <c r="G236" s="2271" t="s">
        <v>2416</v>
      </c>
      <c r="H236" s="2271"/>
      <c r="I236" s="2271"/>
      <c r="J236" s="2261"/>
      <c r="K236" s="2272" t="s">
        <v>2417</v>
      </c>
      <c r="L236" s="2272"/>
      <c r="M236" s="2272"/>
      <c r="N236" s="2261"/>
      <c r="O236" s="2273" t="s">
        <v>2418</v>
      </c>
      <c r="P236" s="2273"/>
      <c r="Q236" s="2273"/>
      <c r="R236" s="865"/>
      <c r="S236" s="865"/>
      <c r="T236" s="865"/>
      <c r="U236" s="865"/>
      <c r="V236" s="865"/>
      <c r="W236" s="865"/>
      <c r="X236" s="865"/>
      <c r="Y236" s="865"/>
      <c r="Z236" s="865"/>
      <c r="AA236" s="865"/>
      <c r="AB236" s="865"/>
      <c r="AC236" s="865"/>
      <c r="AD236" s="2249"/>
      <c r="AE236" s="2249"/>
      <c r="AF236" s="2249"/>
      <c r="AG236" s="2249"/>
      <c r="AH236" s="2249"/>
      <c r="AI236" s="2249"/>
      <c r="AJ236" s="2249"/>
      <c r="AK236" s="2249"/>
      <c r="AL236" s="2249"/>
      <c r="AM236" s="2249"/>
      <c r="AN236" s="2249"/>
      <c r="AO236" s="2249"/>
      <c r="AP236" s="2249"/>
      <c r="AQ236" s="2249"/>
      <c r="AR236" s="2249"/>
      <c r="AS236" s="2249"/>
      <c r="AT236" s="2249"/>
      <c r="AU236" s="2249"/>
      <c r="AV236" s="2249"/>
      <c r="AW236" s="2249"/>
      <c r="AX236" s="2249"/>
      <c r="AY236" s="2249"/>
      <c r="AZ236" s="2249"/>
      <c r="BA236" s="2249"/>
      <c r="BB236" s="2249"/>
      <c r="BC236" s="2249"/>
      <c r="BD236" s="2249"/>
      <c r="BE236" s="2249"/>
      <c r="BF236" s="2249"/>
      <c r="BG236" s="2249"/>
      <c r="BH236" s="2249"/>
      <c r="BI236" s="2249"/>
      <c r="BJ236" s="2249"/>
      <c r="BK236" s="2249"/>
      <c r="BL236" s="2249"/>
      <c r="BM236" s="2249"/>
      <c r="BN236" s="2249"/>
      <c r="BO236" s="2249"/>
      <c r="BP236" s="2249"/>
      <c r="BQ236" s="2249"/>
      <c r="BR236" s="2249"/>
      <c r="BS236" s="2249"/>
      <c r="BT236" s="2249"/>
      <c r="BU236" s="2249"/>
      <c r="BV236" s="2249"/>
      <c r="BW236" s="2249"/>
      <c r="BX236" s="2249"/>
      <c r="BY236" s="2249"/>
      <c r="BZ236" s="2249"/>
      <c r="CA236" s="2249"/>
      <c r="CB236" s="2249"/>
      <c r="CC236" s="2249"/>
      <c r="CD236" s="2249"/>
      <c r="CE236" s="2249"/>
      <c r="CF236" s="2249"/>
      <c r="CG236" s="2249"/>
      <c r="CH236" s="2249"/>
      <c r="CI236" s="2249"/>
      <c r="CJ236" s="2249"/>
      <c r="CK236" s="2249"/>
      <c r="CL236" s="2249"/>
      <c r="CM236" s="2249"/>
      <c r="CN236" s="2249"/>
      <c r="CO236" s="2249"/>
      <c r="CP236" s="2249"/>
      <c r="CQ236" s="2249"/>
      <c r="CR236" s="2249"/>
      <c r="CS236" s="2249"/>
      <c r="CT236" s="2249"/>
      <c r="CU236" s="2249"/>
      <c r="CV236" s="2249"/>
      <c r="CW236" s="2249"/>
      <c r="CX236" s="2249"/>
      <c r="CY236" s="2249"/>
      <c r="CZ236" s="2249"/>
      <c r="DA236" s="2249"/>
      <c r="DB236" s="2249"/>
      <c r="DC236" s="2249"/>
      <c r="DD236" s="2249"/>
      <c r="DE236" s="2249"/>
      <c r="DF236" s="2249"/>
      <c r="DG236" s="2249"/>
      <c r="DH236" s="2249"/>
      <c r="DI236" s="2249"/>
      <c r="DJ236" s="2249"/>
      <c r="DK236" s="2249"/>
      <c r="DL236" s="2249"/>
      <c r="DM236" s="2249"/>
      <c r="DN236" s="2249"/>
      <c r="DO236" s="2249"/>
      <c r="DP236" s="2249"/>
      <c r="DQ236" s="2249"/>
      <c r="DR236" s="2249"/>
      <c r="DS236" s="2249"/>
      <c r="DT236" s="2249"/>
      <c r="DU236" s="2249"/>
      <c r="DV236" s="2249"/>
      <c r="DW236" s="2249"/>
      <c r="DX236" s="2249"/>
      <c r="DY236" s="2249"/>
      <c r="DZ236" s="2249"/>
      <c r="EA236" s="2249"/>
      <c r="EB236" s="2249"/>
      <c r="EC236" s="2249"/>
      <c r="ED236" s="2249"/>
      <c r="EE236" s="2249"/>
      <c r="EF236" s="2249"/>
      <c r="EG236" s="2249"/>
      <c r="EH236" s="2249"/>
      <c r="EI236" s="2249"/>
      <c r="EJ236" s="2249"/>
      <c r="EK236" s="2249"/>
      <c r="EL236" s="2249"/>
      <c r="EM236" s="2249"/>
      <c r="EN236" s="2249"/>
      <c r="EO236" s="2249"/>
      <c r="EP236" s="2249"/>
      <c r="EQ236" s="2249"/>
      <c r="ER236" s="2249"/>
      <c r="ES236" s="2249"/>
      <c r="ET236" s="2249"/>
      <c r="EU236" s="2249"/>
      <c r="EV236" s="2249"/>
      <c r="EW236" s="2249"/>
      <c r="EX236" s="2249"/>
      <c r="EY236" s="2249"/>
      <c r="EZ236" s="2249"/>
      <c r="FA236" s="2249"/>
      <c r="FB236" s="2249"/>
      <c r="FC236" s="2249"/>
      <c r="FD236" s="2249"/>
      <c r="FE236" s="2249"/>
      <c r="FF236" s="2249"/>
      <c r="FG236" s="2249"/>
      <c r="FH236" s="2249"/>
      <c r="FI236" s="2249"/>
      <c r="FJ236" s="2249"/>
      <c r="FK236" s="2249"/>
      <c r="FL236" s="2249"/>
      <c r="FM236" s="2249"/>
      <c r="FN236" s="2249"/>
      <c r="FO236" s="2249"/>
      <c r="FP236" s="2249"/>
      <c r="FQ236" s="2249"/>
      <c r="FR236" s="2249"/>
      <c r="FS236" s="2249"/>
      <c r="FT236" s="2249"/>
      <c r="FU236" s="2249"/>
      <c r="FV236" s="2249"/>
      <c r="FW236" s="2249"/>
      <c r="FX236" s="2249"/>
      <c r="FY236" s="2249"/>
      <c r="FZ236" s="2249"/>
      <c r="GA236" s="2249"/>
      <c r="GB236" s="2249"/>
      <c r="GC236" s="2249"/>
      <c r="GD236" s="2249"/>
      <c r="GE236" s="2249"/>
      <c r="GF236" s="2249"/>
      <c r="GG236" s="2249"/>
      <c r="GH236" s="2249"/>
      <c r="GI236" s="2249"/>
      <c r="GJ236" s="2249"/>
      <c r="GK236" s="2249"/>
      <c r="GL236" s="2249"/>
      <c r="GM236" s="2249"/>
      <c r="GN236" s="2249"/>
      <c r="GO236" s="2249"/>
      <c r="GP236" s="2249"/>
      <c r="GQ236" s="2249"/>
      <c r="GR236" s="2249"/>
      <c r="GS236" s="2249"/>
      <c r="GT236" s="2249"/>
      <c r="GU236" s="2249"/>
      <c r="GV236" s="2249"/>
      <c r="GW236" s="2249"/>
      <c r="GX236" s="2249"/>
      <c r="GY236" s="2249"/>
      <c r="GZ236" s="2249"/>
      <c r="HA236" s="2249"/>
      <c r="HB236" s="2249"/>
      <c r="HC236" s="2249"/>
      <c r="HD236" s="2249"/>
      <c r="HE236" s="2249"/>
      <c r="HF236" s="2249"/>
      <c r="HG236" s="2249"/>
      <c r="HH236" s="2249"/>
      <c r="HI236" s="2249"/>
      <c r="HJ236" s="2249"/>
      <c r="HK236" s="2249"/>
      <c r="HL236" s="2249"/>
      <c r="HM236" s="2249"/>
      <c r="HN236" s="2249"/>
      <c r="HO236" s="2249"/>
      <c r="HP236" s="2249"/>
      <c r="HQ236" s="2249"/>
      <c r="HR236" s="2249"/>
      <c r="HS236" s="2249"/>
      <c r="HT236" s="2249"/>
      <c r="HU236" s="2249"/>
      <c r="HV236" s="2249"/>
      <c r="HW236" s="2249"/>
      <c r="HX236" s="2249"/>
      <c r="HY236" s="2249"/>
      <c r="HZ236" s="2249"/>
      <c r="IA236" s="2249"/>
      <c r="IB236" s="2249"/>
      <c r="IC236" s="2249"/>
      <c r="ID236" s="2249"/>
      <c r="IE236" s="2249"/>
      <c r="IF236" s="2249"/>
      <c r="IG236" s="2249"/>
      <c r="IH236" s="2249"/>
      <c r="II236" s="2249"/>
      <c r="IJ236" s="2249"/>
      <c r="IK236" s="2249"/>
      <c r="IL236" s="2249"/>
      <c r="IM236" s="2249"/>
      <c r="IN236" s="2249"/>
      <c r="IO236" s="2249"/>
      <c r="IP236" s="2249"/>
      <c r="IQ236" s="2249"/>
      <c r="IR236" s="2249"/>
      <c r="IS236" s="2249"/>
      <c r="IT236" s="2249"/>
      <c r="IU236" s="2249"/>
      <c r="IV236" s="2249"/>
      <c r="IW236" s="2249"/>
      <c r="IX236" s="2249"/>
      <c r="IY236" s="2249"/>
      <c r="IZ236" s="2249"/>
      <c r="JA236" s="2249"/>
      <c r="JB236" s="2249"/>
      <c r="JC236" s="2249"/>
      <c r="JD236" s="2249"/>
      <c r="JE236" s="2249"/>
      <c r="JF236" s="2249"/>
      <c r="JG236" s="2249"/>
      <c r="JH236" s="2249"/>
      <c r="JI236" s="2249"/>
      <c r="JJ236" s="2249"/>
      <c r="JK236" s="2249"/>
      <c r="JL236" s="2249"/>
      <c r="JM236" s="2249"/>
      <c r="JN236" s="2249"/>
      <c r="JO236" s="2249"/>
      <c r="JP236" s="2249"/>
      <c r="JQ236" s="2249"/>
      <c r="JR236" s="2249"/>
      <c r="JS236" s="2249"/>
      <c r="JT236" s="2249"/>
      <c r="JU236" s="2249"/>
      <c r="JV236" s="2249"/>
      <c r="JW236" s="2249"/>
      <c r="JX236" s="2249"/>
      <c r="JY236" s="2249"/>
      <c r="JZ236" s="2249"/>
      <c r="KA236" s="2249"/>
      <c r="KB236" s="2249"/>
      <c r="KC236" s="2249"/>
      <c r="KD236" s="2249"/>
      <c r="KE236" s="2249"/>
      <c r="KF236" s="2249"/>
      <c r="KG236" s="2249"/>
      <c r="KH236" s="2249"/>
      <c r="KI236" s="2249"/>
      <c r="KJ236" s="2249"/>
      <c r="KK236" s="2249"/>
      <c r="KL236" s="2249"/>
      <c r="KM236" s="2249"/>
      <c r="KN236" s="2249"/>
      <c r="KO236" s="2249"/>
      <c r="KP236" s="2249"/>
      <c r="KQ236" s="2249"/>
      <c r="KR236" s="2249"/>
      <c r="KS236" s="2249"/>
      <c r="KT236" s="2249"/>
      <c r="KU236" s="2249"/>
      <c r="KV236" s="2249"/>
      <c r="KW236" s="2249"/>
      <c r="KX236" s="2249"/>
      <c r="KY236" s="2249"/>
      <c r="KZ236" s="2249"/>
      <c r="LA236" s="2249"/>
      <c r="LB236" s="2249"/>
      <c r="LC236" s="2249"/>
      <c r="LD236" s="2249"/>
      <c r="LE236" s="2249"/>
      <c r="LF236" s="2249"/>
      <c r="LG236" s="2249"/>
      <c r="LH236" s="2249"/>
      <c r="LI236" s="2249"/>
      <c r="LJ236" s="2249"/>
      <c r="LK236" s="2249"/>
      <c r="LL236" s="2249"/>
      <c r="LM236" s="2249"/>
      <c r="LN236" s="2249"/>
      <c r="LO236" s="2249"/>
      <c r="LP236" s="2249"/>
      <c r="LQ236" s="2249"/>
      <c r="LR236" s="2249"/>
      <c r="LS236" s="2249"/>
      <c r="LT236" s="2249"/>
      <c r="LU236" s="2249"/>
      <c r="LV236" s="2249"/>
      <c r="LW236" s="2249"/>
      <c r="LX236" s="2249"/>
      <c r="LY236" s="2249"/>
      <c r="LZ236" s="2249"/>
      <c r="MA236" s="2249"/>
      <c r="MB236" s="2249"/>
      <c r="MC236" s="2249"/>
      <c r="MD236" s="2249"/>
      <c r="ME236" s="2249"/>
      <c r="MF236" s="2249"/>
      <c r="MG236" s="2249"/>
      <c r="MH236" s="2249"/>
      <c r="MI236" s="2249"/>
      <c r="MJ236" s="2249"/>
      <c r="MK236" s="2249"/>
      <c r="ML236" s="2249"/>
      <c r="MM236" s="2249"/>
      <c r="MN236" s="2249"/>
      <c r="MO236" s="2249"/>
      <c r="MP236" s="2249"/>
      <c r="MQ236" s="2249"/>
      <c r="MR236" s="2249"/>
      <c r="MS236" s="2249"/>
      <c r="MT236" s="2249"/>
      <c r="MU236" s="2249"/>
      <c r="MV236" s="2249"/>
      <c r="MW236" s="2249"/>
      <c r="MX236" s="2249"/>
      <c r="MY236" s="2249"/>
      <c r="MZ236" s="2249"/>
      <c r="NA236" s="2249"/>
      <c r="NB236" s="2249"/>
      <c r="NC236" s="2249"/>
      <c r="ND236" s="2249"/>
      <c r="NE236" s="2249"/>
      <c r="NF236" s="2249"/>
      <c r="NG236" s="2249"/>
      <c r="NH236" s="2249"/>
      <c r="NI236" s="2249"/>
      <c r="NJ236" s="2249"/>
      <c r="NK236" s="2249"/>
      <c r="NL236" s="2249"/>
      <c r="NM236" s="2249"/>
      <c r="NN236" s="2249"/>
      <c r="NO236" s="2249"/>
      <c r="NP236" s="2249"/>
      <c r="NQ236" s="2249"/>
      <c r="NR236" s="2249"/>
      <c r="NS236" s="2249"/>
      <c r="NT236" s="2249"/>
      <c r="NU236" s="2249"/>
      <c r="NV236" s="2249"/>
      <c r="NW236" s="2249"/>
      <c r="NX236" s="2249"/>
      <c r="NY236" s="2249"/>
      <c r="NZ236" s="2249"/>
      <c r="OA236" s="2249"/>
      <c r="OB236" s="2249"/>
      <c r="OC236" s="2249"/>
      <c r="OD236" s="2249"/>
      <c r="OE236" s="2249"/>
      <c r="OF236" s="2249"/>
      <c r="OG236" s="2249"/>
      <c r="OH236" s="2249"/>
      <c r="OI236" s="2249"/>
      <c r="OJ236" s="2249"/>
      <c r="OK236" s="2249"/>
      <c r="OL236" s="2249"/>
      <c r="OM236" s="2249"/>
      <c r="ON236" s="2249"/>
      <c r="OO236" s="2249"/>
      <c r="OP236" s="2249"/>
      <c r="OQ236" s="2249"/>
      <c r="OR236" s="2249"/>
      <c r="OS236" s="2249"/>
      <c r="OT236" s="2249"/>
      <c r="OU236" s="2249"/>
      <c r="OV236" s="2249"/>
      <c r="OW236" s="2249"/>
      <c r="OX236" s="2249"/>
      <c r="OY236" s="2249"/>
      <c r="OZ236" s="2249"/>
      <c r="PA236" s="2249"/>
      <c r="PB236" s="2249"/>
      <c r="PC236" s="2249"/>
      <c r="PD236" s="2249"/>
      <c r="PE236" s="2249"/>
      <c r="PF236" s="2249"/>
      <c r="PG236" s="2249"/>
      <c r="PH236" s="2249"/>
      <c r="PI236" s="2249"/>
      <c r="PJ236" s="2249"/>
      <c r="PK236" s="2249"/>
      <c r="PL236" s="2249"/>
      <c r="PM236" s="2249"/>
      <c r="PN236" s="2249"/>
      <c r="PO236" s="2249"/>
      <c r="PP236" s="2249"/>
      <c r="PQ236" s="2249"/>
      <c r="PR236" s="2249"/>
      <c r="PS236" s="2249"/>
      <c r="PT236" s="2249"/>
      <c r="PU236" s="2249"/>
      <c r="PV236" s="2249"/>
      <c r="PW236" s="2249"/>
      <c r="PX236" s="2249"/>
      <c r="PY236" s="2249"/>
      <c r="PZ236" s="2249"/>
      <c r="QA236" s="2249"/>
      <c r="QB236" s="2249"/>
      <c r="QC236" s="2249"/>
      <c r="QD236" s="2249"/>
      <c r="QE236" s="2249"/>
      <c r="QF236" s="2249"/>
      <c r="QG236" s="2249"/>
      <c r="QH236" s="2249"/>
      <c r="QI236" s="2249"/>
      <c r="QJ236" s="2249"/>
      <c r="QK236" s="2249"/>
      <c r="QL236" s="2249"/>
      <c r="QM236" s="2249"/>
      <c r="QN236" s="2249"/>
      <c r="QO236" s="2249"/>
      <c r="QP236" s="2249"/>
      <c r="QQ236" s="2249"/>
      <c r="QR236" s="2249"/>
      <c r="QS236" s="2249"/>
      <c r="QT236" s="2249"/>
      <c r="QU236" s="2249"/>
      <c r="QV236" s="2249"/>
      <c r="QW236" s="2249"/>
      <c r="QX236" s="2249"/>
      <c r="QY236" s="2249"/>
      <c r="QZ236" s="2249"/>
      <c r="RA236" s="2249"/>
      <c r="RB236" s="2249"/>
      <c r="RC236" s="2249"/>
      <c r="RD236" s="2249"/>
      <c r="RE236" s="2249"/>
      <c r="RF236" s="2249"/>
      <c r="RG236" s="2249"/>
      <c r="RH236" s="2249"/>
      <c r="RI236" s="2249"/>
      <c r="RJ236" s="2249"/>
      <c r="RK236" s="2249"/>
      <c r="RL236" s="2249"/>
      <c r="RM236" s="2249"/>
      <c r="RN236" s="2249"/>
      <c r="RO236" s="2249"/>
      <c r="RP236" s="2249"/>
      <c r="RQ236" s="2249"/>
      <c r="RR236" s="2249"/>
      <c r="RS236" s="2249"/>
      <c r="RT236" s="2249"/>
      <c r="RU236" s="2249"/>
      <c r="RV236" s="2249"/>
      <c r="RW236" s="2249"/>
      <c r="RX236" s="2249"/>
      <c r="RY236" s="2249"/>
      <c r="RZ236" s="2249"/>
      <c r="SA236" s="2249"/>
      <c r="SB236" s="2249"/>
      <c r="SC236" s="2249"/>
      <c r="SD236" s="2249"/>
      <c r="SE236" s="2249"/>
      <c r="SF236" s="2249"/>
      <c r="SG236" s="2249"/>
      <c r="SH236" s="2249"/>
      <c r="SI236" s="2249"/>
      <c r="SJ236" s="2249"/>
      <c r="SK236" s="2249"/>
      <c r="SL236" s="2249"/>
      <c r="SM236" s="2249"/>
      <c r="SN236" s="2249"/>
      <c r="SO236" s="2249"/>
      <c r="SP236" s="2249"/>
      <c r="SQ236" s="2249"/>
      <c r="SR236" s="2249"/>
      <c r="SS236" s="2249"/>
      <c r="ST236" s="2249"/>
      <c r="SU236" s="2249"/>
      <c r="SV236" s="2249"/>
      <c r="SW236" s="2249"/>
      <c r="SX236" s="2249"/>
      <c r="SY236" s="2249"/>
      <c r="SZ236" s="2249"/>
      <c r="TA236" s="2249"/>
      <c r="TB236" s="2249"/>
      <c r="TC236" s="2249"/>
      <c r="TD236" s="2249"/>
      <c r="TE236" s="2249"/>
      <c r="TF236" s="2249"/>
      <c r="TG236" s="2249"/>
      <c r="TH236" s="2249"/>
      <c r="TI236" s="2249"/>
      <c r="TJ236" s="2249"/>
      <c r="TK236" s="2249"/>
      <c r="TL236" s="2249"/>
      <c r="TM236" s="2249"/>
      <c r="TN236" s="2249"/>
      <c r="TO236" s="2249"/>
      <c r="TP236" s="2249"/>
      <c r="TQ236" s="2249"/>
      <c r="TR236" s="2249"/>
      <c r="TS236" s="2249"/>
      <c r="TT236" s="2249"/>
      <c r="TU236" s="2249"/>
      <c r="TV236" s="2249"/>
      <c r="TW236" s="2249"/>
      <c r="TX236" s="2249"/>
      <c r="TY236" s="2249"/>
      <c r="TZ236" s="2249"/>
      <c r="UA236" s="2249"/>
      <c r="UB236" s="2249"/>
      <c r="UC236" s="2249"/>
      <c r="UD236" s="2249"/>
      <c r="UE236" s="2249"/>
      <c r="UF236" s="2249"/>
      <c r="UG236" s="2249"/>
      <c r="UH236" s="2249"/>
      <c r="UI236" s="2249"/>
      <c r="UJ236" s="2249"/>
      <c r="UK236" s="2249"/>
      <c r="UL236" s="2249"/>
      <c r="UM236" s="2249"/>
      <c r="UN236" s="2249"/>
      <c r="UO236" s="2249"/>
      <c r="UP236" s="2249"/>
      <c r="UQ236" s="2249"/>
      <c r="UR236" s="2249"/>
      <c r="US236" s="2249"/>
      <c r="UT236" s="2249"/>
      <c r="UU236" s="2249"/>
      <c r="UV236" s="2249"/>
      <c r="UW236" s="2249"/>
      <c r="UX236" s="2249"/>
      <c r="UY236" s="2249"/>
      <c r="UZ236" s="2249"/>
      <c r="VA236" s="2249"/>
      <c r="VB236" s="2249"/>
      <c r="VC236" s="2249"/>
      <c r="VD236" s="2249"/>
      <c r="VE236" s="2249"/>
      <c r="VF236" s="2249"/>
      <c r="VG236" s="2249"/>
      <c r="VH236" s="2249"/>
      <c r="VI236" s="2249"/>
      <c r="VJ236" s="2249"/>
      <c r="VK236" s="2249"/>
      <c r="VL236" s="2249"/>
      <c r="VM236" s="2249"/>
      <c r="VN236" s="2249"/>
      <c r="VO236" s="2249"/>
      <c r="VP236" s="2249"/>
      <c r="VQ236" s="2249"/>
      <c r="VR236" s="2249"/>
      <c r="VS236" s="2249"/>
      <c r="VT236" s="2249"/>
      <c r="VU236" s="2249"/>
      <c r="VV236" s="2249"/>
      <c r="VW236" s="2249"/>
      <c r="VX236" s="2249"/>
      <c r="VY236" s="2249"/>
      <c r="VZ236" s="2249"/>
      <c r="WA236" s="2249"/>
      <c r="WB236" s="2249"/>
      <c r="WC236" s="2249"/>
      <c r="WD236" s="2249"/>
      <c r="WE236" s="2249"/>
      <c r="WF236" s="2249"/>
      <c r="WG236" s="2249"/>
      <c r="WH236" s="2249"/>
      <c r="WI236" s="2249"/>
      <c r="WJ236" s="2249"/>
      <c r="WK236" s="2249"/>
      <c r="WL236" s="2249"/>
      <c r="WM236" s="2249"/>
      <c r="WN236" s="2249"/>
      <c r="WO236" s="2249"/>
      <c r="WP236" s="2249"/>
      <c r="WQ236" s="2249"/>
      <c r="WR236" s="2249"/>
      <c r="WS236" s="2249"/>
      <c r="WT236" s="2249"/>
      <c r="WU236" s="2249"/>
      <c r="WV236" s="2249"/>
      <c r="WW236" s="2249"/>
      <c r="WX236" s="2249"/>
      <c r="WY236" s="2249"/>
      <c r="WZ236" s="2249"/>
      <c r="XA236" s="2249"/>
      <c r="XB236" s="2249"/>
      <c r="XC236" s="2249"/>
      <c r="XD236" s="2249"/>
      <c r="XE236" s="2249"/>
      <c r="XF236" s="2249"/>
      <c r="XG236" s="2249"/>
      <c r="XH236" s="2249"/>
      <c r="XI236" s="2249"/>
      <c r="XJ236" s="2249"/>
      <c r="XK236" s="2249"/>
      <c r="XL236" s="2249"/>
      <c r="XM236" s="2249"/>
      <c r="XN236" s="2249"/>
      <c r="XO236" s="2249"/>
      <c r="XP236" s="2249"/>
      <c r="XQ236" s="2249"/>
      <c r="XR236" s="2249"/>
      <c r="XS236" s="2249"/>
      <c r="XT236" s="2249"/>
      <c r="XU236" s="2249"/>
      <c r="XV236" s="2249"/>
      <c r="XW236" s="2249"/>
      <c r="XX236" s="2249"/>
      <c r="XY236" s="2249"/>
      <c r="XZ236" s="2249"/>
      <c r="YA236" s="2249"/>
      <c r="YB236" s="2249"/>
      <c r="YC236" s="2249"/>
      <c r="YD236" s="2249"/>
      <c r="YE236" s="2249"/>
      <c r="YF236" s="2249"/>
      <c r="YG236" s="2249"/>
      <c r="YH236" s="2249"/>
      <c r="YI236" s="2249"/>
      <c r="YJ236" s="2249"/>
      <c r="YK236" s="2249"/>
      <c r="YL236" s="2249"/>
      <c r="YM236" s="2249"/>
      <c r="YN236" s="2249"/>
      <c r="YO236" s="2249"/>
      <c r="YP236" s="2249"/>
      <c r="YQ236" s="2249"/>
      <c r="YR236" s="2249"/>
      <c r="YS236" s="2249"/>
      <c r="YT236" s="2249"/>
      <c r="YU236" s="2249"/>
      <c r="YV236" s="2249"/>
      <c r="YW236" s="2249"/>
      <c r="YX236" s="2249"/>
      <c r="YY236" s="2249"/>
      <c r="YZ236" s="2249"/>
      <c r="ZA236" s="2249"/>
      <c r="ZB236" s="2249"/>
      <c r="ZC236" s="2249"/>
      <c r="ZD236" s="2249"/>
      <c r="ZE236" s="2249"/>
      <c r="ZF236" s="2249"/>
      <c r="ZG236" s="2249"/>
      <c r="ZH236" s="2249"/>
      <c r="ZI236" s="2249"/>
      <c r="ZJ236" s="2249"/>
      <c r="ZK236" s="2249"/>
      <c r="ZL236" s="2249"/>
      <c r="ZM236" s="2249"/>
      <c r="ZN236" s="2249"/>
      <c r="ZO236" s="2249"/>
      <c r="ZP236" s="2249"/>
      <c r="ZQ236" s="2249"/>
      <c r="ZR236" s="2249"/>
      <c r="ZS236" s="2249"/>
      <c r="ZT236" s="2249"/>
      <c r="ZU236" s="2249"/>
      <c r="ZV236" s="2249"/>
      <c r="ZW236" s="2249"/>
      <c r="ZX236" s="2249"/>
      <c r="ZY236" s="2249"/>
      <c r="ZZ236" s="2249"/>
      <c r="AAA236" s="2249"/>
      <c r="AAB236" s="2249"/>
      <c r="AAC236" s="2249"/>
      <c r="AAD236" s="2249"/>
      <c r="AAE236" s="2249"/>
      <c r="AAF236" s="2249"/>
      <c r="AAG236" s="2249"/>
      <c r="AAH236" s="2249"/>
      <c r="AAI236" s="2249"/>
      <c r="AAJ236" s="2249"/>
      <c r="AAK236" s="2249"/>
      <c r="AAL236" s="2249"/>
      <c r="AAM236" s="2249"/>
      <c r="AAN236" s="2249"/>
      <c r="AAO236" s="2249"/>
      <c r="AAP236" s="2249"/>
      <c r="AAQ236" s="2249"/>
      <c r="AAR236" s="2249"/>
      <c r="AAS236" s="2249"/>
      <c r="AAT236" s="2249"/>
      <c r="AAU236" s="2249"/>
      <c r="AAV236" s="2249"/>
      <c r="AAW236" s="2249"/>
      <c r="AAX236" s="2249"/>
      <c r="AAY236" s="2249"/>
      <c r="AAZ236" s="2249"/>
      <c r="ABA236" s="2249"/>
      <c r="ABB236" s="2249"/>
      <c r="ABC236" s="2249"/>
      <c r="ABD236" s="2249"/>
      <c r="ABE236" s="2249"/>
      <c r="ABF236" s="2249"/>
      <c r="ABG236" s="2249"/>
      <c r="ABH236" s="2249"/>
      <c r="ABI236" s="2249"/>
      <c r="ABJ236" s="2249"/>
      <c r="ABK236" s="2249"/>
      <c r="ABL236" s="2249"/>
      <c r="ABM236" s="2249"/>
      <c r="ABN236" s="2249"/>
      <c r="ABO236" s="2249"/>
      <c r="ABP236" s="2249"/>
      <c r="ABQ236" s="2249"/>
      <c r="ABR236" s="2249"/>
      <c r="ABS236" s="2249"/>
      <c r="ABT236" s="2249"/>
      <c r="ABU236" s="2249"/>
      <c r="ABV236" s="2249"/>
      <c r="ABW236" s="2249"/>
      <c r="ABX236" s="2249"/>
      <c r="ABY236" s="2249"/>
      <c r="ABZ236" s="2249"/>
      <c r="ACA236" s="2249"/>
      <c r="ACB236" s="2249"/>
      <c r="ACC236" s="2249"/>
      <c r="ACD236" s="2249"/>
      <c r="ACE236" s="2249"/>
      <c r="ACF236" s="2249"/>
      <c r="ACG236" s="2249"/>
      <c r="ACH236" s="2249"/>
      <c r="ACI236" s="2249"/>
      <c r="ACJ236" s="2249"/>
      <c r="ACK236" s="2249"/>
      <c r="ACL236" s="2249"/>
      <c r="ACM236" s="2249"/>
      <c r="ACN236" s="2249"/>
      <c r="ACO236" s="2249"/>
      <c r="ACP236" s="2249"/>
      <c r="ACQ236" s="2249"/>
      <c r="ACR236" s="2249"/>
      <c r="ACS236" s="2249"/>
      <c r="ACT236" s="2249"/>
      <c r="ACU236" s="2249"/>
      <c r="ACV236" s="2249"/>
      <c r="ACW236" s="2249"/>
      <c r="ACX236" s="2249"/>
      <c r="ACY236" s="2249"/>
      <c r="ACZ236" s="2249"/>
      <c r="ADA236" s="2249"/>
      <c r="ADB236" s="2249"/>
      <c r="ADC236" s="2249"/>
      <c r="ADD236" s="2249"/>
      <c r="ADE236" s="2249"/>
      <c r="ADF236" s="2249"/>
      <c r="ADG236" s="2249"/>
      <c r="ADH236" s="2249"/>
      <c r="ADI236" s="2249"/>
      <c r="ADJ236" s="2249"/>
      <c r="ADK236" s="2249"/>
      <c r="ADL236" s="2249"/>
      <c r="ADM236" s="2249"/>
      <c r="ADN236" s="2249"/>
      <c r="ADO236" s="2249"/>
      <c r="ADP236" s="2249"/>
      <c r="ADQ236" s="2249"/>
      <c r="ADR236" s="2249"/>
      <c r="ADS236" s="2249"/>
      <c r="ADT236" s="2249"/>
      <c r="ADU236" s="2249"/>
      <c r="ADV236" s="2249"/>
      <c r="ADW236" s="2249"/>
      <c r="ADX236" s="2249"/>
      <c r="ADY236" s="2249"/>
      <c r="ADZ236" s="2249"/>
      <c r="AEA236" s="2249"/>
      <c r="AEB236" s="2249"/>
      <c r="AEC236" s="2249"/>
      <c r="AED236" s="2249"/>
      <c r="AEE236" s="2249"/>
      <c r="AEF236" s="2249"/>
      <c r="AEG236" s="2249"/>
      <c r="AEH236" s="2249"/>
      <c r="AEI236" s="2249"/>
      <c r="AEJ236" s="2249"/>
      <c r="AEK236" s="2249"/>
      <c r="AEL236" s="2249"/>
      <c r="AEM236" s="2249"/>
      <c r="AEN236" s="2249"/>
      <c r="AEO236" s="2249"/>
      <c r="AEP236" s="2249"/>
      <c r="AEQ236" s="2249"/>
      <c r="AER236" s="2249"/>
      <c r="AES236" s="2249"/>
      <c r="AET236" s="2249"/>
      <c r="AEU236" s="2249"/>
      <c r="AEV236" s="2249"/>
      <c r="AEW236" s="2249"/>
      <c r="AEX236" s="2249"/>
      <c r="AEY236" s="2249"/>
      <c r="AEZ236" s="2249"/>
      <c r="AFA236" s="2249"/>
      <c r="AFB236" s="2249"/>
      <c r="AFC236" s="2249"/>
      <c r="AFD236" s="2249"/>
      <c r="AFE236" s="2249"/>
      <c r="AFF236" s="2249"/>
      <c r="AFG236" s="2249"/>
      <c r="AFH236" s="2249"/>
      <c r="AFI236" s="2249"/>
      <c r="AFJ236" s="2249"/>
      <c r="AFK236" s="2249"/>
      <c r="AFL236" s="2249"/>
      <c r="AFM236" s="2249"/>
      <c r="AFN236" s="2249"/>
      <c r="AFO236" s="2249"/>
      <c r="AFP236" s="2249"/>
      <c r="AFQ236" s="2249"/>
      <c r="AFR236" s="2249"/>
      <c r="AFS236" s="2249"/>
      <c r="AFT236" s="2249"/>
      <c r="AFU236" s="2249"/>
      <c r="AFV236" s="2249"/>
      <c r="AFW236" s="2249"/>
      <c r="AFX236" s="2249"/>
      <c r="AFY236" s="2249"/>
      <c r="AFZ236" s="2249"/>
      <c r="AGA236" s="2249"/>
      <c r="AGB236" s="2249"/>
      <c r="AGC236" s="2249"/>
      <c r="AGD236" s="2249"/>
      <c r="AGE236" s="2249"/>
      <c r="AGF236" s="2249"/>
      <c r="AGG236" s="2249"/>
      <c r="AGH236" s="2249"/>
      <c r="AGI236" s="2249"/>
      <c r="AGJ236" s="2249"/>
      <c r="AGK236" s="2249"/>
      <c r="AGL236" s="2249"/>
      <c r="AGM236" s="2249"/>
      <c r="AGN236" s="2249"/>
      <c r="AGO236" s="2249"/>
      <c r="AGP236" s="2249"/>
      <c r="AGQ236" s="2249"/>
      <c r="AGR236" s="2249"/>
      <c r="AGS236" s="2249"/>
      <c r="AGT236" s="2249"/>
      <c r="AGU236" s="2249"/>
      <c r="AGV236" s="2249"/>
      <c r="AGW236" s="2249"/>
      <c r="AGX236" s="2249"/>
      <c r="AGY236" s="2249"/>
      <c r="AGZ236" s="2249"/>
      <c r="AHA236" s="2249"/>
      <c r="AHB236" s="2249"/>
      <c r="AHC236" s="2249"/>
      <c r="AHD236" s="2249"/>
      <c r="AHE236" s="2249"/>
      <c r="AHF236" s="2249"/>
      <c r="AHG236" s="2249"/>
      <c r="AHH236" s="2249"/>
      <c r="AHI236" s="2249"/>
      <c r="AHJ236" s="2249"/>
      <c r="AHK236" s="2249"/>
      <c r="AHL236" s="2249"/>
      <c r="AHM236" s="2249"/>
      <c r="AHN236" s="2249"/>
      <c r="AHO236" s="2249"/>
      <c r="AHP236" s="2249"/>
      <c r="AHQ236" s="2249"/>
      <c r="AHR236" s="2249"/>
      <c r="AHS236" s="2249"/>
      <c r="AHT236" s="2249"/>
      <c r="AHU236" s="2249"/>
      <c r="AHV236" s="2249"/>
      <c r="AHW236" s="2249"/>
      <c r="AHX236" s="2249"/>
      <c r="AHY236" s="2249"/>
      <c r="AHZ236" s="2249"/>
      <c r="AIA236" s="2249"/>
      <c r="AIB236" s="2249"/>
      <c r="AIC236" s="2249"/>
      <c r="AID236" s="2249"/>
      <c r="AIE236" s="2249"/>
      <c r="AIF236" s="2249"/>
      <c r="AIG236" s="2249"/>
      <c r="AIH236" s="2249"/>
      <c r="AII236" s="2249"/>
      <c r="AIJ236" s="2249"/>
      <c r="AIK236" s="2249"/>
      <c r="AIL236" s="2249"/>
      <c r="AIM236" s="2249"/>
      <c r="AIN236" s="2249"/>
      <c r="AIO236" s="2249"/>
      <c r="AIP236" s="2249"/>
      <c r="AIQ236" s="2249"/>
      <c r="AIR236" s="2249"/>
      <c r="AIS236" s="2249"/>
      <c r="AIT236" s="2249"/>
      <c r="AIU236" s="2249"/>
      <c r="AIV236" s="2249"/>
      <c r="AIW236" s="2249"/>
      <c r="AIX236" s="2249"/>
      <c r="AIY236" s="2249"/>
      <c r="AIZ236" s="2249"/>
      <c r="AJA236" s="2249"/>
      <c r="AJB236" s="2249"/>
      <c r="AJC236" s="2249"/>
      <c r="AJD236" s="2249"/>
      <c r="AJE236" s="2249"/>
      <c r="AJF236" s="2249"/>
      <c r="AJG236" s="2249"/>
      <c r="AJH236" s="2249"/>
      <c r="AJI236" s="2249"/>
      <c r="AJJ236" s="2249"/>
      <c r="AJK236" s="2249"/>
      <c r="AJL236" s="2249"/>
      <c r="AJM236" s="2249"/>
      <c r="AJN236" s="2249"/>
      <c r="AJO236" s="2249"/>
      <c r="AJP236" s="2249"/>
      <c r="AJQ236" s="2249"/>
      <c r="AJR236" s="2249"/>
      <c r="AJS236" s="2249"/>
      <c r="AJT236" s="2249"/>
      <c r="AJU236" s="2249"/>
      <c r="AJV236" s="2249"/>
      <c r="AJW236" s="2249"/>
      <c r="AJX236" s="2249"/>
      <c r="AJY236" s="2249"/>
      <c r="AJZ236" s="2249"/>
      <c r="AKA236" s="2249"/>
      <c r="AKB236" s="2249"/>
      <c r="AKC236" s="2249"/>
      <c r="AKD236" s="2249"/>
      <c r="AKE236" s="2249"/>
      <c r="AKF236" s="2249"/>
      <c r="AKG236" s="2249"/>
      <c r="AKH236" s="2249"/>
      <c r="AKI236" s="2249"/>
      <c r="AKJ236" s="2249"/>
      <c r="AKK236" s="2249"/>
      <c r="AKL236" s="2249"/>
      <c r="AKM236" s="2249"/>
      <c r="AKN236" s="2249"/>
      <c r="AKO236" s="2249"/>
      <c r="AKP236" s="2249"/>
      <c r="AKQ236" s="2249"/>
      <c r="AKR236" s="2249"/>
      <c r="AKS236" s="2249"/>
      <c r="AKT236" s="2249"/>
      <c r="AKU236" s="2249"/>
      <c r="AKV236" s="2249"/>
      <c r="AKW236" s="2249"/>
      <c r="AKX236" s="2249"/>
      <c r="AKY236" s="2249"/>
      <c r="AKZ236" s="2249"/>
      <c r="ALA236" s="2249"/>
      <c r="ALB236" s="2249"/>
      <c r="ALC236" s="2249"/>
      <c r="ALD236" s="2249"/>
      <c r="ALE236" s="2249"/>
      <c r="ALF236" s="2249"/>
      <c r="ALG236" s="2249"/>
      <c r="ALH236" s="2249"/>
      <c r="ALI236" s="2249"/>
      <c r="ALJ236" s="2249"/>
      <c r="ALK236" s="2249"/>
      <c r="ALL236" s="2249"/>
      <c r="ALM236" s="2249"/>
      <c r="ALN236" s="2249"/>
      <c r="ALO236" s="2249"/>
      <c r="ALP236" s="2249"/>
      <c r="ALQ236" s="2249"/>
      <c r="ALR236" s="2249"/>
      <c r="ALS236" s="2249"/>
      <c r="ALT236" s="2249"/>
      <c r="ALU236" s="2249"/>
      <c r="ALV236" s="2249"/>
      <c r="ALW236" s="2249"/>
      <c r="ALX236" s="2249"/>
      <c r="ALY236" s="2249"/>
      <c r="ALZ236" s="2249"/>
      <c r="AMA236" s="2249"/>
      <c r="AMB236" s="2249"/>
      <c r="AMC236" s="2249"/>
      <c r="AMD236" s="2249"/>
      <c r="AME236" s="2249"/>
      <c r="AMF236" s="2249"/>
      <c r="AMG236" s="2249"/>
      <c r="AMH236" s="2249"/>
      <c r="AMI236" s="2249"/>
      <c r="AMJ236" s="2249"/>
      <c r="AMK236" s="2249"/>
      <c r="AML236" s="2249"/>
      <c r="AMM236" s="2249"/>
      <c r="AMN236" s="2249"/>
      <c r="AMO236" s="2249"/>
      <c r="AMP236" s="2249"/>
      <c r="AMQ236" s="2249"/>
      <c r="AMR236" s="2249"/>
      <c r="AMS236" s="2249"/>
      <c r="AMT236" s="2249"/>
      <c r="AMU236" s="2249"/>
      <c r="AMV236" s="2249"/>
      <c r="AMW236" s="2249"/>
      <c r="AMX236" s="2249"/>
      <c r="AMY236" s="2249"/>
      <c r="AMZ236" s="2249"/>
      <c r="ANA236" s="2249"/>
      <c r="ANB236" s="2249"/>
      <c r="ANC236" s="2249"/>
      <c r="AND236" s="2249"/>
      <c r="ANE236" s="2249"/>
      <c r="ANF236" s="2249"/>
      <c r="ANG236" s="2249"/>
      <c r="ANH236" s="2249"/>
      <c r="ANI236" s="2249"/>
      <c r="ANJ236" s="2249"/>
      <c r="ANK236" s="2249"/>
      <c r="ANL236" s="2249"/>
      <c r="ANM236" s="2249"/>
      <c r="ANN236" s="2249"/>
      <c r="ANO236" s="2249"/>
      <c r="ANP236" s="2249"/>
      <c r="ANQ236" s="2249"/>
      <c r="ANR236" s="2249"/>
      <c r="ANS236" s="2249"/>
      <c r="ANT236" s="2249"/>
      <c r="ANU236" s="2249"/>
      <c r="ANV236" s="2249"/>
      <c r="ANW236" s="2249"/>
      <c r="ANX236" s="2249"/>
      <c r="ANY236" s="2249"/>
      <c r="ANZ236" s="2249"/>
      <c r="AOA236" s="2249"/>
      <c r="AOB236" s="2249"/>
      <c r="AOC236" s="2249"/>
      <c r="AOD236" s="2249"/>
      <c r="AOE236" s="2249"/>
      <c r="AOF236" s="2249"/>
      <c r="AOG236" s="2249"/>
      <c r="AOH236" s="2249"/>
      <c r="AOI236" s="2249"/>
      <c r="AOJ236" s="2249"/>
      <c r="AOK236" s="2249"/>
      <c r="AOL236" s="2249"/>
      <c r="AOM236" s="2249"/>
      <c r="AON236" s="2249"/>
      <c r="AOO236" s="2249"/>
      <c r="AOP236" s="2249"/>
      <c r="AOQ236" s="2249"/>
      <c r="AOR236" s="2249"/>
      <c r="AOS236" s="2249"/>
      <c r="AOT236" s="2249"/>
      <c r="AOU236" s="2249"/>
      <c r="AOV236" s="2249"/>
      <c r="AOW236" s="2249"/>
      <c r="AOX236" s="2249"/>
      <c r="AOY236" s="2249"/>
      <c r="AOZ236" s="2249"/>
      <c r="APA236" s="2249"/>
      <c r="APB236" s="2249"/>
      <c r="APC236" s="2249"/>
      <c r="APD236" s="2249"/>
      <c r="APE236" s="2249"/>
      <c r="APF236" s="2249"/>
      <c r="APG236" s="2249"/>
      <c r="APH236" s="2249"/>
      <c r="API236" s="2249"/>
      <c r="APJ236" s="2249"/>
      <c r="APK236" s="2249"/>
      <c r="APL236" s="2249"/>
      <c r="APM236" s="2249"/>
      <c r="APN236" s="2249"/>
      <c r="APO236" s="2249"/>
      <c r="APP236" s="2249"/>
      <c r="APQ236" s="2249"/>
      <c r="APR236" s="2249"/>
      <c r="APS236" s="2249"/>
      <c r="APT236" s="2249"/>
      <c r="APU236" s="2249"/>
      <c r="APV236" s="2249"/>
      <c r="APW236" s="2249"/>
      <c r="APX236" s="2249"/>
      <c r="APY236" s="2249"/>
      <c r="APZ236" s="2249"/>
      <c r="AQA236" s="2249"/>
      <c r="AQB236" s="2249"/>
      <c r="AQC236" s="2249"/>
      <c r="AQD236" s="2249"/>
      <c r="AQE236" s="2249"/>
      <c r="AQF236" s="2249"/>
      <c r="AQG236" s="2249"/>
      <c r="AQH236" s="2249"/>
      <c r="AQI236" s="2249"/>
      <c r="AQJ236" s="2249"/>
      <c r="AQK236" s="2249"/>
      <c r="AQL236" s="2249"/>
      <c r="AQM236" s="2249"/>
      <c r="AQN236" s="2249"/>
      <c r="AQO236" s="2249"/>
      <c r="AQP236" s="2249"/>
      <c r="AQQ236" s="2249"/>
      <c r="AQR236" s="2249"/>
      <c r="AQS236" s="2249"/>
      <c r="AQT236" s="2249"/>
      <c r="AQU236" s="2249"/>
      <c r="AQV236" s="2249"/>
      <c r="AQW236" s="2249"/>
      <c r="AQX236" s="2249"/>
      <c r="AQY236" s="2249"/>
      <c r="AQZ236" s="2249"/>
      <c r="ARA236" s="2249"/>
      <c r="ARB236" s="2249"/>
      <c r="ARC236" s="2249"/>
      <c r="ARD236" s="2249"/>
      <c r="ARE236" s="2249"/>
      <c r="ARF236" s="2249"/>
      <c r="ARG236" s="2249"/>
      <c r="ARH236" s="2249"/>
      <c r="ARI236" s="2249"/>
      <c r="ARJ236" s="2249"/>
      <c r="ARK236" s="2249"/>
      <c r="ARL236" s="2249"/>
      <c r="ARM236" s="2249"/>
      <c r="ARN236" s="2249"/>
      <c r="ARO236" s="2249"/>
      <c r="ARP236" s="2249"/>
      <c r="ARQ236" s="2249"/>
      <c r="ARR236" s="2249"/>
      <c r="ARS236" s="2249"/>
      <c r="ART236" s="2249"/>
      <c r="ARU236" s="2249"/>
      <c r="ARV236" s="2249"/>
      <c r="ARW236" s="2249"/>
      <c r="ARX236" s="2249"/>
      <c r="ARY236" s="2249"/>
      <c r="ARZ236" s="2249"/>
      <c r="ASA236" s="2249"/>
      <c r="ASB236" s="2249"/>
      <c r="ASC236" s="2249"/>
      <c r="ASD236" s="2249"/>
      <c r="ASE236" s="2249"/>
      <c r="ASF236" s="2249"/>
      <c r="ASG236" s="2249"/>
      <c r="ASH236" s="2249"/>
      <c r="ASI236" s="2249"/>
      <c r="ASJ236" s="2249"/>
      <c r="ASK236" s="2249"/>
      <c r="ASL236" s="2249"/>
      <c r="ASM236" s="2249"/>
      <c r="ASN236" s="2249"/>
      <c r="ASO236" s="2249"/>
      <c r="ASP236" s="2249"/>
      <c r="ASQ236" s="2249"/>
      <c r="ASR236" s="2249"/>
      <c r="ASS236" s="2249"/>
      <c r="AST236" s="2249"/>
      <c r="ASU236" s="2249"/>
      <c r="ASV236" s="2249"/>
      <c r="ASW236" s="2249"/>
      <c r="ASX236" s="2249"/>
      <c r="ASY236" s="2249"/>
      <c r="ASZ236" s="2249"/>
      <c r="ATA236" s="2249"/>
      <c r="ATB236" s="2249"/>
      <c r="ATC236" s="2249"/>
      <c r="ATD236" s="2249"/>
      <c r="ATE236" s="2249"/>
      <c r="ATF236" s="2249"/>
      <c r="ATG236" s="2249"/>
      <c r="ATH236" s="2249"/>
      <c r="ATI236" s="2249"/>
      <c r="ATJ236" s="2249"/>
      <c r="ATK236" s="2249"/>
      <c r="ATL236" s="2249"/>
      <c r="ATM236" s="2249"/>
      <c r="ATN236" s="2249"/>
      <c r="ATO236" s="2249"/>
      <c r="ATP236" s="2249"/>
      <c r="ATQ236" s="2249"/>
      <c r="ATR236" s="2249"/>
      <c r="ATS236" s="2249"/>
      <c r="ATT236" s="2249"/>
      <c r="ATU236" s="2249"/>
      <c r="ATV236" s="2249"/>
      <c r="ATW236" s="2249"/>
      <c r="ATX236" s="2249"/>
      <c r="ATY236" s="2249"/>
      <c r="ATZ236" s="2249"/>
      <c r="AUA236" s="2249"/>
      <c r="AUB236" s="2249"/>
      <c r="AUC236" s="2249"/>
      <c r="AUD236" s="2249"/>
      <c r="AUE236" s="2249"/>
      <c r="AUF236" s="2249"/>
      <c r="AUG236" s="2249"/>
      <c r="AUH236" s="2249"/>
      <c r="AUI236" s="2249"/>
      <c r="AUJ236" s="2249"/>
      <c r="AUK236" s="2249"/>
      <c r="AUL236" s="2249"/>
      <c r="AUM236" s="2249"/>
      <c r="AUN236" s="2249"/>
      <c r="AUO236" s="2249"/>
      <c r="AUP236" s="2249"/>
      <c r="AUQ236" s="2249"/>
      <c r="AUR236" s="2249"/>
      <c r="AUS236" s="2249"/>
      <c r="AUT236" s="2249"/>
      <c r="AUU236" s="2249"/>
      <c r="AUV236" s="2249"/>
      <c r="AUW236" s="2249"/>
      <c r="AUX236" s="2249"/>
      <c r="AUY236" s="2249"/>
      <c r="AUZ236" s="2249"/>
      <c r="AVA236" s="2249"/>
      <c r="AVB236" s="2249"/>
      <c r="AVC236" s="2249"/>
      <c r="AVD236" s="2249"/>
      <c r="AVE236" s="2249"/>
      <c r="AVF236" s="2249"/>
      <c r="AVG236" s="2249"/>
      <c r="AVH236" s="2249"/>
      <c r="AVI236" s="2249"/>
      <c r="AVJ236" s="2249"/>
      <c r="AVK236" s="2249"/>
      <c r="AVL236" s="2249"/>
      <c r="AVM236" s="2249"/>
      <c r="AVN236" s="2249"/>
      <c r="AVO236" s="2249"/>
      <c r="AVP236" s="2249"/>
      <c r="AVQ236" s="2249"/>
      <c r="AVR236" s="2249"/>
      <c r="AVS236" s="2249"/>
      <c r="AVT236" s="2249"/>
      <c r="AVU236" s="2249"/>
      <c r="AVV236" s="2249"/>
      <c r="AVW236" s="2249"/>
      <c r="AVX236" s="2249"/>
      <c r="AVY236" s="2249"/>
      <c r="AVZ236" s="2249"/>
      <c r="AWA236" s="2249"/>
      <c r="AWB236" s="2249"/>
      <c r="AWC236" s="2249"/>
      <c r="AWD236" s="2249"/>
      <c r="AWE236" s="2249"/>
      <c r="AWF236" s="2249"/>
      <c r="AWG236" s="2249"/>
      <c r="AWH236" s="2249"/>
      <c r="AWI236" s="2249"/>
      <c r="AWJ236" s="2249"/>
      <c r="AWK236" s="2249"/>
      <c r="AWL236" s="2249"/>
      <c r="AWM236" s="2249"/>
      <c r="AWN236" s="2249"/>
      <c r="AWO236" s="2249"/>
      <c r="AWP236" s="2249"/>
      <c r="AWQ236" s="2249"/>
      <c r="AWR236" s="2249"/>
      <c r="AWS236" s="2249"/>
      <c r="AWT236" s="2249"/>
      <c r="AWU236" s="2249"/>
      <c r="AWV236" s="2249"/>
      <c r="AWW236" s="2249"/>
      <c r="AWX236" s="2249"/>
      <c r="AWY236" s="2249"/>
      <c r="AWZ236" s="2249"/>
      <c r="AXA236" s="2249"/>
      <c r="AXB236" s="2249"/>
      <c r="AXC236" s="2249"/>
      <c r="AXD236" s="2249"/>
      <c r="AXE236" s="2249"/>
      <c r="AXF236" s="2249"/>
      <c r="AXG236" s="2249"/>
      <c r="AXH236" s="2249"/>
      <c r="AXI236" s="2249"/>
      <c r="AXJ236" s="2249"/>
    </row>
    <row r="237" spans="1:1310" s="2250" customFormat="1" ht="23.25" customHeight="1">
      <c r="A237" s="2251"/>
      <c r="B237" s="2274"/>
      <c r="C237" s="2274"/>
      <c r="D237" s="2274"/>
      <c r="E237" s="2274"/>
      <c r="F237" s="2274"/>
      <c r="G237" s="2274"/>
      <c r="H237" s="2274"/>
      <c r="I237" s="2274"/>
      <c r="J237" s="2274"/>
      <c r="K237" s="2274"/>
      <c r="L237" s="2274"/>
      <c r="M237" s="2274"/>
      <c r="N237" s="2274"/>
      <c r="O237" s="2274"/>
      <c r="P237" s="2274"/>
      <c r="Q237" s="2274"/>
      <c r="R237" s="865"/>
      <c r="S237" s="865"/>
      <c r="T237" s="865"/>
      <c r="U237" s="865"/>
      <c r="V237" s="865"/>
      <c r="W237" s="865"/>
      <c r="X237" s="865"/>
      <c r="Y237" s="865"/>
      <c r="Z237" s="865"/>
      <c r="AA237" s="865"/>
      <c r="AB237" s="865"/>
      <c r="AC237" s="865"/>
      <c r="AD237" s="2249"/>
      <c r="AE237" s="2249"/>
      <c r="AF237" s="2249"/>
      <c r="AG237" s="2249"/>
      <c r="AH237" s="2249"/>
      <c r="AI237" s="2249"/>
      <c r="AJ237" s="2249"/>
      <c r="AK237" s="2249"/>
      <c r="AL237" s="2249"/>
      <c r="AM237" s="2249"/>
      <c r="AN237" s="2249"/>
      <c r="AO237" s="2249"/>
      <c r="AP237" s="2249"/>
      <c r="AQ237" s="2249"/>
      <c r="AR237" s="2249"/>
      <c r="AS237" s="2249"/>
      <c r="AT237" s="2249"/>
      <c r="AU237" s="2249"/>
      <c r="AV237" s="2249"/>
      <c r="AW237" s="2249"/>
      <c r="AX237" s="2249"/>
      <c r="AY237" s="2249"/>
      <c r="AZ237" s="2249"/>
      <c r="BA237" s="2249"/>
      <c r="BB237" s="2249"/>
      <c r="BC237" s="2249"/>
      <c r="BD237" s="2249"/>
      <c r="BE237" s="2249"/>
      <c r="BF237" s="2249"/>
      <c r="BG237" s="2249"/>
      <c r="BH237" s="2249"/>
      <c r="BI237" s="2249"/>
      <c r="BJ237" s="2249"/>
      <c r="BK237" s="2249"/>
      <c r="BL237" s="2249"/>
      <c r="BM237" s="2249"/>
      <c r="BN237" s="2249"/>
      <c r="BO237" s="2249"/>
      <c r="BP237" s="2249"/>
      <c r="BQ237" s="2249"/>
      <c r="BR237" s="2249"/>
      <c r="BS237" s="2249"/>
      <c r="BT237" s="2249"/>
      <c r="BU237" s="2249"/>
      <c r="BV237" s="2249"/>
      <c r="BW237" s="2249"/>
      <c r="BX237" s="2249"/>
      <c r="BY237" s="2249"/>
      <c r="BZ237" s="2249"/>
      <c r="CA237" s="2249"/>
      <c r="CB237" s="2249"/>
      <c r="CC237" s="2249"/>
      <c r="CD237" s="2249"/>
      <c r="CE237" s="2249"/>
      <c r="CF237" s="2249"/>
      <c r="CG237" s="2249"/>
      <c r="CH237" s="2249"/>
      <c r="CI237" s="2249"/>
      <c r="CJ237" s="2249"/>
      <c r="CK237" s="2249"/>
      <c r="CL237" s="2249"/>
      <c r="CM237" s="2249"/>
      <c r="CN237" s="2249"/>
      <c r="CO237" s="2249"/>
      <c r="CP237" s="2249"/>
      <c r="CQ237" s="2249"/>
      <c r="CR237" s="2249"/>
      <c r="CS237" s="2249"/>
      <c r="CT237" s="2249"/>
      <c r="CU237" s="2249"/>
      <c r="CV237" s="2249"/>
      <c r="CW237" s="2249"/>
      <c r="CX237" s="2249"/>
      <c r="CY237" s="2249"/>
      <c r="CZ237" s="2249"/>
      <c r="DA237" s="2249"/>
      <c r="DB237" s="2249"/>
      <c r="DC237" s="2249"/>
      <c r="DD237" s="2249"/>
      <c r="DE237" s="2249"/>
      <c r="DF237" s="2249"/>
      <c r="DG237" s="2249"/>
      <c r="DH237" s="2249"/>
      <c r="DI237" s="2249"/>
      <c r="DJ237" s="2249"/>
      <c r="DK237" s="2249"/>
      <c r="DL237" s="2249"/>
      <c r="DM237" s="2249"/>
      <c r="DN237" s="2249"/>
      <c r="DO237" s="2249"/>
      <c r="DP237" s="2249"/>
      <c r="DQ237" s="2249"/>
      <c r="DR237" s="2249"/>
      <c r="DS237" s="2249"/>
      <c r="DT237" s="2249"/>
      <c r="DU237" s="2249"/>
      <c r="DV237" s="2249"/>
      <c r="DW237" s="2249"/>
      <c r="DX237" s="2249"/>
      <c r="DY237" s="2249"/>
      <c r="DZ237" s="2249"/>
      <c r="EA237" s="2249"/>
      <c r="EB237" s="2249"/>
      <c r="EC237" s="2249"/>
      <c r="ED237" s="2249"/>
      <c r="EE237" s="2249"/>
      <c r="EF237" s="2249"/>
      <c r="EG237" s="2249"/>
      <c r="EH237" s="2249"/>
      <c r="EI237" s="2249"/>
      <c r="EJ237" s="2249"/>
      <c r="EK237" s="2249"/>
      <c r="EL237" s="2249"/>
      <c r="EM237" s="2249"/>
      <c r="EN237" s="2249"/>
      <c r="EO237" s="2249"/>
      <c r="EP237" s="2249"/>
      <c r="EQ237" s="2249"/>
      <c r="ER237" s="2249"/>
      <c r="ES237" s="2249"/>
      <c r="ET237" s="2249"/>
      <c r="EU237" s="2249"/>
      <c r="EV237" s="2249"/>
      <c r="EW237" s="2249"/>
      <c r="EX237" s="2249"/>
      <c r="EY237" s="2249"/>
      <c r="EZ237" s="2249"/>
      <c r="FA237" s="2249"/>
      <c r="FB237" s="2249"/>
      <c r="FC237" s="2249"/>
      <c r="FD237" s="2249"/>
      <c r="FE237" s="2249"/>
      <c r="FF237" s="2249"/>
      <c r="FG237" s="2249"/>
      <c r="FH237" s="2249"/>
      <c r="FI237" s="2249"/>
      <c r="FJ237" s="2249"/>
      <c r="FK237" s="2249"/>
      <c r="FL237" s="2249"/>
      <c r="FM237" s="2249"/>
      <c r="FN237" s="2249"/>
      <c r="FO237" s="2249"/>
      <c r="FP237" s="2249"/>
      <c r="FQ237" s="2249"/>
      <c r="FR237" s="2249"/>
      <c r="FS237" s="2249"/>
      <c r="FT237" s="2249"/>
      <c r="FU237" s="2249"/>
      <c r="FV237" s="2249"/>
      <c r="FW237" s="2249"/>
      <c r="FX237" s="2249"/>
      <c r="FY237" s="2249"/>
      <c r="FZ237" s="2249"/>
      <c r="GA237" s="2249"/>
      <c r="GB237" s="2249"/>
      <c r="GC237" s="2249"/>
      <c r="GD237" s="2249"/>
      <c r="GE237" s="2249"/>
      <c r="GF237" s="2249"/>
      <c r="GG237" s="2249"/>
      <c r="GH237" s="2249"/>
      <c r="GI237" s="2249"/>
      <c r="GJ237" s="2249"/>
      <c r="GK237" s="2249"/>
      <c r="GL237" s="2249"/>
      <c r="GM237" s="2249"/>
      <c r="GN237" s="2249"/>
      <c r="GO237" s="2249"/>
      <c r="GP237" s="2249"/>
      <c r="GQ237" s="2249"/>
      <c r="GR237" s="2249"/>
      <c r="GS237" s="2249"/>
      <c r="GT237" s="2249"/>
      <c r="GU237" s="2249"/>
      <c r="GV237" s="2249"/>
      <c r="GW237" s="2249"/>
      <c r="GX237" s="2249"/>
      <c r="GY237" s="2249"/>
      <c r="GZ237" s="2249"/>
      <c r="HA237" s="2249"/>
      <c r="HB237" s="2249"/>
      <c r="HC237" s="2249"/>
      <c r="HD237" s="2249"/>
      <c r="HE237" s="2249"/>
      <c r="HF237" s="2249"/>
      <c r="HG237" s="2249"/>
      <c r="HH237" s="2249"/>
      <c r="HI237" s="2249"/>
      <c r="HJ237" s="2249"/>
      <c r="HK237" s="2249"/>
      <c r="HL237" s="2249"/>
      <c r="HM237" s="2249"/>
      <c r="HN237" s="2249"/>
      <c r="HO237" s="2249"/>
      <c r="HP237" s="2249"/>
      <c r="HQ237" s="2249"/>
      <c r="HR237" s="2249"/>
      <c r="HS237" s="2249"/>
      <c r="HT237" s="2249"/>
      <c r="HU237" s="2249"/>
      <c r="HV237" s="2249"/>
      <c r="HW237" s="2249"/>
      <c r="HX237" s="2249"/>
      <c r="HY237" s="2249"/>
      <c r="HZ237" s="2249"/>
      <c r="IA237" s="2249"/>
      <c r="IB237" s="2249"/>
      <c r="IC237" s="2249"/>
      <c r="ID237" s="2249"/>
      <c r="IE237" s="2249"/>
      <c r="IF237" s="2249"/>
      <c r="IG237" s="2249"/>
      <c r="IH237" s="2249"/>
      <c r="II237" s="2249"/>
      <c r="IJ237" s="2249"/>
      <c r="IK237" s="2249"/>
      <c r="IL237" s="2249"/>
      <c r="IM237" s="2249"/>
      <c r="IN237" s="2249"/>
      <c r="IO237" s="2249"/>
      <c r="IP237" s="2249"/>
      <c r="IQ237" s="2249"/>
      <c r="IR237" s="2249"/>
      <c r="IS237" s="2249"/>
      <c r="IT237" s="2249"/>
      <c r="IU237" s="2249"/>
      <c r="IV237" s="2249"/>
      <c r="IW237" s="2249"/>
      <c r="IX237" s="2249"/>
      <c r="IY237" s="2249"/>
      <c r="IZ237" s="2249"/>
      <c r="JA237" s="2249"/>
      <c r="JB237" s="2249"/>
      <c r="JC237" s="2249"/>
      <c r="JD237" s="2249"/>
      <c r="JE237" s="2249"/>
      <c r="JF237" s="2249"/>
      <c r="JG237" s="2249"/>
      <c r="JH237" s="2249"/>
      <c r="JI237" s="2249"/>
      <c r="JJ237" s="2249"/>
      <c r="JK237" s="2249"/>
      <c r="JL237" s="2249"/>
      <c r="JM237" s="2249"/>
      <c r="JN237" s="2249"/>
      <c r="JO237" s="2249"/>
      <c r="JP237" s="2249"/>
      <c r="JQ237" s="2249"/>
      <c r="JR237" s="2249"/>
      <c r="JS237" s="2249"/>
      <c r="JT237" s="2249"/>
      <c r="JU237" s="2249"/>
      <c r="JV237" s="2249"/>
      <c r="JW237" s="2249"/>
      <c r="JX237" s="2249"/>
      <c r="JY237" s="2249"/>
      <c r="JZ237" s="2249"/>
      <c r="KA237" s="2249"/>
      <c r="KB237" s="2249"/>
      <c r="KC237" s="2249"/>
      <c r="KD237" s="2249"/>
      <c r="KE237" s="2249"/>
      <c r="KF237" s="2249"/>
      <c r="KG237" s="2249"/>
      <c r="KH237" s="2249"/>
      <c r="KI237" s="2249"/>
      <c r="KJ237" s="2249"/>
      <c r="KK237" s="2249"/>
      <c r="KL237" s="2249"/>
      <c r="KM237" s="2249"/>
      <c r="KN237" s="2249"/>
      <c r="KO237" s="2249"/>
      <c r="KP237" s="2249"/>
      <c r="KQ237" s="2249"/>
      <c r="KR237" s="2249"/>
      <c r="KS237" s="2249"/>
      <c r="KT237" s="2249"/>
      <c r="KU237" s="2249"/>
      <c r="KV237" s="2249"/>
      <c r="KW237" s="2249"/>
      <c r="KX237" s="2249"/>
      <c r="KY237" s="2249"/>
      <c r="KZ237" s="2249"/>
      <c r="LA237" s="2249"/>
      <c r="LB237" s="2249"/>
      <c r="LC237" s="2249"/>
      <c r="LD237" s="2249"/>
      <c r="LE237" s="2249"/>
      <c r="LF237" s="2249"/>
      <c r="LG237" s="2249"/>
      <c r="LH237" s="2249"/>
      <c r="LI237" s="2249"/>
      <c r="LJ237" s="2249"/>
      <c r="LK237" s="2249"/>
      <c r="LL237" s="2249"/>
      <c r="LM237" s="2249"/>
      <c r="LN237" s="2249"/>
      <c r="LO237" s="2249"/>
      <c r="LP237" s="2249"/>
      <c r="LQ237" s="2249"/>
      <c r="LR237" s="2249"/>
      <c r="LS237" s="2249"/>
      <c r="LT237" s="2249"/>
      <c r="LU237" s="2249"/>
      <c r="LV237" s="2249"/>
      <c r="LW237" s="2249"/>
      <c r="LX237" s="2249"/>
      <c r="LY237" s="2249"/>
      <c r="LZ237" s="2249"/>
      <c r="MA237" s="2249"/>
      <c r="MB237" s="2249"/>
      <c r="MC237" s="2249"/>
      <c r="MD237" s="2249"/>
      <c r="ME237" s="2249"/>
      <c r="MF237" s="2249"/>
      <c r="MG237" s="2249"/>
      <c r="MH237" s="2249"/>
      <c r="MI237" s="2249"/>
      <c r="MJ237" s="2249"/>
      <c r="MK237" s="2249"/>
      <c r="ML237" s="2249"/>
      <c r="MM237" s="2249"/>
      <c r="MN237" s="2249"/>
      <c r="MO237" s="2249"/>
      <c r="MP237" s="2249"/>
      <c r="MQ237" s="2249"/>
      <c r="MR237" s="2249"/>
      <c r="MS237" s="2249"/>
      <c r="MT237" s="2249"/>
      <c r="MU237" s="2249"/>
      <c r="MV237" s="2249"/>
      <c r="MW237" s="2249"/>
      <c r="MX237" s="2249"/>
      <c r="MY237" s="2249"/>
      <c r="MZ237" s="2249"/>
      <c r="NA237" s="2249"/>
      <c r="NB237" s="2249"/>
      <c r="NC237" s="2249"/>
      <c r="ND237" s="2249"/>
      <c r="NE237" s="2249"/>
      <c r="NF237" s="2249"/>
      <c r="NG237" s="2249"/>
      <c r="NH237" s="2249"/>
      <c r="NI237" s="2249"/>
      <c r="NJ237" s="2249"/>
      <c r="NK237" s="2249"/>
      <c r="NL237" s="2249"/>
      <c r="NM237" s="2249"/>
      <c r="NN237" s="2249"/>
      <c r="NO237" s="2249"/>
      <c r="NP237" s="2249"/>
      <c r="NQ237" s="2249"/>
      <c r="NR237" s="2249"/>
      <c r="NS237" s="2249"/>
      <c r="NT237" s="2249"/>
      <c r="NU237" s="2249"/>
      <c r="NV237" s="2249"/>
      <c r="NW237" s="2249"/>
      <c r="NX237" s="2249"/>
      <c r="NY237" s="2249"/>
      <c r="NZ237" s="2249"/>
      <c r="OA237" s="2249"/>
      <c r="OB237" s="2249"/>
      <c r="OC237" s="2249"/>
      <c r="OD237" s="2249"/>
      <c r="OE237" s="2249"/>
      <c r="OF237" s="2249"/>
      <c r="OG237" s="2249"/>
      <c r="OH237" s="2249"/>
      <c r="OI237" s="2249"/>
      <c r="OJ237" s="2249"/>
      <c r="OK237" s="2249"/>
      <c r="OL237" s="2249"/>
      <c r="OM237" s="2249"/>
      <c r="ON237" s="2249"/>
      <c r="OO237" s="2249"/>
      <c r="OP237" s="2249"/>
      <c r="OQ237" s="2249"/>
      <c r="OR237" s="2249"/>
      <c r="OS237" s="2249"/>
      <c r="OT237" s="2249"/>
      <c r="OU237" s="2249"/>
      <c r="OV237" s="2249"/>
      <c r="OW237" s="2249"/>
      <c r="OX237" s="2249"/>
      <c r="OY237" s="2249"/>
      <c r="OZ237" s="2249"/>
      <c r="PA237" s="2249"/>
      <c r="PB237" s="2249"/>
      <c r="PC237" s="2249"/>
      <c r="PD237" s="2249"/>
      <c r="PE237" s="2249"/>
      <c r="PF237" s="2249"/>
      <c r="PG237" s="2249"/>
      <c r="PH237" s="2249"/>
      <c r="PI237" s="2249"/>
      <c r="PJ237" s="2249"/>
      <c r="PK237" s="2249"/>
      <c r="PL237" s="2249"/>
      <c r="PM237" s="2249"/>
      <c r="PN237" s="2249"/>
      <c r="PO237" s="2249"/>
      <c r="PP237" s="2249"/>
      <c r="PQ237" s="2249"/>
      <c r="PR237" s="2249"/>
      <c r="PS237" s="2249"/>
      <c r="PT237" s="2249"/>
      <c r="PU237" s="2249"/>
      <c r="PV237" s="2249"/>
      <c r="PW237" s="2249"/>
      <c r="PX237" s="2249"/>
      <c r="PY237" s="2249"/>
      <c r="PZ237" s="2249"/>
      <c r="QA237" s="2249"/>
      <c r="QB237" s="2249"/>
      <c r="QC237" s="2249"/>
      <c r="QD237" s="2249"/>
      <c r="QE237" s="2249"/>
      <c r="QF237" s="2249"/>
      <c r="QG237" s="2249"/>
      <c r="QH237" s="2249"/>
      <c r="QI237" s="2249"/>
      <c r="QJ237" s="2249"/>
      <c r="QK237" s="2249"/>
      <c r="QL237" s="2249"/>
      <c r="QM237" s="2249"/>
      <c r="QN237" s="2249"/>
      <c r="QO237" s="2249"/>
      <c r="QP237" s="2249"/>
      <c r="QQ237" s="2249"/>
      <c r="QR237" s="2249"/>
      <c r="QS237" s="2249"/>
      <c r="QT237" s="2249"/>
      <c r="QU237" s="2249"/>
      <c r="QV237" s="2249"/>
      <c r="QW237" s="2249"/>
      <c r="QX237" s="2249"/>
      <c r="QY237" s="2249"/>
      <c r="QZ237" s="2249"/>
      <c r="RA237" s="2249"/>
      <c r="RB237" s="2249"/>
      <c r="RC237" s="2249"/>
      <c r="RD237" s="2249"/>
      <c r="RE237" s="2249"/>
      <c r="RF237" s="2249"/>
      <c r="RG237" s="2249"/>
      <c r="RH237" s="2249"/>
      <c r="RI237" s="2249"/>
      <c r="RJ237" s="2249"/>
      <c r="RK237" s="2249"/>
      <c r="RL237" s="2249"/>
      <c r="RM237" s="2249"/>
      <c r="RN237" s="2249"/>
      <c r="RO237" s="2249"/>
      <c r="RP237" s="2249"/>
      <c r="RQ237" s="2249"/>
      <c r="RR237" s="2249"/>
      <c r="RS237" s="2249"/>
      <c r="RT237" s="2249"/>
      <c r="RU237" s="2249"/>
      <c r="RV237" s="2249"/>
      <c r="RW237" s="2249"/>
      <c r="RX237" s="2249"/>
      <c r="RY237" s="2249"/>
      <c r="RZ237" s="2249"/>
      <c r="SA237" s="2249"/>
      <c r="SB237" s="2249"/>
      <c r="SC237" s="2249"/>
      <c r="SD237" s="2249"/>
      <c r="SE237" s="2249"/>
      <c r="SF237" s="2249"/>
      <c r="SG237" s="2249"/>
      <c r="SH237" s="2249"/>
      <c r="SI237" s="2249"/>
      <c r="SJ237" s="2249"/>
      <c r="SK237" s="2249"/>
      <c r="SL237" s="2249"/>
      <c r="SM237" s="2249"/>
      <c r="SN237" s="2249"/>
      <c r="SO237" s="2249"/>
      <c r="SP237" s="2249"/>
      <c r="SQ237" s="2249"/>
      <c r="SR237" s="2249"/>
      <c r="SS237" s="2249"/>
      <c r="ST237" s="2249"/>
      <c r="SU237" s="2249"/>
      <c r="SV237" s="2249"/>
      <c r="SW237" s="2249"/>
      <c r="SX237" s="2249"/>
      <c r="SY237" s="2249"/>
      <c r="SZ237" s="2249"/>
      <c r="TA237" s="2249"/>
      <c r="TB237" s="2249"/>
      <c r="TC237" s="2249"/>
      <c r="TD237" s="2249"/>
      <c r="TE237" s="2249"/>
      <c r="TF237" s="2249"/>
      <c r="TG237" s="2249"/>
      <c r="TH237" s="2249"/>
      <c r="TI237" s="2249"/>
      <c r="TJ237" s="2249"/>
      <c r="TK237" s="2249"/>
      <c r="TL237" s="2249"/>
      <c r="TM237" s="2249"/>
      <c r="TN237" s="2249"/>
      <c r="TO237" s="2249"/>
      <c r="TP237" s="2249"/>
      <c r="TQ237" s="2249"/>
      <c r="TR237" s="2249"/>
      <c r="TS237" s="2249"/>
      <c r="TT237" s="2249"/>
      <c r="TU237" s="2249"/>
      <c r="TV237" s="2249"/>
      <c r="TW237" s="2249"/>
      <c r="TX237" s="2249"/>
      <c r="TY237" s="2249"/>
      <c r="TZ237" s="2249"/>
      <c r="UA237" s="2249"/>
      <c r="UB237" s="2249"/>
      <c r="UC237" s="2249"/>
      <c r="UD237" s="2249"/>
      <c r="UE237" s="2249"/>
      <c r="UF237" s="2249"/>
      <c r="UG237" s="2249"/>
      <c r="UH237" s="2249"/>
      <c r="UI237" s="2249"/>
      <c r="UJ237" s="2249"/>
      <c r="UK237" s="2249"/>
      <c r="UL237" s="2249"/>
      <c r="UM237" s="2249"/>
      <c r="UN237" s="2249"/>
      <c r="UO237" s="2249"/>
      <c r="UP237" s="2249"/>
      <c r="UQ237" s="2249"/>
      <c r="UR237" s="2249"/>
      <c r="US237" s="2249"/>
      <c r="UT237" s="2249"/>
      <c r="UU237" s="2249"/>
      <c r="UV237" s="2249"/>
      <c r="UW237" s="2249"/>
      <c r="UX237" s="2249"/>
      <c r="UY237" s="2249"/>
      <c r="UZ237" s="2249"/>
      <c r="VA237" s="2249"/>
      <c r="VB237" s="2249"/>
      <c r="VC237" s="2249"/>
      <c r="VD237" s="2249"/>
      <c r="VE237" s="2249"/>
      <c r="VF237" s="2249"/>
      <c r="VG237" s="2249"/>
      <c r="VH237" s="2249"/>
      <c r="VI237" s="2249"/>
      <c r="VJ237" s="2249"/>
      <c r="VK237" s="2249"/>
      <c r="VL237" s="2249"/>
      <c r="VM237" s="2249"/>
      <c r="VN237" s="2249"/>
      <c r="VO237" s="2249"/>
      <c r="VP237" s="2249"/>
      <c r="VQ237" s="2249"/>
      <c r="VR237" s="2249"/>
      <c r="VS237" s="2249"/>
      <c r="VT237" s="2249"/>
      <c r="VU237" s="2249"/>
      <c r="VV237" s="2249"/>
      <c r="VW237" s="2249"/>
      <c r="VX237" s="2249"/>
      <c r="VY237" s="2249"/>
      <c r="VZ237" s="2249"/>
      <c r="WA237" s="2249"/>
      <c r="WB237" s="2249"/>
      <c r="WC237" s="2249"/>
      <c r="WD237" s="2249"/>
      <c r="WE237" s="2249"/>
      <c r="WF237" s="2249"/>
      <c r="WG237" s="2249"/>
      <c r="WH237" s="2249"/>
      <c r="WI237" s="2249"/>
      <c r="WJ237" s="2249"/>
      <c r="WK237" s="2249"/>
      <c r="WL237" s="2249"/>
      <c r="WM237" s="2249"/>
      <c r="WN237" s="2249"/>
      <c r="WO237" s="2249"/>
      <c r="WP237" s="2249"/>
      <c r="WQ237" s="2249"/>
      <c r="WR237" s="2249"/>
      <c r="WS237" s="2249"/>
      <c r="WT237" s="2249"/>
      <c r="WU237" s="2249"/>
      <c r="WV237" s="2249"/>
      <c r="WW237" s="2249"/>
      <c r="WX237" s="2249"/>
      <c r="WY237" s="2249"/>
      <c r="WZ237" s="2249"/>
      <c r="XA237" s="2249"/>
      <c r="XB237" s="2249"/>
      <c r="XC237" s="2249"/>
      <c r="XD237" s="2249"/>
      <c r="XE237" s="2249"/>
      <c r="XF237" s="2249"/>
      <c r="XG237" s="2249"/>
      <c r="XH237" s="2249"/>
      <c r="XI237" s="2249"/>
      <c r="XJ237" s="2249"/>
      <c r="XK237" s="2249"/>
      <c r="XL237" s="2249"/>
      <c r="XM237" s="2249"/>
      <c r="XN237" s="2249"/>
      <c r="XO237" s="2249"/>
      <c r="XP237" s="2249"/>
      <c r="XQ237" s="2249"/>
      <c r="XR237" s="2249"/>
      <c r="XS237" s="2249"/>
      <c r="XT237" s="2249"/>
      <c r="XU237" s="2249"/>
      <c r="XV237" s="2249"/>
      <c r="XW237" s="2249"/>
      <c r="XX237" s="2249"/>
      <c r="XY237" s="2249"/>
      <c r="XZ237" s="2249"/>
      <c r="YA237" s="2249"/>
      <c r="YB237" s="2249"/>
      <c r="YC237" s="2249"/>
      <c r="YD237" s="2249"/>
      <c r="YE237" s="2249"/>
      <c r="YF237" s="2249"/>
      <c r="YG237" s="2249"/>
      <c r="YH237" s="2249"/>
      <c r="YI237" s="2249"/>
      <c r="YJ237" s="2249"/>
      <c r="YK237" s="2249"/>
      <c r="YL237" s="2249"/>
      <c r="YM237" s="2249"/>
      <c r="YN237" s="2249"/>
      <c r="YO237" s="2249"/>
      <c r="YP237" s="2249"/>
      <c r="YQ237" s="2249"/>
      <c r="YR237" s="2249"/>
      <c r="YS237" s="2249"/>
      <c r="YT237" s="2249"/>
      <c r="YU237" s="2249"/>
      <c r="YV237" s="2249"/>
      <c r="YW237" s="2249"/>
      <c r="YX237" s="2249"/>
      <c r="YY237" s="2249"/>
      <c r="YZ237" s="2249"/>
      <c r="ZA237" s="2249"/>
      <c r="ZB237" s="2249"/>
      <c r="ZC237" s="2249"/>
      <c r="ZD237" s="2249"/>
      <c r="ZE237" s="2249"/>
      <c r="ZF237" s="2249"/>
      <c r="ZG237" s="2249"/>
      <c r="ZH237" s="2249"/>
      <c r="ZI237" s="2249"/>
      <c r="ZJ237" s="2249"/>
      <c r="ZK237" s="2249"/>
      <c r="ZL237" s="2249"/>
      <c r="ZM237" s="2249"/>
      <c r="ZN237" s="2249"/>
      <c r="ZO237" s="2249"/>
      <c r="ZP237" s="2249"/>
      <c r="ZQ237" s="2249"/>
      <c r="ZR237" s="2249"/>
      <c r="ZS237" s="2249"/>
      <c r="ZT237" s="2249"/>
      <c r="ZU237" s="2249"/>
      <c r="ZV237" s="2249"/>
      <c r="ZW237" s="2249"/>
      <c r="ZX237" s="2249"/>
      <c r="ZY237" s="2249"/>
      <c r="ZZ237" s="2249"/>
      <c r="AAA237" s="2249"/>
      <c r="AAB237" s="2249"/>
      <c r="AAC237" s="2249"/>
      <c r="AAD237" s="2249"/>
      <c r="AAE237" s="2249"/>
      <c r="AAF237" s="2249"/>
      <c r="AAG237" s="2249"/>
      <c r="AAH237" s="2249"/>
      <c r="AAI237" s="2249"/>
      <c r="AAJ237" s="2249"/>
      <c r="AAK237" s="2249"/>
      <c r="AAL237" s="2249"/>
      <c r="AAM237" s="2249"/>
      <c r="AAN237" s="2249"/>
      <c r="AAO237" s="2249"/>
      <c r="AAP237" s="2249"/>
      <c r="AAQ237" s="2249"/>
      <c r="AAR237" s="2249"/>
      <c r="AAS237" s="2249"/>
      <c r="AAT237" s="2249"/>
      <c r="AAU237" s="2249"/>
      <c r="AAV237" s="2249"/>
      <c r="AAW237" s="2249"/>
      <c r="AAX237" s="2249"/>
      <c r="AAY237" s="2249"/>
      <c r="AAZ237" s="2249"/>
      <c r="ABA237" s="2249"/>
      <c r="ABB237" s="2249"/>
      <c r="ABC237" s="2249"/>
      <c r="ABD237" s="2249"/>
      <c r="ABE237" s="2249"/>
      <c r="ABF237" s="2249"/>
      <c r="ABG237" s="2249"/>
      <c r="ABH237" s="2249"/>
      <c r="ABI237" s="2249"/>
      <c r="ABJ237" s="2249"/>
      <c r="ABK237" s="2249"/>
      <c r="ABL237" s="2249"/>
      <c r="ABM237" s="2249"/>
      <c r="ABN237" s="2249"/>
      <c r="ABO237" s="2249"/>
      <c r="ABP237" s="2249"/>
      <c r="ABQ237" s="2249"/>
      <c r="ABR237" s="2249"/>
      <c r="ABS237" s="2249"/>
      <c r="ABT237" s="2249"/>
      <c r="ABU237" s="2249"/>
      <c r="ABV237" s="2249"/>
      <c r="ABW237" s="2249"/>
      <c r="ABX237" s="2249"/>
      <c r="ABY237" s="2249"/>
      <c r="ABZ237" s="2249"/>
      <c r="ACA237" s="2249"/>
      <c r="ACB237" s="2249"/>
      <c r="ACC237" s="2249"/>
      <c r="ACD237" s="2249"/>
      <c r="ACE237" s="2249"/>
      <c r="ACF237" s="2249"/>
      <c r="ACG237" s="2249"/>
      <c r="ACH237" s="2249"/>
      <c r="ACI237" s="2249"/>
      <c r="ACJ237" s="2249"/>
      <c r="ACK237" s="2249"/>
      <c r="ACL237" s="2249"/>
      <c r="ACM237" s="2249"/>
      <c r="ACN237" s="2249"/>
      <c r="ACO237" s="2249"/>
      <c r="ACP237" s="2249"/>
      <c r="ACQ237" s="2249"/>
      <c r="ACR237" s="2249"/>
      <c r="ACS237" s="2249"/>
      <c r="ACT237" s="2249"/>
      <c r="ACU237" s="2249"/>
      <c r="ACV237" s="2249"/>
      <c r="ACW237" s="2249"/>
      <c r="ACX237" s="2249"/>
      <c r="ACY237" s="2249"/>
      <c r="ACZ237" s="2249"/>
      <c r="ADA237" s="2249"/>
      <c r="ADB237" s="2249"/>
      <c r="ADC237" s="2249"/>
      <c r="ADD237" s="2249"/>
      <c r="ADE237" s="2249"/>
      <c r="ADF237" s="2249"/>
      <c r="ADG237" s="2249"/>
      <c r="ADH237" s="2249"/>
      <c r="ADI237" s="2249"/>
      <c r="ADJ237" s="2249"/>
      <c r="ADK237" s="2249"/>
      <c r="ADL237" s="2249"/>
      <c r="ADM237" s="2249"/>
      <c r="ADN237" s="2249"/>
      <c r="ADO237" s="2249"/>
      <c r="ADP237" s="2249"/>
      <c r="ADQ237" s="2249"/>
      <c r="ADR237" s="2249"/>
      <c r="ADS237" s="2249"/>
      <c r="ADT237" s="2249"/>
      <c r="ADU237" s="2249"/>
      <c r="ADV237" s="2249"/>
      <c r="ADW237" s="2249"/>
      <c r="ADX237" s="2249"/>
      <c r="ADY237" s="2249"/>
      <c r="ADZ237" s="2249"/>
      <c r="AEA237" s="2249"/>
      <c r="AEB237" s="2249"/>
      <c r="AEC237" s="2249"/>
      <c r="AED237" s="2249"/>
      <c r="AEE237" s="2249"/>
      <c r="AEF237" s="2249"/>
      <c r="AEG237" s="2249"/>
      <c r="AEH237" s="2249"/>
      <c r="AEI237" s="2249"/>
      <c r="AEJ237" s="2249"/>
      <c r="AEK237" s="2249"/>
      <c r="AEL237" s="2249"/>
      <c r="AEM237" s="2249"/>
      <c r="AEN237" s="2249"/>
      <c r="AEO237" s="2249"/>
      <c r="AEP237" s="2249"/>
      <c r="AEQ237" s="2249"/>
      <c r="AER237" s="2249"/>
      <c r="AES237" s="2249"/>
      <c r="AET237" s="2249"/>
      <c r="AEU237" s="2249"/>
      <c r="AEV237" s="2249"/>
      <c r="AEW237" s="2249"/>
      <c r="AEX237" s="2249"/>
      <c r="AEY237" s="2249"/>
      <c r="AEZ237" s="2249"/>
      <c r="AFA237" s="2249"/>
      <c r="AFB237" s="2249"/>
      <c r="AFC237" s="2249"/>
      <c r="AFD237" s="2249"/>
      <c r="AFE237" s="2249"/>
      <c r="AFF237" s="2249"/>
      <c r="AFG237" s="2249"/>
      <c r="AFH237" s="2249"/>
      <c r="AFI237" s="2249"/>
      <c r="AFJ237" s="2249"/>
      <c r="AFK237" s="2249"/>
      <c r="AFL237" s="2249"/>
      <c r="AFM237" s="2249"/>
      <c r="AFN237" s="2249"/>
      <c r="AFO237" s="2249"/>
      <c r="AFP237" s="2249"/>
      <c r="AFQ237" s="2249"/>
      <c r="AFR237" s="2249"/>
      <c r="AFS237" s="2249"/>
      <c r="AFT237" s="2249"/>
      <c r="AFU237" s="2249"/>
      <c r="AFV237" s="2249"/>
      <c r="AFW237" s="2249"/>
      <c r="AFX237" s="2249"/>
      <c r="AFY237" s="2249"/>
      <c r="AFZ237" s="2249"/>
      <c r="AGA237" s="2249"/>
      <c r="AGB237" s="2249"/>
      <c r="AGC237" s="2249"/>
      <c r="AGD237" s="2249"/>
      <c r="AGE237" s="2249"/>
      <c r="AGF237" s="2249"/>
      <c r="AGG237" s="2249"/>
      <c r="AGH237" s="2249"/>
      <c r="AGI237" s="2249"/>
      <c r="AGJ237" s="2249"/>
      <c r="AGK237" s="2249"/>
      <c r="AGL237" s="2249"/>
      <c r="AGM237" s="2249"/>
      <c r="AGN237" s="2249"/>
      <c r="AGO237" s="2249"/>
      <c r="AGP237" s="2249"/>
      <c r="AGQ237" s="2249"/>
      <c r="AGR237" s="2249"/>
      <c r="AGS237" s="2249"/>
      <c r="AGT237" s="2249"/>
      <c r="AGU237" s="2249"/>
      <c r="AGV237" s="2249"/>
      <c r="AGW237" s="2249"/>
      <c r="AGX237" s="2249"/>
      <c r="AGY237" s="2249"/>
      <c r="AGZ237" s="2249"/>
      <c r="AHA237" s="2249"/>
      <c r="AHB237" s="2249"/>
      <c r="AHC237" s="2249"/>
      <c r="AHD237" s="2249"/>
      <c r="AHE237" s="2249"/>
      <c r="AHF237" s="2249"/>
      <c r="AHG237" s="2249"/>
      <c r="AHH237" s="2249"/>
      <c r="AHI237" s="2249"/>
      <c r="AHJ237" s="2249"/>
      <c r="AHK237" s="2249"/>
      <c r="AHL237" s="2249"/>
      <c r="AHM237" s="2249"/>
      <c r="AHN237" s="2249"/>
      <c r="AHO237" s="2249"/>
      <c r="AHP237" s="2249"/>
      <c r="AHQ237" s="2249"/>
      <c r="AHR237" s="2249"/>
      <c r="AHS237" s="2249"/>
      <c r="AHT237" s="2249"/>
      <c r="AHU237" s="2249"/>
      <c r="AHV237" s="2249"/>
      <c r="AHW237" s="2249"/>
      <c r="AHX237" s="2249"/>
      <c r="AHY237" s="2249"/>
      <c r="AHZ237" s="2249"/>
      <c r="AIA237" s="2249"/>
      <c r="AIB237" s="2249"/>
      <c r="AIC237" s="2249"/>
      <c r="AID237" s="2249"/>
      <c r="AIE237" s="2249"/>
      <c r="AIF237" s="2249"/>
      <c r="AIG237" s="2249"/>
      <c r="AIH237" s="2249"/>
      <c r="AII237" s="2249"/>
      <c r="AIJ237" s="2249"/>
      <c r="AIK237" s="2249"/>
      <c r="AIL237" s="2249"/>
      <c r="AIM237" s="2249"/>
      <c r="AIN237" s="2249"/>
      <c r="AIO237" s="2249"/>
      <c r="AIP237" s="2249"/>
      <c r="AIQ237" s="2249"/>
      <c r="AIR237" s="2249"/>
      <c r="AIS237" s="2249"/>
      <c r="AIT237" s="2249"/>
      <c r="AIU237" s="2249"/>
      <c r="AIV237" s="2249"/>
      <c r="AIW237" s="2249"/>
      <c r="AIX237" s="2249"/>
      <c r="AIY237" s="2249"/>
      <c r="AIZ237" s="2249"/>
      <c r="AJA237" s="2249"/>
      <c r="AJB237" s="2249"/>
      <c r="AJC237" s="2249"/>
      <c r="AJD237" s="2249"/>
      <c r="AJE237" s="2249"/>
      <c r="AJF237" s="2249"/>
      <c r="AJG237" s="2249"/>
      <c r="AJH237" s="2249"/>
      <c r="AJI237" s="2249"/>
      <c r="AJJ237" s="2249"/>
      <c r="AJK237" s="2249"/>
      <c r="AJL237" s="2249"/>
      <c r="AJM237" s="2249"/>
      <c r="AJN237" s="2249"/>
      <c r="AJO237" s="2249"/>
      <c r="AJP237" s="2249"/>
      <c r="AJQ237" s="2249"/>
      <c r="AJR237" s="2249"/>
      <c r="AJS237" s="2249"/>
      <c r="AJT237" s="2249"/>
      <c r="AJU237" s="2249"/>
      <c r="AJV237" s="2249"/>
      <c r="AJW237" s="2249"/>
      <c r="AJX237" s="2249"/>
      <c r="AJY237" s="2249"/>
      <c r="AJZ237" s="2249"/>
      <c r="AKA237" s="2249"/>
      <c r="AKB237" s="2249"/>
      <c r="AKC237" s="2249"/>
      <c r="AKD237" s="2249"/>
      <c r="AKE237" s="2249"/>
      <c r="AKF237" s="2249"/>
      <c r="AKG237" s="2249"/>
      <c r="AKH237" s="2249"/>
      <c r="AKI237" s="2249"/>
      <c r="AKJ237" s="2249"/>
      <c r="AKK237" s="2249"/>
      <c r="AKL237" s="2249"/>
      <c r="AKM237" s="2249"/>
      <c r="AKN237" s="2249"/>
      <c r="AKO237" s="2249"/>
      <c r="AKP237" s="2249"/>
      <c r="AKQ237" s="2249"/>
      <c r="AKR237" s="2249"/>
      <c r="AKS237" s="2249"/>
      <c r="AKT237" s="2249"/>
      <c r="AKU237" s="2249"/>
      <c r="AKV237" s="2249"/>
      <c r="AKW237" s="2249"/>
      <c r="AKX237" s="2249"/>
      <c r="AKY237" s="2249"/>
      <c r="AKZ237" s="2249"/>
      <c r="ALA237" s="2249"/>
      <c r="ALB237" s="2249"/>
      <c r="ALC237" s="2249"/>
      <c r="ALD237" s="2249"/>
      <c r="ALE237" s="2249"/>
      <c r="ALF237" s="2249"/>
      <c r="ALG237" s="2249"/>
      <c r="ALH237" s="2249"/>
      <c r="ALI237" s="2249"/>
      <c r="ALJ237" s="2249"/>
      <c r="ALK237" s="2249"/>
      <c r="ALL237" s="2249"/>
      <c r="ALM237" s="2249"/>
      <c r="ALN237" s="2249"/>
      <c r="ALO237" s="2249"/>
      <c r="ALP237" s="2249"/>
      <c r="ALQ237" s="2249"/>
      <c r="ALR237" s="2249"/>
      <c r="ALS237" s="2249"/>
      <c r="ALT237" s="2249"/>
      <c r="ALU237" s="2249"/>
      <c r="ALV237" s="2249"/>
      <c r="ALW237" s="2249"/>
      <c r="ALX237" s="2249"/>
      <c r="ALY237" s="2249"/>
      <c r="ALZ237" s="2249"/>
      <c r="AMA237" s="2249"/>
      <c r="AMB237" s="2249"/>
      <c r="AMC237" s="2249"/>
      <c r="AMD237" s="2249"/>
      <c r="AME237" s="2249"/>
      <c r="AMF237" s="2249"/>
      <c r="AMG237" s="2249"/>
      <c r="AMH237" s="2249"/>
      <c r="AMI237" s="2249"/>
      <c r="AMJ237" s="2249"/>
      <c r="AMK237" s="2249"/>
      <c r="AML237" s="2249"/>
      <c r="AMM237" s="2249"/>
      <c r="AMN237" s="2249"/>
      <c r="AMO237" s="2249"/>
      <c r="AMP237" s="2249"/>
      <c r="AMQ237" s="2249"/>
      <c r="AMR237" s="2249"/>
      <c r="AMS237" s="2249"/>
      <c r="AMT237" s="2249"/>
      <c r="AMU237" s="2249"/>
      <c r="AMV237" s="2249"/>
      <c r="AMW237" s="2249"/>
      <c r="AMX237" s="2249"/>
      <c r="AMY237" s="2249"/>
      <c r="AMZ237" s="2249"/>
      <c r="ANA237" s="2249"/>
      <c r="ANB237" s="2249"/>
      <c r="ANC237" s="2249"/>
      <c r="AND237" s="2249"/>
      <c r="ANE237" s="2249"/>
      <c r="ANF237" s="2249"/>
      <c r="ANG237" s="2249"/>
      <c r="ANH237" s="2249"/>
      <c r="ANI237" s="2249"/>
      <c r="ANJ237" s="2249"/>
      <c r="ANK237" s="2249"/>
      <c r="ANL237" s="2249"/>
      <c r="ANM237" s="2249"/>
      <c r="ANN237" s="2249"/>
      <c r="ANO237" s="2249"/>
      <c r="ANP237" s="2249"/>
      <c r="ANQ237" s="2249"/>
      <c r="ANR237" s="2249"/>
      <c r="ANS237" s="2249"/>
      <c r="ANT237" s="2249"/>
      <c r="ANU237" s="2249"/>
      <c r="ANV237" s="2249"/>
      <c r="ANW237" s="2249"/>
      <c r="ANX237" s="2249"/>
      <c r="ANY237" s="2249"/>
      <c r="ANZ237" s="2249"/>
      <c r="AOA237" s="2249"/>
      <c r="AOB237" s="2249"/>
      <c r="AOC237" s="2249"/>
      <c r="AOD237" s="2249"/>
      <c r="AOE237" s="2249"/>
      <c r="AOF237" s="2249"/>
      <c r="AOG237" s="2249"/>
      <c r="AOH237" s="2249"/>
      <c r="AOI237" s="2249"/>
      <c r="AOJ237" s="2249"/>
      <c r="AOK237" s="2249"/>
      <c r="AOL237" s="2249"/>
      <c r="AOM237" s="2249"/>
      <c r="AON237" s="2249"/>
      <c r="AOO237" s="2249"/>
      <c r="AOP237" s="2249"/>
      <c r="AOQ237" s="2249"/>
      <c r="AOR237" s="2249"/>
      <c r="AOS237" s="2249"/>
      <c r="AOT237" s="2249"/>
      <c r="AOU237" s="2249"/>
      <c r="AOV237" s="2249"/>
      <c r="AOW237" s="2249"/>
      <c r="AOX237" s="2249"/>
      <c r="AOY237" s="2249"/>
      <c r="AOZ237" s="2249"/>
      <c r="APA237" s="2249"/>
      <c r="APB237" s="2249"/>
      <c r="APC237" s="2249"/>
      <c r="APD237" s="2249"/>
      <c r="APE237" s="2249"/>
      <c r="APF237" s="2249"/>
      <c r="APG237" s="2249"/>
      <c r="APH237" s="2249"/>
      <c r="API237" s="2249"/>
      <c r="APJ237" s="2249"/>
      <c r="APK237" s="2249"/>
      <c r="APL237" s="2249"/>
      <c r="APM237" s="2249"/>
      <c r="APN237" s="2249"/>
      <c r="APO237" s="2249"/>
      <c r="APP237" s="2249"/>
      <c r="APQ237" s="2249"/>
      <c r="APR237" s="2249"/>
      <c r="APS237" s="2249"/>
      <c r="APT237" s="2249"/>
      <c r="APU237" s="2249"/>
      <c r="APV237" s="2249"/>
      <c r="APW237" s="2249"/>
      <c r="APX237" s="2249"/>
      <c r="APY237" s="2249"/>
      <c r="APZ237" s="2249"/>
      <c r="AQA237" s="2249"/>
      <c r="AQB237" s="2249"/>
      <c r="AQC237" s="2249"/>
      <c r="AQD237" s="2249"/>
      <c r="AQE237" s="2249"/>
      <c r="AQF237" s="2249"/>
      <c r="AQG237" s="2249"/>
      <c r="AQH237" s="2249"/>
      <c r="AQI237" s="2249"/>
      <c r="AQJ237" s="2249"/>
      <c r="AQK237" s="2249"/>
      <c r="AQL237" s="2249"/>
      <c r="AQM237" s="2249"/>
      <c r="AQN237" s="2249"/>
      <c r="AQO237" s="2249"/>
      <c r="AQP237" s="2249"/>
      <c r="AQQ237" s="2249"/>
      <c r="AQR237" s="2249"/>
      <c r="AQS237" s="2249"/>
      <c r="AQT237" s="2249"/>
      <c r="AQU237" s="2249"/>
      <c r="AQV237" s="2249"/>
      <c r="AQW237" s="2249"/>
      <c r="AQX237" s="2249"/>
      <c r="AQY237" s="2249"/>
      <c r="AQZ237" s="2249"/>
      <c r="ARA237" s="2249"/>
      <c r="ARB237" s="2249"/>
      <c r="ARC237" s="2249"/>
      <c r="ARD237" s="2249"/>
      <c r="ARE237" s="2249"/>
      <c r="ARF237" s="2249"/>
      <c r="ARG237" s="2249"/>
      <c r="ARH237" s="2249"/>
      <c r="ARI237" s="2249"/>
      <c r="ARJ237" s="2249"/>
      <c r="ARK237" s="2249"/>
      <c r="ARL237" s="2249"/>
      <c r="ARM237" s="2249"/>
      <c r="ARN237" s="2249"/>
      <c r="ARO237" s="2249"/>
      <c r="ARP237" s="2249"/>
      <c r="ARQ237" s="2249"/>
      <c r="ARR237" s="2249"/>
      <c r="ARS237" s="2249"/>
      <c r="ART237" s="2249"/>
      <c r="ARU237" s="2249"/>
      <c r="ARV237" s="2249"/>
      <c r="ARW237" s="2249"/>
      <c r="ARX237" s="2249"/>
      <c r="ARY237" s="2249"/>
      <c r="ARZ237" s="2249"/>
      <c r="ASA237" s="2249"/>
      <c r="ASB237" s="2249"/>
      <c r="ASC237" s="2249"/>
      <c r="ASD237" s="2249"/>
      <c r="ASE237" s="2249"/>
      <c r="ASF237" s="2249"/>
      <c r="ASG237" s="2249"/>
      <c r="ASH237" s="2249"/>
      <c r="ASI237" s="2249"/>
      <c r="ASJ237" s="2249"/>
      <c r="ASK237" s="2249"/>
      <c r="ASL237" s="2249"/>
      <c r="ASM237" s="2249"/>
      <c r="ASN237" s="2249"/>
      <c r="ASO237" s="2249"/>
      <c r="ASP237" s="2249"/>
      <c r="ASQ237" s="2249"/>
      <c r="ASR237" s="2249"/>
      <c r="ASS237" s="2249"/>
      <c r="AST237" s="2249"/>
      <c r="ASU237" s="2249"/>
      <c r="ASV237" s="2249"/>
      <c r="ASW237" s="2249"/>
      <c r="ASX237" s="2249"/>
      <c r="ASY237" s="2249"/>
      <c r="ASZ237" s="2249"/>
      <c r="ATA237" s="2249"/>
      <c r="ATB237" s="2249"/>
      <c r="ATC237" s="2249"/>
      <c r="ATD237" s="2249"/>
      <c r="ATE237" s="2249"/>
      <c r="ATF237" s="2249"/>
      <c r="ATG237" s="2249"/>
      <c r="ATH237" s="2249"/>
      <c r="ATI237" s="2249"/>
      <c r="ATJ237" s="2249"/>
      <c r="ATK237" s="2249"/>
      <c r="ATL237" s="2249"/>
      <c r="ATM237" s="2249"/>
      <c r="ATN237" s="2249"/>
      <c r="ATO237" s="2249"/>
      <c r="ATP237" s="2249"/>
      <c r="ATQ237" s="2249"/>
      <c r="ATR237" s="2249"/>
      <c r="ATS237" s="2249"/>
      <c r="ATT237" s="2249"/>
      <c r="ATU237" s="2249"/>
      <c r="ATV237" s="2249"/>
      <c r="ATW237" s="2249"/>
      <c r="ATX237" s="2249"/>
      <c r="ATY237" s="2249"/>
      <c r="ATZ237" s="2249"/>
      <c r="AUA237" s="2249"/>
      <c r="AUB237" s="2249"/>
      <c r="AUC237" s="2249"/>
      <c r="AUD237" s="2249"/>
      <c r="AUE237" s="2249"/>
      <c r="AUF237" s="2249"/>
      <c r="AUG237" s="2249"/>
      <c r="AUH237" s="2249"/>
      <c r="AUI237" s="2249"/>
      <c r="AUJ237" s="2249"/>
      <c r="AUK237" s="2249"/>
      <c r="AUL237" s="2249"/>
      <c r="AUM237" s="2249"/>
      <c r="AUN237" s="2249"/>
      <c r="AUO237" s="2249"/>
      <c r="AUP237" s="2249"/>
      <c r="AUQ237" s="2249"/>
      <c r="AUR237" s="2249"/>
      <c r="AUS237" s="2249"/>
      <c r="AUT237" s="2249"/>
      <c r="AUU237" s="2249"/>
      <c r="AUV237" s="2249"/>
      <c r="AUW237" s="2249"/>
      <c r="AUX237" s="2249"/>
      <c r="AUY237" s="2249"/>
      <c r="AUZ237" s="2249"/>
      <c r="AVA237" s="2249"/>
      <c r="AVB237" s="2249"/>
      <c r="AVC237" s="2249"/>
      <c r="AVD237" s="2249"/>
      <c r="AVE237" s="2249"/>
      <c r="AVF237" s="2249"/>
      <c r="AVG237" s="2249"/>
      <c r="AVH237" s="2249"/>
      <c r="AVI237" s="2249"/>
      <c r="AVJ237" s="2249"/>
      <c r="AVK237" s="2249"/>
      <c r="AVL237" s="2249"/>
      <c r="AVM237" s="2249"/>
      <c r="AVN237" s="2249"/>
      <c r="AVO237" s="2249"/>
      <c r="AVP237" s="2249"/>
      <c r="AVQ237" s="2249"/>
      <c r="AVR237" s="2249"/>
      <c r="AVS237" s="2249"/>
      <c r="AVT237" s="2249"/>
      <c r="AVU237" s="2249"/>
      <c r="AVV237" s="2249"/>
      <c r="AVW237" s="2249"/>
      <c r="AVX237" s="2249"/>
      <c r="AVY237" s="2249"/>
      <c r="AVZ237" s="2249"/>
      <c r="AWA237" s="2249"/>
      <c r="AWB237" s="2249"/>
      <c r="AWC237" s="2249"/>
      <c r="AWD237" s="2249"/>
      <c r="AWE237" s="2249"/>
      <c r="AWF237" s="2249"/>
      <c r="AWG237" s="2249"/>
      <c r="AWH237" s="2249"/>
      <c r="AWI237" s="2249"/>
      <c r="AWJ237" s="2249"/>
      <c r="AWK237" s="2249"/>
      <c r="AWL237" s="2249"/>
      <c r="AWM237" s="2249"/>
      <c r="AWN237" s="2249"/>
      <c r="AWO237" s="2249"/>
      <c r="AWP237" s="2249"/>
      <c r="AWQ237" s="2249"/>
      <c r="AWR237" s="2249"/>
      <c r="AWS237" s="2249"/>
      <c r="AWT237" s="2249"/>
      <c r="AWU237" s="2249"/>
      <c r="AWV237" s="2249"/>
      <c r="AWW237" s="2249"/>
      <c r="AWX237" s="2249"/>
      <c r="AWY237" s="2249"/>
      <c r="AWZ237" s="2249"/>
      <c r="AXA237" s="2249"/>
      <c r="AXB237" s="2249"/>
      <c r="AXC237" s="2249"/>
      <c r="AXD237" s="2249"/>
      <c r="AXE237" s="2249"/>
      <c r="AXF237" s="2249"/>
      <c r="AXG237" s="2249"/>
      <c r="AXH237" s="2249"/>
      <c r="AXI237" s="2249"/>
      <c r="AXJ237" s="2249"/>
    </row>
    <row r="238" spans="1:1310" ht="20.100000000000001" customHeight="1">
      <c r="A238" s="2251"/>
      <c r="B238" s="2018"/>
      <c r="C238" s="2018"/>
      <c r="D238" s="2018"/>
      <c r="E238" s="2081"/>
      <c r="F238" s="2081"/>
      <c r="G238" s="2018"/>
      <c r="H238" s="2018"/>
      <c r="I238" s="2018"/>
      <c r="J238" s="2018"/>
      <c r="K238" s="2018"/>
      <c r="L238" s="2018"/>
      <c r="M238" s="2018"/>
      <c r="N238" s="2018"/>
      <c r="O238" s="2018"/>
      <c r="P238" s="2018"/>
      <c r="Q238" s="2018"/>
    </row>
    <row r="239" spans="1:1310" ht="20.100000000000001" customHeight="1">
      <c r="A239" s="2251"/>
      <c r="B239" s="2275" t="s">
        <v>2419</v>
      </c>
      <c r="C239" s="2275"/>
      <c r="D239" s="2275"/>
      <c r="E239" s="2276" t="s">
        <v>2420</v>
      </c>
      <c r="F239" s="2277"/>
      <c r="G239" s="2276" t="s">
        <v>2421</v>
      </c>
      <c r="H239" s="2278"/>
      <c r="I239" s="2018"/>
      <c r="J239" s="2276" t="s">
        <v>2422</v>
      </c>
      <c r="K239" s="2278"/>
      <c r="L239" s="2018"/>
      <c r="M239" s="2279" t="s">
        <v>2423</v>
      </c>
      <c r="Q239" s="2018"/>
    </row>
    <row r="240" spans="1:1310" ht="20.100000000000001" customHeight="1">
      <c r="A240" s="2251"/>
      <c r="B240" s="2018"/>
      <c r="C240" s="2018"/>
      <c r="D240" s="2018"/>
      <c r="E240" s="2081"/>
      <c r="F240" s="2081"/>
      <c r="G240" s="2018"/>
      <c r="H240" s="2018"/>
      <c r="I240" s="2018"/>
      <c r="J240" s="2018"/>
      <c r="K240" s="2018"/>
      <c r="L240" s="2018"/>
      <c r="M240" s="2018"/>
      <c r="N240" s="2018"/>
      <c r="O240" s="2018"/>
      <c r="P240" s="2018"/>
      <c r="Q240" s="2018"/>
    </row>
    <row r="241" spans="1:1310" s="2250" customFormat="1" ht="23.25" customHeight="1">
      <c r="A241" s="2251"/>
      <c r="B241" s="2274"/>
      <c r="C241" s="2274"/>
      <c r="D241" s="2274"/>
      <c r="E241" s="2274"/>
      <c r="F241" s="2274"/>
      <c r="G241" s="2274"/>
      <c r="H241" s="2274"/>
      <c r="I241" s="2274"/>
      <c r="J241" s="2274"/>
      <c r="K241" s="2274"/>
      <c r="L241" s="2274"/>
      <c r="M241" s="2274"/>
      <c r="N241" s="2274"/>
      <c r="O241" s="2274"/>
      <c r="P241" s="2274"/>
      <c r="Q241" s="2274"/>
      <c r="R241" s="865"/>
      <c r="S241" s="865"/>
      <c r="T241" s="865"/>
      <c r="U241" s="865"/>
      <c r="V241" s="865"/>
      <c r="W241" s="865"/>
      <c r="X241" s="865"/>
      <c r="Y241" s="865"/>
      <c r="Z241" s="865"/>
      <c r="AA241" s="865"/>
      <c r="AB241" s="865"/>
      <c r="AC241" s="865"/>
      <c r="AD241" s="2249"/>
      <c r="AE241" s="2249"/>
      <c r="AF241" s="2249"/>
      <c r="AG241" s="2249"/>
      <c r="AH241" s="2249"/>
      <c r="AI241" s="2249"/>
      <c r="AJ241" s="2249"/>
      <c r="AK241" s="2249"/>
      <c r="AL241" s="2249"/>
      <c r="AM241" s="2249"/>
      <c r="AN241" s="2249"/>
      <c r="AO241" s="2249"/>
      <c r="AP241" s="2249"/>
      <c r="AQ241" s="2249"/>
      <c r="AR241" s="2249"/>
      <c r="AS241" s="2249"/>
      <c r="AT241" s="2249"/>
      <c r="AU241" s="2249"/>
      <c r="AV241" s="2249"/>
      <c r="AW241" s="2249"/>
      <c r="AX241" s="2249"/>
      <c r="AY241" s="2249"/>
      <c r="AZ241" s="2249"/>
      <c r="BA241" s="2249"/>
      <c r="BB241" s="2249"/>
      <c r="BC241" s="2249"/>
      <c r="BD241" s="2249"/>
      <c r="BE241" s="2249"/>
      <c r="BF241" s="2249"/>
      <c r="BG241" s="2249"/>
      <c r="BH241" s="2249"/>
      <c r="BI241" s="2249"/>
      <c r="BJ241" s="2249"/>
      <c r="BK241" s="2249"/>
      <c r="BL241" s="2249"/>
      <c r="BM241" s="2249"/>
      <c r="BN241" s="2249"/>
      <c r="BO241" s="2249"/>
      <c r="BP241" s="2249"/>
      <c r="BQ241" s="2249"/>
      <c r="BR241" s="2249"/>
      <c r="BS241" s="2249"/>
      <c r="BT241" s="2249"/>
      <c r="BU241" s="2249"/>
      <c r="BV241" s="2249"/>
      <c r="BW241" s="2249"/>
      <c r="BX241" s="2249"/>
      <c r="BY241" s="2249"/>
      <c r="BZ241" s="2249"/>
      <c r="CA241" s="2249"/>
      <c r="CB241" s="2249"/>
      <c r="CC241" s="2249"/>
      <c r="CD241" s="2249"/>
      <c r="CE241" s="2249"/>
      <c r="CF241" s="2249"/>
      <c r="CG241" s="2249"/>
      <c r="CH241" s="2249"/>
      <c r="CI241" s="2249"/>
      <c r="CJ241" s="2249"/>
      <c r="CK241" s="2249"/>
      <c r="CL241" s="2249"/>
      <c r="CM241" s="2249"/>
      <c r="CN241" s="2249"/>
      <c r="CO241" s="2249"/>
      <c r="CP241" s="2249"/>
      <c r="CQ241" s="2249"/>
      <c r="CR241" s="2249"/>
      <c r="CS241" s="2249"/>
      <c r="CT241" s="2249"/>
      <c r="CU241" s="2249"/>
      <c r="CV241" s="2249"/>
      <c r="CW241" s="2249"/>
      <c r="CX241" s="2249"/>
      <c r="CY241" s="2249"/>
      <c r="CZ241" s="2249"/>
      <c r="DA241" s="2249"/>
      <c r="DB241" s="2249"/>
      <c r="DC241" s="2249"/>
      <c r="DD241" s="2249"/>
      <c r="DE241" s="2249"/>
      <c r="DF241" s="2249"/>
      <c r="DG241" s="2249"/>
      <c r="DH241" s="2249"/>
      <c r="DI241" s="2249"/>
      <c r="DJ241" s="2249"/>
      <c r="DK241" s="2249"/>
      <c r="DL241" s="2249"/>
      <c r="DM241" s="2249"/>
      <c r="DN241" s="2249"/>
      <c r="DO241" s="2249"/>
      <c r="DP241" s="2249"/>
      <c r="DQ241" s="2249"/>
      <c r="DR241" s="2249"/>
      <c r="DS241" s="2249"/>
      <c r="DT241" s="2249"/>
      <c r="DU241" s="2249"/>
      <c r="DV241" s="2249"/>
      <c r="DW241" s="2249"/>
      <c r="DX241" s="2249"/>
      <c r="DY241" s="2249"/>
      <c r="DZ241" s="2249"/>
      <c r="EA241" s="2249"/>
      <c r="EB241" s="2249"/>
      <c r="EC241" s="2249"/>
      <c r="ED241" s="2249"/>
      <c r="EE241" s="2249"/>
      <c r="EF241" s="2249"/>
      <c r="EG241" s="2249"/>
      <c r="EH241" s="2249"/>
      <c r="EI241" s="2249"/>
      <c r="EJ241" s="2249"/>
      <c r="EK241" s="2249"/>
      <c r="EL241" s="2249"/>
      <c r="EM241" s="2249"/>
      <c r="EN241" s="2249"/>
      <c r="EO241" s="2249"/>
      <c r="EP241" s="2249"/>
      <c r="EQ241" s="2249"/>
      <c r="ER241" s="2249"/>
      <c r="ES241" s="2249"/>
      <c r="ET241" s="2249"/>
      <c r="EU241" s="2249"/>
      <c r="EV241" s="2249"/>
      <c r="EW241" s="2249"/>
      <c r="EX241" s="2249"/>
      <c r="EY241" s="2249"/>
      <c r="EZ241" s="2249"/>
      <c r="FA241" s="2249"/>
      <c r="FB241" s="2249"/>
      <c r="FC241" s="2249"/>
      <c r="FD241" s="2249"/>
      <c r="FE241" s="2249"/>
      <c r="FF241" s="2249"/>
      <c r="FG241" s="2249"/>
      <c r="FH241" s="2249"/>
      <c r="FI241" s="2249"/>
      <c r="FJ241" s="2249"/>
      <c r="FK241" s="2249"/>
      <c r="FL241" s="2249"/>
      <c r="FM241" s="2249"/>
      <c r="FN241" s="2249"/>
      <c r="FO241" s="2249"/>
      <c r="FP241" s="2249"/>
      <c r="FQ241" s="2249"/>
      <c r="FR241" s="2249"/>
      <c r="FS241" s="2249"/>
      <c r="FT241" s="2249"/>
      <c r="FU241" s="2249"/>
      <c r="FV241" s="2249"/>
      <c r="FW241" s="2249"/>
      <c r="FX241" s="2249"/>
      <c r="FY241" s="2249"/>
      <c r="FZ241" s="2249"/>
      <c r="GA241" s="2249"/>
      <c r="GB241" s="2249"/>
      <c r="GC241" s="2249"/>
      <c r="GD241" s="2249"/>
      <c r="GE241" s="2249"/>
      <c r="GF241" s="2249"/>
      <c r="GG241" s="2249"/>
      <c r="GH241" s="2249"/>
      <c r="GI241" s="2249"/>
      <c r="GJ241" s="2249"/>
      <c r="GK241" s="2249"/>
      <c r="GL241" s="2249"/>
      <c r="GM241" s="2249"/>
      <c r="GN241" s="2249"/>
      <c r="GO241" s="2249"/>
      <c r="GP241" s="2249"/>
      <c r="GQ241" s="2249"/>
      <c r="GR241" s="2249"/>
      <c r="GS241" s="2249"/>
      <c r="GT241" s="2249"/>
      <c r="GU241" s="2249"/>
      <c r="GV241" s="2249"/>
      <c r="GW241" s="2249"/>
      <c r="GX241" s="2249"/>
      <c r="GY241" s="2249"/>
      <c r="GZ241" s="2249"/>
      <c r="HA241" s="2249"/>
      <c r="HB241" s="2249"/>
      <c r="HC241" s="2249"/>
      <c r="HD241" s="2249"/>
      <c r="HE241" s="2249"/>
      <c r="HF241" s="2249"/>
      <c r="HG241" s="2249"/>
      <c r="HH241" s="2249"/>
      <c r="HI241" s="2249"/>
      <c r="HJ241" s="2249"/>
      <c r="HK241" s="2249"/>
      <c r="HL241" s="2249"/>
      <c r="HM241" s="2249"/>
      <c r="HN241" s="2249"/>
      <c r="HO241" s="2249"/>
      <c r="HP241" s="2249"/>
      <c r="HQ241" s="2249"/>
      <c r="HR241" s="2249"/>
      <c r="HS241" s="2249"/>
      <c r="HT241" s="2249"/>
      <c r="HU241" s="2249"/>
      <c r="HV241" s="2249"/>
      <c r="HW241" s="2249"/>
      <c r="HX241" s="2249"/>
      <c r="HY241" s="2249"/>
      <c r="HZ241" s="2249"/>
      <c r="IA241" s="2249"/>
      <c r="IB241" s="2249"/>
      <c r="IC241" s="2249"/>
      <c r="ID241" s="2249"/>
      <c r="IE241" s="2249"/>
      <c r="IF241" s="2249"/>
      <c r="IG241" s="2249"/>
      <c r="IH241" s="2249"/>
      <c r="II241" s="2249"/>
      <c r="IJ241" s="2249"/>
      <c r="IK241" s="2249"/>
      <c r="IL241" s="2249"/>
      <c r="IM241" s="2249"/>
      <c r="IN241" s="2249"/>
      <c r="IO241" s="2249"/>
      <c r="IP241" s="2249"/>
      <c r="IQ241" s="2249"/>
      <c r="IR241" s="2249"/>
      <c r="IS241" s="2249"/>
      <c r="IT241" s="2249"/>
      <c r="IU241" s="2249"/>
      <c r="IV241" s="2249"/>
      <c r="IW241" s="2249"/>
      <c r="IX241" s="2249"/>
      <c r="IY241" s="2249"/>
      <c r="IZ241" s="2249"/>
      <c r="JA241" s="2249"/>
      <c r="JB241" s="2249"/>
      <c r="JC241" s="2249"/>
      <c r="JD241" s="2249"/>
      <c r="JE241" s="2249"/>
      <c r="JF241" s="2249"/>
      <c r="JG241" s="2249"/>
      <c r="JH241" s="2249"/>
      <c r="JI241" s="2249"/>
      <c r="JJ241" s="2249"/>
      <c r="JK241" s="2249"/>
      <c r="JL241" s="2249"/>
      <c r="JM241" s="2249"/>
      <c r="JN241" s="2249"/>
      <c r="JO241" s="2249"/>
      <c r="JP241" s="2249"/>
      <c r="JQ241" s="2249"/>
      <c r="JR241" s="2249"/>
      <c r="JS241" s="2249"/>
      <c r="JT241" s="2249"/>
      <c r="JU241" s="2249"/>
      <c r="JV241" s="2249"/>
      <c r="JW241" s="2249"/>
      <c r="JX241" s="2249"/>
      <c r="JY241" s="2249"/>
      <c r="JZ241" s="2249"/>
      <c r="KA241" s="2249"/>
      <c r="KB241" s="2249"/>
      <c r="KC241" s="2249"/>
      <c r="KD241" s="2249"/>
      <c r="KE241" s="2249"/>
      <c r="KF241" s="2249"/>
      <c r="KG241" s="2249"/>
      <c r="KH241" s="2249"/>
      <c r="KI241" s="2249"/>
      <c r="KJ241" s="2249"/>
      <c r="KK241" s="2249"/>
      <c r="KL241" s="2249"/>
      <c r="KM241" s="2249"/>
      <c r="KN241" s="2249"/>
      <c r="KO241" s="2249"/>
      <c r="KP241" s="2249"/>
      <c r="KQ241" s="2249"/>
      <c r="KR241" s="2249"/>
      <c r="KS241" s="2249"/>
      <c r="KT241" s="2249"/>
      <c r="KU241" s="2249"/>
      <c r="KV241" s="2249"/>
      <c r="KW241" s="2249"/>
      <c r="KX241" s="2249"/>
      <c r="KY241" s="2249"/>
      <c r="KZ241" s="2249"/>
      <c r="LA241" s="2249"/>
      <c r="LB241" s="2249"/>
      <c r="LC241" s="2249"/>
      <c r="LD241" s="2249"/>
      <c r="LE241" s="2249"/>
      <c r="LF241" s="2249"/>
      <c r="LG241" s="2249"/>
      <c r="LH241" s="2249"/>
      <c r="LI241" s="2249"/>
      <c r="LJ241" s="2249"/>
      <c r="LK241" s="2249"/>
      <c r="LL241" s="2249"/>
      <c r="LM241" s="2249"/>
      <c r="LN241" s="2249"/>
      <c r="LO241" s="2249"/>
      <c r="LP241" s="2249"/>
      <c r="LQ241" s="2249"/>
      <c r="LR241" s="2249"/>
      <c r="LS241" s="2249"/>
      <c r="LT241" s="2249"/>
      <c r="LU241" s="2249"/>
      <c r="LV241" s="2249"/>
      <c r="LW241" s="2249"/>
      <c r="LX241" s="2249"/>
      <c r="LY241" s="2249"/>
      <c r="LZ241" s="2249"/>
      <c r="MA241" s="2249"/>
      <c r="MB241" s="2249"/>
      <c r="MC241" s="2249"/>
      <c r="MD241" s="2249"/>
      <c r="ME241" s="2249"/>
      <c r="MF241" s="2249"/>
      <c r="MG241" s="2249"/>
      <c r="MH241" s="2249"/>
      <c r="MI241" s="2249"/>
      <c r="MJ241" s="2249"/>
      <c r="MK241" s="2249"/>
      <c r="ML241" s="2249"/>
      <c r="MM241" s="2249"/>
      <c r="MN241" s="2249"/>
      <c r="MO241" s="2249"/>
      <c r="MP241" s="2249"/>
      <c r="MQ241" s="2249"/>
      <c r="MR241" s="2249"/>
      <c r="MS241" s="2249"/>
      <c r="MT241" s="2249"/>
      <c r="MU241" s="2249"/>
      <c r="MV241" s="2249"/>
      <c r="MW241" s="2249"/>
      <c r="MX241" s="2249"/>
      <c r="MY241" s="2249"/>
      <c r="MZ241" s="2249"/>
      <c r="NA241" s="2249"/>
      <c r="NB241" s="2249"/>
      <c r="NC241" s="2249"/>
      <c r="ND241" s="2249"/>
      <c r="NE241" s="2249"/>
      <c r="NF241" s="2249"/>
      <c r="NG241" s="2249"/>
      <c r="NH241" s="2249"/>
      <c r="NI241" s="2249"/>
      <c r="NJ241" s="2249"/>
      <c r="NK241" s="2249"/>
      <c r="NL241" s="2249"/>
      <c r="NM241" s="2249"/>
      <c r="NN241" s="2249"/>
      <c r="NO241" s="2249"/>
      <c r="NP241" s="2249"/>
      <c r="NQ241" s="2249"/>
      <c r="NR241" s="2249"/>
      <c r="NS241" s="2249"/>
      <c r="NT241" s="2249"/>
      <c r="NU241" s="2249"/>
      <c r="NV241" s="2249"/>
      <c r="NW241" s="2249"/>
      <c r="NX241" s="2249"/>
      <c r="NY241" s="2249"/>
      <c r="NZ241" s="2249"/>
      <c r="OA241" s="2249"/>
      <c r="OB241" s="2249"/>
      <c r="OC241" s="2249"/>
      <c r="OD241" s="2249"/>
      <c r="OE241" s="2249"/>
      <c r="OF241" s="2249"/>
      <c r="OG241" s="2249"/>
      <c r="OH241" s="2249"/>
      <c r="OI241" s="2249"/>
      <c r="OJ241" s="2249"/>
      <c r="OK241" s="2249"/>
      <c r="OL241" s="2249"/>
      <c r="OM241" s="2249"/>
      <c r="ON241" s="2249"/>
      <c r="OO241" s="2249"/>
      <c r="OP241" s="2249"/>
      <c r="OQ241" s="2249"/>
      <c r="OR241" s="2249"/>
      <c r="OS241" s="2249"/>
      <c r="OT241" s="2249"/>
      <c r="OU241" s="2249"/>
      <c r="OV241" s="2249"/>
      <c r="OW241" s="2249"/>
      <c r="OX241" s="2249"/>
      <c r="OY241" s="2249"/>
      <c r="OZ241" s="2249"/>
      <c r="PA241" s="2249"/>
      <c r="PB241" s="2249"/>
      <c r="PC241" s="2249"/>
      <c r="PD241" s="2249"/>
      <c r="PE241" s="2249"/>
      <c r="PF241" s="2249"/>
      <c r="PG241" s="2249"/>
      <c r="PH241" s="2249"/>
      <c r="PI241" s="2249"/>
      <c r="PJ241" s="2249"/>
      <c r="PK241" s="2249"/>
      <c r="PL241" s="2249"/>
      <c r="PM241" s="2249"/>
      <c r="PN241" s="2249"/>
      <c r="PO241" s="2249"/>
      <c r="PP241" s="2249"/>
      <c r="PQ241" s="2249"/>
      <c r="PR241" s="2249"/>
      <c r="PS241" s="2249"/>
      <c r="PT241" s="2249"/>
      <c r="PU241" s="2249"/>
      <c r="PV241" s="2249"/>
      <c r="PW241" s="2249"/>
      <c r="PX241" s="2249"/>
      <c r="PY241" s="2249"/>
      <c r="PZ241" s="2249"/>
      <c r="QA241" s="2249"/>
      <c r="QB241" s="2249"/>
      <c r="QC241" s="2249"/>
      <c r="QD241" s="2249"/>
      <c r="QE241" s="2249"/>
      <c r="QF241" s="2249"/>
      <c r="QG241" s="2249"/>
      <c r="QH241" s="2249"/>
      <c r="QI241" s="2249"/>
      <c r="QJ241" s="2249"/>
      <c r="QK241" s="2249"/>
      <c r="QL241" s="2249"/>
      <c r="QM241" s="2249"/>
      <c r="QN241" s="2249"/>
      <c r="QO241" s="2249"/>
      <c r="QP241" s="2249"/>
      <c r="QQ241" s="2249"/>
      <c r="QR241" s="2249"/>
      <c r="QS241" s="2249"/>
      <c r="QT241" s="2249"/>
      <c r="QU241" s="2249"/>
      <c r="QV241" s="2249"/>
      <c r="QW241" s="2249"/>
      <c r="QX241" s="2249"/>
      <c r="QY241" s="2249"/>
      <c r="QZ241" s="2249"/>
      <c r="RA241" s="2249"/>
      <c r="RB241" s="2249"/>
      <c r="RC241" s="2249"/>
      <c r="RD241" s="2249"/>
      <c r="RE241" s="2249"/>
      <c r="RF241" s="2249"/>
      <c r="RG241" s="2249"/>
      <c r="RH241" s="2249"/>
      <c r="RI241" s="2249"/>
      <c r="RJ241" s="2249"/>
      <c r="RK241" s="2249"/>
      <c r="RL241" s="2249"/>
      <c r="RM241" s="2249"/>
      <c r="RN241" s="2249"/>
      <c r="RO241" s="2249"/>
      <c r="RP241" s="2249"/>
      <c r="RQ241" s="2249"/>
      <c r="RR241" s="2249"/>
      <c r="RS241" s="2249"/>
      <c r="RT241" s="2249"/>
      <c r="RU241" s="2249"/>
      <c r="RV241" s="2249"/>
      <c r="RW241" s="2249"/>
      <c r="RX241" s="2249"/>
      <c r="RY241" s="2249"/>
      <c r="RZ241" s="2249"/>
      <c r="SA241" s="2249"/>
      <c r="SB241" s="2249"/>
      <c r="SC241" s="2249"/>
      <c r="SD241" s="2249"/>
      <c r="SE241" s="2249"/>
      <c r="SF241" s="2249"/>
      <c r="SG241" s="2249"/>
      <c r="SH241" s="2249"/>
      <c r="SI241" s="2249"/>
      <c r="SJ241" s="2249"/>
      <c r="SK241" s="2249"/>
      <c r="SL241" s="2249"/>
      <c r="SM241" s="2249"/>
      <c r="SN241" s="2249"/>
      <c r="SO241" s="2249"/>
      <c r="SP241" s="2249"/>
      <c r="SQ241" s="2249"/>
      <c r="SR241" s="2249"/>
      <c r="SS241" s="2249"/>
      <c r="ST241" s="2249"/>
      <c r="SU241" s="2249"/>
      <c r="SV241" s="2249"/>
      <c r="SW241" s="2249"/>
      <c r="SX241" s="2249"/>
      <c r="SY241" s="2249"/>
      <c r="SZ241" s="2249"/>
      <c r="TA241" s="2249"/>
      <c r="TB241" s="2249"/>
      <c r="TC241" s="2249"/>
      <c r="TD241" s="2249"/>
      <c r="TE241" s="2249"/>
      <c r="TF241" s="2249"/>
      <c r="TG241" s="2249"/>
      <c r="TH241" s="2249"/>
      <c r="TI241" s="2249"/>
      <c r="TJ241" s="2249"/>
      <c r="TK241" s="2249"/>
      <c r="TL241" s="2249"/>
      <c r="TM241" s="2249"/>
      <c r="TN241" s="2249"/>
      <c r="TO241" s="2249"/>
      <c r="TP241" s="2249"/>
      <c r="TQ241" s="2249"/>
      <c r="TR241" s="2249"/>
      <c r="TS241" s="2249"/>
      <c r="TT241" s="2249"/>
      <c r="TU241" s="2249"/>
      <c r="TV241" s="2249"/>
      <c r="TW241" s="2249"/>
      <c r="TX241" s="2249"/>
      <c r="TY241" s="2249"/>
      <c r="TZ241" s="2249"/>
      <c r="UA241" s="2249"/>
      <c r="UB241" s="2249"/>
      <c r="UC241" s="2249"/>
      <c r="UD241" s="2249"/>
      <c r="UE241" s="2249"/>
      <c r="UF241" s="2249"/>
      <c r="UG241" s="2249"/>
      <c r="UH241" s="2249"/>
      <c r="UI241" s="2249"/>
      <c r="UJ241" s="2249"/>
      <c r="UK241" s="2249"/>
      <c r="UL241" s="2249"/>
      <c r="UM241" s="2249"/>
      <c r="UN241" s="2249"/>
      <c r="UO241" s="2249"/>
      <c r="UP241" s="2249"/>
      <c r="UQ241" s="2249"/>
      <c r="UR241" s="2249"/>
      <c r="US241" s="2249"/>
      <c r="UT241" s="2249"/>
      <c r="UU241" s="2249"/>
      <c r="UV241" s="2249"/>
      <c r="UW241" s="2249"/>
      <c r="UX241" s="2249"/>
      <c r="UY241" s="2249"/>
      <c r="UZ241" s="2249"/>
      <c r="VA241" s="2249"/>
      <c r="VB241" s="2249"/>
      <c r="VC241" s="2249"/>
      <c r="VD241" s="2249"/>
      <c r="VE241" s="2249"/>
      <c r="VF241" s="2249"/>
      <c r="VG241" s="2249"/>
      <c r="VH241" s="2249"/>
      <c r="VI241" s="2249"/>
      <c r="VJ241" s="2249"/>
      <c r="VK241" s="2249"/>
      <c r="VL241" s="2249"/>
      <c r="VM241" s="2249"/>
      <c r="VN241" s="2249"/>
      <c r="VO241" s="2249"/>
      <c r="VP241" s="2249"/>
      <c r="VQ241" s="2249"/>
      <c r="VR241" s="2249"/>
      <c r="VS241" s="2249"/>
      <c r="VT241" s="2249"/>
      <c r="VU241" s="2249"/>
      <c r="VV241" s="2249"/>
      <c r="VW241" s="2249"/>
      <c r="VX241" s="2249"/>
      <c r="VY241" s="2249"/>
      <c r="VZ241" s="2249"/>
      <c r="WA241" s="2249"/>
      <c r="WB241" s="2249"/>
      <c r="WC241" s="2249"/>
      <c r="WD241" s="2249"/>
      <c r="WE241" s="2249"/>
      <c r="WF241" s="2249"/>
      <c r="WG241" s="2249"/>
      <c r="WH241" s="2249"/>
      <c r="WI241" s="2249"/>
      <c r="WJ241" s="2249"/>
      <c r="WK241" s="2249"/>
      <c r="WL241" s="2249"/>
      <c r="WM241" s="2249"/>
      <c r="WN241" s="2249"/>
      <c r="WO241" s="2249"/>
      <c r="WP241" s="2249"/>
      <c r="WQ241" s="2249"/>
      <c r="WR241" s="2249"/>
      <c r="WS241" s="2249"/>
      <c r="WT241" s="2249"/>
      <c r="WU241" s="2249"/>
      <c r="WV241" s="2249"/>
      <c r="WW241" s="2249"/>
      <c r="WX241" s="2249"/>
      <c r="WY241" s="2249"/>
      <c r="WZ241" s="2249"/>
      <c r="XA241" s="2249"/>
      <c r="XB241" s="2249"/>
      <c r="XC241" s="2249"/>
      <c r="XD241" s="2249"/>
      <c r="XE241" s="2249"/>
      <c r="XF241" s="2249"/>
      <c r="XG241" s="2249"/>
      <c r="XH241" s="2249"/>
      <c r="XI241" s="2249"/>
      <c r="XJ241" s="2249"/>
      <c r="XK241" s="2249"/>
      <c r="XL241" s="2249"/>
      <c r="XM241" s="2249"/>
      <c r="XN241" s="2249"/>
      <c r="XO241" s="2249"/>
      <c r="XP241" s="2249"/>
      <c r="XQ241" s="2249"/>
      <c r="XR241" s="2249"/>
      <c r="XS241" s="2249"/>
      <c r="XT241" s="2249"/>
      <c r="XU241" s="2249"/>
      <c r="XV241" s="2249"/>
      <c r="XW241" s="2249"/>
      <c r="XX241" s="2249"/>
      <c r="XY241" s="2249"/>
      <c r="XZ241" s="2249"/>
      <c r="YA241" s="2249"/>
      <c r="YB241" s="2249"/>
      <c r="YC241" s="2249"/>
      <c r="YD241" s="2249"/>
      <c r="YE241" s="2249"/>
      <c r="YF241" s="2249"/>
      <c r="YG241" s="2249"/>
      <c r="YH241" s="2249"/>
      <c r="YI241" s="2249"/>
      <c r="YJ241" s="2249"/>
      <c r="YK241" s="2249"/>
      <c r="YL241" s="2249"/>
      <c r="YM241" s="2249"/>
      <c r="YN241" s="2249"/>
      <c r="YO241" s="2249"/>
      <c r="YP241" s="2249"/>
      <c r="YQ241" s="2249"/>
      <c r="YR241" s="2249"/>
      <c r="YS241" s="2249"/>
      <c r="YT241" s="2249"/>
      <c r="YU241" s="2249"/>
      <c r="YV241" s="2249"/>
      <c r="YW241" s="2249"/>
      <c r="YX241" s="2249"/>
      <c r="YY241" s="2249"/>
      <c r="YZ241" s="2249"/>
      <c r="ZA241" s="2249"/>
      <c r="ZB241" s="2249"/>
      <c r="ZC241" s="2249"/>
      <c r="ZD241" s="2249"/>
      <c r="ZE241" s="2249"/>
      <c r="ZF241" s="2249"/>
      <c r="ZG241" s="2249"/>
      <c r="ZH241" s="2249"/>
      <c r="ZI241" s="2249"/>
      <c r="ZJ241" s="2249"/>
      <c r="ZK241" s="2249"/>
      <c r="ZL241" s="2249"/>
      <c r="ZM241" s="2249"/>
      <c r="ZN241" s="2249"/>
      <c r="ZO241" s="2249"/>
      <c r="ZP241" s="2249"/>
      <c r="ZQ241" s="2249"/>
      <c r="ZR241" s="2249"/>
      <c r="ZS241" s="2249"/>
      <c r="ZT241" s="2249"/>
      <c r="ZU241" s="2249"/>
      <c r="ZV241" s="2249"/>
      <c r="ZW241" s="2249"/>
      <c r="ZX241" s="2249"/>
      <c r="ZY241" s="2249"/>
      <c r="ZZ241" s="2249"/>
      <c r="AAA241" s="2249"/>
      <c r="AAB241" s="2249"/>
      <c r="AAC241" s="2249"/>
      <c r="AAD241" s="2249"/>
      <c r="AAE241" s="2249"/>
      <c r="AAF241" s="2249"/>
      <c r="AAG241" s="2249"/>
      <c r="AAH241" s="2249"/>
      <c r="AAI241" s="2249"/>
      <c r="AAJ241" s="2249"/>
      <c r="AAK241" s="2249"/>
      <c r="AAL241" s="2249"/>
      <c r="AAM241" s="2249"/>
      <c r="AAN241" s="2249"/>
      <c r="AAO241" s="2249"/>
      <c r="AAP241" s="2249"/>
      <c r="AAQ241" s="2249"/>
      <c r="AAR241" s="2249"/>
      <c r="AAS241" s="2249"/>
      <c r="AAT241" s="2249"/>
      <c r="AAU241" s="2249"/>
      <c r="AAV241" s="2249"/>
      <c r="AAW241" s="2249"/>
      <c r="AAX241" s="2249"/>
      <c r="AAY241" s="2249"/>
      <c r="AAZ241" s="2249"/>
      <c r="ABA241" s="2249"/>
      <c r="ABB241" s="2249"/>
      <c r="ABC241" s="2249"/>
      <c r="ABD241" s="2249"/>
      <c r="ABE241" s="2249"/>
      <c r="ABF241" s="2249"/>
      <c r="ABG241" s="2249"/>
      <c r="ABH241" s="2249"/>
      <c r="ABI241" s="2249"/>
      <c r="ABJ241" s="2249"/>
      <c r="ABK241" s="2249"/>
      <c r="ABL241" s="2249"/>
      <c r="ABM241" s="2249"/>
      <c r="ABN241" s="2249"/>
      <c r="ABO241" s="2249"/>
      <c r="ABP241" s="2249"/>
      <c r="ABQ241" s="2249"/>
      <c r="ABR241" s="2249"/>
      <c r="ABS241" s="2249"/>
      <c r="ABT241" s="2249"/>
      <c r="ABU241" s="2249"/>
      <c r="ABV241" s="2249"/>
      <c r="ABW241" s="2249"/>
      <c r="ABX241" s="2249"/>
      <c r="ABY241" s="2249"/>
      <c r="ABZ241" s="2249"/>
      <c r="ACA241" s="2249"/>
      <c r="ACB241" s="2249"/>
      <c r="ACC241" s="2249"/>
      <c r="ACD241" s="2249"/>
      <c r="ACE241" s="2249"/>
      <c r="ACF241" s="2249"/>
      <c r="ACG241" s="2249"/>
      <c r="ACH241" s="2249"/>
      <c r="ACI241" s="2249"/>
      <c r="ACJ241" s="2249"/>
      <c r="ACK241" s="2249"/>
      <c r="ACL241" s="2249"/>
      <c r="ACM241" s="2249"/>
      <c r="ACN241" s="2249"/>
      <c r="ACO241" s="2249"/>
      <c r="ACP241" s="2249"/>
      <c r="ACQ241" s="2249"/>
      <c r="ACR241" s="2249"/>
      <c r="ACS241" s="2249"/>
      <c r="ACT241" s="2249"/>
      <c r="ACU241" s="2249"/>
      <c r="ACV241" s="2249"/>
      <c r="ACW241" s="2249"/>
      <c r="ACX241" s="2249"/>
      <c r="ACY241" s="2249"/>
      <c r="ACZ241" s="2249"/>
      <c r="ADA241" s="2249"/>
      <c r="ADB241" s="2249"/>
      <c r="ADC241" s="2249"/>
      <c r="ADD241" s="2249"/>
      <c r="ADE241" s="2249"/>
      <c r="ADF241" s="2249"/>
      <c r="ADG241" s="2249"/>
      <c r="ADH241" s="2249"/>
      <c r="ADI241" s="2249"/>
      <c r="ADJ241" s="2249"/>
      <c r="ADK241" s="2249"/>
      <c r="ADL241" s="2249"/>
      <c r="ADM241" s="2249"/>
      <c r="ADN241" s="2249"/>
      <c r="ADO241" s="2249"/>
      <c r="ADP241" s="2249"/>
      <c r="ADQ241" s="2249"/>
      <c r="ADR241" s="2249"/>
      <c r="ADS241" s="2249"/>
      <c r="ADT241" s="2249"/>
      <c r="ADU241" s="2249"/>
      <c r="ADV241" s="2249"/>
      <c r="ADW241" s="2249"/>
      <c r="ADX241" s="2249"/>
      <c r="ADY241" s="2249"/>
      <c r="ADZ241" s="2249"/>
      <c r="AEA241" s="2249"/>
      <c r="AEB241" s="2249"/>
      <c r="AEC241" s="2249"/>
      <c r="AED241" s="2249"/>
      <c r="AEE241" s="2249"/>
      <c r="AEF241" s="2249"/>
      <c r="AEG241" s="2249"/>
      <c r="AEH241" s="2249"/>
      <c r="AEI241" s="2249"/>
      <c r="AEJ241" s="2249"/>
      <c r="AEK241" s="2249"/>
      <c r="AEL241" s="2249"/>
      <c r="AEM241" s="2249"/>
      <c r="AEN241" s="2249"/>
      <c r="AEO241" s="2249"/>
      <c r="AEP241" s="2249"/>
      <c r="AEQ241" s="2249"/>
      <c r="AER241" s="2249"/>
      <c r="AES241" s="2249"/>
      <c r="AET241" s="2249"/>
      <c r="AEU241" s="2249"/>
      <c r="AEV241" s="2249"/>
      <c r="AEW241" s="2249"/>
      <c r="AEX241" s="2249"/>
      <c r="AEY241" s="2249"/>
      <c r="AEZ241" s="2249"/>
      <c r="AFA241" s="2249"/>
      <c r="AFB241" s="2249"/>
      <c r="AFC241" s="2249"/>
      <c r="AFD241" s="2249"/>
      <c r="AFE241" s="2249"/>
      <c r="AFF241" s="2249"/>
      <c r="AFG241" s="2249"/>
      <c r="AFH241" s="2249"/>
      <c r="AFI241" s="2249"/>
      <c r="AFJ241" s="2249"/>
      <c r="AFK241" s="2249"/>
      <c r="AFL241" s="2249"/>
      <c r="AFM241" s="2249"/>
      <c r="AFN241" s="2249"/>
      <c r="AFO241" s="2249"/>
      <c r="AFP241" s="2249"/>
      <c r="AFQ241" s="2249"/>
      <c r="AFR241" s="2249"/>
      <c r="AFS241" s="2249"/>
      <c r="AFT241" s="2249"/>
      <c r="AFU241" s="2249"/>
      <c r="AFV241" s="2249"/>
      <c r="AFW241" s="2249"/>
      <c r="AFX241" s="2249"/>
      <c r="AFY241" s="2249"/>
      <c r="AFZ241" s="2249"/>
      <c r="AGA241" s="2249"/>
      <c r="AGB241" s="2249"/>
      <c r="AGC241" s="2249"/>
      <c r="AGD241" s="2249"/>
      <c r="AGE241" s="2249"/>
      <c r="AGF241" s="2249"/>
      <c r="AGG241" s="2249"/>
      <c r="AGH241" s="2249"/>
      <c r="AGI241" s="2249"/>
      <c r="AGJ241" s="2249"/>
      <c r="AGK241" s="2249"/>
      <c r="AGL241" s="2249"/>
      <c r="AGM241" s="2249"/>
      <c r="AGN241" s="2249"/>
      <c r="AGO241" s="2249"/>
      <c r="AGP241" s="2249"/>
      <c r="AGQ241" s="2249"/>
      <c r="AGR241" s="2249"/>
      <c r="AGS241" s="2249"/>
      <c r="AGT241" s="2249"/>
      <c r="AGU241" s="2249"/>
      <c r="AGV241" s="2249"/>
      <c r="AGW241" s="2249"/>
      <c r="AGX241" s="2249"/>
      <c r="AGY241" s="2249"/>
      <c r="AGZ241" s="2249"/>
      <c r="AHA241" s="2249"/>
      <c r="AHB241" s="2249"/>
      <c r="AHC241" s="2249"/>
      <c r="AHD241" s="2249"/>
      <c r="AHE241" s="2249"/>
      <c r="AHF241" s="2249"/>
      <c r="AHG241" s="2249"/>
      <c r="AHH241" s="2249"/>
      <c r="AHI241" s="2249"/>
      <c r="AHJ241" s="2249"/>
      <c r="AHK241" s="2249"/>
      <c r="AHL241" s="2249"/>
      <c r="AHM241" s="2249"/>
      <c r="AHN241" s="2249"/>
      <c r="AHO241" s="2249"/>
      <c r="AHP241" s="2249"/>
      <c r="AHQ241" s="2249"/>
      <c r="AHR241" s="2249"/>
      <c r="AHS241" s="2249"/>
      <c r="AHT241" s="2249"/>
      <c r="AHU241" s="2249"/>
      <c r="AHV241" s="2249"/>
      <c r="AHW241" s="2249"/>
      <c r="AHX241" s="2249"/>
      <c r="AHY241" s="2249"/>
      <c r="AHZ241" s="2249"/>
      <c r="AIA241" s="2249"/>
      <c r="AIB241" s="2249"/>
      <c r="AIC241" s="2249"/>
      <c r="AID241" s="2249"/>
      <c r="AIE241" s="2249"/>
      <c r="AIF241" s="2249"/>
      <c r="AIG241" s="2249"/>
      <c r="AIH241" s="2249"/>
      <c r="AII241" s="2249"/>
      <c r="AIJ241" s="2249"/>
      <c r="AIK241" s="2249"/>
      <c r="AIL241" s="2249"/>
      <c r="AIM241" s="2249"/>
      <c r="AIN241" s="2249"/>
      <c r="AIO241" s="2249"/>
      <c r="AIP241" s="2249"/>
      <c r="AIQ241" s="2249"/>
      <c r="AIR241" s="2249"/>
      <c r="AIS241" s="2249"/>
      <c r="AIT241" s="2249"/>
      <c r="AIU241" s="2249"/>
      <c r="AIV241" s="2249"/>
      <c r="AIW241" s="2249"/>
      <c r="AIX241" s="2249"/>
      <c r="AIY241" s="2249"/>
      <c r="AIZ241" s="2249"/>
      <c r="AJA241" s="2249"/>
      <c r="AJB241" s="2249"/>
      <c r="AJC241" s="2249"/>
      <c r="AJD241" s="2249"/>
      <c r="AJE241" s="2249"/>
      <c r="AJF241" s="2249"/>
      <c r="AJG241" s="2249"/>
      <c r="AJH241" s="2249"/>
      <c r="AJI241" s="2249"/>
      <c r="AJJ241" s="2249"/>
      <c r="AJK241" s="2249"/>
      <c r="AJL241" s="2249"/>
      <c r="AJM241" s="2249"/>
      <c r="AJN241" s="2249"/>
      <c r="AJO241" s="2249"/>
      <c r="AJP241" s="2249"/>
      <c r="AJQ241" s="2249"/>
      <c r="AJR241" s="2249"/>
      <c r="AJS241" s="2249"/>
      <c r="AJT241" s="2249"/>
      <c r="AJU241" s="2249"/>
      <c r="AJV241" s="2249"/>
      <c r="AJW241" s="2249"/>
      <c r="AJX241" s="2249"/>
      <c r="AJY241" s="2249"/>
      <c r="AJZ241" s="2249"/>
      <c r="AKA241" s="2249"/>
      <c r="AKB241" s="2249"/>
      <c r="AKC241" s="2249"/>
      <c r="AKD241" s="2249"/>
      <c r="AKE241" s="2249"/>
      <c r="AKF241" s="2249"/>
      <c r="AKG241" s="2249"/>
      <c r="AKH241" s="2249"/>
      <c r="AKI241" s="2249"/>
      <c r="AKJ241" s="2249"/>
      <c r="AKK241" s="2249"/>
      <c r="AKL241" s="2249"/>
      <c r="AKM241" s="2249"/>
      <c r="AKN241" s="2249"/>
      <c r="AKO241" s="2249"/>
      <c r="AKP241" s="2249"/>
      <c r="AKQ241" s="2249"/>
      <c r="AKR241" s="2249"/>
      <c r="AKS241" s="2249"/>
      <c r="AKT241" s="2249"/>
      <c r="AKU241" s="2249"/>
      <c r="AKV241" s="2249"/>
      <c r="AKW241" s="2249"/>
      <c r="AKX241" s="2249"/>
      <c r="AKY241" s="2249"/>
      <c r="AKZ241" s="2249"/>
      <c r="ALA241" s="2249"/>
      <c r="ALB241" s="2249"/>
      <c r="ALC241" s="2249"/>
      <c r="ALD241" s="2249"/>
      <c r="ALE241" s="2249"/>
      <c r="ALF241" s="2249"/>
      <c r="ALG241" s="2249"/>
      <c r="ALH241" s="2249"/>
      <c r="ALI241" s="2249"/>
      <c r="ALJ241" s="2249"/>
      <c r="ALK241" s="2249"/>
      <c r="ALL241" s="2249"/>
      <c r="ALM241" s="2249"/>
      <c r="ALN241" s="2249"/>
      <c r="ALO241" s="2249"/>
      <c r="ALP241" s="2249"/>
      <c r="ALQ241" s="2249"/>
      <c r="ALR241" s="2249"/>
      <c r="ALS241" s="2249"/>
      <c r="ALT241" s="2249"/>
      <c r="ALU241" s="2249"/>
      <c r="ALV241" s="2249"/>
      <c r="ALW241" s="2249"/>
      <c r="ALX241" s="2249"/>
      <c r="ALY241" s="2249"/>
      <c r="ALZ241" s="2249"/>
      <c r="AMA241" s="2249"/>
      <c r="AMB241" s="2249"/>
      <c r="AMC241" s="2249"/>
      <c r="AMD241" s="2249"/>
      <c r="AME241" s="2249"/>
      <c r="AMF241" s="2249"/>
      <c r="AMG241" s="2249"/>
      <c r="AMH241" s="2249"/>
      <c r="AMI241" s="2249"/>
      <c r="AMJ241" s="2249"/>
      <c r="AMK241" s="2249"/>
      <c r="AML241" s="2249"/>
      <c r="AMM241" s="2249"/>
      <c r="AMN241" s="2249"/>
      <c r="AMO241" s="2249"/>
      <c r="AMP241" s="2249"/>
      <c r="AMQ241" s="2249"/>
      <c r="AMR241" s="2249"/>
      <c r="AMS241" s="2249"/>
      <c r="AMT241" s="2249"/>
      <c r="AMU241" s="2249"/>
      <c r="AMV241" s="2249"/>
      <c r="AMW241" s="2249"/>
      <c r="AMX241" s="2249"/>
      <c r="AMY241" s="2249"/>
      <c r="AMZ241" s="2249"/>
      <c r="ANA241" s="2249"/>
      <c r="ANB241" s="2249"/>
      <c r="ANC241" s="2249"/>
      <c r="AND241" s="2249"/>
      <c r="ANE241" s="2249"/>
      <c r="ANF241" s="2249"/>
      <c r="ANG241" s="2249"/>
      <c r="ANH241" s="2249"/>
      <c r="ANI241" s="2249"/>
      <c r="ANJ241" s="2249"/>
      <c r="ANK241" s="2249"/>
      <c r="ANL241" s="2249"/>
      <c r="ANM241" s="2249"/>
      <c r="ANN241" s="2249"/>
      <c r="ANO241" s="2249"/>
      <c r="ANP241" s="2249"/>
      <c r="ANQ241" s="2249"/>
      <c r="ANR241" s="2249"/>
      <c r="ANS241" s="2249"/>
      <c r="ANT241" s="2249"/>
      <c r="ANU241" s="2249"/>
      <c r="ANV241" s="2249"/>
      <c r="ANW241" s="2249"/>
      <c r="ANX241" s="2249"/>
      <c r="ANY241" s="2249"/>
      <c r="ANZ241" s="2249"/>
      <c r="AOA241" s="2249"/>
      <c r="AOB241" s="2249"/>
      <c r="AOC241" s="2249"/>
      <c r="AOD241" s="2249"/>
      <c r="AOE241" s="2249"/>
      <c r="AOF241" s="2249"/>
      <c r="AOG241" s="2249"/>
      <c r="AOH241" s="2249"/>
      <c r="AOI241" s="2249"/>
      <c r="AOJ241" s="2249"/>
      <c r="AOK241" s="2249"/>
      <c r="AOL241" s="2249"/>
      <c r="AOM241" s="2249"/>
      <c r="AON241" s="2249"/>
      <c r="AOO241" s="2249"/>
      <c r="AOP241" s="2249"/>
      <c r="AOQ241" s="2249"/>
      <c r="AOR241" s="2249"/>
      <c r="AOS241" s="2249"/>
      <c r="AOT241" s="2249"/>
      <c r="AOU241" s="2249"/>
      <c r="AOV241" s="2249"/>
      <c r="AOW241" s="2249"/>
      <c r="AOX241" s="2249"/>
      <c r="AOY241" s="2249"/>
      <c r="AOZ241" s="2249"/>
      <c r="APA241" s="2249"/>
      <c r="APB241" s="2249"/>
      <c r="APC241" s="2249"/>
      <c r="APD241" s="2249"/>
      <c r="APE241" s="2249"/>
      <c r="APF241" s="2249"/>
      <c r="APG241" s="2249"/>
      <c r="APH241" s="2249"/>
      <c r="API241" s="2249"/>
      <c r="APJ241" s="2249"/>
      <c r="APK241" s="2249"/>
      <c r="APL241" s="2249"/>
      <c r="APM241" s="2249"/>
      <c r="APN241" s="2249"/>
      <c r="APO241" s="2249"/>
      <c r="APP241" s="2249"/>
      <c r="APQ241" s="2249"/>
      <c r="APR241" s="2249"/>
      <c r="APS241" s="2249"/>
      <c r="APT241" s="2249"/>
      <c r="APU241" s="2249"/>
      <c r="APV241" s="2249"/>
      <c r="APW241" s="2249"/>
      <c r="APX241" s="2249"/>
      <c r="APY241" s="2249"/>
      <c r="APZ241" s="2249"/>
      <c r="AQA241" s="2249"/>
      <c r="AQB241" s="2249"/>
      <c r="AQC241" s="2249"/>
      <c r="AQD241" s="2249"/>
      <c r="AQE241" s="2249"/>
      <c r="AQF241" s="2249"/>
      <c r="AQG241" s="2249"/>
      <c r="AQH241" s="2249"/>
      <c r="AQI241" s="2249"/>
      <c r="AQJ241" s="2249"/>
      <c r="AQK241" s="2249"/>
      <c r="AQL241" s="2249"/>
      <c r="AQM241" s="2249"/>
      <c r="AQN241" s="2249"/>
      <c r="AQO241" s="2249"/>
      <c r="AQP241" s="2249"/>
      <c r="AQQ241" s="2249"/>
      <c r="AQR241" s="2249"/>
      <c r="AQS241" s="2249"/>
      <c r="AQT241" s="2249"/>
      <c r="AQU241" s="2249"/>
      <c r="AQV241" s="2249"/>
      <c r="AQW241" s="2249"/>
      <c r="AQX241" s="2249"/>
      <c r="AQY241" s="2249"/>
      <c r="AQZ241" s="2249"/>
      <c r="ARA241" s="2249"/>
      <c r="ARB241" s="2249"/>
      <c r="ARC241" s="2249"/>
      <c r="ARD241" s="2249"/>
      <c r="ARE241" s="2249"/>
      <c r="ARF241" s="2249"/>
      <c r="ARG241" s="2249"/>
      <c r="ARH241" s="2249"/>
      <c r="ARI241" s="2249"/>
      <c r="ARJ241" s="2249"/>
      <c r="ARK241" s="2249"/>
      <c r="ARL241" s="2249"/>
      <c r="ARM241" s="2249"/>
      <c r="ARN241" s="2249"/>
      <c r="ARO241" s="2249"/>
      <c r="ARP241" s="2249"/>
      <c r="ARQ241" s="2249"/>
      <c r="ARR241" s="2249"/>
      <c r="ARS241" s="2249"/>
      <c r="ART241" s="2249"/>
      <c r="ARU241" s="2249"/>
      <c r="ARV241" s="2249"/>
      <c r="ARW241" s="2249"/>
      <c r="ARX241" s="2249"/>
      <c r="ARY241" s="2249"/>
      <c r="ARZ241" s="2249"/>
      <c r="ASA241" s="2249"/>
      <c r="ASB241" s="2249"/>
      <c r="ASC241" s="2249"/>
      <c r="ASD241" s="2249"/>
      <c r="ASE241" s="2249"/>
      <c r="ASF241" s="2249"/>
      <c r="ASG241" s="2249"/>
      <c r="ASH241" s="2249"/>
      <c r="ASI241" s="2249"/>
      <c r="ASJ241" s="2249"/>
      <c r="ASK241" s="2249"/>
      <c r="ASL241" s="2249"/>
      <c r="ASM241" s="2249"/>
      <c r="ASN241" s="2249"/>
      <c r="ASO241" s="2249"/>
      <c r="ASP241" s="2249"/>
      <c r="ASQ241" s="2249"/>
      <c r="ASR241" s="2249"/>
      <c r="ASS241" s="2249"/>
      <c r="AST241" s="2249"/>
      <c r="ASU241" s="2249"/>
      <c r="ASV241" s="2249"/>
      <c r="ASW241" s="2249"/>
      <c r="ASX241" s="2249"/>
      <c r="ASY241" s="2249"/>
      <c r="ASZ241" s="2249"/>
      <c r="ATA241" s="2249"/>
      <c r="ATB241" s="2249"/>
      <c r="ATC241" s="2249"/>
      <c r="ATD241" s="2249"/>
      <c r="ATE241" s="2249"/>
      <c r="ATF241" s="2249"/>
      <c r="ATG241" s="2249"/>
      <c r="ATH241" s="2249"/>
      <c r="ATI241" s="2249"/>
      <c r="ATJ241" s="2249"/>
      <c r="ATK241" s="2249"/>
      <c r="ATL241" s="2249"/>
      <c r="ATM241" s="2249"/>
      <c r="ATN241" s="2249"/>
      <c r="ATO241" s="2249"/>
      <c r="ATP241" s="2249"/>
      <c r="ATQ241" s="2249"/>
      <c r="ATR241" s="2249"/>
      <c r="ATS241" s="2249"/>
      <c r="ATT241" s="2249"/>
      <c r="ATU241" s="2249"/>
      <c r="ATV241" s="2249"/>
      <c r="ATW241" s="2249"/>
      <c r="ATX241" s="2249"/>
      <c r="ATY241" s="2249"/>
      <c r="ATZ241" s="2249"/>
      <c r="AUA241" s="2249"/>
      <c r="AUB241" s="2249"/>
      <c r="AUC241" s="2249"/>
      <c r="AUD241" s="2249"/>
      <c r="AUE241" s="2249"/>
      <c r="AUF241" s="2249"/>
      <c r="AUG241" s="2249"/>
      <c r="AUH241" s="2249"/>
      <c r="AUI241" s="2249"/>
      <c r="AUJ241" s="2249"/>
      <c r="AUK241" s="2249"/>
      <c r="AUL241" s="2249"/>
      <c r="AUM241" s="2249"/>
      <c r="AUN241" s="2249"/>
      <c r="AUO241" s="2249"/>
      <c r="AUP241" s="2249"/>
      <c r="AUQ241" s="2249"/>
      <c r="AUR241" s="2249"/>
      <c r="AUS241" s="2249"/>
      <c r="AUT241" s="2249"/>
      <c r="AUU241" s="2249"/>
      <c r="AUV241" s="2249"/>
      <c r="AUW241" s="2249"/>
      <c r="AUX241" s="2249"/>
      <c r="AUY241" s="2249"/>
      <c r="AUZ241" s="2249"/>
      <c r="AVA241" s="2249"/>
      <c r="AVB241" s="2249"/>
      <c r="AVC241" s="2249"/>
      <c r="AVD241" s="2249"/>
      <c r="AVE241" s="2249"/>
      <c r="AVF241" s="2249"/>
      <c r="AVG241" s="2249"/>
      <c r="AVH241" s="2249"/>
      <c r="AVI241" s="2249"/>
      <c r="AVJ241" s="2249"/>
      <c r="AVK241" s="2249"/>
      <c r="AVL241" s="2249"/>
      <c r="AVM241" s="2249"/>
      <c r="AVN241" s="2249"/>
      <c r="AVO241" s="2249"/>
      <c r="AVP241" s="2249"/>
      <c r="AVQ241" s="2249"/>
      <c r="AVR241" s="2249"/>
      <c r="AVS241" s="2249"/>
      <c r="AVT241" s="2249"/>
      <c r="AVU241" s="2249"/>
      <c r="AVV241" s="2249"/>
      <c r="AVW241" s="2249"/>
      <c r="AVX241" s="2249"/>
      <c r="AVY241" s="2249"/>
      <c r="AVZ241" s="2249"/>
      <c r="AWA241" s="2249"/>
      <c r="AWB241" s="2249"/>
      <c r="AWC241" s="2249"/>
      <c r="AWD241" s="2249"/>
      <c r="AWE241" s="2249"/>
      <c r="AWF241" s="2249"/>
      <c r="AWG241" s="2249"/>
      <c r="AWH241" s="2249"/>
      <c r="AWI241" s="2249"/>
      <c r="AWJ241" s="2249"/>
      <c r="AWK241" s="2249"/>
      <c r="AWL241" s="2249"/>
      <c r="AWM241" s="2249"/>
      <c r="AWN241" s="2249"/>
      <c r="AWO241" s="2249"/>
      <c r="AWP241" s="2249"/>
      <c r="AWQ241" s="2249"/>
      <c r="AWR241" s="2249"/>
      <c r="AWS241" s="2249"/>
      <c r="AWT241" s="2249"/>
      <c r="AWU241" s="2249"/>
      <c r="AWV241" s="2249"/>
      <c r="AWW241" s="2249"/>
      <c r="AWX241" s="2249"/>
      <c r="AWY241" s="2249"/>
      <c r="AWZ241" s="2249"/>
      <c r="AXA241" s="2249"/>
      <c r="AXB241" s="2249"/>
      <c r="AXC241" s="2249"/>
      <c r="AXD241" s="2249"/>
      <c r="AXE241" s="2249"/>
      <c r="AXF241" s="2249"/>
      <c r="AXG241" s="2249"/>
      <c r="AXH241" s="2249"/>
      <c r="AXI241" s="2249"/>
      <c r="AXJ241" s="2249"/>
    </row>
    <row r="242" spans="1:1310" ht="20.100000000000001" customHeight="1" thickBot="1">
      <c r="B242" s="2018"/>
      <c r="C242" s="2018"/>
      <c r="D242" s="2018"/>
      <c r="E242" s="2081"/>
      <c r="F242" s="2081"/>
      <c r="G242" s="2018"/>
      <c r="H242" s="2018"/>
      <c r="I242" s="2018"/>
      <c r="J242" s="2018"/>
      <c r="K242" s="2018"/>
      <c r="L242" s="2018"/>
      <c r="M242" s="2018"/>
      <c r="N242" s="2018"/>
      <c r="O242" s="2018"/>
      <c r="P242" s="2018"/>
      <c r="Q242" s="2018"/>
    </row>
    <row r="243" spans="1:1310" ht="20.100000000000001" customHeight="1">
      <c r="A243" s="2280" t="s">
        <v>1306</v>
      </c>
      <c r="B243" s="2281" t="s">
        <v>2424</v>
      </c>
      <c r="C243" s="2282"/>
      <c r="D243" s="2282"/>
      <c r="E243" s="2282"/>
      <c r="F243" s="2282"/>
      <c r="G243" s="2283"/>
      <c r="H243" s="2018"/>
      <c r="I243" s="2284" t="s">
        <v>2425</v>
      </c>
      <c r="J243" s="2285"/>
      <c r="K243" s="2285"/>
      <c r="L243" s="2285"/>
      <c r="M243" s="2285"/>
      <c r="N243" s="2285"/>
      <c r="O243" s="2286"/>
      <c r="P243" s="2018"/>
      <c r="Q243" s="2018"/>
    </row>
    <row r="244" spans="1:1310" ht="20.100000000000001" customHeight="1">
      <c r="A244" s="2287" t="s">
        <v>2424</v>
      </c>
      <c r="B244" s="2288"/>
      <c r="C244" s="2289"/>
      <c r="D244" s="2289"/>
      <c r="E244" s="2289"/>
      <c r="F244" s="2289"/>
      <c r="G244" s="2290"/>
      <c r="H244" s="2018"/>
      <c r="I244" s="2291" t="s">
        <v>2426</v>
      </c>
      <c r="J244" s="1178"/>
      <c r="K244" s="1178"/>
      <c r="L244" s="2292" t="s">
        <v>2427</v>
      </c>
      <c r="M244" s="1178"/>
      <c r="N244" s="1178"/>
      <c r="O244" s="2293"/>
      <c r="P244" s="2018"/>
      <c r="Q244" s="2018"/>
    </row>
    <row r="245" spans="1:1310" ht="20.100000000000001" customHeight="1">
      <c r="A245" s="2287"/>
      <c r="B245" s="2294"/>
      <c r="C245" s="865"/>
      <c r="D245" s="2295"/>
      <c r="E245" s="865"/>
      <c r="F245" s="2295"/>
      <c r="G245" s="2296"/>
      <c r="H245" s="2018"/>
      <c r="I245" s="2291" t="s">
        <v>2428</v>
      </c>
      <c r="J245" s="1178"/>
      <c r="K245" s="1178"/>
      <c r="L245" s="2292" t="s">
        <v>2429</v>
      </c>
      <c r="M245" s="1178"/>
      <c r="N245" s="1178"/>
      <c r="O245" s="2293"/>
      <c r="P245" s="2018"/>
      <c r="Q245" s="2018"/>
    </row>
    <row r="246" spans="1:1310" ht="20.100000000000001" customHeight="1">
      <c r="A246" s="2287"/>
      <c r="B246" s="2297" t="s">
        <v>878</v>
      </c>
      <c r="C246" s="2298" t="s">
        <v>2430</v>
      </c>
      <c r="D246" s="1178"/>
      <c r="E246" s="1178"/>
      <c r="F246" s="1178"/>
      <c r="G246" s="2293"/>
      <c r="H246" s="2018"/>
      <c r="I246" s="2291" t="s">
        <v>2431</v>
      </c>
      <c r="J246" s="1178"/>
      <c r="K246" s="1178"/>
      <c r="L246" s="2018"/>
      <c r="M246" s="1178"/>
      <c r="N246" s="1178"/>
      <c r="O246" s="2293"/>
      <c r="P246" s="2018"/>
      <c r="Q246" s="2018"/>
    </row>
    <row r="247" spans="1:1310" ht="20.100000000000001" customHeight="1">
      <c r="A247" s="2287"/>
      <c r="B247" s="2299" t="s">
        <v>888</v>
      </c>
      <c r="C247" s="2298" t="s">
        <v>2432</v>
      </c>
      <c r="D247" s="1178"/>
      <c r="E247" s="1178"/>
      <c r="F247" s="1178"/>
      <c r="G247" s="2293"/>
      <c r="H247" s="2018"/>
      <c r="I247" s="2291" t="s">
        <v>2433</v>
      </c>
      <c r="J247" s="1178"/>
      <c r="K247" s="1178"/>
      <c r="L247" s="2292" t="s">
        <v>2434</v>
      </c>
      <c r="M247" s="1178"/>
      <c r="N247" s="1178"/>
      <c r="O247" s="2293"/>
      <c r="P247" s="2018"/>
      <c r="Q247" s="2018"/>
    </row>
    <row r="248" spans="1:1310" ht="20.100000000000001" customHeight="1">
      <c r="A248" s="2287"/>
      <c r="B248" s="2300" t="s">
        <v>898</v>
      </c>
      <c r="C248" s="2298" t="s">
        <v>2435</v>
      </c>
      <c r="D248" s="1178"/>
      <c r="E248" s="1178"/>
      <c r="F248" s="1178"/>
      <c r="G248" s="2293"/>
      <c r="H248" s="2018"/>
      <c r="I248" s="2291" t="s">
        <v>2436</v>
      </c>
      <c r="J248" s="1178"/>
      <c r="K248" s="1178"/>
      <c r="L248" s="2292" t="s">
        <v>2437</v>
      </c>
      <c r="M248" s="1178"/>
      <c r="N248" s="1178"/>
      <c r="O248" s="2293"/>
      <c r="P248" s="2018"/>
      <c r="Q248" s="2018"/>
    </row>
    <row r="249" spans="1:1310" ht="20.100000000000001" customHeight="1" thickBot="1">
      <c r="A249" s="2287"/>
      <c r="B249" s="2152"/>
      <c r="C249" s="1178"/>
      <c r="D249" s="1178"/>
      <c r="E249" s="1178"/>
      <c r="F249" s="1178"/>
      <c r="G249" s="2293"/>
      <c r="H249" s="2018"/>
      <c r="I249" s="2291"/>
      <c r="J249" s="1178"/>
      <c r="K249" s="1178"/>
      <c r="L249" s="2292" t="s">
        <v>2438</v>
      </c>
      <c r="M249" s="1178"/>
      <c r="N249" s="1178"/>
      <c r="O249" s="2293"/>
      <c r="P249" s="2018"/>
      <c r="Q249" s="2018"/>
    </row>
    <row r="250" spans="1:1310" ht="20.100000000000001" customHeight="1">
      <c r="A250" s="2287"/>
      <c r="B250" s="2301"/>
      <c r="C250" s="2302"/>
      <c r="D250" s="2303"/>
      <c r="E250" s="2302"/>
      <c r="F250" s="2303"/>
      <c r="G250" s="2304"/>
      <c r="H250" s="2018"/>
      <c r="I250" s="2152"/>
      <c r="J250" s="1178"/>
      <c r="K250" s="1178"/>
      <c r="L250" s="1178"/>
      <c r="M250" s="1178"/>
      <c r="N250" s="1178"/>
      <c r="O250" s="2293"/>
      <c r="P250" s="2018"/>
      <c r="Q250" s="2018"/>
    </row>
    <row r="251" spans="1:1310" ht="20.100000000000001" customHeight="1">
      <c r="A251" s="2287"/>
      <c r="B251" s="2305" t="s">
        <v>2439</v>
      </c>
      <c r="C251" s="2306"/>
      <c r="D251" s="2306"/>
      <c r="E251" s="2306"/>
      <c r="F251" s="2306"/>
      <c r="G251" s="2307"/>
      <c r="H251" s="2018"/>
      <c r="I251" s="2291" t="s">
        <v>2440</v>
      </c>
      <c r="J251" s="1178"/>
      <c r="K251" s="1178"/>
      <c r="L251" s="2244" t="s">
        <v>2441</v>
      </c>
      <c r="M251" s="1178"/>
      <c r="N251" s="1178"/>
      <c r="O251" s="2293"/>
      <c r="P251" s="2018"/>
      <c r="Q251" s="2018"/>
    </row>
    <row r="252" spans="1:1310" ht="20.100000000000001" customHeight="1">
      <c r="A252" s="2287"/>
      <c r="B252" s="2308"/>
      <c r="C252" s="1178"/>
      <c r="D252" s="2309"/>
      <c r="E252" s="1178"/>
      <c r="F252" s="2309"/>
      <c r="G252" s="2310"/>
      <c r="H252" s="2018"/>
      <c r="I252" s="2291" t="s">
        <v>2442</v>
      </c>
      <c r="J252" s="1178"/>
      <c r="K252" s="1178"/>
      <c r="L252" s="2311">
        <v>0</v>
      </c>
      <c r="M252" s="2312">
        <v>0</v>
      </c>
      <c r="N252" s="2313">
        <v>0</v>
      </c>
      <c r="O252" s="2314">
        <v>0</v>
      </c>
      <c r="P252" s="2018"/>
      <c r="Q252" s="2018"/>
    </row>
    <row r="253" spans="1:1310" ht="20.100000000000001" customHeight="1" thickBot="1">
      <c r="A253" s="2287"/>
      <c r="B253" s="2297" t="s">
        <v>878</v>
      </c>
      <c r="C253" s="2298" t="s">
        <v>2443</v>
      </c>
      <c r="D253" s="1178"/>
      <c r="E253" s="1178"/>
      <c r="F253" s="1178"/>
      <c r="G253" s="2293"/>
      <c r="H253" s="2018"/>
      <c r="I253" s="2166"/>
      <c r="J253" s="2167"/>
      <c r="K253" s="2167"/>
      <c r="L253" s="2167"/>
      <c r="M253" s="2167"/>
      <c r="N253" s="2167"/>
      <c r="O253" s="2168"/>
      <c r="P253" s="2018"/>
      <c r="Q253" s="2018"/>
    </row>
    <row r="254" spans="1:1310" ht="20.100000000000001" customHeight="1" thickBot="1">
      <c r="A254" s="2287"/>
      <c r="B254" s="2299" t="s">
        <v>888</v>
      </c>
      <c r="C254" s="2298" t="s">
        <v>2444</v>
      </c>
      <c r="D254" s="1178"/>
      <c r="E254" s="1178"/>
      <c r="F254" s="1178"/>
      <c r="G254" s="2293"/>
      <c r="H254" s="2018"/>
      <c r="I254" s="865"/>
      <c r="J254" s="865"/>
      <c r="K254" s="865"/>
      <c r="L254" s="865"/>
      <c r="M254" s="865"/>
      <c r="N254" s="865"/>
      <c r="O254" s="865"/>
      <c r="P254" s="2018"/>
      <c r="Q254" s="2018"/>
    </row>
    <row r="255" spans="1:1310" ht="20.100000000000001" customHeight="1">
      <c r="A255" s="2287"/>
      <c r="B255" s="2300" t="s">
        <v>898</v>
      </c>
      <c r="C255" s="2298" t="s">
        <v>2445</v>
      </c>
      <c r="D255" s="1178"/>
      <c r="E255" s="1178"/>
      <c r="F255" s="1178"/>
      <c r="G255" s="2293"/>
      <c r="H255" s="2018"/>
      <c r="I255" s="2315" t="s">
        <v>2446</v>
      </c>
      <c r="J255" s="2316"/>
      <c r="K255" s="2316"/>
      <c r="L255" s="2316"/>
      <c r="M255" s="2316"/>
      <c r="N255" s="2316"/>
      <c r="O255" s="2317"/>
      <c r="P255" s="2018"/>
      <c r="Q255" s="2018"/>
    </row>
    <row r="256" spans="1:1310" ht="20.100000000000001" customHeight="1">
      <c r="A256" s="2287"/>
      <c r="B256" s="2152"/>
      <c r="C256" s="1178"/>
      <c r="D256" s="1178"/>
      <c r="E256" s="1178"/>
      <c r="F256" s="1178"/>
      <c r="G256" s="2293"/>
      <c r="H256" s="2018"/>
      <c r="I256" s="2318" t="s">
        <v>2447</v>
      </c>
      <c r="J256" s="2319">
        <v>8.35</v>
      </c>
      <c r="K256" s="2320" t="s">
        <v>2448</v>
      </c>
      <c r="L256" s="2320"/>
      <c r="M256" s="2319">
        <v>0.25</v>
      </c>
      <c r="N256" s="2321">
        <f>IF(ISBLANK(M257),I260,M257)</f>
        <v>33.4</v>
      </c>
      <c r="O256" s="2322" t="s">
        <v>1269</v>
      </c>
      <c r="P256" s="2018"/>
      <c r="Q256" s="2018"/>
    </row>
    <row r="257" spans="1:17" ht="20.100000000000001" customHeight="1">
      <c r="A257" s="2287"/>
      <c r="B257" s="2323" t="s">
        <v>2449</v>
      </c>
      <c r="C257" s="2324"/>
      <c r="D257" s="2325"/>
      <c r="E257" s="2324"/>
      <c r="F257" s="2326">
        <f>3.14*(11*11)</f>
        <v>379.94</v>
      </c>
      <c r="G257" s="2327"/>
      <c r="H257" s="2018"/>
      <c r="I257" s="2318"/>
      <c r="J257" s="2319"/>
      <c r="K257" s="2320"/>
      <c r="L257" s="2320"/>
      <c r="M257" s="2319"/>
      <c r="N257" s="2321"/>
      <c r="O257" s="2322"/>
      <c r="P257" s="2018"/>
      <c r="Q257" s="2018"/>
    </row>
    <row r="258" spans="1:17" ht="20.100000000000001" customHeight="1">
      <c r="A258" s="2287"/>
      <c r="B258" s="2328" t="s">
        <v>2450</v>
      </c>
      <c r="C258" s="2329"/>
      <c r="D258" s="946"/>
      <c r="E258" s="2329"/>
      <c r="F258" s="2330" t="s">
        <v>2451</v>
      </c>
      <c r="G258" s="2331"/>
      <c r="H258" s="2018"/>
      <c r="I258" s="2318"/>
      <c r="J258" s="2319"/>
      <c r="K258" s="2332" t="s">
        <v>2452</v>
      </c>
      <c r="L258" s="2332"/>
      <c r="M258" s="2333">
        <v>70</v>
      </c>
      <c r="N258" s="2334">
        <f>J256/M258</f>
        <v>0.11928571428571429</v>
      </c>
      <c r="O258" s="2322" t="s">
        <v>2453</v>
      </c>
      <c r="P258" s="2018"/>
      <c r="Q258" s="2018"/>
    </row>
    <row r="259" spans="1:17" ht="20.100000000000001" customHeight="1">
      <c r="A259" s="2287"/>
      <c r="B259" s="2335" t="s">
        <v>2454</v>
      </c>
      <c r="C259" s="2336" t="s">
        <v>2455</v>
      </c>
      <c r="E259" s="2336" t="s">
        <v>2456</v>
      </c>
      <c r="F259" s="2337" t="s">
        <v>2457</v>
      </c>
      <c r="G259" s="2338"/>
      <c r="H259" s="2018"/>
      <c r="I259" s="2318"/>
      <c r="J259" s="2319"/>
      <c r="K259" s="2332"/>
      <c r="L259" s="2332"/>
      <c r="M259" s="2333"/>
      <c r="N259" s="2334"/>
      <c r="O259" s="2322"/>
      <c r="P259" s="2018"/>
      <c r="Q259" s="2018"/>
    </row>
    <row r="260" spans="1:17" ht="20.100000000000001" customHeight="1">
      <c r="A260" s="2287"/>
      <c r="B260" s="2339">
        <v>1</v>
      </c>
      <c r="C260" s="2340">
        <v>22</v>
      </c>
      <c r="D260" s="2018"/>
      <c r="E260" s="2341">
        <f>C260/2</f>
        <v>11</v>
      </c>
      <c r="F260" s="2342">
        <f>PI()*(E260^2)</f>
        <v>380.13271108436498</v>
      </c>
      <c r="G260" s="2343"/>
      <c r="H260" s="2018"/>
      <c r="I260" s="2344">
        <f>IF(ISBLANK(M256),0,J256/M256)</f>
        <v>33.4</v>
      </c>
      <c r="J260" s="2345"/>
      <c r="K260" s="2345"/>
      <c r="L260" s="2345"/>
      <c r="M260" s="2345"/>
      <c r="N260" s="2345"/>
      <c r="O260" s="2346"/>
      <c r="P260" s="2018"/>
      <c r="Q260" s="2018"/>
    </row>
    <row r="261" spans="1:17" ht="20.100000000000001" customHeight="1" thickBot="1">
      <c r="A261" s="2287"/>
      <c r="B261" s="2339"/>
      <c r="C261" s="2340"/>
      <c r="D261" s="2018"/>
      <c r="E261" s="2341"/>
      <c r="F261" s="2342"/>
      <c r="G261" s="2343"/>
      <c r="H261" s="2018"/>
      <c r="I261" s="2347" t="s">
        <v>2458</v>
      </c>
      <c r="J261" s="2348"/>
      <c r="K261" s="2348"/>
      <c r="L261" s="2348"/>
      <c r="M261" s="2348"/>
      <c r="N261" s="2348"/>
      <c r="O261" s="2349"/>
      <c r="P261" s="2018"/>
      <c r="Q261" s="2018"/>
    </row>
    <row r="262" spans="1:17" ht="20.100000000000001" customHeight="1">
      <c r="A262" s="2287"/>
      <c r="B262" s="2350"/>
      <c r="C262" s="2351"/>
      <c r="D262" s="2018"/>
      <c r="E262" s="2352"/>
      <c r="F262" s="2353"/>
      <c r="G262" s="2343"/>
      <c r="H262" s="2018"/>
      <c r="I262" s="2354" t="s">
        <v>1321</v>
      </c>
      <c r="J262" s="2355"/>
      <c r="K262" s="2355"/>
      <c r="L262" s="2355"/>
      <c r="M262" s="2355"/>
      <c r="N262" s="2355"/>
      <c r="O262" s="2356"/>
      <c r="P262" s="2018"/>
      <c r="Q262" s="2018"/>
    </row>
    <row r="263" spans="1:17" ht="20.100000000000001" customHeight="1" thickBot="1">
      <c r="A263" s="2287"/>
      <c r="B263" s="2339">
        <v>1</v>
      </c>
      <c r="C263" s="2340">
        <v>22</v>
      </c>
      <c r="D263" s="2018"/>
      <c r="E263" s="2341">
        <f>C263/2</f>
        <v>11</v>
      </c>
      <c r="F263" s="2342">
        <f>PI()*(E263^2)</f>
        <v>380.13271108436498</v>
      </c>
      <c r="G263" s="2343"/>
      <c r="H263" s="2018"/>
      <c r="I263" s="2357"/>
      <c r="J263" s="2358"/>
      <c r="K263" s="2358"/>
      <c r="L263" s="2358"/>
      <c r="M263" s="2358"/>
      <c r="N263" s="2358"/>
      <c r="O263" s="2359"/>
      <c r="P263" s="2018"/>
      <c r="Q263" s="2018"/>
    </row>
    <row r="264" spans="1:17" ht="20.100000000000001" customHeight="1" thickBot="1">
      <c r="A264" s="2287"/>
      <c r="B264" s="2360"/>
      <c r="C264" s="2361"/>
      <c r="D264" s="2018"/>
      <c r="E264" s="2362"/>
      <c r="F264" s="2363"/>
      <c r="G264" s="2343"/>
      <c r="H264" s="2018"/>
      <c r="P264" s="2018"/>
      <c r="Q264" s="2018"/>
    </row>
    <row r="265" spans="1:17" ht="20.100000000000001" customHeight="1">
      <c r="A265" s="2287"/>
      <c r="B265" s="2364" t="s">
        <v>2459</v>
      </c>
      <c r="C265" s="2365"/>
      <c r="D265" s="2365"/>
      <c r="E265" s="2365"/>
      <c r="F265" s="2365"/>
      <c r="G265" s="2366"/>
      <c r="H265" s="2018"/>
      <c r="I265" s="2367" t="s">
        <v>2460</v>
      </c>
      <c r="J265" s="2368"/>
      <c r="K265" s="2368"/>
      <c r="L265" s="2368"/>
      <c r="M265" s="2368"/>
      <c r="N265" s="2369"/>
      <c r="O265" s="2018"/>
      <c r="P265" s="2018"/>
      <c r="Q265" s="2018"/>
    </row>
    <row r="266" spans="1:17" ht="20.100000000000001" customHeight="1">
      <c r="A266" s="2287"/>
      <c r="B266" s="2370" t="s">
        <v>2461</v>
      </c>
      <c r="C266" s="865"/>
      <c r="D266" s="2371"/>
      <c r="E266" s="865"/>
      <c r="F266" s="2372"/>
      <c r="G266" s="2373"/>
      <c r="H266" s="2018"/>
      <c r="I266" s="2374"/>
      <c r="J266" s="2375"/>
      <c r="K266" s="2375"/>
      <c r="L266" s="2375"/>
      <c r="M266" s="2375"/>
      <c r="N266" s="2376"/>
      <c r="O266" s="2018"/>
      <c r="P266" s="2018"/>
      <c r="Q266" s="2018"/>
    </row>
    <row r="267" spans="1:17" ht="20.100000000000001" customHeight="1">
      <c r="A267" s="2287"/>
      <c r="B267" s="2377" t="s">
        <v>1321</v>
      </c>
      <c r="C267" s="2378"/>
      <c r="D267" s="2378"/>
      <c r="E267" s="2378"/>
      <c r="F267" s="2378"/>
      <c r="G267" s="2379"/>
      <c r="H267" s="2018"/>
      <c r="I267" s="2380" t="s">
        <v>2462</v>
      </c>
      <c r="J267" s="2381"/>
      <c r="K267" s="2381"/>
      <c r="L267" s="2381"/>
      <c r="M267" s="2381"/>
      <c r="N267" s="2382"/>
      <c r="O267" s="2018"/>
      <c r="P267" s="2018"/>
      <c r="Q267" s="2018"/>
    </row>
    <row r="268" spans="1:17" ht="20.100000000000001" customHeight="1" thickBot="1">
      <c r="A268" s="2287"/>
      <c r="B268" s="2383"/>
      <c r="C268" s="2384"/>
      <c r="D268" s="2384"/>
      <c r="E268" s="2384"/>
      <c r="F268" s="2384"/>
      <c r="G268" s="2385"/>
      <c r="H268" s="2018"/>
      <c r="I268" s="2380"/>
      <c r="J268" s="2381"/>
      <c r="K268" s="2381"/>
      <c r="L268" s="2381"/>
      <c r="M268" s="2381"/>
      <c r="N268" s="2382"/>
      <c r="O268" s="2018"/>
      <c r="P268" s="2018"/>
      <c r="Q268" s="2018"/>
    </row>
    <row r="269" spans="1:17" ht="20.100000000000001" customHeight="1" thickBot="1">
      <c r="B269" s="2018"/>
      <c r="C269" s="2018"/>
      <c r="D269" s="2018"/>
      <c r="E269" s="2081"/>
      <c r="F269" s="2081"/>
      <c r="G269" s="2018"/>
      <c r="H269" s="2018"/>
      <c r="I269" s="2386" t="s">
        <v>2454</v>
      </c>
      <c r="J269" s="2387" t="s">
        <v>2455</v>
      </c>
      <c r="K269" s="2387" t="s">
        <v>2456</v>
      </c>
      <c r="L269" s="2388" t="s">
        <v>2463</v>
      </c>
      <c r="M269" s="2389" t="s">
        <v>2464</v>
      </c>
      <c r="N269" s="2390" t="s">
        <v>2465</v>
      </c>
      <c r="O269" s="2018"/>
      <c r="P269" s="2018"/>
      <c r="Q269" s="2018"/>
    </row>
    <row r="270" spans="1:17" ht="20.100000000000001" customHeight="1">
      <c r="A270" s="2280" t="s">
        <v>1306</v>
      </c>
      <c r="B270" s="2391" t="s">
        <v>2466</v>
      </c>
      <c r="C270" s="2392"/>
      <c r="D270" s="2392"/>
      <c r="E270" s="2392"/>
      <c r="F270" s="2392"/>
      <c r="G270" s="2393"/>
      <c r="H270" s="2018"/>
      <c r="I270" s="2386"/>
      <c r="J270" s="2387"/>
      <c r="K270" s="2387"/>
      <c r="L270" s="2388"/>
      <c r="M270" s="2389"/>
      <c r="N270" s="2390"/>
      <c r="O270" s="2018"/>
      <c r="P270" s="2018"/>
      <c r="Q270" s="2018"/>
    </row>
    <row r="271" spans="1:17" ht="20.100000000000001" customHeight="1">
      <c r="A271" s="2394" t="s">
        <v>2466</v>
      </c>
      <c r="B271" s="2395" t="s">
        <v>2467</v>
      </c>
      <c r="C271" s="2396"/>
      <c r="D271" s="2396"/>
      <c r="E271" s="2396"/>
      <c r="F271" s="2396"/>
      <c r="G271" s="2397"/>
      <c r="H271" s="2018"/>
      <c r="I271" s="2398">
        <v>1</v>
      </c>
      <c r="J271" s="2399">
        <v>22</v>
      </c>
      <c r="K271" s="2341">
        <f>J271/2</f>
        <v>11</v>
      </c>
      <c r="L271" s="2400">
        <v>0.15</v>
      </c>
      <c r="M271" s="2401">
        <f>(PI()*(K271^2)*I271)</f>
        <v>380.13271108436498</v>
      </c>
      <c r="N271" s="2402">
        <f>N275</f>
        <v>1.5783961298369786</v>
      </c>
      <c r="O271" s="2018"/>
      <c r="P271" s="2018"/>
      <c r="Q271" s="2018"/>
    </row>
    <row r="272" spans="1:17" ht="20.100000000000001" customHeight="1">
      <c r="A272" s="2394"/>
      <c r="B272" s="2395"/>
      <c r="C272" s="2396"/>
      <c r="D272" s="2396"/>
      <c r="E272" s="2396"/>
      <c r="F272" s="2396"/>
      <c r="G272" s="2397"/>
      <c r="H272" s="2018"/>
      <c r="I272" s="2398"/>
      <c r="J272" s="2399"/>
      <c r="K272" s="2341"/>
      <c r="L272" s="2400"/>
      <c r="M272" s="2401"/>
      <c r="N272" s="2402"/>
      <c r="O272" s="2018"/>
      <c r="P272" s="2018"/>
      <c r="Q272" s="2018"/>
    </row>
    <row r="273" spans="1:17" ht="20.100000000000001" customHeight="1">
      <c r="A273" s="2394"/>
      <c r="B273" s="2395" t="s">
        <v>2468</v>
      </c>
      <c r="C273" s="2396"/>
      <c r="D273" s="2396"/>
      <c r="E273" s="2396"/>
      <c r="F273" s="2396"/>
      <c r="G273" s="2397"/>
      <c r="H273" s="2018"/>
      <c r="I273" s="2380" t="s">
        <v>2469</v>
      </c>
      <c r="J273" s="2381"/>
      <c r="K273" s="2381"/>
      <c r="L273" s="2381"/>
      <c r="M273" s="2381"/>
      <c r="N273" s="2382"/>
      <c r="O273" s="2018"/>
      <c r="P273" s="2018"/>
      <c r="Q273" s="2018"/>
    </row>
    <row r="274" spans="1:17" ht="20.100000000000001" customHeight="1">
      <c r="A274" s="2394"/>
      <c r="B274" s="2395"/>
      <c r="C274" s="2396"/>
      <c r="D274" s="2396"/>
      <c r="E274" s="2396"/>
      <c r="F274" s="2396"/>
      <c r="G274" s="2397"/>
      <c r="H274" s="2018"/>
      <c r="I274" s="2380"/>
      <c r="J274" s="2381"/>
      <c r="K274" s="2381"/>
      <c r="L274" s="2381"/>
      <c r="M274" s="2381"/>
      <c r="N274" s="2382"/>
      <c r="O274" s="2018"/>
      <c r="P274" s="2018"/>
      <c r="Q274" s="2018"/>
    </row>
    <row r="275" spans="1:17" ht="20.100000000000001" customHeight="1">
      <c r="A275" s="2394"/>
      <c r="B275" s="2395"/>
      <c r="C275" s="2396"/>
      <c r="D275" s="2396"/>
      <c r="E275" s="2396"/>
      <c r="F275" s="2396"/>
      <c r="G275" s="2397"/>
      <c r="H275" s="2018"/>
      <c r="I275" s="2398">
        <v>1</v>
      </c>
      <c r="J275" s="2399">
        <v>30</v>
      </c>
      <c r="K275" s="2399">
        <v>20</v>
      </c>
      <c r="L275" s="2403">
        <f>(L271*N271)*I271</f>
        <v>0.2367594194755468</v>
      </c>
      <c r="M275" s="2401">
        <f>(J275*K275)*I275</f>
        <v>600</v>
      </c>
      <c r="N275" s="2402">
        <f>M275/M271</f>
        <v>1.5783961298369786</v>
      </c>
      <c r="O275" s="2018"/>
      <c r="P275" s="2018"/>
      <c r="Q275" s="2018"/>
    </row>
    <row r="276" spans="1:17" ht="20.100000000000001" customHeight="1">
      <c r="A276" s="2394"/>
      <c r="B276" s="2404"/>
      <c r="C276" s="2405"/>
      <c r="D276" s="2405"/>
      <c r="E276" s="2405"/>
      <c r="F276" s="2405"/>
      <c r="G276" s="2343"/>
      <c r="H276" s="2018"/>
      <c r="I276" s="2398"/>
      <c r="J276" s="2399"/>
      <c r="K276" s="2399"/>
      <c r="L276" s="2403"/>
      <c r="M276" s="2401"/>
      <c r="N276" s="2402"/>
      <c r="O276" s="2018"/>
      <c r="P276" s="2018"/>
      <c r="Q276" s="2018"/>
    </row>
    <row r="277" spans="1:17" ht="20.100000000000001" customHeight="1">
      <c r="A277" s="2394"/>
      <c r="B277" s="2404"/>
      <c r="C277" s="2405"/>
      <c r="D277" s="2405"/>
      <c r="E277" s="2405"/>
      <c r="F277" s="2405"/>
      <c r="G277" s="2343"/>
      <c r="H277" s="2018"/>
      <c r="I277" s="2406" t="s">
        <v>2470</v>
      </c>
      <c r="J277" s="2407" t="s">
        <v>2471</v>
      </c>
      <c r="K277" s="2407" t="s">
        <v>2472</v>
      </c>
      <c r="L277" s="2408" t="s">
        <v>2463</v>
      </c>
      <c r="M277" s="2409" t="s">
        <v>2464</v>
      </c>
      <c r="N277" s="2410" t="s">
        <v>2465</v>
      </c>
      <c r="O277" s="2018"/>
      <c r="P277" s="2018"/>
      <c r="Q277" s="2018"/>
    </row>
    <row r="278" spans="1:17" ht="20.100000000000001" customHeight="1">
      <c r="A278" s="2394"/>
      <c r="B278" s="2404"/>
      <c r="C278" s="2405"/>
      <c r="D278" s="2405"/>
      <c r="E278" s="2405"/>
      <c r="F278" s="2405"/>
      <c r="G278" s="2343"/>
      <c r="H278" s="2018"/>
      <c r="I278" s="2406"/>
      <c r="J278" s="2407"/>
      <c r="K278" s="2407"/>
      <c r="L278" s="2408"/>
      <c r="M278" s="2409"/>
      <c r="N278" s="2410"/>
      <c r="O278" s="2018"/>
      <c r="P278" s="2018"/>
      <c r="Q278" s="2018"/>
    </row>
    <row r="279" spans="1:17" ht="20.100000000000001" customHeight="1" thickBot="1">
      <c r="A279" s="2394"/>
      <c r="B279" s="2404"/>
      <c r="C279" s="2405"/>
      <c r="D279" s="2405"/>
      <c r="E279" s="2405"/>
      <c r="F279" s="2405"/>
      <c r="G279" s="2343"/>
      <c r="H279" s="2018"/>
      <c r="I279" s="2411" t="s">
        <v>2473</v>
      </c>
      <c r="J279" s="2412"/>
      <c r="K279" s="2412"/>
      <c r="L279" s="2412"/>
      <c r="M279" s="2412"/>
      <c r="N279" s="2413"/>
      <c r="O279" s="2018"/>
      <c r="P279" s="2018"/>
      <c r="Q279" s="2018"/>
    </row>
    <row r="280" spans="1:17" ht="20.100000000000001" customHeight="1">
      <c r="A280" s="2394"/>
      <c r="B280" s="2404"/>
      <c r="C280" s="2405"/>
      <c r="D280" s="2405"/>
      <c r="E280" s="2405"/>
      <c r="F280" s="2405"/>
      <c r="G280" s="2343"/>
      <c r="H280" s="2018"/>
      <c r="I280" s="2414" t="s">
        <v>2474</v>
      </c>
      <c r="J280" s="2415" t="s">
        <v>2475</v>
      </c>
      <c r="K280" s="2416"/>
      <c r="L280" s="2416"/>
      <c r="M280" s="2416"/>
      <c r="N280" s="2417"/>
      <c r="O280" s="2018"/>
      <c r="P280" s="2018"/>
      <c r="Q280" s="2018"/>
    </row>
    <row r="281" spans="1:17" ht="20.100000000000001" customHeight="1">
      <c r="A281" s="2394"/>
      <c r="B281" s="2404"/>
      <c r="C281" s="2405"/>
      <c r="D281" s="2405"/>
      <c r="E281" s="2405"/>
      <c r="F281" s="2405"/>
      <c r="G281" s="2343"/>
      <c r="H281" s="2018"/>
      <c r="I281" s="2418" t="s">
        <v>1321</v>
      </c>
      <c r="J281" s="2419"/>
      <c r="K281" s="2419"/>
      <c r="L281" s="2419"/>
      <c r="M281" s="2419"/>
      <c r="N281" s="2420"/>
      <c r="O281" s="2018"/>
      <c r="P281" s="2018"/>
      <c r="Q281" s="2018"/>
    </row>
    <row r="282" spans="1:17" ht="20.100000000000001" customHeight="1" thickBot="1">
      <c r="A282" s="2394"/>
      <c r="B282" s="2404"/>
      <c r="C282" s="2405"/>
      <c r="D282" s="2405"/>
      <c r="E282" s="2405"/>
      <c r="F282" s="2405"/>
      <c r="G282" s="2343"/>
      <c r="H282" s="2018"/>
      <c r="I282" s="2421"/>
      <c r="J282" s="2422"/>
      <c r="K282" s="2422"/>
      <c r="L282" s="2422"/>
      <c r="M282" s="2422"/>
      <c r="N282" s="2423"/>
      <c r="O282" s="2018"/>
      <c r="P282" s="2018"/>
      <c r="Q282" s="2018"/>
    </row>
    <row r="283" spans="1:17" ht="20.100000000000001" customHeight="1" thickBot="1">
      <c r="A283" s="2394"/>
      <c r="B283" s="2404"/>
      <c r="C283" s="2405"/>
      <c r="D283" s="2405"/>
      <c r="E283" s="2405"/>
      <c r="F283" s="2405"/>
      <c r="G283" s="2343"/>
      <c r="H283" s="2018"/>
      <c r="I283" s="2018"/>
      <c r="J283" s="2018"/>
      <c r="K283" s="2018"/>
      <c r="L283" s="2018"/>
      <c r="M283" s="2018"/>
      <c r="N283" s="2018"/>
      <c r="O283" s="2018"/>
      <c r="P283" s="2018"/>
      <c r="Q283" s="2018"/>
    </row>
    <row r="284" spans="1:17" ht="20.100000000000001" customHeight="1">
      <c r="A284" s="2394"/>
      <c r="B284" s="2404"/>
      <c r="C284" s="2405"/>
      <c r="D284" s="2405"/>
      <c r="E284" s="2405"/>
      <c r="F284" s="2405"/>
      <c r="G284" s="2343"/>
      <c r="H284" s="2018"/>
      <c r="I284" s="2281" t="s">
        <v>2476</v>
      </c>
      <c r="J284" s="2282"/>
      <c r="K284" s="2282"/>
      <c r="L284" s="2282"/>
      <c r="M284" s="2283"/>
      <c r="O284" s="2018"/>
      <c r="P284" s="2018"/>
      <c r="Q284" s="2018"/>
    </row>
    <row r="285" spans="1:17" ht="20.100000000000001" customHeight="1">
      <c r="A285" s="2394"/>
      <c r="B285" s="2404"/>
      <c r="C285" s="2405"/>
      <c r="D285" s="2405"/>
      <c r="E285" s="2405"/>
      <c r="F285" s="2405"/>
      <c r="G285" s="2343"/>
      <c r="H285" s="2018"/>
      <c r="I285" s="2288"/>
      <c r="J285" s="2289"/>
      <c r="K285" s="2289"/>
      <c r="L285" s="2289"/>
      <c r="M285" s="2290"/>
    </row>
    <row r="286" spans="1:17" ht="20.100000000000001" customHeight="1">
      <c r="A286" s="2394"/>
      <c r="B286" s="2404"/>
      <c r="C286" s="2405"/>
      <c r="D286" s="2405"/>
      <c r="E286" s="2405"/>
      <c r="F286" s="2405"/>
      <c r="G286" s="2343"/>
      <c r="H286" s="2018"/>
      <c r="I286" s="2288"/>
      <c r="J286" s="2289"/>
      <c r="K286" s="2289"/>
      <c r="L286" s="2289"/>
      <c r="M286" s="2290"/>
    </row>
    <row r="287" spans="1:17" ht="20.100000000000001" customHeight="1">
      <c r="A287" s="2394"/>
      <c r="B287" s="2424" t="s">
        <v>2477</v>
      </c>
      <c r="C287" s="2425"/>
      <c r="D287" s="2425"/>
      <c r="E287" s="2425"/>
      <c r="F287" s="2425"/>
      <c r="G287" s="2343"/>
      <c r="H287" s="2018"/>
      <c r="I287" s="2386" t="s">
        <v>2454</v>
      </c>
      <c r="J287" s="2387" t="s">
        <v>2455</v>
      </c>
      <c r="K287" s="2387" t="s">
        <v>2456</v>
      </c>
      <c r="L287" s="2387" t="s">
        <v>2478</v>
      </c>
      <c r="M287" s="2390" t="s">
        <v>2464</v>
      </c>
    </row>
    <row r="288" spans="1:17" ht="20.100000000000001" customHeight="1">
      <c r="A288" s="2394"/>
      <c r="B288" s="2424"/>
      <c r="C288" s="2425"/>
      <c r="D288" s="2425"/>
      <c r="E288" s="2425"/>
      <c r="F288" s="2425"/>
      <c r="G288" s="2343"/>
      <c r="H288" s="2018"/>
      <c r="I288" s="2386"/>
      <c r="J288" s="2387"/>
      <c r="K288" s="2387"/>
      <c r="L288" s="2387"/>
      <c r="M288" s="2390"/>
    </row>
    <row r="289" spans="1:17" ht="20.100000000000001" customHeight="1" thickBot="1">
      <c r="A289" s="2394"/>
      <c r="B289" s="2426"/>
      <c r="C289" s="2427"/>
      <c r="D289" s="2427"/>
      <c r="E289" s="2427"/>
      <c r="F289" s="2427"/>
      <c r="G289" s="2428"/>
      <c r="H289" s="2018"/>
      <c r="I289" s="2398">
        <v>1</v>
      </c>
      <c r="J289" s="2429">
        <v>22</v>
      </c>
      <c r="K289" s="2430">
        <f>J289/2</f>
        <v>11</v>
      </c>
      <c r="L289" s="2429">
        <v>1</v>
      </c>
      <c r="M289" s="2431">
        <f>((PI()*(K289^2)*L289))*I289</f>
        <v>380.13271108436498</v>
      </c>
    </row>
    <row r="290" spans="1:17" ht="20.100000000000001" customHeight="1">
      <c r="B290" s="2018"/>
      <c r="C290" s="2018"/>
      <c r="D290" s="2018"/>
      <c r="E290" s="2081"/>
      <c r="F290" s="2081"/>
      <c r="G290" s="2018"/>
      <c r="H290" s="2018"/>
      <c r="I290" s="2398"/>
      <c r="J290" s="2429"/>
      <c r="K290" s="2430"/>
      <c r="L290" s="2429"/>
      <c r="M290" s="2431"/>
    </row>
    <row r="291" spans="1:17" ht="20.100000000000001" customHeight="1">
      <c r="B291" s="2432" t="s">
        <v>2479</v>
      </c>
      <c r="C291" s="2433"/>
      <c r="D291" s="2433"/>
      <c r="E291" s="2433"/>
      <c r="F291" s="2433"/>
      <c r="G291" s="2434"/>
      <c r="H291" s="2018"/>
      <c r="I291" s="2386" t="s">
        <v>2454</v>
      </c>
      <c r="J291" s="2387" t="s">
        <v>2455</v>
      </c>
      <c r="K291" s="2387" t="s">
        <v>2478</v>
      </c>
      <c r="L291" s="2387"/>
      <c r="M291" s="2390" t="s">
        <v>2464</v>
      </c>
    </row>
    <row r="292" spans="1:17" ht="20.100000000000001" customHeight="1">
      <c r="B292" s="2432"/>
      <c r="C292" s="2433"/>
      <c r="D292" s="2433"/>
      <c r="E292" s="2433"/>
      <c r="F292" s="2433"/>
      <c r="G292" s="2434"/>
      <c r="H292" s="2018"/>
      <c r="I292" s="2386"/>
      <c r="J292" s="2387"/>
      <c r="K292" s="2387"/>
      <c r="L292" s="2387"/>
      <c r="M292" s="2390"/>
    </row>
    <row r="293" spans="1:17" ht="20.100000000000001" customHeight="1">
      <c r="B293" s="2435" t="s">
        <v>2470</v>
      </c>
      <c r="C293" s="2436" t="s">
        <v>2471</v>
      </c>
      <c r="D293" s="2436" t="s">
        <v>2472</v>
      </c>
      <c r="E293" s="2436" t="s">
        <v>2478</v>
      </c>
      <c r="F293" s="2436" t="s">
        <v>2464</v>
      </c>
      <c r="G293" s="2437"/>
      <c r="H293" s="2018"/>
      <c r="I293" s="2398">
        <v>1</v>
      </c>
      <c r="J293" s="2399">
        <v>22</v>
      </c>
      <c r="K293" s="2399">
        <v>1</v>
      </c>
      <c r="L293" s="2438"/>
      <c r="M293" s="2431">
        <f>(((J293/2)*(J293/2)*3.1416)*K293)*I293</f>
        <v>380.1336</v>
      </c>
    </row>
    <row r="294" spans="1:17" ht="20.100000000000001" customHeight="1">
      <c r="B294" s="2435"/>
      <c r="C294" s="2436"/>
      <c r="D294" s="2436"/>
      <c r="E294" s="2436"/>
      <c r="F294" s="2436"/>
      <c r="G294" s="2437"/>
      <c r="H294" s="2018"/>
      <c r="I294" s="2398"/>
      <c r="J294" s="2399"/>
      <c r="K294" s="2399"/>
      <c r="L294" s="2438"/>
      <c r="M294" s="2431"/>
    </row>
    <row r="295" spans="1:17" ht="20.100000000000001" customHeight="1">
      <c r="B295" s="2398">
        <v>1</v>
      </c>
      <c r="C295" s="2399">
        <v>30</v>
      </c>
      <c r="D295" s="2399">
        <v>20</v>
      </c>
      <c r="E295" s="2429">
        <v>1</v>
      </c>
      <c r="F295" s="2439">
        <f>((C295*D295)*E295)*B295</f>
        <v>600</v>
      </c>
      <c r="G295" s="2440"/>
      <c r="H295" s="2018"/>
      <c r="I295" s="2386" t="s">
        <v>2454</v>
      </c>
      <c r="J295" s="2387" t="s">
        <v>2455</v>
      </c>
      <c r="K295" s="2387" t="s">
        <v>2478</v>
      </c>
      <c r="L295" s="2387" t="s">
        <v>2452</v>
      </c>
      <c r="M295" s="2390" t="s">
        <v>2464</v>
      </c>
    </row>
    <row r="296" spans="1:17" ht="20.100000000000001" customHeight="1">
      <c r="B296" s="2398"/>
      <c r="C296" s="2399"/>
      <c r="D296" s="2399"/>
      <c r="E296" s="2429"/>
      <c r="F296" s="2439"/>
      <c r="G296" s="2440"/>
      <c r="H296" s="2018"/>
      <c r="I296" s="2386"/>
      <c r="J296" s="2387"/>
      <c r="K296" s="2387"/>
      <c r="L296" s="2387"/>
      <c r="M296" s="2390"/>
    </row>
    <row r="297" spans="1:17" ht="20.100000000000001" customHeight="1">
      <c r="B297" s="2441" t="s">
        <v>2473</v>
      </c>
      <c r="C297" s="2442"/>
      <c r="D297" s="2442"/>
      <c r="E297" s="2442"/>
      <c r="F297" s="2442"/>
      <c r="G297" s="2443"/>
      <c r="H297" s="2018"/>
      <c r="I297" s="2398">
        <v>1</v>
      </c>
      <c r="J297" s="2399">
        <v>22</v>
      </c>
      <c r="K297" s="2399">
        <v>1</v>
      </c>
      <c r="L297" s="2444">
        <v>3</v>
      </c>
      <c r="M297" s="2431">
        <f>(((J297/2)*(J297/2)*PI()*K297)*I297)/L297</f>
        <v>126.71090369478833</v>
      </c>
    </row>
    <row r="298" spans="1:17" ht="20.100000000000001" customHeight="1">
      <c r="B298" s="2445" t="s">
        <v>1321</v>
      </c>
      <c r="C298" s="2446"/>
      <c r="D298" s="2446"/>
      <c r="E298" s="2446"/>
      <c r="F298" s="2446"/>
      <c r="G298" s="2447"/>
      <c r="H298" s="2018"/>
      <c r="I298" s="2398"/>
      <c r="J298" s="2399"/>
      <c r="K298" s="2399"/>
      <c r="L298" s="2444"/>
      <c r="M298" s="2431"/>
    </row>
    <row r="299" spans="1:17" ht="20.100000000000001" customHeight="1" thickBot="1">
      <c r="B299" s="2448"/>
      <c r="C299" s="2449"/>
      <c r="D299" s="2449"/>
      <c r="E299" s="2449"/>
      <c r="F299" s="2449"/>
      <c r="G299" s="2450"/>
      <c r="H299" s="2018"/>
      <c r="I299" s="2441" t="s">
        <v>2473</v>
      </c>
      <c r="J299" s="2442"/>
      <c r="K299" s="2442"/>
      <c r="L299" s="2442"/>
      <c r="M299" s="2443"/>
    </row>
    <row r="300" spans="1:17" ht="20.100000000000001" customHeight="1">
      <c r="B300" s="2018"/>
      <c r="C300" s="2018"/>
      <c r="D300" s="2018"/>
      <c r="E300" s="2081"/>
      <c r="F300" s="2081"/>
      <c r="G300" s="2018"/>
      <c r="H300" s="2018"/>
      <c r="I300" s="2451" t="s">
        <v>1321</v>
      </c>
      <c r="J300" s="2452"/>
      <c r="K300" s="2452"/>
      <c r="L300" s="2452"/>
      <c r="M300" s="2453"/>
    </row>
    <row r="301" spans="1:17" ht="20.100000000000001" customHeight="1" thickBot="1">
      <c r="B301" s="2018"/>
      <c r="C301" s="2018"/>
      <c r="D301" s="2018"/>
      <c r="E301" s="2081"/>
      <c r="F301" s="2081"/>
      <c r="G301" s="2018"/>
      <c r="H301" s="2018"/>
      <c r="I301" s="2454"/>
      <c r="J301" s="2455"/>
      <c r="K301" s="2455"/>
      <c r="L301" s="2455"/>
      <c r="M301" s="2456"/>
      <c r="N301" s="2018"/>
    </row>
    <row r="302" spans="1:17" ht="20.100000000000001" customHeight="1">
      <c r="A302" s="2018"/>
      <c r="B302" s="2018"/>
      <c r="C302" s="2018"/>
      <c r="D302" s="2018"/>
      <c r="E302" s="2081"/>
      <c r="F302" s="2081"/>
      <c r="G302" s="2018"/>
      <c r="H302" s="2018"/>
      <c r="I302" s="2018"/>
      <c r="J302" s="2018"/>
      <c r="K302" s="2018"/>
      <c r="L302" s="2018"/>
      <c r="M302" s="2018"/>
      <c r="N302" s="2018"/>
    </row>
    <row r="303" spans="1:17" ht="20.100000000000001" customHeight="1">
      <c r="B303" s="2457" t="s">
        <v>2480</v>
      </c>
      <c r="C303" s="2458"/>
      <c r="D303" s="2458"/>
      <c r="E303" s="2458"/>
      <c r="F303" s="2458"/>
      <c r="G303" s="2458"/>
      <c r="H303" s="2458"/>
      <c r="I303" s="2458"/>
      <c r="J303" s="2458"/>
      <c r="K303" s="2458"/>
      <c r="L303" s="2018"/>
      <c r="M303" s="2018"/>
      <c r="N303" s="2018"/>
      <c r="O303" s="2018"/>
      <c r="P303" s="2018"/>
      <c r="Q303" s="2018"/>
    </row>
    <row r="304" spans="1:17" ht="20.100000000000001" customHeight="1">
      <c r="B304" s="2457"/>
      <c r="C304" s="2458"/>
      <c r="D304" s="2458"/>
      <c r="E304" s="2458"/>
      <c r="F304" s="2458"/>
      <c r="G304" s="2458"/>
      <c r="H304" s="2458"/>
      <c r="I304" s="2458"/>
      <c r="J304" s="2458"/>
      <c r="K304" s="2458"/>
      <c r="L304" s="2018"/>
      <c r="M304" s="2018"/>
      <c r="N304" s="2018"/>
      <c r="O304" s="2018"/>
      <c r="P304" s="2018"/>
      <c r="Q304" s="2018"/>
    </row>
    <row r="305" spans="2:17" ht="20.100000000000001" customHeight="1">
      <c r="B305" s="2459" t="s">
        <v>2481</v>
      </c>
      <c r="C305" s="2460"/>
      <c r="D305" s="2460"/>
      <c r="E305" s="2460"/>
      <c r="F305" s="2460"/>
      <c r="G305" s="2460"/>
      <c r="H305" s="2460"/>
      <c r="I305" s="2460"/>
      <c r="J305" s="2460"/>
      <c r="K305" s="2461"/>
      <c r="L305" s="2018"/>
      <c r="M305" s="2018"/>
      <c r="N305" s="2018"/>
      <c r="O305" s="2018"/>
      <c r="P305" s="2018"/>
      <c r="Q305" s="2018"/>
    </row>
    <row r="306" spans="2:17" ht="20.100000000000001" customHeight="1">
      <c r="B306" s="2462"/>
      <c r="C306" s="2463" t="s">
        <v>2454</v>
      </c>
      <c r="D306" s="2463"/>
      <c r="E306" s="2463" t="s">
        <v>2455</v>
      </c>
      <c r="F306" s="2463"/>
      <c r="G306" s="2463" t="s">
        <v>2478</v>
      </c>
      <c r="H306" s="2463"/>
      <c r="I306" s="2464" t="s">
        <v>2482</v>
      </c>
      <c r="J306" s="2464"/>
      <c r="K306" s="2465" t="s">
        <v>2464</v>
      </c>
      <c r="L306" s="2018"/>
      <c r="M306" s="2018"/>
      <c r="N306" s="2018"/>
      <c r="O306" s="2018"/>
      <c r="P306" s="2018"/>
      <c r="Q306" s="2018"/>
    </row>
    <row r="307" spans="2:17" ht="20.100000000000001" customHeight="1">
      <c r="B307" s="2466" t="s">
        <v>878</v>
      </c>
      <c r="C307" s="2467">
        <v>1</v>
      </c>
      <c r="D307" s="2467"/>
      <c r="E307" s="2399">
        <v>26</v>
      </c>
      <c r="F307" s="2399"/>
      <c r="G307" s="2399">
        <v>4</v>
      </c>
      <c r="H307" s="2399"/>
      <c r="I307" s="2468">
        <f>(I311/K311)*K307</f>
        <v>0.47499999999999998</v>
      </c>
      <c r="J307" s="2468"/>
      <c r="K307" s="2431">
        <f>(((E307/2)*(E307/2)*PI())*G307)*C307</f>
        <v>2123.7166338267002</v>
      </c>
      <c r="L307" s="2018"/>
      <c r="M307" s="2018"/>
      <c r="N307" s="2018"/>
      <c r="O307" s="2018"/>
      <c r="P307" s="2018"/>
      <c r="Q307" s="2018"/>
    </row>
    <row r="308" spans="2:17" ht="20.100000000000001" customHeight="1">
      <c r="B308" s="2466"/>
      <c r="C308" s="2467"/>
      <c r="D308" s="2467"/>
      <c r="E308" s="2399"/>
      <c r="F308" s="2399"/>
      <c r="G308" s="2399"/>
      <c r="H308" s="2399"/>
      <c r="I308" s="2468"/>
      <c r="J308" s="2468"/>
      <c r="K308" s="2431"/>
      <c r="L308" s="2018"/>
      <c r="M308" s="2018"/>
      <c r="N308" s="2018"/>
      <c r="O308" s="2018"/>
      <c r="P308" s="2018"/>
      <c r="Q308" s="2018"/>
    </row>
    <row r="309" spans="2:17" ht="20.100000000000001" customHeight="1" thickBot="1">
      <c r="B309" s="2462"/>
      <c r="C309" s="2469"/>
      <c r="D309" s="865"/>
      <c r="E309" s="2470"/>
      <c r="F309" s="865"/>
      <c r="G309" s="2470"/>
      <c r="H309" s="865"/>
      <c r="I309" s="2471"/>
      <c r="J309" s="865"/>
      <c r="K309" s="2465"/>
      <c r="L309" s="2018"/>
      <c r="M309" s="2018"/>
      <c r="N309" s="2018"/>
      <c r="O309" s="2018"/>
      <c r="P309" s="2018"/>
      <c r="Q309" s="2018"/>
    </row>
    <row r="310" spans="2:17" ht="20.100000000000001" customHeight="1">
      <c r="B310" s="2472" t="s">
        <v>2483</v>
      </c>
      <c r="C310" s="2473"/>
      <c r="D310" s="2473"/>
      <c r="E310" s="2473"/>
      <c r="F310" s="2473"/>
      <c r="G310" s="2473"/>
      <c r="H310" s="2473"/>
      <c r="I310" s="2473"/>
      <c r="J310" s="2473"/>
      <c r="K310" s="2474"/>
      <c r="L310" s="2018"/>
      <c r="M310" s="2018"/>
      <c r="N310" s="2018"/>
      <c r="O310" s="2018"/>
      <c r="P310" s="2018"/>
      <c r="Q310" s="2018"/>
    </row>
    <row r="311" spans="2:17" ht="20.100000000000001" customHeight="1">
      <c r="B311" s="2475" t="s">
        <v>888</v>
      </c>
      <c r="C311" s="2476">
        <v>1</v>
      </c>
      <c r="D311" s="2476"/>
      <c r="E311" s="2477">
        <v>26</v>
      </c>
      <c r="F311" s="2477"/>
      <c r="G311" s="2477">
        <v>4</v>
      </c>
      <c r="H311" s="2477"/>
      <c r="I311" s="2478">
        <v>0.47499999999999998</v>
      </c>
      <c r="J311" s="2478"/>
      <c r="K311" s="2479">
        <f>(((E311/2)*(E311/2)*PI())*G311)*C311</f>
        <v>2123.7166338267002</v>
      </c>
      <c r="L311" s="2018"/>
      <c r="M311" s="2018"/>
      <c r="N311" s="2018"/>
      <c r="O311" s="2018"/>
      <c r="P311" s="2018"/>
      <c r="Q311" s="2018"/>
    </row>
    <row r="312" spans="2:17" ht="20.100000000000001" customHeight="1">
      <c r="B312" s="2475"/>
      <c r="C312" s="2476"/>
      <c r="D312" s="2476"/>
      <c r="E312" s="2477"/>
      <c r="F312" s="2477"/>
      <c r="G312" s="2477"/>
      <c r="H312" s="2477"/>
      <c r="I312" s="2478"/>
      <c r="J312" s="2478"/>
      <c r="K312" s="2479"/>
      <c r="L312" s="2018"/>
      <c r="M312" s="2018"/>
      <c r="N312" s="2018"/>
      <c r="O312" s="2018"/>
      <c r="P312" s="2018"/>
      <c r="Q312" s="2018"/>
    </row>
    <row r="313" spans="2:17" ht="20.100000000000001" customHeight="1">
      <c r="B313" s="2480" t="s">
        <v>2484</v>
      </c>
      <c r="C313" s="2481"/>
      <c r="D313" s="2481"/>
      <c r="E313" s="2481"/>
      <c r="F313" s="2481"/>
      <c r="G313" s="2481"/>
      <c r="H313" s="2481"/>
      <c r="I313" s="2481"/>
      <c r="J313" s="2481"/>
      <c r="K313" s="2482"/>
      <c r="L313" s="2018"/>
      <c r="M313" s="2018"/>
      <c r="N313" s="2018"/>
      <c r="O313" s="2018"/>
      <c r="P313" s="2018"/>
      <c r="Q313" s="2018"/>
    </row>
    <row r="314" spans="2:17" ht="20.100000000000001" customHeight="1">
      <c r="B314" s="2483" t="s">
        <v>878</v>
      </c>
      <c r="C314" s="2484" t="s">
        <v>2485</v>
      </c>
      <c r="D314" s="2484"/>
      <c r="E314" s="2484"/>
      <c r="F314" s="2484"/>
      <c r="G314" s="2484"/>
      <c r="H314" s="2484"/>
      <c r="I314" s="2484"/>
      <c r="J314" s="2484"/>
      <c r="K314" s="2485"/>
      <c r="L314" s="2018"/>
      <c r="M314" s="2018"/>
      <c r="N314" s="2018"/>
      <c r="O314" s="2018"/>
      <c r="P314" s="2018"/>
      <c r="Q314" s="2018"/>
    </row>
    <row r="315" spans="2:17" ht="20.100000000000001" customHeight="1">
      <c r="B315" s="2486" t="s">
        <v>888</v>
      </c>
      <c r="C315" s="2487" t="s">
        <v>2486</v>
      </c>
      <c r="D315" s="2487"/>
      <c r="E315" s="2487"/>
      <c r="F315" s="2487"/>
      <c r="G315" s="2487"/>
      <c r="H315" s="2487"/>
      <c r="I315" s="2487"/>
      <c r="J315" s="2487"/>
      <c r="K315" s="2488"/>
      <c r="L315" s="2018"/>
      <c r="M315" s="2018"/>
      <c r="N315" s="2018"/>
      <c r="O315" s="2018"/>
      <c r="P315" s="2018"/>
      <c r="Q315" s="2018"/>
    </row>
    <row r="316" spans="2:17" ht="20.100000000000001" customHeight="1">
      <c r="B316" s="2486"/>
      <c r="C316" s="2487"/>
      <c r="D316" s="2487"/>
      <c r="E316" s="2487"/>
      <c r="F316" s="2487"/>
      <c r="G316" s="2487"/>
      <c r="H316" s="2487"/>
      <c r="I316" s="2487"/>
      <c r="J316" s="2487"/>
      <c r="K316" s="2488"/>
      <c r="L316" s="2018"/>
      <c r="M316" s="2018"/>
      <c r="N316" s="2018"/>
      <c r="O316" s="2018"/>
      <c r="P316" s="2018"/>
      <c r="Q316" s="2018"/>
    </row>
    <row r="317" spans="2:17" ht="20.100000000000001" customHeight="1">
      <c r="B317" s="2489"/>
      <c r="C317" s="2490"/>
      <c r="D317" s="2490"/>
      <c r="E317" s="2490"/>
      <c r="F317" s="2490"/>
      <c r="G317" s="2490"/>
      <c r="H317" s="2490"/>
      <c r="I317" s="2490"/>
      <c r="J317" s="2490"/>
      <c r="K317" s="2491"/>
      <c r="L317" s="2018"/>
      <c r="M317" s="2018"/>
      <c r="N317" s="2018"/>
      <c r="O317" s="2018"/>
      <c r="P317" s="2018"/>
      <c r="Q317" s="2018"/>
    </row>
    <row r="318" spans="2:17" ht="20.100000000000001" customHeight="1">
      <c r="B318" s="2492" t="s">
        <v>2487</v>
      </c>
      <c r="C318" s="2493"/>
      <c r="D318" s="2493"/>
      <c r="E318" s="2493"/>
      <c r="F318" s="2494"/>
      <c r="G318" s="2494"/>
      <c r="H318" s="2494"/>
      <c r="I318" s="2495" t="s">
        <v>2488</v>
      </c>
      <c r="J318" s="2496">
        <f>SUM(D319:D320,G319:G320,J319:J320)</f>
        <v>0.47500000000000003</v>
      </c>
      <c r="K318" s="2497"/>
      <c r="L318" s="2018"/>
      <c r="M318" s="2018"/>
      <c r="N318" s="2018"/>
      <c r="O318" s="2018"/>
      <c r="P318" s="2018"/>
      <c r="Q318" s="2018"/>
    </row>
    <row r="319" spans="2:17" ht="20.100000000000001" customHeight="1">
      <c r="B319" s="2498" t="s">
        <v>2489</v>
      </c>
      <c r="C319" s="2499"/>
      <c r="D319" s="2500">
        <v>0.25</v>
      </c>
      <c r="E319" s="2499" t="s">
        <v>2490</v>
      </c>
      <c r="F319" s="2499"/>
      <c r="G319" s="2500">
        <v>5.0000000000000001E-3</v>
      </c>
      <c r="H319" s="2499" t="s">
        <v>2491</v>
      </c>
      <c r="I319" s="2499"/>
      <c r="J319" s="2500">
        <v>2.5000000000000001E-2</v>
      </c>
      <c r="K319" s="2501"/>
      <c r="L319" s="2018"/>
      <c r="M319" s="2018"/>
      <c r="N319" s="2018"/>
      <c r="O319" s="2018"/>
      <c r="P319" s="2018"/>
      <c r="Q319" s="2018"/>
    </row>
    <row r="320" spans="2:17" ht="20.100000000000001" customHeight="1">
      <c r="B320" s="2502" t="s">
        <v>2492</v>
      </c>
      <c r="C320" s="2503"/>
      <c r="D320" s="2504">
        <v>0.125</v>
      </c>
      <c r="E320" s="2503" t="s">
        <v>2493</v>
      </c>
      <c r="F320" s="2503"/>
      <c r="G320" s="2504">
        <v>0.02</v>
      </c>
      <c r="H320" s="2503" t="s">
        <v>2494</v>
      </c>
      <c r="I320" s="2503"/>
      <c r="J320" s="2504">
        <v>0.05</v>
      </c>
      <c r="K320" s="2505"/>
      <c r="L320" s="2018"/>
      <c r="M320" s="2018"/>
      <c r="N320" s="2018"/>
      <c r="O320" s="2018"/>
      <c r="P320" s="2018"/>
      <c r="Q320" s="2018"/>
    </row>
    <row r="321" spans="2:17" ht="20.100000000000001" customHeight="1">
      <c r="B321" s="2377" t="s">
        <v>1321</v>
      </c>
      <c r="C321" s="2378"/>
      <c r="D321" s="2378"/>
      <c r="E321" s="2378"/>
      <c r="F321" s="2378"/>
      <c r="G321" s="2378"/>
      <c r="H321" s="2378"/>
      <c r="I321" s="2378"/>
      <c r="J321" s="2378"/>
      <c r="K321" s="2379"/>
      <c r="L321" s="2018"/>
      <c r="M321" s="2018"/>
      <c r="N321" s="2018"/>
      <c r="O321" s="2018"/>
      <c r="P321" s="2018"/>
      <c r="Q321" s="2018"/>
    </row>
    <row r="322" spans="2:17" ht="20.100000000000001" customHeight="1" thickBot="1">
      <c r="B322" s="2383"/>
      <c r="C322" s="2384"/>
      <c r="D322" s="2384"/>
      <c r="E322" s="2384"/>
      <c r="F322" s="2384"/>
      <c r="G322" s="2384"/>
      <c r="H322" s="2384"/>
      <c r="I322" s="2384"/>
      <c r="J322" s="2384"/>
      <c r="K322" s="2385"/>
      <c r="L322" s="2018"/>
      <c r="M322" s="2018"/>
      <c r="N322" s="2018"/>
      <c r="O322" s="2018"/>
      <c r="P322" s="2018"/>
      <c r="Q322" s="2018"/>
    </row>
    <row r="323" spans="2:17" ht="20.100000000000001" customHeight="1" thickBot="1">
      <c r="B323" s="2018"/>
      <c r="C323" s="2018"/>
      <c r="D323" s="2018"/>
      <c r="E323" s="2081"/>
      <c r="F323" s="2081"/>
      <c r="G323" s="2018"/>
      <c r="H323" s="2018"/>
      <c r="I323" s="2018"/>
      <c r="J323" s="2018"/>
      <c r="K323" s="2018"/>
      <c r="L323" s="2018"/>
      <c r="M323" s="2018"/>
      <c r="N323" s="2018"/>
      <c r="O323" s="2018"/>
      <c r="P323" s="2018"/>
      <c r="Q323" s="2018"/>
    </row>
    <row r="324" spans="2:17" ht="20.100000000000001" customHeight="1">
      <c r="B324" s="2506" t="s">
        <v>2495</v>
      </c>
      <c r="C324" s="2506"/>
      <c r="D324" s="2506"/>
      <c r="E324" s="2506"/>
      <c r="F324" s="2506"/>
      <c r="G324" s="2506"/>
      <c r="H324" s="2506"/>
      <c r="I324" s="2506"/>
      <c r="J324" s="2506"/>
      <c r="K324" s="2506"/>
      <c r="L324" s="2506"/>
      <c r="M324" s="2506"/>
      <c r="N324" s="2507"/>
      <c r="O324" s="2018"/>
      <c r="P324" s="2018"/>
      <c r="Q324" s="2018"/>
    </row>
    <row r="325" spans="2:17" ht="20.100000000000001" customHeight="1">
      <c r="B325" s="2508"/>
      <c r="C325" s="2508"/>
      <c r="D325" s="2508"/>
      <c r="E325" s="2508"/>
      <c r="F325" s="2508"/>
      <c r="G325" s="2508"/>
      <c r="H325" s="2508"/>
      <c r="I325" s="2508"/>
      <c r="J325" s="2508"/>
      <c r="K325" s="2508"/>
      <c r="L325" s="2508"/>
      <c r="M325" s="2508"/>
      <c r="N325" s="2509"/>
      <c r="O325" s="2018"/>
      <c r="P325" s="2018"/>
      <c r="Q325" s="2018"/>
    </row>
    <row r="326" spans="2:17" ht="20.100000000000001" customHeight="1">
      <c r="B326" s="2508"/>
      <c r="C326" s="2508"/>
      <c r="D326" s="2508"/>
      <c r="E326" s="2508"/>
      <c r="F326" s="2508"/>
      <c r="G326" s="2508"/>
      <c r="H326" s="2508"/>
      <c r="I326" s="2508"/>
      <c r="J326" s="2508"/>
      <c r="K326" s="2508"/>
      <c r="L326" s="2508"/>
      <c r="M326" s="2508"/>
      <c r="N326" s="2509"/>
      <c r="O326" s="2018"/>
      <c r="P326" s="2018"/>
      <c r="Q326" s="2018"/>
    </row>
    <row r="327" spans="2:17" ht="20.100000000000001" customHeight="1">
      <c r="B327" s="2510"/>
      <c r="C327" s="2511" t="s">
        <v>2496</v>
      </c>
      <c r="D327" s="2511"/>
      <c r="E327" s="2511"/>
      <c r="F327" s="2511"/>
      <c r="G327" s="2511"/>
      <c r="H327" s="2511"/>
      <c r="I327" s="2511"/>
      <c r="J327" s="2511"/>
      <c r="K327" s="2511"/>
      <c r="L327" s="2511"/>
      <c r="M327" s="2511"/>
      <c r="N327" s="2293"/>
      <c r="O327" s="2018"/>
      <c r="P327" s="2018"/>
      <c r="Q327" s="2018"/>
    </row>
    <row r="328" spans="2:17" ht="20.100000000000001" customHeight="1">
      <c r="B328" s="2510"/>
      <c r="C328" s="2512" t="s">
        <v>2497</v>
      </c>
      <c r="D328" s="2512"/>
      <c r="E328" s="2512"/>
      <c r="F328" s="2512"/>
      <c r="G328" s="2512"/>
      <c r="H328" s="2512"/>
      <c r="I328" s="2512"/>
      <c r="J328" s="2512"/>
      <c r="K328" s="2512"/>
      <c r="L328" s="2512"/>
      <c r="M328" s="2512"/>
      <c r="N328" s="2293"/>
      <c r="O328" s="2018"/>
      <c r="P328" s="2018"/>
      <c r="Q328" s="2018"/>
    </row>
    <row r="329" spans="2:17" ht="20.100000000000001" customHeight="1">
      <c r="B329" s="2510"/>
      <c r="C329" s="2513" t="s">
        <v>2498</v>
      </c>
      <c r="D329" s="2513"/>
      <c r="E329" s="2513"/>
      <c r="F329" s="2513"/>
      <c r="G329" s="2513"/>
      <c r="H329" s="2513"/>
      <c r="I329" s="2513"/>
      <c r="J329" s="2513"/>
      <c r="K329" s="2513"/>
      <c r="L329" s="2513"/>
      <c r="M329" s="2513"/>
      <c r="N329" s="2293"/>
      <c r="O329" s="2018"/>
      <c r="P329" s="2018"/>
      <c r="Q329" s="2018"/>
    </row>
    <row r="330" spans="2:17" ht="20.100000000000001" customHeight="1" thickBot="1">
      <c r="B330" s="2510"/>
      <c r="C330" s="2514"/>
      <c r="D330" s="2514"/>
      <c r="E330" s="2514"/>
      <c r="F330" s="2514"/>
      <c r="G330" s="2514"/>
      <c r="H330" s="2514"/>
      <c r="I330" s="2514"/>
      <c r="J330" s="2514"/>
      <c r="K330" s="2514"/>
      <c r="L330" s="2514"/>
      <c r="M330" s="2514"/>
      <c r="N330" s="2293"/>
      <c r="O330" s="2018"/>
      <c r="P330" s="2018"/>
      <c r="Q330" s="2018"/>
    </row>
    <row r="331" spans="2:17" ht="20.100000000000001" customHeight="1">
      <c r="B331" s="2510"/>
      <c r="C331" s="2515"/>
      <c r="D331" s="2473" t="s">
        <v>2481</v>
      </c>
      <c r="E331" s="2473"/>
      <c r="F331" s="2473"/>
      <c r="G331" s="2473"/>
      <c r="H331" s="2473"/>
      <c r="I331" s="2473"/>
      <c r="J331" s="2473"/>
      <c r="K331" s="2473"/>
      <c r="L331" s="2473"/>
      <c r="M331" s="2473"/>
      <c r="N331" s="2293"/>
      <c r="O331" s="2018"/>
      <c r="P331" s="2018"/>
      <c r="Q331" s="2018"/>
    </row>
    <row r="332" spans="2:17" ht="20.100000000000001" customHeight="1">
      <c r="B332" s="2510"/>
      <c r="C332" s="2516" t="s">
        <v>2499</v>
      </c>
      <c r="D332" s="2517" t="s">
        <v>2500</v>
      </c>
      <c r="E332" s="2517" t="s">
        <v>2501</v>
      </c>
      <c r="F332" s="2518" t="s">
        <v>2502</v>
      </c>
      <c r="G332" s="2518" t="s">
        <v>2503</v>
      </c>
      <c r="H332" s="2519" t="s">
        <v>2504</v>
      </c>
      <c r="I332" s="2519" t="s">
        <v>2505</v>
      </c>
      <c r="J332" s="2520"/>
      <c r="K332" s="2520"/>
      <c r="L332" s="2387" t="s">
        <v>2506</v>
      </c>
      <c r="M332" s="2518" t="s">
        <v>2507</v>
      </c>
      <c r="N332" s="2293"/>
      <c r="O332" s="2018"/>
      <c r="P332" s="2018"/>
      <c r="Q332" s="2018"/>
    </row>
    <row r="333" spans="2:17" ht="20.100000000000001" customHeight="1">
      <c r="B333" s="2510"/>
      <c r="C333" s="2516"/>
      <c r="D333" s="2517"/>
      <c r="E333" s="2517"/>
      <c r="F333" s="2518"/>
      <c r="G333" s="2518"/>
      <c r="H333" s="2519"/>
      <c r="I333" s="2519"/>
      <c r="J333" s="2520"/>
      <c r="K333" s="2520"/>
      <c r="L333" s="2387"/>
      <c r="M333" s="2518"/>
      <c r="N333" s="2293"/>
      <c r="O333" s="2018"/>
      <c r="P333" s="2018"/>
      <c r="Q333" s="2018"/>
    </row>
    <row r="334" spans="2:17" ht="20.100000000000001" customHeight="1">
      <c r="B334" s="2510"/>
      <c r="C334" s="2516"/>
      <c r="D334" s="2517"/>
      <c r="E334" s="2517"/>
      <c r="F334" s="2518"/>
      <c r="G334" s="2518"/>
      <c r="H334" s="2519"/>
      <c r="I334" s="2519"/>
      <c r="J334" s="2520"/>
      <c r="K334" s="2520"/>
      <c r="L334" s="2387"/>
      <c r="M334" s="2518"/>
      <c r="N334" s="2293"/>
      <c r="O334" s="2018"/>
      <c r="P334" s="2018"/>
      <c r="Q334" s="2018"/>
    </row>
    <row r="335" spans="2:17" ht="20.100000000000001" customHeight="1">
      <c r="B335" s="2510"/>
      <c r="C335" s="2521" t="s">
        <v>1913</v>
      </c>
      <c r="D335" s="2521" t="s">
        <v>1913</v>
      </c>
      <c r="E335" s="2521" t="s">
        <v>1913</v>
      </c>
      <c r="F335" s="2521" t="s">
        <v>1913</v>
      </c>
      <c r="G335" s="2521" t="s">
        <v>1913</v>
      </c>
      <c r="H335" s="2521" t="s">
        <v>1913</v>
      </c>
      <c r="I335" s="2521" t="s">
        <v>1913</v>
      </c>
      <c r="J335" s="2521"/>
      <c r="K335" s="2521"/>
      <c r="L335" s="2469"/>
      <c r="M335" s="2522"/>
      <c r="N335" s="2293"/>
      <c r="O335" s="2018"/>
      <c r="P335" s="2018"/>
      <c r="Q335" s="2018"/>
    </row>
    <row r="336" spans="2:17" ht="20.100000000000001" customHeight="1">
      <c r="B336" s="2510"/>
      <c r="C336" s="2467">
        <v>1</v>
      </c>
      <c r="D336" s="2523">
        <v>32.5</v>
      </c>
      <c r="E336" s="2523">
        <v>53</v>
      </c>
      <c r="F336" s="2429">
        <v>2.5</v>
      </c>
      <c r="G336" s="2524">
        <v>2.5</v>
      </c>
      <c r="H336" s="2524">
        <v>5</v>
      </c>
      <c r="I336" s="2524">
        <v>5</v>
      </c>
      <c r="J336" s="2525"/>
      <c r="K336" s="2525"/>
      <c r="L336" s="2526">
        <f>(L343/M348)*M340</f>
        <v>1.7392499999999997</v>
      </c>
      <c r="M336" s="2527">
        <f>(M345/M348)*M340</f>
        <v>1.75</v>
      </c>
      <c r="N336" s="2293"/>
      <c r="O336" s="2018"/>
      <c r="P336" s="2018"/>
      <c r="Q336" s="2018"/>
    </row>
    <row r="337" spans="2:17" ht="20.100000000000001" customHeight="1">
      <c r="B337" s="2510"/>
      <c r="C337" s="2467"/>
      <c r="D337" s="2523"/>
      <c r="E337" s="2523"/>
      <c r="F337" s="2429"/>
      <c r="G337" s="2524"/>
      <c r="H337" s="2524"/>
      <c r="I337" s="2524"/>
      <c r="J337" s="2525"/>
      <c r="K337" s="2525"/>
      <c r="L337" s="2526"/>
      <c r="M337" s="2527"/>
      <c r="N337" s="2293"/>
      <c r="O337" s="2018"/>
      <c r="P337" s="2018"/>
      <c r="Q337" s="2018"/>
    </row>
    <row r="338" spans="2:17" ht="20.100000000000001" customHeight="1">
      <c r="B338" s="2510"/>
      <c r="C338" s="2528" t="s">
        <v>878</v>
      </c>
      <c r="D338" s="2528" t="s">
        <v>888</v>
      </c>
      <c r="E338" s="2528" t="s">
        <v>898</v>
      </c>
      <c r="F338" s="2528" t="s">
        <v>933</v>
      </c>
      <c r="G338" s="2528" t="s">
        <v>908</v>
      </c>
      <c r="H338" s="2528" t="s">
        <v>916</v>
      </c>
      <c r="I338" s="2528" t="s">
        <v>925</v>
      </c>
      <c r="J338" s="2528"/>
      <c r="K338" s="2528"/>
      <c r="L338" s="2528" t="s">
        <v>943</v>
      </c>
      <c r="M338" s="2528" t="s">
        <v>1012</v>
      </c>
      <c r="N338" s="2293"/>
      <c r="O338" s="2018"/>
      <c r="P338" s="2018"/>
      <c r="Q338" s="2018"/>
    </row>
    <row r="339" spans="2:17" ht="20.100000000000001" customHeight="1">
      <c r="B339" s="2510"/>
      <c r="C339" s="2529">
        <f>(D336*E336)*C336</f>
        <v>1722.5</v>
      </c>
      <c r="D339" s="2529">
        <f>((D336*F336)*2)*C336+((E336*F336)*2)*C336</f>
        <v>427.5</v>
      </c>
      <c r="E339" s="2529">
        <f>((D336*H339)*2)*C336+((E336*H339)*2)*C336</f>
        <v>85.5</v>
      </c>
      <c r="F339" s="2529">
        <f>((D336*I339)*2)*C336+((E336*I339)*2)*C336</f>
        <v>85.5</v>
      </c>
      <c r="G339" s="2530">
        <f>G336/10</f>
        <v>0.25</v>
      </c>
      <c r="H339" s="2530">
        <f>H336/10</f>
        <v>0.5</v>
      </c>
      <c r="I339" s="2530">
        <f>I336/10</f>
        <v>0.5</v>
      </c>
      <c r="J339" s="2530"/>
      <c r="K339" s="2530"/>
      <c r="L339" s="2529">
        <f>SUM(C339:F339)</f>
        <v>2321</v>
      </c>
      <c r="M339" s="2531">
        <f>(C339*F336)/1000</f>
        <v>4.3062500000000004</v>
      </c>
      <c r="N339" s="2293"/>
      <c r="O339" s="2018"/>
      <c r="P339" s="2018"/>
      <c r="Q339" s="2018"/>
    </row>
    <row r="340" spans="2:17" ht="20.100000000000001" customHeight="1" thickBot="1">
      <c r="B340" s="2510"/>
      <c r="C340" s="2532"/>
      <c r="D340" s="2532"/>
      <c r="E340" s="2532"/>
      <c r="F340" s="2532"/>
      <c r="G340" s="2533"/>
      <c r="H340" s="2533"/>
      <c r="I340" s="2534" t="s">
        <v>2508</v>
      </c>
      <c r="J340" s="2534"/>
      <c r="K340" s="2534"/>
      <c r="L340" s="2535" t="s">
        <v>1020</v>
      </c>
      <c r="M340" s="2536">
        <f>L339*G339</f>
        <v>580.25</v>
      </c>
      <c r="N340" s="2293"/>
      <c r="O340" s="2018"/>
      <c r="P340" s="2018"/>
      <c r="Q340" s="2018"/>
    </row>
    <row r="341" spans="2:17" ht="20.100000000000001" customHeight="1">
      <c r="B341" s="2510"/>
      <c r="C341" s="2515"/>
      <c r="D341" s="2537" t="s">
        <v>2483</v>
      </c>
      <c r="E341" s="2537"/>
      <c r="F341" s="2537"/>
      <c r="G341" s="2537"/>
      <c r="H341" s="2537"/>
      <c r="I341" s="2537"/>
      <c r="J341" s="2537"/>
      <c r="K341" s="2537"/>
      <c r="L341" s="2537"/>
      <c r="M341" s="2537"/>
      <c r="N341" s="2293"/>
      <c r="O341" s="2018"/>
      <c r="P341" s="2018"/>
      <c r="Q341" s="2018"/>
    </row>
    <row r="342" spans="2:17" ht="20.100000000000001" customHeight="1">
      <c r="B342" s="2510"/>
      <c r="C342" s="2538" t="s">
        <v>2509</v>
      </c>
      <c r="D342" s="2538"/>
      <c r="E342" s="2538"/>
      <c r="F342" s="2538"/>
      <c r="G342" s="2538"/>
      <c r="H342" s="2538"/>
      <c r="I342" s="2538"/>
      <c r="J342" s="2538"/>
      <c r="K342" s="2538"/>
      <c r="L342" s="2538"/>
      <c r="M342" s="2539" t="s">
        <v>1913</v>
      </c>
      <c r="N342" s="2293"/>
      <c r="O342" s="2018"/>
      <c r="P342" s="2018"/>
      <c r="Q342" s="2018"/>
    </row>
    <row r="343" spans="2:17" ht="20.100000000000001" customHeight="1">
      <c r="B343" s="2510"/>
      <c r="C343" s="2540">
        <v>4</v>
      </c>
      <c r="D343" s="2541">
        <v>32.5</v>
      </c>
      <c r="E343" s="2541">
        <v>53</v>
      </c>
      <c r="F343" s="2542">
        <v>2.5</v>
      </c>
      <c r="G343" s="2543">
        <v>2.5</v>
      </c>
      <c r="H343" s="2543">
        <v>5</v>
      </c>
      <c r="I343" s="2543">
        <v>5</v>
      </c>
      <c r="J343" s="2544"/>
      <c r="K343" s="2544"/>
      <c r="L343" s="2545">
        <f>E359</f>
        <v>6.956999999999999</v>
      </c>
      <c r="M343" s="2546">
        <v>7</v>
      </c>
      <c r="N343" s="2293"/>
      <c r="O343" s="2018"/>
      <c r="P343" s="2018"/>
      <c r="Q343" s="2018"/>
    </row>
    <row r="344" spans="2:17" ht="20.100000000000001" customHeight="1">
      <c r="B344" s="2510"/>
      <c r="C344" s="2540"/>
      <c r="D344" s="2541"/>
      <c r="E344" s="2541"/>
      <c r="F344" s="2542"/>
      <c r="G344" s="2543"/>
      <c r="H344" s="2543"/>
      <c r="I344" s="2543"/>
      <c r="J344" s="2544"/>
      <c r="K344" s="2544"/>
      <c r="L344" s="2545"/>
      <c r="M344" s="2546"/>
      <c r="N344" s="2293"/>
      <c r="O344" s="2018"/>
      <c r="P344" s="2018"/>
      <c r="Q344" s="2018"/>
    </row>
    <row r="345" spans="2:17" ht="20.100000000000001" customHeight="1">
      <c r="B345" s="2510"/>
      <c r="C345" s="2547">
        <f>ROW()-2</f>
        <v>343</v>
      </c>
      <c r="D345" s="2548" t="s">
        <v>2510</v>
      </c>
      <c r="E345" s="2548"/>
      <c r="F345" s="2548"/>
      <c r="G345" s="2548"/>
      <c r="H345" s="2548"/>
      <c r="I345" s="2548"/>
      <c r="J345" s="2549"/>
      <c r="K345" s="2549"/>
      <c r="L345" s="2550"/>
      <c r="M345" s="2551">
        <f>IF(ISBLANK(M343),L343,M343)</f>
        <v>7</v>
      </c>
      <c r="N345" s="2293"/>
      <c r="O345" s="2018"/>
      <c r="P345" s="2018"/>
      <c r="Q345" s="2018"/>
    </row>
    <row r="346" spans="2:17" ht="20.100000000000001" customHeight="1">
      <c r="B346" s="2510"/>
      <c r="C346" s="2552" t="s">
        <v>878</v>
      </c>
      <c r="D346" s="2552" t="s">
        <v>888</v>
      </c>
      <c r="E346" s="2552" t="s">
        <v>898</v>
      </c>
      <c r="F346" s="2552" t="s">
        <v>933</v>
      </c>
      <c r="G346" s="2552" t="s">
        <v>908</v>
      </c>
      <c r="H346" s="2552" t="s">
        <v>916</v>
      </c>
      <c r="I346" s="2552" t="s">
        <v>925</v>
      </c>
      <c r="J346" s="2552"/>
      <c r="K346" s="2552"/>
      <c r="L346" s="2552" t="s">
        <v>943</v>
      </c>
      <c r="M346" s="2552" t="s">
        <v>1012</v>
      </c>
      <c r="N346" s="2293"/>
      <c r="O346" s="2018"/>
      <c r="P346" s="2018"/>
      <c r="Q346" s="2018"/>
    </row>
    <row r="347" spans="2:17" ht="20.100000000000001" customHeight="1">
      <c r="B347" s="2510"/>
      <c r="C347" s="2529">
        <f>(D343*E343)*C343</f>
        <v>6890</v>
      </c>
      <c r="D347" s="2529">
        <f>((D343*F343)*2)*C343+((E343*F343)*2)*C343</f>
        <v>1710</v>
      </c>
      <c r="E347" s="2529">
        <f>((D343*H347)*2)*C343+((E343*H347)*2)*C343</f>
        <v>342</v>
      </c>
      <c r="F347" s="2529">
        <f>((D343*I347)*2)*C343+((E343*I347)*2)*C343</f>
        <v>342</v>
      </c>
      <c r="G347" s="2530">
        <f>G343/10</f>
        <v>0.25</v>
      </c>
      <c r="H347" s="2530">
        <f>H343/10</f>
        <v>0.5</v>
      </c>
      <c r="I347" s="2530">
        <f>I343/10</f>
        <v>0.5</v>
      </c>
      <c r="J347" s="2530"/>
      <c r="K347" s="2530"/>
      <c r="L347" s="2529">
        <f>SUM(C347:F347)</f>
        <v>9284</v>
      </c>
      <c r="M347" s="2531">
        <f>(C347*F343)/1000</f>
        <v>17.225000000000001</v>
      </c>
      <c r="N347" s="2293"/>
      <c r="O347" s="2018"/>
      <c r="P347" s="2018"/>
      <c r="Q347" s="2018"/>
    </row>
    <row r="348" spans="2:17" ht="20.100000000000001" customHeight="1" thickBot="1">
      <c r="B348" s="2510"/>
      <c r="C348" s="2550"/>
      <c r="D348" s="2550"/>
      <c r="E348" s="2550"/>
      <c r="F348" s="2550"/>
      <c r="G348" s="2550"/>
      <c r="H348" s="2550"/>
      <c r="I348" s="2553" t="s">
        <v>2511</v>
      </c>
      <c r="J348" s="2553"/>
      <c r="K348" s="2553"/>
      <c r="L348" s="2552" t="s">
        <v>1020</v>
      </c>
      <c r="M348" s="2554">
        <f>L347*G347</f>
        <v>2321</v>
      </c>
      <c r="N348" s="2293"/>
      <c r="O348" s="2018"/>
      <c r="P348" s="2018"/>
      <c r="Q348" s="2018"/>
    </row>
    <row r="349" spans="2:17" ht="20.100000000000001" customHeight="1">
      <c r="B349" s="2510"/>
      <c r="C349" s="2555"/>
      <c r="D349" s="2555"/>
      <c r="E349" s="2555"/>
      <c r="F349" s="2555"/>
      <c r="G349" s="2555"/>
      <c r="H349" s="2555"/>
      <c r="I349" s="2556"/>
      <c r="J349" s="2556"/>
      <c r="K349" s="2556"/>
      <c r="L349" s="2557"/>
      <c r="M349" s="2558"/>
      <c r="N349" s="2293"/>
      <c r="O349" s="2018"/>
      <c r="P349" s="2018"/>
      <c r="Q349" s="2018"/>
    </row>
    <row r="350" spans="2:17" ht="20.100000000000001" customHeight="1">
      <c r="B350" s="2510"/>
      <c r="C350" s="2559" t="s">
        <v>878</v>
      </c>
      <c r="D350" s="2560" t="s">
        <v>2512</v>
      </c>
      <c r="E350" s="2560"/>
      <c r="F350" s="2559" t="s">
        <v>916</v>
      </c>
      <c r="G350" s="2561" t="s">
        <v>2513</v>
      </c>
      <c r="H350" s="2562"/>
      <c r="I350" s="2559" t="s">
        <v>1012</v>
      </c>
      <c r="J350" s="2563" t="s">
        <v>2514</v>
      </c>
      <c r="K350" s="2563"/>
      <c r="L350" s="2563"/>
      <c r="M350" s="2563"/>
      <c r="N350" s="2293"/>
      <c r="O350" s="2018"/>
      <c r="P350" s="2018"/>
      <c r="Q350" s="2018"/>
    </row>
    <row r="351" spans="2:17" ht="20.100000000000001" customHeight="1">
      <c r="B351" s="2510"/>
      <c r="C351" s="2559" t="s">
        <v>888</v>
      </c>
      <c r="D351" s="2560" t="s">
        <v>2515</v>
      </c>
      <c r="E351" s="2560"/>
      <c r="F351" s="2559" t="s">
        <v>925</v>
      </c>
      <c r="G351" s="2560" t="s">
        <v>2516</v>
      </c>
      <c r="H351" s="2562"/>
      <c r="I351" s="2564"/>
      <c r="J351" s="2563"/>
      <c r="K351" s="2563"/>
      <c r="L351" s="2563"/>
      <c r="M351" s="2563"/>
      <c r="N351" s="2293"/>
      <c r="O351" s="2018"/>
      <c r="P351" s="2018"/>
      <c r="Q351" s="2018"/>
    </row>
    <row r="352" spans="2:17" ht="20.100000000000001" customHeight="1">
      <c r="B352" s="2510"/>
      <c r="C352" s="2559" t="s">
        <v>898</v>
      </c>
      <c r="D352" s="2560" t="s">
        <v>2517</v>
      </c>
      <c r="E352" s="2560"/>
      <c r="F352" s="2559" t="s">
        <v>933</v>
      </c>
      <c r="G352" s="2560" t="s">
        <v>2518</v>
      </c>
      <c r="H352" s="2562"/>
      <c r="I352" s="2559" t="s">
        <v>1020</v>
      </c>
      <c r="J352" s="2560" t="s">
        <v>2519</v>
      </c>
      <c r="K352" s="2565"/>
      <c r="L352" s="2560"/>
      <c r="M352" s="2565"/>
      <c r="N352" s="2293"/>
      <c r="O352" s="2018"/>
      <c r="P352" s="2018"/>
      <c r="Q352" s="2018"/>
    </row>
    <row r="353" spans="2:17" ht="20.100000000000001" customHeight="1">
      <c r="B353" s="2510"/>
      <c r="C353" s="2559" t="s">
        <v>908</v>
      </c>
      <c r="D353" s="2560" t="s">
        <v>2520</v>
      </c>
      <c r="E353" s="2561"/>
      <c r="F353" s="2559" t="s">
        <v>943</v>
      </c>
      <c r="G353" s="2560" t="s">
        <v>2521</v>
      </c>
      <c r="H353" s="2562"/>
      <c r="I353" s="2562"/>
      <c r="J353" s="2562"/>
      <c r="K353" s="2562"/>
      <c r="L353" s="2566"/>
      <c r="M353" s="2565"/>
      <c r="N353" s="2293"/>
      <c r="O353" s="2018"/>
      <c r="P353" s="2018"/>
      <c r="Q353" s="2018"/>
    </row>
    <row r="354" spans="2:17" ht="20.100000000000001" customHeight="1" thickBot="1">
      <c r="B354" s="2510"/>
      <c r="C354" s="2559"/>
      <c r="D354" s="2560"/>
      <c r="E354" s="2561"/>
      <c r="F354" s="2559"/>
      <c r="G354" s="2560"/>
      <c r="H354" s="2562"/>
      <c r="I354" s="2562"/>
      <c r="J354" s="2562"/>
      <c r="K354" s="2562"/>
      <c r="L354" s="2566"/>
      <c r="M354" s="2565"/>
      <c r="N354" s="2293"/>
      <c r="O354" s="2018"/>
      <c r="P354" s="2018"/>
      <c r="Q354" s="2018"/>
    </row>
    <row r="355" spans="2:17" ht="20.100000000000001" customHeight="1">
      <c r="B355" s="2510"/>
      <c r="C355" s="2515"/>
      <c r="D355" s="2567" t="s">
        <v>2522</v>
      </c>
      <c r="E355" s="2567"/>
      <c r="F355" s="2567"/>
      <c r="G355" s="2567"/>
      <c r="H355" s="2567"/>
      <c r="I355" s="2567"/>
      <c r="J355" s="2567"/>
      <c r="K355" s="2567"/>
      <c r="L355" s="2567"/>
      <c r="M355" s="2567"/>
      <c r="N355" s="2293"/>
      <c r="O355" s="2018"/>
      <c r="P355" s="2018"/>
      <c r="Q355" s="2018"/>
    </row>
    <row r="356" spans="2:17" ht="20.100000000000001" customHeight="1">
      <c r="B356" s="2510"/>
      <c r="C356" s="2568" t="s">
        <v>2523</v>
      </c>
      <c r="D356" s="2568"/>
      <c r="E356" s="2568"/>
      <c r="F356" s="2568"/>
      <c r="G356" s="2568"/>
      <c r="H356" s="2568"/>
      <c r="I356" s="2568"/>
      <c r="J356" s="2568"/>
      <c r="K356" s="2568"/>
      <c r="L356" s="2568"/>
      <c r="M356" s="2568"/>
      <c r="N356" s="2293"/>
      <c r="O356" s="2018"/>
      <c r="P356" s="2018"/>
      <c r="Q356" s="2018"/>
    </row>
    <row r="357" spans="2:17" ht="20.100000000000001" customHeight="1">
      <c r="B357" s="2510"/>
      <c r="C357" s="2568"/>
      <c r="D357" s="2568"/>
      <c r="E357" s="2568"/>
      <c r="F357" s="2568"/>
      <c r="G357" s="2568"/>
      <c r="H357" s="2568"/>
      <c r="I357" s="2568"/>
      <c r="J357" s="2568"/>
      <c r="K357" s="2568"/>
      <c r="L357" s="2568"/>
      <c r="M357" s="2568"/>
      <c r="N357" s="2293"/>
      <c r="O357" s="2018"/>
      <c r="P357" s="2018"/>
      <c r="Q357" s="2018"/>
    </row>
    <row r="358" spans="2:17" ht="20.100000000000001" customHeight="1">
      <c r="B358" s="2510"/>
      <c r="C358" s="2569"/>
      <c r="D358" s="2569"/>
      <c r="E358" s="2569"/>
      <c r="F358" s="2569"/>
      <c r="G358" s="2569"/>
      <c r="H358" s="2569"/>
      <c r="I358" s="2569"/>
      <c r="J358" s="2569"/>
      <c r="K358" s="2569"/>
      <c r="L358" s="2569"/>
      <c r="M358" s="2569"/>
      <c r="N358" s="2293"/>
      <c r="O358" s="2018"/>
      <c r="P358" s="2018"/>
      <c r="Q358" s="2018"/>
    </row>
    <row r="359" spans="2:17" ht="20.100000000000001" customHeight="1">
      <c r="B359" s="2510"/>
      <c r="C359" s="2570"/>
      <c r="D359" s="2571" t="s">
        <v>2524</v>
      </c>
      <c r="E359" s="2572">
        <f>SUM(E360:E362,I360:I362)</f>
        <v>6.956999999999999</v>
      </c>
      <c r="F359" s="2570"/>
      <c r="G359" s="2570"/>
      <c r="H359" s="2570"/>
      <c r="I359" s="2570"/>
      <c r="J359" s="2570"/>
      <c r="K359" s="2570"/>
      <c r="L359" s="2570"/>
      <c r="M359" s="2570"/>
      <c r="N359" s="2293"/>
      <c r="O359" s="2018"/>
      <c r="P359" s="2018"/>
      <c r="Q359" s="2018"/>
    </row>
    <row r="360" spans="2:17" ht="20.100000000000001" customHeight="1">
      <c r="B360" s="2510"/>
      <c r="C360" s="2153"/>
      <c r="D360" s="2573" t="s">
        <v>2489</v>
      </c>
      <c r="E360" s="2574">
        <v>3.5</v>
      </c>
      <c r="F360" s="2575"/>
      <c r="G360" s="2153"/>
      <c r="H360" s="2573" t="s">
        <v>2525</v>
      </c>
      <c r="I360" s="2574">
        <v>0.55000000000000004</v>
      </c>
      <c r="J360" s="2574"/>
      <c r="K360" s="2574"/>
      <c r="L360" s="2575"/>
      <c r="M360" s="2570"/>
      <c r="N360" s="2293"/>
      <c r="O360" s="2018"/>
      <c r="P360" s="2018"/>
      <c r="Q360" s="2018"/>
    </row>
    <row r="361" spans="2:17" ht="20.100000000000001" customHeight="1">
      <c r="B361" s="2510"/>
      <c r="C361" s="2153"/>
      <c r="D361" s="2573" t="s">
        <v>2492</v>
      </c>
      <c r="E361" s="2574">
        <v>1.6</v>
      </c>
      <c r="F361" s="2575"/>
      <c r="G361" s="2153"/>
      <c r="H361" s="2573" t="s">
        <v>2526</v>
      </c>
      <c r="I361" s="2574">
        <v>4.4999999999999998E-2</v>
      </c>
      <c r="J361" s="2574"/>
      <c r="K361" s="2574"/>
      <c r="L361" s="2575"/>
      <c r="M361" s="2570"/>
      <c r="N361" s="2293"/>
      <c r="O361" s="2018"/>
      <c r="P361" s="2018"/>
      <c r="Q361" s="2018"/>
    </row>
    <row r="362" spans="2:17" ht="20.100000000000001" customHeight="1">
      <c r="B362" s="2510"/>
      <c r="C362" s="2153"/>
      <c r="D362" s="2573" t="s">
        <v>2527</v>
      </c>
      <c r="E362" s="2574">
        <v>1.25</v>
      </c>
      <c r="F362" s="2575"/>
      <c r="G362" s="2153"/>
      <c r="H362" s="2576" t="s">
        <v>2528</v>
      </c>
      <c r="I362" s="2574">
        <v>1.2E-2</v>
      </c>
      <c r="J362" s="2574"/>
      <c r="K362" s="2574"/>
      <c r="L362" s="2575"/>
      <c r="M362" s="2570"/>
      <c r="N362" s="2293"/>
      <c r="O362" s="2018"/>
      <c r="P362" s="2018"/>
      <c r="Q362" s="2018"/>
    </row>
    <row r="363" spans="2:17" ht="20.100000000000001" customHeight="1">
      <c r="B363" s="2510"/>
      <c r="C363" s="2577" t="s">
        <v>2529</v>
      </c>
      <c r="D363" s="2570"/>
      <c r="E363" s="2570"/>
      <c r="F363" s="2570"/>
      <c r="G363" s="2570"/>
      <c r="H363" s="2570"/>
      <c r="I363" s="2570"/>
      <c r="J363" s="2570"/>
      <c r="K363" s="2570"/>
      <c r="L363" s="2570"/>
      <c r="M363" s="2570"/>
      <c r="N363" s="2293"/>
      <c r="O363" s="2018"/>
      <c r="P363" s="2018"/>
      <c r="Q363" s="2018"/>
    </row>
    <row r="364" spans="2:17" ht="20.100000000000001" customHeight="1">
      <c r="B364" s="2510"/>
      <c r="C364" s="2578" t="s">
        <v>2530</v>
      </c>
      <c r="D364" s="2578"/>
      <c r="E364" s="2578"/>
      <c r="F364" s="2578"/>
      <c r="G364" s="2578"/>
      <c r="H364" s="2578"/>
      <c r="I364" s="2578"/>
      <c r="J364" s="2578"/>
      <c r="K364" s="2578"/>
      <c r="L364" s="2578"/>
      <c r="M364" s="2578"/>
      <c r="N364" s="2293"/>
      <c r="O364" s="2018"/>
      <c r="P364" s="2018"/>
      <c r="Q364" s="2018"/>
    </row>
    <row r="365" spans="2:17" ht="20.100000000000001" customHeight="1">
      <c r="B365" s="2510"/>
      <c r="C365" s="2578"/>
      <c r="D365" s="2578"/>
      <c r="E365" s="2578"/>
      <c r="F365" s="2578"/>
      <c r="G365" s="2578"/>
      <c r="H365" s="2578"/>
      <c r="I365" s="2578"/>
      <c r="J365" s="2578"/>
      <c r="K365" s="2578"/>
      <c r="L365" s="2578"/>
      <c r="M365" s="2578"/>
      <c r="N365" s="2293"/>
      <c r="O365" s="2018"/>
      <c r="P365" s="2018"/>
      <c r="Q365" s="2018"/>
    </row>
    <row r="366" spans="2:17" ht="20.100000000000001" customHeight="1">
      <c r="B366" s="2510"/>
      <c r="C366" s="2577" t="s">
        <v>2531</v>
      </c>
      <c r="D366" s="2570"/>
      <c r="E366" s="2570"/>
      <c r="F366" s="2570"/>
      <c r="G366" s="2570"/>
      <c r="H366" s="2570"/>
      <c r="I366" s="2570"/>
      <c r="J366" s="2570"/>
      <c r="K366" s="2570"/>
      <c r="L366" s="2570"/>
      <c r="M366" s="2570"/>
      <c r="N366" s="2293"/>
      <c r="O366" s="2018"/>
      <c r="P366" s="2018"/>
      <c r="Q366" s="2018"/>
    </row>
    <row r="367" spans="2:17" ht="20.100000000000001" customHeight="1">
      <c r="B367" s="2510"/>
      <c r="C367" s="2579" t="s">
        <v>2532</v>
      </c>
      <c r="D367" s="2570"/>
      <c r="E367" s="2570"/>
      <c r="F367" s="2570"/>
      <c r="G367" s="2570"/>
      <c r="H367" s="2570"/>
      <c r="I367" s="2570"/>
      <c r="J367" s="2570"/>
      <c r="K367" s="2570"/>
      <c r="L367" s="2570"/>
      <c r="M367" s="2570"/>
      <c r="N367" s="2293"/>
      <c r="O367" s="2018"/>
      <c r="P367" s="2018"/>
      <c r="Q367" s="2018"/>
    </row>
    <row r="368" spans="2:17" ht="20.100000000000001" customHeight="1">
      <c r="B368" s="2510"/>
      <c r="C368" s="2580" t="s">
        <v>2533</v>
      </c>
      <c r="D368" s="2570"/>
      <c r="E368" s="2570"/>
      <c r="F368" s="2580" t="s">
        <v>2534</v>
      </c>
      <c r="G368" s="2570"/>
      <c r="H368" s="2580" t="s">
        <v>2535</v>
      </c>
      <c r="I368" s="2570"/>
      <c r="J368" s="2570"/>
      <c r="K368" s="2570"/>
      <c r="L368" s="2570"/>
      <c r="M368" s="2570"/>
      <c r="N368" s="2293"/>
      <c r="O368" s="2018"/>
      <c r="P368" s="2018"/>
      <c r="Q368" s="2018"/>
    </row>
    <row r="369" spans="2:17" ht="20.100000000000001" customHeight="1">
      <c r="B369" s="2510"/>
      <c r="C369" s="2580" t="s">
        <v>2536</v>
      </c>
      <c r="D369" s="2581" t="s">
        <v>2537</v>
      </c>
      <c r="E369" s="2570"/>
      <c r="F369" s="2570"/>
      <c r="G369" s="2570"/>
      <c r="H369" s="2570"/>
      <c r="I369" s="2570"/>
      <c r="J369" s="2570"/>
      <c r="K369" s="2570"/>
      <c r="L369" s="2570"/>
      <c r="M369" s="2570"/>
      <c r="N369" s="2293"/>
      <c r="O369" s="2018"/>
      <c r="P369" s="2018"/>
      <c r="Q369" s="2018"/>
    </row>
    <row r="370" spans="2:17" ht="20.100000000000001" customHeight="1">
      <c r="B370" s="2510"/>
      <c r="C370" s="2570"/>
      <c r="D370" s="2570"/>
      <c r="E370" s="2570"/>
      <c r="F370" s="2570"/>
      <c r="G370" s="2570"/>
      <c r="H370" s="2570"/>
      <c r="I370" s="2570"/>
      <c r="J370" s="2570"/>
      <c r="K370" s="2570"/>
      <c r="L370" s="2570"/>
      <c r="M370" s="2570"/>
      <c r="N370" s="2293"/>
      <c r="O370" s="2018"/>
      <c r="P370" s="2018"/>
      <c r="Q370" s="2018"/>
    </row>
    <row r="371" spans="2:17" ht="20.100000000000001" customHeight="1">
      <c r="B371" s="2510"/>
      <c r="C371" s="2582" t="s">
        <v>1321</v>
      </c>
      <c r="D371" s="2582"/>
      <c r="E371" s="2582"/>
      <c r="F371" s="2582"/>
      <c r="G371" s="2582"/>
      <c r="H371" s="2582"/>
      <c r="I371" s="2582"/>
      <c r="J371" s="2582"/>
      <c r="K371" s="2582"/>
      <c r="L371" s="2582"/>
      <c r="M371" s="2582"/>
      <c r="N371" s="2293"/>
      <c r="O371" s="2018"/>
      <c r="P371" s="2018"/>
      <c r="Q371" s="2018"/>
    </row>
    <row r="372" spans="2:17" ht="20.100000000000001" customHeight="1" thickBot="1">
      <c r="B372" s="2583"/>
      <c r="C372" s="2384"/>
      <c r="D372" s="2384"/>
      <c r="E372" s="2384"/>
      <c r="F372" s="2384"/>
      <c r="G372" s="2384"/>
      <c r="H372" s="2384"/>
      <c r="I372" s="2384"/>
      <c r="J372" s="2384"/>
      <c r="K372" s="2384"/>
      <c r="L372" s="2384"/>
      <c r="M372" s="2384"/>
      <c r="N372" s="2168"/>
      <c r="O372" s="2018"/>
      <c r="P372" s="2018"/>
      <c r="Q372" s="2018"/>
    </row>
    <row r="373" spans="2:17" ht="20.100000000000001" customHeight="1" thickBot="1">
      <c r="B373" s="2018"/>
      <c r="C373" s="2018"/>
      <c r="D373" s="2018"/>
      <c r="E373" s="2081"/>
      <c r="F373" s="2081"/>
      <c r="G373" s="2018"/>
      <c r="H373" s="2018"/>
      <c r="I373" s="2018"/>
      <c r="J373" s="2018"/>
      <c r="K373" s="2018"/>
      <c r="L373" s="2018"/>
      <c r="M373" s="2018"/>
      <c r="N373" s="2018"/>
      <c r="O373" s="2018"/>
      <c r="P373" s="2018"/>
      <c r="Q373" s="2018"/>
    </row>
    <row r="374" spans="2:17" ht="20.100000000000001" customHeight="1">
      <c r="B374" s="2584" t="s">
        <v>2538</v>
      </c>
      <c r="C374" s="2585"/>
      <c r="D374" s="2585"/>
      <c r="E374" s="2585"/>
      <c r="F374" s="2585"/>
      <c r="G374" s="2585"/>
      <c r="H374" s="2585"/>
      <c r="I374" s="2585"/>
      <c r="J374" s="2586"/>
      <c r="K374" s="2018"/>
      <c r="L374" s="2018"/>
      <c r="M374" s="2018"/>
      <c r="N374" s="2018"/>
      <c r="O374" s="2018"/>
      <c r="P374" s="2018"/>
      <c r="Q374" s="2018"/>
    </row>
    <row r="375" spans="2:17" ht="20.100000000000001" customHeight="1">
      <c r="B375" s="2587" t="s">
        <v>2539</v>
      </c>
      <c r="C375" s="2588"/>
      <c r="D375" s="2588"/>
      <c r="E375" s="2588"/>
      <c r="F375" s="2588"/>
      <c r="G375" s="2588"/>
      <c r="H375" s="2588"/>
      <c r="I375" s="2588"/>
      <c r="J375" s="2589"/>
      <c r="K375" s="2018"/>
      <c r="L375" s="2018"/>
      <c r="M375" s="2018"/>
      <c r="N375" s="2018"/>
      <c r="O375" s="2018"/>
      <c r="P375" s="2018"/>
      <c r="Q375" s="2018"/>
    </row>
    <row r="376" spans="2:17" ht="20.100000000000001" customHeight="1">
      <c r="B376" s="2590" t="s">
        <v>2540</v>
      </c>
      <c r="C376" s="2591"/>
      <c r="D376" s="2591"/>
      <c r="E376" s="2591"/>
      <c r="F376" s="2591"/>
      <c r="G376" s="2591"/>
      <c r="H376" s="2591"/>
      <c r="I376" s="2591"/>
      <c r="J376" s="2592"/>
      <c r="K376" s="2018"/>
      <c r="L376" s="2018"/>
      <c r="M376" s="2018"/>
      <c r="N376" s="2018"/>
      <c r="O376" s="2018"/>
      <c r="P376" s="2018"/>
      <c r="Q376" s="2018"/>
    </row>
    <row r="377" spans="2:17" ht="20.100000000000001" customHeight="1">
      <c r="B377" s="2590"/>
      <c r="C377" s="2591"/>
      <c r="D377" s="2591"/>
      <c r="E377" s="2591"/>
      <c r="F377" s="2591"/>
      <c r="G377" s="2591"/>
      <c r="H377" s="2591"/>
      <c r="I377" s="2591"/>
      <c r="J377" s="2592"/>
      <c r="K377" s="2018"/>
      <c r="L377" s="2018"/>
      <c r="M377" s="2018"/>
      <c r="N377" s="2018"/>
      <c r="O377" s="2018"/>
      <c r="P377" s="2018"/>
      <c r="Q377" s="2018"/>
    </row>
    <row r="378" spans="2:17" ht="20.100000000000001" customHeight="1">
      <c r="B378" s="2593" t="s">
        <v>2541</v>
      </c>
      <c r="C378" s="2594"/>
      <c r="D378" s="2594"/>
      <c r="E378" s="2594"/>
      <c r="F378" s="2594"/>
      <c r="G378" s="2594"/>
      <c r="H378" s="2594"/>
      <c r="I378" s="2594"/>
      <c r="J378" s="2595"/>
      <c r="K378" s="2018"/>
      <c r="L378" s="2018"/>
      <c r="M378" s="2018"/>
      <c r="N378" s="2018"/>
      <c r="O378" s="2018"/>
      <c r="P378" s="2018"/>
      <c r="Q378" s="2018"/>
    </row>
    <row r="379" spans="2:17" ht="20.100000000000001" customHeight="1">
      <c r="B379" s="2593" t="s">
        <v>2542</v>
      </c>
      <c r="C379" s="2594"/>
      <c r="D379" s="2594"/>
      <c r="E379" s="2594"/>
      <c r="F379" s="2594"/>
      <c r="G379" s="2596" t="s">
        <v>2543</v>
      </c>
      <c r="H379" s="2594"/>
      <c r="I379" s="2594"/>
      <c r="J379" s="2595"/>
      <c r="K379" s="2018"/>
      <c r="L379" s="2018"/>
      <c r="M379" s="2018"/>
      <c r="N379" s="2018"/>
      <c r="O379" s="2018"/>
      <c r="P379" s="2018"/>
      <c r="Q379" s="2018"/>
    </row>
    <row r="380" spans="2:17" ht="20.100000000000001" customHeight="1">
      <c r="B380" s="2597" t="s">
        <v>2544</v>
      </c>
      <c r="C380" s="2598"/>
      <c r="D380" s="2598"/>
      <c r="E380" s="2598"/>
      <c r="F380" s="2598"/>
      <c r="G380" s="2598"/>
      <c r="H380" s="2598"/>
      <c r="I380" s="2598"/>
      <c r="J380" s="2599"/>
      <c r="K380" s="2018"/>
      <c r="L380" s="2018"/>
      <c r="M380" s="2018"/>
      <c r="N380" s="2018"/>
      <c r="O380" s="2018"/>
      <c r="P380" s="2018"/>
      <c r="Q380" s="2018"/>
    </row>
    <row r="381" spans="2:17" ht="20.100000000000001" customHeight="1">
      <c r="B381" s="2597"/>
      <c r="C381" s="2598"/>
      <c r="D381" s="2598"/>
      <c r="E381" s="2598"/>
      <c r="F381" s="2598"/>
      <c r="G381" s="2598"/>
      <c r="H381" s="2598"/>
      <c r="I381" s="2598"/>
      <c r="J381" s="2599"/>
      <c r="K381" s="2018"/>
      <c r="L381" s="2018"/>
      <c r="M381" s="2018"/>
      <c r="N381" s="2018"/>
      <c r="O381" s="2018"/>
      <c r="P381" s="2018"/>
      <c r="Q381" s="2018"/>
    </row>
    <row r="382" spans="2:17" ht="20.100000000000001" customHeight="1">
      <c r="B382" s="2600" t="s">
        <v>2545</v>
      </c>
      <c r="C382" s="2601"/>
      <c r="D382" s="2601"/>
      <c r="E382" s="2601"/>
      <c r="F382" s="2601"/>
      <c r="G382" s="2601"/>
      <c r="H382" s="2601"/>
      <c r="I382" s="2601"/>
      <c r="J382" s="2602"/>
      <c r="K382" s="2018"/>
      <c r="L382" s="2018"/>
      <c r="M382" s="2018"/>
      <c r="N382" s="2018"/>
      <c r="O382" s="2018"/>
      <c r="P382" s="2018"/>
      <c r="Q382" s="2018"/>
    </row>
    <row r="383" spans="2:17" ht="20.100000000000001" customHeight="1">
      <c r="B383" s="2600"/>
      <c r="C383" s="2601"/>
      <c r="D383" s="2601"/>
      <c r="E383" s="2601"/>
      <c r="F383" s="2601"/>
      <c r="G383" s="2601"/>
      <c r="H383" s="2601"/>
      <c r="I383" s="2601"/>
      <c r="J383" s="2602"/>
      <c r="K383" s="2018"/>
      <c r="L383" s="2018"/>
      <c r="M383" s="2018"/>
      <c r="N383" s="2018"/>
      <c r="O383" s="2018"/>
      <c r="P383" s="2018"/>
      <c r="Q383" s="2018"/>
    </row>
    <row r="384" spans="2:17" ht="20.100000000000001" customHeight="1">
      <c r="B384" s="2603" t="s">
        <v>1915</v>
      </c>
      <c r="C384" s="2604"/>
      <c r="D384" s="2605">
        <v>9.86</v>
      </c>
      <c r="E384" s="2606" t="s">
        <v>2546</v>
      </c>
      <c r="F384" s="2605">
        <v>5.694</v>
      </c>
      <c r="G384" s="2607" t="s">
        <v>2547</v>
      </c>
      <c r="H384" s="2608">
        <f>D384*F384</f>
        <v>56.14284</v>
      </c>
      <c r="I384" s="2608" t="s">
        <v>2548</v>
      </c>
      <c r="J384" s="2609">
        <f>H384</f>
        <v>56.14284</v>
      </c>
      <c r="K384" s="2018"/>
      <c r="L384" s="2018"/>
      <c r="M384" s="2018"/>
      <c r="N384" s="2018"/>
      <c r="O384" s="2018"/>
      <c r="P384" s="2018"/>
      <c r="Q384" s="2018"/>
    </row>
    <row r="385" spans="2:17" ht="20.100000000000001" customHeight="1">
      <c r="B385" s="2603"/>
      <c r="C385" s="2604"/>
      <c r="D385" s="2605"/>
      <c r="E385" s="2606"/>
      <c r="F385" s="2605"/>
      <c r="G385" s="2607"/>
      <c r="H385" s="2608"/>
      <c r="I385" s="2608"/>
      <c r="J385" s="2609"/>
      <c r="K385" s="2018"/>
      <c r="L385" s="2018"/>
      <c r="M385" s="2018"/>
      <c r="N385" s="2018"/>
      <c r="O385" s="2018"/>
      <c r="P385" s="2018"/>
      <c r="Q385" s="2018"/>
    </row>
    <row r="386" spans="2:17" ht="20.100000000000001" customHeight="1">
      <c r="B386" s="2610"/>
      <c r="C386" s="2611" t="s">
        <v>2549</v>
      </c>
      <c r="D386" s="2562"/>
      <c r="E386" s="2562"/>
      <c r="F386" s="2562"/>
      <c r="G386" s="2562"/>
      <c r="H386" s="2562"/>
      <c r="I386" s="2562"/>
      <c r="J386" s="2612"/>
      <c r="K386" s="2018"/>
      <c r="L386" s="2018"/>
      <c r="M386" s="2018"/>
      <c r="N386" s="2018"/>
      <c r="O386" s="2018"/>
      <c r="P386" s="2018"/>
      <c r="Q386" s="2018"/>
    </row>
    <row r="387" spans="2:17" ht="20.100000000000001" customHeight="1">
      <c r="B387" s="2610"/>
      <c r="C387" s="2611" t="s">
        <v>2550</v>
      </c>
      <c r="D387" s="2562"/>
      <c r="E387" s="2562"/>
      <c r="F387" s="2562"/>
      <c r="G387" s="2562"/>
      <c r="H387" s="2562"/>
      <c r="I387" s="2562"/>
      <c r="J387" s="2612"/>
      <c r="K387" s="2018"/>
      <c r="L387" s="2018"/>
      <c r="M387" s="2018"/>
      <c r="N387" s="2018"/>
      <c r="O387" s="2018"/>
      <c r="P387" s="2018"/>
      <c r="Q387" s="2018"/>
    </row>
    <row r="388" spans="2:17" ht="20.100000000000001" customHeight="1">
      <c r="B388" s="2610"/>
      <c r="C388" s="2611" t="s">
        <v>2551</v>
      </c>
      <c r="D388" s="2562"/>
      <c r="E388" s="2562"/>
      <c r="F388" s="2562"/>
      <c r="G388" s="2562"/>
      <c r="H388" s="2562"/>
      <c r="I388" s="2562"/>
      <c r="J388" s="2612"/>
      <c r="K388" s="2018"/>
      <c r="L388" s="2018"/>
      <c r="M388" s="2018"/>
      <c r="N388" s="2018"/>
      <c r="O388" s="2018"/>
      <c r="P388" s="2018"/>
      <c r="Q388" s="2018"/>
    </row>
    <row r="389" spans="2:17" ht="20.100000000000001" customHeight="1">
      <c r="B389" s="2610"/>
      <c r="C389" s="2611" t="s">
        <v>2552</v>
      </c>
      <c r="D389" s="2562"/>
      <c r="E389" s="2562"/>
      <c r="F389" s="2562"/>
      <c r="G389" s="2562"/>
      <c r="H389" s="2562"/>
      <c r="I389" s="2562"/>
      <c r="J389" s="2612"/>
      <c r="K389" s="2018"/>
      <c r="L389" s="2018"/>
      <c r="M389" s="2018"/>
      <c r="N389" s="2018"/>
      <c r="O389" s="2018"/>
      <c r="P389" s="2018"/>
      <c r="Q389" s="2018"/>
    </row>
    <row r="390" spans="2:17" ht="20.100000000000001" customHeight="1">
      <c r="B390" s="2613" t="s">
        <v>2553</v>
      </c>
      <c r="C390" s="2614"/>
      <c r="D390" s="2614"/>
      <c r="E390" s="2614"/>
      <c r="F390" s="2614"/>
      <c r="G390" s="2614"/>
      <c r="H390" s="2614"/>
      <c r="I390" s="2614"/>
      <c r="J390" s="2615"/>
      <c r="K390" s="2018"/>
      <c r="L390" s="2018"/>
      <c r="M390" s="2018"/>
      <c r="N390" s="2018"/>
      <c r="O390" s="2018"/>
      <c r="P390" s="2018"/>
      <c r="Q390" s="2018"/>
    </row>
    <row r="391" spans="2:17" ht="20.100000000000001" customHeight="1">
      <c r="B391" s="2613"/>
      <c r="C391" s="2614"/>
      <c r="D391" s="2614"/>
      <c r="E391" s="2614"/>
      <c r="F391" s="2614"/>
      <c r="G391" s="2614"/>
      <c r="H391" s="2614"/>
      <c r="I391" s="2614"/>
      <c r="J391" s="2615"/>
      <c r="K391" s="2018"/>
      <c r="L391" s="2018"/>
      <c r="M391" s="2018"/>
      <c r="N391" s="2018"/>
      <c r="O391" s="2018"/>
      <c r="P391" s="2018"/>
      <c r="Q391" s="2018"/>
    </row>
    <row r="392" spans="2:17" ht="20.100000000000001" customHeight="1">
      <c r="B392" s="2613"/>
      <c r="C392" s="2614"/>
      <c r="D392" s="2614"/>
      <c r="E392" s="2614"/>
      <c r="F392" s="2614"/>
      <c r="G392" s="2614"/>
      <c r="H392" s="2614"/>
      <c r="I392" s="2614"/>
      <c r="J392" s="2615"/>
      <c r="K392" s="2018"/>
      <c r="L392" s="2018"/>
      <c r="M392" s="2018"/>
      <c r="N392" s="2018"/>
      <c r="O392" s="2018"/>
      <c r="P392" s="2018"/>
      <c r="Q392" s="2018"/>
    </row>
    <row r="393" spans="2:17" ht="20.100000000000001" customHeight="1">
      <c r="B393" s="2613" t="s">
        <v>2554</v>
      </c>
      <c r="C393" s="2614"/>
      <c r="D393" s="2614"/>
      <c r="E393" s="2614"/>
      <c r="F393" s="2614"/>
      <c r="G393" s="2614"/>
      <c r="H393" s="2614"/>
      <c r="I393" s="2614"/>
      <c r="J393" s="2615"/>
      <c r="K393" s="2018"/>
      <c r="L393" s="2018"/>
      <c r="M393" s="2018"/>
      <c r="N393" s="2018"/>
      <c r="O393" s="2018"/>
      <c r="P393" s="2018"/>
      <c r="Q393" s="2018"/>
    </row>
    <row r="394" spans="2:17" ht="20.100000000000001" customHeight="1">
      <c r="B394" s="2613"/>
      <c r="C394" s="2614"/>
      <c r="D394" s="2614"/>
      <c r="E394" s="2614"/>
      <c r="F394" s="2614"/>
      <c r="G394" s="2614"/>
      <c r="H394" s="2614"/>
      <c r="I394" s="2614"/>
      <c r="J394" s="2615"/>
      <c r="K394" s="2018"/>
      <c r="L394" s="2018"/>
      <c r="M394" s="2018"/>
      <c r="N394" s="2018"/>
      <c r="O394" s="2018"/>
      <c r="P394" s="2018"/>
      <c r="Q394" s="2018"/>
    </row>
    <row r="395" spans="2:17" ht="20.100000000000001" customHeight="1">
      <c r="B395" s="2610"/>
      <c r="C395" s="2611" t="s">
        <v>2555</v>
      </c>
      <c r="D395" s="2562"/>
      <c r="E395" s="2562"/>
      <c r="F395" s="2562"/>
      <c r="G395" s="2562"/>
      <c r="H395" s="2562"/>
      <c r="I395" s="2562"/>
      <c r="J395" s="2612"/>
      <c r="K395" s="2018"/>
      <c r="L395" s="2018"/>
      <c r="M395" s="2018"/>
      <c r="N395" s="2018"/>
      <c r="O395" s="2018"/>
      <c r="P395" s="2018"/>
      <c r="Q395" s="2018"/>
    </row>
    <row r="396" spans="2:17" ht="20.100000000000001" customHeight="1">
      <c r="B396" s="2610"/>
      <c r="C396" s="2611" t="s">
        <v>2556</v>
      </c>
      <c r="D396" s="2562"/>
      <c r="E396" s="2562"/>
      <c r="F396" s="2562"/>
      <c r="G396" s="2562"/>
      <c r="H396" s="2562"/>
      <c r="I396" s="2562"/>
      <c r="J396" s="2612"/>
      <c r="K396" s="2018"/>
      <c r="L396" s="2018"/>
      <c r="M396" s="2018"/>
      <c r="N396" s="2018"/>
      <c r="O396" s="2018"/>
      <c r="P396" s="2018"/>
      <c r="Q396" s="2018"/>
    </row>
    <row r="397" spans="2:17" ht="20.100000000000001" customHeight="1">
      <c r="B397" s="2616"/>
      <c r="C397" s="2617"/>
      <c r="D397" s="2562"/>
      <c r="E397" s="2562"/>
      <c r="F397" s="2562"/>
      <c r="G397" s="2562"/>
      <c r="H397" s="2562"/>
      <c r="I397" s="2562"/>
      <c r="J397" s="2612"/>
      <c r="K397" s="2018"/>
      <c r="L397" s="2018"/>
      <c r="M397" s="2018"/>
      <c r="N397" s="2018"/>
      <c r="O397" s="2018"/>
      <c r="P397" s="2018"/>
      <c r="Q397" s="2018"/>
    </row>
    <row r="398" spans="2:17" ht="20.100000000000001" customHeight="1">
      <c r="B398" s="2610"/>
      <c r="C398" s="2611" t="s">
        <v>2557</v>
      </c>
      <c r="D398" s="2562"/>
      <c r="E398" s="2562"/>
      <c r="F398" s="2562"/>
      <c r="G398" s="2562"/>
      <c r="H398" s="2562"/>
      <c r="I398" s="2562"/>
      <c r="J398" s="2612"/>
      <c r="K398" s="2018"/>
      <c r="L398" s="2018"/>
      <c r="M398" s="2018"/>
      <c r="N398" s="2018"/>
      <c r="O398" s="2018"/>
      <c r="P398" s="2018"/>
      <c r="Q398" s="2018"/>
    </row>
    <row r="399" spans="2:17" ht="20.100000000000001" customHeight="1">
      <c r="B399" s="2610"/>
      <c r="C399" s="2611" t="s">
        <v>2558</v>
      </c>
      <c r="D399" s="2562"/>
      <c r="E399" s="2562"/>
      <c r="F399" s="2562"/>
      <c r="G399" s="2562"/>
      <c r="H399" s="2562"/>
      <c r="I399" s="2562"/>
      <c r="J399" s="2612"/>
      <c r="K399" s="2018"/>
      <c r="L399" s="2018"/>
      <c r="M399" s="2018"/>
      <c r="N399" s="2018"/>
      <c r="O399" s="2018"/>
      <c r="P399" s="2018"/>
      <c r="Q399" s="2018"/>
    </row>
    <row r="400" spans="2:17" ht="20.100000000000001" customHeight="1">
      <c r="B400" s="2610"/>
      <c r="C400" s="2611" t="s">
        <v>2559</v>
      </c>
      <c r="D400" s="2562"/>
      <c r="E400" s="2562"/>
      <c r="F400" s="2562"/>
      <c r="G400" s="2562"/>
      <c r="H400" s="2562"/>
      <c r="I400" s="2562"/>
      <c r="J400" s="2612"/>
      <c r="K400" s="2018"/>
      <c r="L400" s="2018"/>
      <c r="M400" s="2018"/>
      <c r="N400" s="2018"/>
      <c r="O400" s="2018"/>
      <c r="P400" s="2018"/>
      <c r="Q400" s="2018"/>
    </row>
    <row r="401" spans="1:17" ht="20.100000000000001" customHeight="1">
      <c r="B401" s="2610"/>
      <c r="C401" s="2611" t="s">
        <v>2560</v>
      </c>
      <c r="D401" s="2562"/>
      <c r="E401" s="2562"/>
      <c r="F401" s="2562"/>
      <c r="G401" s="2562"/>
      <c r="H401" s="2562"/>
      <c r="I401" s="2562"/>
      <c r="J401" s="2612"/>
      <c r="K401" s="2018"/>
      <c r="L401" s="2018"/>
      <c r="M401" s="2018"/>
      <c r="N401" s="2018"/>
      <c r="O401" s="2018"/>
      <c r="P401" s="2018"/>
      <c r="Q401" s="2018"/>
    </row>
    <row r="402" spans="1:17" ht="20.100000000000001" customHeight="1">
      <c r="B402" s="2613" t="s">
        <v>2561</v>
      </c>
      <c r="C402" s="2614"/>
      <c r="D402" s="2614"/>
      <c r="E402" s="2614"/>
      <c r="F402" s="2614"/>
      <c r="G402" s="2614"/>
      <c r="H402" s="2614"/>
      <c r="I402" s="2614"/>
      <c r="J402" s="2615"/>
      <c r="K402" s="2018"/>
      <c r="L402" s="2018"/>
      <c r="M402" s="2018"/>
      <c r="N402" s="2018"/>
      <c r="O402" s="2018"/>
      <c r="P402" s="2018"/>
      <c r="Q402" s="2018"/>
    </row>
    <row r="403" spans="1:17" ht="20.100000000000001" customHeight="1">
      <c r="B403" s="2613"/>
      <c r="C403" s="2614"/>
      <c r="D403" s="2614"/>
      <c r="E403" s="2614"/>
      <c r="F403" s="2614"/>
      <c r="G403" s="2614"/>
      <c r="H403" s="2614"/>
      <c r="I403" s="2614"/>
      <c r="J403" s="2615"/>
      <c r="K403" s="2018"/>
      <c r="L403" s="2018"/>
      <c r="M403" s="2018"/>
      <c r="N403" s="2018"/>
      <c r="O403" s="2018"/>
      <c r="P403" s="2018"/>
      <c r="Q403" s="2018"/>
    </row>
    <row r="404" spans="1:17" ht="20.100000000000001" customHeight="1">
      <c r="B404" s="2618" t="s">
        <v>2562</v>
      </c>
      <c r="C404" s="1178"/>
      <c r="D404" s="1178"/>
      <c r="E404" s="1178"/>
      <c r="F404" s="1178"/>
      <c r="G404" s="1178"/>
      <c r="H404" s="1178"/>
      <c r="I404" s="1178"/>
      <c r="J404" s="2293"/>
      <c r="K404" s="2018"/>
      <c r="L404" s="2018"/>
      <c r="M404" s="2018"/>
      <c r="N404" s="2018"/>
      <c r="O404" s="2018"/>
      <c r="P404" s="2018"/>
      <c r="Q404" s="2018"/>
    </row>
    <row r="405" spans="1:17" ht="20.100000000000001" customHeight="1" thickBot="1">
      <c r="B405" s="2166"/>
      <c r="C405" s="2167"/>
      <c r="D405" s="2167"/>
      <c r="E405" s="2167"/>
      <c r="F405" s="2167"/>
      <c r="G405" s="2167"/>
      <c r="H405" s="2167"/>
      <c r="I405" s="2167"/>
      <c r="J405" s="2168"/>
      <c r="K405" s="2018"/>
      <c r="L405" s="2018"/>
      <c r="M405" s="2018"/>
      <c r="N405" s="2018"/>
      <c r="O405" s="2018"/>
      <c r="P405" s="2018"/>
      <c r="Q405" s="2018"/>
    </row>
    <row r="406" spans="1:17" ht="20.100000000000001" customHeight="1">
      <c r="B406" s="2018"/>
      <c r="C406" s="2018"/>
      <c r="D406" s="2018"/>
      <c r="E406" s="2081"/>
      <c r="F406" s="2081"/>
      <c r="G406" s="2018"/>
      <c r="H406" s="2018"/>
      <c r="I406" s="2018"/>
      <c r="J406" s="2018"/>
      <c r="K406" s="2018"/>
      <c r="L406" s="2018"/>
      <c r="M406" s="2018"/>
      <c r="N406" s="2018"/>
      <c r="O406" s="2018"/>
      <c r="P406" s="2018"/>
      <c r="Q406" s="2018"/>
    </row>
    <row r="407" spans="1:17">
      <c r="A407" s="2078"/>
      <c r="B407" s="2079"/>
      <c r="C407" s="2080"/>
      <c r="D407" s="2080"/>
      <c r="E407" s="2080"/>
      <c r="F407" s="2080"/>
      <c r="G407" s="2080"/>
      <c r="H407" s="2080"/>
      <c r="I407" s="2080"/>
      <c r="J407" s="2079"/>
      <c r="K407" s="2079"/>
      <c r="L407" s="2079"/>
      <c r="M407" s="2078"/>
      <c r="N407" s="2078"/>
      <c r="O407" s="2078"/>
      <c r="P407" s="2078"/>
      <c r="Q407" s="2078"/>
    </row>
    <row r="408" spans="1:17" ht="20.100000000000001" customHeight="1">
      <c r="B408" s="2018"/>
      <c r="C408" s="2018"/>
      <c r="D408" s="2018"/>
      <c r="E408" s="2081"/>
      <c r="F408" s="2081"/>
      <c r="G408" s="2018"/>
      <c r="H408" s="2018"/>
      <c r="I408" s="2018"/>
      <c r="J408" s="2018"/>
      <c r="K408" s="2018"/>
      <c r="L408" s="2018"/>
      <c r="M408" s="2018"/>
      <c r="N408" s="2018"/>
      <c r="O408" s="2018"/>
      <c r="P408" s="2018"/>
      <c r="Q408" s="2018"/>
    </row>
    <row r="409" spans="1:17" ht="15.75" thickBot="1">
      <c r="A409" s="2018"/>
      <c r="B409" s="891"/>
      <c r="C409" s="2040"/>
      <c r="D409" s="2040"/>
      <c r="E409" s="2040"/>
      <c r="F409" s="2040"/>
      <c r="G409" s="2040"/>
      <c r="H409" s="2040"/>
      <c r="I409" s="2040"/>
      <c r="J409" s="891"/>
      <c r="K409" s="891"/>
      <c r="L409" s="891"/>
      <c r="M409" s="2018"/>
      <c r="N409" s="2018"/>
      <c r="O409" s="2018"/>
      <c r="P409" s="2018"/>
      <c r="Q409" s="2018"/>
    </row>
    <row r="410" spans="1:17" ht="15.75">
      <c r="A410" s="2018"/>
      <c r="B410" s="2619" t="s">
        <v>2563</v>
      </c>
      <c r="C410" s="2620"/>
      <c r="D410" s="2620"/>
      <c r="E410" s="2620"/>
      <c r="F410" s="2620"/>
      <c r="G410" s="2621"/>
      <c r="H410" s="2040"/>
      <c r="I410" s="2619" t="s">
        <v>2563</v>
      </c>
      <c r="J410" s="2620"/>
      <c r="K410" s="2620"/>
      <c r="L410" s="2620"/>
      <c r="M410" s="2620"/>
      <c r="N410" s="2621"/>
      <c r="O410" s="2018"/>
      <c r="P410" s="2018"/>
      <c r="Q410" s="2018"/>
    </row>
    <row r="411" spans="1:17">
      <c r="A411" s="2018"/>
      <c r="B411" s="2622" t="s">
        <v>2464</v>
      </c>
      <c r="C411" s="2623"/>
      <c r="D411" s="2624" t="s">
        <v>2564</v>
      </c>
      <c r="E411" s="2625" t="s">
        <v>2565</v>
      </c>
      <c r="F411" s="2626" t="s">
        <v>2488</v>
      </c>
      <c r="G411" s="2627"/>
      <c r="H411" s="2040"/>
      <c r="I411" s="2622" t="s">
        <v>2464</v>
      </c>
      <c r="J411" s="2623"/>
      <c r="K411" s="2624" t="s">
        <v>2564</v>
      </c>
      <c r="L411" s="2625" t="s">
        <v>2565</v>
      </c>
      <c r="M411" s="2626" t="s">
        <v>2488</v>
      </c>
      <c r="N411" s="2627"/>
      <c r="O411" s="2018"/>
      <c r="P411" s="2018"/>
      <c r="Q411" s="2018"/>
    </row>
    <row r="412" spans="1:17">
      <c r="A412" s="2018"/>
      <c r="B412" s="2628">
        <v>20</v>
      </c>
      <c r="C412" s="2629">
        <f>B412/100</f>
        <v>0.2</v>
      </c>
      <c r="D412" s="2630" t="s">
        <v>1383</v>
      </c>
      <c r="E412" s="2631">
        <v>1</v>
      </c>
      <c r="F412" s="2632">
        <f>(B412*E412)*10</f>
        <v>200</v>
      </c>
      <c r="G412" s="2633">
        <f>F412/1000</f>
        <v>0.2</v>
      </c>
      <c r="H412" s="2040"/>
      <c r="I412" s="2634">
        <v>10</v>
      </c>
      <c r="J412" s="2629">
        <f>I412/10</f>
        <v>1</v>
      </c>
      <c r="K412" s="2630" t="s">
        <v>1383</v>
      </c>
      <c r="L412" s="2631">
        <v>1</v>
      </c>
      <c r="M412" s="2632">
        <f>(I412*L412)*100</f>
        <v>1000</v>
      </c>
      <c r="N412" s="2633">
        <f>M412/1000</f>
        <v>1</v>
      </c>
      <c r="O412" s="2018"/>
      <c r="P412" s="2018"/>
      <c r="Q412" s="2018"/>
    </row>
    <row r="413" spans="1:17">
      <c r="A413" s="2018"/>
      <c r="B413" s="2628"/>
      <c r="C413" s="2629"/>
      <c r="D413" s="2630" t="s">
        <v>2566</v>
      </c>
      <c r="E413" s="2631">
        <v>1.03</v>
      </c>
      <c r="F413" s="2632">
        <f>(B412*E413)*10</f>
        <v>206</v>
      </c>
      <c r="G413" s="2633">
        <f>F413/1000</f>
        <v>0.20599999999999999</v>
      </c>
      <c r="H413" s="2040"/>
      <c r="I413" s="2634"/>
      <c r="J413" s="2629"/>
      <c r="K413" s="2630" t="s">
        <v>2566</v>
      </c>
      <c r="L413" s="2631">
        <v>1.03</v>
      </c>
      <c r="M413" s="2632">
        <f>(I412*L413)*100</f>
        <v>1030</v>
      </c>
      <c r="N413" s="2633">
        <f>M413/1000</f>
        <v>1.03</v>
      </c>
      <c r="O413" s="2018"/>
      <c r="P413" s="2018"/>
      <c r="Q413" s="2018"/>
    </row>
    <row r="414" spans="1:17">
      <c r="A414" s="2018"/>
      <c r="B414" s="2628"/>
      <c r="C414" s="2629"/>
      <c r="D414" s="2630" t="s">
        <v>2567</v>
      </c>
      <c r="E414" s="2631">
        <v>1.0149999999999999</v>
      </c>
      <c r="F414" s="2632">
        <f>(E414*B412)*10</f>
        <v>202.99999999999997</v>
      </c>
      <c r="G414" s="2633">
        <f>F414/1000</f>
        <v>0.20299999999999996</v>
      </c>
      <c r="H414" s="2040"/>
      <c r="I414" s="2634"/>
      <c r="J414" s="2629"/>
      <c r="K414" s="2630" t="s">
        <v>2567</v>
      </c>
      <c r="L414" s="2631">
        <v>1.0149999999999999</v>
      </c>
      <c r="M414" s="2632">
        <f>(L414*I412)*100</f>
        <v>1014.9999999999999</v>
      </c>
      <c r="N414" s="2633">
        <f>M414/1000</f>
        <v>1.0149999999999999</v>
      </c>
      <c r="O414" s="2018"/>
      <c r="P414" s="2018"/>
      <c r="Q414" s="2018"/>
    </row>
    <row r="415" spans="1:17">
      <c r="A415" s="2018"/>
      <c r="B415" s="2628"/>
      <c r="C415" s="2629"/>
      <c r="D415" s="2630" t="s">
        <v>2568</v>
      </c>
      <c r="E415" s="2631">
        <v>0.92</v>
      </c>
      <c r="F415" s="2632">
        <f>(E415*B412)*10</f>
        <v>184.00000000000003</v>
      </c>
      <c r="G415" s="2633">
        <f>F415/1000</f>
        <v>0.18400000000000002</v>
      </c>
      <c r="H415" s="2040"/>
      <c r="I415" s="2634"/>
      <c r="J415" s="2629"/>
      <c r="K415" s="2630" t="s">
        <v>2568</v>
      </c>
      <c r="L415" s="2631">
        <v>0.92</v>
      </c>
      <c r="M415" s="2632">
        <f>(L415*I412)*100</f>
        <v>920.00000000000011</v>
      </c>
      <c r="N415" s="2633">
        <f>M415/1000</f>
        <v>0.92000000000000015</v>
      </c>
      <c r="O415" s="2018"/>
      <c r="P415" s="2018"/>
      <c r="Q415" s="2018"/>
    </row>
    <row r="416" spans="1:17" ht="15.75" thickBot="1">
      <c r="A416" s="2018"/>
      <c r="B416" s="2635"/>
      <c r="C416" s="2636"/>
      <c r="D416" s="2637" t="s">
        <v>2569</v>
      </c>
      <c r="E416" s="2638">
        <v>0.8</v>
      </c>
      <c r="F416" s="2639">
        <f>(E416*B412)*10</f>
        <v>160</v>
      </c>
      <c r="G416" s="2640">
        <f>F416/1000</f>
        <v>0.16</v>
      </c>
      <c r="H416" s="2040"/>
      <c r="I416" s="2641"/>
      <c r="J416" s="2636"/>
      <c r="K416" s="2637" t="s">
        <v>2569</v>
      </c>
      <c r="L416" s="2638">
        <v>0.8</v>
      </c>
      <c r="M416" s="2639">
        <f>(L416*I412)*100</f>
        <v>800</v>
      </c>
      <c r="N416" s="2640">
        <f>M416/1000</f>
        <v>0.8</v>
      </c>
      <c r="O416" s="2018"/>
      <c r="P416" s="2018"/>
      <c r="Q416" s="2018"/>
    </row>
    <row r="417" spans="1:17">
      <c r="A417" s="2018"/>
      <c r="B417" s="891"/>
      <c r="C417" s="2040"/>
      <c r="D417" s="2040"/>
      <c r="E417" s="2040"/>
      <c r="F417" s="2040"/>
      <c r="G417" s="2040"/>
      <c r="H417" s="2040"/>
      <c r="I417" s="2040"/>
      <c r="J417" s="891"/>
      <c r="K417" s="891"/>
      <c r="L417" s="891"/>
      <c r="M417" s="2018"/>
      <c r="N417" s="2018"/>
      <c r="O417" s="2018"/>
      <c r="P417" s="2018"/>
      <c r="Q417" s="2018"/>
    </row>
    <row r="418" spans="1:17">
      <c r="A418" s="2018"/>
      <c r="B418" s="891"/>
      <c r="C418" s="2040"/>
      <c r="D418" s="2040"/>
      <c r="E418" s="2040"/>
      <c r="F418" s="2040"/>
      <c r="G418" s="2040"/>
      <c r="H418" s="2040"/>
      <c r="I418" s="2040"/>
      <c r="J418" s="891"/>
      <c r="K418" s="891"/>
      <c r="L418" s="891"/>
      <c r="M418" s="2018"/>
      <c r="N418" s="2018"/>
      <c r="O418" s="2018"/>
      <c r="P418" s="2018"/>
      <c r="Q418" s="2018"/>
    </row>
    <row r="419" spans="1:17">
      <c r="A419" s="2018"/>
      <c r="B419" s="891"/>
      <c r="C419" s="2040"/>
      <c r="D419" s="2040"/>
      <c r="E419" s="2040"/>
      <c r="F419" s="2040"/>
      <c r="G419" s="2040"/>
      <c r="H419" s="2040"/>
      <c r="I419" s="2040"/>
      <c r="J419" s="891"/>
      <c r="K419" s="891"/>
      <c r="L419" s="891"/>
      <c r="M419" s="2018"/>
      <c r="N419" s="2018"/>
      <c r="O419" s="2018"/>
      <c r="P419" s="2018"/>
      <c r="Q419" s="2018"/>
    </row>
    <row r="420" spans="1:17" ht="15.75" thickBot="1">
      <c r="A420" s="2018"/>
      <c r="B420" s="891"/>
      <c r="C420" s="2040"/>
      <c r="D420" s="2040"/>
      <c r="E420" s="2040"/>
      <c r="F420" s="2040"/>
      <c r="G420" s="2040"/>
      <c r="H420" s="2040"/>
      <c r="I420" s="2040"/>
      <c r="J420" s="891"/>
      <c r="K420" s="891"/>
      <c r="L420" s="891"/>
      <c r="M420" s="2018"/>
      <c r="N420" s="2018"/>
      <c r="O420" s="2018"/>
      <c r="P420" s="2018"/>
      <c r="Q420" s="2018"/>
    </row>
    <row r="421" spans="1:17">
      <c r="A421" s="2018"/>
      <c r="B421" s="891"/>
      <c r="C421" s="2040"/>
      <c r="D421" s="2040"/>
      <c r="E421" s="2040"/>
      <c r="F421" s="2642" t="s">
        <v>2570</v>
      </c>
      <c r="G421" s="2643"/>
      <c r="H421" s="2643"/>
      <c r="I421" s="2644"/>
      <c r="J421" s="891"/>
      <c r="K421" s="2642" t="s">
        <v>2570</v>
      </c>
      <c r="L421" s="2643"/>
      <c r="M421" s="2643"/>
      <c r="N421" s="2644"/>
      <c r="O421" s="2018"/>
      <c r="P421" s="2018"/>
    </row>
    <row r="422" spans="1:17" ht="15.75" thickBot="1">
      <c r="A422" s="2018"/>
      <c r="B422" s="891"/>
      <c r="C422" s="891"/>
      <c r="D422" s="891"/>
      <c r="E422" s="891"/>
      <c r="F422" s="2645"/>
      <c r="G422" s="2646"/>
      <c r="H422" s="2646"/>
      <c r="I422" s="2647"/>
      <c r="J422" s="2018"/>
      <c r="K422" s="2645"/>
      <c r="L422" s="2646"/>
      <c r="M422" s="2646"/>
      <c r="N422" s="2647"/>
      <c r="O422" s="2018"/>
      <c r="P422" s="2018"/>
    </row>
    <row r="423" spans="1:17" ht="19.5" customHeight="1" thickBot="1">
      <c r="A423" s="2018"/>
      <c r="B423" s="891"/>
      <c r="C423" s="891"/>
      <c r="D423" s="891"/>
      <c r="E423" s="891"/>
      <c r="F423" s="2648" t="s">
        <v>866</v>
      </c>
      <c r="G423" s="2649" t="s">
        <v>867</v>
      </c>
      <c r="H423" s="2649" t="s">
        <v>868</v>
      </c>
      <c r="I423" s="2650" t="s">
        <v>869</v>
      </c>
      <c r="J423" s="2018"/>
      <c r="K423" s="2651" t="s">
        <v>2571</v>
      </c>
      <c r="L423" s="2652"/>
      <c r="M423" s="2652"/>
      <c r="N423" s="2653"/>
      <c r="O423" s="2018"/>
      <c r="P423" s="2018"/>
    </row>
    <row r="424" spans="1:17" ht="15.75" customHeight="1">
      <c r="A424" s="2018"/>
      <c r="B424" s="891"/>
      <c r="C424" s="891"/>
      <c r="D424" s="891"/>
      <c r="E424" s="891"/>
      <c r="F424" s="2654" t="s">
        <v>870</v>
      </c>
      <c r="G424" s="2655"/>
      <c r="H424" s="2655"/>
      <c r="I424" s="2656"/>
      <c r="J424" s="2018"/>
      <c r="K424" s="2657" t="s">
        <v>1149</v>
      </c>
      <c r="L424" s="2658"/>
      <c r="M424" s="2658"/>
      <c r="N424" s="2659"/>
      <c r="O424" s="2018"/>
      <c r="P424" s="2018"/>
    </row>
    <row r="425" spans="1:17" ht="18.75" customHeight="1">
      <c r="A425" s="2018"/>
      <c r="B425" s="891"/>
      <c r="C425" s="891"/>
      <c r="D425" s="891"/>
      <c r="E425" s="891"/>
      <c r="F425" s="2660" t="s">
        <v>783</v>
      </c>
      <c r="G425" s="2661" t="s">
        <v>871</v>
      </c>
      <c r="H425" s="2661" t="s">
        <v>872</v>
      </c>
      <c r="I425" s="2662" t="s">
        <v>873</v>
      </c>
      <c r="J425" s="2018"/>
      <c r="K425" s="2663" t="s">
        <v>1150</v>
      </c>
      <c r="L425" s="2664" t="s">
        <v>1151</v>
      </c>
      <c r="M425" s="2664" t="s">
        <v>1152</v>
      </c>
      <c r="N425" s="2665" t="s">
        <v>1153</v>
      </c>
      <c r="O425" s="2018"/>
      <c r="P425" s="2018"/>
    </row>
    <row r="426" spans="1:17" ht="15.75" customHeight="1">
      <c r="A426" s="2018"/>
      <c r="B426" s="891"/>
      <c r="C426" s="891"/>
      <c r="D426" s="891"/>
      <c r="E426" s="891"/>
      <c r="F426" s="2666">
        <v>1</v>
      </c>
      <c r="G426" s="2667">
        <f>F426*10</f>
        <v>10</v>
      </c>
      <c r="H426" s="2667">
        <f>G426*10</f>
        <v>100</v>
      </c>
      <c r="I426" s="2668">
        <f>H426*10</f>
        <v>1000</v>
      </c>
      <c r="J426" s="2018"/>
      <c r="K426" s="2669"/>
      <c r="L426" s="2670"/>
      <c r="M426" s="2670"/>
      <c r="N426" s="2671"/>
      <c r="O426" s="2018"/>
      <c r="P426" s="2018"/>
    </row>
    <row r="427" spans="1:17" ht="15.75" customHeight="1">
      <c r="A427" s="2018"/>
      <c r="B427" s="891"/>
      <c r="C427" s="891"/>
      <c r="D427" s="891"/>
      <c r="E427" s="891"/>
      <c r="F427" s="2672">
        <f>G427/10</f>
        <v>0.1</v>
      </c>
      <c r="G427" s="2673">
        <v>1</v>
      </c>
      <c r="H427" s="2667">
        <f>G427*10</f>
        <v>10</v>
      </c>
      <c r="I427" s="2668">
        <f>G427*100</f>
        <v>100</v>
      </c>
      <c r="J427" s="2018"/>
      <c r="K427" s="2674" t="s">
        <v>1154</v>
      </c>
      <c r="L427" s="2675" t="s">
        <v>1155</v>
      </c>
      <c r="M427" s="2675" t="s">
        <v>1156</v>
      </c>
      <c r="N427" s="2676" t="s">
        <v>1157</v>
      </c>
      <c r="O427" s="2018"/>
      <c r="P427" s="2018"/>
    </row>
    <row r="428" spans="1:17" ht="15.75" customHeight="1">
      <c r="A428" s="2018"/>
      <c r="B428" s="891"/>
      <c r="C428" s="891"/>
      <c r="D428" s="891"/>
      <c r="E428" s="891"/>
      <c r="F428" s="2672">
        <f t="shared" ref="F428:G428" si="1">G428/10</f>
        <v>0.01</v>
      </c>
      <c r="G428" s="2667">
        <f t="shared" si="1"/>
        <v>0.1</v>
      </c>
      <c r="H428" s="2673">
        <v>1</v>
      </c>
      <c r="I428" s="2668">
        <f>G428*100</f>
        <v>10</v>
      </c>
      <c r="J428" s="2018"/>
      <c r="K428" s="2674" t="s">
        <v>1158</v>
      </c>
      <c r="L428" s="2675" t="s">
        <v>1159</v>
      </c>
      <c r="M428" s="2675" t="s">
        <v>1160</v>
      </c>
      <c r="N428" s="2676" t="s">
        <v>1161</v>
      </c>
      <c r="O428" s="2018"/>
      <c r="P428" s="2018"/>
    </row>
    <row r="429" spans="1:17" ht="15.75" customHeight="1">
      <c r="A429" s="2018"/>
      <c r="B429" s="891"/>
      <c r="C429" s="891"/>
      <c r="D429" s="891"/>
      <c r="E429" s="891"/>
      <c r="F429" s="2677">
        <f>I429/1000</f>
        <v>1E-3</v>
      </c>
      <c r="G429" s="2678">
        <f>I429/100</f>
        <v>0.01</v>
      </c>
      <c r="H429" s="2678">
        <f>I429/10</f>
        <v>0.1</v>
      </c>
      <c r="I429" s="2679">
        <v>1</v>
      </c>
      <c r="J429" s="2018"/>
      <c r="K429" s="2674" t="s">
        <v>1162</v>
      </c>
      <c r="L429" s="2675" t="s">
        <v>1163</v>
      </c>
      <c r="M429" s="2675" t="s">
        <v>1164</v>
      </c>
      <c r="N429" s="2676" t="s">
        <v>1165</v>
      </c>
      <c r="O429" s="2018"/>
      <c r="P429" s="2018"/>
    </row>
    <row r="430" spans="1:17" ht="15" customHeight="1">
      <c r="A430" s="2018"/>
      <c r="B430" s="891"/>
      <c r="C430" s="891"/>
      <c r="D430" s="891"/>
      <c r="E430" s="891"/>
      <c r="F430" s="2651" t="s">
        <v>2571</v>
      </c>
      <c r="G430" s="2652"/>
      <c r="H430" s="2652"/>
      <c r="I430" s="2653"/>
      <c r="J430" s="2018"/>
      <c r="K430" s="2680" t="s">
        <v>1166</v>
      </c>
      <c r="L430" s="2681" t="s">
        <v>1167</v>
      </c>
      <c r="M430" s="2681" t="s">
        <v>1168</v>
      </c>
      <c r="N430" s="2682" t="s">
        <v>1169</v>
      </c>
      <c r="O430" s="2018"/>
      <c r="P430" s="2018"/>
    </row>
    <row r="431" spans="1:17" ht="16.5" thickBot="1">
      <c r="A431" s="2018"/>
      <c r="B431" s="891"/>
      <c r="C431" s="891"/>
      <c r="D431" s="891"/>
      <c r="E431" s="891"/>
      <c r="F431" s="2683" t="s">
        <v>1170</v>
      </c>
      <c r="G431" s="2684"/>
      <c r="H431" s="2684"/>
      <c r="I431" s="2685"/>
      <c r="J431" s="2018"/>
      <c r="K431" s="2683" t="s">
        <v>1170</v>
      </c>
      <c r="L431" s="2684"/>
      <c r="M431" s="2684"/>
      <c r="N431" s="2685"/>
      <c r="O431" s="2018"/>
      <c r="P431" s="2018"/>
    </row>
    <row r="432" spans="1:17">
      <c r="A432" s="2018"/>
      <c r="B432" s="891"/>
      <c r="C432" s="891"/>
      <c r="D432" s="891"/>
      <c r="F432" s="2018"/>
      <c r="G432" s="2018"/>
      <c r="H432" s="2018"/>
      <c r="I432" s="2018"/>
      <c r="J432" s="2018"/>
      <c r="K432" s="2018"/>
      <c r="L432" s="2018"/>
      <c r="M432" s="2018"/>
      <c r="N432" s="2018"/>
      <c r="O432" s="2018"/>
      <c r="P432" s="2018"/>
    </row>
    <row r="433" spans="1:17">
      <c r="A433" s="2018"/>
      <c r="B433" s="891"/>
      <c r="C433" s="891"/>
      <c r="D433" s="891"/>
      <c r="E433" s="2018"/>
      <c r="F433" s="2018"/>
      <c r="G433" s="2018"/>
      <c r="H433" s="2018"/>
      <c r="I433" s="2018"/>
      <c r="J433" s="2018"/>
      <c r="K433" s="2018"/>
      <c r="L433" s="2018"/>
      <c r="M433" s="2018"/>
      <c r="N433" s="2018"/>
      <c r="O433" s="2018"/>
      <c r="P433" s="2018"/>
    </row>
    <row r="434" spans="1:17" ht="21" customHeight="1">
      <c r="A434" s="2018"/>
      <c r="B434" s="2083" t="s">
        <v>1826</v>
      </c>
      <c r="C434" s="2686" t="s">
        <v>862</v>
      </c>
      <c r="D434" s="891"/>
      <c r="E434" s="2018"/>
      <c r="F434" s="2018"/>
      <c r="G434" s="2018"/>
      <c r="H434" s="2018"/>
      <c r="I434" s="2018"/>
      <c r="J434" s="2018"/>
      <c r="K434" s="2687" t="s">
        <v>2572</v>
      </c>
      <c r="L434" s="2688"/>
      <c r="M434" s="2689"/>
      <c r="N434" s="2018"/>
      <c r="O434" s="2018"/>
      <c r="P434" s="2018"/>
    </row>
    <row r="435" spans="1:17" ht="21">
      <c r="A435" s="2018"/>
      <c r="B435" s="2081"/>
      <c r="C435" s="2690"/>
      <c r="D435" s="891"/>
      <c r="E435" s="2018"/>
      <c r="F435" s="2018"/>
      <c r="G435" s="2018"/>
      <c r="H435" s="2018"/>
      <c r="I435" s="2018"/>
      <c r="J435" s="2018"/>
      <c r="K435" s="2691" t="s">
        <v>2573</v>
      </c>
      <c r="L435" s="2692" t="s">
        <v>2574</v>
      </c>
      <c r="M435" s="2693" t="s">
        <v>2575</v>
      </c>
      <c r="N435" s="2018"/>
      <c r="O435" s="2018"/>
      <c r="P435" s="2018"/>
      <c r="Q435" s="2018"/>
    </row>
    <row r="436" spans="1:17" ht="21">
      <c r="A436" s="2018"/>
      <c r="B436" s="2081" t="s">
        <v>863</v>
      </c>
      <c r="C436" s="2694"/>
      <c r="D436" s="891"/>
      <c r="E436" s="2018"/>
      <c r="F436" s="2018"/>
      <c r="G436" s="2018"/>
      <c r="H436" s="2018"/>
      <c r="I436" s="2018"/>
      <c r="J436" s="2018"/>
      <c r="K436" s="2695">
        <v>4.1666666666666664E-2</v>
      </c>
      <c r="L436" s="2696">
        <v>60</v>
      </c>
      <c r="M436" s="2697">
        <v>100</v>
      </c>
      <c r="N436" s="2018"/>
      <c r="O436" s="2018"/>
      <c r="P436" s="2018"/>
      <c r="Q436" s="2018"/>
    </row>
    <row r="437" spans="1:17" ht="21">
      <c r="A437" s="2018"/>
      <c r="B437" s="2081" t="s">
        <v>864</v>
      </c>
      <c r="C437" s="2694"/>
      <c r="D437" s="891"/>
      <c r="E437" s="2018"/>
      <c r="F437" s="2018"/>
      <c r="G437" s="2018"/>
      <c r="H437" s="2018"/>
      <c r="I437" s="2018"/>
      <c r="J437" s="2018"/>
      <c r="K437" s="2698">
        <v>4.1666666666666664E-2</v>
      </c>
      <c r="L437" s="2699">
        <f>(L436/K436)*K437</f>
        <v>60</v>
      </c>
      <c r="M437" s="2700">
        <f>(M436/K436)*K437</f>
        <v>100</v>
      </c>
      <c r="N437" s="2018"/>
      <c r="O437" s="2018"/>
      <c r="P437" s="2018"/>
      <c r="Q437" s="2018"/>
    </row>
    <row r="438" spans="1:17" ht="21">
      <c r="A438" s="2018"/>
      <c r="B438" s="2083" t="s">
        <v>1826</v>
      </c>
      <c r="C438" s="2686" t="s">
        <v>865</v>
      </c>
      <c r="D438" s="891"/>
      <c r="F438" s="2018"/>
      <c r="G438" s="2018"/>
      <c r="H438" s="2018"/>
      <c r="I438" s="2018"/>
      <c r="J438" s="2018"/>
      <c r="K438" s="2701">
        <f>(K436/L436)*L438</f>
        <v>6.2499999999999993E-2</v>
      </c>
      <c r="L438" s="2702">
        <v>90</v>
      </c>
      <c r="M438" s="2703">
        <f>(M436/L436)*L438</f>
        <v>150</v>
      </c>
      <c r="N438" s="2018"/>
      <c r="O438" s="2018"/>
      <c r="P438" s="2018"/>
      <c r="Q438" s="2018"/>
    </row>
    <row r="439" spans="1:17" ht="15.75">
      <c r="A439" s="2018"/>
      <c r="B439" s="891"/>
      <c r="C439" s="891"/>
      <c r="D439" s="891"/>
      <c r="F439" s="2018"/>
      <c r="G439" s="2018"/>
      <c r="H439" s="2018"/>
      <c r="I439" s="2018"/>
      <c r="J439" s="2018"/>
      <c r="K439" s="2704">
        <f>(K436/M436)*M439</f>
        <v>1.6666666666666666E-2</v>
      </c>
      <c r="L439" s="2705">
        <f>(L436/M436)*M439</f>
        <v>24</v>
      </c>
      <c r="M439" s="2706">
        <v>40</v>
      </c>
      <c r="N439" s="2018"/>
      <c r="O439" s="2018"/>
      <c r="P439" s="2018"/>
      <c r="Q439" s="2018"/>
    </row>
    <row r="440" spans="1:17">
      <c r="A440" s="2018"/>
      <c r="B440" s="891"/>
      <c r="C440" s="891"/>
      <c r="D440" s="891"/>
      <c r="E440" s="891"/>
      <c r="F440" s="891"/>
      <c r="G440" s="891"/>
      <c r="H440" s="2018"/>
      <c r="I440" s="2018"/>
      <c r="J440" s="2018"/>
      <c r="K440" s="2018"/>
      <c r="L440" s="2018"/>
      <c r="M440" s="2018"/>
      <c r="N440" s="2018"/>
      <c r="O440" s="2018"/>
      <c r="P440" s="2018"/>
      <c r="Q440" s="2018"/>
    </row>
    <row r="441" spans="1:17">
      <c r="A441" s="2078"/>
      <c r="B441" s="2079"/>
      <c r="C441" s="2080"/>
      <c r="D441" s="2080"/>
      <c r="E441" s="2080"/>
      <c r="F441" s="2080"/>
      <c r="G441" s="2080"/>
      <c r="H441" s="2080"/>
      <c r="I441" s="2080"/>
      <c r="J441" s="2079"/>
      <c r="K441" s="2079"/>
      <c r="L441" s="2079"/>
      <c r="M441" s="2078"/>
      <c r="N441" s="2078"/>
      <c r="O441" s="2078"/>
      <c r="P441" s="2078"/>
      <c r="Q441" s="2078"/>
    </row>
    <row r="442" spans="1:17" ht="15.75" thickBot="1">
      <c r="A442" s="2018"/>
      <c r="B442" s="891"/>
      <c r="C442" s="891"/>
      <c r="D442" s="891"/>
      <c r="E442" s="891"/>
      <c r="F442" s="891"/>
      <c r="G442" s="891"/>
      <c r="H442" s="2018"/>
      <c r="I442" s="2018"/>
      <c r="J442" s="2018"/>
      <c r="K442" s="2018"/>
      <c r="L442" s="2018"/>
      <c r="M442" s="2018"/>
      <c r="N442" s="2018"/>
      <c r="O442" s="2018"/>
      <c r="P442" s="2018"/>
      <c r="Q442" s="2018"/>
    </row>
    <row r="443" spans="1:17">
      <c r="A443" s="2018"/>
      <c r="B443" s="2707" t="s">
        <v>1171</v>
      </c>
      <c r="C443" s="2708"/>
      <c r="D443" s="2708"/>
      <c r="E443" s="2708"/>
      <c r="F443" s="2708"/>
      <c r="G443" s="2709"/>
      <c r="H443" s="2018"/>
      <c r="I443" s="2710" t="s">
        <v>1182</v>
      </c>
      <c r="J443" s="2711"/>
      <c r="K443" s="2712" t="s">
        <v>1183</v>
      </c>
      <c r="L443" s="2712"/>
      <c r="M443" s="2713" t="s">
        <v>1184</v>
      </c>
      <c r="N443" s="2714" t="s">
        <v>1185</v>
      </c>
      <c r="O443" s="2018"/>
      <c r="P443" s="2018"/>
      <c r="Q443" s="2018"/>
    </row>
    <row r="444" spans="1:17">
      <c r="A444" s="2018"/>
      <c r="B444" s="2715"/>
      <c r="C444" s="2716"/>
      <c r="D444" s="2716"/>
      <c r="E444" s="2716"/>
      <c r="F444" s="2716"/>
      <c r="G444" s="2717"/>
      <c r="H444" s="2018"/>
      <c r="I444" s="2718"/>
      <c r="J444" s="2719"/>
      <c r="K444" s="2720"/>
      <c r="L444" s="2720"/>
      <c r="M444" s="2721"/>
      <c r="N444" s="2722"/>
      <c r="O444" s="2018"/>
      <c r="P444" s="2018"/>
      <c r="Q444" s="2018"/>
    </row>
    <row r="445" spans="1:17" ht="15.75" customHeight="1">
      <c r="A445" s="2018"/>
      <c r="B445" s="2723" t="s">
        <v>1172</v>
      </c>
      <c r="C445" s="2724"/>
      <c r="D445" s="2724"/>
      <c r="E445" s="2724"/>
      <c r="F445" s="2724"/>
      <c r="G445" s="2725"/>
      <c r="H445" s="2018"/>
      <c r="I445" s="2726" t="s">
        <v>1189</v>
      </c>
      <c r="J445" s="2727"/>
      <c r="K445" s="2728" t="s">
        <v>1190</v>
      </c>
      <c r="L445" s="2728"/>
      <c r="M445" s="2729"/>
      <c r="N445" s="2730"/>
      <c r="O445" s="2018"/>
      <c r="P445" s="2018"/>
      <c r="Q445" s="2018"/>
    </row>
    <row r="446" spans="1:17" ht="15.75" customHeight="1">
      <c r="A446" s="2018"/>
      <c r="B446" s="2723"/>
      <c r="C446" s="2724"/>
      <c r="D446" s="2724"/>
      <c r="E446" s="2724"/>
      <c r="F446" s="2724"/>
      <c r="G446" s="2725"/>
      <c r="H446" s="2018"/>
      <c r="I446" s="2731" t="s">
        <v>1193</v>
      </c>
      <c r="J446" s="2732"/>
      <c r="K446" s="2211" t="s">
        <v>1194</v>
      </c>
      <c r="L446" s="2211"/>
      <c r="M446" s="2209" t="s">
        <v>1195</v>
      </c>
      <c r="N446" s="2733" t="s">
        <v>1196</v>
      </c>
      <c r="O446" s="2018"/>
      <c r="P446" s="2018"/>
      <c r="Q446" s="2018"/>
    </row>
    <row r="447" spans="1:17" ht="16.5" customHeight="1">
      <c r="A447" s="2018"/>
      <c r="B447" s="2734" t="s">
        <v>1174</v>
      </c>
      <c r="C447" s="2735" t="s">
        <v>1175</v>
      </c>
      <c r="D447" s="2735"/>
      <c r="E447" s="2735"/>
      <c r="F447" s="2735"/>
      <c r="G447" s="2736"/>
      <c r="H447" s="2018"/>
      <c r="I447" s="2731" t="s">
        <v>1197</v>
      </c>
      <c r="J447" s="2732"/>
      <c r="K447" s="2211" t="s">
        <v>1198</v>
      </c>
      <c r="L447" s="2211"/>
      <c r="M447" s="2209" t="s">
        <v>1199</v>
      </c>
      <c r="N447" s="2733" t="s">
        <v>1200</v>
      </c>
      <c r="O447" s="2018"/>
      <c r="P447" s="2018"/>
      <c r="Q447" s="2018"/>
    </row>
    <row r="448" spans="1:17">
      <c r="A448" s="2018"/>
      <c r="B448" s="2734" t="s">
        <v>1174</v>
      </c>
      <c r="C448" s="2735" t="s">
        <v>1176</v>
      </c>
      <c r="D448" s="2735"/>
      <c r="E448" s="2735"/>
      <c r="F448" s="2735"/>
      <c r="G448" s="2736"/>
      <c r="H448" s="2018"/>
      <c r="I448" s="2731" t="s">
        <v>1203</v>
      </c>
      <c r="J448" s="2732"/>
      <c r="K448" s="2211" t="s">
        <v>1204</v>
      </c>
      <c r="L448" s="2211"/>
      <c r="M448" s="2209" t="s">
        <v>1205</v>
      </c>
      <c r="N448" s="2733" t="s">
        <v>1206</v>
      </c>
      <c r="O448" s="2018"/>
      <c r="P448" s="2018"/>
      <c r="Q448" s="2018"/>
    </row>
    <row r="449" spans="1:17" ht="15.75" customHeight="1" thickBot="1">
      <c r="A449" s="2018"/>
      <c r="B449" s="2734" t="s">
        <v>1174</v>
      </c>
      <c r="C449" s="2735" t="s">
        <v>1177</v>
      </c>
      <c r="D449" s="2735"/>
      <c r="E449" s="2735"/>
      <c r="F449" s="2735"/>
      <c r="G449" s="2736"/>
      <c r="H449" s="2018"/>
      <c r="I449" s="2737" t="s">
        <v>1207</v>
      </c>
      <c r="J449" s="2738"/>
      <c r="K449" s="2739" t="s">
        <v>1208</v>
      </c>
      <c r="L449" s="2739"/>
      <c r="M449" s="2740" t="s">
        <v>1209</v>
      </c>
      <c r="N449" s="2741" t="s">
        <v>1210</v>
      </c>
      <c r="O449" s="2018"/>
      <c r="P449" s="2018"/>
      <c r="Q449" s="2018"/>
    </row>
    <row r="450" spans="1:17" ht="15.75" customHeight="1">
      <c r="A450" s="2018"/>
      <c r="B450" s="2734" t="s">
        <v>1178</v>
      </c>
      <c r="C450" s="2735" t="s">
        <v>1179</v>
      </c>
      <c r="D450" s="2735"/>
      <c r="E450" s="2735"/>
      <c r="F450" s="2735"/>
      <c r="G450" s="2736"/>
      <c r="H450" s="2018"/>
      <c r="I450" s="2018"/>
      <c r="J450" s="2018"/>
      <c r="K450" s="2018"/>
      <c r="L450" s="2018"/>
      <c r="M450" s="2018"/>
      <c r="N450" s="2018"/>
      <c r="O450" s="2018"/>
      <c r="P450" s="2018"/>
      <c r="Q450" s="2018"/>
    </row>
    <row r="451" spans="1:17" ht="15" customHeight="1">
      <c r="A451" s="2018"/>
      <c r="B451" s="2734" t="s">
        <v>1180</v>
      </c>
      <c r="C451" s="2735" t="s">
        <v>1181</v>
      </c>
      <c r="D451" s="2735"/>
      <c r="E451" s="2735"/>
      <c r="F451" s="2735"/>
      <c r="G451" s="2736"/>
      <c r="H451" s="891"/>
      <c r="I451" s="2018"/>
      <c r="J451" s="2018"/>
      <c r="K451" s="2018"/>
      <c r="L451" s="2018"/>
      <c r="M451" s="2018"/>
      <c r="N451" s="2018"/>
      <c r="O451" s="2018"/>
      <c r="P451" s="2018"/>
      <c r="Q451" s="2018"/>
    </row>
    <row r="452" spans="1:17">
      <c r="A452" s="2018"/>
      <c r="B452" s="2734" t="s">
        <v>1186</v>
      </c>
      <c r="C452" s="2735" t="s">
        <v>1187</v>
      </c>
      <c r="D452" s="2735"/>
      <c r="E452" s="2735"/>
      <c r="F452" s="2735"/>
      <c r="G452" s="2736"/>
      <c r="H452" s="891"/>
      <c r="I452" s="2018"/>
      <c r="J452" s="2018"/>
      <c r="K452" s="2018"/>
      <c r="L452" s="2018"/>
      <c r="M452" s="2018"/>
      <c r="N452" s="2018"/>
      <c r="O452" s="2018"/>
      <c r="P452" s="2018"/>
      <c r="Q452" s="2018"/>
    </row>
    <row r="453" spans="1:17">
      <c r="A453" s="2018"/>
      <c r="B453" s="2734" t="s">
        <v>1186</v>
      </c>
      <c r="C453" s="2735" t="s">
        <v>1188</v>
      </c>
      <c r="D453" s="2735"/>
      <c r="E453" s="2735"/>
      <c r="F453" s="2735"/>
      <c r="G453" s="2736"/>
      <c r="H453" s="891"/>
      <c r="I453" s="2018"/>
      <c r="J453" s="2018"/>
      <c r="K453" s="2018"/>
      <c r="L453" s="2018"/>
      <c r="M453" s="2018"/>
      <c r="N453" s="2018"/>
      <c r="O453" s="2018"/>
      <c r="P453" s="2018"/>
      <c r="Q453" s="2018"/>
    </row>
    <row r="454" spans="1:17">
      <c r="A454" s="2018"/>
      <c r="B454" s="2723" t="s">
        <v>1191</v>
      </c>
      <c r="C454" s="2724" t="s">
        <v>1192</v>
      </c>
      <c r="D454" s="2724"/>
      <c r="E454" s="2724"/>
      <c r="F454" s="2724"/>
      <c r="G454" s="2725"/>
      <c r="H454" s="891"/>
      <c r="I454" s="2018"/>
      <c r="J454" s="2018"/>
      <c r="K454" s="2018"/>
      <c r="L454" s="2018"/>
      <c r="M454" s="2018"/>
      <c r="N454" s="2018"/>
      <c r="O454" s="2018"/>
      <c r="P454" s="2018"/>
      <c r="Q454" s="2018"/>
    </row>
    <row r="455" spans="1:17">
      <c r="A455" s="2018"/>
      <c r="B455" s="2723"/>
      <c r="C455" s="2724"/>
      <c r="D455" s="2724"/>
      <c r="E455" s="2724"/>
      <c r="F455" s="2724"/>
      <c r="G455" s="2725"/>
      <c r="H455" s="891"/>
      <c r="I455" s="2018"/>
      <c r="J455" s="2018"/>
      <c r="K455" s="2018"/>
      <c r="L455" s="2018"/>
      <c r="M455" s="2018"/>
      <c r="N455" s="2018"/>
      <c r="O455" s="2018"/>
      <c r="P455" s="2018"/>
      <c r="Q455" s="2018"/>
    </row>
    <row r="456" spans="1:17">
      <c r="A456" s="2018"/>
      <c r="B456" s="2723" t="s">
        <v>1201</v>
      </c>
      <c r="C456" s="2724" t="s">
        <v>1202</v>
      </c>
      <c r="D456" s="2724"/>
      <c r="E456" s="2724"/>
      <c r="F456" s="2724"/>
      <c r="G456" s="2725"/>
      <c r="H456" s="891"/>
      <c r="I456" s="2018"/>
      <c r="J456" s="2018"/>
      <c r="K456" s="2018"/>
      <c r="L456" s="2018"/>
      <c r="M456" s="2018"/>
      <c r="N456" s="2018"/>
      <c r="O456" s="2018"/>
      <c r="P456" s="2018"/>
      <c r="Q456" s="2018"/>
    </row>
    <row r="457" spans="1:17">
      <c r="A457" s="2018"/>
      <c r="B457" s="2742"/>
      <c r="C457" s="2743"/>
      <c r="D457" s="2743"/>
      <c r="E457" s="2743"/>
      <c r="F457" s="2743"/>
      <c r="G457" s="2744"/>
      <c r="H457" s="891"/>
      <c r="I457" s="2018"/>
      <c r="J457" s="2018"/>
      <c r="K457" s="2018"/>
      <c r="L457" s="2018"/>
      <c r="M457" s="2018"/>
      <c r="N457" s="2018"/>
      <c r="O457" s="2018"/>
      <c r="P457" s="2018"/>
      <c r="Q457" s="2018"/>
    </row>
    <row r="458" spans="1:17" ht="15.75" thickBot="1">
      <c r="A458" s="2018"/>
      <c r="B458" s="2208"/>
      <c r="C458" s="2208"/>
      <c r="D458" s="2208"/>
      <c r="E458" s="2208"/>
      <c r="F458" s="2208"/>
      <c r="G458" s="2208"/>
      <c r="H458" s="891"/>
      <c r="I458" s="2209"/>
      <c r="J458" s="2209"/>
      <c r="K458" s="2211"/>
      <c r="L458" s="2211"/>
      <c r="M458" s="2209"/>
      <c r="N458" s="2209"/>
      <c r="O458" s="2018"/>
      <c r="P458" s="2018"/>
      <c r="Q458" s="2018"/>
    </row>
    <row r="459" spans="1:17" ht="15.75">
      <c r="B459" s="2745" t="s">
        <v>2576</v>
      </c>
      <c r="C459" s="2746"/>
      <c r="D459" s="2746"/>
      <c r="E459" s="2747"/>
      <c r="F459" s="2018"/>
      <c r="G459" s="2018"/>
      <c r="H459" s="2748" t="s">
        <v>1379</v>
      </c>
      <c r="I459" s="2749"/>
      <c r="J459" s="2750"/>
      <c r="K459" s="2750"/>
      <c r="L459" s="2750"/>
      <c r="M459" s="2750"/>
      <c r="N459" s="2751"/>
      <c r="O459" s="2018"/>
      <c r="P459" s="2018"/>
      <c r="Q459" s="2018"/>
    </row>
    <row r="460" spans="1:17" ht="25.5">
      <c r="B460" s="2752" t="s">
        <v>1380</v>
      </c>
      <c r="C460" s="2753"/>
      <c r="D460" s="2754" t="s">
        <v>1381</v>
      </c>
      <c r="E460" s="2755">
        <f>(B462*B465)+(C462*C465)+(D462*D465)+(E462*E465)</f>
        <v>228.85000000000002</v>
      </c>
      <c r="F460" s="2018"/>
      <c r="G460" s="2018"/>
      <c r="H460" s="2756" t="s">
        <v>1382</v>
      </c>
      <c r="I460" s="2757" t="s">
        <v>1383</v>
      </c>
      <c r="J460" s="2757" t="s">
        <v>1384</v>
      </c>
      <c r="K460" s="2757" t="s">
        <v>1385</v>
      </c>
      <c r="L460" s="2757" t="s">
        <v>1386</v>
      </c>
      <c r="M460" s="2757" t="s">
        <v>1387</v>
      </c>
      <c r="N460" s="2758" t="s">
        <v>1388</v>
      </c>
      <c r="O460" s="2018"/>
      <c r="P460" s="2018"/>
      <c r="Q460" s="2018"/>
    </row>
    <row r="461" spans="1:17">
      <c r="B461" s="2759"/>
      <c r="C461" s="2760"/>
      <c r="D461" s="2761"/>
      <c r="E461" s="1632"/>
      <c r="F461" s="2018"/>
      <c r="G461" s="2018"/>
      <c r="H461" s="2762">
        <v>0.12</v>
      </c>
      <c r="I461" s="2763">
        <v>1</v>
      </c>
      <c r="J461" s="2763">
        <v>0.11</v>
      </c>
      <c r="K461" s="2763">
        <v>0</v>
      </c>
      <c r="L461" s="2763">
        <v>0.01</v>
      </c>
      <c r="M461" s="2763">
        <v>5.0000000000000001E-3</v>
      </c>
      <c r="N461" s="2764">
        <f>SUM(H461:M461)</f>
        <v>1.2450000000000001</v>
      </c>
      <c r="O461" s="2018"/>
      <c r="P461" s="2018"/>
      <c r="Q461" s="2018"/>
    </row>
    <row r="462" spans="1:17">
      <c r="B462" s="2765">
        <v>6.5000000000000002E-2</v>
      </c>
      <c r="C462" s="2766">
        <v>7.4999999999999997E-2</v>
      </c>
      <c r="D462" s="2766">
        <v>0.12</v>
      </c>
      <c r="E462" s="2767">
        <v>0.15</v>
      </c>
      <c r="F462" s="2018"/>
      <c r="G462" s="2018"/>
      <c r="H462" s="2762"/>
      <c r="I462" s="2763"/>
      <c r="J462" s="2763"/>
      <c r="K462" s="2763"/>
      <c r="L462" s="2763"/>
      <c r="M462" s="2763"/>
      <c r="N462" s="2764"/>
      <c r="O462" s="2018"/>
      <c r="P462" s="2018"/>
      <c r="Q462" s="2018"/>
    </row>
    <row r="463" spans="1:17">
      <c r="B463" s="2768"/>
      <c r="C463" s="2769"/>
      <c r="D463" s="2769"/>
      <c r="E463" s="2770"/>
      <c r="F463" s="2018"/>
      <c r="G463" s="2018"/>
      <c r="H463" s="2771">
        <f>(H461/N461)*N463</f>
        <v>2.1204819277108431</v>
      </c>
      <c r="I463" s="2772">
        <f>(I461/N461)*N463</f>
        <v>17.670682730923691</v>
      </c>
      <c r="J463" s="2772">
        <f>(J461/N461)*N463</f>
        <v>1.9437751004016062</v>
      </c>
      <c r="K463" s="2772">
        <f>(K461/N461)*N463</f>
        <v>0</v>
      </c>
      <c r="L463" s="2772">
        <f>(L461/N461)*N463</f>
        <v>0.17670682730923692</v>
      </c>
      <c r="M463" s="2772">
        <f>(M461/N461)*N463</f>
        <v>8.8353413654618462E-2</v>
      </c>
      <c r="N463" s="2773">
        <v>22</v>
      </c>
      <c r="O463" s="2018"/>
      <c r="P463" s="2018"/>
      <c r="Q463" s="2018"/>
    </row>
    <row r="464" spans="1:17">
      <c r="B464" s="2774" t="s">
        <v>1389</v>
      </c>
      <c r="C464" s="2775" t="s">
        <v>1390</v>
      </c>
      <c r="D464" s="2775" t="s">
        <v>1391</v>
      </c>
      <c r="E464" s="2776" t="s">
        <v>1221</v>
      </c>
      <c r="F464" s="2018"/>
      <c r="G464" s="2018"/>
      <c r="H464" s="2771"/>
      <c r="I464" s="2772"/>
      <c r="J464" s="2772"/>
      <c r="K464" s="2772"/>
      <c r="L464" s="2772"/>
      <c r="M464" s="2772"/>
      <c r="N464" s="2773"/>
      <c r="O464" s="2018"/>
      <c r="P464" s="2018"/>
      <c r="Q464" s="2018"/>
    </row>
    <row r="465" spans="1:17">
      <c r="B465" s="2777">
        <v>920</v>
      </c>
      <c r="C465" s="2778">
        <v>1700</v>
      </c>
      <c r="D465" s="2778">
        <v>240</v>
      </c>
      <c r="E465" s="2779">
        <v>85</v>
      </c>
      <c r="F465" s="2018"/>
      <c r="G465" s="2018"/>
      <c r="H465" s="2780" t="s">
        <v>1392</v>
      </c>
      <c r="I465" s="2781"/>
      <c r="J465" s="2781"/>
      <c r="K465" s="2781"/>
      <c r="L465" s="2781"/>
      <c r="M465" s="2781"/>
      <c r="N465" s="2782"/>
      <c r="O465" s="2018"/>
      <c r="P465" s="2018"/>
      <c r="Q465" s="2018"/>
    </row>
    <row r="466" spans="1:17">
      <c r="B466" s="2783"/>
      <c r="C466" s="2784"/>
      <c r="D466" s="2784"/>
      <c r="E466" s="2785"/>
      <c r="F466" s="2018"/>
      <c r="G466" s="2018"/>
      <c r="H466" s="2786">
        <f t="shared" ref="H466:M466" si="2">ROUNDUP(H463,2)</f>
        <v>2.13</v>
      </c>
      <c r="I466" s="2787">
        <f t="shared" si="2"/>
        <v>17.680000000000003</v>
      </c>
      <c r="J466" s="2787">
        <f t="shared" si="2"/>
        <v>1.95</v>
      </c>
      <c r="K466" s="2787">
        <f t="shared" si="2"/>
        <v>0</v>
      </c>
      <c r="L466" s="2787">
        <f t="shared" si="2"/>
        <v>0.18000000000000002</v>
      </c>
      <c r="M466" s="2787">
        <f t="shared" si="2"/>
        <v>0.09</v>
      </c>
      <c r="N466" s="2788">
        <f>SUM(H466:M466)</f>
        <v>22.03</v>
      </c>
      <c r="O466" s="2018"/>
      <c r="P466" s="2018"/>
      <c r="Q466" s="2018"/>
    </row>
    <row r="467" spans="1:17">
      <c r="B467" s="2789" t="s">
        <v>1393</v>
      </c>
      <c r="C467" s="2790">
        <f>SUM(B465:E465)</f>
        <v>2945</v>
      </c>
      <c r="D467" s="2791" t="s">
        <v>1394</v>
      </c>
      <c r="E467" s="2792">
        <f>IF(E460=0,0,E460/D462)</f>
        <v>1907.0833333333335</v>
      </c>
      <c r="F467" s="2018"/>
      <c r="G467" s="2018"/>
      <c r="H467" s="2786"/>
      <c r="I467" s="2787"/>
      <c r="J467" s="2787"/>
      <c r="K467" s="2787"/>
      <c r="L467" s="2787"/>
      <c r="M467" s="2787"/>
      <c r="N467" s="2788"/>
      <c r="O467" s="2018"/>
      <c r="P467" s="2018"/>
      <c r="Q467" s="2018"/>
    </row>
    <row r="468" spans="1:17" ht="15.75" thickBot="1">
      <c r="B468" s="2793"/>
      <c r="C468" s="2794"/>
      <c r="D468" s="2795"/>
      <c r="E468" s="2796"/>
      <c r="F468" s="2018"/>
      <c r="G468" s="2018"/>
      <c r="H468" s="2797" t="s">
        <v>1395</v>
      </c>
      <c r="I468" s="2798"/>
      <c r="J468" s="2798"/>
      <c r="K468" s="2798"/>
      <c r="L468" s="2798"/>
      <c r="M468" s="2798"/>
      <c r="N468" s="2799"/>
      <c r="O468" s="2018"/>
      <c r="P468" s="2018"/>
      <c r="Q468" s="2018"/>
    </row>
    <row r="469" spans="1:17" ht="15.75" thickBot="1">
      <c r="B469" s="2800" t="s">
        <v>1395</v>
      </c>
      <c r="C469" s="2801"/>
      <c r="D469" s="2801"/>
      <c r="E469" s="2802"/>
      <c r="F469" s="2018"/>
      <c r="G469" s="2018"/>
      <c r="H469" s="2018"/>
      <c r="I469" s="891"/>
      <c r="J469" s="891"/>
      <c r="K469" s="891"/>
      <c r="L469" s="891"/>
      <c r="M469" s="2018"/>
      <c r="N469" s="2018"/>
      <c r="O469" s="2018"/>
      <c r="P469" s="2018"/>
      <c r="Q469" s="2018"/>
    </row>
    <row r="470" spans="1:17" ht="15.75" thickBot="1">
      <c r="A470" s="2018"/>
      <c r="B470" s="2208"/>
      <c r="C470" s="2208"/>
      <c r="D470" s="2208"/>
      <c r="E470" s="2208"/>
      <c r="F470" s="2208"/>
      <c r="G470" s="2208"/>
      <c r="H470" s="891"/>
      <c r="I470" s="2209"/>
      <c r="J470" s="2209"/>
      <c r="K470" s="2211"/>
      <c r="L470" s="891"/>
      <c r="M470" s="891"/>
      <c r="N470" s="891"/>
      <c r="O470" s="891"/>
      <c r="P470" s="891"/>
      <c r="Q470" s="891"/>
    </row>
    <row r="471" spans="1:17" ht="15" customHeight="1">
      <c r="B471" s="2803" t="s">
        <v>2577</v>
      </c>
      <c r="C471" s="2804"/>
      <c r="D471" s="2804"/>
      <c r="E471" s="2804"/>
      <c r="F471" s="2804"/>
      <c r="G471" s="2804"/>
      <c r="H471" s="2804"/>
      <c r="I471" s="2804"/>
      <c r="J471" s="2804"/>
      <c r="K471" s="2804"/>
      <c r="L471" s="2804"/>
      <c r="M471" s="2804"/>
      <c r="N471" s="2804"/>
      <c r="O471" s="2804"/>
      <c r="P471" s="2804"/>
      <c r="Q471" s="2805"/>
    </row>
    <row r="472" spans="1:17" ht="15.75" customHeight="1" thickBot="1">
      <c r="B472" s="2806"/>
      <c r="C472" s="2807"/>
      <c r="D472" s="2807"/>
      <c r="E472" s="2807"/>
      <c r="F472" s="2807"/>
      <c r="G472" s="2807"/>
      <c r="H472" s="2807"/>
      <c r="I472" s="2807"/>
      <c r="J472" s="2807"/>
      <c r="K472" s="2807"/>
      <c r="L472" s="2807"/>
      <c r="M472" s="2807"/>
      <c r="N472" s="2807"/>
      <c r="O472" s="2807"/>
      <c r="P472" s="2807"/>
      <c r="Q472" s="2808"/>
    </row>
    <row r="473" spans="1:17">
      <c r="A473" s="2018"/>
      <c r="B473" s="2018"/>
      <c r="C473" s="2018"/>
      <c r="D473" s="2018"/>
      <c r="E473" s="2018"/>
      <c r="F473" s="2018"/>
      <c r="G473" s="2018"/>
      <c r="H473" s="2018"/>
      <c r="I473" s="2018"/>
      <c r="J473" s="2018"/>
      <c r="K473" s="2018"/>
      <c r="L473" s="2018"/>
      <c r="M473" s="2018"/>
      <c r="N473" s="2018"/>
      <c r="O473" s="2018"/>
      <c r="P473" s="2018"/>
      <c r="Q473" s="2018"/>
    </row>
    <row r="474" spans="1:17" ht="15.75" thickBot="1">
      <c r="A474" s="2280" t="s">
        <v>1306</v>
      </c>
      <c r="B474" s="2809" t="str">
        <f>B475</f>
        <v>Gélatine alimentaire</v>
      </c>
      <c r="C474" s="2809"/>
      <c r="D474" s="2809"/>
      <c r="E474" s="2809"/>
      <c r="F474" s="2809"/>
      <c r="G474" s="2809"/>
      <c r="H474" s="2809"/>
      <c r="I474" s="2809"/>
      <c r="J474" s="2809"/>
      <c r="K474" s="2809"/>
      <c r="L474" s="2809"/>
      <c r="M474" s="2809"/>
      <c r="N474" s="2809"/>
      <c r="O474" s="2018"/>
      <c r="P474" s="2018"/>
      <c r="Q474" s="2018"/>
    </row>
    <row r="475" spans="1:17" ht="15" customHeight="1">
      <c r="A475" s="2810" t="str">
        <f>B475</f>
        <v>Gélatine alimentaire</v>
      </c>
      <c r="B475" s="2811" t="s">
        <v>2578</v>
      </c>
      <c r="C475" s="2812"/>
      <c r="D475" s="2812"/>
      <c r="E475" s="2812"/>
      <c r="F475" s="2812"/>
      <c r="G475" s="2812"/>
      <c r="H475" s="2812"/>
      <c r="I475" s="2812"/>
      <c r="J475" s="2812"/>
      <c r="K475" s="2812"/>
      <c r="L475" s="2812"/>
      <c r="M475" s="2812"/>
      <c r="N475" s="2813"/>
      <c r="O475" s="2018"/>
      <c r="P475" s="2018"/>
      <c r="Q475" s="2018"/>
    </row>
    <row r="476" spans="1:17" ht="15" customHeight="1">
      <c r="A476" s="2810"/>
      <c r="B476" s="2814"/>
      <c r="C476" s="2815"/>
      <c r="D476" s="2815"/>
      <c r="E476" s="2815"/>
      <c r="F476" s="2815"/>
      <c r="G476" s="2815"/>
      <c r="H476" s="2815"/>
      <c r="I476" s="2815"/>
      <c r="J476" s="2815"/>
      <c r="K476" s="2815"/>
      <c r="L476" s="2815"/>
      <c r="M476" s="2815"/>
      <c r="N476" s="2816"/>
      <c r="O476" s="2018"/>
      <c r="P476" s="2018"/>
      <c r="Q476" s="2018"/>
    </row>
    <row r="477" spans="1:17" ht="15" customHeight="1">
      <c r="A477" s="2810"/>
      <c r="B477" s="2817" t="s">
        <v>2579</v>
      </c>
      <c r="C477" s="2818"/>
      <c r="D477" s="2818"/>
      <c r="E477" s="2818"/>
      <c r="F477" s="2818"/>
      <c r="G477" s="2818"/>
      <c r="H477" s="2818"/>
      <c r="I477" s="2818"/>
      <c r="J477" s="2818"/>
      <c r="K477" s="2818"/>
      <c r="L477" s="2818"/>
      <c r="M477" s="2818"/>
      <c r="N477" s="2819"/>
      <c r="O477" s="2018"/>
      <c r="P477" s="2018"/>
      <c r="Q477" s="2018"/>
    </row>
    <row r="478" spans="1:17" ht="15.75" customHeight="1">
      <c r="A478" s="2810"/>
      <c r="B478" s="2820"/>
      <c r="C478" s="2821"/>
      <c r="D478" s="2821"/>
      <c r="E478" s="2821"/>
      <c r="F478" s="2821"/>
      <c r="G478" s="2821"/>
      <c r="H478" s="2821"/>
      <c r="I478" s="2821"/>
      <c r="J478" s="2821"/>
      <c r="K478" s="2821"/>
      <c r="L478" s="2821"/>
      <c r="M478" s="2821"/>
      <c r="N478" s="2822"/>
      <c r="O478" s="2018"/>
      <c r="P478" s="2018"/>
      <c r="Q478" s="2018"/>
    </row>
    <row r="479" spans="1:17" ht="15.75" customHeight="1">
      <c r="A479" s="2810"/>
      <c r="B479" s="2823"/>
      <c r="C479" s="2824"/>
      <c r="D479" s="2824"/>
      <c r="E479" s="2824"/>
      <c r="F479" s="2824"/>
      <c r="G479" s="2824"/>
      <c r="H479" s="2824"/>
      <c r="I479" s="2824"/>
      <c r="J479" s="2824"/>
      <c r="K479" s="2824"/>
      <c r="L479" s="2824"/>
      <c r="M479" s="2824"/>
      <c r="N479" s="2825" t="s">
        <v>2580</v>
      </c>
      <c r="O479" s="2018"/>
      <c r="P479" s="2018"/>
      <c r="Q479" s="2018"/>
    </row>
    <row r="480" spans="1:17" ht="16.5" customHeight="1">
      <c r="A480" s="2810"/>
      <c r="B480" s="2823"/>
      <c r="C480" s="2826" t="s">
        <v>2581</v>
      </c>
      <c r="D480" s="2824"/>
      <c r="E480" s="2824"/>
      <c r="F480" s="2824"/>
      <c r="G480" s="2824"/>
      <c r="H480" s="2824"/>
      <c r="I480" s="2824"/>
      <c r="J480" s="2824"/>
      <c r="K480" s="2824"/>
      <c r="L480" s="2824"/>
      <c r="M480" s="2824"/>
      <c r="N480" s="2827"/>
      <c r="O480" s="2018"/>
      <c r="P480" s="2018"/>
      <c r="Q480" s="2018"/>
    </row>
    <row r="481" spans="1:17" ht="15.75" customHeight="1">
      <c r="A481" s="2810"/>
      <c r="B481" s="2823"/>
      <c r="C481" s="2826" t="s">
        <v>2582</v>
      </c>
      <c r="D481" s="2824"/>
      <c r="E481" s="2824"/>
      <c r="F481" s="2824"/>
      <c r="G481" s="2824"/>
      <c r="H481" s="2824"/>
      <c r="I481" s="2824"/>
      <c r="J481" s="2824"/>
      <c r="K481" s="2824"/>
      <c r="L481" s="2824"/>
      <c r="M481" s="2824"/>
      <c r="N481" s="2827"/>
      <c r="O481" s="2018"/>
      <c r="P481" s="2018"/>
      <c r="Q481" s="2018"/>
    </row>
    <row r="482" spans="1:17" ht="15.75">
      <c r="A482" s="2810"/>
      <c r="B482" s="2823"/>
      <c r="C482" s="2826" t="s">
        <v>2583</v>
      </c>
      <c r="D482" s="2824"/>
      <c r="E482" s="2824"/>
      <c r="F482" s="2824"/>
      <c r="G482" s="2824"/>
      <c r="H482" s="2824"/>
      <c r="I482" s="2824"/>
      <c r="J482" s="2824"/>
      <c r="K482" s="2824"/>
      <c r="L482" s="2824"/>
      <c r="M482" s="2824"/>
      <c r="N482" s="2827"/>
      <c r="O482" s="2018"/>
      <c r="P482" s="2018"/>
      <c r="Q482" s="2018"/>
    </row>
    <row r="483" spans="1:17" ht="15.75" customHeight="1">
      <c r="A483" s="2810"/>
      <c r="B483" s="2823"/>
      <c r="C483" s="2826" t="s">
        <v>2584</v>
      </c>
      <c r="D483" s="2824"/>
      <c r="E483" s="2824"/>
      <c r="F483" s="2824"/>
      <c r="G483" s="2824"/>
      <c r="H483" s="2824"/>
      <c r="I483" s="2824"/>
      <c r="J483" s="2824"/>
      <c r="K483" s="2824"/>
      <c r="L483" s="2824"/>
      <c r="M483" s="2824"/>
      <c r="N483" s="2827"/>
      <c r="O483" s="2018"/>
      <c r="P483" s="2018"/>
      <c r="Q483" s="2018"/>
    </row>
    <row r="484" spans="1:17" ht="15.75">
      <c r="A484" s="2810"/>
      <c r="B484" s="2823"/>
      <c r="C484" s="2826" t="s">
        <v>2585</v>
      </c>
      <c r="D484" s="2824"/>
      <c r="E484" s="2824"/>
      <c r="F484" s="2824"/>
      <c r="G484" s="2824"/>
      <c r="H484" s="2824"/>
      <c r="I484" s="2824"/>
      <c r="J484" s="2824"/>
      <c r="K484" s="2824"/>
      <c r="L484" s="2824"/>
      <c r="M484" s="2824"/>
      <c r="N484" s="2827"/>
      <c r="O484" s="2018"/>
      <c r="P484" s="2018"/>
      <c r="Q484" s="2018"/>
    </row>
    <row r="485" spans="1:17" ht="15.75">
      <c r="A485" s="2810"/>
      <c r="B485" s="2823"/>
      <c r="C485" s="2826" t="s">
        <v>2586</v>
      </c>
      <c r="D485" s="2824"/>
      <c r="E485" s="2824"/>
      <c r="F485" s="2824"/>
      <c r="G485" s="2824"/>
      <c r="H485" s="2824"/>
      <c r="I485" s="2824"/>
      <c r="J485" s="2824"/>
      <c r="K485" s="2824"/>
      <c r="L485" s="2824"/>
      <c r="M485" s="2824"/>
      <c r="N485" s="2827"/>
      <c r="O485" s="2018"/>
      <c r="P485" s="2018"/>
      <c r="Q485" s="2018"/>
    </row>
    <row r="486" spans="1:17" ht="15.75">
      <c r="A486" s="2810"/>
      <c r="B486" s="2823"/>
      <c r="C486" s="2826" t="s">
        <v>2587</v>
      </c>
      <c r="D486" s="2824"/>
      <c r="E486" s="2824"/>
      <c r="F486" s="2824"/>
      <c r="G486" s="2824"/>
      <c r="H486" s="2824"/>
      <c r="I486" s="2824"/>
      <c r="J486" s="2824"/>
      <c r="K486" s="2824"/>
      <c r="L486" s="2824"/>
      <c r="M486" s="2824"/>
      <c r="N486" s="2827"/>
      <c r="O486" s="2018"/>
      <c r="P486" s="2018"/>
      <c r="Q486" s="2018"/>
    </row>
    <row r="487" spans="1:17">
      <c r="A487" s="2810"/>
      <c r="B487" s="2823"/>
      <c r="C487" s="2824"/>
      <c r="D487" s="2824"/>
      <c r="E487" s="2824"/>
      <c r="F487" s="2824"/>
      <c r="G487" s="2824"/>
      <c r="H487" s="2824"/>
      <c r="I487" s="2824"/>
      <c r="J487" s="2824"/>
      <c r="K487" s="2824"/>
      <c r="L487" s="2824"/>
      <c r="M487" s="2824"/>
      <c r="N487" s="2827"/>
      <c r="O487" s="2018"/>
      <c r="P487" s="2018"/>
      <c r="Q487" s="2018"/>
    </row>
    <row r="488" spans="1:17">
      <c r="A488" s="2810"/>
      <c r="B488" s="2823"/>
      <c r="C488" s="2828" t="s">
        <v>2588</v>
      </c>
      <c r="D488" s="2829"/>
      <c r="E488" s="2829"/>
      <c r="F488" s="2829"/>
      <c r="G488" s="2829"/>
      <c r="H488" s="2829"/>
      <c r="I488" s="2829"/>
      <c r="J488" s="2829"/>
      <c r="K488" s="2829"/>
      <c r="L488" s="2829"/>
      <c r="M488" s="2830"/>
      <c r="N488" s="2827"/>
      <c r="O488" s="2018"/>
      <c r="P488" s="2018"/>
      <c r="Q488" s="2018"/>
    </row>
    <row r="489" spans="1:17">
      <c r="A489" s="2810"/>
      <c r="B489" s="2823"/>
      <c r="C489" s="2831"/>
      <c r="D489" s="2832"/>
      <c r="E489" s="2018"/>
      <c r="F489" s="2833" t="s">
        <v>878</v>
      </c>
      <c r="G489" s="2832"/>
      <c r="H489" s="2834" t="s">
        <v>2589</v>
      </c>
      <c r="I489" s="2834"/>
      <c r="J489" s="2834"/>
      <c r="K489" s="2834"/>
      <c r="L489" s="2834"/>
      <c r="M489" s="2835"/>
      <c r="N489" s="2827"/>
      <c r="O489" s="2018"/>
      <c r="P489" s="2018"/>
      <c r="Q489" s="2018"/>
    </row>
    <row r="490" spans="1:17" ht="15.75">
      <c r="A490" s="2810"/>
      <c r="B490" s="2823"/>
      <c r="C490" s="2836" t="s">
        <v>888</v>
      </c>
      <c r="D490" s="2837" t="s">
        <v>2590</v>
      </c>
      <c r="E490" s="2837"/>
      <c r="F490" s="2838">
        <v>2</v>
      </c>
      <c r="G490" s="2839"/>
      <c r="H490" s="2840" t="s">
        <v>2591</v>
      </c>
      <c r="I490" s="2839"/>
      <c r="J490" s="2839"/>
      <c r="K490" s="2841"/>
      <c r="L490" s="2841"/>
      <c r="M490" s="2842"/>
      <c r="N490" s="2827"/>
      <c r="O490" s="2018"/>
      <c r="P490" s="2018"/>
      <c r="Q490" s="2018"/>
    </row>
    <row r="491" spans="1:17" ht="15.75">
      <c r="A491" s="2810"/>
      <c r="B491" s="2823"/>
      <c r="C491" s="2843">
        <v>10</v>
      </c>
      <c r="D491" s="2844" t="s">
        <v>2279</v>
      </c>
      <c r="E491" s="2018"/>
      <c r="F491" s="2845">
        <f>C491*F490</f>
        <v>20</v>
      </c>
      <c r="G491" s="2846"/>
      <c r="H491" s="2847" t="s">
        <v>2592</v>
      </c>
      <c r="I491" s="2839"/>
      <c r="J491" s="2839"/>
      <c r="K491" s="2841"/>
      <c r="L491" s="2841"/>
      <c r="M491" s="2842"/>
      <c r="N491" s="2827"/>
      <c r="O491" s="2018"/>
      <c r="P491" s="2018"/>
      <c r="Q491" s="2018"/>
    </row>
    <row r="492" spans="1:17" ht="15.75">
      <c r="A492" s="2810"/>
      <c r="B492" s="2823"/>
      <c r="C492" s="2848"/>
      <c r="D492" s="2849"/>
      <c r="E492" s="2841"/>
      <c r="F492" s="2841"/>
      <c r="G492" s="2841"/>
      <c r="H492" s="2847" t="s">
        <v>2593</v>
      </c>
      <c r="I492" s="2245"/>
      <c r="J492" s="2839"/>
      <c r="K492" s="2841"/>
      <c r="L492" s="2841"/>
      <c r="M492" s="2842"/>
      <c r="N492" s="2827"/>
      <c r="O492" s="2018"/>
      <c r="P492" s="2018"/>
      <c r="Q492" s="2018"/>
    </row>
    <row r="493" spans="1:17" ht="15.75">
      <c r="A493" s="2810"/>
      <c r="B493" s="2823"/>
      <c r="C493" s="2836"/>
      <c r="D493" s="2850"/>
      <c r="E493" s="2841"/>
      <c r="F493" s="2841"/>
      <c r="G493" s="2841"/>
      <c r="H493" s="2840" t="s">
        <v>2594</v>
      </c>
      <c r="I493" s="2839"/>
      <c r="J493" s="2839"/>
      <c r="K493" s="2841"/>
      <c r="L493" s="2841"/>
      <c r="M493" s="2842"/>
      <c r="N493" s="2827"/>
      <c r="O493" s="2018"/>
      <c r="P493" s="2018"/>
      <c r="Q493" s="2018"/>
    </row>
    <row r="494" spans="1:17" ht="15.75">
      <c r="A494" s="2810"/>
      <c r="B494" s="2823"/>
      <c r="C494" s="2851" t="s">
        <v>878</v>
      </c>
      <c r="D494" s="2852" t="s">
        <v>2595</v>
      </c>
      <c r="E494" s="2853"/>
      <c r="F494" s="2853"/>
      <c r="G494" s="2853"/>
      <c r="H494" s="2853"/>
      <c r="I494" s="2853"/>
      <c r="J494" s="2853"/>
      <c r="K494" s="2853"/>
      <c r="L494" s="2853"/>
      <c r="M494" s="2854"/>
      <c r="N494" s="2827"/>
      <c r="O494" s="2018"/>
      <c r="P494" s="2018"/>
      <c r="Q494" s="2018"/>
    </row>
    <row r="495" spans="1:17" ht="15.75">
      <c r="A495" s="2810"/>
      <c r="B495" s="2823"/>
      <c r="C495" s="2855" t="s">
        <v>888</v>
      </c>
      <c r="D495" s="2856" t="s">
        <v>2596</v>
      </c>
      <c r="E495" s="2857"/>
      <c r="F495" s="2857"/>
      <c r="G495" s="2857"/>
      <c r="H495" s="2857"/>
      <c r="I495" s="2857"/>
      <c r="J495" s="2857"/>
      <c r="K495" s="2857"/>
      <c r="L495" s="2857"/>
      <c r="M495" s="2858"/>
      <c r="N495" s="2827"/>
      <c r="O495" s="2018"/>
      <c r="P495" s="2018"/>
      <c r="Q495" s="2018"/>
    </row>
    <row r="496" spans="1:17">
      <c r="A496" s="2810"/>
      <c r="B496" s="2859" t="str">
        <f ca="1">CELL("nomfichier",A492)</f>
        <v>E:\0-UPRT\1-UPRT.FR-SITE-WEB\ff-fiches-fabrications\ff-fiches-fabrication-maj-08-2020\[ff-19-restauration-comparaison-prix.xlsx]Cuisiniers.Pesez</v>
      </c>
      <c r="C496" s="2824"/>
      <c r="D496" s="2824"/>
      <c r="E496" s="2824"/>
      <c r="F496" s="2824"/>
      <c r="G496" s="2824"/>
      <c r="H496" s="2824"/>
      <c r="I496" s="2824"/>
      <c r="J496" s="2824"/>
      <c r="K496" s="2824"/>
      <c r="L496" s="2824"/>
      <c r="M496" s="2824"/>
      <c r="N496" s="2827"/>
      <c r="O496" s="2018"/>
      <c r="P496" s="2018"/>
      <c r="Q496" s="2018"/>
    </row>
    <row r="497" spans="1:17" ht="15" customHeight="1">
      <c r="A497" s="2810"/>
      <c r="B497" s="2860" t="s">
        <v>2597</v>
      </c>
      <c r="C497" s="2861"/>
      <c r="D497" s="2861"/>
      <c r="E497" s="2861"/>
      <c r="F497" s="2861"/>
      <c r="G497" s="2861"/>
      <c r="H497" s="2861"/>
      <c r="I497" s="2861"/>
      <c r="J497" s="2861"/>
      <c r="K497" s="2861"/>
      <c r="L497" s="2861"/>
      <c r="M497" s="2861"/>
      <c r="N497" s="2862"/>
      <c r="O497" s="2018"/>
      <c r="P497" s="2018"/>
      <c r="Q497" s="2018"/>
    </row>
    <row r="498" spans="1:17" ht="15.75" thickBot="1">
      <c r="A498" s="2810"/>
      <c r="B498" s="2383"/>
      <c r="C498" s="2384"/>
      <c r="D498" s="2384"/>
      <c r="E498" s="2384"/>
      <c r="F498" s="2384"/>
      <c r="G498" s="2384"/>
      <c r="H498" s="2384"/>
      <c r="I498" s="2384"/>
      <c r="J498" s="2384"/>
      <c r="K498" s="2384"/>
      <c r="L498" s="2384"/>
      <c r="M498" s="2384"/>
      <c r="N498" s="2385"/>
      <c r="O498" s="2018"/>
      <c r="P498" s="2018"/>
      <c r="Q498" s="2018"/>
    </row>
    <row r="499" spans="1:17">
      <c r="B499" s="2018"/>
      <c r="C499" s="2018"/>
      <c r="D499" s="2018"/>
      <c r="E499" s="2018"/>
      <c r="F499" s="2018"/>
      <c r="G499" s="2018"/>
      <c r="H499" s="2018"/>
      <c r="I499" s="2018"/>
      <c r="J499" s="2018"/>
      <c r="K499" s="2018"/>
      <c r="L499" s="2018"/>
      <c r="M499" s="2018"/>
      <c r="N499" s="2018"/>
      <c r="O499" s="2018"/>
      <c r="P499" s="2018"/>
      <c r="Q499" s="2018"/>
    </row>
    <row r="500" spans="1:17" ht="15.75" thickBot="1">
      <c r="A500" s="2280" t="s">
        <v>1306</v>
      </c>
      <c r="B500" s="2809" t="str">
        <f>B501</f>
        <v>ŒUFS poids et %</v>
      </c>
      <c r="C500" s="2809"/>
      <c r="D500" s="2809"/>
      <c r="E500" s="2809"/>
      <c r="F500" s="2809"/>
      <c r="G500" s="2809"/>
      <c r="H500" s="2809"/>
      <c r="I500" s="2809"/>
      <c r="J500" s="2809"/>
      <c r="K500" s="2809"/>
      <c r="L500" s="2809"/>
      <c r="M500" s="2809"/>
      <c r="N500" s="2809"/>
      <c r="O500" s="2018"/>
      <c r="P500" s="2018"/>
      <c r="Q500" s="2018"/>
    </row>
    <row r="501" spans="1:17" ht="15" customHeight="1">
      <c r="A501" s="2810" t="str">
        <f>B501</f>
        <v>ŒUFS poids et %</v>
      </c>
      <c r="B501" s="2811" t="s">
        <v>2598</v>
      </c>
      <c r="C501" s="2812"/>
      <c r="D501" s="2812"/>
      <c r="E501" s="2812"/>
      <c r="F501" s="2812"/>
      <c r="G501" s="2812"/>
      <c r="H501" s="2812"/>
      <c r="I501" s="2812"/>
      <c r="J501" s="2812"/>
      <c r="K501" s="2812"/>
      <c r="L501" s="2812"/>
      <c r="M501" s="2812"/>
      <c r="N501" s="2813"/>
      <c r="O501" s="2018"/>
      <c r="P501" s="2018"/>
      <c r="Q501" s="2018"/>
    </row>
    <row r="502" spans="1:17" ht="15" customHeight="1">
      <c r="A502" s="2810"/>
      <c r="B502" s="2814"/>
      <c r="C502" s="2815"/>
      <c r="D502" s="2815"/>
      <c r="E502" s="2815"/>
      <c r="F502" s="2815"/>
      <c r="G502" s="2815"/>
      <c r="H502" s="2815"/>
      <c r="I502" s="2815"/>
      <c r="J502" s="2815"/>
      <c r="K502" s="2815"/>
      <c r="L502" s="2815"/>
      <c r="M502" s="2815"/>
      <c r="N502" s="2816"/>
      <c r="O502" s="2018"/>
      <c r="P502" s="2018"/>
      <c r="Q502" s="2018"/>
    </row>
    <row r="503" spans="1:17" ht="15" customHeight="1">
      <c r="A503" s="2810"/>
      <c r="B503" s="2817" t="s">
        <v>1279</v>
      </c>
      <c r="C503" s="2818"/>
      <c r="D503" s="2818"/>
      <c r="E503" s="2818"/>
      <c r="F503" s="2818"/>
      <c r="G503" s="2818"/>
      <c r="H503" s="2818"/>
      <c r="I503" s="2818"/>
      <c r="J503" s="2818"/>
      <c r="K503" s="2818"/>
      <c r="L503" s="2818"/>
      <c r="M503" s="2818"/>
      <c r="N503" s="2819"/>
      <c r="O503" s="2018"/>
      <c r="P503" s="2018"/>
      <c r="Q503" s="2018"/>
    </row>
    <row r="504" spans="1:17" ht="15.75" customHeight="1">
      <c r="A504" s="2810"/>
      <c r="B504" s="2820"/>
      <c r="C504" s="2821"/>
      <c r="D504" s="2821"/>
      <c r="E504" s="2821"/>
      <c r="F504" s="2821"/>
      <c r="G504" s="2821"/>
      <c r="H504" s="2821"/>
      <c r="I504" s="2821"/>
      <c r="J504" s="2821"/>
      <c r="K504" s="2821"/>
      <c r="L504" s="2821"/>
      <c r="M504" s="2821"/>
      <c r="N504" s="2822"/>
      <c r="O504" s="2018"/>
      <c r="P504" s="2018"/>
      <c r="Q504" s="2018"/>
    </row>
    <row r="505" spans="1:17" ht="15" customHeight="1">
      <c r="A505" s="2810"/>
      <c r="B505" s="2863" t="s">
        <v>2598</v>
      </c>
      <c r="C505" s="2864"/>
      <c r="D505" s="2864"/>
      <c r="E505" s="2864"/>
      <c r="F505" s="2864"/>
      <c r="G505" s="2864"/>
      <c r="H505" s="2864"/>
      <c r="I505" s="2864"/>
      <c r="J505" s="2864"/>
      <c r="K505" s="2864"/>
      <c r="L505" s="2864"/>
      <c r="M505" s="2864"/>
      <c r="N505" s="2865"/>
      <c r="O505" s="2018"/>
      <c r="P505" s="2018"/>
      <c r="Q505" s="2018"/>
    </row>
    <row r="506" spans="1:17" ht="15.75" customHeight="1">
      <c r="A506" s="2810"/>
      <c r="B506" s="2866" t="s">
        <v>888</v>
      </c>
      <c r="C506" s="2867"/>
      <c r="D506" s="2868" t="s">
        <v>878</v>
      </c>
      <c r="E506" s="2867"/>
      <c r="F506" s="2867"/>
      <c r="G506" s="2869" t="s">
        <v>888</v>
      </c>
      <c r="H506" s="2867"/>
      <c r="I506" s="2868" t="s">
        <v>878</v>
      </c>
      <c r="J506" s="2867"/>
      <c r="K506" s="2869" t="s">
        <v>888</v>
      </c>
      <c r="L506" s="2867"/>
      <c r="M506" s="2868" t="s">
        <v>878</v>
      </c>
      <c r="N506" s="2870"/>
      <c r="O506" s="2018"/>
      <c r="P506" s="2018"/>
      <c r="Q506" s="2018"/>
    </row>
    <row r="507" spans="1:17" ht="18.75" customHeight="1">
      <c r="A507" s="2810"/>
      <c r="B507" s="2871" t="s">
        <v>2599</v>
      </c>
      <c r="C507" s="2872"/>
      <c r="D507" s="2873">
        <v>50</v>
      </c>
      <c r="E507" s="2874">
        <v>1</v>
      </c>
      <c r="F507" s="2875"/>
      <c r="G507" s="2876" t="s">
        <v>2600</v>
      </c>
      <c r="H507" s="2877"/>
      <c r="I507" s="2873">
        <v>20</v>
      </c>
      <c r="J507" s="2878">
        <f>I507/D507</f>
        <v>0.4</v>
      </c>
      <c r="K507" s="2876" t="s">
        <v>2601</v>
      </c>
      <c r="L507" s="2877"/>
      <c r="M507" s="2873">
        <v>30</v>
      </c>
      <c r="N507" s="2879">
        <f>M507/D507</f>
        <v>0.6</v>
      </c>
      <c r="O507" s="2018"/>
      <c r="P507" s="2018"/>
      <c r="Q507" s="2018"/>
    </row>
    <row r="508" spans="1:17" ht="15.75">
      <c r="A508" s="2810"/>
      <c r="B508" s="2880">
        <v>4</v>
      </c>
      <c r="C508" s="2881" t="s">
        <v>2602</v>
      </c>
      <c r="D508" s="2881">
        <f>B508*D507</f>
        <v>200</v>
      </c>
      <c r="E508" s="2844" t="s">
        <v>869</v>
      </c>
      <c r="F508" s="2018"/>
      <c r="G508" s="2880">
        <v>10</v>
      </c>
      <c r="H508" s="2881" t="s">
        <v>2603</v>
      </c>
      <c r="I508" s="2881">
        <f>G508*I507</f>
        <v>200</v>
      </c>
      <c r="J508" s="2844" t="s">
        <v>869</v>
      </c>
      <c r="K508" s="2880">
        <v>12</v>
      </c>
      <c r="L508" s="2881" t="s">
        <v>2604</v>
      </c>
      <c r="M508" s="2881">
        <f>K508*M507</f>
        <v>360</v>
      </c>
      <c r="N508" s="2882" t="s">
        <v>869</v>
      </c>
      <c r="O508" s="2018"/>
      <c r="P508" s="2018"/>
      <c r="Q508" s="2018"/>
    </row>
    <row r="509" spans="1:17" ht="15.75" customHeight="1">
      <c r="A509" s="2810"/>
      <c r="B509" s="2883" t="s">
        <v>2488</v>
      </c>
      <c r="C509" s="2884" t="s">
        <v>1681</v>
      </c>
      <c r="D509" s="2884" t="s">
        <v>2605</v>
      </c>
      <c r="E509" s="2884" t="s">
        <v>2494</v>
      </c>
      <c r="F509" s="2018"/>
      <c r="G509" s="2883" t="s">
        <v>2488</v>
      </c>
      <c r="H509" s="2884" t="s">
        <v>1681</v>
      </c>
      <c r="I509" s="2884" t="s">
        <v>2605</v>
      </c>
      <c r="J509" s="2884" t="s">
        <v>2494</v>
      </c>
      <c r="K509" s="2883" t="s">
        <v>2488</v>
      </c>
      <c r="L509" s="2884" t="s">
        <v>1681</v>
      </c>
      <c r="M509" s="2884" t="s">
        <v>2605</v>
      </c>
      <c r="N509" s="2885" t="s">
        <v>2494</v>
      </c>
      <c r="O509" s="2018"/>
      <c r="P509" s="2018"/>
      <c r="Q509" s="2018"/>
    </row>
    <row r="510" spans="1:17">
      <c r="A510" s="2810"/>
      <c r="B510" s="2886">
        <f>D508</f>
        <v>200</v>
      </c>
      <c r="C510" s="2887">
        <f>B510*C511</f>
        <v>24.489795918367346</v>
      </c>
      <c r="D510" s="2887">
        <f>B510*D511</f>
        <v>22.448979591836736</v>
      </c>
      <c r="E510" s="2887">
        <f>B510*E511</f>
        <v>153.0612244897959</v>
      </c>
      <c r="F510" s="2018"/>
      <c r="G510" s="2886">
        <f>I508</f>
        <v>200</v>
      </c>
      <c r="H510" s="2888">
        <f>G510*H511</f>
        <v>34.4</v>
      </c>
      <c r="I510" s="2888">
        <f>G510*I511</f>
        <v>64.600000000000009</v>
      </c>
      <c r="J510" s="2888">
        <f>G510*J511</f>
        <v>101</v>
      </c>
      <c r="K510" s="2886">
        <f>M508</f>
        <v>360</v>
      </c>
      <c r="L510" s="2887">
        <f>K510*L511</f>
        <v>39.96</v>
      </c>
      <c r="M510" s="2887">
        <f>K510*M511</f>
        <v>0</v>
      </c>
      <c r="N510" s="2889">
        <f>K510*N511</f>
        <v>320</v>
      </c>
      <c r="O510" s="2018"/>
      <c r="P510" s="2018"/>
      <c r="Q510" s="2018"/>
    </row>
    <row r="511" spans="1:17">
      <c r="A511" s="2810"/>
      <c r="B511" s="2890">
        <f>C511+D511+E511</f>
        <v>1</v>
      </c>
      <c r="C511" s="2891">
        <v>0.12244897959183673</v>
      </c>
      <c r="D511" s="2891">
        <v>0.11224489795918367</v>
      </c>
      <c r="E511" s="2891">
        <v>0.76530612244897955</v>
      </c>
      <c r="F511" s="2018"/>
      <c r="G511" s="2890">
        <f>H511+I511+J511</f>
        <v>1</v>
      </c>
      <c r="H511" s="2891">
        <v>0.17199999999999999</v>
      </c>
      <c r="I511" s="2891">
        <v>0.32300000000000001</v>
      </c>
      <c r="J511" s="2891">
        <v>0.505</v>
      </c>
      <c r="K511" s="2890">
        <f>L511+M511+N511</f>
        <v>0.99988888888888894</v>
      </c>
      <c r="L511" s="2891">
        <v>0.111</v>
      </c>
      <c r="M511" s="2892">
        <v>0</v>
      </c>
      <c r="N511" s="2893">
        <v>0.88888888888888895</v>
      </c>
      <c r="O511" s="2018"/>
      <c r="P511" s="2018"/>
      <c r="Q511" s="2018"/>
    </row>
    <row r="512" spans="1:17">
      <c r="A512" s="2810"/>
      <c r="B512" s="2894"/>
      <c r="C512" s="2868" t="s">
        <v>878</v>
      </c>
      <c r="D512" s="2868" t="s">
        <v>878</v>
      </c>
      <c r="E512" s="2868" t="s">
        <v>878</v>
      </c>
      <c r="F512" s="2895"/>
      <c r="G512" s="2894"/>
      <c r="H512" s="2868" t="s">
        <v>878</v>
      </c>
      <c r="I512" s="2868" t="s">
        <v>878</v>
      </c>
      <c r="J512" s="2868" t="s">
        <v>878</v>
      </c>
      <c r="K512" s="2894"/>
      <c r="L512" s="2868" t="s">
        <v>878</v>
      </c>
      <c r="M512" s="2896"/>
      <c r="N512" s="2897" t="s">
        <v>878</v>
      </c>
      <c r="O512" s="2018"/>
      <c r="P512" s="2018"/>
      <c r="Q512" s="2018"/>
    </row>
    <row r="513" spans="1:17">
      <c r="A513" s="2810"/>
      <c r="B513" s="2898" t="s">
        <v>878</v>
      </c>
      <c r="C513" s="2899" t="s">
        <v>2606</v>
      </c>
      <c r="D513" s="2900"/>
      <c r="E513" s="2900"/>
      <c r="F513" s="2900"/>
      <c r="G513" s="2900"/>
      <c r="H513" s="2900"/>
      <c r="I513" s="2900"/>
      <c r="J513" s="2900"/>
      <c r="K513" s="2900"/>
      <c r="L513" s="2900"/>
      <c r="M513" s="2900"/>
      <c r="N513" s="2901"/>
      <c r="O513" s="2018"/>
      <c r="P513" s="2018"/>
      <c r="Q513" s="2018"/>
    </row>
    <row r="514" spans="1:17" ht="15.75">
      <c r="A514" s="2810"/>
      <c r="B514" s="2902" t="s">
        <v>888</v>
      </c>
      <c r="C514" s="2903" t="s">
        <v>2607</v>
      </c>
      <c r="D514" s="2900"/>
      <c r="E514" s="2900"/>
      <c r="F514" s="2900"/>
      <c r="G514" s="2900"/>
      <c r="H514" s="2900"/>
      <c r="I514" s="2900"/>
      <c r="J514" s="2900"/>
      <c r="K514" s="2900"/>
      <c r="L514" s="2900"/>
      <c r="M514" s="2824"/>
      <c r="N514" s="2904" t="s">
        <v>2580</v>
      </c>
      <c r="O514" s="2018"/>
      <c r="P514" s="2018"/>
      <c r="Q514" s="2018"/>
    </row>
    <row r="515" spans="1:17">
      <c r="A515" s="2810"/>
      <c r="B515" s="2905"/>
      <c r="C515" s="2833"/>
      <c r="D515" s="2906" t="s">
        <v>2608</v>
      </c>
      <c r="E515" s="2907" t="s">
        <v>2609</v>
      </c>
      <c r="F515" s="2018"/>
      <c r="G515" s="2892"/>
      <c r="H515" s="2833"/>
      <c r="I515" s="2833"/>
      <c r="J515" s="2833"/>
      <c r="K515" s="2900"/>
      <c r="L515" s="2900"/>
      <c r="M515" s="2824"/>
      <c r="N515" s="2901"/>
      <c r="O515" s="2018"/>
      <c r="P515" s="2018"/>
      <c r="Q515" s="2018"/>
    </row>
    <row r="516" spans="1:17" ht="15" customHeight="1">
      <c r="A516" s="2810"/>
      <c r="B516" s="2860" t="s">
        <v>2597</v>
      </c>
      <c r="C516" s="2861"/>
      <c r="D516" s="2861"/>
      <c r="E516" s="2861"/>
      <c r="F516" s="2861"/>
      <c r="G516" s="2861"/>
      <c r="H516" s="2861"/>
      <c r="I516" s="2861"/>
      <c r="J516" s="2861"/>
      <c r="K516" s="2861"/>
      <c r="L516" s="2861"/>
      <c r="M516" s="2861"/>
      <c r="N516" s="2862"/>
      <c r="O516" s="2018"/>
      <c r="P516" s="2018"/>
      <c r="Q516" s="2018"/>
    </row>
    <row r="517" spans="1:17" ht="15.75" thickBot="1">
      <c r="A517" s="2810"/>
      <c r="B517" s="2383"/>
      <c r="C517" s="2384"/>
      <c r="D517" s="2384"/>
      <c r="E517" s="2384"/>
      <c r="F517" s="2384"/>
      <c r="G517" s="2384"/>
      <c r="H517" s="2384"/>
      <c r="I517" s="2384"/>
      <c r="J517" s="2384"/>
      <c r="K517" s="2384"/>
      <c r="L517" s="2384"/>
      <c r="M517" s="2384"/>
      <c r="N517" s="2385"/>
      <c r="O517" s="2018"/>
      <c r="P517" s="2018"/>
      <c r="Q517" s="2018"/>
    </row>
    <row r="518" spans="1:17">
      <c r="A518" s="2018"/>
      <c r="B518" s="2208"/>
      <c r="C518" s="2208"/>
      <c r="D518" s="2208"/>
      <c r="E518" s="2208"/>
      <c r="F518" s="2208"/>
      <c r="G518" s="2208"/>
      <c r="H518" s="891"/>
      <c r="I518" s="2209"/>
      <c r="J518" s="2209"/>
      <c r="K518" s="2211"/>
      <c r="L518" s="891"/>
      <c r="M518" s="891"/>
      <c r="N518" s="891"/>
      <c r="O518" s="891"/>
      <c r="P518" s="891"/>
      <c r="Q518" s="891"/>
    </row>
    <row r="519" spans="1:17">
      <c r="A519" s="2078"/>
      <c r="B519" s="2079"/>
      <c r="C519" s="2080"/>
      <c r="D519" s="2080"/>
      <c r="E519" s="2080"/>
      <c r="F519" s="2080"/>
      <c r="G519" s="2080"/>
      <c r="H519" s="2080"/>
      <c r="I519" s="2080"/>
      <c r="J519" s="2079"/>
      <c r="K519" s="2079"/>
      <c r="L519" s="2079"/>
      <c r="M519" s="2078"/>
      <c r="N519" s="2078"/>
      <c r="O519" s="2078"/>
      <c r="P519" s="2078"/>
      <c r="Q519" s="2078"/>
    </row>
    <row r="520" spans="1:17" ht="16.5" thickBot="1">
      <c r="A520" s="2018"/>
      <c r="B520" s="2908"/>
      <c r="C520" s="558"/>
      <c r="D520" s="558"/>
      <c r="E520" s="558"/>
      <c r="F520" s="558"/>
      <c r="G520" s="558"/>
      <c r="H520" s="891"/>
      <c r="I520" s="891"/>
      <c r="J520" s="891"/>
      <c r="K520" s="891"/>
      <c r="L520" s="891"/>
      <c r="M520" s="891"/>
      <c r="N520" s="891"/>
      <c r="O520" s="891"/>
      <c r="P520" s="891"/>
      <c r="Q520" s="2018"/>
    </row>
    <row r="521" spans="1:17" ht="15.75">
      <c r="B521" s="559"/>
      <c r="C521" s="560"/>
      <c r="D521" s="560"/>
      <c r="E521" s="560"/>
      <c r="F521" s="560"/>
      <c r="G521" s="560"/>
      <c r="H521" s="560"/>
      <c r="I521" s="560"/>
      <c r="J521" s="561" t="s">
        <v>1396</v>
      </c>
      <c r="K521" s="891"/>
      <c r="L521" s="891"/>
      <c r="M521" s="891"/>
      <c r="N521" s="891"/>
      <c r="O521" s="891"/>
      <c r="P521" s="891"/>
      <c r="Q521" s="2018"/>
    </row>
    <row r="522" spans="1:17">
      <c r="B522" s="2909"/>
      <c r="C522" s="2910" t="s">
        <v>1397</v>
      </c>
      <c r="D522" s="2911">
        <v>0.44</v>
      </c>
      <c r="E522" s="891"/>
      <c r="F522" s="2912" t="s">
        <v>1397</v>
      </c>
      <c r="G522" s="2911">
        <v>100</v>
      </c>
      <c r="H522" s="891"/>
      <c r="I522" s="2913" t="s">
        <v>1398</v>
      </c>
      <c r="J522" s="2914">
        <v>115</v>
      </c>
      <c r="K522" s="891"/>
      <c r="L522" s="891"/>
      <c r="M522" s="2018"/>
      <c r="N522" s="2018"/>
      <c r="O522" s="2018"/>
      <c r="P522" s="2018"/>
      <c r="Q522" s="2018"/>
    </row>
    <row r="523" spans="1:17">
      <c r="B523" s="2915"/>
      <c r="C523" s="2916" t="s">
        <v>1399</v>
      </c>
      <c r="D523" s="2917">
        <v>60</v>
      </c>
      <c r="E523" s="891"/>
      <c r="F523" s="2916" t="s">
        <v>1400</v>
      </c>
      <c r="G523" s="2918">
        <v>10</v>
      </c>
      <c r="H523" s="891"/>
      <c r="I523" s="2912" t="s">
        <v>1397</v>
      </c>
      <c r="J523" s="2919">
        <v>133</v>
      </c>
      <c r="K523" s="891"/>
      <c r="L523" s="891"/>
      <c r="M523" s="2018"/>
      <c r="N523" s="2018"/>
      <c r="O523" s="2018"/>
      <c r="P523" s="2018"/>
      <c r="Q523" s="2018"/>
    </row>
    <row r="524" spans="1:17">
      <c r="B524" s="2920"/>
      <c r="C524" s="2921" t="s">
        <v>1400</v>
      </c>
      <c r="D524" s="2922">
        <f>D522*D523%</f>
        <v>0.26400000000000001</v>
      </c>
      <c r="E524" s="891"/>
      <c r="F524" s="2923" t="s">
        <v>1398</v>
      </c>
      <c r="G524" s="2922">
        <f>IF(G522=0,0,G522+G523)</f>
        <v>110</v>
      </c>
      <c r="H524" s="891"/>
      <c r="I524" s="2921" t="s">
        <v>1400</v>
      </c>
      <c r="J524" s="2924">
        <f>IF(J522=0,0,IF(J523=0,0,J522-J523))</f>
        <v>-18</v>
      </c>
      <c r="K524" s="891"/>
      <c r="L524" s="891"/>
      <c r="M524" s="2018"/>
      <c r="N524" s="2018"/>
      <c r="O524" s="2018"/>
      <c r="P524" s="2018"/>
      <c r="Q524" s="2018"/>
    </row>
    <row r="525" spans="1:17">
      <c r="B525" s="2925"/>
      <c r="C525" s="2923" t="s">
        <v>1398</v>
      </c>
      <c r="D525" s="2922">
        <f>((D522*D523)/100)+D522</f>
        <v>0.70399999999999996</v>
      </c>
      <c r="E525" s="891"/>
      <c r="F525" s="2926" t="s">
        <v>1399</v>
      </c>
      <c r="G525" s="2927">
        <f>IF(G522=0,0,IF(ISBLANK(G522),0,(G523/G522)*100))</f>
        <v>10</v>
      </c>
      <c r="H525" s="891"/>
      <c r="I525" s="2926" t="s">
        <v>1399</v>
      </c>
      <c r="J525" s="2928">
        <f>IF(J523=0,0,IF(ISBLANK(J523),0,(J524/J523)*100))</f>
        <v>-13.533834586466165</v>
      </c>
      <c r="K525" s="891"/>
      <c r="L525" s="891"/>
      <c r="M525" s="2018"/>
      <c r="N525" s="2018"/>
      <c r="O525" s="2018"/>
      <c r="P525" s="2018"/>
      <c r="Q525" s="2018"/>
    </row>
    <row r="526" spans="1:17">
      <c r="B526" s="2929"/>
      <c r="C526" s="2930"/>
      <c r="D526" s="2931"/>
      <c r="E526" s="2932"/>
      <c r="F526" s="2933"/>
      <c r="G526" s="2934"/>
      <c r="H526" s="2932"/>
      <c r="I526" s="2933"/>
      <c r="J526" s="2935"/>
      <c r="K526" s="891"/>
      <c r="L526" s="891"/>
      <c r="M526" s="2018"/>
      <c r="N526" s="2018"/>
      <c r="O526" s="2018"/>
      <c r="P526" s="2018"/>
      <c r="Q526" s="2018"/>
    </row>
    <row r="527" spans="1:17">
      <c r="B527" s="2909"/>
      <c r="C527" s="2912" t="s">
        <v>1397</v>
      </c>
      <c r="D527" s="2911">
        <v>5.8970000000000002</v>
      </c>
      <c r="E527" s="891"/>
      <c r="F527" s="2913" t="s">
        <v>1398</v>
      </c>
      <c r="G527" s="2918">
        <v>9.64</v>
      </c>
      <c r="H527" s="891"/>
      <c r="I527" s="2913" t="s">
        <v>1398</v>
      </c>
      <c r="J527" s="2914">
        <v>100</v>
      </c>
      <c r="K527" s="891"/>
      <c r="L527" s="891"/>
      <c r="M527" s="2018"/>
      <c r="N527" s="2018"/>
      <c r="O527" s="2018"/>
      <c r="P527" s="2018"/>
      <c r="Q527" s="2018"/>
    </row>
    <row r="528" spans="1:17" ht="45">
      <c r="B528" s="2936"/>
      <c r="C528" s="2913" t="s">
        <v>1398</v>
      </c>
      <c r="D528" s="2918">
        <v>9.64</v>
      </c>
      <c r="E528" s="891"/>
      <c r="F528" s="2937" t="s">
        <v>1399</v>
      </c>
      <c r="G528" s="2938">
        <v>63.5</v>
      </c>
      <c r="H528" s="891"/>
      <c r="I528" s="2937" t="s">
        <v>1400</v>
      </c>
      <c r="J528" s="2914">
        <v>50</v>
      </c>
      <c r="K528" s="891"/>
      <c r="L528" s="891"/>
      <c r="M528" s="2018"/>
      <c r="N528" s="2018"/>
      <c r="O528" s="2018"/>
      <c r="P528" s="2018"/>
      <c r="Q528" s="2018"/>
    </row>
    <row r="529" spans="1:17">
      <c r="B529" s="2920"/>
      <c r="C529" s="2921" t="s">
        <v>1400</v>
      </c>
      <c r="D529" s="2922">
        <f>IF(D527=0,0,IF(D528=0,0,D528-D527))</f>
        <v>3.7430000000000003</v>
      </c>
      <c r="E529" s="891"/>
      <c r="F529" s="2921" t="s">
        <v>1400</v>
      </c>
      <c r="G529" s="2922">
        <f>G527-G530</f>
        <v>3.7439755351681958</v>
      </c>
      <c r="H529" s="891"/>
      <c r="I529" s="2923" t="s">
        <v>1397</v>
      </c>
      <c r="J529" s="2924">
        <f>IF(J527=0,0,IF(ISBLANK(J527),0,J527-J528))</f>
        <v>50</v>
      </c>
      <c r="K529" s="891"/>
      <c r="L529" s="891"/>
      <c r="M529" s="2018"/>
      <c r="N529" s="2018"/>
      <c r="O529" s="2018"/>
      <c r="P529" s="2018"/>
      <c r="Q529" s="2018"/>
    </row>
    <row r="530" spans="1:17">
      <c r="B530" s="2939"/>
      <c r="C530" s="2940" t="s">
        <v>1399</v>
      </c>
      <c r="D530" s="2941">
        <f>IF(D527=0,0,IF(ISBLANK(D527),0,(D529/D527)*100))</f>
        <v>63.472952348651859</v>
      </c>
      <c r="E530" s="891"/>
      <c r="F530" s="2942" t="s">
        <v>1397</v>
      </c>
      <c r="G530" s="2943">
        <f>(G527/(100+G528)*100)</f>
        <v>5.8960244648318048</v>
      </c>
      <c r="H530" s="891"/>
      <c r="I530" s="2940" t="s">
        <v>1399</v>
      </c>
      <c r="J530" s="2944">
        <f>IF(J529=0,0,IF(ISBLANK(J528),0,(J528/J529)*100))</f>
        <v>100</v>
      </c>
      <c r="K530" s="891"/>
      <c r="L530" s="891"/>
      <c r="M530" s="2018"/>
      <c r="N530" s="2018"/>
      <c r="O530" s="2018"/>
      <c r="P530" s="2018"/>
      <c r="Q530" s="2018"/>
    </row>
    <row r="531" spans="1:17">
      <c r="B531" s="2945" t="s">
        <v>1395</v>
      </c>
      <c r="C531" s="2946"/>
      <c r="D531" s="2946"/>
      <c r="E531" s="2946"/>
      <c r="F531" s="2946"/>
      <c r="G531" s="2946"/>
      <c r="H531" s="2946"/>
      <c r="I531" s="2946"/>
      <c r="J531" s="2946"/>
      <c r="K531" s="891"/>
      <c r="L531" s="891"/>
      <c r="M531" s="2018"/>
      <c r="N531" s="2018"/>
      <c r="O531" s="2018"/>
      <c r="P531" s="2018"/>
      <c r="Q531" s="2018"/>
    </row>
    <row r="532" spans="1:17">
      <c r="A532" s="2018"/>
      <c r="B532" s="2208"/>
      <c r="C532" s="2208"/>
      <c r="D532" s="2208"/>
      <c r="E532" s="2208"/>
      <c r="F532" s="2208"/>
      <c r="G532" s="2208"/>
      <c r="H532" s="891"/>
      <c r="I532" s="2209"/>
      <c r="J532" s="2209"/>
      <c r="K532" s="2211"/>
      <c r="L532" s="2211"/>
      <c r="M532" s="2209"/>
      <c r="N532" s="2209"/>
      <c r="O532" s="2018"/>
      <c r="P532" s="2018"/>
      <c r="Q532" s="891"/>
    </row>
    <row r="533" spans="1:17">
      <c r="A533" s="2018"/>
      <c r="B533" s="2208"/>
      <c r="C533" s="2208"/>
      <c r="D533" s="2208"/>
      <c r="E533" s="2208"/>
      <c r="F533" s="2208"/>
      <c r="G533" s="2208"/>
      <c r="H533" s="891"/>
      <c r="I533" s="2209"/>
      <c r="J533" s="2209"/>
      <c r="K533" s="2211"/>
      <c r="L533" s="2211"/>
      <c r="M533" s="2209"/>
      <c r="N533" s="2209"/>
      <c r="O533" s="2018"/>
      <c r="P533" s="2018"/>
      <c r="Q533" s="891"/>
    </row>
    <row r="534" spans="1:17">
      <c r="A534" s="2018"/>
      <c r="B534" s="2947">
        <v>15</v>
      </c>
      <c r="C534" s="2947">
        <v>15</v>
      </c>
      <c r="D534" s="2947">
        <v>15</v>
      </c>
      <c r="E534" s="2947">
        <v>15</v>
      </c>
      <c r="F534" s="2947">
        <v>15</v>
      </c>
      <c r="G534" s="2947">
        <v>15</v>
      </c>
      <c r="H534" s="2948" t="s">
        <v>2610</v>
      </c>
      <c r="I534" s="2947">
        <v>15</v>
      </c>
      <c r="J534" s="2947">
        <v>15</v>
      </c>
      <c r="K534" s="2947">
        <v>15</v>
      </c>
      <c r="L534" s="2947">
        <v>15</v>
      </c>
      <c r="M534" s="2947">
        <v>15</v>
      </c>
      <c r="N534" s="2947">
        <v>15</v>
      </c>
      <c r="O534" s="2949" t="s">
        <v>2610</v>
      </c>
      <c r="P534" s="2018"/>
      <c r="Q534" s="891"/>
    </row>
    <row r="535" spans="1:17" ht="18">
      <c r="A535" s="2018"/>
      <c r="B535" s="2950" t="s">
        <v>2611</v>
      </c>
      <c r="C535" s="2951"/>
      <c r="D535" s="2951"/>
      <c r="E535" s="2951"/>
      <c r="F535" s="2951"/>
      <c r="G535" s="2952" t="s">
        <v>2612</v>
      </c>
      <c r="H535" s="2018"/>
      <c r="I535" s="2950" t="s">
        <v>2613</v>
      </c>
      <c r="J535" s="2951"/>
      <c r="K535" s="2951"/>
      <c r="L535" s="2951"/>
      <c r="M535" s="2951"/>
      <c r="N535" s="2952" t="s">
        <v>2612</v>
      </c>
      <c r="O535" s="2018"/>
      <c r="P535" s="2018"/>
      <c r="Q535" s="891"/>
    </row>
    <row r="536" spans="1:17" ht="15.75">
      <c r="A536" s="2018"/>
      <c r="B536" s="2953" t="s">
        <v>1401</v>
      </c>
      <c r="C536" s="2954">
        <v>1000</v>
      </c>
      <c r="D536" s="2955" t="s">
        <v>1401</v>
      </c>
      <c r="E536" s="2954">
        <v>1000</v>
      </c>
      <c r="F536" s="2953" t="s">
        <v>1401</v>
      </c>
      <c r="G536" s="2954">
        <v>100</v>
      </c>
      <c r="H536" s="2018"/>
      <c r="I536" s="2956" t="s">
        <v>1401</v>
      </c>
      <c r="J536" s="2957">
        <v>1</v>
      </c>
      <c r="K536" s="2955" t="s">
        <v>1401</v>
      </c>
      <c r="L536" s="2957">
        <v>1</v>
      </c>
      <c r="M536" s="2953" t="s">
        <v>1401</v>
      </c>
      <c r="N536" s="2957">
        <v>1</v>
      </c>
      <c r="O536" s="2018"/>
      <c r="P536" s="2018"/>
      <c r="Q536" s="891"/>
    </row>
    <row r="537" spans="1:17" ht="15.75">
      <c r="A537" s="2018"/>
      <c r="B537" s="2958" t="s">
        <v>1402</v>
      </c>
      <c r="C537" s="2959">
        <v>2000</v>
      </c>
      <c r="D537" s="2960" t="s">
        <v>1404</v>
      </c>
      <c r="E537" s="2959">
        <v>327</v>
      </c>
      <c r="F537" s="2958" t="s">
        <v>1403</v>
      </c>
      <c r="G537" s="2961">
        <v>40</v>
      </c>
      <c r="H537" s="2018"/>
      <c r="I537" s="2958" t="s">
        <v>1402</v>
      </c>
      <c r="J537" s="2962">
        <v>2</v>
      </c>
      <c r="K537" s="2960" t="s">
        <v>1404</v>
      </c>
      <c r="L537" s="2962">
        <v>2</v>
      </c>
      <c r="M537" s="2958" t="s">
        <v>1403</v>
      </c>
      <c r="N537" s="2961">
        <v>50</v>
      </c>
      <c r="O537" s="2018"/>
      <c r="P537" s="2018"/>
      <c r="Q537" s="891"/>
    </row>
    <row r="538" spans="1:17" ht="15.75">
      <c r="A538" s="2018"/>
      <c r="B538" s="2963" t="s">
        <v>2614</v>
      </c>
      <c r="C538" s="2964">
        <f>IF(C536=0,0,IF(C537=0,0,C537-C536))</f>
        <v>1000</v>
      </c>
      <c r="D538" s="2963" t="s">
        <v>2615</v>
      </c>
      <c r="E538" s="2964">
        <f>IF(E536=0,0,E536+E537)</f>
        <v>1327</v>
      </c>
      <c r="F538" s="2963" t="s">
        <v>2614</v>
      </c>
      <c r="G538" s="2965">
        <f>G539*G537%</f>
        <v>66.666666666666671</v>
      </c>
      <c r="H538" s="2018"/>
      <c r="I538" s="2963" t="s">
        <v>2614</v>
      </c>
      <c r="J538" s="2966">
        <f>IF(J536=0,0,IF(J537=0,0,J537-J536))</f>
        <v>1</v>
      </c>
      <c r="K538" s="2963" t="s">
        <v>2615</v>
      </c>
      <c r="L538" s="2966">
        <f>IF(L536=0,0,L536+L537)</f>
        <v>3</v>
      </c>
      <c r="M538" s="2963" t="s">
        <v>2614</v>
      </c>
      <c r="N538" s="2966">
        <f>N539*N537%</f>
        <v>1</v>
      </c>
      <c r="O538" s="2018"/>
      <c r="P538" s="2018"/>
      <c r="Q538" s="891"/>
    </row>
    <row r="539" spans="1:17" ht="15.75">
      <c r="A539" s="2018"/>
      <c r="B539" s="2967" t="s">
        <v>2616</v>
      </c>
      <c r="C539" s="2968">
        <f>IF(C536=0,0,IF(C537=0,0,C538/C537))</f>
        <v>0.5</v>
      </c>
      <c r="D539" s="2967" t="s">
        <v>2616</v>
      </c>
      <c r="E539" s="2968">
        <f>IF(E536=0,0,E537/E538)</f>
        <v>0.24642049736247174</v>
      </c>
      <c r="F539" s="2963" t="s">
        <v>2615</v>
      </c>
      <c r="G539" s="2965">
        <f>G536/(100-G537)*100</f>
        <v>166.66666666666669</v>
      </c>
      <c r="H539" s="2018"/>
      <c r="I539" s="2967" t="s">
        <v>2616</v>
      </c>
      <c r="J539" s="2968">
        <f>IF(J536=0,0,IF(J537=0,0,J538/J537))</f>
        <v>0.5</v>
      </c>
      <c r="K539" s="2967" t="s">
        <v>2616</v>
      </c>
      <c r="L539" s="2968">
        <f>IF(L536=0,0,L537/L538)</f>
        <v>0.66666666666666663</v>
      </c>
      <c r="M539" s="2963" t="s">
        <v>2615</v>
      </c>
      <c r="N539" s="2969">
        <f>N536/(100-N537)*100</f>
        <v>2</v>
      </c>
      <c r="O539" s="2018"/>
      <c r="P539" s="2018"/>
      <c r="Q539" s="891"/>
    </row>
    <row r="540" spans="1:17" ht="15.75">
      <c r="A540" s="2018"/>
      <c r="B540" s="2970" t="s">
        <v>1402</v>
      </c>
      <c r="C540" s="2959">
        <v>1780</v>
      </c>
      <c r="D540" s="2971" t="s">
        <v>1402</v>
      </c>
      <c r="E540" s="2959">
        <v>2310</v>
      </c>
      <c r="F540" s="2972" t="s">
        <v>1402</v>
      </c>
      <c r="G540" s="2973">
        <v>500</v>
      </c>
      <c r="H540" s="2018"/>
      <c r="I540" s="2970" t="s">
        <v>1402</v>
      </c>
      <c r="J540" s="2974">
        <v>2</v>
      </c>
      <c r="K540" s="2971" t="s">
        <v>1402</v>
      </c>
      <c r="L540" s="2975">
        <v>2</v>
      </c>
      <c r="M540" s="2971" t="s">
        <v>1402</v>
      </c>
      <c r="N540" s="2974">
        <v>1</v>
      </c>
      <c r="O540" s="2018"/>
      <c r="P540" s="2018"/>
      <c r="Q540" s="891"/>
    </row>
    <row r="541" spans="1:17" ht="15.75">
      <c r="A541" s="2018"/>
      <c r="B541" s="2976" t="s">
        <v>1401</v>
      </c>
      <c r="C541" s="2954">
        <v>1000</v>
      </c>
      <c r="D541" s="2977" t="s">
        <v>1404</v>
      </c>
      <c r="E541" s="2954">
        <v>720</v>
      </c>
      <c r="F541" s="2977" t="s">
        <v>1403</v>
      </c>
      <c r="G541" s="2978">
        <v>50</v>
      </c>
      <c r="H541" s="2018"/>
      <c r="I541" s="2976" t="s">
        <v>1401</v>
      </c>
      <c r="J541" s="2979">
        <v>1</v>
      </c>
      <c r="K541" s="2977" t="s">
        <v>1404</v>
      </c>
      <c r="L541" s="2979">
        <v>1</v>
      </c>
      <c r="M541" s="2977" t="s">
        <v>1403</v>
      </c>
      <c r="N541" s="2978">
        <v>50</v>
      </c>
      <c r="O541" s="2018"/>
      <c r="P541" s="2018"/>
      <c r="Q541" s="891"/>
    </row>
    <row r="542" spans="1:17" ht="15.75">
      <c r="A542" s="2018"/>
      <c r="B542" s="2963" t="s">
        <v>2614</v>
      </c>
      <c r="C542" s="2964">
        <f>IF(C540=0,0,IF(C541=0,0,C540-C541))</f>
        <v>780</v>
      </c>
      <c r="D542" s="2963" t="s">
        <v>2617</v>
      </c>
      <c r="E542" s="2964">
        <f>IF(E540=0,0,IF(E541=0,0,E540-E541))</f>
        <v>1590</v>
      </c>
      <c r="F542" s="2963" t="s">
        <v>2614</v>
      </c>
      <c r="G542" s="2964">
        <f>G540*G541%</f>
        <v>250</v>
      </c>
      <c r="H542" s="2018"/>
      <c r="I542" s="2963" t="s">
        <v>2614</v>
      </c>
      <c r="J542" s="2966">
        <f>IF(J540=0,0,IF(J541=0,0,J540-J541))</f>
        <v>1</v>
      </c>
      <c r="K542" s="2963" t="s">
        <v>2617</v>
      </c>
      <c r="L542" s="2966">
        <f>IF(L540=0,0,IF(L541=0,0,L540-L541))</f>
        <v>1</v>
      </c>
      <c r="M542" s="2963" t="s">
        <v>2614</v>
      </c>
      <c r="N542" s="2966">
        <f>N540*N541%</f>
        <v>0.5</v>
      </c>
      <c r="O542" s="2018"/>
      <c r="P542" s="2018"/>
      <c r="Q542" s="891"/>
    </row>
    <row r="543" spans="1:17" ht="15.75">
      <c r="A543" s="2018"/>
      <c r="B543" s="2967" t="s">
        <v>2616</v>
      </c>
      <c r="C543" s="2968">
        <f>IF(C540=0,0,C542/C540)</f>
        <v>0.43820224719101125</v>
      </c>
      <c r="D543" s="2967" t="s">
        <v>2616</v>
      </c>
      <c r="E543" s="2968">
        <f>IF(E540=0,0,IF(E541=0,0,E541/E540))</f>
        <v>0.31168831168831168</v>
      </c>
      <c r="F543" s="2967" t="s">
        <v>2617</v>
      </c>
      <c r="G543" s="2980">
        <f>G540-G542</f>
        <v>250</v>
      </c>
      <c r="H543" s="2018"/>
      <c r="I543" s="2967" t="s">
        <v>2616</v>
      </c>
      <c r="J543" s="2968">
        <f>IF(J540=0,0,J542/J540)</f>
        <v>0.5</v>
      </c>
      <c r="K543" s="2967" t="s">
        <v>2616</v>
      </c>
      <c r="L543" s="2968">
        <f>IF(L540=0,0,IF(L541=0,0,L541/L540))</f>
        <v>0.5</v>
      </c>
      <c r="M543" s="2967" t="s">
        <v>2617</v>
      </c>
      <c r="N543" s="2981">
        <f>N540-N542</f>
        <v>0.5</v>
      </c>
      <c r="O543" s="2018"/>
      <c r="P543" s="2018"/>
      <c r="Q543" s="891"/>
    </row>
    <row r="544" spans="1:17">
      <c r="A544" s="2018"/>
      <c r="B544" s="2982" t="s">
        <v>1395</v>
      </c>
      <c r="C544" s="2983"/>
      <c r="D544" s="2983"/>
      <c r="E544" s="2983"/>
      <c r="F544" s="2983"/>
      <c r="G544" s="2983"/>
      <c r="H544" s="2018"/>
      <c r="I544" s="2982" t="s">
        <v>1395</v>
      </c>
      <c r="J544" s="2983"/>
      <c r="K544" s="2983"/>
      <c r="L544" s="2983"/>
      <c r="M544" s="2983"/>
      <c r="N544" s="2983"/>
      <c r="O544" s="2018"/>
      <c r="P544" s="2018"/>
      <c r="Q544" s="891"/>
    </row>
    <row r="545" spans="1:17">
      <c r="A545" s="2018"/>
      <c r="B545" s="2208"/>
      <c r="C545" s="2208"/>
      <c r="D545" s="2208"/>
      <c r="E545" s="2208"/>
      <c r="F545" s="2208"/>
      <c r="G545" s="2208"/>
      <c r="H545" s="891"/>
      <c r="I545" s="2209"/>
      <c r="J545" s="2209"/>
      <c r="K545" s="2211"/>
      <c r="L545" s="2211"/>
      <c r="M545" s="2209"/>
      <c r="N545" s="2209"/>
      <c r="O545" s="2018"/>
      <c r="P545" s="2018"/>
      <c r="Q545" s="891"/>
    </row>
    <row r="546" spans="1:17">
      <c r="A546" s="2078"/>
      <c r="B546" s="2079"/>
      <c r="C546" s="2080"/>
      <c r="D546" s="2080"/>
      <c r="E546" s="2080"/>
      <c r="F546" s="2080"/>
      <c r="G546" s="2080"/>
      <c r="H546" s="2080"/>
      <c r="I546" s="2080"/>
      <c r="J546" s="2079"/>
      <c r="K546" s="2079"/>
      <c r="L546" s="2079"/>
      <c r="M546" s="2078"/>
      <c r="N546" s="2078"/>
      <c r="O546" s="2078"/>
      <c r="P546" s="2078"/>
      <c r="Q546" s="2078"/>
    </row>
    <row r="547" spans="1:17">
      <c r="A547" s="2018"/>
      <c r="B547" s="2208"/>
      <c r="C547" s="2208"/>
      <c r="D547" s="2208"/>
      <c r="E547" s="2208"/>
      <c r="F547" s="2208"/>
      <c r="G547" s="2208"/>
      <c r="H547" s="891"/>
      <c r="I547" s="2209"/>
      <c r="J547" s="2209"/>
      <c r="K547" s="2211"/>
      <c r="L547" s="2211"/>
      <c r="M547" s="2209"/>
      <c r="N547" s="2209"/>
      <c r="O547" s="2018"/>
      <c r="P547" s="2018"/>
      <c r="Q547" s="891"/>
    </row>
    <row r="548" spans="1:17">
      <c r="A548" s="2018"/>
      <c r="B548" s="2208"/>
      <c r="C548" s="2208"/>
      <c r="D548" s="2208"/>
      <c r="E548" s="2208"/>
      <c r="F548" s="2208"/>
      <c r="G548" s="2208"/>
      <c r="H548" s="891"/>
      <c r="I548" s="2209"/>
      <c r="J548" s="2209"/>
      <c r="K548" s="2211"/>
      <c r="L548" s="2211"/>
      <c r="M548" s="2209"/>
      <c r="N548" s="2209"/>
      <c r="O548" s="2018"/>
      <c r="P548" s="2018"/>
      <c r="Q548" s="891"/>
    </row>
    <row r="549" spans="1:17" ht="15.75">
      <c r="A549" s="2018"/>
      <c r="B549" s="2208"/>
      <c r="C549" s="2208"/>
      <c r="D549" s="2208"/>
      <c r="E549" s="2208"/>
      <c r="F549" s="2208"/>
      <c r="G549" s="2208"/>
      <c r="H549" s="891"/>
      <c r="I549" s="2209"/>
      <c r="J549" s="2984" t="s">
        <v>2618</v>
      </c>
      <c r="K549" s="2985"/>
      <c r="L549" s="2985"/>
      <c r="M549" s="2986"/>
      <c r="N549" s="2986"/>
      <c r="O549" s="2018"/>
      <c r="P549" s="2018"/>
      <c r="Q549" s="891"/>
    </row>
    <row r="550" spans="1:17">
      <c r="A550" s="2018"/>
      <c r="B550" s="2208"/>
      <c r="C550" s="2208"/>
      <c r="D550" s="2208"/>
      <c r="E550" s="2208"/>
      <c r="F550" s="2208"/>
      <c r="G550" s="2208"/>
      <c r="H550" s="891"/>
      <c r="I550" s="2209"/>
      <c r="J550" s="2209"/>
      <c r="K550" s="2211"/>
      <c r="L550" s="2211"/>
      <c r="M550" s="2209"/>
      <c r="N550" s="2209"/>
      <c r="O550" s="2018"/>
      <c r="P550" s="2018"/>
      <c r="Q550" s="891"/>
    </row>
    <row r="551" spans="1:17" ht="21">
      <c r="A551" s="2018"/>
      <c r="B551" s="2208"/>
      <c r="C551" s="2208"/>
      <c r="D551" s="2208"/>
      <c r="E551" s="2208"/>
      <c r="F551" s="2208"/>
      <c r="G551" s="2208"/>
      <c r="H551" s="891"/>
      <c r="I551" s="2209"/>
      <c r="J551" s="2987" t="s">
        <v>2619</v>
      </c>
      <c r="K551" s="2018"/>
      <c r="L551" s="2018"/>
      <c r="M551" s="2018"/>
      <c r="N551" s="2018"/>
      <c r="O551" s="2018"/>
      <c r="P551" s="2018"/>
      <c r="Q551" s="891"/>
    </row>
    <row r="552" spans="1:17" ht="23.25">
      <c r="A552" s="2018"/>
      <c r="B552" s="2208"/>
      <c r="C552" s="2208"/>
      <c r="D552" s="2208"/>
      <c r="E552" s="2208"/>
      <c r="F552" s="2208"/>
      <c r="G552" s="2208"/>
      <c r="H552" s="891"/>
      <c r="I552" s="2209"/>
      <c r="J552" s="2988" t="s">
        <v>2620</v>
      </c>
      <c r="K552" s="2988"/>
      <c r="L552" s="2988"/>
      <c r="M552" s="2988"/>
      <c r="N552" s="2988"/>
      <c r="O552" s="2018"/>
      <c r="P552" s="2018"/>
      <c r="Q552" s="891"/>
    </row>
    <row r="553" spans="1:17" ht="21">
      <c r="A553" s="2018"/>
      <c r="B553" s="2208"/>
      <c r="C553" s="2208"/>
      <c r="D553" s="2208"/>
      <c r="E553" s="2208"/>
      <c r="F553" s="2208"/>
      <c r="G553" s="2208"/>
      <c r="H553" s="891"/>
      <c r="I553" s="2209"/>
      <c r="J553" s="2989"/>
      <c r="K553" s="2990" t="s">
        <v>2621</v>
      </c>
      <c r="L553" s="2991"/>
      <c r="M553" s="2992"/>
      <c r="N553" s="2209"/>
      <c r="O553" s="2018"/>
      <c r="P553" s="2018"/>
      <c r="Q553" s="891"/>
    </row>
    <row r="554" spans="1:17" ht="21">
      <c r="A554" s="2018"/>
      <c r="B554" s="2208"/>
      <c r="C554" s="2208"/>
      <c r="D554" s="2208"/>
      <c r="E554" s="2208"/>
      <c r="F554" s="2208"/>
      <c r="G554" s="2208"/>
      <c r="H554" s="891"/>
      <c r="I554" s="2209"/>
      <c r="J554" s="2989"/>
      <c r="K554" s="2990" t="s">
        <v>2622</v>
      </c>
      <c r="L554" s="2991"/>
      <c r="M554" s="2992"/>
      <c r="N554" s="2209"/>
      <c r="O554" s="2018"/>
      <c r="P554" s="2018"/>
      <c r="Q554" s="891"/>
    </row>
    <row r="555" spans="1:17" ht="21">
      <c r="A555" s="2018"/>
      <c r="B555" s="2208"/>
      <c r="C555" s="2208"/>
      <c r="D555" s="2208"/>
      <c r="E555" s="2208"/>
      <c r="F555" s="2208"/>
      <c r="G555" s="2208"/>
      <c r="H555" s="891"/>
      <c r="I555" s="2209"/>
      <c r="J555" s="2989"/>
      <c r="K555" s="2990" t="s">
        <v>2623</v>
      </c>
      <c r="L555" s="2991"/>
      <c r="M555" s="2992"/>
      <c r="N555" s="2209"/>
      <c r="O555" s="2018"/>
      <c r="P555" s="2018"/>
      <c r="Q555" s="891"/>
    </row>
    <row r="556" spans="1:17" ht="21">
      <c r="A556" s="2018"/>
      <c r="B556" s="2993" t="s">
        <v>2624</v>
      </c>
      <c r="C556" s="2208"/>
      <c r="D556" s="2208"/>
      <c r="E556" s="2208"/>
      <c r="F556" s="2208"/>
      <c r="G556" s="2208"/>
      <c r="H556" s="891"/>
      <c r="I556" s="2209"/>
      <c r="J556" s="2989"/>
      <c r="K556" s="2990" t="s">
        <v>2625</v>
      </c>
      <c r="L556" s="2991"/>
      <c r="M556" s="2992"/>
      <c r="N556" s="2209"/>
      <c r="O556" s="2018"/>
      <c r="P556" s="2018"/>
      <c r="Q556" s="891"/>
    </row>
    <row r="557" spans="1:17" ht="21">
      <c r="A557" s="2018"/>
      <c r="B557" s="2993" t="s">
        <v>2626</v>
      </c>
      <c r="C557" s="2208"/>
      <c r="D557" s="2208"/>
      <c r="E557" s="2208"/>
      <c r="F557" s="2208"/>
      <c r="G557" s="2208"/>
      <c r="H557" s="891"/>
      <c r="I557" s="2209"/>
      <c r="J557" s="2989"/>
      <c r="K557" s="2990" t="s">
        <v>2627</v>
      </c>
      <c r="L557" s="2991"/>
      <c r="M557" s="2992"/>
      <c r="N557" s="2209"/>
      <c r="O557" s="2018"/>
      <c r="P557" s="2018"/>
      <c r="Q557" s="891"/>
    </row>
    <row r="558" spans="1:17" ht="21">
      <c r="A558" s="2018"/>
      <c r="B558" s="2208"/>
      <c r="C558" s="2208"/>
      <c r="D558" s="2208"/>
      <c r="E558" s="2208"/>
      <c r="F558" s="2208"/>
      <c r="G558" s="2208"/>
      <c r="H558" s="891"/>
      <c r="I558" s="2209"/>
      <c r="J558" s="2989"/>
      <c r="K558" s="2990" t="s">
        <v>2628</v>
      </c>
      <c r="L558" s="2991"/>
      <c r="M558" s="2992"/>
      <c r="N558" s="2209"/>
      <c r="O558" s="2018"/>
      <c r="P558" s="2018"/>
      <c r="Q558" s="891"/>
    </row>
    <row r="559" spans="1:17" ht="21">
      <c r="A559" s="2018"/>
      <c r="B559" s="2994" t="s">
        <v>2629</v>
      </c>
      <c r="C559" s="2018"/>
      <c r="D559" s="2018"/>
      <c r="E559" s="2018"/>
      <c r="F559" s="2208"/>
      <c r="G559" s="2208"/>
      <c r="H559" s="891"/>
      <c r="I559" s="2209"/>
      <c r="J559" s="2989"/>
      <c r="K559" s="2990" t="s">
        <v>2630</v>
      </c>
      <c r="L559" s="2991"/>
      <c r="M559" s="2992"/>
      <c r="N559" s="2209"/>
      <c r="O559" s="2018"/>
      <c r="P559" s="2018"/>
      <c r="Q559" s="891"/>
    </row>
    <row r="560" spans="1:17">
      <c r="A560" s="2018"/>
      <c r="B560" s="2995" t="s">
        <v>2631</v>
      </c>
      <c r="C560" s="2018"/>
      <c r="D560" s="2018"/>
      <c r="E560" s="2018"/>
      <c r="F560" s="2208"/>
      <c r="G560" s="2208"/>
      <c r="H560" s="891"/>
      <c r="I560" s="2209"/>
      <c r="J560" s="2209"/>
      <c r="K560" s="2211"/>
      <c r="L560" s="2211"/>
      <c r="M560" s="2209"/>
      <c r="N560" s="2209"/>
      <c r="O560" s="2018"/>
      <c r="P560" s="2018"/>
      <c r="Q560" s="891"/>
    </row>
    <row r="561" spans="1:17" ht="31.5" customHeight="1" thickBot="1">
      <c r="A561" s="2018"/>
      <c r="B561" s="2993"/>
      <c r="C561" s="2617"/>
      <c r="D561" s="2617"/>
      <c r="E561" s="2617"/>
      <c r="F561" s="2208"/>
      <c r="G561" s="2208"/>
      <c r="H561" s="891"/>
      <c r="I561" s="2209"/>
      <c r="J561" s="2994"/>
      <c r="K561" s="2211"/>
      <c r="L561" s="2211"/>
      <c r="O561" s="2018"/>
      <c r="P561" s="2018"/>
      <c r="Q561" s="891"/>
    </row>
    <row r="562" spans="1:17" ht="16.5" customHeight="1" thickBot="1">
      <c r="A562" s="2018"/>
      <c r="B562" s="2210"/>
      <c r="C562" s="2018"/>
      <c r="D562" s="2018"/>
      <c r="E562" s="2018"/>
      <c r="F562" s="2208"/>
      <c r="G562" s="2208"/>
      <c r="H562" s="891"/>
      <c r="I562" s="2209"/>
      <c r="J562" s="2995"/>
      <c r="K562" s="2211"/>
      <c r="L562" s="2211"/>
      <c r="M562" s="2996" t="s">
        <v>2632</v>
      </c>
      <c r="N562" s="2997"/>
      <c r="O562" s="2018"/>
      <c r="P562" s="2018"/>
      <c r="Q562" s="891"/>
    </row>
    <row r="563" spans="1:17" ht="15.75">
      <c r="A563" s="2018"/>
      <c r="B563" s="2998" t="s">
        <v>2633</v>
      </c>
      <c r="C563" s="2018"/>
      <c r="D563" s="2018"/>
      <c r="E563" s="2018"/>
      <c r="F563" s="2208"/>
      <c r="G563" s="2999" t="s">
        <v>2634</v>
      </c>
      <c r="H563" s="3000"/>
      <c r="I563" s="2209"/>
      <c r="J563" s="2210"/>
      <c r="K563" s="2210"/>
      <c r="L563" s="2211"/>
      <c r="M563" s="3001" t="s">
        <v>2635</v>
      </c>
      <c r="N563" s="3002"/>
      <c r="O563" s="2018"/>
      <c r="P563" s="2018"/>
      <c r="Q563" s="891"/>
    </row>
    <row r="564" spans="1:17" ht="15.75">
      <c r="A564" s="2018"/>
      <c r="B564" s="3003" t="s">
        <v>2634</v>
      </c>
      <c r="C564" s="2018"/>
      <c r="D564" s="2018"/>
      <c r="E564" s="2018" t="s">
        <v>2636</v>
      </c>
      <c r="F564" s="2208"/>
      <c r="G564" s="3004"/>
      <c r="H564" s="3005"/>
      <c r="I564" s="2209"/>
      <c r="J564" s="2210" t="s">
        <v>2632</v>
      </c>
      <c r="K564" s="2210"/>
      <c r="L564" s="2211"/>
      <c r="M564" s="3006" t="s">
        <v>1402</v>
      </c>
      <c r="N564" s="3007">
        <v>140</v>
      </c>
      <c r="O564" s="2018"/>
      <c r="P564" s="2018"/>
      <c r="Q564" s="891"/>
    </row>
    <row r="565" spans="1:17" ht="15.75" customHeight="1">
      <c r="A565" s="2018"/>
      <c r="B565" s="2210" t="s">
        <v>2637</v>
      </c>
      <c r="C565" s="2018"/>
      <c r="D565" s="2018"/>
      <c r="E565" s="2018"/>
      <c r="F565" s="2208"/>
      <c r="G565" s="3008" t="s">
        <v>1402</v>
      </c>
      <c r="H565" s="3009">
        <v>87</v>
      </c>
      <c r="I565" s="2209"/>
      <c r="J565" s="2210" t="s">
        <v>2635</v>
      </c>
      <c r="K565" s="2210"/>
      <c r="L565" s="2211"/>
      <c r="M565" s="3010" t="s">
        <v>1403</v>
      </c>
      <c r="N565" s="3011">
        <v>20</v>
      </c>
      <c r="O565" s="2018"/>
      <c r="P565" s="2018"/>
      <c r="Q565" s="2018"/>
    </row>
    <row r="566" spans="1:17" ht="15.75">
      <c r="A566" s="2018"/>
      <c r="B566" s="2210" t="s">
        <v>2638</v>
      </c>
      <c r="C566" s="2018"/>
      <c r="D566" s="2018"/>
      <c r="E566" s="2018"/>
      <c r="F566" s="2208"/>
      <c r="G566" s="3012" t="s">
        <v>1403</v>
      </c>
      <c r="H566" s="3013">
        <v>5</v>
      </c>
      <c r="I566" s="2209"/>
      <c r="J566" s="2210" t="s">
        <v>2639</v>
      </c>
      <c r="K566" s="2210"/>
      <c r="L566" s="2211"/>
      <c r="M566" s="3014" t="s">
        <v>2614</v>
      </c>
      <c r="N566" s="3015">
        <f>(N564*N565)/100</f>
        <v>28</v>
      </c>
      <c r="O566" s="2018"/>
      <c r="P566" s="2018"/>
      <c r="Q566" s="2018"/>
    </row>
    <row r="567" spans="1:17" ht="15.75">
      <c r="A567" s="2018"/>
      <c r="B567" s="2998" t="s">
        <v>2640</v>
      </c>
      <c r="C567" s="2018"/>
      <c r="D567" s="2018"/>
      <c r="E567" s="2018"/>
      <c r="F567" s="2208"/>
      <c r="G567" s="3016" t="s">
        <v>2641</v>
      </c>
      <c r="H567" s="3017">
        <f>H566/100</f>
        <v>0.05</v>
      </c>
      <c r="I567" s="2209"/>
      <c r="J567" s="2998" t="s">
        <v>2642</v>
      </c>
      <c r="K567" s="2210"/>
      <c r="L567" s="2211"/>
      <c r="M567" s="3014" t="s">
        <v>2641</v>
      </c>
      <c r="N567" s="3018">
        <f>N565/100</f>
        <v>0.2</v>
      </c>
      <c r="O567" s="2018"/>
      <c r="P567" s="2018"/>
      <c r="Q567" s="2018"/>
    </row>
    <row r="568" spans="1:17" ht="16.5" thickBot="1">
      <c r="A568" s="2018"/>
      <c r="B568" s="2210" t="s">
        <v>2643</v>
      </c>
      <c r="C568" s="2018"/>
      <c r="D568" s="2018"/>
      <c r="E568" s="2018"/>
      <c r="F568" s="2208"/>
      <c r="G568" s="3019" t="s">
        <v>2614</v>
      </c>
      <c r="H568" s="3020">
        <f>H565*H567</f>
        <v>4.3500000000000005</v>
      </c>
      <c r="I568" s="2209"/>
      <c r="J568" s="2210" t="s">
        <v>2644</v>
      </c>
      <c r="K568" s="2210"/>
      <c r="L568" s="2211"/>
      <c r="M568" s="3016" t="s">
        <v>2614</v>
      </c>
      <c r="N568" s="3021">
        <f>N564*N567</f>
        <v>28</v>
      </c>
      <c r="O568" s="2018"/>
      <c r="P568" s="2018"/>
      <c r="Q568" s="2018"/>
    </row>
    <row r="569" spans="1:17" ht="16.5" thickBot="1">
      <c r="A569" s="2018"/>
      <c r="B569" s="2210" t="s">
        <v>2645</v>
      </c>
      <c r="C569" s="2018"/>
      <c r="D569" s="2018"/>
      <c r="E569" s="2018"/>
      <c r="F569" s="2208"/>
      <c r="G569" s="2208"/>
      <c r="H569" s="891"/>
      <c r="I569" s="2209"/>
      <c r="J569" s="2998" t="s">
        <v>2646</v>
      </c>
      <c r="K569" s="2210"/>
      <c r="L569" s="2211"/>
      <c r="M569" s="3022" t="s">
        <v>2642</v>
      </c>
      <c r="N569" s="3023"/>
      <c r="O569" s="2018"/>
      <c r="P569" s="2018"/>
      <c r="Q569" s="2018"/>
    </row>
    <row r="570" spans="1:17" ht="15.75">
      <c r="A570" s="2018"/>
      <c r="B570" s="2998" t="s">
        <v>2647</v>
      </c>
      <c r="C570" s="2018"/>
      <c r="D570" s="2018"/>
      <c r="E570" s="2018"/>
      <c r="F570" s="2208"/>
      <c r="G570" s="2999" t="s">
        <v>2648</v>
      </c>
      <c r="H570" s="3000"/>
      <c r="I570" s="2209"/>
      <c r="J570" s="2210" t="s">
        <v>2649</v>
      </c>
      <c r="K570" s="2210"/>
      <c r="L570" s="2211"/>
      <c r="M570" s="3024" t="s">
        <v>2644</v>
      </c>
      <c r="N570" s="3025"/>
      <c r="O570" s="2018"/>
      <c r="P570" s="2018"/>
      <c r="Q570" s="2018"/>
    </row>
    <row r="571" spans="1:17" ht="15.75">
      <c r="A571" s="2018"/>
      <c r="B571" s="2210"/>
      <c r="C571" s="2018"/>
      <c r="D571" s="2018"/>
      <c r="E571" s="2018"/>
      <c r="F571" s="2208"/>
      <c r="G571" s="3004"/>
      <c r="H571" s="3005"/>
      <c r="I571" s="2209"/>
      <c r="J571" s="2998" t="s">
        <v>2650</v>
      </c>
      <c r="K571" s="2210"/>
      <c r="L571" s="2211"/>
      <c r="M571" s="3026">
        <f>N567</f>
        <v>0.2</v>
      </c>
      <c r="N571" s="3027">
        <f>N564*M571</f>
        <v>28</v>
      </c>
      <c r="O571" s="3028" t="s">
        <v>2081</v>
      </c>
      <c r="P571" s="2018"/>
      <c r="Q571" s="2018"/>
    </row>
    <row r="572" spans="1:17" ht="15.75">
      <c r="A572" s="2018"/>
      <c r="B572" s="3003" t="s">
        <v>2648</v>
      </c>
      <c r="C572" s="2018"/>
      <c r="D572" s="2018"/>
      <c r="E572" s="2018"/>
      <c r="F572" s="2208"/>
      <c r="G572" s="3008" t="s">
        <v>1402</v>
      </c>
      <c r="H572" s="3029">
        <v>87</v>
      </c>
      <c r="I572" s="2209"/>
      <c r="J572" s="2210"/>
      <c r="K572" s="2210"/>
      <c r="L572" s="2211"/>
      <c r="M572" s="3030" t="s">
        <v>2646</v>
      </c>
      <c r="N572" s="3031"/>
      <c r="O572" s="2018"/>
      <c r="P572" s="2018"/>
      <c r="Q572" s="2018"/>
    </row>
    <row r="573" spans="1:17" ht="15.75">
      <c r="A573" s="2018"/>
      <c r="B573" s="2210" t="s">
        <v>2651</v>
      </c>
      <c r="C573" s="2018"/>
      <c r="D573" s="2018"/>
      <c r="E573" s="2018"/>
      <c r="F573" s="2208"/>
      <c r="G573" s="3012" t="s">
        <v>1403</v>
      </c>
      <c r="H573" s="3013">
        <v>5</v>
      </c>
      <c r="I573" s="2209"/>
      <c r="J573" s="2018"/>
      <c r="K573" s="2210"/>
      <c r="L573" s="2211"/>
      <c r="M573" s="3032" t="s">
        <v>2649</v>
      </c>
      <c r="N573" s="2343"/>
      <c r="O573" s="2018"/>
      <c r="P573" s="2018"/>
      <c r="Q573" s="2018"/>
    </row>
    <row r="574" spans="1:17" ht="15.75">
      <c r="A574" s="2018"/>
      <c r="B574" s="2998" t="s">
        <v>2652</v>
      </c>
      <c r="C574" s="2018"/>
      <c r="D574" s="2018"/>
      <c r="E574" s="2018"/>
      <c r="F574" s="2208"/>
      <c r="G574" s="3016" t="s">
        <v>2641</v>
      </c>
      <c r="H574" s="3017">
        <f>(100-H573)/100</f>
        <v>0.95</v>
      </c>
      <c r="I574" s="2209"/>
      <c r="J574" s="2018"/>
      <c r="K574" s="2210"/>
      <c r="L574" s="2211"/>
      <c r="M574" s="3033" t="s">
        <v>1403</v>
      </c>
      <c r="N574" s="3034">
        <v>40</v>
      </c>
      <c r="O574" s="2018"/>
      <c r="P574" s="2018"/>
      <c r="Q574" s="2018"/>
    </row>
    <row r="575" spans="1:17" ht="16.5" thickBot="1">
      <c r="A575" s="2018"/>
      <c r="B575" s="2210" t="s">
        <v>2653</v>
      </c>
      <c r="C575" s="2018"/>
      <c r="D575" s="2018"/>
      <c r="E575" s="2018"/>
      <c r="F575" s="2208"/>
      <c r="G575" s="3019" t="s">
        <v>2617</v>
      </c>
      <c r="H575" s="3020">
        <f>H572*H574</f>
        <v>82.649999999999991</v>
      </c>
      <c r="I575" s="2209"/>
      <c r="J575" s="2018"/>
      <c r="K575" s="2210"/>
      <c r="L575" s="2211"/>
      <c r="M575" s="3026">
        <f>N574/100</f>
        <v>0.4</v>
      </c>
      <c r="N575" s="3027">
        <f>N564*M575</f>
        <v>56</v>
      </c>
      <c r="O575" s="2018"/>
      <c r="P575" s="2018"/>
      <c r="Q575" s="2018"/>
    </row>
    <row r="576" spans="1:17" ht="15.75">
      <c r="A576" s="2018"/>
      <c r="B576" s="2998" t="s">
        <v>2654</v>
      </c>
      <c r="C576" s="2018"/>
      <c r="D576" s="2018"/>
      <c r="E576" s="2018"/>
      <c r="F576" s="2208"/>
      <c r="G576" s="2208"/>
      <c r="H576" s="891"/>
      <c r="I576" s="2209"/>
      <c r="J576" s="2018"/>
      <c r="K576" s="2210"/>
      <c r="L576" s="2211"/>
      <c r="M576" s="3033" t="s">
        <v>1403</v>
      </c>
      <c r="N576" s="3034">
        <v>90</v>
      </c>
      <c r="O576" s="2018"/>
      <c r="P576" s="2018"/>
      <c r="Q576" s="2018"/>
    </row>
    <row r="577" spans="1:17" ht="15.75">
      <c r="A577" s="2018"/>
      <c r="B577" s="2210" t="s">
        <v>2655</v>
      </c>
      <c r="C577" s="2018"/>
      <c r="D577" s="2018"/>
      <c r="E577" s="2018"/>
      <c r="F577" s="2208"/>
      <c r="G577" s="2208"/>
      <c r="H577" s="891"/>
      <c r="I577" s="2209"/>
      <c r="J577" s="2018"/>
      <c r="K577" s="2210"/>
      <c r="L577" s="2211"/>
      <c r="M577" s="3024" t="s">
        <v>2650</v>
      </c>
      <c r="N577" s="3025"/>
      <c r="O577" s="2018"/>
      <c r="P577" s="2018"/>
      <c r="Q577" s="2018"/>
    </row>
    <row r="578" spans="1:17" ht="16.5" thickBot="1">
      <c r="A578" s="2018"/>
      <c r="B578" s="2210"/>
      <c r="C578" s="2018"/>
      <c r="D578" s="2018"/>
      <c r="E578" s="2018"/>
      <c r="F578" s="2208"/>
      <c r="G578" s="2208"/>
      <c r="H578" s="891"/>
      <c r="I578" s="2209"/>
      <c r="J578" s="2018"/>
      <c r="K578" s="2210"/>
      <c r="L578" s="2211"/>
      <c r="M578" s="3035">
        <f>N576/100</f>
        <v>0.9</v>
      </c>
      <c r="N578" s="3036">
        <f>N564*M578</f>
        <v>126</v>
      </c>
      <c r="O578" s="2018"/>
      <c r="P578" s="2018"/>
      <c r="Q578" s="2018"/>
    </row>
    <row r="579" spans="1:17" ht="15.75">
      <c r="A579" s="2018"/>
      <c r="B579" s="2210" t="s">
        <v>2656</v>
      </c>
      <c r="C579" s="2210"/>
      <c r="D579" s="2211"/>
      <c r="E579" s="2210"/>
      <c r="F579" s="2210"/>
      <c r="G579" s="3037" t="s">
        <v>2656</v>
      </c>
      <c r="H579" s="3038"/>
      <c r="I579" s="2209"/>
      <c r="J579" s="2210"/>
      <c r="K579" s="2210"/>
      <c r="L579" s="2210"/>
      <c r="M579" s="2210"/>
      <c r="N579" s="2210"/>
      <c r="O579" s="2018"/>
      <c r="P579" s="2018"/>
      <c r="Q579" s="2018"/>
    </row>
    <row r="580" spans="1:17" ht="15.75">
      <c r="A580" s="2018"/>
      <c r="B580" s="2210" t="s">
        <v>2657</v>
      </c>
      <c r="C580" s="2210"/>
      <c r="D580" s="2211"/>
      <c r="E580" s="2210"/>
      <c r="F580" s="2210"/>
      <c r="G580" s="3039"/>
      <c r="H580" s="3040"/>
      <c r="I580" s="2209"/>
      <c r="J580" s="2210"/>
      <c r="K580" s="2210"/>
      <c r="L580" s="2210"/>
      <c r="M580" s="2210"/>
      <c r="N580" s="2210"/>
      <c r="O580" s="2018"/>
      <c r="P580" s="2018"/>
      <c r="Q580" s="2018"/>
    </row>
    <row r="581" spans="1:17" ht="15.75">
      <c r="A581" s="2018"/>
      <c r="B581" s="2210" t="s">
        <v>2658</v>
      </c>
      <c r="C581" s="2210"/>
      <c r="D581" s="2211"/>
      <c r="E581" s="2210"/>
      <c r="F581" s="2210"/>
      <c r="G581" s="3041" t="s">
        <v>2657</v>
      </c>
      <c r="H581" s="3042"/>
      <c r="I581" s="2209"/>
      <c r="J581" s="2210"/>
      <c r="K581" s="2210"/>
      <c r="L581" s="2210"/>
      <c r="M581" s="2210"/>
      <c r="N581" s="2210"/>
      <c r="O581" s="2018"/>
      <c r="P581" s="2018"/>
      <c r="Q581" s="2018"/>
    </row>
    <row r="582" spans="1:17" ht="15.75">
      <c r="A582" s="2018"/>
      <c r="B582" s="2210" t="s">
        <v>2659</v>
      </c>
      <c r="C582" s="2210"/>
      <c r="D582" s="2211"/>
      <c r="E582" s="2210"/>
      <c r="F582" s="2210"/>
      <c r="G582" s="3043" t="s">
        <v>2658</v>
      </c>
      <c r="H582" s="3044"/>
      <c r="I582" s="2209"/>
      <c r="J582" s="2210"/>
      <c r="K582" s="2210"/>
      <c r="L582" s="2210"/>
      <c r="M582" s="2210"/>
      <c r="N582" s="2210"/>
      <c r="O582" s="2018"/>
      <c r="P582" s="2018"/>
      <c r="Q582" s="2018"/>
    </row>
    <row r="583" spans="1:17" ht="15.75">
      <c r="A583" s="2018"/>
      <c r="B583" s="2210" t="s">
        <v>2660</v>
      </c>
      <c r="C583" s="2210"/>
      <c r="D583" s="2211"/>
      <c r="E583" s="2210"/>
      <c r="F583" s="2210"/>
      <c r="G583" s="3045" t="s">
        <v>1402</v>
      </c>
      <c r="H583" s="3046">
        <v>500</v>
      </c>
      <c r="I583" s="2209"/>
      <c r="J583" s="2210"/>
      <c r="K583" s="2210"/>
      <c r="L583" s="2210"/>
      <c r="M583" s="2210"/>
      <c r="N583" s="2210"/>
      <c r="O583" s="2018"/>
      <c r="P583" s="2018"/>
      <c r="Q583" s="2018"/>
    </row>
    <row r="584" spans="1:17" ht="15.75">
      <c r="A584" s="2018"/>
      <c r="B584" s="2210" t="s">
        <v>2661</v>
      </c>
      <c r="C584" s="2210"/>
      <c r="D584" s="2211"/>
      <c r="E584" s="2210"/>
      <c r="F584" s="2210"/>
      <c r="G584" s="3033" t="s">
        <v>1403</v>
      </c>
      <c r="H584" s="3034">
        <v>8</v>
      </c>
      <c r="I584" s="2209"/>
      <c r="J584" s="2210"/>
      <c r="K584" s="2210"/>
      <c r="L584" s="2210"/>
      <c r="M584" s="2210"/>
      <c r="N584" s="2210"/>
      <c r="O584" s="2018"/>
      <c r="P584" s="2018"/>
      <c r="Q584" s="2018"/>
    </row>
    <row r="585" spans="1:17" ht="15.75">
      <c r="A585" s="2018"/>
      <c r="B585" s="2210"/>
      <c r="C585" s="2210"/>
      <c r="D585" s="2211"/>
      <c r="E585" s="2210"/>
      <c r="F585" s="2210"/>
      <c r="G585" s="3016" t="s">
        <v>2614</v>
      </c>
      <c r="H585" s="3021">
        <f>H583*(H584/100)</f>
        <v>40</v>
      </c>
      <c r="I585" s="2209"/>
      <c r="J585" s="2210"/>
      <c r="K585" s="2210"/>
      <c r="L585" s="2210"/>
      <c r="M585" s="2210"/>
      <c r="N585" s="2210"/>
      <c r="O585" s="2018"/>
      <c r="P585" s="2018"/>
      <c r="Q585" s="2018"/>
    </row>
    <row r="586" spans="1:17" ht="15.75">
      <c r="A586" s="2018"/>
      <c r="B586" s="2210"/>
      <c r="C586" s="2210"/>
      <c r="D586" s="2211"/>
      <c r="E586" s="2210"/>
      <c r="F586" s="2210"/>
      <c r="G586" s="3047" t="s">
        <v>2659</v>
      </c>
      <c r="H586" s="3048"/>
      <c r="I586" s="2209"/>
      <c r="J586" s="2210"/>
      <c r="K586" s="2210"/>
      <c r="L586" s="2210"/>
      <c r="M586" s="2210"/>
      <c r="N586" s="2210"/>
      <c r="O586" s="2018"/>
      <c r="P586" s="2018"/>
      <c r="Q586" s="2018"/>
    </row>
    <row r="587" spans="1:17" ht="15.75">
      <c r="A587" s="2018"/>
      <c r="B587" s="2210"/>
      <c r="C587" s="2210"/>
      <c r="D587" s="2211"/>
      <c r="E587" s="2210"/>
      <c r="F587" s="2210"/>
      <c r="G587" s="3043" t="s">
        <v>2660</v>
      </c>
      <c r="H587" s="3044"/>
      <c r="I587" s="2209"/>
      <c r="J587" s="2210"/>
      <c r="K587" s="2210"/>
      <c r="L587" s="2210"/>
      <c r="M587" s="2210"/>
      <c r="N587" s="2210"/>
      <c r="O587" s="2018"/>
      <c r="P587" s="2018"/>
      <c r="Q587" s="2018"/>
    </row>
    <row r="588" spans="1:17" ht="16.5" thickBot="1">
      <c r="A588" s="2018"/>
      <c r="B588" s="2210"/>
      <c r="C588" s="2210"/>
      <c r="D588" s="2211"/>
      <c r="E588" s="2210"/>
      <c r="F588" s="2210"/>
      <c r="G588" s="3049">
        <f>H584/100</f>
        <v>0.08</v>
      </c>
      <c r="H588" s="3036">
        <f>H583*G588</f>
        <v>40</v>
      </c>
      <c r="I588" s="2209"/>
      <c r="J588" s="2210"/>
      <c r="K588" s="2210"/>
      <c r="L588" s="2210"/>
      <c r="M588" s="2210"/>
      <c r="N588" s="2210"/>
      <c r="O588" s="2018"/>
      <c r="P588" s="2018"/>
      <c r="Q588" s="2018"/>
    </row>
    <row r="589" spans="1:17" ht="15.75">
      <c r="A589" s="2018"/>
      <c r="B589" s="3050"/>
      <c r="C589" s="2018"/>
      <c r="D589" s="2018"/>
      <c r="E589" s="2018"/>
      <c r="F589" s="2208"/>
      <c r="G589" s="2208"/>
      <c r="H589" s="891"/>
      <c r="I589" s="2209"/>
      <c r="J589" s="2210"/>
      <c r="K589" s="2210"/>
      <c r="L589" s="2210"/>
      <c r="M589" s="2210"/>
      <c r="N589" s="2210"/>
      <c r="O589" s="2018"/>
      <c r="P589" s="2018"/>
      <c r="Q589" s="2018"/>
    </row>
    <row r="590" spans="1:17" ht="16.5" thickBot="1">
      <c r="A590" s="2018"/>
      <c r="B590" s="3050"/>
      <c r="C590" s="2018"/>
      <c r="D590" s="2018"/>
      <c r="E590" s="2018"/>
      <c r="F590" s="2208"/>
      <c r="G590" s="2208"/>
      <c r="H590" s="891"/>
      <c r="I590" s="2209"/>
      <c r="J590" s="2210"/>
      <c r="K590" s="2210"/>
      <c r="L590" s="2210"/>
      <c r="M590" s="2210"/>
      <c r="N590" s="2210"/>
      <c r="O590" s="2018"/>
      <c r="P590" s="2018"/>
      <c r="Q590" s="2018"/>
    </row>
    <row r="591" spans="1:17" ht="20.25">
      <c r="A591" s="2018"/>
      <c r="B591" s="3051"/>
      <c r="C591" s="3052"/>
      <c r="D591" s="3052"/>
      <c r="E591" s="3052"/>
      <c r="F591" s="3052"/>
      <c r="G591" s="3052"/>
      <c r="H591" s="3053" t="s">
        <v>2662</v>
      </c>
      <c r="I591" s="2209"/>
      <c r="J591" s="2210"/>
      <c r="K591" s="2210"/>
      <c r="L591" s="2210"/>
      <c r="M591" s="2210"/>
      <c r="N591" s="2210"/>
      <c r="O591" s="2018"/>
      <c r="P591" s="2018"/>
      <c r="Q591" s="2018"/>
    </row>
    <row r="592" spans="1:17" ht="15.75">
      <c r="A592" s="2018"/>
      <c r="B592" s="3054" t="s">
        <v>2663</v>
      </c>
      <c r="C592" s="3055"/>
      <c r="D592" s="3056" t="str">
        <f>IF(B593&lt;G593,"Recette imcomplète,il manque",IF(B593&gt;G593,"Trop de produits dans le recette",IF(B593=G593,"")))</f>
        <v>Recette imcomplète,il manque</v>
      </c>
      <c r="E592" s="3057">
        <f>IF(B593=G593,"",IF(B593&lt;G593,G593-B593,IF(B593&gt;G593,B593-G593)))</f>
        <v>2.9999999999999916E-2</v>
      </c>
      <c r="F592" s="3058" t="s">
        <v>2664</v>
      </c>
      <c r="G592" s="3059" t="s">
        <v>266</v>
      </c>
      <c r="H592" s="3060" t="s">
        <v>271</v>
      </c>
      <c r="I592" s="2209"/>
      <c r="J592" s="2210"/>
      <c r="K592" s="2210"/>
      <c r="L592" s="2210"/>
      <c r="M592" s="2210"/>
      <c r="N592" s="2210"/>
      <c r="O592" s="2018"/>
      <c r="P592" s="2018"/>
      <c r="Q592" s="2018"/>
    </row>
    <row r="593" spans="1:17" ht="15.75">
      <c r="A593" s="2018"/>
      <c r="B593" s="3061">
        <f>SUM(B594:B599)</f>
        <v>0.97000000000000008</v>
      </c>
      <c r="C593" s="3062"/>
      <c r="D593" s="3063"/>
      <c r="E593" s="3064" t="s">
        <v>2665</v>
      </c>
      <c r="F593" s="3065">
        <v>7</v>
      </c>
      <c r="G593" s="3066">
        <v>1</v>
      </c>
      <c r="H593" s="3067">
        <f>SUM(H594:H599)</f>
        <v>6.9300000000000006</v>
      </c>
      <c r="I593" s="2209"/>
      <c r="J593" s="2210"/>
      <c r="K593" s="2210"/>
      <c r="L593" s="2210"/>
      <c r="M593" s="2210"/>
      <c r="N593" s="2210"/>
      <c r="O593" s="2018"/>
      <c r="P593" s="2018"/>
      <c r="Q593" s="2018"/>
    </row>
    <row r="594" spans="1:17" ht="15.75">
      <c r="A594" s="2018"/>
      <c r="B594" s="3068">
        <v>0.12</v>
      </c>
      <c r="C594" s="3069" t="s">
        <v>2666</v>
      </c>
      <c r="D594" s="3069"/>
      <c r="E594" s="3069"/>
      <c r="F594" s="3070">
        <f>F593*B594</f>
        <v>0.84</v>
      </c>
      <c r="G594" s="3071">
        <v>0</v>
      </c>
      <c r="H594" s="3072">
        <f t="shared" ref="H594:H599" si="3">IF(G594=0,F594,IF(F594="","",F594/(100-G594)*100))</f>
        <v>0.84</v>
      </c>
      <c r="I594" s="2209"/>
      <c r="J594" s="2210"/>
      <c r="K594" s="2210"/>
      <c r="L594" s="2210"/>
      <c r="M594" s="2210"/>
      <c r="N594" s="2210"/>
      <c r="O594" s="2018"/>
      <c r="P594" s="2018"/>
      <c r="Q594" s="2018"/>
    </row>
    <row r="595" spans="1:17" ht="15.75">
      <c r="A595" s="2018"/>
      <c r="B595" s="3068">
        <v>0.08</v>
      </c>
      <c r="C595" s="3069" t="s">
        <v>2667</v>
      </c>
      <c r="D595" s="3069"/>
      <c r="E595" s="3069"/>
      <c r="F595" s="3073">
        <f>F593*B595</f>
        <v>0.56000000000000005</v>
      </c>
      <c r="G595" s="3071">
        <v>0</v>
      </c>
      <c r="H595" s="3072">
        <f t="shared" si="3"/>
        <v>0.56000000000000005</v>
      </c>
      <c r="I595" s="2209"/>
      <c r="J595" s="2210"/>
      <c r="K595" s="2210"/>
      <c r="L595" s="2210"/>
      <c r="M595" s="2210"/>
      <c r="N595" s="2210"/>
      <c r="O595" s="2018"/>
      <c r="P595" s="2018"/>
      <c r="Q595" s="2018"/>
    </row>
    <row r="596" spans="1:17" ht="15.75">
      <c r="A596" s="2018"/>
      <c r="B596" s="3068">
        <v>0.2</v>
      </c>
      <c r="C596" s="3069" t="s">
        <v>2668</v>
      </c>
      <c r="D596" s="3069"/>
      <c r="E596" s="3069"/>
      <c r="F596" s="3073">
        <f>F593*B596</f>
        <v>1.4000000000000001</v>
      </c>
      <c r="G596" s="3071">
        <v>0</v>
      </c>
      <c r="H596" s="3072">
        <f t="shared" si="3"/>
        <v>1.4000000000000001</v>
      </c>
      <c r="I596" s="2209"/>
      <c r="J596" s="2210"/>
      <c r="K596" s="2210"/>
      <c r="L596" s="2210"/>
      <c r="M596" s="2210"/>
      <c r="N596" s="2210"/>
      <c r="O596" s="2018"/>
      <c r="P596" s="2018"/>
      <c r="Q596" s="2018"/>
    </row>
    <row r="597" spans="1:17" ht="15.75">
      <c r="A597" s="2018"/>
      <c r="B597" s="3068">
        <v>0.55000000000000004</v>
      </c>
      <c r="C597" s="3069" t="s">
        <v>2669</v>
      </c>
      <c r="D597" s="3069"/>
      <c r="E597" s="3069"/>
      <c r="F597" s="3073">
        <f>F593*B597</f>
        <v>3.8500000000000005</v>
      </c>
      <c r="G597" s="3071">
        <v>0</v>
      </c>
      <c r="H597" s="3072">
        <f t="shared" si="3"/>
        <v>3.8500000000000005</v>
      </c>
      <c r="I597" s="2209"/>
      <c r="J597" s="2210"/>
      <c r="K597" s="2210"/>
      <c r="L597" s="2210"/>
      <c r="M597" s="2210"/>
      <c r="N597" s="2210"/>
      <c r="O597" s="2018"/>
      <c r="P597" s="2018"/>
      <c r="Q597" s="2018"/>
    </row>
    <row r="598" spans="1:17" ht="15.75">
      <c r="A598" s="2018"/>
      <c r="B598" s="3068">
        <v>0.02</v>
      </c>
      <c r="C598" s="3069" t="s">
        <v>2670</v>
      </c>
      <c r="D598" s="3069"/>
      <c r="E598" s="3069"/>
      <c r="F598" s="3073">
        <f>F593*B598</f>
        <v>0.14000000000000001</v>
      </c>
      <c r="G598" s="3071">
        <v>50</v>
      </c>
      <c r="H598" s="3072">
        <f t="shared" si="3"/>
        <v>0.28000000000000003</v>
      </c>
      <c r="I598" s="2209"/>
      <c r="J598" s="2210"/>
      <c r="K598" s="2210"/>
      <c r="L598" s="2210"/>
      <c r="M598" s="2210"/>
      <c r="N598" s="2210"/>
      <c r="O598" s="2018"/>
      <c r="P598" s="2018"/>
      <c r="Q598" s="2018"/>
    </row>
    <row r="599" spans="1:17" ht="16.5" thickBot="1">
      <c r="A599" s="2018"/>
      <c r="B599" s="3074"/>
      <c r="C599" s="3075"/>
      <c r="D599" s="3075"/>
      <c r="E599" s="3075"/>
      <c r="F599" s="3076">
        <f>F593*B599</f>
        <v>0</v>
      </c>
      <c r="G599" s="3077">
        <v>0</v>
      </c>
      <c r="H599" s="3078">
        <f t="shared" si="3"/>
        <v>0</v>
      </c>
      <c r="I599" s="2209"/>
      <c r="J599" s="2210"/>
      <c r="K599" s="2210"/>
      <c r="L599" s="2210"/>
      <c r="M599" s="2210"/>
      <c r="N599" s="2210"/>
      <c r="O599" s="2018"/>
      <c r="P599" s="2018"/>
      <c r="Q599" s="2018"/>
    </row>
    <row r="600" spans="1:17" ht="15.75">
      <c r="A600" s="2018"/>
      <c r="B600" s="3050"/>
      <c r="C600" s="2018"/>
      <c r="D600" s="2018"/>
      <c r="E600" s="2018"/>
      <c r="F600" s="2208"/>
      <c r="G600" s="2208"/>
      <c r="H600" s="891"/>
      <c r="I600" s="2209"/>
      <c r="J600" s="2210"/>
      <c r="K600" s="2210"/>
      <c r="L600" s="2210"/>
      <c r="M600" s="2210"/>
      <c r="N600" s="2210"/>
      <c r="O600" s="2018"/>
      <c r="P600" s="2018"/>
      <c r="Q600" s="2018"/>
    </row>
    <row r="601" spans="1:17">
      <c r="A601" s="2078"/>
      <c r="B601" s="2079"/>
      <c r="C601" s="2080"/>
      <c r="D601" s="2080"/>
      <c r="E601" s="2080"/>
      <c r="F601" s="2080"/>
      <c r="G601" s="2080"/>
      <c r="H601" s="2080"/>
      <c r="I601" s="2080"/>
      <c r="J601" s="2079"/>
      <c r="K601" s="2079"/>
      <c r="L601" s="2079"/>
      <c r="M601" s="2078"/>
      <c r="N601" s="2078"/>
      <c r="O601" s="2078"/>
      <c r="P601" s="2078"/>
      <c r="Q601" s="2078"/>
    </row>
    <row r="602" spans="1:17" ht="15.75">
      <c r="A602" s="2018"/>
      <c r="B602" s="3050"/>
      <c r="C602" s="2018"/>
      <c r="D602" s="2018"/>
      <c r="E602" s="2018"/>
      <c r="F602" s="2208"/>
      <c r="G602" s="2208"/>
      <c r="H602" s="891"/>
      <c r="I602" s="2209"/>
      <c r="J602" s="2210"/>
      <c r="K602" s="2210"/>
      <c r="L602" s="2210"/>
      <c r="M602" s="2210"/>
      <c r="N602" s="2210"/>
      <c r="O602" s="2018"/>
      <c r="P602" s="2018"/>
      <c r="Q602" s="2018"/>
    </row>
    <row r="603" spans="1:17" ht="15.75">
      <c r="A603" s="2018"/>
      <c r="B603" s="3050" t="s">
        <v>2671</v>
      </c>
      <c r="C603" s="2018"/>
      <c r="D603" s="2018"/>
      <c r="E603" s="2018"/>
      <c r="F603" s="2208"/>
      <c r="G603" s="2208"/>
      <c r="H603" s="891"/>
      <c r="I603" s="2209"/>
      <c r="J603" s="2210"/>
      <c r="K603" s="2210"/>
      <c r="L603" s="2211"/>
      <c r="M603" s="3079"/>
      <c r="N603" s="3080"/>
      <c r="O603" s="2018"/>
      <c r="P603" s="2018"/>
      <c r="Q603" s="2018"/>
    </row>
    <row r="604" spans="1:17" ht="15.75">
      <c r="A604" s="2018"/>
      <c r="B604" s="3081" t="s">
        <v>2672</v>
      </c>
      <c r="C604" s="3081"/>
      <c r="D604" s="3081"/>
      <c r="E604" s="3081"/>
      <c r="F604" s="3081"/>
      <c r="G604" s="3081"/>
      <c r="H604" s="891"/>
      <c r="I604" s="2209"/>
      <c r="J604" s="2210" t="s">
        <v>2673</v>
      </c>
      <c r="K604" s="2210"/>
      <c r="L604" s="2211"/>
      <c r="M604" s="2209"/>
      <c r="N604" s="2209"/>
      <c r="O604" s="2018"/>
      <c r="P604" s="2018"/>
      <c r="Q604" s="2018"/>
    </row>
    <row r="605" spans="1:17" ht="15.75">
      <c r="A605" s="2018"/>
      <c r="B605" s="2210"/>
      <c r="C605" s="2018"/>
      <c r="D605" s="2018"/>
      <c r="E605" s="2018"/>
      <c r="F605" s="2208"/>
      <c r="G605" s="2208"/>
      <c r="H605" s="891"/>
      <c r="I605" s="2209"/>
      <c r="J605" s="2993" t="s">
        <v>2674</v>
      </c>
      <c r="K605" s="2210"/>
      <c r="L605" s="2211"/>
      <c r="M605" s="2209"/>
      <c r="N605" s="2209"/>
      <c r="O605" s="2018"/>
      <c r="P605" s="2018"/>
      <c r="Q605" s="2018"/>
    </row>
    <row r="606" spans="1:17" ht="15.75">
      <c r="A606" s="2018"/>
      <c r="B606" s="2210" t="s">
        <v>2675</v>
      </c>
      <c r="C606" s="2018"/>
      <c r="D606" s="2018"/>
      <c r="E606" s="2018"/>
      <c r="F606" s="2208"/>
      <c r="G606" s="2208"/>
      <c r="H606" s="891"/>
      <c r="I606" s="2209"/>
      <c r="J606" s="2210"/>
      <c r="K606" s="2210"/>
      <c r="L606" s="2211"/>
      <c r="M606" s="2209"/>
      <c r="N606" s="2209"/>
      <c r="O606" s="2018"/>
      <c r="P606" s="2018"/>
      <c r="Q606" s="2018"/>
    </row>
    <row r="607" spans="1:17" ht="15.75">
      <c r="A607" s="2018"/>
      <c r="B607" s="2210" t="s">
        <v>2676</v>
      </c>
      <c r="C607" s="2018"/>
      <c r="D607" s="2018"/>
      <c r="E607" s="2018"/>
      <c r="F607" s="2208"/>
      <c r="G607" s="2208"/>
      <c r="H607" s="891"/>
      <c r="I607" s="2209"/>
      <c r="J607" s="2210" t="s">
        <v>2677</v>
      </c>
      <c r="K607" s="2210"/>
      <c r="L607" s="2211"/>
      <c r="M607" s="2209"/>
      <c r="N607" s="2209"/>
      <c r="O607" s="2018"/>
      <c r="P607" s="2018"/>
      <c r="Q607" s="2018"/>
    </row>
    <row r="608" spans="1:17" ht="15.75">
      <c r="A608" s="2018"/>
      <c r="B608" s="2210" t="s">
        <v>2678</v>
      </c>
      <c r="C608" s="2018"/>
      <c r="D608" s="2018"/>
      <c r="E608" s="2018"/>
      <c r="F608" s="2208"/>
      <c r="G608" s="2208"/>
      <c r="H608" s="891"/>
      <c r="I608" s="2209"/>
      <c r="J608" s="2210" t="s">
        <v>2679</v>
      </c>
      <c r="K608" s="2210"/>
      <c r="L608" s="2211"/>
      <c r="M608" s="2209"/>
      <c r="N608" s="2209"/>
      <c r="O608" s="2018"/>
      <c r="P608" s="2018"/>
      <c r="Q608" s="2018"/>
    </row>
    <row r="609" spans="1:17" ht="15.75">
      <c r="A609" s="2018"/>
      <c r="B609" s="2210" t="s">
        <v>2680</v>
      </c>
      <c r="C609" s="2018"/>
      <c r="D609" s="2018"/>
      <c r="E609" s="2018"/>
      <c r="F609" s="2208"/>
      <c r="G609" s="2208"/>
      <c r="H609" s="891"/>
      <c r="I609" s="2209"/>
      <c r="J609" s="2210" t="s">
        <v>2681</v>
      </c>
      <c r="K609" s="2210"/>
      <c r="L609" s="2211"/>
      <c r="M609" s="2209"/>
      <c r="N609" s="2209"/>
      <c r="O609" s="2018"/>
      <c r="P609" s="2018"/>
      <c r="Q609" s="891"/>
    </row>
    <row r="610" spans="1:17" ht="15.75">
      <c r="A610" s="2018"/>
      <c r="B610" s="3081" t="s">
        <v>2682</v>
      </c>
      <c r="C610" s="3081"/>
      <c r="D610" s="3081"/>
      <c r="E610" s="3081"/>
      <c r="F610" s="2208"/>
      <c r="G610" s="2208"/>
      <c r="H610" s="891"/>
      <c r="I610" s="2209"/>
      <c r="J610" s="2210" t="s">
        <v>2683</v>
      </c>
      <c r="K610" s="2210"/>
      <c r="L610" s="2211"/>
      <c r="M610" s="2209"/>
      <c r="N610" s="2209"/>
      <c r="O610" s="2018"/>
      <c r="P610" s="2018"/>
      <c r="Q610" s="891"/>
    </row>
    <row r="611" spans="1:17" ht="15.75">
      <c r="A611" s="2018"/>
      <c r="B611" s="2210"/>
      <c r="C611" s="2018"/>
      <c r="D611" s="2018"/>
      <c r="E611" s="2018"/>
      <c r="F611" s="2208"/>
      <c r="G611" s="2208"/>
      <c r="H611" s="891"/>
      <c r="I611" s="2209"/>
      <c r="J611" s="2993" t="s">
        <v>2684</v>
      </c>
      <c r="K611" s="2210"/>
      <c r="L611" s="2211"/>
      <c r="M611" s="2209"/>
      <c r="N611" s="2209"/>
      <c r="O611" s="2018"/>
      <c r="P611" s="2018"/>
      <c r="Q611" s="891"/>
    </row>
    <row r="612" spans="1:17" ht="15.75">
      <c r="A612" s="2018"/>
      <c r="B612" s="2998" t="s">
        <v>2685</v>
      </c>
      <c r="C612" s="2018"/>
      <c r="D612" s="2018"/>
      <c r="E612" s="2018"/>
      <c r="F612" s="2208"/>
      <c r="G612" s="2208"/>
      <c r="H612" s="891"/>
      <c r="I612" s="2209"/>
      <c r="J612" s="2993" t="s">
        <v>2686</v>
      </c>
      <c r="K612" s="2210"/>
      <c r="L612" s="2211"/>
      <c r="M612" s="2209"/>
      <c r="N612" s="2209"/>
      <c r="O612" s="2018"/>
      <c r="P612" s="2018"/>
      <c r="Q612" s="891"/>
    </row>
    <row r="613" spans="1:17" ht="15.75">
      <c r="A613" s="2018"/>
      <c r="B613" s="3081" t="s">
        <v>2687</v>
      </c>
      <c r="C613" s="3081"/>
      <c r="D613" s="3081"/>
      <c r="E613" s="3081"/>
      <c r="F613" s="3081"/>
      <c r="G613" s="2208"/>
      <c r="H613" s="891"/>
      <c r="I613" s="2209"/>
      <c r="J613" s="2210"/>
      <c r="K613" s="2210"/>
      <c r="L613" s="2211"/>
      <c r="M613" s="2209"/>
      <c r="N613" s="2209"/>
      <c r="O613" s="2018"/>
      <c r="P613" s="2018"/>
      <c r="Q613" s="891"/>
    </row>
    <row r="614" spans="1:17" ht="15.75">
      <c r="A614" s="2018"/>
      <c r="B614" s="2210"/>
      <c r="C614" s="2018"/>
      <c r="D614" s="2018"/>
      <c r="E614" s="2018"/>
      <c r="F614" s="2208"/>
      <c r="G614" s="2208"/>
      <c r="H614" s="891"/>
      <c r="I614" s="2209"/>
      <c r="J614" s="2998" t="s">
        <v>2688</v>
      </c>
      <c r="K614" s="2210"/>
      <c r="L614" s="2211"/>
      <c r="M614" s="2209"/>
      <c r="N614" s="2209"/>
      <c r="O614" s="2018"/>
      <c r="P614" s="2018"/>
      <c r="Q614" s="891"/>
    </row>
    <row r="615" spans="1:17" ht="15.75">
      <c r="A615" s="2018"/>
      <c r="B615" s="2210"/>
      <c r="C615" s="2018"/>
      <c r="D615" s="2018"/>
      <c r="E615" s="2018"/>
      <c r="F615" s="2208"/>
      <c r="G615" s="2208"/>
      <c r="H615" s="891"/>
      <c r="I615" s="2209"/>
      <c r="J615" s="2993" t="s">
        <v>2689</v>
      </c>
      <c r="K615" s="2210"/>
      <c r="L615" s="2211"/>
      <c r="M615" s="2209"/>
      <c r="N615" s="2209"/>
      <c r="O615" s="2018"/>
      <c r="P615" s="2018"/>
      <c r="Q615" s="891"/>
    </row>
    <row r="616" spans="1:17" ht="15.75">
      <c r="A616" s="2018"/>
      <c r="B616" s="2998" t="s">
        <v>2690</v>
      </c>
      <c r="C616" s="2018"/>
      <c r="D616" s="2018"/>
      <c r="E616" s="2018"/>
      <c r="F616" s="2208"/>
      <c r="G616" s="2208"/>
      <c r="H616" s="891"/>
      <c r="I616" s="2209"/>
      <c r="J616" s="2210"/>
      <c r="K616" s="2210"/>
      <c r="L616" s="2211"/>
      <c r="M616" s="2209"/>
      <c r="N616" s="2209"/>
      <c r="O616" s="2018"/>
      <c r="P616" s="2018"/>
      <c r="Q616" s="891"/>
    </row>
    <row r="617" spans="1:17" ht="15.75">
      <c r="A617" s="2018"/>
      <c r="B617" s="3081" t="s">
        <v>2691</v>
      </c>
      <c r="C617" s="3081"/>
      <c r="D617" s="3081"/>
      <c r="E617" s="3081"/>
      <c r="F617" s="3081"/>
      <c r="G617" s="3081"/>
      <c r="H617" s="891"/>
      <c r="I617" s="2209"/>
      <c r="J617" s="2210" t="s">
        <v>2692</v>
      </c>
      <c r="K617" s="2210"/>
      <c r="L617" s="2211"/>
      <c r="M617" s="2209"/>
      <c r="N617" s="2209"/>
      <c r="O617" s="2018"/>
      <c r="P617" s="2018"/>
      <c r="Q617" s="891"/>
    </row>
    <row r="618" spans="1:17" ht="15.75">
      <c r="A618" s="2018"/>
      <c r="B618" s="3081" t="s">
        <v>2693</v>
      </c>
      <c r="C618" s="3081"/>
      <c r="D618" s="3081"/>
      <c r="E618" s="3081"/>
      <c r="F618" s="3081"/>
      <c r="G618" s="3081"/>
      <c r="H618" s="891"/>
      <c r="I618" s="2209"/>
      <c r="J618" s="2993" t="s">
        <v>2694</v>
      </c>
      <c r="K618" s="2210"/>
      <c r="L618" s="2211"/>
      <c r="M618" s="2209"/>
      <c r="N618" s="2209"/>
      <c r="O618" s="2018"/>
      <c r="P618" s="2018"/>
      <c r="Q618" s="891"/>
    </row>
    <row r="619" spans="1:17" ht="15.75">
      <c r="A619" s="2018"/>
      <c r="B619" s="2210"/>
      <c r="C619" s="2018"/>
      <c r="D619" s="2018"/>
      <c r="E619" s="2018"/>
      <c r="F619" s="2208"/>
      <c r="G619" s="2208"/>
      <c r="H619" s="891"/>
      <c r="I619" s="2209"/>
      <c r="J619" s="2210"/>
      <c r="K619" s="2210"/>
      <c r="L619" s="2211"/>
      <c r="M619" s="2209"/>
      <c r="N619" s="2209"/>
      <c r="O619" s="2018"/>
      <c r="P619" s="2018"/>
      <c r="Q619" s="891"/>
    </row>
    <row r="620" spans="1:17" ht="15.75">
      <c r="A620" s="2018"/>
      <c r="B620" s="2998" t="s">
        <v>2695</v>
      </c>
      <c r="C620" s="2018"/>
      <c r="D620" s="2018"/>
      <c r="E620" s="2018"/>
      <c r="F620" s="2208"/>
      <c r="G620" s="2208"/>
      <c r="H620" s="891"/>
      <c r="I620" s="2209"/>
      <c r="J620" s="2210" t="s">
        <v>2696</v>
      </c>
      <c r="K620" s="2210"/>
      <c r="L620" s="2211"/>
      <c r="M620" s="2209"/>
      <c r="N620" s="2209"/>
      <c r="O620" s="2018"/>
      <c r="P620" s="2018"/>
      <c r="Q620" s="891"/>
    </row>
    <row r="621" spans="1:17" ht="15.75">
      <c r="A621" s="2018"/>
      <c r="B621" s="2210" t="s">
        <v>2697</v>
      </c>
      <c r="C621" s="2018"/>
      <c r="D621" s="2018"/>
      <c r="E621" s="2018"/>
      <c r="F621" s="2208"/>
      <c r="G621" s="2208"/>
      <c r="H621" s="891"/>
      <c r="I621" s="2209"/>
      <c r="J621" s="2993" t="s">
        <v>2698</v>
      </c>
      <c r="K621" s="2210"/>
      <c r="L621" s="2211"/>
      <c r="M621" s="2209"/>
      <c r="N621" s="2209"/>
      <c r="O621" s="2018"/>
      <c r="P621" s="2018"/>
      <c r="Q621" s="891"/>
    </row>
    <row r="622" spans="1:17" ht="15.75">
      <c r="A622" s="2018"/>
      <c r="B622" s="2210" t="s">
        <v>2699</v>
      </c>
      <c r="C622" s="2018"/>
      <c r="D622" s="2018"/>
      <c r="E622" s="2018"/>
      <c r="F622" s="2208"/>
      <c r="G622" s="2208"/>
      <c r="H622" s="891"/>
      <c r="I622" s="2209"/>
      <c r="J622" s="2210"/>
      <c r="K622" s="2210"/>
      <c r="L622" s="2211"/>
      <c r="M622" s="2209"/>
      <c r="N622" s="2209"/>
      <c r="O622" s="2018"/>
      <c r="P622" s="2018"/>
      <c r="Q622" s="891"/>
    </row>
    <row r="623" spans="1:17" ht="15.75">
      <c r="A623" s="2018"/>
      <c r="B623" s="2210" t="s">
        <v>2700</v>
      </c>
      <c r="C623" s="2018"/>
      <c r="D623" s="2018"/>
      <c r="E623" s="2018"/>
      <c r="F623" s="2208"/>
      <c r="G623" s="2208"/>
      <c r="H623" s="891"/>
      <c r="I623" s="2209"/>
      <c r="J623" s="3003" t="s">
        <v>2701</v>
      </c>
      <c r="K623" s="2210"/>
      <c r="L623" s="2211"/>
      <c r="M623" s="2209"/>
      <c r="N623" s="2209"/>
      <c r="O623" s="2018"/>
      <c r="P623" s="2018"/>
      <c r="Q623" s="891"/>
    </row>
    <row r="624" spans="1:17" ht="15.75">
      <c r="A624" s="2018"/>
      <c r="B624" s="3081" t="s">
        <v>2702</v>
      </c>
      <c r="C624" s="3081"/>
      <c r="D624" s="3081"/>
      <c r="E624" s="3081"/>
      <c r="F624" s="3081"/>
      <c r="G624" s="2208"/>
      <c r="H624" s="891"/>
      <c r="I624" s="2209"/>
      <c r="J624" s="2993" t="s">
        <v>2703</v>
      </c>
      <c r="K624" s="2210"/>
      <c r="L624" s="2211"/>
      <c r="M624" s="2209"/>
      <c r="N624" s="2209"/>
      <c r="O624" s="2018"/>
      <c r="P624" s="2018"/>
      <c r="Q624" s="891"/>
    </row>
    <row r="625" spans="1:17" ht="15.75">
      <c r="A625" s="2018"/>
      <c r="B625" s="2210"/>
      <c r="C625" s="2018"/>
      <c r="D625" s="2018"/>
      <c r="E625" s="2018"/>
      <c r="F625" s="2208"/>
      <c r="G625" s="2208"/>
      <c r="H625" s="891"/>
      <c r="I625" s="2209"/>
      <c r="J625" s="2993" t="s">
        <v>2704</v>
      </c>
      <c r="K625" s="2210"/>
      <c r="L625" s="2211"/>
      <c r="M625" s="2209"/>
      <c r="N625" s="2209"/>
      <c r="O625" s="2018"/>
      <c r="P625" s="2018"/>
      <c r="Q625" s="891"/>
    </row>
    <row r="626" spans="1:17" ht="15.75">
      <c r="A626" s="2018"/>
      <c r="B626" s="2210"/>
      <c r="C626" s="2018"/>
      <c r="D626" s="2018"/>
      <c r="E626" s="2018"/>
      <c r="F626" s="2208"/>
      <c r="G626" s="2208"/>
      <c r="H626" s="891"/>
      <c r="I626" s="2209"/>
      <c r="J626" s="2993" t="s">
        <v>2705</v>
      </c>
      <c r="K626" s="2210"/>
      <c r="L626" s="2211"/>
      <c r="M626" s="2209"/>
      <c r="N626" s="2209"/>
      <c r="O626" s="2018"/>
      <c r="P626" s="2018"/>
      <c r="Q626" s="891"/>
    </row>
    <row r="627" spans="1:17" ht="15.75">
      <c r="A627" s="2018"/>
      <c r="B627" s="2210" t="s">
        <v>2706</v>
      </c>
      <c r="C627" s="2018"/>
      <c r="D627" s="2018"/>
      <c r="E627" s="2018"/>
      <c r="F627" s="2208"/>
      <c r="G627" s="2208"/>
      <c r="H627" s="891"/>
      <c r="I627" s="2209"/>
      <c r="J627" s="2210"/>
      <c r="K627" s="2210"/>
      <c r="L627" s="2211"/>
      <c r="M627" s="2209"/>
      <c r="N627" s="2209"/>
      <c r="O627" s="2018"/>
      <c r="P627" s="2018"/>
      <c r="Q627" s="891"/>
    </row>
    <row r="628" spans="1:17" ht="15.75">
      <c r="A628" s="2018"/>
      <c r="B628" s="3081" t="s">
        <v>2707</v>
      </c>
      <c r="C628" s="3081"/>
      <c r="D628" s="3081"/>
      <c r="E628" s="3081"/>
      <c r="F628" s="2208"/>
      <c r="G628" s="2208"/>
      <c r="H628" s="891"/>
      <c r="I628" s="2209"/>
      <c r="J628" s="2998" t="s">
        <v>2708</v>
      </c>
      <c r="K628" s="2210"/>
      <c r="L628" s="2211"/>
      <c r="M628" s="2209"/>
      <c r="N628" s="2209"/>
      <c r="O628" s="2018"/>
      <c r="P628" s="2018"/>
      <c r="Q628" s="891"/>
    </row>
    <row r="629" spans="1:17" ht="15.75">
      <c r="A629" s="2018"/>
      <c r="B629" s="2210"/>
      <c r="C629" s="2018"/>
      <c r="D629" s="2018"/>
      <c r="E629" s="2018"/>
      <c r="F629" s="2208"/>
      <c r="G629" s="2208"/>
      <c r="H629" s="891"/>
      <c r="I629" s="2209"/>
      <c r="J629" s="2993" t="s">
        <v>2709</v>
      </c>
      <c r="K629" s="2210"/>
      <c r="L629" s="2211"/>
      <c r="M629" s="2209"/>
      <c r="N629" s="2209"/>
      <c r="O629" s="2018"/>
      <c r="P629" s="2018"/>
      <c r="Q629" s="891"/>
    </row>
    <row r="630" spans="1:17" ht="15.75">
      <c r="A630" s="2018"/>
      <c r="B630" s="2210"/>
      <c r="C630" s="2018"/>
      <c r="D630" s="2018"/>
      <c r="E630" s="2018"/>
      <c r="F630" s="2208"/>
      <c r="G630" s="2208"/>
      <c r="H630" s="891"/>
      <c r="I630" s="2209"/>
      <c r="J630" s="2993"/>
      <c r="K630" s="2210"/>
      <c r="L630" s="2211"/>
      <c r="M630" s="2209"/>
      <c r="N630" s="2209"/>
      <c r="O630" s="2018"/>
      <c r="P630" s="2018"/>
      <c r="Q630" s="891"/>
    </row>
    <row r="631" spans="1:17">
      <c r="A631" s="2078"/>
      <c r="B631" s="2079"/>
      <c r="C631" s="2080"/>
      <c r="D631" s="2080"/>
      <c r="E631" s="2080"/>
      <c r="F631" s="2080"/>
      <c r="G631" s="2080"/>
      <c r="H631" s="2080"/>
      <c r="I631" s="2080"/>
      <c r="J631" s="2079"/>
      <c r="K631" s="2079"/>
      <c r="L631" s="2079"/>
      <c r="M631" s="2078"/>
      <c r="N631" s="2078"/>
      <c r="O631" s="2078"/>
      <c r="P631" s="2078"/>
      <c r="Q631" s="2078"/>
    </row>
    <row r="632" spans="1:17">
      <c r="A632" s="2018"/>
      <c r="B632" s="891"/>
      <c r="C632" s="891"/>
      <c r="D632" s="891"/>
      <c r="E632" s="891"/>
      <c r="F632" s="891"/>
      <c r="G632" s="891"/>
      <c r="H632" s="891"/>
      <c r="I632" s="891"/>
      <c r="J632" s="891"/>
      <c r="K632" s="891"/>
      <c r="L632" s="891"/>
      <c r="M632" s="891"/>
      <c r="N632" s="891"/>
      <c r="O632" s="891"/>
      <c r="P632" s="891"/>
      <c r="Q632" s="891"/>
    </row>
    <row r="633" spans="1:17">
      <c r="A633" s="2018"/>
      <c r="B633" s="891"/>
      <c r="C633" s="891"/>
      <c r="D633" s="891"/>
      <c r="E633" s="891"/>
      <c r="F633" s="891"/>
      <c r="G633" s="891"/>
      <c r="H633" s="891"/>
      <c r="I633" s="891"/>
      <c r="J633" s="891"/>
      <c r="K633" s="891"/>
      <c r="L633" s="891"/>
      <c r="M633" s="891"/>
      <c r="N633" s="891"/>
      <c r="O633" s="891"/>
      <c r="P633" s="891"/>
      <c r="Q633" s="891"/>
    </row>
    <row r="634" spans="1:17" ht="15.75">
      <c r="A634" s="2018"/>
      <c r="B634" s="891"/>
      <c r="C634" s="891"/>
      <c r="D634" s="891"/>
      <c r="E634" s="891"/>
      <c r="F634" s="891"/>
      <c r="G634" s="3082" t="str">
        <f>SUBSTITUTE(ADDRESS(1,COLUMN(),4),"1","")</f>
        <v>G</v>
      </c>
      <c r="H634" s="891" t="s">
        <v>2710</v>
      </c>
      <c r="I634" s="891"/>
      <c r="J634" s="891"/>
      <c r="K634" s="891"/>
      <c r="L634" s="891"/>
      <c r="M634" s="891"/>
      <c r="N634" s="891"/>
      <c r="O634" s="891"/>
      <c r="P634" s="891"/>
      <c r="Q634" s="891"/>
    </row>
    <row r="635" spans="1:17" ht="15.75">
      <c r="A635" s="2018"/>
      <c r="B635" s="891"/>
      <c r="C635" s="3083" t="s">
        <v>1231</v>
      </c>
      <c r="D635" s="3084"/>
      <c r="E635" s="3084"/>
      <c r="F635" s="3084"/>
      <c r="G635" s="3084"/>
      <c r="H635" s="3084"/>
      <c r="I635" s="3084"/>
      <c r="J635" s="3084"/>
      <c r="K635" s="3084"/>
      <c r="L635" s="3085"/>
      <c r="M635" s="2018"/>
      <c r="N635" s="2018"/>
      <c r="O635" s="2018"/>
      <c r="P635" s="2018"/>
      <c r="Q635" s="2018"/>
    </row>
    <row r="636" spans="1:17">
      <c r="A636" s="2018"/>
      <c r="B636" s="891"/>
      <c r="C636" s="3086" t="s">
        <v>1232</v>
      </c>
      <c r="D636" s="3087"/>
      <c r="E636" s="3087"/>
      <c r="F636" s="3088">
        <v>1</v>
      </c>
      <c r="G636" s="3089">
        <f>F636</f>
        <v>1</v>
      </c>
      <c r="H636" s="3090" t="s">
        <v>1233</v>
      </c>
      <c r="I636" s="3090"/>
      <c r="J636" s="3091" t="s">
        <v>1234</v>
      </c>
      <c r="K636" s="3092" t="s">
        <v>1235</v>
      </c>
      <c r="L636" s="3093"/>
      <c r="M636" s="2018"/>
      <c r="N636" s="2018"/>
      <c r="O636" s="2018"/>
      <c r="P636" s="2018"/>
      <c r="Q636" s="2018"/>
    </row>
    <row r="637" spans="1:17">
      <c r="A637" s="2018"/>
      <c r="B637" s="891"/>
      <c r="C637" s="3094" t="s">
        <v>1236</v>
      </c>
      <c r="D637" s="3095"/>
      <c r="E637" s="3095"/>
      <c r="F637" s="3096">
        <v>25</v>
      </c>
      <c r="G637" s="3089">
        <f>G636</f>
        <v>1</v>
      </c>
      <c r="H637" s="3097">
        <f t="shared" ref="H637:H643" si="4">(G637*F637)/100</f>
        <v>0.25</v>
      </c>
      <c r="I637" s="3097"/>
      <c r="J637" s="3098">
        <v>20</v>
      </c>
      <c r="K637" s="3099">
        <f t="shared" ref="K637:K643" si="5">H637/(100-J637)*100</f>
        <v>0.3125</v>
      </c>
      <c r="L637" s="3100"/>
      <c r="M637" s="2018"/>
      <c r="N637" s="2018"/>
      <c r="O637" s="2018"/>
      <c r="P637" s="2018"/>
      <c r="Q637" s="2018"/>
    </row>
    <row r="638" spans="1:17">
      <c r="A638" s="2018"/>
      <c r="B638" s="891"/>
      <c r="C638" s="3094" t="s">
        <v>1237</v>
      </c>
      <c r="D638" s="3095"/>
      <c r="E638" s="3095"/>
      <c r="F638" s="3096">
        <v>20</v>
      </c>
      <c r="G638" s="3089">
        <f>G636</f>
        <v>1</v>
      </c>
      <c r="H638" s="3097">
        <f t="shared" si="4"/>
        <v>0.2</v>
      </c>
      <c r="I638" s="3097"/>
      <c r="J638" s="3098">
        <v>25</v>
      </c>
      <c r="K638" s="3099">
        <f t="shared" si="5"/>
        <v>0.26666666666666672</v>
      </c>
      <c r="L638" s="3100"/>
      <c r="M638" s="2018"/>
      <c r="N638" s="2018"/>
      <c r="O638" s="2018"/>
      <c r="P638" s="2018"/>
      <c r="Q638" s="2018"/>
    </row>
    <row r="639" spans="1:17">
      <c r="A639" s="2018"/>
      <c r="B639" s="891"/>
      <c r="C639" s="3094" t="s">
        <v>1238</v>
      </c>
      <c r="D639" s="3095"/>
      <c r="E639" s="3095"/>
      <c r="F639" s="3096">
        <v>15</v>
      </c>
      <c r="G639" s="3089">
        <f>G636</f>
        <v>1</v>
      </c>
      <c r="H639" s="3097">
        <f t="shared" si="4"/>
        <v>0.15</v>
      </c>
      <c r="I639" s="3097"/>
      <c r="J639" s="3098">
        <v>20</v>
      </c>
      <c r="K639" s="3099">
        <f t="shared" si="5"/>
        <v>0.1875</v>
      </c>
      <c r="L639" s="3100"/>
      <c r="M639" s="2018"/>
      <c r="N639" s="2018"/>
      <c r="O639" s="2018"/>
      <c r="P639" s="2018"/>
      <c r="Q639" s="2018"/>
    </row>
    <row r="640" spans="1:17">
      <c r="A640" s="2018"/>
      <c r="B640" s="891"/>
      <c r="C640" s="3094" t="s">
        <v>1239</v>
      </c>
      <c r="D640" s="3095"/>
      <c r="E640" s="3095"/>
      <c r="F640" s="3096">
        <v>15</v>
      </c>
      <c r="G640" s="3089">
        <f>G636</f>
        <v>1</v>
      </c>
      <c r="H640" s="3097">
        <f t="shared" si="4"/>
        <v>0.15</v>
      </c>
      <c r="I640" s="3097"/>
      <c r="J640" s="3098">
        <v>0</v>
      </c>
      <c r="K640" s="3099">
        <f t="shared" si="5"/>
        <v>0.15</v>
      </c>
      <c r="L640" s="3100"/>
      <c r="M640" s="2018"/>
      <c r="N640" s="2018"/>
      <c r="O640" s="2018"/>
      <c r="P640" s="2018"/>
      <c r="Q640" s="2018"/>
    </row>
    <row r="641" spans="1:17">
      <c r="A641" s="2018"/>
      <c r="B641" s="891"/>
      <c r="C641" s="3094" t="s">
        <v>1240</v>
      </c>
      <c r="D641" s="3095"/>
      <c r="E641" s="3095"/>
      <c r="F641" s="3096">
        <v>10</v>
      </c>
      <c r="G641" s="3089">
        <f>G636</f>
        <v>1</v>
      </c>
      <c r="H641" s="3097">
        <f t="shared" si="4"/>
        <v>0.1</v>
      </c>
      <c r="I641" s="3097"/>
      <c r="J641" s="3098">
        <v>20</v>
      </c>
      <c r="K641" s="3099">
        <f t="shared" si="5"/>
        <v>0.125</v>
      </c>
      <c r="L641" s="3100"/>
      <c r="M641" s="2018"/>
      <c r="N641" s="2018"/>
      <c r="O641" s="2018"/>
      <c r="P641" s="2018"/>
      <c r="Q641" s="2018"/>
    </row>
    <row r="642" spans="1:17">
      <c r="A642" s="2018"/>
      <c r="B642" s="891"/>
      <c r="C642" s="3094" t="s">
        <v>1241</v>
      </c>
      <c r="D642" s="3095"/>
      <c r="E642" s="3095"/>
      <c r="F642" s="3096">
        <v>7.5</v>
      </c>
      <c r="G642" s="3089">
        <f>G636</f>
        <v>1</v>
      </c>
      <c r="H642" s="3097">
        <f t="shared" si="4"/>
        <v>7.4999999999999997E-2</v>
      </c>
      <c r="I642" s="3097"/>
      <c r="J642" s="3098">
        <v>20</v>
      </c>
      <c r="K642" s="3099">
        <f t="shared" si="5"/>
        <v>9.375E-2</v>
      </c>
      <c r="L642" s="3100"/>
      <c r="M642" s="2018"/>
      <c r="N642" s="2018"/>
      <c r="O642" s="2018"/>
      <c r="P642" s="2018"/>
      <c r="Q642" s="2018"/>
    </row>
    <row r="643" spans="1:17">
      <c r="A643" s="2018"/>
      <c r="B643" s="891"/>
      <c r="C643" s="3094" t="s">
        <v>1242</v>
      </c>
      <c r="D643" s="3095"/>
      <c r="E643" s="3095"/>
      <c r="F643" s="3096">
        <v>7.5</v>
      </c>
      <c r="G643" s="3089">
        <f>G636</f>
        <v>1</v>
      </c>
      <c r="H643" s="3097">
        <f t="shared" si="4"/>
        <v>7.4999999999999997E-2</v>
      </c>
      <c r="I643" s="3097"/>
      <c r="J643" s="3098">
        <v>20</v>
      </c>
      <c r="K643" s="3099">
        <f t="shared" si="5"/>
        <v>9.375E-2</v>
      </c>
      <c r="L643" s="3100"/>
      <c r="M643" s="2018"/>
      <c r="N643" s="2018"/>
      <c r="O643" s="2018"/>
      <c r="P643" s="2018"/>
      <c r="Q643" s="2018"/>
    </row>
    <row r="644" spans="1:17">
      <c r="A644" s="2018"/>
      <c r="B644" s="891"/>
      <c r="C644" s="3101" t="s">
        <v>1243</v>
      </c>
      <c r="D644" s="3102"/>
      <c r="E644" s="3102"/>
      <c r="F644" s="3103">
        <f>SUM(F637:F643)</f>
        <v>100</v>
      </c>
      <c r="G644" s="3104"/>
      <c r="H644" s="2839"/>
      <c r="I644" s="891"/>
      <c r="J644" s="2839"/>
      <c r="K644" s="2839"/>
      <c r="L644" s="3105"/>
      <c r="M644" s="2018"/>
      <c r="N644" s="2018"/>
      <c r="O644" s="2018"/>
      <c r="P644" s="2018"/>
      <c r="Q644" s="2018"/>
    </row>
    <row r="645" spans="1:17">
      <c r="A645" s="2018"/>
      <c r="B645" s="891"/>
      <c r="C645" s="3106"/>
      <c r="D645" s="2895"/>
      <c r="E645" s="2895"/>
      <c r="F645" s="3107"/>
      <c r="G645" s="3108"/>
      <c r="H645" s="3108"/>
      <c r="I645" s="3109"/>
      <c r="J645" s="3108"/>
      <c r="K645" s="3108"/>
      <c r="L645" s="3110"/>
      <c r="M645" s="2018"/>
      <c r="N645" s="2018"/>
      <c r="O645" s="2018"/>
      <c r="P645" s="2018"/>
      <c r="Q645" s="2018"/>
    </row>
    <row r="646" spans="1:17">
      <c r="A646" s="2018"/>
      <c r="B646" s="891"/>
      <c r="C646" s="891"/>
      <c r="D646" s="891"/>
      <c r="E646" s="891"/>
      <c r="F646" s="891"/>
      <c r="G646" s="891"/>
      <c r="H646" s="891"/>
      <c r="I646" s="891"/>
      <c r="J646" s="891"/>
      <c r="K646" s="891"/>
      <c r="L646" s="891"/>
      <c r="M646" s="2018"/>
      <c r="N646" s="2018"/>
      <c r="O646" s="2018"/>
      <c r="P646" s="2018"/>
      <c r="Q646" s="2018"/>
    </row>
    <row r="647" spans="1:17" ht="15.75" thickBot="1">
      <c r="A647" s="2018"/>
      <c r="B647" s="891"/>
      <c r="C647" s="891"/>
      <c r="D647" s="891"/>
      <c r="E647" s="891"/>
      <c r="F647" s="891"/>
      <c r="G647" s="891"/>
      <c r="H647" s="891"/>
      <c r="I647" s="891"/>
      <c r="J647" s="891"/>
      <c r="K647" s="891"/>
      <c r="L647" s="891"/>
      <c r="M647" s="2018"/>
      <c r="N647" s="2018"/>
      <c r="O647" s="2018"/>
      <c r="P647" s="2018"/>
      <c r="Q647" s="2018"/>
    </row>
    <row r="648" spans="1:17" ht="18.75">
      <c r="A648" s="2018"/>
      <c r="B648" s="891"/>
      <c r="C648" s="3111" t="s">
        <v>1244</v>
      </c>
      <c r="D648" s="3112"/>
      <c r="E648" s="3112"/>
      <c r="F648" s="3112"/>
      <c r="G648" s="3112"/>
      <c r="H648" s="3112"/>
      <c r="I648" s="3112"/>
      <c r="J648" s="3112"/>
      <c r="K648" s="3112"/>
      <c r="L648" s="3113"/>
      <c r="M648" s="2018"/>
      <c r="N648" s="2018"/>
      <c r="O648" s="2018"/>
      <c r="P648" s="2018"/>
      <c r="Q648" s="2018"/>
    </row>
    <row r="649" spans="1:17">
      <c r="A649" s="2018"/>
      <c r="B649" s="891"/>
      <c r="C649" s="1628" t="s">
        <v>1245</v>
      </c>
      <c r="D649" s="3114"/>
      <c r="E649" s="3114"/>
      <c r="F649" s="3114"/>
      <c r="G649" s="3114"/>
      <c r="H649" s="3114"/>
      <c r="I649" s="3114"/>
      <c r="J649" s="3114"/>
      <c r="K649" s="3114"/>
      <c r="L649" s="3115"/>
      <c r="M649" s="2018"/>
      <c r="N649" s="2018"/>
      <c r="O649" s="2018"/>
      <c r="P649" s="2018"/>
      <c r="Q649" s="2018"/>
    </row>
    <row r="650" spans="1:17" ht="18">
      <c r="A650" s="2018"/>
      <c r="B650" s="891"/>
      <c r="C650" s="1629" t="s">
        <v>1246</v>
      </c>
      <c r="D650" s="3116"/>
      <c r="E650" s="3116"/>
      <c r="F650" s="3116"/>
      <c r="G650" s="3116"/>
      <c r="H650" s="3116"/>
      <c r="I650" s="3116"/>
      <c r="J650" s="3116"/>
      <c r="K650" s="3116"/>
      <c r="L650" s="3117"/>
      <c r="M650" s="2018"/>
      <c r="N650" s="2018"/>
      <c r="O650" s="2018"/>
      <c r="P650" s="2018"/>
      <c r="Q650" s="2018"/>
    </row>
    <row r="651" spans="1:17">
      <c r="A651" s="2018"/>
      <c r="B651" s="891"/>
      <c r="C651" s="1630" t="str">
        <f ca="1">CELL("nomfichier")</f>
        <v>E:\0-UPRT\1-UPRT.FR-SITE-WEB\ff-fiches-fabrications\ff-fiches-fabrication-maj-08-2020\[ff-19-restauration-comparaison-prix.xlsx]Nota</v>
      </c>
      <c r="D651" s="3118"/>
      <c r="E651" s="3118"/>
      <c r="F651" s="3118"/>
      <c r="G651" s="3118"/>
      <c r="H651" s="3118"/>
      <c r="I651" s="3118"/>
      <c r="J651" s="3118"/>
      <c r="K651" s="3118"/>
      <c r="L651" s="3119"/>
      <c r="M651" s="2018"/>
      <c r="N651" s="2018"/>
      <c r="O651" s="2018"/>
      <c r="P651" s="2018"/>
      <c r="Q651" s="2018"/>
    </row>
    <row r="652" spans="1:17" ht="26.25">
      <c r="A652" s="2018"/>
      <c r="B652" s="891"/>
      <c r="C652" s="1631" t="s">
        <v>1247</v>
      </c>
      <c r="D652" s="3120"/>
      <c r="E652" s="3120"/>
      <c r="F652" s="3120"/>
      <c r="G652" s="3120"/>
      <c r="H652" s="3120"/>
      <c r="I652" s="3120"/>
      <c r="J652" s="3120"/>
      <c r="K652" s="3120"/>
      <c r="L652" s="3121"/>
      <c r="M652" s="2018"/>
      <c r="N652" s="2018"/>
      <c r="O652" s="2018"/>
      <c r="P652" s="2018"/>
      <c r="Q652" s="2018"/>
    </row>
    <row r="653" spans="1:17" ht="26.25">
      <c r="A653" s="2018"/>
      <c r="B653" s="891"/>
      <c r="C653" s="2462"/>
      <c r="D653" s="3122"/>
      <c r="E653" s="3122" t="s">
        <v>1248</v>
      </c>
      <c r="F653" s="891"/>
      <c r="G653" s="3123">
        <f ca="1">TODAY()</f>
        <v>44545</v>
      </c>
      <c r="H653" s="3124"/>
      <c r="I653" s="3125"/>
      <c r="J653" s="3126">
        <f ca="1">NOW()</f>
        <v>44545.455633680554</v>
      </c>
      <c r="K653" s="3126"/>
      <c r="L653" s="3127"/>
      <c r="M653" s="2018"/>
      <c r="N653" s="2018"/>
      <c r="O653" s="2018"/>
      <c r="P653" s="2018"/>
      <c r="Q653" s="2018"/>
    </row>
    <row r="654" spans="1:17" ht="15.75">
      <c r="A654" s="2018"/>
      <c r="B654" s="891"/>
      <c r="C654" s="3128">
        <v>1</v>
      </c>
      <c r="D654" s="3129" t="s">
        <v>1249</v>
      </c>
      <c r="E654" s="2018"/>
      <c r="F654" s="891"/>
      <c r="G654" s="3130"/>
      <c r="H654" s="3130"/>
      <c r="I654" s="3130"/>
      <c r="J654" s="3130"/>
      <c r="K654" s="3130"/>
      <c r="L654" s="3131"/>
      <c r="M654" s="2018"/>
      <c r="N654" s="2018"/>
      <c r="O654" s="2018"/>
      <c r="P654" s="2018"/>
      <c r="Q654" s="2018"/>
    </row>
    <row r="655" spans="1:17">
      <c r="A655" s="2018"/>
      <c r="B655" s="891"/>
      <c r="C655" s="3128"/>
      <c r="D655" s="3132" t="s">
        <v>1250</v>
      </c>
      <c r="E655" s="3132"/>
      <c r="F655" s="3132"/>
      <c r="G655" s="3133"/>
      <c r="H655" s="3134" t="s">
        <v>1218</v>
      </c>
      <c r="I655" s="3135" t="s">
        <v>1219</v>
      </c>
      <c r="J655" s="3135" t="s">
        <v>1220</v>
      </c>
      <c r="K655" s="3135" t="s">
        <v>1221</v>
      </c>
      <c r="L655" s="3136" t="s">
        <v>1251</v>
      </c>
      <c r="M655" s="2018"/>
      <c r="N655" s="2018"/>
      <c r="O655" s="2018"/>
      <c r="P655" s="2018"/>
      <c r="Q655" s="2018"/>
    </row>
    <row r="656" spans="1:17" ht="15.75">
      <c r="A656" s="2018"/>
      <c r="B656" s="891"/>
      <c r="C656" s="3128"/>
      <c r="D656" s="3132" t="s">
        <v>1252</v>
      </c>
      <c r="E656" s="3132"/>
      <c r="F656" s="3132"/>
      <c r="G656" s="3137">
        <f>SUM(H656:L656)</f>
        <v>2170</v>
      </c>
      <c r="H656" s="3138">
        <v>550</v>
      </c>
      <c r="I656" s="3138">
        <v>920</v>
      </c>
      <c r="J656" s="3138">
        <v>340</v>
      </c>
      <c r="K656" s="3138">
        <v>150</v>
      </c>
      <c r="L656" s="3139">
        <v>210</v>
      </c>
      <c r="M656" s="2018"/>
      <c r="N656" s="2018"/>
      <c r="O656" s="2018"/>
      <c r="P656" s="2018"/>
      <c r="Q656" s="2018"/>
    </row>
    <row r="657" spans="1:17" ht="15.75">
      <c r="A657" s="2018"/>
      <c r="B657" s="891"/>
      <c r="C657" s="3140"/>
      <c r="D657" s="3141"/>
      <c r="E657" s="3141"/>
      <c r="F657" s="3141"/>
      <c r="G657" s="3137"/>
      <c r="H657" s="3142"/>
      <c r="I657" s="3142"/>
      <c r="J657" s="3142"/>
      <c r="K657" s="3142"/>
      <c r="L657" s="3143"/>
      <c r="M657" s="2018"/>
      <c r="N657" s="2018"/>
      <c r="O657" s="2018"/>
      <c r="P657" s="2018"/>
      <c r="Q657" s="2018"/>
    </row>
    <row r="658" spans="1:17" ht="15.75">
      <c r="A658" s="2018"/>
      <c r="B658" s="891"/>
      <c r="C658" s="3128">
        <v>2</v>
      </c>
      <c r="D658" s="3129" t="s">
        <v>1253</v>
      </c>
      <c r="E658" s="2018"/>
      <c r="F658" s="891"/>
      <c r="G658" s="2018"/>
      <c r="H658" s="2018"/>
      <c r="I658" s="2018"/>
      <c r="J658" s="2018"/>
      <c r="K658" s="2018"/>
      <c r="L658" s="2343"/>
      <c r="M658" s="2018"/>
      <c r="N658" s="2018"/>
      <c r="O658" s="2018"/>
      <c r="P658" s="2018"/>
      <c r="Q658" s="2018"/>
    </row>
    <row r="659" spans="1:17">
      <c r="A659" s="2018"/>
      <c r="B659" s="891"/>
      <c r="C659" s="3128"/>
      <c r="D659" s="3144" t="s">
        <v>1254</v>
      </c>
      <c r="E659" s="3144"/>
      <c r="F659" s="3144"/>
      <c r="G659" s="3145">
        <f>(H659*H656)+(I659*I656)+(J659*J656)+(K659*K656)+(L659*L656)</f>
        <v>1470</v>
      </c>
      <c r="H659" s="3146">
        <v>0</v>
      </c>
      <c r="I659" s="3146">
        <v>1</v>
      </c>
      <c r="J659" s="3146">
        <v>1</v>
      </c>
      <c r="K659" s="3146">
        <v>0</v>
      </c>
      <c r="L659" s="3147">
        <v>1</v>
      </c>
      <c r="M659" s="2018"/>
      <c r="N659" s="2018"/>
      <c r="O659" s="2018"/>
      <c r="P659" s="2018"/>
      <c r="Q659" s="2018"/>
    </row>
    <row r="660" spans="1:17">
      <c r="A660" s="2018"/>
      <c r="B660" s="891"/>
      <c r="C660" s="3128"/>
      <c r="D660" s="3144" t="s">
        <v>1255</v>
      </c>
      <c r="E660" s="3144"/>
      <c r="F660" s="3144"/>
      <c r="G660" s="3145">
        <f>(H660*H656)+(I660*I656)+(J660*J656)+(K660*K656)+(L660*L656)</f>
        <v>850</v>
      </c>
      <c r="H660" s="3146">
        <v>1</v>
      </c>
      <c r="I660" s="3146">
        <v>0</v>
      </c>
      <c r="J660" s="3146">
        <v>0</v>
      </c>
      <c r="K660" s="3146">
        <v>2</v>
      </c>
      <c r="L660" s="3147">
        <v>0</v>
      </c>
      <c r="M660" s="2018"/>
      <c r="N660" s="2018"/>
      <c r="O660" s="2018"/>
      <c r="P660" s="2018"/>
      <c r="Q660" s="2018"/>
    </row>
    <row r="661" spans="1:17">
      <c r="A661" s="2018"/>
      <c r="B661" s="891"/>
      <c r="C661" s="3128"/>
      <c r="D661" s="3144" t="s">
        <v>1256</v>
      </c>
      <c r="E661" s="3144"/>
      <c r="F661" s="3144"/>
      <c r="G661" s="3145">
        <f>(H661*H656)+(I661*I656)+(J661*J656)+(K661*K656)+(L661*L656)</f>
        <v>1895</v>
      </c>
      <c r="H661" s="3148">
        <v>0.5</v>
      </c>
      <c r="I661" s="3146">
        <v>1</v>
      </c>
      <c r="J661" s="3146">
        <v>1</v>
      </c>
      <c r="K661" s="3146">
        <v>1</v>
      </c>
      <c r="L661" s="3147">
        <v>1</v>
      </c>
      <c r="M661" s="2018"/>
      <c r="N661" s="2018"/>
      <c r="O661" s="2018"/>
      <c r="P661" s="2018"/>
      <c r="Q661" s="2018"/>
    </row>
    <row r="662" spans="1:17">
      <c r="A662" s="2018"/>
      <c r="B662" s="891"/>
      <c r="C662" s="3128"/>
      <c r="D662" s="3144" t="s">
        <v>1257</v>
      </c>
      <c r="E662" s="3144"/>
      <c r="F662" s="3144"/>
      <c r="G662" s="3145">
        <f>(H662*H656)+(I662*I656)+(J662*J656)+(K662*K656)+(L662*L656)</f>
        <v>1190</v>
      </c>
      <c r="H662" s="3146">
        <v>0</v>
      </c>
      <c r="I662" s="3146">
        <v>0</v>
      </c>
      <c r="J662" s="3146">
        <v>2</v>
      </c>
      <c r="K662" s="3146">
        <v>2</v>
      </c>
      <c r="L662" s="3147">
        <v>1</v>
      </c>
      <c r="M662" s="2018"/>
      <c r="N662" s="2018"/>
      <c r="O662" s="2018"/>
      <c r="P662" s="2018"/>
      <c r="Q662" s="2018"/>
    </row>
    <row r="663" spans="1:17">
      <c r="A663" s="2018"/>
      <c r="B663" s="891"/>
      <c r="C663" s="3128"/>
      <c r="D663" s="3144" t="s">
        <v>1258</v>
      </c>
      <c r="E663" s="3144"/>
      <c r="F663" s="3144"/>
      <c r="G663" s="3145">
        <f>(H663*H656)+(I663*I656)+(J663*J656)+(K663*K656)+(L663*L656)</f>
        <v>2540</v>
      </c>
      <c r="H663" s="3146">
        <v>1</v>
      </c>
      <c r="I663" s="3146">
        <v>2</v>
      </c>
      <c r="J663" s="3146">
        <v>0</v>
      </c>
      <c r="K663" s="3146">
        <v>1</v>
      </c>
      <c r="L663" s="3147">
        <v>0</v>
      </c>
      <c r="M663" s="2018"/>
      <c r="N663" s="2018"/>
      <c r="O663" s="2018"/>
      <c r="P663" s="2018"/>
      <c r="Q663" s="2018"/>
    </row>
    <row r="664" spans="1:17" ht="15.75">
      <c r="A664" s="2018"/>
      <c r="B664" s="891"/>
      <c r="C664" s="3140"/>
      <c r="D664" s="3149"/>
      <c r="E664" s="2018"/>
      <c r="F664" s="891"/>
      <c r="G664" s="3145"/>
      <c r="H664" s="3134" t="s">
        <v>1218</v>
      </c>
      <c r="I664" s="3135" t="s">
        <v>1219</v>
      </c>
      <c r="J664" s="3135" t="s">
        <v>1220</v>
      </c>
      <c r="K664" s="3135" t="s">
        <v>1221</v>
      </c>
      <c r="L664" s="3136" t="s">
        <v>1251</v>
      </c>
      <c r="M664" s="2018"/>
      <c r="N664" s="2018"/>
      <c r="O664" s="2018"/>
      <c r="P664" s="2018"/>
      <c r="Q664" s="2018"/>
    </row>
    <row r="665" spans="1:17" ht="15.75">
      <c r="A665" s="2018"/>
      <c r="B665" s="891"/>
      <c r="C665" s="3140"/>
      <c r="D665" s="3149"/>
      <c r="E665" s="2018"/>
      <c r="F665" s="891"/>
      <c r="G665" s="3150" t="s">
        <v>1259</v>
      </c>
      <c r="H665" s="3151">
        <f>SUM(H659:H664)</f>
        <v>2.5</v>
      </c>
      <c r="I665" s="3151">
        <f>SUM(I659:I664)</f>
        <v>4</v>
      </c>
      <c r="J665" s="3151">
        <f>SUM(J659:J664)</f>
        <v>4</v>
      </c>
      <c r="K665" s="3151">
        <f>SUM(K659:K664)</f>
        <v>6</v>
      </c>
      <c r="L665" s="3152">
        <f>SUM(L659:L664)</f>
        <v>3</v>
      </c>
      <c r="M665" s="2018"/>
      <c r="N665" s="2018"/>
      <c r="O665" s="2018"/>
      <c r="P665" s="2018"/>
      <c r="Q665" s="2018"/>
    </row>
    <row r="666" spans="1:17">
      <c r="A666" s="2018"/>
      <c r="B666" s="891"/>
      <c r="C666" s="3153"/>
      <c r="D666" s="3149"/>
      <c r="E666" s="2018"/>
      <c r="F666" s="891"/>
      <c r="G666" s="3154"/>
      <c r="H666" s="3155"/>
      <c r="I666" s="3155"/>
      <c r="J666" s="3155"/>
      <c r="K666" s="3155"/>
      <c r="L666" s="3156"/>
      <c r="M666" s="2018"/>
      <c r="N666" s="2018"/>
      <c r="O666" s="2018"/>
      <c r="P666" s="2018"/>
      <c r="Q666" s="2018"/>
    </row>
    <row r="667" spans="1:17" ht="15.75">
      <c r="A667" s="2018"/>
      <c r="B667" s="891"/>
      <c r="C667" s="3157">
        <v>3</v>
      </c>
      <c r="D667" s="3144" t="s">
        <v>1260</v>
      </c>
      <c r="E667" s="3144"/>
      <c r="F667" s="3144"/>
      <c r="G667" s="3158">
        <f>(H667*H656)+(I667*I656)+(J667*J656)+(K667*K656)+(L667*L656)</f>
        <v>208.60000000000002</v>
      </c>
      <c r="H667" s="3159">
        <v>0.06</v>
      </c>
      <c r="I667" s="3159">
        <v>0.08</v>
      </c>
      <c r="J667" s="3159">
        <v>0.15</v>
      </c>
      <c r="K667" s="3159">
        <v>0.2</v>
      </c>
      <c r="L667" s="3160">
        <v>0.1</v>
      </c>
      <c r="M667" s="2018"/>
      <c r="N667" s="2018"/>
      <c r="O667" s="2018"/>
      <c r="P667" s="2018"/>
      <c r="Q667" s="2018"/>
    </row>
    <row r="668" spans="1:17">
      <c r="A668" s="2018"/>
      <c r="B668" s="891"/>
      <c r="C668" s="3153"/>
      <c r="D668" s="3161"/>
      <c r="E668" s="3162"/>
      <c r="F668" s="3163"/>
      <c r="G668" s="3145"/>
      <c r="H668" s="3155"/>
      <c r="I668" s="3155"/>
      <c r="J668" s="3155"/>
      <c r="K668" s="3155"/>
      <c r="L668" s="3156"/>
      <c r="M668" s="2018"/>
      <c r="N668" s="2018"/>
      <c r="O668" s="2018"/>
      <c r="P668" s="2018"/>
      <c r="Q668" s="2018"/>
    </row>
    <row r="669" spans="1:17" ht="15.75">
      <c r="A669" s="2018"/>
      <c r="B669" s="891"/>
      <c r="C669" s="3157">
        <v>4</v>
      </c>
      <c r="D669" s="3144" t="s">
        <v>1261</v>
      </c>
      <c r="E669" s="3144"/>
      <c r="F669" s="3144"/>
      <c r="G669" s="3158">
        <f>(H669*H656)+(I669*I656)+(J669*J656)+(K669*K656)+(L669*L656)</f>
        <v>213.5</v>
      </c>
      <c r="H669" s="3159">
        <v>0.06</v>
      </c>
      <c r="I669" s="3159">
        <v>0.1</v>
      </c>
      <c r="J669" s="3159">
        <v>0.12</v>
      </c>
      <c r="K669" s="3159">
        <v>0.15</v>
      </c>
      <c r="L669" s="3160">
        <v>0.12</v>
      </c>
      <c r="M669" s="2018"/>
      <c r="N669" s="2018"/>
      <c r="O669" s="2018"/>
      <c r="P669" s="2018"/>
      <c r="Q669" s="2018"/>
    </row>
    <row r="670" spans="1:17">
      <c r="A670" s="2018"/>
      <c r="B670" s="891"/>
      <c r="C670" s="3153"/>
      <c r="D670" s="3161"/>
      <c r="E670" s="3162"/>
      <c r="F670" s="3163"/>
      <c r="G670" s="3145"/>
      <c r="H670" s="3155"/>
      <c r="I670" s="3155"/>
      <c r="J670" s="3155"/>
      <c r="K670" s="3155"/>
      <c r="L670" s="3156"/>
      <c r="M670" s="2018"/>
      <c r="N670" s="2018"/>
      <c r="O670" s="2018"/>
      <c r="P670" s="2018"/>
      <c r="Q670" s="2018"/>
    </row>
    <row r="671" spans="1:17" ht="15.75">
      <c r="A671" s="2018"/>
      <c r="B671" s="891"/>
      <c r="C671" s="3157">
        <v>5</v>
      </c>
      <c r="D671" s="3144" t="s">
        <v>1207</v>
      </c>
      <c r="E671" s="3144"/>
      <c r="F671" s="3144"/>
      <c r="G671" s="3158">
        <f>(H671*H656)+(I671*I656)+(J671*J656)+(K671*K656)+(L671*L656)</f>
        <v>237.5</v>
      </c>
      <c r="H671" s="3159">
        <v>0.06</v>
      </c>
      <c r="I671" s="3159">
        <v>0.1</v>
      </c>
      <c r="J671" s="3159">
        <v>0.15</v>
      </c>
      <c r="K671" s="3159">
        <v>0.2</v>
      </c>
      <c r="L671" s="3160">
        <v>0.15</v>
      </c>
      <c r="M671" s="2018"/>
      <c r="N671" s="2018"/>
      <c r="O671" s="2018"/>
      <c r="P671" s="2018"/>
      <c r="Q671" s="2018"/>
    </row>
    <row r="672" spans="1:17" ht="15.75" thickBot="1">
      <c r="A672" s="2018"/>
      <c r="B672" s="891"/>
      <c r="C672" s="3164"/>
      <c r="D672" s="3165"/>
      <c r="E672" s="3166"/>
      <c r="F672" s="3167"/>
      <c r="G672" s="3168"/>
      <c r="H672" s="3169"/>
      <c r="I672" s="3169"/>
      <c r="J672" s="3166"/>
      <c r="K672" s="3166"/>
      <c r="L672" s="2428"/>
      <c r="M672" s="2018"/>
      <c r="N672" s="2018"/>
      <c r="O672" s="2018"/>
      <c r="P672" s="2018"/>
      <c r="Q672" s="2018"/>
    </row>
    <row r="673" spans="1:17">
      <c r="A673" s="2018"/>
      <c r="B673" s="891"/>
      <c r="C673" s="891"/>
      <c r="D673" s="891"/>
      <c r="E673" s="891"/>
      <c r="F673" s="891"/>
      <c r="G673" s="891"/>
      <c r="H673" s="891"/>
      <c r="I673" s="891"/>
      <c r="J673" s="891"/>
      <c r="K673" s="891"/>
      <c r="L673" s="891"/>
      <c r="M673" s="2018"/>
      <c r="N673" s="2018"/>
      <c r="O673" s="2018"/>
      <c r="P673" s="2018"/>
      <c r="Q673" s="2018"/>
    </row>
    <row r="674" spans="1:17">
      <c r="A674" s="2078"/>
      <c r="B674" s="2079"/>
      <c r="C674" s="2080"/>
      <c r="D674" s="2080"/>
      <c r="E674" s="2080"/>
      <c r="F674" s="2080"/>
      <c r="G674" s="2080"/>
      <c r="H674" s="2080"/>
      <c r="I674" s="2080"/>
      <c r="J674" s="2079"/>
      <c r="K674" s="2079"/>
      <c r="L674" s="2079"/>
      <c r="M674" s="2078"/>
      <c r="N674" s="2078"/>
      <c r="O674" s="2078"/>
      <c r="P674" s="2078"/>
      <c r="Q674" s="2078"/>
    </row>
    <row r="675" spans="1:17" ht="15.75" thickBot="1">
      <c r="A675" s="2018"/>
      <c r="B675" s="891"/>
      <c r="C675" s="891"/>
      <c r="D675" s="891"/>
      <c r="E675" s="891"/>
      <c r="F675" s="891"/>
      <c r="G675" s="891"/>
      <c r="H675" s="891"/>
      <c r="I675" s="891"/>
      <c r="J675" s="891"/>
      <c r="K675" s="891"/>
      <c r="L675" s="891"/>
      <c r="M675" s="2018"/>
      <c r="N675" s="2018"/>
      <c r="O675" s="2018"/>
      <c r="P675" s="2018"/>
      <c r="Q675" s="2018"/>
    </row>
    <row r="676" spans="1:17" ht="18">
      <c r="A676" s="2018"/>
      <c r="B676" s="891"/>
      <c r="C676" s="3170" t="s">
        <v>1262</v>
      </c>
      <c r="D676" s="3171"/>
      <c r="E676" s="3171"/>
      <c r="F676" s="3171"/>
      <c r="G676" s="3171"/>
      <c r="H676" s="3171"/>
      <c r="I676" s="3171"/>
      <c r="J676" s="3171"/>
      <c r="K676" s="3171"/>
      <c r="L676" s="3172"/>
      <c r="M676" s="2018"/>
      <c r="N676" s="2018"/>
      <c r="O676" s="2018"/>
      <c r="P676" s="2018"/>
      <c r="Q676" s="2018"/>
    </row>
    <row r="677" spans="1:17">
      <c r="A677" s="2018"/>
      <c r="B677" s="891"/>
      <c r="C677" s="3173" t="s">
        <v>1263</v>
      </c>
      <c r="D677" s="3174"/>
      <c r="E677" s="3174"/>
      <c r="F677" s="3174"/>
      <c r="G677" s="3174"/>
      <c r="H677" s="3174"/>
      <c r="I677" s="3174"/>
      <c r="J677" s="3175"/>
      <c r="K677" s="3175"/>
      <c r="L677" s="3176"/>
      <c r="M677" s="2018"/>
      <c r="N677" s="2018"/>
      <c r="O677" s="2018"/>
      <c r="P677" s="2018"/>
      <c r="Q677" s="2018"/>
    </row>
    <row r="678" spans="1:17">
      <c r="A678" s="2018"/>
      <c r="B678" s="891"/>
      <c r="C678" s="3177" t="s">
        <v>1264</v>
      </c>
      <c r="D678" s="3178"/>
      <c r="E678" s="3178"/>
      <c r="F678" s="3178"/>
      <c r="G678" s="3178"/>
      <c r="H678" s="3178"/>
      <c r="I678" s="3178"/>
      <c r="J678" s="3178"/>
      <c r="K678" s="3178"/>
      <c r="L678" s="3179"/>
      <c r="M678" s="2018"/>
      <c r="N678" s="2018"/>
      <c r="O678" s="2018"/>
      <c r="P678" s="2018"/>
      <c r="Q678" s="2018"/>
    </row>
    <row r="679" spans="1:17">
      <c r="A679" s="2018"/>
      <c r="B679" s="891"/>
      <c r="C679" s="3177"/>
      <c r="D679" s="3178"/>
      <c r="E679" s="3178"/>
      <c r="F679" s="3178"/>
      <c r="G679" s="3178"/>
      <c r="H679" s="3178"/>
      <c r="I679" s="3178"/>
      <c r="J679" s="3178"/>
      <c r="K679" s="3178"/>
      <c r="L679" s="3179"/>
      <c r="M679" s="2018"/>
      <c r="N679" s="2018"/>
      <c r="O679" s="2018"/>
      <c r="P679" s="2018"/>
      <c r="Q679" s="2018"/>
    </row>
    <row r="680" spans="1:17">
      <c r="A680" s="2018"/>
      <c r="B680" s="891"/>
      <c r="C680" s="3177"/>
      <c r="D680" s="3178"/>
      <c r="E680" s="3178"/>
      <c r="F680" s="3178"/>
      <c r="G680" s="3178"/>
      <c r="H680" s="3178"/>
      <c r="I680" s="3178"/>
      <c r="J680" s="3178"/>
      <c r="K680" s="3178"/>
      <c r="L680" s="3179"/>
      <c r="M680" s="2018"/>
      <c r="N680" s="2018"/>
      <c r="O680" s="2018"/>
      <c r="P680" s="2018"/>
      <c r="Q680" s="2018"/>
    </row>
    <row r="681" spans="1:17">
      <c r="A681" s="2018"/>
      <c r="B681" s="891"/>
      <c r="C681" s="3177"/>
      <c r="D681" s="3178"/>
      <c r="E681" s="3178"/>
      <c r="F681" s="3178"/>
      <c r="G681" s="3178"/>
      <c r="H681" s="3178"/>
      <c r="I681" s="3178"/>
      <c r="J681" s="3178"/>
      <c r="K681" s="3178"/>
      <c r="L681" s="3179"/>
      <c r="M681" s="2018"/>
      <c r="N681" s="2018"/>
      <c r="O681" s="2018"/>
      <c r="P681" s="2018"/>
      <c r="Q681" s="2018"/>
    </row>
    <row r="682" spans="1:17">
      <c r="A682" s="2018"/>
      <c r="B682" s="891"/>
      <c r="C682" s="3177" t="s">
        <v>1265</v>
      </c>
      <c r="D682" s="3178"/>
      <c r="E682" s="3178"/>
      <c r="F682" s="3178"/>
      <c r="G682" s="3178"/>
      <c r="H682" s="3178"/>
      <c r="I682" s="3178"/>
      <c r="J682" s="3178"/>
      <c r="K682" s="3178"/>
      <c r="L682" s="3179"/>
      <c r="M682" s="2018"/>
      <c r="N682" s="2018"/>
      <c r="O682" s="2018"/>
      <c r="P682" s="2018"/>
      <c r="Q682" s="2018"/>
    </row>
    <row r="683" spans="1:17">
      <c r="A683" s="2018"/>
      <c r="B683" s="891"/>
      <c r="C683" s="3177"/>
      <c r="D683" s="3178"/>
      <c r="E683" s="3178"/>
      <c r="F683" s="3178"/>
      <c r="G683" s="3178"/>
      <c r="H683" s="3178"/>
      <c r="I683" s="3178"/>
      <c r="J683" s="3178"/>
      <c r="K683" s="3178"/>
      <c r="L683" s="3179"/>
      <c r="M683" s="2018"/>
      <c r="N683" s="2018"/>
      <c r="O683" s="2018"/>
      <c r="P683" s="2018"/>
      <c r="Q683" s="2018"/>
    </row>
    <row r="684" spans="1:17">
      <c r="A684" s="2018"/>
      <c r="B684" s="891"/>
      <c r="C684" s="3177"/>
      <c r="D684" s="3178"/>
      <c r="E684" s="3178"/>
      <c r="F684" s="3178"/>
      <c r="G684" s="3178"/>
      <c r="H684" s="3178"/>
      <c r="I684" s="3178"/>
      <c r="J684" s="3178"/>
      <c r="K684" s="3178"/>
      <c r="L684" s="3179"/>
      <c r="M684" s="2018"/>
      <c r="N684" s="2018"/>
      <c r="O684" s="2018"/>
      <c r="P684" s="2018"/>
      <c r="Q684" s="2018"/>
    </row>
    <row r="685" spans="1:17">
      <c r="A685" s="2018"/>
      <c r="B685" s="891"/>
      <c r="C685" s="3180"/>
      <c r="D685" s="3181"/>
      <c r="E685" s="3181"/>
      <c r="F685" s="3181"/>
      <c r="G685" s="3181"/>
      <c r="H685" s="3181"/>
      <c r="I685" s="3181"/>
      <c r="J685" s="3181"/>
      <c r="K685" s="3181"/>
      <c r="L685" s="3182"/>
      <c r="M685" s="2018"/>
      <c r="N685" s="2018"/>
      <c r="O685" s="2018"/>
      <c r="P685" s="2018"/>
      <c r="Q685" s="2018"/>
    </row>
    <row r="686" spans="1:17">
      <c r="A686" s="2018"/>
      <c r="B686" s="891"/>
      <c r="C686" s="1627" t="s">
        <v>1266</v>
      </c>
      <c r="D686" s="3183"/>
      <c r="E686" s="3183"/>
      <c r="F686" s="3183"/>
      <c r="G686" s="3184" t="s">
        <v>1267</v>
      </c>
      <c r="H686" s="3184"/>
      <c r="I686" s="3185">
        <v>0.09</v>
      </c>
      <c r="J686" s="3186" t="s">
        <v>1268</v>
      </c>
      <c r="K686" s="3186"/>
      <c r="L686" s="3187">
        <v>0.12</v>
      </c>
      <c r="M686" s="2018"/>
      <c r="N686" s="2018"/>
      <c r="O686" s="2018"/>
      <c r="P686" s="2018"/>
      <c r="Q686" s="2018"/>
    </row>
    <row r="687" spans="1:17">
      <c r="A687" s="2018"/>
      <c r="B687" s="891"/>
      <c r="C687" s="1627"/>
      <c r="D687" s="3183"/>
      <c r="E687" s="3183"/>
      <c r="F687" s="3183"/>
      <c r="G687" s="3184"/>
      <c r="H687" s="3184"/>
      <c r="I687" s="3185"/>
      <c r="J687" s="3186"/>
      <c r="K687" s="3186"/>
      <c r="L687" s="3187"/>
      <c r="M687" s="2018"/>
      <c r="N687" s="2018"/>
      <c r="O687" s="2018"/>
      <c r="P687" s="2018"/>
      <c r="Q687" s="2018"/>
    </row>
    <row r="688" spans="1:17" ht="18">
      <c r="A688" s="2018"/>
      <c r="B688" s="891"/>
      <c r="C688" s="405"/>
      <c r="D688" s="3188"/>
      <c r="E688" s="3188"/>
      <c r="F688" s="3188"/>
      <c r="G688" s="3189"/>
      <c r="H688" s="3189"/>
      <c r="I688" s="3190"/>
      <c r="J688" s="3191"/>
      <c r="K688" s="3191"/>
      <c r="L688" s="3192"/>
      <c r="M688" s="2018"/>
      <c r="N688" s="2018"/>
      <c r="O688" s="2018"/>
      <c r="P688" s="2018"/>
      <c r="Q688" s="2018"/>
    </row>
    <row r="689" spans="1:17">
      <c r="A689" s="2018"/>
      <c r="B689" s="891"/>
      <c r="C689" s="3193" t="str">
        <f>IF(E689="","produit à servir","produits entiers à couper en ")</f>
        <v xml:space="preserve">produits entiers à couper en </v>
      </c>
      <c r="D689" s="3194"/>
      <c r="E689" s="3195">
        <f>IF(K696=1,"",K696)</f>
        <v>1.5</v>
      </c>
      <c r="F689" s="3196">
        <f>LARGE(F697:F701,1)</f>
        <v>3</v>
      </c>
      <c r="G689" s="3196" t="s">
        <v>1269</v>
      </c>
      <c r="H689" s="3196" t="s">
        <v>1270</v>
      </c>
      <c r="I689" s="3196">
        <f>LARGE(G697:G701,1)</f>
        <v>2</v>
      </c>
      <c r="J689" s="3196" t="s">
        <v>1271</v>
      </c>
      <c r="K689" s="3197"/>
      <c r="L689" s="3198"/>
      <c r="M689" s="2018"/>
      <c r="N689" s="2018"/>
      <c r="O689" s="2018"/>
      <c r="P689" s="2018"/>
      <c r="Q689" s="2018"/>
    </row>
    <row r="690" spans="1:17">
      <c r="A690" s="2018"/>
      <c r="B690" s="891"/>
      <c r="C690" s="3193"/>
      <c r="D690" s="3194"/>
      <c r="E690" s="3195"/>
      <c r="F690" s="3196"/>
      <c r="G690" s="3196"/>
      <c r="H690" s="3196"/>
      <c r="I690" s="3196"/>
      <c r="J690" s="3196"/>
      <c r="K690" s="3197"/>
      <c r="L690" s="3198"/>
      <c r="M690" s="2018"/>
      <c r="N690" s="2018"/>
      <c r="O690" s="2018"/>
      <c r="P690" s="2018"/>
      <c r="Q690" s="2018"/>
    </row>
    <row r="691" spans="1:17" ht="15.75">
      <c r="A691" s="2018"/>
      <c r="B691" s="891"/>
      <c r="C691" s="3199"/>
      <c r="D691" s="3200"/>
      <c r="E691" s="3201"/>
      <c r="F691" s="3202"/>
      <c r="G691" s="3202"/>
      <c r="H691" s="3202"/>
      <c r="I691" s="3202"/>
      <c r="J691" s="3203"/>
      <c r="K691" s="3204"/>
      <c r="L691" s="3205"/>
      <c r="M691" s="2018"/>
      <c r="N691" s="2018"/>
      <c r="O691" s="2018"/>
      <c r="P691" s="2018"/>
      <c r="Q691" s="2018"/>
    </row>
    <row r="692" spans="1:17">
      <c r="A692" s="2018"/>
      <c r="B692" s="891"/>
      <c r="C692" s="3206" t="str">
        <f>IF(D692="","MOINS","Servir ")</f>
        <v xml:space="preserve">Servir </v>
      </c>
      <c r="D692" s="3207">
        <f>IF(F689-1=0,"",F689-1)</f>
        <v>2</v>
      </c>
      <c r="E692" s="3208" t="str">
        <f>IF(D692="","",IF(G692=1,"produits entiers de","produits coupés en "))</f>
        <v>produits entiers de</v>
      </c>
      <c r="F692" s="3208"/>
      <c r="G692" s="3207">
        <f>IF(D692="","",I689/D692)</f>
        <v>1</v>
      </c>
      <c r="H692" s="3196" t="str">
        <f>IF(D692="","","parts")</f>
        <v>parts</v>
      </c>
      <c r="I692" s="3208" t="str">
        <f>IF(D692="","","grammage unitaire")</f>
        <v>grammage unitaire</v>
      </c>
      <c r="J692" s="3208"/>
      <c r="K692" s="3209">
        <f>IF(D692="","",I686/G692)</f>
        <v>0.09</v>
      </c>
      <c r="L692" s="3210"/>
      <c r="M692" s="2018"/>
      <c r="N692" s="2018"/>
      <c r="O692" s="2018"/>
      <c r="P692" s="2018"/>
      <c r="Q692" s="2018"/>
    </row>
    <row r="693" spans="1:17">
      <c r="A693" s="2018"/>
      <c r="B693" s="891"/>
      <c r="C693" s="3206"/>
      <c r="D693" s="3207"/>
      <c r="E693" s="3208"/>
      <c r="F693" s="3208"/>
      <c r="G693" s="3207"/>
      <c r="H693" s="3196"/>
      <c r="I693" s="3208"/>
      <c r="J693" s="3208"/>
      <c r="K693" s="3209"/>
      <c r="L693" s="3210"/>
      <c r="M693" s="2018"/>
      <c r="N693" s="2018"/>
      <c r="O693" s="2018"/>
      <c r="P693" s="2018"/>
      <c r="Q693" s="2018"/>
    </row>
    <row r="694" spans="1:17">
      <c r="A694" s="2018"/>
      <c r="B694" s="891"/>
      <c r="C694" s="3206" t="str">
        <f>IF(D692="","","plus")</f>
        <v>plus</v>
      </c>
      <c r="D694" s="3211">
        <f>IF(D692="","",F689-D692)</f>
        <v>1</v>
      </c>
      <c r="E694" s="3208" t="str">
        <f>IF(D694="","","produit coupé en ")</f>
        <v xml:space="preserve">produit coupé en </v>
      </c>
      <c r="F694" s="3208"/>
      <c r="G694" s="3211">
        <f>IF(E694="","",I689)</f>
        <v>2</v>
      </c>
      <c r="H694" s="3196" t="str">
        <f>IF(E694="","","parts")</f>
        <v>parts</v>
      </c>
      <c r="I694" s="3212"/>
      <c r="J694" s="3213" t="str">
        <f>IF(D694="","moins"," de")</f>
        <v xml:space="preserve"> de</v>
      </c>
      <c r="K694" s="3209">
        <f>IF(E694="",I686-L686,I686/G694)</f>
        <v>4.4999999999999998E-2</v>
      </c>
      <c r="L694" s="3210"/>
      <c r="M694" s="2018"/>
      <c r="N694" s="2018"/>
      <c r="O694" s="2018"/>
      <c r="P694" s="2018"/>
      <c r="Q694" s="2018"/>
    </row>
    <row r="695" spans="1:17">
      <c r="A695" s="2018"/>
      <c r="B695" s="891"/>
      <c r="C695" s="3206"/>
      <c r="D695" s="3211"/>
      <c r="E695" s="3208"/>
      <c r="F695" s="3208"/>
      <c r="G695" s="3211"/>
      <c r="H695" s="3196"/>
      <c r="I695" s="3212"/>
      <c r="J695" s="3213"/>
      <c r="K695" s="3209"/>
      <c r="L695" s="3210"/>
      <c r="M695" s="2018"/>
      <c r="N695" s="2018"/>
      <c r="O695" s="2018"/>
      <c r="P695" s="2018"/>
      <c r="Q695" s="2018"/>
    </row>
    <row r="696" spans="1:17" ht="22.5">
      <c r="A696" s="2018"/>
      <c r="B696" s="891"/>
      <c r="C696" s="406" t="s">
        <v>1272</v>
      </c>
      <c r="D696" s="3214" t="s">
        <v>1273</v>
      </c>
      <c r="E696" s="3214" t="s">
        <v>1274</v>
      </c>
      <c r="F696" s="3215" t="s">
        <v>1275</v>
      </c>
      <c r="G696" s="3215"/>
      <c r="H696" s="3216" t="s">
        <v>1276</v>
      </c>
      <c r="I696" s="3217" t="s">
        <v>1270</v>
      </c>
      <c r="J696" s="3217"/>
      <c r="K696" s="3218">
        <f>LARGE(L697:L701,1)</f>
        <v>1.5</v>
      </c>
      <c r="L696" s="3219">
        <f>SMALL(E697:E701,COUNTIF(E697:E701,0)+1)</f>
        <v>3.0000000000000027E-2</v>
      </c>
      <c r="M696" s="2018"/>
      <c r="N696" s="2018"/>
      <c r="O696" s="2018"/>
      <c r="P696" s="2018"/>
      <c r="Q696" s="2018"/>
    </row>
    <row r="697" spans="1:17">
      <c r="A697" s="2018"/>
      <c r="B697" s="891"/>
      <c r="C697" s="407">
        <f>L686*I697</f>
        <v>0</v>
      </c>
      <c r="D697" s="3220">
        <f>I686*H697</f>
        <v>0.09</v>
      </c>
      <c r="E697" s="3220">
        <f>D697-C697</f>
        <v>0.09</v>
      </c>
      <c r="F697" s="3221">
        <f>IF(E697=L696,H697,0)</f>
        <v>0</v>
      </c>
      <c r="G697" s="3221">
        <f>IF(F697&gt;0,I697,0)</f>
        <v>0</v>
      </c>
      <c r="H697" s="3218">
        <v>1</v>
      </c>
      <c r="I697" s="3222">
        <f>INT(J697)</f>
        <v>0</v>
      </c>
      <c r="J697" s="3222">
        <f>D697/L686</f>
        <v>0.75</v>
      </c>
      <c r="K697" s="3218">
        <f>IF(F697=0,0,F697/G697)</f>
        <v>0</v>
      </c>
      <c r="L697" s="3223">
        <f>ROUNDDOWN(K697,1)</f>
        <v>0</v>
      </c>
      <c r="M697" s="2018"/>
      <c r="N697" s="2018"/>
      <c r="O697" s="2018"/>
      <c r="P697" s="2018"/>
      <c r="Q697" s="2018"/>
    </row>
    <row r="698" spans="1:17">
      <c r="A698" s="2018"/>
      <c r="B698" s="891"/>
      <c r="C698" s="407">
        <f>L686*I698</f>
        <v>0.12</v>
      </c>
      <c r="D698" s="3220">
        <f>I686*H698</f>
        <v>0.18</v>
      </c>
      <c r="E698" s="3220">
        <f>D698-C698</f>
        <v>0.06</v>
      </c>
      <c r="F698" s="3221">
        <f>IF(E698=L696,H698,0)</f>
        <v>0</v>
      </c>
      <c r="G698" s="3221">
        <f>IF(F698&gt;0,I698,0)</f>
        <v>0</v>
      </c>
      <c r="H698" s="3218">
        <v>2</v>
      </c>
      <c r="I698" s="3222">
        <f>INT(J698)</f>
        <v>1</v>
      </c>
      <c r="J698" s="3222">
        <f>D698/L686</f>
        <v>1.5</v>
      </c>
      <c r="K698" s="3218">
        <f>IF(F698=0,0,F698/G698)</f>
        <v>0</v>
      </c>
      <c r="L698" s="3223">
        <f>ROUNDDOWN(K698,1)</f>
        <v>0</v>
      </c>
      <c r="M698" s="2018"/>
      <c r="N698" s="2018"/>
      <c r="O698" s="2018"/>
      <c r="P698" s="2018"/>
      <c r="Q698" s="2018"/>
    </row>
    <row r="699" spans="1:17">
      <c r="A699" s="2018"/>
      <c r="B699" s="891"/>
      <c r="C699" s="407">
        <f>L686*I699</f>
        <v>0.24</v>
      </c>
      <c r="D699" s="3220">
        <f>I686*H699</f>
        <v>0.27</v>
      </c>
      <c r="E699" s="3220">
        <f>D699-C699</f>
        <v>3.0000000000000027E-2</v>
      </c>
      <c r="F699" s="3221">
        <f>IF(E699=L696,H699,0)</f>
        <v>3</v>
      </c>
      <c r="G699" s="3221">
        <f>IF(F699&gt;0,I699,0)</f>
        <v>2</v>
      </c>
      <c r="H699" s="3218">
        <v>3</v>
      </c>
      <c r="I699" s="3222">
        <f>INT(J699)</f>
        <v>2</v>
      </c>
      <c r="J699" s="3222">
        <f>D699/L686</f>
        <v>2.2500000000000004</v>
      </c>
      <c r="K699" s="3218">
        <f>IF(F699=0,0,F699/G699)</f>
        <v>1.5</v>
      </c>
      <c r="L699" s="3223">
        <f>ROUNDDOWN(K699,1)</f>
        <v>1.5</v>
      </c>
      <c r="M699" s="2018"/>
      <c r="N699" s="2018"/>
      <c r="O699" s="2018"/>
      <c r="P699" s="2018"/>
      <c r="Q699" s="2018"/>
    </row>
    <row r="700" spans="1:17">
      <c r="A700" s="2018"/>
      <c r="B700" s="891"/>
      <c r="C700" s="407">
        <f>L686*I700</f>
        <v>0.36</v>
      </c>
      <c r="D700" s="3220">
        <f>I686*H700</f>
        <v>0.36</v>
      </c>
      <c r="E700" s="3220">
        <f>D700-C700</f>
        <v>0</v>
      </c>
      <c r="F700" s="3221">
        <f>IF(E700=L696,H700,0)</f>
        <v>0</v>
      </c>
      <c r="G700" s="3221">
        <f>IF(F700&gt;0,I700,0)</f>
        <v>0</v>
      </c>
      <c r="H700" s="3218">
        <v>4</v>
      </c>
      <c r="I700" s="3222">
        <f>INT(J700)</f>
        <v>3</v>
      </c>
      <c r="J700" s="3222">
        <f>D700/L686</f>
        <v>3</v>
      </c>
      <c r="K700" s="3218">
        <f>IF(F700=0,0,F700/G700)</f>
        <v>0</v>
      </c>
      <c r="L700" s="3223">
        <f>ROUNDDOWN(K700,1)</f>
        <v>0</v>
      </c>
      <c r="M700" s="2018"/>
      <c r="N700" s="2018"/>
      <c r="O700" s="2018"/>
      <c r="P700" s="2018"/>
      <c r="Q700" s="2018"/>
    </row>
    <row r="701" spans="1:17" ht="15.75" thickBot="1">
      <c r="A701" s="2018"/>
      <c r="B701" s="891"/>
      <c r="C701" s="3224">
        <f>L686*I701</f>
        <v>0.36</v>
      </c>
      <c r="D701" s="3225">
        <f>I686*H701</f>
        <v>0.44999999999999996</v>
      </c>
      <c r="E701" s="3225">
        <f>D701-C701</f>
        <v>8.9999999999999969E-2</v>
      </c>
      <c r="F701" s="3226">
        <f>IF(E701=L696,H701,0)</f>
        <v>0</v>
      </c>
      <c r="G701" s="3226">
        <f>IF(F701&gt;0,I701,0)</f>
        <v>0</v>
      </c>
      <c r="H701" s="3227">
        <v>5</v>
      </c>
      <c r="I701" s="3228">
        <f>INT(J701)</f>
        <v>3</v>
      </c>
      <c r="J701" s="3228">
        <f>D701/L686</f>
        <v>3.7499999999999996</v>
      </c>
      <c r="K701" s="3227">
        <f>IF(F701=0,0,F701/G701)</f>
        <v>0</v>
      </c>
      <c r="L701" s="3229">
        <f>ROUNDDOWN(K701,1)</f>
        <v>0</v>
      </c>
      <c r="M701" s="2018"/>
      <c r="N701" s="2018"/>
      <c r="O701" s="2018"/>
      <c r="P701" s="2018"/>
      <c r="Q701" s="2018"/>
    </row>
    <row r="702" spans="1:17">
      <c r="A702" s="2018"/>
      <c r="B702" s="891"/>
      <c r="C702" s="891"/>
      <c r="D702" s="891"/>
      <c r="E702" s="891"/>
      <c r="F702" s="891"/>
      <c r="G702" s="891"/>
      <c r="H702" s="891"/>
      <c r="I702" s="891"/>
      <c r="J702" s="891"/>
      <c r="K702" s="891"/>
      <c r="L702" s="891"/>
      <c r="M702" s="2018"/>
      <c r="N702" s="2018"/>
      <c r="O702" s="2018"/>
      <c r="P702" s="2018"/>
      <c r="Q702" s="2018"/>
    </row>
    <row r="703" spans="1:17">
      <c r="A703" s="2018"/>
      <c r="B703" s="891"/>
      <c r="C703" s="891"/>
      <c r="D703" s="891"/>
      <c r="E703" s="891"/>
      <c r="F703" s="891"/>
      <c r="G703" s="891"/>
      <c r="H703" s="891"/>
      <c r="I703" s="891"/>
      <c r="J703" s="891"/>
      <c r="K703" s="891"/>
      <c r="L703" s="891"/>
      <c r="M703" s="2018"/>
      <c r="N703" s="2018"/>
      <c r="O703" s="2018"/>
      <c r="P703" s="2018"/>
      <c r="Q703" s="2018"/>
    </row>
    <row r="704" spans="1:17" ht="18">
      <c r="A704" s="2018"/>
      <c r="B704" s="891"/>
      <c r="C704" s="3230" t="s">
        <v>1277</v>
      </c>
      <c r="D704" s="3231"/>
      <c r="E704" s="3231"/>
      <c r="F704" s="3231"/>
      <c r="G704" s="3231"/>
      <c r="H704" s="3231"/>
      <c r="I704" s="3231"/>
      <c r="J704" s="3231"/>
      <c r="K704" s="3231"/>
      <c r="L704" s="3231"/>
      <c r="M704" s="3232"/>
      <c r="N704" s="2018"/>
      <c r="O704" s="2018"/>
      <c r="P704" s="2018"/>
      <c r="Q704" s="2018"/>
    </row>
    <row r="705" spans="1:17" ht="15.75">
      <c r="A705" s="2018"/>
      <c r="B705" s="891"/>
      <c r="C705" s="3233" t="s">
        <v>2711</v>
      </c>
      <c r="D705" s="3234"/>
      <c r="E705" s="3234"/>
      <c r="F705" s="3234"/>
      <c r="G705" s="3234"/>
      <c r="H705" s="3234"/>
      <c r="I705" s="3234"/>
      <c r="J705" s="3234"/>
      <c r="K705" s="3234"/>
      <c r="L705" s="3234"/>
      <c r="M705" s="3235"/>
      <c r="N705" s="2018"/>
      <c r="O705" s="2018"/>
      <c r="P705" s="2018"/>
      <c r="Q705" s="2018"/>
    </row>
    <row r="706" spans="1:17" ht="15.75">
      <c r="A706" s="2018"/>
      <c r="B706" s="891"/>
      <c r="C706" s="3236"/>
      <c r="D706" s="3237"/>
      <c r="E706" s="3238" t="s">
        <v>1278</v>
      </c>
      <c r="F706" s="3238"/>
      <c r="G706" s="3238"/>
      <c r="H706" s="3238"/>
      <c r="I706" s="3238"/>
      <c r="J706" s="3238"/>
      <c r="K706" s="3238"/>
      <c r="L706" s="3238"/>
      <c r="M706" s="3239"/>
      <c r="N706" s="2018"/>
      <c r="O706" s="2018"/>
      <c r="P706" s="2018"/>
      <c r="Q706" s="2018"/>
    </row>
    <row r="707" spans="1:17">
      <c r="A707" s="2018"/>
      <c r="B707" s="891"/>
      <c r="C707" s="3240" t="s">
        <v>1279</v>
      </c>
      <c r="D707" s="3241"/>
      <c r="E707" s="3241"/>
      <c r="F707" s="3241"/>
      <c r="G707" s="3241"/>
      <c r="H707" s="3241"/>
      <c r="I707" s="3241"/>
      <c r="J707" s="3241"/>
      <c r="K707" s="3241"/>
      <c r="L707" s="3241"/>
      <c r="M707" s="3242"/>
      <c r="N707" s="2018"/>
      <c r="O707" s="2018"/>
      <c r="P707" s="2018"/>
      <c r="Q707" s="2018"/>
    </row>
    <row r="708" spans="1:17">
      <c r="A708" s="2018"/>
      <c r="B708" s="891"/>
      <c r="C708" s="3243" t="s">
        <v>1280</v>
      </c>
      <c r="D708" s="3244"/>
      <c r="E708" s="3245" t="s">
        <v>1281</v>
      </c>
      <c r="F708" s="3245"/>
      <c r="G708" s="2018"/>
      <c r="H708" s="891"/>
      <c r="I708" s="891"/>
      <c r="J708" s="2018"/>
      <c r="K708" s="3246"/>
      <c r="L708" s="2018"/>
      <c r="M708" s="3247"/>
      <c r="N708" s="2018"/>
      <c r="O708" s="2018"/>
      <c r="P708" s="2018"/>
      <c r="Q708" s="2018"/>
    </row>
    <row r="709" spans="1:17">
      <c r="A709" s="2018"/>
      <c r="B709" s="891"/>
      <c r="C709" s="3243"/>
      <c r="D709" s="3244"/>
      <c r="E709" s="3245"/>
      <c r="F709" s="3245"/>
      <c r="G709" s="2018"/>
      <c r="H709" s="891"/>
      <c r="I709" s="891"/>
      <c r="J709" s="2018"/>
      <c r="K709" s="3246"/>
      <c r="L709" s="2018"/>
      <c r="M709" s="3247"/>
      <c r="N709" s="2018"/>
      <c r="O709" s="2018"/>
      <c r="P709" s="2018"/>
      <c r="Q709" s="2018"/>
    </row>
    <row r="710" spans="1:17">
      <c r="A710" s="2018"/>
      <c r="B710" s="891"/>
      <c r="C710" s="3248">
        <v>10</v>
      </c>
      <c r="D710" s="3249"/>
      <c r="E710" s="3249">
        <v>0.1</v>
      </c>
      <c r="F710" s="3249"/>
      <c r="G710" s="2018"/>
      <c r="H710" s="891"/>
      <c r="I710" s="891"/>
      <c r="J710" s="2018"/>
      <c r="K710" s="3250" t="s">
        <v>1282</v>
      </c>
      <c r="L710" s="3251">
        <f>C710/E710</f>
        <v>100</v>
      </c>
      <c r="M710" s="3247"/>
      <c r="N710" s="2018"/>
      <c r="O710" s="2018"/>
      <c r="P710" s="2018"/>
      <c r="Q710" s="2018"/>
    </row>
    <row r="711" spans="1:17">
      <c r="A711" s="2018"/>
      <c r="B711" s="891"/>
      <c r="C711" s="3248">
        <v>1</v>
      </c>
      <c r="D711" s="3249"/>
      <c r="E711" s="3249">
        <v>7.0000000000000007E-2</v>
      </c>
      <c r="F711" s="3249"/>
      <c r="G711" s="2018"/>
      <c r="H711" s="891"/>
      <c r="I711" s="891"/>
      <c r="J711" s="2018"/>
      <c r="K711" s="3250" t="s">
        <v>1282</v>
      </c>
      <c r="L711" s="3251">
        <f>C711/E711</f>
        <v>14.285714285714285</v>
      </c>
      <c r="M711" s="3247"/>
      <c r="N711" s="2018"/>
      <c r="O711" s="2018"/>
      <c r="P711" s="2018"/>
      <c r="Q711" s="2018"/>
    </row>
    <row r="712" spans="1:17">
      <c r="A712" s="2018"/>
      <c r="B712" s="891"/>
      <c r="C712" s="3252"/>
      <c r="D712" s="899"/>
      <c r="E712" s="3253"/>
      <c r="F712" s="899"/>
      <c r="G712" s="2018"/>
      <c r="H712" s="891"/>
      <c r="I712" s="891"/>
      <c r="J712" s="2018"/>
      <c r="K712" s="2018"/>
      <c r="L712" s="2018"/>
      <c r="M712" s="3247"/>
      <c r="N712" s="2018"/>
      <c r="O712" s="2018"/>
      <c r="P712" s="2018"/>
      <c r="Q712" s="2018"/>
    </row>
    <row r="713" spans="1:17" ht="15.75">
      <c r="A713" s="2018"/>
      <c r="B713" s="891"/>
      <c r="C713" s="3254" t="s">
        <v>2711</v>
      </c>
      <c r="D713" s="3255"/>
      <c r="E713" s="3255"/>
      <c r="F713" s="3255"/>
      <c r="G713" s="3255"/>
      <c r="H713" s="3255"/>
      <c r="I713" s="3255"/>
      <c r="J713" s="3255"/>
      <c r="K713" s="3255"/>
      <c r="L713" s="3255"/>
      <c r="M713" s="3256"/>
      <c r="N713" s="2018"/>
      <c r="O713" s="2018"/>
      <c r="P713" s="2018"/>
      <c r="Q713" s="2018"/>
    </row>
    <row r="714" spans="1:17" ht="15.75">
      <c r="A714" s="2018"/>
      <c r="B714" s="891"/>
      <c r="C714" s="3257"/>
      <c r="D714" s="3258"/>
      <c r="E714" s="3259" t="s">
        <v>1283</v>
      </c>
      <c r="F714" s="3259"/>
      <c r="G714" s="3259"/>
      <c r="H714" s="3259"/>
      <c r="I714" s="3259"/>
      <c r="J714" s="3259"/>
      <c r="K714" s="3259"/>
      <c r="L714" s="3259"/>
      <c r="M714" s="3260"/>
      <c r="N714" s="2018"/>
      <c r="O714" s="2018"/>
      <c r="P714" s="2018"/>
      <c r="Q714" s="2018"/>
    </row>
    <row r="715" spans="1:17">
      <c r="A715" s="2018"/>
      <c r="B715" s="891"/>
      <c r="C715" s="3243" t="s">
        <v>1280</v>
      </c>
      <c r="D715" s="3244"/>
      <c r="E715" s="3245" t="s">
        <v>1284</v>
      </c>
      <c r="F715" s="3245"/>
      <c r="G715" s="3261" t="s">
        <v>1285</v>
      </c>
      <c r="H715" s="3261"/>
      <c r="I715" s="3261"/>
      <c r="J715" s="3262"/>
      <c r="K715" s="3262"/>
      <c r="L715" s="3262"/>
      <c r="M715" s="3263" t="s">
        <v>1286</v>
      </c>
      <c r="N715" s="2018"/>
      <c r="O715" s="2018"/>
      <c r="P715" s="2018"/>
      <c r="Q715" s="2018"/>
    </row>
    <row r="716" spans="1:17">
      <c r="A716" s="2018"/>
      <c r="B716" s="891"/>
      <c r="C716" s="3243"/>
      <c r="D716" s="3244"/>
      <c r="E716" s="3245"/>
      <c r="F716" s="3245"/>
      <c r="G716" s="3261"/>
      <c r="H716" s="3261"/>
      <c r="I716" s="3261"/>
      <c r="J716" s="3262"/>
      <c r="K716" s="3262"/>
      <c r="L716" s="3262"/>
      <c r="M716" s="3263"/>
      <c r="N716" s="2018"/>
      <c r="O716" s="2018"/>
      <c r="P716" s="2018"/>
      <c r="Q716" s="2018"/>
    </row>
    <row r="717" spans="1:17">
      <c r="A717" s="2018"/>
      <c r="B717" s="891"/>
      <c r="C717" s="3248">
        <v>0.9</v>
      </c>
      <c r="D717" s="3249"/>
      <c r="E717" s="3264">
        <v>7</v>
      </c>
      <c r="F717" s="3264"/>
      <c r="G717" s="3265" t="s">
        <v>1287</v>
      </c>
      <c r="H717" s="3265"/>
      <c r="I717" s="3265"/>
      <c r="J717" s="3266">
        <f>C717</f>
        <v>0.9</v>
      </c>
      <c r="K717" s="3145" t="s">
        <v>1270</v>
      </c>
      <c r="L717" s="3267">
        <f>E717</f>
        <v>7</v>
      </c>
      <c r="M717" s="3268">
        <f>C717/E717</f>
        <v>0.12857142857142859</v>
      </c>
      <c r="N717" s="2018"/>
      <c r="O717" s="2018"/>
      <c r="P717" s="2018"/>
      <c r="Q717" s="2018"/>
    </row>
    <row r="718" spans="1:17">
      <c r="A718" s="2018"/>
      <c r="B718" s="891"/>
      <c r="C718" s="3248">
        <v>3.5</v>
      </c>
      <c r="D718" s="3249"/>
      <c r="E718" s="3264">
        <v>20</v>
      </c>
      <c r="F718" s="3264"/>
      <c r="G718" s="3265" t="s">
        <v>1288</v>
      </c>
      <c r="H718" s="3265"/>
      <c r="I718" s="3265"/>
      <c r="J718" s="3266">
        <f>C718</f>
        <v>3.5</v>
      </c>
      <c r="K718" s="3145" t="s">
        <v>1270</v>
      </c>
      <c r="L718" s="3267">
        <f>E718</f>
        <v>20</v>
      </c>
      <c r="M718" s="3268">
        <f>C718/E718</f>
        <v>0.17499999999999999</v>
      </c>
      <c r="N718" s="2018"/>
      <c r="O718" s="2018"/>
      <c r="P718" s="2018"/>
      <c r="Q718" s="2018"/>
    </row>
    <row r="719" spans="1:17">
      <c r="A719" s="2018"/>
      <c r="B719" s="891"/>
      <c r="C719" s="3269"/>
      <c r="D719" s="3270"/>
      <c r="E719" s="2895"/>
      <c r="F719" s="3270"/>
      <c r="G719" s="2895"/>
      <c r="H719" s="3270"/>
      <c r="I719" s="3270"/>
      <c r="J719" s="2895"/>
      <c r="K719" s="2895"/>
      <c r="L719" s="2895"/>
      <c r="M719" s="3271"/>
      <c r="N719" s="2018"/>
      <c r="O719" s="2018"/>
      <c r="P719" s="2018"/>
      <c r="Q719" s="2018"/>
    </row>
    <row r="720" spans="1:17">
      <c r="A720" s="2018"/>
      <c r="B720" s="891"/>
      <c r="C720" s="2018"/>
      <c r="D720" s="2018"/>
      <c r="E720" s="2018"/>
      <c r="F720" s="2018"/>
      <c r="G720" s="2018"/>
      <c r="H720" s="2018"/>
      <c r="I720" s="2018"/>
      <c r="J720" s="2018"/>
      <c r="K720" s="2018"/>
      <c r="L720" s="891"/>
      <c r="M720" s="2018"/>
      <c r="N720" s="2018"/>
      <c r="O720" s="2018"/>
      <c r="P720" s="2018"/>
      <c r="Q720" s="2018"/>
    </row>
    <row r="721" spans="1:17" ht="15.75" thickBot="1">
      <c r="A721" s="2018"/>
      <c r="B721" s="891"/>
      <c r="C721" s="2018"/>
      <c r="D721" s="2018"/>
      <c r="E721" s="2018"/>
      <c r="F721" s="2018"/>
      <c r="G721" s="2018"/>
      <c r="H721" s="2018"/>
      <c r="I721" s="2018"/>
      <c r="J721" s="2018"/>
      <c r="K721" s="2018"/>
      <c r="L721" s="891"/>
      <c r="M721" s="2018"/>
      <c r="N721" s="2018"/>
      <c r="O721" s="2018"/>
      <c r="P721" s="2018"/>
      <c r="Q721" s="2018"/>
    </row>
    <row r="722" spans="1:17">
      <c r="A722" s="2018"/>
      <c r="B722" s="891"/>
      <c r="C722" s="3272" t="s">
        <v>1289</v>
      </c>
      <c r="D722" s="3273"/>
      <c r="E722" s="3274" t="s">
        <v>1290</v>
      </c>
      <c r="F722" s="3274"/>
      <c r="G722" s="3275" t="s">
        <v>1291</v>
      </c>
      <c r="H722" s="3276" t="s">
        <v>1279</v>
      </c>
      <c r="I722" s="3276"/>
      <c r="J722" s="3276"/>
      <c r="K722" s="3276"/>
      <c r="L722" s="3276"/>
      <c r="M722" s="3277"/>
      <c r="N722" s="2018"/>
      <c r="O722" s="2018"/>
      <c r="P722" s="2018"/>
      <c r="Q722" s="2018"/>
    </row>
    <row r="723" spans="1:17">
      <c r="A723" s="2018"/>
      <c r="B723" s="891"/>
      <c r="C723" s="1626"/>
      <c r="D723" s="3278"/>
      <c r="E723" s="3279"/>
      <c r="F723" s="3279"/>
      <c r="G723" s="3280"/>
      <c r="H723" s="3281"/>
      <c r="I723" s="3281"/>
      <c r="J723" s="3281"/>
      <c r="K723" s="3281"/>
      <c r="L723" s="3281"/>
      <c r="M723" s="3282"/>
      <c r="N723" s="2018"/>
      <c r="O723" s="2018"/>
      <c r="P723" s="2018"/>
      <c r="Q723" s="2018"/>
    </row>
    <row r="724" spans="1:17">
      <c r="A724" s="2018"/>
      <c r="B724" s="891"/>
      <c r="C724" s="3283">
        <v>32</v>
      </c>
      <c r="D724" s="3284"/>
      <c r="E724" s="3285">
        <v>1.45</v>
      </c>
      <c r="F724" s="3285"/>
      <c r="G724" s="3286">
        <f>C724/E724</f>
        <v>22.068965517241381</v>
      </c>
      <c r="H724" s="3287" t="s">
        <v>1292</v>
      </c>
      <c r="I724" s="3287"/>
      <c r="J724" s="3287"/>
      <c r="K724" s="3287"/>
      <c r="L724" s="3287"/>
      <c r="M724" s="3288"/>
      <c r="N724" s="2018"/>
      <c r="O724" s="2018"/>
      <c r="P724" s="2018"/>
      <c r="Q724" s="2018"/>
    </row>
    <row r="725" spans="1:17">
      <c r="A725" s="2018"/>
      <c r="B725" s="891"/>
      <c r="C725" s="3283"/>
      <c r="D725" s="3284"/>
      <c r="E725" s="3285"/>
      <c r="F725" s="3285"/>
      <c r="G725" s="3286"/>
      <c r="H725" s="3287"/>
      <c r="I725" s="3287"/>
      <c r="J725" s="3287"/>
      <c r="K725" s="3287"/>
      <c r="L725" s="3287"/>
      <c r="M725" s="3288"/>
      <c r="N725" s="2018"/>
      <c r="O725" s="2018"/>
      <c r="P725" s="2018"/>
      <c r="Q725" s="2018"/>
    </row>
    <row r="726" spans="1:17" ht="15.75">
      <c r="A726" s="2018"/>
      <c r="B726" s="891"/>
      <c r="C726" s="3289" t="s">
        <v>1293</v>
      </c>
      <c r="D726" s="3290"/>
      <c r="E726" s="3290"/>
      <c r="F726" s="3290"/>
      <c r="G726" s="3290"/>
      <c r="H726" s="3290"/>
      <c r="I726" s="3290"/>
      <c r="J726" s="3290"/>
      <c r="K726" s="3290"/>
      <c r="L726" s="3290"/>
      <c r="M726" s="3291"/>
      <c r="N726" s="2018"/>
      <c r="O726" s="2018"/>
      <c r="P726" s="2018"/>
      <c r="Q726" s="2018"/>
    </row>
    <row r="727" spans="1:17" ht="15.75">
      <c r="A727" s="2018"/>
      <c r="B727" s="891"/>
      <c r="C727" s="3292">
        <v>32</v>
      </c>
      <c r="D727" s="3293"/>
      <c r="E727" s="3294">
        <v>1.2</v>
      </c>
      <c r="F727" s="3294"/>
      <c r="G727" s="3295">
        <f t="shared" ref="G727:G738" si="6">C727/E727</f>
        <v>26.666666666666668</v>
      </c>
      <c r="H727" s="3296" t="s">
        <v>1294</v>
      </c>
      <c r="I727" s="3297"/>
      <c r="J727" s="3297"/>
      <c r="K727" s="3297"/>
      <c r="L727" s="3298"/>
      <c r="M727" s="3299"/>
      <c r="N727" s="2018"/>
      <c r="O727" s="2018"/>
      <c r="P727" s="2018"/>
      <c r="Q727" s="2018"/>
    </row>
    <row r="728" spans="1:17" ht="15.75">
      <c r="A728" s="2018"/>
      <c r="B728" s="891"/>
      <c r="C728" s="3292">
        <v>12</v>
      </c>
      <c r="D728" s="3293"/>
      <c r="E728" s="3294">
        <v>1</v>
      </c>
      <c r="F728" s="3294"/>
      <c r="G728" s="3295">
        <f t="shared" si="6"/>
        <v>12</v>
      </c>
      <c r="H728" s="3296" t="s">
        <v>1295</v>
      </c>
      <c r="I728" s="3297"/>
      <c r="J728" s="3297"/>
      <c r="K728" s="3297"/>
      <c r="L728" s="3298"/>
      <c r="M728" s="3299"/>
      <c r="N728" s="2018"/>
      <c r="O728" s="2018"/>
      <c r="P728" s="2018"/>
      <c r="Q728" s="2018"/>
    </row>
    <row r="729" spans="1:17" ht="15.75">
      <c r="A729" s="2018"/>
      <c r="B729" s="891"/>
      <c r="C729" s="3292">
        <v>32</v>
      </c>
      <c r="D729" s="3293"/>
      <c r="E729" s="3294">
        <v>2</v>
      </c>
      <c r="F729" s="3294"/>
      <c r="G729" s="3295">
        <f t="shared" si="6"/>
        <v>16</v>
      </c>
      <c r="H729" s="3296" t="s">
        <v>1296</v>
      </c>
      <c r="I729" s="3297"/>
      <c r="J729" s="3297"/>
      <c r="K729" s="3297"/>
      <c r="L729" s="3298"/>
      <c r="M729" s="3299"/>
      <c r="N729" s="2018"/>
      <c r="O729" s="2018"/>
      <c r="P729" s="2018"/>
      <c r="Q729" s="2018"/>
    </row>
    <row r="730" spans="1:17" ht="15.75">
      <c r="A730" s="2018"/>
      <c r="B730" s="891"/>
      <c r="C730" s="3292">
        <v>32</v>
      </c>
      <c r="D730" s="3293"/>
      <c r="E730" s="3294">
        <v>1.2</v>
      </c>
      <c r="F730" s="3294"/>
      <c r="G730" s="3295">
        <f t="shared" si="6"/>
        <v>26.666666666666668</v>
      </c>
      <c r="H730" s="3296" t="s">
        <v>1296</v>
      </c>
      <c r="I730" s="3297"/>
      <c r="J730" s="3297"/>
      <c r="K730" s="3297"/>
      <c r="L730" s="3298"/>
      <c r="M730" s="3299"/>
      <c r="N730" s="2018"/>
      <c r="O730" s="2018"/>
      <c r="P730" s="2018"/>
      <c r="Q730" s="2018"/>
    </row>
    <row r="731" spans="1:17" ht="15.75">
      <c r="A731" s="2018"/>
      <c r="B731" s="891"/>
      <c r="C731" s="3292">
        <v>33</v>
      </c>
      <c r="D731" s="3293"/>
      <c r="E731" s="3294">
        <v>1.3</v>
      </c>
      <c r="F731" s="3294"/>
      <c r="G731" s="3295">
        <f t="shared" si="6"/>
        <v>25.384615384615383</v>
      </c>
      <c r="H731" s="3296" t="s">
        <v>1297</v>
      </c>
      <c r="I731" s="3297"/>
      <c r="J731" s="3297"/>
      <c r="K731" s="3297"/>
      <c r="L731" s="3298"/>
      <c r="M731" s="3299"/>
      <c r="N731" s="2018"/>
      <c r="O731" s="2018"/>
      <c r="P731" s="2018"/>
      <c r="Q731" s="2018"/>
    </row>
    <row r="732" spans="1:17" ht="15.75">
      <c r="A732" s="2018"/>
      <c r="B732" s="891"/>
      <c r="C732" s="3292">
        <v>33</v>
      </c>
      <c r="D732" s="3293"/>
      <c r="E732" s="3294">
        <v>1.5</v>
      </c>
      <c r="F732" s="3294"/>
      <c r="G732" s="3295">
        <f t="shared" si="6"/>
        <v>22</v>
      </c>
      <c r="H732" s="3296" t="s">
        <v>1298</v>
      </c>
      <c r="I732" s="3297"/>
      <c r="J732" s="3297"/>
      <c r="K732" s="3297"/>
      <c r="L732" s="3298"/>
      <c r="M732" s="3299"/>
      <c r="N732" s="2018"/>
      <c r="O732" s="2018"/>
      <c r="P732" s="2018"/>
      <c r="Q732" s="2018"/>
    </row>
    <row r="733" spans="1:17" ht="15.75">
      <c r="A733" s="2018"/>
      <c r="B733" s="891"/>
      <c r="C733" s="3292">
        <v>30</v>
      </c>
      <c r="D733" s="3293"/>
      <c r="E733" s="3294">
        <v>1.2</v>
      </c>
      <c r="F733" s="3294"/>
      <c r="G733" s="3295">
        <f t="shared" si="6"/>
        <v>25</v>
      </c>
      <c r="H733" s="3296" t="s">
        <v>1299</v>
      </c>
      <c r="I733" s="3297"/>
      <c r="J733" s="3297"/>
      <c r="K733" s="3297"/>
      <c r="L733" s="3298"/>
      <c r="M733" s="3299"/>
      <c r="N733" s="2018"/>
      <c r="O733" s="2018"/>
      <c r="P733" s="2018"/>
      <c r="Q733" s="2018"/>
    </row>
    <row r="734" spans="1:17" ht="15.75">
      <c r="A734" s="2018"/>
      <c r="B734" s="891"/>
      <c r="C734" s="3292">
        <v>33</v>
      </c>
      <c r="D734" s="3293"/>
      <c r="E734" s="3294">
        <v>1.6</v>
      </c>
      <c r="F734" s="3294"/>
      <c r="G734" s="3295">
        <f t="shared" si="6"/>
        <v>20.625</v>
      </c>
      <c r="H734" s="3296" t="s">
        <v>1300</v>
      </c>
      <c r="I734" s="3297"/>
      <c r="J734" s="3297"/>
      <c r="K734" s="3297"/>
      <c r="L734" s="3298"/>
      <c r="M734" s="3299"/>
      <c r="N734" s="2018"/>
      <c r="O734" s="2018"/>
      <c r="P734" s="2018"/>
      <c r="Q734" s="2018"/>
    </row>
    <row r="735" spans="1:17" ht="15.75">
      <c r="A735" s="2018"/>
      <c r="B735" s="891"/>
      <c r="C735" s="3292">
        <v>33</v>
      </c>
      <c r="D735" s="3293"/>
      <c r="E735" s="3294">
        <v>2</v>
      </c>
      <c r="F735" s="3294"/>
      <c r="G735" s="3295">
        <f t="shared" si="6"/>
        <v>16.5</v>
      </c>
      <c r="H735" s="3296" t="s">
        <v>1301</v>
      </c>
      <c r="I735" s="3297"/>
      <c r="J735" s="3297"/>
      <c r="K735" s="3297"/>
      <c r="L735" s="3298"/>
      <c r="M735" s="3299"/>
      <c r="N735" s="2018"/>
      <c r="O735" s="2018"/>
      <c r="P735" s="2018"/>
      <c r="Q735" s="2018"/>
    </row>
    <row r="736" spans="1:17" ht="15.75">
      <c r="A736" s="2018"/>
      <c r="B736" s="891"/>
      <c r="C736" s="3292">
        <v>48</v>
      </c>
      <c r="D736" s="3293"/>
      <c r="E736" s="3294">
        <v>6</v>
      </c>
      <c r="F736" s="3294"/>
      <c r="G736" s="3295">
        <f t="shared" si="6"/>
        <v>8</v>
      </c>
      <c r="H736" s="3296" t="s">
        <v>1302</v>
      </c>
      <c r="I736" s="3297"/>
      <c r="J736" s="3297"/>
      <c r="K736" s="3297"/>
      <c r="L736" s="3298"/>
      <c r="M736" s="3299"/>
      <c r="N736" s="2018"/>
      <c r="O736" s="2018"/>
      <c r="P736" s="2018"/>
      <c r="Q736" s="2018"/>
    </row>
    <row r="737" spans="1:17" ht="15.75">
      <c r="A737" s="2018"/>
      <c r="B737" s="891"/>
      <c r="C737" s="3292">
        <v>1</v>
      </c>
      <c r="D737" s="3293"/>
      <c r="E737" s="3294">
        <v>0.25</v>
      </c>
      <c r="F737" s="3294"/>
      <c r="G737" s="3295">
        <f t="shared" si="6"/>
        <v>4</v>
      </c>
      <c r="H737" s="3296" t="s">
        <v>1303</v>
      </c>
      <c r="I737" s="3297"/>
      <c r="J737" s="3297"/>
      <c r="K737" s="3297"/>
      <c r="L737" s="3298"/>
      <c r="M737" s="3299"/>
      <c r="N737" s="2018"/>
      <c r="O737" s="2018"/>
      <c r="P737" s="2018"/>
      <c r="Q737" s="2018"/>
    </row>
    <row r="738" spans="1:17" ht="15.75">
      <c r="A738" s="2018"/>
      <c r="B738" s="891"/>
      <c r="C738" s="3292">
        <v>25</v>
      </c>
      <c r="D738" s="3293"/>
      <c r="E738" s="3294">
        <v>1</v>
      </c>
      <c r="F738" s="3294"/>
      <c r="G738" s="3295">
        <f t="shared" si="6"/>
        <v>25</v>
      </c>
      <c r="H738" s="3296" t="s">
        <v>1304</v>
      </c>
      <c r="I738" s="3297"/>
      <c r="J738" s="3297"/>
      <c r="K738" s="3297"/>
      <c r="L738" s="3298"/>
      <c r="M738" s="3299"/>
      <c r="N738" s="2018"/>
      <c r="O738" s="2018"/>
      <c r="P738" s="2018"/>
      <c r="Q738" s="2018"/>
    </row>
    <row r="739" spans="1:17" ht="15.75">
      <c r="A739" s="2018"/>
      <c r="B739" s="891"/>
      <c r="C739" s="3300"/>
      <c r="D739" s="3301"/>
      <c r="E739" s="3302"/>
      <c r="F739" s="3302"/>
      <c r="G739" s="3295"/>
      <c r="H739" s="3296"/>
      <c r="I739" s="3297"/>
      <c r="J739" s="3297"/>
      <c r="K739" s="3297"/>
      <c r="L739" s="3298"/>
      <c r="M739" s="3299"/>
      <c r="N739" s="2018"/>
      <c r="O739" s="2018"/>
      <c r="P739" s="2018"/>
      <c r="Q739" s="2018"/>
    </row>
    <row r="740" spans="1:17" ht="15.75">
      <c r="A740" s="2018"/>
      <c r="B740" s="891"/>
      <c r="C740" s="3303" t="s">
        <v>2712</v>
      </c>
      <c r="D740" s="3301"/>
      <c r="E740" s="3302"/>
      <c r="F740" s="3302"/>
      <c r="G740" s="3295"/>
      <c r="H740" s="3296"/>
      <c r="I740" s="3297"/>
      <c r="J740" s="3297"/>
      <c r="K740" s="3297"/>
      <c r="L740" s="3298"/>
      <c r="M740" s="3299"/>
      <c r="N740" s="2018"/>
      <c r="O740" s="2018"/>
      <c r="P740" s="2018"/>
      <c r="Q740" s="2018"/>
    </row>
    <row r="741" spans="1:17">
      <c r="A741" s="2018"/>
      <c r="B741" s="891"/>
      <c r="C741" s="3304" t="s">
        <v>1305</v>
      </c>
      <c r="D741" s="3305"/>
      <c r="E741" s="3305"/>
      <c r="F741" s="3305"/>
      <c r="G741" s="3305"/>
      <c r="H741" s="3305"/>
      <c r="I741" s="3305"/>
      <c r="J741" s="3305"/>
      <c r="K741" s="3305"/>
      <c r="L741" s="3305"/>
      <c r="M741" s="3306"/>
      <c r="N741" s="2018"/>
      <c r="O741" s="2018"/>
      <c r="P741" s="2018"/>
      <c r="Q741" s="2018"/>
    </row>
    <row r="742" spans="1:17">
      <c r="A742" s="2018"/>
      <c r="B742" s="891"/>
      <c r="C742" s="3304"/>
      <c r="D742" s="3305"/>
      <c r="E742" s="3305"/>
      <c r="F742" s="3305"/>
      <c r="G742" s="3305"/>
      <c r="H742" s="3305"/>
      <c r="I742" s="3305"/>
      <c r="J742" s="3305"/>
      <c r="K742" s="3305"/>
      <c r="L742" s="3305"/>
      <c r="M742" s="3306"/>
      <c r="N742" s="2018"/>
      <c r="O742" s="2018"/>
      <c r="P742" s="2018"/>
      <c r="Q742" s="2018"/>
    </row>
    <row r="743" spans="1:17" ht="15.75" thickBot="1">
      <c r="A743" s="2018"/>
      <c r="B743" s="891"/>
      <c r="C743" s="3307"/>
      <c r="D743" s="3308"/>
      <c r="E743" s="3308"/>
      <c r="F743" s="3308"/>
      <c r="G743" s="3308"/>
      <c r="H743" s="3308"/>
      <c r="I743" s="3308"/>
      <c r="J743" s="3308"/>
      <c r="K743" s="3308"/>
      <c r="L743" s="3308"/>
      <c r="M743" s="3309"/>
      <c r="N743" s="2018"/>
      <c r="O743" s="2018"/>
      <c r="P743" s="2018"/>
      <c r="Q743" s="2018"/>
    </row>
    <row r="744" spans="1:17">
      <c r="A744" s="2018"/>
      <c r="B744" s="891"/>
      <c r="C744" s="891"/>
      <c r="D744" s="891"/>
      <c r="E744" s="891"/>
      <c r="F744" s="891"/>
      <c r="G744" s="891"/>
      <c r="H744" s="891"/>
      <c r="I744" s="891"/>
      <c r="J744" s="891"/>
      <c r="K744" s="891"/>
      <c r="L744" s="891"/>
      <c r="M744" s="2018"/>
      <c r="N744" s="2018"/>
      <c r="O744" s="2018"/>
      <c r="P744" s="2018"/>
      <c r="Q744" s="2018"/>
    </row>
    <row r="745" spans="1:17">
      <c r="A745" s="2078"/>
      <c r="B745" s="2079"/>
      <c r="C745" s="2080"/>
      <c r="D745" s="2080"/>
      <c r="E745" s="2080"/>
      <c r="F745" s="2080"/>
      <c r="G745" s="2080"/>
      <c r="H745" s="2080"/>
      <c r="I745" s="2080"/>
      <c r="J745" s="2079"/>
      <c r="K745" s="2079"/>
      <c r="L745" s="2079"/>
      <c r="M745" s="2078"/>
      <c r="N745" s="2078"/>
      <c r="O745" s="2078"/>
      <c r="P745" s="2078"/>
      <c r="Q745" s="2078"/>
    </row>
    <row r="746" spans="1:17">
      <c r="A746" s="2018"/>
      <c r="B746" s="891"/>
      <c r="C746" s="891"/>
      <c r="D746" s="891"/>
      <c r="E746" s="891"/>
      <c r="F746" s="891"/>
      <c r="G746" s="891"/>
      <c r="H746" s="891"/>
      <c r="I746" s="891"/>
      <c r="J746" s="891"/>
      <c r="K746" s="891"/>
      <c r="L746" s="891"/>
      <c r="M746" s="2018"/>
      <c r="N746" s="2018"/>
      <c r="O746" s="2018"/>
      <c r="P746" s="2018"/>
      <c r="Q746" s="2018"/>
    </row>
    <row r="747" spans="1:17" ht="20.25">
      <c r="A747" s="2018"/>
      <c r="B747" s="3310" t="s">
        <v>1211</v>
      </c>
      <c r="C747" s="3310"/>
      <c r="D747" s="3310"/>
      <c r="E747" s="3310"/>
      <c r="F747" s="3310"/>
      <c r="G747" s="3310"/>
      <c r="H747" s="3310"/>
      <c r="I747" s="3310"/>
      <c r="J747" s="3310"/>
      <c r="K747" s="3310"/>
      <c r="L747" s="3310"/>
      <c r="M747" s="3310"/>
      <c r="N747" s="3310"/>
      <c r="O747" s="891"/>
      <c r="P747" s="891"/>
      <c r="Q747" s="891"/>
    </row>
    <row r="748" spans="1:17">
      <c r="A748" s="2018"/>
      <c r="B748" s="3311"/>
      <c r="C748" s="3312"/>
      <c r="D748" s="3312"/>
      <c r="E748" s="3312"/>
      <c r="F748" s="3312"/>
      <c r="G748" s="3312"/>
      <c r="H748" s="3312"/>
      <c r="I748" s="3312"/>
      <c r="J748" s="3312"/>
      <c r="K748" s="3312"/>
      <c r="L748" s="3312"/>
      <c r="M748" s="3312"/>
      <c r="N748" s="3313"/>
      <c r="O748" s="891"/>
      <c r="P748" s="891"/>
      <c r="Q748" s="891"/>
    </row>
    <row r="749" spans="1:17" ht="18">
      <c r="A749" s="2018"/>
      <c r="B749" s="3314" t="s">
        <v>1212</v>
      </c>
      <c r="C749" s="3315"/>
      <c r="D749" s="3315"/>
      <c r="E749" s="3315"/>
      <c r="F749" s="3315"/>
      <c r="G749" s="3315"/>
      <c r="H749" s="3315"/>
      <c r="I749" s="3315"/>
      <c r="J749" s="3315"/>
      <c r="K749" s="3315"/>
      <c r="L749" s="3315"/>
      <c r="M749" s="3315"/>
      <c r="N749" s="3316"/>
      <c r="O749" s="891"/>
      <c r="P749" s="891"/>
      <c r="Q749" s="891"/>
    </row>
    <row r="750" spans="1:17" ht="18">
      <c r="A750" s="2018"/>
      <c r="B750" s="3317"/>
      <c r="C750" s="3318"/>
      <c r="D750" s="3318"/>
      <c r="E750" s="3318"/>
      <c r="F750" s="3318"/>
      <c r="G750" s="3318"/>
      <c r="H750" s="3318"/>
      <c r="I750" s="3318"/>
      <c r="J750" s="3318"/>
      <c r="K750" s="3318"/>
      <c r="L750" s="3318"/>
      <c r="M750" s="3318"/>
      <c r="N750" s="3319"/>
      <c r="O750" s="891"/>
      <c r="P750" s="891"/>
      <c r="Q750" s="891"/>
    </row>
    <row r="751" spans="1:17" ht="15.75">
      <c r="A751" s="2018"/>
      <c r="B751" s="3320"/>
      <c r="C751" s="3321"/>
      <c r="D751" s="3321"/>
      <c r="E751" s="3322" t="s">
        <v>1213</v>
      </c>
      <c r="F751" s="3323">
        <v>250</v>
      </c>
      <c r="G751" s="3323">
        <v>620</v>
      </c>
      <c r="H751" s="3323">
        <v>37</v>
      </c>
      <c r="I751" s="3323">
        <v>14</v>
      </c>
      <c r="J751" s="3202">
        <f>SUM(F751:I751)</f>
        <v>921</v>
      </c>
      <c r="K751" s="3324" t="s">
        <v>263</v>
      </c>
      <c r="L751" s="3325"/>
      <c r="M751" s="2018"/>
      <c r="N751" s="3326"/>
      <c r="O751" s="891"/>
      <c r="P751" s="891"/>
      <c r="Q751" s="891"/>
    </row>
    <row r="752" spans="1:17" ht="15.75">
      <c r="A752" s="2018"/>
      <c r="B752" s="3320"/>
      <c r="C752" s="3321"/>
      <c r="D752" s="3321"/>
      <c r="E752" s="3327" t="s">
        <v>1214</v>
      </c>
      <c r="F752" s="3328">
        <v>4.4999999999999998E-2</v>
      </c>
      <c r="G752" s="3328">
        <v>7.0000000000000007E-2</v>
      </c>
      <c r="H752" s="3328">
        <v>0.11</v>
      </c>
      <c r="I752" s="3329">
        <v>0.13</v>
      </c>
      <c r="J752" s="2018"/>
      <c r="K752" s="3330" t="s">
        <v>1215</v>
      </c>
      <c r="L752" s="3331">
        <v>25</v>
      </c>
      <c r="M752" s="3332" t="s">
        <v>1216</v>
      </c>
      <c r="N752" s="3326"/>
      <c r="O752" s="891"/>
      <c r="P752" s="891"/>
      <c r="Q752" s="891"/>
    </row>
    <row r="753" spans="1:17" ht="15.75">
      <c r="A753" s="2018"/>
      <c r="B753" s="3320"/>
      <c r="C753" s="3321"/>
      <c r="D753" s="3321"/>
      <c r="E753" s="3333" t="s">
        <v>1217</v>
      </c>
      <c r="F753" s="3334" t="s">
        <v>1218</v>
      </c>
      <c r="G753" s="3335" t="s">
        <v>1219</v>
      </c>
      <c r="H753" s="3336" t="s">
        <v>1220</v>
      </c>
      <c r="I753" s="3335" t="s">
        <v>1221</v>
      </c>
      <c r="J753" s="3337" t="s">
        <v>1222</v>
      </c>
      <c r="K753" s="3337"/>
      <c r="L753" s="3337"/>
      <c r="M753" s="2018"/>
      <c r="N753" s="3326"/>
      <c r="O753" s="891"/>
      <c r="P753" s="891"/>
      <c r="Q753" s="891"/>
    </row>
    <row r="754" spans="1:17">
      <c r="A754" s="2018"/>
      <c r="B754" s="3320"/>
      <c r="C754" s="3321"/>
      <c r="D754" s="3321"/>
      <c r="E754" s="3338" t="s">
        <v>1223</v>
      </c>
      <c r="F754" s="399">
        <f>F752*F751</f>
        <v>11.25</v>
      </c>
      <c r="G754" s="399">
        <f>G752*G751</f>
        <v>43.400000000000006</v>
      </c>
      <c r="H754" s="399">
        <f>H752*H751</f>
        <v>4.07</v>
      </c>
      <c r="I754" s="400">
        <f>I752*I751</f>
        <v>1.82</v>
      </c>
      <c r="J754" s="3339">
        <f>SUM(F754:I754)</f>
        <v>60.540000000000006</v>
      </c>
      <c r="K754" s="3339"/>
      <c r="L754" s="3340" t="s">
        <v>1224</v>
      </c>
      <c r="M754" s="2018"/>
      <c r="N754" s="3247"/>
      <c r="O754" s="891"/>
      <c r="P754" s="891"/>
      <c r="Q754" s="891"/>
    </row>
    <row r="755" spans="1:17" ht="18">
      <c r="A755" s="2018"/>
      <c r="B755" s="3320"/>
      <c r="C755" s="3321"/>
      <c r="D755" s="3321"/>
      <c r="E755" s="3150" t="s">
        <v>1225</v>
      </c>
      <c r="F755" s="401">
        <f>F754/(100-L752)*100</f>
        <v>15</v>
      </c>
      <c r="G755" s="401">
        <f>G754/(100-L752)*100</f>
        <v>57.866666666666674</v>
      </c>
      <c r="H755" s="401">
        <f>H754/(100-L752)*100</f>
        <v>5.4266666666666667</v>
      </c>
      <c r="I755" s="402">
        <f>I754/(100-L752)*100</f>
        <v>2.4266666666666667</v>
      </c>
      <c r="J755" s="3341">
        <f>SUM(F755:I755)</f>
        <v>80.72</v>
      </c>
      <c r="K755" s="3342"/>
      <c r="L755" s="3203" t="s">
        <v>1226</v>
      </c>
      <c r="M755" s="2018"/>
      <c r="N755" s="3247"/>
      <c r="O755" s="891"/>
      <c r="P755" s="891"/>
      <c r="Q755" s="891"/>
    </row>
    <row r="756" spans="1:17">
      <c r="A756" s="2018"/>
      <c r="B756" s="3320"/>
      <c r="C756" s="3321"/>
      <c r="D756" s="3321"/>
      <c r="E756" s="3321"/>
      <c r="F756" s="3321"/>
      <c r="G756" s="3321"/>
      <c r="H756" s="3321"/>
      <c r="I756" s="3321"/>
      <c r="J756" s="3343">
        <f>J755-J754</f>
        <v>20.179999999999993</v>
      </c>
      <c r="K756" s="3343"/>
      <c r="L756" s="3344" t="s">
        <v>1227</v>
      </c>
      <c r="M756" s="3345"/>
      <c r="N756" s="3326"/>
      <c r="O756" s="891"/>
      <c r="P756" s="891"/>
      <c r="Q756" s="891"/>
    </row>
    <row r="757" spans="1:17">
      <c r="A757" s="2018"/>
      <c r="B757" s="3320"/>
      <c r="C757" s="3321"/>
      <c r="D757" s="3321"/>
      <c r="E757" s="3321"/>
      <c r="F757" s="3321"/>
      <c r="G757" s="3321"/>
      <c r="H757" s="3321"/>
      <c r="I757" s="3321"/>
      <c r="J757" s="3346">
        <f>(J756/J751)*1000</f>
        <v>21.910966340933761</v>
      </c>
      <c r="K757" s="3343"/>
      <c r="L757" s="3344" t="s">
        <v>1228</v>
      </c>
      <c r="M757" s="3345"/>
      <c r="N757" s="3326"/>
      <c r="O757" s="891"/>
      <c r="P757" s="891"/>
      <c r="Q757" s="891"/>
    </row>
    <row r="758" spans="1:17">
      <c r="A758" s="2018"/>
      <c r="B758" s="3320"/>
      <c r="C758" s="3347" t="s">
        <v>1216</v>
      </c>
      <c r="D758" s="3348" t="s">
        <v>1229</v>
      </c>
      <c r="E758" s="3321"/>
      <c r="F758" s="3321"/>
      <c r="G758" s="3321"/>
      <c r="H758" s="3321"/>
      <c r="I758" s="3321"/>
      <c r="J758" s="3321"/>
      <c r="K758" s="3321"/>
      <c r="L758" s="3321"/>
      <c r="M758" s="3321"/>
      <c r="N758" s="3326"/>
      <c r="O758" s="891"/>
      <c r="P758" s="891"/>
      <c r="Q758" s="891"/>
    </row>
    <row r="759" spans="1:17">
      <c r="A759" s="2018"/>
      <c r="B759" s="3320"/>
      <c r="C759" s="3349"/>
      <c r="D759" s="3348" t="s">
        <v>1230</v>
      </c>
      <c r="E759" s="3321"/>
      <c r="F759" s="3321"/>
      <c r="G759" s="3321"/>
      <c r="H759" s="3321"/>
      <c r="I759" s="3321"/>
      <c r="J759" s="3321"/>
      <c r="K759" s="3321"/>
      <c r="L759" s="3321"/>
      <c r="M759" s="3321"/>
      <c r="N759" s="3326"/>
      <c r="O759" s="891"/>
      <c r="P759" s="891"/>
      <c r="Q759" s="891"/>
    </row>
    <row r="760" spans="1:17">
      <c r="A760" s="2018"/>
      <c r="B760" s="3350"/>
      <c r="C760" s="3109"/>
      <c r="D760" s="3109"/>
      <c r="E760" s="3109"/>
      <c r="F760" s="3109"/>
      <c r="G760" s="3109"/>
      <c r="H760" s="3109"/>
      <c r="I760" s="3109"/>
      <c r="J760" s="3109"/>
      <c r="K760" s="3109"/>
      <c r="L760" s="3109"/>
      <c r="M760" s="3109"/>
      <c r="N760" s="3110"/>
      <c r="O760" s="891"/>
      <c r="P760" s="891"/>
      <c r="Q760" s="891"/>
    </row>
    <row r="761" spans="1:17">
      <c r="A761" s="2018"/>
      <c r="B761" s="891"/>
      <c r="C761" s="891"/>
      <c r="D761" s="891"/>
      <c r="E761" s="891"/>
      <c r="F761" s="891"/>
      <c r="G761" s="891"/>
      <c r="H761" s="891"/>
      <c r="I761" s="891"/>
      <c r="J761" s="891"/>
      <c r="K761" s="891"/>
      <c r="L761" s="891"/>
      <c r="M761" s="2018"/>
      <c r="N761" s="2018"/>
      <c r="O761" s="2018"/>
      <c r="P761" s="2018"/>
      <c r="Q761" s="2018"/>
    </row>
    <row r="762" spans="1:17" ht="15.75" thickBot="1">
      <c r="A762" s="2018"/>
      <c r="B762" s="891"/>
      <c r="C762" s="891"/>
      <c r="D762" s="891"/>
      <c r="E762" s="891"/>
      <c r="F762" s="891"/>
      <c r="G762" s="891"/>
      <c r="H762" s="891"/>
      <c r="I762" s="891"/>
      <c r="J762" s="891"/>
      <c r="K762" s="891"/>
      <c r="L762" s="891"/>
      <c r="M762" s="2018"/>
      <c r="N762" s="2018"/>
      <c r="O762" s="2018"/>
      <c r="P762" s="2018"/>
      <c r="Q762" s="2018"/>
    </row>
    <row r="763" spans="1:17">
      <c r="A763" s="3351" t="s">
        <v>1306</v>
      </c>
      <c r="B763" s="3352" t="s">
        <v>1307</v>
      </c>
      <c r="C763" s="3353"/>
      <c r="D763" s="3353"/>
      <c r="E763" s="3353"/>
      <c r="F763" s="3353"/>
      <c r="G763" s="3353"/>
      <c r="H763" s="3353"/>
      <c r="I763" s="3353"/>
      <c r="J763" s="3353"/>
      <c r="K763" s="3353"/>
      <c r="L763" s="3353"/>
      <c r="M763" s="3353"/>
      <c r="N763" s="3354">
        <v>1</v>
      </c>
      <c r="O763" s="2018"/>
      <c r="P763" s="2018"/>
      <c r="Q763" s="2018"/>
    </row>
    <row r="764" spans="1:17">
      <c r="A764" s="3355"/>
      <c r="B764" s="3356"/>
      <c r="C764" s="3357"/>
      <c r="D764" s="3357"/>
      <c r="E764" s="3357"/>
      <c r="F764" s="3357"/>
      <c r="G764" s="3357"/>
      <c r="H764" s="3357"/>
      <c r="I764" s="3357"/>
      <c r="J764" s="3357"/>
      <c r="K764" s="3357"/>
      <c r="L764" s="3357"/>
      <c r="M764" s="3357"/>
      <c r="N764" s="3358"/>
      <c r="O764" s="2018"/>
      <c r="P764" s="2018"/>
      <c r="Q764" s="2018"/>
    </row>
    <row r="765" spans="1:17" ht="20.25">
      <c r="A765" s="3359"/>
      <c r="B765" s="3360" t="s">
        <v>1308</v>
      </c>
      <c r="C765" s="3361"/>
      <c r="D765" s="3361"/>
      <c r="E765" s="3361"/>
      <c r="F765" s="3361"/>
      <c r="G765" s="3361"/>
      <c r="H765" s="3361"/>
      <c r="I765" s="3361"/>
      <c r="J765" s="3361"/>
      <c r="K765" s="3361"/>
      <c r="L765" s="3361"/>
      <c r="M765" s="3361"/>
      <c r="N765" s="3362"/>
      <c r="O765" s="2018"/>
      <c r="P765" s="2018"/>
      <c r="Q765" s="2018"/>
    </row>
    <row r="766" spans="1:17">
      <c r="A766" s="3359"/>
      <c r="B766" s="3363" t="s">
        <v>2713</v>
      </c>
      <c r="C766" s="3364"/>
      <c r="D766" s="3364"/>
      <c r="E766" s="3364"/>
      <c r="F766" s="3364"/>
      <c r="G766" s="3364"/>
      <c r="H766" s="3364"/>
      <c r="I766" s="3364"/>
      <c r="J766" s="3364"/>
      <c r="K766" s="3364"/>
      <c r="L766" s="3364"/>
      <c r="M766" s="3364"/>
      <c r="N766" s="3365"/>
      <c r="O766" s="2018"/>
      <c r="P766" s="2018"/>
      <c r="Q766" s="2018"/>
    </row>
    <row r="767" spans="1:17">
      <c r="A767" s="3359"/>
      <c r="B767" s="3363"/>
      <c r="C767" s="3364"/>
      <c r="D767" s="3364"/>
      <c r="E767" s="3364"/>
      <c r="F767" s="3364"/>
      <c r="G767" s="3364"/>
      <c r="H767" s="3364"/>
      <c r="I767" s="3364"/>
      <c r="J767" s="3364"/>
      <c r="K767" s="3364"/>
      <c r="L767" s="3364"/>
      <c r="M767" s="3364"/>
      <c r="N767" s="3365"/>
      <c r="O767" s="2018"/>
      <c r="P767" s="2018"/>
      <c r="Q767" s="2018"/>
    </row>
    <row r="768" spans="1:17">
      <c r="A768" s="3359"/>
      <c r="B768" s="3363"/>
      <c r="C768" s="3364"/>
      <c r="D768" s="3364"/>
      <c r="E768" s="3364"/>
      <c r="F768" s="3364"/>
      <c r="G768" s="3364"/>
      <c r="H768" s="3364"/>
      <c r="I768" s="3364"/>
      <c r="J768" s="3364"/>
      <c r="K768" s="3364"/>
      <c r="L768" s="3364"/>
      <c r="M768" s="3364"/>
      <c r="N768" s="3365"/>
      <c r="O768" s="2018"/>
      <c r="P768" s="2018"/>
      <c r="Q768" s="2018"/>
    </row>
    <row r="769" spans="1:17">
      <c r="A769" s="3359"/>
      <c r="B769" s="3363"/>
      <c r="C769" s="3364"/>
      <c r="D769" s="3364"/>
      <c r="E769" s="3364"/>
      <c r="F769" s="3364"/>
      <c r="G769" s="3364"/>
      <c r="H769" s="3364"/>
      <c r="I769" s="3364"/>
      <c r="J769" s="3364"/>
      <c r="K769" s="3364"/>
      <c r="L769" s="3364"/>
      <c r="M769" s="3364"/>
      <c r="N769" s="3365"/>
      <c r="O769" s="2018"/>
      <c r="P769" s="2018"/>
      <c r="Q769" s="2018"/>
    </row>
    <row r="770" spans="1:17">
      <c r="A770" s="3359"/>
      <c r="B770" s="3366"/>
      <c r="C770" s="3367"/>
      <c r="D770" s="3367"/>
      <c r="E770" s="3367"/>
      <c r="F770" s="3367"/>
      <c r="G770" s="3367"/>
      <c r="H770" s="3367"/>
      <c r="I770" s="3367"/>
      <c r="J770" s="3367"/>
      <c r="K770" s="3367"/>
      <c r="L770" s="3367"/>
      <c r="M770" s="3367"/>
      <c r="N770" s="3368"/>
      <c r="O770" s="2018"/>
      <c r="P770" s="2018"/>
      <c r="Q770" s="2018"/>
    </row>
    <row r="771" spans="1:17">
      <c r="A771" s="3359"/>
      <c r="B771" s="3369"/>
      <c r="C771" s="3370"/>
      <c r="D771" s="3370"/>
      <c r="E771" s="3370"/>
      <c r="F771" s="3370"/>
      <c r="G771" s="3370"/>
      <c r="H771" s="3370"/>
      <c r="I771" s="3370"/>
      <c r="J771" s="3370"/>
      <c r="K771" s="3370"/>
      <c r="L771" s="3371" t="s">
        <v>878</v>
      </c>
      <c r="M771" s="3371"/>
      <c r="N771" s="3372"/>
      <c r="O771" s="2018"/>
      <c r="P771" s="2018"/>
      <c r="Q771" s="2018"/>
    </row>
    <row r="772" spans="1:17" ht="15.75">
      <c r="A772" s="3359"/>
      <c r="B772" s="3370"/>
      <c r="C772" s="3370"/>
      <c r="D772" s="3370"/>
      <c r="E772" s="3370"/>
      <c r="F772" s="3370"/>
      <c r="G772" s="3370"/>
      <c r="H772" s="3370"/>
      <c r="I772" s="3370"/>
      <c r="J772" s="3370"/>
      <c r="K772" s="3373" t="s">
        <v>2714</v>
      </c>
      <c r="L772" s="3374" t="s">
        <v>1309</v>
      </c>
      <c r="M772" s="3375"/>
      <c r="N772" s="3372"/>
      <c r="O772" s="2018"/>
      <c r="P772" s="2018"/>
      <c r="Q772" s="2018"/>
    </row>
    <row r="773" spans="1:17">
      <c r="A773" s="3359"/>
      <c r="B773" s="3369"/>
      <c r="C773" s="3370"/>
      <c r="D773" s="3370"/>
      <c r="E773" s="3370"/>
      <c r="F773" s="3370"/>
      <c r="G773" s="3370"/>
      <c r="H773" s="3370"/>
      <c r="I773" s="3370"/>
      <c r="J773" s="3370"/>
      <c r="K773" s="3370"/>
      <c r="L773" s="3370"/>
      <c r="M773" s="3376"/>
      <c r="N773" s="3372"/>
      <c r="O773" s="2018"/>
      <c r="P773" s="2018"/>
      <c r="Q773" s="2018"/>
    </row>
    <row r="774" spans="1:17" ht="18">
      <c r="A774" s="3359"/>
      <c r="B774" s="3369"/>
      <c r="C774" s="3370"/>
      <c r="D774" s="3370"/>
      <c r="E774" s="3370"/>
      <c r="F774" s="3377" t="s">
        <v>1250</v>
      </c>
      <c r="G774" s="3378" t="s">
        <v>1218</v>
      </c>
      <c r="H774" s="3379" t="s">
        <v>1219</v>
      </c>
      <c r="I774" s="3380" t="s">
        <v>1220</v>
      </c>
      <c r="J774" s="3379" t="s">
        <v>1221</v>
      </c>
      <c r="K774" s="3379" t="s">
        <v>1310</v>
      </c>
      <c r="L774" s="3370"/>
      <c r="M774" s="3370"/>
      <c r="N774" s="3372"/>
      <c r="O774" s="2018"/>
      <c r="P774" s="2018"/>
      <c r="Q774" s="2018"/>
    </row>
    <row r="775" spans="1:17" ht="18.75">
      <c r="A775" s="3359"/>
      <c r="B775" s="3369"/>
      <c r="C775" s="3370"/>
      <c r="D775" s="3370"/>
      <c r="E775" s="3370"/>
      <c r="F775" s="3381" t="s">
        <v>1213</v>
      </c>
      <c r="G775" s="3382">
        <v>50</v>
      </c>
      <c r="H775" s="3382">
        <v>500</v>
      </c>
      <c r="I775" s="3382">
        <v>150</v>
      </c>
      <c r="J775" s="3382">
        <v>13</v>
      </c>
      <c r="K775" s="3382">
        <v>13</v>
      </c>
      <c r="L775" s="3202">
        <f>SUM(G775:K775)</f>
        <v>726</v>
      </c>
      <c r="M775" s="3383" t="s">
        <v>263</v>
      </c>
      <c r="N775" s="3372"/>
      <c r="O775" s="2018"/>
      <c r="P775" s="2018"/>
      <c r="Q775" s="2018"/>
    </row>
    <row r="776" spans="1:17" ht="18.75">
      <c r="A776" s="3359"/>
      <c r="B776" s="3369"/>
      <c r="C776" s="3370"/>
      <c r="D776" s="3370"/>
      <c r="E776" s="3370"/>
      <c r="F776" s="3384" t="s">
        <v>1311</v>
      </c>
      <c r="G776" s="3385">
        <v>0.5</v>
      </c>
      <c r="H776" s="3385">
        <v>1</v>
      </c>
      <c r="I776" s="3385">
        <v>1</v>
      </c>
      <c r="J776" s="3385">
        <v>2</v>
      </c>
      <c r="K776" s="3385">
        <v>1</v>
      </c>
      <c r="L776" s="3386">
        <f>SUM(G776:K776)/COUNTIF(G776:K776,"&gt;0")</f>
        <v>1.1000000000000001</v>
      </c>
      <c r="M776" s="3383" t="s">
        <v>1312</v>
      </c>
      <c r="N776" s="3372"/>
      <c r="O776" s="2018"/>
      <c r="P776" s="2018"/>
      <c r="Q776" s="2018"/>
    </row>
    <row r="777" spans="1:17" ht="18">
      <c r="A777" s="3359"/>
      <c r="B777" s="3369"/>
      <c r="C777" s="3370"/>
      <c r="D777" s="3370"/>
      <c r="E777" s="3370"/>
      <c r="F777" s="3387" t="s">
        <v>1313</v>
      </c>
      <c r="G777" s="3388">
        <f>G776*G775</f>
        <v>25</v>
      </c>
      <c r="H777" s="557">
        <f>H776*H775</f>
        <v>500</v>
      </c>
      <c r="I777" s="557">
        <f>I776*I775</f>
        <v>150</v>
      </c>
      <c r="J777" s="557">
        <f>J776*J775</f>
        <v>26</v>
      </c>
      <c r="K777" s="557">
        <f>K776*K775</f>
        <v>13</v>
      </c>
      <c r="L777" s="3202">
        <f>SUM(G777:K777)</f>
        <v>714</v>
      </c>
      <c r="M777" s="3383" t="str">
        <f>L772</f>
        <v>pommes</v>
      </c>
      <c r="N777" s="3372"/>
      <c r="O777" s="2018"/>
      <c r="P777" s="2018"/>
      <c r="Q777" s="2018"/>
    </row>
    <row r="778" spans="1:17">
      <c r="A778" s="3359"/>
      <c r="B778" s="3369"/>
      <c r="C778" s="3370"/>
      <c r="D778" s="3370"/>
      <c r="E778" s="3370"/>
      <c r="F778" s="3370"/>
      <c r="G778" s="3389" t="str">
        <f>L772</f>
        <v>pommes</v>
      </c>
      <c r="H778" s="3389" t="str">
        <f>L772</f>
        <v>pommes</v>
      </c>
      <c r="I778" s="3389" t="str">
        <f>L772</f>
        <v>pommes</v>
      </c>
      <c r="J778" s="3389" t="str">
        <f>L772</f>
        <v>pommes</v>
      </c>
      <c r="K778" s="3389" t="str">
        <f>L772</f>
        <v>pommes</v>
      </c>
      <c r="L778" s="3370"/>
      <c r="M778" s="3376"/>
      <c r="N778" s="3372"/>
      <c r="O778" s="2018"/>
      <c r="P778" s="2018"/>
      <c r="Q778" s="2018"/>
    </row>
    <row r="779" spans="1:17" ht="18">
      <c r="A779" s="3359"/>
      <c r="B779" s="3390"/>
      <c r="C779" s="3391" t="s">
        <v>1215</v>
      </c>
      <c r="D779" s="3392">
        <v>10</v>
      </c>
      <c r="E779" s="3393" t="s">
        <v>888</v>
      </c>
      <c r="F779" s="3394"/>
      <c r="G779" s="3394"/>
      <c r="H779" s="3370"/>
      <c r="I779" s="3370"/>
      <c r="J779" s="3370"/>
      <c r="K779" s="3370"/>
      <c r="L779" s="3370"/>
      <c r="M779" s="3376"/>
      <c r="N779" s="3372"/>
      <c r="O779" s="2018"/>
      <c r="P779" s="2018"/>
      <c r="Q779" s="2018"/>
    </row>
    <row r="780" spans="1:17" ht="18">
      <c r="A780" s="3359"/>
      <c r="B780" s="3369"/>
      <c r="C780" s="3370"/>
      <c r="D780" s="3370"/>
      <c r="E780" s="3370"/>
      <c r="F780" s="3387" t="s">
        <v>1225</v>
      </c>
      <c r="G780" s="409">
        <f>G777/(100-D779)*100</f>
        <v>27.777777777777779</v>
      </c>
      <c r="H780" s="409">
        <f>H777/(100-D779)*100</f>
        <v>555.55555555555554</v>
      </c>
      <c r="I780" s="409">
        <f>I777/(100-D779)*100</f>
        <v>166.66666666666669</v>
      </c>
      <c r="J780" s="409">
        <f>J777/(100-D779)*100</f>
        <v>28.888888888888886</v>
      </c>
      <c r="K780" s="409">
        <f>K777/(100-D779)*100</f>
        <v>14.444444444444443</v>
      </c>
      <c r="L780" s="3395">
        <f>SUM(G780:K780)</f>
        <v>793.33333333333337</v>
      </c>
      <c r="M780" s="3383" t="str">
        <f>L772</f>
        <v>pommes</v>
      </c>
      <c r="N780" s="3372"/>
      <c r="O780" s="2018"/>
      <c r="P780" s="2018"/>
      <c r="Q780" s="2018"/>
    </row>
    <row r="781" spans="1:17" ht="18">
      <c r="A781" s="3359"/>
      <c r="B781" s="3369"/>
      <c r="C781" s="3370"/>
      <c r="D781" s="3370"/>
      <c r="E781" s="3370"/>
      <c r="F781" s="3387"/>
      <c r="G781" s="3396" t="str">
        <f>L772</f>
        <v>pommes</v>
      </c>
      <c r="H781" s="3396" t="str">
        <f>L772</f>
        <v>pommes</v>
      </c>
      <c r="I781" s="3396" t="str">
        <f>L772</f>
        <v>pommes</v>
      </c>
      <c r="J781" s="3396" t="str">
        <f>L772</f>
        <v>pommes</v>
      </c>
      <c r="K781" s="3396" t="str">
        <f>L772</f>
        <v>pommes</v>
      </c>
      <c r="L781" s="3202"/>
      <c r="M781" s="3383"/>
      <c r="N781" s="3372"/>
      <c r="O781" s="2018"/>
      <c r="P781" s="2018"/>
      <c r="Q781" s="2018"/>
    </row>
    <row r="782" spans="1:17">
      <c r="A782" s="3359"/>
      <c r="B782" s="3397"/>
      <c r="C782" s="3398"/>
      <c r="D782" s="3398"/>
      <c r="E782" s="3398"/>
      <c r="F782" s="3398"/>
      <c r="G782" s="3398"/>
      <c r="H782" s="3398"/>
      <c r="I782" s="3398"/>
      <c r="J782" s="3398"/>
      <c r="K782" s="3398"/>
      <c r="L782" s="3398"/>
      <c r="M782" s="3398"/>
      <c r="N782" s="3399"/>
      <c r="O782" s="2018"/>
      <c r="P782" s="2018"/>
      <c r="Q782" s="2018"/>
    </row>
    <row r="783" spans="1:17" ht="18.75">
      <c r="A783" s="3359"/>
      <c r="B783" s="3400" t="s">
        <v>878</v>
      </c>
      <c r="C783" s="3401" t="s">
        <v>1314</v>
      </c>
      <c r="D783" s="3402"/>
      <c r="E783" s="3402"/>
      <c r="F783" s="3402"/>
      <c r="G783" s="3402"/>
      <c r="H783" s="3402"/>
      <c r="I783" s="3402"/>
      <c r="J783" s="3402"/>
      <c r="K783" s="3402"/>
      <c r="L783" s="3402"/>
      <c r="M783" s="3402"/>
      <c r="N783" s="3403"/>
      <c r="O783" s="2018"/>
      <c r="P783" s="2018"/>
      <c r="Q783" s="2018"/>
    </row>
    <row r="784" spans="1:17" ht="18.75">
      <c r="A784" s="3359"/>
      <c r="B784" s="3404"/>
      <c r="C784" s="3374" t="s">
        <v>1315</v>
      </c>
      <c r="D784" s="3375"/>
      <c r="E784" s="3405"/>
      <c r="F784" s="3374" t="s">
        <v>866</v>
      </c>
      <c r="G784" s="3375"/>
      <c r="H784" s="3405"/>
      <c r="I784" s="3374" t="s">
        <v>1316</v>
      </c>
      <c r="J784" s="3375"/>
      <c r="K784" s="3405"/>
      <c r="L784" s="3374" t="s">
        <v>1317</v>
      </c>
      <c r="M784" s="3375"/>
      <c r="N784" s="3406"/>
      <c r="O784" s="2018"/>
      <c r="P784" s="2018"/>
      <c r="Q784" s="2018"/>
    </row>
    <row r="785" spans="1:17" ht="18.75">
      <c r="A785" s="3359"/>
      <c r="B785" s="3407" t="s">
        <v>888</v>
      </c>
      <c r="C785" s="3408" t="s">
        <v>1318</v>
      </c>
      <c r="D785" s="3405"/>
      <c r="E785" s="3405"/>
      <c r="F785" s="3405"/>
      <c r="G785" s="3405"/>
      <c r="H785" s="3405"/>
      <c r="I785" s="3405"/>
      <c r="J785" s="3405"/>
      <c r="K785" s="3405"/>
      <c r="L785" s="3405"/>
      <c r="M785" s="3405"/>
      <c r="N785" s="3406"/>
      <c r="O785" s="2018"/>
      <c r="P785" s="2018"/>
      <c r="Q785" s="2018"/>
    </row>
    <row r="786" spans="1:17">
      <c r="A786" s="3359"/>
      <c r="B786" s="3409" t="s">
        <v>2715</v>
      </c>
      <c r="C786" s="3410"/>
      <c r="D786" s="3410"/>
      <c r="E786" s="3410"/>
      <c r="F786" s="3410"/>
      <c r="G786" s="3410"/>
      <c r="H786" s="3410"/>
      <c r="I786" s="3410"/>
      <c r="J786" s="3410"/>
      <c r="K786" s="3410"/>
      <c r="L786" s="3410"/>
      <c r="M786" s="3410"/>
      <c r="N786" s="3411"/>
      <c r="O786" s="2018"/>
      <c r="P786" s="2018"/>
      <c r="Q786" s="2018"/>
    </row>
    <row r="787" spans="1:17">
      <c r="A787" s="3359"/>
      <c r="B787" s="3412"/>
      <c r="C787" s="3413"/>
      <c r="D787" s="3413"/>
      <c r="E787" s="3413"/>
      <c r="F787" s="3413"/>
      <c r="G787" s="3413"/>
      <c r="H787" s="3413"/>
      <c r="I787" s="3413"/>
      <c r="J787" s="3413"/>
      <c r="K787" s="3413"/>
      <c r="L787" s="3413"/>
      <c r="M787" s="3413"/>
      <c r="N787" s="3414"/>
      <c r="O787" s="2018"/>
      <c r="P787" s="2018"/>
      <c r="Q787" s="2018"/>
    </row>
    <row r="788" spans="1:17">
      <c r="A788" s="3359"/>
      <c r="B788" s="3415" t="s">
        <v>1319</v>
      </c>
      <c r="C788" s="3416" t="str">
        <f ca="1">CELL("nomfichier")</f>
        <v>E:\0-UPRT\1-UPRT.FR-SITE-WEB\ff-fiches-fabrications\ff-fiches-fabrication-maj-08-2020\[ff-19-restauration-comparaison-prix.xlsx]Nota</v>
      </c>
      <c r="D788" s="3416"/>
      <c r="E788" s="3416"/>
      <c r="F788" s="3416"/>
      <c r="G788" s="3416"/>
      <c r="H788" s="3416"/>
      <c r="I788" s="3416"/>
      <c r="J788" s="3416"/>
      <c r="K788" s="3416"/>
      <c r="L788" s="3416"/>
      <c r="M788" s="3416"/>
      <c r="N788" s="3417"/>
      <c r="O788" s="2018"/>
      <c r="P788" s="2018"/>
      <c r="Q788" s="2018"/>
    </row>
    <row r="789" spans="1:17">
      <c r="A789" s="3359"/>
      <c r="B789" s="3418" t="s">
        <v>1320</v>
      </c>
      <c r="C789" s="3419" t="s">
        <v>2716</v>
      </c>
      <c r="D789" s="3419"/>
      <c r="E789" s="3419"/>
      <c r="F789" s="3419"/>
      <c r="G789" s="3419"/>
      <c r="H789" s="3419"/>
      <c r="I789" s="3419"/>
      <c r="J789" s="3419"/>
      <c r="K789" s="3419"/>
      <c r="L789" s="3419"/>
      <c r="M789" s="3419"/>
      <c r="N789" s="3420"/>
      <c r="O789" s="2018"/>
      <c r="P789" s="2018"/>
      <c r="Q789" s="2018"/>
    </row>
    <row r="790" spans="1:17" ht="15.75" thickBot="1">
      <c r="A790" s="3359"/>
      <c r="B790" s="3421" t="s">
        <v>1321</v>
      </c>
      <c r="C790" s="3422"/>
      <c r="D790" s="3422"/>
      <c r="E790" s="3422"/>
      <c r="F790" s="3422"/>
      <c r="G790" s="3422"/>
      <c r="H790" s="3422"/>
      <c r="I790" s="3422"/>
      <c r="J790" s="3422"/>
      <c r="K790" s="3422"/>
      <c r="L790" s="3422"/>
      <c r="M790" s="3422"/>
      <c r="N790" s="3423"/>
      <c r="O790" s="2018"/>
      <c r="P790" s="2018"/>
      <c r="Q790" s="2018"/>
    </row>
    <row r="791" spans="1:17" ht="39.75" customHeight="1" thickBot="1">
      <c r="O791" s="2018"/>
      <c r="P791" s="2018"/>
      <c r="Q791" s="2018"/>
    </row>
    <row r="792" spans="1:17">
      <c r="A792" s="3351" t="s">
        <v>1306</v>
      </c>
      <c r="B792" s="3352" t="s">
        <v>1322</v>
      </c>
      <c r="C792" s="3353"/>
      <c r="D792" s="3353"/>
      <c r="E792" s="3353"/>
      <c r="F792" s="3353"/>
      <c r="G792" s="3353"/>
      <c r="H792" s="3353"/>
      <c r="I792" s="3353"/>
      <c r="J792" s="3353"/>
      <c r="K792" s="3353"/>
      <c r="L792" s="3353"/>
      <c r="M792" s="3353"/>
      <c r="N792" s="3354">
        <v>2</v>
      </c>
      <c r="O792" s="2018"/>
      <c r="P792" s="2018"/>
      <c r="Q792" s="2018"/>
    </row>
    <row r="793" spans="1:17">
      <c r="A793" s="3355"/>
      <c r="B793" s="3356"/>
      <c r="C793" s="3357"/>
      <c r="D793" s="3357"/>
      <c r="E793" s="3357"/>
      <c r="F793" s="3357"/>
      <c r="G793" s="3357"/>
      <c r="H793" s="3357"/>
      <c r="I793" s="3357"/>
      <c r="J793" s="3357"/>
      <c r="K793" s="3357"/>
      <c r="L793" s="3357"/>
      <c r="M793" s="3357"/>
      <c r="N793" s="3358"/>
      <c r="O793" s="2018"/>
      <c r="P793" s="2018"/>
      <c r="Q793" s="2018"/>
    </row>
    <row r="794" spans="1:17" ht="20.25">
      <c r="A794" s="3359"/>
      <c r="B794" s="3360" t="s">
        <v>1308</v>
      </c>
      <c r="C794" s="3361"/>
      <c r="D794" s="3361"/>
      <c r="E794" s="3361"/>
      <c r="F794" s="3361"/>
      <c r="G794" s="3361"/>
      <c r="H794" s="3361"/>
      <c r="I794" s="3361"/>
      <c r="J794" s="3361"/>
      <c r="K794" s="3361"/>
      <c r="L794" s="3361"/>
      <c r="M794" s="3361"/>
      <c r="N794" s="3362"/>
      <c r="O794" s="2018"/>
      <c r="P794" s="2018"/>
      <c r="Q794" s="2018"/>
    </row>
    <row r="795" spans="1:17">
      <c r="A795" s="3359"/>
      <c r="B795" s="3363" t="s">
        <v>1323</v>
      </c>
      <c r="C795" s="3364"/>
      <c r="D795" s="3364"/>
      <c r="E795" s="3364"/>
      <c r="F795" s="3364"/>
      <c r="G795" s="3364"/>
      <c r="H795" s="3364"/>
      <c r="I795" s="3364"/>
      <c r="J795" s="3364"/>
      <c r="K795" s="3364"/>
      <c r="L795" s="3364"/>
      <c r="M795" s="3364"/>
      <c r="N795" s="3365"/>
      <c r="O795" s="2018"/>
      <c r="P795" s="2018"/>
      <c r="Q795" s="2018"/>
    </row>
    <row r="796" spans="1:17">
      <c r="A796" s="3359"/>
      <c r="B796" s="3363"/>
      <c r="C796" s="3364"/>
      <c r="D796" s="3364"/>
      <c r="E796" s="3364"/>
      <c r="F796" s="3364"/>
      <c r="G796" s="3364"/>
      <c r="H796" s="3364"/>
      <c r="I796" s="3364"/>
      <c r="J796" s="3364"/>
      <c r="K796" s="3364"/>
      <c r="L796" s="3364"/>
      <c r="M796" s="3364"/>
      <c r="N796" s="3365"/>
      <c r="O796" s="2018"/>
      <c r="P796" s="2018"/>
      <c r="Q796" s="2018"/>
    </row>
    <row r="797" spans="1:17">
      <c r="A797" s="3359"/>
      <c r="B797" s="3363"/>
      <c r="C797" s="3364"/>
      <c r="D797" s="3364"/>
      <c r="E797" s="3364"/>
      <c r="F797" s="3364"/>
      <c r="G797" s="3364"/>
      <c r="H797" s="3364"/>
      <c r="I797" s="3364"/>
      <c r="J797" s="3364"/>
      <c r="K797" s="3364"/>
      <c r="L797" s="3364"/>
      <c r="M797" s="3364"/>
      <c r="N797" s="3365"/>
      <c r="O797" s="2018"/>
      <c r="P797" s="2018"/>
      <c r="Q797" s="2018"/>
    </row>
    <row r="798" spans="1:17">
      <c r="A798" s="3359"/>
      <c r="B798" s="3363"/>
      <c r="C798" s="3364"/>
      <c r="D798" s="3364"/>
      <c r="E798" s="3364"/>
      <c r="F798" s="3364"/>
      <c r="G798" s="3364"/>
      <c r="H798" s="3364"/>
      <c r="I798" s="3364"/>
      <c r="J798" s="3364"/>
      <c r="K798" s="3364"/>
      <c r="L798" s="3364"/>
      <c r="M798" s="3364"/>
      <c r="N798" s="3365"/>
      <c r="O798" s="2018"/>
      <c r="P798" s="2018"/>
      <c r="Q798" s="2018"/>
    </row>
    <row r="799" spans="1:17">
      <c r="A799" s="3359"/>
      <c r="B799" s="3366"/>
      <c r="C799" s="3367"/>
      <c r="D799" s="3367"/>
      <c r="E799" s="3367"/>
      <c r="F799" s="3367"/>
      <c r="G799" s="3367"/>
      <c r="H799" s="3367"/>
      <c r="I799" s="3367"/>
      <c r="J799" s="3367"/>
      <c r="K799" s="3367"/>
      <c r="L799" s="3367"/>
      <c r="M799" s="3367"/>
      <c r="N799" s="3368"/>
      <c r="O799" s="2018"/>
      <c r="P799" s="2018"/>
      <c r="Q799" s="2018"/>
    </row>
    <row r="800" spans="1:17">
      <c r="A800" s="3359"/>
      <c r="B800" s="3424"/>
      <c r="C800" s="3425"/>
      <c r="D800" s="3425"/>
      <c r="E800" s="3425"/>
      <c r="F800" s="3425"/>
      <c r="G800" s="3425"/>
      <c r="H800" s="3425"/>
      <c r="I800" s="3425"/>
      <c r="J800" s="3425"/>
      <c r="K800" s="3425"/>
      <c r="L800" s="3426" t="s">
        <v>878</v>
      </c>
      <c r="M800" s="3426"/>
      <c r="N800" s="3427"/>
      <c r="O800" s="2018"/>
      <c r="P800" s="2018"/>
      <c r="Q800" s="2018"/>
    </row>
    <row r="801" spans="1:17" ht="18">
      <c r="A801" s="3359"/>
      <c r="B801" s="3424"/>
      <c r="C801" s="3425"/>
      <c r="D801" s="3425"/>
      <c r="E801" s="3425"/>
      <c r="F801" s="3425"/>
      <c r="G801" s="3425"/>
      <c r="H801" s="3425"/>
      <c r="I801" s="3425"/>
      <c r="K801" s="3387" t="s">
        <v>1324</v>
      </c>
      <c r="L801" s="3428">
        <v>2.4</v>
      </c>
      <c r="M801" s="3428"/>
      <c r="N801" s="3427"/>
      <c r="O801" s="2018"/>
      <c r="P801" s="2018"/>
      <c r="Q801" s="2018"/>
    </row>
    <row r="802" spans="1:17">
      <c r="A802" s="3359"/>
      <c r="B802" s="3429"/>
      <c r="C802" s="3430"/>
      <c r="D802" s="3430"/>
      <c r="E802" s="3430"/>
      <c r="F802" s="3425"/>
      <c r="G802" s="3425"/>
      <c r="H802" s="3425"/>
      <c r="I802" s="3425"/>
      <c r="J802" s="3425"/>
      <c r="K802" s="3431"/>
      <c r="L802" s="3428"/>
      <c r="M802" s="3428"/>
      <c r="N802" s="3427"/>
      <c r="O802" s="2018"/>
      <c r="P802" s="2018"/>
      <c r="Q802" s="2018"/>
    </row>
    <row r="803" spans="1:17">
      <c r="A803" s="3359"/>
      <c r="B803" s="3424"/>
      <c r="C803" s="3425"/>
      <c r="D803" s="3425"/>
      <c r="E803" s="3425"/>
      <c r="F803" s="3425"/>
      <c r="G803" s="3425"/>
      <c r="H803" s="3425"/>
      <c r="I803" s="3425"/>
      <c r="J803" s="3425"/>
      <c r="K803" s="3425"/>
      <c r="L803" s="3425"/>
      <c r="M803" s="3425"/>
      <c r="N803" s="3427"/>
      <c r="O803" s="2018"/>
      <c r="P803" s="2018"/>
      <c r="Q803" s="2018"/>
    </row>
    <row r="804" spans="1:17" ht="18">
      <c r="A804" s="3359"/>
      <c r="B804" s="3424"/>
      <c r="C804" s="3425"/>
      <c r="D804" s="3425"/>
      <c r="E804" s="3425"/>
      <c r="F804" s="3432" t="s">
        <v>1250</v>
      </c>
      <c r="G804" s="3433" t="s">
        <v>1218</v>
      </c>
      <c r="H804" s="3433" t="s">
        <v>1219</v>
      </c>
      <c r="I804" s="3434" t="s">
        <v>1220</v>
      </c>
      <c r="J804" s="3433" t="s">
        <v>1221</v>
      </c>
      <c r="K804" s="3433" t="s">
        <v>1310</v>
      </c>
      <c r="L804" s="3425"/>
      <c r="M804" s="3425"/>
      <c r="N804" s="3427"/>
      <c r="O804" s="2018"/>
      <c r="P804" s="2018"/>
      <c r="Q804" s="2018"/>
    </row>
    <row r="805" spans="1:17" ht="18">
      <c r="A805" s="3359"/>
      <c r="B805" s="3424"/>
      <c r="C805" s="3425"/>
      <c r="D805" s="3425"/>
      <c r="E805" s="3425"/>
      <c r="F805" s="3384" t="s">
        <v>1325</v>
      </c>
      <c r="G805" s="3435">
        <v>0.05</v>
      </c>
      <c r="H805" s="3435">
        <v>0.08</v>
      </c>
      <c r="I805" s="3435">
        <v>0.11</v>
      </c>
      <c r="J805" s="3435">
        <v>0.125</v>
      </c>
      <c r="K805" s="3435">
        <v>7.0000000000000007E-2</v>
      </c>
      <c r="L805" s="3386">
        <f>SUM(G805:K805)/COUNTIF(G805:K805,"&gt;0")</f>
        <v>8.6999999999999994E-2</v>
      </c>
      <c r="M805" s="3383" t="s">
        <v>1312</v>
      </c>
      <c r="N805" s="3427"/>
      <c r="O805" s="2018"/>
      <c r="P805" s="2018"/>
      <c r="Q805" s="2018"/>
    </row>
    <row r="806" spans="1:17" ht="18.75">
      <c r="A806" s="3359"/>
      <c r="B806" s="3424"/>
      <c r="C806" s="3425"/>
      <c r="D806" s="3425"/>
      <c r="E806" s="3425"/>
      <c r="F806" s="3387" t="s">
        <v>1326</v>
      </c>
      <c r="G806" s="3436">
        <f>L801/G805</f>
        <v>47.999999999999993</v>
      </c>
      <c r="H806" s="3436">
        <f>L801/H805</f>
        <v>30</v>
      </c>
      <c r="I806" s="3436">
        <f>L801/I805</f>
        <v>21.818181818181817</v>
      </c>
      <c r="J806" s="3436">
        <f>L801/J805</f>
        <v>19.2</v>
      </c>
      <c r="K806" s="3436">
        <f>L801/K805</f>
        <v>34.285714285714285</v>
      </c>
      <c r="L806" s="3203" t="s">
        <v>1327</v>
      </c>
      <c r="M806" s="3383"/>
      <c r="N806" s="3427"/>
      <c r="O806" s="2018"/>
      <c r="P806" s="2018"/>
      <c r="Q806" s="2018"/>
    </row>
    <row r="807" spans="1:17" ht="18.75">
      <c r="A807" s="3359"/>
      <c r="B807" s="3437" t="s">
        <v>878</v>
      </c>
      <c r="C807" s="3438" t="s">
        <v>1328</v>
      </c>
      <c r="D807" s="3425"/>
      <c r="E807" s="3425"/>
      <c r="F807" s="3387"/>
      <c r="G807" s="3439"/>
      <c r="H807" s="3439"/>
      <c r="I807" s="3439"/>
      <c r="J807" s="3439"/>
      <c r="K807" s="3439"/>
      <c r="L807" s="3203"/>
      <c r="M807" s="3383"/>
      <c r="N807" s="3427"/>
      <c r="O807" s="2018"/>
      <c r="P807" s="2018"/>
      <c r="Q807" s="2018"/>
    </row>
    <row r="808" spans="1:17">
      <c r="A808" s="3359"/>
      <c r="B808" s="3440" t="s">
        <v>1329</v>
      </c>
      <c r="C808" s="3441"/>
      <c r="D808" s="3441"/>
      <c r="E808" s="3441"/>
      <c r="F808" s="3441"/>
      <c r="G808" s="3441"/>
      <c r="H808" s="3441"/>
      <c r="I808" s="3441"/>
      <c r="J808" s="3441"/>
      <c r="K808" s="3441"/>
      <c r="L808" s="3441"/>
      <c r="M808" s="3441"/>
      <c r="N808" s="3442"/>
      <c r="O808" s="2018"/>
      <c r="P808" s="2018"/>
      <c r="Q808" s="2018"/>
    </row>
    <row r="809" spans="1:17" ht="15.75">
      <c r="A809" s="3359"/>
      <c r="B809" s="3443"/>
      <c r="C809" s="3444"/>
      <c r="D809" s="3444"/>
      <c r="E809" s="3444"/>
      <c r="F809" s="3425"/>
      <c r="G809" s="3425"/>
      <c r="H809" s="3202"/>
      <c r="I809" s="3202"/>
      <c r="J809" s="3202"/>
      <c r="K809" s="3202"/>
      <c r="L809" s="3445" t="s">
        <v>888</v>
      </c>
      <c r="M809" s="3445"/>
      <c r="N809" s="3427"/>
      <c r="O809" s="2018"/>
      <c r="P809" s="2018"/>
      <c r="Q809" s="2018"/>
    </row>
    <row r="810" spans="1:17" ht="15.75">
      <c r="A810" s="3359"/>
      <c r="B810" s="3443"/>
      <c r="C810" s="3444"/>
      <c r="D810" s="3444"/>
      <c r="E810" s="3444"/>
      <c r="F810" s="3425"/>
      <c r="G810" s="3425"/>
      <c r="H810" s="3202"/>
      <c r="I810" s="3202"/>
      <c r="J810" s="3202"/>
      <c r="K810" s="3446" t="s">
        <v>2714</v>
      </c>
      <c r="L810" s="3447" t="s">
        <v>866</v>
      </c>
      <c r="M810" s="3448"/>
      <c r="N810" s="3427"/>
      <c r="O810" s="2018"/>
      <c r="P810" s="2018"/>
      <c r="Q810" s="2018"/>
    </row>
    <row r="811" spans="1:17" ht="18">
      <c r="A811" s="3359"/>
      <c r="B811" s="3424"/>
      <c r="C811" s="3425"/>
      <c r="D811" s="3202"/>
      <c r="E811" s="3202"/>
      <c r="F811" s="3202"/>
      <c r="G811" s="3202"/>
      <c r="H811" s="3202"/>
      <c r="I811" s="3202"/>
      <c r="J811" s="3202"/>
      <c r="K811" s="3202"/>
      <c r="L811" s="3202"/>
      <c r="M811" s="3383"/>
      <c r="N811" s="3427"/>
      <c r="O811" s="2018"/>
      <c r="P811" s="2018"/>
      <c r="Q811" s="2018"/>
    </row>
    <row r="812" spans="1:17" ht="18.75">
      <c r="A812" s="3359"/>
      <c r="B812" s="3424"/>
      <c r="C812" s="3425"/>
      <c r="D812" s="3425"/>
      <c r="E812" s="3425"/>
      <c r="F812" s="3381" t="s">
        <v>1213</v>
      </c>
      <c r="G812" s="3382">
        <v>50</v>
      </c>
      <c r="H812" s="3382">
        <v>500</v>
      </c>
      <c r="I812" s="3382">
        <v>150</v>
      </c>
      <c r="J812" s="3382">
        <v>13</v>
      </c>
      <c r="K812" s="3382">
        <v>13</v>
      </c>
      <c r="L812" s="3202">
        <f>SUM(G812:K812)</f>
        <v>726</v>
      </c>
      <c r="M812" s="3383" t="s">
        <v>263</v>
      </c>
      <c r="N812" s="3427"/>
      <c r="O812" s="2018"/>
      <c r="P812" s="2018"/>
      <c r="Q812" s="2018"/>
    </row>
    <row r="813" spans="1:17" ht="18.75">
      <c r="A813" s="3359"/>
      <c r="B813" s="3424"/>
      <c r="C813" s="3425"/>
      <c r="D813" s="3425"/>
      <c r="E813" s="3425"/>
      <c r="F813" s="3387" t="s">
        <v>1330</v>
      </c>
      <c r="G813" s="3449">
        <f>G805*G812</f>
        <v>2.5</v>
      </c>
      <c r="H813" s="3449">
        <f>H805*H812</f>
        <v>40</v>
      </c>
      <c r="I813" s="3449">
        <f>I805*I812</f>
        <v>16.5</v>
      </c>
      <c r="J813" s="3449">
        <f>J805*J812</f>
        <v>1.625</v>
      </c>
      <c r="K813" s="3449">
        <f>K805*K812</f>
        <v>0.91000000000000014</v>
      </c>
      <c r="L813" s="3202">
        <f>SUM(G813:K813)</f>
        <v>61.534999999999997</v>
      </c>
      <c r="M813" s="3383" t="str">
        <f>L810</f>
        <v>Kg</v>
      </c>
      <c r="N813" s="3427"/>
      <c r="O813" s="2018"/>
      <c r="P813" s="2018"/>
      <c r="Q813" s="2018"/>
    </row>
    <row r="814" spans="1:17">
      <c r="A814" s="3359"/>
      <c r="B814" s="3424"/>
      <c r="C814" s="3425"/>
      <c r="D814" s="3425"/>
      <c r="E814" s="3425"/>
      <c r="F814" s="3425"/>
      <c r="G814" s="3389" t="str">
        <f>L810</f>
        <v>Kg</v>
      </c>
      <c r="H814" s="3389" t="str">
        <f>L810</f>
        <v>Kg</v>
      </c>
      <c r="I814" s="3389" t="str">
        <f>L810</f>
        <v>Kg</v>
      </c>
      <c r="J814" s="3389" t="str">
        <f>L810</f>
        <v>Kg</v>
      </c>
      <c r="K814" s="3389" t="str">
        <f>L810</f>
        <v>Kg</v>
      </c>
      <c r="L814" s="3425"/>
      <c r="M814" s="3450"/>
      <c r="N814" s="3427"/>
      <c r="O814" s="2018"/>
      <c r="P814" s="2018"/>
      <c r="Q814" s="2018"/>
    </row>
    <row r="815" spans="1:17" ht="18">
      <c r="A815" s="3359"/>
      <c r="B815" s="2462"/>
      <c r="C815" s="3391" t="s">
        <v>1215</v>
      </c>
      <c r="D815" s="3392">
        <v>50</v>
      </c>
      <c r="E815" s="3393" t="s">
        <v>898</v>
      </c>
      <c r="H815" s="3425"/>
      <c r="I815" s="3425"/>
      <c r="J815" s="3425"/>
      <c r="K815" s="3425"/>
      <c r="L815" s="3425"/>
      <c r="M815" s="3450"/>
      <c r="N815" s="3427"/>
      <c r="O815" s="2018"/>
      <c r="P815" s="2018"/>
      <c r="Q815" s="2018"/>
    </row>
    <row r="816" spans="1:17" ht="18">
      <c r="A816" s="3359"/>
      <c r="B816" s="3424"/>
      <c r="C816" s="3425"/>
      <c r="D816" s="3425"/>
      <c r="E816" s="3425"/>
      <c r="F816" s="3387" t="s">
        <v>1225</v>
      </c>
      <c r="G816" s="409">
        <f>G813/(100-D815)*100</f>
        <v>5</v>
      </c>
      <c r="H816" s="409">
        <f>H813/(100-D815)*100</f>
        <v>80</v>
      </c>
      <c r="I816" s="409">
        <f>I813/(100-D815)*100</f>
        <v>33</v>
      </c>
      <c r="J816" s="409">
        <f>J813/(100-D815)*100</f>
        <v>3.25</v>
      </c>
      <c r="K816" s="409">
        <f>K813/(100-D815)*100</f>
        <v>1.8200000000000005</v>
      </c>
      <c r="L816" s="3202">
        <f>SUM(G816:K816)</f>
        <v>123.07000000000001</v>
      </c>
      <c r="M816" s="3383" t="str">
        <f>L810</f>
        <v>Kg</v>
      </c>
      <c r="N816" s="3427"/>
      <c r="O816" s="2018"/>
      <c r="P816" s="2018"/>
      <c r="Q816" s="2018"/>
    </row>
    <row r="817" spans="1:17" ht="18">
      <c r="A817" s="3359"/>
      <c r="B817" s="3424"/>
      <c r="C817" s="3425"/>
      <c r="D817" s="3425"/>
      <c r="E817" s="3425"/>
      <c r="F817" s="3387"/>
      <c r="G817" s="3396" t="str">
        <f>L810</f>
        <v>Kg</v>
      </c>
      <c r="H817" s="3396" t="str">
        <f>L810</f>
        <v>Kg</v>
      </c>
      <c r="I817" s="3396" t="str">
        <f>L810</f>
        <v>Kg</v>
      </c>
      <c r="J817" s="3396" t="str">
        <f>L810</f>
        <v>Kg</v>
      </c>
      <c r="K817" s="3396" t="str">
        <f>L810</f>
        <v>Kg</v>
      </c>
      <c r="L817" s="3202"/>
      <c r="M817" s="3383"/>
      <c r="N817" s="3427"/>
      <c r="O817" s="2018"/>
      <c r="P817" s="2018"/>
      <c r="Q817" s="2018"/>
    </row>
    <row r="818" spans="1:17" ht="15.75">
      <c r="A818" s="3359"/>
      <c r="B818" s="3451" t="s">
        <v>898</v>
      </c>
      <c r="C818" s="3408" t="s">
        <v>1318</v>
      </c>
      <c r="D818" s="3452"/>
      <c r="E818" s="3452"/>
      <c r="F818" s="3452"/>
      <c r="G818" s="3452"/>
      <c r="H818" s="3452"/>
      <c r="I818" s="3452"/>
      <c r="J818" s="3452"/>
      <c r="K818" s="3452"/>
      <c r="L818" s="3452"/>
      <c r="M818" s="3452"/>
      <c r="N818" s="3453"/>
      <c r="O818" s="2018"/>
      <c r="P818" s="2018"/>
      <c r="Q818" s="2018"/>
    </row>
    <row r="819" spans="1:17" ht="18.75">
      <c r="A819" s="3359"/>
      <c r="B819" s="3454" t="s">
        <v>888</v>
      </c>
      <c r="C819" s="3455" t="s">
        <v>1314</v>
      </c>
      <c r="D819" s="3402"/>
      <c r="E819" s="3402"/>
      <c r="F819" s="3402"/>
      <c r="G819" s="3402"/>
      <c r="H819" s="3402"/>
      <c r="I819" s="3402"/>
      <c r="J819" s="3402"/>
      <c r="K819" s="3402"/>
      <c r="L819" s="3402"/>
      <c r="M819" s="3402"/>
      <c r="N819" s="3403"/>
      <c r="O819" s="2018"/>
      <c r="P819" s="2018"/>
      <c r="Q819" s="2018"/>
    </row>
    <row r="820" spans="1:17" ht="18.75">
      <c r="A820" s="3359"/>
      <c r="B820" s="3404"/>
      <c r="C820" s="3447" t="s">
        <v>866</v>
      </c>
      <c r="D820" s="3448"/>
      <c r="E820" s="3405"/>
      <c r="F820" s="3447" t="s">
        <v>1316</v>
      </c>
      <c r="G820" s="3448"/>
      <c r="H820" s="3405"/>
      <c r="I820" s="3447" t="s">
        <v>1317</v>
      </c>
      <c r="J820" s="3448"/>
      <c r="K820" s="3405"/>
      <c r="L820" s="3447" t="s">
        <v>1315</v>
      </c>
      <c r="M820" s="3448"/>
      <c r="N820" s="3406"/>
      <c r="O820" s="2018"/>
      <c r="P820" s="2018"/>
      <c r="Q820" s="2018"/>
    </row>
    <row r="821" spans="1:17" ht="18.75">
      <c r="A821" s="3359"/>
      <c r="B821" s="3404"/>
      <c r="C821" s="3405"/>
      <c r="D821" s="3405"/>
      <c r="E821" s="3405"/>
      <c r="F821" s="3405"/>
      <c r="G821" s="3405"/>
      <c r="H821" s="3405"/>
      <c r="I821" s="3405"/>
      <c r="J821" s="3405"/>
      <c r="K821" s="3405"/>
      <c r="L821" s="3405"/>
      <c r="M821" s="3405"/>
      <c r="N821" s="3406"/>
      <c r="O821" s="2018"/>
      <c r="P821" s="2018"/>
      <c r="Q821" s="2018"/>
    </row>
    <row r="822" spans="1:17">
      <c r="A822" s="3359"/>
      <c r="B822" s="3409" t="s">
        <v>2715</v>
      </c>
      <c r="C822" s="3410"/>
      <c r="D822" s="3410"/>
      <c r="E822" s="3410"/>
      <c r="F822" s="3410"/>
      <c r="G822" s="3410"/>
      <c r="H822" s="3410"/>
      <c r="I822" s="3410"/>
      <c r="J822" s="3410"/>
      <c r="K822" s="3410"/>
      <c r="L822" s="3410"/>
      <c r="M822" s="3410"/>
      <c r="N822" s="3411"/>
      <c r="O822" s="2018"/>
      <c r="P822" s="2018"/>
      <c r="Q822" s="2018"/>
    </row>
    <row r="823" spans="1:17">
      <c r="A823" s="3359"/>
      <c r="B823" s="3412"/>
      <c r="C823" s="3413"/>
      <c r="D823" s="3413"/>
      <c r="E823" s="3413"/>
      <c r="F823" s="3413"/>
      <c r="G823" s="3413"/>
      <c r="H823" s="3413"/>
      <c r="I823" s="3413"/>
      <c r="J823" s="3413"/>
      <c r="K823" s="3413"/>
      <c r="L823" s="3413"/>
      <c r="M823" s="3413"/>
      <c r="N823" s="3414"/>
      <c r="O823" s="2018"/>
      <c r="P823" s="2018"/>
      <c r="Q823" s="2018"/>
    </row>
    <row r="824" spans="1:17">
      <c r="A824" s="3359"/>
      <c r="B824" s="3415" t="s">
        <v>1319</v>
      </c>
      <c r="C824" s="3416" t="str">
        <f ca="1">CELL("nomfichier")</f>
        <v>E:\0-UPRT\1-UPRT.FR-SITE-WEB\ff-fiches-fabrications\ff-fiches-fabrication-maj-08-2020\[ff-19-restauration-comparaison-prix.xlsx]Nota</v>
      </c>
      <c r="D824" s="3416"/>
      <c r="E824" s="3416"/>
      <c r="F824" s="3416"/>
      <c r="G824" s="3416"/>
      <c r="H824" s="3416"/>
      <c r="I824" s="3416"/>
      <c r="J824" s="3416"/>
      <c r="K824" s="3416"/>
      <c r="L824" s="3416"/>
      <c r="M824" s="3416"/>
      <c r="N824" s="3417"/>
      <c r="O824" s="2018"/>
      <c r="P824" s="2018"/>
      <c r="Q824" s="2018"/>
    </row>
    <row r="825" spans="1:17">
      <c r="A825" s="3359"/>
      <c r="B825" s="3418" t="s">
        <v>1320</v>
      </c>
      <c r="C825" s="3419" t="s">
        <v>2716</v>
      </c>
      <c r="D825" s="3419"/>
      <c r="E825" s="3419"/>
      <c r="F825" s="3419"/>
      <c r="G825" s="3419"/>
      <c r="H825" s="3419"/>
      <c r="I825" s="3419"/>
      <c r="J825" s="3419"/>
      <c r="K825" s="3419"/>
      <c r="L825" s="3419"/>
      <c r="M825" s="3419"/>
      <c r="N825" s="3420"/>
      <c r="O825" s="2018"/>
      <c r="P825" s="2018"/>
      <c r="Q825" s="2018"/>
    </row>
    <row r="826" spans="1:17" ht="15.75" thickBot="1">
      <c r="A826" s="3359"/>
      <c r="B826" s="3421" t="s">
        <v>1321</v>
      </c>
      <c r="C826" s="3422"/>
      <c r="D826" s="3422"/>
      <c r="E826" s="3422"/>
      <c r="F826" s="3422"/>
      <c r="G826" s="3422"/>
      <c r="H826" s="3422"/>
      <c r="I826" s="3422"/>
      <c r="J826" s="3422"/>
      <c r="K826" s="3422"/>
      <c r="L826" s="3422"/>
      <c r="M826" s="3422"/>
      <c r="N826" s="3423"/>
      <c r="O826" s="2018"/>
      <c r="P826" s="2018"/>
      <c r="Q826" s="2018"/>
    </row>
    <row r="827" spans="1:17">
      <c r="A827" s="2018"/>
      <c r="B827" s="891"/>
      <c r="C827" s="891"/>
      <c r="D827" s="891"/>
      <c r="E827" s="891"/>
      <c r="F827" s="891"/>
      <c r="G827" s="891"/>
      <c r="H827" s="891"/>
      <c r="I827" s="891"/>
      <c r="J827" s="891"/>
      <c r="K827" s="891"/>
      <c r="L827" s="891"/>
      <c r="M827" s="2018"/>
      <c r="N827" s="2018"/>
      <c r="O827" s="2018"/>
      <c r="P827" s="2018"/>
      <c r="Q827" s="2018"/>
    </row>
    <row r="828" spans="1:17">
      <c r="A828" s="2018"/>
      <c r="B828" s="891"/>
      <c r="C828" s="891"/>
      <c r="D828" s="891"/>
      <c r="E828" s="891"/>
      <c r="F828" s="891"/>
      <c r="G828" s="891"/>
      <c r="H828" s="891"/>
      <c r="I828" s="891"/>
      <c r="J828" s="891"/>
      <c r="K828" s="891"/>
      <c r="L828" s="891"/>
      <c r="M828" s="2018"/>
      <c r="N828" s="2018"/>
      <c r="O828" s="2018"/>
      <c r="P828" s="2018"/>
      <c r="Q828" s="2018"/>
    </row>
    <row r="829" spans="1:17">
      <c r="A829" s="2018"/>
      <c r="B829" s="891"/>
      <c r="C829" s="2018"/>
      <c r="D829" s="2018"/>
      <c r="E829" s="2018"/>
      <c r="F829" s="2018"/>
      <c r="G829" s="2018"/>
      <c r="H829" s="2018"/>
      <c r="I829" s="2018"/>
      <c r="J829" s="2018"/>
      <c r="K829" s="2018"/>
      <c r="L829" s="2018"/>
      <c r="M829" s="2018"/>
      <c r="N829" s="2018"/>
      <c r="O829" s="2018"/>
      <c r="P829" s="2018"/>
      <c r="Q829" s="2018"/>
    </row>
    <row r="830" spans="1:17" ht="15" customHeight="1">
      <c r="A830" s="3456" t="s">
        <v>2717</v>
      </c>
      <c r="B830" s="3457"/>
      <c r="C830" s="3457"/>
      <c r="D830" s="3457"/>
      <c r="E830" s="3457"/>
      <c r="F830" s="3457"/>
      <c r="G830" s="3457"/>
      <c r="H830" s="3457"/>
      <c r="I830" s="3457"/>
      <c r="J830" s="3457"/>
      <c r="K830" s="3457"/>
      <c r="L830" s="3457"/>
      <c r="M830" s="3457"/>
      <c r="N830" s="3457"/>
      <c r="O830" s="3457"/>
      <c r="P830" s="3457"/>
      <c r="Q830" s="3457"/>
    </row>
    <row r="831" spans="1:17" ht="15.75" customHeight="1">
      <c r="A831" s="3456"/>
      <c r="B831" s="3457"/>
      <c r="C831" s="3457"/>
      <c r="D831" s="3457"/>
      <c r="E831" s="3457"/>
      <c r="F831" s="3457"/>
      <c r="G831" s="3457"/>
      <c r="H831" s="3457"/>
      <c r="I831" s="3457"/>
      <c r="J831" s="3457"/>
      <c r="K831" s="3457"/>
      <c r="L831" s="3457"/>
      <c r="M831" s="3457"/>
      <c r="N831" s="3457"/>
      <c r="O831" s="3457"/>
      <c r="P831" s="3457"/>
      <c r="Q831" s="3457"/>
    </row>
    <row r="832" spans="1:17" ht="20.100000000000001" customHeight="1">
      <c r="A832" s="2018"/>
      <c r="B832" s="2018"/>
      <c r="C832" s="2018"/>
      <c r="D832" s="2018"/>
      <c r="E832" s="2018"/>
      <c r="F832" s="2018"/>
      <c r="G832" s="2018"/>
      <c r="H832" s="2018"/>
      <c r="I832" s="2018"/>
      <c r="J832" s="2018"/>
      <c r="K832" s="2018"/>
      <c r="L832" s="2018"/>
      <c r="M832" s="2018"/>
      <c r="N832" s="2018"/>
      <c r="O832" s="2018"/>
      <c r="P832" s="2018"/>
      <c r="Q832" s="2018"/>
    </row>
    <row r="833" spans="1:17" ht="20.100000000000001" customHeight="1">
      <c r="A833" s="2018"/>
      <c r="B833" s="2018"/>
      <c r="C833" s="2018"/>
      <c r="D833" s="2018"/>
      <c r="E833" s="3458" t="s">
        <v>1405</v>
      </c>
      <c r="F833" s="3458"/>
      <c r="G833" s="3458"/>
      <c r="H833" s="2018"/>
      <c r="I833" s="2018"/>
      <c r="J833" s="2018"/>
      <c r="K833" s="2018"/>
      <c r="L833" s="2018"/>
      <c r="M833" s="2018"/>
      <c r="N833" s="2018"/>
      <c r="O833" s="2018"/>
      <c r="P833" s="2018"/>
      <c r="Q833" s="2018"/>
    </row>
    <row r="834" spans="1:17" ht="20.100000000000001" customHeight="1">
      <c r="A834" s="2018"/>
      <c r="B834" s="2018"/>
      <c r="C834" s="2018"/>
      <c r="D834" s="2018"/>
      <c r="E834" s="3458"/>
      <c r="F834" s="3458" t="s">
        <v>1406</v>
      </c>
      <c r="G834" s="3458"/>
      <c r="H834" s="2018"/>
      <c r="I834" s="2018"/>
      <c r="J834" s="2018"/>
      <c r="K834" s="2018"/>
      <c r="L834" s="2018"/>
      <c r="M834" s="2018"/>
      <c r="N834" s="2018"/>
      <c r="O834" s="2018"/>
      <c r="P834" s="2018"/>
      <c r="Q834" s="2018"/>
    </row>
    <row r="835" spans="1:17" ht="20.100000000000001" customHeight="1">
      <c r="A835" s="2018"/>
      <c r="B835" s="2018"/>
      <c r="C835" s="2018"/>
      <c r="D835" s="2018"/>
      <c r="E835" s="3458"/>
      <c r="F835" s="3458" t="s">
        <v>1407</v>
      </c>
      <c r="G835" s="3458"/>
      <c r="H835" s="2018"/>
      <c r="I835" s="2018"/>
      <c r="J835" s="2018"/>
      <c r="K835" s="2018"/>
      <c r="L835" s="2018"/>
      <c r="M835" s="2018"/>
      <c r="N835" s="2018"/>
      <c r="O835" s="2018"/>
      <c r="P835" s="2018"/>
      <c r="Q835" s="2018"/>
    </row>
    <row r="836" spans="1:17" ht="20.100000000000001" customHeight="1">
      <c r="A836" s="2018"/>
      <c r="B836" s="2018"/>
      <c r="C836" s="2018"/>
      <c r="D836" s="2018"/>
      <c r="E836" s="3458"/>
      <c r="F836" s="3458" t="s">
        <v>1408</v>
      </c>
      <c r="G836" s="3458"/>
      <c r="H836" s="2018"/>
      <c r="I836" s="2018"/>
      <c r="J836" s="2018"/>
      <c r="K836" s="2018"/>
      <c r="L836" s="2018"/>
      <c r="M836" s="2018"/>
      <c r="N836" s="2018"/>
      <c r="O836" s="2018"/>
      <c r="P836" s="2018"/>
      <c r="Q836" s="2018"/>
    </row>
    <row r="837" spans="1:17" ht="20.100000000000001" customHeight="1">
      <c r="A837" s="2018"/>
      <c r="B837" s="2018"/>
      <c r="C837" s="2018"/>
      <c r="D837" s="2018"/>
      <c r="E837" s="2018"/>
      <c r="F837" s="3458" t="s">
        <v>1409</v>
      </c>
      <c r="G837" s="2018"/>
      <c r="H837" s="2018"/>
      <c r="I837" s="2018"/>
      <c r="J837" s="2018"/>
      <c r="K837" s="2018"/>
      <c r="L837" s="2018"/>
      <c r="M837" s="2018"/>
      <c r="N837" s="2018"/>
      <c r="O837" s="2018"/>
      <c r="P837" s="2018"/>
      <c r="Q837" s="2018"/>
    </row>
    <row r="838" spans="1:17" ht="20.100000000000001" customHeight="1">
      <c r="A838" s="2018"/>
      <c r="B838" s="2018"/>
      <c r="C838" s="2018"/>
      <c r="D838" s="2018"/>
      <c r="E838" s="3458" t="s">
        <v>1410</v>
      </c>
      <c r="F838" s="2018"/>
      <c r="G838" s="2018"/>
      <c r="H838" s="2018"/>
      <c r="I838" s="2018"/>
      <c r="J838" s="2018"/>
      <c r="K838" s="2018"/>
      <c r="L838" s="2018"/>
      <c r="M838" s="2018"/>
      <c r="N838" s="2018"/>
      <c r="O838" s="2018"/>
      <c r="P838" s="2018"/>
      <c r="Q838" s="2018"/>
    </row>
    <row r="839" spans="1:17" ht="20.100000000000001" customHeight="1">
      <c r="A839" s="2018"/>
      <c r="B839" s="2018"/>
      <c r="C839" s="2018"/>
      <c r="D839" s="2018"/>
      <c r="E839" s="2018"/>
      <c r="F839" s="2018"/>
      <c r="G839" s="2018"/>
      <c r="H839" s="2018"/>
      <c r="I839" s="2018"/>
      <c r="J839" s="2018"/>
      <c r="K839" s="2018"/>
      <c r="L839" s="2018"/>
      <c r="M839" s="2018"/>
      <c r="N839" s="2018"/>
      <c r="O839" s="2018"/>
      <c r="P839" s="2018"/>
      <c r="Q839" s="2018"/>
    </row>
    <row r="840" spans="1:17" ht="20.100000000000001" customHeight="1">
      <c r="A840" s="2018"/>
      <c r="B840" s="2018"/>
      <c r="C840" s="2018"/>
      <c r="D840" s="2018"/>
      <c r="E840" s="2018"/>
      <c r="F840" s="2018"/>
      <c r="G840" s="2018"/>
      <c r="H840" s="2018"/>
      <c r="I840" s="2018"/>
      <c r="J840" s="2018"/>
      <c r="K840" s="2018"/>
      <c r="L840" s="2018"/>
      <c r="M840" s="2018"/>
      <c r="N840" s="2018"/>
      <c r="O840" s="2018"/>
      <c r="P840" s="2018"/>
      <c r="Q840" s="2018"/>
    </row>
    <row r="841" spans="1:17" ht="20.100000000000001" customHeight="1">
      <c r="A841" s="2018"/>
      <c r="B841" s="2018"/>
      <c r="C841" s="2018"/>
      <c r="D841" s="2018"/>
      <c r="E841" s="2018"/>
      <c r="F841" s="2018"/>
      <c r="G841" s="2018"/>
      <c r="H841" s="2018"/>
      <c r="I841" s="2018"/>
      <c r="J841" s="2018"/>
      <c r="K841" s="2018"/>
      <c r="L841" s="2018"/>
      <c r="M841" s="2018"/>
      <c r="N841" s="2018"/>
      <c r="O841" s="2018"/>
      <c r="P841" s="2018"/>
      <c r="Q841" s="2018"/>
    </row>
    <row r="842" spans="1:17" ht="20.100000000000001" customHeight="1">
      <c r="A842" s="2018"/>
      <c r="B842" s="2018"/>
      <c r="C842" s="2018"/>
      <c r="D842" s="2018"/>
      <c r="E842" s="2018"/>
      <c r="F842" s="2018"/>
      <c r="G842" s="2018"/>
      <c r="H842" s="2018"/>
      <c r="I842" s="2018"/>
      <c r="J842" s="2018"/>
      <c r="K842" s="2018"/>
      <c r="L842" s="2018"/>
      <c r="M842" s="2018"/>
      <c r="N842" s="2018"/>
      <c r="O842" s="2018"/>
      <c r="P842" s="2018"/>
      <c r="Q842" s="2018"/>
    </row>
    <row r="843" spans="1:17" ht="20.100000000000001" customHeight="1">
      <c r="A843" s="2018"/>
      <c r="B843" s="2018"/>
      <c r="C843" s="3459" t="s">
        <v>1411</v>
      </c>
      <c r="D843" s="3459"/>
      <c r="E843" s="3459"/>
      <c r="F843" s="3459"/>
      <c r="G843" s="3459"/>
      <c r="H843" s="3459"/>
      <c r="I843" s="3459" t="s">
        <v>1412</v>
      </c>
      <c r="J843" s="2018"/>
      <c r="K843" s="2018"/>
      <c r="L843" s="2018"/>
      <c r="M843" s="2018"/>
      <c r="N843" s="2018"/>
      <c r="O843" s="2018"/>
      <c r="P843" s="2018"/>
      <c r="Q843" s="2018"/>
    </row>
    <row r="844" spans="1:17" ht="20.100000000000001" customHeight="1">
      <c r="A844" s="2018"/>
      <c r="B844" s="2018"/>
      <c r="C844" s="2018"/>
      <c r="D844" s="2018"/>
      <c r="E844" s="2018"/>
      <c r="F844" s="2018"/>
      <c r="G844" s="2018"/>
      <c r="H844" s="2018"/>
      <c r="I844" s="2018"/>
      <c r="J844" s="2018"/>
      <c r="K844" s="2018"/>
      <c r="L844" s="2018"/>
      <c r="M844" s="2018"/>
      <c r="N844" s="2018"/>
      <c r="O844" s="2018"/>
      <c r="P844" s="2018"/>
      <c r="Q844" s="2018"/>
    </row>
    <row r="845" spans="1:17" ht="20.100000000000001" customHeight="1">
      <c r="A845" s="2018"/>
      <c r="B845" s="2018"/>
      <c r="C845" s="2018"/>
      <c r="D845" s="3459" t="s">
        <v>1413</v>
      </c>
      <c r="E845" s="2018"/>
      <c r="F845" s="2018"/>
      <c r="G845" s="2018"/>
      <c r="H845" s="2018"/>
      <c r="I845" s="3459"/>
      <c r="J845" s="2018"/>
      <c r="K845" s="2018"/>
      <c r="L845" s="2018"/>
      <c r="M845" s="2018"/>
      <c r="N845" s="2018"/>
      <c r="O845" s="2018"/>
      <c r="P845" s="2018"/>
      <c r="Q845" s="2018"/>
    </row>
    <row r="846" spans="1:17" ht="20.100000000000001" customHeight="1">
      <c r="A846" s="2018"/>
      <c r="B846" s="2018"/>
      <c r="C846" s="2018"/>
      <c r="D846" s="3459" t="s">
        <v>768</v>
      </c>
      <c r="E846" s="2018"/>
      <c r="F846" s="2018"/>
      <c r="G846" s="2018"/>
      <c r="H846" s="3460" t="s">
        <v>771</v>
      </c>
      <c r="I846" s="3459"/>
      <c r="J846" s="2018"/>
      <c r="K846" s="2018"/>
      <c r="L846" s="2018"/>
      <c r="M846" s="2018"/>
      <c r="N846" s="2018"/>
      <c r="O846" s="2018"/>
      <c r="P846" s="2018"/>
      <c r="Q846" s="2018"/>
    </row>
    <row r="847" spans="1:17" ht="20.100000000000001" customHeight="1">
      <c r="A847" s="2018"/>
      <c r="B847" s="2018"/>
      <c r="C847" s="2018"/>
      <c r="D847" s="3459" t="s">
        <v>769</v>
      </c>
      <c r="E847" s="2018"/>
      <c r="F847" s="2018"/>
      <c r="G847" s="2018"/>
      <c r="H847" s="3461"/>
      <c r="I847" s="3461" t="s">
        <v>2718</v>
      </c>
      <c r="J847" s="2018"/>
      <c r="K847" s="2018"/>
      <c r="L847" s="2018"/>
      <c r="M847" s="2018"/>
      <c r="N847" s="2018"/>
      <c r="O847" s="2018"/>
      <c r="P847" s="2018"/>
      <c r="Q847" s="2018"/>
    </row>
    <row r="848" spans="1:17" ht="20.100000000000001" customHeight="1">
      <c r="A848" s="2018"/>
      <c r="B848" s="2018"/>
      <c r="C848" s="2018"/>
      <c r="D848" s="3459" t="s">
        <v>771</v>
      </c>
      <c r="E848" s="2018"/>
      <c r="F848" s="2018"/>
      <c r="G848" s="2018"/>
      <c r="H848" s="3461"/>
      <c r="I848" s="3461" t="s">
        <v>2719</v>
      </c>
      <c r="J848" s="2018"/>
      <c r="K848" s="2018"/>
      <c r="L848" s="2018"/>
      <c r="M848" s="2018"/>
      <c r="N848" s="2018"/>
      <c r="O848" s="2018"/>
      <c r="P848" s="2018"/>
      <c r="Q848" s="2018"/>
    </row>
    <row r="849" spans="1:17" ht="20.100000000000001" customHeight="1">
      <c r="A849" s="2018"/>
      <c r="B849" s="2018"/>
      <c r="C849" s="2018"/>
      <c r="D849" s="3459" t="s">
        <v>773</v>
      </c>
      <c r="E849" s="2018"/>
      <c r="F849" s="2018"/>
      <c r="G849" s="2018"/>
      <c r="H849" s="3460" t="s">
        <v>777</v>
      </c>
      <c r="I849" s="2018"/>
      <c r="J849" s="2018"/>
      <c r="K849" s="2018"/>
      <c r="L849" s="2018"/>
      <c r="M849" s="2018"/>
      <c r="N849" s="2018"/>
      <c r="O849" s="2018"/>
      <c r="P849" s="2018"/>
      <c r="Q849" s="2018"/>
    </row>
    <row r="850" spans="1:17" ht="20.100000000000001" customHeight="1">
      <c r="A850" s="2018"/>
      <c r="B850" s="2018"/>
      <c r="C850" s="2018"/>
      <c r="D850" s="3459" t="s">
        <v>1414</v>
      </c>
      <c r="E850" s="2018"/>
      <c r="F850" s="2018"/>
      <c r="G850" s="2018"/>
      <c r="H850" s="3461"/>
      <c r="I850" s="3461" t="s">
        <v>1415</v>
      </c>
      <c r="J850" s="2018"/>
      <c r="K850" s="2018"/>
      <c r="L850" s="3459"/>
      <c r="M850" s="2018"/>
      <c r="N850" s="2018"/>
      <c r="O850" s="2018"/>
      <c r="P850" s="2018"/>
      <c r="Q850" s="2018"/>
    </row>
    <row r="851" spans="1:17" ht="20.100000000000001" customHeight="1">
      <c r="A851" s="2018"/>
      <c r="B851" s="2018"/>
      <c r="C851" s="2018"/>
      <c r="D851" s="2018"/>
      <c r="E851" s="2018"/>
      <c r="F851" s="2018"/>
      <c r="G851" s="2018"/>
      <c r="H851" s="3460" t="s">
        <v>780</v>
      </c>
      <c r="I851" s="3459"/>
      <c r="J851" s="3459"/>
      <c r="K851" s="2018"/>
      <c r="L851" s="3459"/>
      <c r="M851" s="2018"/>
      <c r="N851" s="2018"/>
      <c r="O851" s="2018"/>
      <c r="P851" s="2018"/>
      <c r="Q851" s="2018"/>
    </row>
    <row r="852" spans="1:17" ht="20.100000000000001" customHeight="1">
      <c r="A852" s="2018"/>
      <c r="B852" s="2018"/>
      <c r="C852" s="2018"/>
      <c r="D852" s="3459" t="s">
        <v>1416</v>
      </c>
      <c r="E852" s="2018"/>
      <c r="F852" s="2018"/>
      <c r="G852" s="2018"/>
      <c r="H852" s="3461"/>
      <c r="I852" s="3461" t="s">
        <v>1417</v>
      </c>
      <c r="J852" s="3461"/>
      <c r="K852" s="2018"/>
      <c r="L852" s="3459"/>
      <c r="M852" s="2018"/>
      <c r="N852" s="2018"/>
      <c r="O852" s="2018"/>
      <c r="P852" s="2018"/>
      <c r="Q852" s="2018"/>
    </row>
    <row r="853" spans="1:17" ht="20.100000000000001" customHeight="1">
      <c r="A853" s="2018"/>
      <c r="B853" s="2018"/>
      <c r="C853" s="2018"/>
      <c r="D853" s="3459" t="s">
        <v>768</v>
      </c>
      <c r="E853" s="2018"/>
      <c r="F853" s="2018"/>
      <c r="G853" s="2018"/>
      <c r="H853" s="3460" t="s">
        <v>781</v>
      </c>
      <c r="I853" s="3459"/>
      <c r="J853" s="2018"/>
      <c r="K853" s="2018"/>
      <c r="L853" s="3459"/>
      <c r="M853" s="2018"/>
      <c r="N853" s="2018"/>
      <c r="O853" s="2018"/>
      <c r="P853" s="2018"/>
      <c r="Q853" s="2018"/>
    </row>
    <row r="854" spans="1:17" ht="20.100000000000001" customHeight="1">
      <c r="A854" s="2018"/>
      <c r="B854" s="2018"/>
      <c r="C854" s="2018"/>
      <c r="D854" s="3459" t="s">
        <v>769</v>
      </c>
      <c r="E854" s="2018"/>
      <c r="F854" s="2018"/>
      <c r="G854" s="2018"/>
      <c r="H854" s="3461"/>
      <c r="I854" s="3461" t="s">
        <v>1418</v>
      </c>
      <c r="J854" s="2018"/>
      <c r="K854" s="2018"/>
      <c r="L854" s="3459"/>
      <c r="M854" s="2018"/>
      <c r="N854" s="2018"/>
      <c r="O854" s="2018"/>
      <c r="P854" s="2018"/>
      <c r="Q854" s="2018"/>
    </row>
    <row r="855" spans="1:17" ht="20.100000000000001" customHeight="1">
      <c r="A855" s="2018"/>
      <c r="B855" s="2018"/>
      <c r="C855" s="2018"/>
      <c r="D855" s="3459" t="s">
        <v>771</v>
      </c>
      <c r="E855" s="2018"/>
      <c r="F855" s="2018"/>
      <c r="G855" s="2018"/>
      <c r="H855" s="3460" t="s">
        <v>782</v>
      </c>
      <c r="I855" s="3459"/>
      <c r="J855" s="2018"/>
      <c r="K855" s="2018"/>
      <c r="L855" s="3459"/>
      <c r="M855" s="2018"/>
      <c r="N855" s="2018"/>
      <c r="O855" s="2018"/>
      <c r="P855" s="2018"/>
      <c r="Q855" s="2018"/>
    </row>
    <row r="856" spans="1:17" ht="20.100000000000001" customHeight="1">
      <c r="A856" s="2018"/>
      <c r="B856" s="2018"/>
      <c r="C856" s="2018"/>
      <c r="D856" s="3459" t="s">
        <v>773</v>
      </c>
      <c r="E856" s="2018"/>
      <c r="F856" s="2018"/>
      <c r="G856" s="2018"/>
      <c r="H856" s="3461"/>
      <c r="I856" s="3461" t="s">
        <v>1419</v>
      </c>
      <c r="J856" s="2018"/>
      <c r="K856" s="2018"/>
      <c r="L856" s="3459"/>
      <c r="M856" s="2018"/>
      <c r="N856" s="2018"/>
      <c r="O856" s="2018"/>
      <c r="P856" s="2018"/>
      <c r="Q856" s="2018"/>
    </row>
    <row r="857" spans="1:17" ht="20.100000000000001" customHeight="1">
      <c r="A857" s="2018"/>
      <c r="B857" s="2018"/>
      <c r="C857" s="2018"/>
      <c r="D857" s="3459" t="s">
        <v>1414</v>
      </c>
      <c r="E857" s="2018"/>
      <c r="F857" s="2018"/>
      <c r="G857" s="2018"/>
      <c r="H857" s="3460" t="s">
        <v>921</v>
      </c>
      <c r="I857" s="3459"/>
      <c r="J857" s="2018"/>
      <c r="K857" s="2018"/>
      <c r="L857" s="2018"/>
      <c r="M857" s="2018"/>
      <c r="N857" s="2018"/>
      <c r="O857" s="2018"/>
      <c r="P857" s="2018"/>
      <c r="Q857" s="2018"/>
    </row>
    <row r="858" spans="1:17" ht="20.100000000000001" customHeight="1">
      <c r="A858" s="2018"/>
      <c r="B858" s="2018"/>
      <c r="C858" s="2018"/>
      <c r="D858" s="3459"/>
      <c r="E858" s="2018"/>
      <c r="F858" s="2018"/>
      <c r="G858" s="2018"/>
      <c r="H858" s="3461"/>
      <c r="I858" s="3461" t="s">
        <v>1420</v>
      </c>
      <c r="J858" s="2018"/>
      <c r="K858" s="2018"/>
      <c r="L858" s="3459"/>
      <c r="M858" s="2018"/>
      <c r="N858" s="2018"/>
      <c r="O858" s="2018"/>
      <c r="P858" s="2018"/>
      <c r="Q858" s="2018"/>
    </row>
    <row r="859" spans="1:17" ht="20.100000000000001" customHeight="1">
      <c r="A859" s="2018"/>
      <c r="B859" s="2018"/>
      <c r="C859" s="2018"/>
      <c r="D859" s="3459" t="s">
        <v>1421</v>
      </c>
      <c r="E859" s="2018"/>
      <c r="F859" s="2018"/>
      <c r="G859" s="2018"/>
      <c r="H859" s="3461"/>
      <c r="I859" s="3461" t="s">
        <v>1422</v>
      </c>
      <c r="J859" s="2018"/>
      <c r="K859" s="2018"/>
      <c r="L859" s="2018"/>
      <c r="M859" s="2018"/>
      <c r="N859" s="2018"/>
      <c r="O859" s="2018"/>
      <c r="P859" s="2018"/>
      <c r="Q859" s="2018"/>
    </row>
    <row r="860" spans="1:17" ht="20.100000000000001" customHeight="1">
      <c r="A860" s="2018"/>
      <c r="B860" s="2018"/>
      <c r="C860" s="2018"/>
      <c r="D860" s="3459" t="s">
        <v>768</v>
      </c>
      <c r="E860" s="2018"/>
      <c r="F860" s="2018"/>
      <c r="G860" s="2018"/>
      <c r="H860" s="3461"/>
      <c r="I860" s="3461" t="s">
        <v>1423</v>
      </c>
      <c r="J860" s="2018"/>
      <c r="K860" s="2018"/>
      <c r="L860" s="2018"/>
      <c r="M860" s="2018"/>
      <c r="N860" s="2018"/>
      <c r="O860" s="2018"/>
      <c r="P860" s="2018"/>
      <c r="Q860" s="2018"/>
    </row>
    <row r="861" spans="1:17" ht="20.100000000000001" customHeight="1">
      <c r="A861" s="2018"/>
      <c r="B861" s="2018"/>
      <c r="C861" s="2018"/>
      <c r="D861" s="3459" t="s">
        <v>769</v>
      </c>
      <c r="E861" s="2018"/>
      <c r="F861" s="2018"/>
      <c r="G861" s="2018"/>
      <c r="H861" s="3461"/>
      <c r="I861" s="3461" t="s">
        <v>1424</v>
      </c>
      <c r="J861" s="2018"/>
      <c r="K861" s="2018"/>
      <c r="L861" s="2018"/>
      <c r="M861" s="2018"/>
      <c r="N861" s="2018"/>
      <c r="O861" s="2018"/>
      <c r="P861" s="2018"/>
      <c r="Q861" s="2018"/>
    </row>
    <row r="862" spans="1:17" ht="20.100000000000001" customHeight="1">
      <c r="A862" s="2018"/>
      <c r="B862" s="2018"/>
      <c r="C862" s="2018"/>
      <c r="D862" s="3459" t="s">
        <v>771</v>
      </c>
      <c r="E862" s="2018"/>
      <c r="F862" s="2018"/>
      <c r="G862" s="2018"/>
      <c r="H862" s="2018"/>
      <c r="I862" s="2018"/>
      <c r="J862" s="2018"/>
      <c r="K862" s="2018"/>
      <c r="L862" s="2018"/>
      <c r="M862" s="2018"/>
      <c r="N862" s="2018"/>
      <c r="O862" s="2018"/>
      <c r="P862" s="2018"/>
      <c r="Q862" s="2018"/>
    </row>
    <row r="863" spans="1:17" ht="20.100000000000001" customHeight="1">
      <c r="A863" s="2018"/>
      <c r="B863" s="2018"/>
      <c r="C863" s="2018"/>
      <c r="D863" s="3462" t="s">
        <v>2720</v>
      </c>
      <c r="E863" s="3462"/>
      <c r="F863" s="2018"/>
      <c r="G863" s="2018"/>
      <c r="H863" s="2018"/>
      <c r="I863" s="2018"/>
      <c r="J863" s="2018"/>
      <c r="K863" s="2018"/>
      <c r="L863" s="2018"/>
      <c r="M863" s="2018"/>
      <c r="N863" s="2018"/>
      <c r="O863" s="2018"/>
      <c r="P863" s="2018"/>
      <c r="Q863" s="2018"/>
    </row>
    <row r="864" spans="1:17" ht="20.100000000000001" customHeight="1">
      <c r="A864" s="2018"/>
      <c r="B864" s="2018"/>
      <c r="C864" s="2018"/>
      <c r="D864" s="3459" t="s">
        <v>773</v>
      </c>
      <c r="E864" s="2018"/>
      <c r="F864" s="2018"/>
      <c r="G864" s="2018"/>
      <c r="H864" s="2018"/>
      <c r="I864" s="2018"/>
      <c r="J864" s="2018"/>
      <c r="K864" s="2018"/>
      <c r="L864" s="2018"/>
      <c r="M864" s="2018"/>
      <c r="N864" s="2018"/>
      <c r="O864" s="2018"/>
      <c r="P864" s="2018"/>
      <c r="Q864" s="2018"/>
    </row>
    <row r="865" spans="1:17" ht="20.100000000000001" customHeight="1">
      <c r="A865" s="2018"/>
      <c r="B865" s="2018"/>
      <c r="C865" s="2018"/>
      <c r="D865" s="3459" t="s">
        <v>1414</v>
      </c>
      <c r="E865" s="2018"/>
      <c r="F865" s="2018"/>
      <c r="G865" s="2018"/>
      <c r="H865" s="2018"/>
      <c r="I865" s="2018"/>
      <c r="J865" s="2018"/>
      <c r="K865" s="2018"/>
      <c r="L865" s="2018"/>
      <c r="M865" s="2018"/>
      <c r="N865" s="2018"/>
      <c r="O865" s="2018"/>
      <c r="P865" s="2018"/>
      <c r="Q865" s="2018"/>
    </row>
    <row r="866" spans="1:17" ht="20.100000000000001" customHeight="1">
      <c r="A866" s="2018"/>
      <c r="B866" s="2018"/>
      <c r="C866" s="2018"/>
      <c r="D866" s="3459"/>
      <c r="E866" s="2018"/>
      <c r="F866" s="2018"/>
      <c r="G866" s="2018"/>
      <c r="H866" s="2018"/>
      <c r="I866" s="2018"/>
      <c r="J866" s="2018"/>
      <c r="K866" s="2018"/>
      <c r="L866" s="2018"/>
      <c r="M866" s="2018"/>
      <c r="N866" s="2018"/>
      <c r="O866" s="2018"/>
      <c r="P866" s="2018"/>
      <c r="Q866" s="2018"/>
    </row>
    <row r="867" spans="1:17" ht="20.100000000000001" customHeight="1">
      <c r="A867" s="2018"/>
      <c r="B867" s="2018"/>
      <c r="C867" s="2018"/>
      <c r="D867" s="3459" t="s">
        <v>1425</v>
      </c>
      <c r="E867" s="2018"/>
      <c r="F867" s="2018"/>
      <c r="G867" s="2018"/>
      <c r="H867" s="2018"/>
      <c r="I867" s="2018"/>
      <c r="J867" s="2018"/>
      <c r="K867" s="2018"/>
      <c r="L867" s="2018"/>
      <c r="M867" s="2018"/>
      <c r="N867" s="2018"/>
      <c r="O867" s="2018"/>
      <c r="P867" s="2018"/>
      <c r="Q867" s="2018"/>
    </row>
    <row r="868" spans="1:17" ht="20.100000000000001" customHeight="1">
      <c r="A868" s="2018"/>
      <c r="B868" s="2018"/>
      <c r="C868" s="2018"/>
      <c r="D868" s="3459" t="s">
        <v>768</v>
      </c>
      <c r="E868" s="2018"/>
      <c r="F868" s="2018"/>
      <c r="G868" s="2018"/>
      <c r="H868" s="2018"/>
      <c r="I868" s="2018"/>
      <c r="J868" s="2018"/>
      <c r="K868" s="2018"/>
      <c r="L868" s="2018"/>
      <c r="M868" s="2018"/>
      <c r="N868" s="2018"/>
      <c r="O868" s="2018"/>
      <c r="P868" s="2018"/>
      <c r="Q868" s="2018"/>
    </row>
    <row r="869" spans="1:17" ht="20.100000000000001" customHeight="1">
      <c r="A869" s="2018"/>
      <c r="B869" s="2018"/>
      <c r="C869" s="2018"/>
      <c r="D869" s="3459" t="s">
        <v>769</v>
      </c>
      <c r="E869" s="2018"/>
      <c r="F869" s="2018"/>
      <c r="G869" s="2018"/>
      <c r="H869" s="2018"/>
      <c r="I869" s="2018"/>
      <c r="J869" s="2018"/>
      <c r="K869" s="2018"/>
      <c r="L869" s="2018"/>
      <c r="M869" s="2018"/>
      <c r="N869" s="2018"/>
      <c r="O869" s="2018"/>
      <c r="P869" s="2018"/>
      <c r="Q869" s="2018"/>
    </row>
    <row r="870" spans="1:17" ht="20.100000000000001" customHeight="1">
      <c r="A870" s="2018"/>
      <c r="B870" s="2018"/>
      <c r="C870" s="2018"/>
      <c r="D870" s="3459" t="s">
        <v>771</v>
      </c>
      <c r="E870" s="2018"/>
      <c r="F870" s="2018"/>
      <c r="G870" s="2018"/>
      <c r="H870" s="2018"/>
      <c r="I870" s="2018"/>
      <c r="J870" s="2018"/>
      <c r="K870" s="2018"/>
      <c r="L870" s="2018"/>
      <c r="M870" s="2018"/>
      <c r="N870" s="2018"/>
      <c r="O870" s="2018"/>
      <c r="P870" s="2018"/>
      <c r="Q870" s="2018"/>
    </row>
    <row r="871" spans="1:17" ht="20.100000000000001" customHeight="1">
      <c r="A871" s="2018"/>
      <c r="B871" s="2018"/>
      <c r="C871" s="2018"/>
      <c r="D871" s="3459" t="s">
        <v>773</v>
      </c>
      <c r="E871" s="2018"/>
      <c r="F871" s="2018"/>
      <c r="G871" s="2018"/>
      <c r="H871" s="2018"/>
      <c r="I871" s="2018"/>
      <c r="J871" s="2018"/>
      <c r="K871" s="2018"/>
      <c r="L871" s="2018"/>
      <c r="M871" s="2018"/>
      <c r="N871" s="2018"/>
      <c r="O871" s="2018"/>
      <c r="P871" s="2018"/>
      <c r="Q871" s="2018"/>
    </row>
    <row r="872" spans="1:17" ht="20.100000000000001" customHeight="1">
      <c r="A872" s="2018"/>
      <c r="B872" s="2018"/>
      <c r="C872" s="2018"/>
      <c r="D872" s="3459" t="s">
        <v>1414</v>
      </c>
      <c r="E872" s="2018"/>
      <c r="F872" s="2018"/>
      <c r="G872" s="2018"/>
      <c r="H872" s="2018"/>
      <c r="I872" s="2018"/>
      <c r="J872" s="2018"/>
      <c r="K872" s="2018"/>
      <c r="L872" s="2018"/>
      <c r="M872" s="2018"/>
      <c r="N872" s="2018"/>
      <c r="O872" s="2018"/>
      <c r="P872" s="2018"/>
      <c r="Q872" s="2018"/>
    </row>
    <row r="873" spans="1:17" ht="20.100000000000001" customHeight="1">
      <c r="A873" s="2018"/>
      <c r="B873" s="2018"/>
      <c r="C873" s="2018"/>
      <c r="D873" s="3459"/>
      <c r="E873" s="2018"/>
      <c r="F873" s="2018"/>
      <c r="G873" s="2018"/>
      <c r="H873" s="2018"/>
      <c r="I873" s="2018"/>
      <c r="J873" s="2018"/>
      <c r="K873" s="2018"/>
      <c r="L873" s="2018"/>
      <c r="M873" s="2018"/>
      <c r="N873" s="2018"/>
      <c r="O873" s="2018"/>
      <c r="P873" s="2018"/>
      <c r="Q873" s="2018"/>
    </row>
    <row r="874" spans="1:17">
      <c r="A874" s="3425"/>
      <c r="B874" s="3463"/>
      <c r="C874" s="3463"/>
      <c r="D874" s="3463"/>
      <c r="E874" s="3463"/>
      <c r="F874" s="3463"/>
      <c r="G874" s="3463"/>
      <c r="H874" s="3463"/>
      <c r="I874" s="3463"/>
      <c r="J874" s="3463"/>
      <c r="K874" s="3463"/>
      <c r="L874" s="3463"/>
      <c r="M874" s="3463"/>
      <c r="N874" s="3463"/>
      <c r="O874" s="3463"/>
      <c r="P874" s="3463"/>
      <c r="Q874" s="3463"/>
    </row>
    <row r="875" spans="1:17" ht="18">
      <c r="A875" s="2018"/>
      <c r="B875" s="891"/>
      <c r="C875" s="3464" t="s">
        <v>2721</v>
      </c>
      <c r="D875" s="891"/>
      <c r="E875" s="891"/>
      <c r="F875" s="891"/>
      <c r="G875" s="891"/>
      <c r="H875" s="891"/>
      <c r="I875" s="891"/>
      <c r="J875" s="891"/>
      <c r="K875" s="891"/>
      <c r="L875" s="891"/>
      <c r="M875" s="891"/>
      <c r="N875" s="891"/>
      <c r="O875" s="891"/>
      <c r="P875" s="891"/>
      <c r="Q875" s="891"/>
    </row>
    <row r="876" spans="1:17">
      <c r="A876" s="2018"/>
      <c r="B876" s="891"/>
      <c r="C876" s="891"/>
      <c r="D876" s="891"/>
      <c r="E876" s="891"/>
      <c r="F876" s="891"/>
      <c r="G876" s="891"/>
      <c r="H876" s="891"/>
      <c r="I876" s="891"/>
      <c r="J876" s="891"/>
      <c r="K876" s="891"/>
      <c r="L876" s="891"/>
      <c r="M876" s="2018"/>
      <c r="N876" s="2018"/>
      <c r="O876" s="2018"/>
      <c r="P876" s="2018"/>
      <c r="Q876" s="2018"/>
    </row>
    <row r="877" spans="1:17" ht="18">
      <c r="A877" s="2018"/>
      <c r="B877" s="2018"/>
      <c r="C877" s="3464" t="s">
        <v>2722</v>
      </c>
      <c r="D877" s="2018"/>
      <c r="E877" s="2018"/>
      <c r="F877" s="2018"/>
      <c r="G877" s="2018"/>
      <c r="H877" s="2018"/>
      <c r="I877" s="2018"/>
      <c r="J877" s="2018"/>
      <c r="K877" s="2018"/>
      <c r="L877" s="2018"/>
      <c r="M877" s="2018"/>
      <c r="N877" s="2018"/>
      <c r="O877" s="2018"/>
      <c r="P877" s="2018"/>
      <c r="Q877" s="2018"/>
    </row>
    <row r="878" spans="1:17">
      <c r="A878" s="2018"/>
      <c r="B878" s="2018"/>
      <c r="C878" s="2018"/>
      <c r="D878" s="2018"/>
      <c r="E878" s="2018"/>
      <c r="F878" s="2018"/>
      <c r="G878" s="2018"/>
      <c r="H878" s="2018"/>
      <c r="I878" s="2018"/>
      <c r="J878" s="2018"/>
      <c r="K878" s="2018"/>
      <c r="L878" s="2018"/>
      <c r="M878" s="2018"/>
      <c r="N878" s="2018"/>
      <c r="O878" s="2018"/>
      <c r="P878" s="2018"/>
      <c r="Q878" s="2018"/>
    </row>
    <row r="879" spans="1:17">
      <c r="A879" s="2078"/>
      <c r="B879" s="2079"/>
      <c r="C879" s="2080"/>
      <c r="D879" s="2080"/>
      <c r="E879" s="2080"/>
      <c r="F879" s="2080"/>
      <c r="G879" s="2080"/>
      <c r="H879" s="2080"/>
      <c r="I879" s="2080"/>
      <c r="J879" s="2079"/>
      <c r="K879" s="2079"/>
      <c r="L879" s="2079"/>
      <c r="M879" s="2078"/>
      <c r="N879" s="2078"/>
      <c r="O879" s="2078"/>
      <c r="P879" s="2078"/>
      <c r="Q879" s="2078"/>
    </row>
    <row r="881" spans="1:17" ht="20.100000000000001" customHeight="1">
      <c r="A881" s="2018"/>
      <c r="B881" s="2018"/>
      <c r="M881" s="2018"/>
      <c r="N881" s="2018"/>
      <c r="O881" s="2018"/>
      <c r="P881" s="2018"/>
      <c r="Q881" s="2018"/>
    </row>
    <row r="882" spans="1:17" ht="20.100000000000001" customHeight="1">
      <c r="A882" s="2018"/>
      <c r="B882" s="2018"/>
      <c r="M882" s="2018"/>
      <c r="N882" s="2018"/>
      <c r="O882" s="2018"/>
      <c r="P882" s="2018"/>
      <c r="Q882" s="2018"/>
    </row>
    <row r="883" spans="1:17" ht="20.100000000000001" customHeight="1">
      <c r="A883" s="2018"/>
      <c r="B883" s="2018"/>
      <c r="M883" s="2018"/>
      <c r="N883" s="2018"/>
      <c r="O883" s="2018"/>
      <c r="P883" s="2018"/>
      <c r="Q883" s="2018"/>
    </row>
    <row r="884" spans="1:17" ht="20.100000000000001" customHeight="1">
      <c r="A884" s="2018"/>
      <c r="B884" s="2018"/>
      <c r="M884" s="2018"/>
      <c r="N884" s="2018"/>
      <c r="O884" s="2018"/>
      <c r="P884" s="2018"/>
      <c r="Q884" s="2018"/>
    </row>
    <row r="885" spans="1:17" ht="20.100000000000001" customHeight="1">
      <c r="A885" s="2018"/>
      <c r="B885" s="2018"/>
      <c r="M885" s="2018"/>
      <c r="N885" s="2018"/>
      <c r="O885" s="2018"/>
      <c r="P885" s="2018"/>
      <c r="Q885" s="2018"/>
    </row>
    <row r="886" spans="1:17" ht="20.100000000000001" customHeight="1">
      <c r="A886" s="2018"/>
      <c r="B886" s="2018"/>
      <c r="M886" s="2018"/>
      <c r="N886" s="2018"/>
      <c r="O886" s="2018"/>
      <c r="P886" s="2018"/>
      <c r="Q886" s="2018"/>
    </row>
    <row r="887" spans="1:17" ht="20.100000000000001" customHeight="1">
      <c r="A887" s="2018"/>
      <c r="B887" s="2018"/>
      <c r="M887" s="2018"/>
      <c r="N887" s="2018"/>
      <c r="O887" s="2018"/>
      <c r="P887" s="2018"/>
      <c r="Q887" s="2018"/>
    </row>
    <row r="888" spans="1:17" ht="20.100000000000001" customHeight="1">
      <c r="A888" s="2018"/>
      <c r="B888" s="2018"/>
      <c r="M888" s="2018"/>
      <c r="N888" s="2018"/>
      <c r="O888" s="2018"/>
      <c r="P888" s="2018"/>
      <c r="Q888" s="2018"/>
    </row>
    <row r="889" spans="1:17" ht="20.100000000000001" customHeight="1">
      <c r="A889" s="2018"/>
      <c r="B889" s="2018"/>
      <c r="M889" s="2018"/>
      <c r="N889" s="2018"/>
      <c r="O889" s="2018"/>
      <c r="P889" s="2018"/>
      <c r="Q889" s="2018"/>
    </row>
    <row r="890" spans="1:17" ht="20.100000000000001" customHeight="1">
      <c r="A890" s="2018"/>
      <c r="B890" s="2018"/>
      <c r="M890" s="2018"/>
      <c r="N890" s="2018"/>
      <c r="O890" s="2018"/>
      <c r="P890" s="2018"/>
      <c r="Q890" s="2018"/>
    </row>
    <row r="891" spans="1:17">
      <c r="A891" s="2018"/>
      <c r="B891" s="891"/>
      <c r="M891" s="2018"/>
      <c r="N891" s="2018"/>
      <c r="O891" s="2018"/>
      <c r="P891" s="2018"/>
      <c r="Q891" s="2018"/>
    </row>
    <row r="892" spans="1:17">
      <c r="A892" s="2018"/>
      <c r="B892" s="891"/>
      <c r="M892" s="2018"/>
      <c r="N892" s="2018"/>
      <c r="O892" s="2018"/>
      <c r="P892" s="2018"/>
      <c r="Q892" s="2018"/>
    </row>
    <row r="893" spans="1:17">
      <c r="A893" s="2018"/>
      <c r="B893" s="891"/>
      <c r="M893" s="2018"/>
      <c r="N893" s="2018"/>
      <c r="O893" s="2018"/>
      <c r="P893" s="2018"/>
      <c r="Q893" s="2018"/>
    </row>
    <row r="894" spans="1:17">
      <c r="A894" s="2018"/>
      <c r="B894" s="891"/>
      <c r="M894" s="2018"/>
      <c r="N894" s="2018"/>
      <c r="O894" s="2018"/>
      <c r="P894" s="2018"/>
      <c r="Q894" s="2018"/>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128C4D2A-D105-49CA-96F7-C02953FE9E41}"/>
    <hyperlink ref="C438" r:id="rId2" xr:uid="{47D5D0F7-E15D-40F7-9A78-F0E295E4C002}"/>
    <hyperlink ref="C59" r:id="rId3" xr:uid="{FDC85CA0-5CF7-44F9-BE00-6EE6870FD714}"/>
    <hyperlink ref="C61" r:id="rId4" xr:uid="{A94447AB-76BE-4F55-8C26-EC44649BBCD6}"/>
    <hyperlink ref="B604" r:id="rId5" xr:uid="{59B5D2D9-69A7-495A-AA2F-0B5F5D5DD957}"/>
    <hyperlink ref="B610" r:id="rId6" xr:uid="{327D1F0E-0229-4908-98C2-2EE10AEF25AC}"/>
    <hyperlink ref="B618" r:id="rId7" xr:uid="{19BF7A48-4E26-4271-9EFB-660C70D71E9F}"/>
    <hyperlink ref="B617" r:id="rId8" xr:uid="{B6BA4C23-C3A3-4811-926A-9CC0A33E9717}"/>
    <hyperlink ref="B624" r:id="rId9" xr:uid="{4EF4C95E-E687-4E7A-B6CB-BCD074C7ADFD}"/>
    <hyperlink ref="B628" r:id="rId10" xr:uid="{D49F31DA-08DE-4AC1-BE4F-19B719B310C4}"/>
    <hyperlink ref="B613" r:id="rId11" xr:uid="{6C801072-435F-4F51-AFA8-8A23F3D0B94B}"/>
    <hyperlink ref="J611" r:id="rId12" xr:uid="{1CEF11AC-1C55-4170-989A-40C4A3BC9CCA}"/>
    <hyperlink ref="J612" r:id="rId13" xr:uid="{A82A0ED8-8FB7-497C-82B5-50B76257CD8F}"/>
    <hyperlink ref="J605" r:id="rId14" xr:uid="{07976D59-757A-4E76-914E-AFC0D2CDF8A9}"/>
    <hyperlink ref="J618" r:id="rId15" xr:uid="{362EA1D3-AF9F-4D5F-B5B9-B793106D4BC0}"/>
    <hyperlink ref="J624" r:id="rId16" xr:uid="{9D37EAAF-D5F4-41DE-9A86-E6986C225964}"/>
    <hyperlink ref="J615" r:id="rId17" xr:uid="{1E8F15C8-D262-4EF9-B9D7-90EEBB3D3C08}"/>
    <hyperlink ref="J629" r:id="rId18" xr:uid="{7FD38532-B339-4289-8257-753D1BC9401A}"/>
    <hyperlink ref="J625" r:id="rId19" xr:uid="{6A78140E-ACBA-46F9-9D80-6F752E2D652D}"/>
    <hyperlink ref="J626" r:id="rId20" xr:uid="{95027F3F-33DD-4FBC-90DC-BBBDB21E1C7D}"/>
    <hyperlink ref="J621" r:id="rId21" xr:uid="{A25224CC-C5CD-4D8D-BDCC-C22AAA49413E}"/>
    <hyperlink ref="J552" r:id="rId22" xr:uid="{4955F637-9DB8-4A62-BF52-E4AC2DA995E9}"/>
    <hyperlink ref="K554" r:id="rId23" xr:uid="{41ED4DCD-ECB2-4484-B8B6-25649415AD51}"/>
    <hyperlink ref="K556" r:id="rId24" xr:uid="{FDA7C660-6551-43E8-BD02-4758A0472F4A}"/>
    <hyperlink ref="K557" r:id="rId25" xr:uid="{62670031-9BE6-4E85-A24E-27873F66F3CD}"/>
    <hyperlink ref="K553" r:id="rId26" xr:uid="{685DA55E-4DB9-41AD-8AB4-DB11680DAAC0}"/>
    <hyperlink ref="K558" r:id="rId27" xr:uid="{2F5F1F62-8E0E-48F4-A0D8-02E9CB3AD4AB}"/>
    <hyperlink ref="K559" r:id="rId28" xr:uid="{79972663-F52A-4F85-B73D-50003278D834}"/>
    <hyperlink ref="K555" r:id="rId29" xr:uid="{A094B223-52B4-47C6-8CB3-94EE74DA71F1}"/>
    <hyperlink ref="C152" r:id="rId30" xr:uid="{387DFB77-9141-4974-AA9B-B9BD3E3ECBD5}"/>
    <hyperlink ref="C154" r:id="rId31" xr:uid="{6D30D5AF-C781-4DD4-A882-A0629C9122BD}"/>
    <hyperlink ref="C156" r:id="rId32" xr:uid="{0FB2789D-FF31-4B79-BB63-DBE54B69A6F4}"/>
    <hyperlink ref="B556" r:id="rId33" xr:uid="{8C6B3CF5-DE66-4911-8915-8344D387EC48}"/>
    <hyperlink ref="B557" r:id="rId34" xr:uid="{0ECCAB0A-2D7E-44F5-939C-58ECE1BF9458}"/>
    <hyperlink ref="B560" r:id="rId35" xr:uid="{029EE6F7-3B42-4471-9679-21DD3A92C89F}"/>
    <hyperlink ref="C179" r:id="rId36" display="http://www.mdf-xlpages.com/modules/publisher/item.php?itemid=167" xr:uid="{D58B0881-E058-488F-9FF7-A690CA643E5A}"/>
    <hyperlink ref="C180" r:id="rId37" display="http://www.mdf-xlpages.com/modules/publisher/item.php?itemid=149" xr:uid="{16123041-F603-497B-B356-CC416F034C1F}"/>
    <hyperlink ref="C181" r:id="rId38" display="http://www.mdf-xlpages.com/modules/publisher/item.php?itemid=152" xr:uid="{911F084E-2065-4B48-80A2-926D0075D68F}"/>
    <hyperlink ref="C182" r:id="rId39" display="http://www.mdf-xlpages.com/modules/publisher/item.php?itemid=153" xr:uid="{5542D34F-3EB0-46E4-A874-EC776FF6993F}"/>
    <hyperlink ref="C184" r:id="rId40" display="http://www.mdf-xlpages.com/modules/publisher/item.php?itemid=134" xr:uid="{3EF74C04-19F9-49F5-BDCE-BAD8B3F0E7B0}"/>
    <hyperlink ref="C185" r:id="rId41" display="http://www.mdf-xlpages.com/modules/publisher/item.php?itemid=105" xr:uid="{C20A8784-F2C8-4FFF-810B-FD5E9EFC43E7}"/>
    <hyperlink ref="C186" r:id="rId42" display="http://www.mdf-xlpages.com/modules/publisher/item.php?itemid=91" xr:uid="{CB803EC2-EF5D-4193-B18D-0214400CC87A}"/>
    <hyperlink ref="C187" r:id="rId43" display="http://www.mdf-xlpages.com/modules/publisher/item.php?itemid=99" xr:uid="{A3C214DF-78B6-4282-B292-06DC98480F85}"/>
    <hyperlink ref="C188" r:id="rId44" display="http://www.mdf-xlpages.com/modules/publisher/item.php?itemid=98" xr:uid="{1E89ADA0-8AD6-4FB0-9123-A1890626DEC4}"/>
    <hyperlink ref="C189" r:id="rId45" display="http://www.mdf-xlpages.com/modules/publisher/item.php?itemid=86" xr:uid="{3A2E896B-BD4E-42DB-BAA9-DEF403B68648}"/>
    <hyperlink ref="C190" r:id="rId46" display="http://www.mdf-xlpages.com/modules/publisher/item.php?itemid=97" xr:uid="{A969EF95-B5B8-46FA-9189-F8FB441CA915}"/>
    <hyperlink ref="C191" r:id="rId47" display="http://www.mdf-xlpages.com/modules/publisher/item.php?itemid=93" xr:uid="{D909124A-AE16-4236-B38C-C916DC6FE508}"/>
    <hyperlink ref="C192" r:id="rId48" display="http://www.mdf-xlpages.com/modules/publisher/item.php?itemid=84" xr:uid="{37760751-DD7F-4965-8978-EC911FB603B8}"/>
    <hyperlink ref="C193" r:id="rId49" display="http://www.mdf-xlpages.com/modules/publisher/item.php?itemid=94" xr:uid="{2CCD1785-D673-4A1B-963A-78FB88817ED8}"/>
    <hyperlink ref="C194" r:id="rId50" display="http://www.mdf-xlpages.com/modules/publisher/item.php?itemid=83" xr:uid="{1EB5190C-D739-4BB0-8A53-DE83EB4A8263}"/>
    <hyperlink ref="C195" r:id="rId51" display="http://www.mdf-xlpages.com/modules/publisher/item.php?itemid=87" xr:uid="{B1748FC6-E052-4EC8-AF62-B7A4AA209E80}"/>
    <hyperlink ref="C196" r:id="rId52" display="http://www.mdf-xlpages.com/modules/publisher/item.php?itemid=85" xr:uid="{BDA14360-C61F-4B42-8FA4-7AA54B5E2073}"/>
    <hyperlink ref="C197" r:id="rId53" display="http://www.mdf-xlpages.com/modules/publisher/item.php?itemid=81" xr:uid="{2D7452FC-C1DE-4FD8-BFCA-CBB4BAC8FDBC}"/>
    <hyperlink ref="C198" r:id="rId54" display="http://www.mdf-xlpages.com/modules/publisher/item.php?itemid=82" xr:uid="{4B0A4E91-6112-40B5-B22C-AED5A95C014F}"/>
    <hyperlink ref="C199" r:id="rId55" display="http://www.mdf-xlpages.com/modules/publisher/item.php?itemid=90" xr:uid="{A7084F7E-8FB6-4EB2-BBCF-C5A72578247F}"/>
    <hyperlink ref="C200" r:id="rId56" display="http://www.mdf-xlpages.com/modules/publisher/item.php?itemid=76" xr:uid="{FA794CC3-F1BB-420B-926A-8ED78FFE66CC}"/>
    <hyperlink ref="C201" r:id="rId57" display="http://www.mdf-xlpages.com/modules/publisher/item.php?itemid=64" xr:uid="{9A93EDEC-FD49-4578-A925-56474A3DB092}"/>
    <hyperlink ref="C202" r:id="rId58" display="http://www.mdf-xlpages.com/modules/publisher/item.php?itemid=63" xr:uid="{91589818-7895-4B3D-988B-8ABC3D04378B}"/>
    <hyperlink ref="C203" r:id="rId59" display="http://www.mdf-xlpages.com/modules/publisher/item.php?itemid=62" xr:uid="{6C558601-92A2-4DA4-BDE0-BC124711A78B}"/>
    <hyperlink ref="C204" r:id="rId60" display="http://www.mdf-xlpages.com/modules/publisher/item.php?itemid=25" xr:uid="{81AFF525-58CB-4C61-B042-C77ECE5CA951}"/>
    <hyperlink ref="D176" r:id="rId61" xr:uid="{5A999E6A-E61A-401F-B8B0-A087C1D552BD}"/>
    <hyperlink ref="C158" r:id="rId62" xr:uid="{062C0479-738E-4116-992A-743B7C1963D3}"/>
    <hyperlink ref="C64" r:id="rId63" xr:uid="{63B4495C-FBED-4C1D-9B13-D3DB81050774}"/>
    <hyperlink ref="C66" r:id="rId64" display="http://www.uprt.fr/mesimages/fichiers-uprt/ff-fiches-fabrication/ff-fiches-fabrication-maj-02-2015/ff-documents-divers-maj-02-2015/ff-fiches-apprentis-Patissiers-07-03-2016.xlsx" xr:uid="{46A0988F-8187-4640-BE10-BC0BEB65DE24}"/>
    <hyperlink ref="C68" r:id="rId65" display="http://www.uprt.fr/mesimages/fichiers-uprt/ff-fiches-fabrication/ff-fiches-fabrication-maj-02-2015/ff-documents-divers-maj-02-2015/ff-Croquis.xlsx" xr:uid="{C8DAF343-ABDF-4F5E-B490-7201ACDE59C4}"/>
    <hyperlink ref="C70" r:id="rId66" display="http://www.uprt.fr/mesimages/fichiers-uprt/ff-fiches-fabrication/ff-fiches-fabrication-maj-02-2015/ff-documents-divers-maj-02-2015/ff-qualiterecettes2007.xls" xr:uid="{F0514EB4-5547-4344-81C8-42B5D040B8BB}"/>
    <hyperlink ref="C72" r:id="rId67" display="http://www.uprt.fr/mesimages/fichiers-uprt/ff-fiches-fabrication/ff-fiches-fabrication-maj-02-2015/ff-documents-divers-maj-02-2015/ff-tableau-cuisson.pdf" xr:uid="{6F9A7C02-790F-4F1B-8976-46E83E588392}"/>
    <hyperlink ref="C76" r:id="rId68" xr:uid="{3CDCCCC3-ED83-49AC-9BC2-4CEED5B9B60C}"/>
    <hyperlink ref="K431" r:id="rId69" xr:uid="{6D822A55-EB57-4B4C-9AA8-41A1FDF8E84E}"/>
    <hyperlink ref="F431" r:id="rId70" xr:uid="{349D5191-9A69-480E-9A20-AFAB64753049}"/>
    <hyperlink ref="C132" r:id="rId71" xr:uid="{E35090FD-B72A-4432-BA67-E4816A38A32B}"/>
    <hyperlink ref="C134" r:id="rId72" xr:uid="{1C262C2D-3FB5-46D7-8DCA-3FF3E7FB639B}"/>
    <hyperlink ref="C137" r:id="rId73" xr:uid="{9E78B703-4D04-4035-9D10-B7A535A2A9D8}"/>
    <hyperlink ref="C140" r:id="rId74" tooltip="Télécharger" display="http://joseph.larmarange.net/IMG/pdf/memo_caracteres_speciaux_windows.pdf" xr:uid="{96A11E0C-DF95-491A-9DC1-B1ADBF4FB9DC}"/>
    <hyperlink ref="C143" r:id="rId75" xr:uid="{B06776A0-8391-4220-9C73-7774961C1A0F}"/>
    <hyperlink ref="C148" r:id="rId76" xr:uid="{8ADA8E07-88AF-45AF-884D-3AA3EB3F191F}"/>
    <hyperlink ref="C6" r:id="rId77" xr:uid="{4CD2855D-08B2-4E1E-AF87-B85F31261D08}"/>
    <hyperlink ref="C127" r:id="rId78" xr:uid="{AEA9B4B0-E417-48CD-8262-6FC4A3A2861A}"/>
    <hyperlink ref="C129:F129" r:id="rId79" display="visualiseur d'Emoji et de symboles" xr:uid="{697DC22E-1FF7-4253-A77E-CDDFFFD01A39}"/>
    <hyperlink ref="C145" r:id="rId80" xr:uid="{3B56A293-EBD7-4E6D-B25D-14AFB14600BE}"/>
    <hyperlink ref="C125:H125" r:id="rId81" display="caractères  Alphanumériques cerclés" xr:uid="{AF1D883E-454B-4C29-8F0E-80165C2491C7}"/>
    <hyperlink ref="C74" r:id="rId82" display="http://www.uprt.fr/mesimages/fichiers-uprt/pt-procedures-techniques/PT-bonnes-pratiques.doc" xr:uid="{E8CB04D1-EA6A-4E0E-823B-356FE012C250}"/>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36DECE7F-346C-4E86-AE88-B3F4F74B0D9E}"/>
    <hyperlink ref="H491" r:id="rId84" xr:uid="{48655591-F1A0-48D8-954E-013C211C67D3}"/>
    <hyperlink ref="H492" r:id="rId85" xr:uid="{303CECE6-23F6-44C3-937A-557B5C854AFB}"/>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9A13A3CB-22F6-41EB-8C57-3AB13B98EB3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2FEECEBA-0AF4-4DA9-8B91-03D04D0137F6}"/>
    <hyperlink ref="B223" r:id="rId88" xr:uid="{436F819E-0B98-4802-9CA2-316B1B28B62D}"/>
    <hyperlink ref="B228" r:id="rId89" location="6" display="http://matoumatheux.ac-rennes.fr/num/numeration/doigt.htm - 6" xr:uid="{D5F1EAE4-C644-4B52-BABE-85B332DA8354}"/>
    <hyperlink ref="B229" r:id="rId90" location="6" display="http://matoumatheux.ac-rennes.fr/num/probleme/classer.htm - 6" xr:uid="{4C0F0461-3271-495E-A408-5D686ADB4D76}"/>
    <hyperlink ref="B230" r:id="rId91" location="6" display="http://matoumatheux.ac-rennes.fr/num/probleme/seringue.htm - 6" xr:uid="{ADB4B3AB-A8AC-4150-88B8-C18A4850D96C}"/>
    <hyperlink ref="B231" r:id="rId92" location="6" display="http://matoumatheux.ac-rennes.fr/num/probleme/etiquettes.htm - 6" xr:uid="{886EBBD6-E556-437C-A9DF-83C24D924E9A}"/>
    <hyperlink ref="G223" r:id="rId93" location="6" display="http://matoumatheux.ac-rennes.fr/num/fractions/6/menthe1.htm - 6" xr:uid="{882A335F-BA69-4EB0-A80C-83AD47CB96C2}"/>
    <hyperlink ref="G225" r:id="rId94" location="6" display="http://matoumatheux.ac-rennes.fr/num/fractions/6/cocktail2.htm - 6" xr:uid="{FB6430B7-8347-4473-B8E7-680D8E8F64C2}"/>
    <hyperlink ref="G224" r:id="rId95" location="6" display="http://matoumatheux.ac-rennes.fr/num/fractions/6/cocktail1.htm - 6" xr:uid="{3940DC13-4367-46D9-A5D8-0F831281C3C5}"/>
    <hyperlink ref="G226" r:id="rId96" location="6" display="http://matoumatheux.ac-rennes.fr/num/fractions/6/cocktail3.htm - 6" xr:uid="{5804DC38-1903-4898-8585-1A67C4CE8B3E}"/>
    <hyperlink ref="G227" r:id="rId97" location="6" display="http://matoumatheux.ac-rennes.fr/num/fractions/6/cocktail4.htm - 6" xr:uid="{C966617C-1A2D-465F-BD22-598F34395269}"/>
    <hyperlink ref="G229" r:id="rId98" location="6" display="http://matoumatheux.ac-rennes.fr/num/fractions/6/fractionsM.htm - 6" xr:uid="{D450B289-E1BE-4F69-B9E2-73054137F8F1}"/>
    <hyperlink ref="G230" r:id="rId99" location="6" display="http://matoumatheux.ac-rennes.fr/num/fractions/6/fractionsM2.htm - 6" xr:uid="{229FA09F-F741-4478-9177-63D968BEA4E7}"/>
    <hyperlink ref="G228" r:id="rId100" location="6" display="http://matoumatheux.ac-rennes.fr/num/fractions/6/menthe.htm - 6" xr:uid="{D42B4558-905B-4E07-8137-FC41046A707E}"/>
    <hyperlink ref="G231" r:id="rId101" location="6" display="http://matoumatheux.ac-rennes.fr/num/fractions/6/poisson.htm - 6" xr:uid="{E762B11D-525F-494F-809C-DBCDF81F8F3C}"/>
    <hyperlink ref="G232" r:id="rId102" location="6" display="http://matoumatheux.ac-rennes.fr/num/proportionnalite/6/creme.htm - 6" xr:uid="{A7789597-F84E-4E6D-8B95-6B4D3142F1F0}"/>
    <hyperlink ref="K223" r:id="rId103" location="6" display="http://matoumatheux.ac-rennes.fr/num/proportionnalite/6/gateauriz.htm - 6" xr:uid="{507577F4-EB3B-4F52-87BD-7E16B9E6A656}"/>
    <hyperlink ref="K224" r:id="rId104" location="6" display="http://matoumatheux.ac-rennes.fr/num/proportionnalite/6/far.htm - 6" xr:uid="{C7B01079-DBEA-4F62-BD1E-8515C76DAE77}"/>
    <hyperlink ref="K225" r:id="rId105" location="6" display="http://matoumatheux.ac-rennes.fr/num/proportionnalite/6/boulangerie.htm - 6" xr:uid="{223D9D05-DC53-4B22-86FF-CA64D5303C79}"/>
    <hyperlink ref="B232" r:id="rId106" location="6" display="http://matoumatheux.ac-rennes.fr/geom/unite/mesureur.htm - 6" xr:uid="{81E156C9-E0BA-4377-A4C4-D534CB0B625B}"/>
    <hyperlink ref="K228" r:id="rId107" location="6" display="http://matoumatheux.ac-rennes.fr/cours/mesures/convlong.htm - 6" xr:uid="{C1227EF2-AC17-4AFD-BACF-D4C8BF2901B4}"/>
    <hyperlink ref="K229" r:id="rId108" location="6" display="http://matoumatheux.ac-rennes.fr/cours/mesures/convmasse.htm - 6" xr:uid="{D67954C1-573F-4E09-98E7-3048414FD278}"/>
    <hyperlink ref="K230" r:id="rId109" location="6" display="http://matoumatheux.ac-rennes.fr/geom/cercle/Bebert11.htm - 6" xr:uid="{68CC1542-12B3-4C56-95A4-F58BEF5BF2D2}"/>
    <hyperlink ref="K231" r:id="rId110" location="6" display="http://matoumatheux.ac-rennes.fr/geom/cercle/Bebert21.htm - 6" xr:uid="{7E5BBC41-A44A-477D-AEC6-E976E411288B}"/>
    <hyperlink ref="K232" r:id="rId111" location="6" display="http://matoumatheux.ac-rennes.fr/geom/cercle/chien.htm - 6" xr:uid="{D295378F-061F-4F71-AB47-20737B58B242}"/>
    <hyperlink ref="O223" r:id="rId112" location="6" display="http://matoumatheux.ac-rennes.fr/geom/solides/6/ruban.htm - 6" xr:uid="{74F83845-4B58-4783-81C9-8C74A5CFB3EF}"/>
    <hyperlink ref="O224" r:id="rId113" location="5" display="http://matoumatheux.ac-rennes.fr/geom/cercle/5/aire.htm - 5" xr:uid="{058135B7-219A-4A2B-8782-E0CDD795F8CF}"/>
    <hyperlink ref="O225" r:id="rId114" location="5" display="http://matoumatheux.ac-rennes.fr/geom/cercle/5/rayon.htm - 5" xr:uid="{470F4786-D6E0-47AF-AA29-597C99BEE95E}"/>
    <hyperlink ref="O226" r:id="rId115" location="5" display="http://matoumatheux.ac-rennes.fr/geom/cercle/5/couronne.htm - 5" xr:uid="{70731E65-4AAE-42C1-830F-674A5D3AF209}"/>
    <hyperlink ref="O227" r:id="rId116" location="5" display="http://matoumatheux.ac-rennes.fr/geom/solides/5/airecylindre.htm - 5" xr:uid="{D7AC1344-206F-4C06-8207-9D9F2B249E12}"/>
    <hyperlink ref="O228" r:id="rId117" location="5" display="http://matoumatheux.ac-rennes.fr/geom/solides/5/volcylindre.htm - 5" xr:uid="{16CF8575-E41B-4B79-B937-DDB172FD1955}"/>
    <hyperlink ref="O230" r:id="rId118" location="4" display="http://matoumatheux.ac-rennes.fr/num/puissances/gateau.htm - 4" xr:uid="{17B4426A-31A3-4518-A3F8-7572D6C8B99F}"/>
    <hyperlink ref="O229" r:id="rId119" location="4" display="http://matoumatheux.ac-rennes.fr/cours/volume/cylindre.htm - 4" xr:uid="{426B452E-2D92-4164-8AFD-43E5455132AC}"/>
    <hyperlink ref="O231" r:id="rId120" location="4" display="http://matoumatheux.ac-rennes.fr/cours/aire/airerect.htm - 4" xr:uid="{56FF524C-F108-4B32-964F-5CEEE7CB2B3A}"/>
    <hyperlink ref="O232" r:id="rId121" location="3" display="http://matoumatheux.ac-rennes.fr/num/diviseur/probleme1.htm - 3" xr:uid="{F3D55AEE-3036-47FF-9977-70D10C344E12}"/>
    <hyperlink ref="O233" r:id="rId122" location="3" display="http://matoumatheux.ac-rennes.fr/num/courbe/casserole.htm - 3" xr:uid="{223C5DE6-BECB-4C36-9446-26E8896DF557}"/>
    <hyperlink ref="B236" r:id="rId123" xr:uid="{E69FFF0D-1002-495A-B4C9-E1CB412B169C}"/>
    <hyperlink ref="G236" r:id="rId124" xr:uid="{334E3A99-82DF-40B6-9911-15F4FA43DD5D}"/>
    <hyperlink ref="K236" r:id="rId125" xr:uid="{04E21DD8-03E0-4418-8036-8E589588F753}"/>
    <hyperlink ref="O236" r:id="rId126" location="q=RECETTES+PATISSERIE" xr:uid="{55998C94-42B8-4BF0-8C53-B4ECED53C3BF}"/>
    <hyperlink ref="E239" r:id="rId127" xr:uid="{938728F1-7F57-4ECC-BD3B-951C92436460}"/>
    <hyperlink ref="G239" r:id="rId128" xr:uid="{83FE53F9-9270-4E93-8761-91E3FFBBFD04}"/>
    <hyperlink ref="J239" r:id="rId129" xr:uid="{67914BB3-5E59-4461-9948-9EF7BE1764F1}"/>
    <hyperlink ref="M239" r:id="rId130" xr:uid="{9D4EA50C-8C50-4A0F-9E85-20CA371F977A}"/>
    <hyperlink ref="J280" r:id="rId131" xr:uid="{F54F6C76-E9AB-4012-8C59-C51802F3C073}"/>
    <hyperlink ref="B404" r:id="rId132" xr:uid="{3BA03807-F2D4-469D-864F-7769352CDC20}"/>
    <hyperlink ref="D369" r:id="rId133" xr:uid="{3EAD3DB2-74E5-4A8D-9CA0-ACB37492B637}"/>
  </hyperlinks>
  <pageMargins left="0.7" right="0.7" top="0.75" bottom="0.75" header="0.3" footer="0.3"/>
  <pageSetup paperSize="9" orientation="portrait" r:id="rId134"/>
  <drawing r:id="rId13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4BE1A-6115-4EB4-ABE7-119309A4F677}">
  <dimension ref="A1:AX131"/>
  <sheetViews>
    <sheetView showZeros="0" showWhiteSpace="0" zoomScaleNormal="100" zoomScalePageLayoutView="58" workbookViewId="0">
      <selection activeCell="AN8" sqref="AN8"/>
    </sheetView>
  </sheetViews>
  <sheetFormatPr baseColWidth="10" defaultRowHeight="15"/>
  <cols>
    <col min="1" max="1" width="3.7109375" style="1177" customWidth="1"/>
    <col min="2" max="2" width="5.42578125" style="3510" customWidth="1"/>
    <col min="3" max="3" width="29.85546875" style="3510" customWidth="1"/>
    <col min="4" max="4" width="5.42578125" style="3510" customWidth="1"/>
    <col min="5" max="5" width="35.5703125" style="3510" customWidth="1"/>
    <col min="6" max="6" width="5.42578125" style="3510" customWidth="1"/>
    <col min="7" max="7" width="33.28515625" style="3510" customWidth="1"/>
    <col min="8" max="8" width="5.42578125" style="3510" customWidth="1"/>
    <col min="9" max="9" width="32.28515625" style="3510" customWidth="1"/>
    <col min="10" max="10" width="3.42578125" style="3510" customWidth="1"/>
    <col min="11" max="11" width="4.140625" style="3510" customWidth="1"/>
    <col min="12" max="12" width="5.42578125" style="3510" customWidth="1"/>
    <col min="13" max="13" width="20.28515625" style="3510" customWidth="1"/>
    <col min="14" max="14" width="5.42578125" style="3510" customWidth="1"/>
    <col min="15" max="15" width="18.7109375" style="3510" customWidth="1"/>
    <col min="16" max="16" width="5.42578125" style="3510" customWidth="1"/>
    <col min="17" max="17" width="18.85546875" style="3510" customWidth="1"/>
    <col min="18" max="18" width="5.42578125" style="3510" customWidth="1"/>
    <col min="19" max="19" width="16.28515625" style="3510" customWidth="1"/>
    <col min="20" max="20" width="2.85546875" style="3510" customWidth="1"/>
    <col min="21" max="21" width="5.42578125" style="1177" customWidth="1"/>
    <col min="22" max="22" width="4.7109375" style="1177" customWidth="1"/>
    <col min="23" max="23" width="34.140625" style="1177" customWidth="1"/>
    <col min="24" max="24" width="5.7109375" style="1177" customWidth="1"/>
    <col min="25" max="25" width="25.7109375" style="1177" customWidth="1"/>
    <col min="26" max="26" width="5.5703125" style="1177" bestFit="1" customWidth="1"/>
    <col min="27" max="27" width="27.42578125" style="1177" customWidth="1"/>
    <col min="28" max="28" width="5.5703125" style="1177" bestFit="1" customWidth="1"/>
    <col min="29" max="29" width="36.7109375" style="1177" customWidth="1"/>
    <col min="30" max="30" width="5.5703125" style="1177" bestFit="1" customWidth="1"/>
    <col min="31" max="31" width="34" style="1177" customWidth="1"/>
    <col min="32" max="32" width="5.5703125" style="1177" bestFit="1" customWidth="1"/>
    <col min="33" max="33" width="25.7109375" style="1177" customWidth="1"/>
    <col min="34" max="40" width="11.42578125" style="1177"/>
    <col min="41" max="41" width="11.42578125" style="2008"/>
    <col min="42" max="42" width="168.42578125" style="2008" customWidth="1"/>
    <col min="43" max="43" width="11.42578125" style="1177"/>
    <col min="44" max="44" width="4.7109375" style="3478" customWidth="1"/>
    <col min="45" max="45" width="40.7109375" style="3478" customWidth="1"/>
    <col min="46" max="46" width="12.7109375" style="3478" customWidth="1"/>
    <col min="47" max="47" width="4.85546875" style="3478" customWidth="1"/>
    <col min="48" max="48" width="4.7109375" style="3478" customWidth="1"/>
    <col min="49" max="49" width="40.7109375" style="3478" customWidth="1"/>
    <col min="50" max="50" width="12.7109375" style="3478" customWidth="1"/>
    <col min="51" max="254" width="11.42578125" style="1177"/>
    <col min="255" max="255" width="5.42578125" style="1177" customWidth="1"/>
    <col min="256" max="256" width="43.5703125" style="1177" customWidth="1"/>
    <col min="257" max="257" width="5.42578125" style="1177" customWidth="1"/>
    <col min="258" max="258" width="43.5703125" style="1177" customWidth="1"/>
    <col min="259" max="259" width="5.42578125" style="1177" customWidth="1"/>
    <col min="260" max="260" width="43.5703125" style="1177" customWidth="1"/>
    <col min="261" max="261" width="5.42578125" style="1177" customWidth="1"/>
    <col min="262" max="262" width="43.5703125" style="1177" customWidth="1"/>
    <col min="263" max="263" width="3.42578125" style="1177" customWidth="1"/>
    <col min="264" max="264" width="13.7109375" style="1177" customWidth="1"/>
    <col min="265" max="265" width="5.42578125" style="1177" customWidth="1"/>
    <col min="266" max="266" width="43.5703125" style="1177" customWidth="1"/>
    <col min="267" max="267" width="5.42578125" style="1177" customWidth="1"/>
    <col min="268" max="268" width="43.5703125" style="1177" customWidth="1"/>
    <col min="269" max="269" width="5.42578125" style="1177" customWidth="1"/>
    <col min="270" max="270" width="43.5703125" style="1177" customWidth="1"/>
    <col min="271" max="271" width="5.42578125" style="1177" customWidth="1"/>
    <col min="272" max="272" width="43.5703125" style="1177" customWidth="1"/>
    <col min="273" max="273" width="2.85546875" style="1177" customWidth="1"/>
    <col min="274" max="510" width="11.42578125" style="1177"/>
    <col min="511" max="511" width="5.42578125" style="1177" customWidth="1"/>
    <col min="512" max="512" width="43.5703125" style="1177" customWidth="1"/>
    <col min="513" max="513" width="5.42578125" style="1177" customWidth="1"/>
    <col min="514" max="514" width="43.5703125" style="1177" customWidth="1"/>
    <col min="515" max="515" width="5.42578125" style="1177" customWidth="1"/>
    <col min="516" max="516" width="43.5703125" style="1177" customWidth="1"/>
    <col min="517" max="517" width="5.42578125" style="1177" customWidth="1"/>
    <col min="518" max="518" width="43.5703125" style="1177" customWidth="1"/>
    <col min="519" max="519" width="3.42578125" style="1177" customWidth="1"/>
    <col min="520" max="520" width="13.7109375" style="1177" customWidth="1"/>
    <col min="521" max="521" width="5.42578125" style="1177" customWidth="1"/>
    <col min="522" max="522" width="43.5703125" style="1177" customWidth="1"/>
    <col min="523" max="523" width="5.42578125" style="1177" customWidth="1"/>
    <col min="524" max="524" width="43.5703125" style="1177" customWidth="1"/>
    <col min="525" max="525" width="5.42578125" style="1177" customWidth="1"/>
    <col min="526" max="526" width="43.5703125" style="1177" customWidth="1"/>
    <col min="527" max="527" width="5.42578125" style="1177" customWidth="1"/>
    <col min="528" max="528" width="43.5703125" style="1177" customWidth="1"/>
    <col min="529" max="529" width="2.85546875" style="1177" customWidth="1"/>
    <col min="530" max="766" width="11.42578125" style="1177"/>
    <col min="767" max="767" width="5.42578125" style="1177" customWidth="1"/>
    <col min="768" max="768" width="43.5703125" style="1177" customWidth="1"/>
    <col min="769" max="769" width="5.42578125" style="1177" customWidth="1"/>
    <col min="770" max="770" width="43.5703125" style="1177" customWidth="1"/>
    <col min="771" max="771" width="5.42578125" style="1177" customWidth="1"/>
    <col min="772" max="772" width="43.5703125" style="1177" customWidth="1"/>
    <col min="773" max="773" width="5.42578125" style="1177" customWidth="1"/>
    <col min="774" max="774" width="43.5703125" style="1177" customWidth="1"/>
    <col min="775" max="775" width="3.42578125" style="1177" customWidth="1"/>
    <col min="776" max="776" width="13.7109375" style="1177" customWidth="1"/>
    <col min="777" max="777" width="5.42578125" style="1177" customWidth="1"/>
    <col min="778" max="778" width="43.5703125" style="1177" customWidth="1"/>
    <col min="779" max="779" width="5.42578125" style="1177" customWidth="1"/>
    <col min="780" max="780" width="43.5703125" style="1177" customWidth="1"/>
    <col min="781" max="781" width="5.42578125" style="1177" customWidth="1"/>
    <col min="782" max="782" width="43.5703125" style="1177" customWidth="1"/>
    <col min="783" max="783" width="5.42578125" style="1177" customWidth="1"/>
    <col min="784" max="784" width="43.5703125" style="1177" customWidth="1"/>
    <col min="785" max="785" width="2.85546875" style="1177" customWidth="1"/>
    <col min="786" max="1022" width="11.42578125" style="1177"/>
    <col min="1023" max="1023" width="5.42578125" style="1177" customWidth="1"/>
    <col min="1024" max="1024" width="43.5703125" style="1177" customWidth="1"/>
    <col min="1025" max="1025" width="5.42578125" style="1177" customWidth="1"/>
    <col min="1026" max="1026" width="43.5703125" style="1177" customWidth="1"/>
    <col min="1027" max="1027" width="5.42578125" style="1177" customWidth="1"/>
    <col min="1028" max="1028" width="43.5703125" style="1177" customWidth="1"/>
    <col min="1029" max="1029" width="5.42578125" style="1177" customWidth="1"/>
    <col min="1030" max="1030" width="43.5703125" style="1177" customWidth="1"/>
    <col min="1031" max="1031" width="3.42578125" style="1177" customWidth="1"/>
    <col min="1032" max="1032" width="13.7109375" style="1177" customWidth="1"/>
    <col min="1033" max="1033" width="5.42578125" style="1177" customWidth="1"/>
    <col min="1034" max="1034" width="43.5703125" style="1177" customWidth="1"/>
    <col min="1035" max="1035" width="5.42578125" style="1177" customWidth="1"/>
    <col min="1036" max="1036" width="43.5703125" style="1177" customWidth="1"/>
    <col min="1037" max="1037" width="5.42578125" style="1177" customWidth="1"/>
    <col min="1038" max="1038" width="43.5703125" style="1177" customWidth="1"/>
    <col min="1039" max="1039" width="5.42578125" style="1177" customWidth="1"/>
    <col min="1040" max="1040" width="43.5703125" style="1177" customWidth="1"/>
    <col min="1041" max="1041" width="2.85546875" style="1177" customWidth="1"/>
    <col min="1042" max="1278" width="11.42578125" style="1177"/>
    <col min="1279" max="1279" width="5.42578125" style="1177" customWidth="1"/>
    <col min="1280" max="1280" width="43.5703125" style="1177" customWidth="1"/>
    <col min="1281" max="1281" width="5.42578125" style="1177" customWidth="1"/>
    <col min="1282" max="1282" width="43.5703125" style="1177" customWidth="1"/>
    <col min="1283" max="1283" width="5.42578125" style="1177" customWidth="1"/>
    <col min="1284" max="1284" width="43.5703125" style="1177" customWidth="1"/>
    <col min="1285" max="1285" width="5.42578125" style="1177" customWidth="1"/>
    <col min="1286" max="1286" width="43.5703125" style="1177" customWidth="1"/>
    <col min="1287" max="1287" width="3.42578125" style="1177" customWidth="1"/>
    <col min="1288" max="1288" width="13.7109375" style="1177" customWidth="1"/>
    <col min="1289" max="1289" width="5.42578125" style="1177" customWidth="1"/>
    <col min="1290" max="1290" width="43.5703125" style="1177" customWidth="1"/>
    <col min="1291" max="1291" width="5.42578125" style="1177" customWidth="1"/>
    <col min="1292" max="1292" width="43.5703125" style="1177" customWidth="1"/>
    <col min="1293" max="1293" width="5.42578125" style="1177" customWidth="1"/>
    <col min="1294" max="1294" width="43.5703125" style="1177" customWidth="1"/>
    <col min="1295" max="1295" width="5.42578125" style="1177" customWidth="1"/>
    <col min="1296" max="1296" width="43.5703125" style="1177" customWidth="1"/>
    <col min="1297" max="1297" width="2.85546875" style="1177" customWidth="1"/>
    <col min="1298" max="1534" width="11.42578125" style="1177"/>
    <col min="1535" max="1535" width="5.42578125" style="1177" customWidth="1"/>
    <col min="1536" max="1536" width="43.5703125" style="1177" customWidth="1"/>
    <col min="1537" max="1537" width="5.42578125" style="1177" customWidth="1"/>
    <col min="1538" max="1538" width="43.5703125" style="1177" customWidth="1"/>
    <col min="1539" max="1539" width="5.42578125" style="1177" customWidth="1"/>
    <col min="1540" max="1540" width="43.5703125" style="1177" customWidth="1"/>
    <col min="1541" max="1541" width="5.42578125" style="1177" customWidth="1"/>
    <col min="1542" max="1542" width="43.5703125" style="1177" customWidth="1"/>
    <col min="1543" max="1543" width="3.42578125" style="1177" customWidth="1"/>
    <col min="1544" max="1544" width="13.7109375" style="1177" customWidth="1"/>
    <col min="1545" max="1545" width="5.42578125" style="1177" customWidth="1"/>
    <col min="1546" max="1546" width="43.5703125" style="1177" customWidth="1"/>
    <col min="1547" max="1547" width="5.42578125" style="1177" customWidth="1"/>
    <col min="1548" max="1548" width="43.5703125" style="1177" customWidth="1"/>
    <col min="1549" max="1549" width="5.42578125" style="1177" customWidth="1"/>
    <col min="1550" max="1550" width="43.5703125" style="1177" customWidth="1"/>
    <col min="1551" max="1551" width="5.42578125" style="1177" customWidth="1"/>
    <col min="1552" max="1552" width="43.5703125" style="1177" customWidth="1"/>
    <col min="1553" max="1553" width="2.85546875" style="1177" customWidth="1"/>
    <col min="1554" max="1790" width="11.42578125" style="1177"/>
    <col min="1791" max="1791" width="5.42578125" style="1177" customWidth="1"/>
    <col min="1792" max="1792" width="43.5703125" style="1177" customWidth="1"/>
    <col min="1793" max="1793" width="5.42578125" style="1177" customWidth="1"/>
    <col min="1794" max="1794" width="43.5703125" style="1177" customWidth="1"/>
    <col min="1795" max="1795" width="5.42578125" style="1177" customWidth="1"/>
    <col min="1796" max="1796" width="43.5703125" style="1177" customWidth="1"/>
    <col min="1797" max="1797" width="5.42578125" style="1177" customWidth="1"/>
    <col min="1798" max="1798" width="43.5703125" style="1177" customWidth="1"/>
    <col min="1799" max="1799" width="3.42578125" style="1177" customWidth="1"/>
    <col min="1800" max="1800" width="13.7109375" style="1177" customWidth="1"/>
    <col min="1801" max="1801" width="5.42578125" style="1177" customWidth="1"/>
    <col min="1802" max="1802" width="43.5703125" style="1177" customWidth="1"/>
    <col min="1803" max="1803" width="5.42578125" style="1177" customWidth="1"/>
    <col min="1804" max="1804" width="43.5703125" style="1177" customWidth="1"/>
    <col min="1805" max="1805" width="5.42578125" style="1177" customWidth="1"/>
    <col min="1806" max="1806" width="43.5703125" style="1177" customWidth="1"/>
    <col min="1807" max="1807" width="5.42578125" style="1177" customWidth="1"/>
    <col min="1808" max="1808" width="43.5703125" style="1177" customWidth="1"/>
    <col min="1809" max="1809" width="2.85546875" style="1177" customWidth="1"/>
    <col min="1810" max="2046" width="11.42578125" style="1177"/>
    <col min="2047" max="2047" width="5.42578125" style="1177" customWidth="1"/>
    <col min="2048" max="2048" width="43.5703125" style="1177" customWidth="1"/>
    <col min="2049" max="2049" width="5.42578125" style="1177" customWidth="1"/>
    <col min="2050" max="2050" width="43.5703125" style="1177" customWidth="1"/>
    <col min="2051" max="2051" width="5.42578125" style="1177" customWidth="1"/>
    <col min="2052" max="2052" width="43.5703125" style="1177" customWidth="1"/>
    <col min="2053" max="2053" width="5.42578125" style="1177" customWidth="1"/>
    <col min="2054" max="2054" width="43.5703125" style="1177" customWidth="1"/>
    <col min="2055" max="2055" width="3.42578125" style="1177" customWidth="1"/>
    <col min="2056" max="2056" width="13.7109375" style="1177" customWidth="1"/>
    <col min="2057" max="2057" width="5.42578125" style="1177" customWidth="1"/>
    <col min="2058" max="2058" width="43.5703125" style="1177" customWidth="1"/>
    <col min="2059" max="2059" width="5.42578125" style="1177" customWidth="1"/>
    <col min="2060" max="2060" width="43.5703125" style="1177" customWidth="1"/>
    <col min="2061" max="2061" width="5.42578125" style="1177" customWidth="1"/>
    <col min="2062" max="2062" width="43.5703125" style="1177" customWidth="1"/>
    <col min="2063" max="2063" width="5.42578125" style="1177" customWidth="1"/>
    <col min="2064" max="2064" width="43.5703125" style="1177" customWidth="1"/>
    <col min="2065" max="2065" width="2.85546875" style="1177" customWidth="1"/>
    <col min="2066" max="2302" width="11.42578125" style="1177"/>
    <col min="2303" max="2303" width="5.42578125" style="1177" customWidth="1"/>
    <col min="2304" max="2304" width="43.5703125" style="1177" customWidth="1"/>
    <col min="2305" max="2305" width="5.42578125" style="1177" customWidth="1"/>
    <col min="2306" max="2306" width="43.5703125" style="1177" customWidth="1"/>
    <col min="2307" max="2307" width="5.42578125" style="1177" customWidth="1"/>
    <col min="2308" max="2308" width="43.5703125" style="1177" customWidth="1"/>
    <col min="2309" max="2309" width="5.42578125" style="1177" customWidth="1"/>
    <col min="2310" max="2310" width="43.5703125" style="1177" customWidth="1"/>
    <col min="2311" max="2311" width="3.42578125" style="1177" customWidth="1"/>
    <col min="2312" max="2312" width="13.7109375" style="1177" customWidth="1"/>
    <col min="2313" max="2313" width="5.42578125" style="1177" customWidth="1"/>
    <col min="2314" max="2314" width="43.5703125" style="1177" customWidth="1"/>
    <col min="2315" max="2315" width="5.42578125" style="1177" customWidth="1"/>
    <col min="2316" max="2316" width="43.5703125" style="1177" customWidth="1"/>
    <col min="2317" max="2317" width="5.42578125" style="1177" customWidth="1"/>
    <col min="2318" max="2318" width="43.5703125" style="1177" customWidth="1"/>
    <col min="2319" max="2319" width="5.42578125" style="1177" customWidth="1"/>
    <col min="2320" max="2320" width="43.5703125" style="1177" customWidth="1"/>
    <col min="2321" max="2321" width="2.85546875" style="1177" customWidth="1"/>
    <col min="2322" max="2558" width="11.42578125" style="1177"/>
    <col min="2559" max="2559" width="5.42578125" style="1177" customWidth="1"/>
    <col min="2560" max="2560" width="43.5703125" style="1177" customWidth="1"/>
    <col min="2561" max="2561" width="5.42578125" style="1177" customWidth="1"/>
    <col min="2562" max="2562" width="43.5703125" style="1177" customWidth="1"/>
    <col min="2563" max="2563" width="5.42578125" style="1177" customWidth="1"/>
    <col min="2564" max="2564" width="43.5703125" style="1177" customWidth="1"/>
    <col min="2565" max="2565" width="5.42578125" style="1177" customWidth="1"/>
    <col min="2566" max="2566" width="43.5703125" style="1177" customWidth="1"/>
    <col min="2567" max="2567" width="3.42578125" style="1177" customWidth="1"/>
    <col min="2568" max="2568" width="13.7109375" style="1177" customWidth="1"/>
    <col min="2569" max="2569" width="5.42578125" style="1177" customWidth="1"/>
    <col min="2570" max="2570" width="43.5703125" style="1177" customWidth="1"/>
    <col min="2571" max="2571" width="5.42578125" style="1177" customWidth="1"/>
    <col min="2572" max="2572" width="43.5703125" style="1177" customWidth="1"/>
    <col min="2573" max="2573" width="5.42578125" style="1177" customWidth="1"/>
    <col min="2574" max="2574" width="43.5703125" style="1177" customWidth="1"/>
    <col min="2575" max="2575" width="5.42578125" style="1177" customWidth="1"/>
    <col min="2576" max="2576" width="43.5703125" style="1177" customWidth="1"/>
    <col min="2577" max="2577" width="2.85546875" style="1177" customWidth="1"/>
    <col min="2578" max="2814" width="11.42578125" style="1177"/>
    <col min="2815" max="2815" width="5.42578125" style="1177" customWidth="1"/>
    <col min="2816" max="2816" width="43.5703125" style="1177" customWidth="1"/>
    <col min="2817" max="2817" width="5.42578125" style="1177" customWidth="1"/>
    <col min="2818" max="2818" width="43.5703125" style="1177" customWidth="1"/>
    <col min="2819" max="2819" width="5.42578125" style="1177" customWidth="1"/>
    <col min="2820" max="2820" width="43.5703125" style="1177" customWidth="1"/>
    <col min="2821" max="2821" width="5.42578125" style="1177" customWidth="1"/>
    <col min="2822" max="2822" width="43.5703125" style="1177" customWidth="1"/>
    <col min="2823" max="2823" width="3.42578125" style="1177" customWidth="1"/>
    <col min="2824" max="2824" width="13.7109375" style="1177" customWidth="1"/>
    <col min="2825" max="2825" width="5.42578125" style="1177" customWidth="1"/>
    <col min="2826" max="2826" width="43.5703125" style="1177" customWidth="1"/>
    <col min="2827" max="2827" width="5.42578125" style="1177" customWidth="1"/>
    <col min="2828" max="2828" width="43.5703125" style="1177" customWidth="1"/>
    <col min="2829" max="2829" width="5.42578125" style="1177" customWidth="1"/>
    <col min="2830" max="2830" width="43.5703125" style="1177" customWidth="1"/>
    <col min="2831" max="2831" width="5.42578125" style="1177" customWidth="1"/>
    <col min="2832" max="2832" width="43.5703125" style="1177" customWidth="1"/>
    <col min="2833" max="2833" width="2.85546875" style="1177" customWidth="1"/>
    <col min="2834" max="3070" width="11.42578125" style="1177"/>
    <col min="3071" max="3071" width="5.42578125" style="1177" customWidth="1"/>
    <col min="3072" max="3072" width="43.5703125" style="1177" customWidth="1"/>
    <col min="3073" max="3073" width="5.42578125" style="1177" customWidth="1"/>
    <col min="3074" max="3074" width="43.5703125" style="1177" customWidth="1"/>
    <col min="3075" max="3075" width="5.42578125" style="1177" customWidth="1"/>
    <col min="3076" max="3076" width="43.5703125" style="1177" customWidth="1"/>
    <col min="3077" max="3077" width="5.42578125" style="1177" customWidth="1"/>
    <col min="3078" max="3078" width="43.5703125" style="1177" customWidth="1"/>
    <col min="3079" max="3079" width="3.42578125" style="1177" customWidth="1"/>
    <col min="3080" max="3080" width="13.7109375" style="1177" customWidth="1"/>
    <col min="3081" max="3081" width="5.42578125" style="1177" customWidth="1"/>
    <col min="3082" max="3082" width="43.5703125" style="1177" customWidth="1"/>
    <col min="3083" max="3083" width="5.42578125" style="1177" customWidth="1"/>
    <col min="3084" max="3084" width="43.5703125" style="1177" customWidth="1"/>
    <col min="3085" max="3085" width="5.42578125" style="1177" customWidth="1"/>
    <col min="3086" max="3086" width="43.5703125" style="1177" customWidth="1"/>
    <col min="3087" max="3087" width="5.42578125" style="1177" customWidth="1"/>
    <col min="3088" max="3088" width="43.5703125" style="1177" customWidth="1"/>
    <col min="3089" max="3089" width="2.85546875" style="1177" customWidth="1"/>
    <col min="3090" max="3326" width="11.42578125" style="1177"/>
    <col min="3327" max="3327" width="5.42578125" style="1177" customWidth="1"/>
    <col min="3328" max="3328" width="43.5703125" style="1177" customWidth="1"/>
    <col min="3329" max="3329" width="5.42578125" style="1177" customWidth="1"/>
    <col min="3330" max="3330" width="43.5703125" style="1177" customWidth="1"/>
    <col min="3331" max="3331" width="5.42578125" style="1177" customWidth="1"/>
    <col min="3332" max="3332" width="43.5703125" style="1177" customWidth="1"/>
    <col min="3333" max="3333" width="5.42578125" style="1177" customWidth="1"/>
    <col min="3334" max="3334" width="43.5703125" style="1177" customWidth="1"/>
    <col min="3335" max="3335" width="3.42578125" style="1177" customWidth="1"/>
    <col min="3336" max="3336" width="13.7109375" style="1177" customWidth="1"/>
    <col min="3337" max="3337" width="5.42578125" style="1177" customWidth="1"/>
    <col min="3338" max="3338" width="43.5703125" style="1177" customWidth="1"/>
    <col min="3339" max="3339" width="5.42578125" style="1177" customWidth="1"/>
    <col min="3340" max="3340" width="43.5703125" style="1177" customWidth="1"/>
    <col min="3341" max="3341" width="5.42578125" style="1177" customWidth="1"/>
    <col min="3342" max="3342" width="43.5703125" style="1177" customWidth="1"/>
    <col min="3343" max="3343" width="5.42578125" style="1177" customWidth="1"/>
    <col min="3344" max="3344" width="43.5703125" style="1177" customWidth="1"/>
    <col min="3345" max="3345" width="2.85546875" style="1177" customWidth="1"/>
    <col min="3346" max="3582" width="11.42578125" style="1177"/>
    <col min="3583" max="3583" width="5.42578125" style="1177" customWidth="1"/>
    <col min="3584" max="3584" width="43.5703125" style="1177" customWidth="1"/>
    <col min="3585" max="3585" width="5.42578125" style="1177" customWidth="1"/>
    <col min="3586" max="3586" width="43.5703125" style="1177" customWidth="1"/>
    <col min="3587" max="3587" width="5.42578125" style="1177" customWidth="1"/>
    <col min="3588" max="3588" width="43.5703125" style="1177" customWidth="1"/>
    <col min="3589" max="3589" width="5.42578125" style="1177" customWidth="1"/>
    <col min="3590" max="3590" width="43.5703125" style="1177" customWidth="1"/>
    <col min="3591" max="3591" width="3.42578125" style="1177" customWidth="1"/>
    <col min="3592" max="3592" width="13.7109375" style="1177" customWidth="1"/>
    <col min="3593" max="3593" width="5.42578125" style="1177" customWidth="1"/>
    <col min="3594" max="3594" width="43.5703125" style="1177" customWidth="1"/>
    <col min="3595" max="3595" width="5.42578125" style="1177" customWidth="1"/>
    <col min="3596" max="3596" width="43.5703125" style="1177" customWidth="1"/>
    <col min="3597" max="3597" width="5.42578125" style="1177" customWidth="1"/>
    <col min="3598" max="3598" width="43.5703125" style="1177" customWidth="1"/>
    <col min="3599" max="3599" width="5.42578125" style="1177" customWidth="1"/>
    <col min="3600" max="3600" width="43.5703125" style="1177" customWidth="1"/>
    <col min="3601" max="3601" width="2.85546875" style="1177" customWidth="1"/>
    <col min="3602" max="3838" width="11.42578125" style="1177"/>
    <col min="3839" max="3839" width="5.42578125" style="1177" customWidth="1"/>
    <col min="3840" max="3840" width="43.5703125" style="1177" customWidth="1"/>
    <col min="3841" max="3841" width="5.42578125" style="1177" customWidth="1"/>
    <col min="3842" max="3842" width="43.5703125" style="1177" customWidth="1"/>
    <col min="3843" max="3843" width="5.42578125" style="1177" customWidth="1"/>
    <col min="3844" max="3844" width="43.5703125" style="1177" customWidth="1"/>
    <col min="3845" max="3845" width="5.42578125" style="1177" customWidth="1"/>
    <col min="3846" max="3846" width="43.5703125" style="1177" customWidth="1"/>
    <col min="3847" max="3847" width="3.42578125" style="1177" customWidth="1"/>
    <col min="3848" max="3848" width="13.7109375" style="1177" customWidth="1"/>
    <col min="3849" max="3849" width="5.42578125" style="1177" customWidth="1"/>
    <col min="3850" max="3850" width="43.5703125" style="1177" customWidth="1"/>
    <col min="3851" max="3851" width="5.42578125" style="1177" customWidth="1"/>
    <col min="3852" max="3852" width="43.5703125" style="1177" customWidth="1"/>
    <col min="3853" max="3853" width="5.42578125" style="1177" customWidth="1"/>
    <col min="3854" max="3854" width="43.5703125" style="1177" customWidth="1"/>
    <col min="3855" max="3855" width="5.42578125" style="1177" customWidth="1"/>
    <col min="3856" max="3856" width="43.5703125" style="1177" customWidth="1"/>
    <col min="3857" max="3857" width="2.85546875" style="1177" customWidth="1"/>
    <col min="3858" max="4094" width="11.42578125" style="1177"/>
    <col min="4095" max="4095" width="5.42578125" style="1177" customWidth="1"/>
    <col min="4096" max="4096" width="43.5703125" style="1177" customWidth="1"/>
    <col min="4097" max="4097" width="5.42578125" style="1177" customWidth="1"/>
    <col min="4098" max="4098" width="43.5703125" style="1177" customWidth="1"/>
    <col min="4099" max="4099" width="5.42578125" style="1177" customWidth="1"/>
    <col min="4100" max="4100" width="43.5703125" style="1177" customWidth="1"/>
    <col min="4101" max="4101" width="5.42578125" style="1177" customWidth="1"/>
    <col min="4102" max="4102" width="43.5703125" style="1177" customWidth="1"/>
    <col min="4103" max="4103" width="3.42578125" style="1177" customWidth="1"/>
    <col min="4104" max="4104" width="13.7109375" style="1177" customWidth="1"/>
    <col min="4105" max="4105" width="5.42578125" style="1177" customWidth="1"/>
    <col min="4106" max="4106" width="43.5703125" style="1177" customWidth="1"/>
    <col min="4107" max="4107" width="5.42578125" style="1177" customWidth="1"/>
    <col min="4108" max="4108" width="43.5703125" style="1177" customWidth="1"/>
    <col min="4109" max="4109" width="5.42578125" style="1177" customWidth="1"/>
    <col min="4110" max="4110" width="43.5703125" style="1177" customWidth="1"/>
    <col min="4111" max="4111" width="5.42578125" style="1177" customWidth="1"/>
    <col min="4112" max="4112" width="43.5703125" style="1177" customWidth="1"/>
    <col min="4113" max="4113" width="2.85546875" style="1177" customWidth="1"/>
    <col min="4114" max="4350" width="11.42578125" style="1177"/>
    <col min="4351" max="4351" width="5.42578125" style="1177" customWidth="1"/>
    <col min="4352" max="4352" width="43.5703125" style="1177" customWidth="1"/>
    <col min="4353" max="4353" width="5.42578125" style="1177" customWidth="1"/>
    <col min="4354" max="4354" width="43.5703125" style="1177" customWidth="1"/>
    <col min="4355" max="4355" width="5.42578125" style="1177" customWidth="1"/>
    <col min="4356" max="4356" width="43.5703125" style="1177" customWidth="1"/>
    <col min="4357" max="4357" width="5.42578125" style="1177" customWidth="1"/>
    <col min="4358" max="4358" width="43.5703125" style="1177" customWidth="1"/>
    <col min="4359" max="4359" width="3.42578125" style="1177" customWidth="1"/>
    <col min="4360" max="4360" width="13.7109375" style="1177" customWidth="1"/>
    <col min="4361" max="4361" width="5.42578125" style="1177" customWidth="1"/>
    <col min="4362" max="4362" width="43.5703125" style="1177" customWidth="1"/>
    <col min="4363" max="4363" width="5.42578125" style="1177" customWidth="1"/>
    <col min="4364" max="4364" width="43.5703125" style="1177" customWidth="1"/>
    <col min="4365" max="4365" width="5.42578125" style="1177" customWidth="1"/>
    <col min="4366" max="4366" width="43.5703125" style="1177" customWidth="1"/>
    <col min="4367" max="4367" width="5.42578125" style="1177" customWidth="1"/>
    <col min="4368" max="4368" width="43.5703125" style="1177" customWidth="1"/>
    <col min="4369" max="4369" width="2.85546875" style="1177" customWidth="1"/>
    <col min="4370" max="4606" width="11.42578125" style="1177"/>
    <col min="4607" max="4607" width="5.42578125" style="1177" customWidth="1"/>
    <col min="4608" max="4608" width="43.5703125" style="1177" customWidth="1"/>
    <col min="4609" max="4609" width="5.42578125" style="1177" customWidth="1"/>
    <col min="4610" max="4610" width="43.5703125" style="1177" customWidth="1"/>
    <col min="4611" max="4611" width="5.42578125" style="1177" customWidth="1"/>
    <col min="4612" max="4612" width="43.5703125" style="1177" customWidth="1"/>
    <col min="4613" max="4613" width="5.42578125" style="1177" customWidth="1"/>
    <col min="4614" max="4614" width="43.5703125" style="1177" customWidth="1"/>
    <col min="4615" max="4615" width="3.42578125" style="1177" customWidth="1"/>
    <col min="4616" max="4616" width="13.7109375" style="1177" customWidth="1"/>
    <col min="4617" max="4617" width="5.42578125" style="1177" customWidth="1"/>
    <col min="4618" max="4618" width="43.5703125" style="1177" customWidth="1"/>
    <col min="4619" max="4619" width="5.42578125" style="1177" customWidth="1"/>
    <col min="4620" max="4620" width="43.5703125" style="1177" customWidth="1"/>
    <col min="4621" max="4621" width="5.42578125" style="1177" customWidth="1"/>
    <col min="4622" max="4622" width="43.5703125" style="1177" customWidth="1"/>
    <col min="4623" max="4623" width="5.42578125" style="1177" customWidth="1"/>
    <col min="4624" max="4624" width="43.5703125" style="1177" customWidth="1"/>
    <col min="4625" max="4625" width="2.85546875" style="1177" customWidth="1"/>
    <col min="4626" max="4862" width="11.42578125" style="1177"/>
    <col min="4863" max="4863" width="5.42578125" style="1177" customWidth="1"/>
    <col min="4864" max="4864" width="43.5703125" style="1177" customWidth="1"/>
    <col min="4865" max="4865" width="5.42578125" style="1177" customWidth="1"/>
    <col min="4866" max="4866" width="43.5703125" style="1177" customWidth="1"/>
    <col min="4867" max="4867" width="5.42578125" style="1177" customWidth="1"/>
    <col min="4868" max="4868" width="43.5703125" style="1177" customWidth="1"/>
    <col min="4869" max="4869" width="5.42578125" style="1177" customWidth="1"/>
    <col min="4870" max="4870" width="43.5703125" style="1177" customWidth="1"/>
    <col min="4871" max="4871" width="3.42578125" style="1177" customWidth="1"/>
    <col min="4872" max="4872" width="13.7109375" style="1177" customWidth="1"/>
    <col min="4873" max="4873" width="5.42578125" style="1177" customWidth="1"/>
    <col min="4874" max="4874" width="43.5703125" style="1177" customWidth="1"/>
    <col min="4875" max="4875" width="5.42578125" style="1177" customWidth="1"/>
    <col min="4876" max="4876" width="43.5703125" style="1177" customWidth="1"/>
    <col min="4877" max="4877" width="5.42578125" style="1177" customWidth="1"/>
    <col min="4878" max="4878" width="43.5703125" style="1177" customWidth="1"/>
    <col min="4879" max="4879" width="5.42578125" style="1177" customWidth="1"/>
    <col min="4880" max="4880" width="43.5703125" style="1177" customWidth="1"/>
    <col min="4881" max="4881" width="2.85546875" style="1177" customWidth="1"/>
    <col min="4882" max="5118" width="11.42578125" style="1177"/>
    <col min="5119" max="5119" width="5.42578125" style="1177" customWidth="1"/>
    <col min="5120" max="5120" width="43.5703125" style="1177" customWidth="1"/>
    <col min="5121" max="5121" width="5.42578125" style="1177" customWidth="1"/>
    <col min="5122" max="5122" width="43.5703125" style="1177" customWidth="1"/>
    <col min="5123" max="5123" width="5.42578125" style="1177" customWidth="1"/>
    <col min="5124" max="5124" width="43.5703125" style="1177" customWidth="1"/>
    <col min="5125" max="5125" width="5.42578125" style="1177" customWidth="1"/>
    <col min="5126" max="5126" width="43.5703125" style="1177" customWidth="1"/>
    <col min="5127" max="5127" width="3.42578125" style="1177" customWidth="1"/>
    <col min="5128" max="5128" width="13.7109375" style="1177" customWidth="1"/>
    <col min="5129" max="5129" width="5.42578125" style="1177" customWidth="1"/>
    <col min="5130" max="5130" width="43.5703125" style="1177" customWidth="1"/>
    <col min="5131" max="5131" width="5.42578125" style="1177" customWidth="1"/>
    <col min="5132" max="5132" width="43.5703125" style="1177" customWidth="1"/>
    <col min="5133" max="5133" width="5.42578125" style="1177" customWidth="1"/>
    <col min="5134" max="5134" width="43.5703125" style="1177" customWidth="1"/>
    <col min="5135" max="5135" width="5.42578125" style="1177" customWidth="1"/>
    <col min="5136" max="5136" width="43.5703125" style="1177" customWidth="1"/>
    <col min="5137" max="5137" width="2.85546875" style="1177" customWidth="1"/>
    <col min="5138" max="5374" width="11.42578125" style="1177"/>
    <col min="5375" max="5375" width="5.42578125" style="1177" customWidth="1"/>
    <col min="5376" max="5376" width="43.5703125" style="1177" customWidth="1"/>
    <col min="5377" max="5377" width="5.42578125" style="1177" customWidth="1"/>
    <col min="5378" max="5378" width="43.5703125" style="1177" customWidth="1"/>
    <col min="5379" max="5379" width="5.42578125" style="1177" customWidth="1"/>
    <col min="5380" max="5380" width="43.5703125" style="1177" customWidth="1"/>
    <col min="5381" max="5381" width="5.42578125" style="1177" customWidth="1"/>
    <col min="5382" max="5382" width="43.5703125" style="1177" customWidth="1"/>
    <col min="5383" max="5383" width="3.42578125" style="1177" customWidth="1"/>
    <col min="5384" max="5384" width="13.7109375" style="1177" customWidth="1"/>
    <col min="5385" max="5385" width="5.42578125" style="1177" customWidth="1"/>
    <col min="5386" max="5386" width="43.5703125" style="1177" customWidth="1"/>
    <col min="5387" max="5387" width="5.42578125" style="1177" customWidth="1"/>
    <col min="5388" max="5388" width="43.5703125" style="1177" customWidth="1"/>
    <col min="5389" max="5389" width="5.42578125" style="1177" customWidth="1"/>
    <col min="5390" max="5390" width="43.5703125" style="1177" customWidth="1"/>
    <col min="5391" max="5391" width="5.42578125" style="1177" customWidth="1"/>
    <col min="5392" max="5392" width="43.5703125" style="1177" customWidth="1"/>
    <col min="5393" max="5393" width="2.85546875" style="1177" customWidth="1"/>
    <col min="5394" max="5630" width="11.42578125" style="1177"/>
    <col min="5631" max="5631" width="5.42578125" style="1177" customWidth="1"/>
    <col min="5632" max="5632" width="43.5703125" style="1177" customWidth="1"/>
    <col min="5633" max="5633" width="5.42578125" style="1177" customWidth="1"/>
    <col min="5634" max="5634" width="43.5703125" style="1177" customWidth="1"/>
    <col min="5635" max="5635" width="5.42578125" style="1177" customWidth="1"/>
    <col min="5636" max="5636" width="43.5703125" style="1177" customWidth="1"/>
    <col min="5637" max="5637" width="5.42578125" style="1177" customWidth="1"/>
    <col min="5638" max="5638" width="43.5703125" style="1177" customWidth="1"/>
    <col min="5639" max="5639" width="3.42578125" style="1177" customWidth="1"/>
    <col min="5640" max="5640" width="13.7109375" style="1177" customWidth="1"/>
    <col min="5641" max="5641" width="5.42578125" style="1177" customWidth="1"/>
    <col min="5642" max="5642" width="43.5703125" style="1177" customWidth="1"/>
    <col min="5643" max="5643" width="5.42578125" style="1177" customWidth="1"/>
    <col min="5644" max="5644" width="43.5703125" style="1177" customWidth="1"/>
    <col min="5645" max="5645" width="5.42578125" style="1177" customWidth="1"/>
    <col min="5646" max="5646" width="43.5703125" style="1177" customWidth="1"/>
    <col min="5647" max="5647" width="5.42578125" style="1177" customWidth="1"/>
    <col min="5648" max="5648" width="43.5703125" style="1177" customWidth="1"/>
    <col min="5649" max="5649" width="2.85546875" style="1177" customWidth="1"/>
    <col min="5650" max="5886" width="11.42578125" style="1177"/>
    <col min="5887" max="5887" width="5.42578125" style="1177" customWidth="1"/>
    <col min="5888" max="5888" width="43.5703125" style="1177" customWidth="1"/>
    <col min="5889" max="5889" width="5.42578125" style="1177" customWidth="1"/>
    <col min="5890" max="5890" width="43.5703125" style="1177" customWidth="1"/>
    <col min="5891" max="5891" width="5.42578125" style="1177" customWidth="1"/>
    <col min="5892" max="5892" width="43.5703125" style="1177" customWidth="1"/>
    <col min="5893" max="5893" width="5.42578125" style="1177" customWidth="1"/>
    <col min="5894" max="5894" width="43.5703125" style="1177" customWidth="1"/>
    <col min="5895" max="5895" width="3.42578125" style="1177" customWidth="1"/>
    <col min="5896" max="5896" width="13.7109375" style="1177" customWidth="1"/>
    <col min="5897" max="5897" width="5.42578125" style="1177" customWidth="1"/>
    <col min="5898" max="5898" width="43.5703125" style="1177" customWidth="1"/>
    <col min="5899" max="5899" width="5.42578125" style="1177" customWidth="1"/>
    <col min="5900" max="5900" width="43.5703125" style="1177" customWidth="1"/>
    <col min="5901" max="5901" width="5.42578125" style="1177" customWidth="1"/>
    <col min="5902" max="5902" width="43.5703125" style="1177" customWidth="1"/>
    <col min="5903" max="5903" width="5.42578125" style="1177" customWidth="1"/>
    <col min="5904" max="5904" width="43.5703125" style="1177" customWidth="1"/>
    <col min="5905" max="5905" width="2.85546875" style="1177" customWidth="1"/>
    <col min="5906" max="6142" width="11.42578125" style="1177"/>
    <col min="6143" max="6143" width="5.42578125" style="1177" customWidth="1"/>
    <col min="6144" max="6144" width="43.5703125" style="1177" customWidth="1"/>
    <col min="6145" max="6145" width="5.42578125" style="1177" customWidth="1"/>
    <col min="6146" max="6146" width="43.5703125" style="1177" customWidth="1"/>
    <col min="6147" max="6147" width="5.42578125" style="1177" customWidth="1"/>
    <col min="6148" max="6148" width="43.5703125" style="1177" customWidth="1"/>
    <col min="6149" max="6149" width="5.42578125" style="1177" customWidth="1"/>
    <col min="6150" max="6150" width="43.5703125" style="1177" customWidth="1"/>
    <col min="6151" max="6151" width="3.42578125" style="1177" customWidth="1"/>
    <col min="6152" max="6152" width="13.7109375" style="1177" customWidth="1"/>
    <col min="6153" max="6153" width="5.42578125" style="1177" customWidth="1"/>
    <col min="6154" max="6154" width="43.5703125" style="1177" customWidth="1"/>
    <col min="6155" max="6155" width="5.42578125" style="1177" customWidth="1"/>
    <col min="6156" max="6156" width="43.5703125" style="1177" customWidth="1"/>
    <col min="6157" max="6157" width="5.42578125" style="1177" customWidth="1"/>
    <col min="6158" max="6158" width="43.5703125" style="1177" customWidth="1"/>
    <col min="6159" max="6159" width="5.42578125" style="1177" customWidth="1"/>
    <col min="6160" max="6160" width="43.5703125" style="1177" customWidth="1"/>
    <col min="6161" max="6161" width="2.85546875" style="1177" customWidth="1"/>
    <col min="6162" max="6398" width="11.42578125" style="1177"/>
    <col min="6399" max="6399" width="5.42578125" style="1177" customWidth="1"/>
    <col min="6400" max="6400" width="43.5703125" style="1177" customWidth="1"/>
    <col min="6401" max="6401" width="5.42578125" style="1177" customWidth="1"/>
    <col min="6402" max="6402" width="43.5703125" style="1177" customWidth="1"/>
    <col min="6403" max="6403" width="5.42578125" style="1177" customWidth="1"/>
    <col min="6404" max="6404" width="43.5703125" style="1177" customWidth="1"/>
    <col min="6405" max="6405" width="5.42578125" style="1177" customWidth="1"/>
    <col min="6406" max="6406" width="43.5703125" style="1177" customWidth="1"/>
    <col min="6407" max="6407" width="3.42578125" style="1177" customWidth="1"/>
    <col min="6408" max="6408" width="13.7109375" style="1177" customWidth="1"/>
    <col min="6409" max="6409" width="5.42578125" style="1177" customWidth="1"/>
    <col min="6410" max="6410" width="43.5703125" style="1177" customWidth="1"/>
    <col min="6411" max="6411" width="5.42578125" style="1177" customWidth="1"/>
    <col min="6412" max="6412" width="43.5703125" style="1177" customWidth="1"/>
    <col min="6413" max="6413" width="5.42578125" style="1177" customWidth="1"/>
    <col min="6414" max="6414" width="43.5703125" style="1177" customWidth="1"/>
    <col min="6415" max="6415" width="5.42578125" style="1177" customWidth="1"/>
    <col min="6416" max="6416" width="43.5703125" style="1177" customWidth="1"/>
    <col min="6417" max="6417" width="2.85546875" style="1177" customWidth="1"/>
    <col min="6418" max="6654" width="11.42578125" style="1177"/>
    <col min="6655" max="6655" width="5.42578125" style="1177" customWidth="1"/>
    <col min="6656" max="6656" width="43.5703125" style="1177" customWidth="1"/>
    <col min="6657" max="6657" width="5.42578125" style="1177" customWidth="1"/>
    <col min="6658" max="6658" width="43.5703125" style="1177" customWidth="1"/>
    <col min="6659" max="6659" width="5.42578125" style="1177" customWidth="1"/>
    <col min="6660" max="6660" width="43.5703125" style="1177" customWidth="1"/>
    <col min="6661" max="6661" width="5.42578125" style="1177" customWidth="1"/>
    <col min="6662" max="6662" width="43.5703125" style="1177" customWidth="1"/>
    <col min="6663" max="6663" width="3.42578125" style="1177" customWidth="1"/>
    <col min="6664" max="6664" width="13.7109375" style="1177" customWidth="1"/>
    <col min="6665" max="6665" width="5.42578125" style="1177" customWidth="1"/>
    <col min="6666" max="6666" width="43.5703125" style="1177" customWidth="1"/>
    <col min="6667" max="6667" width="5.42578125" style="1177" customWidth="1"/>
    <col min="6668" max="6668" width="43.5703125" style="1177" customWidth="1"/>
    <col min="6669" max="6669" width="5.42578125" style="1177" customWidth="1"/>
    <col min="6670" max="6670" width="43.5703125" style="1177" customWidth="1"/>
    <col min="6671" max="6671" width="5.42578125" style="1177" customWidth="1"/>
    <col min="6672" max="6672" width="43.5703125" style="1177" customWidth="1"/>
    <col min="6673" max="6673" width="2.85546875" style="1177" customWidth="1"/>
    <col min="6674" max="6910" width="11.42578125" style="1177"/>
    <col min="6911" max="6911" width="5.42578125" style="1177" customWidth="1"/>
    <col min="6912" max="6912" width="43.5703125" style="1177" customWidth="1"/>
    <col min="6913" max="6913" width="5.42578125" style="1177" customWidth="1"/>
    <col min="6914" max="6914" width="43.5703125" style="1177" customWidth="1"/>
    <col min="6915" max="6915" width="5.42578125" style="1177" customWidth="1"/>
    <col min="6916" max="6916" width="43.5703125" style="1177" customWidth="1"/>
    <col min="6917" max="6917" width="5.42578125" style="1177" customWidth="1"/>
    <col min="6918" max="6918" width="43.5703125" style="1177" customWidth="1"/>
    <col min="6919" max="6919" width="3.42578125" style="1177" customWidth="1"/>
    <col min="6920" max="6920" width="13.7109375" style="1177" customWidth="1"/>
    <col min="6921" max="6921" width="5.42578125" style="1177" customWidth="1"/>
    <col min="6922" max="6922" width="43.5703125" style="1177" customWidth="1"/>
    <col min="6923" max="6923" width="5.42578125" style="1177" customWidth="1"/>
    <col min="6924" max="6924" width="43.5703125" style="1177" customWidth="1"/>
    <col min="6925" max="6925" width="5.42578125" style="1177" customWidth="1"/>
    <col min="6926" max="6926" width="43.5703125" style="1177" customWidth="1"/>
    <col min="6927" max="6927" width="5.42578125" style="1177" customWidth="1"/>
    <col min="6928" max="6928" width="43.5703125" style="1177" customWidth="1"/>
    <col min="6929" max="6929" width="2.85546875" style="1177" customWidth="1"/>
    <col min="6930" max="7166" width="11.42578125" style="1177"/>
    <col min="7167" max="7167" width="5.42578125" style="1177" customWidth="1"/>
    <col min="7168" max="7168" width="43.5703125" style="1177" customWidth="1"/>
    <col min="7169" max="7169" width="5.42578125" style="1177" customWidth="1"/>
    <col min="7170" max="7170" width="43.5703125" style="1177" customWidth="1"/>
    <col min="7171" max="7171" width="5.42578125" style="1177" customWidth="1"/>
    <col min="7172" max="7172" width="43.5703125" style="1177" customWidth="1"/>
    <col min="7173" max="7173" width="5.42578125" style="1177" customWidth="1"/>
    <col min="7174" max="7174" width="43.5703125" style="1177" customWidth="1"/>
    <col min="7175" max="7175" width="3.42578125" style="1177" customWidth="1"/>
    <col min="7176" max="7176" width="13.7109375" style="1177" customWidth="1"/>
    <col min="7177" max="7177" width="5.42578125" style="1177" customWidth="1"/>
    <col min="7178" max="7178" width="43.5703125" style="1177" customWidth="1"/>
    <col min="7179" max="7179" width="5.42578125" style="1177" customWidth="1"/>
    <col min="7180" max="7180" width="43.5703125" style="1177" customWidth="1"/>
    <col min="7181" max="7181" width="5.42578125" style="1177" customWidth="1"/>
    <col min="7182" max="7182" width="43.5703125" style="1177" customWidth="1"/>
    <col min="7183" max="7183" width="5.42578125" style="1177" customWidth="1"/>
    <col min="7184" max="7184" width="43.5703125" style="1177" customWidth="1"/>
    <col min="7185" max="7185" width="2.85546875" style="1177" customWidth="1"/>
    <col min="7186" max="7422" width="11.42578125" style="1177"/>
    <col min="7423" max="7423" width="5.42578125" style="1177" customWidth="1"/>
    <col min="7424" max="7424" width="43.5703125" style="1177" customWidth="1"/>
    <col min="7425" max="7425" width="5.42578125" style="1177" customWidth="1"/>
    <col min="7426" max="7426" width="43.5703125" style="1177" customWidth="1"/>
    <col min="7427" max="7427" width="5.42578125" style="1177" customWidth="1"/>
    <col min="7428" max="7428" width="43.5703125" style="1177" customWidth="1"/>
    <col min="7429" max="7429" width="5.42578125" style="1177" customWidth="1"/>
    <col min="7430" max="7430" width="43.5703125" style="1177" customWidth="1"/>
    <col min="7431" max="7431" width="3.42578125" style="1177" customWidth="1"/>
    <col min="7432" max="7432" width="13.7109375" style="1177" customWidth="1"/>
    <col min="7433" max="7433" width="5.42578125" style="1177" customWidth="1"/>
    <col min="7434" max="7434" width="43.5703125" style="1177" customWidth="1"/>
    <col min="7435" max="7435" width="5.42578125" style="1177" customWidth="1"/>
    <col min="7436" max="7436" width="43.5703125" style="1177" customWidth="1"/>
    <col min="7437" max="7437" width="5.42578125" style="1177" customWidth="1"/>
    <col min="7438" max="7438" width="43.5703125" style="1177" customWidth="1"/>
    <col min="7439" max="7439" width="5.42578125" style="1177" customWidth="1"/>
    <col min="7440" max="7440" width="43.5703125" style="1177" customWidth="1"/>
    <col min="7441" max="7441" width="2.85546875" style="1177" customWidth="1"/>
    <col min="7442" max="7678" width="11.42578125" style="1177"/>
    <col min="7679" max="7679" width="5.42578125" style="1177" customWidth="1"/>
    <col min="7680" max="7680" width="43.5703125" style="1177" customWidth="1"/>
    <col min="7681" max="7681" width="5.42578125" style="1177" customWidth="1"/>
    <col min="7682" max="7682" width="43.5703125" style="1177" customWidth="1"/>
    <col min="7683" max="7683" width="5.42578125" style="1177" customWidth="1"/>
    <col min="7684" max="7684" width="43.5703125" style="1177" customWidth="1"/>
    <col min="7685" max="7685" width="5.42578125" style="1177" customWidth="1"/>
    <col min="7686" max="7686" width="43.5703125" style="1177" customWidth="1"/>
    <col min="7687" max="7687" width="3.42578125" style="1177" customWidth="1"/>
    <col min="7688" max="7688" width="13.7109375" style="1177" customWidth="1"/>
    <col min="7689" max="7689" width="5.42578125" style="1177" customWidth="1"/>
    <col min="7690" max="7690" width="43.5703125" style="1177" customWidth="1"/>
    <col min="7691" max="7691" width="5.42578125" style="1177" customWidth="1"/>
    <col min="7692" max="7692" width="43.5703125" style="1177" customWidth="1"/>
    <col min="7693" max="7693" width="5.42578125" style="1177" customWidth="1"/>
    <col min="7694" max="7694" width="43.5703125" style="1177" customWidth="1"/>
    <col min="7695" max="7695" width="5.42578125" style="1177" customWidth="1"/>
    <col min="7696" max="7696" width="43.5703125" style="1177" customWidth="1"/>
    <col min="7697" max="7697" width="2.85546875" style="1177" customWidth="1"/>
    <col min="7698" max="7934" width="11.42578125" style="1177"/>
    <col min="7935" max="7935" width="5.42578125" style="1177" customWidth="1"/>
    <col min="7936" max="7936" width="43.5703125" style="1177" customWidth="1"/>
    <col min="7937" max="7937" width="5.42578125" style="1177" customWidth="1"/>
    <col min="7938" max="7938" width="43.5703125" style="1177" customWidth="1"/>
    <col min="7939" max="7939" width="5.42578125" style="1177" customWidth="1"/>
    <col min="7940" max="7940" width="43.5703125" style="1177" customWidth="1"/>
    <col min="7941" max="7941" width="5.42578125" style="1177" customWidth="1"/>
    <col min="7942" max="7942" width="43.5703125" style="1177" customWidth="1"/>
    <col min="7943" max="7943" width="3.42578125" style="1177" customWidth="1"/>
    <col min="7944" max="7944" width="13.7109375" style="1177" customWidth="1"/>
    <col min="7945" max="7945" width="5.42578125" style="1177" customWidth="1"/>
    <col min="7946" max="7946" width="43.5703125" style="1177" customWidth="1"/>
    <col min="7947" max="7947" width="5.42578125" style="1177" customWidth="1"/>
    <col min="7948" max="7948" width="43.5703125" style="1177" customWidth="1"/>
    <col min="7949" max="7949" width="5.42578125" style="1177" customWidth="1"/>
    <col min="7950" max="7950" width="43.5703125" style="1177" customWidth="1"/>
    <col min="7951" max="7951" width="5.42578125" style="1177" customWidth="1"/>
    <col min="7952" max="7952" width="43.5703125" style="1177" customWidth="1"/>
    <col min="7953" max="7953" width="2.85546875" style="1177" customWidth="1"/>
    <col min="7954" max="8190" width="11.42578125" style="1177"/>
    <col min="8191" max="8191" width="5.42578125" style="1177" customWidth="1"/>
    <col min="8192" max="8192" width="43.5703125" style="1177" customWidth="1"/>
    <col min="8193" max="8193" width="5.42578125" style="1177" customWidth="1"/>
    <col min="8194" max="8194" width="43.5703125" style="1177" customWidth="1"/>
    <col min="8195" max="8195" width="5.42578125" style="1177" customWidth="1"/>
    <col min="8196" max="8196" width="43.5703125" style="1177" customWidth="1"/>
    <col min="8197" max="8197" width="5.42578125" style="1177" customWidth="1"/>
    <col min="8198" max="8198" width="43.5703125" style="1177" customWidth="1"/>
    <col min="8199" max="8199" width="3.42578125" style="1177" customWidth="1"/>
    <col min="8200" max="8200" width="13.7109375" style="1177" customWidth="1"/>
    <col min="8201" max="8201" width="5.42578125" style="1177" customWidth="1"/>
    <col min="8202" max="8202" width="43.5703125" style="1177" customWidth="1"/>
    <col min="8203" max="8203" width="5.42578125" style="1177" customWidth="1"/>
    <col min="8204" max="8204" width="43.5703125" style="1177" customWidth="1"/>
    <col min="8205" max="8205" width="5.42578125" style="1177" customWidth="1"/>
    <col min="8206" max="8206" width="43.5703125" style="1177" customWidth="1"/>
    <col min="8207" max="8207" width="5.42578125" style="1177" customWidth="1"/>
    <col min="8208" max="8208" width="43.5703125" style="1177" customWidth="1"/>
    <col min="8209" max="8209" width="2.85546875" style="1177" customWidth="1"/>
    <col min="8210" max="8446" width="11.42578125" style="1177"/>
    <col min="8447" max="8447" width="5.42578125" style="1177" customWidth="1"/>
    <col min="8448" max="8448" width="43.5703125" style="1177" customWidth="1"/>
    <col min="8449" max="8449" width="5.42578125" style="1177" customWidth="1"/>
    <col min="8450" max="8450" width="43.5703125" style="1177" customWidth="1"/>
    <col min="8451" max="8451" width="5.42578125" style="1177" customWidth="1"/>
    <col min="8452" max="8452" width="43.5703125" style="1177" customWidth="1"/>
    <col min="8453" max="8453" width="5.42578125" style="1177" customWidth="1"/>
    <col min="8454" max="8454" width="43.5703125" style="1177" customWidth="1"/>
    <col min="8455" max="8455" width="3.42578125" style="1177" customWidth="1"/>
    <col min="8456" max="8456" width="13.7109375" style="1177" customWidth="1"/>
    <col min="8457" max="8457" width="5.42578125" style="1177" customWidth="1"/>
    <col min="8458" max="8458" width="43.5703125" style="1177" customWidth="1"/>
    <col min="8459" max="8459" width="5.42578125" style="1177" customWidth="1"/>
    <col min="8460" max="8460" width="43.5703125" style="1177" customWidth="1"/>
    <col min="8461" max="8461" width="5.42578125" style="1177" customWidth="1"/>
    <col min="8462" max="8462" width="43.5703125" style="1177" customWidth="1"/>
    <col min="8463" max="8463" width="5.42578125" style="1177" customWidth="1"/>
    <col min="8464" max="8464" width="43.5703125" style="1177" customWidth="1"/>
    <col min="8465" max="8465" width="2.85546875" style="1177" customWidth="1"/>
    <col min="8466" max="8702" width="11.42578125" style="1177"/>
    <col min="8703" max="8703" width="5.42578125" style="1177" customWidth="1"/>
    <col min="8704" max="8704" width="43.5703125" style="1177" customWidth="1"/>
    <col min="8705" max="8705" width="5.42578125" style="1177" customWidth="1"/>
    <col min="8706" max="8706" width="43.5703125" style="1177" customWidth="1"/>
    <col min="8707" max="8707" width="5.42578125" style="1177" customWidth="1"/>
    <col min="8708" max="8708" width="43.5703125" style="1177" customWidth="1"/>
    <col min="8709" max="8709" width="5.42578125" style="1177" customWidth="1"/>
    <col min="8710" max="8710" width="43.5703125" style="1177" customWidth="1"/>
    <col min="8711" max="8711" width="3.42578125" style="1177" customWidth="1"/>
    <col min="8712" max="8712" width="13.7109375" style="1177" customWidth="1"/>
    <col min="8713" max="8713" width="5.42578125" style="1177" customWidth="1"/>
    <col min="8714" max="8714" width="43.5703125" style="1177" customWidth="1"/>
    <col min="8715" max="8715" width="5.42578125" style="1177" customWidth="1"/>
    <col min="8716" max="8716" width="43.5703125" style="1177" customWidth="1"/>
    <col min="8717" max="8717" width="5.42578125" style="1177" customWidth="1"/>
    <col min="8718" max="8718" width="43.5703125" style="1177" customWidth="1"/>
    <col min="8719" max="8719" width="5.42578125" style="1177" customWidth="1"/>
    <col min="8720" max="8720" width="43.5703125" style="1177" customWidth="1"/>
    <col min="8721" max="8721" width="2.85546875" style="1177" customWidth="1"/>
    <col min="8722" max="8958" width="11.42578125" style="1177"/>
    <col min="8959" max="8959" width="5.42578125" style="1177" customWidth="1"/>
    <col min="8960" max="8960" width="43.5703125" style="1177" customWidth="1"/>
    <col min="8961" max="8961" width="5.42578125" style="1177" customWidth="1"/>
    <col min="8962" max="8962" width="43.5703125" style="1177" customWidth="1"/>
    <col min="8963" max="8963" width="5.42578125" style="1177" customWidth="1"/>
    <col min="8964" max="8964" width="43.5703125" style="1177" customWidth="1"/>
    <col min="8965" max="8965" width="5.42578125" style="1177" customWidth="1"/>
    <col min="8966" max="8966" width="43.5703125" style="1177" customWidth="1"/>
    <col min="8967" max="8967" width="3.42578125" style="1177" customWidth="1"/>
    <col min="8968" max="8968" width="13.7109375" style="1177" customWidth="1"/>
    <col min="8969" max="8969" width="5.42578125" style="1177" customWidth="1"/>
    <col min="8970" max="8970" width="43.5703125" style="1177" customWidth="1"/>
    <col min="8971" max="8971" width="5.42578125" style="1177" customWidth="1"/>
    <col min="8972" max="8972" width="43.5703125" style="1177" customWidth="1"/>
    <col min="8973" max="8973" width="5.42578125" style="1177" customWidth="1"/>
    <col min="8974" max="8974" width="43.5703125" style="1177" customWidth="1"/>
    <col min="8975" max="8975" width="5.42578125" style="1177" customWidth="1"/>
    <col min="8976" max="8976" width="43.5703125" style="1177" customWidth="1"/>
    <col min="8977" max="8977" width="2.85546875" style="1177" customWidth="1"/>
    <col min="8978" max="9214" width="11.42578125" style="1177"/>
    <col min="9215" max="9215" width="5.42578125" style="1177" customWidth="1"/>
    <col min="9216" max="9216" width="43.5703125" style="1177" customWidth="1"/>
    <col min="9217" max="9217" width="5.42578125" style="1177" customWidth="1"/>
    <col min="9218" max="9218" width="43.5703125" style="1177" customWidth="1"/>
    <col min="9219" max="9219" width="5.42578125" style="1177" customWidth="1"/>
    <col min="9220" max="9220" width="43.5703125" style="1177" customWidth="1"/>
    <col min="9221" max="9221" width="5.42578125" style="1177" customWidth="1"/>
    <col min="9222" max="9222" width="43.5703125" style="1177" customWidth="1"/>
    <col min="9223" max="9223" width="3.42578125" style="1177" customWidth="1"/>
    <col min="9224" max="9224" width="13.7109375" style="1177" customWidth="1"/>
    <col min="9225" max="9225" width="5.42578125" style="1177" customWidth="1"/>
    <col min="9226" max="9226" width="43.5703125" style="1177" customWidth="1"/>
    <col min="9227" max="9227" width="5.42578125" style="1177" customWidth="1"/>
    <col min="9228" max="9228" width="43.5703125" style="1177" customWidth="1"/>
    <col min="9229" max="9229" width="5.42578125" style="1177" customWidth="1"/>
    <col min="9230" max="9230" width="43.5703125" style="1177" customWidth="1"/>
    <col min="9231" max="9231" width="5.42578125" style="1177" customWidth="1"/>
    <col min="9232" max="9232" width="43.5703125" style="1177" customWidth="1"/>
    <col min="9233" max="9233" width="2.85546875" style="1177" customWidth="1"/>
    <col min="9234" max="9470" width="11.42578125" style="1177"/>
    <col min="9471" max="9471" width="5.42578125" style="1177" customWidth="1"/>
    <col min="9472" max="9472" width="43.5703125" style="1177" customWidth="1"/>
    <col min="9473" max="9473" width="5.42578125" style="1177" customWidth="1"/>
    <col min="9474" max="9474" width="43.5703125" style="1177" customWidth="1"/>
    <col min="9475" max="9475" width="5.42578125" style="1177" customWidth="1"/>
    <col min="9476" max="9476" width="43.5703125" style="1177" customWidth="1"/>
    <col min="9477" max="9477" width="5.42578125" style="1177" customWidth="1"/>
    <col min="9478" max="9478" width="43.5703125" style="1177" customWidth="1"/>
    <col min="9479" max="9479" width="3.42578125" style="1177" customWidth="1"/>
    <col min="9480" max="9480" width="13.7109375" style="1177" customWidth="1"/>
    <col min="9481" max="9481" width="5.42578125" style="1177" customWidth="1"/>
    <col min="9482" max="9482" width="43.5703125" style="1177" customWidth="1"/>
    <col min="9483" max="9483" width="5.42578125" style="1177" customWidth="1"/>
    <col min="9484" max="9484" width="43.5703125" style="1177" customWidth="1"/>
    <col min="9485" max="9485" width="5.42578125" style="1177" customWidth="1"/>
    <col min="9486" max="9486" width="43.5703125" style="1177" customWidth="1"/>
    <col min="9487" max="9487" width="5.42578125" style="1177" customWidth="1"/>
    <col min="9488" max="9488" width="43.5703125" style="1177" customWidth="1"/>
    <col min="9489" max="9489" width="2.85546875" style="1177" customWidth="1"/>
    <col min="9490" max="9726" width="11.42578125" style="1177"/>
    <col min="9727" max="9727" width="5.42578125" style="1177" customWidth="1"/>
    <col min="9728" max="9728" width="43.5703125" style="1177" customWidth="1"/>
    <col min="9729" max="9729" width="5.42578125" style="1177" customWidth="1"/>
    <col min="9730" max="9730" width="43.5703125" style="1177" customWidth="1"/>
    <col min="9731" max="9731" width="5.42578125" style="1177" customWidth="1"/>
    <col min="9732" max="9732" width="43.5703125" style="1177" customWidth="1"/>
    <col min="9733" max="9733" width="5.42578125" style="1177" customWidth="1"/>
    <col min="9734" max="9734" width="43.5703125" style="1177" customWidth="1"/>
    <col min="9735" max="9735" width="3.42578125" style="1177" customWidth="1"/>
    <col min="9736" max="9736" width="13.7109375" style="1177" customWidth="1"/>
    <col min="9737" max="9737" width="5.42578125" style="1177" customWidth="1"/>
    <col min="9738" max="9738" width="43.5703125" style="1177" customWidth="1"/>
    <col min="9739" max="9739" width="5.42578125" style="1177" customWidth="1"/>
    <col min="9740" max="9740" width="43.5703125" style="1177" customWidth="1"/>
    <col min="9741" max="9741" width="5.42578125" style="1177" customWidth="1"/>
    <col min="9742" max="9742" width="43.5703125" style="1177" customWidth="1"/>
    <col min="9743" max="9743" width="5.42578125" style="1177" customWidth="1"/>
    <col min="9744" max="9744" width="43.5703125" style="1177" customWidth="1"/>
    <col min="9745" max="9745" width="2.85546875" style="1177" customWidth="1"/>
    <col min="9746" max="9982" width="11.42578125" style="1177"/>
    <col min="9983" max="9983" width="5.42578125" style="1177" customWidth="1"/>
    <col min="9984" max="9984" width="43.5703125" style="1177" customWidth="1"/>
    <col min="9985" max="9985" width="5.42578125" style="1177" customWidth="1"/>
    <col min="9986" max="9986" width="43.5703125" style="1177" customWidth="1"/>
    <col min="9987" max="9987" width="5.42578125" style="1177" customWidth="1"/>
    <col min="9988" max="9988" width="43.5703125" style="1177" customWidth="1"/>
    <col min="9989" max="9989" width="5.42578125" style="1177" customWidth="1"/>
    <col min="9990" max="9990" width="43.5703125" style="1177" customWidth="1"/>
    <col min="9991" max="9991" width="3.42578125" style="1177" customWidth="1"/>
    <col min="9992" max="9992" width="13.7109375" style="1177" customWidth="1"/>
    <col min="9993" max="9993" width="5.42578125" style="1177" customWidth="1"/>
    <col min="9994" max="9994" width="43.5703125" style="1177" customWidth="1"/>
    <col min="9995" max="9995" width="5.42578125" style="1177" customWidth="1"/>
    <col min="9996" max="9996" width="43.5703125" style="1177" customWidth="1"/>
    <col min="9997" max="9997" width="5.42578125" style="1177" customWidth="1"/>
    <col min="9998" max="9998" width="43.5703125" style="1177" customWidth="1"/>
    <col min="9999" max="9999" width="5.42578125" style="1177" customWidth="1"/>
    <col min="10000" max="10000" width="43.5703125" style="1177" customWidth="1"/>
    <col min="10001" max="10001" width="2.85546875" style="1177" customWidth="1"/>
    <col min="10002" max="10238" width="11.42578125" style="1177"/>
    <col min="10239" max="10239" width="5.42578125" style="1177" customWidth="1"/>
    <col min="10240" max="10240" width="43.5703125" style="1177" customWidth="1"/>
    <col min="10241" max="10241" width="5.42578125" style="1177" customWidth="1"/>
    <col min="10242" max="10242" width="43.5703125" style="1177" customWidth="1"/>
    <col min="10243" max="10243" width="5.42578125" style="1177" customWidth="1"/>
    <col min="10244" max="10244" width="43.5703125" style="1177" customWidth="1"/>
    <col min="10245" max="10245" width="5.42578125" style="1177" customWidth="1"/>
    <col min="10246" max="10246" width="43.5703125" style="1177" customWidth="1"/>
    <col min="10247" max="10247" width="3.42578125" style="1177" customWidth="1"/>
    <col min="10248" max="10248" width="13.7109375" style="1177" customWidth="1"/>
    <col min="10249" max="10249" width="5.42578125" style="1177" customWidth="1"/>
    <col min="10250" max="10250" width="43.5703125" style="1177" customWidth="1"/>
    <col min="10251" max="10251" width="5.42578125" style="1177" customWidth="1"/>
    <col min="10252" max="10252" width="43.5703125" style="1177" customWidth="1"/>
    <col min="10253" max="10253" width="5.42578125" style="1177" customWidth="1"/>
    <col min="10254" max="10254" width="43.5703125" style="1177" customWidth="1"/>
    <col min="10255" max="10255" width="5.42578125" style="1177" customWidth="1"/>
    <col min="10256" max="10256" width="43.5703125" style="1177" customWidth="1"/>
    <col min="10257" max="10257" width="2.85546875" style="1177" customWidth="1"/>
    <col min="10258" max="10494" width="11.42578125" style="1177"/>
    <col min="10495" max="10495" width="5.42578125" style="1177" customWidth="1"/>
    <col min="10496" max="10496" width="43.5703125" style="1177" customWidth="1"/>
    <col min="10497" max="10497" width="5.42578125" style="1177" customWidth="1"/>
    <col min="10498" max="10498" width="43.5703125" style="1177" customWidth="1"/>
    <col min="10499" max="10499" width="5.42578125" style="1177" customWidth="1"/>
    <col min="10500" max="10500" width="43.5703125" style="1177" customWidth="1"/>
    <col min="10501" max="10501" width="5.42578125" style="1177" customWidth="1"/>
    <col min="10502" max="10502" width="43.5703125" style="1177" customWidth="1"/>
    <col min="10503" max="10503" width="3.42578125" style="1177" customWidth="1"/>
    <col min="10504" max="10504" width="13.7109375" style="1177" customWidth="1"/>
    <col min="10505" max="10505" width="5.42578125" style="1177" customWidth="1"/>
    <col min="10506" max="10506" width="43.5703125" style="1177" customWidth="1"/>
    <col min="10507" max="10507" width="5.42578125" style="1177" customWidth="1"/>
    <col min="10508" max="10508" width="43.5703125" style="1177" customWidth="1"/>
    <col min="10509" max="10509" width="5.42578125" style="1177" customWidth="1"/>
    <col min="10510" max="10510" width="43.5703125" style="1177" customWidth="1"/>
    <col min="10511" max="10511" width="5.42578125" style="1177" customWidth="1"/>
    <col min="10512" max="10512" width="43.5703125" style="1177" customWidth="1"/>
    <col min="10513" max="10513" width="2.85546875" style="1177" customWidth="1"/>
    <col min="10514" max="10750" width="11.42578125" style="1177"/>
    <col min="10751" max="10751" width="5.42578125" style="1177" customWidth="1"/>
    <col min="10752" max="10752" width="43.5703125" style="1177" customWidth="1"/>
    <col min="10753" max="10753" width="5.42578125" style="1177" customWidth="1"/>
    <col min="10754" max="10754" width="43.5703125" style="1177" customWidth="1"/>
    <col min="10755" max="10755" width="5.42578125" style="1177" customWidth="1"/>
    <col min="10756" max="10756" width="43.5703125" style="1177" customWidth="1"/>
    <col min="10757" max="10757" width="5.42578125" style="1177" customWidth="1"/>
    <col min="10758" max="10758" width="43.5703125" style="1177" customWidth="1"/>
    <col min="10759" max="10759" width="3.42578125" style="1177" customWidth="1"/>
    <col min="10760" max="10760" width="13.7109375" style="1177" customWidth="1"/>
    <col min="10761" max="10761" width="5.42578125" style="1177" customWidth="1"/>
    <col min="10762" max="10762" width="43.5703125" style="1177" customWidth="1"/>
    <col min="10763" max="10763" width="5.42578125" style="1177" customWidth="1"/>
    <col min="10764" max="10764" width="43.5703125" style="1177" customWidth="1"/>
    <col min="10765" max="10765" width="5.42578125" style="1177" customWidth="1"/>
    <col min="10766" max="10766" width="43.5703125" style="1177" customWidth="1"/>
    <col min="10767" max="10767" width="5.42578125" style="1177" customWidth="1"/>
    <col min="10768" max="10768" width="43.5703125" style="1177" customWidth="1"/>
    <col min="10769" max="10769" width="2.85546875" style="1177" customWidth="1"/>
    <col min="10770" max="11006" width="11.42578125" style="1177"/>
    <col min="11007" max="11007" width="5.42578125" style="1177" customWidth="1"/>
    <col min="11008" max="11008" width="43.5703125" style="1177" customWidth="1"/>
    <col min="11009" max="11009" width="5.42578125" style="1177" customWidth="1"/>
    <col min="11010" max="11010" width="43.5703125" style="1177" customWidth="1"/>
    <col min="11011" max="11011" width="5.42578125" style="1177" customWidth="1"/>
    <col min="11012" max="11012" width="43.5703125" style="1177" customWidth="1"/>
    <col min="11013" max="11013" width="5.42578125" style="1177" customWidth="1"/>
    <col min="11014" max="11014" width="43.5703125" style="1177" customWidth="1"/>
    <col min="11015" max="11015" width="3.42578125" style="1177" customWidth="1"/>
    <col min="11016" max="11016" width="13.7109375" style="1177" customWidth="1"/>
    <col min="11017" max="11017" width="5.42578125" style="1177" customWidth="1"/>
    <col min="11018" max="11018" width="43.5703125" style="1177" customWidth="1"/>
    <col min="11019" max="11019" width="5.42578125" style="1177" customWidth="1"/>
    <col min="11020" max="11020" width="43.5703125" style="1177" customWidth="1"/>
    <col min="11021" max="11021" width="5.42578125" style="1177" customWidth="1"/>
    <col min="11022" max="11022" width="43.5703125" style="1177" customWidth="1"/>
    <col min="11023" max="11023" width="5.42578125" style="1177" customWidth="1"/>
    <col min="11024" max="11024" width="43.5703125" style="1177" customWidth="1"/>
    <col min="11025" max="11025" width="2.85546875" style="1177" customWidth="1"/>
    <col min="11026" max="11262" width="11.42578125" style="1177"/>
    <col min="11263" max="11263" width="5.42578125" style="1177" customWidth="1"/>
    <col min="11264" max="11264" width="43.5703125" style="1177" customWidth="1"/>
    <col min="11265" max="11265" width="5.42578125" style="1177" customWidth="1"/>
    <col min="11266" max="11266" width="43.5703125" style="1177" customWidth="1"/>
    <col min="11267" max="11267" width="5.42578125" style="1177" customWidth="1"/>
    <col min="11268" max="11268" width="43.5703125" style="1177" customWidth="1"/>
    <col min="11269" max="11269" width="5.42578125" style="1177" customWidth="1"/>
    <col min="11270" max="11270" width="43.5703125" style="1177" customWidth="1"/>
    <col min="11271" max="11271" width="3.42578125" style="1177" customWidth="1"/>
    <col min="11272" max="11272" width="13.7109375" style="1177" customWidth="1"/>
    <col min="11273" max="11273" width="5.42578125" style="1177" customWidth="1"/>
    <col min="11274" max="11274" width="43.5703125" style="1177" customWidth="1"/>
    <col min="11275" max="11275" width="5.42578125" style="1177" customWidth="1"/>
    <col min="11276" max="11276" width="43.5703125" style="1177" customWidth="1"/>
    <col min="11277" max="11277" width="5.42578125" style="1177" customWidth="1"/>
    <col min="11278" max="11278" width="43.5703125" style="1177" customWidth="1"/>
    <col min="11279" max="11279" width="5.42578125" style="1177" customWidth="1"/>
    <col min="11280" max="11280" width="43.5703125" style="1177" customWidth="1"/>
    <col min="11281" max="11281" width="2.85546875" style="1177" customWidth="1"/>
    <col min="11282" max="11518" width="11.42578125" style="1177"/>
    <col min="11519" max="11519" width="5.42578125" style="1177" customWidth="1"/>
    <col min="11520" max="11520" width="43.5703125" style="1177" customWidth="1"/>
    <col min="11521" max="11521" width="5.42578125" style="1177" customWidth="1"/>
    <col min="11522" max="11522" width="43.5703125" style="1177" customWidth="1"/>
    <col min="11523" max="11523" width="5.42578125" style="1177" customWidth="1"/>
    <col min="11524" max="11524" width="43.5703125" style="1177" customWidth="1"/>
    <col min="11525" max="11525" width="5.42578125" style="1177" customWidth="1"/>
    <col min="11526" max="11526" width="43.5703125" style="1177" customWidth="1"/>
    <col min="11527" max="11527" width="3.42578125" style="1177" customWidth="1"/>
    <col min="11528" max="11528" width="13.7109375" style="1177" customWidth="1"/>
    <col min="11529" max="11529" width="5.42578125" style="1177" customWidth="1"/>
    <col min="11530" max="11530" width="43.5703125" style="1177" customWidth="1"/>
    <col min="11531" max="11531" width="5.42578125" style="1177" customWidth="1"/>
    <col min="11532" max="11532" width="43.5703125" style="1177" customWidth="1"/>
    <col min="11533" max="11533" width="5.42578125" style="1177" customWidth="1"/>
    <col min="11534" max="11534" width="43.5703125" style="1177" customWidth="1"/>
    <col min="11535" max="11535" width="5.42578125" style="1177" customWidth="1"/>
    <col min="11536" max="11536" width="43.5703125" style="1177" customWidth="1"/>
    <col min="11537" max="11537" width="2.85546875" style="1177" customWidth="1"/>
    <col min="11538" max="11774" width="11.42578125" style="1177"/>
    <col min="11775" max="11775" width="5.42578125" style="1177" customWidth="1"/>
    <col min="11776" max="11776" width="43.5703125" style="1177" customWidth="1"/>
    <col min="11777" max="11777" width="5.42578125" style="1177" customWidth="1"/>
    <col min="11778" max="11778" width="43.5703125" style="1177" customWidth="1"/>
    <col min="11779" max="11779" width="5.42578125" style="1177" customWidth="1"/>
    <col min="11780" max="11780" width="43.5703125" style="1177" customWidth="1"/>
    <col min="11781" max="11781" width="5.42578125" style="1177" customWidth="1"/>
    <col min="11782" max="11782" width="43.5703125" style="1177" customWidth="1"/>
    <col min="11783" max="11783" width="3.42578125" style="1177" customWidth="1"/>
    <col min="11784" max="11784" width="13.7109375" style="1177" customWidth="1"/>
    <col min="11785" max="11785" width="5.42578125" style="1177" customWidth="1"/>
    <col min="11786" max="11786" width="43.5703125" style="1177" customWidth="1"/>
    <col min="11787" max="11787" width="5.42578125" style="1177" customWidth="1"/>
    <col min="11788" max="11788" width="43.5703125" style="1177" customWidth="1"/>
    <col min="11789" max="11789" width="5.42578125" style="1177" customWidth="1"/>
    <col min="11790" max="11790" width="43.5703125" style="1177" customWidth="1"/>
    <col min="11791" max="11791" width="5.42578125" style="1177" customWidth="1"/>
    <col min="11792" max="11792" width="43.5703125" style="1177" customWidth="1"/>
    <col min="11793" max="11793" width="2.85546875" style="1177" customWidth="1"/>
    <col min="11794" max="12030" width="11.42578125" style="1177"/>
    <col min="12031" max="12031" width="5.42578125" style="1177" customWidth="1"/>
    <col min="12032" max="12032" width="43.5703125" style="1177" customWidth="1"/>
    <col min="12033" max="12033" width="5.42578125" style="1177" customWidth="1"/>
    <col min="12034" max="12034" width="43.5703125" style="1177" customWidth="1"/>
    <col min="12035" max="12035" width="5.42578125" style="1177" customWidth="1"/>
    <col min="12036" max="12036" width="43.5703125" style="1177" customWidth="1"/>
    <col min="12037" max="12037" width="5.42578125" style="1177" customWidth="1"/>
    <col min="12038" max="12038" width="43.5703125" style="1177" customWidth="1"/>
    <col min="12039" max="12039" width="3.42578125" style="1177" customWidth="1"/>
    <col min="12040" max="12040" width="13.7109375" style="1177" customWidth="1"/>
    <col min="12041" max="12041" width="5.42578125" style="1177" customWidth="1"/>
    <col min="12042" max="12042" width="43.5703125" style="1177" customWidth="1"/>
    <col min="12043" max="12043" width="5.42578125" style="1177" customWidth="1"/>
    <col min="12044" max="12044" width="43.5703125" style="1177" customWidth="1"/>
    <col min="12045" max="12045" width="5.42578125" style="1177" customWidth="1"/>
    <col min="12046" max="12046" width="43.5703125" style="1177" customWidth="1"/>
    <col min="12047" max="12047" width="5.42578125" style="1177" customWidth="1"/>
    <col min="12048" max="12048" width="43.5703125" style="1177" customWidth="1"/>
    <col min="12049" max="12049" width="2.85546875" style="1177" customWidth="1"/>
    <col min="12050" max="12286" width="11.42578125" style="1177"/>
    <col min="12287" max="12287" width="5.42578125" style="1177" customWidth="1"/>
    <col min="12288" max="12288" width="43.5703125" style="1177" customWidth="1"/>
    <col min="12289" max="12289" width="5.42578125" style="1177" customWidth="1"/>
    <col min="12290" max="12290" width="43.5703125" style="1177" customWidth="1"/>
    <col min="12291" max="12291" width="5.42578125" style="1177" customWidth="1"/>
    <col min="12292" max="12292" width="43.5703125" style="1177" customWidth="1"/>
    <col min="12293" max="12293" width="5.42578125" style="1177" customWidth="1"/>
    <col min="12294" max="12294" width="43.5703125" style="1177" customWidth="1"/>
    <col min="12295" max="12295" width="3.42578125" style="1177" customWidth="1"/>
    <col min="12296" max="12296" width="13.7109375" style="1177" customWidth="1"/>
    <col min="12297" max="12297" width="5.42578125" style="1177" customWidth="1"/>
    <col min="12298" max="12298" width="43.5703125" style="1177" customWidth="1"/>
    <col min="12299" max="12299" width="5.42578125" style="1177" customWidth="1"/>
    <col min="12300" max="12300" width="43.5703125" style="1177" customWidth="1"/>
    <col min="12301" max="12301" width="5.42578125" style="1177" customWidth="1"/>
    <col min="12302" max="12302" width="43.5703125" style="1177" customWidth="1"/>
    <col min="12303" max="12303" width="5.42578125" style="1177" customWidth="1"/>
    <col min="12304" max="12304" width="43.5703125" style="1177" customWidth="1"/>
    <col min="12305" max="12305" width="2.85546875" style="1177" customWidth="1"/>
    <col min="12306" max="12542" width="11.42578125" style="1177"/>
    <col min="12543" max="12543" width="5.42578125" style="1177" customWidth="1"/>
    <col min="12544" max="12544" width="43.5703125" style="1177" customWidth="1"/>
    <col min="12545" max="12545" width="5.42578125" style="1177" customWidth="1"/>
    <col min="12546" max="12546" width="43.5703125" style="1177" customWidth="1"/>
    <col min="12547" max="12547" width="5.42578125" style="1177" customWidth="1"/>
    <col min="12548" max="12548" width="43.5703125" style="1177" customWidth="1"/>
    <col min="12549" max="12549" width="5.42578125" style="1177" customWidth="1"/>
    <col min="12550" max="12550" width="43.5703125" style="1177" customWidth="1"/>
    <col min="12551" max="12551" width="3.42578125" style="1177" customWidth="1"/>
    <col min="12552" max="12552" width="13.7109375" style="1177" customWidth="1"/>
    <col min="12553" max="12553" width="5.42578125" style="1177" customWidth="1"/>
    <col min="12554" max="12554" width="43.5703125" style="1177" customWidth="1"/>
    <col min="12555" max="12555" width="5.42578125" style="1177" customWidth="1"/>
    <col min="12556" max="12556" width="43.5703125" style="1177" customWidth="1"/>
    <col min="12557" max="12557" width="5.42578125" style="1177" customWidth="1"/>
    <col min="12558" max="12558" width="43.5703125" style="1177" customWidth="1"/>
    <col min="12559" max="12559" width="5.42578125" style="1177" customWidth="1"/>
    <col min="12560" max="12560" width="43.5703125" style="1177" customWidth="1"/>
    <col min="12561" max="12561" width="2.85546875" style="1177" customWidth="1"/>
    <col min="12562" max="12798" width="11.42578125" style="1177"/>
    <col min="12799" max="12799" width="5.42578125" style="1177" customWidth="1"/>
    <col min="12800" max="12800" width="43.5703125" style="1177" customWidth="1"/>
    <col min="12801" max="12801" width="5.42578125" style="1177" customWidth="1"/>
    <col min="12802" max="12802" width="43.5703125" style="1177" customWidth="1"/>
    <col min="12803" max="12803" width="5.42578125" style="1177" customWidth="1"/>
    <col min="12804" max="12804" width="43.5703125" style="1177" customWidth="1"/>
    <col min="12805" max="12805" width="5.42578125" style="1177" customWidth="1"/>
    <col min="12806" max="12806" width="43.5703125" style="1177" customWidth="1"/>
    <col min="12807" max="12807" width="3.42578125" style="1177" customWidth="1"/>
    <col min="12808" max="12808" width="13.7109375" style="1177" customWidth="1"/>
    <col min="12809" max="12809" width="5.42578125" style="1177" customWidth="1"/>
    <col min="12810" max="12810" width="43.5703125" style="1177" customWidth="1"/>
    <col min="12811" max="12811" width="5.42578125" style="1177" customWidth="1"/>
    <col min="12812" max="12812" width="43.5703125" style="1177" customWidth="1"/>
    <col min="12813" max="12813" width="5.42578125" style="1177" customWidth="1"/>
    <col min="12814" max="12814" width="43.5703125" style="1177" customWidth="1"/>
    <col min="12815" max="12815" width="5.42578125" style="1177" customWidth="1"/>
    <col min="12816" max="12816" width="43.5703125" style="1177" customWidth="1"/>
    <col min="12817" max="12817" width="2.85546875" style="1177" customWidth="1"/>
    <col min="12818" max="13054" width="11.42578125" style="1177"/>
    <col min="13055" max="13055" width="5.42578125" style="1177" customWidth="1"/>
    <col min="13056" max="13056" width="43.5703125" style="1177" customWidth="1"/>
    <col min="13057" max="13057" width="5.42578125" style="1177" customWidth="1"/>
    <col min="13058" max="13058" width="43.5703125" style="1177" customWidth="1"/>
    <col min="13059" max="13059" width="5.42578125" style="1177" customWidth="1"/>
    <col min="13060" max="13060" width="43.5703125" style="1177" customWidth="1"/>
    <col min="13061" max="13061" width="5.42578125" style="1177" customWidth="1"/>
    <col min="13062" max="13062" width="43.5703125" style="1177" customWidth="1"/>
    <col min="13063" max="13063" width="3.42578125" style="1177" customWidth="1"/>
    <col min="13064" max="13064" width="13.7109375" style="1177" customWidth="1"/>
    <col min="13065" max="13065" width="5.42578125" style="1177" customWidth="1"/>
    <col min="13066" max="13066" width="43.5703125" style="1177" customWidth="1"/>
    <col min="13067" max="13067" width="5.42578125" style="1177" customWidth="1"/>
    <col min="13068" max="13068" width="43.5703125" style="1177" customWidth="1"/>
    <col min="13069" max="13069" width="5.42578125" style="1177" customWidth="1"/>
    <col min="13070" max="13070" width="43.5703125" style="1177" customWidth="1"/>
    <col min="13071" max="13071" width="5.42578125" style="1177" customWidth="1"/>
    <col min="13072" max="13072" width="43.5703125" style="1177" customWidth="1"/>
    <col min="13073" max="13073" width="2.85546875" style="1177" customWidth="1"/>
    <col min="13074" max="13310" width="11.42578125" style="1177"/>
    <col min="13311" max="13311" width="5.42578125" style="1177" customWidth="1"/>
    <col min="13312" max="13312" width="43.5703125" style="1177" customWidth="1"/>
    <col min="13313" max="13313" width="5.42578125" style="1177" customWidth="1"/>
    <col min="13314" max="13314" width="43.5703125" style="1177" customWidth="1"/>
    <col min="13315" max="13315" width="5.42578125" style="1177" customWidth="1"/>
    <col min="13316" max="13316" width="43.5703125" style="1177" customWidth="1"/>
    <col min="13317" max="13317" width="5.42578125" style="1177" customWidth="1"/>
    <col min="13318" max="13318" width="43.5703125" style="1177" customWidth="1"/>
    <col min="13319" max="13319" width="3.42578125" style="1177" customWidth="1"/>
    <col min="13320" max="13320" width="13.7109375" style="1177" customWidth="1"/>
    <col min="13321" max="13321" width="5.42578125" style="1177" customWidth="1"/>
    <col min="13322" max="13322" width="43.5703125" style="1177" customWidth="1"/>
    <col min="13323" max="13323" width="5.42578125" style="1177" customWidth="1"/>
    <col min="13324" max="13324" width="43.5703125" style="1177" customWidth="1"/>
    <col min="13325" max="13325" width="5.42578125" style="1177" customWidth="1"/>
    <col min="13326" max="13326" width="43.5703125" style="1177" customWidth="1"/>
    <col min="13327" max="13327" width="5.42578125" style="1177" customWidth="1"/>
    <col min="13328" max="13328" width="43.5703125" style="1177" customWidth="1"/>
    <col min="13329" max="13329" width="2.85546875" style="1177" customWidth="1"/>
    <col min="13330" max="13566" width="11.42578125" style="1177"/>
    <col min="13567" max="13567" width="5.42578125" style="1177" customWidth="1"/>
    <col min="13568" max="13568" width="43.5703125" style="1177" customWidth="1"/>
    <col min="13569" max="13569" width="5.42578125" style="1177" customWidth="1"/>
    <col min="13570" max="13570" width="43.5703125" style="1177" customWidth="1"/>
    <col min="13571" max="13571" width="5.42578125" style="1177" customWidth="1"/>
    <col min="13572" max="13572" width="43.5703125" style="1177" customWidth="1"/>
    <col min="13573" max="13573" width="5.42578125" style="1177" customWidth="1"/>
    <col min="13574" max="13574" width="43.5703125" style="1177" customWidth="1"/>
    <col min="13575" max="13575" width="3.42578125" style="1177" customWidth="1"/>
    <col min="13576" max="13576" width="13.7109375" style="1177" customWidth="1"/>
    <col min="13577" max="13577" width="5.42578125" style="1177" customWidth="1"/>
    <col min="13578" max="13578" width="43.5703125" style="1177" customWidth="1"/>
    <col min="13579" max="13579" width="5.42578125" style="1177" customWidth="1"/>
    <col min="13580" max="13580" width="43.5703125" style="1177" customWidth="1"/>
    <col min="13581" max="13581" width="5.42578125" style="1177" customWidth="1"/>
    <col min="13582" max="13582" width="43.5703125" style="1177" customWidth="1"/>
    <col min="13583" max="13583" width="5.42578125" style="1177" customWidth="1"/>
    <col min="13584" max="13584" width="43.5703125" style="1177" customWidth="1"/>
    <col min="13585" max="13585" width="2.85546875" style="1177" customWidth="1"/>
    <col min="13586" max="13822" width="11.42578125" style="1177"/>
    <col min="13823" max="13823" width="5.42578125" style="1177" customWidth="1"/>
    <col min="13824" max="13824" width="43.5703125" style="1177" customWidth="1"/>
    <col min="13825" max="13825" width="5.42578125" style="1177" customWidth="1"/>
    <col min="13826" max="13826" width="43.5703125" style="1177" customWidth="1"/>
    <col min="13827" max="13827" width="5.42578125" style="1177" customWidth="1"/>
    <col min="13828" max="13828" width="43.5703125" style="1177" customWidth="1"/>
    <col min="13829" max="13829" width="5.42578125" style="1177" customWidth="1"/>
    <col min="13830" max="13830" width="43.5703125" style="1177" customWidth="1"/>
    <col min="13831" max="13831" width="3.42578125" style="1177" customWidth="1"/>
    <col min="13832" max="13832" width="13.7109375" style="1177" customWidth="1"/>
    <col min="13833" max="13833" width="5.42578125" style="1177" customWidth="1"/>
    <col min="13834" max="13834" width="43.5703125" style="1177" customWidth="1"/>
    <col min="13835" max="13835" width="5.42578125" style="1177" customWidth="1"/>
    <col min="13836" max="13836" width="43.5703125" style="1177" customWidth="1"/>
    <col min="13837" max="13837" width="5.42578125" style="1177" customWidth="1"/>
    <col min="13838" max="13838" width="43.5703125" style="1177" customWidth="1"/>
    <col min="13839" max="13839" width="5.42578125" style="1177" customWidth="1"/>
    <col min="13840" max="13840" width="43.5703125" style="1177" customWidth="1"/>
    <col min="13841" max="13841" width="2.85546875" style="1177" customWidth="1"/>
    <col min="13842" max="14078" width="11.42578125" style="1177"/>
    <col min="14079" max="14079" width="5.42578125" style="1177" customWidth="1"/>
    <col min="14080" max="14080" width="43.5703125" style="1177" customWidth="1"/>
    <col min="14081" max="14081" width="5.42578125" style="1177" customWidth="1"/>
    <col min="14082" max="14082" width="43.5703125" style="1177" customWidth="1"/>
    <col min="14083" max="14083" width="5.42578125" style="1177" customWidth="1"/>
    <col min="14084" max="14084" width="43.5703125" style="1177" customWidth="1"/>
    <col min="14085" max="14085" width="5.42578125" style="1177" customWidth="1"/>
    <col min="14086" max="14086" width="43.5703125" style="1177" customWidth="1"/>
    <col min="14087" max="14087" width="3.42578125" style="1177" customWidth="1"/>
    <col min="14088" max="14088" width="13.7109375" style="1177" customWidth="1"/>
    <col min="14089" max="14089" width="5.42578125" style="1177" customWidth="1"/>
    <col min="14090" max="14090" width="43.5703125" style="1177" customWidth="1"/>
    <col min="14091" max="14091" width="5.42578125" style="1177" customWidth="1"/>
    <col min="14092" max="14092" width="43.5703125" style="1177" customWidth="1"/>
    <col min="14093" max="14093" width="5.42578125" style="1177" customWidth="1"/>
    <col min="14094" max="14094" width="43.5703125" style="1177" customWidth="1"/>
    <col min="14095" max="14095" width="5.42578125" style="1177" customWidth="1"/>
    <col min="14096" max="14096" width="43.5703125" style="1177" customWidth="1"/>
    <col min="14097" max="14097" width="2.85546875" style="1177" customWidth="1"/>
    <col min="14098" max="14334" width="11.42578125" style="1177"/>
    <col min="14335" max="14335" width="5.42578125" style="1177" customWidth="1"/>
    <col min="14336" max="14336" width="43.5703125" style="1177" customWidth="1"/>
    <col min="14337" max="14337" width="5.42578125" style="1177" customWidth="1"/>
    <col min="14338" max="14338" width="43.5703125" style="1177" customWidth="1"/>
    <col min="14339" max="14339" width="5.42578125" style="1177" customWidth="1"/>
    <col min="14340" max="14340" width="43.5703125" style="1177" customWidth="1"/>
    <col min="14341" max="14341" width="5.42578125" style="1177" customWidth="1"/>
    <col min="14342" max="14342" width="43.5703125" style="1177" customWidth="1"/>
    <col min="14343" max="14343" width="3.42578125" style="1177" customWidth="1"/>
    <col min="14344" max="14344" width="13.7109375" style="1177" customWidth="1"/>
    <col min="14345" max="14345" width="5.42578125" style="1177" customWidth="1"/>
    <col min="14346" max="14346" width="43.5703125" style="1177" customWidth="1"/>
    <col min="14347" max="14347" width="5.42578125" style="1177" customWidth="1"/>
    <col min="14348" max="14348" width="43.5703125" style="1177" customWidth="1"/>
    <col min="14349" max="14349" width="5.42578125" style="1177" customWidth="1"/>
    <col min="14350" max="14350" width="43.5703125" style="1177" customWidth="1"/>
    <col min="14351" max="14351" width="5.42578125" style="1177" customWidth="1"/>
    <col min="14352" max="14352" width="43.5703125" style="1177" customWidth="1"/>
    <col min="14353" max="14353" width="2.85546875" style="1177" customWidth="1"/>
    <col min="14354" max="14590" width="11.42578125" style="1177"/>
    <col min="14591" max="14591" width="5.42578125" style="1177" customWidth="1"/>
    <col min="14592" max="14592" width="43.5703125" style="1177" customWidth="1"/>
    <col min="14593" max="14593" width="5.42578125" style="1177" customWidth="1"/>
    <col min="14594" max="14594" width="43.5703125" style="1177" customWidth="1"/>
    <col min="14595" max="14595" width="5.42578125" style="1177" customWidth="1"/>
    <col min="14596" max="14596" width="43.5703125" style="1177" customWidth="1"/>
    <col min="14597" max="14597" width="5.42578125" style="1177" customWidth="1"/>
    <col min="14598" max="14598" width="43.5703125" style="1177" customWidth="1"/>
    <col min="14599" max="14599" width="3.42578125" style="1177" customWidth="1"/>
    <col min="14600" max="14600" width="13.7109375" style="1177" customWidth="1"/>
    <col min="14601" max="14601" width="5.42578125" style="1177" customWidth="1"/>
    <col min="14602" max="14602" width="43.5703125" style="1177" customWidth="1"/>
    <col min="14603" max="14603" width="5.42578125" style="1177" customWidth="1"/>
    <col min="14604" max="14604" width="43.5703125" style="1177" customWidth="1"/>
    <col min="14605" max="14605" width="5.42578125" style="1177" customWidth="1"/>
    <col min="14606" max="14606" width="43.5703125" style="1177" customWidth="1"/>
    <col min="14607" max="14607" width="5.42578125" style="1177" customWidth="1"/>
    <col min="14608" max="14608" width="43.5703125" style="1177" customWidth="1"/>
    <col min="14609" max="14609" width="2.85546875" style="1177" customWidth="1"/>
    <col min="14610" max="14846" width="11.42578125" style="1177"/>
    <col min="14847" max="14847" width="5.42578125" style="1177" customWidth="1"/>
    <col min="14848" max="14848" width="43.5703125" style="1177" customWidth="1"/>
    <col min="14849" max="14849" width="5.42578125" style="1177" customWidth="1"/>
    <col min="14850" max="14850" width="43.5703125" style="1177" customWidth="1"/>
    <col min="14851" max="14851" width="5.42578125" style="1177" customWidth="1"/>
    <col min="14852" max="14852" width="43.5703125" style="1177" customWidth="1"/>
    <col min="14853" max="14853" width="5.42578125" style="1177" customWidth="1"/>
    <col min="14854" max="14854" width="43.5703125" style="1177" customWidth="1"/>
    <col min="14855" max="14855" width="3.42578125" style="1177" customWidth="1"/>
    <col min="14856" max="14856" width="13.7109375" style="1177" customWidth="1"/>
    <col min="14857" max="14857" width="5.42578125" style="1177" customWidth="1"/>
    <col min="14858" max="14858" width="43.5703125" style="1177" customWidth="1"/>
    <col min="14859" max="14859" width="5.42578125" style="1177" customWidth="1"/>
    <col min="14860" max="14860" width="43.5703125" style="1177" customWidth="1"/>
    <col min="14861" max="14861" width="5.42578125" style="1177" customWidth="1"/>
    <col min="14862" max="14862" width="43.5703125" style="1177" customWidth="1"/>
    <col min="14863" max="14863" width="5.42578125" style="1177" customWidth="1"/>
    <col min="14864" max="14864" width="43.5703125" style="1177" customWidth="1"/>
    <col min="14865" max="14865" width="2.85546875" style="1177" customWidth="1"/>
    <col min="14866" max="15102" width="11.42578125" style="1177"/>
    <col min="15103" max="15103" width="5.42578125" style="1177" customWidth="1"/>
    <col min="15104" max="15104" width="43.5703125" style="1177" customWidth="1"/>
    <col min="15105" max="15105" width="5.42578125" style="1177" customWidth="1"/>
    <col min="15106" max="15106" width="43.5703125" style="1177" customWidth="1"/>
    <col min="15107" max="15107" width="5.42578125" style="1177" customWidth="1"/>
    <col min="15108" max="15108" width="43.5703125" style="1177" customWidth="1"/>
    <col min="15109" max="15109" width="5.42578125" style="1177" customWidth="1"/>
    <col min="15110" max="15110" width="43.5703125" style="1177" customWidth="1"/>
    <col min="15111" max="15111" width="3.42578125" style="1177" customWidth="1"/>
    <col min="15112" max="15112" width="13.7109375" style="1177" customWidth="1"/>
    <col min="15113" max="15113" width="5.42578125" style="1177" customWidth="1"/>
    <col min="15114" max="15114" width="43.5703125" style="1177" customWidth="1"/>
    <col min="15115" max="15115" width="5.42578125" style="1177" customWidth="1"/>
    <col min="15116" max="15116" width="43.5703125" style="1177" customWidth="1"/>
    <col min="15117" max="15117" width="5.42578125" style="1177" customWidth="1"/>
    <col min="15118" max="15118" width="43.5703125" style="1177" customWidth="1"/>
    <col min="15119" max="15119" width="5.42578125" style="1177" customWidth="1"/>
    <col min="15120" max="15120" width="43.5703125" style="1177" customWidth="1"/>
    <col min="15121" max="15121" width="2.85546875" style="1177" customWidth="1"/>
    <col min="15122" max="15358" width="11.42578125" style="1177"/>
    <col min="15359" max="15359" width="5.42578125" style="1177" customWidth="1"/>
    <col min="15360" max="15360" width="43.5703125" style="1177" customWidth="1"/>
    <col min="15361" max="15361" width="5.42578125" style="1177" customWidth="1"/>
    <col min="15362" max="15362" width="43.5703125" style="1177" customWidth="1"/>
    <col min="15363" max="15363" width="5.42578125" style="1177" customWidth="1"/>
    <col min="15364" max="15364" width="43.5703125" style="1177" customWidth="1"/>
    <col min="15365" max="15365" width="5.42578125" style="1177" customWidth="1"/>
    <col min="15366" max="15366" width="43.5703125" style="1177" customWidth="1"/>
    <col min="15367" max="15367" width="3.42578125" style="1177" customWidth="1"/>
    <col min="15368" max="15368" width="13.7109375" style="1177" customWidth="1"/>
    <col min="15369" max="15369" width="5.42578125" style="1177" customWidth="1"/>
    <col min="15370" max="15370" width="43.5703125" style="1177" customWidth="1"/>
    <col min="15371" max="15371" width="5.42578125" style="1177" customWidth="1"/>
    <col min="15372" max="15372" width="43.5703125" style="1177" customWidth="1"/>
    <col min="15373" max="15373" width="5.42578125" style="1177" customWidth="1"/>
    <col min="15374" max="15374" width="43.5703125" style="1177" customWidth="1"/>
    <col min="15375" max="15375" width="5.42578125" style="1177" customWidth="1"/>
    <col min="15376" max="15376" width="43.5703125" style="1177" customWidth="1"/>
    <col min="15377" max="15377" width="2.85546875" style="1177" customWidth="1"/>
    <col min="15378" max="15614" width="11.42578125" style="1177"/>
    <col min="15615" max="15615" width="5.42578125" style="1177" customWidth="1"/>
    <col min="15616" max="15616" width="43.5703125" style="1177" customWidth="1"/>
    <col min="15617" max="15617" width="5.42578125" style="1177" customWidth="1"/>
    <col min="15618" max="15618" width="43.5703125" style="1177" customWidth="1"/>
    <col min="15619" max="15619" width="5.42578125" style="1177" customWidth="1"/>
    <col min="15620" max="15620" width="43.5703125" style="1177" customWidth="1"/>
    <col min="15621" max="15621" width="5.42578125" style="1177" customWidth="1"/>
    <col min="15622" max="15622" width="43.5703125" style="1177" customWidth="1"/>
    <col min="15623" max="15623" width="3.42578125" style="1177" customWidth="1"/>
    <col min="15624" max="15624" width="13.7109375" style="1177" customWidth="1"/>
    <col min="15625" max="15625" width="5.42578125" style="1177" customWidth="1"/>
    <col min="15626" max="15626" width="43.5703125" style="1177" customWidth="1"/>
    <col min="15627" max="15627" width="5.42578125" style="1177" customWidth="1"/>
    <col min="15628" max="15628" width="43.5703125" style="1177" customWidth="1"/>
    <col min="15629" max="15629" width="5.42578125" style="1177" customWidth="1"/>
    <col min="15630" max="15630" width="43.5703125" style="1177" customWidth="1"/>
    <col min="15631" max="15631" width="5.42578125" style="1177" customWidth="1"/>
    <col min="15632" max="15632" width="43.5703125" style="1177" customWidth="1"/>
    <col min="15633" max="15633" width="2.85546875" style="1177" customWidth="1"/>
    <col min="15634" max="15870" width="11.42578125" style="1177"/>
    <col min="15871" max="15871" width="5.42578125" style="1177" customWidth="1"/>
    <col min="15872" max="15872" width="43.5703125" style="1177" customWidth="1"/>
    <col min="15873" max="15873" width="5.42578125" style="1177" customWidth="1"/>
    <col min="15874" max="15874" width="43.5703125" style="1177" customWidth="1"/>
    <col min="15875" max="15875" width="5.42578125" style="1177" customWidth="1"/>
    <col min="15876" max="15876" width="43.5703125" style="1177" customWidth="1"/>
    <col min="15877" max="15877" width="5.42578125" style="1177" customWidth="1"/>
    <col min="15878" max="15878" width="43.5703125" style="1177" customWidth="1"/>
    <col min="15879" max="15879" width="3.42578125" style="1177" customWidth="1"/>
    <col min="15880" max="15880" width="13.7109375" style="1177" customWidth="1"/>
    <col min="15881" max="15881" width="5.42578125" style="1177" customWidth="1"/>
    <col min="15882" max="15882" width="43.5703125" style="1177" customWidth="1"/>
    <col min="15883" max="15883" width="5.42578125" style="1177" customWidth="1"/>
    <col min="15884" max="15884" width="43.5703125" style="1177" customWidth="1"/>
    <col min="15885" max="15885" width="5.42578125" style="1177" customWidth="1"/>
    <col min="15886" max="15886" width="43.5703125" style="1177" customWidth="1"/>
    <col min="15887" max="15887" width="5.42578125" style="1177" customWidth="1"/>
    <col min="15888" max="15888" width="43.5703125" style="1177" customWidth="1"/>
    <col min="15889" max="15889" width="2.85546875" style="1177" customWidth="1"/>
    <col min="15890" max="16126" width="11.42578125" style="1177"/>
    <col min="16127" max="16127" width="5.42578125" style="1177" customWidth="1"/>
    <col min="16128" max="16128" width="43.5703125" style="1177" customWidth="1"/>
    <col min="16129" max="16129" width="5.42578125" style="1177" customWidth="1"/>
    <col min="16130" max="16130" width="43.5703125" style="1177" customWidth="1"/>
    <col min="16131" max="16131" width="5.42578125" style="1177" customWidth="1"/>
    <col min="16132" max="16132" width="43.5703125" style="1177" customWidth="1"/>
    <col min="16133" max="16133" width="5.42578125" style="1177" customWidth="1"/>
    <col min="16134" max="16134" width="43.5703125" style="1177" customWidth="1"/>
    <col min="16135" max="16135" width="3.42578125" style="1177" customWidth="1"/>
    <col min="16136" max="16136" width="13.7109375" style="1177" customWidth="1"/>
    <col min="16137" max="16137" width="5.42578125" style="1177" customWidth="1"/>
    <col min="16138" max="16138" width="43.5703125" style="1177" customWidth="1"/>
    <col min="16139" max="16139" width="5.42578125" style="1177" customWidth="1"/>
    <col min="16140" max="16140" width="43.5703125" style="1177" customWidth="1"/>
    <col min="16141" max="16141" width="5.42578125" style="1177" customWidth="1"/>
    <col min="16142" max="16142" width="43.5703125" style="1177" customWidth="1"/>
    <col min="16143" max="16143" width="5.42578125" style="1177" customWidth="1"/>
    <col min="16144" max="16144" width="43.5703125" style="1177" customWidth="1"/>
    <col min="16145" max="16145" width="2.85546875" style="1177" customWidth="1"/>
    <col min="16146" max="16384" width="11.42578125" style="1177"/>
  </cols>
  <sheetData>
    <row r="1" spans="1:50" ht="26.25">
      <c r="B1" s="1148" t="s">
        <v>2229</v>
      </c>
      <c r="C1" s="1148"/>
      <c r="D1" s="1148"/>
      <c r="E1" s="1148"/>
      <c r="F1" s="1148"/>
      <c r="G1" s="1148"/>
      <c r="H1" s="1148"/>
      <c r="I1" s="3465" t="str">
        <f ca="1">"Page "&amp;_xlfn.SHEET()&amp;" sur "&amp;_xlfn.SHEETS()</f>
        <v>Page 12 sur 16</v>
      </c>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8"/>
      <c r="AT1" s="1148"/>
      <c r="AU1" s="1148"/>
      <c r="AV1" s="1148"/>
      <c r="AW1" s="1148"/>
      <c r="AX1" s="1148"/>
    </row>
    <row r="2" spans="1:50" ht="19.5" customHeight="1" thickBot="1">
      <c r="B2" s="1177"/>
      <c r="C2" s="1177"/>
      <c r="D2" s="1177"/>
      <c r="E2" s="1177"/>
      <c r="F2" s="1177"/>
      <c r="G2" s="1177"/>
      <c r="H2" s="1177"/>
      <c r="I2" s="1177"/>
      <c r="J2" s="1177"/>
      <c r="K2" s="1177"/>
      <c r="L2" s="1177"/>
      <c r="M2" s="1177"/>
      <c r="N2" s="1177"/>
      <c r="O2" s="1177"/>
      <c r="P2" s="1177"/>
      <c r="Q2" s="1177"/>
      <c r="R2" s="1177"/>
      <c r="S2" s="1177"/>
      <c r="T2" s="1177"/>
      <c r="W2" s="3466" t="s">
        <v>2723</v>
      </c>
      <c r="X2" s="3466"/>
      <c r="Y2" s="3466"/>
      <c r="Z2" s="3466"/>
      <c r="AA2" s="3466"/>
      <c r="AB2" s="3466"/>
      <c r="AC2" s="3466"/>
      <c r="AD2" s="3466"/>
      <c r="AE2" s="3466"/>
      <c r="AF2" s="3466"/>
      <c r="AG2" s="3466"/>
      <c r="AH2" s="3466"/>
      <c r="AI2" s="3466"/>
      <c r="AJ2" s="3466"/>
      <c r="AK2" s="3466"/>
      <c r="AL2" s="3466"/>
      <c r="AM2" s="3466"/>
      <c r="AN2" s="3467"/>
      <c r="AO2" s="2018"/>
      <c r="AP2" s="3468" t="s">
        <v>2724</v>
      </c>
      <c r="AR2" s="3469"/>
      <c r="AS2" s="3469"/>
      <c r="AT2" s="3469"/>
      <c r="AU2" s="3469"/>
      <c r="AV2" s="3469"/>
      <c r="AW2" s="3469"/>
      <c r="AX2" s="3469"/>
    </row>
    <row r="3" spans="1:50" ht="33.75" customHeight="1">
      <c r="B3" s="3470" t="s">
        <v>874</v>
      </c>
      <c r="C3" s="3470"/>
      <c r="D3" s="3470"/>
      <c r="E3" s="3470"/>
      <c r="F3" s="3470"/>
      <c r="G3" s="3470"/>
      <c r="H3" s="3470"/>
      <c r="I3" s="3470"/>
      <c r="J3" s="3470"/>
      <c r="K3" s="1177"/>
      <c r="L3" s="3471" t="s">
        <v>875</v>
      </c>
      <c r="M3" s="3471"/>
      <c r="N3" s="3471"/>
      <c r="O3" s="3471"/>
      <c r="P3" s="3471"/>
      <c r="Q3" s="3471"/>
      <c r="R3" s="3471"/>
      <c r="S3" s="3471"/>
      <c r="T3" s="3471"/>
      <c r="V3" s="3467"/>
      <c r="W3" s="3472" t="s">
        <v>2725</v>
      </c>
      <c r="Y3" s="3467"/>
      <c r="Z3" s="3467"/>
      <c r="AA3" s="3467"/>
      <c r="AB3" s="3467"/>
      <c r="AC3" s="3467"/>
      <c r="AD3" s="3467"/>
      <c r="AE3" s="3467"/>
      <c r="AF3" s="3467"/>
      <c r="AG3" s="3467"/>
      <c r="AH3" s="3473" t="s">
        <v>2726</v>
      </c>
      <c r="AI3" s="3474"/>
      <c r="AJ3" s="3474"/>
      <c r="AK3" s="3474"/>
      <c r="AL3" s="3474"/>
      <c r="AM3" s="3474"/>
      <c r="AN3" s="3467"/>
      <c r="AO3" s="2018"/>
      <c r="AP3" s="2018"/>
      <c r="AR3" s="3475" t="s">
        <v>2727</v>
      </c>
      <c r="AS3" s="3476"/>
      <c r="AT3" s="3477"/>
      <c r="AV3" s="3475" t="s">
        <v>2728</v>
      </c>
      <c r="AW3" s="3476"/>
      <c r="AX3" s="3477"/>
    </row>
    <row r="4" spans="1:50" ht="40.5" customHeight="1">
      <c r="B4" s="3479"/>
      <c r="C4" s="3480" t="s">
        <v>768</v>
      </c>
      <c r="D4" s="3479"/>
      <c r="E4" s="3480" t="s">
        <v>775</v>
      </c>
      <c r="F4" s="3479"/>
      <c r="G4" s="3480" t="s">
        <v>876</v>
      </c>
      <c r="H4" s="3479"/>
      <c r="I4" s="3481" t="s">
        <v>877</v>
      </c>
      <c r="J4" s="3482"/>
      <c r="K4" s="1177"/>
      <c r="L4" s="3479"/>
      <c r="M4" s="3483" t="s">
        <v>768</v>
      </c>
      <c r="N4" s="3479"/>
      <c r="O4" s="3483" t="s">
        <v>773</v>
      </c>
      <c r="P4" s="3479"/>
      <c r="Q4" s="3483" t="s">
        <v>779</v>
      </c>
      <c r="R4" s="3479"/>
      <c r="S4" s="3484" t="s">
        <v>877</v>
      </c>
      <c r="T4" s="3482"/>
      <c r="V4" s="3485"/>
      <c r="W4" s="3486" t="s">
        <v>768</v>
      </c>
      <c r="X4" s="3485"/>
      <c r="Y4" s="3487" t="s">
        <v>773</v>
      </c>
      <c r="Z4" s="3485"/>
      <c r="AA4" s="3487" t="s">
        <v>777</v>
      </c>
      <c r="AB4" s="3485"/>
      <c r="AC4" s="3487" t="s">
        <v>784</v>
      </c>
      <c r="AD4" s="3485"/>
      <c r="AE4" s="3486" t="s">
        <v>877</v>
      </c>
      <c r="AF4" s="3485"/>
      <c r="AG4" s="3486" t="s">
        <v>950</v>
      </c>
      <c r="AH4" s="3488">
        <v>1</v>
      </c>
      <c r="AI4" s="3489" t="s">
        <v>2729</v>
      </c>
      <c r="AJ4" s="3490"/>
      <c r="AK4" s="3488">
        <f>AH59+1</f>
        <v>57</v>
      </c>
      <c r="AL4" s="3489" t="s">
        <v>2730</v>
      </c>
      <c r="AM4" s="3467"/>
      <c r="AN4" s="3467"/>
      <c r="AO4" s="3491" t="s">
        <v>2139</v>
      </c>
      <c r="AP4" s="2276" t="s">
        <v>2731</v>
      </c>
      <c r="AR4" s="3492" t="s">
        <v>2732</v>
      </c>
      <c r="AS4" s="3492"/>
      <c r="AT4" s="3492"/>
      <c r="AV4" s="3492" t="s">
        <v>2732</v>
      </c>
      <c r="AW4" s="3492"/>
      <c r="AX4" s="3492"/>
    </row>
    <row r="5" spans="1:50" ht="33.75" customHeight="1">
      <c r="A5" s="3493"/>
      <c r="B5" s="3494">
        <v>1</v>
      </c>
      <c r="C5" s="3495" t="s">
        <v>879</v>
      </c>
      <c r="D5" s="3494">
        <f>B22+1</f>
        <v>16</v>
      </c>
      <c r="E5" s="3495" t="s">
        <v>881</v>
      </c>
      <c r="F5" s="3494">
        <f>D26+1</f>
        <v>32</v>
      </c>
      <c r="G5" s="3495" t="s">
        <v>882</v>
      </c>
      <c r="H5" s="3494">
        <f>F24+1</f>
        <v>51</v>
      </c>
      <c r="I5" s="3495" t="s">
        <v>883</v>
      </c>
      <c r="J5" s="3482"/>
      <c r="K5" s="1177"/>
      <c r="L5" s="3494">
        <v>1</v>
      </c>
      <c r="M5" s="3495" t="s">
        <v>884</v>
      </c>
      <c r="N5" s="3494">
        <f>L52+1</f>
        <v>46</v>
      </c>
      <c r="O5" s="3495" t="s">
        <v>885</v>
      </c>
      <c r="P5" s="3494">
        <f>N52+1</f>
        <v>91</v>
      </c>
      <c r="Q5" s="3495" t="s">
        <v>886</v>
      </c>
      <c r="R5" s="3494">
        <f>P52+1</f>
        <v>130</v>
      </c>
      <c r="S5" s="3495" t="s">
        <v>887</v>
      </c>
      <c r="T5" s="3482"/>
      <c r="V5" s="3494">
        <v>1</v>
      </c>
      <c r="W5" s="3495" t="s">
        <v>884</v>
      </c>
      <c r="X5" s="3494">
        <f>V62+1</f>
        <v>56</v>
      </c>
      <c r="Y5" s="3495" t="s">
        <v>2733</v>
      </c>
      <c r="Z5" s="3494">
        <f>X63+1</f>
        <v>113</v>
      </c>
      <c r="AA5" s="3495" t="s">
        <v>2734</v>
      </c>
      <c r="AB5" s="3494">
        <f>Z62+1</f>
        <v>163</v>
      </c>
      <c r="AC5" s="3495" t="s">
        <v>974</v>
      </c>
      <c r="AD5" s="3494">
        <f>AB62+1</f>
        <v>217</v>
      </c>
      <c r="AE5" s="3495" t="s">
        <v>1126</v>
      </c>
      <c r="AF5" s="3494">
        <f>AD57+1</f>
        <v>268</v>
      </c>
      <c r="AG5" s="3495" t="s">
        <v>2735</v>
      </c>
      <c r="AH5" s="3488">
        <f>LARGE(AH4:AH4,1)+1</f>
        <v>2</v>
      </c>
      <c r="AI5" s="3489" t="s">
        <v>2736</v>
      </c>
      <c r="AJ5" s="3490"/>
      <c r="AK5" s="3488">
        <f>LARGE(AK4:AK4,1)+1</f>
        <v>58</v>
      </c>
      <c r="AL5" s="3489" t="s">
        <v>2737</v>
      </c>
      <c r="AM5" s="3467"/>
      <c r="AN5" s="3467"/>
      <c r="AO5" s="2018"/>
      <c r="AP5" s="3496" t="s">
        <v>768</v>
      </c>
      <c r="AR5" s="3497"/>
      <c r="AS5" s="3498" t="s">
        <v>2738</v>
      </c>
      <c r="AT5" s="3498"/>
      <c r="AV5" s="3497"/>
      <c r="AW5" s="3499" t="s">
        <v>2739</v>
      </c>
      <c r="AX5" s="3499"/>
    </row>
    <row r="6" spans="1:50" ht="30" customHeight="1">
      <c r="A6" s="3500"/>
      <c r="B6" s="3494">
        <f>LARGE(B5:B5,1)+1</f>
        <v>2</v>
      </c>
      <c r="C6" s="3495" t="s">
        <v>889</v>
      </c>
      <c r="D6" s="3494">
        <f>LARGE(D5:D5,1)+1</f>
        <v>17</v>
      </c>
      <c r="E6" s="3495" t="s">
        <v>891</v>
      </c>
      <c r="F6" s="3494">
        <f>LARGE(F5:F5,1)+1</f>
        <v>33</v>
      </c>
      <c r="G6" s="3495" t="s">
        <v>892</v>
      </c>
      <c r="H6" s="3494">
        <f>LARGE(H5:H5,1)+1</f>
        <v>52</v>
      </c>
      <c r="I6" s="3495" t="s">
        <v>893</v>
      </c>
      <c r="J6" s="3482"/>
      <c r="K6" s="1177"/>
      <c r="L6" s="3494">
        <f>LARGE(L5:L5,1)+1</f>
        <v>2</v>
      </c>
      <c r="M6" s="3495" t="s">
        <v>894</v>
      </c>
      <c r="N6" s="3494">
        <f>LARGE(N5:N5,1)+1</f>
        <v>47</v>
      </c>
      <c r="O6" s="3495" t="s">
        <v>895</v>
      </c>
      <c r="P6" s="3494">
        <f>LARGE(P5:P5,1)+1</f>
        <v>92</v>
      </c>
      <c r="Q6" s="3495" t="s">
        <v>896</v>
      </c>
      <c r="R6" s="3494">
        <f>LARGE(R5:R5,1)+1</f>
        <v>131</v>
      </c>
      <c r="S6" s="3495" t="s">
        <v>897</v>
      </c>
      <c r="T6" s="3482"/>
      <c r="V6" s="3494">
        <f>LARGE(V5:V5,1)+1</f>
        <v>2</v>
      </c>
      <c r="W6" s="3495" t="s">
        <v>879</v>
      </c>
      <c r="X6" s="3494">
        <f>LARGE(X5:X5,1)+1</f>
        <v>57</v>
      </c>
      <c r="Y6" s="3495" t="s">
        <v>1103</v>
      </c>
      <c r="Z6" s="3494">
        <f>LARGE(Z5:Z5,1)+1</f>
        <v>114</v>
      </c>
      <c r="AA6" s="3495" t="s">
        <v>935</v>
      </c>
      <c r="AB6" s="3494">
        <f>LARGE(AB5:AB5,1)+1</f>
        <v>164</v>
      </c>
      <c r="AC6" s="3495" t="s">
        <v>1011</v>
      </c>
      <c r="AD6" s="3494">
        <f>LARGE(AD5:AD5,1)+1</f>
        <v>218</v>
      </c>
      <c r="AE6" s="3495" t="s">
        <v>2740</v>
      </c>
      <c r="AF6" s="3494">
        <f>LARGE(AF5:AF5,1)+1</f>
        <v>269</v>
      </c>
      <c r="AG6" s="3495" t="s">
        <v>1009</v>
      </c>
      <c r="AH6" s="3488">
        <f>LARGE(AH4:AH5,1)+1</f>
        <v>3</v>
      </c>
      <c r="AI6" s="3489" t="s">
        <v>2741</v>
      </c>
      <c r="AJ6" s="3490"/>
      <c r="AK6" s="3488">
        <f>LARGE(AK4:AK5,1)+1</f>
        <v>59</v>
      </c>
      <c r="AL6" s="3489" t="s">
        <v>2742</v>
      </c>
      <c r="AM6" s="3467"/>
      <c r="AN6" s="3467"/>
      <c r="AO6" s="2018"/>
      <c r="AP6" s="3501" t="s">
        <v>2743</v>
      </c>
      <c r="AR6" s="3497">
        <v>1</v>
      </c>
      <c r="AS6" s="3502" t="s">
        <v>2744</v>
      </c>
      <c r="AT6" s="3502"/>
      <c r="AV6" s="3497"/>
      <c r="AW6" s="3499"/>
      <c r="AX6" s="3499"/>
    </row>
    <row r="7" spans="1:50" ht="18.75">
      <c r="B7" s="3494">
        <f>LARGE(B5:B6,1)+1</f>
        <v>3</v>
      </c>
      <c r="C7" s="3495" t="s">
        <v>899</v>
      </c>
      <c r="D7" s="3494">
        <f>LARGE(D5:D6,1)+1</f>
        <v>18</v>
      </c>
      <c r="E7" s="3495" t="s">
        <v>901</v>
      </c>
      <c r="F7" s="3494">
        <f>LARGE(F5:F6,1)+1</f>
        <v>34</v>
      </c>
      <c r="G7" s="3495" t="s">
        <v>902</v>
      </c>
      <c r="H7" s="3494">
        <f>LARGE(H5:H6,1)+1</f>
        <v>53</v>
      </c>
      <c r="I7" s="3495" t="s">
        <v>903</v>
      </c>
      <c r="J7" s="3482"/>
      <c r="K7" s="1177"/>
      <c r="L7" s="3494">
        <f>LARGE(L5:L6,1)+1</f>
        <v>3</v>
      </c>
      <c r="M7" s="3495" t="s">
        <v>904</v>
      </c>
      <c r="N7" s="3494">
        <f>LARGE(N5:N6,1)+1</f>
        <v>48</v>
      </c>
      <c r="O7" s="3495" t="s">
        <v>905</v>
      </c>
      <c r="P7" s="3494">
        <f>LARGE(P5:P6,1)+1</f>
        <v>93</v>
      </c>
      <c r="Q7" s="3495" t="s">
        <v>906</v>
      </c>
      <c r="R7" s="3494">
        <f>LARGE(R5:R6,1)+1</f>
        <v>132</v>
      </c>
      <c r="S7" s="3495" t="s">
        <v>907</v>
      </c>
      <c r="T7" s="3482"/>
      <c r="V7" s="3494">
        <f>LARGE(V5:V6,1)+1</f>
        <v>3</v>
      </c>
      <c r="W7" s="3495" t="s">
        <v>894</v>
      </c>
      <c r="X7" s="3494">
        <f>LARGE(X5:X6,1)+1</f>
        <v>58</v>
      </c>
      <c r="Y7" s="3495" t="s">
        <v>1106</v>
      </c>
      <c r="Z7" s="3494">
        <f>LARGE(Z5:Z6,1)+1</f>
        <v>115</v>
      </c>
      <c r="AA7" s="3495" t="s">
        <v>1076</v>
      </c>
      <c r="AB7" s="3494">
        <f>LARGE(AB5:AB6,1)+1</f>
        <v>165</v>
      </c>
      <c r="AC7" s="3495" t="s">
        <v>980</v>
      </c>
      <c r="AD7" s="3494">
        <f>LARGE(AD5:AD6,1)+1</f>
        <v>219</v>
      </c>
      <c r="AE7" s="3495" t="s">
        <v>1129</v>
      </c>
      <c r="AF7" s="3494">
        <f>LARGE(AF5:AF6,1)+1</f>
        <v>270</v>
      </c>
      <c r="AG7" s="3495" t="s">
        <v>1018</v>
      </c>
      <c r="AH7" s="3488">
        <f>LARGE(AH4:AH6,1)+1</f>
        <v>4</v>
      </c>
      <c r="AI7" s="3489" t="s">
        <v>2745</v>
      </c>
      <c r="AJ7" s="3490"/>
      <c r="AK7" s="3488">
        <f>LARGE(AK4:AK6,1)+1</f>
        <v>60</v>
      </c>
      <c r="AL7" s="3489" t="s">
        <v>2746</v>
      </c>
      <c r="AM7" s="3467"/>
      <c r="AN7" s="3467"/>
      <c r="AO7" s="2018"/>
      <c r="AP7" s="3501" t="s">
        <v>2747</v>
      </c>
      <c r="AR7" s="3497">
        <v>2</v>
      </c>
      <c r="AS7" s="3502" t="s">
        <v>2748</v>
      </c>
      <c r="AT7" s="3502"/>
      <c r="AV7" s="3503" t="s">
        <v>878</v>
      </c>
      <c r="AW7" s="3504" t="s">
        <v>2749</v>
      </c>
      <c r="AX7" s="3502"/>
    </row>
    <row r="8" spans="1:50" ht="46.5" customHeight="1">
      <c r="B8" s="3494">
        <f>LARGE(B5:B7,1)+1</f>
        <v>4</v>
      </c>
      <c r="C8" s="3495" t="s">
        <v>909</v>
      </c>
      <c r="D8" s="3494">
        <f>LARGE(D5:D7,1)+1</f>
        <v>19</v>
      </c>
      <c r="E8" s="3495" t="s">
        <v>901</v>
      </c>
      <c r="F8" s="3494">
        <f>LARGE(F5:F7,1)+1</f>
        <v>35</v>
      </c>
      <c r="G8" s="3495" t="s">
        <v>911</v>
      </c>
      <c r="H8" s="3494">
        <f>LARGE(H5:H7,1)+1</f>
        <v>54</v>
      </c>
      <c r="I8" s="3495" t="s">
        <v>912</v>
      </c>
      <c r="J8" s="3482"/>
      <c r="K8" s="1177"/>
      <c r="L8" s="3494">
        <f>LARGE(L5:L7,1)+1</f>
        <v>4</v>
      </c>
      <c r="M8" s="3495" t="s">
        <v>913</v>
      </c>
      <c r="N8" s="3494">
        <f>LARGE(N5:N7,1)+1</f>
        <v>49</v>
      </c>
      <c r="O8" s="3495" t="s">
        <v>914</v>
      </c>
      <c r="P8" s="3494"/>
      <c r="Q8" s="3483" t="s">
        <v>780</v>
      </c>
      <c r="R8" s="3494">
        <f>LARGE(R5:R7,1)+1</f>
        <v>133</v>
      </c>
      <c r="S8" s="3495" t="s">
        <v>915</v>
      </c>
      <c r="T8" s="3482"/>
      <c r="V8" s="3494">
        <f>LARGE(V5:V7,1)+1</f>
        <v>4</v>
      </c>
      <c r="W8" s="3495" t="s">
        <v>2750</v>
      </c>
      <c r="X8" s="3494">
        <f>LARGE(X5:X7,1)+1</f>
        <v>59</v>
      </c>
      <c r="Y8" s="3495" t="s">
        <v>989</v>
      </c>
      <c r="Z8" s="3494">
        <f>LARGE(Z5:Z7,1)+1</f>
        <v>116</v>
      </c>
      <c r="AA8" s="3495" t="s">
        <v>2751</v>
      </c>
      <c r="AB8" s="3494">
        <f>LARGE(AB5:AB7,1)+1</f>
        <v>166</v>
      </c>
      <c r="AC8" s="3495" t="s">
        <v>2752</v>
      </c>
      <c r="AD8" s="3494">
        <f>LARGE(AD5:AD7,1)+1</f>
        <v>220</v>
      </c>
      <c r="AE8" s="3495" t="s">
        <v>1132</v>
      </c>
      <c r="AF8" s="3494">
        <f>LARGE(AF5:AF7,1)+1</f>
        <v>271</v>
      </c>
      <c r="AG8" s="3495" t="s">
        <v>1026</v>
      </c>
      <c r="AH8" s="3488">
        <f>LARGE(AH4:AH7,1)+1</f>
        <v>5</v>
      </c>
      <c r="AI8" s="3489" t="s">
        <v>2753</v>
      </c>
      <c r="AJ8" s="3490"/>
      <c r="AK8" s="3488">
        <f>LARGE(AK4:AK7,1)+1</f>
        <v>61</v>
      </c>
      <c r="AL8" s="3489" t="s">
        <v>2754</v>
      </c>
      <c r="AM8" s="3467"/>
      <c r="AN8" s="3467"/>
      <c r="AO8" s="2018"/>
      <c r="AP8" s="3501" t="s">
        <v>2755</v>
      </c>
      <c r="AR8" s="3497">
        <v>3</v>
      </c>
      <c r="AS8" s="3502" t="s">
        <v>2756</v>
      </c>
      <c r="AT8" s="3502"/>
      <c r="AV8" s="3497">
        <v>1</v>
      </c>
      <c r="AW8" s="3502" t="s">
        <v>2757</v>
      </c>
      <c r="AX8" s="3502"/>
    </row>
    <row r="9" spans="1:50" ht="27" customHeight="1">
      <c r="B9" s="3494">
        <f>LARGE(B5:B8,1)+1</f>
        <v>5</v>
      </c>
      <c r="C9" s="3495" t="s">
        <v>917</v>
      </c>
      <c r="D9" s="3494">
        <f>LARGE(D5:D8,1)+1</f>
        <v>20</v>
      </c>
      <c r="E9" s="3495" t="s">
        <v>919</v>
      </c>
      <c r="F9" s="3494">
        <f>LARGE(F5:F8,1)+1</f>
        <v>36</v>
      </c>
      <c r="G9" s="3495" t="s">
        <v>920</v>
      </c>
      <c r="H9" s="3494"/>
      <c r="I9" s="3481" t="s">
        <v>921</v>
      </c>
      <c r="J9" s="3482"/>
      <c r="K9" s="1177"/>
      <c r="L9" s="3494"/>
      <c r="M9" s="3483" t="s">
        <v>769</v>
      </c>
      <c r="N9" s="3494">
        <f>LARGE(N5:N8,1)+1</f>
        <v>50</v>
      </c>
      <c r="O9" s="3495" t="s">
        <v>922</v>
      </c>
      <c r="P9" s="3494">
        <f>LARGE(P5:P8,1)+1</f>
        <v>94</v>
      </c>
      <c r="Q9" s="3495" t="s">
        <v>923</v>
      </c>
      <c r="R9" s="3494">
        <f>LARGE(R5:R8,1)+1</f>
        <v>134</v>
      </c>
      <c r="S9" s="3495" t="s">
        <v>924</v>
      </c>
      <c r="T9" s="3482"/>
      <c r="V9" s="3494">
        <f>LARGE(V5:V8,1)+1</f>
        <v>5</v>
      </c>
      <c r="W9" s="3495" t="s">
        <v>889</v>
      </c>
      <c r="X9" s="3494">
        <f>LARGE(X5:X8,1)+1</f>
        <v>60</v>
      </c>
      <c r="Y9" s="3495" t="s">
        <v>1109</v>
      </c>
      <c r="Z9" s="3494">
        <f>LARGE(Z5:Z8,1)+1</f>
        <v>117</v>
      </c>
      <c r="AA9" s="3495" t="s">
        <v>2758</v>
      </c>
      <c r="AB9" s="3494">
        <f>LARGE(AB5:AB8,1)+1</f>
        <v>167</v>
      </c>
      <c r="AC9" s="3495" t="s">
        <v>1019</v>
      </c>
      <c r="AD9" s="3494">
        <f>LARGE(AD5:AD8,1)+1</f>
        <v>221</v>
      </c>
      <c r="AE9" s="3495" t="s">
        <v>1135</v>
      </c>
      <c r="AF9" s="3494">
        <f>LARGE(AF5:AF8,1)+1</f>
        <v>272</v>
      </c>
      <c r="AG9" s="3495" t="s">
        <v>1033</v>
      </c>
      <c r="AH9" s="3488">
        <f>LARGE(AH4:AH8,1)+1</f>
        <v>6</v>
      </c>
      <c r="AI9" s="3489" t="s">
        <v>2759</v>
      </c>
      <c r="AJ9" s="3490"/>
      <c r="AK9" s="3488">
        <f>LARGE(AK4:AK8,1)+1</f>
        <v>62</v>
      </c>
      <c r="AL9" s="3489" t="s">
        <v>2760</v>
      </c>
      <c r="AM9" s="3467"/>
      <c r="AN9" s="3467"/>
      <c r="AO9" s="2018"/>
      <c r="AP9" s="3501" t="s">
        <v>2761</v>
      </c>
      <c r="AR9" s="3497">
        <v>4</v>
      </c>
      <c r="AS9" s="3502" t="s">
        <v>2762</v>
      </c>
      <c r="AT9" s="3502"/>
      <c r="AV9" s="3497">
        <v>2</v>
      </c>
      <c r="AW9" s="3502" t="s">
        <v>2763</v>
      </c>
      <c r="AX9" s="3502"/>
    </row>
    <row r="10" spans="1:50" ht="27" customHeight="1">
      <c r="B10" s="3494">
        <f>LARGE(B5:B9,1)+1</f>
        <v>6</v>
      </c>
      <c r="C10" s="3495" t="s">
        <v>926</v>
      </c>
      <c r="D10" s="3505"/>
      <c r="E10" s="3506" t="s">
        <v>777</v>
      </c>
      <c r="F10" s="3494">
        <f>LARGE(F5:F9,1)+1</f>
        <v>37</v>
      </c>
      <c r="G10" s="3495" t="s">
        <v>927</v>
      </c>
      <c r="H10" s="3494">
        <f>LARGE(H5:H9,1)+1</f>
        <v>55</v>
      </c>
      <c r="I10" s="3495" t="s">
        <v>928</v>
      </c>
      <c r="J10" s="3482"/>
      <c r="K10" s="1177"/>
      <c r="L10" s="3494">
        <f>LARGE(L5:L9,1)+1</f>
        <v>5</v>
      </c>
      <c r="M10" s="3495" t="s">
        <v>929</v>
      </c>
      <c r="N10" s="3494">
        <f>LARGE(N5:N9,1)+1</f>
        <v>51</v>
      </c>
      <c r="O10" s="3495" t="s">
        <v>931</v>
      </c>
      <c r="P10" s="3494"/>
      <c r="Q10" s="3483" t="s">
        <v>783</v>
      </c>
      <c r="R10" s="3494">
        <f>LARGE(R5:R9,1)+1</f>
        <v>135</v>
      </c>
      <c r="S10" s="3495" t="s">
        <v>932</v>
      </c>
      <c r="T10" s="3482"/>
      <c r="V10" s="3494">
        <f>LARGE(V5:V9,1)+1</f>
        <v>6</v>
      </c>
      <c r="W10" s="3495" t="s">
        <v>899</v>
      </c>
      <c r="X10" s="3494">
        <f>LARGE(X5:X9,1)+1</f>
        <v>61</v>
      </c>
      <c r="Y10" s="3495" t="s">
        <v>1112</v>
      </c>
      <c r="Z10" s="3494">
        <f>LARGE(Z5:Z9,1)+1</f>
        <v>118</v>
      </c>
      <c r="AA10" s="3495" t="s">
        <v>1080</v>
      </c>
      <c r="AB10" s="3494">
        <f>LARGE(AB5:AB9,1)+1</f>
        <v>168</v>
      </c>
      <c r="AC10" s="3495" t="s">
        <v>987</v>
      </c>
      <c r="AD10" s="3494">
        <f>LARGE(AD5:AD9,1)+1</f>
        <v>222</v>
      </c>
      <c r="AE10" s="3495" t="s">
        <v>1138</v>
      </c>
      <c r="AF10" s="3494">
        <f>LARGE(AF5:AF9,1)+1</f>
        <v>273</v>
      </c>
      <c r="AG10" s="3495" t="s">
        <v>956</v>
      </c>
      <c r="AH10" s="3488">
        <f>LARGE(AH4:AH9,1)+1</f>
        <v>7</v>
      </c>
      <c r="AI10" s="3489" t="s">
        <v>2764</v>
      </c>
      <c r="AJ10" s="3490"/>
      <c r="AK10" s="3488">
        <f>LARGE(AK4:AK9,1)+1</f>
        <v>63</v>
      </c>
      <c r="AL10" s="3489" t="s">
        <v>2765</v>
      </c>
      <c r="AM10" s="3467"/>
      <c r="AN10" s="3467"/>
      <c r="AO10" s="2018"/>
      <c r="AP10" s="3501" t="s">
        <v>2766</v>
      </c>
      <c r="AR10" s="3497">
        <v>5</v>
      </c>
      <c r="AS10" s="3502" t="s">
        <v>2767</v>
      </c>
      <c r="AT10" s="3502"/>
      <c r="AV10" s="3497">
        <v>3</v>
      </c>
      <c r="AW10" s="3502" t="s">
        <v>2768</v>
      </c>
      <c r="AX10" s="3502"/>
    </row>
    <row r="11" spans="1:50" ht="23.25" customHeight="1">
      <c r="B11" s="3494">
        <f>LARGE(B5:B10,1)+1</f>
        <v>7</v>
      </c>
      <c r="C11" s="3495" t="s">
        <v>934</v>
      </c>
      <c r="D11" s="3494">
        <f>LARGE(D5:D10,1)+1</f>
        <v>21</v>
      </c>
      <c r="E11" s="3495" t="s">
        <v>935</v>
      </c>
      <c r="F11" s="3494">
        <f>LARGE(F5:F10,1)+1</f>
        <v>38</v>
      </c>
      <c r="G11" s="3495" t="s">
        <v>936</v>
      </c>
      <c r="H11" s="3494">
        <f>LARGE(H5:H10,1)+1</f>
        <v>56</v>
      </c>
      <c r="I11" s="3495" t="s">
        <v>937</v>
      </c>
      <c r="J11" s="3482"/>
      <c r="K11" s="1177"/>
      <c r="L11" s="3494">
        <f>LARGE(L5:L10,1)+1</f>
        <v>6</v>
      </c>
      <c r="M11" s="3495" t="s">
        <v>938</v>
      </c>
      <c r="N11" s="3494">
        <f>LARGE(N5:N10,1)+1</f>
        <v>52</v>
      </c>
      <c r="O11" s="3495" t="s">
        <v>940</v>
      </c>
      <c r="P11" s="3494">
        <f>LARGE(P5:P10,1)+1</f>
        <v>95</v>
      </c>
      <c r="Q11" s="3495" t="s">
        <v>941</v>
      </c>
      <c r="R11" s="3494">
        <f>LARGE(R5:R10,1)+1</f>
        <v>136</v>
      </c>
      <c r="S11" s="3495" t="s">
        <v>942</v>
      </c>
      <c r="T11" s="3482"/>
      <c r="V11" s="3494">
        <f>LARGE(V5:V10,1)+1</f>
        <v>7</v>
      </c>
      <c r="W11" s="3495" t="s">
        <v>909</v>
      </c>
      <c r="X11" s="3494">
        <f>LARGE(X5:X10,1)+1</f>
        <v>62</v>
      </c>
      <c r="Y11" s="3495" t="s">
        <v>1115</v>
      </c>
      <c r="Z11" s="3494">
        <f>LARGE(Z5:Z10,1)+1</f>
        <v>119</v>
      </c>
      <c r="AA11" s="3495" t="s">
        <v>1113</v>
      </c>
      <c r="AB11" s="3494">
        <f>LARGE(AB5:AB10,1)+1</f>
        <v>169</v>
      </c>
      <c r="AC11" s="3495" t="s">
        <v>994</v>
      </c>
      <c r="AD11" s="3494">
        <f>LARGE(AD5:AD10,1)+1</f>
        <v>223</v>
      </c>
      <c r="AE11" s="3495" t="s">
        <v>955</v>
      </c>
      <c r="AF11" s="3494">
        <f>LARGE(AF5:AF10,1)+1</f>
        <v>274</v>
      </c>
      <c r="AG11" s="3495" t="s">
        <v>2769</v>
      </c>
      <c r="AH11" s="3488">
        <f>LARGE(AH4:AH10,1)+1</f>
        <v>8</v>
      </c>
      <c r="AI11" s="3489" t="s">
        <v>2770</v>
      </c>
      <c r="AJ11" s="3490"/>
      <c r="AK11" s="3488">
        <f>LARGE(AK4:AK10,1)+1</f>
        <v>64</v>
      </c>
      <c r="AL11" s="3489" t="s">
        <v>2771</v>
      </c>
      <c r="AM11" s="3467"/>
      <c r="AN11" s="3467"/>
      <c r="AO11" s="2018"/>
      <c r="AP11" s="3501" t="s">
        <v>2772</v>
      </c>
      <c r="AR11" s="3497">
        <v>6</v>
      </c>
      <c r="AS11" s="3502" t="s">
        <v>2773</v>
      </c>
      <c r="AT11" s="3502"/>
      <c r="AV11" s="3497">
        <v>4</v>
      </c>
      <c r="AW11" s="3507" t="s">
        <v>2774</v>
      </c>
      <c r="AX11" s="3507"/>
    </row>
    <row r="12" spans="1:50" ht="23.25" customHeight="1">
      <c r="B12" s="3505"/>
      <c r="C12" s="3506" t="s">
        <v>769</v>
      </c>
      <c r="D12" s="3494"/>
      <c r="E12" s="3506" t="s">
        <v>778</v>
      </c>
      <c r="F12" s="3494">
        <f>LARGE(F5:F11,1)+1</f>
        <v>39</v>
      </c>
      <c r="G12" s="3495" t="s">
        <v>944</v>
      </c>
      <c r="H12" s="3494">
        <f>LARGE(H5:H11,1)+1</f>
        <v>57</v>
      </c>
      <c r="I12" s="3495" t="s">
        <v>945</v>
      </c>
      <c r="J12" s="3482"/>
      <c r="K12" s="1177"/>
      <c r="L12" s="3494">
        <f>LARGE(L5:L11,1)+1</f>
        <v>7</v>
      </c>
      <c r="M12" s="3495" t="s">
        <v>946</v>
      </c>
      <c r="N12" s="3494"/>
      <c r="O12" s="3483" t="s">
        <v>775</v>
      </c>
      <c r="P12" s="3494">
        <f>LARGE(P5:P11,1)+1</f>
        <v>96</v>
      </c>
      <c r="Q12" s="3495" t="s">
        <v>947</v>
      </c>
      <c r="R12" s="3494"/>
      <c r="S12" s="3484" t="s">
        <v>921</v>
      </c>
      <c r="T12" s="3482"/>
      <c r="V12" s="3494">
        <f>LARGE(V5:V11,1)+1</f>
        <v>8</v>
      </c>
      <c r="W12" s="3495" t="s">
        <v>917</v>
      </c>
      <c r="X12" s="3494">
        <f>LARGE(X5:X11,1)+1</f>
        <v>63</v>
      </c>
      <c r="Y12" s="3495" t="s">
        <v>1118</v>
      </c>
      <c r="Z12" s="3494">
        <f>LARGE(Z5:Z11,1)+1</f>
        <v>120</v>
      </c>
      <c r="AA12" s="3495" t="s">
        <v>2775</v>
      </c>
      <c r="AB12" s="3494">
        <f>LARGE(AB5:AB11,1)+1</f>
        <v>170</v>
      </c>
      <c r="AC12" s="3495" t="s">
        <v>2776</v>
      </c>
      <c r="AD12" s="3494">
        <f>LARGE(AD5:AD11,1)+1</f>
        <v>224</v>
      </c>
      <c r="AE12" s="3495" t="s">
        <v>963</v>
      </c>
      <c r="AF12" s="3494">
        <f>LARGE(AF5:AF11,1)+1</f>
        <v>275</v>
      </c>
      <c r="AG12" s="3495" t="s">
        <v>2777</v>
      </c>
      <c r="AH12" s="3488">
        <f>LARGE(AH4:AH11,1)+1</f>
        <v>9</v>
      </c>
      <c r="AI12" s="3489" t="s">
        <v>2778</v>
      </c>
      <c r="AJ12" s="3490"/>
      <c r="AK12" s="3488">
        <f>LARGE(AK4:AK11,1)+1</f>
        <v>65</v>
      </c>
      <c r="AL12" s="3489" t="s">
        <v>2779</v>
      </c>
      <c r="AM12" s="3467"/>
      <c r="AN12" s="3467"/>
      <c r="AO12" s="2018"/>
      <c r="AP12" s="3501" t="s">
        <v>2780</v>
      </c>
      <c r="AR12" s="3497">
        <v>7</v>
      </c>
      <c r="AS12" s="3502" t="s">
        <v>2781</v>
      </c>
      <c r="AT12" s="3502"/>
      <c r="AV12" s="3497"/>
      <c r="AW12" s="3507"/>
      <c r="AX12" s="3507"/>
    </row>
    <row r="13" spans="1:50" ht="26.25" customHeight="1">
      <c r="B13" s="3494">
        <f>LARGE(B5:B12,1)+1</f>
        <v>8</v>
      </c>
      <c r="C13" s="3495" t="s">
        <v>948</v>
      </c>
      <c r="D13" s="3494">
        <f>LARGE(D5:D12,1)+1</f>
        <v>22</v>
      </c>
      <c r="E13" s="3495" t="s">
        <v>949</v>
      </c>
      <c r="F13" s="3494"/>
      <c r="G13" s="3506" t="s">
        <v>877</v>
      </c>
      <c r="H13" s="3494"/>
      <c r="I13" s="3481" t="s">
        <v>950</v>
      </c>
      <c r="J13" s="3482"/>
      <c r="K13" s="1177"/>
      <c r="L13" s="3494">
        <f>LARGE(L5:L12,1)+1</f>
        <v>8</v>
      </c>
      <c r="M13" s="3495" t="s">
        <v>951</v>
      </c>
      <c r="N13" s="3494">
        <f>LARGE(N5:N12,1)+1</f>
        <v>53</v>
      </c>
      <c r="O13" s="3495" t="s">
        <v>952</v>
      </c>
      <c r="P13" s="3494">
        <f>LARGE(P5:P12,1)+1</f>
        <v>97</v>
      </c>
      <c r="Q13" s="3495" t="s">
        <v>953</v>
      </c>
      <c r="R13" s="3494">
        <f>LARGE(R5:R12,1)+1</f>
        <v>137</v>
      </c>
      <c r="S13" s="3495" t="s">
        <v>954</v>
      </c>
      <c r="T13" s="3482"/>
      <c r="V13" s="3494">
        <f>LARGE(V5:V12,1)+1</f>
        <v>9</v>
      </c>
      <c r="W13" s="3495" t="s">
        <v>926</v>
      </c>
      <c r="X13" s="3494">
        <f>LARGE(X5:X12,1)+1</f>
        <v>64</v>
      </c>
      <c r="Y13" s="3495" t="s">
        <v>1121</v>
      </c>
      <c r="Z13" s="3494">
        <f>LARGE(Z5:Z12,1)+1</f>
        <v>121</v>
      </c>
      <c r="AA13" s="3495" t="s">
        <v>1084</v>
      </c>
      <c r="AB13" s="3494">
        <f>LARGE(AB5:AB12,1)+1</f>
        <v>171</v>
      </c>
      <c r="AC13" s="3495" t="s">
        <v>1002</v>
      </c>
      <c r="AD13" s="3494">
        <f>LARGE(AD5:AD12,1)+1</f>
        <v>225</v>
      </c>
      <c r="AE13" s="3495" t="s">
        <v>970</v>
      </c>
      <c r="AF13" s="3494">
        <f>LARGE(AF5:AF12,1)+1</f>
        <v>276</v>
      </c>
      <c r="AG13" s="3495" t="s">
        <v>1039</v>
      </c>
      <c r="AH13" s="3488">
        <f>LARGE(AH4:AH12,1)+1</f>
        <v>10</v>
      </c>
      <c r="AI13" s="3489" t="s">
        <v>2782</v>
      </c>
      <c r="AJ13" s="3490"/>
      <c r="AK13" s="3488">
        <f>LARGE(AK4:AK12,1)+1</f>
        <v>66</v>
      </c>
      <c r="AL13" s="3489" t="s">
        <v>2783</v>
      </c>
      <c r="AM13" s="3467"/>
      <c r="AN13" s="3467"/>
      <c r="AO13" s="2018"/>
      <c r="AP13" s="3496" t="s">
        <v>769</v>
      </c>
      <c r="AR13" s="3497">
        <v>8</v>
      </c>
      <c r="AS13" s="3502" t="s">
        <v>2784</v>
      </c>
      <c r="AT13" s="3502"/>
      <c r="AV13" s="3497"/>
      <c r="AW13" s="3508"/>
      <c r="AX13" s="3508"/>
    </row>
    <row r="14" spans="1:50" ht="22.5" customHeight="1">
      <c r="B14" s="3505"/>
      <c r="C14" s="3506" t="s">
        <v>771</v>
      </c>
      <c r="D14" s="3494"/>
      <c r="E14" s="3506" t="s">
        <v>780</v>
      </c>
      <c r="F14" s="3494">
        <f>LARGE(F5:F13,1)+1</f>
        <v>40</v>
      </c>
      <c r="G14" s="3495" t="s">
        <v>955</v>
      </c>
      <c r="H14" s="3494">
        <f>LARGE(H5:H13,1)+1</f>
        <v>58</v>
      </c>
      <c r="I14" s="3495" t="s">
        <v>956</v>
      </c>
      <c r="J14" s="3482"/>
      <c r="K14" s="1177"/>
      <c r="L14" s="3494">
        <f>LARGE(L5:L13,1)+1</f>
        <v>9</v>
      </c>
      <c r="M14" s="3495" t="s">
        <v>957</v>
      </c>
      <c r="N14" s="3494">
        <f>LARGE(N5:N13,1)+1</f>
        <v>54</v>
      </c>
      <c r="O14" s="3495" t="s">
        <v>958</v>
      </c>
      <c r="P14" s="3494">
        <f>LARGE(P5:P13,1)+1</f>
        <v>98</v>
      </c>
      <c r="Q14" s="3495" t="s">
        <v>959</v>
      </c>
      <c r="R14" s="3494">
        <f>LARGE(R5:R13,1)+1</f>
        <v>138</v>
      </c>
      <c r="S14" s="3495" t="s">
        <v>960</v>
      </c>
      <c r="T14" s="3482"/>
      <c r="V14" s="3494">
        <f>LARGE(V5:V13,1)+1</f>
        <v>10</v>
      </c>
      <c r="W14" s="3495" t="s">
        <v>934</v>
      </c>
      <c r="X14" s="3494">
        <f>LARGE(X5:X13,1)+1</f>
        <v>65</v>
      </c>
      <c r="Y14" s="3495" t="s">
        <v>1123</v>
      </c>
      <c r="Z14" s="3494">
        <f>LARGE(Z5:Z13,1)+1</f>
        <v>122</v>
      </c>
      <c r="AA14" s="3495" t="s">
        <v>1089</v>
      </c>
      <c r="AB14" s="3494">
        <f>LARGE(AB5:AB13,1)+1</f>
        <v>172</v>
      </c>
      <c r="AC14" s="3495" t="s">
        <v>1008</v>
      </c>
      <c r="AD14" s="3494">
        <f>LARGE(AD5:AD13,1)+1</f>
        <v>226</v>
      </c>
      <c r="AE14" s="3495" t="s">
        <v>977</v>
      </c>
      <c r="AF14" s="3494">
        <f>LARGE(AF5:AF13,1)+1</f>
        <v>277</v>
      </c>
      <c r="AG14" s="3495" t="s">
        <v>1045</v>
      </c>
      <c r="AH14" s="3488">
        <f>LARGE(AH4:AH13,1)+1</f>
        <v>11</v>
      </c>
      <c r="AI14" s="3489" t="s">
        <v>2785</v>
      </c>
      <c r="AJ14" s="3490"/>
      <c r="AK14" s="3488">
        <f>LARGE(AK4:AK13,1)+1</f>
        <v>67</v>
      </c>
      <c r="AL14" s="3489" t="s">
        <v>2786</v>
      </c>
      <c r="AM14" s="3467"/>
      <c r="AN14" s="3467"/>
      <c r="AO14" s="2018"/>
      <c r="AP14" s="3501" t="s">
        <v>2787</v>
      </c>
      <c r="AR14" s="3497"/>
      <c r="AS14" s="3509" t="s">
        <v>2788</v>
      </c>
      <c r="AT14" s="3502"/>
      <c r="AV14" s="3503" t="s">
        <v>888</v>
      </c>
      <c r="AW14" s="3504" t="s">
        <v>2789</v>
      </c>
      <c r="AX14" s="3502"/>
    </row>
    <row r="15" spans="1:50" s="3510" customFormat="1" ht="26.25" customHeight="1">
      <c r="B15" s="3494">
        <f>LARGE(B5:B14,1)+1</f>
        <v>9</v>
      </c>
      <c r="C15" s="3495" t="s">
        <v>961</v>
      </c>
      <c r="D15" s="3494">
        <f>LARGE(D5:D14,1)+1</f>
        <v>23</v>
      </c>
      <c r="E15" s="3495" t="s">
        <v>962</v>
      </c>
      <c r="F15" s="3494">
        <f>LARGE(F5:F14,1)+1</f>
        <v>41</v>
      </c>
      <c r="G15" s="3495" t="s">
        <v>963</v>
      </c>
      <c r="H15" s="3494"/>
      <c r="I15" s="3481" t="s">
        <v>964</v>
      </c>
      <c r="J15" s="3482"/>
      <c r="K15" s="1177"/>
      <c r="L15" s="3494">
        <f>LARGE(L5:L14,1)+1</f>
        <v>10</v>
      </c>
      <c r="M15" s="3495" t="s">
        <v>965</v>
      </c>
      <c r="N15" s="3494">
        <f>LARGE(N5:N14,1)+1</f>
        <v>55</v>
      </c>
      <c r="O15" s="3495" t="s">
        <v>966</v>
      </c>
      <c r="P15" s="3494"/>
      <c r="Q15" s="3483" t="s">
        <v>784</v>
      </c>
      <c r="R15" s="3494">
        <f>LARGE(R5:R14,1)+1</f>
        <v>139</v>
      </c>
      <c r="S15" s="3495" t="s">
        <v>967</v>
      </c>
      <c r="T15" s="3482"/>
      <c r="V15" s="3494">
        <f>LARGE(V5:V14,1)+1</f>
        <v>11</v>
      </c>
      <c r="W15" s="3495" t="s">
        <v>2790</v>
      </c>
      <c r="X15" s="3494">
        <f>LARGE(X5:X14,1)+1</f>
        <v>66</v>
      </c>
      <c r="Y15" s="3495" t="s">
        <v>1124</v>
      </c>
      <c r="Z15" s="3494">
        <f>LARGE(Z5:Z14,1)+1</f>
        <v>123</v>
      </c>
      <c r="AA15" s="3495" t="s">
        <v>1094</v>
      </c>
      <c r="AB15" s="3494">
        <f>LARGE(AB5:AB14,1)+1</f>
        <v>173</v>
      </c>
      <c r="AC15" s="3495" t="s">
        <v>1027</v>
      </c>
      <c r="AD15" s="3494">
        <f>LARGE(AD5:AD14,1)+1</f>
        <v>227</v>
      </c>
      <c r="AE15" s="3495" t="s">
        <v>887</v>
      </c>
      <c r="AF15" s="3494">
        <f>LARGE(AF5:AF14,1)+1</f>
        <v>278</v>
      </c>
      <c r="AG15" s="3495" t="s">
        <v>1051</v>
      </c>
      <c r="AH15" s="3488">
        <f>LARGE(AH4:AH14,1)+1</f>
        <v>12</v>
      </c>
      <c r="AI15" s="3489" t="s">
        <v>2791</v>
      </c>
      <c r="AJ15" s="3511"/>
      <c r="AK15" s="3488">
        <f>LARGE(AK4:AK14,1)+1</f>
        <v>68</v>
      </c>
      <c r="AL15" s="3489" t="s">
        <v>2792</v>
      </c>
      <c r="AM15" s="918"/>
      <c r="AN15" s="918"/>
      <c r="AO15" s="2018"/>
      <c r="AP15" s="3512" t="s">
        <v>2793</v>
      </c>
      <c r="AR15" s="3497">
        <v>9</v>
      </c>
      <c r="AS15" s="3502" t="s">
        <v>2794</v>
      </c>
      <c r="AT15" s="3502"/>
      <c r="AU15" s="3478"/>
      <c r="AV15" s="3497">
        <v>1</v>
      </c>
      <c r="AW15" s="3507" t="s">
        <v>2795</v>
      </c>
      <c r="AX15" s="3507"/>
    </row>
    <row r="16" spans="1:50" s="3510" customFormat="1" ht="23.25" customHeight="1">
      <c r="B16" s="3494">
        <f>LARGE(B5:B15,1)+1</f>
        <v>10</v>
      </c>
      <c r="C16" s="3495" t="s">
        <v>968</v>
      </c>
      <c r="D16" s="3494">
        <f>LARGE(D5:D15,1)+1</f>
        <v>24</v>
      </c>
      <c r="E16" s="3495" t="s">
        <v>969</v>
      </c>
      <c r="F16" s="3494">
        <f>LARGE(F5:F15,1)+1</f>
        <v>42</v>
      </c>
      <c r="G16" s="3495" t="s">
        <v>970</v>
      </c>
      <c r="H16" s="3494">
        <f>LARGE(H5:H15,1)+1</f>
        <v>59</v>
      </c>
      <c r="I16" s="3495" t="s">
        <v>971</v>
      </c>
      <c r="J16" s="3482"/>
      <c r="K16" s="1177"/>
      <c r="L16" s="3494">
        <f>LARGE(L5:L15,1)+1</f>
        <v>11</v>
      </c>
      <c r="M16" s="3495" t="s">
        <v>972</v>
      </c>
      <c r="N16" s="3494">
        <f>LARGE(N5:N15,1)+1</f>
        <v>56</v>
      </c>
      <c r="O16" s="3495" t="s">
        <v>973</v>
      </c>
      <c r="P16" s="3494">
        <f>LARGE(P5:P15,1)+1</f>
        <v>99</v>
      </c>
      <c r="Q16" s="3495" t="s">
        <v>974</v>
      </c>
      <c r="R16" s="3494">
        <f>LARGE(R5:R15,1)+1</f>
        <v>140</v>
      </c>
      <c r="S16" s="3495" t="s">
        <v>975</v>
      </c>
      <c r="T16" s="3482"/>
      <c r="V16" s="3494">
        <f>LARGE(V5:V15,1)+1</f>
        <v>12</v>
      </c>
      <c r="W16" s="3495" t="s">
        <v>904</v>
      </c>
      <c r="X16" s="3494">
        <f>LARGE(X5:X15,1)+1</f>
        <v>67</v>
      </c>
      <c r="Y16" s="3495" t="s">
        <v>1127</v>
      </c>
      <c r="Z16" s="3494">
        <f>LARGE(Z5:Z15,1)+1</f>
        <v>124</v>
      </c>
      <c r="AA16" s="3495" t="s">
        <v>1097</v>
      </c>
      <c r="AB16" s="3494">
        <f>LARGE(AB5:AB15,1)+1</f>
        <v>174</v>
      </c>
      <c r="AC16" s="3495" t="s">
        <v>1017</v>
      </c>
      <c r="AD16" s="3494">
        <f>LARGE(AD5:AD15,1)+1</f>
        <v>228</v>
      </c>
      <c r="AE16" s="3495" t="s">
        <v>983</v>
      </c>
      <c r="AF16" s="3494">
        <f>LARGE(AF5:AF15,1)+1</f>
        <v>279</v>
      </c>
      <c r="AG16" s="3495" t="s">
        <v>1055</v>
      </c>
      <c r="AH16" s="3488">
        <f>LARGE(AH4:AH15,1)+1</f>
        <v>13</v>
      </c>
      <c r="AI16" s="3489" t="s">
        <v>2796</v>
      </c>
      <c r="AJ16" s="3511"/>
      <c r="AK16" s="3488">
        <f>LARGE(AK4:AK15,1)+1</f>
        <v>69</v>
      </c>
      <c r="AL16" s="3489" t="s">
        <v>2797</v>
      </c>
      <c r="AM16" s="918"/>
      <c r="AN16" s="918"/>
      <c r="AO16" s="2018"/>
      <c r="AP16" s="3512" t="s">
        <v>2798</v>
      </c>
      <c r="AR16" s="3497">
        <v>10</v>
      </c>
      <c r="AS16" s="3502" t="s">
        <v>2799</v>
      </c>
      <c r="AT16" s="3502"/>
      <c r="AU16" s="3478"/>
      <c r="AV16" s="3497"/>
      <c r="AW16" s="3507"/>
      <c r="AX16" s="3507"/>
    </row>
    <row r="17" spans="2:50" s="3510" customFormat="1" ht="23.25">
      <c r="B17" s="3494">
        <f>LARGE(B5:B16,1)+1</f>
        <v>11</v>
      </c>
      <c r="C17" s="3495" t="s">
        <v>976</v>
      </c>
      <c r="D17" s="3494"/>
      <c r="E17" s="3506" t="s">
        <v>781</v>
      </c>
      <c r="F17" s="3494">
        <f>LARGE(F5:F16,1)+1</f>
        <v>43</v>
      </c>
      <c r="G17" s="3495" t="s">
        <v>977</v>
      </c>
      <c r="H17" s="3494"/>
      <c r="I17" s="3481" t="s">
        <v>978</v>
      </c>
      <c r="J17" s="3482"/>
      <c r="K17" s="1177"/>
      <c r="L17" s="3494"/>
      <c r="M17" s="3483" t="s">
        <v>771</v>
      </c>
      <c r="N17" s="3494">
        <f>LARGE(N5:N16,1)+1</f>
        <v>57</v>
      </c>
      <c r="O17" s="3495" t="s">
        <v>979</v>
      </c>
      <c r="P17" s="3494">
        <f>LARGE(P5:P16,1)+1</f>
        <v>100</v>
      </c>
      <c r="Q17" s="3495" t="s">
        <v>980</v>
      </c>
      <c r="R17" s="3494">
        <f>LARGE(R5:R16,1)+1</f>
        <v>141</v>
      </c>
      <c r="S17" s="3495" t="s">
        <v>981</v>
      </c>
      <c r="T17" s="3482"/>
      <c r="V17" s="3494">
        <f>LARGE(V5:V16,1)+1</f>
        <v>13</v>
      </c>
      <c r="W17" s="3495" t="s">
        <v>913</v>
      </c>
      <c r="X17" s="3494">
        <f>LARGE(X5:X16,1)+1</f>
        <v>68</v>
      </c>
      <c r="Y17" s="3495" t="s">
        <v>996</v>
      </c>
      <c r="Z17" s="3494">
        <f>LARGE(Z5:Z16,1)+1</f>
        <v>125</v>
      </c>
      <c r="AA17" s="3495" t="s">
        <v>1100</v>
      </c>
      <c r="AB17" s="3494">
        <f>LARGE(AB5:AB16,1)+1</f>
        <v>175</v>
      </c>
      <c r="AC17" s="3495" t="s">
        <v>2800</v>
      </c>
      <c r="AD17" s="3494">
        <f>LARGE(AD5:AD16,1)+1</f>
        <v>229</v>
      </c>
      <c r="AE17" s="3495" t="s">
        <v>2801</v>
      </c>
      <c r="AF17" s="3494">
        <f>LARGE(AF5:AF16,1)+1</f>
        <v>280</v>
      </c>
      <c r="AG17" s="3495" t="s">
        <v>1060</v>
      </c>
      <c r="AH17" s="3488">
        <f>LARGE(AH4:AH16,1)+1</f>
        <v>14</v>
      </c>
      <c r="AI17" s="3489" t="s">
        <v>2802</v>
      </c>
      <c r="AJ17" s="3511"/>
      <c r="AK17" s="3488">
        <f>LARGE(AK4:AK16,1)+1</f>
        <v>70</v>
      </c>
      <c r="AL17" s="3489" t="s">
        <v>2803</v>
      </c>
      <c r="AM17" s="918"/>
      <c r="AN17" s="918"/>
      <c r="AO17" s="2018"/>
      <c r="AP17" s="3512" t="s">
        <v>2804</v>
      </c>
      <c r="AR17" s="3497">
        <v>11</v>
      </c>
      <c r="AS17" s="3502" t="s">
        <v>2805</v>
      </c>
      <c r="AT17" s="3502"/>
      <c r="AU17" s="3478"/>
      <c r="AV17" s="3497">
        <v>2</v>
      </c>
      <c r="AW17" s="3507" t="s">
        <v>2806</v>
      </c>
      <c r="AX17" s="3507"/>
    </row>
    <row r="18" spans="2:50" s="3510" customFormat="1" ht="23.25" customHeight="1">
      <c r="B18" s="3505"/>
      <c r="C18" s="3506" t="s">
        <v>773</v>
      </c>
      <c r="D18" s="3494">
        <f>LARGE(D5:D17,1)+1</f>
        <v>25</v>
      </c>
      <c r="E18" s="3495" t="s">
        <v>982</v>
      </c>
      <c r="F18" s="3494">
        <f>LARGE(F5:F17,1)+1</f>
        <v>44</v>
      </c>
      <c r="G18" s="3495" t="s">
        <v>983</v>
      </c>
      <c r="H18" s="3494">
        <f>LARGE(H5:H17,1)+1</f>
        <v>60</v>
      </c>
      <c r="I18" s="3495" t="s">
        <v>984</v>
      </c>
      <c r="J18" s="3482"/>
      <c r="K18" s="1177"/>
      <c r="L18" s="3494">
        <f>LARGE(L5:L17,1)+1</f>
        <v>12</v>
      </c>
      <c r="M18" s="3495" t="s">
        <v>985</v>
      </c>
      <c r="N18" s="3494">
        <f>LARGE(N5:N17,1)+1</f>
        <v>58</v>
      </c>
      <c r="O18" s="3495" t="s">
        <v>986</v>
      </c>
      <c r="P18" s="3494">
        <f>LARGE(P5:P17,1)+1</f>
        <v>101</v>
      </c>
      <c r="Q18" s="3495" t="s">
        <v>987</v>
      </c>
      <c r="R18" s="3494">
        <f>LARGE(R5:R17,1)+1</f>
        <v>142</v>
      </c>
      <c r="S18" s="3495" t="s">
        <v>988</v>
      </c>
      <c r="T18" s="3482"/>
      <c r="V18" s="3494"/>
      <c r="W18" s="3487" t="s">
        <v>769</v>
      </c>
      <c r="X18" s="3494">
        <f>LARGE(X5:X17,1)+1</f>
        <v>69</v>
      </c>
      <c r="Y18" s="3495" t="s">
        <v>2807</v>
      </c>
      <c r="Z18" s="3494">
        <f>LARGE(Z5:Z17,1)+1</f>
        <v>126</v>
      </c>
      <c r="AA18" s="3495" t="s">
        <v>1104</v>
      </c>
      <c r="AB18" s="3494">
        <f>LARGE(AB5:AB17,1)+1</f>
        <v>176</v>
      </c>
      <c r="AC18" s="3495" t="s">
        <v>1034</v>
      </c>
      <c r="AD18" s="3494">
        <f>LARGE(AD5:AD17,1)+1</f>
        <v>230</v>
      </c>
      <c r="AE18" s="3495" t="s">
        <v>990</v>
      </c>
      <c r="AF18" s="3494">
        <f>LARGE(AF5:AF17,1)+1</f>
        <v>281</v>
      </c>
      <c r="AG18" s="3495" t="s">
        <v>1066</v>
      </c>
      <c r="AH18" s="3488">
        <f>LARGE(AH4:AH17,1)+1</f>
        <v>15</v>
      </c>
      <c r="AI18" s="3489" t="s">
        <v>2808</v>
      </c>
      <c r="AJ18" s="3511"/>
      <c r="AK18" s="3488">
        <f>LARGE(AK4:AK17,1)+1</f>
        <v>71</v>
      </c>
      <c r="AL18" s="3489" t="s">
        <v>2809</v>
      </c>
      <c r="AM18" s="918"/>
      <c r="AN18" s="918"/>
      <c r="AO18" s="2018"/>
      <c r="AP18" s="3501" t="s">
        <v>2810</v>
      </c>
      <c r="AR18" s="3497">
        <v>12</v>
      </c>
      <c r="AS18" s="3502" t="s">
        <v>2811</v>
      </c>
      <c r="AT18" s="3502"/>
      <c r="AU18" s="3478"/>
      <c r="AV18" s="3497"/>
      <c r="AW18" s="3507"/>
      <c r="AX18" s="3507"/>
    </row>
    <row r="19" spans="2:50" s="3510" customFormat="1" ht="23.25" customHeight="1">
      <c r="B19" s="3494">
        <f>LARGE(B5:B18,1)+1</f>
        <v>12</v>
      </c>
      <c r="C19" s="3495" t="s">
        <v>989</v>
      </c>
      <c r="D19" s="3494"/>
      <c r="E19" s="3506" t="s">
        <v>783</v>
      </c>
      <c r="F19" s="3494">
        <f>LARGE(F5:F18,1)+1</f>
        <v>45</v>
      </c>
      <c r="G19" s="3495" t="s">
        <v>990</v>
      </c>
      <c r="H19" s="3494">
        <f>LARGE(H5:H18,1)+1</f>
        <v>61</v>
      </c>
      <c r="I19" s="3495" t="s">
        <v>991</v>
      </c>
      <c r="J19" s="3482"/>
      <c r="K19" s="1177"/>
      <c r="L19" s="3494">
        <f>LARGE(L5:L18,1)+1</f>
        <v>13</v>
      </c>
      <c r="M19" s="3495" t="s">
        <v>992</v>
      </c>
      <c r="N19" s="3494">
        <f>LARGE(N5:N18,1)+1</f>
        <v>59</v>
      </c>
      <c r="O19" s="3495" t="s">
        <v>993</v>
      </c>
      <c r="P19" s="3494">
        <f>LARGE(P5:P18,1)+1</f>
        <v>102</v>
      </c>
      <c r="Q19" s="3495" t="s">
        <v>994</v>
      </c>
      <c r="R19" s="3494">
        <f>LARGE(R5:R18,1)+1</f>
        <v>143</v>
      </c>
      <c r="S19" s="3495" t="s">
        <v>995</v>
      </c>
      <c r="T19" s="3482"/>
      <c r="V19" s="3494">
        <f>LARGE(V5:V18,1)+1</f>
        <v>14</v>
      </c>
      <c r="W19" s="3495" t="s">
        <v>929</v>
      </c>
      <c r="X19" s="3494">
        <f>LARGE(X5:X18,1)+1</f>
        <v>70</v>
      </c>
      <c r="Y19" s="3495" t="s">
        <v>1130</v>
      </c>
      <c r="Z19" s="3494">
        <f>LARGE(Z5:Z18,1)+1</f>
        <v>127</v>
      </c>
      <c r="AA19" s="3495" t="s">
        <v>2812</v>
      </c>
      <c r="AB19" s="3494">
        <f>LARGE(AB5:AB18,1)+1</f>
        <v>177</v>
      </c>
      <c r="AC19" s="3495" t="s">
        <v>1025</v>
      </c>
      <c r="AD19" s="3494">
        <f>LARGE(AD5:AD18,1)+1</f>
        <v>231</v>
      </c>
      <c r="AE19" s="3495" t="s">
        <v>2813</v>
      </c>
      <c r="AF19" s="3494">
        <f>LARGE(AF5:AF18,1)+1</f>
        <v>282</v>
      </c>
      <c r="AG19" s="3495" t="s">
        <v>1071</v>
      </c>
      <c r="AH19" s="3488">
        <f>LARGE(AH4:AH18,1)+1</f>
        <v>16</v>
      </c>
      <c r="AI19" s="3489" t="s">
        <v>2814</v>
      </c>
      <c r="AJ19" s="3511"/>
      <c r="AK19" s="3488">
        <f>LARGE(AK4:AK18,1)+1</f>
        <v>72</v>
      </c>
      <c r="AL19" s="3489" t="s">
        <v>2815</v>
      </c>
      <c r="AM19" s="918"/>
      <c r="AN19" s="918"/>
      <c r="AO19" s="2018"/>
      <c r="AP19" s="3501" t="s">
        <v>2816</v>
      </c>
      <c r="AR19" s="3497">
        <v>13</v>
      </c>
      <c r="AS19" s="3502" t="s">
        <v>2817</v>
      </c>
      <c r="AT19" s="3502"/>
      <c r="AU19" s="3478"/>
      <c r="AV19" s="3497">
        <v>3</v>
      </c>
      <c r="AW19" s="3507" t="s">
        <v>2818</v>
      </c>
      <c r="AX19" s="3507"/>
    </row>
    <row r="20" spans="2:50" s="3510" customFormat="1" ht="27" customHeight="1">
      <c r="B20" s="3494">
        <f>LARGE(B5:B19,1)+1</f>
        <v>13</v>
      </c>
      <c r="C20" s="3495" t="s">
        <v>996</v>
      </c>
      <c r="D20" s="3494">
        <f>LARGE(D5:D19,1)+1</f>
        <v>26</v>
      </c>
      <c r="E20" s="3495" t="s">
        <v>997</v>
      </c>
      <c r="F20" s="3494">
        <f>LARGE(F5:F19,1)+1</f>
        <v>46</v>
      </c>
      <c r="G20" s="3495" t="s">
        <v>998</v>
      </c>
      <c r="H20" s="3494"/>
      <c r="I20" s="3513"/>
      <c r="J20" s="3482"/>
      <c r="K20" s="1177"/>
      <c r="L20" s="3494">
        <f>LARGE(L5:L19,1)+1</f>
        <v>14</v>
      </c>
      <c r="M20" s="3495" t="s">
        <v>999</v>
      </c>
      <c r="N20" s="3494">
        <f>LARGE(N5:N19,1)+1</f>
        <v>60</v>
      </c>
      <c r="O20" s="3495" t="s">
        <v>1001</v>
      </c>
      <c r="P20" s="3494">
        <f>LARGE(P5:P19,1)+1</f>
        <v>103</v>
      </c>
      <c r="Q20" s="3495" t="s">
        <v>1002</v>
      </c>
      <c r="R20" s="3494"/>
      <c r="S20" s="3484" t="s">
        <v>950</v>
      </c>
      <c r="T20" s="3482"/>
      <c r="V20" s="3494">
        <f>LARGE(V5:V19,1)+1</f>
        <v>15</v>
      </c>
      <c r="W20" s="3495" t="s">
        <v>948</v>
      </c>
      <c r="X20" s="3494">
        <f>LARGE(X5:X19,1)+1</f>
        <v>71</v>
      </c>
      <c r="Y20" s="3495" t="s">
        <v>1133</v>
      </c>
      <c r="Z20" s="3494">
        <f>LARGE(Z5:Z19,1)+1</f>
        <v>128</v>
      </c>
      <c r="AA20" s="3495" t="s">
        <v>1107</v>
      </c>
      <c r="AB20" s="3494">
        <f>LARGE(AB5:AB19,1)+1</f>
        <v>178</v>
      </c>
      <c r="AC20" s="3495" t="s">
        <v>1040</v>
      </c>
      <c r="AD20" s="3494">
        <f>LARGE(AD5:AD19,1)+1</f>
        <v>232</v>
      </c>
      <c r="AE20" s="3495" t="s">
        <v>897</v>
      </c>
      <c r="AF20" s="3514"/>
      <c r="AG20" s="3515"/>
      <c r="AH20" s="3488">
        <f>LARGE(AH4:AH19,1)+1</f>
        <v>17</v>
      </c>
      <c r="AI20" s="3489" t="s">
        <v>2819</v>
      </c>
      <c r="AJ20" s="3511"/>
      <c r="AK20" s="3488">
        <f>LARGE(AK4:AK19,1)+1</f>
        <v>73</v>
      </c>
      <c r="AL20" s="3489" t="s">
        <v>2820</v>
      </c>
      <c r="AM20" s="918"/>
      <c r="AN20" s="918"/>
      <c r="AO20" s="2018"/>
      <c r="AP20" s="3501" t="s">
        <v>2821</v>
      </c>
      <c r="AR20" s="3497">
        <v>14</v>
      </c>
      <c r="AS20" s="3502" t="s">
        <v>2822</v>
      </c>
      <c r="AT20" s="3502"/>
      <c r="AU20" s="3478"/>
      <c r="AV20" s="3497"/>
      <c r="AW20" s="3507"/>
      <c r="AX20" s="3507"/>
    </row>
    <row r="21" spans="2:50" s="3510" customFormat="1" ht="20.25" customHeight="1">
      <c r="B21" s="3494">
        <f>LARGE(B5:B20,1)+1</f>
        <v>14</v>
      </c>
      <c r="C21" s="3495" t="s">
        <v>1003</v>
      </c>
      <c r="D21" s="3494"/>
      <c r="E21" s="3506" t="s">
        <v>784</v>
      </c>
      <c r="F21" s="3494">
        <f>LARGE(F5:F20,1)+1</f>
        <v>47</v>
      </c>
      <c r="G21" s="3495" t="s">
        <v>1004</v>
      </c>
      <c r="H21" s="3494"/>
      <c r="I21" s="3513"/>
      <c r="J21" s="3482"/>
      <c r="K21" s="1177"/>
      <c r="L21" s="3494">
        <f>LARGE(L5:L20,1)+1</f>
        <v>15</v>
      </c>
      <c r="M21" s="3495" t="s">
        <v>1005</v>
      </c>
      <c r="N21" s="3494">
        <f>LARGE(N5:N20,1)+1</f>
        <v>61</v>
      </c>
      <c r="O21" s="3495" t="s">
        <v>1007</v>
      </c>
      <c r="P21" s="3494">
        <f>LARGE(P5:P20,1)+1</f>
        <v>104</v>
      </c>
      <c r="Q21" s="3495" t="s">
        <v>1008</v>
      </c>
      <c r="R21" s="3494">
        <f>LARGE(R5:R20,1)+1</f>
        <v>144</v>
      </c>
      <c r="S21" s="3495" t="s">
        <v>1009</v>
      </c>
      <c r="T21" s="3482"/>
      <c r="V21" s="3494">
        <f>LARGE(V5:V20,1)+1</f>
        <v>16</v>
      </c>
      <c r="W21" s="3495" t="s">
        <v>938</v>
      </c>
      <c r="X21" s="3494">
        <f>LARGE(X5:X20,1)+1</f>
        <v>72</v>
      </c>
      <c r="Y21" s="3495" t="s">
        <v>1136</v>
      </c>
      <c r="Z21" s="3494">
        <f>LARGE(Z5:Z20,1)+1</f>
        <v>129</v>
      </c>
      <c r="AA21" s="3495" t="s">
        <v>2823</v>
      </c>
      <c r="AB21" s="3494">
        <f>LARGE(AB5:AB20,1)+1</f>
        <v>179</v>
      </c>
      <c r="AC21" s="3495" t="s">
        <v>2824</v>
      </c>
      <c r="AD21" s="3494">
        <f>LARGE(AD5:AD20,1)+1</f>
        <v>233</v>
      </c>
      <c r="AE21" s="3495" t="s">
        <v>998</v>
      </c>
      <c r="AF21" s="3514"/>
      <c r="AG21" s="3487" t="s">
        <v>964</v>
      </c>
      <c r="AH21" s="3488">
        <f>LARGE(AH4:AH20,1)+1</f>
        <v>18</v>
      </c>
      <c r="AI21" s="3489" t="s">
        <v>2825</v>
      </c>
      <c r="AJ21" s="3511"/>
      <c r="AK21" s="3488">
        <f>LARGE(AK4:AK20,1)+1</f>
        <v>74</v>
      </c>
      <c r="AL21" s="3489" t="s">
        <v>2826</v>
      </c>
      <c r="AM21" s="918"/>
      <c r="AN21" s="918"/>
      <c r="AO21" s="2018"/>
      <c r="AP21" s="3501" t="s">
        <v>2827</v>
      </c>
      <c r="AR21" s="3497">
        <v>15</v>
      </c>
      <c r="AS21" s="3502" t="s">
        <v>2828</v>
      </c>
      <c r="AT21" s="3502"/>
      <c r="AU21" s="3516"/>
      <c r="AV21" s="3497">
        <v>4</v>
      </c>
      <c r="AW21" s="3502" t="s">
        <v>2829</v>
      </c>
      <c r="AX21" s="3502"/>
    </row>
    <row r="22" spans="2:50" s="3510" customFormat="1" ht="23.25" customHeight="1">
      <c r="B22" s="3494">
        <f>LARGE(B5:B21,1)+1</f>
        <v>15</v>
      </c>
      <c r="C22" s="3495" t="s">
        <v>1010</v>
      </c>
      <c r="D22" s="3494">
        <f>LARGE(D5:D21,1)+1</f>
        <v>27</v>
      </c>
      <c r="E22" s="3495" t="s">
        <v>1011</v>
      </c>
      <c r="F22" s="3494">
        <f>LARGE(F5:F21,1)+1</f>
        <v>48</v>
      </c>
      <c r="G22" s="3495" t="s">
        <v>1013</v>
      </c>
      <c r="H22" s="3494"/>
      <c r="I22" s="3517"/>
      <c r="J22" s="3482"/>
      <c r="K22" s="1177"/>
      <c r="L22" s="3494">
        <f>LARGE(L5:L21,1)+1</f>
        <v>16</v>
      </c>
      <c r="M22" s="3495" t="s">
        <v>1014</v>
      </c>
      <c r="N22" s="3494">
        <f>LARGE(N5:N21,1)+1</f>
        <v>62</v>
      </c>
      <c r="O22" s="3495" t="s">
        <v>1016</v>
      </c>
      <c r="P22" s="3494">
        <f>LARGE(P5:P21,1)+1</f>
        <v>105</v>
      </c>
      <c r="Q22" s="3495" t="s">
        <v>1017</v>
      </c>
      <c r="R22" s="3494">
        <f>LARGE(R5:R21,1)+1</f>
        <v>145</v>
      </c>
      <c r="S22" s="3495" t="s">
        <v>1018</v>
      </c>
      <c r="T22" s="3482"/>
      <c r="V22" s="3494">
        <f>LARGE(V5:V21,1)+1</f>
        <v>17</v>
      </c>
      <c r="W22" s="3495" t="s">
        <v>946</v>
      </c>
      <c r="X22" s="3494">
        <f>LARGE(X5:X21,1)+1</f>
        <v>73</v>
      </c>
      <c r="Y22" s="3495" t="s">
        <v>885</v>
      </c>
      <c r="Z22" s="3494">
        <f>LARGE(Z5:Z21,1)+1</f>
        <v>130</v>
      </c>
      <c r="AA22" s="3495" t="s">
        <v>1110</v>
      </c>
      <c r="AB22" s="3494">
        <f>LARGE(AB5:AB21,1)+1</f>
        <v>180</v>
      </c>
      <c r="AC22" s="3495" t="s">
        <v>2830</v>
      </c>
      <c r="AD22" s="3494">
        <f>LARGE(AD5:AD21,1)+1</f>
        <v>234</v>
      </c>
      <c r="AE22" s="3495" t="s">
        <v>1004</v>
      </c>
      <c r="AF22" s="3514">
        <f>LARGE(AF5:AF21,1)+1</f>
        <v>283</v>
      </c>
      <c r="AG22" s="3495" t="s">
        <v>2831</v>
      </c>
      <c r="AH22" s="3488">
        <f>LARGE(AH4:AH21,1)+1</f>
        <v>19</v>
      </c>
      <c r="AI22" s="3489" t="s">
        <v>2832</v>
      </c>
      <c r="AJ22" s="3511"/>
      <c r="AK22" s="3488">
        <f>LARGE(AK4:AK21,1)+1</f>
        <v>75</v>
      </c>
      <c r="AL22" s="3489" t="s">
        <v>2833</v>
      </c>
      <c r="AM22" s="918"/>
      <c r="AN22" s="918"/>
      <c r="AO22" s="2018"/>
      <c r="AP22" s="3501" t="s">
        <v>2834</v>
      </c>
      <c r="AR22" s="3497"/>
      <c r="AS22" s="3502"/>
      <c r="AT22" s="3502"/>
      <c r="AU22" s="3516"/>
      <c r="AV22" s="3497">
        <v>5</v>
      </c>
      <c r="AW22" s="3502" t="s">
        <v>2835</v>
      </c>
      <c r="AX22" s="3502"/>
    </row>
    <row r="23" spans="2:50" s="3510" customFormat="1" ht="23.25" customHeight="1">
      <c r="B23" s="3518"/>
      <c r="C23" s="3513"/>
      <c r="D23" s="3494">
        <f>LARGE(D5:D22,1)+1</f>
        <v>28</v>
      </c>
      <c r="E23" s="3495" t="s">
        <v>1019</v>
      </c>
      <c r="F23" s="3494">
        <f>LARGE(F5:F22,1)+1</f>
        <v>49</v>
      </c>
      <c r="G23" s="3495" t="s">
        <v>1021</v>
      </c>
      <c r="H23" s="3494"/>
      <c r="I23" s="3517"/>
      <c r="J23" s="3482"/>
      <c r="K23" s="1177"/>
      <c r="L23" s="3494">
        <f>LARGE(L5:L22,1)+1</f>
        <v>17</v>
      </c>
      <c r="M23" s="3495" t="s">
        <v>1022</v>
      </c>
      <c r="N23" s="3494">
        <f>LARGE(N5:N22,1)+1</f>
        <v>63</v>
      </c>
      <c r="O23" s="3495" t="s">
        <v>1024</v>
      </c>
      <c r="P23" s="3494">
        <f>LARGE(P5:P22,1)+1</f>
        <v>106</v>
      </c>
      <c r="Q23" s="3495" t="s">
        <v>1025</v>
      </c>
      <c r="R23" s="3494">
        <f>LARGE(R5:R22,1)+1</f>
        <v>146</v>
      </c>
      <c r="S23" s="3495" t="s">
        <v>1026</v>
      </c>
      <c r="T23" s="3482"/>
      <c r="V23" s="3494">
        <f>LARGE(V5:V22,1)+1</f>
        <v>18</v>
      </c>
      <c r="W23" s="3495" t="s">
        <v>951</v>
      </c>
      <c r="X23" s="3494">
        <f>LARGE(X5:X22,1)+1</f>
        <v>74</v>
      </c>
      <c r="Y23" s="3495" t="s">
        <v>895</v>
      </c>
      <c r="Z23" s="3494">
        <f>LARGE(Z5:Z22,1)+1</f>
        <v>131</v>
      </c>
      <c r="AA23" s="3495" t="s">
        <v>1116</v>
      </c>
      <c r="AB23" s="3494">
        <f>LARGE(AB5:AB22,1)+1</f>
        <v>181</v>
      </c>
      <c r="AC23" s="3495" t="s">
        <v>1032</v>
      </c>
      <c r="AD23" s="3494">
        <f>LARGE(AD5:AD22,1)+1</f>
        <v>235</v>
      </c>
      <c r="AE23" s="3495" t="s">
        <v>1013</v>
      </c>
      <c r="AF23" s="3514">
        <f>LARGE(AF5:AF22,1)+1</f>
        <v>284</v>
      </c>
      <c r="AG23" s="3495" t="s">
        <v>971</v>
      </c>
      <c r="AH23" s="3488">
        <f>LARGE(AH4:AH22,1)+1</f>
        <v>20</v>
      </c>
      <c r="AI23" s="3489" t="s">
        <v>2836</v>
      </c>
      <c r="AJ23" s="3511"/>
      <c r="AK23" s="3488">
        <f>LARGE(AK4:AK22,1)+1</f>
        <v>76</v>
      </c>
      <c r="AL23" s="3489" t="s">
        <v>2837</v>
      </c>
      <c r="AM23" s="918"/>
      <c r="AN23" s="918"/>
      <c r="AO23" s="2018"/>
      <c r="AP23" s="3501" t="s">
        <v>2838</v>
      </c>
      <c r="AR23" s="3497"/>
      <c r="AS23" s="3519" t="s">
        <v>2839</v>
      </c>
      <c r="AT23" s="3519"/>
      <c r="AU23" s="3516"/>
      <c r="AV23" s="3497">
        <v>6</v>
      </c>
      <c r="AW23" s="3502" t="s">
        <v>2840</v>
      </c>
      <c r="AX23" s="3502"/>
    </row>
    <row r="24" spans="2:50" s="3510" customFormat="1" ht="23.25">
      <c r="B24" s="3518"/>
      <c r="C24" s="3513"/>
      <c r="D24" s="3494">
        <f>LARGE(D5:D23,1)+1</f>
        <v>29</v>
      </c>
      <c r="E24" s="3495" t="s">
        <v>1027</v>
      </c>
      <c r="F24" s="3494">
        <f>LARGE(F5:F23,1)+1</f>
        <v>50</v>
      </c>
      <c r="G24" s="3495" t="s">
        <v>1029</v>
      </c>
      <c r="H24" s="3494"/>
      <c r="I24" s="3517"/>
      <c r="J24" s="3482"/>
      <c r="K24" s="1177"/>
      <c r="L24" s="3494">
        <f>LARGE(L5:L23,1)+1</f>
        <v>18</v>
      </c>
      <c r="M24" s="3495" t="s">
        <v>1030</v>
      </c>
      <c r="N24" s="3494">
        <f>LARGE(N5:N23,1)+1</f>
        <v>64</v>
      </c>
      <c r="O24" s="3495" t="s">
        <v>881</v>
      </c>
      <c r="P24" s="3494">
        <f>LARGE(P5:P23,1)+1</f>
        <v>107</v>
      </c>
      <c r="Q24" s="3495" t="s">
        <v>1032</v>
      </c>
      <c r="R24" s="3494">
        <f>LARGE(R5:R23,1)+1</f>
        <v>147</v>
      </c>
      <c r="S24" s="3495" t="s">
        <v>1033</v>
      </c>
      <c r="T24" s="3482"/>
      <c r="V24" s="3494">
        <f>LARGE(V5:V23,1)+1</f>
        <v>19</v>
      </c>
      <c r="W24" s="3495" t="s">
        <v>957</v>
      </c>
      <c r="X24" s="3494">
        <f>LARGE(X5:X23,1)+1</f>
        <v>75</v>
      </c>
      <c r="Y24" s="3495" t="s">
        <v>905</v>
      </c>
      <c r="Z24" s="3494">
        <f>LARGE(Z5:Z23,1)+1</f>
        <v>132</v>
      </c>
      <c r="AA24" s="3495" t="s">
        <v>2841</v>
      </c>
      <c r="AB24" s="3494">
        <f>LARGE(AB5:AB23,1)+1</f>
        <v>182</v>
      </c>
      <c r="AC24" s="3495" t="s">
        <v>1038</v>
      </c>
      <c r="AD24" s="3494">
        <f>LARGE(AD5:AD23,1)+1</f>
        <v>236</v>
      </c>
      <c r="AE24" s="3495" t="s">
        <v>1021</v>
      </c>
      <c r="AF24" s="3514"/>
      <c r="AG24" s="3515"/>
      <c r="AH24" s="3488">
        <f>LARGE(AH4:AH23,1)+1</f>
        <v>21</v>
      </c>
      <c r="AI24" s="3489" t="s">
        <v>2842</v>
      </c>
      <c r="AJ24" s="3511"/>
      <c r="AK24" s="3488">
        <f>LARGE(AK4:AK23,1)+1</f>
        <v>77</v>
      </c>
      <c r="AL24" s="3489" t="s">
        <v>2843</v>
      </c>
      <c r="AM24" s="918"/>
      <c r="AN24" s="918"/>
      <c r="AO24" s="2018"/>
      <c r="AP24" s="3501" t="s">
        <v>2844</v>
      </c>
      <c r="AR24" s="3497"/>
      <c r="AS24" s="3519"/>
      <c r="AT24" s="3519"/>
      <c r="AU24" s="3516"/>
      <c r="AV24" s="3497">
        <v>7</v>
      </c>
      <c r="AW24" s="3502" t="s">
        <v>2845</v>
      </c>
      <c r="AX24" s="3502"/>
    </row>
    <row r="25" spans="2:50" s="3510" customFormat="1" ht="25.5">
      <c r="B25" s="3518"/>
      <c r="C25" s="3513"/>
      <c r="D25" s="3494">
        <f>LARGE(D5:D24,1)+1</f>
        <v>30</v>
      </c>
      <c r="E25" s="3495" t="s">
        <v>1034</v>
      </c>
      <c r="F25" s="3494"/>
      <c r="G25" s="3520"/>
      <c r="H25" s="3494"/>
      <c r="I25" s="3517"/>
      <c r="J25" s="3482"/>
      <c r="K25" s="1177"/>
      <c r="L25" s="3494">
        <f>LARGE(L5:L24,1)+1</f>
        <v>19</v>
      </c>
      <c r="M25" s="3495" t="s">
        <v>1035</v>
      </c>
      <c r="N25" s="3494">
        <f>LARGE(N5:N24,1)+1</f>
        <v>65</v>
      </c>
      <c r="O25" s="3495" t="s">
        <v>1037</v>
      </c>
      <c r="P25" s="3494">
        <f>LARGE(P5:P24,1)+1</f>
        <v>108</v>
      </c>
      <c r="Q25" s="3495" t="s">
        <v>1038</v>
      </c>
      <c r="R25" s="3494">
        <f>LARGE(R5:R24,1)+1</f>
        <v>148</v>
      </c>
      <c r="S25" s="3495" t="s">
        <v>1039</v>
      </c>
      <c r="T25" s="3482"/>
      <c r="V25" s="3494">
        <f>LARGE(V5:V24,1)+1</f>
        <v>20</v>
      </c>
      <c r="W25" s="3495" t="s">
        <v>965</v>
      </c>
      <c r="X25" s="3494">
        <f>LARGE(X5:X24,1)+1</f>
        <v>76</v>
      </c>
      <c r="Y25" s="3495" t="s">
        <v>914</v>
      </c>
      <c r="Z25" s="3494">
        <f>LARGE(Z5:Z24,1)+1</f>
        <v>133</v>
      </c>
      <c r="AA25" s="3495" t="s">
        <v>1119</v>
      </c>
      <c r="AB25" s="3494">
        <f>LARGE(AB5:AB24,1)+1</f>
        <v>183</v>
      </c>
      <c r="AC25" s="3495" t="s">
        <v>1044</v>
      </c>
      <c r="AD25" s="3494">
        <f>LARGE(AD5:AD24,1)+1</f>
        <v>237</v>
      </c>
      <c r="AE25" s="3495" t="s">
        <v>1029</v>
      </c>
      <c r="AF25" s="3514"/>
      <c r="AG25" s="3487" t="s">
        <v>978</v>
      </c>
      <c r="AH25" s="3488">
        <f>LARGE(AH4:AH24,1)+1</f>
        <v>22</v>
      </c>
      <c r="AI25" s="3489" t="s">
        <v>2846</v>
      </c>
      <c r="AJ25" s="3511"/>
      <c r="AK25" s="3488">
        <f>LARGE(AK4:AK24,1)+1</f>
        <v>78</v>
      </c>
      <c r="AL25" s="3489" t="s">
        <v>2847</v>
      </c>
      <c r="AM25" s="918"/>
      <c r="AN25" s="918"/>
      <c r="AO25" s="2018"/>
      <c r="AP25" s="3501" t="s">
        <v>2848</v>
      </c>
      <c r="AR25" s="3497"/>
      <c r="AS25" s="3521" t="s">
        <v>2849</v>
      </c>
      <c r="AT25" s="3521"/>
      <c r="AU25" s="3516"/>
      <c r="AV25" s="3497">
        <v>8</v>
      </c>
      <c r="AW25" s="3502" t="s">
        <v>2850</v>
      </c>
      <c r="AX25" s="3522"/>
    </row>
    <row r="26" spans="2:50" s="3510" customFormat="1" ht="30">
      <c r="B26" s="3518"/>
      <c r="C26" s="3513"/>
      <c r="D26" s="3494">
        <f>LARGE(D5:D25,1)+1</f>
        <v>31</v>
      </c>
      <c r="E26" s="3495" t="s">
        <v>1040</v>
      </c>
      <c r="F26" s="3494"/>
      <c r="G26" s="3520"/>
      <c r="H26" s="3494"/>
      <c r="I26" s="3517"/>
      <c r="J26" s="3482"/>
      <c r="K26" s="1177"/>
      <c r="L26" s="3494">
        <f>LARGE(L5:L25,1)+1</f>
        <v>20</v>
      </c>
      <c r="M26" s="3495" t="s">
        <v>1041</v>
      </c>
      <c r="N26" s="3494">
        <f>LARGE(N5:N25,1)+1</f>
        <v>66</v>
      </c>
      <c r="O26" s="3495" t="s">
        <v>1043</v>
      </c>
      <c r="P26" s="3494">
        <f>LARGE(P5:P25,1)+1</f>
        <v>109</v>
      </c>
      <c r="Q26" s="3495" t="s">
        <v>1044</v>
      </c>
      <c r="R26" s="3494">
        <f>LARGE(R5:R25,1)+1</f>
        <v>149</v>
      </c>
      <c r="S26" s="3495" t="s">
        <v>1045</v>
      </c>
      <c r="T26" s="3482"/>
      <c r="V26" s="3494">
        <f>LARGE(V5:V25,1)+1</f>
        <v>21</v>
      </c>
      <c r="W26" s="3495" t="s">
        <v>972</v>
      </c>
      <c r="X26" s="3494">
        <f>LARGE(X5:X25,1)+1</f>
        <v>77</v>
      </c>
      <c r="Y26" s="3495" t="s">
        <v>2851</v>
      </c>
      <c r="Z26" s="3494">
        <f>LARGE(Z5:Z25,1)+1</f>
        <v>134</v>
      </c>
      <c r="AA26" s="3495" t="s">
        <v>1122</v>
      </c>
      <c r="AB26" s="3494">
        <f>LARGE(AB5:AB25,1)+1</f>
        <v>184</v>
      </c>
      <c r="AC26" s="3495" t="s">
        <v>1050</v>
      </c>
      <c r="AD26" s="3494">
        <f>LARGE(AD5:AD25,1)+1</f>
        <v>238</v>
      </c>
      <c r="AE26" s="3495" t="s">
        <v>2852</v>
      </c>
      <c r="AF26" s="3514">
        <f>LARGE(AF5:AF25,1)+1</f>
        <v>285</v>
      </c>
      <c r="AG26" s="3495" t="s">
        <v>1082</v>
      </c>
      <c r="AH26" s="3488">
        <f>LARGE(AH4:AH25,1)+1</f>
        <v>23</v>
      </c>
      <c r="AI26" s="3489" t="s">
        <v>2853</v>
      </c>
      <c r="AJ26" s="3511"/>
      <c r="AK26" s="3488">
        <f>LARGE(AK4:AK25,1)+1</f>
        <v>79</v>
      </c>
      <c r="AL26" s="3489" t="s">
        <v>2854</v>
      </c>
      <c r="AM26" s="918"/>
      <c r="AN26" s="918"/>
      <c r="AO26" s="2018"/>
      <c r="AP26" s="3496" t="s">
        <v>771</v>
      </c>
      <c r="AR26" s="3497"/>
      <c r="AS26" s="3521"/>
      <c r="AT26" s="3521"/>
      <c r="AU26" s="3478"/>
      <c r="AV26" s="3497">
        <v>9</v>
      </c>
      <c r="AW26" s="3502" t="s">
        <v>2855</v>
      </c>
      <c r="AX26" s="3522"/>
    </row>
    <row r="27" spans="2:50" s="3510" customFormat="1" ht="19.5" thickBot="1">
      <c r="B27" s="3523"/>
      <c r="C27" s="3524"/>
      <c r="D27" s="3524"/>
      <c r="E27" s="3524"/>
      <c r="F27" s="3524"/>
      <c r="G27" s="3524"/>
      <c r="H27" s="3525"/>
      <c r="I27" s="3524"/>
      <c r="J27" s="3526"/>
      <c r="K27" s="1177"/>
      <c r="L27" s="3494">
        <f>LARGE(L5:L26,1)+1</f>
        <v>21</v>
      </c>
      <c r="M27" s="3495" t="s">
        <v>1046</v>
      </c>
      <c r="N27" s="3494">
        <f>LARGE(N5:N26,1)+1</f>
        <v>67</v>
      </c>
      <c r="O27" s="3495" t="s">
        <v>1048</v>
      </c>
      <c r="P27" s="3494">
        <f>LARGE(P5:P26,1)+1</f>
        <v>110</v>
      </c>
      <c r="Q27" s="3495" t="s">
        <v>1050</v>
      </c>
      <c r="R27" s="3494">
        <f>LARGE(R5:R26,1)+1</f>
        <v>150</v>
      </c>
      <c r="S27" s="3495" t="s">
        <v>1051</v>
      </c>
      <c r="T27" s="3482"/>
      <c r="V27" s="3494">
        <f>LARGE(V5:V26,1)+1</f>
        <v>22</v>
      </c>
      <c r="W27" s="3495" t="s">
        <v>2856</v>
      </c>
      <c r="X27" s="3494">
        <f>LARGE(X5:X26,1)+1</f>
        <v>78</v>
      </c>
      <c r="Y27" s="3495" t="s">
        <v>922</v>
      </c>
      <c r="Z27" s="3494"/>
      <c r="AA27" s="3527"/>
      <c r="AB27" s="3494">
        <f>LARGE(AB5:AB26,1)+1</f>
        <v>185</v>
      </c>
      <c r="AC27" s="3495" t="s">
        <v>2857</v>
      </c>
      <c r="AD27" s="3494">
        <f>LARGE(AD5:AD26,1)+1</f>
        <v>239</v>
      </c>
      <c r="AE27" s="3495" t="s">
        <v>883</v>
      </c>
      <c r="AF27" s="3514">
        <f>LARGE(AF5:AF26,1)+1</f>
        <v>286</v>
      </c>
      <c r="AG27" s="3495" t="s">
        <v>984</v>
      </c>
      <c r="AH27" s="3488">
        <f>LARGE(AH4:AH26,1)+1</f>
        <v>24</v>
      </c>
      <c r="AI27" s="3489" t="s">
        <v>2858</v>
      </c>
      <c r="AJ27" s="3511"/>
      <c r="AK27" s="3488">
        <f>LARGE(AK4:AK26,1)+1</f>
        <v>80</v>
      </c>
      <c r="AL27" s="3489" t="s">
        <v>2859</v>
      </c>
      <c r="AM27" s="918"/>
      <c r="AN27" s="918"/>
      <c r="AO27" s="2018"/>
      <c r="AP27" s="3501" t="s">
        <v>2860</v>
      </c>
      <c r="AR27" s="3497"/>
      <c r="AS27" s="3502"/>
      <c r="AT27" s="3502"/>
      <c r="AU27" s="3478"/>
      <c r="AV27" s="3492">
        <v>10</v>
      </c>
      <c r="AW27" s="3507" t="s">
        <v>2861</v>
      </c>
      <c r="AX27" s="3507"/>
    </row>
    <row r="28" spans="2:50" s="3510" customFormat="1" ht="29.25" customHeight="1">
      <c r="B28" s="1177"/>
      <c r="C28" s="1177"/>
      <c r="D28" s="1177"/>
      <c r="E28" s="1177"/>
      <c r="F28" s="1177"/>
      <c r="G28" s="1177"/>
      <c r="H28" s="1177"/>
      <c r="I28" s="1177"/>
      <c r="J28" s="1177"/>
      <c r="K28" s="1177"/>
      <c r="L28" s="3494">
        <f>LARGE(L5:L27,1)+1</f>
        <v>22</v>
      </c>
      <c r="M28" s="3495" t="s">
        <v>1052</v>
      </c>
      <c r="N28" s="3494">
        <f>LARGE(N5:N27,1)+1</f>
        <v>68</v>
      </c>
      <c r="O28" s="3495" t="s">
        <v>1054</v>
      </c>
      <c r="P28" s="3494"/>
      <c r="Q28" s="3483" t="s">
        <v>785</v>
      </c>
      <c r="R28" s="3494">
        <f>LARGE(R5:R27,1)+1</f>
        <v>151</v>
      </c>
      <c r="S28" s="3495" t="s">
        <v>1055</v>
      </c>
      <c r="T28" s="3482"/>
      <c r="V28" s="3494">
        <f>LARGE(V5:V27,1)+1</f>
        <v>23</v>
      </c>
      <c r="W28" s="3495" t="s">
        <v>2862</v>
      </c>
      <c r="X28" s="3494">
        <f>LARGE(X5:X27,1)+1</f>
        <v>79</v>
      </c>
      <c r="Y28" s="3495" t="s">
        <v>2863</v>
      </c>
      <c r="Z28" s="3494"/>
      <c r="AA28" s="3486" t="s">
        <v>778</v>
      </c>
      <c r="AB28" s="3494">
        <f>LARGE(AB5:AB27,1)+1</f>
        <v>186</v>
      </c>
      <c r="AC28" s="3495" t="s">
        <v>2864</v>
      </c>
      <c r="AD28" s="3494">
        <f>LARGE(AD5:AD27,1)+1</f>
        <v>240</v>
      </c>
      <c r="AE28" s="3495" t="s">
        <v>893</v>
      </c>
      <c r="AF28" s="3514">
        <f>LARGE(AF5:AF27,1)+1</f>
        <v>287</v>
      </c>
      <c r="AG28" s="3495" t="s">
        <v>991</v>
      </c>
      <c r="AH28" s="3488">
        <f>LARGE(AH4:AH27,1)+1</f>
        <v>25</v>
      </c>
      <c r="AI28" s="3489" t="s">
        <v>2865</v>
      </c>
      <c r="AJ28" s="3511"/>
      <c r="AK28" s="3488">
        <f>LARGE(AK4:AK27,1)+1</f>
        <v>81</v>
      </c>
      <c r="AL28" s="3489" t="s">
        <v>2866</v>
      </c>
      <c r="AM28" s="918"/>
      <c r="AN28" s="918"/>
      <c r="AO28" s="2018"/>
      <c r="AP28" s="3501" t="s">
        <v>2867</v>
      </c>
      <c r="AR28" s="3478"/>
      <c r="AS28" s="3478"/>
      <c r="AT28" s="3478"/>
      <c r="AU28" s="3478"/>
      <c r="AV28" s="3492"/>
      <c r="AW28" s="3507"/>
      <c r="AX28" s="3507"/>
    </row>
    <row r="29" spans="2:50" s="3510" customFormat="1" ht="25.5">
      <c r="B29" s="1177"/>
      <c r="C29" s="1177"/>
      <c r="D29" s="1177"/>
      <c r="E29" s="1177"/>
      <c r="F29" s="1177"/>
      <c r="G29" s="1177"/>
      <c r="H29" s="1177"/>
      <c r="I29" s="1177"/>
      <c r="J29" s="1177"/>
      <c r="K29" s="1177"/>
      <c r="L29" s="3494">
        <f>LARGE(L5:L28,1)+1</f>
        <v>23</v>
      </c>
      <c r="M29" s="3495" t="s">
        <v>1056</v>
      </c>
      <c r="N29" s="3494">
        <f>LARGE(N5:N28,1)+1</f>
        <v>69</v>
      </c>
      <c r="O29" s="3495" t="s">
        <v>1058</v>
      </c>
      <c r="P29" s="3494">
        <f>LARGE(P5:P28,1)+1</f>
        <v>111</v>
      </c>
      <c r="Q29" s="3495" t="s">
        <v>1059</v>
      </c>
      <c r="R29" s="3494">
        <f>LARGE(R5:R28,1)+1</f>
        <v>152</v>
      </c>
      <c r="S29" s="3495" t="s">
        <v>1060</v>
      </c>
      <c r="T29" s="3482"/>
      <c r="V29" s="3494"/>
      <c r="W29" s="3513"/>
      <c r="X29" s="3494">
        <f>LARGE(X5:X28,1)+1</f>
        <v>80</v>
      </c>
      <c r="Y29" s="3495" t="s">
        <v>1003</v>
      </c>
      <c r="Z29" s="3494">
        <f>LARGE(Z5:Z28,1)+1</f>
        <v>135</v>
      </c>
      <c r="AA29" s="3495" t="s">
        <v>949</v>
      </c>
      <c r="AB29" s="3494"/>
      <c r="AC29" s="3486" t="s">
        <v>785</v>
      </c>
      <c r="AD29" s="3494">
        <f>LARGE(AD5:AD28,1)+1</f>
        <v>241</v>
      </c>
      <c r="AE29" s="3495" t="s">
        <v>2868</v>
      </c>
      <c r="AF29" s="3514">
        <f>LARGE(AF5:AF28,1)+1</f>
        <v>288</v>
      </c>
      <c r="AG29" s="3495" t="s">
        <v>1086</v>
      </c>
      <c r="AH29" s="3488">
        <f>LARGE(AH4:AH28,1)+1</f>
        <v>26</v>
      </c>
      <c r="AI29" s="3489" t="s">
        <v>2869</v>
      </c>
      <c r="AJ29" s="3511"/>
      <c r="AK29" s="3488">
        <f>LARGE(AK4:AK28,1)+1</f>
        <v>82</v>
      </c>
      <c r="AL29" s="3489" t="s">
        <v>2870</v>
      </c>
      <c r="AM29" s="918"/>
      <c r="AN29" s="918"/>
      <c r="AO29" s="2018"/>
      <c r="AP29" s="3501" t="s">
        <v>2871</v>
      </c>
      <c r="AR29" s="3478"/>
      <c r="AS29" s="3478"/>
      <c r="AT29" s="3478"/>
      <c r="AU29" s="3478"/>
      <c r="AV29" s="3497"/>
      <c r="AW29" s="3508"/>
      <c r="AX29" s="3508"/>
    </row>
    <row r="30" spans="2:50" s="3510" customFormat="1" ht="18.75">
      <c r="B30" s="1177"/>
      <c r="C30" s="1177"/>
      <c r="D30" s="1177"/>
      <c r="E30" s="1177"/>
      <c r="F30" s="1177"/>
      <c r="G30" s="1177"/>
      <c r="H30" s="1177"/>
      <c r="I30" s="1177"/>
      <c r="J30" s="1177"/>
      <c r="K30" s="1177"/>
      <c r="L30" s="3494">
        <f>LARGE(L5:L29,1)+1</f>
        <v>24</v>
      </c>
      <c r="M30" s="3495" t="s">
        <v>1062</v>
      </c>
      <c r="N30" s="3494">
        <f>LARGE(N5:N29,1)+1</f>
        <v>70</v>
      </c>
      <c r="O30" s="3495" t="s">
        <v>1064</v>
      </c>
      <c r="P30" s="3494">
        <f>LARGE(P5:P29,1)+1</f>
        <v>112</v>
      </c>
      <c r="Q30" s="3495" t="s">
        <v>1065</v>
      </c>
      <c r="R30" s="3494">
        <f>LARGE(R5:R29,1)+1</f>
        <v>153</v>
      </c>
      <c r="S30" s="3495" t="s">
        <v>1066</v>
      </c>
      <c r="T30" s="3482"/>
      <c r="V30" s="3494"/>
      <c r="W30" s="3486" t="s">
        <v>771</v>
      </c>
      <c r="X30" s="3494">
        <f>LARGE(X5:X29,1)+1</f>
        <v>81</v>
      </c>
      <c r="Y30" s="3495" t="s">
        <v>1010</v>
      </c>
      <c r="Z30" s="3494">
        <f>LARGE(Z5:Z29,1)+1</f>
        <v>136</v>
      </c>
      <c r="AA30" s="3495" t="s">
        <v>2872</v>
      </c>
      <c r="AB30" s="3494">
        <f>LARGE(AB5:AB29,1)+1</f>
        <v>187</v>
      </c>
      <c r="AC30" s="3495" t="s">
        <v>1059</v>
      </c>
      <c r="AD30" s="3494">
        <f>LARGE(AD5:AD29,1)+1</f>
        <v>242</v>
      </c>
      <c r="AE30" s="3495" t="s">
        <v>903</v>
      </c>
      <c r="AF30" s="3514">
        <f>LARGE(AF5:AF29,1)+1</f>
        <v>289</v>
      </c>
      <c r="AG30" s="3495" t="s">
        <v>1091</v>
      </c>
      <c r="AH30" s="3488">
        <f>LARGE(AH4:AH29,1)+1</f>
        <v>27</v>
      </c>
      <c r="AI30" s="3489" t="s">
        <v>2873</v>
      </c>
      <c r="AJ30" s="3511"/>
      <c r="AK30" s="3488">
        <f>LARGE(AK4:AK29,1)+1</f>
        <v>83</v>
      </c>
      <c r="AL30" s="3489" t="s">
        <v>2874</v>
      </c>
      <c r="AM30" s="918"/>
      <c r="AN30" s="918"/>
      <c r="AO30" s="2018"/>
      <c r="AP30" s="3501" t="s">
        <v>2875</v>
      </c>
      <c r="AR30" s="3469"/>
      <c r="AS30" s="3469"/>
      <c r="AT30" s="3469"/>
      <c r="AU30" s="3469"/>
      <c r="AV30" s="3503" t="s">
        <v>898</v>
      </c>
      <c r="AW30" s="3504" t="s">
        <v>2876</v>
      </c>
      <c r="AX30" s="3522"/>
    </row>
    <row r="31" spans="2:50" s="3510" customFormat="1" ht="18.75">
      <c r="B31" s="1177"/>
      <c r="C31" s="1177"/>
      <c r="D31" s="1177"/>
      <c r="E31" s="1177"/>
      <c r="F31" s="1177"/>
      <c r="G31" s="1177"/>
      <c r="H31" s="1177"/>
      <c r="I31" s="1177"/>
      <c r="J31" s="1177"/>
      <c r="K31" s="1177"/>
      <c r="L31" s="3494">
        <f>LARGE(L5:L30,1)+1</f>
        <v>25</v>
      </c>
      <c r="M31" s="3495" t="s">
        <v>1068</v>
      </c>
      <c r="N31" s="3494">
        <f>LARGE(N5:N30,1)+1</f>
        <v>71</v>
      </c>
      <c r="O31" s="3495" t="s">
        <v>1070</v>
      </c>
      <c r="P31" s="3494"/>
      <c r="Q31" s="3513"/>
      <c r="R31" s="3494">
        <f>LARGE(R5:R30,1)+1</f>
        <v>154</v>
      </c>
      <c r="S31" s="3495" t="s">
        <v>1071</v>
      </c>
      <c r="T31" s="3482"/>
      <c r="V31" s="3494">
        <f>LARGE(V5:V30,1)+1</f>
        <v>24</v>
      </c>
      <c r="W31" s="3495" t="s">
        <v>2877</v>
      </c>
      <c r="X31" s="3494">
        <f>LARGE(X5:X30,1)+1</f>
        <v>82</v>
      </c>
      <c r="Y31" s="3495" t="s">
        <v>931</v>
      </c>
      <c r="Z31" s="3494">
        <f>LARGE(Z5:Z30,1)+1</f>
        <v>137</v>
      </c>
      <c r="AA31" s="3495" t="s">
        <v>1125</v>
      </c>
      <c r="AB31" s="3494">
        <f>LARGE(AB5:AB30,1)+1</f>
        <v>188</v>
      </c>
      <c r="AC31" s="3495" t="s">
        <v>1065</v>
      </c>
      <c r="AD31" s="3494">
        <f>LARGE(AD5:AD30,1)+1</f>
        <v>243</v>
      </c>
      <c r="AE31" s="3495" t="s">
        <v>915</v>
      </c>
      <c r="AF31" s="3514"/>
      <c r="AG31" s="3515"/>
      <c r="AH31" s="3488">
        <f>LARGE(AH4:AH30,1)+1</f>
        <v>28</v>
      </c>
      <c r="AI31" s="3489" t="s">
        <v>2878</v>
      </c>
      <c r="AJ31" s="3511"/>
      <c r="AK31" s="3488">
        <f>LARGE(AK4:AK30,1)+1</f>
        <v>84</v>
      </c>
      <c r="AL31" s="3489" t="s">
        <v>2879</v>
      </c>
      <c r="AM31" s="918"/>
      <c r="AN31" s="918"/>
      <c r="AO31" s="2018"/>
      <c r="AP31" s="3501" t="s">
        <v>2880</v>
      </c>
      <c r="AR31" s="3528" t="s">
        <v>2139</v>
      </c>
      <c r="AS31" s="3529" t="s">
        <v>2881</v>
      </c>
      <c r="AT31" s="3469"/>
      <c r="AU31" s="3469"/>
      <c r="AV31" s="3492">
        <v>1</v>
      </c>
      <c r="AW31" s="3507" t="s">
        <v>2882</v>
      </c>
      <c r="AX31" s="3507"/>
    </row>
    <row r="32" spans="2:50" s="3510" customFormat="1" ht="23.25" customHeight="1">
      <c r="B32" s="1177"/>
      <c r="C32" s="1177"/>
      <c r="D32" s="1177"/>
      <c r="E32" s="1177"/>
      <c r="F32" s="1177"/>
      <c r="G32" s="1177"/>
      <c r="H32" s="1177"/>
      <c r="I32" s="1177"/>
      <c r="J32" s="1177"/>
      <c r="K32" s="1177"/>
      <c r="L32" s="3494">
        <f>LARGE(L5:L31,1)+1</f>
        <v>26</v>
      </c>
      <c r="M32" s="3495" t="s">
        <v>1073</v>
      </c>
      <c r="N32" s="3494"/>
      <c r="O32" s="3483" t="s">
        <v>777</v>
      </c>
      <c r="P32" s="3494"/>
      <c r="Q32" s="3483" t="s">
        <v>876</v>
      </c>
      <c r="R32" s="3494"/>
      <c r="S32" s="1177"/>
      <c r="T32" s="3482"/>
      <c r="V32" s="3494">
        <f>LARGE(V5:V31,1)+1</f>
        <v>25</v>
      </c>
      <c r="W32" s="3495" t="s">
        <v>985</v>
      </c>
      <c r="X32" s="3494">
        <f>LARGE(X5:X31,1)+1</f>
        <v>83</v>
      </c>
      <c r="Y32" s="3495" t="s">
        <v>2883</v>
      </c>
      <c r="Z32" s="3494">
        <f>LARGE(Z5:Z31,1)+1</f>
        <v>138</v>
      </c>
      <c r="AA32" s="3495" t="s">
        <v>1128</v>
      </c>
      <c r="AB32" s="3494"/>
      <c r="AC32" s="3487" t="s">
        <v>876</v>
      </c>
      <c r="AD32" s="3494">
        <f>LARGE(AD5:AD31,1)+1</f>
        <v>244</v>
      </c>
      <c r="AE32" s="3495" t="s">
        <v>912</v>
      </c>
      <c r="AF32" s="3514"/>
      <c r="AG32" s="3486" t="s">
        <v>1099</v>
      </c>
      <c r="AH32" s="3488">
        <f>LARGE(AH4:AH31,1)+1</f>
        <v>29</v>
      </c>
      <c r="AI32" s="3489" t="s">
        <v>2884</v>
      </c>
      <c r="AJ32" s="3511"/>
      <c r="AK32" s="3488">
        <f>LARGE(AK4:AK31,1)+1</f>
        <v>85</v>
      </c>
      <c r="AL32" s="3489" t="s">
        <v>2885</v>
      </c>
      <c r="AM32" s="918"/>
      <c r="AN32" s="918"/>
      <c r="AO32" s="2018"/>
      <c r="AP32" s="3501" t="s">
        <v>2886</v>
      </c>
      <c r="AR32" s="2008"/>
      <c r="AS32" s="2246"/>
      <c r="AT32" s="3469"/>
      <c r="AU32" s="3469"/>
      <c r="AV32" s="3492"/>
      <c r="AW32" s="3507"/>
      <c r="AX32" s="3507"/>
    </row>
    <row r="33" spans="2:50" s="3510" customFormat="1" ht="23.25">
      <c r="B33" s="1177"/>
      <c r="C33" s="1177"/>
      <c r="D33" s="1177"/>
      <c r="E33" s="1177"/>
      <c r="F33" s="1177"/>
      <c r="G33" s="1177"/>
      <c r="H33" s="1177"/>
      <c r="I33" s="1177"/>
      <c r="J33" s="1177"/>
      <c r="K33" s="1177"/>
      <c r="L33" s="3494">
        <f>LARGE(L5:L32,1)+1</f>
        <v>27</v>
      </c>
      <c r="M33" s="3495" t="s">
        <v>1075</v>
      </c>
      <c r="N33" s="3494">
        <f>LARGE(N5:N32,1)+1</f>
        <v>72</v>
      </c>
      <c r="O33" s="3495" t="s">
        <v>1076</v>
      </c>
      <c r="P33" s="3494">
        <f>LARGE(P5:P32,1)+1</f>
        <v>113</v>
      </c>
      <c r="Q33" s="3495" t="s">
        <v>1077</v>
      </c>
      <c r="R33" s="3494"/>
      <c r="S33" s="3484" t="s">
        <v>978</v>
      </c>
      <c r="T33" s="3482"/>
      <c r="V33" s="3494">
        <f>LARGE(V5:V32,1)+1</f>
        <v>26</v>
      </c>
      <c r="W33" s="3495" t="s">
        <v>992</v>
      </c>
      <c r="X33" s="3494">
        <f>LARGE(X5:X32,1)+1</f>
        <v>84</v>
      </c>
      <c r="Y33" s="3495" t="s">
        <v>940</v>
      </c>
      <c r="Z33" s="3494">
        <f>LARGE(Z5:Z32,1)+1</f>
        <v>139</v>
      </c>
      <c r="AA33" s="3495" t="s">
        <v>2887</v>
      </c>
      <c r="AB33" s="3494">
        <f>LARGE(AB5:AB32,1)+1</f>
        <v>189</v>
      </c>
      <c r="AC33" s="3495" t="s">
        <v>2888</v>
      </c>
      <c r="AD33" s="3494">
        <f>LARGE(AD5:AD32,1)+1</f>
        <v>245</v>
      </c>
      <c r="AE33" s="3495" t="s">
        <v>2889</v>
      </c>
      <c r="AF33" s="3514">
        <f>LARGE(AF5:AF32,1)+1</f>
        <v>290</v>
      </c>
      <c r="AG33" s="3495" t="s">
        <v>1102</v>
      </c>
      <c r="AH33" s="3488">
        <f>LARGE(AH4:AH32,1)+1</f>
        <v>30</v>
      </c>
      <c r="AI33" s="3489" t="s">
        <v>2890</v>
      </c>
      <c r="AJ33" s="3511"/>
      <c r="AK33" s="3488">
        <f>LARGE(AK4:AK32,1)+1</f>
        <v>86</v>
      </c>
      <c r="AL33" s="3489" t="s">
        <v>2891</v>
      </c>
      <c r="AM33" s="918"/>
      <c r="AN33" s="918"/>
      <c r="AO33" s="2018"/>
      <c r="AP33" s="3501" t="s">
        <v>2892</v>
      </c>
      <c r="AR33" s="3528" t="s">
        <v>2139</v>
      </c>
      <c r="AS33" s="3529" t="s">
        <v>2893</v>
      </c>
      <c r="AT33" s="3469"/>
      <c r="AU33" s="3469"/>
      <c r="AV33" s="3497">
        <v>2</v>
      </c>
      <c r="AW33" s="3502" t="s">
        <v>2894</v>
      </c>
      <c r="AX33" s="3502"/>
    </row>
    <row r="34" spans="2:50" s="3510" customFormat="1" ht="18.75">
      <c r="B34" s="1177"/>
      <c r="C34" s="1177"/>
      <c r="D34" s="1177"/>
      <c r="E34" s="1177"/>
      <c r="F34" s="1177"/>
      <c r="G34" s="1177"/>
      <c r="H34" s="1177"/>
      <c r="I34" s="1177"/>
      <c r="J34" s="1177"/>
      <c r="K34" s="1177"/>
      <c r="L34" s="3494">
        <f>LARGE(L5:L33,1)+1</f>
        <v>28</v>
      </c>
      <c r="M34" s="3495" t="s">
        <v>1079</v>
      </c>
      <c r="N34" s="3494">
        <f>LARGE(N5:N33,1)+1</f>
        <v>73</v>
      </c>
      <c r="O34" s="3495" t="s">
        <v>1080</v>
      </c>
      <c r="P34" s="3494">
        <f>LARGE(P5:P33,1)+1</f>
        <v>114</v>
      </c>
      <c r="Q34" s="3495" t="s">
        <v>1081</v>
      </c>
      <c r="R34" s="3494">
        <f>LARGE(R5:R33,1)+1</f>
        <v>155</v>
      </c>
      <c r="S34" s="3495" t="s">
        <v>1082</v>
      </c>
      <c r="T34" s="3482"/>
      <c r="V34" s="3494">
        <f>LARGE(V5:V33,1)+1</f>
        <v>27</v>
      </c>
      <c r="W34" s="3495" t="s">
        <v>992</v>
      </c>
      <c r="X34" s="3494"/>
      <c r="Y34" s="3513"/>
      <c r="Z34" s="3494">
        <f>LARGE(Z5:Z33,1)+1</f>
        <v>140</v>
      </c>
      <c r="AA34" s="3495" t="s">
        <v>1131</v>
      </c>
      <c r="AB34" s="3494">
        <f>LARGE(AB5:AB33,1)+1</f>
        <v>190</v>
      </c>
      <c r="AC34" s="3495" t="s">
        <v>1077</v>
      </c>
      <c r="AD34" s="3494">
        <f>LARGE(AD5:AD33,1)+1</f>
        <v>246</v>
      </c>
      <c r="AE34" s="3495" t="s">
        <v>924</v>
      </c>
      <c r="AF34" s="3530"/>
      <c r="AG34" s="3530"/>
      <c r="AH34" s="3488">
        <f>LARGE(AH4:AH33,1)+1</f>
        <v>31</v>
      </c>
      <c r="AI34" s="3489" t="s">
        <v>2895</v>
      </c>
      <c r="AJ34" s="3511"/>
      <c r="AK34" s="3488">
        <f>LARGE(AK4:AK33,1)+1</f>
        <v>87</v>
      </c>
      <c r="AL34" s="3489" t="s">
        <v>2896</v>
      </c>
      <c r="AM34" s="918"/>
      <c r="AN34" s="918"/>
      <c r="AO34" s="2018"/>
      <c r="AP34" s="3501" t="s">
        <v>2897</v>
      </c>
      <c r="AR34" s="2008"/>
      <c r="AS34" s="2246"/>
      <c r="AT34" s="3469"/>
      <c r="AU34" s="3469"/>
      <c r="AV34" s="3497">
        <v>3</v>
      </c>
      <c r="AW34" s="3502" t="s">
        <v>2898</v>
      </c>
      <c r="AX34" s="3502"/>
    </row>
    <row r="35" spans="2:50" s="3510" customFormat="1" ht="18.75">
      <c r="B35" s="1177"/>
      <c r="C35" s="1177"/>
      <c r="D35" s="1177"/>
      <c r="E35" s="1177"/>
      <c r="F35" s="1177"/>
      <c r="G35" s="1177"/>
      <c r="H35" s="1177"/>
      <c r="I35" s="1177"/>
      <c r="J35" s="1177"/>
      <c r="K35" s="1177"/>
      <c r="L35" s="3494">
        <f>LARGE(L5:L34,1)+1</f>
        <v>29</v>
      </c>
      <c r="M35" s="3495" t="s">
        <v>1079</v>
      </c>
      <c r="N35" s="3494">
        <f>LARGE(N5:N34,1)+1</f>
        <v>74</v>
      </c>
      <c r="O35" s="3495" t="s">
        <v>1084</v>
      </c>
      <c r="P35" s="3494">
        <f>LARGE(P5:P34,1)+1</f>
        <v>115</v>
      </c>
      <c r="Q35" s="3495" t="s">
        <v>1085</v>
      </c>
      <c r="R35" s="3494">
        <f>LARGE(R5:R34,1)+1</f>
        <v>156</v>
      </c>
      <c r="S35" s="3495" t="s">
        <v>1086</v>
      </c>
      <c r="T35" s="3482"/>
      <c r="V35" s="3494">
        <f>LARGE(V5:V34,1)+1</f>
        <v>28</v>
      </c>
      <c r="W35" s="3495" t="s">
        <v>2899</v>
      </c>
      <c r="X35" s="3494"/>
      <c r="Y35" s="3486" t="s">
        <v>775</v>
      </c>
      <c r="Z35" s="3494">
        <f>LARGE(Z5:Z34,1)+1</f>
        <v>141</v>
      </c>
      <c r="AA35" s="3495" t="s">
        <v>1134</v>
      </c>
      <c r="AB35" s="3494">
        <f>LARGE(AB5:AB34,1)+1</f>
        <v>191</v>
      </c>
      <c r="AC35" s="3495" t="s">
        <v>1081</v>
      </c>
      <c r="AD35" s="3494">
        <f>LARGE(AD5:AD34,1)+1</f>
        <v>247</v>
      </c>
      <c r="AE35" s="3495" t="s">
        <v>932</v>
      </c>
      <c r="AF35" s="3530"/>
      <c r="AG35" s="3530"/>
      <c r="AH35" s="3488">
        <f>LARGE(AH4:AH34,1)+1</f>
        <v>32</v>
      </c>
      <c r="AI35" s="3489" t="s">
        <v>2900</v>
      </c>
      <c r="AJ35" s="3511"/>
      <c r="AK35" s="3488">
        <f>LARGE(AK4:AK34,1)+1</f>
        <v>88</v>
      </c>
      <c r="AL35" s="3489" t="s">
        <v>2901</v>
      </c>
      <c r="AM35" s="918"/>
      <c r="AN35" s="918"/>
      <c r="AO35" s="2018"/>
      <c r="AP35" s="3501" t="s">
        <v>2902</v>
      </c>
      <c r="AR35" s="3528" t="s">
        <v>2139</v>
      </c>
      <c r="AS35" s="3529" t="s">
        <v>2903</v>
      </c>
      <c r="AT35" s="3469"/>
      <c r="AU35" s="3469"/>
      <c r="AV35" s="3497">
        <v>4</v>
      </c>
      <c r="AW35" s="3531" t="s">
        <v>2904</v>
      </c>
      <c r="AX35" s="3531"/>
    </row>
    <row r="36" spans="2:50" s="3510" customFormat="1" ht="23.25" customHeight="1">
      <c r="B36" s="1177"/>
      <c r="C36" s="1177"/>
      <c r="D36" s="1177"/>
      <c r="E36" s="1177"/>
      <c r="F36" s="1177"/>
      <c r="G36" s="1177"/>
      <c r="H36" s="1177"/>
      <c r="I36" s="1177"/>
      <c r="J36" s="1177"/>
      <c r="K36" s="1177"/>
      <c r="L36" s="3494">
        <f>LARGE(L5:L35,1)+1</f>
        <v>30</v>
      </c>
      <c r="M36" s="3495" t="s">
        <v>1088</v>
      </c>
      <c r="N36" s="3494">
        <f>LARGE(N5:N35,1)+1</f>
        <v>75</v>
      </c>
      <c r="O36" s="3495" t="s">
        <v>1089</v>
      </c>
      <c r="P36" s="3494">
        <f>LARGE(P5:P35,1)+1</f>
        <v>116</v>
      </c>
      <c r="Q36" s="3495" t="s">
        <v>1090</v>
      </c>
      <c r="R36" s="3494">
        <f>LARGE(R5:R35,1)+1</f>
        <v>157</v>
      </c>
      <c r="S36" s="3495" t="s">
        <v>1091</v>
      </c>
      <c r="T36" s="3482"/>
      <c r="V36" s="3494">
        <f>LARGE(V5:V35,1)+1</f>
        <v>29</v>
      </c>
      <c r="W36" s="3495" t="s">
        <v>2905</v>
      </c>
      <c r="X36" s="3494">
        <f>LARGE(X5:X35,1)+1</f>
        <v>85</v>
      </c>
      <c r="Y36" s="3495" t="s">
        <v>952</v>
      </c>
      <c r="Z36" s="3494">
        <f>LARGE(Z5:Z35,1)+1</f>
        <v>142</v>
      </c>
      <c r="AA36" s="3495" t="s">
        <v>1137</v>
      </c>
      <c r="AB36" s="3494">
        <f>LARGE(AB5:AB35,1)+1</f>
        <v>192</v>
      </c>
      <c r="AC36" s="3495" t="s">
        <v>2906</v>
      </c>
      <c r="AD36" s="3494">
        <f>LARGE(AD5:AD35,1)+1</f>
        <v>248</v>
      </c>
      <c r="AE36" s="3495" t="s">
        <v>942</v>
      </c>
      <c r="AF36" s="3530"/>
      <c r="AG36" s="3530"/>
      <c r="AH36" s="3488">
        <f>LARGE(AH4:AH35,1)+1</f>
        <v>33</v>
      </c>
      <c r="AI36" s="3489" t="s">
        <v>2907</v>
      </c>
      <c r="AJ36" s="3511"/>
      <c r="AK36" s="3488">
        <f>LARGE(AK4:AK35,1)+1</f>
        <v>89</v>
      </c>
      <c r="AL36" s="3489" t="s">
        <v>2908</v>
      </c>
      <c r="AM36" s="918"/>
      <c r="AN36" s="918"/>
      <c r="AO36" s="2018"/>
      <c r="AP36" s="3501" t="s">
        <v>2909</v>
      </c>
      <c r="AR36" s="3469"/>
      <c r="AS36" s="3469"/>
      <c r="AT36" s="3469"/>
      <c r="AU36" s="3469"/>
      <c r="AV36" s="3497"/>
      <c r="AW36" s="3532" t="s">
        <v>2910</v>
      </c>
      <c r="AX36" s="3532"/>
    </row>
    <row r="37" spans="2:50" s="3510" customFormat="1" ht="18.75">
      <c r="B37" s="1177"/>
      <c r="C37" s="1177"/>
      <c r="D37" s="1177"/>
      <c r="E37" s="1177"/>
      <c r="F37" s="1177"/>
      <c r="G37" s="1177"/>
      <c r="H37" s="1177"/>
      <c r="I37" s="1177"/>
      <c r="J37" s="1177"/>
      <c r="K37" s="1177"/>
      <c r="L37" s="3494">
        <f>LARGE(L5:L36,1)+1</f>
        <v>31</v>
      </c>
      <c r="M37" s="3495" t="s">
        <v>1093</v>
      </c>
      <c r="N37" s="3494">
        <f>LARGE(N5:N36,1)+1</f>
        <v>76</v>
      </c>
      <c r="O37" s="3495" t="s">
        <v>1094</v>
      </c>
      <c r="P37" s="3494">
        <f>LARGE(P5:P36,1)+1</f>
        <v>117</v>
      </c>
      <c r="Q37" s="3495" t="s">
        <v>1095</v>
      </c>
      <c r="R37" s="3494"/>
      <c r="S37" s="3533"/>
      <c r="T37" s="3482"/>
      <c r="V37" s="3494">
        <f>LARGE(V5:V36,1)+1</f>
        <v>30</v>
      </c>
      <c r="W37" s="3495" t="s">
        <v>999</v>
      </c>
      <c r="X37" s="3494">
        <f>LARGE(X5:X36,1)+1</f>
        <v>86</v>
      </c>
      <c r="Y37" s="3495" t="s">
        <v>2911</v>
      </c>
      <c r="Z37" s="3494">
        <f>LARGE(Z5:Z36,1)+1</f>
        <v>143</v>
      </c>
      <c r="AA37" s="3487" t="s">
        <v>779</v>
      </c>
      <c r="AB37" s="3494">
        <f>LARGE(AB5:AB36,1)+1</f>
        <v>193</v>
      </c>
      <c r="AC37" s="3495" t="s">
        <v>882</v>
      </c>
      <c r="AD37" s="3494">
        <f>LARGE(AD5:AD36,1)+1</f>
        <v>249</v>
      </c>
      <c r="AE37" s="3495" t="s">
        <v>2912</v>
      </c>
      <c r="AF37" s="3530"/>
      <c r="AG37" s="3530"/>
      <c r="AH37" s="3488">
        <f>LARGE(AH4:AH36,1)+1</f>
        <v>34</v>
      </c>
      <c r="AI37" s="3489" t="s">
        <v>2913</v>
      </c>
      <c r="AJ37" s="3511"/>
      <c r="AK37" s="3488">
        <f>LARGE(AK4:AK36,1)+1</f>
        <v>90</v>
      </c>
      <c r="AL37" s="3489" t="s">
        <v>2914</v>
      </c>
      <c r="AM37" s="918"/>
      <c r="AN37" s="918"/>
      <c r="AO37" s="2018"/>
      <c r="AP37" s="3501" t="s">
        <v>2915</v>
      </c>
      <c r="AR37" s="3469"/>
      <c r="AS37" s="3469"/>
      <c r="AT37" s="3469"/>
      <c r="AU37" s="3469"/>
      <c r="AV37" s="3497"/>
      <c r="AW37" s="3532"/>
      <c r="AX37" s="3532"/>
    </row>
    <row r="38" spans="2:50" s="3510" customFormat="1" ht="23.25">
      <c r="B38" s="1177"/>
      <c r="C38" s="1177"/>
      <c r="D38" s="1177"/>
      <c r="E38" s="1177"/>
      <c r="F38" s="1177"/>
      <c r="G38" s="1177"/>
      <c r="H38" s="1177"/>
      <c r="I38" s="1177"/>
      <c r="J38" s="1177"/>
      <c r="K38" s="1177"/>
      <c r="L38" s="3494">
        <f>LARGE(L5:L37,1)+1</f>
        <v>32</v>
      </c>
      <c r="M38" s="3495" t="s">
        <v>1096</v>
      </c>
      <c r="N38" s="3494">
        <f>LARGE(N5:N37,1)+1</f>
        <v>77</v>
      </c>
      <c r="O38" s="3495" t="s">
        <v>1097</v>
      </c>
      <c r="P38" s="3494">
        <f>LARGE(P5:P37,1)+1</f>
        <v>118</v>
      </c>
      <c r="Q38" s="3495" t="s">
        <v>1098</v>
      </c>
      <c r="R38" s="3494"/>
      <c r="S38" s="3484" t="s">
        <v>1099</v>
      </c>
      <c r="T38" s="3482"/>
      <c r="V38" s="3494">
        <f>LARGE(V5:V37,1)+1</f>
        <v>31</v>
      </c>
      <c r="W38" s="3495" t="s">
        <v>961</v>
      </c>
      <c r="X38" s="3494">
        <f>LARGE(X5:X37,1)+1</f>
        <v>87</v>
      </c>
      <c r="Y38" s="3495" t="s">
        <v>958</v>
      </c>
      <c r="Z38" s="3494">
        <f>LARGE(Z5:Z37,1)+1</f>
        <v>144</v>
      </c>
      <c r="AA38" s="3495" t="s">
        <v>886</v>
      </c>
      <c r="AB38" s="3494">
        <f>LARGE(AB5:AB37,1)+1</f>
        <v>194</v>
      </c>
      <c r="AC38" s="3495" t="s">
        <v>892</v>
      </c>
      <c r="AD38" s="3494">
        <f>LARGE(AD5:AD37,1)+1</f>
        <v>250</v>
      </c>
      <c r="AE38" s="3495" t="s">
        <v>2916</v>
      </c>
      <c r="AF38" s="3530"/>
      <c r="AG38" s="3530"/>
      <c r="AH38" s="3488">
        <f>LARGE(AH4:AH37,1)+1</f>
        <v>35</v>
      </c>
      <c r="AI38" s="3489" t="s">
        <v>2917</v>
      </c>
      <c r="AJ38" s="3511"/>
      <c r="AK38" s="3488">
        <f>LARGE(AK4:AK37,1)+1</f>
        <v>91</v>
      </c>
      <c r="AL38" s="3489" t="s">
        <v>2918</v>
      </c>
      <c r="AM38" s="918"/>
      <c r="AN38" s="918"/>
      <c r="AO38" s="2018"/>
      <c r="AP38" s="3501" t="s">
        <v>2919</v>
      </c>
      <c r="AR38" s="3497"/>
      <c r="AS38" s="3534" t="s">
        <v>2920</v>
      </c>
      <c r="AT38" s="3478"/>
      <c r="AU38" s="3478"/>
      <c r="AV38" s="3497"/>
      <c r="AW38" s="3531"/>
      <c r="AX38" s="3531"/>
    </row>
    <row r="39" spans="2:50" s="3510" customFormat="1" ht="23.25" customHeight="1">
      <c r="B39" s="1177"/>
      <c r="C39" s="1177"/>
      <c r="D39" s="1177"/>
      <c r="E39" s="1177"/>
      <c r="F39" s="1177"/>
      <c r="G39" s="1177"/>
      <c r="H39" s="1177"/>
      <c r="I39" s="1177"/>
      <c r="J39" s="1177"/>
      <c r="K39" s="1177"/>
      <c r="L39" s="3494"/>
      <c r="M39" s="3483" t="s">
        <v>773</v>
      </c>
      <c r="N39" s="3494">
        <f>LARGE(N5:N38,1)+1</f>
        <v>78</v>
      </c>
      <c r="O39" s="3495" t="s">
        <v>1100</v>
      </c>
      <c r="P39" s="3494">
        <f>LARGE(P5:P38,1)+1</f>
        <v>119</v>
      </c>
      <c r="Q39" s="3495" t="s">
        <v>1101</v>
      </c>
      <c r="R39" s="3494">
        <f>LARGE(R5:R38,1)+1</f>
        <v>158</v>
      </c>
      <c r="S39" s="3495" t="s">
        <v>1102</v>
      </c>
      <c r="T39" s="3482"/>
      <c r="V39" s="3494">
        <f>LARGE(V5:V38,1)+1</f>
        <v>32</v>
      </c>
      <c r="W39" s="3495" t="s">
        <v>1005</v>
      </c>
      <c r="X39" s="3494">
        <f>LARGE(X5:X38,1)+1</f>
        <v>88</v>
      </c>
      <c r="Y39" s="3495" t="s">
        <v>966</v>
      </c>
      <c r="Z39" s="3494">
        <f>LARGE(Z5:Z38,1)+1</f>
        <v>145</v>
      </c>
      <c r="AA39" s="3495" t="s">
        <v>896</v>
      </c>
      <c r="AB39" s="3494">
        <f>LARGE(AB5:AB38,1)+1</f>
        <v>195</v>
      </c>
      <c r="AC39" s="3495" t="s">
        <v>1085</v>
      </c>
      <c r="AD39" s="3494"/>
      <c r="AE39" s="3515"/>
      <c r="AF39" s="3530"/>
      <c r="AG39" s="3530"/>
      <c r="AH39" s="3488">
        <f>LARGE(AH4:AH38,1)+1</f>
        <v>36</v>
      </c>
      <c r="AI39" s="3489" t="s">
        <v>2921</v>
      </c>
      <c r="AJ39" s="3511"/>
      <c r="AK39" s="3488">
        <f>LARGE(AK4:AK38,1)+1</f>
        <v>92</v>
      </c>
      <c r="AL39" s="3489" t="s">
        <v>2922</v>
      </c>
      <c r="AM39" s="918"/>
      <c r="AN39" s="918"/>
      <c r="AO39" s="2018"/>
      <c r="AP39" s="3501" t="s">
        <v>2923</v>
      </c>
      <c r="AR39" s="3497"/>
      <c r="AS39" s="3478"/>
      <c r="AT39" s="3478"/>
      <c r="AU39" s="3478"/>
      <c r="AV39" s="3503" t="s">
        <v>908</v>
      </c>
      <c r="AW39" s="3504" t="s">
        <v>2924</v>
      </c>
      <c r="AX39" s="3502"/>
    </row>
    <row r="40" spans="2:50" s="3510" customFormat="1" ht="18.75">
      <c r="B40" s="1177"/>
      <c r="C40" s="1177"/>
      <c r="D40" s="1177"/>
      <c r="E40" s="1177"/>
      <c r="F40" s="1177"/>
      <c r="G40" s="1177"/>
      <c r="H40" s="1177"/>
      <c r="I40" s="1177"/>
      <c r="J40" s="1177"/>
      <c r="K40" s="1177"/>
      <c r="L40" s="3494">
        <f>LARGE(L5:L39,1)+1</f>
        <v>33</v>
      </c>
      <c r="M40" s="3495" t="s">
        <v>1103</v>
      </c>
      <c r="N40" s="3494">
        <f>LARGE(N5:N39,1)+1</f>
        <v>79</v>
      </c>
      <c r="O40" s="3495" t="s">
        <v>1104</v>
      </c>
      <c r="P40" s="3494">
        <f>LARGE(P5:P39,1)+1</f>
        <v>120</v>
      </c>
      <c r="Q40" s="3495" t="s">
        <v>1105</v>
      </c>
      <c r="R40" s="3494"/>
      <c r="S40" s="3513"/>
      <c r="T40" s="3482"/>
      <c r="V40" s="3494">
        <f>LARGE(V5:V39,1)+1</f>
        <v>33</v>
      </c>
      <c r="W40" s="3495" t="s">
        <v>1014</v>
      </c>
      <c r="X40" s="3494">
        <f>LARGE(X5:X39,1)+1</f>
        <v>89</v>
      </c>
      <c r="Y40" s="3495" t="s">
        <v>2925</v>
      </c>
      <c r="Z40" s="3494">
        <f>LARGE(Z5:Z39,1)+1</f>
        <v>146</v>
      </c>
      <c r="AA40" s="3495" t="s">
        <v>906</v>
      </c>
      <c r="AB40" s="3494">
        <f>LARGE(AB5:AB39,1)+1</f>
        <v>196</v>
      </c>
      <c r="AC40" s="3495" t="s">
        <v>2926</v>
      </c>
      <c r="AD40" s="3494"/>
      <c r="AE40" s="3487" t="s">
        <v>921</v>
      </c>
      <c r="AF40" s="3530"/>
      <c r="AG40" s="3530"/>
      <c r="AH40" s="3488">
        <f>LARGE(AH4:AH39,1)+1</f>
        <v>37</v>
      </c>
      <c r="AI40" s="3489" t="s">
        <v>2927</v>
      </c>
      <c r="AJ40" s="3511"/>
      <c r="AK40" s="3488">
        <f>LARGE(AK4:AK39,1)+1</f>
        <v>93</v>
      </c>
      <c r="AL40" s="3489" t="s">
        <v>2928</v>
      </c>
      <c r="AM40" s="918"/>
      <c r="AN40" s="918"/>
      <c r="AO40" s="2018"/>
      <c r="AP40" s="3501" t="s">
        <v>2929</v>
      </c>
      <c r="AR40" s="3497">
        <v>1</v>
      </c>
      <c r="AS40" s="3502" t="s">
        <v>2930</v>
      </c>
      <c r="AT40" s="3478"/>
      <c r="AU40" s="3478"/>
      <c r="AV40" s="3497">
        <v>1</v>
      </c>
      <c r="AW40" s="3502" t="s">
        <v>2931</v>
      </c>
      <c r="AX40" s="3502"/>
    </row>
    <row r="41" spans="2:50" s="3510" customFormat="1" ht="30">
      <c r="B41" s="1177"/>
      <c r="C41" s="1177"/>
      <c r="D41" s="1177"/>
      <c r="E41" s="1177"/>
      <c r="F41" s="1177"/>
      <c r="G41" s="1177"/>
      <c r="H41" s="1177"/>
      <c r="I41" s="1177"/>
      <c r="J41" s="1177"/>
      <c r="K41" s="1177"/>
      <c r="L41" s="3494">
        <f>LARGE(L5:L40,1)+1</f>
        <v>34</v>
      </c>
      <c r="M41" s="3495" t="s">
        <v>1106</v>
      </c>
      <c r="N41" s="3494">
        <f>LARGE(N5:N40,1)+1</f>
        <v>80</v>
      </c>
      <c r="O41" s="3495" t="s">
        <v>1107</v>
      </c>
      <c r="P41" s="3494">
        <f>LARGE(P5:P40,1)+1</f>
        <v>121</v>
      </c>
      <c r="Q41" s="3495" t="s">
        <v>1108</v>
      </c>
      <c r="R41" s="3494"/>
      <c r="S41" s="3513"/>
      <c r="T41" s="3482"/>
      <c r="V41" s="3494">
        <f>LARGE(V5:V40,1)+1</f>
        <v>34</v>
      </c>
      <c r="W41" s="3495" t="s">
        <v>2932</v>
      </c>
      <c r="X41" s="3494">
        <f>LARGE(X5:X40,1)+1</f>
        <v>90</v>
      </c>
      <c r="Y41" s="3495" t="s">
        <v>973</v>
      </c>
      <c r="Z41" s="3494">
        <f>LARGE(Z5:Z40,1)+1</f>
        <v>147</v>
      </c>
      <c r="AA41" s="3495" t="s">
        <v>2933</v>
      </c>
      <c r="AB41" s="3494">
        <f>LARGE(AB5:AB40,1)+1</f>
        <v>197</v>
      </c>
      <c r="AC41" s="3495" t="s">
        <v>902</v>
      </c>
      <c r="AD41" s="3494">
        <f>LARGE(AD5:AD40,1)+1</f>
        <v>251</v>
      </c>
      <c r="AE41" s="3495" t="s">
        <v>2934</v>
      </c>
      <c r="AF41" s="3530"/>
      <c r="AG41" s="3530"/>
      <c r="AH41" s="3488">
        <f>LARGE(AH4:AH40,1)+1</f>
        <v>38</v>
      </c>
      <c r="AI41" s="3489" t="s">
        <v>2935</v>
      </c>
      <c r="AJ41" s="3511"/>
      <c r="AK41" s="3488">
        <f>LARGE(AK4:AK40,1)+1</f>
        <v>94</v>
      </c>
      <c r="AL41" s="3489" t="s">
        <v>2936</v>
      </c>
      <c r="AM41" s="918"/>
      <c r="AN41" s="918"/>
      <c r="AO41" s="2018"/>
      <c r="AP41" s="3496" t="s">
        <v>773</v>
      </c>
      <c r="AR41" s="3497">
        <v>2</v>
      </c>
      <c r="AS41" s="3502" t="s">
        <v>2937</v>
      </c>
      <c r="AT41" s="3478"/>
      <c r="AU41" s="3478"/>
      <c r="AV41" s="3497">
        <v>2</v>
      </c>
      <c r="AW41" s="3502" t="s">
        <v>2938</v>
      </c>
      <c r="AX41" s="3502"/>
    </row>
    <row r="42" spans="2:50" s="3510" customFormat="1" ht="46.5" customHeight="1">
      <c r="B42" s="1177"/>
      <c r="C42" s="1177"/>
      <c r="D42" s="1177"/>
      <c r="E42" s="1177"/>
      <c r="F42" s="1177"/>
      <c r="G42" s="1177"/>
      <c r="H42" s="1177"/>
      <c r="I42" s="1177"/>
      <c r="J42" s="1177"/>
      <c r="K42" s="1177"/>
      <c r="L42" s="3494">
        <f>LARGE(L5:L41,1)+1</f>
        <v>35</v>
      </c>
      <c r="M42" s="3495" t="s">
        <v>1109</v>
      </c>
      <c r="N42" s="3494">
        <f>LARGE(N5:N41,1)+1</f>
        <v>81</v>
      </c>
      <c r="O42" s="3495" t="s">
        <v>1110</v>
      </c>
      <c r="P42" s="3494">
        <f>LARGE(P5:P41,1)+1</f>
        <v>122</v>
      </c>
      <c r="Q42" s="3495" t="s">
        <v>1111</v>
      </c>
      <c r="R42" s="3494"/>
      <c r="S42" s="3513"/>
      <c r="T42" s="3482"/>
      <c r="V42" s="3494">
        <f>LARGE(V5:V41,1)+1</f>
        <v>35</v>
      </c>
      <c r="W42" s="3495" t="s">
        <v>1022</v>
      </c>
      <c r="X42" s="3494">
        <f>LARGE(X5:X41,1)+1</f>
        <v>91</v>
      </c>
      <c r="Y42" s="3495" t="s">
        <v>979</v>
      </c>
      <c r="Z42" s="3494"/>
      <c r="AA42" s="3527"/>
      <c r="AB42" s="3494">
        <f>LARGE(AB5:AB41,1)+1</f>
        <v>198</v>
      </c>
      <c r="AC42" s="3495" t="s">
        <v>1090</v>
      </c>
      <c r="AD42" s="3494">
        <f>LARGE(AD5:AD41,1)+1</f>
        <v>252</v>
      </c>
      <c r="AE42" s="3495" t="s">
        <v>954</v>
      </c>
      <c r="AF42" s="3530"/>
      <c r="AG42" s="3530"/>
      <c r="AH42" s="3488">
        <f>LARGE(AH4:AH41,1)+1</f>
        <v>39</v>
      </c>
      <c r="AI42" s="3489" t="s">
        <v>2939</v>
      </c>
      <c r="AJ42" s="3511"/>
      <c r="AK42" s="3488">
        <f>LARGE(AK4:AK41,1)+1</f>
        <v>95</v>
      </c>
      <c r="AL42" s="3489" t="s">
        <v>2940</v>
      </c>
      <c r="AM42" s="918"/>
      <c r="AN42" s="918"/>
      <c r="AO42" s="2018"/>
      <c r="AP42" s="3501" t="s">
        <v>2941</v>
      </c>
      <c r="AR42" s="3497">
        <v>3</v>
      </c>
      <c r="AS42" s="3502" t="s">
        <v>2942</v>
      </c>
      <c r="AT42" s="3478"/>
      <c r="AU42" s="3478"/>
      <c r="AV42" s="3497"/>
      <c r="AW42" s="3521" t="s">
        <v>2943</v>
      </c>
      <c r="AX42" s="3521"/>
    </row>
    <row r="43" spans="2:50" s="3510" customFormat="1" ht="18.75">
      <c r="B43" s="1177"/>
      <c r="C43" s="1177"/>
      <c r="D43" s="1177"/>
      <c r="E43" s="1177"/>
      <c r="F43" s="1177"/>
      <c r="G43" s="1177"/>
      <c r="H43" s="1177"/>
      <c r="I43" s="1177"/>
      <c r="J43" s="1177"/>
      <c r="K43" s="1177"/>
      <c r="L43" s="3494">
        <f>LARGE(L5:L42,1)+1</f>
        <v>36</v>
      </c>
      <c r="M43" s="3495" t="s">
        <v>1112</v>
      </c>
      <c r="N43" s="3494">
        <f>LARGE(N5:N42,1)+1</f>
        <v>82</v>
      </c>
      <c r="O43" s="3495" t="s">
        <v>1113</v>
      </c>
      <c r="P43" s="3494">
        <f>LARGE(P5:P42,1)+1</f>
        <v>123</v>
      </c>
      <c r="Q43" s="3495" t="s">
        <v>1114</v>
      </c>
      <c r="R43" s="3494"/>
      <c r="S43" s="3513"/>
      <c r="T43" s="3482"/>
      <c r="V43" s="3494">
        <f>LARGE(V5:V42,1)+1</f>
        <v>36</v>
      </c>
      <c r="W43" s="3495" t="s">
        <v>1030</v>
      </c>
      <c r="X43" s="3494">
        <f>LARGE(X5:X42,1)+1</f>
        <v>92</v>
      </c>
      <c r="Y43" s="3495" t="s">
        <v>986</v>
      </c>
      <c r="Z43" s="3494"/>
      <c r="AA43" s="3486" t="s">
        <v>780</v>
      </c>
      <c r="AB43" s="3494">
        <f>LARGE(AB5:AB42,1)+1</f>
        <v>199</v>
      </c>
      <c r="AC43" s="3495" t="s">
        <v>2944</v>
      </c>
      <c r="AD43" s="3494">
        <f>LARGE(AD5:AD42,1)+1</f>
        <v>253</v>
      </c>
      <c r="AE43" s="3495" t="s">
        <v>960</v>
      </c>
      <c r="AF43" s="3530"/>
      <c r="AG43" s="3530"/>
      <c r="AH43" s="3488">
        <f>LARGE(AH4:AH42,1)+1</f>
        <v>40</v>
      </c>
      <c r="AI43" s="3489" t="s">
        <v>2945</v>
      </c>
      <c r="AJ43" s="3511"/>
      <c r="AK43" s="3488">
        <f>LARGE(AK4:AK42,1)+1</f>
        <v>96</v>
      </c>
      <c r="AL43" s="3489" t="s">
        <v>2946</v>
      </c>
      <c r="AM43" s="918"/>
      <c r="AN43" s="918"/>
      <c r="AO43" s="2018"/>
      <c r="AP43" s="3501" t="s">
        <v>2947</v>
      </c>
      <c r="AR43" s="3497">
        <v>4</v>
      </c>
      <c r="AS43" s="3502" t="s">
        <v>2948</v>
      </c>
      <c r="AT43" s="3478"/>
      <c r="AU43" s="3478"/>
      <c r="AV43" s="3497"/>
      <c r="AW43" s="3521"/>
      <c r="AX43" s="3521"/>
    </row>
    <row r="44" spans="2:50" s="3510" customFormat="1" ht="23.25" customHeight="1">
      <c r="B44" s="1177"/>
      <c r="C44" s="1177"/>
      <c r="D44" s="1177"/>
      <c r="E44" s="1177"/>
      <c r="F44" s="1177"/>
      <c r="G44" s="1177"/>
      <c r="H44" s="1177"/>
      <c r="I44" s="1177"/>
      <c r="J44" s="1177"/>
      <c r="K44" s="1177"/>
      <c r="L44" s="3494">
        <f>LARGE(L5:L43,1)+1</f>
        <v>37</v>
      </c>
      <c r="M44" s="3495" t="s">
        <v>1115</v>
      </c>
      <c r="N44" s="3494">
        <f>LARGE(N5:N43,1)+1</f>
        <v>83</v>
      </c>
      <c r="O44" s="3495" t="s">
        <v>1116</v>
      </c>
      <c r="P44" s="3494"/>
      <c r="Q44" s="3483" t="s">
        <v>1117</v>
      </c>
      <c r="R44" s="3494"/>
      <c r="S44" s="3513"/>
      <c r="T44" s="3482"/>
      <c r="V44" s="3494">
        <f>LARGE(V5:V43,1)+1</f>
        <v>37</v>
      </c>
      <c r="W44" s="3495" t="s">
        <v>1035</v>
      </c>
      <c r="X44" s="3494">
        <f>LARGE(X5:X43,1)+1</f>
        <v>93</v>
      </c>
      <c r="Y44" s="3495" t="s">
        <v>993</v>
      </c>
      <c r="Z44" s="3494">
        <f>LARGE(Z5:Z43,1)+1</f>
        <v>148</v>
      </c>
      <c r="AA44" s="3495" t="s">
        <v>2949</v>
      </c>
      <c r="AB44" s="3494">
        <f>LARGE(AB5:AB43,1)+1</f>
        <v>200</v>
      </c>
      <c r="AC44" s="3495" t="s">
        <v>2950</v>
      </c>
      <c r="AD44" s="3494">
        <f>LARGE(AD5:AD43,1)+1</f>
        <v>254</v>
      </c>
      <c r="AE44" s="3495" t="s">
        <v>967</v>
      </c>
      <c r="AF44" s="3530"/>
      <c r="AG44" s="3530"/>
      <c r="AH44" s="3488">
        <f>LARGE(AH4:AH43,1)+1</f>
        <v>41</v>
      </c>
      <c r="AI44" s="3489" t="s">
        <v>2951</v>
      </c>
      <c r="AJ44" s="3511"/>
      <c r="AK44" s="3488">
        <f>LARGE(AK4:AK43,1)+1</f>
        <v>97</v>
      </c>
      <c r="AL44" s="3489" t="s">
        <v>2952</v>
      </c>
      <c r="AM44" s="918"/>
      <c r="AN44" s="918"/>
      <c r="AO44" s="2018"/>
      <c r="AP44" s="3501" t="s">
        <v>2953</v>
      </c>
      <c r="AR44" s="3497">
        <v>5</v>
      </c>
      <c r="AS44" s="3502" t="s">
        <v>2954</v>
      </c>
      <c r="AT44" s="3478"/>
      <c r="AU44" s="3478"/>
      <c r="AV44" s="3497">
        <v>3</v>
      </c>
      <c r="AW44" s="3502" t="s">
        <v>2955</v>
      </c>
      <c r="AX44" s="3502"/>
    </row>
    <row r="45" spans="2:50" s="3510" customFormat="1" ht="18.75">
      <c r="B45" s="1177"/>
      <c r="C45" s="1177"/>
      <c r="D45" s="1177"/>
      <c r="E45" s="1177"/>
      <c r="F45" s="1177"/>
      <c r="G45" s="1177"/>
      <c r="H45" s="1177"/>
      <c r="I45" s="1177"/>
      <c r="J45" s="1177"/>
      <c r="K45" s="1177"/>
      <c r="L45" s="3494">
        <f>LARGE(L5:L44,1)+1</f>
        <v>38</v>
      </c>
      <c r="M45" s="3495" t="s">
        <v>1118</v>
      </c>
      <c r="N45" s="3494">
        <f>LARGE(N5:N44,1)+1</f>
        <v>84</v>
      </c>
      <c r="O45" s="3495" t="s">
        <v>1119</v>
      </c>
      <c r="P45" s="3494">
        <f>LARGE(P5:P44,1)+1</f>
        <v>124</v>
      </c>
      <c r="Q45" s="3495" t="s">
        <v>1120</v>
      </c>
      <c r="R45" s="3494"/>
      <c r="S45" s="3513"/>
      <c r="T45" s="3482"/>
      <c r="V45" s="3494">
        <f>LARGE(V5:V44,1)+1</f>
        <v>38</v>
      </c>
      <c r="W45" s="3495" t="s">
        <v>1041</v>
      </c>
      <c r="X45" s="3494">
        <f>LARGE(X5:X44,1)+1</f>
        <v>94</v>
      </c>
      <c r="Y45" s="3495" t="s">
        <v>1001</v>
      </c>
      <c r="Z45" s="3494">
        <f>LARGE(Z5:Z44,1)+1</f>
        <v>149</v>
      </c>
      <c r="AA45" s="3495" t="s">
        <v>923</v>
      </c>
      <c r="AB45" s="3494">
        <f>LARGE(AB5:AB44,1)+1</f>
        <v>201</v>
      </c>
      <c r="AC45" s="3495" t="s">
        <v>1095</v>
      </c>
      <c r="AD45" s="3494">
        <f>LARGE(AD5:AD44,1)+1</f>
        <v>255</v>
      </c>
      <c r="AE45" s="3495" t="s">
        <v>2956</v>
      </c>
      <c r="AF45" s="3530"/>
      <c r="AG45" s="3530"/>
      <c r="AH45" s="3488">
        <f>LARGE(AH4:AH44,1)+1</f>
        <v>42</v>
      </c>
      <c r="AI45" s="3489" t="s">
        <v>2957</v>
      </c>
      <c r="AJ45" s="3511"/>
      <c r="AK45" s="3488">
        <f>LARGE(AK4:AK44,1)+1</f>
        <v>98</v>
      </c>
      <c r="AL45" s="3489" t="s">
        <v>2958</v>
      </c>
      <c r="AM45" s="918"/>
      <c r="AN45" s="918"/>
      <c r="AO45" s="2018"/>
      <c r="AP45" s="3501" t="s">
        <v>2959</v>
      </c>
      <c r="AR45" s="3497"/>
      <c r="AS45" s="2008"/>
      <c r="AT45" s="3478"/>
      <c r="AU45" s="3478"/>
      <c r="AV45" s="3497">
        <v>4</v>
      </c>
      <c r="AW45" s="3502" t="s">
        <v>2960</v>
      </c>
      <c r="AX45" s="3502"/>
    </row>
    <row r="46" spans="2:50" s="3510" customFormat="1" ht="27" customHeight="1">
      <c r="B46" s="1177"/>
      <c r="C46" s="1177"/>
      <c r="D46" s="1177"/>
      <c r="E46" s="1177"/>
      <c r="F46" s="1177"/>
      <c r="G46" s="1177"/>
      <c r="H46" s="1177"/>
      <c r="I46" s="1177"/>
      <c r="J46" s="1177"/>
      <c r="K46" s="1177"/>
      <c r="L46" s="3494">
        <f>LARGE(L5:L45,1)+1</f>
        <v>39</v>
      </c>
      <c r="M46" s="3495" t="s">
        <v>1121</v>
      </c>
      <c r="N46" s="3494">
        <f>LARGE(N5:N45,1)+1</f>
        <v>85</v>
      </c>
      <c r="O46" s="3495" t="s">
        <v>1122</v>
      </c>
      <c r="P46" s="3494"/>
      <c r="Q46" s="3513"/>
      <c r="R46" s="3494"/>
      <c r="S46" s="3513"/>
      <c r="T46" s="3482"/>
      <c r="V46" s="3494">
        <f>LARGE(V5:V45,1)+1</f>
        <v>39</v>
      </c>
      <c r="W46" s="3495" t="s">
        <v>2961</v>
      </c>
      <c r="X46" s="3494">
        <f>LARGE(X5:X45,1)+1</f>
        <v>95</v>
      </c>
      <c r="Y46" s="3495" t="s">
        <v>1007</v>
      </c>
      <c r="Z46" s="3494">
        <f>LARGE(Z5:Z45,1)+1</f>
        <v>150</v>
      </c>
      <c r="AA46" s="3495" t="s">
        <v>962</v>
      </c>
      <c r="AB46" s="3494">
        <f>LARGE(AB5:AB45,1)+1</f>
        <v>202</v>
      </c>
      <c r="AC46" s="3495" t="s">
        <v>1098</v>
      </c>
      <c r="AD46" s="3494">
        <f>LARGE(AD5:AD45,1)+1</f>
        <v>256</v>
      </c>
      <c r="AE46" s="3495" t="s">
        <v>928</v>
      </c>
      <c r="AF46" s="3530"/>
      <c r="AG46" s="3530"/>
      <c r="AH46" s="3488">
        <f>LARGE(AH4:AH45,1)+1</f>
        <v>43</v>
      </c>
      <c r="AI46" s="3489" t="s">
        <v>2962</v>
      </c>
      <c r="AJ46" s="3511"/>
      <c r="AK46" s="3488">
        <f>LARGE(AK4:AK45,1)+1</f>
        <v>99</v>
      </c>
      <c r="AL46" s="3489" t="s">
        <v>2963</v>
      </c>
      <c r="AM46" s="918"/>
      <c r="AN46" s="918"/>
      <c r="AO46" s="2018"/>
      <c r="AP46" s="3501" t="s">
        <v>2964</v>
      </c>
      <c r="AR46" s="3497"/>
      <c r="AS46" s="2008"/>
      <c r="AT46" s="3478"/>
      <c r="AU46" s="3478"/>
      <c r="AV46" s="3497">
        <v>5</v>
      </c>
      <c r="AW46" s="3502" t="s">
        <v>2965</v>
      </c>
      <c r="AX46" s="3502"/>
    </row>
    <row r="47" spans="2:50" ht="30">
      <c r="B47" s="1177"/>
      <c r="C47" s="1177"/>
      <c r="D47" s="1177"/>
      <c r="E47" s="1177"/>
      <c r="F47" s="1177"/>
      <c r="G47" s="1177"/>
      <c r="H47" s="1177"/>
      <c r="I47" s="1177"/>
      <c r="J47" s="1177"/>
      <c r="K47" s="1177"/>
      <c r="L47" s="3494">
        <f>LARGE(L5:L46,1)+1</f>
        <v>40</v>
      </c>
      <c r="M47" s="3495" t="s">
        <v>1123</v>
      </c>
      <c r="N47" s="3494"/>
      <c r="O47" s="3483" t="s">
        <v>778</v>
      </c>
      <c r="P47" s="3494"/>
      <c r="Q47" s="3483" t="s">
        <v>877</v>
      </c>
      <c r="R47" s="3494"/>
      <c r="S47" s="3513"/>
      <c r="T47" s="3482"/>
      <c r="V47" s="3494">
        <f>LARGE(V5:V46,1)+1</f>
        <v>40</v>
      </c>
      <c r="W47" s="3495" t="s">
        <v>1046</v>
      </c>
      <c r="X47" s="3494">
        <f>LARGE(X5:X46,1)+1</f>
        <v>96</v>
      </c>
      <c r="Y47" s="3495" t="s">
        <v>1016</v>
      </c>
      <c r="Z47" s="3494">
        <f>LARGE(Z5:Z46,1)+1</f>
        <v>151</v>
      </c>
      <c r="AA47" s="3495" t="s">
        <v>969</v>
      </c>
      <c r="AB47" s="3494">
        <f>LARGE(AB5:AB46,1)+1</f>
        <v>203</v>
      </c>
      <c r="AC47" s="3495" t="s">
        <v>1101</v>
      </c>
      <c r="AD47" s="3494">
        <f>LARGE(AD5:AD46,1)+1</f>
        <v>257</v>
      </c>
      <c r="AE47" s="3495" t="s">
        <v>975</v>
      </c>
      <c r="AF47" s="3530"/>
      <c r="AG47" s="3530"/>
      <c r="AH47" s="3488">
        <f>LARGE(AH4:AH46,1)+1</f>
        <v>44</v>
      </c>
      <c r="AI47" s="3489" t="s">
        <v>2966</v>
      </c>
      <c r="AJ47" s="3490"/>
      <c r="AK47" s="3488">
        <f>LARGE(AK4:AK46,1)+1</f>
        <v>100</v>
      </c>
      <c r="AL47" s="3489" t="s">
        <v>2967</v>
      </c>
      <c r="AM47" s="3467"/>
      <c r="AN47" s="3467"/>
      <c r="AO47" s="2018"/>
      <c r="AP47" s="3496" t="s">
        <v>775</v>
      </c>
      <c r="AR47" s="3497">
        <v>1</v>
      </c>
      <c r="AS47" s="3502" t="s">
        <v>2968</v>
      </c>
      <c r="AV47" s="3497">
        <v>6</v>
      </c>
      <c r="AW47" s="3502" t="s">
        <v>2969</v>
      </c>
      <c r="AX47" s="3502"/>
    </row>
    <row r="48" spans="2:50" ht="27" customHeight="1">
      <c r="B48" s="1177"/>
      <c r="C48" s="1177"/>
      <c r="D48" s="1177"/>
      <c r="E48" s="1177"/>
      <c r="F48" s="1177"/>
      <c r="G48" s="1177"/>
      <c r="H48" s="1177"/>
      <c r="I48" s="1177"/>
      <c r="J48" s="1177"/>
      <c r="K48" s="1177"/>
      <c r="L48" s="3494">
        <f>LARGE(L5:L47,1)+1</f>
        <v>41</v>
      </c>
      <c r="M48" s="3495" t="s">
        <v>1124</v>
      </c>
      <c r="N48" s="3494">
        <f>LARGE(N5:N47,1)+1</f>
        <v>86</v>
      </c>
      <c r="O48" s="3495" t="s">
        <v>1125</v>
      </c>
      <c r="P48" s="3494">
        <f>LARGE(P5:P47,1)+1</f>
        <v>125</v>
      </c>
      <c r="Q48" s="3495" t="s">
        <v>1126</v>
      </c>
      <c r="R48" s="3494"/>
      <c r="S48" s="3513"/>
      <c r="T48" s="3482"/>
      <c r="V48" s="3494">
        <f>LARGE(V5:V47,1)+1</f>
        <v>41</v>
      </c>
      <c r="W48" s="3495" t="s">
        <v>1052</v>
      </c>
      <c r="X48" s="3494">
        <f>LARGE(X5:X47,1)+1</f>
        <v>97</v>
      </c>
      <c r="Y48" s="3495" t="s">
        <v>1024</v>
      </c>
      <c r="Z48" s="3494">
        <f>LARGE(Z5:Z47,1)+1</f>
        <v>152</v>
      </c>
      <c r="AA48" s="3495" t="s">
        <v>2970</v>
      </c>
      <c r="AB48" s="3494">
        <f>LARGE(AB5:AB47,1)+1</f>
        <v>204</v>
      </c>
      <c r="AC48" s="3495" t="s">
        <v>2971</v>
      </c>
      <c r="AD48" s="3494">
        <f>LARGE(AD5:AD47,1)+1</f>
        <v>258</v>
      </c>
      <c r="AE48" s="3495" t="s">
        <v>981</v>
      </c>
      <c r="AF48" s="3530"/>
      <c r="AG48" s="3530"/>
      <c r="AH48" s="3488">
        <f>LARGE(AH4:AH47,1)+1</f>
        <v>45</v>
      </c>
      <c r="AI48" s="3489" t="s">
        <v>2972</v>
      </c>
      <c r="AJ48" s="3490"/>
      <c r="AK48" s="3488">
        <f>LARGE(AK4:AK47,1)+1</f>
        <v>101</v>
      </c>
      <c r="AL48" s="3489" t="s">
        <v>2973</v>
      </c>
      <c r="AM48" s="3467"/>
      <c r="AN48" s="3467"/>
      <c r="AO48" s="2018"/>
      <c r="AP48" s="3501" t="s">
        <v>2974</v>
      </c>
      <c r="AR48" s="3497">
        <v>2</v>
      </c>
      <c r="AS48" s="3502" t="s">
        <v>2975</v>
      </c>
      <c r="AV48" s="3497"/>
      <c r="AW48" s="3521" t="s">
        <v>2976</v>
      </c>
      <c r="AX48" s="3521"/>
    </row>
    <row r="49" spans="2:50" ht="18.75">
      <c r="B49" s="1177"/>
      <c r="C49" s="1177"/>
      <c r="D49" s="1177"/>
      <c r="E49" s="1177"/>
      <c r="F49" s="1177"/>
      <c r="G49" s="1177"/>
      <c r="H49" s="1177"/>
      <c r="I49" s="1177"/>
      <c r="J49" s="1177"/>
      <c r="K49" s="1177"/>
      <c r="L49" s="3494">
        <f>LARGE(L5:L48,1)+1</f>
        <v>42</v>
      </c>
      <c r="M49" s="3495" t="s">
        <v>1127</v>
      </c>
      <c r="N49" s="3494">
        <f>LARGE(N5:N48,1)+1</f>
        <v>87</v>
      </c>
      <c r="O49" s="3495" t="s">
        <v>1128</v>
      </c>
      <c r="P49" s="3494">
        <f>LARGE(P5:P48,1)+1</f>
        <v>126</v>
      </c>
      <c r="Q49" s="3495" t="s">
        <v>1129</v>
      </c>
      <c r="R49" s="3494"/>
      <c r="S49" s="3513"/>
      <c r="T49" s="3482"/>
      <c r="V49" s="3494">
        <f>LARGE(V5:V48,1)+1</f>
        <v>42</v>
      </c>
      <c r="W49" s="3495" t="s">
        <v>1056</v>
      </c>
      <c r="X49" s="3494">
        <f>LARGE(X5:X48,1)+1</f>
        <v>98</v>
      </c>
      <c r="Y49" s="3495" t="s">
        <v>881</v>
      </c>
      <c r="Z49" s="3494"/>
      <c r="AA49" s="3527"/>
      <c r="AB49" s="3494">
        <f>LARGE(AB5:AB48,1)+1</f>
        <v>205</v>
      </c>
      <c r="AC49" s="3495" t="s">
        <v>1105</v>
      </c>
      <c r="AD49" s="3494">
        <f>LARGE(AD5:AD48,1)+1</f>
        <v>259</v>
      </c>
      <c r="AE49" s="3495" t="s">
        <v>937</v>
      </c>
      <c r="AF49" s="3530"/>
      <c r="AG49" s="3530"/>
      <c r="AH49" s="3488">
        <f>LARGE(AH4:AH48,1)+1</f>
        <v>46</v>
      </c>
      <c r="AI49" s="3489" t="s">
        <v>2977</v>
      </c>
      <c r="AJ49" s="3490"/>
      <c r="AK49" s="3488">
        <f>LARGE(AK4:AK48,1)+1</f>
        <v>102</v>
      </c>
      <c r="AL49" s="3489" t="s">
        <v>2978</v>
      </c>
      <c r="AM49" s="3467"/>
      <c r="AN49" s="3467"/>
      <c r="AO49" s="2018"/>
      <c r="AP49" s="3501" t="s">
        <v>2979</v>
      </c>
      <c r="AR49" s="3497">
        <v>3</v>
      </c>
      <c r="AS49" s="3502" t="s">
        <v>2744</v>
      </c>
      <c r="AV49" s="3497"/>
      <c r="AW49" s="3521"/>
      <c r="AX49" s="3521"/>
    </row>
    <row r="50" spans="2:50" ht="18.75">
      <c r="B50" s="1177"/>
      <c r="C50" s="1177"/>
      <c r="D50" s="1177"/>
      <c r="E50" s="1177"/>
      <c r="F50" s="1177"/>
      <c r="G50" s="1177"/>
      <c r="H50" s="1177"/>
      <c r="I50" s="1177"/>
      <c r="J50" s="1177"/>
      <c r="K50" s="1177"/>
      <c r="L50" s="3494">
        <f>LARGE(L5:L49,1)+1</f>
        <v>43</v>
      </c>
      <c r="M50" s="3495" t="s">
        <v>1130</v>
      </c>
      <c r="N50" s="3494">
        <f>LARGE(N5:N49,1)+1</f>
        <v>88</v>
      </c>
      <c r="O50" s="3495" t="s">
        <v>1131</v>
      </c>
      <c r="P50" s="3494">
        <f>LARGE(P5:P49,1)+1</f>
        <v>127</v>
      </c>
      <c r="Q50" s="3495" t="s">
        <v>1132</v>
      </c>
      <c r="R50" s="3494"/>
      <c r="S50" s="3513"/>
      <c r="T50" s="3482"/>
      <c r="V50" s="3494">
        <f>LARGE(V5:V49,1)+1</f>
        <v>43</v>
      </c>
      <c r="W50" s="3495" t="s">
        <v>1062</v>
      </c>
      <c r="X50" s="3494">
        <f>LARGE(X5:X49,1)+1</f>
        <v>99</v>
      </c>
      <c r="Y50" s="3495" t="s">
        <v>891</v>
      </c>
      <c r="Z50" s="3494"/>
      <c r="AA50" s="3487" t="s">
        <v>781</v>
      </c>
      <c r="AB50" s="3494">
        <f>LARGE(AB5:AB49,1)+1</f>
        <v>206</v>
      </c>
      <c r="AC50" s="3495" t="s">
        <v>1108</v>
      </c>
      <c r="AD50" s="3494">
        <f>LARGE(AD5:AD49,1)+1</f>
        <v>260</v>
      </c>
      <c r="AE50" s="3495" t="s">
        <v>988</v>
      </c>
      <c r="AF50" s="3530"/>
      <c r="AG50" s="3530"/>
      <c r="AH50" s="3488">
        <f>LARGE(AH4:AH49,1)+1</f>
        <v>47</v>
      </c>
      <c r="AI50" s="3489" t="s">
        <v>2980</v>
      </c>
      <c r="AJ50" s="3490"/>
      <c r="AK50" s="3488">
        <f>LARGE(AK4:AK49,1)+1</f>
        <v>103</v>
      </c>
      <c r="AL50" s="3489" t="s">
        <v>2981</v>
      </c>
      <c r="AM50" s="3467"/>
      <c r="AN50" s="3467"/>
      <c r="AO50" s="2018"/>
      <c r="AP50" s="3501" t="s">
        <v>2982</v>
      </c>
      <c r="AR50" s="3497">
        <v>4</v>
      </c>
      <c r="AS50" s="3502" t="s">
        <v>2983</v>
      </c>
      <c r="AV50" s="3492">
        <v>7</v>
      </c>
      <c r="AW50" s="3507" t="s">
        <v>2984</v>
      </c>
      <c r="AX50" s="3507"/>
    </row>
    <row r="51" spans="2:50" ht="24.75" customHeight="1">
      <c r="B51" s="1177"/>
      <c r="C51" s="1177"/>
      <c r="D51" s="1177"/>
      <c r="E51" s="1177"/>
      <c r="F51" s="1177"/>
      <c r="G51" s="1177"/>
      <c r="H51" s="1177"/>
      <c r="I51" s="1177"/>
      <c r="J51" s="1177"/>
      <c r="K51" s="1177"/>
      <c r="L51" s="3494">
        <f>LARGE(L5:L50,1)+1</f>
        <v>44</v>
      </c>
      <c r="M51" s="3495" t="s">
        <v>1133</v>
      </c>
      <c r="N51" s="3494">
        <f>LARGE(N5:N50,1)+1</f>
        <v>89</v>
      </c>
      <c r="O51" s="3495" t="s">
        <v>1134</v>
      </c>
      <c r="P51" s="3494">
        <f>LARGE(P5:P50,1)+1</f>
        <v>128</v>
      </c>
      <c r="Q51" s="3495" t="s">
        <v>1135</v>
      </c>
      <c r="R51" s="3494"/>
      <c r="S51" s="3513"/>
      <c r="T51" s="3482"/>
      <c r="V51" s="3494">
        <f>LARGE(V5:V50,1)+1</f>
        <v>44</v>
      </c>
      <c r="W51" s="3495" t="s">
        <v>968</v>
      </c>
      <c r="X51" s="3494">
        <f>LARGE(X5:X50,1)+1</f>
        <v>100</v>
      </c>
      <c r="Y51" s="3495" t="s">
        <v>2985</v>
      </c>
      <c r="Z51" s="3494">
        <f>LARGE(Z5:Z50,1)+1</f>
        <v>153</v>
      </c>
      <c r="AA51" s="3495" t="s">
        <v>982</v>
      </c>
      <c r="AB51" s="3494">
        <f>LARGE(AB5:AB50,1)+1</f>
        <v>207</v>
      </c>
      <c r="AC51" s="3495" t="s">
        <v>911</v>
      </c>
      <c r="AD51" s="3494">
        <f>LARGE(AD5:AD50,1)+1</f>
        <v>261</v>
      </c>
      <c r="AE51" s="3495" t="s">
        <v>2986</v>
      </c>
      <c r="AF51" s="3530"/>
      <c r="AG51" s="3530"/>
      <c r="AH51" s="3488">
        <f>LARGE(AH4:AH50,1)+1</f>
        <v>48</v>
      </c>
      <c r="AI51" s="3489" t="s">
        <v>2987</v>
      </c>
      <c r="AJ51" s="3490"/>
      <c r="AK51" s="3488">
        <f>LARGE(AK4:AK50,1)+1</f>
        <v>104</v>
      </c>
      <c r="AL51" s="3489" t="s">
        <v>2988</v>
      </c>
      <c r="AM51" s="3467"/>
      <c r="AN51" s="3467"/>
      <c r="AO51" s="2018"/>
      <c r="AP51" s="3501" t="s">
        <v>2989</v>
      </c>
      <c r="AR51" s="3497">
        <v>5</v>
      </c>
      <c r="AS51" s="3502" t="s">
        <v>2990</v>
      </c>
      <c r="AV51" s="3492"/>
      <c r="AW51" s="3507"/>
      <c r="AX51" s="3507"/>
    </row>
    <row r="52" spans="2:50" ht="30">
      <c r="B52" s="1177"/>
      <c r="C52" s="1177"/>
      <c r="D52" s="1177"/>
      <c r="E52" s="1177"/>
      <c r="F52" s="1177"/>
      <c r="G52" s="1177"/>
      <c r="H52" s="1177"/>
      <c r="I52" s="1177"/>
      <c r="J52" s="1177"/>
      <c r="K52" s="1177"/>
      <c r="L52" s="3494">
        <f>LARGE(L5:L51,1)+1</f>
        <v>45</v>
      </c>
      <c r="M52" s="3495" t="s">
        <v>1136</v>
      </c>
      <c r="N52" s="3494">
        <f>LARGE(N5:N51,1)+1</f>
        <v>90</v>
      </c>
      <c r="O52" s="3495" t="s">
        <v>1137</v>
      </c>
      <c r="P52" s="3494">
        <f>LARGE(P5:P51,1)+1</f>
        <v>129</v>
      </c>
      <c r="Q52" s="3495" t="s">
        <v>1138</v>
      </c>
      <c r="R52" s="3494"/>
      <c r="S52" s="3513"/>
      <c r="T52" s="3482"/>
      <c r="V52" s="3494">
        <f>LARGE(V5:V51,1)+1</f>
        <v>45</v>
      </c>
      <c r="W52" s="3495" t="s">
        <v>1068</v>
      </c>
      <c r="X52" s="3494">
        <f>LARGE(X5:X51,1)+1</f>
        <v>101</v>
      </c>
      <c r="Y52" s="3495" t="s">
        <v>2991</v>
      </c>
      <c r="Z52" s="3494"/>
      <c r="AA52" s="3530"/>
      <c r="AB52" s="3494">
        <f>LARGE(AB5:AB51,1)+1</f>
        <v>208</v>
      </c>
      <c r="AC52" s="3495" t="s">
        <v>2992</v>
      </c>
      <c r="AD52" s="3494">
        <f>LARGE(AD5:AD51,1)+1</f>
        <v>262</v>
      </c>
      <c r="AE52" s="3495" t="s">
        <v>2993</v>
      </c>
      <c r="AF52" s="3530"/>
      <c r="AG52" s="3530"/>
      <c r="AH52" s="3488">
        <f>LARGE(AH4:AH51,1)+1</f>
        <v>49</v>
      </c>
      <c r="AI52" s="3489" t="s">
        <v>2994</v>
      </c>
      <c r="AJ52" s="3490"/>
      <c r="AK52" s="3488">
        <f>LARGE(AK4:AK51,1)+1</f>
        <v>105</v>
      </c>
      <c r="AL52" s="3489" t="s">
        <v>2995</v>
      </c>
      <c r="AM52" s="3467"/>
      <c r="AN52" s="3467"/>
      <c r="AO52" s="2018"/>
      <c r="AP52" s="3496" t="s">
        <v>777</v>
      </c>
      <c r="AR52" s="3497">
        <v>6</v>
      </c>
      <c r="AS52" s="3502" t="s">
        <v>2763</v>
      </c>
      <c r="AV52" s="3492">
        <v>8</v>
      </c>
      <c r="AW52" s="3507" t="s">
        <v>2996</v>
      </c>
      <c r="AX52" s="3507"/>
    </row>
    <row r="53" spans="2:50" ht="19.5" thickBot="1">
      <c r="B53" s="1177"/>
      <c r="C53" s="1177"/>
      <c r="D53" s="1177"/>
      <c r="E53" s="1177"/>
      <c r="F53" s="1177"/>
      <c r="G53" s="1177"/>
      <c r="H53" s="1177"/>
      <c r="I53" s="1177"/>
      <c r="J53" s="1177"/>
      <c r="K53" s="1177"/>
      <c r="L53" s="3535"/>
      <c r="M53" s="3536"/>
      <c r="N53" s="3536"/>
      <c r="O53" s="3536"/>
      <c r="P53" s="3536"/>
      <c r="Q53" s="3536"/>
      <c r="R53" s="3537"/>
      <c r="S53" s="3537"/>
      <c r="T53" s="3538"/>
      <c r="V53" s="3494">
        <f>LARGE(V5:V52,1)+1</f>
        <v>46</v>
      </c>
      <c r="W53" s="3495" t="s">
        <v>976</v>
      </c>
      <c r="X53" s="3494">
        <f>LARGE(X5:X52,1)+1</f>
        <v>102</v>
      </c>
      <c r="Y53" s="3495" t="s">
        <v>901</v>
      </c>
      <c r="Z53" s="3494"/>
      <c r="AA53" s="3486" t="s">
        <v>783</v>
      </c>
      <c r="AB53" s="3494">
        <f>LARGE(AB5:AB52,1)+1</f>
        <v>209</v>
      </c>
      <c r="AC53" s="3495" t="s">
        <v>1111</v>
      </c>
      <c r="AD53" s="3494">
        <f>LARGE(AD5:AD52,1)+1</f>
        <v>263</v>
      </c>
      <c r="AE53" s="3495" t="s">
        <v>945</v>
      </c>
      <c r="AF53" s="3485"/>
      <c r="AG53" s="3485"/>
      <c r="AH53" s="3488">
        <f>LARGE(AH4:AH52,1)+1</f>
        <v>50</v>
      </c>
      <c r="AI53" s="3489" t="s">
        <v>2997</v>
      </c>
      <c r="AJ53" s="3490"/>
      <c r="AK53" s="3488">
        <f>LARGE(AK4:AK52,1)+1</f>
        <v>106</v>
      </c>
      <c r="AL53" s="3489" t="s">
        <v>2998</v>
      </c>
      <c r="AM53" s="3467"/>
      <c r="AN53" s="3467"/>
      <c r="AO53" s="2018"/>
      <c r="AP53" s="3501" t="s">
        <v>2999</v>
      </c>
      <c r="AR53" s="3497">
        <v>7</v>
      </c>
      <c r="AS53" s="3502" t="s">
        <v>3000</v>
      </c>
      <c r="AV53" s="3492"/>
      <c r="AW53" s="3507"/>
      <c r="AX53" s="3507"/>
    </row>
    <row r="54" spans="2:50" ht="18.75">
      <c r="B54" s="1177"/>
      <c r="C54" s="1177"/>
      <c r="D54" s="1177"/>
      <c r="E54" s="1177"/>
      <c r="F54" s="1177"/>
      <c r="G54" s="1177"/>
      <c r="H54" s="1177"/>
      <c r="I54" s="1177"/>
      <c r="J54" s="1177"/>
      <c r="K54" s="1177"/>
      <c r="L54" s="1177"/>
      <c r="M54" s="1177"/>
      <c r="N54" s="1177"/>
      <c r="O54" s="1177"/>
      <c r="P54" s="1177"/>
      <c r="Q54" s="1177"/>
      <c r="R54" s="1177"/>
      <c r="S54" s="1177"/>
      <c r="T54" s="1177"/>
      <c r="V54" s="3494">
        <f>LARGE(V5:V53,1)+1</f>
        <v>47</v>
      </c>
      <c r="W54" s="3495" t="s">
        <v>1073</v>
      </c>
      <c r="X54" s="3494">
        <f>LARGE(X5:X53,1)+1</f>
        <v>103</v>
      </c>
      <c r="Y54" s="3495" t="s">
        <v>1043</v>
      </c>
      <c r="Z54" s="3494">
        <f>LARGE(Z5:Z53,1)+1</f>
        <v>154</v>
      </c>
      <c r="AA54" s="3495" t="s">
        <v>3001</v>
      </c>
      <c r="AB54" s="3494">
        <f>LARGE(AB5:AB53,1)+1</f>
        <v>210</v>
      </c>
      <c r="AC54" s="3495" t="s">
        <v>3002</v>
      </c>
      <c r="AD54" s="3494">
        <f>LARGE(AD5:AD53,1)+1</f>
        <v>264</v>
      </c>
      <c r="AE54" s="3495" t="s">
        <v>3003</v>
      </c>
      <c r="AF54" s="3485"/>
      <c r="AG54" s="3485"/>
      <c r="AH54" s="3488">
        <f>LARGE(AH4:AH53,1)+1</f>
        <v>51</v>
      </c>
      <c r="AI54" s="3489" t="s">
        <v>3004</v>
      </c>
      <c r="AJ54" s="3490"/>
      <c r="AK54" s="3488">
        <f>LARGE(AK4:AK53,1)+1</f>
        <v>107</v>
      </c>
      <c r="AL54" s="3489" t="s">
        <v>3005</v>
      </c>
      <c r="AM54" s="3467"/>
      <c r="AN54" s="3467"/>
      <c r="AO54" s="2018"/>
      <c r="AP54" s="3501" t="s">
        <v>3006</v>
      </c>
      <c r="AR54" s="3497">
        <v>8</v>
      </c>
      <c r="AS54" s="3502" t="s">
        <v>3007</v>
      </c>
      <c r="AV54" s="3497"/>
      <c r="AW54" s="3521" t="s">
        <v>3008</v>
      </c>
      <c r="AX54" s="3521"/>
    </row>
    <row r="55" spans="2:50" ht="18.75">
      <c r="B55" s="1177"/>
      <c r="C55" s="1177"/>
      <c r="D55" s="1177"/>
      <c r="E55" s="1177"/>
      <c r="F55" s="1177"/>
      <c r="G55" s="1177"/>
      <c r="H55" s="1177"/>
      <c r="I55" s="1177"/>
      <c r="J55" s="1177"/>
      <c r="K55" s="1177"/>
      <c r="L55" s="1177"/>
      <c r="M55" s="1177"/>
      <c r="N55" s="1177"/>
      <c r="O55" s="1177"/>
      <c r="P55" s="1177"/>
      <c r="Q55" s="1177"/>
      <c r="R55" s="1177"/>
      <c r="S55" s="1177"/>
      <c r="T55" s="1177"/>
      <c r="V55" s="3494">
        <f>LARGE(V5:V54,1)+1</f>
        <v>48</v>
      </c>
      <c r="W55" s="3495" t="s">
        <v>1075</v>
      </c>
      <c r="X55" s="3494">
        <f>LARGE(X5:X54,1)+1</f>
        <v>104</v>
      </c>
      <c r="Y55" s="3495" t="s">
        <v>1048</v>
      </c>
      <c r="Z55" s="3494">
        <f>LARGE(Z5:Z54,1)+1</f>
        <v>155</v>
      </c>
      <c r="AA55" s="3495" t="s">
        <v>997</v>
      </c>
      <c r="AB55" s="3494">
        <f>LARGE(AB5:AB54,1)+1</f>
        <v>211</v>
      </c>
      <c r="AC55" s="3495" t="s">
        <v>920</v>
      </c>
      <c r="AD55" s="3494">
        <f>LARGE(AD5:AD54,1)+1</f>
        <v>265</v>
      </c>
      <c r="AE55" s="3495" t="s">
        <v>3009</v>
      </c>
      <c r="AF55" s="3485"/>
      <c r="AG55" s="3485"/>
      <c r="AH55" s="3488">
        <f>LARGE(AH4:AH54,1)+1</f>
        <v>52</v>
      </c>
      <c r="AI55" s="3489" t="s">
        <v>3010</v>
      </c>
      <c r="AJ55" s="3490"/>
      <c r="AK55" s="3488">
        <f>LARGE(AK4:AK54,1)+1</f>
        <v>108</v>
      </c>
      <c r="AL55" s="3489" t="s">
        <v>3011</v>
      </c>
      <c r="AM55" s="3467"/>
      <c r="AN55" s="3467"/>
      <c r="AO55" s="2018"/>
      <c r="AP55" s="3501" t="s">
        <v>3012</v>
      </c>
      <c r="AR55" s="3497"/>
      <c r="AS55" s="2008"/>
      <c r="AV55" s="3497"/>
      <c r="AW55" s="3521"/>
      <c r="AX55" s="3521"/>
    </row>
    <row r="56" spans="2:50" ht="20.25" customHeight="1">
      <c r="B56" s="1177"/>
      <c r="C56" s="1177"/>
      <c r="D56" s="1177"/>
      <c r="E56" s="1177"/>
      <c r="F56" s="1177"/>
      <c r="G56" s="1177"/>
      <c r="H56" s="1177"/>
      <c r="I56" s="1177"/>
      <c r="J56" s="1177"/>
      <c r="K56" s="1177"/>
      <c r="L56" s="1177"/>
      <c r="M56" s="1177"/>
      <c r="N56" s="1177"/>
      <c r="O56" s="1177"/>
      <c r="P56" s="1177"/>
      <c r="Q56" s="1177"/>
      <c r="R56" s="1177"/>
      <c r="S56" s="1177"/>
      <c r="T56" s="1177"/>
      <c r="V56" s="3494">
        <f>LARGE(V5:V55,1)+1</f>
        <v>49</v>
      </c>
      <c r="W56" s="3495" t="s">
        <v>1079</v>
      </c>
      <c r="X56" s="3494">
        <f>LARGE(X5:X55,1)+1</f>
        <v>105</v>
      </c>
      <c r="Y56" s="3495" t="s">
        <v>3013</v>
      </c>
      <c r="Z56" s="3494">
        <f>LARGE(Z5:Z55,1)+1</f>
        <v>156</v>
      </c>
      <c r="AA56" s="3495" t="s">
        <v>3014</v>
      </c>
      <c r="AB56" s="3494">
        <f>LARGE(AB5:AB55,1)+1</f>
        <v>212</v>
      </c>
      <c r="AC56" s="3495" t="s">
        <v>927</v>
      </c>
      <c r="AD56" s="3494">
        <f>LARGE(AD5:AD55,1)+1</f>
        <v>266</v>
      </c>
      <c r="AE56" s="3495" t="s">
        <v>995</v>
      </c>
      <c r="AF56" s="3485"/>
      <c r="AG56" s="3485"/>
      <c r="AH56" s="3488">
        <f>LARGE(AH4:AH55,1)+1</f>
        <v>53</v>
      </c>
      <c r="AI56" s="3489" t="s">
        <v>3015</v>
      </c>
      <c r="AJ56" s="3490"/>
      <c r="AK56" s="3488">
        <f>LARGE(AK4:AK55,1)+1</f>
        <v>109</v>
      </c>
      <c r="AL56" s="3489" t="s">
        <v>3016</v>
      </c>
      <c r="AM56" s="3467"/>
      <c r="AN56" s="3467"/>
      <c r="AO56" s="2018"/>
      <c r="AP56" s="3501" t="s">
        <v>3017</v>
      </c>
      <c r="AR56" s="3497">
        <v>1</v>
      </c>
      <c r="AS56" s="3502" t="s">
        <v>3018</v>
      </c>
      <c r="AV56" s="3497"/>
      <c r="AW56" s="3502" t="s">
        <v>3019</v>
      </c>
      <c r="AX56" s="3502"/>
    </row>
    <row r="57" spans="2:50" ht="20.25" customHeight="1">
      <c r="B57" s="1177"/>
      <c r="C57" s="1177"/>
      <c r="D57" s="1177"/>
      <c r="E57" s="1177"/>
      <c r="F57" s="1177"/>
      <c r="G57" s="1177"/>
      <c r="H57" s="1177"/>
      <c r="I57" s="1177"/>
      <c r="J57" s="1177"/>
      <c r="K57" s="1177"/>
      <c r="L57" s="1177"/>
      <c r="M57" s="1177"/>
      <c r="N57" s="1177"/>
      <c r="O57" s="1177"/>
      <c r="P57" s="1177"/>
      <c r="Q57" s="1177"/>
      <c r="R57" s="1177"/>
      <c r="S57" s="1177"/>
      <c r="T57" s="1177"/>
      <c r="V57" s="3494">
        <f>LARGE(V5:V56,1)+1</f>
        <v>50</v>
      </c>
      <c r="W57" s="3495" t="s">
        <v>3020</v>
      </c>
      <c r="X57" s="3494">
        <f>LARGE(X5:X56,1)+1</f>
        <v>106</v>
      </c>
      <c r="Y57" s="3495" t="s">
        <v>1054</v>
      </c>
      <c r="Z57" s="3494">
        <f>LARGE(Z5:Z56,1)+1</f>
        <v>157</v>
      </c>
      <c r="AA57" s="3495" t="s">
        <v>941</v>
      </c>
      <c r="AB57" s="3494">
        <f>LARGE(AB5:AB56,1)+1</f>
        <v>213</v>
      </c>
      <c r="AC57" s="3495" t="s">
        <v>936</v>
      </c>
      <c r="AD57" s="3494">
        <f>LARGE(AD5:AD56,1)+1</f>
        <v>267</v>
      </c>
      <c r="AE57" s="3495" t="s">
        <v>3021</v>
      </c>
      <c r="AF57" s="3485"/>
      <c r="AG57" s="3485"/>
      <c r="AH57" s="3488">
        <f>LARGE(AH4:AH56,1)+1</f>
        <v>54</v>
      </c>
      <c r="AI57" s="3489" t="s">
        <v>3022</v>
      </c>
      <c r="AJ57" s="3490"/>
      <c r="AK57" s="3488">
        <f>LARGE(AK4:AK56,1)+1</f>
        <v>110</v>
      </c>
      <c r="AL57" s="3489" t="s">
        <v>3023</v>
      </c>
      <c r="AM57" s="3467"/>
      <c r="AN57" s="3467"/>
      <c r="AO57" s="2018"/>
      <c r="AP57" s="3501" t="s">
        <v>3024</v>
      </c>
      <c r="AR57" s="3497">
        <v>2</v>
      </c>
      <c r="AS57" s="3502" t="s">
        <v>3025</v>
      </c>
      <c r="AV57" s="3497">
        <v>9</v>
      </c>
      <c r="AW57" s="3502" t="s">
        <v>3026</v>
      </c>
      <c r="AX57" s="3502"/>
    </row>
    <row r="58" spans="2:50" ht="21" customHeight="1">
      <c r="B58" s="1177"/>
      <c r="C58" s="1177"/>
      <c r="D58" s="1177"/>
      <c r="E58" s="1177"/>
      <c r="F58" s="1177"/>
      <c r="G58" s="1177"/>
      <c r="H58" s="1177"/>
      <c r="I58" s="1177"/>
      <c r="J58" s="1177"/>
      <c r="K58" s="1177"/>
      <c r="L58" s="1177"/>
      <c r="M58" s="1177"/>
      <c r="N58" s="1177"/>
      <c r="O58" s="1177"/>
      <c r="P58" s="1177"/>
      <c r="Q58" s="1177"/>
      <c r="R58" s="1177"/>
      <c r="S58" s="1177"/>
      <c r="T58" s="1177"/>
      <c r="V58" s="3494">
        <f>LARGE(V5:V57,1)+1</f>
        <v>51</v>
      </c>
      <c r="W58" s="3495" t="s">
        <v>1088</v>
      </c>
      <c r="X58" s="3494">
        <f>LARGE(X5:X57,1)+1</f>
        <v>107</v>
      </c>
      <c r="Y58" s="3495" t="s">
        <v>919</v>
      </c>
      <c r="Z58" s="3494">
        <f>LARGE(Z5:Z57,1)+1</f>
        <v>158</v>
      </c>
      <c r="AA58" s="3495" t="s">
        <v>947</v>
      </c>
      <c r="AB58" s="3494">
        <f>LARGE(AB5:AB57,1)+1</f>
        <v>214</v>
      </c>
      <c r="AC58" s="3495" t="s">
        <v>944</v>
      </c>
      <c r="AD58" s="3494"/>
      <c r="AE58" s="3485"/>
      <c r="AF58" s="3485"/>
      <c r="AG58" s="3485"/>
      <c r="AH58" s="3488">
        <f>LARGE(AH4:AH57,1)+1</f>
        <v>55</v>
      </c>
      <c r="AI58" s="3489" t="s">
        <v>3027</v>
      </c>
      <c r="AJ58" s="3490"/>
      <c r="AK58" s="3488">
        <f>LARGE(AK4:AK57,1)+1</f>
        <v>111</v>
      </c>
      <c r="AL58" s="3489" t="s">
        <v>3028</v>
      </c>
      <c r="AM58" s="3467"/>
      <c r="AN58" s="3467"/>
      <c r="AO58" s="2018"/>
      <c r="AP58" s="3501" t="s">
        <v>3029</v>
      </c>
      <c r="AR58" s="3497"/>
      <c r="AS58" s="2008"/>
      <c r="AV58" s="3497">
        <v>10</v>
      </c>
      <c r="AW58" s="3502" t="s">
        <v>3030</v>
      </c>
      <c r="AX58" s="3502"/>
    </row>
    <row r="59" spans="2:50" ht="24" customHeight="1">
      <c r="V59" s="3494">
        <f>LARGE(V5:V58,1)+1</f>
        <v>52</v>
      </c>
      <c r="W59" s="3495" t="s">
        <v>1093</v>
      </c>
      <c r="X59" s="3494">
        <f>LARGE(X5:X58,1)+1</f>
        <v>108</v>
      </c>
      <c r="Y59" s="3495" t="s">
        <v>3031</v>
      </c>
      <c r="Z59" s="3494">
        <f>LARGE(Z5:Z58,1)+1</f>
        <v>159</v>
      </c>
      <c r="AA59" s="3495" t="s">
        <v>953</v>
      </c>
      <c r="AB59" s="3494">
        <f>LARGE(AB5:AB58,1)+1</f>
        <v>215</v>
      </c>
      <c r="AC59" s="3495" t="s">
        <v>1114</v>
      </c>
      <c r="AD59" s="3494"/>
      <c r="AE59" s="3485"/>
      <c r="AF59" s="3485"/>
      <c r="AG59" s="3485"/>
      <c r="AH59" s="3488">
        <f>LARGE(AH4:AH58,1)+1</f>
        <v>56</v>
      </c>
      <c r="AI59" s="3489" t="s">
        <v>3032</v>
      </c>
      <c r="AJ59" s="3490"/>
      <c r="AK59" s="3488"/>
      <c r="AL59" s="3539"/>
      <c r="AM59" s="3467"/>
      <c r="AN59" s="3467"/>
      <c r="AO59" s="2018"/>
      <c r="AP59" s="3501" t="s">
        <v>3033</v>
      </c>
      <c r="AR59" s="3497"/>
      <c r="AS59" s="2008"/>
      <c r="AV59" s="3497">
        <v>11</v>
      </c>
      <c r="AW59" s="3502" t="s">
        <v>3034</v>
      </c>
      <c r="AX59" s="3502"/>
    </row>
    <row r="60" spans="2:50" ht="24" customHeight="1">
      <c r="V60" s="3494">
        <f>LARGE(V5:V59,1)+1</f>
        <v>53</v>
      </c>
      <c r="W60" s="3495" t="s">
        <v>3035</v>
      </c>
      <c r="X60" s="3494">
        <f>LARGE(X5:X59,1)+1</f>
        <v>109</v>
      </c>
      <c r="Y60" s="3495" t="s">
        <v>3036</v>
      </c>
      <c r="Z60" s="3494">
        <f>LARGE(Z5:Z59,1)+1</f>
        <v>160</v>
      </c>
      <c r="AA60" s="3495" t="s">
        <v>959</v>
      </c>
      <c r="AB60" s="3494"/>
      <c r="AC60" s="3485"/>
      <c r="AD60" s="3494"/>
      <c r="AE60" s="3485"/>
      <c r="AF60" s="3485"/>
      <c r="AG60" s="3485"/>
      <c r="AH60" s="3467"/>
      <c r="AI60" s="3467"/>
      <c r="AJ60" s="3467"/>
      <c r="AK60" s="3467"/>
      <c r="AL60" s="3467"/>
      <c r="AM60" s="3467"/>
      <c r="AN60" s="3467"/>
      <c r="AO60" s="2018"/>
      <c r="AP60" s="3496" t="s">
        <v>778</v>
      </c>
      <c r="AR60" s="3497">
        <v>1</v>
      </c>
      <c r="AS60" s="3502" t="s">
        <v>3037</v>
      </c>
      <c r="AV60" s="3497">
        <v>12</v>
      </c>
      <c r="AW60" s="3502" t="s">
        <v>3038</v>
      </c>
      <c r="AX60" s="3502"/>
    </row>
    <row r="61" spans="2:50" ht="20.25" customHeight="1">
      <c r="V61" s="3494">
        <f>LARGE(V5:V60,1)+1</f>
        <v>54</v>
      </c>
      <c r="W61" s="3495" t="s">
        <v>1096</v>
      </c>
      <c r="X61" s="3494">
        <f>LARGE(X5:X60,1)+1</f>
        <v>110</v>
      </c>
      <c r="Y61" s="3495" t="s">
        <v>1058</v>
      </c>
      <c r="Z61" s="3494">
        <f>LARGE(Z5:Z60,1)+1</f>
        <v>161</v>
      </c>
      <c r="AA61" s="3495" t="s">
        <v>3039</v>
      </c>
      <c r="AB61" s="3494"/>
      <c r="AC61" s="3486" t="s">
        <v>1117</v>
      </c>
      <c r="AD61" s="3494"/>
      <c r="AE61" s="3485"/>
      <c r="AF61" s="3485"/>
      <c r="AG61" s="3485"/>
      <c r="AH61" s="3467"/>
      <c r="AI61" s="3467"/>
      <c r="AJ61" s="3467"/>
      <c r="AK61" s="3467"/>
      <c r="AL61" s="3467"/>
      <c r="AM61" s="3467"/>
      <c r="AN61" s="3467"/>
      <c r="AO61" s="2018"/>
      <c r="AP61" s="3501" t="s">
        <v>3040</v>
      </c>
      <c r="AR61" s="3497">
        <v>2</v>
      </c>
      <c r="AS61" s="3502" t="s">
        <v>3041</v>
      </c>
      <c r="AV61" s="3497"/>
      <c r="AW61" s="3502"/>
      <c r="AX61" s="3502"/>
    </row>
    <row r="62" spans="2:50" ht="20.25" customHeight="1">
      <c r="V62" s="3494">
        <f>LARGE(V5:V61,1)+1</f>
        <v>55</v>
      </c>
      <c r="W62" s="3495" t="s">
        <v>3042</v>
      </c>
      <c r="X62" s="3494">
        <f>LARGE(X5:X61,1)+1</f>
        <v>111</v>
      </c>
      <c r="Y62" s="3495" t="s">
        <v>1064</v>
      </c>
      <c r="Z62" s="3494">
        <f>LARGE(Z5:Z61,1)+1</f>
        <v>162</v>
      </c>
      <c r="AA62" s="3495" t="s">
        <v>3043</v>
      </c>
      <c r="AB62" s="3494">
        <f>LARGE(AB5:AB61,1)+1</f>
        <v>216</v>
      </c>
      <c r="AC62" s="3495" t="s">
        <v>1120</v>
      </c>
      <c r="AD62" s="3494"/>
      <c r="AE62" s="3485"/>
      <c r="AF62" s="3485"/>
      <c r="AG62" s="3485"/>
      <c r="AH62" s="3467"/>
      <c r="AI62" s="3467"/>
      <c r="AJ62" s="3467"/>
      <c r="AK62" s="3467"/>
      <c r="AL62" s="3467"/>
      <c r="AM62" s="3467"/>
      <c r="AN62" s="3467"/>
      <c r="AO62" s="2018"/>
      <c r="AP62" s="3501" t="s">
        <v>3044</v>
      </c>
      <c r="AR62" s="3497">
        <v>3</v>
      </c>
      <c r="AS62" s="3502" t="s">
        <v>3045</v>
      </c>
      <c r="AV62" s="3503" t="s">
        <v>916</v>
      </c>
      <c r="AW62" s="3504" t="s">
        <v>3046</v>
      </c>
      <c r="AX62" s="3502"/>
    </row>
    <row r="63" spans="2:50" ht="20.25" customHeight="1">
      <c r="V63" s="3467"/>
      <c r="W63" s="3467"/>
      <c r="X63" s="3494">
        <f>LARGE(X5:X62,1)+1</f>
        <v>112</v>
      </c>
      <c r="Y63" s="3495" t="s">
        <v>1070</v>
      </c>
      <c r="Z63" s="3494"/>
      <c r="AA63" s="3467"/>
      <c r="AB63" s="3494"/>
      <c r="AC63" s="3467"/>
      <c r="AD63" s="3494"/>
      <c r="AE63" s="3467"/>
      <c r="AF63" s="3467"/>
      <c r="AG63" s="3467"/>
      <c r="AH63" s="3467"/>
      <c r="AI63" s="3467"/>
      <c r="AJ63" s="3467"/>
      <c r="AK63" s="3467"/>
      <c r="AL63" s="3467"/>
      <c r="AM63" s="3467"/>
      <c r="AN63" s="3467"/>
      <c r="AO63" s="2018"/>
      <c r="AP63" s="3512" t="s">
        <v>3047</v>
      </c>
      <c r="AR63" s="3497">
        <v>4</v>
      </c>
      <c r="AS63" s="3502" t="s">
        <v>3048</v>
      </c>
      <c r="AV63" s="3492">
        <v>1</v>
      </c>
      <c r="AW63" s="3507" t="s">
        <v>3049</v>
      </c>
      <c r="AX63" s="3507"/>
    </row>
    <row r="64" spans="2:50" ht="20.25" customHeight="1">
      <c r="V64" s="3467"/>
      <c r="W64" s="3467"/>
      <c r="X64" s="3514"/>
      <c r="Y64" s="3467"/>
      <c r="Z64" s="3467"/>
      <c r="AA64" s="3467"/>
      <c r="AB64" s="3467"/>
      <c r="AC64" s="3467"/>
      <c r="AD64" s="3467"/>
      <c r="AE64" s="3467"/>
      <c r="AF64" s="3467"/>
      <c r="AG64" s="3467"/>
      <c r="AH64" s="3467"/>
      <c r="AI64" s="3467"/>
      <c r="AJ64" s="3467"/>
      <c r="AK64" s="3467"/>
      <c r="AL64" s="3467"/>
      <c r="AM64" s="3467"/>
      <c r="AN64" s="3467"/>
      <c r="AO64" s="2018"/>
      <c r="AP64" s="3512" t="s">
        <v>3050</v>
      </c>
      <c r="AR64" s="3497">
        <v>5</v>
      </c>
      <c r="AS64" s="3502" t="s">
        <v>3051</v>
      </c>
      <c r="AV64" s="3492"/>
      <c r="AW64" s="3507"/>
      <c r="AX64" s="3507"/>
    </row>
    <row r="65" spans="22:50" ht="20.25" customHeight="1">
      <c r="V65" s="3467"/>
      <c r="W65" s="3467"/>
      <c r="X65" s="3514"/>
      <c r="Y65" s="3467"/>
      <c r="Z65" s="3467"/>
      <c r="AA65" s="3467"/>
      <c r="AB65" s="3467"/>
      <c r="AC65" s="3467"/>
      <c r="AD65" s="3467"/>
      <c r="AE65" s="3467"/>
      <c r="AF65" s="3467"/>
      <c r="AG65" s="3467"/>
      <c r="AH65" s="3467"/>
      <c r="AI65" s="3467"/>
      <c r="AJ65" s="3467"/>
      <c r="AK65" s="3467"/>
      <c r="AL65" s="3467"/>
      <c r="AM65" s="3467"/>
      <c r="AN65" s="3467"/>
      <c r="AO65" s="2018"/>
      <c r="AP65" s="3501" t="s">
        <v>3052</v>
      </c>
      <c r="AR65" s="3497">
        <v>6</v>
      </c>
      <c r="AS65" s="3502" t="s">
        <v>3053</v>
      </c>
      <c r="AV65" s="3497">
        <v>2</v>
      </c>
      <c r="AW65" s="3502" t="s">
        <v>3054</v>
      </c>
      <c r="AX65" s="3502"/>
    </row>
    <row r="66" spans="22:50" ht="20.25" customHeight="1">
      <c r="V66" s="3467"/>
      <c r="W66" s="3491" t="s">
        <v>2139</v>
      </c>
      <c r="X66" s="2276" t="s">
        <v>3055</v>
      </c>
      <c r="Y66" s="3540"/>
      <c r="Z66" s="3467"/>
      <c r="AA66" s="3467"/>
      <c r="AB66" s="3467"/>
      <c r="AC66" s="3467"/>
      <c r="AD66" s="3467"/>
      <c r="AE66" s="3467"/>
      <c r="AF66" s="3467"/>
      <c r="AG66" s="3467"/>
      <c r="AH66" s="3467"/>
      <c r="AI66" s="3467"/>
      <c r="AJ66" s="3467"/>
      <c r="AK66" s="3467"/>
      <c r="AL66" s="3467"/>
      <c r="AM66" s="3467"/>
      <c r="AN66" s="3467"/>
      <c r="AO66" s="2018"/>
      <c r="AP66" s="3501" t="s">
        <v>3056</v>
      </c>
      <c r="AR66" s="3497">
        <v>7</v>
      </c>
      <c r="AS66" s="3502" t="s">
        <v>3057</v>
      </c>
      <c r="AV66" s="3497">
        <v>3</v>
      </c>
      <c r="AW66" s="3502" t="s">
        <v>3058</v>
      </c>
      <c r="AX66" s="3502"/>
    </row>
    <row r="67" spans="22:50" ht="20.25" customHeight="1">
      <c r="V67" s="3467"/>
      <c r="W67" s="3491" t="s">
        <v>2139</v>
      </c>
      <c r="X67" s="2276" t="s">
        <v>3059</v>
      </c>
      <c r="Y67" s="3540"/>
      <c r="Z67" s="3467"/>
      <c r="AA67" s="3467"/>
      <c r="AB67" s="3467"/>
      <c r="AC67" s="3467"/>
      <c r="AD67" s="3467"/>
      <c r="AE67" s="3467"/>
      <c r="AF67" s="3467"/>
      <c r="AG67" s="3467"/>
      <c r="AH67" s="3467"/>
      <c r="AI67" s="3467"/>
      <c r="AJ67" s="3467"/>
      <c r="AK67" s="3467"/>
      <c r="AL67" s="3467"/>
      <c r="AM67" s="3467"/>
      <c r="AN67" s="3467"/>
      <c r="AO67" s="2018"/>
      <c r="AP67" s="3496" t="s">
        <v>780</v>
      </c>
      <c r="AR67" s="3497">
        <v>8</v>
      </c>
      <c r="AS67" s="3502" t="s">
        <v>3060</v>
      </c>
      <c r="AV67" s="3497">
        <v>4</v>
      </c>
      <c r="AW67" s="3502" t="s">
        <v>3061</v>
      </c>
      <c r="AX67" s="3502"/>
    </row>
    <row r="68" spans="22:50" ht="27" customHeight="1">
      <c r="V68" s="3467"/>
      <c r="W68" s="3491" t="s">
        <v>3062</v>
      </c>
      <c r="X68" s="2276" t="s">
        <v>3063</v>
      </c>
      <c r="Y68" s="3541"/>
      <c r="Z68" s="3467"/>
      <c r="AA68" s="3467"/>
      <c r="AB68" s="3467"/>
      <c r="AC68" s="3467"/>
      <c r="AD68" s="3467"/>
      <c r="AE68" s="3467"/>
      <c r="AF68" s="3467"/>
      <c r="AG68" s="3467"/>
      <c r="AH68" s="3467"/>
      <c r="AI68" s="3467"/>
      <c r="AJ68" s="3467"/>
      <c r="AK68" s="3467"/>
      <c r="AL68" s="3467"/>
      <c r="AM68" s="3467"/>
      <c r="AN68" s="3467"/>
      <c r="AO68" s="2018"/>
      <c r="AP68" s="3501" t="s">
        <v>3064</v>
      </c>
      <c r="AR68" s="3497">
        <v>9</v>
      </c>
      <c r="AS68" s="3502" t="s">
        <v>3065</v>
      </c>
      <c r="AV68" s="3497">
        <v>5</v>
      </c>
      <c r="AW68" s="3502" t="s">
        <v>3066</v>
      </c>
      <c r="AX68" s="3502"/>
    </row>
    <row r="69" spans="22:50" ht="18.75">
      <c r="V69" s="3467"/>
      <c r="W69" s="3467"/>
      <c r="X69" s="3467"/>
      <c r="Y69" s="3467"/>
      <c r="Z69" s="3467"/>
      <c r="AA69" s="3467"/>
      <c r="AB69" s="3467"/>
      <c r="AC69" s="3467"/>
      <c r="AD69" s="3467"/>
      <c r="AE69" s="3467"/>
      <c r="AF69" s="3467"/>
      <c r="AG69" s="3467"/>
      <c r="AH69" s="3467"/>
      <c r="AI69" s="3467"/>
      <c r="AJ69" s="3467"/>
      <c r="AK69" s="3467"/>
      <c r="AL69" s="3467"/>
      <c r="AM69" s="3467"/>
      <c r="AN69" s="3467"/>
      <c r="AO69" s="2018"/>
      <c r="AP69" s="3501" t="s">
        <v>3067</v>
      </c>
      <c r="AR69" s="3497">
        <v>10</v>
      </c>
      <c r="AS69" s="3502" t="s">
        <v>3068</v>
      </c>
      <c r="AV69" s="3497"/>
      <c r="AW69" s="3502"/>
      <c r="AX69" s="3502"/>
    </row>
    <row r="70" spans="22:50" ht="30">
      <c r="V70" s="3467"/>
      <c r="W70" s="3467"/>
      <c r="X70" s="3467"/>
      <c r="Y70" s="3467"/>
      <c r="Z70" s="3467"/>
      <c r="AA70" s="3467"/>
      <c r="AB70" s="3467"/>
      <c r="AC70" s="3467"/>
      <c r="AD70" s="3467"/>
      <c r="AE70" s="3467"/>
      <c r="AF70" s="3467"/>
      <c r="AG70" s="3467"/>
      <c r="AH70" s="3467"/>
      <c r="AI70" s="3467"/>
      <c r="AJ70" s="3467"/>
      <c r="AK70" s="3467"/>
      <c r="AL70" s="3467"/>
      <c r="AM70" s="3467"/>
      <c r="AN70" s="3467"/>
      <c r="AO70" s="2018"/>
      <c r="AP70" s="3496" t="s">
        <v>783</v>
      </c>
      <c r="AR70" s="3497">
        <v>11</v>
      </c>
      <c r="AS70" s="3502" t="s">
        <v>3069</v>
      </c>
      <c r="AV70" s="3503" t="s">
        <v>925</v>
      </c>
      <c r="AW70" s="3504" t="s">
        <v>1134</v>
      </c>
      <c r="AX70" s="3502"/>
    </row>
    <row r="71" spans="22:50" ht="18.75">
      <c r="V71" s="3467"/>
      <c r="W71" s="3467"/>
      <c r="X71" s="3467"/>
      <c r="Y71" s="3467"/>
      <c r="Z71" s="3467"/>
      <c r="AA71" s="3467"/>
      <c r="AB71" s="3467"/>
      <c r="AC71" s="3467"/>
      <c r="AD71" s="3467"/>
      <c r="AE71" s="3467"/>
      <c r="AF71" s="3467"/>
      <c r="AG71" s="3467"/>
      <c r="AH71" s="3467"/>
      <c r="AI71" s="3467"/>
      <c r="AJ71" s="3467"/>
      <c r="AK71" s="3467"/>
      <c r="AL71" s="3467"/>
      <c r="AM71" s="3467"/>
      <c r="AN71" s="3467"/>
      <c r="AO71" s="2018"/>
      <c r="AP71" s="3501" t="s">
        <v>3070</v>
      </c>
      <c r="AR71" s="3497">
        <v>12</v>
      </c>
      <c r="AS71" s="3502" t="s">
        <v>3071</v>
      </c>
      <c r="AV71" s="3497">
        <v>1</v>
      </c>
      <c r="AW71" s="3502" t="s">
        <v>3072</v>
      </c>
      <c r="AX71" s="3502"/>
    </row>
    <row r="72" spans="22:50" ht="18.75">
      <c r="V72" s="3467"/>
      <c r="W72" s="3467"/>
      <c r="X72" s="3467"/>
      <c r="Y72" s="3467"/>
      <c r="Z72" s="3467"/>
      <c r="AA72" s="3467"/>
      <c r="AB72" s="3467"/>
      <c r="AC72" s="3467"/>
      <c r="AD72" s="3467"/>
      <c r="AE72" s="3467"/>
      <c r="AF72" s="3467"/>
      <c r="AG72" s="3467"/>
      <c r="AH72" s="3467"/>
      <c r="AI72" s="3467"/>
      <c r="AJ72" s="3467"/>
      <c r="AK72" s="3467"/>
      <c r="AL72" s="3467"/>
      <c r="AM72" s="3467"/>
      <c r="AN72" s="3467"/>
      <c r="AO72" s="2018"/>
      <c r="AP72" s="3501" t="s">
        <v>3073</v>
      </c>
      <c r="AR72" s="3497"/>
      <c r="AS72" s="2008"/>
      <c r="AV72" s="3497">
        <v>2</v>
      </c>
      <c r="AW72" s="3502" t="s">
        <v>3074</v>
      </c>
      <c r="AX72" s="3502"/>
    </row>
    <row r="73" spans="22:50" ht="30">
      <c r="V73" s="3467"/>
      <c r="W73" s="3467"/>
      <c r="X73" s="3467"/>
      <c r="Y73" s="3467"/>
      <c r="Z73" s="3467"/>
      <c r="AA73" s="3467"/>
      <c r="AB73" s="3467"/>
      <c r="AC73" s="3467"/>
      <c r="AD73" s="3467"/>
      <c r="AE73" s="3467"/>
      <c r="AF73" s="3467"/>
      <c r="AG73" s="3467"/>
      <c r="AH73" s="3467"/>
      <c r="AI73" s="3467"/>
      <c r="AJ73" s="3467"/>
      <c r="AK73" s="3467"/>
      <c r="AL73" s="3467"/>
      <c r="AM73" s="3467"/>
      <c r="AN73" s="3467"/>
      <c r="AO73" s="2018"/>
      <c r="AP73" s="3496" t="s">
        <v>784</v>
      </c>
      <c r="AR73" s="3497"/>
      <c r="AS73" s="2008"/>
      <c r="AV73" s="3497">
        <v>3</v>
      </c>
      <c r="AW73" s="3502" t="s">
        <v>3075</v>
      </c>
      <c r="AX73" s="3502"/>
    </row>
    <row r="74" spans="22:50" ht="18.75">
      <c r="V74" s="3467"/>
      <c r="Z74" s="3467"/>
      <c r="AA74" s="3467"/>
      <c r="AB74" s="3467"/>
      <c r="AC74" s="3467"/>
      <c r="AD74" s="3467"/>
      <c r="AE74" s="3467"/>
      <c r="AF74" s="3467"/>
      <c r="AG74" s="3467"/>
      <c r="AH74" s="3467"/>
      <c r="AI74" s="3467"/>
      <c r="AJ74" s="3467"/>
      <c r="AK74" s="3467"/>
      <c r="AL74" s="3467"/>
      <c r="AN74" s="3467"/>
      <c r="AO74" s="2018"/>
      <c r="AP74" s="3501" t="s">
        <v>3076</v>
      </c>
      <c r="AR74" s="3497">
        <v>1</v>
      </c>
      <c r="AS74" s="3502" t="s">
        <v>3077</v>
      </c>
      <c r="AV74" s="3492">
        <v>4</v>
      </c>
      <c r="AW74" s="3542" t="s">
        <v>3078</v>
      </c>
      <c r="AX74" s="3542"/>
    </row>
    <row r="75" spans="22:50" ht="18.75">
      <c r="V75" s="3467"/>
      <c r="Z75" s="3467"/>
      <c r="AA75" s="3467"/>
      <c r="AB75" s="3467"/>
      <c r="AC75" s="3467"/>
      <c r="AD75" s="3467"/>
      <c r="AE75" s="3467"/>
      <c r="AF75" s="3467"/>
      <c r="AG75" s="3467"/>
      <c r="AH75" s="3467"/>
      <c r="AI75" s="3467"/>
      <c r="AJ75" s="3467"/>
      <c r="AK75" s="3467"/>
      <c r="AL75" s="3467"/>
      <c r="AN75" s="3467"/>
      <c r="AO75" s="2018"/>
      <c r="AP75" s="3501" t="s">
        <v>3079</v>
      </c>
      <c r="AR75" s="3497">
        <v>2</v>
      </c>
      <c r="AS75" s="3502" t="s">
        <v>3080</v>
      </c>
      <c r="AV75" s="3492"/>
      <c r="AW75" s="3542"/>
      <c r="AX75" s="3542"/>
    </row>
    <row r="76" spans="22:50" ht="18.75">
      <c r="V76" s="3467"/>
      <c r="Z76" s="3467"/>
      <c r="AA76" s="3467"/>
      <c r="AB76" s="3467"/>
      <c r="AC76" s="3467"/>
      <c r="AD76" s="3467"/>
      <c r="AE76" s="3467"/>
      <c r="AF76" s="3467"/>
      <c r="AG76" s="3467"/>
      <c r="AH76" s="3467"/>
      <c r="AI76" s="3467"/>
      <c r="AJ76" s="3467"/>
      <c r="AK76" s="3467"/>
      <c r="AL76" s="3467"/>
      <c r="AN76" s="3467"/>
      <c r="AO76" s="2018"/>
      <c r="AP76" s="3501" t="s">
        <v>3081</v>
      </c>
      <c r="AR76" s="3497">
        <v>3</v>
      </c>
      <c r="AS76" s="3502" t="s">
        <v>3082</v>
      </c>
      <c r="AV76" s="3497"/>
      <c r="AW76" s="3502"/>
      <c r="AX76" s="3502"/>
    </row>
    <row r="77" spans="22:50" ht="18.75">
      <c r="AN77" s="3467"/>
      <c r="AO77" s="2018"/>
      <c r="AP77" s="3501" t="s">
        <v>3083</v>
      </c>
      <c r="AR77" s="3497">
        <v>4</v>
      </c>
      <c r="AS77" s="3502" t="s">
        <v>3084</v>
      </c>
      <c r="AV77" s="3503" t="s">
        <v>933</v>
      </c>
      <c r="AW77" s="3504" t="s">
        <v>3085</v>
      </c>
      <c r="AX77" s="3502"/>
    </row>
    <row r="78" spans="22:50" ht="18.75">
      <c r="AN78" s="3467"/>
      <c r="AO78" s="2018"/>
      <c r="AP78" s="3512" t="s">
        <v>3086</v>
      </c>
      <c r="AR78" s="3497">
        <v>5</v>
      </c>
      <c r="AS78" s="3502" t="s">
        <v>3087</v>
      </c>
      <c r="AV78" s="3497">
        <v>1</v>
      </c>
      <c r="AW78" s="3502" t="s">
        <v>3088</v>
      </c>
      <c r="AX78" s="3502"/>
    </row>
    <row r="79" spans="22:50" ht="18.75">
      <c r="AN79" s="3467"/>
      <c r="AO79" s="2018"/>
      <c r="AP79" s="3512" t="s">
        <v>3089</v>
      </c>
      <c r="AR79" s="3497">
        <v>6</v>
      </c>
      <c r="AS79" s="3502" t="s">
        <v>3090</v>
      </c>
      <c r="AV79" s="3497">
        <v>2</v>
      </c>
      <c r="AW79" s="3507" t="s">
        <v>3091</v>
      </c>
      <c r="AX79" s="3507"/>
    </row>
    <row r="80" spans="22:50" ht="18.75">
      <c r="AN80" s="3467"/>
      <c r="AO80" s="2018"/>
      <c r="AP80" s="3501" t="s">
        <v>3092</v>
      </c>
      <c r="AR80" s="3497">
        <v>7</v>
      </c>
      <c r="AS80" s="3502" t="s">
        <v>3093</v>
      </c>
      <c r="AV80" s="3497">
        <v>3</v>
      </c>
      <c r="AW80" s="3507"/>
      <c r="AX80" s="3507"/>
    </row>
    <row r="81" spans="40:50" ht="30">
      <c r="AN81" s="3467"/>
      <c r="AO81" s="2018"/>
      <c r="AP81" s="3496" t="s">
        <v>785</v>
      </c>
      <c r="AR81" s="3497">
        <v>8</v>
      </c>
      <c r="AS81" s="3502" t="s">
        <v>3094</v>
      </c>
      <c r="AV81" s="3497"/>
      <c r="AW81" s="3502"/>
      <c r="AX81" s="3502"/>
    </row>
    <row r="82" spans="40:50" ht="18.75">
      <c r="AN82" s="3467"/>
      <c r="AO82" s="2018"/>
      <c r="AP82" s="3501" t="s">
        <v>3095</v>
      </c>
      <c r="AR82" s="3497">
        <v>9</v>
      </c>
      <c r="AS82" s="3502" t="s">
        <v>3096</v>
      </c>
      <c r="AV82" s="3543" t="s">
        <v>3097</v>
      </c>
      <c r="AW82" s="3544" t="s">
        <v>3098</v>
      </c>
      <c r="AX82" s="3502"/>
    </row>
    <row r="83" spans="40:50" ht="30">
      <c r="AN83" s="3467"/>
      <c r="AO83" s="2018"/>
      <c r="AP83" s="3496" t="s">
        <v>876</v>
      </c>
      <c r="AR83" s="3497">
        <v>10</v>
      </c>
      <c r="AS83" s="3502" t="s">
        <v>2817</v>
      </c>
      <c r="AV83" s="3543" t="s">
        <v>3099</v>
      </c>
      <c r="AW83" s="3507" t="s">
        <v>3100</v>
      </c>
      <c r="AX83" s="3507"/>
    </row>
    <row r="84" spans="40:50" ht="25.5">
      <c r="AN84" s="3467"/>
      <c r="AO84" s="2018"/>
      <c r="AP84" s="3501" t="s">
        <v>3101</v>
      </c>
      <c r="AR84" s="3497">
        <v>11</v>
      </c>
      <c r="AS84" s="3502" t="s">
        <v>3102</v>
      </c>
      <c r="AV84" s="3497"/>
      <c r="AW84" s="3507"/>
      <c r="AX84" s="3507"/>
    </row>
    <row r="85" spans="40:50" ht="18.75">
      <c r="AN85" s="3467"/>
      <c r="AO85" s="2018"/>
      <c r="AP85" s="3501" t="s">
        <v>3103</v>
      </c>
      <c r="AR85" s="3497">
        <v>12</v>
      </c>
      <c r="AS85" s="3502" t="s">
        <v>3104</v>
      </c>
      <c r="AV85" s="3543" t="s">
        <v>3105</v>
      </c>
      <c r="AW85" s="3507" t="s">
        <v>3106</v>
      </c>
      <c r="AX85" s="3507"/>
    </row>
    <row r="86" spans="40:50" ht="18.75">
      <c r="AN86" s="3467"/>
      <c r="AO86" s="2018"/>
      <c r="AP86" s="3501" t="s">
        <v>3107</v>
      </c>
      <c r="AR86" s="3497">
        <v>13</v>
      </c>
      <c r="AS86" s="3502" t="s">
        <v>3108</v>
      </c>
      <c r="AV86" s="3497"/>
      <c r="AW86" s="3507"/>
      <c r="AX86" s="3507"/>
    </row>
    <row r="87" spans="40:50" ht="18.75">
      <c r="AN87" s="3467"/>
      <c r="AO87" s="2018"/>
      <c r="AP87" s="3501" t="s">
        <v>3109</v>
      </c>
      <c r="AR87" s="3497">
        <v>14</v>
      </c>
      <c r="AS87" s="3502" t="s">
        <v>3110</v>
      </c>
      <c r="AV87" s="3543" t="s">
        <v>3111</v>
      </c>
      <c r="AW87" s="3502" t="s">
        <v>3112</v>
      </c>
      <c r="AX87" s="3502"/>
    </row>
    <row r="88" spans="40:50" ht="18.75">
      <c r="AN88" s="3467"/>
      <c r="AO88" s="2018"/>
      <c r="AP88" s="3501" t="s">
        <v>3113</v>
      </c>
      <c r="AR88" s="3497">
        <v>15</v>
      </c>
      <c r="AS88" s="3502" t="s">
        <v>3114</v>
      </c>
      <c r="AV88" s="3543">
        <v>1</v>
      </c>
      <c r="AW88" s="3502" t="s">
        <v>3115</v>
      </c>
      <c r="AX88" s="3502"/>
    </row>
    <row r="89" spans="40:50" ht="18.75">
      <c r="AN89" s="3467"/>
      <c r="AO89" s="2018"/>
      <c r="AP89" s="3501" t="s">
        <v>3116</v>
      </c>
      <c r="AR89" s="3497">
        <v>16</v>
      </c>
      <c r="AS89" s="3502" t="s">
        <v>3117</v>
      </c>
      <c r="AV89" s="3543">
        <v>2</v>
      </c>
      <c r="AW89" s="3502" t="s">
        <v>3118</v>
      </c>
      <c r="AX89" s="3502"/>
    </row>
    <row r="90" spans="40:50" ht="25.5">
      <c r="AN90" s="3467"/>
      <c r="AO90" s="2018"/>
      <c r="AP90" s="3501" t="s">
        <v>3119</v>
      </c>
      <c r="AR90" s="3497"/>
      <c r="AS90" s="2008"/>
      <c r="AV90" s="3543">
        <v>3</v>
      </c>
      <c r="AW90" s="3502" t="s">
        <v>3120</v>
      </c>
      <c r="AX90" s="3502"/>
    </row>
    <row r="91" spans="40:50" ht="18.75">
      <c r="AN91" s="3467"/>
      <c r="AO91" s="2018"/>
      <c r="AP91" s="3501" t="s">
        <v>3121</v>
      </c>
      <c r="AR91" s="3497"/>
      <c r="AS91" s="2008"/>
      <c r="AV91" s="3543">
        <v>4</v>
      </c>
      <c r="AW91" s="3502" t="s">
        <v>3122</v>
      </c>
      <c r="AX91" s="3502"/>
    </row>
    <row r="92" spans="40:50" ht="25.5">
      <c r="AN92" s="3467"/>
      <c r="AO92" s="2018"/>
      <c r="AP92" s="3501" t="s">
        <v>3123</v>
      </c>
      <c r="AR92" s="3497">
        <v>1</v>
      </c>
      <c r="AS92" s="3502" t="s">
        <v>3124</v>
      </c>
      <c r="AV92" s="3497"/>
      <c r="AW92" s="3502"/>
      <c r="AX92" s="3502"/>
    </row>
    <row r="93" spans="40:50" ht="30">
      <c r="AN93" s="3467"/>
      <c r="AO93" s="2018"/>
      <c r="AP93" s="3496" t="s">
        <v>877</v>
      </c>
      <c r="AR93" s="3497">
        <v>2</v>
      </c>
      <c r="AS93" s="3502" t="s">
        <v>3125</v>
      </c>
      <c r="AV93" s="3497"/>
      <c r="AW93" s="3502"/>
      <c r="AX93" s="3502"/>
    </row>
    <row r="94" spans="40:50" ht="18.75">
      <c r="AN94" s="3467"/>
      <c r="AO94" s="2018"/>
      <c r="AP94" s="3501" t="s">
        <v>3126</v>
      </c>
      <c r="AR94" s="3497">
        <v>3</v>
      </c>
      <c r="AS94" s="3502" t="s">
        <v>3127</v>
      </c>
      <c r="AV94" s="3497"/>
      <c r="AW94" s="3542" t="s">
        <v>3128</v>
      </c>
      <c r="AX94" s="3542"/>
    </row>
    <row r="95" spans="40:50" ht="18.75">
      <c r="AN95" s="3467"/>
      <c r="AO95" s="2018"/>
      <c r="AP95" s="3501" t="s">
        <v>3129</v>
      </c>
      <c r="AR95" s="3497">
        <v>4</v>
      </c>
      <c r="AS95" s="3502" t="s">
        <v>3130</v>
      </c>
      <c r="AV95" s="3497"/>
      <c r="AW95" s="3542"/>
      <c r="AX95" s="3542"/>
    </row>
    <row r="96" spans="40:50" ht="18.75">
      <c r="AN96" s="3467"/>
      <c r="AO96" s="2018"/>
      <c r="AP96" s="3501" t="s">
        <v>3131</v>
      </c>
      <c r="AR96" s="3497">
        <v>5</v>
      </c>
      <c r="AS96" s="3502" t="s">
        <v>3132</v>
      </c>
      <c r="AV96" s="3497"/>
      <c r="AW96" s="3542" t="s">
        <v>3133</v>
      </c>
      <c r="AX96" s="3542"/>
    </row>
    <row r="97" spans="40:50" ht="18.75">
      <c r="AN97" s="3467"/>
      <c r="AO97" s="2018"/>
      <c r="AP97" s="3501" t="s">
        <v>3134</v>
      </c>
      <c r="AR97" s="3497">
        <v>6</v>
      </c>
      <c r="AS97" s="3502" t="s">
        <v>3135</v>
      </c>
      <c r="AV97" s="3497"/>
      <c r="AW97" s="3542"/>
      <c r="AX97" s="3542"/>
    </row>
    <row r="98" spans="40:50" ht="30">
      <c r="AN98" s="3467"/>
      <c r="AO98" s="2018"/>
      <c r="AP98" s="3496" t="s">
        <v>921</v>
      </c>
      <c r="AR98" s="3497">
        <v>7</v>
      </c>
      <c r="AS98" s="3502" t="s">
        <v>3136</v>
      </c>
      <c r="AV98" s="3497"/>
      <c r="AW98" s="3542"/>
      <c r="AX98" s="3542"/>
    </row>
    <row r="99" spans="40:50" ht="18.75">
      <c r="AN99" s="3467"/>
      <c r="AO99" s="2018"/>
      <c r="AP99" s="3501" t="s">
        <v>3137</v>
      </c>
      <c r="AR99" s="3497">
        <v>8</v>
      </c>
      <c r="AS99" s="3502" t="s">
        <v>3138</v>
      </c>
      <c r="AV99" s="3497"/>
      <c r="AW99" s="3545" t="s">
        <v>3139</v>
      </c>
      <c r="AX99" s="3502"/>
    </row>
    <row r="100" spans="40:50" ht="30">
      <c r="AN100" s="3467"/>
      <c r="AO100" s="2018"/>
      <c r="AP100" s="3496" t="s">
        <v>950</v>
      </c>
      <c r="AR100" s="3497">
        <v>9</v>
      </c>
      <c r="AS100" s="3502" t="s">
        <v>3140</v>
      </c>
      <c r="AV100" s="3497"/>
      <c r="AW100" s="3546" t="s">
        <v>3141</v>
      </c>
      <c r="AX100" s="3546"/>
    </row>
    <row r="101" spans="40:50" ht="18.75">
      <c r="AN101" s="3467"/>
      <c r="AO101" s="2018"/>
      <c r="AP101" s="3501" t="s">
        <v>3142</v>
      </c>
      <c r="AR101" s="3497">
        <v>10</v>
      </c>
      <c r="AS101" s="3502" t="s">
        <v>3143</v>
      </c>
      <c r="AV101" s="3497"/>
      <c r="AW101" s="3546" t="s">
        <v>3144</v>
      </c>
      <c r="AX101" s="3546"/>
    </row>
    <row r="102" spans="40:50" ht="18.75">
      <c r="AN102" s="3467"/>
      <c r="AO102" s="2018"/>
      <c r="AP102" s="2018"/>
      <c r="AR102" s="3497">
        <v>11</v>
      </c>
      <c r="AS102" s="3502" t="s">
        <v>3145</v>
      </c>
      <c r="AV102" s="3497"/>
      <c r="AW102" s="3546" t="s">
        <v>3146</v>
      </c>
      <c r="AX102" s="3546"/>
    </row>
    <row r="103" spans="40:50" ht="18.75">
      <c r="AN103" s="3467"/>
      <c r="AO103" s="2018"/>
      <c r="AP103" s="3501" t="s">
        <v>3147</v>
      </c>
      <c r="AR103" s="3497">
        <v>12</v>
      </c>
      <c r="AS103" s="3502" t="s">
        <v>3148</v>
      </c>
      <c r="AV103" s="3497"/>
      <c r="AW103" s="3502"/>
      <c r="AX103" s="3502"/>
    </row>
    <row r="104" spans="40:50" ht="18.75">
      <c r="AN104" s="3467"/>
      <c r="AO104" s="2018"/>
      <c r="AP104" s="3501" t="s">
        <v>3149</v>
      </c>
      <c r="AR104" s="3497">
        <v>13</v>
      </c>
      <c r="AS104" s="3502" t="s">
        <v>3150</v>
      </c>
    </row>
    <row r="105" spans="40:50" ht="18.75">
      <c r="AN105" s="3467"/>
      <c r="AO105" s="2018"/>
      <c r="AP105" s="3512" t="s">
        <v>3151</v>
      </c>
      <c r="AR105" s="3497">
        <v>14</v>
      </c>
      <c r="AS105" s="3502" t="s">
        <v>3152</v>
      </c>
    </row>
    <row r="106" spans="40:50" ht="18.75">
      <c r="AN106" s="3467"/>
      <c r="AO106" s="2018"/>
      <c r="AP106" s="3512" t="s">
        <v>3153</v>
      </c>
      <c r="AR106" s="3497">
        <v>15</v>
      </c>
      <c r="AS106" s="3502" t="s">
        <v>3154</v>
      </c>
    </row>
    <row r="107" spans="40:50" ht="30">
      <c r="AN107" s="3467"/>
      <c r="AO107" s="2018"/>
      <c r="AP107" s="3496" t="s">
        <v>978</v>
      </c>
      <c r="AR107" s="3497"/>
      <c r="AS107" s="3502"/>
    </row>
    <row r="108" spans="40:50" ht="18.75">
      <c r="AN108" s="3467"/>
      <c r="AO108" s="2018"/>
      <c r="AP108" s="3501" t="s">
        <v>3155</v>
      </c>
      <c r="AR108" s="3497"/>
      <c r="AS108" s="2008"/>
    </row>
    <row r="109" spans="40:50" ht="30">
      <c r="AN109" s="3467"/>
      <c r="AO109" s="2018"/>
      <c r="AP109" s="3496" t="s">
        <v>1099</v>
      </c>
      <c r="AR109" s="3497">
        <v>1</v>
      </c>
      <c r="AS109" s="3502" t="s">
        <v>3156</v>
      </c>
    </row>
    <row r="110" spans="40:50" ht="18.75">
      <c r="AN110" s="3467"/>
      <c r="AO110" s="2018"/>
      <c r="AP110" s="3501" t="s">
        <v>3157</v>
      </c>
      <c r="AR110" s="3497">
        <v>2</v>
      </c>
      <c r="AS110" s="3502" t="s">
        <v>3158</v>
      </c>
    </row>
    <row r="111" spans="40:50" ht="18.75">
      <c r="AN111" s="3467"/>
      <c r="AO111" s="2018"/>
      <c r="AP111" s="3501" t="s">
        <v>3159</v>
      </c>
      <c r="AR111" s="3497">
        <v>3</v>
      </c>
      <c r="AS111" s="3502" t="s">
        <v>3160</v>
      </c>
    </row>
    <row r="112" spans="40:50" ht="18.75">
      <c r="AN112" s="3467"/>
      <c r="AO112" s="2018"/>
      <c r="AP112" s="2018"/>
      <c r="AR112" s="3497">
        <v>4</v>
      </c>
      <c r="AS112" s="3502" t="s">
        <v>3161</v>
      </c>
    </row>
    <row r="113" spans="40:45" ht="18.75">
      <c r="AN113" s="3467"/>
      <c r="AO113" s="2018"/>
      <c r="AP113" s="2018"/>
      <c r="AR113" s="3497">
        <v>5</v>
      </c>
      <c r="AS113" s="3502" t="s">
        <v>3162</v>
      </c>
    </row>
    <row r="114" spans="40:45" ht="18.75">
      <c r="AN114" s="3467"/>
      <c r="AO114" s="3491" t="s">
        <v>2139</v>
      </c>
      <c r="AP114" s="3547" t="s">
        <v>3163</v>
      </c>
      <c r="AR114" s="3497">
        <v>6</v>
      </c>
      <c r="AS114" s="3502" t="s">
        <v>3164</v>
      </c>
    </row>
    <row r="115" spans="40:45" ht="18.75">
      <c r="AN115" s="3467"/>
      <c r="AO115" s="3548"/>
      <c r="AP115" s="3547"/>
      <c r="AR115" s="3497">
        <v>7</v>
      </c>
      <c r="AS115" s="3502" t="s">
        <v>3165</v>
      </c>
    </row>
    <row r="116" spans="40:45" ht="18.75">
      <c r="AN116" s="3467"/>
      <c r="AO116" s="3491" t="s">
        <v>2139</v>
      </c>
      <c r="AP116" s="3547" t="s">
        <v>3166</v>
      </c>
      <c r="AR116" s="3497">
        <v>8</v>
      </c>
      <c r="AS116" s="3502" t="s">
        <v>3167</v>
      </c>
    </row>
    <row r="117" spans="40:45" ht="18.75">
      <c r="AN117" s="3467"/>
      <c r="AP117" s="2018"/>
      <c r="AR117" s="3497"/>
      <c r="AS117" s="2008"/>
    </row>
    <row r="118" spans="40:45" ht="18.75">
      <c r="AN118" s="3467"/>
      <c r="AO118" s="3491" t="s">
        <v>2139</v>
      </c>
      <c r="AP118" s="3547" t="s">
        <v>3168</v>
      </c>
      <c r="AR118" s="3497"/>
      <c r="AS118" s="2008"/>
    </row>
    <row r="119" spans="40:45" ht="18.75">
      <c r="AN119" s="3467"/>
      <c r="AR119" s="3497">
        <v>1</v>
      </c>
      <c r="AS119" s="3502" t="s">
        <v>3169</v>
      </c>
    </row>
    <row r="120" spans="40:45" ht="18.75">
      <c r="AN120" s="3467"/>
      <c r="AO120" s="3491" t="s">
        <v>2139</v>
      </c>
      <c r="AP120" s="3547" t="s">
        <v>3170</v>
      </c>
      <c r="AR120" s="3497">
        <v>2</v>
      </c>
      <c r="AS120" s="3502" t="s">
        <v>3171</v>
      </c>
    </row>
    <row r="121" spans="40:45" ht="18.75">
      <c r="AN121" s="3467"/>
      <c r="AR121" s="3497">
        <v>3</v>
      </c>
      <c r="AS121" s="3502" t="s">
        <v>3172</v>
      </c>
    </row>
    <row r="122" spans="40:45" ht="18.75">
      <c r="AN122" s="3467"/>
      <c r="AO122" s="3491" t="s">
        <v>2139</v>
      </c>
      <c r="AP122" s="3547" t="s">
        <v>3173</v>
      </c>
      <c r="AR122" s="3497">
        <v>4</v>
      </c>
      <c r="AS122" s="3502" t="s">
        <v>3174</v>
      </c>
    </row>
    <row r="123" spans="40:45" ht="18.75">
      <c r="AN123" s="3467"/>
      <c r="AR123" s="3497">
        <v>5</v>
      </c>
      <c r="AS123" s="3502" t="s">
        <v>3175</v>
      </c>
    </row>
    <row r="124" spans="40:45" ht="18.75">
      <c r="AN124" s="3467"/>
      <c r="AR124" s="3497">
        <v>6</v>
      </c>
      <c r="AS124" s="3502" t="s">
        <v>3176</v>
      </c>
    </row>
    <row r="125" spans="40:45" ht="18.75">
      <c r="AR125" s="3497">
        <v>7</v>
      </c>
      <c r="AS125" s="3502" t="s">
        <v>3177</v>
      </c>
    </row>
    <row r="126" spans="40:45" ht="18.75">
      <c r="AR126" s="3497"/>
      <c r="AS126" s="2008"/>
    </row>
    <row r="127" spans="40:45" ht="18.75">
      <c r="AR127" s="3497"/>
      <c r="AS127" s="2008"/>
    </row>
    <row r="128" spans="40:45" ht="18.75">
      <c r="AR128" s="3497">
        <v>1</v>
      </c>
      <c r="AS128" s="3502" t="s">
        <v>3178</v>
      </c>
    </row>
    <row r="129" spans="44:45" ht="18.75">
      <c r="AR129" s="3497">
        <v>2</v>
      </c>
      <c r="AS129" s="3502" t="s">
        <v>3179</v>
      </c>
    </row>
    <row r="130" spans="44:45" ht="18.75">
      <c r="AR130" s="3497">
        <v>3</v>
      </c>
      <c r="AS130" s="3502" t="s">
        <v>3180</v>
      </c>
    </row>
    <row r="131" spans="44:45" ht="18.75">
      <c r="AR131" s="3497">
        <v>4</v>
      </c>
      <c r="AS131" s="3502" t="s">
        <v>3181</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19E1E2DE-F10F-40BB-B6C1-45C3266CBD2A}"/>
    <hyperlink ref="AP114" r:id="rId2" xr:uid="{04A06320-F96F-46A1-8227-DCA029376707}"/>
    <hyperlink ref="AP116" r:id="rId3" xr:uid="{EF878743-E2B0-4422-80D7-506C29C1FF8D}"/>
    <hyperlink ref="AP118" r:id="rId4" xr:uid="{AD8DA1E3-A637-4C17-84FF-DF3BB62D3EA4}"/>
    <hyperlink ref="AP120" r:id="rId5" xr:uid="{5C17225B-1CD2-4023-A088-2E6F5C280BC9}"/>
    <hyperlink ref="AP122" r:id="rId6" xr:uid="{D55B3CC6-FCDA-490B-A580-674254565B71}"/>
    <hyperlink ref="X68" r:id="rId7" xr:uid="{73A10810-C3C4-4344-B5E3-E88741002EEE}"/>
    <hyperlink ref="X66" r:id="rId8" xr:uid="{00F75D1D-A07D-4415-9C40-5D0324E39B06}"/>
    <hyperlink ref="X67" r:id="rId9" xr:uid="{346FF908-B3FA-479B-A829-573AE475B26B}"/>
    <hyperlink ref="AS23:AT24" r:id="rId10" display="source : Fiches techniques de cuisine Annette et Jean Pierre DOMERGUES" xr:uid="{6CDF528C-25D4-4EED-9939-FEC6F0BC1DAF}"/>
    <hyperlink ref="AW99" r:id="rId11" xr:uid="{2A4534DF-F9C8-4678-B299-1790AEBEAC63}"/>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9AC3-7179-4941-9346-13B252F88EC3}">
  <dimension ref="A1:CM174"/>
  <sheetViews>
    <sheetView topLeftCell="A10" zoomScale="75" zoomScaleNormal="75" workbookViewId="0">
      <selection activeCell="AC9" sqref="AC9"/>
    </sheetView>
  </sheetViews>
  <sheetFormatPr baseColWidth="10" defaultRowHeight="12.75"/>
  <cols>
    <col min="1" max="1" width="1.85546875" style="866" customWidth="1"/>
    <col min="2" max="2" width="12.7109375" style="866" customWidth="1"/>
    <col min="3" max="3" width="3.28515625" style="866" customWidth="1"/>
    <col min="4" max="5" width="12.7109375" style="866" customWidth="1"/>
    <col min="6" max="6" width="3.28515625" style="866" customWidth="1"/>
    <col min="7" max="8" width="12.7109375" style="866" customWidth="1"/>
    <col min="9" max="9" width="3.28515625" style="866" customWidth="1"/>
    <col min="10" max="10" width="19.28515625" style="866" customWidth="1"/>
    <col min="11" max="11" width="12.7109375" style="866" customWidth="1"/>
    <col min="12" max="12" width="3.28515625" style="866" customWidth="1"/>
    <col min="13" max="13" width="21" style="866" customWidth="1"/>
    <col min="14" max="14" width="3" style="866" customWidth="1"/>
    <col min="15" max="15" width="12.7109375" style="866" customWidth="1"/>
    <col min="16" max="16" width="3.28515625" style="866" customWidth="1"/>
    <col min="17" max="17" width="13.5703125" style="866" customWidth="1"/>
    <col min="18" max="18" width="12.7109375" style="866" customWidth="1"/>
    <col min="19" max="19" width="3.28515625" style="866" customWidth="1"/>
    <col min="20" max="20" width="13.42578125" style="866" customWidth="1"/>
    <col min="21" max="21" width="12.7109375" style="866" customWidth="1"/>
    <col min="22" max="22" width="3.28515625" style="866" customWidth="1"/>
    <col min="23" max="23" width="19.7109375" style="866" customWidth="1"/>
    <col min="24" max="24" width="11.42578125" style="866" customWidth="1"/>
    <col min="25" max="25" width="3.28515625" style="866" customWidth="1"/>
    <col min="26" max="26" width="21.7109375" style="866" customWidth="1"/>
    <col min="27" max="27" width="3" style="866" customWidth="1"/>
    <col min="28" max="29" width="11.42578125" style="866"/>
    <col min="30" max="30" width="27.28515625" style="1075" customWidth="1"/>
    <col min="31" max="31" width="9.7109375" style="1075" customWidth="1"/>
    <col min="32" max="32" width="1.42578125" style="1075" customWidth="1"/>
    <col min="33" max="33" width="9.7109375" style="1075" customWidth="1"/>
    <col min="34" max="34" width="1.42578125" style="1075" customWidth="1"/>
    <col min="35" max="35" width="9.7109375" style="1075" customWidth="1"/>
    <col min="36" max="36" width="1.42578125" style="1075" customWidth="1"/>
    <col min="37" max="37" width="9.7109375" style="1075" customWidth="1"/>
    <col min="38" max="38" width="1.42578125" style="1075" customWidth="1"/>
    <col min="39" max="39" width="9.7109375" style="1075" customWidth="1"/>
    <col min="40" max="40" width="1.42578125" style="1075" customWidth="1"/>
    <col min="41" max="41" width="9.7109375" style="1075" customWidth="1"/>
    <col min="42" max="42" width="1.42578125" style="1075" customWidth="1"/>
    <col min="43" max="43" width="9.7109375" style="1075" customWidth="1"/>
    <col min="44" max="44" width="1.42578125" style="1075" customWidth="1"/>
    <col min="45" max="45" width="9.7109375" style="1075" customWidth="1"/>
    <col min="46" max="46" width="1.42578125" style="1075" customWidth="1"/>
    <col min="47" max="47" width="9.7109375" style="1075" customWidth="1"/>
    <col min="48" max="48" width="1.42578125" style="1075" customWidth="1"/>
    <col min="49" max="49" width="9.7109375" style="1075" customWidth="1"/>
    <col min="50" max="50" width="1.42578125" style="1075" customWidth="1"/>
    <col min="51" max="51" width="9.7109375" style="1075" customWidth="1"/>
    <col min="52" max="52" width="1.42578125" style="1075" customWidth="1"/>
    <col min="53" max="53" width="9.7109375" style="1075" customWidth="1"/>
    <col min="54" max="54" width="1.42578125" style="1075" customWidth="1"/>
    <col min="55" max="55" width="11.42578125" style="1075"/>
    <col min="56" max="56" width="32.7109375" style="1075" customWidth="1"/>
    <col min="57" max="58" width="11.42578125" style="1075"/>
    <col min="59" max="59" width="4" style="1075" customWidth="1"/>
    <col min="60" max="61" width="11.42578125" style="1075"/>
    <col min="62" max="62" width="4" style="1075" customWidth="1"/>
    <col min="63" max="64" width="11.42578125" style="1075"/>
    <col min="65" max="65" width="4" style="1075" customWidth="1"/>
    <col min="66" max="67" width="11.42578125" style="1075"/>
    <col min="68" max="68" width="4" style="1075" customWidth="1"/>
    <col min="69" max="70" width="11.42578125" style="1075"/>
    <col min="71" max="71" width="4" style="1075" customWidth="1"/>
    <col min="72" max="73" width="11.42578125" style="1075"/>
    <col min="74" max="74" width="4" style="1075" customWidth="1"/>
    <col min="75" max="76" width="11.42578125" style="1075"/>
    <col min="77" max="77" width="4" style="1075" customWidth="1"/>
    <col min="78" max="79" width="11.42578125" style="1075"/>
    <col min="80" max="80" width="4" style="1075" customWidth="1"/>
    <col min="81" max="82" width="11.42578125" style="1075"/>
    <col min="83" max="83" width="4" style="1075" customWidth="1"/>
    <col min="84" max="85" width="11.42578125" style="1075"/>
    <col min="86" max="86" width="4" style="1075" customWidth="1"/>
    <col min="87" max="88" width="11.42578125" style="1075"/>
    <col min="89" max="89" width="4" style="1075" customWidth="1"/>
    <col min="90" max="91" width="11.42578125" style="1075"/>
    <col min="92" max="16384" width="11.42578125" style="865"/>
  </cols>
  <sheetData>
    <row r="1" spans="1:91" s="2008" customFormat="1" ht="15">
      <c r="A1" s="864"/>
      <c r="B1" s="864"/>
      <c r="C1" s="864"/>
      <c r="D1" s="864"/>
      <c r="E1" s="864"/>
      <c r="F1" s="864"/>
      <c r="G1" s="864"/>
      <c r="H1" s="864"/>
      <c r="I1" s="864"/>
      <c r="J1" s="864"/>
      <c r="K1" s="864"/>
      <c r="L1" s="864"/>
      <c r="M1" s="864"/>
      <c r="N1" s="864"/>
      <c r="O1" s="864"/>
      <c r="P1" s="864"/>
      <c r="Q1" s="864"/>
      <c r="R1" s="864"/>
      <c r="S1" s="864"/>
      <c r="T1" s="864"/>
      <c r="U1" s="864"/>
      <c r="V1" s="864"/>
      <c r="W1" s="864"/>
      <c r="X1" s="864"/>
      <c r="Y1" s="864"/>
      <c r="Z1" s="864"/>
    </row>
    <row r="2" spans="1:91" s="2008" customFormat="1" ht="26.25">
      <c r="A2" s="1910"/>
      <c r="B2" s="1910"/>
      <c r="C2" s="1910"/>
      <c r="D2" s="1910"/>
      <c r="E2" s="1910"/>
      <c r="F2" s="1910"/>
      <c r="G2" s="1910"/>
      <c r="H2" s="1910"/>
      <c r="I2" s="1910"/>
      <c r="J2" s="1910"/>
      <c r="K2" s="1910"/>
      <c r="L2" s="1910"/>
      <c r="M2" s="1910"/>
      <c r="N2" s="1910"/>
      <c r="O2" s="1910"/>
      <c r="P2" s="1910"/>
      <c r="Q2" s="1910"/>
      <c r="R2" s="1910"/>
      <c r="S2" s="1910"/>
      <c r="T2" s="1910"/>
      <c r="U2" s="3549" t="s">
        <v>2229</v>
      </c>
      <c r="V2" s="864"/>
      <c r="W2" s="864"/>
      <c r="X2" s="864"/>
      <c r="Y2" s="864"/>
      <c r="Z2" s="1148"/>
    </row>
    <row r="3" spans="1:91" s="2008" customFormat="1" ht="26.25">
      <c r="A3" s="864"/>
      <c r="B3" s="864"/>
      <c r="C3" s="864"/>
      <c r="D3" s="864"/>
      <c r="E3" s="864"/>
      <c r="F3" s="864"/>
      <c r="G3" s="864"/>
      <c r="H3" s="864"/>
      <c r="I3" s="864"/>
      <c r="J3" s="864"/>
      <c r="K3" s="864"/>
      <c r="L3" s="864"/>
      <c r="M3" s="864"/>
      <c r="N3" s="864"/>
      <c r="O3" s="864"/>
      <c r="P3" s="864"/>
      <c r="Q3" s="864"/>
      <c r="R3" s="864"/>
      <c r="S3" s="864"/>
      <c r="T3" s="864"/>
      <c r="U3" s="3549" t="s">
        <v>2006</v>
      </c>
      <c r="V3" s="864"/>
      <c r="W3" s="864"/>
      <c r="X3" s="864"/>
      <c r="Y3" s="864"/>
      <c r="Z3" s="1148"/>
    </row>
    <row r="4" spans="1:91" s="2008" customFormat="1" ht="15">
      <c r="A4" s="864"/>
      <c r="B4" s="864"/>
      <c r="C4" s="864"/>
      <c r="D4" s="864"/>
      <c r="E4" s="864"/>
      <c r="F4" s="864"/>
      <c r="G4" s="864"/>
      <c r="H4" s="864"/>
      <c r="I4" s="864"/>
      <c r="J4" s="864"/>
      <c r="K4" s="864"/>
      <c r="L4" s="864"/>
      <c r="M4" s="864"/>
      <c r="N4" s="864"/>
      <c r="O4" s="864"/>
      <c r="P4" s="864"/>
      <c r="Q4" s="864"/>
      <c r="R4" s="864"/>
      <c r="S4" s="864"/>
      <c r="T4" s="864"/>
      <c r="U4" s="864"/>
      <c r="V4" s="864"/>
      <c r="W4" s="864"/>
      <c r="X4" s="864"/>
      <c r="Y4" s="864"/>
      <c r="Z4" s="864"/>
    </row>
    <row r="6" spans="1:91" ht="42">
      <c r="A6" s="3550">
        <v>0</v>
      </c>
      <c r="B6" s="3551" t="s">
        <v>3182</v>
      </c>
      <c r="C6" s="3552"/>
      <c r="D6" s="3553"/>
      <c r="E6" s="3554"/>
      <c r="F6" s="3554"/>
      <c r="G6" s="3554"/>
      <c r="H6" s="3554"/>
      <c r="I6" s="3554"/>
      <c r="J6" s="3554"/>
      <c r="K6" s="3554"/>
      <c r="L6" s="3554"/>
      <c r="M6" s="3554"/>
      <c r="N6" s="3554"/>
      <c r="O6" s="3554"/>
      <c r="P6" s="3554"/>
      <c r="Q6" s="3554"/>
      <c r="R6" s="3554"/>
      <c r="S6" s="3554"/>
      <c r="T6" s="3554"/>
      <c r="U6" s="3554"/>
      <c r="V6" s="3554"/>
      <c r="W6" s="3554"/>
      <c r="X6" s="3554"/>
      <c r="Y6" s="3554"/>
      <c r="Z6" s="3555"/>
      <c r="AB6" s="3550"/>
      <c r="AC6" s="3550"/>
    </row>
    <row r="7" spans="1:91">
      <c r="B7" s="3556" t="str">
        <f ca="1">CELL("nomfichier")</f>
        <v>E:\0-UPRT\1-UPRT.FR-SITE-WEB\ff-fiches-fabrications\ff-fiches-fabrication-maj-08-2020\[ff-19-restauration-comparaison-prix.xlsx]Nota</v>
      </c>
      <c r="C7" s="3556"/>
      <c r="D7" s="3556"/>
      <c r="E7" s="3556"/>
      <c r="F7" s="3556"/>
      <c r="G7" s="3556"/>
      <c r="H7" s="3556"/>
      <c r="I7" s="3556"/>
      <c r="J7" s="3556"/>
      <c r="K7" s="3556"/>
      <c r="L7" s="3556"/>
      <c r="M7" s="3556"/>
      <c r="N7" s="3556"/>
      <c r="O7" s="3556"/>
      <c r="P7" s="3556"/>
      <c r="Q7" s="3556"/>
      <c r="R7" s="3556"/>
      <c r="S7" s="3556"/>
      <c r="T7" s="3556"/>
      <c r="U7" s="3556"/>
      <c r="V7" s="3556"/>
      <c r="W7" s="3556"/>
      <c r="X7" s="3556"/>
      <c r="Y7" s="3556"/>
      <c r="Z7" s="3556"/>
    </row>
    <row r="8" spans="1:91" ht="30">
      <c r="B8" s="3557" t="s">
        <v>3183</v>
      </c>
      <c r="C8" s="3558"/>
      <c r="D8" s="3559" t="s">
        <v>3184</v>
      </c>
      <c r="E8" s="3560" t="s">
        <v>3185</v>
      </c>
      <c r="F8" s="3561"/>
      <c r="G8" s="3561"/>
      <c r="H8" s="3561"/>
      <c r="I8" s="3561"/>
      <c r="J8" s="3561"/>
      <c r="K8" s="3561"/>
      <c r="L8" s="3561"/>
      <c r="M8" s="3562"/>
      <c r="O8" s="3557" t="s">
        <v>3183</v>
      </c>
      <c r="P8" s="3558"/>
      <c r="Q8" s="3559" t="s">
        <v>3184</v>
      </c>
      <c r="R8" s="3563" t="s">
        <v>3186</v>
      </c>
      <c r="S8" s="3564"/>
      <c r="T8" s="3564"/>
      <c r="U8" s="3564"/>
      <c r="V8" s="3564"/>
      <c r="W8" s="3564"/>
      <c r="X8" s="3564"/>
      <c r="Y8" s="3564"/>
      <c r="Z8" s="3565"/>
      <c r="AD8" s="866"/>
      <c r="AE8" s="866"/>
      <c r="AF8" s="866"/>
      <c r="AG8" s="866"/>
      <c r="AH8" s="866"/>
      <c r="AI8" s="866"/>
      <c r="AJ8" s="866"/>
      <c r="AK8" s="866"/>
      <c r="AL8" s="866"/>
      <c r="AM8" s="866"/>
      <c r="AN8" s="866"/>
      <c r="AO8" s="866"/>
      <c r="AP8" s="866"/>
      <c r="AQ8" s="866"/>
      <c r="AR8" s="866"/>
      <c r="AS8" s="866"/>
      <c r="AT8" s="866"/>
      <c r="AU8" s="866"/>
      <c r="AV8" s="865"/>
      <c r="AW8" s="865"/>
      <c r="AX8" s="865"/>
      <c r="AY8" s="865"/>
      <c r="AZ8" s="865"/>
      <c r="BA8" s="865"/>
      <c r="BB8" s="865"/>
      <c r="BC8" s="865"/>
      <c r="BD8" s="865"/>
      <c r="BE8" s="865"/>
      <c r="BF8" s="865"/>
      <c r="BG8" s="865"/>
      <c r="BH8" s="865"/>
      <c r="BI8" s="865"/>
      <c r="BJ8" s="865"/>
      <c r="BK8" s="865"/>
      <c r="BL8" s="865"/>
      <c r="BM8" s="865"/>
      <c r="BN8" s="865"/>
      <c r="BO8" s="865"/>
      <c r="BP8" s="865"/>
      <c r="BQ8" s="865"/>
      <c r="BR8" s="865"/>
      <c r="BS8" s="865"/>
      <c r="BT8" s="865"/>
      <c r="BU8" s="865"/>
      <c r="BV8" s="865"/>
      <c r="BW8" s="865"/>
      <c r="BX8" s="865"/>
      <c r="BY8" s="865"/>
      <c r="BZ8" s="865"/>
      <c r="CA8" s="865"/>
      <c r="CB8" s="865"/>
      <c r="CC8" s="865"/>
      <c r="CD8" s="865"/>
      <c r="CE8" s="865"/>
      <c r="CF8" s="865"/>
      <c r="CG8" s="865"/>
      <c r="CH8" s="865"/>
      <c r="CI8" s="865"/>
      <c r="CJ8" s="865"/>
      <c r="CK8" s="865"/>
      <c r="CL8" s="865"/>
      <c r="CM8" s="865"/>
    </row>
    <row r="9" spans="1:91" ht="30">
      <c r="B9" s="3566">
        <v>45</v>
      </c>
      <c r="C9" s="3567" t="s">
        <v>3187</v>
      </c>
      <c r="D9" s="3568">
        <f>B9</f>
        <v>45</v>
      </c>
      <c r="E9" s="3569" t="s">
        <v>3188</v>
      </c>
      <c r="F9" s="3569"/>
      <c r="G9" s="3570"/>
      <c r="H9" s="3570"/>
      <c r="I9" s="3570"/>
      <c r="J9" s="3570"/>
      <c r="K9" s="3570"/>
      <c r="L9" s="3570"/>
      <c r="M9" s="3571"/>
      <c r="O9" s="3566" t="s">
        <v>3189</v>
      </c>
      <c r="P9" s="3567" t="s">
        <v>3187</v>
      </c>
      <c r="Q9" s="3572" t="str">
        <f>O9</f>
        <v>Aa</v>
      </c>
      <c r="R9" s="3573" t="s">
        <v>3188</v>
      </c>
      <c r="S9" s="3573"/>
      <c r="T9" s="3573"/>
      <c r="U9" s="3573"/>
      <c r="V9" s="3573"/>
      <c r="W9" s="3573"/>
      <c r="X9" s="3573"/>
      <c r="Y9" s="3573"/>
      <c r="Z9" s="3574"/>
      <c r="AC9" s="2123"/>
    </row>
    <row r="10" spans="1:91" ht="30">
      <c r="B10" s="3575"/>
      <c r="M10" s="3576"/>
      <c r="O10" s="3575"/>
      <c r="Z10" s="3576"/>
      <c r="AC10" s="2123"/>
      <c r="AD10" s="3577" t="s">
        <v>3190</v>
      </c>
      <c r="BE10" s="3578" t="s">
        <v>3190</v>
      </c>
    </row>
    <row r="11" spans="1:91" ht="20.25">
      <c r="B11" s="3579" t="s">
        <v>3191</v>
      </c>
      <c r="C11" s="3580" t="s">
        <v>3192</v>
      </c>
      <c r="D11" s="3581"/>
      <c r="E11" s="3582" t="s">
        <v>3193</v>
      </c>
      <c r="F11" s="3580" t="s">
        <v>3192</v>
      </c>
      <c r="G11" s="3581"/>
      <c r="H11" s="3582" t="s">
        <v>3194</v>
      </c>
      <c r="I11" s="3580" t="s">
        <v>3192</v>
      </c>
      <c r="J11" s="3581"/>
      <c r="K11" s="3582" t="s">
        <v>3195</v>
      </c>
      <c r="L11" s="3580" t="s">
        <v>3192</v>
      </c>
      <c r="M11" s="3583"/>
      <c r="O11" s="3579" t="s">
        <v>3191</v>
      </c>
      <c r="P11" s="3584" t="s">
        <v>3192</v>
      </c>
      <c r="Q11" s="3585"/>
      <c r="R11" s="3582" t="s">
        <v>3193</v>
      </c>
      <c r="S11" s="3584" t="s">
        <v>3192</v>
      </c>
      <c r="T11" s="3585"/>
      <c r="U11" s="3582" t="s">
        <v>3194</v>
      </c>
      <c r="V11" s="3584" t="s">
        <v>3192</v>
      </c>
      <c r="W11" s="3585"/>
      <c r="X11" s="3582" t="s">
        <v>3195</v>
      </c>
      <c r="Y11" s="3584" t="s">
        <v>3192</v>
      </c>
      <c r="Z11" s="3586"/>
      <c r="AC11" s="2123"/>
    </row>
    <row r="12" spans="1:91" ht="44.25">
      <c r="A12" s="2123"/>
      <c r="B12" s="3587" t="s">
        <v>768</v>
      </c>
      <c r="C12" s="3588" t="s">
        <v>3187</v>
      </c>
      <c r="D12" s="3589" t="s">
        <v>768</v>
      </c>
      <c r="E12" s="3590" t="s">
        <v>3196</v>
      </c>
      <c r="F12" s="3588" t="s">
        <v>3187</v>
      </c>
      <c r="G12" s="3591" t="s">
        <v>3196</v>
      </c>
      <c r="H12" s="3592">
        <v>1</v>
      </c>
      <c r="I12" s="3588" t="s">
        <v>3187</v>
      </c>
      <c r="J12" s="3589">
        <v>1</v>
      </c>
      <c r="K12" s="3592">
        <v>27</v>
      </c>
      <c r="L12" s="3588" t="s">
        <v>3187</v>
      </c>
      <c r="M12" s="3593">
        <v>27</v>
      </c>
      <c r="N12" s="2123"/>
      <c r="O12" s="3587" t="s">
        <v>768</v>
      </c>
      <c r="P12" s="3588" t="s">
        <v>3187</v>
      </c>
      <c r="Q12" s="3594" t="s">
        <v>768</v>
      </c>
      <c r="R12" s="3590" t="s">
        <v>3196</v>
      </c>
      <c r="S12" s="3588" t="s">
        <v>3187</v>
      </c>
      <c r="T12" s="3595" t="s">
        <v>3196</v>
      </c>
      <c r="U12" s="3592">
        <v>1</v>
      </c>
      <c r="V12" s="3588" t="s">
        <v>3187</v>
      </c>
      <c r="W12" s="3594">
        <v>1</v>
      </c>
      <c r="X12" s="3592">
        <v>27</v>
      </c>
      <c r="Y12" s="3588" t="s">
        <v>3187</v>
      </c>
      <c r="Z12" s="3596">
        <v>27</v>
      </c>
      <c r="AA12" s="2123"/>
      <c r="AB12" s="2123"/>
      <c r="AC12" s="2123"/>
      <c r="AD12" s="3597" t="s">
        <v>3197</v>
      </c>
      <c r="AE12" s="3598" t="s">
        <v>3198</v>
      </c>
      <c r="AF12" s="3599"/>
      <c r="AG12" s="3598" t="s">
        <v>3199</v>
      </c>
      <c r="AH12" s="3599"/>
      <c r="AI12" s="3598" t="s">
        <v>3200</v>
      </c>
      <c r="AJ12" s="3599"/>
      <c r="AK12" s="3598" t="s">
        <v>3201</v>
      </c>
      <c r="AL12" s="3599"/>
      <c r="AM12" s="3598" t="s">
        <v>3202</v>
      </c>
      <c r="AN12" s="3599"/>
      <c r="AO12" s="3598" t="s">
        <v>3203</v>
      </c>
      <c r="AP12" s="3599"/>
      <c r="AQ12" s="3598" t="s">
        <v>3204</v>
      </c>
      <c r="AR12" s="3599"/>
      <c r="AS12" s="3598" t="s">
        <v>3205</v>
      </c>
      <c r="AT12" s="3599"/>
      <c r="AU12" s="3598" t="s">
        <v>3206</v>
      </c>
      <c r="AV12" s="3599"/>
      <c r="AW12" s="3598" t="s">
        <v>3207</v>
      </c>
      <c r="AX12" s="3599"/>
      <c r="AY12" s="3598" t="s">
        <v>3208</v>
      </c>
      <c r="AZ12" s="3599"/>
      <c r="BA12" s="3598" t="s">
        <v>3209</v>
      </c>
      <c r="BD12" s="3600" t="s">
        <v>3210</v>
      </c>
      <c r="BE12" s="3601">
        <v>1</v>
      </c>
      <c r="BF12" s="3602"/>
      <c r="BG12" s="3603"/>
      <c r="BH12" s="3601">
        <v>2</v>
      </c>
      <c r="BI12" s="3602"/>
      <c r="BJ12" s="3603"/>
      <c r="BK12" s="3601">
        <v>3</v>
      </c>
      <c r="BL12" s="3602"/>
      <c r="BM12" s="3603"/>
      <c r="BN12" s="3601">
        <v>4</v>
      </c>
      <c r="BO12" s="3602"/>
      <c r="BP12" s="3603"/>
      <c r="BQ12" s="3601">
        <v>5</v>
      </c>
      <c r="BR12" s="3602"/>
      <c r="BS12" s="3603"/>
      <c r="BT12" s="3601">
        <v>6</v>
      </c>
      <c r="BU12" s="3602"/>
      <c r="BV12" s="3603"/>
      <c r="BW12" s="3601">
        <v>7</v>
      </c>
      <c r="BX12" s="3602"/>
      <c r="BY12" s="3603"/>
      <c r="BZ12" s="3601">
        <v>8</v>
      </c>
      <c r="CA12" s="3602"/>
      <c r="CB12" s="3603"/>
      <c r="CC12" s="3601">
        <v>9</v>
      </c>
      <c r="CD12" s="3602"/>
      <c r="CE12" s="3603"/>
      <c r="CF12" s="3601">
        <v>0</v>
      </c>
      <c r="CG12" s="3602"/>
      <c r="CH12" s="3603"/>
      <c r="CI12" s="3601" t="s">
        <v>3211</v>
      </c>
      <c r="CJ12" s="3602"/>
      <c r="CK12" s="3603"/>
      <c r="CL12" s="3604" t="s">
        <v>3212</v>
      </c>
      <c r="CM12" s="3602"/>
    </row>
    <row r="13" spans="1:91" ht="44.25" customHeight="1">
      <c r="A13" s="2123"/>
      <c r="B13" s="3587" t="s">
        <v>769</v>
      </c>
      <c r="C13" s="3588" t="s">
        <v>3187</v>
      </c>
      <c r="D13" s="3589" t="s">
        <v>769</v>
      </c>
      <c r="E13" s="3590" t="s">
        <v>3213</v>
      </c>
      <c r="F13" s="3588" t="s">
        <v>3187</v>
      </c>
      <c r="G13" s="3591" t="s">
        <v>3213</v>
      </c>
      <c r="H13" s="3592">
        <v>2</v>
      </c>
      <c r="I13" s="3588" t="s">
        <v>3187</v>
      </c>
      <c r="J13" s="3589">
        <v>2</v>
      </c>
      <c r="K13" s="3592">
        <v>28</v>
      </c>
      <c r="L13" s="3588" t="s">
        <v>3187</v>
      </c>
      <c r="M13" s="3593">
        <v>28</v>
      </c>
      <c r="N13" s="2123"/>
      <c r="O13" s="3587" t="s">
        <v>769</v>
      </c>
      <c r="P13" s="3588" t="s">
        <v>3187</v>
      </c>
      <c r="Q13" s="3594" t="s">
        <v>769</v>
      </c>
      <c r="R13" s="3590" t="s">
        <v>3213</v>
      </c>
      <c r="S13" s="3588" t="s">
        <v>3187</v>
      </c>
      <c r="T13" s="3595" t="s">
        <v>3213</v>
      </c>
      <c r="U13" s="3592">
        <v>2</v>
      </c>
      <c r="V13" s="3588" t="s">
        <v>3187</v>
      </c>
      <c r="W13" s="3594">
        <v>2</v>
      </c>
      <c r="X13" s="3592">
        <v>28</v>
      </c>
      <c r="Y13" s="3588" t="s">
        <v>3187</v>
      </c>
      <c r="Z13" s="3596">
        <v>28</v>
      </c>
      <c r="AA13" s="2123"/>
      <c r="AB13" s="2123"/>
      <c r="AC13" s="2123"/>
      <c r="AD13" s="3605"/>
      <c r="AE13" s="3606"/>
      <c r="AF13" s="3606"/>
      <c r="AG13" s="3606"/>
      <c r="AH13" s="3606"/>
      <c r="AI13" s="3606"/>
      <c r="AJ13" s="3606"/>
      <c r="AK13" s="3606"/>
      <c r="AL13" s="3606"/>
      <c r="AM13" s="3606"/>
      <c r="AN13" s="3606"/>
      <c r="AO13" s="3606"/>
      <c r="AP13" s="3606"/>
      <c r="AQ13" s="3606"/>
      <c r="AR13" s="3606"/>
      <c r="AS13" s="3606"/>
      <c r="AT13" s="3606"/>
      <c r="AU13" s="3606"/>
      <c r="AV13" s="3606"/>
      <c r="AW13" s="3606"/>
      <c r="AX13" s="3606"/>
      <c r="AY13" s="3606"/>
      <c r="AZ13" s="3606"/>
      <c r="BA13" s="3606"/>
      <c r="BD13" s="3600"/>
      <c r="BE13" s="3607" t="s">
        <v>1878</v>
      </c>
      <c r="BF13" s="3608"/>
      <c r="BG13" s="3603"/>
      <c r="BH13" s="3607" t="s">
        <v>3214</v>
      </c>
      <c r="BI13" s="3608" t="s">
        <v>3215</v>
      </c>
      <c r="BJ13" s="3603"/>
      <c r="BK13" s="3607" t="s">
        <v>1876</v>
      </c>
      <c r="BL13" s="3608" t="s">
        <v>1877</v>
      </c>
      <c r="BM13" s="3603"/>
      <c r="BN13" s="3609" t="s">
        <v>3216</v>
      </c>
      <c r="BO13" s="3608" t="s">
        <v>3217</v>
      </c>
      <c r="BP13" s="3603"/>
      <c r="BQ13" s="3607" t="s">
        <v>3218</v>
      </c>
      <c r="BR13" s="3608" t="s">
        <v>3219</v>
      </c>
      <c r="BS13" s="3603"/>
      <c r="BT13" s="3609" t="s">
        <v>3220</v>
      </c>
      <c r="BU13" s="3608" t="s">
        <v>3221</v>
      </c>
      <c r="BV13" s="3603"/>
      <c r="BW13" s="3607" t="s">
        <v>3222</v>
      </c>
      <c r="BX13" s="3608" t="s">
        <v>3223</v>
      </c>
      <c r="BY13" s="3603"/>
      <c r="BZ13" s="3607" t="s">
        <v>3224</v>
      </c>
      <c r="CA13" s="3608" t="s">
        <v>3225</v>
      </c>
      <c r="CB13" s="3603"/>
      <c r="CC13" s="3607" t="s">
        <v>3226</v>
      </c>
      <c r="CD13" s="3608" t="s">
        <v>3227</v>
      </c>
      <c r="CE13" s="3603"/>
      <c r="CF13" s="3607" t="s">
        <v>3228</v>
      </c>
      <c r="CG13" s="3608" t="s">
        <v>1216</v>
      </c>
      <c r="CH13" s="3603"/>
      <c r="CI13" s="3607" t="s">
        <v>3229</v>
      </c>
      <c r="CJ13" s="3608" t="s">
        <v>3230</v>
      </c>
      <c r="CK13" s="3603"/>
      <c r="CL13" s="3609" t="s">
        <v>3187</v>
      </c>
      <c r="CM13" s="3608" t="s">
        <v>3231</v>
      </c>
    </row>
    <row r="14" spans="1:91" ht="44.25">
      <c r="A14" s="2123"/>
      <c r="B14" s="3587" t="s">
        <v>771</v>
      </c>
      <c r="C14" s="3588" t="s">
        <v>3187</v>
      </c>
      <c r="D14" s="3589" t="s">
        <v>771</v>
      </c>
      <c r="E14" s="3590" t="s">
        <v>3232</v>
      </c>
      <c r="F14" s="3588" t="s">
        <v>3187</v>
      </c>
      <c r="G14" s="3591" t="s">
        <v>3232</v>
      </c>
      <c r="H14" s="3592">
        <v>3</v>
      </c>
      <c r="I14" s="3588" t="s">
        <v>3187</v>
      </c>
      <c r="J14" s="3589">
        <v>3</v>
      </c>
      <c r="K14" s="3592">
        <v>29</v>
      </c>
      <c r="L14" s="3588" t="s">
        <v>3187</v>
      </c>
      <c r="M14" s="3593">
        <v>29</v>
      </c>
      <c r="N14" s="2123"/>
      <c r="O14" s="3587" t="s">
        <v>771</v>
      </c>
      <c r="P14" s="3588" t="s">
        <v>3187</v>
      </c>
      <c r="Q14" s="3594" t="s">
        <v>771</v>
      </c>
      <c r="R14" s="3590" t="s">
        <v>3232</v>
      </c>
      <c r="S14" s="3588" t="s">
        <v>3187</v>
      </c>
      <c r="T14" s="3595" t="s">
        <v>3232</v>
      </c>
      <c r="U14" s="3592">
        <v>3</v>
      </c>
      <c r="V14" s="3588" t="s">
        <v>3187</v>
      </c>
      <c r="W14" s="3594">
        <v>3</v>
      </c>
      <c r="X14" s="3592">
        <v>29</v>
      </c>
      <c r="Y14" s="3588" t="s">
        <v>3187</v>
      </c>
      <c r="Z14" s="3596">
        <v>29</v>
      </c>
      <c r="AA14" s="2123"/>
      <c r="AB14" s="2123"/>
      <c r="AC14" s="2123"/>
      <c r="AD14" s="3597" t="s">
        <v>1832</v>
      </c>
      <c r="AE14" s="3610" t="s">
        <v>3233</v>
      </c>
      <c r="AF14" s="3611"/>
      <c r="AG14" s="3610" t="s">
        <v>3234</v>
      </c>
      <c r="AH14" s="3611"/>
      <c r="AI14" s="3610" t="s">
        <v>3235</v>
      </c>
      <c r="AJ14" s="3611"/>
      <c r="AK14" s="3610" t="s">
        <v>3236</v>
      </c>
      <c r="AL14" s="3611"/>
      <c r="AM14" s="3610" t="s">
        <v>1881</v>
      </c>
      <c r="AN14" s="3611"/>
      <c r="AO14" s="3610" t="s">
        <v>1912</v>
      </c>
      <c r="AP14" s="3611"/>
      <c r="AQ14" s="3610" t="s">
        <v>3237</v>
      </c>
      <c r="AR14" s="3611"/>
      <c r="AS14" s="3610" t="s">
        <v>3238</v>
      </c>
      <c r="AT14" s="3611"/>
      <c r="AU14" s="3610" t="s">
        <v>3239</v>
      </c>
      <c r="AV14" s="3611"/>
      <c r="AW14" s="3610" t="s">
        <v>1882</v>
      </c>
      <c r="AX14" s="3611"/>
      <c r="AY14" s="3610" t="s">
        <v>1883</v>
      </c>
      <c r="AZ14" s="3611"/>
      <c r="BA14" s="3610" t="s">
        <v>1884</v>
      </c>
      <c r="BD14" s="3612"/>
      <c r="BE14" s="3603"/>
      <c r="BF14" s="3603"/>
      <c r="BG14" s="3603"/>
      <c r="BH14" s="3603"/>
      <c r="BI14" s="3603"/>
      <c r="BJ14" s="3603"/>
      <c r="BK14" s="3603"/>
      <c r="BL14" s="3603"/>
      <c r="BM14" s="3603"/>
      <c r="BN14" s="3603"/>
      <c r="BO14" s="3603"/>
      <c r="BP14" s="3603"/>
      <c r="BQ14" s="3603"/>
      <c r="BR14" s="3603"/>
      <c r="BS14" s="3603"/>
      <c r="BT14" s="3603"/>
      <c r="BU14" s="3603"/>
      <c r="BV14" s="3603"/>
      <c r="BW14" s="3603"/>
      <c r="BX14" s="3603"/>
      <c r="BY14" s="3603"/>
      <c r="BZ14" s="3603"/>
      <c r="CA14" s="3603"/>
      <c r="CB14" s="3603"/>
      <c r="CC14" s="3603"/>
      <c r="CD14" s="3603"/>
      <c r="CE14" s="3603"/>
      <c r="CF14" s="3603"/>
      <c r="CG14" s="3603"/>
      <c r="CH14" s="3603"/>
      <c r="CI14" s="3603"/>
      <c r="CJ14" s="3603"/>
      <c r="CK14" s="3603"/>
      <c r="CL14" s="3603"/>
      <c r="CM14" s="3603"/>
    </row>
    <row r="15" spans="1:91" ht="44.25">
      <c r="A15" s="2123"/>
      <c r="B15" s="3587" t="s">
        <v>773</v>
      </c>
      <c r="C15" s="3588" t="s">
        <v>3187</v>
      </c>
      <c r="D15" s="3589" t="s">
        <v>773</v>
      </c>
      <c r="E15" s="3590" t="s">
        <v>3240</v>
      </c>
      <c r="F15" s="3588" t="s">
        <v>3187</v>
      </c>
      <c r="G15" s="3591" t="s">
        <v>3240</v>
      </c>
      <c r="H15" s="3592">
        <v>4</v>
      </c>
      <c r="I15" s="3588" t="s">
        <v>3187</v>
      </c>
      <c r="J15" s="3589">
        <v>4</v>
      </c>
      <c r="K15" s="3592">
        <v>30</v>
      </c>
      <c r="L15" s="3588" t="s">
        <v>3187</v>
      </c>
      <c r="M15" s="3593">
        <v>30</v>
      </c>
      <c r="N15" s="2123"/>
      <c r="O15" s="3587" t="s">
        <v>773</v>
      </c>
      <c r="P15" s="3588" t="s">
        <v>3187</v>
      </c>
      <c r="Q15" s="3594" t="s">
        <v>773</v>
      </c>
      <c r="R15" s="3590" t="s">
        <v>3240</v>
      </c>
      <c r="S15" s="3588" t="s">
        <v>3187</v>
      </c>
      <c r="T15" s="3595" t="s">
        <v>3240</v>
      </c>
      <c r="U15" s="3592">
        <v>4</v>
      </c>
      <c r="V15" s="3588" t="s">
        <v>3187</v>
      </c>
      <c r="W15" s="3594">
        <v>4</v>
      </c>
      <c r="X15" s="3592">
        <v>30</v>
      </c>
      <c r="Y15" s="3588" t="s">
        <v>3187</v>
      </c>
      <c r="Z15" s="3596">
        <v>30</v>
      </c>
      <c r="AA15" s="2123"/>
      <c r="AB15" s="2123"/>
      <c r="AC15" s="2123"/>
      <c r="AD15" s="3605"/>
      <c r="AE15" s="3613"/>
      <c r="AF15" s="3613"/>
      <c r="AG15" s="3613"/>
      <c r="AH15" s="3613"/>
      <c r="AI15" s="3613"/>
      <c r="AJ15" s="3613"/>
      <c r="AK15" s="3613"/>
      <c r="AL15" s="3613"/>
      <c r="AM15" s="3613"/>
      <c r="AN15" s="3613"/>
      <c r="AO15" s="3613"/>
      <c r="AP15" s="3613"/>
      <c r="AQ15" s="3613"/>
      <c r="AR15" s="3613"/>
      <c r="AS15" s="3613"/>
      <c r="AT15" s="3613"/>
      <c r="AU15" s="3613"/>
      <c r="AV15" s="3613"/>
      <c r="AW15" s="3613"/>
      <c r="AX15" s="3613"/>
      <c r="AY15" s="3613"/>
      <c r="AZ15" s="3613"/>
      <c r="BA15" s="3613"/>
      <c r="BD15" s="3614" t="s">
        <v>3241</v>
      </c>
      <c r="BE15" s="3615">
        <v>1</v>
      </c>
      <c r="BF15" s="3616"/>
      <c r="BG15" s="3617"/>
      <c r="BH15" s="3615">
        <v>2</v>
      </c>
      <c r="BI15" s="3616"/>
      <c r="BJ15" s="3617"/>
      <c r="BK15" s="3615">
        <v>3</v>
      </c>
      <c r="BL15" s="3616"/>
      <c r="BM15" s="3617"/>
      <c r="BN15" s="3615">
        <v>4</v>
      </c>
      <c r="BO15" s="3616"/>
      <c r="BP15" s="3617"/>
      <c r="BQ15" s="3615">
        <v>5</v>
      </c>
      <c r="BR15" s="3616"/>
      <c r="BS15" s="3617"/>
      <c r="BT15" s="3615">
        <v>6</v>
      </c>
      <c r="BU15" s="3616"/>
      <c r="BV15" s="3617"/>
      <c r="BW15" s="3615">
        <v>7</v>
      </c>
      <c r="BX15" s="3616"/>
      <c r="BY15" s="3617"/>
      <c r="BZ15" s="3615">
        <v>8</v>
      </c>
      <c r="CA15" s="3616"/>
      <c r="CB15" s="3617"/>
      <c r="CC15" s="3615">
        <v>9</v>
      </c>
      <c r="CD15" s="3616"/>
      <c r="CE15" s="3617"/>
      <c r="CF15" s="3615">
        <v>0</v>
      </c>
      <c r="CG15" s="3616"/>
      <c r="CH15" s="3617"/>
      <c r="CI15" s="3615" t="s">
        <v>3211</v>
      </c>
      <c r="CJ15" s="3616"/>
      <c r="CK15" s="3617"/>
      <c r="CL15" s="3615" t="s">
        <v>3212</v>
      </c>
      <c r="CM15" s="3616"/>
    </row>
    <row r="16" spans="1:91" ht="44.25">
      <c r="A16" s="2123"/>
      <c r="B16" s="3587" t="s">
        <v>775</v>
      </c>
      <c r="C16" s="3588" t="s">
        <v>3187</v>
      </c>
      <c r="D16" s="3589" t="s">
        <v>775</v>
      </c>
      <c r="E16" s="3590" t="s">
        <v>3242</v>
      </c>
      <c r="F16" s="3588" t="s">
        <v>3187</v>
      </c>
      <c r="G16" s="3591" t="s">
        <v>3242</v>
      </c>
      <c r="H16" s="3592">
        <v>5</v>
      </c>
      <c r="I16" s="3588" t="s">
        <v>3187</v>
      </c>
      <c r="J16" s="3589">
        <v>5</v>
      </c>
      <c r="K16" s="3592">
        <v>31</v>
      </c>
      <c r="L16" s="3588" t="s">
        <v>3187</v>
      </c>
      <c r="M16" s="3593">
        <v>31</v>
      </c>
      <c r="N16" s="2123"/>
      <c r="O16" s="3587" t="s">
        <v>775</v>
      </c>
      <c r="P16" s="3588" t="s">
        <v>3187</v>
      </c>
      <c r="Q16" s="3594" t="s">
        <v>775</v>
      </c>
      <c r="R16" s="3590" t="s">
        <v>3242</v>
      </c>
      <c r="S16" s="3588" t="s">
        <v>3187</v>
      </c>
      <c r="T16" s="3595" t="s">
        <v>3242</v>
      </c>
      <c r="U16" s="3592">
        <v>5</v>
      </c>
      <c r="V16" s="3588" t="s">
        <v>3187</v>
      </c>
      <c r="W16" s="3594">
        <v>5</v>
      </c>
      <c r="X16" s="3592">
        <v>31</v>
      </c>
      <c r="Y16" s="3588" t="s">
        <v>3187</v>
      </c>
      <c r="Z16" s="3596">
        <v>31</v>
      </c>
      <c r="AA16" s="2123"/>
      <c r="AB16" s="2123"/>
      <c r="AC16" s="2123"/>
      <c r="AD16" s="3597" t="s">
        <v>3241</v>
      </c>
      <c r="AE16" s="3618" t="s">
        <v>3233</v>
      </c>
      <c r="AF16" s="3617">
        <v>0</v>
      </c>
      <c r="AG16" s="3618" t="s">
        <v>3234</v>
      </c>
      <c r="AH16" s="3617">
        <v>0</v>
      </c>
      <c r="AI16" s="3618" t="s">
        <v>3235</v>
      </c>
      <c r="AJ16" s="3617">
        <v>0</v>
      </c>
      <c r="AK16" s="3618" t="s">
        <v>3236</v>
      </c>
      <c r="AL16" s="3617">
        <v>0</v>
      </c>
      <c r="AM16" s="3618" t="s">
        <v>1881</v>
      </c>
      <c r="AN16" s="3617">
        <v>0</v>
      </c>
      <c r="AO16" s="3618" t="s">
        <v>1912</v>
      </c>
      <c r="AP16" s="3617">
        <v>0</v>
      </c>
      <c r="AQ16" s="3618" t="s">
        <v>3237</v>
      </c>
      <c r="AR16" s="3617">
        <v>0</v>
      </c>
      <c r="AS16" s="3618" t="s">
        <v>3238</v>
      </c>
      <c r="AT16" s="3617">
        <v>0</v>
      </c>
      <c r="AU16" s="3618" t="s">
        <v>3239</v>
      </c>
      <c r="AV16" s="3617">
        <v>0</v>
      </c>
      <c r="AW16" s="3618" t="s">
        <v>1882</v>
      </c>
      <c r="AX16" s="3617">
        <v>0</v>
      </c>
      <c r="AY16" s="3618" t="s">
        <v>1883</v>
      </c>
      <c r="AZ16" s="3617">
        <v>0</v>
      </c>
      <c r="BA16" s="3618" t="s">
        <v>1884</v>
      </c>
      <c r="BD16" s="3614"/>
      <c r="BE16" s="3619" t="s">
        <v>1878</v>
      </c>
      <c r="BF16" s="3620"/>
      <c r="BG16" s="3617"/>
      <c r="BH16" s="3619" t="s">
        <v>3214</v>
      </c>
      <c r="BI16" s="3620" t="s">
        <v>3215</v>
      </c>
      <c r="BJ16" s="3617"/>
      <c r="BK16" s="3619" t="s">
        <v>1876</v>
      </c>
      <c r="BL16" s="3620" t="s">
        <v>1877</v>
      </c>
      <c r="BM16" s="3617"/>
      <c r="BN16" s="3619" t="s">
        <v>3216</v>
      </c>
      <c r="BO16" s="3620" t="s">
        <v>3217</v>
      </c>
      <c r="BP16" s="3617"/>
      <c r="BQ16" s="3619" t="s">
        <v>3218</v>
      </c>
      <c r="BR16" s="3620" t="s">
        <v>3219</v>
      </c>
      <c r="BS16" s="3617"/>
      <c r="BT16" s="3619" t="s">
        <v>3220</v>
      </c>
      <c r="BU16" s="3620" t="s">
        <v>3221</v>
      </c>
      <c r="BV16" s="3617"/>
      <c r="BW16" s="3619" t="s">
        <v>3222</v>
      </c>
      <c r="BX16" s="3620" t="s">
        <v>3223</v>
      </c>
      <c r="BY16" s="3617"/>
      <c r="BZ16" s="3619" t="s">
        <v>3224</v>
      </c>
      <c r="CA16" s="3620" t="s">
        <v>3225</v>
      </c>
      <c r="CB16" s="3617"/>
      <c r="CC16" s="3619" t="s">
        <v>3226</v>
      </c>
      <c r="CD16" s="3620" t="s">
        <v>3227</v>
      </c>
      <c r="CE16" s="3617"/>
      <c r="CF16" s="3619" t="s">
        <v>3228</v>
      </c>
      <c r="CG16" s="3620" t="s">
        <v>1216</v>
      </c>
      <c r="CH16" s="3617"/>
      <c r="CI16" s="3619" t="s">
        <v>3229</v>
      </c>
      <c r="CJ16" s="3620" t="s">
        <v>3230</v>
      </c>
      <c r="CK16" s="3617"/>
      <c r="CL16" s="3619" t="s">
        <v>3187</v>
      </c>
      <c r="CM16" s="3620" t="s">
        <v>3231</v>
      </c>
    </row>
    <row r="17" spans="1:91" ht="44.25">
      <c r="A17" s="2123"/>
      <c r="B17" s="3587" t="s">
        <v>777</v>
      </c>
      <c r="C17" s="3588" t="s">
        <v>3187</v>
      </c>
      <c r="D17" s="3589" t="s">
        <v>777</v>
      </c>
      <c r="E17" s="3590" t="s">
        <v>3243</v>
      </c>
      <c r="F17" s="3588" t="s">
        <v>3187</v>
      </c>
      <c r="G17" s="3591" t="s">
        <v>3243</v>
      </c>
      <c r="H17" s="3592">
        <v>6</v>
      </c>
      <c r="I17" s="3588" t="s">
        <v>3187</v>
      </c>
      <c r="J17" s="3589">
        <v>6</v>
      </c>
      <c r="K17" s="3592">
        <v>32</v>
      </c>
      <c r="L17" s="3588" t="s">
        <v>3187</v>
      </c>
      <c r="M17" s="3593">
        <v>32</v>
      </c>
      <c r="N17" s="2123"/>
      <c r="O17" s="3587" t="s">
        <v>777</v>
      </c>
      <c r="P17" s="3588" t="s">
        <v>3187</v>
      </c>
      <c r="Q17" s="3594" t="s">
        <v>777</v>
      </c>
      <c r="R17" s="3590" t="s">
        <v>3243</v>
      </c>
      <c r="S17" s="3588" t="s">
        <v>3187</v>
      </c>
      <c r="T17" s="3595" t="s">
        <v>3243</v>
      </c>
      <c r="U17" s="3592">
        <v>6</v>
      </c>
      <c r="V17" s="3588" t="s">
        <v>3187</v>
      </c>
      <c r="W17" s="3594">
        <v>6</v>
      </c>
      <c r="X17" s="3592">
        <v>32</v>
      </c>
      <c r="Y17" s="3588" t="s">
        <v>3187</v>
      </c>
      <c r="Z17" s="3596">
        <v>32</v>
      </c>
      <c r="AA17" s="2123"/>
      <c r="AB17" s="2123"/>
      <c r="AC17" s="2123"/>
      <c r="AD17" s="3605"/>
      <c r="AE17" s="3613"/>
      <c r="AF17" s="3613"/>
      <c r="AG17" s="3613"/>
      <c r="AH17" s="3613"/>
      <c r="AI17" s="3613"/>
      <c r="AJ17" s="3613"/>
      <c r="AK17" s="3613"/>
      <c r="AL17" s="3613"/>
      <c r="AM17" s="3613"/>
      <c r="AN17" s="3613"/>
      <c r="AO17" s="3613"/>
      <c r="AP17" s="3613"/>
      <c r="AQ17" s="3613"/>
      <c r="AR17" s="3613"/>
      <c r="AS17" s="3613"/>
      <c r="AT17" s="3613"/>
      <c r="AU17" s="3613"/>
      <c r="AV17" s="3613"/>
      <c r="AW17" s="3613"/>
      <c r="AX17" s="3613"/>
      <c r="AY17" s="3613"/>
      <c r="AZ17" s="3613"/>
      <c r="BA17" s="3613"/>
      <c r="BD17" s="3612"/>
      <c r="BE17" s="3613"/>
      <c r="BF17" s="3613"/>
      <c r="BG17" s="3613"/>
      <c r="BH17" s="3613"/>
      <c r="BI17" s="3613"/>
      <c r="BJ17" s="3613"/>
      <c r="BK17" s="3613"/>
      <c r="BL17" s="3613"/>
      <c r="BM17" s="3613"/>
      <c r="BN17" s="3613"/>
      <c r="BO17" s="3613"/>
      <c r="BP17" s="3613"/>
      <c r="BQ17" s="3613"/>
      <c r="BR17" s="3613"/>
      <c r="BS17" s="3613"/>
      <c r="BT17" s="3613"/>
      <c r="BU17" s="3613"/>
      <c r="BV17" s="3613"/>
      <c r="BW17" s="3613"/>
      <c r="BX17" s="3613"/>
      <c r="BY17" s="3613"/>
      <c r="BZ17" s="3613"/>
      <c r="CA17" s="3613"/>
      <c r="CB17" s="3613"/>
      <c r="CC17" s="3613"/>
      <c r="CD17" s="3613"/>
      <c r="CE17" s="3613"/>
      <c r="CF17" s="3613"/>
      <c r="CG17" s="3613"/>
      <c r="CH17" s="3613"/>
      <c r="CI17" s="3613"/>
      <c r="CJ17" s="3613"/>
      <c r="CK17" s="3613"/>
      <c r="CL17" s="3613"/>
      <c r="CM17" s="3613"/>
    </row>
    <row r="18" spans="1:91" ht="44.25" customHeight="1">
      <c r="A18" s="2123"/>
      <c r="B18" s="3587" t="s">
        <v>778</v>
      </c>
      <c r="C18" s="3588" t="s">
        <v>3187</v>
      </c>
      <c r="D18" s="3589" t="s">
        <v>778</v>
      </c>
      <c r="E18" s="3590" t="s">
        <v>1966</v>
      </c>
      <c r="F18" s="3588" t="s">
        <v>3187</v>
      </c>
      <c r="G18" s="3591" t="s">
        <v>1966</v>
      </c>
      <c r="H18" s="3592">
        <v>7</v>
      </c>
      <c r="I18" s="3588" t="s">
        <v>3187</v>
      </c>
      <c r="J18" s="3589">
        <v>7</v>
      </c>
      <c r="K18" s="3592">
        <v>33</v>
      </c>
      <c r="L18" s="3588" t="s">
        <v>3187</v>
      </c>
      <c r="M18" s="3593">
        <v>33</v>
      </c>
      <c r="N18" s="2123"/>
      <c r="O18" s="3587" t="s">
        <v>778</v>
      </c>
      <c r="P18" s="3588" t="s">
        <v>3187</v>
      </c>
      <c r="Q18" s="3594" t="s">
        <v>778</v>
      </c>
      <c r="R18" s="3590" t="s">
        <v>1966</v>
      </c>
      <c r="S18" s="3588" t="s">
        <v>3187</v>
      </c>
      <c r="T18" s="3595" t="s">
        <v>1966</v>
      </c>
      <c r="U18" s="3592">
        <v>7</v>
      </c>
      <c r="V18" s="3588" t="s">
        <v>3187</v>
      </c>
      <c r="W18" s="3594">
        <v>7</v>
      </c>
      <c r="X18" s="3592">
        <v>33</v>
      </c>
      <c r="Y18" s="3588" t="s">
        <v>3187</v>
      </c>
      <c r="Z18" s="3596">
        <v>33</v>
      </c>
      <c r="AA18" s="2123"/>
      <c r="AB18" s="2123"/>
      <c r="AC18" s="2123"/>
      <c r="AD18" s="3597" t="s">
        <v>3244</v>
      </c>
      <c r="AE18" s="3621" t="s">
        <v>3233</v>
      </c>
      <c r="AF18" s="3622">
        <v>0</v>
      </c>
      <c r="AG18" s="3621" t="s">
        <v>3234</v>
      </c>
      <c r="AH18" s="3622">
        <v>0</v>
      </c>
      <c r="AI18" s="3621" t="s">
        <v>3235</v>
      </c>
      <c r="AJ18" s="3622">
        <v>0</v>
      </c>
      <c r="AK18" s="3621" t="s">
        <v>3236</v>
      </c>
      <c r="AL18" s="3622">
        <v>0</v>
      </c>
      <c r="AM18" s="3621" t="s">
        <v>1881</v>
      </c>
      <c r="AN18" s="3622">
        <v>0</v>
      </c>
      <c r="AO18" s="3621" t="s">
        <v>1912</v>
      </c>
      <c r="AP18" s="3622">
        <v>0</v>
      </c>
      <c r="AQ18" s="3621" t="s">
        <v>3237</v>
      </c>
      <c r="AR18" s="3622">
        <v>0</v>
      </c>
      <c r="AS18" s="3621" t="s">
        <v>3238</v>
      </c>
      <c r="AT18" s="3622">
        <v>0</v>
      </c>
      <c r="AU18" s="3621" t="s">
        <v>3239</v>
      </c>
      <c r="AV18" s="3622">
        <v>0</v>
      </c>
      <c r="AW18" s="3621" t="s">
        <v>1882</v>
      </c>
      <c r="AX18" s="3622">
        <v>0</v>
      </c>
      <c r="AY18" s="3621" t="s">
        <v>1883</v>
      </c>
      <c r="AZ18" s="3622">
        <v>0</v>
      </c>
      <c r="BA18" s="3621" t="s">
        <v>1884</v>
      </c>
      <c r="BD18" s="3614" t="s">
        <v>3245</v>
      </c>
      <c r="BE18" s="3623">
        <v>1</v>
      </c>
      <c r="BF18" s="3624"/>
      <c r="BG18" s="3622"/>
      <c r="BH18" s="3623">
        <v>2</v>
      </c>
      <c r="BI18" s="3624"/>
      <c r="BJ18" s="3622"/>
      <c r="BK18" s="3623">
        <v>3</v>
      </c>
      <c r="BL18" s="3624"/>
      <c r="BM18" s="3622"/>
      <c r="BN18" s="3623">
        <v>4</v>
      </c>
      <c r="BO18" s="3624"/>
      <c r="BP18" s="3622"/>
      <c r="BQ18" s="3623">
        <v>5</v>
      </c>
      <c r="BR18" s="3624"/>
      <c r="BS18" s="3622"/>
      <c r="BT18" s="3623">
        <v>6</v>
      </c>
      <c r="BU18" s="3624"/>
      <c r="BV18" s="3622"/>
      <c r="BW18" s="3623">
        <v>7</v>
      </c>
      <c r="BX18" s="3624"/>
      <c r="BY18" s="3622"/>
      <c r="BZ18" s="3623">
        <v>8</v>
      </c>
      <c r="CA18" s="3624"/>
      <c r="CB18" s="3622"/>
      <c r="CC18" s="3623">
        <v>9</v>
      </c>
      <c r="CD18" s="3624"/>
      <c r="CE18" s="3622"/>
      <c r="CF18" s="3623">
        <v>0</v>
      </c>
      <c r="CG18" s="3624"/>
      <c r="CH18" s="3622"/>
      <c r="CI18" s="3623" t="s">
        <v>3211</v>
      </c>
      <c r="CJ18" s="3624"/>
      <c r="CK18" s="3622"/>
      <c r="CL18" s="3623" t="s">
        <v>3212</v>
      </c>
      <c r="CM18" s="3624"/>
    </row>
    <row r="19" spans="1:91" ht="44.25">
      <c r="A19" s="2123"/>
      <c r="B19" s="3587" t="s">
        <v>779</v>
      </c>
      <c r="C19" s="3588" t="s">
        <v>3187</v>
      </c>
      <c r="D19" s="3589" t="s">
        <v>779</v>
      </c>
      <c r="E19" s="3590" t="s">
        <v>3246</v>
      </c>
      <c r="F19" s="3588" t="s">
        <v>3187</v>
      </c>
      <c r="G19" s="3591" t="s">
        <v>3246</v>
      </c>
      <c r="H19" s="3592">
        <v>8</v>
      </c>
      <c r="I19" s="3588" t="s">
        <v>3187</v>
      </c>
      <c r="J19" s="3589">
        <v>8</v>
      </c>
      <c r="K19" s="3592">
        <v>34</v>
      </c>
      <c r="L19" s="3588" t="s">
        <v>3187</v>
      </c>
      <c r="M19" s="3593">
        <v>34</v>
      </c>
      <c r="N19" s="2123"/>
      <c r="O19" s="3587" t="s">
        <v>779</v>
      </c>
      <c r="P19" s="3588" t="s">
        <v>3187</v>
      </c>
      <c r="Q19" s="3594" t="s">
        <v>779</v>
      </c>
      <c r="R19" s="3590" t="s">
        <v>3246</v>
      </c>
      <c r="S19" s="3588" t="s">
        <v>3187</v>
      </c>
      <c r="T19" s="3595" t="s">
        <v>3246</v>
      </c>
      <c r="U19" s="3592">
        <v>8</v>
      </c>
      <c r="V19" s="3588" t="s">
        <v>3187</v>
      </c>
      <c r="W19" s="3594">
        <v>8</v>
      </c>
      <c r="X19" s="3592">
        <v>34</v>
      </c>
      <c r="Y19" s="3588" t="s">
        <v>3187</v>
      </c>
      <c r="Z19" s="3596">
        <v>34</v>
      </c>
      <c r="AA19" s="2123"/>
      <c r="AB19" s="2123"/>
      <c r="AC19" s="2123"/>
      <c r="AD19" s="3605"/>
      <c r="AE19" s="3613"/>
      <c r="AF19" s="3613"/>
      <c r="AG19" s="3613"/>
      <c r="AH19" s="3613"/>
      <c r="AI19" s="3613"/>
      <c r="AJ19" s="3613"/>
      <c r="AK19" s="3613"/>
      <c r="AL19" s="3613"/>
      <c r="AM19" s="3613"/>
      <c r="AN19" s="3613"/>
      <c r="AO19" s="3613"/>
      <c r="AP19" s="3613"/>
      <c r="AQ19" s="3613"/>
      <c r="AR19" s="3613"/>
      <c r="AS19" s="3613"/>
      <c r="AT19" s="3613"/>
      <c r="AU19" s="3613"/>
      <c r="AV19" s="3613"/>
      <c r="AW19" s="3613"/>
      <c r="AX19" s="3613"/>
      <c r="AY19" s="3613"/>
      <c r="AZ19" s="3613"/>
      <c r="BA19" s="3613"/>
      <c r="BD19" s="3614"/>
      <c r="BE19" s="3625" t="s">
        <v>1878</v>
      </c>
      <c r="BF19" s="3626"/>
      <c r="BG19" s="3622"/>
      <c r="BH19" s="3625" t="s">
        <v>3214</v>
      </c>
      <c r="BI19" s="3626" t="s">
        <v>3215</v>
      </c>
      <c r="BJ19" s="3622"/>
      <c r="BK19" s="3625" t="s">
        <v>1876</v>
      </c>
      <c r="BL19" s="3626" t="s">
        <v>1877</v>
      </c>
      <c r="BM19" s="3622"/>
      <c r="BN19" s="3625" t="s">
        <v>3216</v>
      </c>
      <c r="BO19" s="3626" t="s">
        <v>3217</v>
      </c>
      <c r="BP19" s="3622"/>
      <c r="BQ19" s="3625" t="s">
        <v>3218</v>
      </c>
      <c r="BR19" s="3626" t="s">
        <v>3219</v>
      </c>
      <c r="BS19" s="3622"/>
      <c r="BT19" s="3625" t="s">
        <v>3220</v>
      </c>
      <c r="BU19" s="3626" t="s">
        <v>3221</v>
      </c>
      <c r="BV19" s="3622"/>
      <c r="BW19" s="3625" t="s">
        <v>3222</v>
      </c>
      <c r="BX19" s="3626" t="s">
        <v>3223</v>
      </c>
      <c r="BY19" s="3622"/>
      <c r="BZ19" s="3625" t="s">
        <v>3224</v>
      </c>
      <c r="CA19" s="3626" t="s">
        <v>3225</v>
      </c>
      <c r="CB19" s="3622"/>
      <c r="CC19" s="3625" t="s">
        <v>3226</v>
      </c>
      <c r="CD19" s="3626" t="s">
        <v>3227</v>
      </c>
      <c r="CE19" s="3622"/>
      <c r="CF19" s="3625" t="s">
        <v>3228</v>
      </c>
      <c r="CG19" s="3626" t="s">
        <v>1216</v>
      </c>
      <c r="CH19" s="3622"/>
      <c r="CI19" s="3625" t="s">
        <v>3229</v>
      </c>
      <c r="CJ19" s="3626" t="s">
        <v>3230</v>
      </c>
      <c r="CK19" s="3622"/>
      <c r="CL19" s="3625" t="s">
        <v>3187</v>
      </c>
      <c r="CM19" s="3626" t="s">
        <v>3231</v>
      </c>
    </row>
    <row r="20" spans="1:91" ht="44.25">
      <c r="A20" s="2123"/>
      <c r="B20" s="3587" t="s">
        <v>780</v>
      </c>
      <c r="C20" s="3588" t="s">
        <v>3187</v>
      </c>
      <c r="D20" s="3589" t="s">
        <v>780</v>
      </c>
      <c r="E20" s="3590" t="s">
        <v>3247</v>
      </c>
      <c r="F20" s="3588" t="s">
        <v>3187</v>
      </c>
      <c r="G20" s="3591" t="s">
        <v>3247</v>
      </c>
      <c r="H20" s="3592">
        <v>9</v>
      </c>
      <c r="I20" s="3588" t="s">
        <v>3187</v>
      </c>
      <c r="J20" s="3589">
        <v>9</v>
      </c>
      <c r="K20" s="3592">
        <v>35</v>
      </c>
      <c r="L20" s="3588" t="s">
        <v>3187</v>
      </c>
      <c r="M20" s="3593">
        <v>35</v>
      </c>
      <c r="N20" s="2123"/>
      <c r="O20" s="3587" t="s">
        <v>780</v>
      </c>
      <c r="P20" s="3588" t="s">
        <v>3187</v>
      </c>
      <c r="Q20" s="3594" t="s">
        <v>780</v>
      </c>
      <c r="R20" s="3590" t="s">
        <v>3247</v>
      </c>
      <c r="S20" s="3588" t="s">
        <v>3187</v>
      </c>
      <c r="T20" s="3595" t="s">
        <v>3247</v>
      </c>
      <c r="U20" s="3592">
        <v>9</v>
      </c>
      <c r="V20" s="3588" t="s">
        <v>3187</v>
      </c>
      <c r="W20" s="3594">
        <v>9</v>
      </c>
      <c r="X20" s="3592">
        <v>35</v>
      </c>
      <c r="Y20" s="3588" t="s">
        <v>3187</v>
      </c>
      <c r="Z20" s="3596">
        <v>35</v>
      </c>
      <c r="AA20" s="2123"/>
      <c r="AB20" s="2123"/>
      <c r="AC20" s="2123"/>
      <c r="AD20" s="3597" t="s">
        <v>3248</v>
      </c>
      <c r="AE20" s="3627" t="s">
        <v>3233</v>
      </c>
      <c r="AF20" s="3628">
        <v>0</v>
      </c>
      <c r="AG20" s="3627" t="s">
        <v>3234</v>
      </c>
      <c r="AH20" s="3628">
        <v>0</v>
      </c>
      <c r="AI20" s="3627" t="s">
        <v>3235</v>
      </c>
      <c r="AJ20" s="3628">
        <v>0</v>
      </c>
      <c r="AK20" s="3627" t="s">
        <v>3236</v>
      </c>
      <c r="AL20" s="3628">
        <v>0</v>
      </c>
      <c r="AM20" s="3627" t="s">
        <v>1881</v>
      </c>
      <c r="AN20" s="3628">
        <v>0</v>
      </c>
      <c r="AO20" s="3627" t="s">
        <v>1912</v>
      </c>
      <c r="AP20" s="3628">
        <v>0</v>
      </c>
      <c r="AQ20" s="3627" t="s">
        <v>3237</v>
      </c>
      <c r="AR20" s="3628">
        <v>0</v>
      </c>
      <c r="AS20" s="3627" t="s">
        <v>3238</v>
      </c>
      <c r="AT20" s="3628">
        <v>0</v>
      </c>
      <c r="AU20" s="3627" t="s">
        <v>3239</v>
      </c>
      <c r="AV20" s="3628">
        <v>0</v>
      </c>
      <c r="AW20" s="3627" t="s">
        <v>1882</v>
      </c>
      <c r="AX20" s="3628">
        <v>0</v>
      </c>
      <c r="AY20" s="3627" t="s">
        <v>1883</v>
      </c>
      <c r="AZ20" s="3628">
        <v>0</v>
      </c>
      <c r="BA20" s="3627" t="s">
        <v>1884</v>
      </c>
      <c r="BD20" s="3605"/>
      <c r="BE20" s="3613"/>
      <c r="BF20" s="3613"/>
      <c r="BG20" s="3613"/>
      <c r="BH20" s="3613"/>
      <c r="BI20" s="3613"/>
      <c r="BJ20" s="3613"/>
      <c r="BK20" s="3613"/>
      <c r="BL20" s="3613"/>
      <c r="BM20" s="3613"/>
      <c r="BN20" s="3613"/>
      <c r="BO20" s="3613"/>
      <c r="BP20" s="3613"/>
      <c r="BQ20" s="3613"/>
      <c r="BR20" s="3613"/>
      <c r="BS20" s="3613"/>
      <c r="BT20" s="3613"/>
      <c r="BU20" s="3613"/>
      <c r="BV20" s="3613"/>
      <c r="BW20" s="3613"/>
      <c r="BX20" s="3613"/>
      <c r="BY20" s="3613"/>
      <c r="BZ20" s="3613"/>
      <c r="CA20" s="3613"/>
      <c r="CB20" s="3613"/>
      <c r="CC20" s="3613"/>
      <c r="CD20" s="3613"/>
      <c r="CE20" s="3613"/>
      <c r="CF20" s="3613"/>
      <c r="CG20" s="3613"/>
      <c r="CH20" s="3613"/>
      <c r="CI20" s="3613"/>
      <c r="CJ20" s="3613"/>
      <c r="CK20" s="3613"/>
      <c r="CL20" s="3613"/>
      <c r="CM20" s="3613"/>
    </row>
    <row r="21" spans="1:91" ht="44.25">
      <c r="A21" s="2123"/>
      <c r="B21" s="3587" t="s">
        <v>781</v>
      </c>
      <c r="C21" s="3588" t="s">
        <v>3187</v>
      </c>
      <c r="D21" s="3589" t="s">
        <v>781</v>
      </c>
      <c r="E21" s="3590" t="s">
        <v>3249</v>
      </c>
      <c r="F21" s="3588" t="s">
        <v>3187</v>
      </c>
      <c r="G21" s="3591" t="s">
        <v>3249</v>
      </c>
      <c r="H21" s="3592">
        <v>10</v>
      </c>
      <c r="I21" s="3588" t="s">
        <v>3187</v>
      </c>
      <c r="J21" s="3589">
        <v>10</v>
      </c>
      <c r="K21" s="3592">
        <v>36</v>
      </c>
      <c r="L21" s="3588" t="s">
        <v>3187</v>
      </c>
      <c r="M21" s="3593">
        <v>36</v>
      </c>
      <c r="N21" s="2123"/>
      <c r="O21" s="3587" t="s">
        <v>781</v>
      </c>
      <c r="P21" s="3588" t="s">
        <v>3187</v>
      </c>
      <c r="Q21" s="3594" t="s">
        <v>781</v>
      </c>
      <c r="R21" s="3590" t="s">
        <v>3249</v>
      </c>
      <c r="S21" s="3588" t="s">
        <v>3187</v>
      </c>
      <c r="T21" s="3595" t="s">
        <v>3249</v>
      </c>
      <c r="U21" s="3592">
        <v>10</v>
      </c>
      <c r="V21" s="3588" t="s">
        <v>3187</v>
      </c>
      <c r="W21" s="3594">
        <v>10</v>
      </c>
      <c r="X21" s="3592">
        <v>36</v>
      </c>
      <c r="Y21" s="3588" t="s">
        <v>3187</v>
      </c>
      <c r="Z21" s="3596">
        <v>36</v>
      </c>
      <c r="AA21" s="2123"/>
      <c r="AB21" s="2123"/>
      <c r="AC21" s="2123"/>
      <c r="AD21" s="3605"/>
      <c r="AE21" s="3613"/>
      <c r="AF21" s="3613"/>
      <c r="AG21" s="3613"/>
      <c r="AH21" s="3613"/>
      <c r="AI21" s="3613"/>
      <c r="AJ21" s="3613"/>
      <c r="AK21" s="3613"/>
      <c r="AL21" s="3613"/>
      <c r="AM21" s="3613"/>
      <c r="AN21" s="3613"/>
      <c r="AO21" s="3613"/>
      <c r="AP21" s="3613"/>
      <c r="AQ21" s="3613"/>
      <c r="AR21" s="3613"/>
      <c r="AS21" s="3613"/>
      <c r="AT21" s="3613"/>
      <c r="AU21" s="3613"/>
      <c r="AV21" s="3613"/>
      <c r="AW21" s="3613"/>
      <c r="AX21" s="3613"/>
      <c r="AY21" s="3613"/>
      <c r="AZ21" s="3613"/>
      <c r="BA21" s="3613"/>
      <c r="BD21" s="3614" t="s">
        <v>3250</v>
      </c>
      <c r="BE21" s="3629">
        <v>1</v>
      </c>
      <c r="BF21" s="3630"/>
      <c r="BG21" s="3628"/>
      <c r="BH21" s="3629">
        <v>2</v>
      </c>
      <c r="BI21" s="3630"/>
      <c r="BJ21" s="3628"/>
      <c r="BK21" s="3629">
        <v>3</v>
      </c>
      <c r="BL21" s="3630"/>
      <c r="BM21" s="3628"/>
      <c r="BN21" s="3629">
        <v>4</v>
      </c>
      <c r="BO21" s="3630"/>
      <c r="BP21" s="3628"/>
      <c r="BQ21" s="3629">
        <v>5</v>
      </c>
      <c r="BR21" s="3630"/>
      <c r="BS21" s="3628"/>
      <c r="BT21" s="3629">
        <v>6</v>
      </c>
      <c r="BU21" s="3630"/>
      <c r="BV21" s="3628"/>
      <c r="BW21" s="3629">
        <v>7</v>
      </c>
      <c r="BX21" s="3630"/>
      <c r="BY21" s="3628"/>
      <c r="BZ21" s="3629">
        <v>8</v>
      </c>
      <c r="CA21" s="3630"/>
      <c r="CB21" s="3628"/>
      <c r="CC21" s="3629">
        <v>9</v>
      </c>
      <c r="CD21" s="3630"/>
      <c r="CE21" s="3628"/>
      <c r="CF21" s="3629">
        <v>0</v>
      </c>
      <c r="CG21" s="3630"/>
      <c r="CH21" s="3628"/>
      <c r="CI21" s="3629" t="s">
        <v>3211</v>
      </c>
      <c r="CJ21" s="3630"/>
      <c r="CK21" s="3628"/>
      <c r="CL21" s="3629" t="s">
        <v>3212</v>
      </c>
      <c r="CM21" s="3630"/>
    </row>
    <row r="22" spans="1:91" ht="44.25">
      <c r="A22" s="2123"/>
      <c r="B22" s="3587" t="s">
        <v>782</v>
      </c>
      <c r="C22" s="3588" t="s">
        <v>3187</v>
      </c>
      <c r="D22" s="3589" t="s">
        <v>782</v>
      </c>
      <c r="E22" s="3590" t="s">
        <v>3251</v>
      </c>
      <c r="F22" s="3588" t="s">
        <v>3187</v>
      </c>
      <c r="G22" s="3591" t="s">
        <v>3251</v>
      </c>
      <c r="H22" s="3592">
        <v>11</v>
      </c>
      <c r="I22" s="3588" t="s">
        <v>3187</v>
      </c>
      <c r="J22" s="3589">
        <v>11</v>
      </c>
      <c r="K22" s="3592">
        <v>37</v>
      </c>
      <c r="L22" s="3588" t="s">
        <v>3187</v>
      </c>
      <c r="M22" s="3593">
        <v>37</v>
      </c>
      <c r="N22" s="2123"/>
      <c r="O22" s="3587" t="s">
        <v>782</v>
      </c>
      <c r="P22" s="3588" t="s">
        <v>3187</v>
      </c>
      <c r="Q22" s="3594" t="s">
        <v>782</v>
      </c>
      <c r="R22" s="3590" t="s">
        <v>3251</v>
      </c>
      <c r="S22" s="3588" t="s">
        <v>3187</v>
      </c>
      <c r="T22" s="3595" t="s">
        <v>3251</v>
      </c>
      <c r="U22" s="3592">
        <v>11</v>
      </c>
      <c r="V22" s="3588" t="s">
        <v>3187</v>
      </c>
      <c r="W22" s="3594">
        <v>11</v>
      </c>
      <c r="X22" s="3592">
        <v>37</v>
      </c>
      <c r="Y22" s="3588" t="s">
        <v>3187</v>
      </c>
      <c r="Z22" s="3596">
        <v>37</v>
      </c>
      <c r="AA22" s="2123"/>
      <c r="AB22" s="2123"/>
      <c r="AC22" s="2123"/>
      <c r="AD22" s="3597" t="s">
        <v>3252</v>
      </c>
      <c r="AE22" s="3631" t="s">
        <v>3233</v>
      </c>
      <c r="AF22" s="3632">
        <v>0</v>
      </c>
      <c r="AG22" s="3631" t="s">
        <v>3234</v>
      </c>
      <c r="AH22" s="3632">
        <v>0</v>
      </c>
      <c r="AI22" s="3631" t="s">
        <v>3235</v>
      </c>
      <c r="AJ22" s="3632">
        <v>0</v>
      </c>
      <c r="AK22" s="3631" t="s">
        <v>3236</v>
      </c>
      <c r="AL22" s="3632">
        <v>0</v>
      </c>
      <c r="AM22" s="3631" t="s">
        <v>1881</v>
      </c>
      <c r="AN22" s="3632">
        <v>0</v>
      </c>
      <c r="AO22" s="3631" t="s">
        <v>1912</v>
      </c>
      <c r="AP22" s="3632">
        <v>0</v>
      </c>
      <c r="AQ22" s="3631" t="s">
        <v>3237</v>
      </c>
      <c r="AR22" s="3632">
        <v>0</v>
      </c>
      <c r="AS22" s="3631" t="s">
        <v>3238</v>
      </c>
      <c r="AT22" s="3632">
        <v>0</v>
      </c>
      <c r="AU22" s="3631" t="s">
        <v>3239</v>
      </c>
      <c r="AV22" s="3632">
        <v>0</v>
      </c>
      <c r="AW22" s="3631" t="s">
        <v>1882</v>
      </c>
      <c r="AX22" s="3632">
        <v>0</v>
      </c>
      <c r="AY22" s="3631" t="s">
        <v>1883</v>
      </c>
      <c r="AZ22" s="3632">
        <v>0</v>
      </c>
      <c r="BA22" s="3631" t="s">
        <v>1884</v>
      </c>
      <c r="BD22" s="3614"/>
      <c r="BE22" s="3633" t="s">
        <v>1878</v>
      </c>
      <c r="BF22" s="3634"/>
      <c r="BG22" s="3628"/>
      <c r="BH22" s="3633" t="s">
        <v>3214</v>
      </c>
      <c r="BI22" s="3634" t="s">
        <v>3215</v>
      </c>
      <c r="BJ22" s="3628"/>
      <c r="BK22" s="3633" t="s">
        <v>1876</v>
      </c>
      <c r="BL22" s="3634" t="s">
        <v>1877</v>
      </c>
      <c r="BM22" s="3628"/>
      <c r="BN22" s="3633" t="s">
        <v>3216</v>
      </c>
      <c r="BO22" s="3634" t="s">
        <v>3217</v>
      </c>
      <c r="BP22" s="3628"/>
      <c r="BQ22" s="3633" t="s">
        <v>3218</v>
      </c>
      <c r="BR22" s="3634" t="s">
        <v>3219</v>
      </c>
      <c r="BS22" s="3628"/>
      <c r="BT22" s="3633" t="s">
        <v>3220</v>
      </c>
      <c r="BU22" s="3634" t="s">
        <v>3221</v>
      </c>
      <c r="BV22" s="3628"/>
      <c r="BW22" s="3633" t="s">
        <v>3222</v>
      </c>
      <c r="BX22" s="3634" t="s">
        <v>3223</v>
      </c>
      <c r="BY22" s="3628"/>
      <c r="BZ22" s="3633" t="s">
        <v>3224</v>
      </c>
      <c r="CA22" s="3634" t="s">
        <v>3225</v>
      </c>
      <c r="CB22" s="3628"/>
      <c r="CC22" s="3633" t="s">
        <v>3226</v>
      </c>
      <c r="CD22" s="3634" t="s">
        <v>3227</v>
      </c>
      <c r="CE22" s="3628"/>
      <c r="CF22" s="3633" t="s">
        <v>3228</v>
      </c>
      <c r="CG22" s="3634" t="s">
        <v>1216</v>
      </c>
      <c r="CH22" s="3628"/>
      <c r="CI22" s="3633" t="s">
        <v>3229</v>
      </c>
      <c r="CJ22" s="3634" t="s">
        <v>3230</v>
      </c>
      <c r="CK22" s="3628"/>
      <c r="CL22" s="3633" t="s">
        <v>3187</v>
      </c>
      <c r="CM22" s="3634" t="s">
        <v>3231</v>
      </c>
    </row>
    <row r="23" spans="1:91" ht="44.25">
      <c r="A23" s="2123"/>
      <c r="B23" s="3587" t="s">
        <v>783</v>
      </c>
      <c r="C23" s="3588" t="s">
        <v>3187</v>
      </c>
      <c r="D23" s="3589" t="s">
        <v>783</v>
      </c>
      <c r="E23" s="3590" t="s">
        <v>3253</v>
      </c>
      <c r="F23" s="3588" t="s">
        <v>3187</v>
      </c>
      <c r="G23" s="3591" t="s">
        <v>3253</v>
      </c>
      <c r="H23" s="3592">
        <v>12</v>
      </c>
      <c r="I23" s="3588" t="s">
        <v>3187</v>
      </c>
      <c r="J23" s="3635">
        <v>12</v>
      </c>
      <c r="K23" s="3592">
        <v>38</v>
      </c>
      <c r="L23" s="3588" t="s">
        <v>3187</v>
      </c>
      <c r="M23" s="3593">
        <v>38</v>
      </c>
      <c r="N23" s="2123"/>
      <c r="O23" s="3587" t="s">
        <v>783</v>
      </c>
      <c r="P23" s="3588" t="s">
        <v>3187</v>
      </c>
      <c r="Q23" s="3594" t="s">
        <v>783</v>
      </c>
      <c r="R23" s="3590" t="s">
        <v>3253</v>
      </c>
      <c r="S23" s="3588" t="s">
        <v>3187</v>
      </c>
      <c r="T23" s="3595" t="s">
        <v>3253</v>
      </c>
      <c r="U23" s="3592">
        <v>12</v>
      </c>
      <c r="V23" s="3588" t="s">
        <v>3187</v>
      </c>
      <c r="W23" s="3594">
        <v>12</v>
      </c>
      <c r="X23" s="3592">
        <v>38</v>
      </c>
      <c r="Y23" s="3588" t="s">
        <v>3187</v>
      </c>
      <c r="Z23" s="3596">
        <v>38</v>
      </c>
      <c r="AA23" s="2123"/>
      <c r="AB23" s="2123"/>
      <c r="AC23" s="2123"/>
      <c r="BD23" s="3605"/>
      <c r="BE23" s="3613"/>
      <c r="BF23" s="3613"/>
      <c r="BG23" s="3613"/>
      <c r="BH23" s="3613"/>
      <c r="BI23" s="3613"/>
      <c r="BJ23" s="3613"/>
      <c r="BK23" s="3613"/>
      <c r="BL23" s="3613"/>
      <c r="BM23" s="3613"/>
      <c r="BN23" s="3613"/>
      <c r="BO23" s="3613"/>
      <c r="BP23" s="3613"/>
      <c r="BQ23" s="3613"/>
      <c r="BR23" s="3613"/>
      <c r="BS23" s="3613"/>
      <c r="BT23" s="3613"/>
      <c r="BU23" s="3613"/>
      <c r="BV23" s="3613"/>
      <c r="BW23" s="3613"/>
      <c r="BX23" s="3613"/>
      <c r="BY23" s="3613"/>
      <c r="BZ23" s="3613"/>
      <c r="CA23" s="3613"/>
      <c r="CB23" s="3613"/>
      <c r="CC23" s="3613"/>
      <c r="CD23" s="3613"/>
      <c r="CE23" s="3613"/>
      <c r="CF23" s="3613"/>
      <c r="CG23" s="3613"/>
      <c r="CH23" s="3613"/>
      <c r="CI23" s="3613"/>
      <c r="CJ23" s="3613"/>
      <c r="CK23" s="3613"/>
      <c r="CL23" s="3613"/>
      <c r="CM23" s="3613"/>
    </row>
    <row r="24" spans="1:91" ht="44.25">
      <c r="A24" s="2123"/>
      <c r="B24" s="3587" t="s">
        <v>784</v>
      </c>
      <c r="C24" s="3588" t="s">
        <v>3187</v>
      </c>
      <c r="D24" s="3589" t="s">
        <v>784</v>
      </c>
      <c r="E24" s="3590" t="s">
        <v>3254</v>
      </c>
      <c r="F24" s="3588" t="s">
        <v>3187</v>
      </c>
      <c r="G24" s="3591" t="s">
        <v>3254</v>
      </c>
      <c r="H24" s="3592">
        <v>13</v>
      </c>
      <c r="I24" s="3588" t="s">
        <v>3187</v>
      </c>
      <c r="J24" s="3635">
        <v>13</v>
      </c>
      <c r="K24" s="3592">
        <v>39</v>
      </c>
      <c r="L24" s="3588" t="s">
        <v>3187</v>
      </c>
      <c r="M24" s="3593">
        <v>39</v>
      </c>
      <c r="N24" s="2123"/>
      <c r="O24" s="3587" t="s">
        <v>784</v>
      </c>
      <c r="P24" s="3588" t="s">
        <v>3187</v>
      </c>
      <c r="Q24" s="3594" t="s">
        <v>784</v>
      </c>
      <c r="R24" s="3590" t="s">
        <v>3254</v>
      </c>
      <c r="S24" s="3588" t="s">
        <v>3187</v>
      </c>
      <c r="T24" s="3595" t="s">
        <v>3254</v>
      </c>
      <c r="U24" s="3592">
        <v>13</v>
      </c>
      <c r="V24" s="3588" t="s">
        <v>3187</v>
      </c>
      <c r="W24" s="3594">
        <v>13</v>
      </c>
      <c r="X24" s="3592">
        <v>39</v>
      </c>
      <c r="Y24" s="3588" t="s">
        <v>3187</v>
      </c>
      <c r="Z24" s="3596">
        <v>39</v>
      </c>
      <c r="AA24" s="2123"/>
      <c r="AB24" s="2123"/>
      <c r="AC24" s="2123"/>
      <c r="AD24" s="3577" t="s">
        <v>3255</v>
      </c>
      <c r="BD24" s="3614" t="s">
        <v>3252</v>
      </c>
      <c r="BE24" s="3636">
        <v>1</v>
      </c>
      <c r="BF24" s="3637"/>
      <c r="BG24" s="3632"/>
      <c r="BH24" s="3636">
        <v>2</v>
      </c>
      <c r="BI24" s="3637"/>
      <c r="BJ24" s="3632"/>
      <c r="BK24" s="3636">
        <v>3</v>
      </c>
      <c r="BL24" s="3637"/>
      <c r="BM24" s="3632"/>
      <c r="BN24" s="3636">
        <v>4</v>
      </c>
      <c r="BO24" s="3637"/>
      <c r="BP24" s="3632"/>
      <c r="BQ24" s="3636">
        <v>5</v>
      </c>
      <c r="BR24" s="3637"/>
      <c r="BS24" s="3632"/>
      <c r="BT24" s="3636">
        <v>6</v>
      </c>
      <c r="BU24" s="3637"/>
      <c r="BV24" s="3632"/>
      <c r="BW24" s="3636">
        <v>7</v>
      </c>
      <c r="BX24" s="3637"/>
      <c r="BY24" s="3632"/>
      <c r="BZ24" s="3636">
        <v>8</v>
      </c>
      <c r="CA24" s="3637"/>
      <c r="CB24" s="3632"/>
      <c r="CC24" s="3636">
        <v>9</v>
      </c>
      <c r="CD24" s="3637"/>
      <c r="CE24" s="3632"/>
      <c r="CF24" s="3636">
        <v>0</v>
      </c>
      <c r="CG24" s="3637"/>
      <c r="CH24" s="3632"/>
      <c r="CI24" s="3636" t="s">
        <v>3211</v>
      </c>
      <c r="CJ24" s="3637"/>
      <c r="CK24" s="3632"/>
      <c r="CL24" s="3636" t="s">
        <v>3212</v>
      </c>
      <c r="CM24" s="3637"/>
    </row>
    <row r="25" spans="1:91" ht="46.5">
      <c r="A25" s="2123"/>
      <c r="B25" s="3587" t="s">
        <v>785</v>
      </c>
      <c r="C25" s="3588" t="s">
        <v>3187</v>
      </c>
      <c r="D25" s="3589" t="s">
        <v>785</v>
      </c>
      <c r="E25" s="3590" t="s">
        <v>3256</v>
      </c>
      <c r="F25" s="3588" t="s">
        <v>3187</v>
      </c>
      <c r="G25" s="3591" t="s">
        <v>3256</v>
      </c>
      <c r="H25" s="3592">
        <v>14</v>
      </c>
      <c r="I25" s="3588" t="s">
        <v>3187</v>
      </c>
      <c r="J25" s="3635">
        <v>14</v>
      </c>
      <c r="K25" s="3592">
        <v>40</v>
      </c>
      <c r="L25" s="3588" t="s">
        <v>3187</v>
      </c>
      <c r="M25" s="3593">
        <v>40</v>
      </c>
      <c r="N25" s="2123"/>
      <c r="O25" s="3587" t="s">
        <v>785</v>
      </c>
      <c r="P25" s="3588" t="s">
        <v>3187</v>
      </c>
      <c r="Q25" s="3594" t="s">
        <v>785</v>
      </c>
      <c r="R25" s="3590" t="s">
        <v>3256</v>
      </c>
      <c r="S25" s="3588" t="s">
        <v>3187</v>
      </c>
      <c r="T25" s="3595" t="s">
        <v>3256</v>
      </c>
      <c r="U25" s="3592">
        <v>14</v>
      </c>
      <c r="V25" s="3588" t="s">
        <v>3187</v>
      </c>
      <c r="W25" s="3594">
        <v>14</v>
      </c>
      <c r="X25" s="3592">
        <v>40</v>
      </c>
      <c r="Y25" s="3588" t="s">
        <v>3187</v>
      </c>
      <c r="Z25" s="3596">
        <v>40</v>
      </c>
      <c r="AA25" s="2123"/>
      <c r="AB25" s="2123"/>
      <c r="AC25" s="2123"/>
      <c r="AD25" s="3597" t="s">
        <v>3197</v>
      </c>
      <c r="AE25" s="3638" t="s">
        <v>3257</v>
      </c>
      <c r="AF25" s="3639"/>
      <c r="AG25" s="3638" t="s">
        <v>3258</v>
      </c>
      <c r="AH25" s="3639"/>
      <c r="AI25" s="3638" t="s">
        <v>3259</v>
      </c>
      <c r="AJ25" s="3639"/>
      <c r="AK25" s="3638" t="s">
        <v>3260</v>
      </c>
      <c r="AL25" s="3639"/>
      <c r="AM25" s="3638" t="s">
        <v>3261</v>
      </c>
      <c r="AN25" s="3639"/>
      <c r="AO25" s="3638" t="s">
        <v>3262</v>
      </c>
      <c r="AP25" s="3639"/>
      <c r="AQ25" s="3638" t="s">
        <v>3263</v>
      </c>
      <c r="AR25" s="3639"/>
      <c r="AS25" s="3638" t="s">
        <v>3264</v>
      </c>
      <c r="AT25" s="3639"/>
      <c r="AU25" s="3638" t="s">
        <v>3265</v>
      </c>
      <c r="AV25" s="3639"/>
      <c r="AW25" s="3638" t="s">
        <v>3266</v>
      </c>
      <c r="AX25" s="3639"/>
      <c r="AY25" s="3638" t="s">
        <v>3267</v>
      </c>
      <c r="AZ25" s="3639"/>
      <c r="BA25" s="3638" t="s">
        <v>3268</v>
      </c>
      <c r="BD25" s="3614"/>
      <c r="BE25" s="3640" t="s">
        <v>1878</v>
      </c>
      <c r="BF25" s="3641"/>
      <c r="BG25" s="3632"/>
      <c r="BH25" s="3640" t="s">
        <v>3214</v>
      </c>
      <c r="BI25" s="3641" t="s">
        <v>3215</v>
      </c>
      <c r="BJ25" s="3632"/>
      <c r="BK25" s="3640" t="s">
        <v>1876</v>
      </c>
      <c r="BL25" s="3641" t="s">
        <v>1877</v>
      </c>
      <c r="BM25" s="3632"/>
      <c r="BN25" s="3640" t="s">
        <v>3216</v>
      </c>
      <c r="BO25" s="3641" t="s">
        <v>3217</v>
      </c>
      <c r="BP25" s="3632"/>
      <c r="BQ25" s="3640" t="s">
        <v>3218</v>
      </c>
      <c r="BR25" s="3641" t="s">
        <v>3219</v>
      </c>
      <c r="BS25" s="3632"/>
      <c r="BT25" s="3640" t="s">
        <v>3220</v>
      </c>
      <c r="BU25" s="3641" t="s">
        <v>3221</v>
      </c>
      <c r="BV25" s="3632"/>
      <c r="BW25" s="3640" t="s">
        <v>3222</v>
      </c>
      <c r="BX25" s="3641" t="s">
        <v>3223</v>
      </c>
      <c r="BY25" s="3632"/>
      <c r="BZ25" s="3640" t="s">
        <v>3224</v>
      </c>
      <c r="CA25" s="3641" t="s">
        <v>3225</v>
      </c>
      <c r="CB25" s="3632"/>
      <c r="CC25" s="3640" t="s">
        <v>3226</v>
      </c>
      <c r="CD25" s="3641" t="s">
        <v>3227</v>
      </c>
      <c r="CE25" s="3632"/>
      <c r="CF25" s="3640" t="s">
        <v>3228</v>
      </c>
      <c r="CG25" s="3641" t="s">
        <v>1216</v>
      </c>
      <c r="CH25" s="3632"/>
      <c r="CI25" s="3640" t="s">
        <v>3229</v>
      </c>
      <c r="CJ25" s="3641" t="s">
        <v>3230</v>
      </c>
      <c r="CK25" s="3632"/>
      <c r="CL25" s="3640" t="s">
        <v>3187</v>
      </c>
      <c r="CM25" s="3641" t="s">
        <v>3231</v>
      </c>
    </row>
    <row r="26" spans="1:91" ht="44.25">
      <c r="A26" s="2123"/>
      <c r="B26" s="3587" t="s">
        <v>786</v>
      </c>
      <c r="C26" s="3588" t="s">
        <v>3187</v>
      </c>
      <c r="D26" s="3589" t="s">
        <v>786</v>
      </c>
      <c r="E26" s="3590" t="s">
        <v>3269</v>
      </c>
      <c r="F26" s="3588" t="s">
        <v>3187</v>
      </c>
      <c r="G26" s="3591" t="s">
        <v>3269</v>
      </c>
      <c r="H26" s="3592">
        <v>15</v>
      </c>
      <c r="I26" s="3588" t="s">
        <v>3187</v>
      </c>
      <c r="J26" s="3635">
        <v>15</v>
      </c>
      <c r="K26" s="3592">
        <v>41</v>
      </c>
      <c r="L26" s="3588" t="s">
        <v>3187</v>
      </c>
      <c r="M26" s="3593">
        <v>41</v>
      </c>
      <c r="N26" s="2123"/>
      <c r="O26" s="3587" t="s">
        <v>786</v>
      </c>
      <c r="P26" s="3588" t="s">
        <v>3187</v>
      </c>
      <c r="Q26" s="3594" t="s">
        <v>786</v>
      </c>
      <c r="R26" s="3590" t="s">
        <v>3269</v>
      </c>
      <c r="S26" s="3588" t="s">
        <v>3187</v>
      </c>
      <c r="T26" s="3595" t="s">
        <v>3269</v>
      </c>
      <c r="U26" s="3592">
        <v>15</v>
      </c>
      <c r="V26" s="3588" t="s">
        <v>3187</v>
      </c>
      <c r="W26" s="3594">
        <v>15</v>
      </c>
      <c r="X26" s="3592">
        <v>41</v>
      </c>
      <c r="Y26" s="3588" t="s">
        <v>3187</v>
      </c>
      <c r="Z26" s="3596">
        <v>41</v>
      </c>
      <c r="AA26" s="2123"/>
      <c r="AB26" s="2123"/>
      <c r="AC26" s="2123"/>
      <c r="AD26" s="3605"/>
      <c r="AE26" s="3642"/>
      <c r="AF26" s="3642"/>
      <c r="AG26" s="3642"/>
      <c r="AH26" s="3642"/>
      <c r="AI26" s="3642"/>
      <c r="AJ26" s="3642"/>
      <c r="AK26" s="3642"/>
      <c r="AL26" s="3642"/>
      <c r="AM26" s="3642"/>
      <c r="AN26" s="3642"/>
      <c r="AO26" s="3642"/>
      <c r="AP26" s="3642"/>
      <c r="AQ26" s="3642"/>
      <c r="AR26" s="3642"/>
      <c r="AS26" s="3642"/>
      <c r="AT26" s="3642"/>
      <c r="AU26" s="3642"/>
      <c r="AV26" s="3642"/>
      <c r="AW26" s="3642"/>
      <c r="AX26" s="3642"/>
      <c r="AY26" s="3642"/>
      <c r="AZ26" s="3642"/>
      <c r="BA26" s="3642"/>
      <c r="BD26" s="3605"/>
      <c r="BE26" s="3613"/>
      <c r="BF26" s="3613"/>
      <c r="BG26" s="3613"/>
      <c r="BH26" s="3613"/>
      <c r="BI26" s="3613"/>
      <c r="BJ26" s="3613"/>
      <c r="BK26" s="3613"/>
      <c r="BL26" s="3613"/>
      <c r="BM26" s="3613"/>
      <c r="BN26" s="3613"/>
      <c r="BO26" s="3613"/>
      <c r="BP26" s="3613"/>
      <c r="BQ26" s="3613"/>
      <c r="BR26" s="3613"/>
      <c r="BS26" s="3613"/>
      <c r="BT26" s="3613"/>
      <c r="BU26" s="3613"/>
      <c r="BV26" s="3613"/>
      <c r="BW26" s="3613"/>
      <c r="BX26" s="3613"/>
      <c r="BY26" s="3613"/>
      <c r="BZ26" s="3613"/>
      <c r="CA26" s="3613"/>
      <c r="CB26" s="3613"/>
      <c r="CC26" s="3613"/>
      <c r="CD26" s="3613"/>
      <c r="CE26" s="3613"/>
      <c r="CF26" s="3613"/>
      <c r="CG26" s="3613"/>
      <c r="CH26" s="3613"/>
      <c r="CI26" s="3613"/>
      <c r="CJ26" s="3613"/>
      <c r="CK26" s="3613"/>
      <c r="CL26" s="3613"/>
      <c r="CM26" s="3613"/>
    </row>
    <row r="27" spans="1:91" ht="44.25">
      <c r="A27" s="2123"/>
      <c r="B27" s="3587" t="s">
        <v>876</v>
      </c>
      <c r="C27" s="3588" t="s">
        <v>3187</v>
      </c>
      <c r="D27" s="3589" t="s">
        <v>876</v>
      </c>
      <c r="E27" s="3590" t="s">
        <v>1914</v>
      </c>
      <c r="F27" s="3588" t="s">
        <v>3187</v>
      </c>
      <c r="G27" s="3591" t="s">
        <v>1914</v>
      </c>
      <c r="H27" s="3592">
        <v>16</v>
      </c>
      <c r="I27" s="3588" t="s">
        <v>3187</v>
      </c>
      <c r="J27" s="3635">
        <v>16</v>
      </c>
      <c r="K27" s="3592">
        <v>42</v>
      </c>
      <c r="L27" s="3588" t="s">
        <v>3187</v>
      </c>
      <c r="M27" s="3593">
        <v>42</v>
      </c>
      <c r="N27" s="2123"/>
      <c r="O27" s="3587" t="s">
        <v>876</v>
      </c>
      <c r="P27" s="3588" t="s">
        <v>3187</v>
      </c>
      <c r="Q27" s="3594" t="s">
        <v>876</v>
      </c>
      <c r="R27" s="3590" t="s">
        <v>1914</v>
      </c>
      <c r="S27" s="3588" t="s">
        <v>3187</v>
      </c>
      <c r="T27" s="3595" t="s">
        <v>1914</v>
      </c>
      <c r="U27" s="3592">
        <v>16</v>
      </c>
      <c r="V27" s="3588" t="s">
        <v>3187</v>
      </c>
      <c r="W27" s="3594">
        <v>16</v>
      </c>
      <c r="X27" s="3592">
        <v>42</v>
      </c>
      <c r="Y27" s="3588" t="s">
        <v>3187</v>
      </c>
      <c r="Z27" s="3596">
        <v>42</v>
      </c>
      <c r="AA27" s="2123"/>
      <c r="AB27" s="2123"/>
      <c r="AC27" s="2123"/>
      <c r="AD27" s="3597" t="s">
        <v>1832</v>
      </c>
      <c r="AE27" s="3643" t="s">
        <v>1885</v>
      </c>
      <c r="AF27" s="3644"/>
      <c r="AG27" s="3643" t="s">
        <v>3270</v>
      </c>
      <c r="AH27" s="3644"/>
      <c r="AI27" s="3643" t="s">
        <v>3271</v>
      </c>
      <c r="AJ27" s="3644"/>
      <c r="AK27" s="3643" t="s">
        <v>3272</v>
      </c>
      <c r="AL27" s="3644"/>
      <c r="AM27" s="3643" t="s">
        <v>3273</v>
      </c>
      <c r="AN27" s="3644"/>
      <c r="AO27" s="3643" t="s">
        <v>3274</v>
      </c>
      <c r="AP27" s="3644"/>
      <c r="AQ27" s="3643" t="s">
        <v>3275</v>
      </c>
      <c r="AR27" s="3644"/>
      <c r="AS27" s="3643" t="s">
        <v>3276</v>
      </c>
      <c r="AT27" s="3644"/>
      <c r="AU27" s="3643" t="s">
        <v>3277</v>
      </c>
      <c r="AV27" s="3644"/>
      <c r="AW27" s="3643" t="s">
        <v>3278</v>
      </c>
      <c r="AX27" s="3644"/>
      <c r="AY27" s="3643" t="s">
        <v>3279</v>
      </c>
      <c r="AZ27" s="3644"/>
      <c r="BA27" s="3643" t="s">
        <v>3280</v>
      </c>
      <c r="BD27" s="3605"/>
      <c r="BE27" s="3578" t="s">
        <v>3281</v>
      </c>
      <c r="BF27" s="3613"/>
      <c r="BG27" s="3613"/>
      <c r="BH27" s="3613"/>
      <c r="BI27" s="3613"/>
      <c r="BJ27" s="3613"/>
      <c r="BK27" s="3613"/>
      <c r="BL27" s="3613"/>
      <c r="BM27" s="3613"/>
      <c r="BN27" s="3613"/>
      <c r="BO27" s="3613"/>
      <c r="BP27" s="3613"/>
      <c r="BQ27" s="3613"/>
      <c r="BR27" s="3613"/>
      <c r="BS27" s="3613"/>
      <c r="BT27" s="3613"/>
      <c r="BU27" s="3613"/>
      <c r="BV27" s="3613"/>
      <c r="BW27" s="3613"/>
      <c r="BX27" s="3613"/>
      <c r="BY27" s="3613"/>
      <c r="BZ27" s="3613"/>
      <c r="CA27" s="3613"/>
      <c r="CB27" s="3613"/>
      <c r="CC27" s="3613"/>
      <c r="CD27" s="3613"/>
      <c r="CE27" s="3613"/>
      <c r="CF27" s="3613"/>
      <c r="CG27" s="3613"/>
      <c r="CH27" s="3613"/>
      <c r="CI27" s="3613"/>
      <c r="CJ27" s="3613"/>
      <c r="CK27" s="3613"/>
      <c r="CL27" s="3613"/>
      <c r="CM27" s="3613"/>
    </row>
    <row r="28" spans="1:91" ht="44.25">
      <c r="A28" s="2123"/>
      <c r="B28" s="3587" t="s">
        <v>1117</v>
      </c>
      <c r="C28" s="3588" t="s">
        <v>3187</v>
      </c>
      <c r="D28" s="3589" t="s">
        <v>1117</v>
      </c>
      <c r="E28" s="3590" t="s">
        <v>1913</v>
      </c>
      <c r="F28" s="3588" t="s">
        <v>3187</v>
      </c>
      <c r="G28" s="3591" t="s">
        <v>1913</v>
      </c>
      <c r="H28" s="3592">
        <v>17</v>
      </c>
      <c r="I28" s="3588" t="s">
        <v>3187</v>
      </c>
      <c r="J28" s="3635">
        <v>17</v>
      </c>
      <c r="K28" s="3592">
        <v>43</v>
      </c>
      <c r="L28" s="3588" t="s">
        <v>3187</v>
      </c>
      <c r="M28" s="3593">
        <v>43</v>
      </c>
      <c r="N28" s="2123"/>
      <c r="O28" s="3587" t="s">
        <v>1117</v>
      </c>
      <c r="P28" s="3588" t="s">
        <v>3187</v>
      </c>
      <c r="Q28" s="3594" t="s">
        <v>1117</v>
      </c>
      <c r="R28" s="3590" t="s">
        <v>1913</v>
      </c>
      <c r="S28" s="3588" t="s">
        <v>3187</v>
      </c>
      <c r="T28" s="3595" t="s">
        <v>1913</v>
      </c>
      <c r="U28" s="3592">
        <v>17</v>
      </c>
      <c r="V28" s="3588" t="s">
        <v>3187</v>
      </c>
      <c r="W28" s="3594">
        <v>17</v>
      </c>
      <c r="X28" s="3592">
        <v>43</v>
      </c>
      <c r="Y28" s="3588" t="s">
        <v>3187</v>
      </c>
      <c r="Z28" s="3596">
        <v>43</v>
      </c>
      <c r="AA28" s="2123"/>
      <c r="AB28" s="2123"/>
      <c r="AC28" s="2123"/>
      <c r="AD28" s="3605"/>
      <c r="AE28" s="3645"/>
      <c r="AF28" s="3645"/>
      <c r="AG28" s="3645"/>
      <c r="AH28" s="3645"/>
      <c r="AI28" s="3645"/>
      <c r="AJ28" s="3645"/>
      <c r="AK28" s="3645"/>
      <c r="AL28" s="3645"/>
      <c r="AM28" s="3645"/>
      <c r="AN28" s="3645"/>
      <c r="AO28" s="3645"/>
      <c r="AP28" s="3645"/>
      <c r="AQ28" s="3645"/>
      <c r="AR28" s="3645"/>
      <c r="AS28" s="3645"/>
      <c r="AT28" s="3645"/>
      <c r="AU28" s="3645"/>
      <c r="AV28" s="3645"/>
      <c r="AW28" s="3645"/>
      <c r="AX28" s="3645"/>
      <c r="AY28" s="3645"/>
      <c r="AZ28" s="3645"/>
      <c r="BA28" s="3645"/>
      <c r="BD28" s="3600" t="s">
        <v>3210</v>
      </c>
      <c r="BE28" s="3601" t="s">
        <v>768</v>
      </c>
      <c r="BF28" s="3602"/>
      <c r="BG28" s="3603"/>
      <c r="BH28" s="3601" t="s">
        <v>1099</v>
      </c>
      <c r="BI28" s="3602"/>
      <c r="BJ28" s="3603"/>
      <c r="BK28" s="3601" t="s">
        <v>775</v>
      </c>
      <c r="BL28" s="3602"/>
      <c r="BM28" s="3603"/>
      <c r="BN28" s="3601" t="s">
        <v>877</v>
      </c>
      <c r="BO28" s="3602"/>
      <c r="BP28" s="3603"/>
      <c r="BQ28" s="3601" t="s">
        <v>950</v>
      </c>
      <c r="BR28" s="3602"/>
      <c r="BS28" s="3603"/>
      <c r="BT28" s="3601" t="s">
        <v>3282</v>
      </c>
      <c r="BU28" s="3602"/>
      <c r="BV28" s="3603"/>
      <c r="BW28" s="3601" t="s">
        <v>964</v>
      </c>
      <c r="BX28" s="3602"/>
      <c r="BY28" s="3603"/>
      <c r="BZ28" s="3601" t="s">
        <v>780</v>
      </c>
      <c r="CA28" s="3602"/>
      <c r="CB28" s="3603"/>
      <c r="CC28" s="3601" t="s">
        <v>786</v>
      </c>
      <c r="CD28" s="3602"/>
      <c r="CE28" s="3603"/>
      <c r="CF28" s="3601" t="s">
        <v>876</v>
      </c>
      <c r="CG28" s="3602"/>
      <c r="CH28" s="3603"/>
      <c r="CI28" s="3601" t="s">
        <v>3283</v>
      </c>
      <c r="CJ28" s="3602"/>
      <c r="CK28" s="3603"/>
      <c r="CL28" s="3601" t="s">
        <v>3284</v>
      </c>
      <c r="CM28" s="3602"/>
    </row>
    <row r="29" spans="1:91" ht="44.25">
      <c r="A29" s="2123"/>
      <c r="B29" s="3587" t="s">
        <v>877</v>
      </c>
      <c r="C29" s="3588" t="s">
        <v>3187</v>
      </c>
      <c r="D29" s="3589" t="s">
        <v>877</v>
      </c>
      <c r="E29" s="3590" t="s">
        <v>3285</v>
      </c>
      <c r="F29" s="3588" t="s">
        <v>3187</v>
      </c>
      <c r="G29" s="3591" t="s">
        <v>3285</v>
      </c>
      <c r="H29" s="3592">
        <v>18</v>
      </c>
      <c r="I29" s="3588" t="s">
        <v>3187</v>
      </c>
      <c r="J29" s="3635">
        <v>18</v>
      </c>
      <c r="K29" s="3592">
        <v>44</v>
      </c>
      <c r="L29" s="3588" t="s">
        <v>3187</v>
      </c>
      <c r="M29" s="3593">
        <v>44</v>
      </c>
      <c r="N29" s="2123"/>
      <c r="O29" s="3587" t="s">
        <v>877</v>
      </c>
      <c r="P29" s="3588" t="s">
        <v>3187</v>
      </c>
      <c r="Q29" s="3594" t="s">
        <v>877</v>
      </c>
      <c r="R29" s="3590" t="s">
        <v>3285</v>
      </c>
      <c r="S29" s="3588" t="s">
        <v>3187</v>
      </c>
      <c r="T29" s="3595" t="s">
        <v>3285</v>
      </c>
      <c r="U29" s="3592">
        <v>18</v>
      </c>
      <c r="V29" s="3588" t="s">
        <v>3187</v>
      </c>
      <c r="W29" s="3594">
        <v>18</v>
      </c>
      <c r="X29" s="3592">
        <v>44</v>
      </c>
      <c r="Y29" s="3588" t="s">
        <v>3187</v>
      </c>
      <c r="Z29" s="3596">
        <v>44</v>
      </c>
      <c r="AA29" s="2123"/>
      <c r="AB29" s="2123"/>
      <c r="AC29" s="2123"/>
      <c r="AD29" s="3597" t="s">
        <v>3241</v>
      </c>
      <c r="AE29" s="3646" t="s">
        <v>1885</v>
      </c>
      <c r="AF29" s="3647">
        <v>0</v>
      </c>
      <c r="AG29" s="3646" t="s">
        <v>3270</v>
      </c>
      <c r="AH29" s="3647">
        <v>0</v>
      </c>
      <c r="AI29" s="3646" t="s">
        <v>3271</v>
      </c>
      <c r="AJ29" s="3647">
        <v>0</v>
      </c>
      <c r="AK29" s="3646" t="s">
        <v>3272</v>
      </c>
      <c r="AL29" s="3647">
        <v>0</v>
      </c>
      <c r="AM29" s="3646" t="s">
        <v>3273</v>
      </c>
      <c r="AN29" s="3647">
        <v>0</v>
      </c>
      <c r="AO29" s="3646" t="s">
        <v>3274</v>
      </c>
      <c r="AP29" s="3647">
        <v>0</v>
      </c>
      <c r="AQ29" s="3646" t="s">
        <v>3275</v>
      </c>
      <c r="AR29" s="3647">
        <v>0</v>
      </c>
      <c r="AS29" s="3648" t="s">
        <v>3276</v>
      </c>
      <c r="AT29" s="3647">
        <v>0</v>
      </c>
      <c r="AU29" s="3646" t="s">
        <v>3277</v>
      </c>
      <c r="AV29" s="3647">
        <v>0</v>
      </c>
      <c r="AW29" s="3646" t="s">
        <v>3278</v>
      </c>
      <c r="AX29" s="3647">
        <v>0</v>
      </c>
      <c r="AY29" s="3646" t="s">
        <v>3279</v>
      </c>
      <c r="AZ29" s="3647">
        <v>0</v>
      </c>
      <c r="BA29" s="3646" t="s">
        <v>3280</v>
      </c>
      <c r="BD29" s="3600"/>
      <c r="BE29" s="3607" t="s">
        <v>3196</v>
      </c>
      <c r="BF29" s="3608"/>
      <c r="BG29" s="3603"/>
      <c r="BH29" s="3607" t="s">
        <v>3286</v>
      </c>
      <c r="BI29" s="3608"/>
      <c r="BJ29" s="3603"/>
      <c r="BK29" s="3607" t="s">
        <v>3242</v>
      </c>
      <c r="BL29" s="3608"/>
      <c r="BM29" s="3603"/>
      <c r="BN29" s="3607" t="s">
        <v>3285</v>
      </c>
      <c r="BO29" s="3608"/>
      <c r="BP29" s="3603"/>
      <c r="BQ29" s="3607" t="s">
        <v>1899</v>
      </c>
      <c r="BR29" s="3608"/>
      <c r="BS29" s="3603"/>
      <c r="BT29" s="3607" t="s">
        <v>3287</v>
      </c>
      <c r="BU29" s="3608"/>
      <c r="BV29" s="3603"/>
      <c r="BW29" s="3607" t="s">
        <v>1900</v>
      </c>
      <c r="BX29" s="3608"/>
      <c r="BY29" s="3603"/>
      <c r="BZ29" s="3607" t="s">
        <v>3247</v>
      </c>
      <c r="CA29" s="3608"/>
      <c r="CB29" s="3603"/>
      <c r="CC29" s="3607" t="s">
        <v>3269</v>
      </c>
      <c r="CD29" s="3608"/>
      <c r="CE29" s="3603"/>
      <c r="CF29" s="3607" t="s">
        <v>1914</v>
      </c>
      <c r="CG29" s="3608"/>
      <c r="CH29" s="3603"/>
      <c r="CI29" s="3607" t="s">
        <v>3227</v>
      </c>
      <c r="CJ29" s="3608"/>
      <c r="CK29" s="3603"/>
      <c r="CL29" s="3607"/>
      <c r="CM29" s="3608" t="s">
        <v>3288</v>
      </c>
    </row>
    <row r="30" spans="1:91" ht="44.25">
      <c r="A30" s="2123"/>
      <c r="B30" s="3587" t="s">
        <v>921</v>
      </c>
      <c r="C30" s="3588" t="s">
        <v>3187</v>
      </c>
      <c r="D30" s="3589" t="s">
        <v>921</v>
      </c>
      <c r="E30" s="3590" t="s">
        <v>3289</v>
      </c>
      <c r="F30" s="3588" t="s">
        <v>3187</v>
      </c>
      <c r="G30" s="3591" t="s">
        <v>3289</v>
      </c>
      <c r="H30" s="3592">
        <v>19</v>
      </c>
      <c r="I30" s="3588" t="s">
        <v>3187</v>
      </c>
      <c r="J30" s="3635">
        <v>19</v>
      </c>
      <c r="K30" s="3592">
        <v>45</v>
      </c>
      <c r="L30" s="3588" t="s">
        <v>3187</v>
      </c>
      <c r="M30" s="3593">
        <v>45</v>
      </c>
      <c r="N30" s="2123"/>
      <c r="O30" s="3587" t="s">
        <v>921</v>
      </c>
      <c r="P30" s="3588" t="s">
        <v>3187</v>
      </c>
      <c r="Q30" s="3594" t="s">
        <v>921</v>
      </c>
      <c r="R30" s="3590" t="s">
        <v>3289</v>
      </c>
      <c r="S30" s="3588" t="s">
        <v>3187</v>
      </c>
      <c r="T30" s="3595" t="s">
        <v>3289</v>
      </c>
      <c r="U30" s="3592">
        <v>19</v>
      </c>
      <c r="V30" s="3588" t="s">
        <v>3187</v>
      </c>
      <c r="W30" s="3594">
        <v>19</v>
      </c>
      <c r="X30" s="3592">
        <v>45</v>
      </c>
      <c r="Y30" s="3588" t="s">
        <v>3187</v>
      </c>
      <c r="Z30" s="3596">
        <v>45</v>
      </c>
      <c r="AA30" s="2123"/>
      <c r="AB30" s="2123"/>
      <c r="AC30" s="2123"/>
      <c r="AD30" s="3605"/>
      <c r="AE30" s="3645"/>
      <c r="AF30" s="3645"/>
      <c r="AG30" s="3645"/>
      <c r="AH30" s="3645"/>
      <c r="AI30" s="3645"/>
      <c r="AJ30" s="3645"/>
      <c r="AK30" s="3645"/>
      <c r="AL30" s="3645"/>
      <c r="AM30" s="3645"/>
      <c r="AN30" s="3645"/>
      <c r="AO30" s="3645"/>
      <c r="AP30" s="3645"/>
      <c r="AQ30" s="3645"/>
      <c r="AR30" s="3645"/>
      <c r="AS30" s="3649"/>
      <c r="AT30" s="3645"/>
      <c r="AU30" s="3645"/>
      <c r="AV30" s="3645"/>
      <c r="AW30" s="3645"/>
      <c r="AX30" s="3645"/>
      <c r="AY30" s="3645"/>
      <c r="AZ30" s="3645"/>
      <c r="BA30" s="3645"/>
      <c r="BD30" s="3612"/>
      <c r="BE30" s="3603"/>
      <c r="BF30" s="3603"/>
      <c r="BG30" s="3603"/>
      <c r="BH30" s="3603"/>
      <c r="BI30" s="3603"/>
      <c r="BJ30" s="3603"/>
      <c r="BK30" s="3603"/>
      <c r="BL30" s="3603"/>
      <c r="BM30" s="3603"/>
      <c r="BN30" s="3603"/>
      <c r="BO30" s="3603"/>
      <c r="BP30" s="3603"/>
      <c r="BQ30" s="3603"/>
      <c r="BR30" s="3603"/>
      <c r="BS30" s="3603"/>
      <c r="BT30" s="3603"/>
      <c r="BU30" s="3603"/>
      <c r="BV30" s="3603"/>
      <c r="BW30" s="3603"/>
      <c r="BX30" s="3603"/>
      <c r="BY30" s="3603"/>
      <c r="BZ30" s="3603"/>
      <c r="CA30" s="3603"/>
      <c r="CB30" s="3603"/>
      <c r="CC30" s="3603"/>
      <c r="CD30" s="3603"/>
      <c r="CE30" s="3603"/>
      <c r="CF30" s="3603"/>
      <c r="CG30" s="3603"/>
      <c r="CH30" s="3603"/>
      <c r="CI30" s="3603"/>
      <c r="CJ30" s="3603"/>
      <c r="CK30" s="3603"/>
      <c r="CL30" s="3603"/>
      <c r="CM30" s="3603"/>
    </row>
    <row r="31" spans="1:91" ht="44.25">
      <c r="A31" s="2123"/>
      <c r="B31" s="3587" t="s">
        <v>950</v>
      </c>
      <c r="C31" s="3588" t="s">
        <v>3187</v>
      </c>
      <c r="D31" s="3589" t="s">
        <v>950</v>
      </c>
      <c r="E31" s="3590" t="s">
        <v>1899</v>
      </c>
      <c r="F31" s="3588" t="s">
        <v>3187</v>
      </c>
      <c r="G31" s="3591" t="s">
        <v>1899</v>
      </c>
      <c r="H31" s="3592">
        <v>20</v>
      </c>
      <c r="I31" s="3588" t="s">
        <v>3187</v>
      </c>
      <c r="J31" s="3635">
        <v>20</v>
      </c>
      <c r="K31" s="3592">
        <v>46</v>
      </c>
      <c r="L31" s="3588" t="s">
        <v>3187</v>
      </c>
      <c r="M31" s="3593">
        <v>46</v>
      </c>
      <c r="N31" s="2123"/>
      <c r="O31" s="3587" t="s">
        <v>950</v>
      </c>
      <c r="P31" s="3588" t="s">
        <v>3187</v>
      </c>
      <c r="Q31" s="3594" t="s">
        <v>950</v>
      </c>
      <c r="R31" s="3590" t="s">
        <v>1899</v>
      </c>
      <c r="S31" s="3588" t="s">
        <v>3187</v>
      </c>
      <c r="T31" s="3595" t="s">
        <v>1899</v>
      </c>
      <c r="U31" s="3592">
        <v>20</v>
      </c>
      <c r="V31" s="3588" t="s">
        <v>3187</v>
      </c>
      <c r="W31" s="3594">
        <v>20</v>
      </c>
      <c r="X31" s="3592">
        <v>46</v>
      </c>
      <c r="Y31" s="3588" t="s">
        <v>3187</v>
      </c>
      <c r="Z31" s="3596">
        <v>46</v>
      </c>
      <c r="AA31" s="2123"/>
      <c r="AB31" s="2123"/>
      <c r="AC31" s="2123"/>
      <c r="AD31" s="3597" t="s">
        <v>3244</v>
      </c>
      <c r="AE31" s="3650" t="s">
        <v>1885</v>
      </c>
      <c r="AF31" s="3651">
        <v>0</v>
      </c>
      <c r="AG31" s="3650" t="s">
        <v>3270</v>
      </c>
      <c r="AH31" s="3651">
        <v>0</v>
      </c>
      <c r="AI31" s="3650" t="s">
        <v>3271</v>
      </c>
      <c r="AJ31" s="3651">
        <v>0</v>
      </c>
      <c r="AK31" s="3650" t="s">
        <v>3272</v>
      </c>
      <c r="AL31" s="3651">
        <v>0</v>
      </c>
      <c r="AM31" s="3650" t="s">
        <v>3273</v>
      </c>
      <c r="AN31" s="3651">
        <v>0</v>
      </c>
      <c r="AO31" s="3650" t="s">
        <v>3274</v>
      </c>
      <c r="AP31" s="3651">
        <v>0</v>
      </c>
      <c r="AQ31" s="3650" t="s">
        <v>3275</v>
      </c>
      <c r="AR31" s="3651">
        <v>0</v>
      </c>
      <c r="AS31" s="3650" t="s">
        <v>3276</v>
      </c>
      <c r="AT31" s="3651">
        <v>0</v>
      </c>
      <c r="AU31" s="3650" t="s">
        <v>3277</v>
      </c>
      <c r="AV31" s="3651">
        <v>0</v>
      </c>
      <c r="AW31" s="3650" t="s">
        <v>3278</v>
      </c>
      <c r="AX31" s="3651">
        <v>0</v>
      </c>
      <c r="AY31" s="3650" t="s">
        <v>3279</v>
      </c>
      <c r="AZ31" s="3651">
        <v>0</v>
      </c>
      <c r="BA31" s="3650" t="s">
        <v>3280</v>
      </c>
      <c r="BD31" s="3614" t="s">
        <v>3241</v>
      </c>
      <c r="BE31" s="3615" t="s">
        <v>768</v>
      </c>
      <c r="BF31" s="3616"/>
      <c r="BG31" s="3617"/>
      <c r="BH31" s="3615" t="s">
        <v>1099</v>
      </c>
      <c r="BI31" s="3616"/>
      <c r="BJ31" s="3617"/>
      <c r="BK31" s="3615" t="s">
        <v>775</v>
      </c>
      <c r="BL31" s="3616"/>
      <c r="BM31" s="3617"/>
      <c r="BN31" s="3615" t="s">
        <v>877</v>
      </c>
      <c r="BO31" s="3616"/>
      <c r="BP31" s="3617"/>
      <c r="BQ31" s="3615" t="s">
        <v>950</v>
      </c>
      <c r="BR31" s="3616"/>
      <c r="BS31" s="3617"/>
      <c r="BT31" s="3615" t="s">
        <v>3282</v>
      </c>
      <c r="BU31" s="3616"/>
      <c r="BV31" s="3617"/>
      <c r="BW31" s="3615" t="s">
        <v>964</v>
      </c>
      <c r="BX31" s="3616"/>
      <c r="BY31" s="3617"/>
      <c r="BZ31" s="3615" t="s">
        <v>780</v>
      </c>
      <c r="CA31" s="3616"/>
      <c r="CB31" s="3617"/>
      <c r="CC31" s="3615" t="s">
        <v>786</v>
      </c>
      <c r="CD31" s="3616"/>
      <c r="CE31" s="3617"/>
      <c r="CF31" s="3615" t="s">
        <v>876</v>
      </c>
      <c r="CG31" s="3616"/>
      <c r="CH31" s="3617"/>
      <c r="CI31" s="3615" t="s">
        <v>3283</v>
      </c>
      <c r="CJ31" s="3616"/>
      <c r="CK31" s="3617"/>
      <c r="CL31" s="3615" t="s">
        <v>3284</v>
      </c>
      <c r="CM31" s="3616"/>
    </row>
    <row r="32" spans="1:91" ht="44.25">
      <c r="A32" s="2123"/>
      <c r="B32" s="3587" t="s">
        <v>964</v>
      </c>
      <c r="C32" s="3588" t="s">
        <v>3187</v>
      </c>
      <c r="D32" s="3589" t="s">
        <v>964</v>
      </c>
      <c r="E32" s="3590" t="s">
        <v>1900</v>
      </c>
      <c r="F32" s="3588" t="s">
        <v>3187</v>
      </c>
      <c r="G32" s="3591" t="s">
        <v>1900</v>
      </c>
      <c r="H32" s="3592">
        <v>21</v>
      </c>
      <c r="I32" s="3588" t="s">
        <v>3187</v>
      </c>
      <c r="J32" s="3635">
        <v>21</v>
      </c>
      <c r="K32" s="3592">
        <v>47</v>
      </c>
      <c r="L32" s="3588" t="s">
        <v>3187</v>
      </c>
      <c r="M32" s="3593">
        <v>47</v>
      </c>
      <c r="N32" s="2123"/>
      <c r="O32" s="3587" t="s">
        <v>964</v>
      </c>
      <c r="P32" s="3588" t="s">
        <v>3187</v>
      </c>
      <c r="Q32" s="3594" t="s">
        <v>964</v>
      </c>
      <c r="R32" s="3590" t="s">
        <v>1900</v>
      </c>
      <c r="S32" s="3588" t="s">
        <v>3187</v>
      </c>
      <c r="T32" s="3595" t="s">
        <v>1900</v>
      </c>
      <c r="U32" s="3592">
        <v>21</v>
      </c>
      <c r="V32" s="3588" t="s">
        <v>3187</v>
      </c>
      <c r="W32" s="3594">
        <v>21</v>
      </c>
      <c r="X32" s="3592">
        <v>47</v>
      </c>
      <c r="Y32" s="3588" t="s">
        <v>3187</v>
      </c>
      <c r="Z32" s="3596">
        <v>47</v>
      </c>
      <c r="AA32" s="2123"/>
      <c r="AB32" s="2123"/>
      <c r="AC32" s="2123"/>
      <c r="AD32" s="3605"/>
      <c r="AE32" s="3645"/>
      <c r="AF32" s="3645"/>
      <c r="AG32" s="3645"/>
      <c r="AH32" s="3645"/>
      <c r="AI32" s="3645"/>
      <c r="AJ32" s="3645"/>
      <c r="AK32" s="3645"/>
      <c r="AL32" s="3645"/>
      <c r="AM32" s="3645"/>
      <c r="AN32" s="3645"/>
      <c r="AO32" s="3645"/>
      <c r="AP32" s="3645"/>
      <c r="AQ32" s="3645"/>
      <c r="AR32" s="3645"/>
      <c r="AS32" s="3645"/>
      <c r="AT32" s="3645"/>
      <c r="AU32" s="3645"/>
      <c r="AV32" s="3645"/>
      <c r="AW32" s="3645"/>
      <c r="AX32" s="3645"/>
      <c r="AY32" s="3645"/>
      <c r="AZ32" s="3645"/>
      <c r="BA32" s="3645"/>
      <c r="BD32" s="3614"/>
      <c r="BE32" s="3619" t="s">
        <v>3196</v>
      </c>
      <c r="BF32" s="3620"/>
      <c r="BG32" s="3617"/>
      <c r="BH32" s="3619" t="s">
        <v>3286</v>
      </c>
      <c r="BI32" s="3620"/>
      <c r="BJ32" s="3617"/>
      <c r="BK32" s="3619" t="s">
        <v>3242</v>
      </c>
      <c r="BL32" s="3620"/>
      <c r="BM32" s="3617"/>
      <c r="BN32" s="3619" t="s">
        <v>3285</v>
      </c>
      <c r="BO32" s="3620"/>
      <c r="BP32" s="3617"/>
      <c r="BQ32" s="3619" t="s">
        <v>1899</v>
      </c>
      <c r="BR32" s="3620"/>
      <c r="BS32" s="3617"/>
      <c r="BT32" s="3619" t="s">
        <v>3287</v>
      </c>
      <c r="BU32" s="3620"/>
      <c r="BV32" s="3617"/>
      <c r="BW32" s="3619" t="s">
        <v>1900</v>
      </c>
      <c r="BX32" s="3620"/>
      <c r="BY32" s="3617"/>
      <c r="BZ32" s="3619" t="s">
        <v>3247</v>
      </c>
      <c r="CA32" s="3620"/>
      <c r="CB32" s="3617"/>
      <c r="CC32" s="3619" t="s">
        <v>3269</v>
      </c>
      <c r="CD32" s="3620"/>
      <c r="CE32" s="3617"/>
      <c r="CF32" s="3619" t="s">
        <v>1914</v>
      </c>
      <c r="CG32" s="3620"/>
      <c r="CH32" s="3617"/>
      <c r="CI32" s="3619" t="s">
        <v>3227</v>
      </c>
      <c r="CJ32" s="3620"/>
      <c r="CK32" s="3617"/>
      <c r="CL32" s="3619"/>
      <c r="CM32" s="3620" t="s">
        <v>3288</v>
      </c>
    </row>
    <row r="33" spans="1:91" ht="44.25">
      <c r="A33" s="2123"/>
      <c r="B33" s="3587" t="s">
        <v>978</v>
      </c>
      <c r="C33" s="3588" t="s">
        <v>3187</v>
      </c>
      <c r="D33" s="3589" t="s">
        <v>978</v>
      </c>
      <c r="E33" s="3590" t="s">
        <v>3290</v>
      </c>
      <c r="F33" s="3588" t="s">
        <v>3187</v>
      </c>
      <c r="G33" s="3591" t="s">
        <v>3290</v>
      </c>
      <c r="H33" s="3592">
        <v>22</v>
      </c>
      <c r="I33" s="3588" t="s">
        <v>3187</v>
      </c>
      <c r="J33" s="3635">
        <v>22</v>
      </c>
      <c r="K33" s="3592">
        <v>48</v>
      </c>
      <c r="L33" s="3588" t="s">
        <v>3187</v>
      </c>
      <c r="M33" s="3593">
        <v>48</v>
      </c>
      <c r="N33" s="2123"/>
      <c r="O33" s="3587" t="s">
        <v>978</v>
      </c>
      <c r="P33" s="3588" t="s">
        <v>3187</v>
      </c>
      <c r="Q33" s="3594" t="s">
        <v>978</v>
      </c>
      <c r="R33" s="3590" t="s">
        <v>3290</v>
      </c>
      <c r="S33" s="3588" t="s">
        <v>3187</v>
      </c>
      <c r="T33" s="3595" t="s">
        <v>3290</v>
      </c>
      <c r="U33" s="3592">
        <v>22</v>
      </c>
      <c r="V33" s="3588" t="s">
        <v>3187</v>
      </c>
      <c r="W33" s="3594">
        <v>22</v>
      </c>
      <c r="X33" s="3592">
        <v>48</v>
      </c>
      <c r="Y33" s="3588" t="s">
        <v>3187</v>
      </c>
      <c r="Z33" s="3596">
        <v>48</v>
      </c>
      <c r="AA33" s="2123"/>
      <c r="AB33" s="2123"/>
      <c r="AC33" s="2123"/>
      <c r="AD33" s="3597" t="s">
        <v>3248</v>
      </c>
      <c r="AE33" s="3652" t="s">
        <v>1885</v>
      </c>
      <c r="AF33" s="3653">
        <v>0</v>
      </c>
      <c r="AG33" s="3652" t="s">
        <v>3270</v>
      </c>
      <c r="AH33" s="3653">
        <v>0</v>
      </c>
      <c r="AI33" s="3652" t="s">
        <v>3271</v>
      </c>
      <c r="AJ33" s="3653">
        <v>0</v>
      </c>
      <c r="AK33" s="3652" t="s">
        <v>3272</v>
      </c>
      <c r="AL33" s="3653">
        <v>0</v>
      </c>
      <c r="AM33" s="3652" t="s">
        <v>3273</v>
      </c>
      <c r="AN33" s="3653">
        <v>0</v>
      </c>
      <c r="AO33" s="3652" t="s">
        <v>3274</v>
      </c>
      <c r="AP33" s="3653">
        <v>0</v>
      </c>
      <c r="AQ33" s="3652" t="s">
        <v>3275</v>
      </c>
      <c r="AR33" s="3653">
        <v>0</v>
      </c>
      <c r="AS33" s="3652" t="s">
        <v>3276</v>
      </c>
      <c r="AT33" s="3653">
        <v>0</v>
      </c>
      <c r="AU33" s="3652" t="s">
        <v>3277</v>
      </c>
      <c r="AV33" s="3653">
        <v>0</v>
      </c>
      <c r="AW33" s="3652" t="s">
        <v>3278</v>
      </c>
      <c r="AX33" s="3653">
        <v>0</v>
      </c>
      <c r="AY33" s="3652" t="s">
        <v>3279</v>
      </c>
      <c r="AZ33" s="3653">
        <v>0</v>
      </c>
      <c r="BA33" s="3652" t="s">
        <v>3280</v>
      </c>
      <c r="BD33" s="3612"/>
      <c r="BE33" s="3613"/>
      <c r="BF33" s="3613"/>
      <c r="BG33" s="3613"/>
      <c r="BH33" s="3613"/>
      <c r="BI33" s="3613"/>
      <c r="BJ33" s="3613"/>
      <c r="BK33" s="3613"/>
      <c r="BL33" s="3613"/>
      <c r="BM33" s="3613"/>
      <c r="BN33" s="3613"/>
      <c r="BO33" s="3613"/>
      <c r="BP33" s="3613"/>
      <c r="BQ33" s="3613"/>
      <c r="BR33" s="3613"/>
      <c r="BS33" s="3613"/>
      <c r="BT33" s="3613"/>
      <c r="BU33" s="3613"/>
      <c r="BV33" s="3613"/>
      <c r="BW33" s="3613"/>
      <c r="BX33" s="3613"/>
      <c r="BY33" s="3613"/>
      <c r="BZ33" s="3613"/>
      <c r="CA33" s="3613"/>
      <c r="CB33" s="3613"/>
      <c r="CC33" s="3613"/>
      <c r="CD33" s="3613"/>
      <c r="CE33" s="3613"/>
      <c r="CF33" s="3613"/>
      <c r="CG33" s="3613"/>
      <c r="CH33" s="3613"/>
      <c r="CI33" s="3613"/>
      <c r="CJ33" s="3613"/>
      <c r="CK33" s="3613"/>
      <c r="CL33" s="3613"/>
      <c r="CM33" s="3613"/>
    </row>
    <row r="34" spans="1:91" ht="44.25">
      <c r="A34" s="2123"/>
      <c r="B34" s="3587" t="s">
        <v>3291</v>
      </c>
      <c r="C34" s="3588" t="s">
        <v>3187</v>
      </c>
      <c r="D34" s="3589" t="s">
        <v>3291</v>
      </c>
      <c r="E34" s="3590" t="s">
        <v>3292</v>
      </c>
      <c r="F34" s="3588" t="s">
        <v>3187</v>
      </c>
      <c r="G34" s="3591" t="s">
        <v>3292</v>
      </c>
      <c r="H34" s="3592">
        <v>23</v>
      </c>
      <c r="I34" s="3588" t="s">
        <v>3187</v>
      </c>
      <c r="J34" s="3635">
        <v>23</v>
      </c>
      <c r="K34" s="3592">
        <v>49</v>
      </c>
      <c r="L34" s="3588" t="s">
        <v>3187</v>
      </c>
      <c r="M34" s="3593">
        <v>49</v>
      </c>
      <c r="N34" s="2123"/>
      <c r="O34" s="3587" t="s">
        <v>3291</v>
      </c>
      <c r="P34" s="3588" t="s">
        <v>3187</v>
      </c>
      <c r="Q34" s="3594" t="s">
        <v>3291</v>
      </c>
      <c r="R34" s="3590" t="s">
        <v>3292</v>
      </c>
      <c r="S34" s="3588" t="s">
        <v>3187</v>
      </c>
      <c r="T34" s="3595" t="s">
        <v>3292</v>
      </c>
      <c r="U34" s="3592">
        <v>23</v>
      </c>
      <c r="V34" s="3588" t="s">
        <v>3187</v>
      </c>
      <c r="W34" s="3594">
        <v>23</v>
      </c>
      <c r="X34" s="3592">
        <v>49</v>
      </c>
      <c r="Y34" s="3588" t="s">
        <v>3187</v>
      </c>
      <c r="Z34" s="3596">
        <v>49</v>
      </c>
      <c r="AA34" s="2123"/>
      <c r="AB34" s="2123"/>
      <c r="AC34" s="2123"/>
      <c r="AD34" s="3605"/>
      <c r="AE34" s="3645"/>
      <c r="AF34" s="3645"/>
      <c r="AG34" s="3645"/>
      <c r="AH34" s="3645"/>
      <c r="AI34" s="3645"/>
      <c r="AJ34" s="3645"/>
      <c r="AK34" s="3645"/>
      <c r="AL34" s="3645"/>
      <c r="AM34" s="3645"/>
      <c r="AN34" s="3645"/>
      <c r="AO34" s="3645"/>
      <c r="AP34" s="3645"/>
      <c r="AQ34" s="3645"/>
      <c r="AR34" s="3645"/>
      <c r="AS34" s="3645"/>
      <c r="AT34" s="3645"/>
      <c r="AU34" s="3645"/>
      <c r="AV34" s="3645"/>
      <c r="AW34" s="3645"/>
      <c r="AX34" s="3645"/>
      <c r="AY34" s="3645"/>
      <c r="AZ34" s="3645"/>
      <c r="BA34" s="3645"/>
      <c r="BD34" s="3614" t="s">
        <v>3245</v>
      </c>
      <c r="BE34" s="3623" t="s">
        <v>768</v>
      </c>
      <c r="BF34" s="3624"/>
      <c r="BG34" s="3622"/>
      <c r="BH34" s="3623" t="s">
        <v>1099</v>
      </c>
      <c r="BI34" s="3624"/>
      <c r="BJ34" s="3622"/>
      <c r="BK34" s="3623" t="s">
        <v>775</v>
      </c>
      <c r="BL34" s="3624"/>
      <c r="BM34" s="3622"/>
      <c r="BN34" s="3623" t="s">
        <v>877</v>
      </c>
      <c r="BO34" s="3624"/>
      <c r="BP34" s="3622"/>
      <c r="BQ34" s="3623" t="s">
        <v>950</v>
      </c>
      <c r="BR34" s="3624"/>
      <c r="BS34" s="3622"/>
      <c r="BT34" s="3623" t="s">
        <v>3282</v>
      </c>
      <c r="BU34" s="3624"/>
      <c r="BV34" s="3622"/>
      <c r="BW34" s="3623" t="s">
        <v>964</v>
      </c>
      <c r="BX34" s="3624"/>
      <c r="BY34" s="3622"/>
      <c r="BZ34" s="3623" t="s">
        <v>780</v>
      </c>
      <c r="CA34" s="3624"/>
      <c r="CB34" s="3622"/>
      <c r="CC34" s="3623" t="s">
        <v>786</v>
      </c>
      <c r="CD34" s="3624"/>
      <c r="CE34" s="3622"/>
      <c r="CF34" s="3623" t="s">
        <v>876</v>
      </c>
      <c r="CG34" s="3624"/>
      <c r="CH34" s="3622"/>
      <c r="CI34" s="3623" t="s">
        <v>3283</v>
      </c>
      <c r="CJ34" s="3624"/>
      <c r="CK34" s="3622"/>
      <c r="CL34" s="3623" t="s">
        <v>3284</v>
      </c>
      <c r="CM34" s="3624"/>
    </row>
    <row r="35" spans="1:91" ht="44.25">
      <c r="A35" s="2123"/>
      <c r="B35" s="3587" t="s">
        <v>1898</v>
      </c>
      <c r="C35" s="3588" t="s">
        <v>3187</v>
      </c>
      <c r="D35" s="3589" t="s">
        <v>1898</v>
      </c>
      <c r="E35" s="3590" t="s">
        <v>3293</v>
      </c>
      <c r="F35" s="3588" t="s">
        <v>3187</v>
      </c>
      <c r="G35" s="3591" t="s">
        <v>3293</v>
      </c>
      <c r="H35" s="3592">
        <v>24</v>
      </c>
      <c r="I35" s="3588" t="s">
        <v>3187</v>
      </c>
      <c r="J35" s="3635">
        <v>24</v>
      </c>
      <c r="K35" s="3592">
        <v>50</v>
      </c>
      <c r="L35" s="3588" t="s">
        <v>3187</v>
      </c>
      <c r="M35" s="3593">
        <v>50</v>
      </c>
      <c r="N35" s="2123"/>
      <c r="O35" s="3587" t="s">
        <v>1898</v>
      </c>
      <c r="P35" s="3588" t="s">
        <v>3187</v>
      </c>
      <c r="Q35" s="3594" t="s">
        <v>1898</v>
      </c>
      <c r="R35" s="3590" t="s">
        <v>3293</v>
      </c>
      <c r="S35" s="3588" t="s">
        <v>3187</v>
      </c>
      <c r="T35" s="3595" t="s">
        <v>3293</v>
      </c>
      <c r="U35" s="3592">
        <v>24</v>
      </c>
      <c r="V35" s="3588" t="s">
        <v>3187</v>
      </c>
      <c r="W35" s="3594">
        <v>24</v>
      </c>
      <c r="X35" s="3592">
        <v>50</v>
      </c>
      <c r="Y35" s="3588" t="s">
        <v>3187</v>
      </c>
      <c r="Z35" s="3596">
        <v>50</v>
      </c>
      <c r="AA35" s="2123"/>
      <c r="AB35" s="2123"/>
      <c r="AC35" s="3654"/>
      <c r="AD35" s="3597" t="s">
        <v>3252</v>
      </c>
      <c r="AE35" s="3655" t="s">
        <v>1885</v>
      </c>
      <c r="AF35" s="3656">
        <v>0</v>
      </c>
      <c r="AG35" s="3655" t="s">
        <v>3270</v>
      </c>
      <c r="AH35" s="3656">
        <v>0</v>
      </c>
      <c r="AI35" s="3655" t="s">
        <v>3271</v>
      </c>
      <c r="AJ35" s="3656">
        <v>0</v>
      </c>
      <c r="AK35" s="3655" t="s">
        <v>3272</v>
      </c>
      <c r="AL35" s="3656">
        <v>0</v>
      </c>
      <c r="AM35" s="3655" t="s">
        <v>3273</v>
      </c>
      <c r="AN35" s="3656">
        <v>0</v>
      </c>
      <c r="AO35" s="3655" t="s">
        <v>3274</v>
      </c>
      <c r="AP35" s="3656">
        <v>0</v>
      </c>
      <c r="AQ35" s="3655" t="s">
        <v>3275</v>
      </c>
      <c r="AR35" s="3656">
        <v>0</v>
      </c>
      <c r="AS35" s="3655" t="s">
        <v>3276</v>
      </c>
      <c r="AT35" s="3656">
        <v>0</v>
      </c>
      <c r="AU35" s="3655" t="s">
        <v>3277</v>
      </c>
      <c r="AV35" s="3656">
        <v>0</v>
      </c>
      <c r="AW35" s="3655" t="s">
        <v>3278</v>
      </c>
      <c r="AX35" s="3656">
        <v>0</v>
      </c>
      <c r="AY35" s="3655" t="s">
        <v>3279</v>
      </c>
      <c r="AZ35" s="3656">
        <v>0</v>
      </c>
      <c r="BA35" s="3655" t="s">
        <v>3280</v>
      </c>
      <c r="BD35" s="3614"/>
      <c r="BE35" s="3625" t="s">
        <v>3196</v>
      </c>
      <c r="BF35" s="3626"/>
      <c r="BG35" s="3622"/>
      <c r="BH35" s="3625" t="s">
        <v>3286</v>
      </c>
      <c r="BI35" s="3626"/>
      <c r="BJ35" s="3622"/>
      <c r="BK35" s="3625" t="s">
        <v>3242</v>
      </c>
      <c r="BL35" s="3626"/>
      <c r="BM35" s="3622"/>
      <c r="BN35" s="3625" t="s">
        <v>3285</v>
      </c>
      <c r="BO35" s="3626"/>
      <c r="BP35" s="3622"/>
      <c r="BQ35" s="3625" t="s">
        <v>1899</v>
      </c>
      <c r="BR35" s="3626"/>
      <c r="BS35" s="3622"/>
      <c r="BT35" s="3625" t="s">
        <v>3287</v>
      </c>
      <c r="BU35" s="3626"/>
      <c r="BV35" s="3622"/>
      <c r="BW35" s="3625" t="s">
        <v>1900</v>
      </c>
      <c r="BX35" s="3626"/>
      <c r="BY35" s="3622"/>
      <c r="BZ35" s="3625" t="s">
        <v>3247</v>
      </c>
      <c r="CA35" s="3626"/>
      <c r="CB35" s="3622"/>
      <c r="CC35" s="3625" t="s">
        <v>3269</v>
      </c>
      <c r="CD35" s="3626"/>
      <c r="CE35" s="3622"/>
      <c r="CF35" s="3625" t="s">
        <v>1914</v>
      </c>
      <c r="CG35" s="3626"/>
      <c r="CH35" s="3622"/>
      <c r="CI35" s="3625" t="s">
        <v>3227</v>
      </c>
      <c r="CJ35" s="3626"/>
      <c r="CK35" s="3622"/>
      <c r="CL35" s="3625"/>
      <c r="CM35" s="3626" t="s">
        <v>3288</v>
      </c>
    </row>
    <row r="36" spans="1:91" ht="44.25">
      <c r="A36" s="2123"/>
      <c r="B36" s="3587" t="s">
        <v>3282</v>
      </c>
      <c r="C36" s="3588" t="s">
        <v>3187</v>
      </c>
      <c r="D36" s="3589" t="s">
        <v>3282</v>
      </c>
      <c r="E36" s="3590" t="s">
        <v>3287</v>
      </c>
      <c r="F36" s="3588" t="s">
        <v>3187</v>
      </c>
      <c r="G36" s="3591" t="s">
        <v>3287</v>
      </c>
      <c r="H36" s="3592">
        <v>25</v>
      </c>
      <c r="I36" s="3588" t="s">
        <v>3187</v>
      </c>
      <c r="J36" s="3635">
        <v>25</v>
      </c>
      <c r="K36" s="3592">
        <v>51</v>
      </c>
      <c r="L36" s="3588" t="s">
        <v>3187</v>
      </c>
      <c r="M36" s="3593">
        <v>51</v>
      </c>
      <c r="N36" s="2123"/>
      <c r="O36" s="3587" t="s">
        <v>3282</v>
      </c>
      <c r="P36" s="3588" t="s">
        <v>3187</v>
      </c>
      <c r="Q36" s="3594" t="s">
        <v>3282</v>
      </c>
      <c r="R36" s="3590" t="s">
        <v>3287</v>
      </c>
      <c r="S36" s="3588" t="s">
        <v>3187</v>
      </c>
      <c r="T36" s="3595" t="s">
        <v>3287</v>
      </c>
      <c r="U36" s="3592">
        <v>25</v>
      </c>
      <c r="V36" s="3588" t="s">
        <v>3187</v>
      </c>
      <c r="W36" s="3594">
        <v>25</v>
      </c>
      <c r="X36" s="3592">
        <v>51</v>
      </c>
      <c r="Y36" s="3588" t="s">
        <v>3187</v>
      </c>
      <c r="Z36" s="3596">
        <v>51</v>
      </c>
      <c r="AA36" s="2123"/>
      <c r="AB36" s="2123"/>
      <c r="AC36" s="2123"/>
      <c r="AD36" s="3605"/>
      <c r="BD36" s="3605"/>
      <c r="BE36" s="3613"/>
      <c r="BF36" s="3613"/>
      <c r="BG36" s="3613"/>
      <c r="BH36" s="3613"/>
      <c r="BI36" s="3613"/>
      <c r="BJ36" s="3613"/>
      <c r="BK36" s="3613"/>
      <c r="BL36" s="3613"/>
      <c r="BM36" s="3613"/>
      <c r="BN36" s="3613"/>
      <c r="BO36" s="3613"/>
      <c r="BP36" s="3613"/>
      <c r="BQ36" s="3613"/>
      <c r="BR36" s="3613"/>
      <c r="BS36" s="3613"/>
      <c r="BT36" s="3613"/>
      <c r="BU36" s="3613"/>
      <c r="BV36" s="3613"/>
      <c r="BW36" s="3613"/>
      <c r="BX36" s="3613"/>
      <c r="BY36" s="3613"/>
      <c r="BZ36" s="3613"/>
      <c r="CA36" s="3613"/>
      <c r="CB36" s="3613"/>
      <c r="CC36" s="3613"/>
      <c r="CD36" s="3613"/>
      <c r="CE36" s="3613"/>
      <c r="CF36" s="3613"/>
      <c r="CG36" s="3613"/>
      <c r="CH36" s="3613"/>
      <c r="CI36" s="3613"/>
      <c r="CJ36" s="3613"/>
      <c r="CK36" s="3613"/>
      <c r="CL36" s="3613"/>
      <c r="CM36" s="3613"/>
    </row>
    <row r="37" spans="1:91" ht="44.25">
      <c r="A37" s="2123"/>
      <c r="B37" s="3587" t="s">
        <v>1099</v>
      </c>
      <c r="C37" s="3588" t="s">
        <v>3187</v>
      </c>
      <c r="D37" s="3589" t="s">
        <v>1099</v>
      </c>
      <c r="E37" s="3590" t="s">
        <v>3286</v>
      </c>
      <c r="F37" s="3588" t="s">
        <v>3187</v>
      </c>
      <c r="G37" s="3591" t="s">
        <v>3286</v>
      </c>
      <c r="H37" s="3592">
        <v>26</v>
      </c>
      <c r="I37" s="3588" t="s">
        <v>3187</v>
      </c>
      <c r="J37" s="3635">
        <v>26</v>
      </c>
      <c r="K37" s="3592">
        <v>52</v>
      </c>
      <c r="L37" s="3588" t="s">
        <v>3187</v>
      </c>
      <c r="M37" s="3593">
        <v>52</v>
      </c>
      <c r="N37" s="2123"/>
      <c r="O37" s="3587" t="s">
        <v>1099</v>
      </c>
      <c r="P37" s="3588" t="s">
        <v>3187</v>
      </c>
      <c r="Q37" s="3594" t="s">
        <v>1099</v>
      </c>
      <c r="R37" s="3590" t="s">
        <v>3286</v>
      </c>
      <c r="S37" s="3588" t="s">
        <v>3187</v>
      </c>
      <c r="T37" s="3595" t="s">
        <v>3286</v>
      </c>
      <c r="U37" s="3592">
        <v>26</v>
      </c>
      <c r="V37" s="3588" t="s">
        <v>3187</v>
      </c>
      <c r="W37" s="3594">
        <v>26</v>
      </c>
      <c r="X37" s="3592">
        <v>52</v>
      </c>
      <c r="Y37" s="3588" t="s">
        <v>3187</v>
      </c>
      <c r="Z37" s="3596">
        <v>52</v>
      </c>
      <c r="AA37" s="2123"/>
      <c r="AB37" s="2123"/>
      <c r="AC37" s="2123"/>
      <c r="AD37" s="3657" t="s">
        <v>3255</v>
      </c>
      <c r="BD37" s="3614" t="s">
        <v>3250</v>
      </c>
      <c r="BE37" s="3629" t="s">
        <v>768</v>
      </c>
      <c r="BF37" s="3630"/>
      <c r="BG37" s="3628"/>
      <c r="BH37" s="3629" t="s">
        <v>1099</v>
      </c>
      <c r="BI37" s="3630"/>
      <c r="BJ37" s="3628"/>
      <c r="BK37" s="3629" t="s">
        <v>775</v>
      </c>
      <c r="BL37" s="3630"/>
      <c r="BM37" s="3628"/>
      <c r="BN37" s="3629" t="s">
        <v>877</v>
      </c>
      <c r="BO37" s="3630"/>
      <c r="BP37" s="3628"/>
      <c r="BQ37" s="3629" t="s">
        <v>950</v>
      </c>
      <c r="BR37" s="3630"/>
      <c r="BS37" s="3628"/>
      <c r="BT37" s="3629" t="s">
        <v>3282</v>
      </c>
      <c r="BU37" s="3630"/>
      <c r="BV37" s="3628"/>
      <c r="BW37" s="3629" t="s">
        <v>964</v>
      </c>
      <c r="BX37" s="3630"/>
      <c r="BY37" s="3628"/>
      <c r="BZ37" s="3629" t="s">
        <v>780</v>
      </c>
      <c r="CA37" s="3630"/>
      <c r="CB37" s="3628"/>
      <c r="CC37" s="3629" t="s">
        <v>786</v>
      </c>
      <c r="CD37" s="3630"/>
      <c r="CE37" s="3628"/>
      <c r="CF37" s="3629" t="s">
        <v>876</v>
      </c>
      <c r="CG37" s="3630"/>
      <c r="CH37" s="3628"/>
      <c r="CI37" s="3629" t="s">
        <v>3283</v>
      </c>
      <c r="CJ37" s="3630"/>
      <c r="CK37" s="3628"/>
      <c r="CL37" s="3629" t="s">
        <v>3284</v>
      </c>
      <c r="CM37" s="3630"/>
    </row>
    <row r="38" spans="1:91" ht="46.5">
      <c r="A38" s="2123"/>
      <c r="B38" s="3587" t="s">
        <v>1878</v>
      </c>
      <c r="C38" s="3588" t="s">
        <v>3187</v>
      </c>
      <c r="D38" s="3589" t="s">
        <v>1878</v>
      </c>
      <c r="E38" s="3590" t="s">
        <v>273</v>
      </c>
      <c r="F38" s="3588" t="s">
        <v>3187</v>
      </c>
      <c r="G38" s="3591" t="s">
        <v>273</v>
      </c>
      <c r="H38" s="3592" t="s">
        <v>3284</v>
      </c>
      <c r="I38" s="3588" t="s">
        <v>3187</v>
      </c>
      <c r="J38" s="3635" t="s">
        <v>3284</v>
      </c>
      <c r="K38" s="3592" t="s">
        <v>3294</v>
      </c>
      <c r="L38" s="3588" t="s">
        <v>3187</v>
      </c>
      <c r="M38" s="3593" t="s">
        <v>3294</v>
      </c>
      <c r="N38" s="2123"/>
      <c r="O38" s="3587" t="s">
        <v>1878</v>
      </c>
      <c r="P38" s="3588" t="s">
        <v>3187</v>
      </c>
      <c r="Q38" s="3594" t="s">
        <v>1878</v>
      </c>
      <c r="R38" s="3590" t="s">
        <v>273</v>
      </c>
      <c r="S38" s="3588" t="s">
        <v>3187</v>
      </c>
      <c r="T38" s="3595" t="s">
        <v>273</v>
      </c>
      <c r="U38" s="3658" t="s">
        <v>3284</v>
      </c>
      <c r="V38" s="3588" t="s">
        <v>3187</v>
      </c>
      <c r="W38" s="3594" t="s">
        <v>3284</v>
      </c>
      <c r="X38" s="3659" t="s">
        <v>3294</v>
      </c>
      <c r="Y38" s="3588" t="s">
        <v>3187</v>
      </c>
      <c r="Z38" s="3596" t="s">
        <v>3294</v>
      </c>
      <c r="AA38" s="2123"/>
      <c r="AB38" s="2123"/>
      <c r="AC38" s="3654"/>
      <c r="AD38" s="3597" t="s">
        <v>3197</v>
      </c>
      <c r="AE38" s="3638" t="s">
        <v>3295</v>
      </c>
      <c r="AF38" s="3639"/>
      <c r="AG38" s="3638" t="s">
        <v>3296</v>
      </c>
      <c r="AH38" s="3639"/>
      <c r="AI38" s="3638" t="s">
        <v>3297</v>
      </c>
      <c r="AJ38" s="3639"/>
      <c r="AK38" s="3638" t="s">
        <v>3298</v>
      </c>
      <c r="AL38" s="3639"/>
      <c r="AM38" s="3638" t="s">
        <v>3299</v>
      </c>
      <c r="AN38" s="3639"/>
      <c r="AO38" s="3638" t="s">
        <v>3300</v>
      </c>
      <c r="AP38" s="3639"/>
      <c r="AQ38" s="3638" t="s">
        <v>3301</v>
      </c>
      <c r="AR38" s="3639"/>
      <c r="AS38" s="3638" t="s">
        <v>3302</v>
      </c>
      <c r="AT38" s="3639"/>
      <c r="AU38" s="3638" t="s">
        <v>3303</v>
      </c>
      <c r="AV38" s="3639"/>
      <c r="AW38" s="3638" t="s">
        <v>3304</v>
      </c>
      <c r="AX38" s="3639"/>
      <c r="AY38" s="3638" t="s">
        <v>3305</v>
      </c>
      <c r="AZ38" s="3639"/>
      <c r="BA38" s="3638" t="s">
        <v>3306</v>
      </c>
      <c r="BD38" s="3614"/>
      <c r="BE38" s="3633" t="s">
        <v>3196</v>
      </c>
      <c r="BF38" s="3634"/>
      <c r="BG38" s="3628"/>
      <c r="BH38" s="3633" t="s">
        <v>3286</v>
      </c>
      <c r="BI38" s="3634"/>
      <c r="BJ38" s="3628"/>
      <c r="BK38" s="3633" t="s">
        <v>3242</v>
      </c>
      <c r="BL38" s="3634"/>
      <c r="BM38" s="3628"/>
      <c r="BN38" s="3633" t="s">
        <v>3285</v>
      </c>
      <c r="BO38" s="3634"/>
      <c r="BP38" s="3628"/>
      <c r="BQ38" s="3633" t="s">
        <v>1899</v>
      </c>
      <c r="BR38" s="3634"/>
      <c r="BS38" s="3628"/>
      <c r="BT38" s="3633" t="s">
        <v>3287</v>
      </c>
      <c r="BU38" s="3634"/>
      <c r="BV38" s="3628"/>
      <c r="BW38" s="3633" t="s">
        <v>1900</v>
      </c>
      <c r="BX38" s="3634"/>
      <c r="BY38" s="3628"/>
      <c r="BZ38" s="3633" t="s">
        <v>3247</v>
      </c>
      <c r="CA38" s="3634"/>
      <c r="CB38" s="3628"/>
      <c r="CC38" s="3633" t="s">
        <v>3269</v>
      </c>
      <c r="CD38" s="3634"/>
      <c r="CE38" s="3628"/>
      <c r="CF38" s="3633" t="s">
        <v>1914</v>
      </c>
      <c r="CG38" s="3634"/>
      <c r="CH38" s="3628"/>
      <c r="CI38" s="3633" t="s">
        <v>3227</v>
      </c>
      <c r="CJ38" s="3634"/>
      <c r="CK38" s="3628"/>
      <c r="CL38" s="3633"/>
      <c r="CM38" s="3634" t="s">
        <v>3288</v>
      </c>
    </row>
    <row r="39" spans="1:91" ht="44.25">
      <c r="A39" s="2123"/>
      <c r="B39" s="3587" t="s">
        <v>3214</v>
      </c>
      <c r="C39" s="3588" t="s">
        <v>3187</v>
      </c>
      <c r="D39" s="3589" t="s">
        <v>3214</v>
      </c>
      <c r="E39" s="3590" t="s">
        <v>1877</v>
      </c>
      <c r="F39" s="3588" t="s">
        <v>3187</v>
      </c>
      <c r="G39" s="3591" t="s">
        <v>1877</v>
      </c>
      <c r="H39" s="3592" t="s">
        <v>1216</v>
      </c>
      <c r="I39" s="3588" t="s">
        <v>3187</v>
      </c>
      <c r="J39" s="3635" t="s">
        <v>1216</v>
      </c>
      <c r="K39" s="3592" t="s">
        <v>3307</v>
      </c>
      <c r="L39" s="3588" t="s">
        <v>3187</v>
      </c>
      <c r="M39" s="3593" t="s">
        <v>3307</v>
      </c>
      <c r="N39" s="2123"/>
      <c r="O39" s="3587" t="s">
        <v>3214</v>
      </c>
      <c r="P39" s="3588" t="s">
        <v>3187</v>
      </c>
      <c r="Q39" s="3594" t="s">
        <v>3214</v>
      </c>
      <c r="R39" s="3590" t="s">
        <v>1877</v>
      </c>
      <c r="S39" s="3588" t="s">
        <v>3187</v>
      </c>
      <c r="T39" s="3595" t="s">
        <v>1877</v>
      </c>
      <c r="U39" s="3658" t="s">
        <v>1216</v>
      </c>
      <c r="V39" s="3588" t="s">
        <v>3187</v>
      </c>
      <c r="W39" s="3594" t="s">
        <v>1216</v>
      </c>
      <c r="X39" s="3659" t="s">
        <v>3307</v>
      </c>
      <c r="Y39" s="3588" t="s">
        <v>3187</v>
      </c>
      <c r="Z39" s="3596" t="s">
        <v>3307</v>
      </c>
      <c r="AA39" s="2123"/>
      <c r="AB39" s="2123"/>
      <c r="AC39" s="2123"/>
      <c r="AD39" s="3605"/>
      <c r="AE39" s="3642"/>
      <c r="AF39" s="3642"/>
      <c r="AG39" s="3642"/>
      <c r="AH39" s="3642"/>
      <c r="AI39" s="3642"/>
      <c r="AJ39" s="3642"/>
      <c r="AK39" s="3642"/>
      <c r="AL39" s="3642"/>
      <c r="AM39" s="3642"/>
      <c r="AN39" s="3642"/>
      <c r="AO39" s="3642"/>
      <c r="AP39" s="3642"/>
      <c r="AQ39" s="3642"/>
      <c r="AR39" s="3642"/>
      <c r="AS39" s="3642"/>
      <c r="AT39" s="3642"/>
      <c r="AU39" s="3642"/>
      <c r="AV39" s="3642"/>
      <c r="AW39" s="3642"/>
      <c r="AX39" s="3642"/>
      <c r="AY39" s="3642"/>
      <c r="AZ39" s="3642"/>
      <c r="BA39" s="3642"/>
      <c r="BD39" s="3605"/>
      <c r="BE39" s="3613"/>
      <c r="BF39" s="3613"/>
      <c r="BG39" s="3613"/>
      <c r="BH39" s="3613"/>
      <c r="BI39" s="3613"/>
      <c r="BJ39" s="3613"/>
      <c r="BK39" s="3613"/>
      <c r="BL39" s="3613"/>
      <c r="BM39" s="3613"/>
      <c r="BN39" s="3613"/>
      <c r="BO39" s="3613"/>
      <c r="BP39" s="3613"/>
      <c r="BQ39" s="3613"/>
      <c r="BR39" s="3613"/>
      <c r="BS39" s="3613"/>
      <c r="BT39" s="3613"/>
      <c r="BU39" s="3613"/>
      <c r="BV39" s="3613"/>
      <c r="BW39" s="3613"/>
      <c r="BX39" s="3613"/>
      <c r="BY39" s="3613"/>
      <c r="BZ39" s="3613"/>
      <c r="CA39" s="3613"/>
      <c r="CB39" s="3613"/>
      <c r="CC39" s="3613"/>
      <c r="CD39" s="3613"/>
      <c r="CE39" s="3613"/>
      <c r="CF39" s="3613"/>
      <c r="CG39" s="3613"/>
      <c r="CH39" s="3613"/>
      <c r="CI39" s="3613"/>
      <c r="CJ39" s="3613"/>
      <c r="CK39" s="3613"/>
      <c r="CL39" s="3613"/>
      <c r="CM39" s="3613"/>
    </row>
    <row r="40" spans="1:91" ht="44.25">
      <c r="A40" s="2123"/>
      <c r="B40" s="3587" t="s">
        <v>3222</v>
      </c>
      <c r="C40" s="3588" t="s">
        <v>3187</v>
      </c>
      <c r="D40" s="3589" t="s">
        <v>3222</v>
      </c>
      <c r="E40" s="3590" t="s">
        <v>3218</v>
      </c>
      <c r="F40" s="3588" t="s">
        <v>3187</v>
      </c>
      <c r="G40" s="3591" t="s">
        <v>3218</v>
      </c>
      <c r="H40" s="3592" t="s">
        <v>1829</v>
      </c>
      <c r="I40" s="3588" t="s">
        <v>3187</v>
      </c>
      <c r="J40" s="3635" t="s">
        <v>1829</v>
      </c>
      <c r="K40" s="3592" t="s">
        <v>3220</v>
      </c>
      <c r="L40" s="3588" t="s">
        <v>3187</v>
      </c>
      <c r="M40" s="3593" t="s">
        <v>3220</v>
      </c>
      <c r="N40" s="2123"/>
      <c r="O40" s="3587" t="s">
        <v>3222</v>
      </c>
      <c r="P40" s="3588" t="s">
        <v>3187</v>
      </c>
      <c r="Q40" s="3594" t="s">
        <v>3222</v>
      </c>
      <c r="R40" s="3590" t="s">
        <v>3218</v>
      </c>
      <c r="S40" s="3588" t="s">
        <v>3187</v>
      </c>
      <c r="T40" s="3595" t="s">
        <v>3218</v>
      </c>
      <c r="U40" s="3658" t="s">
        <v>1829</v>
      </c>
      <c r="V40" s="3588" t="s">
        <v>3187</v>
      </c>
      <c r="W40" s="3594" t="s">
        <v>1829</v>
      </c>
      <c r="X40" s="3659" t="s">
        <v>3220</v>
      </c>
      <c r="Y40" s="3588" t="s">
        <v>3187</v>
      </c>
      <c r="Z40" s="3596" t="s">
        <v>3220</v>
      </c>
      <c r="AA40" s="2123"/>
      <c r="AB40" s="3654"/>
      <c r="AC40" s="2123"/>
      <c r="AD40" s="3597" t="s">
        <v>1832</v>
      </c>
      <c r="AE40" s="3610" t="s">
        <v>3308</v>
      </c>
      <c r="AF40" s="3611"/>
      <c r="AG40" s="3610" t="s">
        <v>3309</v>
      </c>
      <c r="AH40" s="3611"/>
      <c r="AI40" s="3610" t="s">
        <v>3310</v>
      </c>
      <c r="AJ40" s="3611"/>
      <c r="AK40" s="3610" t="s">
        <v>3311</v>
      </c>
      <c r="AL40" s="3611"/>
      <c r="AM40" s="3610" t="s">
        <v>3312</v>
      </c>
      <c r="AN40" s="3611"/>
      <c r="AO40" s="3610" t="s">
        <v>3313</v>
      </c>
      <c r="AP40" s="3611"/>
      <c r="AQ40" s="3610" t="s">
        <v>3314</v>
      </c>
      <c r="AR40" s="3611"/>
      <c r="AS40" s="3610" t="s">
        <v>3315</v>
      </c>
      <c r="AT40" s="3611"/>
      <c r="AU40" s="3610" t="s">
        <v>3316</v>
      </c>
      <c r="AV40" s="3611"/>
      <c r="AW40" s="3610" t="s">
        <v>3317</v>
      </c>
      <c r="AX40" s="3611"/>
      <c r="AY40" s="3610" t="s">
        <v>3318</v>
      </c>
      <c r="AZ40" s="3611"/>
      <c r="BA40" s="3610" t="s">
        <v>3319</v>
      </c>
      <c r="BD40" s="3614" t="s">
        <v>3252</v>
      </c>
      <c r="BE40" s="3636" t="s">
        <v>768</v>
      </c>
      <c r="BF40" s="3637"/>
      <c r="BG40" s="3632"/>
      <c r="BH40" s="3636" t="s">
        <v>1099</v>
      </c>
      <c r="BI40" s="3637"/>
      <c r="BJ40" s="3632"/>
      <c r="BK40" s="3636" t="s">
        <v>775</v>
      </c>
      <c r="BL40" s="3637"/>
      <c r="BM40" s="3632"/>
      <c r="BN40" s="3636" t="s">
        <v>877</v>
      </c>
      <c r="BO40" s="3637"/>
      <c r="BP40" s="3632"/>
      <c r="BQ40" s="3636" t="s">
        <v>950</v>
      </c>
      <c r="BR40" s="3637"/>
      <c r="BS40" s="3632"/>
      <c r="BT40" s="3636" t="s">
        <v>3282</v>
      </c>
      <c r="BU40" s="3637"/>
      <c r="BV40" s="3632"/>
      <c r="BW40" s="3636" t="s">
        <v>964</v>
      </c>
      <c r="BX40" s="3637"/>
      <c r="BY40" s="3632"/>
      <c r="BZ40" s="3636" t="s">
        <v>780</v>
      </c>
      <c r="CA40" s="3637"/>
      <c r="CB40" s="3632"/>
      <c r="CC40" s="3636" t="s">
        <v>786</v>
      </c>
      <c r="CD40" s="3637"/>
      <c r="CE40" s="3632"/>
      <c r="CF40" s="3636" t="s">
        <v>876</v>
      </c>
      <c r="CG40" s="3637"/>
      <c r="CH40" s="3632"/>
      <c r="CI40" s="3636" t="s">
        <v>3283</v>
      </c>
      <c r="CJ40" s="3637"/>
      <c r="CK40" s="3632"/>
      <c r="CL40" s="3636" t="s">
        <v>3284</v>
      </c>
      <c r="CM40" s="3637"/>
    </row>
    <row r="41" spans="1:91" ht="44.25">
      <c r="A41" s="2123"/>
      <c r="B41" s="3587" t="s">
        <v>3320</v>
      </c>
      <c r="C41" s="3588" t="s">
        <v>3187</v>
      </c>
      <c r="D41" s="3589" t="s">
        <v>3320</v>
      </c>
      <c r="E41" s="3590" t="s">
        <v>3229</v>
      </c>
      <c r="F41" s="3588" t="s">
        <v>3187</v>
      </c>
      <c r="G41" s="3591" t="s">
        <v>3229</v>
      </c>
      <c r="H41" s="3592" t="s">
        <v>1484</v>
      </c>
      <c r="I41" s="3588" t="s">
        <v>3187</v>
      </c>
      <c r="J41" s="3635" t="s">
        <v>1484</v>
      </c>
      <c r="K41" s="3592" t="s">
        <v>2081</v>
      </c>
      <c r="L41" s="3588" t="s">
        <v>3187</v>
      </c>
      <c r="M41" s="3593" t="s">
        <v>2081</v>
      </c>
      <c r="N41" s="2123"/>
      <c r="O41" s="3587" t="s">
        <v>3320</v>
      </c>
      <c r="P41" s="3588" t="s">
        <v>3187</v>
      </c>
      <c r="Q41" s="3594" t="s">
        <v>3320</v>
      </c>
      <c r="R41" s="3590" t="s">
        <v>3229</v>
      </c>
      <c r="S41" s="3588" t="s">
        <v>3187</v>
      </c>
      <c r="T41" s="3595" t="s">
        <v>3229</v>
      </c>
      <c r="U41" s="3658" t="s">
        <v>1484</v>
      </c>
      <c r="V41" s="3588" t="s">
        <v>3187</v>
      </c>
      <c r="W41" s="3594" t="s">
        <v>1484</v>
      </c>
      <c r="X41" s="3659" t="s">
        <v>2081</v>
      </c>
      <c r="Y41" s="3588" t="s">
        <v>3187</v>
      </c>
      <c r="Z41" s="3596" t="s">
        <v>2081</v>
      </c>
      <c r="AA41" s="2123"/>
      <c r="AB41" s="2123"/>
      <c r="AC41" s="2123"/>
      <c r="AD41" s="3605"/>
      <c r="AE41" s="3613"/>
      <c r="AF41" s="3613"/>
      <c r="AG41" s="3613"/>
      <c r="AH41" s="3613"/>
      <c r="AI41" s="3613"/>
      <c r="AJ41" s="3613"/>
      <c r="AK41" s="3613"/>
      <c r="AL41" s="3613"/>
      <c r="AM41" s="3613"/>
      <c r="AN41" s="3613"/>
      <c r="AO41" s="3613"/>
      <c r="AP41" s="3613"/>
      <c r="AQ41" s="3613"/>
      <c r="AR41" s="3613"/>
      <c r="AS41" s="3613"/>
      <c r="AT41" s="3613"/>
      <c r="AU41" s="3613"/>
      <c r="AV41" s="3613"/>
      <c r="AW41" s="3613"/>
      <c r="AX41" s="3613"/>
      <c r="AY41" s="3613"/>
      <c r="AZ41" s="3613"/>
      <c r="BA41" s="3613"/>
      <c r="BD41" s="3614"/>
      <c r="BE41" s="3640" t="s">
        <v>3196</v>
      </c>
      <c r="BF41" s="3641"/>
      <c r="BG41" s="3632"/>
      <c r="BH41" s="3640" t="s">
        <v>3286</v>
      </c>
      <c r="BI41" s="3641"/>
      <c r="BJ41" s="3632"/>
      <c r="BK41" s="3640" t="s">
        <v>3242</v>
      </c>
      <c r="BL41" s="3641"/>
      <c r="BM41" s="3632"/>
      <c r="BN41" s="3640" t="s">
        <v>3285</v>
      </c>
      <c r="BO41" s="3641"/>
      <c r="BP41" s="3632"/>
      <c r="BQ41" s="3640" t="s">
        <v>1899</v>
      </c>
      <c r="BR41" s="3641"/>
      <c r="BS41" s="3632"/>
      <c r="BT41" s="3640" t="s">
        <v>3287</v>
      </c>
      <c r="BU41" s="3641"/>
      <c r="BV41" s="3632"/>
      <c r="BW41" s="3640" t="s">
        <v>1900</v>
      </c>
      <c r="BX41" s="3641"/>
      <c r="BY41" s="3632"/>
      <c r="BZ41" s="3640" t="s">
        <v>3247</v>
      </c>
      <c r="CA41" s="3641"/>
      <c r="CB41" s="3632"/>
      <c r="CC41" s="3640" t="s">
        <v>3269</v>
      </c>
      <c r="CD41" s="3641"/>
      <c r="CE41" s="3632"/>
      <c r="CF41" s="3640" t="s">
        <v>1914</v>
      </c>
      <c r="CG41" s="3641"/>
      <c r="CH41" s="3632"/>
      <c r="CI41" s="3640" t="s">
        <v>3227</v>
      </c>
      <c r="CJ41" s="3641"/>
      <c r="CK41" s="3632"/>
      <c r="CL41" s="3640"/>
      <c r="CM41" s="3641" t="s">
        <v>3288</v>
      </c>
    </row>
    <row r="42" spans="1:91" ht="44.25">
      <c r="A42" s="2123"/>
      <c r="B42" s="3587" t="s">
        <v>3226</v>
      </c>
      <c r="C42" s="3588" t="s">
        <v>3187</v>
      </c>
      <c r="D42" s="3589" t="s">
        <v>3226</v>
      </c>
      <c r="E42" s="3590" t="s">
        <v>3219</v>
      </c>
      <c r="F42" s="3588" t="s">
        <v>3187</v>
      </c>
      <c r="G42" s="3591" t="s">
        <v>3219</v>
      </c>
      <c r="H42" s="3592" t="s">
        <v>3321</v>
      </c>
      <c r="I42" s="3588" t="s">
        <v>3187</v>
      </c>
      <c r="J42" s="3635" t="s">
        <v>3321</v>
      </c>
      <c r="K42" s="3592" t="s">
        <v>3215</v>
      </c>
      <c r="L42" s="3588" t="s">
        <v>3187</v>
      </c>
      <c r="M42" s="3593" t="s">
        <v>3215</v>
      </c>
      <c r="N42" s="2123"/>
      <c r="O42" s="3587" t="s">
        <v>3226</v>
      </c>
      <c r="P42" s="3588" t="s">
        <v>3187</v>
      </c>
      <c r="Q42" s="3594" t="s">
        <v>3226</v>
      </c>
      <c r="R42" s="3590" t="s">
        <v>3219</v>
      </c>
      <c r="S42" s="3588" t="s">
        <v>3187</v>
      </c>
      <c r="T42" s="3595" t="s">
        <v>3219</v>
      </c>
      <c r="U42" s="3658" t="s">
        <v>3321</v>
      </c>
      <c r="V42" s="3588" t="s">
        <v>3187</v>
      </c>
      <c r="W42" s="3594" t="s">
        <v>3321</v>
      </c>
      <c r="X42" s="3659" t="s">
        <v>3215</v>
      </c>
      <c r="Y42" s="3588" t="s">
        <v>3187</v>
      </c>
      <c r="Z42" s="3596" t="s">
        <v>3215</v>
      </c>
      <c r="AA42" s="2123"/>
      <c r="AB42" s="2123"/>
      <c r="AC42" s="2123"/>
      <c r="AD42" s="3597" t="s">
        <v>3241</v>
      </c>
      <c r="AE42" s="3618" t="s">
        <v>3308</v>
      </c>
      <c r="AF42" s="3617">
        <v>0</v>
      </c>
      <c r="AG42" s="3618" t="s">
        <v>3309</v>
      </c>
      <c r="AH42" s="3617">
        <v>0</v>
      </c>
      <c r="AI42" s="3618" t="s">
        <v>3310</v>
      </c>
      <c r="AJ42" s="3617">
        <v>0</v>
      </c>
      <c r="AK42" s="3618" t="s">
        <v>3311</v>
      </c>
      <c r="AL42" s="3617">
        <v>0</v>
      </c>
      <c r="AM42" s="3618" t="s">
        <v>3312</v>
      </c>
      <c r="AN42" s="3617">
        <v>0</v>
      </c>
      <c r="AO42" s="3618" t="s">
        <v>3313</v>
      </c>
      <c r="AP42" s="3617">
        <v>0</v>
      </c>
      <c r="AQ42" s="3618" t="s">
        <v>3314</v>
      </c>
      <c r="AR42" s="3617">
        <v>0</v>
      </c>
      <c r="AS42" s="3660" t="s">
        <v>3315</v>
      </c>
      <c r="AT42" s="3617">
        <v>0</v>
      </c>
      <c r="AU42" s="3618" t="s">
        <v>3316</v>
      </c>
      <c r="AV42" s="3617">
        <v>0</v>
      </c>
      <c r="AW42" s="3618" t="s">
        <v>3317</v>
      </c>
      <c r="AX42" s="3617">
        <v>0</v>
      </c>
      <c r="AY42" s="3618" t="s">
        <v>3318</v>
      </c>
      <c r="AZ42" s="3617">
        <v>0</v>
      </c>
      <c r="BA42" s="3618" t="s">
        <v>3319</v>
      </c>
      <c r="BD42" s="3605"/>
      <c r="BE42" s="3613"/>
      <c r="BF42" s="3613"/>
      <c r="BG42" s="3613"/>
      <c r="BH42" s="3613"/>
      <c r="BI42" s="3613"/>
      <c r="BJ42" s="3613"/>
      <c r="BK42" s="3613"/>
      <c r="BL42" s="3613"/>
      <c r="BM42" s="3613"/>
      <c r="BN42" s="3613"/>
      <c r="BO42" s="3613"/>
      <c r="BP42" s="3613"/>
      <c r="BQ42" s="3613"/>
      <c r="BR42" s="3613"/>
      <c r="BS42" s="3613"/>
      <c r="BT42" s="3613"/>
      <c r="BU42" s="3613"/>
      <c r="BV42" s="3613"/>
      <c r="BW42" s="3613"/>
      <c r="BX42" s="3613"/>
      <c r="BY42" s="3613"/>
      <c r="BZ42" s="3613"/>
      <c r="CA42" s="3613"/>
      <c r="CB42" s="3613"/>
      <c r="CC42" s="3613"/>
      <c r="CD42" s="3613"/>
      <c r="CE42" s="3613"/>
      <c r="CF42" s="3613"/>
      <c r="CG42" s="3613"/>
      <c r="CH42" s="3613"/>
      <c r="CI42" s="3613"/>
      <c r="CJ42" s="3613"/>
      <c r="CK42" s="3613"/>
      <c r="CL42" s="3613"/>
      <c r="CM42" s="3613"/>
    </row>
    <row r="43" spans="1:91" ht="44.25">
      <c r="A43" s="2123"/>
      <c r="B43" s="3587" t="s">
        <v>3228</v>
      </c>
      <c r="C43" s="3588" t="s">
        <v>3187</v>
      </c>
      <c r="D43" s="3589" t="s">
        <v>3228</v>
      </c>
      <c r="E43" s="3590" t="s">
        <v>3230</v>
      </c>
      <c r="F43" s="3588" t="s">
        <v>3187</v>
      </c>
      <c r="G43" s="3591" t="s">
        <v>3230</v>
      </c>
      <c r="H43" s="3592" t="s">
        <v>3322</v>
      </c>
      <c r="I43" s="3588" t="s">
        <v>3187</v>
      </c>
      <c r="J43" s="3635" t="s">
        <v>3322</v>
      </c>
      <c r="K43" s="3592" t="s">
        <v>1876</v>
      </c>
      <c r="L43" s="3588" t="s">
        <v>3187</v>
      </c>
      <c r="M43" s="3593" t="s">
        <v>1876</v>
      </c>
      <c r="N43" s="2123"/>
      <c r="O43" s="3587" t="s">
        <v>3228</v>
      </c>
      <c r="P43" s="3588" t="s">
        <v>3187</v>
      </c>
      <c r="Q43" s="3594" t="s">
        <v>3228</v>
      </c>
      <c r="R43" s="3590" t="s">
        <v>3230</v>
      </c>
      <c r="S43" s="3588" t="s">
        <v>3187</v>
      </c>
      <c r="T43" s="3595" t="s">
        <v>3230</v>
      </c>
      <c r="U43" s="3658" t="s">
        <v>3322</v>
      </c>
      <c r="V43" s="3588" t="s">
        <v>3187</v>
      </c>
      <c r="W43" s="3594" t="s">
        <v>3322</v>
      </c>
      <c r="X43" s="3659" t="s">
        <v>1876</v>
      </c>
      <c r="Y43" s="3588" t="s">
        <v>3187</v>
      </c>
      <c r="Z43" s="3596" t="s">
        <v>1876</v>
      </c>
      <c r="AA43" s="2123"/>
      <c r="AB43" s="2123"/>
      <c r="AC43" s="2123"/>
      <c r="AD43" s="3605"/>
      <c r="AE43" s="3613"/>
      <c r="AF43" s="3613"/>
      <c r="AG43" s="3613"/>
      <c r="AH43" s="3613"/>
      <c r="AI43" s="3613"/>
      <c r="AJ43" s="3613"/>
      <c r="AK43" s="3613"/>
      <c r="AL43" s="3613"/>
      <c r="AM43" s="3613"/>
      <c r="AN43" s="3613"/>
      <c r="AO43" s="3613"/>
      <c r="AP43" s="3613"/>
      <c r="AQ43" s="3613"/>
      <c r="AR43" s="3613"/>
      <c r="AS43" s="3661"/>
      <c r="AT43" s="3613"/>
      <c r="AU43" s="3613"/>
      <c r="AV43" s="3613"/>
      <c r="AW43" s="3613"/>
      <c r="AX43" s="3613"/>
      <c r="AY43" s="3613"/>
      <c r="AZ43" s="3613"/>
      <c r="BA43" s="3613"/>
      <c r="BD43" s="3605"/>
      <c r="BE43" s="3578" t="s">
        <v>3323</v>
      </c>
      <c r="BF43" s="3613"/>
      <c r="BG43" s="3613"/>
      <c r="BH43" s="3613"/>
      <c r="BI43" s="3613"/>
      <c r="BJ43" s="3613"/>
      <c r="BK43" s="3613"/>
      <c r="BL43" s="3613"/>
      <c r="BM43" s="3613"/>
      <c r="BN43" s="3613"/>
      <c r="BO43" s="3613"/>
      <c r="BP43" s="3613"/>
      <c r="BQ43" s="3613"/>
      <c r="BR43" s="3613"/>
      <c r="BS43" s="3613"/>
      <c r="BT43" s="3613"/>
      <c r="BU43" s="3613"/>
      <c r="BV43" s="3613"/>
      <c r="BW43" s="3613"/>
      <c r="BX43" s="3613"/>
      <c r="BY43" s="3613"/>
      <c r="BZ43" s="3613"/>
      <c r="CA43" s="3613"/>
      <c r="CB43" s="3613"/>
      <c r="CC43" s="3613"/>
      <c r="CD43" s="3613"/>
      <c r="CE43" s="3613"/>
      <c r="CF43" s="3613"/>
      <c r="CG43" s="3613"/>
      <c r="CH43" s="3613"/>
      <c r="CI43" s="3613"/>
      <c r="CJ43" s="3613"/>
      <c r="CK43" s="3613"/>
      <c r="CL43" s="3613"/>
      <c r="CM43" s="3613"/>
    </row>
    <row r="44" spans="1:91" ht="44.25">
      <c r="A44" s="2123"/>
      <c r="B44" s="3587" t="s">
        <v>3324</v>
      </c>
      <c r="C44" s="3588" t="s">
        <v>3187</v>
      </c>
      <c r="D44" s="3589" t="s">
        <v>3324</v>
      </c>
      <c r="E44" s="3590" t="s">
        <v>3217</v>
      </c>
      <c r="F44" s="3588" t="s">
        <v>3187</v>
      </c>
      <c r="G44" s="3591" t="s">
        <v>3217</v>
      </c>
      <c r="H44" s="3592" t="s">
        <v>3225</v>
      </c>
      <c r="I44" s="3588" t="s">
        <v>3187</v>
      </c>
      <c r="J44" s="3635" t="s">
        <v>3225</v>
      </c>
      <c r="K44" s="3592" t="s">
        <v>3325</v>
      </c>
      <c r="L44" s="3588" t="s">
        <v>3187</v>
      </c>
      <c r="M44" s="3593" t="s">
        <v>3325</v>
      </c>
      <c r="N44" s="2123"/>
      <c r="O44" s="3587" t="s">
        <v>3324</v>
      </c>
      <c r="P44" s="3588" t="s">
        <v>3187</v>
      </c>
      <c r="Q44" s="3594" t="s">
        <v>3324</v>
      </c>
      <c r="R44" s="3590" t="s">
        <v>3217</v>
      </c>
      <c r="S44" s="3588" t="s">
        <v>3187</v>
      </c>
      <c r="T44" s="3595" t="s">
        <v>3217</v>
      </c>
      <c r="U44" s="3658" t="s">
        <v>3225</v>
      </c>
      <c r="V44" s="3588" t="s">
        <v>3187</v>
      </c>
      <c r="W44" s="3594" t="s">
        <v>3225</v>
      </c>
      <c r="X44" s="3659" t="s">
        <v>3325</v>
      </c>
      <c r="Y44" s="3588" t="s">
        <v>3187</v>
      </c>
      <c r="Z44" s="3596" t="s">
        <v>3325</v>
      </c>
      <c r="AA44" s="2123"/>
      <c r="AB44" s="3654"/>
      <c r="AC44" s="2123"/>
      <c r="AD44" s="3597" t="s">
        <v>3244</v>
      </c>
      <c r="AE44" s="3621" t="s">
        <v>3308</v>
      </c>
      <c r="AF44" s="3622">
        <v>0</v>
      </c>
      <c r="AG44" s="3621" t="s">
        <v>3309</v>
      </c>
      <c r="AH44" s="3622">
        <v>0</v>
      </c>
      <c r="AI44" s="3621" t="s">
        <v>3310</v>
      </c>
      <c r="AJ44" s="3622">
        <v>0</v>
      </c>
      <c r="AK44" s="3621" t="s">
        <v>3311</v>
      </c>
      <c r="AL44" s="3622">
        <v>0</v>
      </c>
      <c r="AM44" s="3621" t="s">
        <v>3312</v>
      </c>
      <c r="AN44" s="3622">
        <v>0</v>
      </c>
      <c r="AO44" s="3621" t="s">
        <v>3313</v>
      </c>
      <c r="AP44" s="3622">
        <v>0</v>
      </c>
      <c r="AQ44" s="3621" t="s">
        <v>3314</v>
      </c>
      <c r="AR44" s="3622">
        <v>0</v>
      </c>
      <c r="AS44" s="3621" t="s">
        <v>3315</v>
      </c>
      <c r="AT44" s="3622">
        <v>0</v>
      </c>
      <c r="AU44" s="3621" t="s">
        <v>3316</v>
      </c>
      <c r="AV44" s="3622">
        <v>0</v>
      </c>
      <c r="AW44" s="3621" t="s">
        <v>3317</v>
      </c>
      <c r="AX44" s="3622">
        <v>0</v>
      </c>
      <c r="AY44" s="3621" t="s">
        <v>3318</v>
      </c>
      <c r="AZ44" s="3622">
        <v>0</v>
      </c>
      <c r="BA44" s="3621" t="s">
        <v>3319</v>
      </c>
      <c r="BD44" s="3600" t="s">
        <v>3210</v>
      </c>
      <c r="BE44" s="3601" t="s">
        <v>1117</v>
      </c>
      <c r="BF44" s="3602"/>
      <c r="BG44" s="3603"/>
      <c r="BH44" s="3601" t="s">
        <v>921</v>
      </c>
      <c r="BI44" s="3602"/>
      <c r="BJ44" s="3603"/>
      <c r="BK44" s="3601" t="s">
        <v>773</v>
      </c>
      <c r="BL44" s="3602"/>
      <c r="BM44" s="3603"/>
      <c r="BN44" s="3601" t="s">
        <v>777</v>
      </c>
      <c r="BO44" s="3602"/>
      <c r="BP44" s="3603"/>
      <c r="BQ44" s="3601" t="s">
        <v>778</v>
      </c>
      <c r="BR44" s="3602"/>
      <c r="BS44" s="3603"/>
      <c r="BT44" s="3601" t="s">
        <v>779</v>
      </c>
      <c r="BU44" s="3602"/>
      <c r="BV44" s="3603"/>
      <c r="BW44" s="3601" t="s">
        <v>781</v>
      </c>
      <c r="BX44" s="3602"/>
      <c r="BY44" s="3603"/>
      <c r="BZ44" s="3601" t="s">
        <v>782</v>
      </c>
      <c r="CA44" s="3602"/>
      <c r="CB44" s="3603"/>
      <c r="CC44" s="3601" t="s">
        <v>783</v>
      </c>
      <c r="CD44" s="3602"/>
      <c r="CE44" s="3603"/>
      <c r="CF44" s="3601" t="s">
        <v>784</v>
      </c>
      <c r="CG44" s="3602"/>
      <c r="CH44" s="3603"/>
      <c r="CI44" s="3601" t="s">
        <v>273</v>
      </c>
      <c r="CJ44" s="3602"/>
      <c r="CK44" s="3603"/>
      <c r="CL44" s="3601" t="s">
        <v>3324</v>
      </c>
      <c r="CM44" s="3602"/>
    </row>
    <row r="45" spans="1:91" ht="44.25">
      <c r="A45" s="2123"/>
      <c r="B45" s="3587" t="s">
        <v>3326</v>
      </c>
      <c r="C45" s="3588" t="s">
        <v>3187</v>
      </c>
      <c r="D45" s="3589" t="s">
        <v>3326</v>
      </c>
      <c r="E45" s="3590" t="s">
        <v>3231</v>
      </c>
      <c r="F45" s="3588" t="s">
        <v>3187</v>
      </c>
      <c r="G45" s="3591" t="s">
        <v>3231</v>
      </c>
      <c r="H45" s="3592" t="s">
        <v>2049</v>
      </c>
      <c r="I45" s="3588" t="s">
        <v>3187</v>
      </c>
      <c r="J45" s="3635" t="s">
        <v>2049</v>
      </c>
      <c r="K45" s="3592" t="s">
        <v>1173</v>
      </c>
      <c r="L45" s="3588" t="s">
        <v>3187</v>
      </c>
      <c r="M45" s="3593" t="s">
        <v>1173</v>
      </c>
      <c r="N45" s="2123"/>
      <c r="O45" s="3587" t="s">
        <v>3326</v>
      </c>
      <c r="P45" s="3588" t="s">
        <v>3187</v>
      </c>
      <c r="Q45" s="3594" t="s">
        <v>3326</v>
      </c>
      <c r="R45" s="3590" t="s">
        <v>3231</v>
      </c>
      <c r="S45" s="3588" t="s">
        <v>3187</v>
      </c>
      <c r="T45" s="3595" t="s">
        <v>3231</v>
      </c>
      <c r="U45" s="3658" t="s">
        <v>2049</v>
      </c>
      <c r="V45" s="3588" t="s">
        <v>3187</v>
      </c>
      <c r="W45" s="3594" t="s">
        <v>2049</v>
      </c>
      <c r="X45" s="3659" t="s">
        <v>1173</v>
      </c>
      <c r="Y45" s="3588" t="s">
        <v>3187</v>
      </c>
      <c r="Z45" s="3596" t="s">
        <v>1173</v>
      </c>
      <c r="AA45" s="2123"/>
      <c r="AB45" s="2123"/>
      <c r="AC45" s="2123"/>
      <c r="AD45" s="3605"/>
      <c r="AE45" s="3613"/>
      <c r="AF45" s="3613"/>
      <c r="AG45" s="3613"/>
      <c r="AH45" s="3613"/>
      <c r="AI45" s="3613"/>
      <c r="AJ45" s="3613"/>
      <c r="AK45" s="3613"/>
      <c r="AL45" s="3613"/>
      <c r="AM45" s="3613"/>
      <c r="AN45" s="3613"/>
      <c r="AO45" s="3613"/>
      <c r="AP45" s="3613"/>
      <c r="AQ45" s="3613"/>
      <c r="AR45" s="3613"/>
      <c r="AS45" s="3613"/>
      <c r="AT45" s="3613"/>
      <c r="AU45" s="3613"/>
      <c r="AV45" s="3613"/>
      <c r="AW45" s="3613"/>
      <c r="AX45" s="3613"/>
      <c r="AY45" s="3613"/>
      <c r="AZ45" s="3613"/>
      <c r="BA45" s="3613"/>
      <c r="BD45" s="3600"/>
      <c r="BE45" s="3607" t="s">
        <v>1913</v>
      </c>
      <c r="BF45" s="3608"/>
      <c r="BG45" s="3603"/>
      <c r="BH45" s="3607" t="s">
        <v>3289</v>
      </c>
      <c r="BI45" s="3608"/>
      <c r="BJ45" s="3603"/>
      <c r="BK45" s="3607" t="s">
        <v>3240</v>
      </c>
      <c r="BL45" s="3608"/>
      <c r="BM45" s="3603"/>
      <c r="BN45" s="3607" t="s">
        <v>3243</v>
      </c>
      <c r="BO45" s="3608"/>
      <c r="BP45" s="3603"/>
      <c r="BQ45" s="3607" t="s">
        <v>1966</v>
      </c>
      <c r="BR45" s="3608"/>
      <c r="BS45" s="3603"/>
      <c r="BT45" s="3607" t="s">
        <v>3246</v>
      </c>
      <c r="BU45" s="3608"/>
      <c r="BV45" s="3603"/>
      <c r="BW45" s="3607" t="s">
        <v>3249</v>
      </c>
      <c r="BX45" s="3608"/>
      <c r="BY45" s="3603"/>
      <c r="BZ45" s="3607" t="s">
        <v>3251</v>
      </c>
      <c r="CA45" s="3608"/>
      <c r="CB45" s="3603"/>
      <c r="CC45" s="3607" t="s">
        <v>3253</v>
      </c>
      <c r="CD45" s="3608"/>
      <c r="CE45" s="3603"/>
      <c r="CF45" s="3607" t="s">
        <v>3254</v>
      </c>
      <c r="CG45" s="3608"/>
      <c r="CH45" s="3603"/>
      <c r="CI45" s="3607" t="s">
        <v>3320</v>
      </c>
      <c r="CJ45" s="3608"/>
      <c r="CK45" s="3603"/>
      <c r="CL45" s="3607" t="s">
        <v>3325</v>
      </c>
      <c r="CM45" s="3608"/>
    </row>
    <row r="46" spans="1:91" ht="44.25">
      <c r="A46" s="2123"/>
      <c r="B46" s="3587"/>
      <c r="C46" s="3588" t="s">
        <v>3187</v>
      </c>
      <c r="D46" s="3589"/>
      <c r="E46" s="3590" t="s">
        <v>3221</v>
      </c>
      <c r="F46" s="3588" t="s">
        <v>3187</v>
      </c>
      <c r="G46" s="3591" t="s">
        <v>3221</v>
      </c>
      <c r="H46" s="3592" t="s">
        <v>3224</v>
      </c>
      <c r="I46" s="3588" t="s">
        <v>3187</v>
      </c>
      <c r="J46" s="3635" t="s">
        <v>3224</v>
      </c>
      <c r="K46" s="3592"/>
      <c r="L46" s="3588" t="s">
        <v>3187</v>
      </c>
      <c r="M46" s="3593"/>
      <c r="N46" s="2123"/>
      <c r="O46" s="3587"/>
      <c r="P46" s="3588" t="s">
        <v>3187</v>
      </c>
      <c r="Q46" s="3594"/>
      <c r="R46" s="3590" t="s">
        <v>3221</v>
      </c>
      <c r="S46" s="3588" t="s">
        <v>3187</v>
      </c>
      <c r="T46" s="3595" t="s">
        <v>3221</v>
      </c>
      <c r="U46" s="3658" t="s">
        <v>3224</v>
      </c>
      <c r="V46" s="3588" t="s">
        <v>3187</v>
      </c>
      <c r="W46" s="3594" t="s">
        <v>3224</v>
      </c>
      <c r="X46" s="3659"/>
      <c r="Y46" s="3588" t="s">
        <v>3187</v>
      </c>
      <c r="Z46" s="3596"/>
      <c r="AA46" s="2123"/>
      <c r="AB46" s="2123"/>
      <c r="AC46" s="2123"/>
      <c r="AD46" s="3597" t="s">
        <v>3248</v>
      </c>
      <c r="AE46" s="3627" t="s">
        <v>3308</v>
      </c>
      <c r="AF46" s="3628">
        <v>0</v>
      </c>
      <c r="AG46" s="3627" t="s">
        <v>3309</v>
      </c>
      <c r="AH46" s="3628">
        <v>0</v>
      </c>
      <c r="AI46" s="3627" t="s">
        <v>3310</v>
      </c>
      <c r="AJ46" s="3628">
        <v>0</v>
      </c>
      <c r="AK46" s="3627" t="s">
        <v>3311</v>
      </c>
      <c r="AL46" s="3628">
        <v>0</v>
      </c>
      <c r="AM46" s="3627" t="s">
        <v>3312</v>
      </c>
      <c r="AN46" s="3628">
        <v>0</v>
      </c>
      <c r="AO46" s="3627" t="s">
        <v>3313</v>
      </c>
      <c r="AP46" s="3628">
        <v>0</v>
      </c>
      <c r="AQ46" s="3627" t="s">
        <v>3314</v>
      </c>
      <c r="AR46" s="3628">
        <v>0</v>
      </c>
      <c r="AS46" s="3627" t="s">
        <v>3315</v>
      </c>
      <c r="AT46" s="3628">
        <v>0</v>
      </c>
      <c r="AU46" s="3627" t="s">
        <v>3316</v>
      </c>
      <c r="AV46" s="3628">
        <v>0</v>
      </c>
      <c r="AW46" s="3627" t="s">
        <v>3317</v>
      </c>
      <c r="AX46" s="3628">
        <v>0</v>
      </c>
      <c r="AY46" s="3627" t="s">
        <v>3318</v>
      </c>
      <c r="AZ46" s="3628">
        <v>0</v>
      </c>
      <c r="BA46" s="3627" t="s">
        <v>3319</v>
      </c>
      <c r="BD46" s="3612"/>
      <c r="BE46" s="3603"/>
      <c r="BF46" s="3603"/>
      <c r="BG46" s="3603"/>
      <c r="BH46" s="3603"/>
      <c r="BI46" s="3603"/>
      <c r="BJ46" s="3603"/>
      <c r="BK46" s="3603"/>
      <c r="BL46" s="3603"/>
      <c r="BM46" s="3603"/>
      <c r="BN46" s="3603"/>
      <c r="BO46" s="3603"/>
      <c r="BP46" s="3603"/>
      <c r="BQ46" s="3603"/>
      <c r="BR46" s="3603"/>
      <c r="BS46" s="3603"/>
      <c r="BT46" s="3603"/>
      <c r="BU46" s="3603"/>
      <c r="BV46" s="3603"/>
      <c r="BW46" s="3603"/>
      <c r="BX46" s="3603"/>
      <c r="BY46" s="3603"/>
      <c r="BZ46" s="3603"/>
      <c r="CA46" s="3603"/>
      <c r="CB46" s="3603"/>
      <c r="CC46" s="3603"/>
      <c r="CD46" s="3603"/>
      <c r="CE46" s="3603"/>
      <c r="CF46" s="3603"/>
      <c r="CG46" s="3603"/>
      <c r="CH46" s="3603"/>
      <c r="CI46" s="3603"/>
      <c r="CJ46" s="3603"/>
      <c r="CK46" s="3603"/>
      <c r="CL46" s="3603"/>
      <c r="CM46" s="3603"/>
    </row>
    <row r="47" spans="1:91" ht="30">
      <c r="A47" s="2123"/>
      <c r="B47" s="3662"/>
      <c r="C47" s="3663"/>
      <c r="D47" s="3663"/>
      <c r="E47" s="3663"/>
      <c r="F47" s="3663"/>
      <c r="G47" s="3663"/>
      <c r="H47" s="3663"/>
      <c r="I47" s="3663"/>
      <c r="J47" s="3663"/>
      <c r="K47" s="3663"/>
      <c r="L47" s="3663"/>
      <c r="M47" s="3664"/>
      <c r="N47" s="3665"/>
      <c r="O47" s="3662"/>
      <c r="P47" s="3663"/>
      <c r="Q47" s="3663"/>
      <c r="R47" s="3663"/>
      <c r="S47" s="3663"/>
      <c r="T47" s="3663"/>
      <c r="U47" s="3663"/>
      <c r="V47" s="3663"/>
      <c r="W47" s="3663"/>
      <c r="X47" s="3663"/>
      <c r="Y47" s="3663"/>
      <c r="Z47" s="3664"/>
      <c r="AA47" s="3665"/>
      <c r="AB47" s="2123"/>
      <c r="AC47" s="2123"/>
      <c r="AD47" s="3605"/>
      <c r="AE47" s="3613"/>
      <c r="AF47" s="3613"/>
      <c r="AG47" s="3613"/>
      <c r="AH47" s="3613"/>
      <c r="AI47" s="3613"/>
      <c r="AJ47" s="3613"/>
      <c r="AK47" s="3613"/>
      <c r="AL47" s="3613"/>
      <c r="AM47" s="3613"/>
      <c r="AN47" s="3613"/>
      <c r="AO47" s="3613"/>
      <c r="AP47" s="3613"/>
      <c r="AQ47" s="3613"/>
      <c r="AR47" s="3613"/>
      <c r="AS47" s="3613"/>
      <c r="AT47" s="3613"/>
      <c r="AU47" s="3613"/>
      <c r="AV47" s="3613"/>
      <c r="AW47" s="3613"/>
      <c r="AX47" s="3613"/>
      <c r="AY47" s="3613"/>
      <c r="AZ47" s="3613"/>
      <c r="BA47" s="3613"/>
      <c r="BD47" s="3614" t="s">
        <v>3241</v>
      </c>
      <c r="BE47" s="3615" t="s">
        <v>1117</v>
      </c>
      <c r="BF47" s="3616"/>
      <c r="BG47" s="3617"/>
      <c r="BH47" s="3615" t="s">
        <v>921</v>
      </c>
      <c r="BI47" s="3616"/>
      <c r="BJ47" s="3617"/>
      <c r="BK47" s="3615" t="s">
        <v>773</v>
      </c>
      <c r="BL47" s="3616"/>
      <c r="BM47" s="3617"/>
      <c r="BN47" s="3615" t="s">
        <v>777</v>
      </c>
      <c r="BO47" s="3616"/>
      <c r="BP47" s="3617"/>
      <c r="BQ47" s="3615" t="s">
        <v>778</v>
      </c>
      <c r="BR47" s="3616"/>
      <c r="BS47" s="3617"/>
      <c r="BT47" s="3615" t="s">
        <v>779</v>
      </c>
      <c r="BU47" s="3616"/>
      <c r="BV47" s="3617"/>
      <c r="BW47" s="3615" t="s">
        <v>781</v>
      </c>
      <c r="BX47" s="3616"/>
      <c r="BY47" s="3617"/>
      <c r="BZ47" s="3615" t="s">
        <v>782</v>
      </c>
      <c r="CA47" s="3616"/>
      <c r="CB47" s="3617"/>
      <c r="CC47" s="3615" t="s">
        <v>783</v>
      </c>
      <c r="CD47" s="3616"/>
      <c r="CE47" s="3617"/>
      <c r="CF47" s="3615" t="s">
        <v>784</v>
      </c>
      <c r="CG47" s="3616"/>
      <c r="CH47" s="3617"/>
      <c r="CI47" s="3615" t="s">
        <v>273</v>
      </c>
      <c r="CJ47" s="3616"/>
      <c r="CK47" s="3617"/>
      <c r="CL47" s="3615" t="s">
        <v>3324</v>
      </c>
      <c r="CM47" s="3616"/>
    </row>
    <row r="48" spans="1:91" ht="30">
      <c r="AD48" s="3597" t="s">
        <v>3252</v>
      </c>
      <c r="AE48" s="3631" t="s">
        <v>3308</v>
      </c>
      <c r="AF48" s="3632">
        <v>0</v>
      </c>
      <c r="AG48" s="3631" t="s">
        <v>3309</v>
      </c>
      <c r="AH48" s="3632">
        <v>0</v>
      </c>
      <c r="AI48" s="3631" t="s">
        <v>3310</v>
      </c>
      <c r="AJ48" s="3632">
        <v>0</v>
      </c>
      <c r="AK48" s="3631" t="s">
        <v>3311</v>
      </c>
      <c r="AL48" s="3632">
        <v>0</v>
      </c>
      <c r="AM48" s="3631" t="s">
        <v>3312</v>
      </c>
      <c r="AN48" s="3632">
        <v>0</v>
      </c>
      <c r="AO48" s="3631" t="s">
        <v>3313</v>
      </c>
      <c r="AP48" s="3632">
        <v>0</v>
      </c>
      <c r="AQ48" s="3631" t="s">
        <v>3314</v>
      </c>
      <c r="AR48" s="3632">
        <v>0</v>
      </c>
      <c r="AS48" s="3631" t="s">
        <v>3315</v>
      </c>
      <c r="AT48" s="3632">
        <v>0</v>
      </c>
      <c r="AU48" s="3631" t="s">
        <v>3316</v>
      </c>
      <c r="AV48" s="3632">
        <v>0</v>
      </c>
      <c r="AW48" s="3631" t="s">
        <v>3317</v>
      </c>
      <c r="AX48" s="3632">
        <v>0</v>
      </c>
      <c r="AY48" s="3631" t="s">
        <v>3318</v>
      </c>
      <c r="AZ48" s="3632">
        <v>0</v>
      </c>
      <c r="BA48" s="3631" t="s">
        <v>3319</v>
      </c>
      <c r="BD48" s="3614"/>
      <c r="BE48" s="3619" t="s">
        <v>1913</v>
      </c>
      <c r="BF48" s="3620"/>
      <c r="BG48" s="3617"/>
      <c r="BH48" s="3619" t="s">
        <v>3289</v>
      </c>
      <c r="BI48" s="3620"/>
      <c r="BJ48" s="3617"/>
      <c r="BK48" s="3619" t="s">
        <v>3240</v>
      </c>
      <c r="BL48" s="3620"/>
      <c r="BM48" s="3617"/>
      <c r="BN48" s="3619" t="s">
        <v>3243</v>
      </c>
      <c r="BO48" s="3620"/>
      <c r="BP48" s="3617"/>
      <c r="BQ48" s="3619" t="s">
        <v>1966</v>
      </c>
      <c r="BR48" s="3620"/>
      <c r="BS48" s="3617"/>
      <c r="BT48" s="3619" t="s">
        <v>3246</v>
      </c>
      <c r="BU48" s="3620"/>
      <c r="BV48" s="3617"/>
      <c r="BW48" s="3619" t="s">
        <v>3249</v>
      </c>
      <c r="BX48" s="3620"/>
      <c r="BY48" s="3617"/>
      <c r="BZ48" s="3619" t="s">
        <v>3251</v>
      </c>
      <c r="CA48" s="3620"/>
      <c r="CB48" s="3617"/>
      <c r="CC48" s="3619" t="s">
        <v>3253</v>
      </c>
      <c r="CD48" s="3620"/>
      <c r="CE48" s="3617"/>
      <c r="CF48" s="3619" t="s">
        <v>3254</v>
      </c>
      <c r="CG48" s="3620"/>
      <c r="CH48" s="3617"/>
      <c r="CI48" s="3619" t="s">
        <v>3320</v>
      </c>
      <c r="CJ48" s="3620"/>
      <c r="CK48" s="3617"/>
      <c r="CL48" s="3619" t="s">
        <v>3325</v>
      </c>
      <c r="CM48" s="3620"/>
    </row>
    <row r="49" spans="1:91" ht="30">
      <c r="AD49" s="3605"/>
      <c r="BD49" s="3612"/>
      <c r="BE49" s="3613"/>
      <c r="BF49" s="3613"/>
      <c r="BG49" s="3613"/>
      <c r="BH49" s="3613"/>
      <c r="BI49" s="3613"/>
      <c r="BJ49" s="3613"/>
      <c r="BK49" s="3613"/>
      <c r="BL49" s="3613"/>
      <c r="BM49" s="3613"/>
      <c r="BN49" s="3613"/>
      <c r="BO49" s="3613"/>
      <c r="BP49" s="3613"/>
      <c r="BQ49" s="3613"/>
      <c r="BR49" s="3613"/>
      <c r="BS49" s="3613"/>
      <c r="BT49" s="3613"/>
      <c r="BU49" s="3613"/>
      <c r="BV49" s="3613"/>
      <c r="BW49" s="3613"/>
      <c r="BX49" s="3613"/>
      <c r="BY49" s="3613"/>
      <c r="BZ49" s="3613"/>
      <c r="CA49" s="3613"/>
      <c r="CB49" s="3613"/>
      <c r="CC49" s="3613"/>
      <c r="CD49" s="3613"/>
      <c r="CE49" s="3613"/>
      <c r="CF49" s="3613"/>
      <c r="CG49" s="3613"/>
      <c r="CH49" s="3613"/>
      <c r="CI49" s="3613"/>
      <c r="CJ49" s="3613"/>
      <c r="CK49" s="3613"/>
      <c r="CL49" s="3613"/>
      <c r="CM49" s="3613"/>
    </row>
    <row r="50" spans="1:91" ht="30">
      <c r="B50" s="3557" t="s">
        <v>3183</v>
      </c>
      <c r="C50" s="3558"/>
      <c r="D50" s="3559" t="s">
        <v>3184</v>
      </c>
      <c r="E50" s="3666" t="s">
        <v>3327</v>
      </c>
      <c r="F50" s="3667"/>
      <c r="G50" s="3667"/>
      <c r="H50" s="3667"/>
      <c r="I50" s="3667"/>
      <c r="J50" s="3667"/>
      <c r="K50" s="3667"/>
      <c r="L50" s="3667"/>
      <c r="M50" s="3668"/>
      <c r="O50" s="3557" t="s">
        <v>3183</v>
      </c>
      <c r="P50" s="3558"/>
      <c r="Q50" s="3559" t="s">
        <v>3184</v>
      </c>
      <c r="R50" s="3669" t="s">
        <v>3328</v>
      </c>
      <c r="S50" s="3670"/>
      <c r="T50" s="3670"/>
      <c r="U50" s="3670"/>
      <c r="V50" s="3670"/>
      <c r="W50" s="3670"/>
      <c r="X50" s="3670"/>
      <c r="Y50" s="3670"/>
      <c r="Z50" s="3671"/>
      <c r="AD50" s="3657" t="s">
        <v>3255</v>
      </c>
      <c r="BD50" s="3614" t="s">
        <v>3245</v>
      </c>
      <c r="BE50" s="3623" t="s">
        <v>1117</v>
      </c>
      <c r="BF50" s="3624"/>
      <c r="BG50" s="3622"/>
      <c r="BH50" s="3623" t="s">
        <v>921</v>
      </c>
      <c r="BI50" s="3624"/>
      <c r="BJ50" s="3622"/>
      <c r="BK50" s="3623" t="s">
        <v>773</v>
      </c>
      <c r="BL50" s="3624"/>
      <c r="BM50" s="3622"/>
      <c r="BN50" s="3623" t="s">
        <v>777</v>
      </c>
      <c r="BO50" s="3624"/>
      <c r="BP50" s="3622"/>
      <c r="BQ50" s="3623" t="s">
        <v>778</v>
      </c>
      <c r="BR50" s="3624"/>
      <c r="BS50" s="3622"/>
      <c r="BT50" s="3623" t="s">
        <v>779</v>
      </c>
      <c r="BU50" s="3624"/>
      <c r="BV50" s="3622"/>
      <c r="BW50" s="3623" t="s">
        <v>781</v>
      </c>
      <c r="BX50" s="3624"/>
      <c r="BY50" s="3622"/>
      <c r="BZ50" s="3623" t="s">
        <v>782</v>
      </c>
      <c r="CA50" s="3624"/>
      <c r="CB50" s="3622"/>
      <c r="CC50" s="3623" t="s">
        <v>783</v>
      </c>
      <c r="CD50" s="3624"/>
      <c r="CE50" s="3622"/>
      <c r="CF50" s="3623" t="s">
        <v>784</v>
      </c>
      <c r="CG50" s="3624"/>
      <c r="CH50" s="3622"/>
      <c r="CI50" s="3623" t="s">
        <v>273</v>
      </c>
      <c r="CJ50" s="3624"/>
      <c r="CK50" s="3622"/>
      <c r="CL50" s="3623" t="s">
        <v>3324</v>
      </c>
      <c r="CM50" s="3624"/>
    </row>
    <row r="51" spans="1:91" ht="46.5">
      <c r="B51" s="3566" t="s">
        <v>3189</v>
      </c>
      <c r="C51" s="3567" t="s">
        <v>3187</v>
      </c>
      <c r="D51" s="3672" t="str">
        <f>B51</f>
        <v>Aa</v>
      </c>
      <c r="E51" s="3673" t="s">
        <v>3188</v>
      </c>
      <c r="F51" s="3673"/>
      <c r="G51" s="3674"/>
      <c r="H51" s="3674"/>
      <c r="I51" s="3674"/>
      <c r="J51" s="3674"/>
      <c r="K51" s="3674"/>
      <c r="L51" s="3674"/>
      <c r="M51" s="3675"/>
      <c r="O51" s="3566" t="s">
        <v>3189</v>
      </c>
      <c r="P51" s="3567" t="s">
        <v>3187</v>
      </c>
      <c r="Q51" s="3676" t="str">
        <f>O51</f>
        <v>Aa</v>
      </c>
      <c r="R51" s="3673" t="s">
        <v>3188</v>
      </c>
      <c r="S51" s="3673"/>
      <c r="T51" s="3674"/>
      <c r="U51" s="3674"/>
      <c r="V51" s="3674"/>
      <c r="W51" s="3674"/>
      <c r="X51" s="3674"/>
      <c r="Y51" s="3674"/>
      <c r="Z51" s="3675"/>
      <c r="AD51" s="3597" t="s">
        <v>3197</v>
      </c>
      <c r="AE51" s="3638" t="s">
        <v>3329</v>
      </c>
      <c r="AF51" s="3639"/>
      <c r="AG51" s="3638" t="s">
        <v>3330</v>
      </c>
      <c r="AH51" s="3639"/>
      <c r="AI51" s="3638" t="s">
        <v>3331</v>
      </c>
      <c r="AJ51" s="3639"/>
      <c r="AK51" s="3638" t="s">
        <v>3332</v>
      </c>
      <c r="AL51" s="3639"/>
      <c r="AM51" s="3638" t="s">
        <v>3333</v>
      </c>
      <c r="AN51" s="3639"/>
      <c r="AO51" s="3638" t="s">
        <v>3334</v>
      </c>
      <c r="AP51" s="3639"/>
      <c r="AQ51" s="3638" t="s">
        <v>3335</v>
      </c>
      <c r="AR51" s="3639"/>
      <c r="AS51" s="3638" t="s">
        <v>3336</v>
      </c>
      <c r="AT51" s="3639"/>
      <c r="AU51" s="3638" t="s">
        <v>3337</v>
      </c>
      <c r="AV51" s="3639"/>
      <c r="AW51" s="3638" t="s">
        <v>3338</v>
      </c>
      <c r="AX51" s="3639"/>
      <c r="AY51" s="3638" t="s">
        <v>3339</v>
      </c>
      <c r="AZ51" s="3639"/>
      <c r="BA51" s="3638" t="s">
        <v>3340</v>
      </c>
      <c r="BD51" s="3614"/>
      <c r="BE51" s="3625" t="s">
        <v>1913</v>
      </c>
      <c r="BF51" s="3626"/>
      <c r="BG51" s="3622"/>
      <c r="BH51" s="3625" t="s">
        <v>3289</v>
      </c>
      <c r="BI51" s="3626"/>
      <c r="BJ51" s="3622"/>
      <c r="BK51" s="3625" t="s">
        <v>3240</v>
      </c>
      <c r="BL51" s="3626"/>
      <c r="BM51" s="3622"/>
      <c r="BN51" s="3625" t="s">
        <v>3243</v>
      </c>
      <c r="BO51" s="3626"/>
      <c r="BP51" s="3622"/>
      <c r="BQ51" s="3625" t="s">
        <v>1966</v>
      </c>
      <c r="BR51" s="3626"/>
      <c r="BS51" s="3622"/>
      <c r="BT51" s="3625" t="s">
        <v>3246</v>
      </c>
      <c r="BU51" s="3626"/>
      <c r="BV51" s="3622"/>
      <c r="BW51" s="3625" t="s">
        <v>3249</v>
      </c>
      <c r="BX51" s="3626"/>
      <c r="BY51" s="3622"/>
      <c r="BZ51" s="3625" t="s">
        <v>3251</v>
      </c>
      <c r="CA51" s="3626"/>
      <c r="CB51" s="3622"/>
      <c r="CC51" s="3625" t="s">
        <v>3253</v>
      </c>
      <c r="CD51" s="3626"/>
      <c r="CE51" s="3622"/>
      <c r="CF51" s="3625" t="s">
        <v>3254</v>
      </c>
      <c r="CG51" s="3626"/>
      <c r="CH51" s="3622"/>
      <c r="CI51" s="3625" t="s">
        <v>3320</v>
      </c>
      <c r="CJ51" s="3626"/>
      <c r="CK51" s="3622"/>
      <c r="CL51" s="3625" t="s">
        <v>3325</v>
      </c>
      <c r="CM51" s="3626"/>
    </row>
    <row r="52" spans="1:91" ht="30">
      <c r="B52" s="3575"/>
      <c r="M52" s="3576"/>
      <c r="O52" s="3575"/>
      <c r="Z52" s="3576"/>
      <c r="AD52" s="3605"/>
      <c r="AE52" s="3642"/>
      <c r="AF52" s="3642"/>
      <c r="AG52" s="3642"/>
      <c r="AH52" s="3642"/>
      <c r="AI52" s="3642"/>
      <c r="AJ52" s="3642"/>
      <c r="AK52" s="3642"/>
      <c r="AL52" s="3642"/>
      <c r="AM52" s="3642"/>
      <c r="AN52" s="3642"/>
      <c r="AO52" s="3642"/>
      <c r="AP52" s="3642"/>
      <c r="AQ52" s="3642"/>
      <c r="AR52" s="3642"/>
      <c r="AS52" s="3642"/>
      <c r="AT52" s="3642"/>
      <c r="AU52" s="3642"/>
      <c r="AV52" s="3642"/>
      <c r="AW52" s="3642"/>
      <c r="AX52" s="3642"/>
      <c r="AY52" s="3642"/>
      <c r="AZ52" s="3642"/>
      <c r="BA52" s="3642"/>
      <c r="BD52" s="3605"/>
      <c r="BE52" s="3613"/>
      <c r="BF52" s="3613"/>
      <c r="BG52" s="3613"/>
      <c r="BH52" s="3613"/>
      <c r="BI52" s="3613"/>
      <c r="BJ52" s="3613"/>
      <c r="BK52" s="3613"/>
      <c r="BL52" s="3613"/>
      <c r="BM52" s="3613"/>
      <c r="BN52" s="3613"/>
      <c r="BO52" s="3613"/>
      <c r="BP52" s="3613"/>
      <c r="BQ52" s="3613"/>
      <c r="BR52" s="3613"/>
      <c r="BS52" s="3613"/>
      <c r="BT52" s="3613"/>
      <c r="BU52" s="3613"/>
      <c r="BV52" s="3613"/>
      <c r="BW52" s="3613"/>
      <c r="BX52" s="3613"/>
      <c r="BY52" s="3613"/>
      <c r="BZ52" s="3613"/>
      <c r="CA52" s="3613"/>
      <c r="CB52" s="3613"/>
      <c r="CC52" s="3613"/>
      <c r="CD52" s="3613"/>
      <c r="CE52" s="3613"/>
      <c r="CF52" s="3613"/>
      <c r="CG52" s="3613"/>
      <c r="CH52" s="3613"/>
      <c r="CI52" s="3613"/>
      <c r="CJ52" s="3613"/>
      <c r="CK52" s="3613"/>
      <c r="CL52" s="3613"/>
      <c r="CM52" s="3613"/>
    </row>
    <row r="53" spans="1:91" ht="30">
      <c r="B53" s="3579" t="s">
        <v>3191</v>
      </c>
      <c r="C53" s="3677" t="s">
        <v>3192</v>
      </c>
      <c r="D53" s="3678"/>
      <c r="E53" s="3582" t="s">
        <v>3193</v>
      </c>
      <c r="F53" s="3677" t="s">
        <v>3192</v>
      </c>
      <c r="G53" s="3678"/>
      <c r="H53" s="3582" t="s">
        <v>3194</v>
      </c>
      <c r="I53" s="3677" t="s">
        <v>3192</v>
      </c>
      <c r="J53" s="3678"/>
      <c r="K53" s="3582" t="s">
        <v>3195</v>
      </c>
      <c r="L53" s="3677" t="s">
        <v>3192</v>
      </c>
      <c r="M53" s="3679"/>
      <c r="O53" s="3579" t="s">
        <v>3191</v>
      </c>
      <c r="P53" s="3680" t="s">
        <v>3192</v>
      </c>
      <c r="Q53" s="3681"/>
      <c r="R53" s="3582" t="s">
        <v>3193</v>
      </c>
      <c r="S53" s="3680" t="s">
        <v>3192</v>
      </c>
      <c r="T53" s="3681"/>
      <c r="U53" s="3582" t="s">
        <v>3194</v>
      </c>
      <c r="V53" s="3680" t="s">
        <v>3192</v>
      </c>
      <c r="W53" s="3681"/>
      <c r="X53" s="3582" t="s">
        <v>3195</v>
      </c>
      <c r="Y53" s="3680" t="s">
        <v>3192</v>
      </c>
      <c r="Z53" s="3682"/>
      <c r="AD53" s="3597" t="s">
        <v>1832</v>
      </c>
      <c r="AE53" s="3610" t="s">
        <v>3341</v>
      </c>
      <c r="AF53" s="3611"/>
      <c r="AG53" s="3610" t="s">
        <v>3342</v>
      </c>
      <c r="AH53" s="3611"/>
      <c r="AI53" s="3610" t="s">
        <v>3343</v>
      </c>
      <c r="AJ53" s="3611"/>
      <c r="AK53" s="3610" t="s">
        <v>3344</v>
      </c>
      <c r="AL53" s="3611"/>
      <c r="AM53" s="3610" t="s">
        <v>3345</v>
      </c>
      <c r="AN53" s="3611"/>
      <c r="AO53" s="3610" t="s">
        <v>3346</v>
      </c>
      <c r="AP53" s="3611"/>
      <c r="AQ53" s="3610" t="s">
        <v>3347</v>
      </c>
      <c r="AR53" s="3611"/>
      <c r="AS53" s="3610" t="s">
        <v>3348</v>
      </c>
      <c r="AT53" s="3611"/>
      <c r="AU53" s="3610" t="s">
        <v>3349</v>
      </c>
      <c r="AV53" s="3611"/>
      <c r="AW53" s="3610" t="s">
        <v>3350</v>
      </c>
      <c r="AX53" s="3611"/>
      <c r="AY53" s="3610" t="s">
        <v>3351</v>
      </c>
      <c r="AZ53" s="3611"/>
      <c r="BA53" s="3610" t="s">
        <v>3352</v>
      </c>
      <c r="BD53" s="3614" t="s">
        <v>3250</v>
      </c>
      <c r="BE53" s="3629" t="s">
        <v>1117</v>
      </c>
      <c r="BF53" s="3630"/>
      <c r="BG53" s="3628"/>
      <c r="BH53" s="3629" t="s">
        <v>921</v>
      </c>
      <c r="BI53" s="3630"/>
      <c r="BJ53" s="3628"/>
      <c r="BK53" s="3629" t="s">
        <v>773</v>
      </c>
      <c r="BL53" s="3630"/>
      <c r="BM53" s="3628"/>
      <c r="BN53" s="3629" t="s">
        <v>777</v>
      </c>
      <c r="BO53" s="3630"/>
      <c r="BP53" s="3628"/>
      <c r="BQ53" s="3629" t="s">
        <v>778</v>
      </c>
      <c r="BR53" s="3630"/>
      <c r="BS53" s="3628"/>
      <c r="BT53" s="3629" t="s">
        <v>779</v>
      </c>
      <c r="BU53" s="3630"/>
      <c r="BV53" s="3628"/>
      <c r="BW53" s="3629" t="s">
        <v>781</v>
      </c>
      <c r="BX53" s="3630"/>
      <c r="BY53" s="3628"/>
      <c r="BZ53" s="3629" t="s">
        <v>782</v>
      </c>
      <c r="CA53" s="3630"/>
      <c r="CB53" s="3628"/>
      <c r="CC53" s="3629" t="s">
        <v>783</v>
      </c>
      <c r="CD53" s="3630"/>
      <c r="CE53" s="3628"/>
      <c r="CF53" s="3629" t="s">
        <v>784</v>
      </c>
      <c r="CG53" s="3630"/>
      <c r="CH53" s="3628"/>
      <c r="CI53" s="3629" t="s">
        <v>273</v>
      </c>
      <c r="CJ53" s="3630"/>
      <c r="CK53" s="3628"/>
      <c r="CL53" s="3629" t="s">
        <v>3324</v>
      </c>
      <c r="CM53" s="3630"/>
    </row>
    <row r="54" spans="1:91" ht="44.25">
      <c r="A54" s="2123"/>
      <c r="B54" s="3587" t="s">
        <v>768</v>
      </c>
      <c r="C54" s="3588" t="s">
        <v>3187</v>
      </c>
      <c r="D54" s="3683" t="s">
        <v>768</v>
      </c>
      <c r="E54" s="3590" t="s">
        <v>3196</v>
      </c>
      <c r="F54" s="3588" t="s">
        <v>3187</v>
      </c>
      <c r="G54" s="3684" t="s">
        <v>3196</v>
      </c>
      <c r="H54" s="3592">
        <v>1</v>
      </c>
      <c r="I54" s="3588" t="s">
        <v>3187</v>
      </c>
      <c r="J54" s="3684">
        <v>1</v>
      </c>
      <c r="K54" s="3592">
        <v>27</v>
      </c>
      <c r="L54" s="3588" t="s">
        <v>3187</v>
      </c>
      <c r="M54" s="3685">
        <v>27</v>
      </c>
      <c r="N54" s="2123"/>
      <c r="O54" s="3587" t="s">
        <v>768</v>
      </c>
      <c r="P54" s="3588" t="s">
        <v>3187</v>
      </c>
      <c r="Q54" s="3686" t="s">
        <v>768</v>
      </c>
      <c r="R54" s="3590" t="s">
        <v>3196</v>
      </c>
      <c r="S54" s="3588" t="s">
        <v>3187</v>
      </c>
      <c r="T54" s="3687" t="s">
        <v>3196</v>
      </c>
      <c r="U54" s="3592">
        <v>1</v>
      </c>
      <c r="V54" s="3588" t="s">
        <v>3187</v>
      </c>
      <c r="W54" s="3686">
        <v>1</v>
      </c>
      <c r="X54" s="3592">
        <v>27</v>
      </c>
      <c r="Y54" s="3588" t="s">
        <v>3187</v>
      </c>
      <c r="Z54" s="3688">
        <v>27</v>
      </c>
      <c r="AA54" s="2123"/>
      <c r="AB54" s="2123"/>
      <c r="AC54" s="2123"/>
      <c r="AD54" s="3605"/>
      <c r="AE54" s="3613"/>
      <c r="AF54" s="3613"/>
      <c r="AG54" s="3613"/>
      <c r="AH54" s="3613"/>
      <c r="AI54" s="3613"/>
      <c r="AJ54" s="3613"/>
      <c r="AK54" s="3613"/>
      <c r="AL54" s="3613"/>
      <c r="AM54" s="3613"/>
      <c r="AN54" s="3613"/>
      <c r="AO54" s="3613"/>
      <c r="AP54" s="3613"/>
      <c r="AQ54" s="3613"/>
      <c r="AR54" s="3613"/>
      <c r="AS54" s="3613"/>
      <c r="AT54" s="3613"/>
      <c r="AU54" s="3613"/>
      <c r="AV54" s="3613"/>
      <c r="AW54" s="3613"/>
      <c r="AX54" s="3613"/>
      <c r="AY54" s="3613"/>
      <c r="AZ54" s="3613"/>
      <c r="BA54" s="3613"/>
      <c r="BD54" s="3614"/>
      <c r="BE54" s="3633" t="s">
        <v>1913</v>
      </c>
      <c r="BF54" s="3634"/>
      <c r="BG54" s="3628"/>
      <c r="BH54" s="3633" t="s">
        <v>3289</v>
      </c>
      <c r="BI54" s="3634"/>
      <c r="BJ54" s="3628"/>
      <c r="BK54" s="3633" t="s">
        <v>3240</v>
      </c>
      <c r="BL54" s="3634"/>
      <c r="BM54" s="3628"/>
      <c r="BN54" s="3633" t="s">
        <v>3243</v>
      </c>
      <c r="BO54" s="3634"/>
      <c r="BP54" s="3628"/>
      <c r="BQ54" s="3633" t="s">
        <v>1966</v>
      </c>
      <c r="BR54" s="3634"/>
      <c r="BS54" s="3628"/>
      <c r="BT54" s="3633" t="s">
        <v>3246</v>
      </c>
      <c r="BU54" s="3634"/>
      <c r="BV54" s="3628"/>
      <c r="BW54" s="3633" t="s">
        <v>3249</v>
      </c>
      <c r="BX54" s="3634"/>
      <c r="BY54" s="3628"/>
      <c r="BZ54" s="3633" t="s">
        <v>3251</v>
      </c>
      <c r="CA54" s="3634"/>
      <c r="CB54" s="3628"/>
      <c r="CC54" s="3633" t="s">
        <v>3253</v>
      </c>
      <c r="CD54" s="3634"/>
      <c r="CE54" s="3628"/>
      <c r="CF54" s="3633" t="s">
        <v>3254</v>
      </c>
      <c r="CG54" s="3634"/>
      <c r="CH54" s="3628"/>
      <c r="CI54" s="3633" t="s">
        <v>3320</v>
      </c>
      <c r="CJ54" s="3634"/>
      <c r="CK54" s="3628"/>
      <c r="CL54" s="3633" t="s">
        <v>3325</v>
      </c>
      <c r="CM54" s="3634"/>
    </row>
    <row r="55" spans="1:91" ht="44.25">
      <c r="A55" s="2123"/>
      <c r="B55" s="3587" t="s">
        <v>769</v>
      </c>
      <c r="C55" s="3588" t="s">
        <v>3187</v>
      </c>
      <c r="D55" s="3683" t="s">
        <v>769</v>
      </c>
      <c r="E55" s="3590" t="s">
        <v>3213</v>
      </c>
      <c r="F55" s="3588" t="s">
        <v>3187</v>
      </c>
      <c r="G55" s="3684" t="s">
        <v>3213</v>
      </c>
      <c r="H55" s="3592">
        <v>2</v>
      </c>
      <c r="I55" s="3588" t="s">
        <v>3187</v>
      </c>
      <c r="J55" s="3684">
        <v>2</v>
      </c>
      <c r="K55" s="3592">
        <v>28</v>
      </c>
      <c r="L55" s="3588" t="s">
        <v>3187</v>
      </c>
      <c r="M55" s="3685">
        <v>28</v>
      </c>
      <c r="N55" s="2123"/>
      <c r="O55" s="3587" t="s">
        <v>769</v>
      </c>
      <c r="P55" s="3588" t="s">
        <v>3187</v>
      </c>
      <c r="Q55" s="3686" t="s">
        <v>769</v>
      </c>
      <c r="R55" s="3590" t="s">
        <v>3213</v>
      </c>
      <c r="S55" s="3588" t="s">
        <v>3187</v>
      </c>
      <c r="T55" s="3687" t="s">
        <v>3213</v>
      </c>
      <c r="U55" s="3592">
        <v>2</v>
      </c>
      <c r="V55" s="3588" t="s">
        <v>3187</v>
      </c>
      <c r="W55" s="3686">
        <v>2</v>
      </c>
      <c r="X55" s="3592">
        <v>28</v>
      </c>
      <c r="Y55" s="3588" t="s">
        <v>3187</v>
      </c>
      <c r="Z55" s="3688">
        <v>28</v>
      </c>
      <c r="AA55" s="2123"/>
      <c r="AB55" s="2123"/>
      <c r="AC55" s="2123"/>
      <c r="AD55" s="3597" t="s">
        <v>3241</v>
      </c>
      <c r="AE55" s="3618" t="s">
        <v>3341</v>
      </c>
      <c r="AF55" s="3617">
        <v>0</v>
      </c>
      <c r="AG55" s="3618" t="s">
        <v>3342</v>
      </c>
      <c r="AH55" s="3617">
        <v>0</v>
      </c>
      <c r="AI55" s="3618" t="s">
        <v>3343</v>
      </c>
      <c r="AJ55" s="3617">
        <v>0</v>
      </c>
      <c r="AK55" s="3618" t="s">
        <v>3344</v>
      </c>
      <c r="AL55" s="3617">
        <v>0</v>
      </c>
      <c r="AM55" s="3618" t="s">
        <v>3345</v>
      </c>
      <c r="AN55" s="3617">
        <v>0</v>
      </c>
      <c r="AO55" s="3618" t="s">
        <v>3346</v>
      </c>
      <c r="AP55" s="3617">
        <v>0</v>
      </c>
      <c r="AQ55" s="3618" t="s">
        <v>3347</v>
      </c>
      <c r="AR55" s="3617">
        <v>0</v>
      </c>
      <c r="AS55" s="3660" t="s">
        <v>3348</v>
      </c>
      <c r="AT55" s="3617">
        <v>0</v>
      </c>
      <c r="AU55" s="3618" t="s">
        <v>3349</v>
      </c>
      <c r="AV55" s="3617">
        <v>0</v>
      </c>
      <c r="AW55" s="3618" t="s">
        <v>3350</v>
      </c>
      <c r="AX55" s="3617">
        <v>0</v>
      </c>
      <c r="AY55" s="3618" t="s">
        <v>3351</v>
      </c>
      <c r="AZ55" s="3617">
        <v>0</v>
      </c>
      <c r="BA55" s="3618" t="s">
        <v>3352</v>
      </c>
      <c r="BD55" s="3605"/>
      <c r="BE55" s="3613"/>
      <c r="BF55" s="3613"/>
      <c r="BG55" s="3613"/>
      <c r="BH55" s="3613"/>
      <c r="BI55" s="3613"/>
      <c r="BJ55" s="3613"/>
      <c r="BK55" s="3613"/>
      <c r="BL55" s="3613"/>
      <c r="BM55" s="3613"/>
      <c r="BN55" s="3613"/>
      <c r="BO55" s="3613"/>
      <c r="BP55" s="3613"/>
      <c r="BQ55" s="3613"/>
      <c r="BR55" s="3613"/>
      <c r="BS55" s="3613"/>
      <c r="BT55" s="3613"/>
      <c r="BU55" s="3613"/>
      <c r="BV55" s="3613"/>
      <c r="BW55" s="3613"/>
      <c r="BX55" s="3613"/>
      <c r="BY55" s="3613"/>
      <c r="BZ55" s="3613"/>
      <c r="CA55" s="3613"/>
      <c r="CB55" s="3613"/>
      <c r="CC55" s="3613"/>
      <c r="CD55" s="3613"/>
      <c r="CE55" s="3613"/>
      <c r="CF55" s="3613"/>
      <c r="CG55" s="3613"/>
      <c r="CH55" s="3613"/>
      <c r="CI55" s="3613"/>
      <c r="CJ55" s="3613"/>
      <c r="CK55" s="3613"/>
      <c r="CL55" s="3613"/>
      <c r="CM55" s="3613"/>
    </row>
    <row r="56" spans="1:91" ht="44.25">
      <c r="A56" s="2123"/>
      <c r="B56" s="3587" t="s">
        <v>771</v>
      </c>
      <c r="C56" s="3588" t="s">
        <v>3187</v>
      </c>
      <c r="D56" s="3683" t="s">
        <v>771</v>
      </c>
      <c r="E56" s="3590" t="s">
        <v>3232</v>
      </c>
      <c r="F56" s="3588" t="s">
        <v>3187</v>
      </c>
      <c r="G56" s="3684" t="s">
        <v>3232</v>
      </c>
      <c r="H56" s="3592">
        <v>3</v>
      </c>
      <c r="I56" s="3588" t="s">
        <v>3187</v>
      </c>
      <c r="J56" s="3684">
        <v>3</v>
      </c>
      <c r="K56" s="3592">
        <v>29</v>
      </c>
      <c r="L56" s="3588" t="s">
        <v>3187</v>
      </c>
      <c r="M56" s="3685">
        <v>29</v>
      </c>
      <c r="N56" s="2123"/>
      <c r="O56" s="3587" t="s">
        <v>771</v>
      </c>
      <c r="P56" s="3588" t="s">
        <v>3187</v>
      </c>
      <c r="Q56" s="3686" t="s">
        <v>771</v>
      </c>
      <c r="R56" s="3590" t="s">
        <v>3232</v>
      </c>
      <c r="S56" s="3588" t="s">
        <v>3187</v>
      </c>
      <c r="T56" s="3687" t="s">
        <v>3232</v>
      </c>
      <c r="U56" s="3592">
        <v>3</v>
      </c>
      <c r="V56" s="3588" t="s">
        <v>3187</v>
      </c>
      <c r="W56" s="3686">
        <v>3</v>
      </c>
      <c r="X56" s="3592">
        <v>29</v>
      </c>
      <c r="Y56" s="3588" t="s">
        <v>3187</v>
      </c>
      <c r="Z56" s="3688">
        <v>29</v>
      </c>
      <c r="AA56" s="2123"/>
      <c r="AB56" s="2123"/>
      <c r="AC56" s="2123"/>
      <c r="AD56" s="3605"/>
      <c r="AE56" s="3613"/>
      <c r="AF56" s="3613"/>
      <c r="AG56" s="3613"/>
      <c r="AH56" s="3613"/>
      <c r="AI56" s="3613"/>
      <c r="AJ56" s="3613"/>
      <c r="AK56" s="3613"/>
      <c r="AL56" s="3613"/>
      <c r="AM56" s="3613"/>
      <c r="AN56" s="3613"/>
      <c r="AO56" s="3613"/>
      <c r="AP56" s="3613"/>
      <c r="AQ56" s="3613"/>
      <c r="AR56" s="3613"/>
      <c r="AS56" s="3661"/>
      <c r="AT56" s="3613"/>
      <c r="AU56" s="3613"/>
      <c r="AV56" s="3613"/>
      <c r="AW56" s="3613"/>
      <c r="AX56" s="3613"/>
      <c r="AY56" s="3613"/>
      <c r="AZ56" s="3613"/>
      <c r="BA56" s="3613"/>
      <c r="BD56" s="3614" t="s">
        <v>3252</v>
      </c>
      <c r="BE56" s="3636" t="s">
        <v>1117</v>
      </c>
      <c r="BF56" s="3637"/>
      <c r="BG56" s="3632"/>
      <c r="BH56" s="3636" t="s">
        <v>921</v>
      </c>
      <c r="BI56" s="3637"/>
      <c r="BJ56" s="3632"/>
      <c r="BK56" s="3636" t="s">
        <v>773</v>
      </c>
      <c r="BL56" s="3637"/>
      <c r="BM56" s="3632"/>
      <c r="BN56" s="3636" t="s">
        <v>777</v>
      </c>
      <c r="BO56" s="3637"/>
      <c r="BP56" s="3632"/>
      <c r="BQ56" s="3636" t="s">
        <v>778</v>
      </c>
      <c r="BR56" s="3637"/>
      <c r="BS56" s="3632"/>
      <c r="BT56" s="3636" t="s">
        <v>779</v>
      </c>
      <c r="BU56" s="3637"/>
      <c r="BV56" s="3632"/>
      <c r="BW56" s="3636" t="s">
        <v>781</v>
      </c>
      <c r="BX56" s="3637"/>
      <c r="BY56" s="3632"/>
      <c r="BZ56" s="3636" t="s">
        <v>782</v>
      </c>
      <c r="CA56" s="3637"/>
      <c r="CB56" s="3632"/>
      <c r="CC56" s="3636" t="s">
        <v>783</v>
      </c>
      <c r="CD56" s="3637"/>
      <c r="CE56" s="3632"/>
      <c r="CF56" s="3636" t="s">
        <v>784</v>
      </c>
      <c r="CG56" s="3637"/>
      <c r="CH56" s="3632"/>
      <c r="CI56" s="3636" t="s">
        <v>273</v>
      </c>
      <c r="CJ56" s="3637"/>
      <c r="CK56" s="3632"/>
      <c r="CL56" s="3636" t="s">
        <v>3324</v>
      </c>
      <c r="CM56" s="3637"/>
    </row>
    <row r="57" spans="1:91" ht="44.25">
      <c r="A57" s="2123"/>
      <c r="B57" s="3587" t="s">
        <v>773</v>
      </c>
      <c r="C57" s="3588" t="s">
        <v>3187</v>
      </c>
      <c r="D57" s="3683" t="s">
        <v>773</v>
      </c>
      <c r="E57" s="3590" t="s">
        <v>3240</v>
      </c>
      <c r="F57" s="3588" t="s">
        <v>3187</v>
      </c>
      <c r="G57" s="3684" t="s">
        <v>3240</v>
      </c>
      <c r="H57" s="3592">
        <v>4</v>
      </c>
      <c r="I57" s="3588" t="s">
        <v>3187</v>
      </c>
      <c r="J57" s="3684">
        <v>4</v>
      </c>
      <c r="K57" s="3592">
        <v>30</v>
      </c>
      <c r="L57" s="3588" t="s">
        <v>3187</v>
      </c>
      <c r="M57" s="3685">
        <v>30</v>
      </c>
      <c r="N57" s="2123"/>
      <c r="O57" s="3587" t="s">
        <v>773</v>
      </c>
      <c r="P57" s="3588" t="s">
        <v>3187</v>
      </c>
      <c r="Q57" s="3686" t="s">
        <v>773</v>
      </c>
      <c r="R57" s="3590" t="s">
        <v>3240</v>
      </c>
      <c r="S57" s="3588" t="s">
        <v>3187</v>
      </c>
      <c r="T57" s="3687" t="s">
        <v>3240</v>
      </c>
      <c r="U57" s="3592">
        <v>4</v>
      </c>
      <c r="V57" s="3588" t="s">
        <v>3187</v>
      </c>
      <c r="W57" s="3686">
        <v>4</v>
      </c>
      <c r="X57" s="3592">
        <v>30</v>
      </c>
      <c r="Y57" s="3588" t="s">
        <v>3187</v>
      </c>
      <c r="Z57" s="3688">
        <v>30</v>
      </c>
      <c r="AA57" s="2123"/>
      <c r="AB57" s="2123"/>
      <c r="AC57" s="2123"/>
      <c r="AD57" s="3597" t="s">
        <v>3244</v>
      </c>
      <c r="AE57" s="3621" t="s">
        <v>3341</v>
      </c>
      <c r="AF57" s="3622">
        <v>0</v>
      </c>
      <c r="AG57" s="3621" t="s">
        <v>3342</v>
      </c>
      <c r="AH57" s="3622">
        <v>0</v>
      </c>
      <c r="AI57" s="3621" t="s">
        <v>3343</v>
      </c>
      <c r="AJ57" s="3622">
        <v>0</v>
      </c>
      <c r="AK57" s="3621" t="s">
        <v>3344</v>
      </c>
      <c r="AL57" s="3622">
        <v>0</v>
      </c>
      <c r="AM57" s="3621" t="s">
        <v>3345</v>
      </c>
      <c r="AN57" s="3622">
        <v>0</v>
      </c>
      <c r="AO57" s="3621" t="s">
        <v>3346</v>
      </c>
      <c r="AP57" s="3622">
        <v>0</v>
      </c>
      <c r="AQ57" s="3621" t="s">
        <v>3347</v>
      </c>
      <c r="AR57" s="3622">
        <v>0</v>
      </c>
      <c r="AS57" s="3621" t="s">
        <v>3348</v>
      </c>
      <c r="AT57" s="3622">
        <v>0</v>
      </c>
      <c r="AU57" s="3621" t="s">
        <v>3349</v>
      </c>
      <c r="AV57" s="3622">
        <v>0</v>
      </c>
      <c r="AW57" s="3621" t="s">
        <v>3350</v>
      </c>
      <c r="AX57" s="3622">
        <v>0</v>
      </c>
      <c r="AY57" s="3621" t="s">
        <v>3351</v>
      </c>
      <c r="AZ57" s="3622">
        <v>0</v>
      </c>
      <c r="BA57" s="3621" t="s">
        <v>3352</v>
      </c>
      <c r="BD57" s="3614"/>
      <c r="BE57" s="3640" t="s">
        <v>1913</v>
      </c>
      <c r="BF57" s="3641"/>
      <c r="BG57" s="3632"/>
      <c r="BH57" s="3640" t="s">
        <v>3289</v>
      </c>
      <c r="BI57" s="3641"/>
      <c r="BJ57" s="3632"/>
      <c r="BK57" s="3640" t="s">
        <v>3240</v>
      </c>
      <c r="BL57" s="3641"/>
      <c r="BM57" s="3632"/>
      <c r="BN57" s="3640" t="s">
        <v>3243</v>
      </c>
      <c r="BO57" s="3641"/>
      <c r="BP57" s="3632"/>
      <c r="BQ57" s="3640" t="s">
        <v>1966</v>
      </c>
      <c r="BR57" s="3641"/>
      <c r="BS57" s="3632"/>
      <c r="BT57" s="3640" t="s">
        <v>3246</v>
      </c>
      <c r="BU57" s="3641"/>
      <c r="BV57" s="3632"/>
      <c r="BW57" s="3640" t="s">
        <v>3249</v>
      </c>
      <c r="BX57" s="3641"/>
      <c r="BY57" s="3632"/>
      <c r="BZ57" s="3640" t="s">
        <v>3251</v>
      </c>
      <c r="CA57" s="3641"/>
      <c r="CB57" s="3632"/>
      <c r="CC57" s="3640" t="s">
        <v>3253</v>
      </c>
      <c r="CD57" s="3641"/>
      <c r="CE57" s="3632"/>
      <c r="CF57" s="3640" t="s">
        <v>3254</v>
      </c>
      <c r="CG57" s="3641"/>
      <c r="CH57" s="3632"/>
      <c r="CI57" s="3640" t="s">
        <v>3320</v>
      </c>
      <c r="CJ57" s="3641"/>
      <c r="CK57" s="3632"/>
      <c r="CL57" s="3640" t="s">
        <v>3325</v>
      </c>
      <c r="CM57" s="3641"/>
    </row>
    <row r="58" spans="1:91" ht="44.25">
      <c r="A58" s="2123"/>
      <c r="B58" s="3587" t="s">
        <v>775</v>
      </c>
      <c r="C58" s="3588" t="s">
        <v>3187</v>
      </c>
      <c r="D58" s="3683" t="s">
        <v>775</v>
      </c>
      <c r="E58" s="3590" t="s">
        <v>3242</v>
      </c>
      <c r="F58" s="3588" t="s">
        <v>3187</v>
      </c>
      <c r="G58" s="3684" t="s">
        <v>3242</v>
      </c>
      <c r="H58" s="3592">
        <v>5</v>
      </c>
      <c r="I58" s="3588" t="s">
        <v>3187</v>
      </c>
      <c r="J58" s="3684">
        <v>5</v>
      </c>
      <c r="K58" s="3592">
        <v>31</v>
      </c>
      <c r="L58" s="3588" t="s">
        <v>3187</v>
      </c>
      <c r="M58" s="3685">
        <v>31</v>
      </c>
      <c r="N58" s="2123"/>
      <c r="O58" s="3587" t="s">
        <v>775</v>
      </c>
      <c r="P58" s="3588" t="s">
        <v>3187</v>
      </c>
      <c r="Q58" s="3686" t="s">
        <v>775</v>
      </c>
      <c r="R58" s="3590" t="s">
        <v>3242</v>
      </c>
      <c r="S58" s="3588" t="s">
        <v>3187</v>
      </c>
      <c r="T58" s="3687" t="s">
        <v>3242</v>
      </c>
      <c r="U58" s="3592">
        <v>5</v>
      </c>
      <c r="V58" s="3588" t="s">
        <v>3187</v>
      </c>
      <c r="W58" s="3686">
        <v>5</v>
      </c>
      <c r="X58" s="3592">
        <v>31</v>
      </c>
      <c r="Y58" s="3588" t="s">
        <v>3187</v>
      </c>
      <c r="Z58" s="3688">
        <v>31</v>
      </c>
      <c r="AA58" s="2123"/>
      <c r="AB58" s="2123"/>
      <c r="AC58" s="2123"/>
      <c r="AD58" s="3605"/>
      <c r="AE58" s="3613"/>
      <c r="AF58" s="3613"/>
      <c r="AG58" s="3613"/>
      <c r="AH58" s="3613"/>
      <c r="AI58" s="3613"/>
      <c r="AJ58" s="3613"/>
      <c r="AK58" s="3613"/>
      <c r="AL58" s="3613"/>
      <c r="AM58" s="3613"/>
      <c r="AN58" s="3613"/>
      <c r="AO58" s="3613"/>
      <c r="AP58" s="3613"/>
      <c r="AQ58" s="3613"/>
      <c r="AR58" s="3613"/>
      <c r="AS58" s="3613"/>
      <c r="AT58" s="3613"/>
      <c r="AU58" s="3613"/>
      <c r="AV58" s="3613"/>
      <c r="AW58" s="3613"/>
      <c r="AX58" s="3613"/>
      <c r="AY58" s="3613"/>
      <c r="AZ58" s="3613"/>
      <c r="BA58" s="3613"/>
      <c r="BD58" s="3605"/>
      <c r="BE58" s="3613"/>
      <c r="BF58" s="3613"/>
      <c r="BG58" s="3613"/>
      <c r="BH58" s="3613"/>
      <c r="BI58" s="3613"/>
      <c r="BJ58" s="3613"/>
      <c r="BK58" s="3613"/>
      <c r="BL58" s="3613"/>
      <c r="BM58" s="3613"/>
      <c r="BN58" s="3613"/>
      <c r="BO58" s="3613"/>
      <c r="BP58" s="3613"/>
      <c r="BQ58" s="3613"/>
      <c r="BR58" s="3613"/>
      <c r="BS58" s="3613"/>
      <c r="BT58" s="3613"/>
      <c r="BU58" s="3613"/>
      <c r="BV58" s="3613"/>
      <c r="BW58" s="3613"/>
      <c r="BX58" s="3613"/>
      <c r="BY58" s="3613"/>
      <c r="BZ58" s="3613"/>
      <c r="CA58" s="3613"/>
      <c r="CB58" s="3613"/>
      <c r="CC58" s="3613"/>
      <c r="CD58" s="3613"/>
      <c r="CE58" s="3613"/>
      <c r="CF58" s="3613"/>
      <c r="CG58" s="3613"/>
      <c r="CH58" s="3613"/>
      <c r="CI58" s="3613"/>
      <c r="CJ58" s="3613"/>
      <c r="CK58" s="3613"/>
      <c r="CL58" s="3613"/>
      <c r="CM58" s="3613"/>
    </row>
    <row r="59" spans="1:91" ht="44.25">
      <c r="A59" s="2123"/>
      <c r="B59" s="3587" t="s">
        <v>777</v>
      </c>
      <c r="C59" s="3588" t="s">
        <v>3187</v>
      </c>
      <c r="D59" s="3683" t="s">
        <v>777</v>
      </c>
      <c r="E59" s="3590" t="s">
        <v>3243</v>
      </c>
      <c r="F59" s="3588" t="s">
        <v>3187</v>
      </c>
      <c r="G59" s="3684" t="s">
        <v>3243</v>
      </c>
      <c r="H59" s="3592">
        <v>6</v>
      </c>
      <c r="I59" s="3588" t="s">
        <v>3187</v>
      </c>
      <c r="J59" s="3684">
        <v>6</v>
      </c>
      <c r="K59" s="3592">
        <v>32</v>
      </c>
      <c r="L59" s="3588" t="s">
        <v>3187</v>
      </c>
      <c r="M59" s="3685">
        <v>32</v>
      </c>
      <c r="N59" s="2123"/>
      <c r="O59" s="3587" t="s">
        <v>777</v>
      </c>
      <c r="P59" s="3588" t="s">
        <v>3187</v>
      </c>
      <c r="Q59" s="3686" t="s">
        <v>777</v>
      </c>
      <c r="R59" s="3590" t="s">
        <v>3243</v>
      </c>
      <c r="S59" s="3588" t="s">
        <v>3187</v>
      </c>
      <c r="T59" s="3687" t="s">
        <v>3243</v>
      </c>
      <c r="U59" s="3592">
        <v>6</v>
      </c>
      <c r="V59" s="3588" t="s">
        <v>3187</v>
      </c>
      <c r="W59" s="3686">
        <v>6</v>
      </c>
      <c r="X59" s="3592">
        <v>32</v>
      </c>
      <c r="Y59" s="3588" t="s">
        <v>3187</v>
      </c>
      <c r="Z59" s="3688">
        <v>32</v>
      </c>
      <c r="AA59" s="2123"/>
      <c r="AB59" s="2123"/>
      <c r="AC59" s="2123"/>
      <c r="AD59" s="3597" t="s">
        <v>3248</v>
      </c>
      <c r="AE59" s="3627" t="s">
        <v>3341</v>
      </c>
      <c r="AF59" s="3628">
        <v>0</v>
      </c>
      <c r="AG59" s="3627" t="s">
        <v>3342</v>
      </c>
      <c r="AH59" s="3628">
        <v>0</v>
      </c>
      <c r="AI59" s="3627" t="s">
        <v>3343</v>
      </c>
      <c r="AJ59" s="3628">
        <v>0</v>
      </c>
      <c r="AK59" s="3627" t="s">
        <v>3344</v>
      </c>
      <c r="AL59" s="3628">
        <v>0</v>
      </c>
      <c r="AM59" s="3627" t="s">
        <v>3345</v>
      </c>
      <c r="AN59" s="3628">
        <v>0</v>
      </c>
      <c r="AO59" s="3627" t="s">
        <v>3346</v>
      </c>
      <c r="AP59" s="3628">
        <v>0</v>
      </c>
      <c r="AQ59" s="3627" t="s">
        <v>3347</v>
      </c>
      <c r="AR59" s="3628">
        <v>0</v>
      </c>
      <c r="AS59" s="3627" t="s">
        <v>3348</v>
      </c>
      <c r="AT59" s="3628">
        <v>0</v>
      </c>
      <c r="AU59" s="3627" t="s">
        <v>3349</v>
      </c>
      <c r="AV59" s="3628">
        <v>0</v>
      </c>
      <c r="AW59" s="3627" t="s">
        <v>3350</v>
      </c>
      <c r="AX59" s="3628">
        <v>0</v>
      </c>
      <c r="AY59" s="3627" t="s">
        <v>3351</v>
      </c>
      <c r="AZ59" s="3628">
        <v>0</v>
      </c>
      <c r="BA59" s="3627" t="s">
        <v>3352</v>
      </c>
      <c r="BD59" s="3605"/>
      <c r="BE59" s="3578" t="s">
        <v>3353</v>
      </c>
      <c r="BF59" s="3613"/>
      <c r="BG59" s="3613"/>
      <c r="BH59" s="3613"/>
      <c r="BI59" s="3613"/>
      <c r="BJ59" s="3613"/>
      <c r="BK59" s="3613"/>
      <c r="BL59" s="3613"/>
      <c r="BM59" s="3613"/>
      <c r="BN59" s="3613"/>
      <c r="BO59" s="3613"/>
      <c r="BP59" s="3613"/>
      <c r="BQ59" s="3613"/>
      <c r="BR59" s="3613"/>
      <c r="BS59" s="3613"/>
      <c r="BT59" s="3613"/>
      <c r="BU59" s="3613"/>
      <c r="BV59" s="3613"/>
      <c r="BW59" s="3613"/>
      <c r="BX59" s="3613"/>
      <c r="BY59" s="3613"/>
      <c r="BZ59" s="3613"/>
      <c r="CA59" s="3613"/>
      <c r="CB59" s="3613"/>
      <c r="CC59" s="3613"/>
      <c r="CD59" s="3613"/>
      <c r="CE59" s="3613"/>
      <c r="CF59" s="3613"/>
      <c r="CG59" s="3613"/>
      <c r="CH59" s="3613"/>
      <c r="CI59" s="3613"/>
      <c r="CJ59" s="3613"/>
      <c r="CK59" s="3613"/>
      <c r="CL59" s="3613"/>
      <c r="CM59" s="3613"/>
    </row>
    <row r="60" spans="1:91" ht="44.25">
      <c r="A60" s="2123"/>
      <c r="B60" s="3587" t="s">
        <v>778</v>
      </c>
      <c r="C60" s="3588" t="s">
        <v>3187</v>
      </c>
      <c r="D60" s="3683" t="s">
        <v>778</v>
      </c>
      <c r="E60" s="3590" t="s">
        <v>1966</v>
      </c>
      <c r="F60" s="3588" t="s">
        <v>3187</v>
      </c>
      <c r="G60" s="3684" t="s">
        <v>1966</v>
      </c>
      <c r="H60" s="3592">
        <v>7</v>
      </c>
      <c r="I60" s="3588" t="s">
        <v>3187</v>
      </c>
      <c r="J60" s="3684">
        <v>7</v>
      </c>
      <c r="K60" s="3592">
        <v>33</v>
      </c>
      <c r="L60" s="3588" t="s">
        <v>3187</v>
      </c>
      <c r="M60" s="3685">
        <v>33</v>
      </c>
      <c r="N60" s="2123"/>
      <c r="O60" s="3587" t="s">
        <v>778</v>
      </c>
      <c r="P60" s="3588" t="s">
        <v>3187</v>
      </c>
      <c r="Q60" s="3686" t="s">
        <v>778</v>
      </c>
      <c r="R60" s="3590" t="s">
        <v>1966</v>
      </c>
      <c r="S60" s="3588" t="s">
        <v>3187</v>
      </c>
      <c r="T60" s="3687" t="s">
        <v>1966</v>
      </c>
      <c r="U60" s="3592">
        <v>7</v>
      </c>
      <c r="V60" s="3588" t="s">
        <v>3187</v>
      </c>
      <c r="W60" s="3686">
        <v>7</v>
      </c>
      <c r="X60" s="3592">
        <v>33</v>
      </c>
      <c r="Y60" s="3588" t="s">
        <v>3187</v>
      </c>
      <c r="Z60" s="3688">
        <v>33</v>
      </c>
      <c r="AA60" s="2123"/>
      <c r="AB60" s="2123"/>
      <c r="AC60" s="2123"/>
      <c r="AD60" s="3605"/>
      <c r="AE60" s="3613"/>
      <c r="AF60" s="3613"/>
      <c r="AG60" s="3613"/>
      <c r="AH60" s="3613"/>
      <c r="AI60" s="3613"/>
      <c r="AJ60" s="3613"/>
      <c r="AK60" s="3613"/>
      <c r="AL60" s="3613"/>
      <c r="AM60" s="3613"/>
      <c r="AN60" s="3613"/>
      <c r="AO60" s="3613"/>
      <c r="AP60" s="3613"/>
      <c r="AQ60" s="3613"/>
      <c r="AR60" s="3613"/>
      <c r="AS60" s="3613"/>
      <c r="AT60" s="3613"/>
      <c r="AU60" s="3613"/>
      <c r="AV60" s="3613"/>
      <c r="AW60" s="3613"/>
      <c r="AX60" s="3613"/>
      <c r="AY60" s="3613"/>
      <c r="AZ60" s="3613"/>
      <c r="BA60" s="3613"/>
      <c r="BD60" s="3600" t="s">
        <v>3210</v>
      </c>
      <c r="BE60" s="3601" t="s">
        <v>3322</v>
      </c>
      <c r="BF60" s="3602"/>
      <c r="BG60" s="3613"/>
      <c r="BH60" s="3601" t="s">
        <v>3291</v>
      </c>
      <c r="BI60" s="3602"/>
      <c r="BJ60" s="3613"/>
      <c r="BK60" s="3601" t="s">
        <v>1898</v>
      </c>
      <c r="BL60" s="3602"/>
      <c r="BM60" s="3613"/>
      <c r="BN60" s="3601" t="s">
        <v>771</v>
      </c>
      <c r="BO60" s="3602"/>
      <c r="BP60" s="3613"/>
      <c r="BQ60" s="3601" t="s">
        <v>978</v>
      </c>
      <c r="BR60" s="3602"/>
      <c r="BS60" s="3613"/>
      <c r="BT60" s="3601" t="s">
        <v>769</v>
      </c>
      <c r="BU60" s="3602"/>
      <c r="BV60" s="3613"/>
      <c r="BW60" s="3601" t="s">
        <v>785</v>
      </c>
      <c r="BX60" s="3602"/>
      <c r="BY60" s="3613"/>
      <c r="BZ60" s="3601" t="s">
        <v>1484</v>
      </c>
      <c r="CA60" s="3602"/>
      <c r="CB60" s="3613"/>
      <c r="CC60" s="3601" t="s">
        <v>2081</v>
      </c>
      <c r="CD60" s="3602"/>
      <c r="CE60" s="3613"/>
      <c r="CF60" s="3601" t="s">
        <v>2049</v>
      </c>
      <c r="CG60" s="3602"/>
      <c r="CH60" s="3613"/>
      <c r="CI60" s="3601" t="s">
        <v>3326</v>
      </c>
      <c r="CJ60" s="3602"/>
      <c r="CK60" s="3613"/>
      <c r="CL60" s="3613"/>
      <c r="CM60" s="3613"/>
    </row>
    <row r="61" spans="1:91" ht="44.25">
      <c r="A61" s="2123"/>
      <c r="B61" s="3587" t="s">
        <v>779</v>
      </c>
      <c r="C61" s="3588" t="s">
        <v>3187</v>
      </c>
      <c r="D61" s="3683" t="s">
        <v>779</v>
      </c>
      <c r="E61" s="3590" t="s">
        <v>3246</v>
      </c>
      <c r="F61" s="3588" t="s">
        <v>3187</v>
      </c>
      <c r="G61" s="3684" t="s">
        <v>3246</v>
      </c>
      <c r="H61" s="3592">
        <v>8</v>
      </c>
      <c r="I61" s="3588" t="s">
        <v>3187</v>
      </c>
      <c r="J61" s="3684">
        <v>8</v>
      </c>
      <c r="K61" s="3592">
        <v>34</v>
      </c>
      <c r="L61" s="3588" t="s">
        <v>3187</v>
      </c>
      <c r="M61" s="3685">
        <v>34</v>
      </c>
      <c r="N61" s="2123"/>
      <c r="O61" s="3587" t="s">
        <v>779</v>
      </c>
      <c r="P61" s="3588" t="s">
        <v>3187</v>
      </c>
      <c r="Q61" s="3686" t="s">
        <v>779</v>
      </c>
      <c r="R61" s="3590" t="s">
        <v>3246</v>
      </c>
      <c r="S61" s="3588" t="s">
        <v>3187</v>
      </c>
      <c r="T61" s="3687" t="s">
        <v>3246</v>
      </c>
      <c r="U61" s="3592">
        <v>8</v>
      </c>
      <c r="V61" s="3588" t="s">
        <v>3187</v>
      </c>
      <c r="W61" s="3686">
        <v>8</v>
      </c>
      <c r="X61" s="3592">
        <v>34</v>
      </c>
      <c r="Y61" s="3588" t="s">
        <v>3187</v>
      </c>
      <c r="Z61" s="3688">
        <v>34</v>
      </c>
      <c r="AA61" s="2123"/>
      <c r="AB61" s="2123"/>
      <c r="AC61" s="2123"/>
      <c r="AD61" s="3597" t="s">
        <v>3252</v>
      </c>
      <c r="AE61" s="3631" t="s">
        <v>3341</v>
      </c>
      <c r="AF61" s="3632">
        <v>0</v>
      </c>
      <c r="AG61" s="3631" t="s">
        <v>3342</v>
      </c>
      <c r="AH61" s="3632">
        <v>0</v>
      </c>
      <c r="AI61" s="3631" t="s">
        <v>3343</v>
      </c>
      <c r="AJ61" s="3632">
        <v>0</v>
      </c>
      <c r="AK61" s="3631" t="s">
        <v>3344</v>
      </c>
      <c r="AL61" s="3632">
        <v>0</v>
      </c>
      <c r="AM61" s="3631" t="s">
        <v>3345</v>
      </c>
      <c r="AN61" s="3632">
        <v>0</v>
      </c>
      <c r="AO61" s="3631" t="s">
        <v>3346</v>
      </c>
      <c r="AP61" s="3632">
        <v>0</v>
      </c>
      <c r="AQ61" s="3631" t="s">
        <v>3347</v>
      </c>
      <c r="AR61" s="3632">
        <v>0</v>
      </c>
      <c r="AS61" s="3631" t="s">
        <v>3348</v>
      </c>
      <c r="AT61" s="3632">
        <v>0</v>
      </c>
      <c r="AU61" s="3631" t="s">
        <v>3349</v>
      </c>
      <c r="AV61" s="3632">
        <v>0</v>
      </c>
      <c r="AW61" s="3631" t="s">
        <v>3350</v>
      </c>
      <c r="AX61" s="3632">
        <v>0</v>
      </c>
      <c r="AY61" s="3631" t="s">
        <v>3351</v>
      </c>
      <c r="AZ61" s="3632">
        <v>0</v>
      </c>
      <c r="BA61" s="3631" t="s">
        <v>3352</v>
      </c>
      <c r="BD61" s="3600"/>
      <c r="BE61" s="3607" t="s">
        <v>3322</v>
      </c>
      <c r="BF61" s="3608"/>
      <c r="BG61" s="3613"/>
      <c r="BH61" s="3607" t="s">
        <v>3292</v>
      </c>
      <c r="BI61" s="3608"/>
      <c r="BJ61" s="3613"/>
      <c r="BK61" s="3607" t="s">
        <v>3293</v>
      </c>
      <c r="BL61" s="3608"/>
      <c r="BM61" s="3613"/>
      <c r="BN61" s="3607" t="s">
        <v>3232</v>
      </c>
      <c r="BO61" s="3608"/>
      <c r="BP61" s="3613"/>
      <c r="BQ61" s="3607" t="s">
        <v>3290</v>
      </c>
      <c r="BR61" s="3608"/>
      <c r="BS61" s="3613"/>
      <c r="BT61" s="3607" t="s">
        <v>3213</v>
      </c>
      <c r="BU61" s="3608"/>
      <c r="BV61" s="3613"/>
      <c r="BW61" s="3607" t="s">
        <v>3256</v>
      </c>
      <c r="BX61" s="3608"/>
      <c r="BY61" s="3613"/>
      <c r="BZ61" s="3607" t="s">
        <v>1173</v>
      </c>
      <c r="CA61" s="3608"/>
      <c r="CB61" s="3613"/>
      <c r="CC61" s="3607" t="s">
        <v>3294</v>
      </c>
      <c r="CD61" s="3608"/>
      <c r="CE61" s="3613"/>
      <c r="CF61" s="3607" t="s">
        <v>3307</v>
      </c>
      <c r="CG61" s="3608"/>
      <c r="CH61" s="3613"/>
      <c r="CI61" s="3607" t="s">
        <v>1829</v>
      </c>
      <c r="CJ61" s="3608"/>
      <c r="CK61" s="3613"/>
      <c r="CL61" s="3613"/>
      <c r="CM61" s="3613"/>
    </row>
    <row r="62" spans="1:91" ht="45" thickBot="1">
      <c r="A62" s="2123"/>
      <c r="B62" s="3587" t="s">
        <v>780</v>
      </c>
      <c r="C62" s="3588" t="s">
        <v>3187</v>
      </c>
      <c r="D62" s="3683" t="s">
        <v>780</v>
      </c>
      <c r="E62" s="3590" t="s">
        <v>3247</v>
      </c>
      <c r="F62" s="3588" t="s">
        <v>3187</v>
      </c>
      <c r="G62" s="3684" t="s">
        <v>3247</v>
      </c>
      <c r="H62" s="3592">
        <v>9</v>
      </c>
      <c r="I62" s="3588" t="s">
        <v>3187</v>
      </c>
      <c r="J62" s="3684">
        <v>9</v>
      </c>
      <c r="K62" s="3592">
        <v>35</v>
      </c>
      <c r="L62" s="3588" t="s">
        <v>3187</v>
      </c>
      <c r="M62" s="3685">
        <v>35</v>
      </c>
      <c r="N62" s="2123"/>
      <c r="O62" s="3587" t="s">
        <v>780</v>
      </c>
      <c r="P62" s="3588" t="s">
        <v>3187</v>
      </c>
      <c r="Q62" s="3686" t="s">
        <v>780</v>
      </c>
      <c r="R62" s="3590" t="s">
        <v>3247</v>
      </c>
      <c r="S62" s="3588" t="s">
        <v>3187</v>
      </c>
      <c r="T62" s="3687" t="s">
        <v>3247</v>
      </c>
      <c r="U62" s="3592">
        <v>9</v>
      </c>
      <c r="V62" s="3588" t="s">
        <v>3187</v>
      </c>
      <c r="W62" s="3686">
        <v>9</v>
      </c>
      <c r="X62" s="3592">
        <v>35</v>
      </c>
      <c r="Y62" s="3588" t="s">
        <v>3187</v>
      </c>
      <c r="Z62" s="3688">
        <v>35</v>
      </c>
      <c r="AA62" s="2123"/>
      <c r="AB62" s="2123"/>
      <c r="AC62" s="2123"/>
      <c r="AD62" s="3689"/>
      <c r="AE62" s="3642"/>
      <c r="AF62" s="3642"/>
      <c r="AG62" s="3642"/>
      <c r="AH62" s="3642"/>
      <c r="AI62" s="3642"/>
      <c r="AJ62" s="3642"/>
      <c r="AK62" s="3642"/>
      <c r="AL62" s="3642"/>
      <c r="AM62" s="3642"/>
      <c r="AN62" s="3642"/>
      <c r="AO62" s="3642"/>
      <c r="AP62" s="3642"/>
      <c r="AQ62" s="3642"/>
      <c r="AR62" s="3642"/>
      <c r="AS62" s="3642"/>
      <c r="AT62" s="3642"/>
      <c r="AU62" s="3642"/>
      <c r="AV62" s="3642"/>
      <c r="AW62" s="3642"/>
      <c r="AX62" s="3642"/>
      <c r="AY62" s="3642"/>
      <c r="AZ62" s="3642"/>
      <c r="BA62" s="3642"/>
      <c r="BD62" s="3612"/>
      <c r="BE62" s="3603"/>
      <c r="BF62" s="3603"/>
      <c r="BG62" s="3613"/>
      <c r="BH62" s="3603"/>
      <c r="BI62" s="3603"/>
      <c r="BJ62" s="3613"/>
      <c r="BK62" s="3603"/>
      <c r="BL62" s="3603"/>
      <c r="BM62" s="3613"/>
      <c r="BN62" s="3603"/>
      <c r="BO62" s="3603"/>
      <c r="BP62" s="3613"/>
      <c r="BQ62" s="3603"/>
      <c r="BR62" s="3603"/>
      <c r="BS62" s="3613"/>
      <c r="BT62" s="3603"/>
      <c r="BU62" s="3603"/>
      <c r="BV62" s="3613"/>
      <c r="BW62" s="3603"/>
      <c r="BX62" s="3603"/>
      <c r="BY62" s="3613"/>
      <c r="BZ62" s="3603"/>
      <c r="CA62" s="3603"/>
      <c r="CB62" s="3613"/>
      <c r="CC62" s="3603"/>
      <c r="CD62" s="3603"/>
      <c r="CE62" s="3613"/>
      <c r="CF62" s="3603"/>
      <c r="CG62" s="3603"/>
      <c r="CH62" s="3613"/>
      <c r="CI62" s="3603"/>
      <c r="CJ62" s="3603"/>
      <c r="CK62" s="3613"/>
      <c r="CL62" s="3613"/>
      <c r="CM62" s="3613"/>
    </row>
    <row r="63" spans="1:91" ht="44.25" customHeight="1">
      <c r="A63" s="2123"/>
      <c r="B63" s="3587" t="s">
        <v>781</v>
      </c>
      <c r="C63" s="3588" t="s">
        <v>3187</v>
      </c>
      <c r="D63" s="3683" t="s">
        <v>781</v>
      </c>
      <c r="E63" s="3590" t="s">
        <v>3249</v>
      </c>
      <c r="F63" s="3588" t="s">
        <v>3187</v>
      </c>
      <c r="G63" s="3684" t="s">
        <v>3249</v>
      </c>
      <c r="H63" s="3592">
        <v>10</v>
      </c>
      <c r="I63" s="3588" t="s">
        <v>3187</v>
      </c>
      <c r="J63" s="3684">
        <v>10</v>
      </c>
      <c r="K63" s="3592">
        <v>36</v>
      </c>
      <c r="L63" s="3588" t="s">
        <v>3187</v>
      </c>
      <c r="M63" s="3685">
        <v>36</v>
      </c>
      <c r="N63" s="2123"/>
      <c r="O63" s="3587" t="s">
        <v>781</v>
      </c>
      <c r="P63" s="3588" t="s">
        <v>3187</v>
      </c>
      <c r="Q63" s="3686" t="s">
        <v>781</v>
      </c>
      <c r="R63" s="3590" t="s">
        <v>3249</v>
      </c>
      <c r="S63" s="3588" t="s">
        <v>3187</v>
      </c>
      <c r="T63" s="3687" t="s">
        <v>3249</v>
      </c>
      <c r="U63" s="3592">
        <v>10</v>
      </c>
      <c r="V63" s="3588" t="s">
        <v>3187</v>
      </c>
      <c r="W63" s="3686">
        <v>10</v>
      </c>
      <c r="X63" s="3592">
        <v>36</v>
      </c>
      <c r="Y63" s="3588" t="s">
        <v>3187</v>
      </c>
      <c r="Z63" s="3688">
        <v>36</v>
      </c>
      <c r="AA63" s="2123"/>
      <c r="AB63" s="2123"/>
      <c r="AC63" s="2123"/>
      <c r="AE63" s="3690" t="s">
        <v>3354</v>
      </c>
      <c r="AF63" s="3691"/>
      <c r="AG63" s="3691"/>
      <c r="AH63" s="3691"/>
      <c r="AI63" s="3691"/>
      <c r="AJ63" s="3691"/>
      <c r="AK63" s="3691"/>
      <c r="AL63" s="3691"/>
      <c r="AM63" s="3691"/>
      <c r="AN63" s="3691"/>
      <c r="AO63" s="3691"/>
      <c r="AP63" s="3691"/>
      <c r="AQ63" s="3691"/>
      <c r="AR63" s="3691"/>
      <c r="AS63" s="3691"/>
      <c r="AT63" s="3691"/>
      <c r="AU63" s="3692"/>
      <c r="BD63" s="3614" t="s">
        <v>3241</v>
      </c>
      <c r="BE63" s="3615" t="s">
        <v>3322</v>
      </c>
      <c r="BF63" s="3616"/>
      <c r="BG63" s="3613"/>
      <c r="BH63" s="3615" t="s">
        <v>3291</v>
      </c>
      <c r="BI63" s="3616"/>
      <c r="BJ63" s="3613"/>
      <c r="BK63" s="3615" t="s">
        <v>1898</v>
      </c>
      <c r="BL63" s="3616"/>
      <c r="BM63" s="3613"/>
      <c r="BN63" s="3615" t="s">
        <v>771</v>
      </c>
      <c r="BO63" s="3616"/>
      <c r="BP63" s="3613"/>
      <c r="BQ63" s="3615" t="s">
        <v>978</v>
      </c>
      <c r="BR63" s="3616"/>
      <c r="BS63" s="3613"/>
      <c r="BT63" s="3615" t="s">
        <v>769</v>
      </c>
      <c r="BU63" s="3616"/>
      <c r="BV63" s="3613"/>
      <c r="BW63" s="3615" t="s">
        <v>785</v>
      </c>
      <c r="BX63" s="3616"/>
      <c r="BY63" s="3613"/>
      <c r="BZ63" s="3615" t="s">
        <v>1484</v>
      </c>
      <c r="CA63" s="3616"/>
      <c r="CB63" s="3613"/>
      <c r="CC63" s="3615" t="s">
        <v>2081</v>
      </c>
      <c r="CD63" s="3616"/>
      <c r="CE63" s="3613"/>
      <c r="CF63" s="3615" t="s">
        <v>2049</v>
      </c>
      <c r="CG63" s="3616"/>
      <c r="CH63" s="3613"/>
      <c r="CI63" s="3615" t="s">
        <v>3326</v>
      </c>
      <c r="CJ63" s="3616"/>
      <c r="CK63" s="3613"/>
      <c r="CL63" s="3613"/>
      <c r="CM63" s="3613"/>
    </row>
    <row r="64" spans="1:91" ht="45" thickBot="1">
      <c r="A64" s="2123"/>
      <c r="B64" s="3587" t="s">
        <v>782</v>
      </c>
      <c r="C64" s="3588" t="s">
        <v>3187</v>
      </c>
      <c r="D64" s="3683" t="s">
        <v>782</v>
      </c>
      <c r="E64" s="3590" t="s">
        <v>3251</v>
      </c>
      <c r="F64" s="3588" t="s">
        <v>3187</v>
      </c>
      <c r="G64" s="3684" t="s">
        <v>3251</v>
      </c>
      <c r="H64" s="3592">
        <v>11</v>
      </c>
      <c r="I64" s="3588" t="s">
        <v>3187</v>
      </c>
      <c r="J64" s="3684">
        <v>11</v>
      </c>
      <c r="K64" s="3592">
        <v>37</v>
      </c>
      <c r="L64" s="3588" t="s">
        <v>3187</v>
      </c>
      <c r="M64" s="3685">
        <v>37</v>
      </c>
      <c r="N64" s="2123"/>
      <c r="O64" s="3587" t="s">
        <v>782</v>
      </c>
      <c r="P64" s="3588" t="s">
        <v>3187</v>
      </c>
      <c r="Q64" s="3686" t="s">
        <v>782</v>
      </c>
      <c r="R64" s="3590" t="s">
        <v>3251</v>
      </c>
      <c r="S64" s="3588" t="s">
        <v>3187</v>
      </c>
      <c r="T64" s="3687" t="s">
        <v>3251</v>
      </c>
      <c r="U64" s="3592">
        <v>11</v>
      </c>
      <c r="V64" s="3588" t="s">
        <v>3187</v>
      </c>
      <c r="W64" s="3686">
        <v>11</v>
      </c>
      <c r="X64" s="3592">
        <v>37</v>
      </c>
      <c r="Y64" s="3588" t="s">
        <v>3187</v>
      </c>
      <c r="Z64" s="3688">
        <v>37</v>
      </c>
      <c r="AA64" s="2123"/>
      <c r="AB64" s="2123"/>
      <c r="AC64" s="2123"/>
      <c r="AE64" s="3693"/>
      <c r="AF64" s="3694"/>
      <c r="AG64" s="3694"/>
      <c r="AH64" s="3694"/>
      <c r="AI64" s="3694"/>
      <c r="AJ64" s="3694"/>
      <c r="AK64" s="3694"/>
      <c r="AL64" s="3694"/>
      <c r="AM64" s="3694"/>
      <c r="AN64" s="3694"/>
      <c r="AO64" s="3694"/>
      <c r="AP64" s="3694"/>
      <c r="AQ64" s="3694"/>
      <c r="AR64" s="3694"/>
      <c r="AS64" s="3694"/>
      <c r="AT64" s="3694"/>
      <c r="AU64" s="3695"/>
      <c r="BD64" s="3614"/>
      <c r="BE64" s="3619" t="s">
        <v>3322</v>
      </c>
      <c r="BF64" s="3620"/>
      <c r="BG64" s="3613"/>
      <c r="BH64" s="3619" t="s">
        <v>3292</v>
      </c>
      <c r="BI64" s="3620"/>
      <c r="BJ64" s="3613"/>
      <c r="BK64" s="3619" t="s">
        <v>3293</v>
      </c>
      <c r="BL64" s="3620"/>
      <c r="BM64" s="3613"/>
      <c r="BN64" s="3619" t="s">
        <v>3232</v>
      </c>
      <c r="BO64" s="3620"/>
      <c r="BP64" s="3613"/>
      <c r="BQ64" s="3619" t="s">
        <v>3290</v>
      </c>
      <c r="BR64" s="3620"/>
      <c r="BS64" s="3613"/>
      <c r="BT64" s="3619" t="s">
        <v>3213</v>
      </c>
      <c r="BU64" s="3620"/>
      <c r="BV64" s="3613"/>
      <c r="BW64" s="3619" t="s">
        <v>3256</v>
      </c>
      <c r="BX64" s="3620"/>
      <c r="BY64" s="3613"/>
      <c r="BZ64" s="3619" t="s">
        <v>1173</v>
      </c>
      <c r="CA64" s="3620"/>
      <c r="CB64" s="3613"/>
      <c r="CC64" s="3619" t="s">
        <v>3294</v>
      </c>
      <c r="CD64" s="3620"/>
      <c r="CE64" s="3613"/>
      <c r="CF64" s="3619" t="s">
        <v>3307</v>
      </c>
      <c r="CG64" s="3620"/>
      <c r="CH64" s="3613"/>
      <c r="CI64" s="3619" t="s">
        <v>1829</v>
      </c>
      <c r="CJ64" s="3620"/>
      <c r="CK64" s="3613"/>
      <c r="CL64" s="3613"/>
      <c r="CM64" s="3613"/>
    </row>
    <row r="65" spans="1:91" ht="44.25">
      <c r="A65" s="2123"/>
      <c r="B65" s="3587" t="s">
        <v>783</v>
      </c>
      <c r="C65" s="3588" t="s">
        <v>3187</v>
      </c>
      <c r="D65" s="3683" t="s">
        <v>783</v>
      </c>
      <c r="E65" s="3590" t="s">
        <v>3253</v>
      </c>
      <c r="F65" s="3588" t="s">
        <v>3187</v>
      </c>
      <c r="G65" s="3684" t="s">
        <v>3253</v>
      </c>
      <c r="H65" s="3592">
        <v>12</v>
      </c>
      <c r="I65" s="3588" t="s">
        <v>3187</v>
      </c>
      <c r="J65" s="3684">
        <v>12</v>
      </c>
      <c r="K65" s="3592">
        <v>38</v>
      </c>
      <c r="L65" s="3588" t="s">
        <v>3187</v>
      </c>
      <c r="M65" s="3685">
        <v>38</v>
      </c>
      <c r="N65" s="2123"/>
      <c r="O65" s="3587" t="s">
        <v>783</v>
      </c>
      <c r="P65" s="3588" t="s">
        <v>3187</v>
      </c>
      <c r="Q65" s="3686" t="s">
        <v>783</v>
      </c>
      <c r="R65" s="3590" t="s">
        <v>3253</v>
      </c>
      <c r="S65" s="3588" t="s">
        <v>3187</v>
      </c>
      <c r="T65" s="3687" t="s">
        <v>3253</v>
      </c>
      <c r="U65" s="3592">
        <v>12</v>
      </c>
      <c r="V65" s="3588" t="s">
        <v>3187</v>
      </c>
      <c r="W65" s="3686">
        <v>12</v>
      </c>
      <c r="X65" s="3592">
        <v>38</v>
      </c>
      <c r="Y65" s="3588" t="s">
        <v>3187</v>
      </c>
      <c r="Z65" s="3688">
        <v>38</v>
      </c>
      <c r="AA65" s="2123"/>
      <c r="AB65" s="2123"/>
      <c r="AC65" s="2123"/>
      <c r="AE65" s="866"/>
      <c r="AF65" s="866"/>
      <c r="AG65" s="866"/>
      <c r="AH65" s="866"/>
      <c r="AI65" s="866"/>
      <c r="AJ65" s="866"/>
      <c r="AK65" s="866"/>
      <c r="AL65" s="866"/>
      <c r="AM65" s="866"/>
      <c r="AN65" s="866"/>
      <c r="AO65" s="866"/>
      <c r="AP65" s="866"/>
      <c r="BD65" s="3612"/>
      <c r="BE65" s="3613"/>
      <c r="BF65" s="3613"/>
      <c r="BG65" s="3613"/>
      <c r="BH65" s="3613"/>
      <c r="BI65" s="3613"/>
      <c r="BJ65" s="3613"/>
      <c r="BK65" s="3613"/>
      <c r="BL65" s="3613"/>
      <c r="BM65" s="3613"/>
      <c r="BN65" s="3613"/>
      <c r="BO65" s="3613"/>
      <c r="BP65" s="3613"/>
      <c r="BQ65" s="3613"/>
      <c r="BR65" s="3613"/>
      <c r="BS65" s="3613"/>
      <c r="BT65" s="3613"/>
      <c r="BU65" s="3613"/>
      <c r="BV65" s="3613"/>
      <c r="BW65" s="3613"/>
      <c r="BX65" s="3613"/>
      <c r="BY65" s="3613"/>
      <c r="BZ65" s="3613"/>
      <c r="CA65" s="3613"/>
      <c r="CB65" s="3613"/>
      <c r="CC65" s="3613"/>
      <c r="CD65" s="3613"/>
      <c r="CE65" s="3613"/>
      <c r="CF65" s="3613"/>
      <c r="CG65" s="3613"/>
      <c r="CH65" s="3613"/>
      <c r="CI65" s="3613"/>
      <c r="CJ65" s="3613"/>
      <c r="CK65" s="3613"/>
      <c r="CL65" s="3613"/>
      <c r="CM65" s="3613"/>
    </row>
    <row r="66" spans="1:91" ht="44.25" customHeight="1">
      <c r="A66" s="2123"/>
      <c r="B66" s="3587" t="s">
        <v>784</v>
      </c>
      <c r="C66" s="3588" t="s">
        <v>3187</v>
      </c>
      <c r="D66" s="3683" t="s">
        <v>784</v>
      </c>
      <c r="E66" s="3590" t="s">
        <v>3254</v>
      </c>
      <c r="F66" s="3588" t="s">
        <v>3187</v>
      </c>
      <c r="G66" s="3684" t="s">
        <v>3254</v>
      </c>
      <c r="H66" s="3592">
        <v>13</v>
      </c>
      <c r="I66" s="3588" t="s">
        <v>3187</v>
      </c>
      <c r="J66" s="3684">
        <v>13</v>
      </c>
      <c r="K66" s="3592">
        <v>39</v>
      </c>
      <c r="L66" s="3588" t="s">
        <v>3187</v>
      </c>
      <c r="M66" s="3685">
        <v>39</v>
      </c>
      <c r="N66" s="2123"/>
      <c r="O66" s="3587" t="s">
        <v>784</v>
      </c>
      <c r="P66" s="3588" t="s">
        <v>3187</v>
      </c>
      <c r="Q66" s="3686" t="s">
        <v>784</v>
      </c>
      <c r="R66" s="3590" t="s">
        <v>3254</v>
      </c>
      <c r="S66" s="3588" t="s">
        <v>3187</v>
      </c>
      <c r="T66" s="3687" t="s">
        <v>3254</v>
      </c>
      <c r="U66" s="3592">
        <v>13</v>
      </c>
      <c r="V66" s="3588" t="s">
        <v>3187</v>
      </c>
      <c r="W66" s="3686">
        <v>13</v>
      </c>
      <c r="X66" s="3592">
        <v>39</v>
      </c>
      <c r="Y66" s="3588" t="s">
        <v>3187</v>
      </c>
      <c r="Z66" s="3688">
        <v>39</v>
      </c>
      <c r="AA66" s="2123"/>
      <c r="AB66" s="2123"/>
      <c r="AC66" s="2123"/>
      <c r="AE66" s="3696" t="s">
        <v>3355</v>
      </c>
      <c r="AF66" s="3697"/>
      <c r="AG66" s="3697"/>
      <c r="AH66" s="3697"/>
      <c r="AI66" s="3697"/>
      <c r="AJ66" s="3697"/>
      <c r="AK66" s="3697"/>
      <c r="AL66" s="3697"/>
      <c r="AM66" s="3697"/>
      <c r="AN66" s="3697"/>
      <c r="AO66" s="3697"/>
      <c r="AP66" s="3697"/>
      <c r="AQ66" s="3698"/>
      <c r="AS66" s="3699" t="s">
        <v>1837</v>
      </c>
      <c r="AU66" s="3699" t="s">
        <v>1838</v>
      </c>
      <c r="BD66" s="3614" t="s">
        <v>3245</v>
      </c>
      <c r="BE66" s="3623" t="s">
        <v>3322</v>
      </c>
      <c r="BF66" s="3624"/>
      <c r="BG66" s="3613"/>
      <c r="BH66" s="3623" t="s">
        <v>3291</v>
      </c>
      <c r="BI66" s="3624"/>
      <c r="BJ66" s="3613"/>
      <c r="BK66" s="3623" t="s">
        <v>1898</v>
      </c>
      <c r="BL66" s="3624"/>
      <c r="BM66" s="3613"/>
      <c r="BN66" s="3623" t="s">
        <v>771</v>
      </c>
      <c r="BO66" s="3624"/>
      <c r="BP66" s="3613"/>
      <c r="BQ66" s="3623" t="s">
        <v>978</v>
      </c>
      <c r="BR66" s="3624"/>
      <c r="BS66" s="3613"/>
      <c r="BT66" s="3623" t="s">
        <v>769</v>
      </c>
      <c r="BU66" s="3624"/>
      <c r="BV66" s="3613"/>
      <c r="BW66" s="3623" t="s">
        <v>785</v>
      </c>
      <c r="BX66" s="3624"/>
      <c r="BY66" s="3613"/>
      <c r="BZ66" s="3623" t="s">
        <v>1484</v>
      </c>
      <c r="CA66" s="3624"/>
      <c r="CB66" s="3613"/>
      <c r="CC66" s="3623" t="s">
        <v>2081</v>
      </c>
      <c r="CD66" s="3624"/>
      <c r="CE66" s="3613"/>
      <c r="CF66" s="3623" t="s">
        <v>2049</v>
      </c>
      <c r="CG66" s="3624"/>
      <c r="CH66" s="3613"/>
      <c r="CI66" s="3623" t="s">
        <v>3326</v>
      </c>
      <c r="CJ66" s="3624"/>
      <c r="CK66" s="3613"/>
      <c r="CL66" s="3613"/>
      <c r="CM66" s="3613"/>
    </row>
    <row r="67" spans="1:91" ht="44.25">
      <c r="A67" s="2123"/>
      <c r="B67" s="3587" t="s">
        <v>785</v>
      </c>
      <c r="C67" s="3588" t="s">
        <v>3187</v>
      </c>
      <c r="D67" s="3683" t="s">
        <v>785</v>
      </c>
      <c r="E67" s="3590" t="s">
        <v>3256</v>
      </c>
      <c r="F67" s="3588" t="s">
        <v>3187</v>
      </c>
      <c r="G67" s="3684" t="s">
        <v>3256</v>
      </c>
      <c r="H67" s="3592">
        <v>14</v>
      </c>
      <c r="I67" s="3588" t="s">
        <v>3187</v>
      </c>
      <c r="J67" s="3684">
        <v>14</v>
      </c>
      <c r="K67" s="3592">
        <v>40</v>
      </c>
      <c r="L67" s="3588" t="s">
        <v>3187</v>
      </c>
      <c r="M67" s="3685">
        <v>40</v>
      </c>
      <c r="N67" s="2123"/>
      <c r="O67" s="3587" t="s">
        <v>785</v>
      </c>
      <c r="P67" s="3588" t="s">
        <v>3187</v>
      </c>
      <c r="Q67" s="3686" t="s">
        <v>785</v>
      </c>
      <c r="R67" s="3590" t="s">
        <v>3256</v>
      </c>
      <c r="S67" s="3588" t="s">
        <v>3187</v>
      </c>
      <c r="T67" s="3687" t="s">
        <v>3256</v>
      </c>
      <c r="U67" s="3592">
        <v>14</v>
      </c>
      <c r="V67" s="3588" t="s">
        <v>3187</v>
      </c>
      <c r="W67" s="3686">
        <v>14</v>
      </c>
      <c r="X67" s="3592">
        <v>40</v>
      </c>
      <c r="Y67" s="3588" t="s">
        <v>3187</v>
      </c>
      <c r="Z67" s="3688">
        <v>40</v>
      </c>
      <c r="AA67" s="2123"/>
      <c r="AB67" s="2123"/>
      <c r="AC67" s="2123"/>
      <c r="AE67" s="3700"/>
      <c r="AF67" s="3701"/>
      <c r="AG67" s="3701"/>
      <c r="AH67" s="3701"/>
      <c r="AI67" s="3701"/>
      <c r="AJ67" s="3701"/>
      <c r="AK67" s="3701"/>
      <c r="AL67" s="3701"/>
      <c r="AM67" s="3701"/>
      <c r="AN67" s="3701"/>
      <c r="AO67" s="3701"/>
      <c r="AP67" s="3701"/>
      <c r="AQ67" s="3702"/>
      <c r="AS67" s="3699" t="s">
        <v>3356</v>
      </c>
      <c r="AU67" s="3699" t="s">
        <v>3357</v>
      </c>
      <c r="BD67" s="3614"/>
      <c r="BE67" s="3625" t="s">
        <v>3322</v>
      </c>
      <c r="BF67" s="3626"/>
      <c r="BG67" s="3613"/>
      <c r="BH67" s="3625" t="s">
        <v>3292</v>
      </c>
      <c r="BI67" s="3626"/>
      <c r="BJ67" s="3613"/>
      <c r="BK67" s="3625" t="s">
        <v>3293</v>
      </c>
      <c r="BL67" s="3626"/>
      <c r="BM67" s="3613"/>
      <c r="BN67" s="3625" t="s">
        <v>3232</v>
      </c>
      <c r="BO67" s="3626"/>
      <c r="BP67" s="3613"/>
      <c r="BQ67" s="3625" t="s">
        <v>3290</v>
      </c>
      <c r="BR67" s="3626"/>
      <c r="BS67" s="3613"/>
      <c r="BT67" s="3625" t="s">
        <v>3213</v>
      </c>
      <c r="BU67" s="3626"/>
      <c r="BV67" s="3613"/>
      <c r="BW67" s="3625" t="s">
        <v>3256</v>
      </c>
      <c r="BX67" s="3626"/>
      <c r="BY67" s="3613"/>
      <c r="BZ67" s="3625" t="s">
        <v>1173</v>
      </c>
      <c r="CA67" s="3626"/>
      <c r="CB67" s="3613"/>
      <c r="CC67" s="3625" t="s">
        <v>3294</v>
      </c>
      <c r="CD67" s="3626"/>
      <c r="CE67" s="3613"/>
      <c r="CF67" s="3625" t="s">
        <v>3307</v>
      </c>
      <c r="CG67" s="3626"/>
      <c r="CH67" s="3613"/>
      <c r="CI67" s="3625" t="s">
        <v>1829</v>
      </c>
      <c r="CJ67" s="3626"/>
      <c r="CK67" s="3613"/>
      <c r="CL67" s="3613"/>
      <c r="CM67" s="3613"/>
    </row>
    <row r="68" spans="1:91" ht="44.25">
      <c r="A68" s="2123"/>
      <c r="B68" s="3587" t="s">
        <v>786</v>
      </c>
      <c r="C68" s="3588" t="s">
        <v>3187</v>
      </c>
      <c r="D68" s="3683" t="s">
        <v>786</v>
      </c>
      <c r="E68" s="3590" t="s">
        <v>3269</v>
      </c>
      <c r="F68" s="3588" t="s">
        <v>3187</v>
      </c>
      <c r="G68" s="3684" t="s">
        <v>3269</v>
      </c>
      <c r="H68" s="3592">
        <v>15</v>
      </c>
      <c r="I68" s="3588" t="s">
        <v>3187</v>
      </c>
      <c r="J68" s="3684">
        <v>15</v>
      </c>
      <c r="K68" s="3592">
        <v>41</v>
      </c>
      <c r="L68" s="3588" t="s">
        <v>3187</v>
      </c>
      <c r="M68" s="3685">
        <v>41</v>
      </c>
      <c r="N68" s="2123"/>
      <c r="O68" s="3587" t="s">
        <v>786</v>
      </c>
      <c r="P68" s="3588" t="s">
        <v>3187</v>
      </c>
      <c r="Q68" s="3686" t="s">
        <v>786</v>
      </c>
      <c r="R68" s="3590" t="s">
        <v>3269</v>
      </c>
      <c r="S68" s="3588" t="s">
        <v>3187</v>
      </c>
      <c r="T68" s="3687" t="s">
        <v>3269</v>
      </c>
      <c r="U68" s="3592">
        <v>15</v>
      </c>
      <c r="V68" s="3588" t="s">
        <v>3187</v>
      </c>
      <c r="W68" s="3686">
        <v>15</v>
      </c>
      <c r="X68" s="3592">
        <v>41</v>
      </c>
      <c r="Y68" s="3588" t="s">
        <v>3187</v>
      </c>
      <c r="Z68" s="3688">
        <v>41</v>
      </c>
      <c r="AA68" s="2123"/>
      <c r="AB68" s="2123"/>
      <c r="AC68" s="2123"/>
      <c r="AE68" s="3703"/>
      <c r="AF68" s="3704"/>
      <c r="AG68" s="3704"/>
      <c r="AH68" s="3704"/>
      <c r="AI68" s="3704"/>
      <c r="AJ68" s="3704"/>
      <c r="AK68" s="3704"/>
      <c r="AL68" s="3704"/>
      <c r="AM68" s="3704"/>
      <c r="AN68" s="3704"/>
      <c r="AO68" s="3704"/>
      <c r="AP68" s="3704"/>
      <c r="AQ68" s="3705"/>
      <c r="AS68" s="3706"/>
      <c r="BD68" s="3605"/>
      <c r="BE68" s="3613"/>
      <c r="BF68" s="3613"/>
      <c r="BG68" s="3613"/>
      <c r="BH68" s="3613"/>
      <c r="BI68" s="3613"/>
      <c r="BJ68" s="3613"/>
      <c r="BK68" s="3613"/>
      <c r="BL68" s="3613"/>
      <c r="BM68" s="3613"/>
      <c r="BN68" s="3613"/>
      <c r="BO68" s="3613"/>
      <c r="BP68" s="3613"/>
      <c r="BQ68" s="3613"/>
      <c r="BR68" s="3613"/>
      <c r="BS68" s="3613"/>
      <c r="BT68" s="3613"/>
      <c r="BU68" s="3613"/>
      <c r="BV68" s="3613"/>
      <c r="BW68" s="3613"/>
      <c r="BX68" s="3613"/>
      <c r="BY68" s="3613"/>
      <c r="BZ68" s="3613"/>
      <c r="CA68" s="3613"/>
      <c r="CB68" s="3613"/>
      <c r="CC68" s="3613"/>
      <c r="CD68" s="3613"/>
      <c r="CE68" s="3613"/>
      <c r="CF68" s="3613"/>
      <c r="CG68" s="3613"/>
      <c r="CH68" s="3613"/>
      <c r="CI68" s="3613"/>
      <c r="CJ68" s="3613"/>
      <c r="CK68" s="3613"/>
      <c r="CL68" s="3613"/>
      <c r="CM68" s="3613"/>
    </row>
    <row r="69" spans="1:91" ht="44.25">
      <c r="A69" s="2123"/>
      <c r="B69" s="3587" t="s">
        <v>876</v>
      </c>
      <c r="C69" s="3588" t="s">
        <v>3187</v>
      </c>
      <c r="D69" s="3683" t="s">
        <v>876</v>
      </c>
      <c r="E69" s="3590" t="s">
        <v>1914</v>
      </c>
      <c r="F69" s="3588" t="s">
        <v>3187</v>
      </c>
      <c r="G69" s="3684" t="s">
        <v>1914</v>
      </c>
      <c r="H69" s="3592">
        <v>16</v>
      </c>
      <c r="I69" s="3588" t="s">
        <v>3187</v>
      </c>
      <c r="J69" s="3684">
        <v>16</v>
      </c>
      <c r="K69" s="3592">
        <v>42</v>
      </c>
      <c r="L69" s="3588" t="s">
        <v>3187</v>
      </c>
      <c r="M69" s="3685">
        <v>42</v>
      </c>
      <c r="N69" s="2123"/>
      <c r="O69" s="3587" t="s">
        <v>876</v>
      </c>
      <c r="P69" s="3588" t="s">
        <v>3187</v>
      </c>
      <c r="Q69" s="3686" t="s">
        <v>876</v>
      </c>
      <c r="R69" s="3590" t="s">
        <v>1914</v>
      </c>
      <c r="S69" s="3588" t="s">
        <v>3187</v>
      </c>
      <c r="T69" s="3687" t="s">
        <v>1914</v>
      </c>
      <c r="U69" s="3592">
        <v>16</v>
      </c>
      <c r="V69" s="3588" t="s">
        <v>3187</v>
      </c>
      <c r="W69" s="3686">
        <v>16</v>
      </c>
      <c r="X69" s="3592">
        <v>42</v>
      </c>
      <c r="Y69" s="3588" t="s">
        <v>3187</v>
      </c>
      <c r="Z69" s="3688">
        <v>42</v>
      </c>
      <c r="AA69" s="2123"/>
      <c r="AB69" s="2123"/>
      <c r="AC69" s="2123"/>
      <c r="AE69" s="866"/>
      <c r="AF69" s="866"/>
      <c r="AG69" s="866"/>
      <c r="AH69" s="866"/>
      <c r="AI69" s="866"/>
      <c r="AJ69" s="866"/>
      <c r="AK69" s="866"/>
      <c r="AL69" s="866"/>
      <c r="AM69" s="866"/>
      <c r="AN69" s="866"/>
      <c r="AO69" s="866"/>
      <c r="AP69" s="866"/>
      <c r="BD69" s="3614" t="s">
        <v>3250</v>
      </c>
      <c r="BE69" s="3629" t="s">
        <v>3322</v>
      </c>
      <c r="BF69" s="3630"/>
      <c r="BG69" s="3613"/>
      <c r="BH69" s="3629" t="s">
        <v>3291</v>
      </c>
      <c r="BI69" s="3630"/>
      <c r="BJ69" s="3613"/>
      <c r="BK69" s="3629" t="s">
        <v>1898</v>
      </c>
      <c r="BL69" s="3630"/>
      <c r="BM69" s="3613"/>
      <c r="BN69" s="3629" t="s">
        <v>771</v>
      </c>
      <c r="BO69" s="3630"/>
      <c r="BP69" s="3613"/>
      <c r="BQ69" s="3629" t="s">
        <v>978</v>
      </c>
      <c r="BR69" s="3630"/>
      <c r="BS69" s="3613"/>
      <c r="BT69" s="3629" t="s">
        <v>769</v>
      </c>
      <c r="BU69" s="3630"/>
      <c r="BV69" s="3613"/>
      <c r="BW69" s="3629" t="s">
        <v>785</v>
      </c>
      <c r="BX69" s="3630"/>
      <c r="BY69" s="3613"/>
      <c r="BZ69" s="3629" t="s">
        <v>1484</v>
      </c>
      <c r="CA69" s="3630"/>
      <c r="CB69" s="3613"/>
      <c r="CC69" s="3629" t="s">
        <v>2081</v>
      </c>
      <c r="CD69" s="3630"/>
      <c r="CE69" s="3613"/>
      <c r="CF69" s="3629" t="s">
        <v>2049</v>
      </c>
      <c r="CG69" s="3630"/>
      <c r="CH69" s="3613"/>
      <c r="CI69" s="3629" t="s">
        <v>3326</v>
      </c>
      <c r="CJ69" s="3630"/>
      <c r="CK69" s="3613"/>
      <c r="CL69" s="3613"/>
      <c r="CM69" s="3613"/>
    </row>
    <row r="70" spans="1:91" ht="44.25">
      <c r="A70" s="2123"/>
      <c r="B70" s="3587" t="s">
        <v>1117</v>
      </c>
      <c r="C70" s="3588" t="s">
        <v>3187</v>
      </c>
      <c r="D70" s="3683" t="s">
        <v>1117</v>
      </c>
      <c r="E70" s="3590" t="s">
        <v>1913</v>
      </c>
      <c r="F70" s="3588" t="s">
        <v>3187</v>
      </c>
      <c r="G70" s="3684" t="s">
        <v>1913</v>
      </c>
      <c r="H70" s="3592">
        <v>17</v>
      </c>
      <c r="I70" s="3588" t="s">
        <v>3187</v>
      </c>
      <c r="J70" s="3684">
        <v>17</v>
      </c>
      <c r="K70" s="3592">
        <v>43</v>
      </c>
      <c r="L70" s="3588" t="s">
        <v>3187</v>
      </c>
      <c r="M70" s="3685">
        <v>43</v>
      </c>
      <c r="N70" s="2123"/>
      <c r="O70" s="3587" t="s">
        <v>1117</v>
      </c>
      <c r="P70" s="3588" t="s">
        <v>3187</v>
      </c>
      <c r="Q70" s="3686" t="s">
        <v>1117</v>
      </c>
      <c r="R70" s="3590" t="s">
        <v>1913</v>
      </c>
      <c r="S70" s="3588" t="s">
        <v>3187</v>
      </c>
      <c r="T70" s="3687" t="s">
        <v>1913</v>
      </c>
      <c r="U70" s="3592">
        <v>17</v>
      </c>
      <c r="V70" s="3588" t="s">
        <v>3187</v>
      </c>
      <c r="W70" s="3686">
        <v>17</v>
      </c>
      <c r="X70" s="3592">
        <v>43</v>
      </c>
      <c r="Y70" s="3588" t="s">
        <v>3187</v>
      </c>
      <c r="Z70" s="3688">
        <v>43</v>
      </c>
      <c r="AA70" s="2123"/>
      <c r="AB70" s="2123"/>
      <c r="AC70" s="2123"/>
      <c r="AF70" s="3707"/>
      <c r="AG70" s="3708" t="s">
        <v>3358</v>
      </c>
      <c r="AH70" s="3708"/>
      <c r="AI70" s="3708"/>
      <c r="AJ70" s="3708"/>
      <c r="AK70" s="3708"/>
      <c r="AL70" s="3708"/>
      <c r="AM70" s="3708"/>
      <c r="AN70" s="3708"/>
      <c r="AO70" s="3708"/>
      <c r="AP70" s="3708"/>
      <c r="AQ70" s="3708"/>
      <c r="AR70" s="3708"/>
      <c r="AS70" s="3708"/>
      <c r="AT70" s="3708"/>
      <c r="AU70" s="3708"/>
      <c r="BD70" s="3614"/>
      <c r="BE70" s="3633" t="s">
        <v>3322</v>
      </c>
      <c r="BF70" s="3634"/>
      <c r="BG70" s="3613"/>
      <c r="BH70" s="3633" t="s">
        <v>3292</v>
      </c>
      <c r="BI70" s="3634"/>
      <c r="BJ70" s="3613"/>
      <c r="BK70" s="3633" t="s">
        <v>3293</v>
      </c>
      <c r="BL70" s="3634"/>
      <c r="BM70" s="3613"/>
      <c r="BN70" s="3633" t="s">
        <v>3232</v>
      </c>
      <c r="BO70" s="3634"/>
      <c r="BP70" s="3613"/>
      <c r="BQ70" s="3633" t="s">
        <v>3290</v>
      </c>
      <c r="BR70" s="3634"/>
      <c r="BS70" s="3613"/>
      <c r="BT70" s="3633" t="s">
        <v>3213</v>
      </c>
      <c r="BU70" s="3634"/>
      <c r="BV70" s="3613"/>
      <c r="BW70" s="3633" t="s">
        <v>3256</v>
      </c>
      <c r="BX70" s="3634"/>
      <c r="BY70" s="3613"/>
      <c r="BZ70" s="3633" t="s">
        <v>1173</v>
      </c>
      <c r="CA70" s="3634"/>
      <c r="CB70" s="3613"/>
      <c r="CC70" s="3633" t="s">
        <v>3294</v>
      </c>
      <c r="CD70" s="3634"/>
      <c r="CE70" s="3613"/>
      <c r="CF70" s="3633" t="s">
        <v>3307</v>
      </c>
      <c r="CG70" s="3634"/>
      <c r="CH70" s="3613"/>
      <c r="CI70" s="3633" t="s">
        <v>1829</v>
      </c>
      <c r="CJ70" s="3634"/>
      <c r="CK70" s="3613"/>
      <c r="CL70" s="3613"/>
      <c r="CM70" s="3613"/>
    </row>
    <row r="71" spans="1:91" ht="44.25">
      <c r="A71" s="2123"/>
      <c r="B71" s="3587" t="s">
        <v>877</v>
      </c>
      <c r="C71" s="3588" t="s">
        <v>3187</v>
      </c>
      <c r="D71" s="3683" t="s">
        <v>877</v>
      </c>
      <c r="E71" s="3590" t="s">
        <v>3285</v>
      </c>
      <c r="F71" s="3588" t="s">
        <v>3187</v>
      </c>
      <c r="G71" s="3684" t="s">
        <v>3285</v>
      </c>
      <c r="H71" s="3592">
        <v>18</v>
      </c>
      <c r="I71" s="3588" t="s">
        <v>3187</v>
      </c>
      <c r="J71" s="3684">
        <v>18</v>
      </c>
      <c r="K71" s="3592">
        <v>44</v>
      </c>
      <c r="L71" s="3588" t="s">
        <v>3187</v>
      </c>
      <c r="M71" s="3685">
        <v>44</v>
      </c>
      <c r="N71" s="2123"/>
      <c r="O71" s="3587" t="s">
        <v>877</v>
      </c>
      <c r="P71" s="3588" t="s">
        <v>3187</v>
      </c>
      <c r="Q71" s="3686" t="s">
        <v>877</v>
      </c>
      <c r="R71" s="3590" t="s">
        <v>3285</v>
      </c>
      <c r="S71" s="3588" t="s">
        <v>3187</v>
      </c>
      <c r="T71" s="3687" t="s">
        <v>3285</v>
      </c>
      <c r="U71" s="3592">
        <v>18</v>
      </c>
      <c r="V71" s="3588" t="s">
        <v>3187</v>
      </c>
      <c r="W71" s="3686">
        <v>18</v>
      </c>
      <c r="X71" s="3592">
        <v>44</v>
      </c>
      <c r="Y71" s="3588" t="s">
        <v>3187</v>
      </c>
      <c r="Z71" s="3688">
        <v>44</v>
      </c>
      <c r="AA71" s="2123"/>
      <c r="AB71" s="2123"/>
      <c r="AC71" s="2123"/>
      <c r="AE71" s="866"/>
      <c r="AF71" s="866"/>
      <c r="AG71" s="866"/>
      <c r="AH71" s="866"/>
      <c r="AI71" s="866"/>
      <c r="AJ71" s="866"/>
      <c r="AK71" s="866"/>
      <c r="AL71" s="866"/>
      <c r="AM71" s="866"/>
      <c r="AN71" s="866"/>
      <c r="AO71" s="866"/>
      <c r="AP71" s="866"/>
      <c r="BD71" s="3605"/>
      <c r="BE71" s="3613"/>
      <c r="BF71" s="3613"/>
      <c r="BG71" s="3613"/>
      <c r="BH71" s="3613"/>
      <c r="BI71" s="3613"/>
      <c r="BJ71" s="3613"/>
      <c r="BK71" s="3613"/>
      <c r="BL71" s="3613"/>
      <c r="BM71" s="3613"/>
      <c r="BN71" s="3613"/>
      <c r="BO71" s="3613"/>
      <c r="BP71" s="3613"/>
      <c r="BQ71" s="3613"/>
      <c r="BR71" s="3613"/>
      <c r="BS71" s="3613"/>
      <c r="BT71" s="3613"/>
      <c r="BU71" s="3613"/>
      <c r="BV71" s="3613"/>
      <c r="BW71" s="3613"/>
      <c r="BX71" s="3613"/>
      <c r="BY71" s="3613"/>
      <c r="BZ71" s="3613"/>
      <c r="CA71" s="3613"/>
      <c r="CB71" s="3613"/>
      <c r="CC71" s="3613"/>
      <c r="CD71" s="3613"/>
      <c r="CE71" s="3613"/>
      <c r="CF71" s="3613"/>
      <c r="CG71" s="3613"/>
      <c r="CH71" s="3613"/>
      <c r="CI71" s="3613"/>
      <c r="CJ71" s="3613"/>
      <c r="CK71" s="3613"/>
      <c r="CL71" s="3613"/>
      <c r="CM71" s="3613"/>
    </row>
    <row r="72" spans="1:91" ht="44.25">
      <c r="A72" s="2123"/>
      <c r="B72" s="3587" t="s">
        <v>921</v>
      </c>
      <c r="C72" s="3588" t="s">
        <v>3187</v>
      </c>
      <c r="D72" s="3683" t="s">
        <v>921</v>
      </c>
      <c r="E72" s="3590" t="s">
        <v>3289</v>
      </c>
      <c r="F72" s="3588" t="s">
        <v>3187</v>
      </c>
      <c r="G72" s="3684" t="s">
        <v>3289</v>
      </c>
      <c r="H72" s="3592">
        <v>19</v>
      </c>
      <c r="I72" s="3588" t="s">
        <v>3187</v>
      </c>
      <c r="J72" s="3684">
        <v>19</v>
      </c>
      <c r="K72" s="3592">
        <v>45</v>
      </c>
      <c r="L72" s="3588" t="s">
        <v>3187</v>
      </c>
      <c r="M72" s="3685">
        <v>45</v>
      </c>
      <c r="N72" s="2123"/>
      <c r="O72" s="3587" t="s">
        <v>921</v>
      </c>
      <c r="P72" s="3588" t="s">
        <v>3187</v>
      </c>
      <c r="Q72" s="3686" t="s">
        <v>921</v>
      </c>
      <c r="R72" s="3590" t="s">
        <v>3289</v>
      </c>
      <c r="S72" s="3588" t="s">
        <v>3187</v>
      </c>
      <c r="T72" s="3687" t="s">
        <v>3289</v>
      </c>
      <c r="U72" s="3592">
        <v>19</v>
      </c>
      <c r="V72" s="3588" t="s">
        <v>3187</v>
      </c>
      <c r="W72" s="3686">
        <v>19</v>
      </c>
      <c r="X72" s="3592">
        <v>45</v>
      </c>
      <c r="Y72" s="3588" t="s">
        <v>3187</v>
      </c>
      <c r="Z72" s="3688">
        <v>45</v>
      </c>
      <c r="AA72" s="2123"/>
      <c r="AB72" s="2123"/>
      <c r="AC72" s="2123"/>
      <c r="AG72" s="3709" t="s">
        <v>878</v>
      </c>
      <c r="AI72" s="3710" t="s">
        <v>880</v>
      </c>
      <c r="AJ72" s="3706"/>
      <c r="AK72" s="3711" t="s">
        <v>878</v>
      </c>
      <c r="AM72" s="3712" t="s">
        <v>880</v>
      </c>
      <c r="AO72" s="3713" t="s">
        <v>880</v>
      </c>
      <c r="AQ72" s="3714" t="s">
        <v>878</v>
      </c>
      <c r="AS72" s="3715" t="s">
        <v>878</v>
      </c>
      <c r="AU72" s="3716" t="s">
        <v>878</v>
      </c>
      <c r="BD72" s="3614" t="s">
        <v>3252</v>
      </c>
      <c r="BE72" s="3636" t="s">
        <v>3322</v>
      </c>
      <c r="BF72" s="3637"/>
      <c r="BG72" s="3613"/>
      <c r="BH72" s="3636" t="s">
        <v>3291</v>
      </c>
      <c r="BI72" s="3637"/>
      <c r="BJ72" s="3613"/>
      <c r="BK72" s="3636" t="s">
        <v>1898</v>
      </c>
      <c r="BL72" s="3637"/>
      <c r="BM72" s="3613"/>
      <c r="BN72" s="3636" t="s">
        <v>771</v>
      </c>
      <c r="BO72" s="3637"/>
      <c r="BP72" s="3613"/>
      <c r="BQ72" s="3636" t="s">
        <v>978</v>
      </c>
      <c r="BR72" s="3637"/>
      <c r="BS72" s="3613"/>
      <c r="BT72" s="3636" t="s">
        <v>769</v>
      </c>
      <c r="BU72" s="3637"/>
      <c r="BV72" s="3613"/>
      <c r="BW72" s="3636" t="s">
        <v>785</v>
      </c>
      <c r="BX72" s="3637"/>
      <c r="BY72" s="3613"/>
      <c r="BZ72" s="3636" t="s">
        <v>1484</v>
      </c>
      <c r="CA72" s="3637"/>
      <c r="CB72" s="3613"/>
      <c r="CC72" s="3636" t="s">
        <v>2081</v>
      </c>
      <c r="CD72" s="3637"/>
      <c r="CE72" s="3613"/>
      <c r="CF72" s="3636" t="s">
        <v>2049</v>
      </c>
      <c r="CG72" s="3637"/>
      <c r="CH72" s="3613"/>
      <c r="CI72" s="3636" t="s">
        <v>3326</v>
      </c>
      <c r="CJ72" s="3637"/>
      <c r="CK72" s="3613"/>
      <c r="CL72" s="3613"/>
      <c r="CM72" s="3613"/>
    </row>
    <row r="73" spans="1:91" ht="44.25">
      <c r="A73" s="2123"/>
      <c r="B73" s="3587" t="s">
        <v>950</v>
      </c>
      <c r="C73" s="3588" t="s">
        <v>3187</v>
      </c>
      <c r="D73" s="3683" t="s">
        <v>950</v>
      </c>
      <c r="E73" s="3590" t="s">
        <v>1899</v>
      </c>
      <c r="F73" s="3588" t="s">
        <v>3187</v>
      </c>
      <c r="G73" s="3684" t="s">
        <v>1899</v>
      </c>
      <c r="H73" s="3592">
        <v>20</v>
      </c>
      <c r="I73" s="3588" t="s">
        <v>3187</v>
      </c>
      <c r="J73" s="3684">
        <v>20</v>
      </c>
      <c r="K73" s="3592">
        <v>46</v>
      </c>
      <c r="L73" s="3588" t="s">
        <v>3187</v>
      </c>
      <c r="M73" s="3685">
        <v>46</v>
      </c>
      <c r="N73" s="2123"/>
      <c r="O73" s="3587" t="s">
        <v>950</v>
      </c>
      <c r="P73" s="3588" t="s">
        <v>3187</v>
      </c>
      <c r="Q73" s="3686" t="s">
        <v>950</v>
      </c>
      <c r="R73" s="3590" t="s">
        <v>1899</v>
      </c>
      <c r="S73" s="3588" t="s">
        <v>3187</v>
      </c>
      <c r="T73" s="3687" t="s">
        <v>1899</v>
      </c>
      <c r="U73" s="3592">
        <v>20</v>
      </c>
      <c r="V73" s="3588" t="s">
        <v>3187</v>
      </c>
      <c r="W73" s="3686">
        <v>20</v>
      </c>
      <c r="X73" s="3592">
        <v>46</v>
      </c>
      <c r="Y73" s="3588" t="s">
        <v>3187</v>
      </c>
      <c r="Z73" s="3688">
        <v>46</v>
      </c>
      <c r="AA73" s="2123"/>
      <c r="AB73" s="2123"/>
      <c r="AC73" s="2123"/>
      <c r="AG73" s="3717" t="s">
        <v>888</v>
      </c>
      <c r="AI73" s="3718" t="s">
        <v>900</v>
      </c>
      <c r="AJ73" s="3706"/>
      <c r="AK73" s="3711" t="s">
        <v>888</v>
      </c>
      <c r="AM73" s="3712" t="s">
        <v>890</v>
      </c>
      <c r="AO73" s="3719" t="s">
        <v>900</v>
      </c>
      <c r="AQ73" s="3714" t="s">
        <v>888</v>
      </c>
      <c r="AS73" s="3715" t="s">
        <v>888</v>
      </c>
      <c r="AU73" s="3716" t="s">
        <v>888</v>
      </c>
      <c r="BD73" s="3614"/>
      <c r="BE73" s="3640" t="s">
        <v>3322</v>
      </c>
      <c r="BF73" s="3641"/>
      <c r="BG73" s="3613"/>
      <c r="BH73" s="3640" t="s">
        <v>3292</v>
      </c>
      <c r="BI73" s="3641"/>
      <c r="BJ73" s="3613"/>
      <c r="BK73" s="3640" t="s">
        <v>3293</v>
      </c>
      <c r="BL73" s="3641"/>
      <c r="BM73" s="3613"/>
      <c r="BN73" s="3640" t="s">
        <v>3232</v>
      </c>
      <c r="BO73" s="3641"/>
      <c r="BP73" s="3613"/>
      <c r="BQ73" s="3640" t="s">
        <v>3290</v>
      </c>
      <c r="BR73" s="3641"/>
      <c r="BS73" s="3613"/>
      <c r="BT73" s="3640" t="s">
        <v>3213</v>
      </c>
      <c r="BU73" s="3641"/>
      <c r="BV73" s="3613"/>
      <c r="BW73" s="3640" t="s">
        <v>3256</v>
      </c>
      <c r="BX73" s="3641"/>
      <c r="BY73" s="3613"/>
      <c r="BZ73" s="3640" t="s">
        <v>1173</v>
      </c>
      <c r="CA73" s="3641"/>
      <c r="CB73" s="3613"/>
      <c r="CC73" s="3640" t="s">
        <v>3294</v>
      </c>
      <c r="CD73" s="3641"/>
      <c r="CE73" s="3613"/>
      <c r="CF73" s="3640" t="s">
        <v>3307</v>
      </c>
      <c r="CG73" s="3641"/>
      <c r="CH73" s="3613"/>
      <c r="CI73" s="3640" t="s">
        <v>1829</v>
      </c>
      <c r="CJ73" s="3641"/>
      <c r="CK73" s="3613"/>
      <c r="CL73" s="3613"/>
      <c r="CM73" s="3613"/>
    </row>
    <row r="74" spans="1:91" ht="44.25">
      <c r="A74" s="2123"/>
      <c r="B74" s="3587" t="s">
        <v>964</v>
      </c>
      <c r="C74" s="3588" t="s">
        <v>3187</v>
      </c>
      <c r="D74" s="3683" t="s">
        <v>964</v>
      </c>
      <c r="E74" s="3590" t="s">
        <v>1900</v>
      </c>
      <c r="F74" s="3588" t="s">
        <v>3187</v>
      </c>
      <c r="G74" s="3684" t="s">
        <v>1900</v>
      </c>
      <c r="H74" s="3592">
        <v>21</v>
      </c>
      <c r="I74" s="3588" t="s">
        <v>3187</v>
      </c>
      <c r="J74" s="3684">
        <v>21</v>
      </c>
      <c r="K74" s="3592">
        <v>47</v>
      </c>
      <c r="L74" s="3588" t="s">
        <v>3187</v>
      </c>
      <c r="M74" s="3685">
        <v>47</v>
      </c>
      <c r="N74" s="2123"/>
      <c r="O74" s="3587" t="s">
        <v>964</v>
      </c>
      <c r="P74" s="3588" t="s">
        <v>3187</v>
      </c>
      <c r="Q74" s="3686" t="s">
        <v>964</v>
      </c>
      <c r="R74" s="3590" t="s">
        <v>1900</v>
      </c>
      <c r="S74" s="3588" t="s">
        <v>3187</v>
      </c>
      <c r="T74" s="3687" t="s">
        <v>1900</v>
      </c>
      <c r="U74" s="3592">
        <v>21</v>
      </c>
      <c r="V74" s="3588" t="s">
        <v>3187</v>
      </c>
      <c r="W74" s="3686">
        <v>21</v>
      </c>
      <c r="X74" s="3592">
        <v>47</v>
      </c>
      <c r="Y74" s="3588" t="s">
        <v>3187</v>
      </c>
      <c r="Z74" s="3688">
        <v>47</v>
      </c>
      <c r="AA74" s="2123"/>
      <c r="AB74" s="2123"/>
      <c r="AC74" s="2123"/>
      <c r="AG74" s="3720" t="s">
        <v>898</v>
      </c>
      <c r="AI74" s="3717" t="s">
        <v>890</v>
      </c>
      <c r="AJ74" s="3706"/>
      <c r="AK74" s="3711" t="s">
        <v>898</v>
      </c>
      <c r="AM74" s="3712" t="s">
        <v>900</v>
      </c>
      <c r="AO74" s="3719"/>
      <c r="AQ74" s="3714" t="s">
        <v>898</v>
      </c>
      <c r="AS74" s="3715" t="s">
        <v>898</v>
      </c>
      <c r="AU74" s="3716" t="s">
        <v>898</v>
      </c>
      <c r="BE74" s="3642"/>
      <c r="BF74" s="3642"/>
      <c r="BG74" s="3642"/>
      <c r="BH74" s="3642"/>
      <c r="BI74" s="3642"/>
      <c r="BJ74" s="3642"/>
      <c r="BK74" s="3642"/>
      <c r="BL74" s="3642"/>
      <c r="BM74" s="3642"/>
      <c r="BN74" s="3642"/>
      <c r="BO74" s="3642"/>
      <c r="BP74" s="3642"/>
      <c r="BQ74" s="3642"/>
      <c r="BR74" s="3642"/>
      <c r="BS74" s="3642"/>
      <c r="BT74" s="3642"/>
      <c r="BU74" s="3642"/>
      <c r="BV74" s="3642"/>
      <c r="BW74" s="3642"/>
      <c r="BX74" s="3642"/>
      <c r="BY74" s="3642"/>
      <c r="BZ74" s="3642"/>
      <c r="CA74" s="3642"/>
      <c r="CB74" s="3642"/>
      <c r="CC74" s="3642"/>
      <c r="CD74" s="3642"/>
      <c r="CE74" s="3642"/>
      <c r="CF74" s="3642"/>
      <c r="CG74" s="3642"/>
      <c r="CH74" s="3642"/>
      <c r="CI74" s="3642"/>
      <c r="CJ74" s="3642"/>
      <c r="CK74" s="3642"/>
      <c r="CL74" s="3642"/>
      <c r="CM74" s="3642"/>
    </row>
    <row r="75" spans="1:91" ht="44.25">
      <c r="A75" s="2123"/>
      <c r="B75" s="3587" t="s">
        <v>978</v>
      </c>
      <c r="C75" s="3588" t="s">
        <v>3187</v>
      </c>
      <c r="D75" s="3683" t="s">
        <v>978</v>
      </c>
      <c r="E75" s="3590" t="s">
        <v>3290</v>
      </c>
      <c r="F75" s="3588" t="s">
        <v>3187</v>
      </c>
      <c r="G75" s="3684" t="s">
        <v>3290</v>
      </c>
      <c r="H75" s="3592">
        <v>22</v>
      </c>
      <c r="I75" s="3588" t="s">
        <v>3187</v>
      </c>
      <c r="J75" s="3684">
        <v>22</v>
      </c>
      <c r="K75" s="3592">
        <v>48</v>
      </c>
      <c r="L75" s="3588" t="s">
        <v>3187</v>
      </c>
      <c r="M75" s="3685">
        <v>48</v>
      </c>
      <c r="N75" s="2123"/>
      <c r="O75" s="3587" t="s">
        <v>978</v>
      </c>
      <c r="P75" s="3588" t="s">
        <v>3187</v>
      </c>
      <c r="Q75" s="3686" t="s">
        <v>978</v>
      </c>
      <c r="R75" s="3590" t="s">
        <v>3290</v>
      </c>
      <c r="S75" s="3588" t="s">
        <v>3187</v>
      </c>
      <c r="T75" s="3687" t="s">
        <v>3290</v>
      </c>
      <c r="U75" s="3592">
        <v>22</v>
      </c>
      <c r="V75" s="3588" t="s">
        <v>3187</v>
      </c>
      <c r="W75" s="3686">
        <v>22</v>
      </c>
      <c r="X75" s="3592">
        <v>48</v>
      </c>
      <c r="Y75" s="3588" t="s">
        <v>3187</v>
      </c>
      <c r="Z75" s="3688">
        <v>48</v>
      </c>
      <c r="AA75" s="2123"/>
      <c r="AB75" s="2123"/>
      <c r="AC75" s="2123"/>
      <c r="AG75" s="3721" t="s">
        <v>908</v>
      </c>
      <c r="AI75" s="3718" t="s">
        <v>910</v>
      </c>
      <c r="AJ75" s="3706"/>
      <c r="AK75" s="3711" t="s">
        <v>908</v>
      </c>
      <c r="AM75" s="3712" t="s">
        <v>910</v>
      </c>
      <c r="AO75" s="3722" t="s">
        <v>890</v>
      </c>
      <c r="AQ75" s="3714" t="s">
        <v>908</v>
      </c>
      <c r="AS75" s="3715" t="s">
        <v>908</v>
      </c>
      <c r="AU75" s="3716" t="s">
        <v>908</v>
      </c>
      <c r="BE75" s="3642"/>
      <c r="BF75" s="3642"/>
      <c r="BG75" s="3642"/>
      <c r="BH75" s="3642"/>
      <c r="BI75" s="3642"/>
      <c r="BJ75" s="3642"/>
      <c r="BK75" s="3642"/>
      <c r="BL75" s="3642"/>
      <c r="BM75" s="3642"/>
      <c r="BN75" s="3642"/>
      <c r="BO75" s="3642"/>
      <c r="BP75" s="3642"/>
      <c r="BQ75" s="3642"/>
      <c r="BR75" s="3642"/>
      <c r="BS75" s="3642"/>
      <c r="BT75" s="3642"/>
      <c r="BU75" s="3642"/>
      <c r="BV75" s="3642"/>
      <c r="BW75" s="3642"/>
      <c r="BX75" s="3642"/>
      <c r="BY75" s="3642"/>
      <c r="BZ75" s="3642"/>
      <c r="CA75" s="3642"/>
      <c r="CB75" s="3642"/>
      <c r="CC75" s="3642"/>
      <c r="CD75" s="3642"/>
      <c r="CE75" s="3642"/>
      <c r="CF75" s="3642"/>
      <c r="CG75" s="3642"/>
      <c r="CH75" s="3642"/>
      <c r="CI75" s="3642"/>
      <c r="CJ75" s="3642"/>
      <c r="CK75" s="3642"/>
      <c r="CL75" s="3642"/>
      <c r="CM75" s="3642"/>
    </row>
    <row r="76" spans="1:91" ht="44.25">
      <c r="A76" s="2123"/>
      <c r="B76" s="3587" t="s">
        <v>3291</v>
      </c>
      <c r="C76" s="3588" t="s">
        <v>3187</v>
      </c>
      <c r="D76" s="3683" t="s">
        <v>3291</v>
      </c>
      <c r="E76" s="3590" t="s">
        <v>3292</v>
      </c>
      <c r="F76" s="3588" t="s">
        <v>3187</v>
      </c>
      <c r="G76" s="3684" t="s">
        <v>3292</v>
      </c>
      <c r="H76" s="3592">
        <v>23</v>
      </c>
      <c r="I76" s="3588" t="s">
        <v>3187</v>
      </c>
      <c r="J76" s="3684">
        <v>23</v>
      </c>
      <c r="K76" s="3592">
        <v>49</v>
      </c>
      <c r="L76" s="3588" t="s">
        <v>3187</v>
      </c>
      <c r="M76" s="3685">
        <v>49</v>
      </c>
      <c r="N76" s="2123"/>
      <c r="O76" s="3587" t="s">
        <v>3291</v>
      </c>
      <c r="P76" s="3588" t="s">
        <v>3187</v>
      </c>
      <c r="Q76" s="3686" t="s">
        <v>3291</v>
      </c>
      <c r="R76" s="3590" t="s">
        <v>3292</v>
      </c>
      <c r="S76" s="3588" t="s">
        <v>3187</v>
      </c>
      <c r="T76" s="3687" t="s">
        <v>3292</v>
      </c>
      <c r="U76" s="3592">
        <v>23</v>
      </c>
      <c r="V76" s="3588" t="s">
        <v>3187</v>
      </c>
      <c r="W76" s="3686">
        <v>23</v>
      </c>
      <c r="X76" s="3592">
        <v>49</v>
      </c>
      <c r="Y76" s="3588" t="s">
        <v>3187</v>
      </c>
      <c r="Z76" s="3688">
        <v>49</v>
      </c>
      <c r="AA76" s="2123"/>
      <c r="AB76" s="2123"/>
      <c r="AC76" s="2123"/>
      <c r="AG76" s="3723" t="s">
        <v>916</v>
      </c>
      <c r="AI76" s="3718" t="s">
        <v>918</v>
      </c>
      <c r="AJ76" s="3706"/>
      <c r="AK76" s="3711" t="s">
        <v>916</v>
      </c>
      <c r="AM76" s="3712" t="s">
        <v>918</v>
      </c>
      <c r="AO76" s="3724" t="s">
        <v>910</v>
      </c>
      <c r="AQ76" s="3714" t="s">
        <v>916</v>
      </c>
      <c r="AS76" s="3715" t="s">
        <v>916</v>
      </c>
      <c r="AU76" s="3716" t="s">
        <v>916</v>
      </c>
      <c r="BE76" s="3642"/>
      <c r="BF76" s="3642"/>
      <c r="BG76" s="3642"/>
      <c r="BH76" s="3642"/>
      <c r="BI76" s="3642"/>
      <c r="BJ76" s="3642"/>
      <c r="BK76" s="3642"/>
      <c r="BL76" s="3642"/>
      <c r="BM76" s="3642"/>
      <c r="BN76" s="3642"/>
      <c r="BO76" s="3642"/>
      <c r="BP76" s="3642"/>
      <c r="BQ76" s="3642"/>
      <c r="BR76" s="3642"/>
      <c r="BS76" s="3642"/>
      <c r="BT76" s="3642"/>
      <c r="BU76" s="3642"/>
      <c r="BV76" s="3642"/>
      <c r="BW76" s="3642"/>
      <c r="BX76" s="3642"/>
      <c r="BY76" s="3642"/>
      <c r="BZ76" s="3642"/>
      <c r="CA76" s="3642"/>
      <c r="CB76" s="3642"/>
      <c r="CC76" s="3642"/>
      <c r="CD76" s="3642"/>
      <c r="CE76" s="3642"/>
      <c r="CF76" s="3642"/>
      <c r="CG76" s="3642"/>
      <c r="CH76" s="3642"/>
      <c r="CI76" s="3642"/>
      <c r="CJ76" s="3642"/>
      <c r="CK76" s="3642"/>
      <c r="CL76" s="3642"/>
      <c r="CM76" s="3642"/>
    </row>
    <row r="77" spans="1:91" ht="44.25">
      <c r="A77" s="2123"/>
      <c r="B77" s="3587" t="s">
        <v>1898</v>
      </c>
      <c r="C77" s="3588" t="s">
        <v>3187</v>
      </c>
      <c r="D77" s="3683" t="s">
        <v>1898</v>
      </c>
      <c r="E77" s="3590" t="s">
        <v>3293</v>
      </c>
      <c r="F77" s="3588" t="s">
        <v>3187</v>
      </c>
      <c r="G77" s="3684" t="s">
        <v>3293</v>
      </c>
      <c r="H77" s="3592">
        <v>24</v>
      </c>
      <c r="I77" s="3588" t="s">
        <v>3187</v>
      </c>
      <c r="J77" s="3684">
        <v>24</v>
      </c>
      <c r="K77" s="3592">
        <v>50</v>
      </c>
      <c r="L77" s="3588" t="s">
        <v>3187</v>
      </c>
      <c r="M77" s="3685">
        <v>50</v>
      </c>
      <c r="N77" s="2123"/>
      <c r="O77" s="3587" t="s">
        <v>1898</v>
      </c>
      <c r="P77" s="3588" t="s">
        <v>3187</v>
      </c>
      <c r="Q77" s="3686" t="s">
        <v>1898</v>
      </c>
      <c r="R77" s="3590" t="s">
        <v>3293</v>
      </c>
      <c r="S77" s="3588" t="s">
        <v>3187</v>
      </c>
      <c r="T77" s="3687" t="s">
        <v>3293</v>
      </c>
      <c r="U77" s="3592">
        <v>24</v>
      </c>
      <c r="V77" s="3588" t="s">
        <v>3187</v>
      </c>
      <c r="W77" s="3686">
        <v>24</v>
      </c>
      <c r="X77" s="3592">
        <v>50</v>
      </c>
      <c r="Y77" s="3588" t="s">
        <v>3187</v>
      </c>
      <c r="Z77" s="3688">
        <v>50</v>
      </c>
      <c r="AA77" s="2123"/>
      <c r="AB77" s="2123"/>
      <c r="AC77" s="2123"/>
      <c r="AG77" s="3725" t="s">
        <v>925</v>
      </c>
      <c r="AI77" s="3718" t="s">
        <v>930</v>
      </c>
      <c r="AJ77" s="3706"/>
      <c r="AK77" s="3711" t="s">
        <v>925</v>
      </c>
      <c r="AM77" s="3712" t="s">
        <v>930</v>
      </c>
      <c r="AO77" s="3726" t="s">
        <v>918</v>
      </c>
      <c r="AQ77" s="3714" t="s">
        <v>925</v>
      </c>
      <c r="AS77" s="3715" t="s">
        <v>925</v>
      </c>
      <c r="AU77" s="3716" t="s">
        <v>925</v>
      </c>
      <c r="BE77" s="3642"/>
      <c r="BF77" s="3642"/>
      <c r="BG77" s="3642"/>
      <c r="BH77" s="3642"/>
      <c r="BI77" s="3642"/>
      <c r="BJ77" s="3642"/>
      <c r="BK77" s="3642"/>
      <c r="BL77" s="3642"/>
      <c r="BM77" s="3642"/>
      <c r="BN77" s="3642"/>
      <c r="BO77" s="3642"/>
      <c r="BP77" s="3642"/>
      <c r="BQ77" s="3642"/>
      <c r="BR77" s="3642"/>
      <c r="BS77" s="3642"/>
      <c r="BT77" s="3642"/>
      <c r="BU77" s="3642"/>
      <c r="BV77" s="3642"/>
      <c r="BW77" s="3642"/>
      <c r="BX77" s="3642"/>
      <c r="BY77" s="3642"/>
      <c r="BZ77" s="3642"/>
      <c r="CA77" s="3642"/>
      <c r="CB77" s="3642"/>
      <c r="CC77" s="3642"/>
      <c r="CD77" s="3642"/>
      <c r="CE77" s="3642"/>
      <c r="CF77" s="3642"/>
      <c r="CG77" s="3642"/>
      <c r="CH77" s="3642"/>
      <c r="CI77" s="3642"/>
      <c r="CJ77" s="3642"/>
      <c r="CK77" s="3642"/>
      <c r="CL77" s="3642"/>
      <c r="CM77" s="3642"/>
    </row>
    <row r="78" spans="1:91" ht="44.25">
      <c r="A78" s="2123"/>
      <c r="B78" s="3587" t="s">
        <v>3282</v>
      </c>
      <c r="C78" s="3588" t="s">
        <v>3187</v>
      </c>
      <c r="D78" s="3683" t="s">
        <v>3282</v>
      </c>
      <c r="E78" s="3590" t="s">
        <v>3287</v>
      </c>
      <c r="F78" s="3588" t="s">
        <v>3187</v>
      </c>
      <c r="G78" s="3684" t="s">
        <v>3287</v>
      </c>
      <c r="H78" s="3592">
        <v>25</v>
      </c>
      <c r="I78" s="3588" t="s">
        <v>3187</v>
      </c>
      <c r="J78" s="3684">
        <v>25</v>
      </c>
      <c r="K78" s="3592">
        <v>51</v>
      </c>
      <c r="L78" s="3588" t="s">
        <v>3187</v>
      </c>
      <c r="M78" s="3685">
        <v>51</v>
      </c>
      <c r="N78" s="2123"/>
      <c r="O78" s="3587" t="s">
        <v>3282</v>
      </c>
      <c r="P78" s="3588" t="s">
        <v>3187</v>
      </c>
      <c r="Q78" s="3686" t="s">
        <v>3282</v>
      </c>
      <c r="R78" s="3590" t="s">
        <v>3287</v>
      </c>
      <c r="S78" s="3588" t="s">
        <v>3187</v>
      </c>
      <c r="T78" s="3687" t="s">
        <v>3287</v>
      </c>
      <c r="U78" s="3592">
        <v>25</v>
      </c>
      <c r="V78" s="3588" t="s">
        <v>3187</v>
      </c>
      <c r="W78" s="3686">
        <v>25</v>
      </c>
      <c r="X78" s="3592">
        <v>51</v>
      </c>
      <c r="Y78" s="3588" t="s">
        <v>3187</v>
      </c>
      <c r="Z78" s="3688">
        <v>51</v>
      </c>
      <c r="AA78" s="2123"/>
      <c r="AB78" s="2123"/>
      <c r="AC78" s="2123"/>
      <c r="AG78" s="3727" t="s">
        <v>933</v>
      </c>
      <c r="AI78" s="3718" t="s">
        <v>939</v>
      </c>
      <c r="AJ78" s="3706"/>
      <c r="AK78" s="3711" t="s">
        <v>933</v>
      </c>
      <c r="AM78" s="3712" t="s">
        <v>939</v>
      </c>
      <c r="AO78" s="3728" t="s">
        <v>930</v>
      </c>
      <c r="AQ78" s="3714" t="s">
        <v>933</v>
      </c>
      <c r="AS78" s="3715" t="s">
        <v>933</v>
      </c>
      <c r="AU78" s="3716" t="s">
        <v>933</v>
      </c>
      <c r="BE78" s="3642"/>
      <c r="BF78" s="3642"/>
      <c r="BG78" s="3642"/>
      <c r="BH78" s="3642"/>
      <c r="BI78" s="3642"/>
      <c r="BJ78" s="3642"/>
      <c r="BK78" s="3642"/>
      <c r="BL78" s="3642"/>
      <c r="BM78" s="3642"/>
      <c r="BN78" s="3642"/>
      <c r="BO78" s="3642"/>
      <c r="BP78" s="3642"/>
      <c r="BQ78" s="3642"/>
      <c r="BR78" s="3642"/>
      <c r="BS78" s="3642"/>
      <c r="BT78" s="3642"/>
      <c r="BU78" s="3642"/>
      <c r="BV78" s="3642"/>
      <c r="BW78" s="3642"/>
      <c r="BX78" s="3642"/>
      <c r="BY78" s="3642"/>
      <c r="BZ78" s="3642"/>
      <c r="CA78" s="3642"/>
      <c r="CB78" s="3642"/>
      <c r="CC78" s="3642"/>
      <c r="CD78" s="3642"/>
      <c r="CE78" s="3642"/>
      <c r="CF78" s="3642"/>
      <c r="CG78" s="3642"/>
      <c r="CH78" s="3642"/>
      <c r="CI78" s="3642"/>
      <c r="CJ78" s="3642"/>
      <c r="CK78" s="3642"/>
      <c r="CL78" s="3642"/>
      <c r="CM78" s="3642"/>
    </row>
    <row r="79" spans="1:91" ht="44.25">
      <c r="A79" s="2123"/>
      <c r="B79" s="3587" t="s">
        <v>1099</v>
      </c>
      <c r="C79" s="3588" t="s">
        <v>3187</v>
      </c>
      <c r="D79" s="3683" t="s">
        <v>1099</v>
      </c>
      <c r="E79" s="3590" t="s">
        <v>3286</v>
      </c>
      <c r="F79" s="3588" t="s">
        <v>3187</v>
      </c>
      <c r="G79" s="3684" t="s">
        <v>3286</v>
      </c>
      <c r="H79" s="3592">
        <v>26</v>
      </c>
      <c r="I79" s="3588" t="s">
        <v>3187</v>
      </c>
      <c r="J79" s="3684">
        <v>26</v>
      </c>
      <c r="K79" s="3592">
        <v>52</v>
      </c>
      <c r="L79" s="3588" t="s">
        <v>3187</v>
      </c>
      <c r="M79" s="3685">
        <v>52</v>
      </c>
      <c r="N79" s="2123"/>
      <c r="O79" s="3587" t="s">
        <v>1099</v>
      </c>
      <c r="P79" s="3588" t="s">
        <v>3187</v>
      </c>
      <c r="Q79" s="3686" t="s">
        <v>1099</v>
      </c>
      <c r="R79" s="3590" t="s">
        <v>3286</v>
      </c>
      <c r="S79" s="3588" t="s">
        <v>3187</v>
      </c>
      <c r="T79" s="3687" t="s">
        <v>3286</v>
      </c>
      <c r="U79" s="3592">
        <v>26</v>
      </c>
      <c r="V79" s="3588" t="s">
        <v>3187</v>
      </c>
      <c r="W79" s="3686">
        <v>26</v>
      </c>
      <c r="X79" s="3592">
        <v>52</v>
      </c>
      <c r="Y79" s="3588" t="s">
        <v>3187</v>
      </c>
      <c r="Z79" s="3688">
        <v>52</v>
      </c>
      <c r="AA79" s="2123"/>
      <c r="AB79" s="2123"/>
      <c r="AC79" s="2123"/>
      <c r="AG79" s="3729" t="s">
        <v>943</v>
      </c>
      <c r="AI79" s="3718" t="s">
        <v>1000</v>
      </c>
      <c r="AJ79" s="3706"/>
      <c r="AK79" s="3711" t="s">
        <v>943</v>
      </c>
      <c r="AM79" s="3712" t="s">
        <v>1000</v>
      </c>
      <c r="AO79" s="3730" t="s">
        <v>939</v>
      </c>
      <c r="AQ79" s="3714" t="s">
        <v>943</v>
      </c>
      <c r="AS79" s="3715" t="s">
        <v>943</v>
      </c>
      <c r="AU79" s="3716" t="s">
        <v>943</v>
      </c>
      <c r="BE79" s="3642"/>
      <c r="BF79" s="3642"/>
      <c r="BG79" s="3642"/>
      <c r="BH79" s="3642"/>
      <c r="BI79" s="3642"/>
      <c r="BJ79" s="3642"/>
      <c r="BK79" s="3642"/>
      <c r="BL79" s="3642"/>
      <c r="BM79" s="3642"/>
      <c r="BN79" s="3642"/>
      <c r="BO79" s="3642"/>
      <c r="BP79" s="3642"/>
      <c r="BQ79" s="3642"/>
      <c r="BR79" s="3642"/>
      <c r="BS79" s="3642"/>
      <c r="BT79" s="3642"/>
      <c r="BU79" s="3642"/>
      <c r="BV79" s="3642"/>
      <c r="BW79" s="3642"/>
      <c r="BX79" s="3642"/>
      <c r="BY79" s="3642"/>
      <c r="BZ79" s="3642"/>
      <c r="CA79" s="3642"/>
      <c r="CB79" s="3642"/>
      <c r="CC79" s="3642"/>
      <c r="CD79" s="3642"/>
      <c r="CE79" s="3642"/>
      <c r="CF79" s="3642"/>
      <c r="CG79" s="3642"/>
      <c r="CH79" s="3642"/>
      <c r="CI79" s="3642"/>
      <c r="CJ79" s="3642"/>
      <c r="CK79" s="3642"/>
      <c r="CL79" s="3642"/>
      <c r="CM79" s="3642"/>
    </row>
    <row r="80" spans="1:91" ht="44.25">
      <c r="A80" s="2123"/>
      <c r="B80" s="3587" t="s">
        <v>1878</v>
      </c>
      <c r="C80" s="3588" t="s">
        <v>3187</v>
      </c>
      <c r="D80" s="3683" t="s">
        <v>1878</v>
      </c>
      <c r="E80" s="3590" t="s">
        <v>273</v>
      </c>
      <c r="F80" s="3588" t="s">
        <v>3187</v>
      </c>
      <c r="G80" s="3684" t="s">
        <v>273</v>
      </c>
      <c r="H80" s="3592" t="s">
        <v>3284</v>
      </c>
      <c r="I80" s="3588" t="s">
        <v>3187</v>
      </c>
      <c r="J80" s="3683" t="s">
        <v>3284</v>
      </c>
      <c r="K80" s="3592" t="s">
        <v>3294</v>
      </c>
      <c r="L80" s="3588" t="s">
        <v>3187</v>
      </c>
      <c r="M80" s="3685" t="s">
        <v>3294</v>
      </c>
      <c r="N80" s="2123"/>
      <c r="O80" s="3587" t="s">
        <v>1878</v>
      </c>
      <c r="P80" s="3588" t="s">
        <v>3187</v>
      </c>
      <c r="Q80" s="3686" t="s">
        <v>1878</v>
      </c>
      <c r="R80" s="3590" t="s">
        <v>273</v>
      </c>
      <c r="S80" s="3588" t="s">
        <v>3187</v>
      </c>
      <c r="T80" s="3687" t="s">
        <v>273</v>
      </c>
      <c r="U80" s="3592" t="s">
        <v>3284</v>
      </c>
      <c r="V80" s="3588" t="s">
        <v>3187</v>
      </c>
      <c r="W80" s="3686" t="s">
        <v>3284</v>
      </c>
      <c r="X80" s="3592" t="s">
        <v>3294</v>
      </c>
      <c r="Y80" s="3588" t="s">
        <v>3187</v>
      </c>
      <c r="Z80" s="3688" t="s">
        <v>3294</v>
      </c>
      <c r="AA80" s="2123"/>
      <c r="AB80" s="2123"/>
      <c r="AC80" s="2123"/>
      <c r="AG80" s="3731" t="s">
        <v>1012</v>
      </c>
      <c r="AI80" s="3718" t="s">
        <v>1006</v>
      </c>
      <c r="AJ80" s="3706"/>
      <c r="AK80" s="3711" t="s">
        <v>1012</v>
      </c>
      <c r="AM80" s="3712" t="s">
        <v>1006</v>
      </c>
      <c r="AO80" s="3732" t="s">
        <v>1000</v>
      </c>
      <c r="AQ80" s="3714" t="s">
        <v>1012</v>
      </c>
      <c r="AS80" s="3715" t="s">
        <v>1012</v>
      </c>
      <c r="AU80" s="3716" t="s">
        <v>1012</v>
      </c>
      <c r="BE80" s="3642"/>
      <c r="BF80" s="3642"/>
      <c r="BG80" s="3642"/>
      <c r="BH80" s="3642"/>
      <c r="BI80" s="3642"/>
      <c r="BJ80" s="3642"/>
      <c r="BK80" s="3642"/>
      <c r="BL80" s="3642"/>
      <c r="BM80" s="3642"/>
      <c r="BN80" s="3642"/>
      <c r="BO80" s="3642"/>
      <c r="BP80" s="3642"/>
      <c r="BQ80" s="3642"/>
      <c r="BR80" s="3642"/>
      <c r="BS80" s="3642"/>
      <c r="BT80" s="3642"/>
      <c r="BU80" s="3642"/>
      <c r="BV80" s="3642"/>
      <c r="BW80" s="3642"/>
      <c r="BX80" s="3642"/>
      <c r="BY80" s="3642"/>
      <c r="BZ80" s="3642"/>
      <c r="CA80" s="3642"/>
      <c r="CB80" s="3642"/>
      <c r="CC80" s="3642"/>
      <c r="CD80" s="3642"/>
      <c r="CE80" s="3642"/>
      <c r="CF80" s="3642"/>
      <c r="CG80" s="3642"/>
      <c r="CH80" s="3642"/>
      <c r="CI80" s="3642"/>
      <c r="CJ80" s="3642"/>
      <c r="CK80" s="3642"/>
      <c r="CL80" s="3642"/>
      <c r="CM80" s="3642"/>
    </row>
    <row r="81" spans="1:91" ht="44.25">
      <c r="A81" s="2123"/>
      <c r="B81" s="3587" t="s">
        <v>3214</v>
      </c>
      <c r="C81" s="3588" t="s">
        <v>3187</v>
      </c>
      <c r="D81" s="3683" t="s">
        <v>3214</v>
      </c>
      <c r="E81" s="3590" t="s">
        <v>1877</v>
      </c>
      <c r="F81" s="3588" t="s">
        <v>3187</v>
      </c>
      <c r="G81" s="3684" t="s">
        <v>1877</v>
      </c>
      <c r="H81" s="3592" t="s">
        <v>1216</v>
      </c>
      <c r="I81" s="3588" t="s">
        <v>3187</v>
      </c>
      <c r="J81" s="3683" t="s">
        <v>1216</v>
      </c>
      <c r="K81" s="3592" t="s">
        <v>3307</v>
      </c>
      <c r="L81" s="3588" t="s">
        <v>3187</v>
      </c>
      <c r="M81" s="3685" t="s">
        <v>3307</v>
      </c>
      <c r="N81" s="2123"/>
      <c r="O81" s="3587" t="s">
        <v>3214</v>
      </c>
      <c r="P81" s="3588" t="s">
        <v>3187</v>
      </c>
      <c r="Q81" s="3686" t="s">
        <v>3214</v>
      </c>
      <c r="R81" s="3590" t="s">
        <v>1877</v>
      </c>
      <c r="S81" s="3588" t="s">
        <v>3187</v>
      </c>
      <c r="T81" s="3687" t="s">
        <v>1877</v>
      </c>
      <c r="U81" s="3592" t="s">
        <v>1216</v>
      </c>
      <c r="V81" s="3588" t="s">
        <v>3187</v>
      </c>
      <c r="W81" s="3686" t="s">
        <v>1216</v>
      </c>
      <c r="X81" s="3592" t="s">
        <v>3307</v>
      </c>
      <c r="Y81" s="3588" t="s">
        <v>3187</v>
      </c>
      <c r="Z81" s="3688" t="s">
        <v>3307</v>
      </c>
      <c r="AA81" s="2123"/>
      <c r="AB81" s="2123"/>
      <c r="AC81" s="2123"/>
      <c r="AG81" s="3733" t="s">
        <v>1020</v>
      </c>
      <c r="AI81" s="3718" t="s">
        <v>1015</v>
      </c>
      <c r="AJ81" s="3706"/>
      <c r="AK81" s="3711" t="s">
        <v>1020</v>
      </c>
      <c r="AM81" s="3712" t="s">
        <v>1015</v>
      </c>
      <c r="AO81" s="3734" t="s">
        <v>1006</v>
      </c>
      <c r="AQ81" s="3714" t="s">
        <v>1020</v>
      </c>
      <c r="AS81" s="3715" t="s">
        <v>1020</v>
      </c>
      <c r="AU81" s="3716" t="s">
        <v>1020</v>
      </c>
      <c r="BE81" s="3642"/>
      <c r="BF81" s="3642"/>
      <c r="BG81" s="3642"/>
      <c r="BH81" s="3642"/>
      <c r="BI81" s="3642"/>
      <c r="BJ81" s="3642"/>
      <c r="BK81" s="3642"/>
      <c r="BL81" s="3642"/>
      <c r="BM81" s="3642"/>
      <c r="BN81" s="3642"/>
      <c r="BO81" s="3642"/>
      <c r="BP81" s="3642"/>
      <c r="BQ81" s="3642"/>
      <c r="BR81" s="3642"/>
      <c r="BS81" s="3642"/>
      <c r="BT81" s="3642"/>
      <c r="BU81" s="3642"/>
      <c r="BV81" s="3642"/>
      <c r="BW81" s="3642"/>
      <c r="BX81" s="3642"/>
      <c r="BY81" s="3642"/>
      <c r="BZ81" s="3642"/>
      <c r="CA81" s="3642"/>
      <c r="CB81" s="3642"/>
      <c r="CC81" s="3642"/>
      <c r="CD81" s="3642"/>
      <c r="CE81" s="3642"/>
      <c r="CF81" s="3642"/>
      <c r="CG81" s="3642"/>
      <c r="CH81" s="3642"/>
      <c r="CI81" s="3642"/>
      <c r="CJ81" s="3642"/>
      <c r="CK81" s="3642"/>
      <c r="CL81" s="3642"/>
      <c r="CM81" s="3642"/>
    </row>
    <row r="82" spans="1:91" ht="44.25">
      <c r="A82" s="2123"/>
      <c r="B82" s="3587" t="s">
        <v>3222</v>
      </c>
      <c r="C82" s="3588" t="s">
        <v>3187</v>
      </c>
      <c r="D82" s="3683" t="s">
        <v>3222</v>
      </c>
      <c r="E82" s="3590" t="s">
        <v>3218</v>
      </c>
      <c r="F82" s="3588" t="s">
        <v>3187</v>
      </c>
      <c r="G82" s="3684" t="s">
        <v>3218</v>
      </c>
      <c r="H82" s="3592" t="s">
        <v>1829</v>
      </c>
      <c r="I82" s="3588" t="s">
        <v>3187</v>
      </c>
      <c r="J82" s="3683" t="s">
        <v>1829</v>
      </c>
      <c r="K82" s="3592" t="s">
        <v>3220</v>
      </c>
      <c r="L82" s="3588" t="s">
        <v>3187</v>
      </c>
      <c r="M82" s="3685" t="s">
        <v>3220</v>
      </c>
      <c r="N82" s="2123"/>
      <c r="O82" s="3587" t="s">
        <v>3222</v>
      </c>
      <c r="P82" s="3588" t="s">
        <v>3187</v>
      </c>
      <c r="Q82" s="3686" t="s">
        <v>3222</v>
      </c>
      <c r="R82" s="3590" t="s">
        <v>3218</v>
      </c>
      <c r="S82" s="3588" t="s">
        <v>3187</v>
      </c>
      <c r="T82" s="3687" t="s">
        <v>3218</v>
      </c>
      <c r="U82" s="3592" t="s">
        <v>1829</v>
      </c>
      <c r="V82" s="3588" t="s">
        <v>3187</v>
      </c>
      <c r="W82" s="3686" t="s">
        <v>1829</v>
      </c>
      <c r="X82" s="3592" t="s">
        <v>3220</v>
      </c>
      <c r="Y82" s="3588" t="s">
        <v>3187</v>
      </c>
      <c r="Z82" s="3688" t="s">
        <v>3220</v>
      </c>
      <c r="AA82" s="2123"/>
      <c r="AB82" s="2123"/>
      <c r="AC82" s="2123"/>
      <c r="AG82" s="3735" t="s">
        <v>1028</v>
      </c>
      <c r="AI82" s="3718" t="s">
        <v>1023</v>
      </c>
      <c r="AJ82" s="3706"/>
      <c r="AK82" s="3711" t="s">
        <v>1028</v>
      </c>
      <c r="AM82" s="3712" t="s">
        <v>1023</v>
      </c>
      <c r="AO82" s="3706"/>
      <c r="AQ82" s="3714" t="s">
        <v>1028</v>
      </c>
      <c r="AS82" s="3715" t="s">
        <v>1028</v>
      </c>
      <c r="AU82" s="3716" t="s">
        <v>1028</v>
      </c>
      <c r="BE82" s="3642"/>
      <c r="BF82" s="3642"/>
      <c r="BG82" s="3642"/>
      <c r="BH82" s="3642"/>
      <c r="BI82" s="3642"/>
      <c r="BJ82" s="3642"/>
      <c r="BK82" s="3642"/>
      <c r="BL82" s="3642"/>
      <c r="BM82" s="3642"/>
      <c r="BN82" s="3642"/>
      <c r="BO82" s="3642"/>
      <c r="BP82" s="3642"/>
      <c r="BQ82" s="3642"/>
      <c r="BR82" s="3642"/>
      <c r="BS82" s="3642"/>
      <c r="BT82" s="3642"/>
      <c r="BU82" s="3642"/>
      <c r="BV82" s="3642"/>
      <c r="BW82" s="3642"/>
      <c r="BX82" s="3642"/>
      <c r="BY82" s="3642"/>
      <c r="BZ82" s="3642"/>
      <c r="CA82" s="3642"/>
      <c r="CB82" s="3642"/>
      <c r="CC82" s="3642"/>
      <c r="CD82" s="3642"/>
      <c r="CE82" s="3642"/>
      <c r="CF82" s="3642"/>
      <c r="CG82" s="3642"/>
      <c r="CH82" s="3642"/>
      <c r="CI82" s="3642"/>
      <c r="CJ82" s="3642"/>
      <c r="CK82" s="3642"/>
      <c r="CL82" s="3642"/>
      <c r="CM82" s="3642"/>
    </row>
    <row r="83" spans="1:91" ht="44.25">
      <c r="A83" s="2123"/>
      <c r="B83" s="3587" t="s">
        <v>3320</v>
      </c>
      <c r="C83" s="3588" t="s">
        <v>3187</v>
      </c>
      <c r="D83" s="3683" t="s">
        <v>3320</v>
      </c>
      <c r="E83" s="3590" t="s">
        <v>3229</v>
      </c>
      <c r="F83" s="3588" t="s">
        <v>3187</v>
      </c>
      <c r="G83" s="3684" t="s">
        <v>3229</v>
      </c>
      <c r="H83" s="3592" t="s">
        <v>1484</v>
      </c>
      <c r="I83" s="3588" t="s">
        <v>3187</v>
      </c>
      <c r="J83" s="3683" t="s">
        <v>1484</v>
      </c>
      <c r="K83" s="3592" t="s">
        <v>2081</v>
      </c>
      <c r="L83" s="3588" t="s">
        <v>3187</v>
      </c>
      <c r="M83" s="3685" t="s">
        <v>2081</v>
      </c>
      <c r="N83" s="2123"/>
      <c r="O83" s="3587" t="s">
        <v>3320</v>
      </c>
      <c r="P83" s="3588" t="s">
        <v>3187</v>
      </c>
      <c r="Q83" s="3686" t="s">
        <v>3320</v>
      </c>
      <c r="R83" s="3590" t="s">
        <v>3229</v>
      </c>
      <c r="S83" s="3588" t="s">
        <v>3187</v>
      </c>
      <c r="T83" s="3687" t="s">
        <v>3229</v>
      </c>
      <c r="U83" s="3592" t="s">
        <v>1484</v>
      </c>
      <c r="V83" s="3588" t="s">
        <v>3187</v>
      </c>
      <c r="W83" s="3686" t="s">
        <v>1484</v>
      </c>
      <c r="X83" s="3592" t="s">
        <v>2081</v>
      </c>
      <c r="Y83" s="3588" t="s">
        <v>3187</v>
      </c>
      <c r="Z83" s="3688" t="s">
        <v>2081</v>
      </c>
      <c r="AA83" s="2123"/>
      <c r="AB83" s="2123"/>
      <c r="AC83" s="2123"/>
      <c r="AG83" s="3736" t="s">
        <v>1049</v>
      </c>
      <c r="AI83" s="3718" t="s">
        <v>1031</v>
      </c>
      <c r="AJ83" s="3706"/>
      <c r="AK83" s="3711" t="s">
        <v>1049</v>
      </c>
      <c r="AM83" s="3712" t="s">
        <v>1031</v>
      </c>
      <c r="AO83" s="3706"/>
      <c r="AQ83" s="3714" t="s">
        <v>1049</v>
      </c>
      <c r="AS83" s="3715" t="s">
        <v>1049</v>
      </c>
      <c r="AU83" s="3716" t="s">
        <v>1049</v>
      </c>
      <c r="BE83" s="3642"/>
      <c r="BF83" s="3642"/>
      <c r="BG83" s="3642"/>
      <c r="BH83" s="3642"/>
      <c r="BI83" s="3642"/>
      <c r="BJ83" s="3642"/>
      <c r="BK83" s="3642"/>
      <c r="BL83" s="3642"/>
      <c r="BM83" s="3642"/>
      <c r="BN83" s="3642"/>
      <c r="BO83" s="3642"/>
      <c r="BP83" s="3642"/>
      <c r="BQ83" s="3642"/>
      <c r="BR83" s="3642"/>
      <c r="BS83" s="3642"/>
      <c r="BT83" s="3642"/>
      <c r="BU83" s="3642"/>
      <c r="BV83" s="3642"/>
      <c r="BW83" s="3642"/>
      <c r="BX83" s="3642"/>
      <c r="BY83" s="3642"/>
      <c r="BZ83" s="3642"/>
      <c r="CA83" s="3642"/>
      <c r="CB83" s="3642"/>
      <c r="CC83" s="3642"/>
      <c r="CD83" s="3642"/>
      <c r="CE83" s="3642"/>
      <c r="CF83" s="3642"/>
      <c r="CG83" s="3642"/>
      <c r="CH83" s="3642"/>
      <c r="CI83" s="3642"/>
      <c r="CJ83" s="3642"/>
      <c r="CK83" s="3642"/>
      <c r="CL83" s="3642"/>
      <c r="CM83" s="3642"/>
    </row>
    <row r="84" spans="1:91" ht="44.25">
      <c r="A84" s="2123"/>
      <c r="B84" s="3587" t="s">
        <v>3226</v>
      </c>
      <c r="C84" s="3588" t="s">
        <v>3187</v>
      </c>
      <c r="D84" s="3683" t="s">
        <v>3226</v>
      </c>
      <c r="E84" s="3590" t="s">
        <v>3219</v>
      </c>
      <c r="F84" s="3588" t="s">
        <v>3187</v>
      </c>
      <c r="G84" s="3684" t="s">
        <v>3219</v>
      </c>
      <c r="H84" s="3592" t="s">
        <v>3321</v>
      </c>
      <c r="I84" s="3588" t="s">
        <v>3187</v>
      </c>
      <c r="J84" s="3683" t="s">
        <v>3321</v>
      </c>
      <c r="K84" s="3592" t="s">
        <v>3215</v>
      </c>
      <c r="L84" s="3588" t="s">
        <v>3187</v>
      </c>
      <c r="M84" s="3685" t="s">
        <v>3215</v>
      </c>
      <c r="N84" s="2123"/>
      <c r="O84" s="3587" t="s">
        <v>3226</v>
      </c>
      <c r="P84" s="3588" t="s">
        <v>3187</v>
      </c>
      <c r="Q84" s="3686" t="s">
        <v>3226</v>
      </c>
      <c r="R84" s="3590" t="s">
        <v>3219</v>
      </c>
      <c r="S84" s="3588" t="s">
        <v>3187</v>
      </c>
      <c r="T84" s="3687" t="s">
        <v>3219</v>
      </c>
      <c r="U84" s="3592" t="s">
        <v>3321</v>
      </c>
      <c r="V84" s="3588" t="s">
        <v>3187</v>
      </c>
      <c r="W84" s="3686" t="s">
        <v>3321</v>
      </c>
      <c r="X84" s="3592" t="s">
        <v>3215</v>
      </c>
      <c r="Y84" s="3588" t="s">
        <v>3187</v>
      </c>
      <c r="Z84" s="3688" t="s">
        <v>3215</v>
      </c>
      <c r="AA84" s="2123"/>
      <c r="AB84" s="2123"/>
      <c r="AC84" s="2123"/>
      <c r="AG84" s="3737" t="s">
        <v>1061</v>
      </c>
      <c r="AI84" s="3718" t="s">
        <v>1036</v>
      </c>
      <c r="AJ84" s="3706"/>
      <c r="AK84" s="3711" t="s">
        <v>1061</v>
      </c>
      <c r="AM84" s="3712" t="s">
        <v>1036</v>
      </c>
      <c r="AO84" s="3706"/>
      <c r="AQ84" s="3714" t="s">
        <v>1061</v>
      </c>
      <c r="AS84" s="3715" t="s">
        <v>1061</v>
      </c>
      <c r="AU84" s="3716" t="s">
        <v>1061</v>
      </c>
    </row>
    <row r="85" spans="1:91" ht="44.25">
      <c r="A85" s="2123"/>
      <c r="B85" s="3587" t="s">
        <v>3228</v>
      </c>
      <c r="C85" s="3588" t="s">
        <v>3187</v>
      </c>
      <c r="D85" s="3683" t="s">
        <v>3228</v>
      </c>
      <c r="E85" s="3590" t="s">
        <v>3230</v>
      </c>
      <c r="F85" s="3588" t="s">
        <v>3187</v>
      </c>
      <c r="G85" s="3684" t="s">
        <v>3230</v>
      </c>
      <c r="H85" s="3592" t="s">
        <v>3322</v>
      </c>
      <c r="I85" s="3588" t="s">
        <v>3187</v>
      </c>
      <c r="J85" s="3683" t="s">
        <v>3322</v>
      </c>
      <c r="K85" s="3592" t="s">
        <v>1876</v>
      </c>
      <c r="L85" s="3588" t="s">
        <v>3187</v>
      </c>
      <c r="M85" s="3685" t="s">
        <v>1876</v>
      </c>
      <c r="N85" s="2123"/>
      <c r="O85" s="3587" t="s">
        <v>3228</v>
      </c>
      <c r="P85" s="3588" t="s">
        <v>3187</v>
      </c>
      <c r="Q85" s="3686" t="s">
        <v>3228</v>
      </c>
      <c r="R85" s="3590" t="s">
        <v>3230</v>
      </c>
      <c r="S85" s="3588" t="s">
        <v>3187</v>
      </c>
      <c r="T85" s="3687" t="s">
        <v>3230</v>
      </c>
      <c r="U85" s="3592" t="s">
        <v>3322</v>
      </c>
      <c r="V85" s="3588" t="s">
        <v>3187</v>
      </c>
      <c r="W85" s="3686" t="s">
        <v>3322</v>
      </c>
      <c r="X85" s="3592" t="s">
        <v>1876</v>
      </c>
      <c r="Y85" s="3588" t="s">
        <v>3187</v>
      </c>
      <c r="Z85" s="3688" t="s">
        <v>1876</v>
      </c>
      <c r="AA85" s="2123"/>
      <c r="AB85" s="2123"/>
      <c r="AC85" s="2123"/>
      <c r="AG85" s="3738" t="s">
        <v>1067</v>
      </c>
      <c r="AI85" s="3718" t="s">
        <v>1042</v>
      </c>
      <c r="AJ85" s="3706"/>
      <c r="AK85" s="3711" t="s">
        <v>1067</v>
      </c>
      <c r="AM85" s="3712" t="s">
        <v>1042</v>
      </c>
      <c r="AO85" s="3706"/>
      <c r="AQ85" s="3714" t="s">
        <v>1067</v>
      </c>
      <c r="AS85" s="3715" t="s">
        <v>1067</v>
      </c>
      <c r="AU85" s="3716" t="s">
        <v>1067</v>
      </c>
    </row>
    <row r="86" spans="1:91" s="1075" customFormat="1" ht="44.25">
      <c r="A86" s="2123"/>
      <c r="B86" s="3587" t="s">
        <v>3324</v>
      </c>
      <c r="C86" s="3588" t="s">
        <v>3187</v>
      </c>
      <c r="D86" s="3683" t="s">
        <v>3324</v>
      </c>
      <c r="E86" s="3590" t="s">
        <v>3217</v>
      </c>
      <c r="F86" s="3588" t="s">
        <v>3187</v>
      </c>
      <c r="G86" s="3684" t="s">
        <v>3217</v>
      </c>
      <c r="H86" s="3592" t="s">
        <v>3225</v>
      </c>
      <c r="I86" s="3588" t="s">
        <v>3187</v>
      </c>
      <c r="J86" s="3683" t="s">
        <v>3225</v>
      </c>
      <c r="K86" s="3592" t="s">
        <v>3325</v>
      </c>
      <c r="L86" s="3588" t="s">
        <v>3187</v>
      </c>
      <c r="M86" s="3685" t="s">
        <v>3325</v>
      </c>
      <c r="N86" s="2123"/>
      <c r="O86" s="3587" t="s">
        <v>3324</v>
      </c>
      <c r="P86" s="3588" t="s">
        <v>3187</v>
      </c>
      <c r="Q86" s="3686" t="s">
        <v>3324</v>
      </c>
      <c r="R86" s="3590" t="s">
        <v>3217</v>
      </c>
      <c r="S86" s="3588" t="s">
        <v>3187</v>
      </c>
      <c r="T86" s="3687" t="s">
        <v>3217</v>
      </c>
      <c r="U86" s="3592" t="s">
        <v>3225</v>
      </c>
      <c r="V86" s="3588" t="s">
        <v>3187</v>
      </c>
      <c r="W86" s="3686" t="s">
        <v>3225</v>
      </c>
      <c r="X86" s="3592" t="s">
        <v>3325</v>
      </c>
      <c r="Y86" s="3588" t="s">
        <v>3187</v>
      </c>
      <c r="Z86" s="3688" t="s">
        <v>3325</v>
      </c>
      <c r="AA86" s="2123"/>
      <c r="AB86" s="2123"/>
      <c r="AC86" s="2123"/>
      <c r="AG86" s="3739" t="s">
        <v>1072</v>
      </c>
      <c r="AI86" s="3718" t="s">
        <v>1047</v>
      </c>
      <c r="AJ86" s="3706"/>
      <c r="AK86" s="3711" t="s">
        <v>1072</v>
      </c>
      <c r="AM86" s="3712" t="s">
        <v>1047</v>
      </c>
      <c r="AO86" s="3706"/>
      <c r="AQ86" s="3714" t="s">
        <v>1072</v>
      </c>
      <c r="AS86" s="3715" t="s">
        <v>1072</v>
      </c>
      <c r="AU86" s="3716" t="s">
        <v>1072</v>
      </c>
    </row>
    <row r="87" spans="1:91" s="1075" customFormat="1" ht="44.25">
      <c r="A87" s="2123"/>
      <c r="B87" s="3587" t="s">
        <v>3326</v>
      </c>
      <c r="C87" s="3588" t="s">
        <v>3187</v>
      </c>
      <c r="D87" s="3683" t="s">
        <v>3326</v>
      </c>
      <c r="E87" s="3590" t="s">
        <v>3231</v>
      </c>
      <c r="F87" s="3588" t="s">
        <v>3187</v>
      </c>
      <c r="G87" s="3684" t="s">
        <v>3231</v>
      </c>
      <c r="H87" s="3592" t="s">
        <v>2049</v>
      </c>
      <c r="I87" s="3588" t="s">
        <v>3187</v>
      </c>
      <c r="J87" s="3683" t="s">
        <v>2049</v>
      </c>
      <c r="K87" s="3592" t="s">
        <v>1173</v>
      </c>
      <c r="L87" s="3588" t="s">
        <v>3187</v>
      </c>
      <c r="M87" s="3685" t="s">
        <v>1173</v>
      </c>
      <c r="N87" s="2123"/>
      <c r="O87" s="3587" t="s">
        <v>3326</v>
      </c>
      <c r="P87" s="3588" t="s">
        <v>3187</v>
      </c>
      <c r="Q87" s="3686" t="s">
        <v>3326</v>
      </c>
      <c r="R87" s="3590" t="s">
        <v>3231</v>
      </c>
      <c r="S87" s="3588" t="s">
        <v>3187</v>
      </c>
      <c r="T87" s="3687" t="s">
        <v>3231</v>
      </c>
      <c r="U87" s="3592" t="s">
        <v>2049</v>
      </c>
      <c r="V87" s="3588" t="s">
        <v>3187</v>
      </c>
      <c r="W87" s="3686" t="s">
        <v>2049</v>
      </c>
      <c r="X87" s="3592" t="s">
        <v>1173</v>
      </c>
      <c r="Y87" s="3588" t="s">
        <v>3187</v>
      </c>
      <c r="Z87" s="3688" t="s">
        <v>1173</v>
      </c>
      <c r="AA87" s="2123"/>
      <c r="AB87" s="2123"/>
      <c r="AC87" s="2123"/>
      <c r="AG87" s="3740" t="s">
        <v>1074</v>
      </c>
      <c r="AI87" s="3718" t="s">
        <v>1053</v>
      </c>
      <c r="AJ87" s="3706"/>
      <c r="AK87" s="3711" t="s">
        <v>1074</v>
      </c>
      <c r="AM87" s="3712" t="s">
        <v>1053</v>
      </c>
      <c r="AO87" s="3706"/>
      <c r="AQ87" s="3714" t="s">
        <v>1074</v>
      </c>
      <c r="AS87" s="3715" t="s">
        <v>1074</v>
      </c>
      <c r="AU87" s="3716" t="s">
        <v>1074</v>
      </c>
    </row>
    <row r="88" spans="1:91" s="1075" customFormat="1" ht="44.25">
      <c r="A88" s="2123"/>
      <c r="B88" s="3587"/>
      <c r="C88" s="3588" t="s">
        <v>3187</v>
      </c>
      <c r="D88" s="3683"/>
      <c r="E88" s="3590" t="s">
        <v>3221</v>
      </c>
      <c r="F88" s="3588" t="s">
        <v>3187</v>
      </c>
      <c r="G88" s="3684" t="s">
        <v>3221</v>
      </c>
      <c r="H88" s="3592" t="s">
        <v>3224</v>
      </c>
      <c r="I88" s="3588" t="s">
        <v>3187</v>
      </c>
      <c r="J88" s="3683" t="s">
        <v>3224</v>
      </c>
      <c r="K88" s="3592"/>
      <c r="L88" s="3588" t="s">
        <v>3187</v>
      </c>
      <c r="M88" s="3685"/>
      <c r="N88" s="2123"/>
      <c r="O88" s="3587"/>
      <c r="P88" s="3588" t="s">
        <v>3187</v>
      </c>
      <c r="Q88" s="3686"/>
      <c r="R88" s="3590" t="s">
        <v>3221</v>
      </c>
      <c r="S88" s="3588" t="s">
        <v>3187</v>
      </c>
      <c r="T88" s="3687" t="s">
        <v>3221</v>
      </c>
      <c r="U88" s="3592" t="s">
        <v>3224</v>
      </c>
      <c r="V88" s="3588" t="s">
        <v>3187</v>
      </c>
      <c r="W88" s="3686" t="s">
        <v>3224</v>
      </c>
      <c r="X88" s="3592"/>
      <c r="Y88" s="3588" t="s">
        <v>3187</v>
      </c>
      <c r="Z88" s="3688"/>
      <c r="AA88" s="2123"/>
      <c r="AB88" s="2123"/>
      <c r="AC88" s="2123"/>
      <c r="AG88" s="3741" t="s">
        <v>1078</v>
      </c>
      <c r="AI88" s="3718" t="s">
        <v>1057</v>
      </c>
      <c r="AJ88" s="3706"/>
      <c r="AK88" s="3711" t="s">
        <v>1078</v>
      </c>
      <c r="AM88" s="3712" t="s">
        <v>1057</v>
      </c>
      <c r="AO88" s="3706"/>
      <c r="AQ88" s="3714" t="s">
        <v>1078</v>
      </c>
      <c r="AS88" s="3715" t="s">
        <v>1078</v>
      </c>
      <c r="AU88" s="3716" t="s">
        <v>1078</v>
      </c>
    </row>
    <row r="89" spans="1:91" s="1075" customFormat="1" ht="18.75">
      <c r="A89" s="3742"/>
      <c r="B89" s="3743"/>
      <c r="C89" s="3744"/>
      <c r="D89" s="3744"/>
      <c r="E89" s="3744"/>
      <c r="F89" s="3744"/>
      <c r="G89" s="3744"/>
      <c r="H89" s="3744"/>
      <c r="I89" s="3744"/>
      <c r="J89" s="3744"/>
      <c r="K89" s="3744"/>
      <c r="L89" s="3744"/>
      <c r="M89" s="3745"/>
      <c r="N89" s="3746"/>
      <c r="O89" s="3743"/>
      <c r="P89" s="3744"/>
      <c r="Q89" s="3744"/>
      <c r="R89" s="3744"/>
      <c r="S89" s="3744"/>
      <c r="T89" s="3744"/>
      <c r="U89" s="3744"/>
      <c r="V89" s="3744"/>
      <c r="W89" s="3744"/>
      <c r="X89" s="3744"/>
      <c r="Y89" s="3744"/>
      <c r="Z89" s="3745"/>
      <c r="AA89" s="3746"/>
      <c r="AB89" s="3742"/>
      <c r="AC89" s="3742"/>
      <c r="AG89" s="3747" t="s">
        <v>1083</v>
      </c>
      <c r="AI89" s="3718" t="s">
        <v>1063</v>
      </c>
      <c r="AJ89" s="3706"/>
      <c r="AK89" s="3711" t="s">
        <v>1083</v>
      </c>
      <c r="AM89" s="3712" t="s">
        <v>1063</v>
      </c>
      <c r="AO89" s="3706"/>
      <c r="AQ89" s="3714" t="s">
        <v>1083</v>
      </c>
      <c r="AS89" s="3715" t="s">
        <v>1083</v>
      </c>
      <c r="AU89" s="3716" t="s">
        <v>1083</v>
      </c>
    </row>
    <row r="90" spans="1:91" s="1075" customFormat="1" ht="18.75">
      <c r="A90" s="866"/>
      <c r="B90" s="866"/>
      <c r="C90" s="866"/>
      <c r="D90" s="866"/>
      <c r="E90" s="866"/>
      <c r="F90" s="866"/>
      <c r="G90" s="866"/>
      <c r="H90" s="866"/>
      <c r="I90" s="866"/>
      <c r="J90" s="866"/>
      <c r="K90" s="866"/>
      <c r="L90" s="866"/>
      <c r="M90" s="866"/>
      <c r="N90" s="866"/>
      <c r="O90" s="866"/>
      <c r="P90" s="866"/>
      <c r="Q90" s="866"/>
      <c r="R90" s="866"/>
      <c r="S90" s="866"/>
      <c r="T90" s="866"/>
      <c r="U90" s="866"/>
      <c r="V90" s="866"/>
      <c r="W90" s="866"/>
      <c r="X90" s="866"/>
      <c r="Y90" s="866"/>
      <c r="Z90" s="866"/>
      <c r="AA90" s="866"/>
      <c r="AB90" s="866"/>
      <c r="AC90" s="866"/>
      <c r="AG90" s="3748" t="s">
        <v>1087</v>
      </c>
      <c r="AI90" s="3718" t="s">
        <v>1069</v>
      </c>
      <c r="AJ90" s="3706"/>
      <c r="AK90" s="3711" t="s">
        <v>1087</v>
      </c>
      <c r="AM90" s="3712" t="s">
        <v>1069</v>
      </c>
      <c r="AO90" s="3706"/>
      <c r="AQ90" s="3714" t="s">
        <v>1087</v>
      </c>
      <c r="AS90" s="3715" t="s">
        <v>1087</v>
      </c>
      <c r="AU90" s="3716" t="s">
        <v>1087</v>
      </c>
    </row>
    <row r="91" spans="1:91" s="1075" customFormat="1" ht="18.75">
      <c r="A91" s="866"/>
      <c r="B91" s="866"/>
      <c r="C91" s="866"/>
      <c r="D91" s="866"/>
      <c r="E91" s="866"/>
      <c r="F91" s="866"/>
      <c r="G91" s="866"/>
      <c r="H91" s="866"/>
      <c r="I91" s="866"/>
      <c r="J91" s="866"/>
      <c r="K91" s="866"/>
      <c r="L91" s="866"/>
      <c r="M91" s="866"/>
      <c r="N91" s="866"/>
      <c r="O91" s="866"/>
      <c r="P91" s="866"/>
      <c r="Q91" s="866"/>
      <c r="R91" s="866"/>
      <c r="S91" s="866"/>
      <c r="T91" s="866"/>
      <c r="U91" s="866"/>
      <c r="V91" s="866"/>
      <c r="W91" s="866"/>
      <c r="X91" s="866"/>
      <c r="Y91" s="866"/>
      <c r="Z91" s="866"/>
      <c r="AA91" s="866"/>
      <c r="AB91" s="866"/>
      <c r="AC91" s="866"/>
      <c r="AG91" s="3748" t="s">
        <v>1092</v>
      </c>
      <c r="AI91" s="3718" t="s">
        <v>3359</v>
      </c>
      <c r="AJ91" s="3706"/>
      <c r="AK91" s="3711" t="s">
        <v>1092</v>
      </c>
      <c r="AM91" s="3749"/>
      <c r="AO91" s="3706"/>
      <c r="AQ91" s="3714" t="s">
        <v>1092</v>
      </c>
      <c r="AS91" s="3715" t="s">
        <v>1092</v>
      </c>
      <c r="AU91" s="3716" t="s">
        <v>1092</v>
      </c>
    </row>
    <row r="92" spans="1:91" s="1075" customFormat="1" ht="30">
      <c r="A92" s="866"/>
      <c r="B92" s="3557" t="s">
        <v>3183</v>
      </c>
      <c r="C92" s="3558"/>
      <c r="D92" s="3559" t="s">
        <v>3184</v>
      </c>
      <c r="E92" s="3750" t="s">
        <v>3360</v>
      </c>
      <c r="F92" s="3751"/>
      <c r="G92" s="3751"/>
      <c r="H92" s="3751"/>
      <c r="I92" s="3751"/>
      <c r="J92" s="3751"/>
      <c r="K92" s="3751"/>
      <c r="L92" s="3751"/>
      <c r="M92" s="3752"/>
      <c r="N92" s="866"/>
      <c r="O92" s="3557" t="s">
        <v>3183</v>
      </c>
      <c r="P92" s="3558"/>
      <c r="Q92" s="3559" t="s">
        <v>3184</v>
      </c>
      <c r="R92" s="3560" t="s">
        <v>3361</v>
      </c>
      <c r="S92" s="3561"/>
      <c r="T92" s="3561"/>
      <c r="U92" s="3561"/>
      <c r="V92" s="3561"/>
      <c r="W92" s="3561"/>
      <c r="X92" s="3561"/>
      <c r="Y92" s="3561"/>
      <c r="Z92" s="3562"/>
      <c r="AA92" s="866"/>
      <c r="AB92" s="866"/>
      <c r="AC92" s="866"/>
    </row>
    <row r="93" spans="1:91" s="1075" customFormat="1" ht="30">
      <c r="A93" s="866"/>
      <c r="B93" s="3566" t="s">
        <v>3189</v>
      </c>
      <c r="C93" s="3567" t="s">
        <v>3187</v>
      </c>
      <c r="D93" s="3753" t="str">
        <f>B93</f>
        <v>Aa</v>
      </c>
      <c r="E93" s="3754" t="s">
        <v>3362</v>
      </c>
      <c r="F93" s="3755"/>
      <c r="G93" s="3756"/>
      <c r="H93" s="3756"/>
      <c r="I93" s="3756"/>
      <c r="J93" s="3756"/>
      <c r="K93" s="3756"/>
      <c r="L93" s="3756"/>
      <c r="M93" s="3757"/>
      <c r="N93" s="866"/>
      <c r="O93" s="3566" t="s">
        <v>3189</v>
      </c>
      <c r="P93" s="3567" t="s">
        <v>3187</v>
      </c>
      <c r="Q93" s="3758" t="str">
        <f>O93</f>
        <v>Aa</v>
      </c>
      <c r="R93" s="3673" t="s">
        <v>3188</v>
      </c>
      <c r="S93" s="3755"/>
      <c r="T93" s="3756"/>
      <c r="U93" s="3756"/>
      <c r="V93" s="3756"/>
      <c r="W93" s="3756"/>
      <c r="X93" s="3756"/>
      <c r="Y93" s="3756"/>
      <c r="Z93" s="3757"/>
      <c r="AA93" s="866"/>
      <c r="AB93" s="866"/>
      <c r="AC93" s="866"/>
    </row>
    <row r="94" spans="1:91" s="1075" customFormat="1">
      <c r="A94" s="866"/>
      <c r="B94" s="3575"/>
      <c r="C94" s="866"/>
      <c r="D94" s="866"/>
      <c r="E94" s="866"/>
      <c r="F94" s="866"/>
      <c r="G94" s="866"/>
      <c r="H94" s="866"/>
      <c r="I94" s="866"/>
      <c r="J94" s="866"/>
      <c r="K94" s="866"/>
      <c r="L94" s="866"/>
      <c r="M94" s="3576"/>
      <c r="N94" s="866"/>
      <c r="O94" s="3575"/>
      <c r="P94" s="866"/>
      <c r="Q94" s="866"/>
      <c r="R94" s="866"/>
      <c r="S94" s="866"/>
      <c r="T94" s="866"/>
      <c r="U94" s="866"/>
      <c r="V94" s="866"/>
      <c r="W94" s="866"/>
      <c r="X94" s="866"/>
      <c r="Y94" s="866"/>
      <c r="Z94" s="3576"/>
      <c r="AA94" s="866"/>
      <c r="AB94" s="866"/>
      <c r="AC94" s="866"/>
    </row>
    <row r="95" spans="1:91" s="1075" customFormat="1">
      <c r="A95" s="866"/>
      <c r="B95" s="3579" t="s">
        <v>3191</v>
      </c>
      <c r="C95" s="3759" t="s">
        <v>3192</v>
      </c>
      <c r="D95" s="3760"/>
      <c r="E95" s="3582" t="s">
        <v>3193</v>
      </c>
      <c r="F95" s="3759" t="s">
        <v>3192</v>
      </c>
      <c r="G95" s="3760"/>
      <c r="H95" s="3582" t="s">
        <v>3194</v>
      </c>
      <c r="I95" s="3759" t="s">
        <v>3192</v>
      </c>
      <c r="J95" s="3760"/>
      <c r="K95" s="3582" t="s">
        <v>3195</v>
      </c>
      <c r="L95" s="3759" t="s">
        <v>3192</v>
      </c>
      <c r="M95" s="3761"/>
      <c r="N95" s="866"/>
      <c r="O95" s="3579" t="s">
        <v>3191</v>
      </c>
      <c r="P95" s="3580" t="s">
        <v>3192</v>
      </c>
      <c r="Q95" s="3581"/>
      <c r="R95" s="3582" t="s">
        <v>3193</v>
      </c>
      <c r="S95" s="3580" t="s">
        <v>3192</v>
      </c>
      <c r="T95" s="3581"/>
      <c r="U95" s="3582" t="s">
        <v>3194</v>
      </c>
      <c r="V95" s="3580" t="s">
        <v>3192</v>
      </c>
      <c r="W95" s="3581"/>
      <c r="X95" s="3582" t="s">
        <v>3195</v>
      </c>
      <c r="Y95" s="3580" t="s">
        <v>3192</v>
      </c>
      <c r="Z95" s="3583"/>
      <c r="AA95" s="866"/>
      <c r="AB95" s="866"/>
      <c r="AC95" s="866"/>
    </row>
    <row r="96" spans="1:91" s="1075" customFormat="1" ht="44.25">
      <c r="A96" s="2123"/>
      <c r="B96" s="3587" t="s">
        <v>768</v>
      </c>
      <c r="C96" s="3588" t="s">
        <v>3187</v>
      </c>
      <c r="D96" s="3762" t="s">
        <v>768</v>
      </c>
      <c r="E96" s="3590" t="s">
        <v>3196</v>
      </c>
      <c r="F96" s="3588" t="s">
        <v>3187</v>
      </c>
      <c r="G96" s="3763" t="s">
        <v>3196</v>
      </c>
      <c r="H96" s="3592">
        <v>1</v>
      </c>
      <c r="I96" s="3588" t="s">
        <v>3187</v>
      </c>
      <c r="J96" s="3762">
        <v>1</v>
      </c>
      <c r="K96" s="3592">
        <v>27</v>
      </c>
      <c r="L96" s="3588" t="s">
        <v>3187</v>
      </c>
      <c r="M96" s="3764">
        <v>27</v>
      </c>
      <c r="N96" s="2123"/>
      <c r="O96" s="3587" t="s">
        <v>768</v>
      </c>
      <c r="P96" s="3588" t="s">
        <v>3187</v>
      </c>
      <c r="Q96" s="3765" t="s">
        <v>768</v>
      </c>
      <c r="R96" s="3590" t="s">
        <v>3196</v>
      </c>
      <c r="S96" s="3588" t="s">
        <v>3187</v>
      </c>
      <c r="T96" s="3766" t="s">
        <v>3196</v>
      </c>
      <c r="U96" s="3592">
        <v>1</v>
      </c>
      <c r="V96" s="3588" t="s">
        <v>3187</v>
      </c>
      <c r="W96" s="3765">
        <v>1</v>
      </c>
      <c r="X96" s="3592">
        <v>27</v>
      </c>
      <c r="Y96" s="3588" t="s">
        <v>3187</v>
      </c>
      <c r="Z96" s="3767">
        <v>27</v>
      </c>
      <c r="AA96" s="2123"/>
      <c r="AB96" s="2123"/>
      <c r="AC96" s="2123"/>
    </row>
    <row r="97" spans="1:29" s="1075" customFormat="1" ht="44.25">
      <c r="A97" s="2123"/>
      <c r="B97" s="3587" t="s">
        <v>769</v>
      </c>
      <c r="C97" s="3588" t="s">
        <v>3187</v>
      </c>
      <c r="D97" s="3762" t="s">
        <v>769</v>
      </c>
      <c r="E97" s="3590" t="s">
        <v>3213</v>
      </c>
      <c r="F97" s="3588" t="s">
        <v>3187</v>
      </c>
      <c r="G97" s="3763" t="s">
        <v>3213</v>
      </c>
      <c r="H97" s="3592">
        <v>2</v>
      </c>
      <c r="I97" s="3588" t="s">
        <v>3187</v>
      </c>
      <c r="J97" s="3762">
        <v>2</v>
      </c>
      <c r="K97" s="3592">
        <v>28</v>
      </c>
      <c r="L97" s="3588" t="s">
        <v>3187</v>
      </c>
      <c r="M97" s="3764">
        <v>28</v>
      </c>
      <c r="N97" s="2123"/>
      <c r="O97" s="3587" t="s">
        <v>769</v>
      </c>
      <c r="P97" s="3588" t="s">
        <v>3187</v>
      </c>
      <c r="Q97" s="3765" t="s">
        <v>769</v>
      </c>
      <c r="R97" s="3590" t="s">
        <v>3213</v>
      </c>
      <c r="S97" s="3588" t="s">
        <v>3187</v>
      </c>
      <c r="T97" s="3766" t="s">
        <v>3213</v>
      </c>
      <c r="U97" s="3592">
        <v>2</v>
      </c>
      <c r="V97" s="3588" t="s">
        <v>3187</v>
      </c>
      <c r="W97" s="3765">
        <v>2</v>
      </c>
      <c r="X97" s="3592">
        <v>28</v>
      </c>
      <c r="Y97" s="3588" t="s">
        <v>3187</v>
      </c>
      <c r="Z97" s="3767">
        <v>28</v>
      </c>
      <c r="AA97" s="2123"/>
      <c r="AB97" s="2123"/>
      <c r="AC97" s="2123"/>
    </row>
    <row r="98" spans="1:29" s="1075" customFormat="1" ht="44.25">
      <c r="A98" s="2123"/>
      <c r="B98" s="3587" t="s">
        <v>771</v>
      </c>
      <c r="C98" s="3588" t="s">
        <v>3187</v>
      </c>
      <c r="D98" s="3762" t="s">
        <v>771</v>
      </c>
      <c r="E98" s="3590" t="s">
        <v>3232</v>
      </c>
      <c r="F98" s="3588" t="s">
        <v>3187</v>
      </c>
      <c r="G98" s="3763" t="s">
        <v>3232</v>
      </c>
      <c r="H98" s="3592">
        <v>3</v>
      </c>
      <c r="I98" s="3588" t="s">
        <v>3187</v>
      </c>
      <c r="J98" s="3762">
        <v>3</v>
      </c>
      <c r="K98" s="3592">
        <v>29</v>
      </c>
      <c r="L98" s="3588" t="s">
        <v>3187</v>
      </c>
      <c r="M98" s="3764">
        <v>29</v>
      </c>
      <c r="N98" s="2123"/>
      <c r="O98" s="3587" t="s">
        <v>771</v>
      </c>
      <c r="P98" s="3588" t="s">
        <v>3187</v>
      </c>
      <c r="Q98" s="3765" t="s">
        <v>771</v>
      </c>
      <c r="R98" s="3590" t="s">
        <v>3232</v>
      </c>
      <c r="S98" s="3588" t="s">
        <v>3187</v>
      </c>
      <c r="T98" s="3766" t="s">
        <v>3232</v>
      </c>
      <c r="U98" s="3592">
        <v>3</v>
      </c>
      <c r="V98" s="3588" t="s">
        <v>3187</v>
      </c>
      <c r="W98" s="3765">
        <v>3</v>
      </c>
      <c r="X98" s="3592">
        <v>29</v>
      </c>
      <c r="Y98" s="3588" t="s">
        <v>3187</v>
      </c>
      <c r="Z98" s="3767">
        <v>29</v>
      </c>
      <c r="AA98" s="2123"/>
      <c r="AB98" s="2123"/>
      <c r="AC98" s="2123"/>
    </row>
    <row r="99" spans="1:29" s="1075" customFormat="1" ht="44.25">
      <c r="A99" s="2123"/>
      <c r="B99" s="3587" t="s">
        <v>773</v>
      </c>
      <c r="C99" s="3588" t="s">
        <v>3187</v>
      </c>
      <c r="D99" s="3762" t="s">
        <v>773</v>
      </c>
      <c r="E99" s="3590" t="s">
        <v>3240</v>
      </c>
      <c r="F99" s="3588" t="s">
        <v>3187</v>
      </c>
      <c r="G99" s="3763" t="s">
        <v>3240</v>
      </c>
      <c r="H99" s="3592">
        <v>4</v>
      </c>
      <c r="I99" s="3588" t="s">
        <v>3187</v>
      </c>
      <c r="J99" s="3762">
        <v>4</v>
      </c>
      <c r="K99" s="3592">
        <v>30</v>
      </c>
      <c r="L99" s="3588" t="s">
        <v>3187</v>
      </c>
      <c r="M99" s="3764">
        <v>30</v>
      </c>
      <c r="N99" s="2123"/>
      <c r="O99" s="3587" t="s">
        <v>773</v>
      </c>
      <c r="P99" s="3588" t="s">
        <v>3187</v>
      </c>
      <c r="Q99" s="3765" t="s">
        <v>773</v>
      </c>
      <c r="R99" s="3590" t="s">
        <v>3240</v>
      </c>
      <c r="S99" s="3588" t="s">
        <v>3187</v>
      </c>
      <c r="T99" s="3766" t="s">
        <v>3240</v>
      </c>
      <c r="U99" s="3592">
        <v>4</v>
      </c>
      <c r="V99" s="3588" t="s">
        <v>3187</v>
      </c>
      <c r="W99" s="3765">
        <v>4</v>
      </c>
      <c r="X99" s="3592">
        <v>30</v>
      </c>
      <c r="Y99" s="3588" t="s">
        <v>3187</v>
      </c>
      <c r="Z99" s="3767">
        <v>30</v>
      </c>
      <c r="AA99" s="2123"/>
      <c r="AB99" s="2123"/>
      <c r="AC99" s="2123"/>
    </row>
    <row r="100" spans="1:29" s="1075" customFormat="1" ht="44.25">
      <c r="A100" s="2123"/>
      <c r="B100" s="3587" t="s">
        <v>775</v>
      </c>
      <c r="C100" s="3588" t="s">
        <v>3187</v>
      </c>
      <c r="D100" s="3762" t="s">
        <v>775</v>
      </c>
      <c r="E100" s="3590" t="s">
        <v>3242</v>
      </c>
      <c r="F100" s="3588" t="s">
        <v>3187</v>
      </c>
      <c r="G100" s="3763" t="s">
        <v>3242</v>
      </c>
      <c r="H100" s="3592">
        <v>5</v>
      </c>
      <c r="I100" s="3588" t="s">
        <v>3187</v>
      </c>
      <c r="J100" s="3762">
        <v>5</v>
      </c>
      <c r="K100" s="3592">
        <v>31</v>
      </c>
      <c r="L100" s="3588" t="s">
        <v>3187</v>
      </c>
      <c r="M100" s="3764">
        <v>31</v>
      </c>
      <c r="N100" s="2123"/>
      <c r="O100" s="3587" t="s">
        <v>775</v>
      </c>
      <c r="P100" s="3588" t="s">
        <v>3187</v>
      </c>
      <c r="Q100" s="3765" t="s">
        <v>775</v>
      </c>
      <c r="R100" s="3590" t="s">
        <v>3242</v>
      </c>
      <c r="S100" s="3588" t="s">
        <v>3187</v>
      </c>
      <c r="T100" s="3766" t="s">
        <v>3242</v>
      </c>
      <c r="U100" s="3592">
        <v>5</v>
      </c>
      <c r="V100" s="3588" t="s">
        <v>3187</v>
      </c>
      <c r="W100" s="3765">
        <v>5</v>
      </c>
      <c r="X100" s="3592">
        <v>31</v>
      </c>
      <c r="Y100" s="3588" t="s">
        <v>3187</v>
      </c>
      <c r="Z100" s="3767">
        <v>31</v>
      </c>
      <c r="AA100" s="2123"/>
      <c r="AB100" s="2123"/>
      <c r="AC100" s="2123"/>
    </row>
    <row r="101" spans="1:29" s="1075" customFormat="1" ht="44.25">
      <c r="A101" s="2123"/>
      <c r="B101" s="3587" t="s">
        <v>777</v>
      </c>
      <c r="C101" s="3588" t="s">
        <v>3187</v>
      </c>
      <c r="D101" s="3762" t="s">
        <v>777</v>
      </c>
      <c r="E101" s="3590" t="s">
        <v>3243</v>
      </c>
      <c r="F101" s="3588" t="s">
        <v>3187</v>
      </c>
      <c r="G101" s="3763" t="s">
        <v>3243</v>
      </c>
      <c r="H101" s="3592">
        <v>6</v>
      </c>
      <c r="I101" s="3588" t="s">
        <v>3187</v>
      </c>
      <c r="J101" s="3762">
        <v>6</v>
      </c>
      <c r="K101" s="3592">
        <v>32</v>
      </c>
      <c r="L101" s="3588" t="s">
        <v>3187</v>
      </c>
      <c r="M101" s="3764">
        <v>32</v>
      </c>
      <c r="N101" s="2123"/>
      <c r="O101" s="3587" t="s">
        <v>777</v>
      </c>
      <c r="P101" s="3588" t="s">
        <v>3187</v>
      </c>
      <c r="Q101" s="3765" t="s">
        <v>777</v>
      </c>
      <c r="R101" s="3590" t="s">
        <v>3243</v>
      </c>
      <c r="S101" s="3588" t="s">
        <v>3187</v>
      </c>
      <c r="T101" s="3766" t="s">
        <v>3243</v>
      </c>
      <c r="U101" s="3592">
        <v>6</v>
      </c>
      <c r="V101" s="3588" t="s">
        <v>3187</v>
      </c>
      <c r="W101" s="3765">
        <v>6</v>
      </c>
      <c r="X101" s="3592">
        <v>32</v>
      </c>
      <c r="Y101" s="3588" t="s">
        <v>3187</v>
      </c>
      <c r="Z101" s="3767">
        <v>32</v>
      </c>
      <c r="AA101" s="2123"/>
      <c r="AB101" s="2123"/>
      <c r="AC101" s="2123"/>
    </row>
    <row r="102" spans="1:29" s="1075" customFormat="1" ht="44.25">
      <c r="A102" s="2123"/>
      <c r="B102" s="3587" t="s">
        <v>778</v>
      </c>
      <c r="C102" s="3588" t="s">
        <v>3187</v>
      </c>
      <c r="D102" s="3762" t="s">
        <v>778</v>
      </c>
      <c r="E102" s="3590" t="s">
        <v>1966</v>
      </c>
      <c r="F102" s="3588" t="s">
        <v>3187</v>
      </c>
      <c r="G102" s="3763" t="s">
        <v>1966</v>
      </c>
      <c r="H102" s="3592">
        <v>7</v>
      </c>
      <c r="I102" s="3588" t="s">
        <v>3187</v>
      </c>
      <c r="J102" s="3762">
        <v>7</v>
      </c>
      <c r="K102" s="3592">
        <v>33</v>
      </c>
      <c r="L102" s="3588" t="s">
        <v>3187</v>
      </c>
      <c r="M102" s="3764">
        <v>33</v>
      </c>
      <c r="N102" s="2123"/>
      <c r="O102" s="3587" t="s">
        <v>778</v>
      </c>
      <c r="P102" s="3588" t="s">
        <v>3187</v>
      </c>
      <c r="Q102" s="3765" t="s">
        <v>778</v>
      </c>
      <c r="R102" s="3590" t="s">
        <v>1966</v>
      </c>
      <c r="S102" s="3588" t="s">
        <v>3187</v>
      </c>
      <c r="T102" s="3766" t="s">
        <v>1966</v>
      </c>
      <c r="U102" s="3592">
        <v>7</v>
      </c>
      <c r="V102" s="3588" t="s">
        <v>3187</v>
      </c>
      <c r="W102" s="3765">
        <v>7</v>
      </c>
      <c r="X102" s="3592">
        <v>33</v>
      </c>
      <c r="Y102" s="3588" t="s">
        <v>3187</v>
      </c>
      <c r="Z102" s="3767">
        <v>33</v>
      </c>
      <c r="AA102" s="2123"/>
      <c r="AB102" s="2123"/>
      <c r="AC102" s="2123"/>
    </row>
    <row r="103" spans="1:29" s="1075" customFormat="1" ht="44.25">
      <c r="A103" s="2123"/>
      <c r="B103" s="3587" t="s">
        <v>779</v>
      </c>
      <c r="C103" s="3588" t="s">
        <v>3187</v>
      </c>
      <c r="D103" s="3762" t="s">
        <v>779</v>
      </c>
      <c r="E103" s="3590" t="s">
        <v>3246</v>
      </c>
      <c r="F103" s="3588" t="s">
        <v>3187</v>
      </c>
      <c r="G103" s="3763" t="s">
        <v>3246</v>
      </c>
      <c r="H103" s="3592">
        <v>8</v>
      </c>
      <c r="I103" s="3588" t="s">
        <v>3187</v>
      </c>
      <c r="J103" s="3762">
        <v>8</v>
      </c>
      <c r="K103" s="3592">
        <v>34</v>
      </c>
      <c r="L103" s="3588" t="s">
        <v>3187</v>
      </c>
      <c r="M103" s="3764">
        <v>34</v>
      </c>
      <c r="N103" s="2123"/>
      <c r="O103" s="3587" t="s">
        <v>779</v>
      </c>
      <c r="P103" s="3588" t="s">
        <v>3187</v>
      </c>
      <c r="Q103" s="3765" t="s">
        <v>779</v>
      </c>
      <c r="R103" s="3590" t="s">
        <v>3246</v>
      </c>
      <c r="S103" s="3588" t="s">
        <v>3187</v>
      </c>
      <c r="T103" s="3766" t="s">
        <v>3246</v>
      </c>
      <c r="U103" s="3592">
        <v>8</v>
      </c>
      <c r="V103" s="3588" t="s">
        <v>3187</v>
      </c>
      <c r="W103" s="3765">
        <v>8</v>
      </c>
      <c r="X103" s="3592">
        <v>34</v>
      </c>
      <c r="Y103" s="3588" t="s">
        <v>3187</v>
      </c>
      <c r="Z103" s="3767">
        <v>34</v>
      </c>
      <c r="AA103" s="2123"/>
      <c r="AB103" s="2123"/>
      <c r="AC103" s="2123"/>
    </row>
    <row r="104" spans="1:29" s="1075" customFormat="1" ht="44.25">
      <c r="A104" s="2123"/>
      <c r="B104" s="3587" t="s">
        <v>780</v>
      </c>
      <c r="C104" s="3588" t="s">
        <v>3187</v>
      </c>
      <c r="D104" s="3762" t="s">
        <v>780</v>
      </c>
      <c r="E104" s="3590" t="s">
        <v>3247</v>
      </c>
      <c r="F104" s="3588" t="s">
        <v>3187</v>
      </c>
      <c r="G104" s="3763" t="s">
        <v>3247</v>
      </c>
      <c r="H104" s="3592">
        <v>9</v>
      </c>
      <c r="I104" s="3588" t="s">
        <v>3187</v>
      </c>
      <c r="J104" s="3762">
        <v>9</v>
      </c>
      <c r="K104" s="3592">
        <v>35</v>
      </c>
      <c r="L104" s="3588" t="s">
        <v>3187</v>
      </c>
      <c r="M104" s="3764">
        <v>35</v>
      </c>
      <c r="N104" s="2123"/>
      <c r="O104" s="3587" t="s">
        <v>780</v>
      </c>
      <c r="P104" s="3588" t="s">
        <v>3187</v>
      </c>
      <c r="Q104" s="3765" t="s">
        <v>780</v>
      </c>
      <c r="R104" s="3590" t="s">
        <v>3247</v>
      </c>
      <c r="S104" s="3588" t="s">
        <v>3187</v>
      </c>
      <c r="T104" s="3766" t="s">
        <v>3247</v>
      </c>
      <c r="U104" s="3592">
        <v>9</v>
      </c>
      <c r="V104" s="3588" t="s">
        <v>3187</v>
      </c>
      <c r="W104" s="3765">
        <v>9</v>
      </c>
      <c r="X104" s="3592">
        <v>35</v>
      </c>
      <c r="Y104" s="3588" t="s">
        <v>3187</v>
      </c>
      <c r="Z104" s="3767">
        <v>35</v>
      </c>
      <c r="AA104" s="2123"/>
      <c r="AB104" s="2123"/>
      <c r="AC104" s="2123"/>
    </row>
    <row r="105" spans="1:29" s="1075" customFormat="1" ht="44.25">
      <c r="A105" s="2123"/>
      <c r="B105" s="3587" t="s">
        <v>781</v>
      </c>
      <c r="C105" s="3588" t="s">
        <v>3187</v>
      </c>
      <c r="D105" s="3762" t="s">
        <v>781</v>
      </c>
      <c r="E105" s="3590" t="s">
        <v>3249</v>
      </c>
      <c r="F105" s="3588" t="s">
        <v>3187</v>
      </c>
      <c r="G105" s="3763" t="s">
        <v>3249</v>
      </c>
      <c r="H105" s="3592">
        <v>10</v>
      </c>
      <c r="I105" s="3588" t="s">
        <v>3187</v>
      </c>
      <c r="J105" s="3762">
        <v>10</v>
      </c>
      <c r="K105" s="3592">
        <v>36</v>
      </c>
      <c r="L105" s="3588" t="s">
        <v>3187</v>
      </c>
      <c r="M105" s="3764">
        <v>36</v>
      </c>
      <c r="N105" s="2123"/>
      <c r="O105" s="3587" t="s">
        <v>781</v>
      </c>
      <c r="P105" s="3588" t="s">
        <v>3187</v>
      </c>
      <c r="Q105" s="3765" t="s">
        <v>781</v>
      </c>
      <c r="R105" s="3590" t="s">
        <v>3249</v>
      </c>
      <c r="S105" s="3588" t="s">
        <v>3187</v>
      </c>
      <c r="T105" s="3766" t="s">
        <v>3249</v>
      </c>
      <c r="U105" s="3592">
        <v>10</v>
      </c>
      <c r="V105" s="3588" t="s">
        <v>3187</v>
      </c>
      <c r="W105" s="3765">
        <v>10</v>
      </c>
      <c r="X105" s="3592">
        <v>36</v>
      </c>
      <c r="Y105" s="3588" t="s">
        <v>3187</v>
      </c>
      <c r="Z105" s="3767">
        <v>36</v>
      </c>
      <c r="AA105" s="2123"/>
      <c r="AB105" s="2123"/>
      <c r="AC105" s="2123"/>
    </row>
    <row r="106" spans="1:29" s="1075" customFormat="1" ht="44.25">
      <c r="A106" s="2123"/>
      <c r="B106" s="3587" t="s">
        <v>782</v>
      </c>
      <c r="C106" s="3588" t="s">
        <v>3187</v>
      </c>
      <c r="D106" s="3762" t="s">
        <v>782</v>
      </c>
      <c r="E106" s="3590" t="s">
        <v>3251</v>
      </c>
      <c r="F106" s="3588" t="s">
        <v>3187</v>
      </c>
      <c r="G106" s="3763" t="s">
        <v>3251</v>
      </c>
      <c r="H106" s="3592">
        <v>11</v>
      </c>
      <c r="I106" s="3588" t="s">
        <v>3187</v>
      </c>
      <c r="J106" s="3762">
        <v>11</v>
      </c>
      <c r="K106" s="3592">
        <v>37</v>
      </c>
      <c r="L106" s="3588" t="s">
        <v>3187</v>
      </c>
      <c r="M106" s="3764">
        <v>37</v>
      </c>
      <c r="N106" s="2123"/>
      <c r="O106" s="3587" t="s">
        <v>782</v>
      </c>
      <c r="P106" s="3588" t="s">
        <v>3187</v>
      </c>
      <c r="Q106" s="3765" t="s">
        <v>782</v>
      </c>
      <c r="R106" s="3590" t="s">
        <v>3251</v>
      </c>
      <c r="S106" s="3588" t="s">
        <v>3187</v>
      </c>
      <c r="T106" s="3766" t="s">
        <v>3251</v>
      </c>
      <c r="U106" s="3592">
        <v>11</v>
      </c>
      <c r="V106" s="3588" t="s">
        <v>3187</v>
      </c>
      <c r="W106" s="3765">
        <v>11</v>
      </c>
      <c r="X106" s="3592">
        <v>37</v>
      </c>
      <c r="Y106" s="3588" t="s">
        <v>3187</v>
      </c>
      <c r="Z106" s="3767">
        <v>37</v>
      </c>
      <c r="AA106" s="2123"/>
      <c r="AB106" s="2123"/>
      <c r="AC106" s="2123"/>
    </row>
    <row r="107" spans="1:29" s="1075" customFormat="1" ht="44.25">
      <c r="A107" s="2123"/>
      <c r="B107" s="3587" t="s">
        <v>783</v>
      </c>
      <c r="C107" s="3588" t="s">
        <v>3187</v>
      </c>
      <c r="D107" s="3762" t="s">
        <v>783</v>
      </c>
      <c r="E107" s="3590" t="s">
        <v>3253</v>
      </c>
      <c r="F107" s="3588" t="s">
        <v>3187</v>
      </c>
      <c r="G107" s="3763" t="s">
        <v>3253</v>
      </c>
      <c r="H107" s="3592">
        <v>12</v>
      </c>
      <c r="I107" s="3588" t="s">
        <v>3187</v>
      </c>
      <c r="J107" s="3762">
        <v>12</v>
      </c>
      <c r="K107" s="3592">
        <v>38</v>
      </c>
      <c r="L107" s="3588" t="s">
        <v>3187</v>
      </c>
      <c r="M107" s="3764">
        <v>38</v>
      </c>
      <c r="N107" s="2123"/>
      <c r="O107" s="3587" t="s">
        <v>783</v>
      </c>
      <c r="P107" s="3588" t="s">
        <v>3187</v>
      </c>
      <c r="Q107" s="3765" t="s">
        <v>783</v>
      </c>
      <c r="R107" s="3590" t="s">
        <v>3253</v>
      </c>
      <c r="S107" s="3588" t="s">
        <v>3187</v>
      </c>
      <c r="T107" s="3766" t="s">
        <v>3253</v>
      </c>
      <c r="U107" s="3592">
        <v>12</v>
      </c>
      <c r="V107" s="3588" t="s">
        <v>3187</v>
      </c>
      <c r="W107" s="3765">
        <v>12</v>
      </c>
      <c r="X107" s="3592">
        <v>38</v>
      </c>
      <c r="Y107" s="3588" t="s">
        <v>3187</v>
      </c>
      <c r="Z107" s="3767">
        <v>38</v>
      </c>
      <c r="AA107" s="2123"/>
      <c r="AB107" s="2123"/>
      <c r="AC107" s="2123"/>
    </row>
    <row r="108" spans="1:29" s="1075" customFormat="1" ht="44.25">
      <c r="A108" s="2123"/>
      <c r="B108" s="3587" t="s">
        <v>784</v>
      </c>
      <c r="C108" s="3588" t="s">
        <v>3187</v>
      </c>
      <c r="D108" s="3762" t="s">
        <v>784</v>
      </c>
      <c r="E108" s="3590" t="s">
        <v>3254</v>
      </c>
      <c r="F108" s="3588" t="s">
        <v>3187</v>
      </c>
      <c r="G108" s="3763" t="s">
        <v>3254</v>
      </c>
      <c r="H108" s="3592">
        <v>13</v>
      </c>
      <c r="I108" s="3588" t="s">
        <v>3187</v>
      </c>
      <c r="J108" s="3762">
        <v>13</v>
      </c>
      <c r="K108" s="3592">
        <v>39</v>
      </c>
      <c r="L108" s="3588" t="s">
        <v>3187</v>
      </c>
      <c r="M108" s="3764">
        <v>39</v>
      </c>
      <c r="N108" s="2123"/>
      <c r="O108" s="3587" t="s">
        <v>784</v>
      </c>
      <c r="P108" s="3588" t="s">
        <v>3187</v>
      </c>
      <c r="Q108" s="3765" t="s">
        <v>784</v>
      </c>
      <c r="R108" s="3590" t="s">
        <v>3254</v>
      </c>
      <c r="S108" s="3588" t="s">
        <v>3187</v>
      </c>
      <c r="T108" s="3766" t="s">
        <v>3254</v>
      </c>
      <c r="U108" s="3592">
        <v>13</v>
      </c>
      <c r="V108" s="3588" t="s">
        <v>3187</v>
      </c>
      <c r="W108" s="3765">
        <v>13</v>
      </c>
      <c r="X108" s="3592">
        <v>39</v>
      </c>
      <c r="Y108" s="3588" t="s">
        <v>3187</v>
      </c>
      <c r="Z108" s="3767">
        <v>39</v>
      </c>
      <c r="AA108" s="2123"/>
      <c r="AB108" s="2123"/>
      <c r="AC108" s="2123"/>
    </row>
    <row r="109" spans="1:29" s="1075" customFormat="1" ht="44.25">
      <c r="A109" s="2123"/>
      <c r="B109" s="3587" t="s">
        <v>785</v>
      </c>
      <c r="C109" s="3588" t="s">
        <v>3187</v>
      </c>
      <c r="D109" s="3762" t="s">
        <v>785</v>
      </c>
      <c r="E109" s="3590" t="s">
        <v>3256</v>
      </c>
      <c r="F109" s="3588" t="s">
        <v>3187</v>
      </c>
      <c r="G109" s="3763" t="s">
        <v>3256</v>
      </c>
      <c r="H109" s="3592">
        <v>14</v>
      </c>
      <c r="I109" s="3588" t="s">
        <v>3187</v>
      </c>
      <c r="J109" s="3762">
        <v>14</v>
      </c>
      <c r="K109" s="3592">
        <v>40</v>
      </c>
      <c r="L109" s="3588" t="s">
        <v>3187</v>
      </c>
      <c r="M109" s="3764">
        <v>40</v>
      </c>
      <c r="N109" s="2123"/>
      <c r="O109" s="3587" t="s">
        <v>785</v>
      </c>
      <c r="P109" s="3588" t="s">
        <v>3187</v>
      </c>
      <c r="Q109" s="3765" t="s">
        <v>785</v>
      </c>
      <c r="R109" s="3590" t="s">
        <v>3256</v>
      </c>
      <c r="S109" s="3588" t="s">
        <v>3187</v>
      </c>
      <c r="T109" s="3766" t="s">
        <v>3256</v>
      </c>
      <c r="U109" s="3592">
        <v>14</v>
      </c>
      <c r="V109" s="3588" t="s">
        <v>3187</v>
      </c>
      <c r="W109" s="3765">
        <v>14</v>
      </c>
      <c r="X109" s="3592">
        <v>40</v>
      </c>
      <c r="Y109" s="3588" t="s">
        <v>3187</v>
      </c>
      <c r="Z109" s="3767">
        <v>40</v>
      </c>
      <c r="AA109" s="2123"/>
      <c r="AB109" s="2123"/>
      <c r="AC109" s="2123"/>
    </row>
    <row r="110" spans="1:29" s="1075" customFormat="1" ht="44.25">
      <c r="A110" s="2123"/>
      <c r="B110" s="3587" t="s">
        <v>786</v>
      </c>
      <c r="C110" s="3588" t="s">
        <v>3187</v>
      </c>
      <c r="D110" s="3762" t="s">
        <v>786</v>
      </c>
      <c r="E110" s="3590" t="s">
        <v>3269</v>
      </c>
      <c r="F110" s="3588" t="s">
        <v>3187</v>
      </c>
      <c r="G110" s="3763" t="s">
        <v>3269</v>
      </c>
      <c r="H110" s="3592">
        <v>15</v>
      </c>
      <c r="I110" s="3588" t="s">
        <v>3187</v>
      </c>
      <c r="J110" s="3762">
        <v>15</v>
      </c>
      <c r="K110" s="3592">
        <v>41</v>
      </c>
      <c r="L110" s="3588" t="s">
        <v>3187</v>
      </c>
      <c r="M110" s="3764">
        <v>41</v>
      </c>
      <c r="N110" s="2123"/>
      <c r="O110" s="3587" t="s">
        <v>786</v>
      </c>
      <c r="P110" s="3588" t="s">
        <v>3187</v>
      </c>
      <c r="Q110" s="3765" t="s">
        <v>786</v>
      </c>
      <c r="R110" s="3590" t="s">
        <v>3269</v>
      </c>
      <c r="S110" s="3588" t="s">
        <v>3187</v>
      </c>
      <c r="T110" s="3766" t="s">
        <v>3269</v>
      </c>
      <c r="U110" s="3592">
        <v>15</v>
      </c>
      <c r="V110" s="3588" t="s">
        <v>3187</v>
      </c>
      <c r="W110" s="3765">
        <v>15</v>
      </c>
      <c r="X110" s="3592">
        <v>41</v>
      </c>
      <c r="Y110" s="3588" t="s">
        <v>3187</v>
      </c>
      <c r="Z110" s="3767">
        <v>41</v>
      </c>
      <c r="AA110" s="2123"/>
      <c r="AB110" s="2123"/>
      <c r="AC110" s="2123"/>
    </row>
    <row r="111" spans="1:29" s="1075" customFormat="1" ht="44.25">
      <c r="A111" s="2123"/>
      <c r="B111" s="3587" t="s">
        <v>876</v>
      </c>
      <c r="C111" s="3588" t="s">
        <v>3187</v>
      </c>
      <c r="D111" s="3762" t="s">
        <v>876</v>
      </c>
      <c r="E111" s="3590" t="s">
        <v>1914</v>
      </c>
      <c r="F111" s="3588" t="s">
        <v>3187</v>
      </c>
      <c r="G111" s="3763" t="s">
        <v>1914</v>
      </c>
      <c r="H111" s="3592">
        <v>16</v>
      </c>
      <c r="I111" s="3588" t="s">
        <v>3187</v>
      </c>
      <c r="J111" s="3762">
        <v>16</v>
      </c>
      <c r="K111" s="3592">
        <v>42</v>
      </c>
      <c r="L111" s="3588" t="s">
        <v>3187</v>
      </c>
      <c r="M111" s="3764">
        <v>42</v>
      </c>
      <c r="N111" s="2123"/>
      <c r="O111" s="3587" t="s">
        <v>876</v>
      </c>
      <c r="P111" s="3588" t="s">
        <v>3187</v>
      </c>
      <c r="Q111" s="3765" t="s">
        <v>876</v>
      </c>
      <c r="R111" s="3590" t="s">
        <v>1914</v>
      </c>
      <c r="S111" s="3588" t="s">
        <v>3187</v>
      </c>
      <c r="T111" s="3766" t="s">
        <v>1914</v>
      </c>
      <c r="U111" s="3592">
        <v>16</v>
      </c>
      <c r="V111" s="3588" t="s">
        <v>3187</v>
      </c>
      <c r="W111" s="3765">
        <v>16</v>
      </c>
      <c r="X111" s="3592">
        <v>42</v>
      </c>
      <c r="Y111" s="3588" t="s">
        <v>3187</v>
      </c>
      <c r="Z111" s="3767">
        <v>42</v>
      </c>
      <c r="AA111" s="2123"/>
      <c r="AB111" s="2123"/>
      <c r="AC111" s="2123"/>
    </row>
    <row r="112" spans="1:29" s="1075" customFormat="1" ht="44.25">
      <c r="A112" s="2123"/>
      <c r="B112" s="3587" t="s">
        <v>1117</v>
      </c>
      <c r="C112" s="3588" t="s">
        <v>3187</v>
      </c>
      <c r="D112" s="3762" t="s">
        <v>1117</v>
      </c>
      <c r="E112" s="3590" t="s">
        <v>1913</v>
      </c>
      <c r="F112" s="3588" t="s">
        <v>3187</v>
      </c>
      <c r="G112" s="3763" t="s">
        <v>1913</v>
      </c>
      <c r="H112" s="3592">
        <v>17</v>
      </c>
      <c r="I112" s="3588" t="s">
        <v>3187</v>
      </c>
      <c r="J112" s="3762">
        <v>17</v>
      </c>
      <c r="K112" s="3592">
        <v>43</v>
      </c>
      <c r="L112" s="3588" t="s">
        <v>3187</v>
      </c>
      <c r="M112" s="3764">
        <v>43</v>
      </c>
      <c r="N112" s="2123"/>
      <c r="O112" s="3587" t="s">
        <v>1117</v>
      </c>
      <c r="P112" s="3588" t="s">
        <v>3187</v>
      </c>
      <c r="Q112" s="3765" t="s">
        <v>1117</v>
      </c>
      <c r="R112" s="3590" t="s">
        <v>1913</v>
      </c>
      <c r="S112" s="3588" t="s">
        <v>3187</v>
      </c>
      <c r="T112" s="3766" t="s">
        <v>1913</v>
      </c>
      <c r="U112" s="3592">
        <v>17</v>
      </c>
      <c r="V112" s="3588" t="s">
        <v>3187</v>
      </c>
      <c r="W112" s="3765">
        <v>17</v>
      </c>
      <c r="X112" s="3592">
        <v>43</v>
      </c>
      <c r="Y112" s="3588" t="s">
        <v>3187</v>
      </c>
      <c r="Z112" s="3767">
        <v>43</v>
      </c>
      <c r="AA112" s="2123"/>
      <c r="AB112" s="2123"/>
      <c r="AC112" s="2123"/>
    </row>
    <row r="113" spans="1:29" s="1075" customFormat="1" ht="44.25">
      <c r="A113" s="2123"/>
      <c r="B113" s="3587" t="s">
        <v>877</v>
      </c>
      <c r="C113" s="3588" t="s">
        <v>3187</v>
      </c>
      <c r="D113" s="3762" t="s">
        <v>877</v>
      </c>
      <c r="E113" s="3590" t="s">
        <v>3285</v>
      </c>
      <c r="F113" s="3588" t="s">
        <v>3187</v>
      </c>
      <c r="G113" s="3763" t="s">
        <v>3285</v>
      </c>
      <c r="H113" s="3592">
        <v>18</v>
      </c>
      <c r="I113" s="3588" t="s">
        <v>3187</v>
      </c>
      <c r="J113" s="3762">
        <v>18</v>
      </c>
      <c r="K113" s="3592">
        <v>44</v>
      </c>
      <c r="L113" s="3588" t="s">
        <v>3187</v>
      </c>
      <c r="M113" s="3764">
        <v>44</v>
      </c>
      <c r="N113" s="2123"/>
      <c r="O113" s="3587" t="s">
        <v>877</v>
      </c>
      <c r="P113" s="3588" t="s">
        <v>3187</v>
      </c>
      <c r="Q113" s="3765" t="s">
        <v>877</v>
      </c>
      <c r="R113" s="3590" t="s">
        <v>3285</v>
      </c>
      <c r="S113" s="3588" t="s">
        <v>3187</v>
      </c>
      <c r="T113" s="3766" t="s">
        <v>3285</v>
      </c>
      <c r="U113" s="3592">
        <v>18</v>
      </c>
      <c r="V113" s="3588" t="s">
        <v>3187</v>
      </c>
      <c r="W113" s="3765">
        <v>18</v>
      </c>
      <c r="X113" s="3592">
        <v>44</v>
      </c>
      <c r="Y113" s="3588" t="s">
        <v>3187</v>
      </c>
      <c r="Z113" s="3767">
        <v>44</v>
      </c>
      <c r="AA113" s="2123"/>
      <c r="AB113" s="2123"/>
      <c r="AC113" s="2123"/>
    </row>
    <row r="114" spans="1:29" s="1075" customFormat="1" ht="44.25">
      <c r="A114" s="2123"/>
      <c r="B114" s="3587" t="s">
        <v>921</v>
      </c>
      <c r="C114" s="3588" t="s">
        <v>3187</v>
      </c>
      <c r="D114" s="3762" t="s">
        <v>921</v>
      </c>
      <c r="E114" s="3590" t="s">
        <v>3289</v>
      </c>
      <c r="F114" s="3588" t="s">
        <v>3187</v>
      </c>
      <c r="G114" s="3763" t="s">
        <v>3289</v>
      </c>
      <c r="H114" s="3592">
        <v>19</v>
      </c>
      <c r="I114" s="3588" t="s">
        <v>3187</v>
      </c>
      <c r="J114" s="3762">
        <v>19</v>
      </c>
      <c r="K114" s="3592">
        <v>45</v>
      </c>
      <c r="L114" s="3588" t="s">
        <v>3187</v>
      </c>
      <c r="M114" s="3764">
        <v>45</v>
      </c>
      <c r="N114" s="2123"/>
      <c r="O114" s="3587" t="s">
        <v>921</v>
      </c>
      <c r="P114" s="3588" t="s">
        <v>3187</v>
      </c>
      <c r="Q114" s="3765" t="s">
        <v>921</v>
      </c>
      <c r="R114" s="3590" t="s">
        <v>3289</v>
      </c>
      <c r="S114" s="3588" t="s">
        <v>3187</v>
      </c>
      <c r="T114" s="3766" t="s">
        <v>3289</v>
      </c>
      <c r="U114" s="3592">
        <v>19</v>
      </c>
      <c r="V114" s="3588" t="s">
        <v>3187</v>
      </c>
      <c r="W114" s="3765">
        <v>19</v>
      </c>
      <c r="X114" s="3592">
        <v>45</v>
      </c>
      <c r="Y114" s="3588" t="s">
        <v>3187</v>
      </c>
      <c r="Z114" s="3767">
        <v>45</v>
      </c>
      <c r="AA114" s="2123"/>
      <c r="AB114" s="2123"/>
      <c r="AC114" s="2123"/>
    </row>
    <row r="115" spans="1:29" s="1075" customFormat="1" ht="44.25">
      <c r="A115" s="2123"/>
      <c r="B115" s="3587" t="s">
        <v>950</v>
      </c>
      <c r="C115" s="3588" t="s">
        <v>3187</v>
      </c>
      <c r="D115" s="3762" t="s">
        <v>950</v>
      </c>
      <c r="E115" s="3590" t="s">
        <v>1899</v>
      </c>
      <c r="F115" s="3588" t="s">
        <v>3187</v>
      </c>
      <c r="G115" s="3763" t="s">
        <v>1899</v>
      </c>
      <c r="H115" s="3592">
        <v>20</v>
      </c>
      <c r="I115" s="3588" t="s">
        <v>3187</v>
      </c>
      <c r="J115" s="3762">
        <v>20</v>
      </c>
      <c r="K115" s="3592">
        <v>46</v>
      </c>
      <c r="L115" s="3588" t="s">
        <v>3187</v>
      </c>
      <c r="M115" s="3764">
        <v>46</v>
      </c>
      <c r="N115" s="2123"/>
      <c r="O115" s="3587" t="s">
        <v>950</v>
      </c>
      <c r="P115" s="3588" t="s">
        <v>3187</v>
      </c>
      <c r="Q115" s="3765" t="s">
        <v>950</v>
      </c>
      <c r="R115" s="3590" t="s">
        <v>1899</v>
      </c>
      <c r="S115" s="3588" t="s">
        <v>3187</v>
      </c>
      <c r="T115" s="3766" t="s">
        <v>1899</v>
      </c>
      <c r="U115" s="3592">
        <v>20</v>
      </c>
      <c r="V115" s="3588" t="s">
        <v>3187</v>
      </c>
      <c r="W115" s="3765">
        <v>20</v>
      </c>
      <c r="X115" s="3592">
        <v>46</v>
      </c>
      <c r="Y115" s="3588" t="s">
        <v>3187</v>
      </c>
      <c r="Z115" s="3767">
        <v>46</v>
      </c>
      <c r="AA115" s="2123"/>
      <c r="AB115" s="2123"/>
      <c r="AC115" s="2123"/>
    </row>
    <row r="116" spans="1:29" s="1075" customFormat="1" ht="44.25">
      <c r="A116" s="2123"/>
      <c r="B116" s="3587" t="s">
        <v>964</v>
      </c>
      <c r="C116" s="3588" t="s">
        <v>3187</v>
      </c>
      <c r="D116" s="3762" t="s">
        <v>964</v>
      </c>
      <c r="E116" s="3590" t="s">
        <v>1900</v>
      </c>
      <c r="F116" s="3588" t="s">
        <v>3187</v>
      </c>
      <c r="G116" s="3763" t="s">
        <v>1900</v>
      </c>
      <c r="H116" s="3592">
        <v>21</v>
      </c>
      <c r="I116" s="3588" t="s">
        <v>3187</v>
      </c>
      <c r="J116" s="3762">
        <v>21</v>
      </c>
      <c r="K116" s="3592">
        <v>47</v>
      </c>
      <c r="L116" s="3588" t="s">
        <v>3187</v>
      </c>
      <c r="M116" s="3764">
        <v>47</v>
      </c>
      <c r="N116" s="2123"/>
      <c r="O116" s="3587" t="s">
        <v>964</v>
      </c>
      <c r="P116" s="3588" t="s">
        <v>3187</v>
      </c>
      <c r="Q116" s="3765" t="s">
        <v>964</v>
      </c>
      <c r="R116" s="3590" t="s">
        <v>1900</v>
      </c>
      <c r="S116" s="3588" t="s">
        <v>3187</v>
      </c>
      <c r="T116" s="3766" t="s">
        <v>1900</v>
      </c>
      <c r="U116" s="3592">
        <v>21</v>
      </c>
      <c r="V116" s="3588" t="s">
        <v>3187</v>
      </c>
      <c r="W116" s="3765">
        <v>21</v>
      </c>
      <c r="X116" s="3592">
        <v>47</v>
      </c>
      <c r="Y116" s="3588" t="s">
        <v>3187</v>
      </c>
      <c r="Z116" s="3767">
        <v>47</v>
      </c>
      <c r="AA116" s="2123"/>
      <c r="AB116" s="2123"/>
      <c r="AC116" s="2123"/>
    </row>
    <row r="117" spans="1:29" s="1075" customFormat="1" ht="44.25">
      <c r="A117" s="2123"/>
      <c r="B117" s="3587" t="s">
        <v>978</v>
      </c>
      <c r="C117" s="3588" t="s">
        <v>3187</v>
      </c>
      <c r="D117" s="3762" t="s">
        <v>978</v>
      </c>
      <c r="E117" s="3590" t="s">
        <v>3290</v>
      </c>
      <c r="F117" s="3588" t="s">
        <v>3187</v>
      </c>
      <c r="G117" s="3763" t="s">
        <v>3290</v>
      </c>
      <c r="H117" s="3592">
        <v>22</v>
      </c>
      <c r="I117" s="3588" t="s">
        <v>3187</v>
      </c>
      <c r="J117" s="3762">
        <v>22</v>
      </c>
      <c r="K117" s="3592">
        <v>48</v>
      </c>
      <c r="L117" s="3588" t="s">
        <v>3187</v>
      </c>
      <c r="M117" s="3764">
        <v>48</v>
      </c>
      <c r="N117" s="2123"/>
      <c r="O117" s="3587" t="s">
        <v>978</v>
      </c>
      <c r="P117" s="3588" t="s">
        <v>3187</v>
      </c>
      <c r="Q117" s="3765" t="s">
        <v>978</v>
      </c>
      <c r="R117" s="3590" t="s">
        <v>3290</v>
      </c>
      <c r="S117" s="3588" t="s">
        <v>3187</v>
      </c>
      <c r="T117" s="3766" t="s">
        <v>3290</v>
      </c>
      <c r="U117" s="3592">
        <v>22</v>
      </c>
      <c r="V117" s="3588" t="s">
        <v>3187</v>
      </c>
      <c r="W117" s="3765">
        <v>22</v>
      </c>
      <c r="X117" s="3592">
        <v>48</v>
      </c>
      <c r="Y117" s="3588" t="s">
        <v>3187</v>
      </c>
      <c r="Z117" s="3767">
        <v>48</v>
      </c>
      <c r="AA117" s="2123"/>
      <c r="AB117" s="2123"/>
      <c r="AC117" s="2123"/>
    </row>
    <row r="118" spans="1:29" s="1075" customFormat="1" ht="44.25">
      <c r="A118" s="2123"/>
      <c r="B118" s="3587" t="s">
        <v>3291</v>
      </c>
      <c r="C118" s="3588" t="s">
        <v>3187</v>
      </c>
      <c r="D118" s="3762" t="s">
        <v>3291</v>
      </c>
      <c r="E118" s="3590" t="s">
        <v>3292</v>
      </c>
      <c r="F118" s="3588" t="s">
        <v>3187</v>
      </c>
      <c r="G118" s="3763" t="s">
        <v>3292</v>
      </c>
      <c r="H118" s="3592">
        <v>23</v>
      </c>
      <c r="I118" s="3588" t="s">
        <v>3187</v>
      </c>
      <c r="J118" s="3762">
        <v>23</v>
      </c>
      <c r="K118" s="3592">
        <v>49</v>
      </c>
      <c r="L118" s="3588" t="s">
        <v>3187</v>
      </c>
      <c r="M118" s="3764">
        <v>49</v>
      </c>
      <c r="N118" s="2123"/>
      <c r="O118" s="3587" t="s">
        <v>3291</v>
      </c>
      <c r="P118" s="3588" t="s">
        <v>3187</v>
      </c>
      <c r="Q118" s="3765" t="s">
        <v>3291</v>
      </c>
      <c r="R118" s="3590" t="s">
        <v>3292</v>
      </c>
      <c r="S118" s="3588" t="s">
        <v>3187</v>
      </c>
      <c r="T118" s="3766" t="s">
        <v>3292</v>
      </c>
      <c r="U118" s="3592">
        <v>23</v>
      </c>
      <c r="V118" s="3588" t="s">
        <v>3187</v>
      </c>
      <c r="W118" s="3765">
        <v>23</v>
      </c>
      <c r="X118" s="3592">
        <v>49</v>
      </c>
      <c r="Y118" s="3588" t="s">
        <v>3187</v>
      </c>
      <c r="Z118" s="3767">
        <v>49</v>
      </c>
      <c r="AA118" s="2123"/>
      <c r="AB118" s="2123"/>
      <c r="AC118" s="2123"/>
    </row>
    <row r="119" spans="1:29" s="1075" customFormat="1" ht="44.25">
      <c r="A119" s="2123"/>
      <c r="B119" s="3587" t="s">
        <v>1898</v>
      </c>
      <c r="C119" s="3588" t="s">
        <v>3187</v>
      </c>
      <c r="D119" s="3762" t="s">
        <v>1898</v>
      </c>
      <c r="E119" s="3590" t="s">
        <v>3293</v>
      </c>
      <c r="F119" s="3588" t="s">
        <v>3187</v>
      </c>
      <c r="G119" s="3763" t="s">
        <v>3293</v>
      </c>
      <c r="H119" s="3592">
        <v>24</v>
      </c>
      <c r="I119" s="3588" t="s">
        <v>3187</v>
      </c>
      <c r="J119" s="3762">
        <v>24</v>
      </c>
      <c r="K119" s="3592">
        <v>50</v>
      </c>
      <c r="L119" s="3588" t="s">
        <v>3187</v>
      </c>
      <c r="M119" s="3764">
        <v>50</v>
      </c>
      <c r="N119" s="2123"/>
      <c r="O119" s="3587" t="s">
        <v>1898</v>
      </c>
      <c r="P119" s="3588" t="s">
        <v>3187</v>
      </c>
      <c r="Q119" s="3765" t="s">
        <v>1898</v>
      </c>
      <c r="R119" s="3590" t="s">
        <v>3293</v>
      </c>
      <c r="S119" s="3588" t="s">
        <v>3187</v>
      </c>
      <c r="T119" s="3766" t="s">
        <v>3293</v>
      </c>
      <c r="U119" s="3592">
        <v>24</v>
      </c>
      <c r="V119" s="3588" t="s">
        <v>3187</v>
      </c>
      <c r="W119" s="3765">
        <v>24</v>
      </c>
      <c r="X119" s="3592">
        <v>50</v>
      </c>
      <c r="Y119" s="3588" t="s">
        <v>3187</v>
      </c>
      <c r="Z119" s="3767">
        <v>50</v>
      </c>
      <c r="AA119" s="2123"/>
      <c r="AB119" s="2123"/>
      <c r="AC119" s="2123"/>
    </row>
    <row r="120" spans="1:29" s="1075" customFormat="1" ht="44.25">
      <c r="A120" s="2123"/>
      <c r="B120" s="3587" t="s">
        <v>3282</v>
      </c>
      <c r="C120" s="3588" t="s">
        <v>3187</v>
      </c>
      <c r="D120" s="3762" t="s">
        <v>3282</v>
      </c>
      <c r="E120" s="3590" t="s">
        <v>3287</v>
      </c>
      <c r="F120" s="3588" t="s">
        <v>3187</v>
      </c>
      <c r="G120" s="3763" t="s">
        <v>3287</v>
      </c>
      <c r="H120" s="3592">
        <v>25</v>
      </c>
      <c r="I120" s="3588" t="s">
        <v>3187</v>
      </c>
      <c r="J120" s="3762">
        <v>25</v>
      </c>
      <c r="K120" s="3592">
        <v>51</v>
      </c>
      <c r="L120" s="3588" t="s">
        <v>3187</v>
      </c>
      <c r="M120" s="3764">
        <v>51</v>
      </c>
      <c r="N120" s="2123"/>
      <c r="O120" s="3587" t="s">
        <v>3282</v>
      </c>
      <c r="P120" s="3588" t="s">
        <v>3187</v>
      </c>
      <c r="Q120" s="3765" t="s">
        <v>3282</v>
      </c>
      <c r="R120" s="3590" t="s">
        <v>3287</v>
      </c>
      <c r="S120" s="3588" t="s">
        <v>3187</v>
      </c>
      <c r="T120" s="3766" t="s">
        <v>3287</v>
      </c>
      <c r="U120" s="3592">
        <v>25</v>
      </c>
      <c r="V120" s="3588" t="s">
        <v>3187</v>
      </c>
      <c r="W120" s="3765">
        <v>25</v>
      </c>
      <c r="X120" s="3592">
        <v>51</v>
      </c>
      <c r="Y120" s="3588" t="s">
        <v>3187</v>
      </c>
      <c r="Z120" s="3767">
        <v>51</v>
      </c>
      <c r="AA120" s="2123"/>
      <c r="AB120" s="2123"/>
      <c r="AC120" s="2123"/>
    </row>
    <row r="121" spans="1:29" s="1075" customFormat="1" ht="44.25">
      <c r="A121" s="2123"/>
      <c r="B121" s="3587" t="s">
        <v>1099</v>
      </c>
      <c r="C121" s="3588" t="s">
        <v>3187</v>
      </c>
      <c r="D121" s="3762" t="s">
        <v>1099</v>
      </c>
      <c r="E121" s="3590" t="s">
        <v>3286</v>
      </c>
      <c r="F121" s="3588" t="s">
        <v>3187</v>
      </c>
      <c r="G121" s="3763" t="s">
        <v>3286</v>
      </c>
      <c r="H121" s="3592">
        <v>26</v>
      </c>
      <c r="I121" s="3588" t="s">
        <v>3187</v>
      </c>
      <c r="J121" s="3762">
        <v>26</v>
      </c>
      <c r="K121" s="3592">
        <v>52</v>
      </c>
      <c r="L121" s="3588" t="s">
        <v>3187</v>
      </c>
      <c r="M121" s="3764">
        <v>52</v>
      </c>
      <c r="N121" s="2123"/>
      <c r="O121" s="3587" t="s">
        <v>1099</v>
      </c>
      <c r="P121" s="3588" t="s">
        <v>3187</v>
      </c>
      <c r="Q121" s="3765" t="s">
        <v>1099</v>
      </c>
      <c r="R121" s="3590" t="s">
        <v>3286</v>
      </c>
      <c r="S121" s="3588" t="s">
        <v>3187</v>
      </c>
      <c r="T121" s="3766" t="s">
        <v>3286</v>
      </c>
      <c r="U121" s="3592">
        <v>26</v>
      </c>
      <c r="V121" s="3588" t="s">
        <v>3187</v>
      </c>
      <c r="W121" s="3765">
        <v>26</v>
      </c>
      <c r="X121" s="3592">
        <v>52</v>
      </c>
      <c r="Y121" s="3588" t="s">
        <v>3187</v>
      </c>
      <c r="Z121" s="3767">
        <v>52</v>
      </c>
      <c r="AA121" s="2123"/>
      <c r="AB121" s="2123"/>
      <c r="AC121" s="2123"/>
    </row>
    <row r="122" spans="1:29" s="1075" customFormat="1" ht="44.25">
      <c r="A122" s="2123"/>
      <c r="B122" s="3587" t="s">
        <v>1878</v>
      </c>
      <c r="C122" s="3588" t="s">
        <v>3187</v>
      </c>
      <c r="D122" s="3762" t="s">
        <v>1878</v>
      </c>
      <c r="E122" s="3590" t="s">
        <v>273</v>
      </c>
      <c r="F122" s="3588" t="s">
        <v>3187</v>
      </c>
      <c r="G122" s="3763" t="s">
        <v>273</v>
      </c>
      <c r="H122" s="3592" t="s">
        <v>3284</v>
      </c>
      <c r="I122" s="3588" t="s">
        <v>3187</v>
      </c>
      <c r="J122" s="3762" t="s">
        <v>3284</v>
      </c>
      <c r="K122" s="3592" t="s">
        <v>3294</v>
      </c>
      <c r="L122" s="3588" t="s">
        <v>3187</v>
      </c>
      <c r="M122" s="3764" t="s">
        <v>3294</v>
      </c>
      <c r="N122" s="2123"/>
      <c r="O122" s="3587" t="s">
        <v>1878</v>
      </c>
      <c r="P122" s="3588" t="s">
        <v>3187</v>
      </c>
      <c r="Q122" s="3765" t="s">
        <v>1878</v>
      </c>
      <c r="R122" s="3590" t="s">
        <v>273</v>
      </c>
      <c r="S122" s="3588" t="s">
        <v>3187</v>
      </c>
      <c r="T122" s="3766" t="s">
        <v>273</v>
      </c>
      <c r="U122" s="3592" t="s">
        <v>3284</v>
      </c>
      <c r="V122" s="3588" t="s">
        <v>3187</v>
      </c>
      <c r="W122" s="3765" t="s">
        <v>3284</v>
      </c>
      <c r="X122" s="3592" t="s">
        <v>3294</v>
      </c>
      <c r="Y122" s="3588" t="s">
        <v>3187</v>
      </c>
      <c r="Z122" s="3767" t="s">
        <v>3294</v>
      </c>
      <c r="AA122" s="2123"/>
      <c r="AB122" s="2123"/>
      <c r="AC122" s="2123"/>
    </row>
    <row r="123" spans="1:29" s="1075" customFormat="1" ht="44.25">
      <c r="A123" s="2123"/>
      <c r="B123" s="3587" t="s">
        <v>3214</v>
      </c>
      <c r="C123" s="3588" t="s">
        <v>3187</v>
      </c>
      <c r="D123" s="3762" t="s">
        <v>3214</v>
      </c>
      <c r="E123" s="3590" t="s">
        <v>1877</v>
      </c>
      <c r="F123" s="3588" t="s">
        <v>3187</v>
      </c>
      <c r="G123" s="3763" t="s">
        <v>1877</v>
      </c>
      <c r="H123" s="3592" t="s">
        <v>1216</v>
      </c>
      <c r="I123" s="3588" t="s">
        <v>3187</v>
      </c>
      <c r="J123" s="3762" t="s">
        <v>1216</v>
      </c>
      <c r="K123" s="3592" t="s">
        <v>3307</v>
      </c>
      <c r="L123" s="3588" t="s">
        <v>3187</v>
      </c>
      <c r="M123" s="3764" t="s">
        <v>3307</v>
      </c>
      <c r="N123" s="2123"/>
      <c r="O123" s="3587" t="s">
        <v>3214</v>
      </c>
      <c r="P123" s="3588" t="s">
        <v>3187</v>
      </c>
      <c r="Q123" s="3765" t="s">
        <v>3214</v>
      </c>
      <c r="R123" s="3590" t="s">
        <v>1877</v>
      </c>
      <c r="S123" s="3588" t="s">
        <v>3187</v>
      </c>
      <c r="T123" s="3766" t="s">
        <v>1877</v>
      </c>
      <c r="U123" s="3592" t="s">
        <v>1216</v>
      </c>
      <c r="V123" s="3588" t="s">
        <v>3187</v>
      </c>
      <c r="W123" s="3765" t="s">
        <v>1216</v>
      </c>
      <c r="X123" s="3592" t="s">
        <v>3307</v>
      </c>
      <c r="Y123" s="3588" t="s">
        <v>3187</v>
      </c>
      <c r="Z123" s="3767" t="s">
        <v>3307</v>
      </c>
      <c r="AA123" s="2123"/>
      <c r="AB123" s="2123"/>
      <c r="AC123" s="2123"/>
    </row>
    <row r="124" spans="1:29" s="1075" customFormat="1" ht="44.25">
      <c r="A124" s="2123"/>
      <c r="B124" s="3587" t="s">
        <v>3222</v>
      </c>
      <c r="C124" s="3588" t="s">
        <v>3187</v>
      </c>
      <c r="D124" s="3762" t="s">
        <v>3222</v>
      </c>
      <c r="E124" s="3590" t="s">
        <v>3218</v>
      </c>
      <c r="F124" s="3588" t="s">
        <v>3187</v>
      </c>
      <c r="G124" s="3763" t="s">
        <v>3218</v>
      </c>
      <c r="H124" s="3592" t="s">
        <v>1829</v>
      </c>
      <c r="I124" s="3588" t="s">
        <v>3187</v>
      </c>
      <c r="J124" s="3762" t="s">
        <v>1829</v>
      </c>
      <c r="K124" s="3592" t="s">
        <v>3220</v>
      </c>
      <c r="L124" s="3588" t="s">
        <v>3187</v>
      </c>
      <c r="M124" s="3764" t="s">
        <v>3220</v>
      </c>
      <c r="N124" s="2123"/>
      <c r="O124" s="3587" t="s">
        <v>3222</v>
      </c>
      <c r="P124" s="3588" t="s">
        <v>3187</v>
      </c>
      <c r="Q124" s="3765" t="s">
        <v>3222</v>
      </c>
      <c r="R124" s="3590" t="s">
        <v>3218</v>
      </c>
      <c r="S124" s="3588" t="s">
        <v>3187</v>
      </c>
      <c r="T124" s="3766" t="s">
        <v>3218</v>
      </c>
      <c r="U124" s="3592" t="s">
        <v>1829</v>
      </c>
      <c r="V124" s="3588" t="s">
        <v>3187</v>
      </c>
      <c r="W124" s="3765" t="s">
        <v>1829</v>
      </c>
      <c r="X124" s="3592" t="s">
        <v>3220</v>
      </c>
      <c r="Y124" s="3588" t="s">
        <v>3187</v>
      </c>
      <c r="Z124" s="3767" t="s">
        <v>3220</v>
      </c>
      <c r="AA124" s="2123"/>
      <c r="AB124" s="2123"/>
      <c r="AC124" s="2123"/>
    </row>
    <row r="125" spans="1:29" s="1075" customFormat="1" ht="44.25">
      <c r="A125" s="2123"/>
      <c r="B125" s="3587" t="s">
        <v>3320</v>
      </c>
      <c r="C125" s="3588" t="s">
        <v>3187</v>
      </c>
      <c r="D125" s="3762" t="s">
        <v>3320</v>
      </c>
      <c r="E125" s="3590" t="s">
        <v>3229</v>
      </c>
      <c r="F125" s="3588" t="s">
        <v>3187</v>
      </c>
      <c r="G125" s="3763" t="s">
        <v>3229</v>
      </c>
      <c r="H125" s="3592" t="s">
        <v>1484</v>
      </c>
      <c r="I125" s="3588" t="s">
        <v>3187</v>
      </c>
      <c r="J125" s="3762" t="s">
        <v>1484</v>
      </c>
      <c r="K125" s="3592" t="s">
        <v>2081</v>
      </c>
      <c r="L125" s="3588" t="s">
        <v>3187</v>
      </c>
      <c r="M125" s="3764" t="s">
        <v>2081</v>
      </c>
      <c r="N125" s="2123"/>
      <c r="O125" s="3587" t="s">
        <v>3320</v>
      </c>
      <c r="P125" s="3588" t="s">
        <v>3187</v>
      </c>
      <c r="Q125" s="3765" t="s">
        <v>3320</v>
      </c>
      <c r="R125" s="3590" t="s">
        <v>3229</v>
      </c>
      <c r="S125" s="3588" t="s">
        <v>3187</v>
      </c>
      <c r="T125" s="3766" t="s">
        <v>3229</v>
      </c>
      <c r="U125" s="3592" t="s">
        <v>1484</v>
      </c>
      <c r="V125" s="3588" t="s">
        <v>3187</v>
      </c>
      <c r="W125" s="3765" t="s">
        <v>1484</v>
      </c>
      <c r="X125" s="3592" t="s">
        <v>2081</v>
      </c>
      <c r="Y125" s="3588" t="s">
        <v>3187</v>
      </c>
      <c r="Z125" s="3767" t="s">
        <v>2081</v>
      </c>
      <c r="AA125" s="2123"/>
      <c r="AB125" s="2123"/>
      <c r="AC125" s="2123"/>
    </row>
    <row r="126" spans="1:29" s="1075" customFormat="1" ht="44.25">
      <c r="A126" s="2123"/>
      <c r="B126" s="3587" t="s">
        <v>3226</v>
      </c>
      <c r="C126" s="3588" t="s">
        <v>3187</v>
      </c>
      <c r="D126" s="3762" t="s">
        <v>3226</v>
      </c>
      <c r="E126" s="3590" t="s">
        <v>3219</v>
      </c>
      <c r="F126" s="3588" t="s">
        <v>3187</v>
      </c>
      <c r="G126" s="3763" t="s">
        <v>3219</v>
      </c>
      <c r="H126" s="3592" t="s">
        <v>3321</v>
      </c>
      <c r="I126" s="3588" t="s">
        <v>3187</v>
      </c>
      <c r="J126" s="3762" t="s">
        <v>3321</v>
      </c>
      <c r="K126" s="3592" t="s">
        <v>3215</v>
      </c>
      <c r="L126" s="3588" t="s">
        <v>3187</v>
      </c>
      <c r="M126" s="3764" t="s">
        <v>3215</v>
      </c>
      <c r="N126" s="2123"/>
      <c r="O126" s="3587" t="s">
        <v>3226</v>
      </c>
      <c r="P126" s="3588" t="s">
        <v>3187</v>
      </c>
      <c r="Q126" s="3765" t="s">
        <v>3226</v>
      </c>
      <c r="R126" s="3590" t="s">
        <v>3219</v>
      </c>
      <c r="S126" s="3588" t="s">
        <v>3187</v>
      </c>
      <c r="T126" s="3766" t="s">
        <v>3219</v>
      </c>
      <c r="U126" s="3592" t="s">
        <v>3321</v>
      </c>
      <c r="V126" s="3588" t="s">
        <v>3187</v>
      </c>
      <c r="W126" s="3765" t="s">
        <v>3321</v>
      </c>
      <c r="X126" s="3592" t="s">
        <v>3215</v>
      </c>
      <c r="Y126" s="3588" t="s">
        <v>3187</v>
      </c>
      <c r="Z126" s="3767" t="s">
        <v>3215</v>
      </c>
      <c r="AA126" s="2123"/>
      <c r="AB126" s="2123"/>
      <c r="AC126" s="2123"/>
    </row>
    <row r="127" spans="1:29" s="1075" customFormat="1" ht="44.25">
      <c r="A127" s="2123"/>
      <c r="B127" s="3587" t="s">
        <v>3228</v>
      </c>
      <c r="C127" s="3588" t="s">
        <v>3187</v>
      </c>
      <c r="D127" s="3762" t="s">
        <v>3228</v>
      </c>
      <c r="E127" s="3590" t="s">
        <v>3230</v>
      </c>
      <c r="F127" s="3588" t="s">
        <v>3187</v>
      </c>
      <c r="G127" s="3763" t="s">
        <v>3230</v>
      </c>
      <c r="H127" s="3592" t="s">
        <v>3322</v>
      </c>
      <c r="I127" s="3588" t="s">
        <v>3187</v>
      </c>
      <c r="J127" s="3762" t="s">
        <v>3322</v>
      </c>
      <c r="K127" s="3592" t="s">
        <v>1876</v>
      </c>
      <c r="L127" s="3588" t="s">
        <v>3187</v>
      </c>
      <c r="M127" s="3764" t="s">
        <v>1876</v>
      </c>
      <c r="N127" s="2123"/>
      <c r="O127" s="3587" t="s">
        <v>3228</v>
      </c>
      <c r="P127" s="3588" t="s">
        <v>3187</v>
      </c>
      <c r="Q127" s="3765" t="s">
        <v>3228</v>
      </c>
      <c r="R127" s="3590" t="s">
        <v>3230</v>
      </c>
      <c r="S127" s="3588" t="s">
        <v>3187</v>
      </c>
      <c r="T127" s="3766" t="s">
        <v>3230</v>
      </c>
      <c r="U127" s="3592" t="s">
        <v>3322</v>
      </c>
      <c r="V127" s="3588" t="s">
        <v>3187</v>
      </c>
      <c r="W127" s="3765" t="s">
        <v>3322</v>
      </c>
      <c r="X127" s="3592" t="s">
        <v>1876</v>
      </c>
      <c r="Y127" s="3588" t="s">
        <v>3187</v>
      </c>
      <c r="Z127" s="3767" t="s">
        <v>1876</v>
      </c>
      <c r="AA127" s="2123"/>
      <c r="AB127" s="2123"/>
      <c r="AC127" s="2123"/>
    </row>
    <row r="128" spans="1:29" s="1075" customFormat="1" ht="44.25">
      <c r="A128" s="2123"/>
      <c r="B128" s="3587" t="s">
        <v>3324</v>
      </c>
      <c r="C128" s="3588" t="s">
        <v>3187</v>
      </c>
      <c r="D128" s="3762" t="s">
        <v>3324</v>
      </c>
      <c r="E128" s="3590" t="s">
        <v>3217</v>
      </c>
      <c r="F128" s="3588" t="s">
        <v>3187</v>
      </c>
      <c r="G128" s="3763" t="s">
        <v>3217</v>
      </c>
      <c r="H128" s="3592" t="s">
        <v>3225</v>
      </c>
      <c r="I128" s="3588" t="s">
        <v>3187</v>
      </c>
      <c r="J128" s="3762" t="s">
        <v>3225</v>
      </c>
      <c r="K128" s="3592" t="s">
        <v>3325</v>
      </c>
      <c r="L128" s="3588" t="s">
        <v>3187</v>
      </c>
      <c r="M128" s="3764" t="s">
        <v>3325</v>
      </c>
      <c r="N128" s="2123"/>
      <c r="O128" s="3587" t="s">
        <v>3324</v>
      </c>
      <c r="P128" s="3588" t="s">
        <v>3187</v>
      </c>
      <c r="Q128" s="3765" t="s">
        <v>3324</v>
      </c>
      <c r="R128" s="3590" t="s">
        <v>3217</v>
      </c>
      <c r="S128" s="3588" t="s">
        <v>3187</v>
      </c>
      <c r="T128" s="3766" t="s">
        <v>3217</v>
      </c>
      <c r="U128" s="3592" t="s">
        <v>3225</v>
      </c>
      <c r="V128" s="3588" t="s">
        <v>3187</v>
      </c>
      <c r="W128" s="3765" t="s">
        <v>3225</v>
      </c>
      <c r="X128" s="3592" t="s">
        <v>3325</v>
      </c>
      <c r="Y128" s="3588" t="s">
        <v>3187</v>
      </c>
      <c r="Z128" s="3767" t="s">
        <v>3325</v>
      </c>
      <c r="AA128" s="2123"/>
      <c r="AB128" s="2123"/>
      <c r="AC128" s="2123"/>
    </row>
    <row r="129" spans="1:29" s="1075" customFormat="1" ht="44.25">
      <c r="A129" s="2123"/>
      <c r="B129" s="3587" t="s">
        <v>3326</v>
      </c>
      <c r="C129" s="3588" t="s">
        <v>3187</v>
      </c>
      <c r="D129" s="3762" t="s">
        <v>3326</v>
      </c>
      <c r="E129" s="3590" t="s">
        <v>3231</v>
      </c>
      <c r="F129" s="3588" t="s">
        <v>3187</v>
      </c>
      <c r="G129" s="3763" t="s">
        <v>3231</v>
      </c>
      <c r="H129" s="3592" t="s">
        <v>2049</v>
      </c>
      <c r="I129" s="3588" t="s">
        <v>3187</v>
      </c>
      <c r="J129" s="3762" t="s">
        <v>2049</v>
      </c>
      <c r="K129" s="3592" t="s">
        <v>1173</v>
      </c>
      <c r="L129" s="3588" t="s">
        <v>3187</v>
      </c>
      <c r="M129" s="3764" t="s">
        <v>1173</v>
      </c>
      <c r="N129" s="2123"/>
      <c r="O129" s="3587" t="s">
        <v>3326</v>
      </c>
      <c r="P129" s="3588" t="s">
        <v>3187</v>
      </c>
      <c r="Q129" s="3765" t="s">
        <v>3326</v>
      </c>
      <c r="R129" s="3590" t="s">
        <v>3231</v>
      </c>
      <c r="S129" s="3588" t="s">
        <v>3187</v>
      </c>
      <c r="T129" s="3766" t="s">
        <v>3231</v>
      </c>
      <c r="U129" s="3592" t="s">
        <v>2049</v>
      </c>
      <c r="V129" s="3588" t="s">
        <v>3187</v>
      </c>
      <c r="W129" s="3765" t="s">
        <v>2049</v>
      </c>
      <c r="X129" s="3592" t="s">
        <v>1173</v>
      </c>
      <c r="Y129" s="3588" t="s">
        <v>3187</v>
      </c>
      <c r="Z129" s="3767" t="s">
        <v>1173</v>
      </c>
      <c r="AA129" s="2123"/>
      <c r="AB129" s="2123"/>
      <c r="AC129" s="2123"/>
    </row>
    <row r="130" spans="1:29" s="1075" customFormat="1" ht="44.25">
      <c r="A130" s="2123"/>
      <c r="B130" s="3587"/>
      <c r="C130" s="3588" t="s">
        <v>3187</v>
      </c>
      <c r="D130" s="3762"/>
      <c r="E130" s="3590" t="s">
        <v>3221</v>
      </c>
      <c r="F130" s="3588" t="s">
        <v>3187</v>
      </c>
      <c r="G130" s="3763" t="s">
        <v>3221</v>
      </c>
      <c r="H130" s="3592" t="s">
        <v>3224</v>
      </c>
      <c r="I130" s="3588" t="s">
        <v>3187</v>
      </c>
      <c r="J130" s="3762" t="s">
        <v>3224</v>
      </c>
      <c r="K130" s="3592"/>
      <c r="L130" s="3588" t="s">
        <v>3187</v>
      </c>
      <c r="M130" s="3764"/>
      <c r="N130" s="2123"/>
      <c r="O130" s="3587"/>
      <c r="P130" s="3588" t="s">
        <v>3187</v>
      </c>
      <c r="Q130" s="3765"/>
      <c r="R130" s="3590" t="s">
        <v>3221</v>
      </c>
      <c r="S130" s="3588" t="s">
        <v>3187</v>
      </c>
      <c r="T130" s="3766" t="s">
        <v>3221</v>
      </c>
      <c r="U130" s="3592" t="s">
        <v>3224</v>
      </c>
      <c r="V130" s="3588" t="s">
        <v>3187</v>
      </c>
      <c r="W130" s="3765" t="s">
        <v>3224</v>
      </c>
      <c r="X130" s="3592"/>
      <c r="Y130" s="3588" t="s">
        <v>3187</v>
      </c>
      <c r="Z130" s="3767"/>
      <c r="AA130" s="2123"/>
      <c r="AB130" s="2123"/>
      <c r="AC130" s="2123"/>
    </row>
    <row r="131" spans="1:29" s="1075" customFormat="1" ht="15">
      <c r="A131" s="866"/>
      <c r="B131" s="3768"/>
      <c r="C131" s="3769"/>
      <c r="D131" s="3769"/>
      <c r="E131" s="3769"/>
      <c r="F131" s="3769"/>
      <c r="G131" s="3769"/>
      <c r="H131" s="3769"/>
      <c r="I131" s="3769"/>
      <c r="J131" s="3769"/>
      <c r="K131" s="3769"/>
      <c r="L131" s="3769"/>
      <c r="M131" s="3770"/>
      <c r="N131" s="3771"/>
      <c r="O131" s="3768"/>
      <c r="P131" s="3769"/>
      <c r="Q131" s="3769"/>
      <c r="R131" s="3769"/>
      <c r="S131" s="3769"/>
      <c r="T131" s="3769"/>
      <c r="U131" s="3769"/>
      <c r="V131" s="3769"/>
      <c r="W131" s="3769"/>
      <c r="X131" s="3769"/>
      <c r="Y131" s="3769"/>
      <c r="Z131" s="3772"/>
      <c r="AA131" s="3746"/>
      <c r="AB131" s="866"/>
      <c r="AC131" s="866"/>
    </row>
    <row r="134" spans="1:29" s="1075" customFormat="1" ht="30">
      <c r="A134" s="866"/>
      <c r="B134" s="3557" t="s">
        <v>3183</v>
      </c>
      <c r="C134" s="3558"/>
      <c r="D134" s="3559" t="s">
        <v>3184</v>
      </c>
      <c r="E134" s="3563" t="s">
        <v>3363</v>
      </c>
      <c r="F134" s="3564"/>
      <c r="G134" s="3564"/>
      <c r="H134" s="3564"/>
      <c r="I134" s="3564"/>
      <c r="J134" s="3564"/>
      <c r="K134" s="3564"/>
      <c r="L134" s="3564"/>
      <c r="M134" s="3565"/>
      <c r="N134" s="866"/>
      <c r="O134" s="3557" t="s">
        <v>3183</v>
      </c>
      <c r="P134" s="3558"/>
      <c r="Q134" s="3559" t="s">
        <v>3184</v>
      </c>
      <c r="R134" s="3773" t="s">
        <v>3364</v>
      </c>
      <c r="S134" s="3774"/>
      <c r="T134" s="3774"/>
      <c r="U134" s="3774"/>
      <c r="V134" s="3774"/>
      <c r="W134" s="3774"/>
      <c r="X134" s="3774"/>
      <c r="Y134" s="3774"/>
      <c r="Z134" s="3775"/>
      <c r="AA134" s="866"/>
      <c r="AB134" s="866"/>
      <c r="AC134" s="866"/>
    </row>
    <row r="135" spans="1:29" s="1075" customFormat="1" ht="30">
      <c r="A135" s="866"/>
      <c r="B135" s="3566" t="s">
        <v>3189</v>
      </c>
      <c r="C135" s="3567" t="s">
        <v>3187</v>
      </c>
      <c r="D135" s="3776" t="str">
        <f>B135</f>
        <v>Aa</v>
      </c>
      <c r="E135" s="3673" t="s">
        <v>3188</v>
      </c>
      <c r="F135" s="3673"/>
      <c r="G135" s="3674"/>
      <c r="H135" s="3674"/>
      <c r="I135" s="3674"/>
      <c r="J135" s="3674"/>
      <c r="K135" s="3674"/>
      <c r="L135" s="3674"/>
      <c r="M135" s="3675"/>
      <c r="N135" s="866"/>
      <c r="O135" s="3566" t="s">
        <v>3189</v>
      </c>
      <c r="P135" s="3567" t="s">
        <v>3187</v>
      </c>
      <c r="Q135" s="3777" t="str">
        <f>O135</f>
        <v>Aa</v>
      </c>
      <c r="R135" s="3673" t="s">
        <v>3188</v>
      </c>
      <c r="S135" s="3673"/>
      <c r="T135" s="3674"/>
      <c r="U135" s="3674"/>
      <c r="V135" s="3674"/>
      <c r="W135" s="3674"/>
      <c r="X135" s="3674"/>
      <c r="Y135" s="3674"/>
      <c r="Z135" s="3675"/>
      <c r="AA135" s="866"/>
      <c r="AB135" s="866"/>
      <c r="AC135" s="866"/>
    </row>
    <row r="136" spans="1:29" s="1075" customFormat="1">
      <c r="A136" s="866"/>
      <c r="B136" s="3575"/>
      <c r="C136" s="866"/>
      <c r="D136" s="866"/>
      <c r="E136" s="866"/>
      <c r="F136" s="866"/>
      <c r="G136" s="866"/>
      <c r="H136" s="866"/>
      <c r="I136" s="866"/>
      <c r="J136" s="866"/>
      <c r="K136" s="866"/>
      <c r="L136" s="866"/>
      <c r="M136" s="3576"/>
      <c r="N136" s="866"/>
      <c r="O136" s="3575"/>
      <c r="P136" s="866"/>
      <c r="Q136" s="866"/>
      <c r="R136" s="866"/>
      <c r="S136" s="866"/>
      <c r="T136" s="866"/>
      <c r="U136" s="866"/>
      <c r="V136" s="866"/>
      <c r="W136" s="866"/>
      <c r="X136" s="866"/>
      <c r="Y136" s="866"/>
      <c r="Z136" s="3576"/>
      <c r="AA136" s="866"/>
      <c r="AB136" s="866"/>
      <c r="AC136" s="866"/>
    </row>
    <row r="137" spans="1:29" s="1075" customFormat="1">
      <c r="A137" s="866"/>
      <c r="B137" s="3579" t="s">
        <v>3191</v>
      </c>
      <c r="C137" s="3584" t="s">
        <v>3192</v>
      </c>
      <c r="D137" s="3585"/>
      <c r="E137" s="3582" t="s">
        <v>3193</v>
      </c>
      <c r="F137" s="3584" t="s">
        <v>3192</v>
      </c>
      <c r="G137" s="3585"/>
      <c r="H137" s="3582" t="s">
        <v>3194</v>
      </c>
      <c r="I137" s="3584" t="s">
        <v>3192</v>
      </c>
      <c r="J137" s="3585"/>
      <c r="K137" s="3582" t="s">
        <v>3195</v>
      </c>
      <c r="L137" s="3584" t="s">
        <v>3192</v>
      </c>
      <c r="M137" s="3586"/>
      <c r="N137" s="866"/>
      <c r="O137" s="3579" t="s">
        <v>3191</v>
      </c>
      <c r="P137" s="3778" t="s">
        <v>3192</v>
      </c>
      <c r="Q137" s="3779"/>
      <c r="R137" s="3582" t="s">
        <v>3193</v>
      </c>
      <c r="S137" s="3778" t="s">
        <v>3192</v>
      </c>
      <c r="T137" s="3779"/>
      <c r="U137" s="3582" t="s">
        <v>3194</v>
      </c>
      <c r="V137" s="3778" t="s">
        <v>3192</v>
      </c>
      <c r="W137" s="3779"/>
      <c r="X137" s="3582" t="s">
        <v>3195</v>
      </c>
      <c r="Y137" s="3778" t="s">
        <v>3192</v>
      </c>
      <c r="Z137" s="3780"/>
      <c r="AA137" s="866"/>
      <c r="AB137" s="866"/>
      <c r="AC137" s="866"/>
    </row>
    <row r="138" spans="1:29" s="1075" customFormat="1" ht="45">
      <c r="A138" s="2123"/>
      <c r="B138" s="3587" t="s">
        <v>768</v>
      </c>
      <c r="C138" s="3588" t="s">
        <v>3187</v>
      </c>
      <c r="D138" s="3781" t="s">
        <v>768</v>
      </c>
      <c r="E138" s="3590" t="s">
        <v>3196</v>
      </c>
      <c r="F138" s="3588" t="s">
        <v>3187</v>
      </c>
      <c r="G138" s="3782" t="s">
        <v>3196</v>
      </c>
      <c r="H138" s="3592">
        <v>1</v>
      </c>
      <c r="I138" s="3588" t="s">
        <v>3187</v>
      </c>
      <c r="J138" s="3783">
        <v>1</v>
      </c>
      <c r="K138" s="3592">
        <v>27</v>
      </c>
      <c r="L138" s="3588" t="s">
        <v>3187</v>
      </c>
      <c r="M138" s="3784">
        <v>27</v>
      </c>
      <c r="N138" s="2123"/>
      <c r="O138" s="3587" t="s">
        <v>768</v>
      </c>
      <c r="P138" s="3588" t="s">
        <v>3187</v>
      </c>
      <c r="Q138" s="3785" t="s">
        <v>768</v>
      </c>
      <c r="R138" s="3590" t="s">
        <v>3196</v>
      </c>
      <c r="S138" s="3588" t="s">
        <v>3187</v>
      </c>
      <c r="T138" s="3786" t="s">
        <v>3196</v>
      </c>
      <c r="U138" s="3592">
        <v>1</v>
      </c>
      <c r="V138" s="3588" t="s">
        <v>3187</v>
      </c>
      <c r="W138" s="3785">
        <v>1</v>
      </c>
      <c r="X138" s="3592">
        <v>27</v>
      </c>
      <c r="Y138" s="3588" t="s">
        <v>3187</v>
      </c>
      <c r="Z138" s="3787">
        <v>27</v>
      </c>
      <c r="AA138" s="2123"/>
      <c r="AB138" s="2123"/>
      <c r="AC138" s="2123"/>
    </row>
    <row r="139" spans="1:29" s="1075" customFormat="1" ht="45">
      <c r="A139" s="2123"/>
      <c r="B139" s="3587" t="s">
        <v>769</v>
      </c>
      <c r="C139" s="3588" t="s">
        <v>3187</v>
      </c>
      <c r="D139" s="3781" t="s">
        <v>769</v>
      </c>
      <c r="E139" s="3590" t="s">
        <v>3213</v>
      </c>
      <c r="F139" s="3588" t="s">
        <v>3187</v>
      </c>
      <c r="G139" s="3782" t="s">
        <v>3213</v>
      </c>
      <c r="H139" s="3592">
        <v>2</v>
      </c>
      <c r="I139" s="3588" t="s">
        <v>3187</v>
      </c>
      <c r="J139" s="3783">
        <v>2</v>
      </c>
      <c r="K139" s="3592">
        <v>28</v>
      </c>
      <c r="L139" s="3588" t="s">
        <v>3187</v>
      </c>
      <c r="M139" s="3784">
        <v>28</v>
      </c>
      <c r="N139" s="2123"/>
      <c r="O139" s="3587" t="s">
        <v>769</v>
      </c>
      <c r="P139" s="3588" t="s">
        <v>3187</v>
      </c>
      <c r="Q139" s="3785" t="s">
        <v>769</v>
      </c>
      <c r="R139" s="3590" t="s">
        <v>3213</v>
      </c>
      <c r="S139" s="3588" t="s">
        <v>3187</v>
      </c>
      <c r="T139" s="3786" t="s">
        <v>3213</v>
      </c>
      <c r="U139" s="3592">
        <v>2</v>
      </c>
      <c r="V139" s="3588" t="s">
        <v>3187</v>
      </c>
      <c r="W139" s="3785">
        <v>2</v>
      </c>
      <c r="X139" s="3592">
        <v>28</v>
      </c>
      <c r="Y139" s="3588" t="s">
        <v>3187</v>
      </c>
      <c r="Z139" s="3787">
        <v>28</v>
      </c>
      <c r="AA139" s="2123"/>
      <c r="AB139" s="2123"/>
      <c r="AC139" s="2123"/>
    </row>
    <row r="140" spans="1:29" s="1075" customFormat="1" ht="45">
      <c r="A140" s="2123"/>
      <c r="B140" s="3587" t="s">
        <v>771</v>
      </c>
      <c r="C140" s="3588" t="s">
        <v>3187</v>
      </c>
      <c r="D140" s="3781" t="s">
        <v>771</v>
      </c>
      <c r="E140" s="3590" t="s">
        <v>3232</v>
      </c>
      <c r="F140" s="3588" t="s">
        <v>3187</v>
      </c>
      <c r="G140" s="3782" t="s">
        <v>3232</v>
      </c>
      <c r="H140" s="3592">
        <v>3</v>
      </c>
      <c r="I140" s="3588" t="s">
        <v>3187</v>
      </c>
      <c r="J140" s="3783">
        <v>3</v>
      </c>
      <c r="K140" s="3592">
        <v>29</v>
      </c>
      <c r="L140" s="3588" t="s">
        <v>3187</v>
      </c>
      <c r="M140" s="3784">
        <v>29</v>
      </c>
      <c r="N140" s="2123"/>
      <c r="O140" s="3587" t="s">
        <v>771</v>
      </c>
      <c r="P140" s="3588" t="s">
        <v>3187</v>
      </c>
      <c r="Q140" s="3785" t="s">
        <v>771</v>
      </c>
      <c r="R140" s="3590" t="s">
        <v>3232</v>
      </c>
      <c r="S140" s="3588" t="s">
        <v>3187</v>
      </c>
      <c r="T140" s="3786" t="s">
        <v>3232</v>
      </c>
      <c r="U140" s="3592">
        <v>3</v>
      </c>
      <c r="V140" s="3588" t="s">
        <v>3187</v>
      </c>
      <c r="W140" s="3785">
        <v>3</v>
      </c>
      <c r="X140" s="3592">
        <v>29</v>
      </c>
      <c r="Y140" s="3588" t="s">
        <v>3187</v>
      </c>
      <c r="Z140" s="3787">
        <v>29</v>
      </c>
      <c r="AA140" s="2123"/>
      <c r="AB140" s="2123"/>
      <c r="AC140" s="2123"/>
    </row>
    <row r="141" spans="1:29" s="1075" customFormat="1" ht="45">
      <c r="A141" s="2123"/>
      <c r="B141" s="3587" t="s">
        <v>773</v>
      </c>
      <c r="C141" s="3588" t="s">
        <v>3187</v>
      </c>
      <c r="D141" s="3781" t="s">
        <v>773</v>
      </c>
      <c r="E141" s="3590" t="s">
        <v>3240</v>
      </c>
      <c r="F141" s="3588" t="s">
        <v>3187</v>
      </c>
      <c r="G141" s="3782" t="s">
        <v>3240</v>
      </c>
      <c r="H141" s="3592">
        <v>4</v>
      </c>
      <c r="I141" s="3588" t="s">
        <v>3187</v>
      </c>
      <c r="J141" s="3783">
        <v>4</v>
      </c>
      <c r="K141" s="3592">
        <v>30</v>
      </c>
      <c r="L141" s="3588" t="s">
        <v>3187</v>
      </c>
      <c r="M141" s="3784">
        <v>30</v>
      </c>
      <c r="N141" s="2123"/>
      <c r="O141" s="3587" t="s">
        <v>773</v>
      </c>
      <c r="P141" s="3588" t="s">
        <v>3187</v>
      </c>
      <c r="Q141" s="3785" t="s">
        <v>773</v>
      </c>
      <c r="R141" s="3590" t="s">
        <v>3240</v>
      </c>
      <c r="S141" s="3588" t="s">
        <v>3187</v>
      </c>
      <c r="T141" s="3786" t="s">
        <v>3240</v>
      </c>
      <c r="U141" s="3592">
        <v>4</v>
      </c>
      <c r="V141" s="3588" t="s">
        <v>3187</v>
      </c>
      <c r="W141" s="3785">
        <v>4</v>
      </c>
      <c r="X141" s="3592">
        <v>30</v>
      </c>
      <c r="Y141" s="3588" t="s">
        <v>3187</v>
      </c>
      <c r="Z141" s="3787">
        <v>30</v>
      </c>
      <c r="AA141" s="2123"/>
      <c r="AB141" s="2123"/>
      <c r="AC141" s="2123"/>
    </row>
    <row r="142" spans="1:29" s="1075" customFormat="1" ht="45">
      <c r="A142" s="2123"/>
      <c r="B142" s="3587" t="s">
        <v>775</v>
      </c>
      <c r="C142" s="3588" t="s">
        <v>3187</v>
      </c>
      <c r="D142" s="3781" t="s">
        <v>775</v>
      </c>
      <c r="E142" s="3590" t="s">
        <v>3242</v>
      </c>
      <c r="F142" s="3588" t="s">
        <v>3187</v>
      </c>
      <c r="G142" s="3782" t="s">
        <v>3242</v>
      </c>
      <c r="H142" s="3592">
        <v>5</v>
      </c>
      <c r="I142" s="3588" t="s">
        <v>3187</v>
      </c>
      <c r="J142" s="3783">
        <v>5</v>
      </c>
      <c r="K142" s="3592">
        <v>31</v>
      </c>
      <c r="L142" s="3588" t="s">
        <v>3187</v>
      </c>
      <c r="M142" s="3784">
        <v>31</v>
      </c>
      <c r="N142" s="2123"/>
      <c r="O142" s="3587" t="s">
        <v>775</v>
      </c>
      <c r="P142" s="3588" t="s">
        <v>3187</v>
      </c>
      <c r="Q142" s="3785" t="s">
        <v>775</v>
      </c>
      <c r="R142" s="3590" t="s">
        <v>3242</v>
      </c>
      <c r="S142" s="3588" t="s">
        <v>3187</v>
      </c>
      <c r="T142" s="3786" t="s">
        <v>3242</v>
      </c>
      <c r="U142" s="3592">
        <v>5</v>
      </c>
      <c r="V142" s="3588" t="s">
        <v>3187</v>
      </c>
      <c r="W142" s="3785">
        <v>5</v>
      </c>
      <c r="X142" s="3592">
        <v>31</v>
      </c>
      <c r="Y142" s="3588" t="s">
        <v>3187</v>
      </c>
      <c r="Z142" s="3787">
        <v>31</v>
      </c>
      <c r="AA142" s="2123"/>
      <c r="AB142" s="2123"/>
      <c r="AC142" s="2123"/>
    </row>
    <row r="143" spans="1:29" s="1075" customFormat="1" ht="45">
      <c r="A143" s="2123"/>
      <c r="B143" s="3587" t="s">
        <v>777</v>
      </c>
      <c r="C143" s="3588" t="s">
        <v>3187</v>
      </c>
      <c r="D143" s="3781" t="s">
        <v>777</v>
      </c>
      <c r="E143" s="3590" t="s">
        <v>3243</v>
      </c>
      <c r="F143" s="3588" t="s">
        <v>3187</v>
      </c>
      <c r="G143" s="3782" t="s">
        <v>3243</v>
      </c>
      <c r="H143" s="3592">
        <v>6</v>
      </c>
      <c r="I143" s="3588" t="s">
        <v>3187</v>
      </c>
      <c r="J143" s="3783">
        <v>6</v>
      </c>
      <c r="K143" s="3592">
        <v>32</v>
      </c>
      <c r="L143" s="3588" t="s">
        <v>3187</v>
      </c>
      <c r="M143" s="3784">
        <v>32</v>
      </c>
      <c r="N143" s="2123"/>
      <c r="O143" s="3587" t="s">
        <v>777</v>
      </c>
      <c r="P143" s="3588" t="s">
        <v>3187</v>
      </c>
      <c r="Q143" s="3785" t="s">
        <v>777</v>
      </c>
      <c r="R143" s="3590" t="s">
        <v>3243</v>
      </c>
      <c r="S143" s="3588" t="s">
        <v>3187</v>
      </c>
      <c r="T143" s="3786" t="s">
        <v>3243</v>
      </c>
      <c r="U143" s="3592">
        <v>6</v>
      </c>
      <c r="V143" s="3588" t="s">
        <v>3187</v>
      </c>
      <c r="W143" s="3785">
        <v>6</v>
      </c>
      <c r="X143" s="3592">
        <v>32</v>
      </c>
      <c r="Y143" s="3588" t="s">
        <v>3187</v>
      </c>
      <c r="Z143" s="3787">
        <v>32</v>
      </c>
      <c r="AA143" s="2123"/>
      <c r="AB143" s="2123"/>
      <c r="AC143" s="2123"/>
    </row>
    <row r="144" spans="1:29" s="1075" customFormat="1" ht="45">
      <c r="A144" s="2123"/>
      <c r="B144" s="3587" t="s">
        <v>778</v>
      </c>
      <c r="C144" s="3588" t="s">
        <v>3187</v>
      </c>
      <c r="D144" s="3781" t="s">
        <v>778</v>
      </c>
      <c r="E144" s="3590" t="s">
        <v>1966</v>
      </c>
      <c r="F144" s="3588" t="s">
        <v>3187</v>
      </c>
      <c r="G144" s="3782" t="s">
        <v>1966</v>
      </c>
      <c r="H144" s="3592">
        <v>7</v>
      </c>
      <c r="I144" s="3588" t="s">
        <v>3187</v>
      </c>
      <c r="J144" s="3783">
        <v>7</v>
      </c>
      <c r="K144" s="3592">
        <v>33</v>
      </c>
      <c r="L144" s="3588" t="s">
        <v>3187</v>
      </c>
      <c r="M144" s="3784">
        <v>33</v>
      </c>
      <c r="N144" s="2123"/>
      <c r="O144" s="3587" t="s">
        <v>778</v>
      </c>
      <c r="P144" s="3588" t="s">
        <v>3187</v>
      </c>
      <c r="Q144" s="3785" t="s">
        <v>778</v>
      </c>
      <c r="R144" s="3590" t="s">
        <v>1966</v>
      </c>
      <c r="S144" s="3588" t="s">
        <v>3187</v>
      </c>
      <c r="T144" s="3786" t="s">
        <v>1966</v>
      </c>
      <c r="U144" s="3592">
        <v>7</v>
      </c>
      <c r="V144" s="3588" t="s">
        <v>3187</v>
      </c>
      <c r="W144" s="3785">
        <v>7</v>
      </c>
      <c r="X144" s="3592">
        <v>33</v>
      </c>
      <c r="Y144" s="3588" t="s">
        <v>3187</v>
      </c>
      <c r="Z144" s="3787">
        <v>33</v>
      </c>
      <c r="AA144" s="2123"/>
      <c r="AB144" s="2123"/>
      <c r="AC144" s="2123"/>
    </row>
    <row r="145" spans="1:29" s="1075" customFormat="1" ht="45">
      <c r="A145" s="2123"/>
      <c r="B145" s="3587" t="s">
        <v>779</v>
      </c>
      <c r="C145" s="3588" t="s">
        <v>3187</v>
      </c>
      <c r="D145" s="3781" t="s">
        <v>779</v>
      </c>
      <c r="E145" s="3590" t="s">
        <v>3246</v>
      </c>
      <c r="F145" s="3588" t="s">
        <v>3187</v>
      </c>
      <c r="G145" s="3782" t="s">
        <v>3246</v>
      </c>
      <c r="H145" s="3592">
        <v>8</v>
      </c>
      <c r="I145" s="3588" t="s">
        <v>3187</v>
      </c>
      <c r="J145" s="3783">
        <v>8</v>
      </c>
      <c r="K145" s="3592">
        <v>34</v>
      </c>
      <c r="L145" s="3588" t="s">
        <v>3187</v>
      </c>
      <c r="M145" s="3784">
        <v>34</v>
      </c>
      <c r="N145" s="2123"/>
      <c r="O145" s="3587" t="s">
        <v>779</v>
      </c>
      <c r="P145" s="3588" t="s">
        <v>3187</v>
      </c>
      <c r="Q145" s="3785" t="s">
        <v>779</v>
      </c>
      <c r="R145" s="3590" t="s">
        <v>3246</v>
      </c>
      <c r="S145" s="3588" t="s">
        <v>3187</v>
      </c>
      <c r="T145" s="3786" t="s">
        <v>3246</v>
      </c>
      <c r="U145" s="3592">
        <v>8</v>
      </c>
      <c r="V145" s="3588" t="s">
        <v>3187</v>
      </c>
      <c r="W145" s="3785">
        <v>8</v>
      </c>
      <c r="X145" s="3592">
        <v>34</v>
      </c>
      <c r="Y145" s="3588" t="s">
        <v>3187</v>
      </c>
      <c r="Z145" s="3787">
        <v>34</v>
      </c>
      <c r="AA145" s="2123"/>
      <c r="AB145" s="2123"/>
      <c r="AC145" s="2123"/>
    </row>
    <row r="146" spans="1:29" s="1075" customFormat="1" ht="45">
      <c r="A146" s="2123"/>
      <c r="B146" s="3587" t="s">
        <v>780</v>
      </c>
      <c r="C146" s="3588" t="s">
        <v>3187</v>
      </c>
      <c r="D146" s="3781" t="s">
        <v>780</v>
      </c>
      <c r="E146" s="3590" t="s">
        <v>3247</v>
      </c>
      <c r="F146" s="3588" t="s">
        <v>3187</v>
      </c>
      <c r="G146" s="3782" t="s">
        <v>3247</v>
      </c>
      <c r="H146" s="3592">
        <v>9</v>
      </c>
      <c r="I146" s="3588" t="s">
        <v>3187</v>
      </c>
      <c r="J146" s="3783">
        <v>9</v>
      </c>
      <c r="K146" s="3592">
        <v>35</v>
      </c>
      <c r="L146" s="3588" t="s">
        <v>3187</v>
      </c>
      <c r="M146" s="3784">
        <v>35</v>
      </c>
      <c r="N146" s="2123"/>
      <c r="O146" s="3587" t="s">
        <v>780</v>
      </c>
      <c r="P146" s="3588" t="s">
        <v>3187</v>
      </c>
      <c r="Q146" s="3785" t="s">
        <v>780</v>
      </c>
      <c r="R146" s="3590" t="s">
        <v>3247</v>
      </c>
      <c r="S146" s="3588" t="s">
        <v>3187</v>
      </c>
      <c r="T146" s="3786" t="s">
        <v>3247</v>
      </c>
      <c r="U146" s="3592">
        <v>9</v>
      </c>
      <c r="V146" s="3588" t="s">
        <v>3187</v>
      </c>
      <c r="W146" s="3785">
        <v>9</v>
      </c>
      <c r="X146" s="3592">
        <v>35</v>
      </c>
      <c r="Y146" s="3588" t="s">
        <v>3187</v>
      </c>
      <c r="Z146" s="3787">
        <v>35</v>
      </c>
      <c r="AA146" s="2123"/>
      <c r="AB146" s="2123"/>
      <c r="AC146" s="2123"/>
    </row>
    <row r="147" spans="1:29" s="1075" customFormat="1" ht="45">
      <c r="A147" s="2123"/>
      <c r="B147" s="3587" t="s">
        <v>781</v>
      </c>
      <c r="C147" s="3588" t="s">
        <v>3187</v>
      </c>
      <c r="D147" s="3781" t="s">
        <v>781</v>
      </c>
      <c r="E147" s="3590" t="s">
        <v>3249</v>
      </c>
      <c r="F147" s="3588" t="s">
        <v>3187</v>
      </c>
      <c r="G147" s="3782" t="s">
        <v>3249</v>
      </c>
      <c r="H147" s="3592">
        <v>10</v>
      </c>
      <c r="I147" s="3588" t="s">
        <v>3187</v>
      </c>
      <c r="J147" s="3783">
        <v>10</v>
      </c>
      <c r="K147" s="3592">
        <v>36</v>
      </c>
      <c r="L147" s="3588" t="s">
        <v>3187</v>
      </c>
      <c r="M147" s="3784">
        <v>36</v>
      </c>
      <c r="N147" s="2123"/>
      <c r="O147" s="3587" t="s">
        <v>781</v>
      </c>
      <c r="P147" s="3588" t="s">
        <v>3187</v>
      </c>
      <c r="Q147" s="3785" t="s">
        <v>781</v>
      </c>
      <c r="R147" s="3590" t="s">
        <v>3249</v>
      </c>
      <c r="S147" s="3588" t="s">
        <v>3187</v>
      </c>
      <c r="T147" s="3786" t="s">
        <v>3249</v>
      </c>
      <c r="U147" s="3592">
        <v>10</v>
      </c>
      <c r="V147" s="3588" t="s">
        <v>3187</v>
      </c>
      <c r="W147" s="3785">
        <v>10</v>
      </c>
      <c r="X147" s="3592">
        <v>36</v>
      </c>
      <c r="Y147" s="3588" t="s">
        <v>3187</v>
      </c>
      <c r="Z147" s="3787">
        <v>36</v>
      </c>
      <c r="AA147" s="2123"/>
      <c r="AB147" s="2123"/>
      <c r="AC147" s="2123"/>
    </row>
    <row r="148" spans="1:29" s="1075" customFormat="1" ht="45">
      <c r="A148" s="2123"/>
      <c r="B148" s="3587" t="s">
        <v>782</v>
      </c>
      <c r="C148" s="3588" t="s">
        <v>3187</v>
      </c>
      <c r="D148" s="3781" t="s">
        <v>782</v>
      </c>
      <c r="E148" s="3590" t="s">
        <v>3251</v>
      </c>
      <c r="F148" s="3588" t="s">
        <v>3187</v>
      </c>
      <c r="G148" s="3782" t="s">
        <v>3251</v>
      </c>
      <c r="H148" s="3592">
        <v>11</v>
      </c>
      <c r="I148" s="3588" t="s">
        <v>3187</v>
      </c>
      <c r="J148" s="3783">
        <v>11</v>
      </c>
      <c r="K148" s="3592">
        <v>37</v>
      </c>
      <c r="L148" s="3588" t="s">
        <v>3187</v>
      </c>
      <c r="M148" s="3784">
        <v>37</v>
      </c>
      <c r="N148" s="2123"/>
      <c r="O148" s="3587" t="s">
        <v>782</v>
      </c>
      <c r="P148" s="3588" t="s">
        <v>3187</v>
      </c>
      <c r="Q148" s="3785" t="s">
        <v>782</v>
      </c>
      <c r="R148" s="3590" t="s">
        <v>3251</v>
      </c>
      <c r="S148" s="3588" t="s">
        <v>3187</v>
      </c>
      <c r="T148" s="3786" t="s">
        <v>3251</v>
      </c>
      <c r="U148" s="3592">
        <v>11</v>
      </c>
      <c r="V148" s="3588" t="s">
        <v>3187</v>
      </c>
      <c r="W148" s="3785">
        <v>11</v>
      </c>
      <c r="X148" s="3592">
        <v>37</v>
      </c>
      <c r="Y148" s="3588" t="s">
        <v>3187</v>
      </c>
      <c r="Z148" s="3787">
        <v>37</v>
      </c>
      <c r="AA148" s="2123"/>
      <c r="AB148" s="2123"/>
      <c r="AC148" s="2123"/>
    </row>
    <row r="149" spans="1:29" s="1075" customFormat="1" ht="45">
      <c r="A149" s="2123"/>
      <c r="B149" s="3587" t="s">
        <v>783</v>
      </c>
      <c r="C149" s="3588" t="s">
        <v>3187</v>
      </c>
      <c r="D149" s="3781" t="s">
        <v>783</v>
      </c>
      <c r="E149" s="3590" t="s">
        <v>3253</v>
      </c>
      <c r="F149" s="3588" t="s">
        <v>3187</v>
      </c>
      <c r="G149" s="3782" t="s">
        <v>3253</v>
      </c>
      <c r="H149" s="3592">
        <v>12</v>
      </c>
      <c r="I149" s="3588" t="s">
        <v>3187</v>
      </c>
      <c r="J149" s="3783">
        <v>12</v>
      </c>
      <c r="K149" s="3592">
        <v>38</v>
      </c>
      <c r="L149" s="3588" t="s">
        <v>3187</v>
      </c>
      <c r="M149" s="3784">
        <v>38</v>
      </c>
      <c r="N149" s="2123"/>
      <c r="O149" s="3587" t="s">
        <v>783</v>
      </c>
      <c r="P149" s="3588" t="s">
        <v>3187</v>
      </c>
      <c r="Q149" s="3785" t="s">
        <v>783</v>
      </c>
      <c r="R149" s="3590" t="s">
        <v>3253</v>
      </c>
      <c r="S149" s="3588" t="s">
        <v>3187</v>
      </c>
      <c r="T149" s="3786" t="s">
        <v>3253</v>
      </c>
      <c r="U149" s="3592">
        <v>12</v>
      </c>
      <c r="V149" s="3588" t="s">
        <v>3187</v>
      </c>
      <c r="W149" s="3785">
        <v>12</v>
      </c>
      <c r="X149" s="3592">
        <v>38</v>
      </c>
      <c r="Y149" s="3588" t="s">
        <v>3187</v>
      </c>
      <c r="Z149" s="3787">
        <v>38</v>
      </c>
      <c r="AA149" s="2123"/>
      <c r="AB149" s="2123"/>
      <c r="AC149" s="2123"/>
    </row>
    <row r="150" spans="1:29" s="1075" customFormat="1" ht="45">
      <c r="A150" s="2123"/>
      <c r="B150" s="3587" t="s">
        <v>784</v>
      </c>
      <c r="C150" s="3588" t="s">
        <v>3187</v>
      </c>
      <c r="D150" s="3781" t="s">
        <v>784</v>
      </c>
      <c r="E150" s="3590" t="s">
        <v>3254</v>
      </c>
      <c r="F150" s="3588" t="s">
        <v>3187</v>
      </c>
      <c r="G150" s="3782" t="s">
        <v>3254</v>
      </c>
      <c r="H150" s="3592">
        <v>13</v>
      </c>
      <c r="I150" s="3588" t="s">
        <v>3187</v>
      </c>
      <c r="J150" s="3783">
        <v>13</v>
      </c>
      <c r="K150" s="3592">
        <v>39</v>
      </c>
      <c r="L150" s="3588" t="s">
        <v>3187</v>
      </c>
      <c r="M150" s="3784">
        <v>39</v>
      </c>
      <c r="N150" s="2123"/>
      <c r="O150" s="3587" t="s">
        <v>784</v>
      </c>
      <c r="P150" s="3588" t="s">
        <v>3187</v>
      </c>
      <c r="Q150" s="3785" t="s">
        <v>784</v>
      </c>
      <c r="R150" s="3590" t="s">
        <v>3254</v>
      </c>
      <c r="S150" s="3588" t="s">
        <v>3187</v>
      </c>
      <c r="T150" s="3786" t="s">
        <v>3254</v>
      </c>
      <c r="U150" s="3592">
        <v>13</v>
      </c>
      <c r="V150" s="3588" t="s">
        <v>3187</v>
      </c>
      <c r="W150" s="3785">
        <v>13</v>
      </c>
      <c r="X150" s="3592">
        <v>39</v>
      </c>
      <c r="Y150" s="3588" t="s">
        <v>3187</v>
      </c>
      <c r="Z150" s="3787">
        <v>39</v>
      </c>
      <c r="AA150" s="2123"/>
      <c r="AB150" s="2123"/>
      <c r="AC150" s="2123"/>
    </row>
    <row r="151" spans="1:29" s="1075" customFormat="1" ht="45">
      <c r="A151" s="2123"/>
      <c r="B151" s="3587" t="s">
        <v>785</v>
      </c>
      <c r="C151" s="3588" t="s">
        <v>3187</v>
      </c>
      <c r="D151" s="3781" t="s">
        <v>785</v>
      </c>
      <c r="E151" s="3590" t="s">
        <v>3256</v>
      </c>
      <c r="F151" s="3588" t="s">
        <v>3187</v>
      </c>
      <c r="G151" s="3782" t="s">
        <v>3256</v>
      </c>
      <c r="H151" s="3592">
        <v>14</v>
      </c>
      <c r="I151" s="3588" t="s">
        <v>3187</v>
      </c>
      <c r="J151" s="3783">
        <v>14</v>
      </c>
      <c r="K151" s="3592">
        <v>40</v>
      </c>
      <c r="L151" s="3588" t="s">
        <v>3187</v>
      </c>
      <c r="M151" s="3784">
        <v>40</v>
      </c>
      <c r="N151" s="2123"/>
      <c r="O151" s="3587" t="s">
        <v>785</v>
      </c>
      <c r="P151" s="3588" t="s">
        <v>3187</v>
      </c>
      <c r="Q151" s="3785" t="s">
        <v>785</v>
      </c>
      <c r="R151" s="3590" t="s">
        <v>3256</v>
      </c>
      <c r="S151" s="3588" t="s">
        <v>3187</v>
      </c>
      <c r="T151" s="3786" t="s">
        <v>3256</v>
      </c>
      <c r="U151" s="3592">
        <v>14</v>
      </c>
      <c r="V151" s="3588" t="s">
        <v>3187</v>
      </c>
      <c r="W151" s="3785">
        <v>14</v>
      </c>
      <c r="X151" s="3592">
        <v>40</v>
      </c>
      <c r="Y151" s="3588" t="s">
        <v>3187</v>
      </c>
      <c r="Z151" s="3787">
        <v>40</v>
      </c>
      <c r="AA151" s="2123"/>
      <c r="AB151" s="2123"/>
      <c r="AC151" s="2123"/>
    </row>
    <row r="152" spans="1:29" s="1075" customFormat="1" ht="45">
      <c r="A152" s="2123"/>
      <c r="B152" s="3587" t="s">
        <v>786</v>
      </c>
      <c r="C152" s="3588" t="s">
        <v>3187</v>
      </c>
      <c r="D152" s="3781" t="s">
        <v>786</v>
      </c>
      <c r="E152" s="3590" t="s">
        <v>3269</v>
      </c>
      <c r="F152" s="3588" t="s">
        <v>3187</v>
      </c>
      <c r="G152" s="3782" t="s">
        <v>3269</v>
      </c>
      <c r="H152" s="3592">
        <v>15</v>
      </c>
      <c r="I152" s="3588" t="s">
        <v>3187</v>
      </c>
      <c r="J152" s="3783">
        <v>15</v>
      </c>
      <c r="K152" s="3592">
        <v>41</v>
      </c>
      <c r="L152" s="3588" t="s">
        <v>3187</v>
      </c>
      <c r="M152" s="3784">
        <v>41</v>
      </c>
      <c r="N152" s="2123"/>
      <c r="O152" s="3587" t="s">
        <v>786</v>
      </c>
      <c r="P152" s="3588" t="s">
        <v>3187</v>
      </c>
      <c r="Q152" s="3785" t="s">
        <v>786</v>
      </c>
      <c r="R152" s="3590" t="s">
        <v>3269</v>
      </c>
      <c r="S152" s="3588" t="s">
        <v>3187</v>
      </c>
      <c r="T152" s="3786" t="s">
        <v>3269</v>
      </c>
      <c r="U152" s="3592">
        <v>15</v>
      </c>
      <c r="V152" s="3588" t="s">
        <v>3187</v>
      </c>
      <c r="W152" s="3785">
        <v>15</v>
      </c>
      <c r="X152" s="3592">
        <v>41</v>
      </c>
      <c r="Y152" s="3588" t="s">
        <v>3187</v>
      </c>
      <c r="Z152" s="3787">
        <v>41</v>
      </c>
      <c r="AA152" s="2123"/>
      <c r="AB152" s="2123"/>
      <c r="AC152" s="2123"/>
    </row>
    <row r="153" spans="1:29" s="1075" customFormat="1" ht="45">
      <c r="A153" s="2123"/>
      <c r="B153" s="3587" t="s">
        <v>876</v>
      </c>
      <c r="C153" s="3588" t="s">
        <v>3187</v>
      </c>
      <c r="D153" s="3781" t="s">
        <v>876</v>
      </c>
      <c r="E153" s="3590" t="s">
        <v>1914</v>
      </c>
      <c r="F153" s="3588" t="s">
        <v>3187</v>
      </c>
      <c r="G153" s="3782" t="s">
        <v>1914</v>
      </c>
      <c r="H153" s="3592">
        <v>16</v>
      </c>
      <c r="I153" s="3588" t="s">
        <v>3187</v>
      </c>
      <c r="J153" s="3783">
        <v>16</v>
      </c>
      <c r="K153" s="3592">
        <v>42</v>
      </c>
      <c r="L153" s="3588" t="s">
        <v>3187</v>
      </c>
      <c r="M153" s="3784">
        <v>42</v>
      </c>
      <c r="N153" s="2123"/>
      <c r="O153" s="3587" t="s">
        <v>876</v>
      </c>
      <c r="P153" s="3588" t="s">
        <v>3187</v>
      </c>
      <c r="Q153" s="3785" t="s">
        <v>876</v>
      </c>
      <c r="R153" s="3590" t="s">
        <v>1914</v>
      </c>
      <c r="S153" s="3588" t="s">
        <v>3187</v>
      </c>
      <c r="T153" s="3786" t="s">
        <v>1914</v>
      </c>
      <c r="U153" s="3592">
        <v>16</v>
      </c>
      <c r="V153" s="3588" t="s">
        <v>3187</v>
      </c>
      <c r="W153" s="3785">
        <v>16</v>
      </c>
      <c r="X153" s="3592">
        <v>42</v>
      </c>
      <c r="Y153" s="3588" t="s">
        <v>3187</v>
      </c>
      <c r="Z153" s="3787">
        <v>42</v>
      </c>
      <c r="AA153" s="2123"/>
      <c r="AB153" s="2123"/>
      <c r="AC153" s="2123"/>
    </row>
    <row r="154" spans="1:29" s="1075" customFormat="1" ht="45">
      <c r="A154" s="2123"/>
      <c r="B154" s="3587" t="s">
        <v>1117</v>
      </c>
      <c r="C154" s="3588" t="s">
        <v>3187</v>
      </c>
      <c r="D154" s="3781" t="s">
        <v>1117</v>
      </c>
      <c r="E154" s="3590" t="s">
        <v>1913</v>
      </c>
      <c r="F154" s="3588" t="s">
        <v>3187</v>
      </c>
      <c r="G154" s="3782" t="s">
        <v>1913</v>
      </c>
      <c r="H154" s="3592">
        <v>17</v>
      </c>
      <c r="I154" s="3588" t="s">
        <v>3187</v>
      </c>
      <c r="J154" s="3783">
        <v>17</v>
      </c>
      <c r="K154" s="3592">
        <v>43</v>
      </c>
      <c r="L154" s="3588" t="s">
        <v>3187</v>
      </c>
      <c r="M154" s="3784">
        <v>43</v>
      </c>
      <c r="N154" s="2123"/>
      <c r="O154" s="3587" t="s">
        <v>1117</v>
      </c>
      <c r="P154" s="3588" t="s">
        <v>3187</v>
      </c>
      <c r="Q154" s="3785" t="s">
        <v>1117</v>
      </c>
      <c r="R154" s="3590" t="s">
        <v>1913</v>
      </c>
      <c r="S154" s="3588" t="s">
        <v>3187</v>
      </c>
      <c r="T154" s="3786" t="s">
        <v>1913</v>
      </c>
      <c r="U154" s="3592">
        <v>17</v>
      </c>
      <c r="V154" s="3588" t="s">
        <v>3187</v>
      </c>
      <c r="W154" s="3785">
        <v>17</v>
      </c>
      <c r="X154" s="3592">
        <v>43</v>
      </c>
      <c r="Y154" s="3588" t="s">
        <v>3187</v>
      </c>
      <c r="Z154" s="3787">
        <v>43</v>
      </c>
      <c r="AA154" s="2123"/>
      <c r="AB154" s="2123"/>
      <c r="AC154" s="2123"/>
    </row>
    <row r="155" spans="1:29" s="1075" customFormat="1" ht="45">
      <c r="A155" s="2123"/>
      <c r="B155" s="3587" t="s">
        <v>877</v>
      </c>
      <c r="C155" s="3588" t="s">
        <v>3187</v>
      </c>
      <c r="D155" s="3781" t="s">
        <v>877</v>
      </c>
      <c r="E155" s="3590" t="s">
        <v>3285</v>
      </c>
      <c r="F155" s="3588" t="s">
        <v>3187</v>
      </c>
      <c r="G155" s="3782" t="s">
        <v>3285</v>
      </c>
      <c r="H155" s="3592">
        <v>18</v>
      </c>
      <c r="I155" s="3588" t="s">
        <v>3187</v>
      </c>
      <c r="J155" s="3783">
        <v>18</v>
      </c>
      <c r="K155" s="3592">
        <v>44</v>
      </c>
      <c r="L155" s="3588" t="s">
        <v>3187</v>
      </c>
      <c r="M155" s="3784">
        <v>44</v>
      </c>
      <c r="N155" s="2123"/>
      <c r="O155" s="3587" t="s">
        <v>877</v>
      </c>
      <c r="P155" s="3588" t="s">
        <v>3187</v>
      </c>
      <c r="Q155" s="3785" t="s">
        <v>877</v>
      </c>
      <c r="R155" s="3590" t="s">
        <v>3285</v>
      </c>
      <c r="S155" s="3588" t="s">
        <v>3187</v>
      </c>
      <c r="T155" s="3786" t="s">
        <v>3285</v>
      </c>
      <c r="U155" s="3592">
        <v>18</v>
      </c>
      <c r="V155" s="3588" t="s">
        <v>3187</v>
      </c>
      <c r="W155" s="3785">
        <v>18</v>
      </c>
      <c r="X155" s="3592">
        <v>44</v>
      </c>
      <c r="Y155" s="3588" t="s">
        <v>3187</v>
      </c>
      <c r="Z155" s="3787">
        <v>44</v>
      </c>
      <c r="AA155" s="2123"/>
      <c r="AB155" s="2123"/>
      <c r="AC155" s="2123"/>
    </row>
    <row r="156" spans="1:29" s="1075" customFormat="1" ht="45">
      <c r="A156" s="2123"/>
      <c r="B156" s="3587" t="s">
        <v>921</v>
      </c>
      <c r="C156" s="3588" t="s">
        <v>3187</v>
      </c>
      <c r="D156" s="3781" t="s">
        <v>921</v>
      </c>
      <c r="E156" s="3590" t="s">
        <v>3289</v>
      </c>
      <c r="F156" s="3588" t="s">
        <v>3187</v>
      </c>
      <c r="G156" s="3782" t="s">
        <v>3289</v>
      </c>
      <c r="H156" s="3592">
        <v>19</v>
      </c>
      <c r="I156" s="3588" t="s">
        <v>3187</v>
      </c>
      <c r="J156" s="3783">
        <v>19</v>
      </c>
      <c r="K156" s="3592">
        <v>45</v>
      </c>
      <c r="L156" s="3588" t="s">
        <v>3187</v>
      </c>
      <c r="M156" s="3784">
        <v>45</v>
      </c>
      <c r="N156" s="2123"/>
      <c r="O156" s="3587" t="s">
        <v>921</v>
      </c>
      <c r="P156" s="3588" t="s">
        <v>3187</v>
      </c>
      <c r="Q156" s="3785" t="s">
        <v>921</v>
      </c>
      <c r="R156" s="3590" t="s">
        <v>3289</v>
      </c>
      <c r="S156" s="3588" t="s">
        <v>3187</v>
      </c>
      <c r="T156" s="3786" t="s">
        <v>3289</v>
      </c>
      <c r="U156" s="3592">
        <v>19</v>
      </c>
      <c r="V156" s="3588" t="s">
        <v>3187</v>
      </c>
      <c r="W156" s="3785">
        <v>19</v>
      </c>
      <c r="X156" s="3592">
        <v>45</v>
      </c>
      <c r="Y156" s="3588" t="s">
        <v>3187</v>
      </c>
      <c r="Z156" s="3787">
        <v>45</v>
      </c>
      <c r="AA156" s="2123"/>
      <c r="AB156" s="2123"/>
      <c r="AC156" s="2123"/>
    </row>
    <row r="157" spans="1:29" s="1075" customFormat="1" ht="45">
      <c r="A157" s="2123"/>
      <c r="B157" s="3587" t="s">
        <v>950</v>
      </c>
      <c r="C157" s="3588" t="s">
        <v>3187</v>
      </c>
      <c r="D157" s="3781" t="s">
        <v>950</v>
      </c>
      <c r="E157" s="3590" t="s">
        <v>1899</v>
      </c>
      <c r="F157" s="3588" t="s">
        <v>3187</v>
      </c>
      <c r="G157" s="3782" t="s">
        <v>1899</v>
      </c>
      <c r="H157" s="3592">
        <v>20</v>
      </c>
      <c r="I157" s="3588" t="s">
        <v>3187</v>
      </c>
      <c r="J157" s="3783">
        <v>20</v>
      </c>
      <c r="K157" s="3592">
        <v>46</v>
      </c>
      <c r="L157" s="3588" t="s">
        <v>3187</v>
      </c>
      <c r="M157" s="3784">
        <v>46</v>
      </c>
      <c r="N157" s="2123"/>
      <c r="O157" s="3587" t="s">
        <v>950</v>
      </c>
      <c r="P157" s="3588" t="s">
        <v>3187</v>
      </c>
      <c r="Q157" s="3785" t="s">
        <v>950</v>
      </c>
      <c r="R157" s="3590" t="s">
        <v>1899</v>
      </c>
      <c r="S157" s="3588" t="s">
        <v>3187</v>
      </c>
      <c r="T157" s="3786" t="s">
        <v>1899</v>
      </c>
      <c r="U157" s="3592">
        <v>20</v>
      </c>
      <c r="V157" s="3588" t="s">
        <v>3187</v>
      </c>
      <c r="W157" s="3785">
        <v>20</v>
      </c>
      <c r="X157" s="3592">
        <v>46</v>
      </c>
      <c r="Y157" s="3588" t="s">
        <v>3187</v>
      </c>
      <c r="Z157" s="3787">
        <v>46</v>
      </c>
      <c r="AA157" s="2123"/>
      <c r="AB157" s="2123"/>
      <c r="AC157" s="2123"/>
    </row>
    <row r="158" spans="1:29" s="1075" customFormat="1" ht="45">
      <c r="A158" s="2123"/>
      <c r="B158" s="3587" t="s">
        <v>964</v>
      </c>
      <c r="C158" s="3588" t="s">
        <v>3187</v>
      </c>
      <c r="D158" s="3781" t="s">
        <v>964</v>
      </c>
      <c r="E158" s="3590" t="s">
        <v>1900</v>
      </c>
      <c r="F158" s="3588" t="s">
        <v>3187</v>
      </c>
      <c r="G158" s="3782" t="s">
        <v>1900</v>
      </c>
      <c r="H158" s="3592">
        <v>21</v>
      </c>
      <c r="I158" s="3588" t="s">
        <v>3187</v>
      </c>
      <c r="J158" s="3783">
        <v>21</v>
      </c>
      <c r="K158" s="3592">
        <v>47</v>
      </c>
      <c r="L158" s="3588" t="s">
        <v>3187</v>
      </c>
      <c r="M158" s="3784">
        <v>47</v>
      </c>
      <c r="N158" s="2123"/>
      <c r="O158" s="3587" t="s">
        <v>964</v>
      </c>
      <c r="P158" s="3588" t="s">
        <v>3187</v>
      </c>
      <c r="Q158" s="3785" t="s">
        <v>964</v>
      </c>
      <c r="R158" s="3590" t="s">
        <v>1900</v>
      </c>
      <c r="S158" s="3588" t="s">
        <v>3187</v>
      </c>
      <c r="T158" s="3786" t="s">
        <v>1900</v>
      </c>
      <c r="U158" s="3592">
        <v>21</v>
      </c>
      <c r="V158" s="3588" t="s">
        <v>3187</v>
      </c>
      <c r="W158" s="3785">
        <v>21</v>
      </c>
      <c r="X158" s="3592">
        <v>47</v>
      </c>
      <c r="Y158" s="3588" t="s">
        <v>3187</v>
      </c>
      <c r="Z158" s="3787">
        <v>47</v>
      </c>
      <c r="AA158" s="2123"/>
      <c r="AB158" s="2123"/>
      <c r="AC158" s="2123"/>
    </row>
    <row r="159" spans="1:29" s="1075" customFormat="1" ht="45">
      <c r="A159" s="2123"/>
      <c r="B159" s="3587" t="s">
        <v>978</v>
      </c>
      <c r="C159" s="3588" t="s">
        <v>3187</v>
      </c>
      <c r="D159" s="3781" t="s">
        <v>978</v>
      </c>
      <c r="E159" s="3590" t="s">
        <v>3290</v>
      </c>
      <c r="F159" s="3588" t="s">
        <v>3187</v>
      </c>
      <c r="G159" s="3782" t="s">
        <v>3290</v>
      </c>
      <c r="H159" s="3592">
        <v>22</v>
      </c>
      <c r="I159" s="3588" t="s">
        <v>3187</v>
      </c>
      <c r="J159" s="3783">
        <v>22</v>
      </c>
      <c r="K159" s="3592">
        <v>48</v>
      </c>
      <c r="L159" s="3588" t="s">
        <v>3187</v>
      </c>
      <c r="M159" s="3784">
        <v>48</v>
      </c>
      <c r="N159" s="2123"/>
      <c r="O159" s="3587" t="s">
        <v>978</v>
      </c>
      <c r="P159" s="3588" t="s">
        <v>3187</v>
      </c>
      <c r="Q159" s="3785" t="s">
        <v>978</v>
      </c>
      <c r="R159" s="3590" t="s">
        <v>3290</v>
      </c>
      <c r="S159" s="3588" t="s">
        <v>3187</v>
      </c>
      <c r="T159" s="3786" t="s">
        <v>3290</v>
      </c>
      <c r="U159" s="3592">
        <v>22</v>
      </c>
      <c r="V159" s="3588" t="s">
        <v>3187</v>
      </c>
      <c r="W159" s="3785">
        <v>22</v>
      </c>
      <c r="X159" s="3592">
        <v>48</v>
      </c>
      <c r="Y159" s="3588" t="s">
        <v>3187</v>
      </c>
      <c r="Z159" s="3787">
        <v>48</v>
      </c>
      <c r="AA159" s="2123"/>
      <c r="AB159" s="2123"/>
      <c r="AC159" s="2123"/>
    </row>
    <row r="160" spans="1:29" s="1075" customFormat="1" ht="45">
      <c r="A160" s="2123"/>
      <c r="B160" s="3587" t="s">
        <v>3291</v>
      </c>
      <c r="C160" s="3588" t="s">
        <v>3187</v>
      </c>
      <c r="D160" s="3781" t="s">
        <v>3291</v>
      </c>
      <c r="E160" s="3590" t="s">
        <v>3292</v>
      </c>
      <c r="F160" s="3588" t="s">
        <v>3187</v>
      </c>
      <c r="G160" s="3782" t="s">
        <v>3292</v>
      </c>
      <c r="H160" s="3592">
        <v>23</v>
      </c>
      <c r="I160" s="3588" t="s">
        <v>3187</v>
      </c>
      <c r="J160" s="3783">
        <v>23</v>
      </c>
      <c r="K160" s="3592">
        <v>49</v>
      </c>
      <c r="L160" s="3588" t="s">
        <v>3187</v>
      </c>
      <c r="M160" s="3784">
        <v>49</v>
      </c>
      <c r="N160" s="2123"/>
      <c r="O160" s="3587" t="s">
        <v>3291</v>
      </c>
      <c r="P160" s="3588" t="s">
        <v>3187</v>
      </c>
      <c r="Q160" s="3785" t="s">
        <v>3291</v>
      </c>
      <c r="R160" s="3590" t="s">
        <v>3292</v>
      </c>
      <c r="S160" s="3588" t="s">
        <v>3187</v>
      </c>
      <c r="T160" s="3786" t="s">
        <v>3292</v>
      </c>
      <c r="U160" s="3592">
        <v>23</v>
      </c>
      <c r="V160" s="3588" t="s">
        <v>3187</v>
      </c>
      <c r="W160" s="3785">
        <v>23</v>
      </c>
      <c r="X160" s="3592">
        <v>49</v>
      </c>
      <c r="Y160" s="3588" t="s">
        <v>3187</v>
      </c>
      <c r="Z160" s="3787">
        <v>49</v>
      </c>
      <c r="AA160" s="2123"/>
      <c r="AB160" s="2123"/>
      <c r="AC160" s="2123"/>
    </row>
    <row r="161" spans="1:29" s="1075" customFormat="1" ht="45">
      <c r="A161" s="2123"/>
      <c r="B161" s="3587" t="s">
        <v>1898</v>
      </c>
      <c r="C161" s="3588" t="s">
        <v>3187</v>
      </c>
      <c r="D161" s="3781" t="s">
        <v>1898</v>
      </c>
      <c r="E161" s="3590" t="s">
        <v>3293</v>
      </c>
      <c r="F161" s="3588" t="s">
        <v>3187</v>
      </c>
      <c r="G161" s="3782" t="s">
        <v>3293</v>
      </c>
      <c r="H161" s="3592">
        <v>24</v>
      </c>
      <c r="I161" s="3588" t="s">
        <v>3187</v>
      </c>
      <c r="J161" s="3783">
        <v>24</v>
      </c>
      <c r="K161" s="3592">
        <v>50</v>
      </c>
      <c r="L161" s="3588" t="s">
        <v>3187</v>
      </c>
      <c r="M161" s="3784">
        <v>50</v>
      </c>
      <c r="N161" s="2123"/>
      <c r="O161" s="3587" t="s">
        <v>1898</v>
      </c>
      <c r="P161" s="3588" t="s">
        <v>3187</v>
      </c>
      <c r="Q161" s="3785" t="s">
        <v>1898</v>
      </c>
      <c r="R161" s="3590" t="s">
        <v>3293</v>
      </c>
      <c r="S161" s="3588" t="s">
        <v>3187</v>
      </c>
      <c r="T161" s="3786" t="s">
        <v>3293</v>
      </c>
      <c r="U161" s="3592">
        <v>24</v>
      </c>
      <c r="V161" s="3588" t="s">
        <v>3187</v>
      </c>
      <c r="W161" s="3785">
        <v>24</v>
      </c>
      <c r="X161" s="3592">
        <v>50</v>
      </c>
      <c r="Y161" s="3588" t="s">
        <v>3187</v>
      </c>
      <c r="Z161" s="3787">
        <v>50</v>
      </c>
      <c r="AA161" s="2123"/>
      <c r="AB161" s="2123"/>
      <c r="AC161" s="2123"/>
    </row>
    <row r="162" spans="1:29" s="1075" customFormat="1" ht="45">
      <c r="A162" s="2123"/>
      <c r="B162" s="3587" t="s">
        <v>3282</v>
      </c>
      <c r="C162" s="3588" t="s">
        <v>3187</v>
      </c>
      <c r="D162" s="3781" t="s">
        <v>3282</v>
      </c>
      <c r="E162" s="3590" t="s">
        <v>3287</v>
      </c>
      <c r="F162" s="3588" t="s">
        <v>3187</v>
      </c>
      <c r="G162" s="3782" t="s">
        <v>3287</v>
      </c>
      <c r="H162" s="3592">
        <v>25</v>
      </c>
      <c r="I162" s="3588" t="s">
        <v>3187</v>
      </c>
      <c r="J162" s="3783">
        <v>25</v>
      </c>
      <c r="K162" s="3592">
        <v>51</v>
      </c>
      <c r="L162" s="3588" t="s">
        <v>3187</v>
      </c>
      <c r="M162" s="3784">
        <v>51</v>
      </c>
      <c r="N162" s="2123"/>
      <c r="O162" s="3587" t="s">
        <v>3282</v>
      </c>
      <c r="P162" s="3588" t="s">
        <v>3187</v>
      </c>
      <c r="Q162" s="3785" t="s">
        <v>3282</v>
      </c>
      <c r="R162" s="3590" t="s">
        <v>3287</v>
      </c>
      <c r="S162" s="3588" t="s">
        <v>3187</v>
      </c>
      <c r="T162" s="3786" t="s">
        <v>3287</v>
      </c>
      <c r="U162" s="3592">
        <v>25</v>
      </c>
      <c r="V162" s="3588" t="s">
        <v>3187</v>
      </c>
      <c r="W162" s="3785">
        <v>25</v>
      </c>
      <c r="X162" s="3592">
        <v>51</v>
      </c>
      <c r="Y162" s="3588" t="s">
        <v>3187</v>
      </c>
      <c r="Z162" s="3787">
        <v>51</v>
      </c>
      <c r="AA162" s="2123"/>
      <c r="AB162" s="2123"/>
      <c r="AC162" s="2123"/>
    </row>
    <row r="163" spans="1:29" s="1075" customFormat="1" ht="45">
      <c r="A163" s="2123"/>
      <c r="B163" s="3587" t="s">
        <v>1099</v>
      </c>
      <c r="C163" s="3588" t="s">
        <v>3187</v>
      </c>
      <c r="D163" s="3781" t="s">
        <v>1099</v>
      </c>
      <c r="E163" s="3590" t="s">
        <v>3286</v>
      </c>
      <c r="F163" s="3588" t="s">
        <v>3187</v>
      </c>
      <c r="G163" s="3782" t="s">
        <v>3286</v>
      </c>
      <c r="H163" s="3592">
        <v>26</v>
      </c>
      <c r="I163" s="3588" t="s">
        <v>3187</v>
      </c>
      <c r="J163" s="3783">
        <v>26</v>
      </c>
      <c r="K163" s="3592">
        <v>52</v>
      </c>
      <c r="L163" s="3588" t="s">
        <v>3187</v>
      </c>
      <c r="M163" s="3784">
        <v>52</v>
      </c>
      <c r="N163" s="2123"/>
      <c r="O163" s="3587" t="s">
        <v>1099</v>
      </c>
      <c r="P163" s="3588" t="s">
        <v>3187</v>
      </c>
      <c r="Q163" s="3785" t="s">
        <v>1099</v>
      </c>
      <c r="R163" s="3590" t="s">
        <v>3286</v>
      </c>
      <c r="S163" s="3588" t="s">
        <v>3187</v>
      </c>
      <c r="T163" s="3786" t="s">
        <v>3286</v>
      </c>
      <c r="U163" s="3592">
        <v>26</v>
      </c>
      <c r="V163" s="3588" t="s">
        <v>3187</v>
      </c>
      <c r="W163" s="3785">
        <v>26</v>
      </c>
      <c r="X163" s="3592">
        <v>52</v>
      </c>
      <c r="Y163" s="3588" t="s">
        <v>3187</v>
      </c>
      <c r="Z163" s="3787">
        <v>52</v>
      </c>
      <c r="AA163" s="2123"/>
      <c r="AB163" s="2123"/>
      <c r="AC163" s="2123"/>
    </row>
    <row r="164" spans="1:29" s="1075" customFormat="1" ht="45">
      <c r="A164" s="2123"/>
      <c r="B164" s="3587" t="s">
        <v>1878</v>
      </c>
      <c r="C164" s="3588" t="s">
        <v>3187</v>
      </c>
      <c r="D164" s="3781" t="s">
        <v>1878</v>
      </c>
      <c r="E164" s="3590" t="s">
        <v>273</v>
      </c>
      <c r="F164" s="3588" t="s">
        <v>3187</v>
      </c>
      <c r="G164" s="3782" t="s">
        <v>273</v>
      </c>
      <c r="H164" s="3592" t="s">
        <v>3284</v>
      </c>
      <c r="I164" s="3588" t="s">
        <v>3187</v>
      </c>
      <c r="J164" s="3783" t="s">
        <v>3284</v>
      </c>
      <c r="K164" s="3592" t="s">
        <v>3294</v>
      </c>
      <c r="L164" s="3588" t="s">
        <v>3187</v>
      </c>
      <c r="M164" s="3784" t="s">
        <v>3294</v>
      </c>
      <c r="N164" s="2123"/>
      <c r="O164" s="3587" t="s">
        <v>1878</v>
      </c>
      <c r="P164" s="3588" t="s">
        <v>3187</v>
      </c>
      <c r="Q164" s="3785" t="s">
        <v>1878</v>
      </c>
      <c r="R164" s="3590" t="s">
        <v>273</v>
      </c>
      <c r="S164" s="3588" t="s">
        <v>3187</v>
      </c>
      <c r="T164" s="3786" t="s">
        <v>273</v>
      </c>
      <c r="U164" s="3592" t="s">
        <v>3284</v>
      </c>
      <c r="V164" s="3588" t="s">
        <v>3187</v>
      </c>
      <c r="W164" s="3785" t="s">
        <v>3284</v>
      </c>
      <c r="X164" s="3592" t="s">
        <v>3294</v>
      </c>
      <c r="Y164" s="3588" t="s">
        <v>3187</v>
      </c>
      <c r="Z164" s="3787" t="s">
        <v>3294</v>
      </c>
      <c r="AA164" s="2123"/>
      <c r="AB164" s="2123"/>
      <c r="AC164" s="2123"/>
    </row>
    <row r="165" spans="1:29" s="1075" customFormat="1" ht="45">
      <c r="A165" s="2123"/>
      <c r="B165" s="3587" t="s">
        <v>3214</v>
      </c>
      <c r="C165" s="3588" t="s">
        <v>3187</v>
      </c>
      <c r="D165" s="3781" t="s">
        <v>3214</v>
      </c>
      <c r="E165" s="3590" t="s">
        <v>1877</v>
      </c>
      <c r="F165" s="3588" t="s">
        <v>3187</v>
      </c>
      <c r="G165" s="3782" t="s">
        <v>1877</v>
      </c>
      <c r="H165" s="3592" t="s">
        <v>1216</v>
      </c>
      <c r="I165" s="3588" t="s">
        <v>3187</v>
      </c>
      <c r="J165" s="3783" t="s">
        <v>1216</v>
      </c>
      <c r="K165" s="3592" t="s">
        <v>3307</v>
      </c>
      <c r="L165" s="3588" t="s">
        <v>3187</v>
      </c>
      <c r="M165" s="3784" t="s">
        <v>3307</v>
      </c>
      <c r="N165" s="2123"/>
      <c r="O165" s="3587" t="s">
        <v>3214</v>
      </c>
      <c r="P165" s="3588" t="s">
        <v>3187</v>
      </c>
      <c r="Q165" s="3785" t="s">
        <v>3214</v>
      </c>
      <c r="R165" s="3590" t="s">
        <v>1877</v>
      </c>
      <c r="S165" s="3588" t="s">
        <v>3187</v>
      </c>
      <c r="T165" s="3786" t="s">
        <v>1877</v>
      </c>
      <c r="U165" s="3592" t="s">
        <v>1216</v>
      </c>
      <c r="V165" s="3588" t="s">
        <v>3187</v>
      </c>
      <c r="W165" s="3785" t="s">
        <v>1216</v>
      </c>
      <c r="X165" s="3592" t="s">
        <v>3307</v>
      </c>
      <c r="Y165" s="3588" t="s">
        <v>3187</v>
      </c>
      <c r="Z165" s="3787" t="s">
        <v>3307</v>
      </c>
      <c r="AA165" s="2123"/>
      <c r="AB165" s="2123"/>
      <c r="AC165" s="2123"/>
    </row>
    <row r="166" spans="1:29" s="1075" customFormat="1" ht="45">
      <c r="A166" s="2123"/>
      <c r="B166" s="3587" t="s">
        <v>3222</v>
      </c>
      <c r="C166" s="3588" t="s">
        <v>3187</v>
      </c>
      <c r="D166" s="3781" t="s">
        <v>3222</v>
      </c>
      <c r="E166" s="3590" t="s">
        <v>3218</v>
      </c>
      <c r="F166" s="3588" t="s">
        <v>3187</v>
      </c>
      <c r="G166" s="3782" t="s">
        <v>3218</v>
      </c>
      <c r="H166" s="3592" t="s">
        <v>1829</v>
      </c>
      <c r="I166" s="3588" t="s">
        <v>3187</v>
      </c>
      <c r="J166" s="3783" t="s">
        <v>1829</v>
      </c>
      <c r="K166" s="3592" t="s">
        <v>3220</v>
      </c>
      <c r="L166" s="3588" t="s">
        <v>3187</v>
      </c>
      <c r="M166" s="3784" t="s">
        <v>3220</v>
      </c>
      <c r="N166" s="2123"/>
      <c r="O166" s="3587" t="s">
        <v>3222</v>
      </c>
      <c r="P166" s="3588" t="s">
        <v>3187</v>
      </c>
      <c r="Q166" s="3785" t="s">
        <v>3222</v>
      </c>
      <c r="R166" s="3590" t="s">
        <v>3218</v>
      </c>
      <c r="S166" s="3588" t="s">
        <v>3187</v>
      </c>
      <c r="T166" s="3786" t="s">
        <v>3218</v>
      </c>
      <c r="U166" s="3592" t="s">
        <v>1829</v>
      </c>
      <c r="V166" s="3588" t="s">
        <v>3187</v>
      </c>
      <c r="W166" s="3785" t="s">
        <v>1829</v>
      </c>
      <c r="X166" s="3592" t="s">
        <v>3220</v>
      </c>
      <c r="Y166" s="3588" t="s">
        <v>3187</v>
      </c>
      <c r="Z166" s="3787" t="s">
        <v>3220</v>
      </c>
      <c r="AA166" s="2123"/>
      <c r="AB166" s="2123"/>
      <c r="AC166" s="2123"/>
    </row>
    <row r="167" spans="1:29" s="1075" customFormat="1" ht="45">
      <c r="A167" s="2123"/>
      <c r="B167" s="3587" t="s">
        <v>3320</v>
      </c>
      <c r="C167" s="3588" t="s">
        <v>3187</v>
      </c>
      <c r="D167" s="3781" t="s">
        <v>3320</v>
      </c>
      <c r="E167" s="3590" t="s">
        <v>3229</v>
      </c>
      <c r="F167" s="3588" t="s">
        <v>3187</v>
      </c>
      <c r="G167" s="3782" t="s">
        <v>3229</v>
      </c>
      <c r="H167" s="3592" t="s">
        <v>1484</v>
      </c>
      <c r="I167" s="3588" t="s">
        <v>3187</v>
      </c>
      <c r="J167" s="3783" t="s">
        <v>1484</v>
      </c>
      <c r="K167" s="3592" t="s">
        <v>2081</v>
      </c>
      <c r="L167" s="3588" t="s">
        <v>3187</v>
      </c>
      <c r="M167" s="3784" t="s">
        <v>2081</v>
      </c>
      <c r="N167" s="2123"/>
      <c r="O167" s="3587" t="s">
        <v>3320</v>
      </c>
      <c r="P167" s="3588" t="s">
        <v>3187</v>
      </c>
      <c r="Q167" s="3785" t="s">
        <v>3320</v>
      </c>
      <c r="R167" s="3590" t="s">
        <v>3229</v>
      </c>
      <c r="S167" s="3588" t="s">
        <v>3187</v>
      </c>
      <c r="T167" s="3786" t="s">
        <v>3229</v>
      </c>
      <c r="U167" s="3592" t="s">
        <v>1484</v>
      </c>
      <c r="V167" s="3588" t="s">
        <v>3187</v>
      </c>
      <c r="W167" s="3785" t="s">
        <v>1484</v>
      </c>
      <c r="X167" s="3592" t="s">
        <v>2081</v>
      </c>
      <c r="Y167" s="3588" t="s">
        <v>3187</v>
      </c>
      <c r="Z167" s="3787" t="s">
        <v>2081</v>
      </c>
      <c r="AA167" s="2123"/>
      <c r="AB167" s="2123"/>
      <c r="AC167" s="2123"/>
    </row>
    <row r="168" spans="1:29" s="1075" customFormat="1" ht="45">
      <c r="A168" s="2123"/>
      <c r="B168" s="3587" t="s">
        <v>3226</v>
      </c>
      <c r="C168" s="3588" t="s">
        <v>3187</v>
      </c>
      <c r="D168" s="3781" t="s">
        <v>3226</v>
      </c>
      <c r="E168" s="3590" t="s">
        <v>3219</v>
      </c>
      <c r="F168" s="3588" t="s">
        <v>3187</v>
      </c>
      <c r="G168" s="3782" t="s">
        <v>3219</v>
      </c>
      <c r="H168" s="3592" t="s">
        <v>3321</v>
      </c>
      <c r="I168" s="3588" t="s">
        <v>3187</v>
      </c>
      <c r="J168" s="3783" t="s">
        <v>3321</v>
      </c>
      <c r="K168" s="3592" t="s">
        <v>3215</v>
      </c>
      <c r="L168" s="3588" t="s">
        <v>3187</v>
      </c>
      <c r="M168" s="3784" t="s">
        <v>3215</v>
      </c>
      <c r="N168" s="2123"/>
      <c r="O168" s="3587" t="s">
        <v>3226</v>
      </c>
      <c r="P168" s="3588" t="s">
        <v>3187</v>
      </c>
      <c r="Q168" s="3785" t="s">
        <v>3226</v>
      </c>
      <c r="R168" s="3590" t="s">
        <v>3219</v>
      </c>
      <c r="S168" s="3588" t="s">
        <v>3187</v>
      </c>
      <c r="T168" s="3786" t="s">
        <v>3219</v>
      </c>
      <c r="U168" s="3592" t="s">
        <v>3321</v>
      </c>
      <c r="V168" s="3588" t="s">
        <v>3187</v>
      </c>
      <c r="W168" s="3785" t="s">
        <v>3321</v>
      </c>
      <c r="X168" s="3592" t="s">
        <v>3215</v>
      </c>
      <c r="Y168" s="3588" t="s">
        <v>3187</v>
      </c>
      <c r="Z168" s="3787" t="s">
        <v>3215</v>
      </c>
      <c r="AA168" s="2123"/>
      <c r="AB168" s="2123"/>
      <c r="AC168" s="2123"/>
    </row>
    <row r="169" spans="1:29" s="1075" customFormat="1" ht="45">
      <c r="A169" s="2123"/>
      <c r="B169" s="3587" t="s">
        <v>3228</v>
      </c>
      <c r="C169" s="3588" t="s">
        <v>3187</v>
      </c>
      <c r="D169" s="3781" t="s">
        <v>3228</v>
      </c>
      <c r="E169" s="3590" t="s">
        <v>3230</v>
      </c>
      <c r="F169" s="3588" t="s">
        <v>3187</v>
      </c>
      <c r="G169" s="3782" t="s">
        <v>3230</v>
      </c>
      <c r="H169" s="3592" t="s">
        <v>3322</v>
      </c>
      <c r="I169" s="3588" t="s">
        <v>3187</v>
      </c>
      <c r="J169" s="3783" t="s">
        <v>3322</v>
      </c>
      <c r="K169" s="3592" t="s">
        <v>1876</v>
      </c>
      <c r="L169" s="3588" t="s">
        <v>3187</v>
      </c>
      <c r="M169" s="3784" t="s">
        <v>1876</v>
      </c>
      <c r="N169" s="2123"/>
      <c r="O169" s="3587" t="s">
        <v>3228</v>
      </c>
      <c r="P169" s="3588" t="s">
        <v>3187</v>
      </c>
      <c r="Q169" s="3785" t="s">
        <v>3228</v>
      </c>
      <c r="R169" s="3590" t="s">
        <v>3230</v>
      </c>
      <c r="S169" s="3588" t="s">
        <v>3187</v>
      </c>
      <c r="T169" s="3786" t="s">
        <v>3230</v>
      </c>
      <c r="U169" s="3592" t="s">
        <v>3322</v>
      </c>
      <c r="V169" s="3588" t="s">
        <v>3187</v>
      </c>
      <c r="W169" s="3785" t="s">
        <v>3322</v>
      </c>
      <c r="X169" s="3592" t="s">
        <v>1876</v>
      </c>
      <c r="Y169" s="3588" t="s">
        <v>3187</v>
      </c>
      <c r="Z169" s="3787" t="s">
        <v>1876</v>
      </c>
      <c r="AA169" s="2123"/>
      <c r="AB169" s="2123"/>
      <c r="AC169" s="2123"/>
    </row>
    <row r="170" spans="1:29" s="1075" customFormat="1" ht="45">
      <c r="A170" s="2123"/>
      <c r="B170" s="3587" t="s">
        <v>3324</v>
      </c>
      <c r="C170" s="3588" t="s">
        <v>3187</v>
      </c>
      <c r="D170" s="3781" t="s">
        <v>3324</v>
      </c>
      <c r="E170" s="3590" t="s">
        <v>3217</v>
      </c>
      <c r="F170" s="3588" t="s">
        <v>3187</v>
      </c>
      <c r="G170" s="3782" t="s">
        <v>3217</v>
      </c>
      <c r="H170" s="3592" t="s">
        <v>3225</v>
      </c>
      <c r="I170" s="3588" t="s">
        <v>3187</v>
      </c>
      <c r="J170" s="3783" t="s">
        <v>3225</v>
      </c>
      <c r="K170" s="3592" t="s">
        <v>3325</v>
      </c>
      <c r="L170" s="3588" t="s">
        <v>3187</v>
      </c>
      <c r="M170" s="3784" t="s">
        <v>3325</v>
      </c>
      <c r="N170" s="2123"/>
      <c r="O170" s="3587" t="s">
        <v>3324</v>
      </c>
      <c r="P170" s="3588" t="s">
        <v>3187</v>
      </c>
      <c r="Q170" s="3785" t="s">
        <v>3324</v>
      </c>
      <c r="R170" s="3590" t="s">
        <v>3217</v>
      </c>
      <c r="S170" s="3588" t="s">
        <v>3187</v>
      </c>
      <c r="T170" s="3786" t="s">
        <v>3217</v>
      </c>
      <c r="U170" s="3592" t="s">
        <v>3225</v>
      </c>
      <c r="V170" s="3588" t="s">
        <v>3187</v>
      </c>
      <c r="W170" s="3785" t="s">
        <v>3225</v>
      </c>
      <c r="X170" s="3592" t="s">
        <v>3325</v>
      </c>
      <c r="Y170" s="3588" t="s">
        <v>3187</v>
      </c>
      <c r="Z170" s="3787" t="s">
        <v>3325</v>
      </c>
      <c r="AA170" s="2123"/>
      <c r="AB170" s="2123"/>
      <c r="AC170" s="2123"/>
    </row>
    <row r="171" spans="1:29" s="1075" customFormat="1" ht="45">
      <c r="A171" s="2123"/>
      <c r="B171" s="3587" t="s">
        <v>3326</v>
      </c>
      <c r="C171" s="3588" t="s">
        <v>3187</v>
      </c>
      <c r="D171" s="3781" t="s">
        <v>3326</v>
      </c>
      <c r="E171" s="3590" t="s">
        <v>3231</v>
      </c>
      <c r="F171" s="3588" t="s">
        <v>3187</v>
      </c>
      <c r="G171" s="3782" t="s">
        <v>3231</v>
      </c>
      <c r="H171" s="3592" t="s">
        <v>2049</v>
      </c>
      <c r="I171" s="3588" t="s">
        <v>3187</v>
      </c>
      <c r="J171" s="3783" t="s">
        <v>2049</v>
      </c>
      <c r="K171" s="3592" t="s">
        <v>1173</v>
      </c>
      <c r="L171" s="3588" t="s">
        <v>3187</v>
      </c>
      <c r="M171" s="3784" t="s">
        <v>1173</v>
      </c>
      <c r="N171" s="2123"/>
      <c r="O171" s="3587" t="s">
        <v>3326</v>
      </c>
      <c r="P171" s="3588" t="s">
        <v>3187</v>
      </c>
      <c r="Q171" s="3785" t="s">
        <v>3326</v>
      </c>
      <c r="R171" s="3590" t="s">
        <v>3231</v>
      </c>
      <c r="S171" s="3588" t="s">
        <v>3187</v>
      </c>
      <c r="T171" s="3786" t="s">
        <v>3231</v>
      </c>
      <c r="U171" s="3592" t="s">
        <v>2049</v>
      </c>
      <c r="V171" s="3588" t="s">
        <v>3187</v>
      </c>
      <c r="W171" s="3785" t="s">
        <v>2049</v>
      </c>
      <c r="X171" s="3592" t="s">
        <v>1173</v>
      </c>
      <c r="Y171" s="3588" t="s">
        <v>3187</v>
      </c>
      <c r="Z171" s="3787" t="s">
        <v>1173</v>
      </c>
      <c r="AA171" s="2123"/>
      <c r="AB171" s="2123"/>
      <c r="AC171" s="2123"/>
    </row>
    <row r="172" spans="1:29" s="1075" customFormat="1" ht="45">
      <c r="A172" s="2123"/>
      <c r="B172" s="3587"/>
      <c r="C172" s="3588" t="s">
        <v>3187</v>
      </c>
      <c r="D172" s="3781"/>
      <c r="E172" s="3590" t="s">
        <v>3221</v>
      </c>
      <c r="F172" s="3588" t="s">
        <v>3187</v>
      </c>
      <c r="G172" s="3782" t="s">
        <v>3221</v>
      </c>
      <c r="H172" s="3592" t="s">
        <v>3224</v>
      </c>
      <c r="I172" s="3588" t="s">
        <v>3187</v>
      </c>
      <c r="J172" s="3783" t="s">
        <v>3224</v>
      </c>
      <c r="K172" s="3592"/>
      <c r="L172" s="3588" t="s">
        <v>3187</v>
      </c>
      <c r="M172" s="3784"/>
      <c r="N172" s="2123"/>
      <c r="O172" s="3587"/>
      <c r="P172" s="3588" t="s">
        <v>3187</v>
      </c>
      <c r="Q172" s="3785"/>
      <c r="R172" s="3590" t="s">
        <v>3221</v>
      </c>
      <c r="S172" s="3588" t="s">
        <v>3187</v>
      </c>
      <c r="T172" s="3786" t="s">
        <v>3221</v>
      </c>
      <c r="U172" s="3592" t="s">
        <v>3224</v>
      </c>
      <c r="V172" s="3588" t="s">
        <v>3187</v>
      </c>
      <c r="W172" s="3785" t="s">
        <v>3224</v>
      </c>
      <c r="X172" s="3592"/>
      <c r="Y172" s="3588" t="s">
        <v>3187</v>
      </c>
      <c r="Z172" s="3787"/>
      <c r="AA172" s="2123"/>
      <c r="AB172" s="2123"/>
      <c r="AC172" s="2123"/>
    </row>
    <row r="173" spans="1:29" s="1075" customFormat="1" ht="15">
      <c r="A173" s="3742"/>
      <c r="B173" s="3743"/>
      <c r="C173" s="3744"/>
      <c r="D173" s="3744"/>
      <c r="E173" s="3744"/>
      <c r="F173" s="3744"/>
      <c r="G173" s="3744"/>
      <c r="H173" s="3744"/>
      <c r="I173" s="3744"/>
      <c r="J173" s="3744"/>
      <c r="K173" s="3744"/>
      <c r="L173" s="3744"/>
      <c r="M173" s="3745"/>
      <c r="N173" s="3742"/>
      <c r="O173" s="3768"/>
      <c r="P173" s="3769"/>
      <c r="Q173" s="3769"/>
      <c r="R173" s="3769"/>
      <c r="S173" s="3769"/>
      <c r="T173" s="3769"/>
      <c r="U173" s="3769"/>
      <c r="V173" s="3769"/>
      <c r="W173" s="3769"/>
      <c r="X173" s="3769"/>
      <c r="Y173" s="3769"/>
      <c r="Z173" s="3772"/>
      <c r="AA173" s="3742"/>
      <c r="AB173" s="3742"/>
      <c r="AC173" s="3742"/>
    </row>
    <row r="174" spans="1:29" s="1075" customFormat="1" ht="15">
      <c r="A174" s="866"/>
      <c r="B174" s="866"/>
      <c r="C174" s="866"/>
      <c r="D174" s="866"/>
      <c r="E174" s="866"/>
      <c r="F174" s="866"/>
      <c r="G174" s="866"/>
      <c r="H174" s="866"/>
      <c r="I174" s="866"/>
      <c r="J174" s="866"/>
      <c r="K174" s="866"/>
      <c r="L174" s="866"/>
      <c r="M174" s="866"/>
      <c r="N174" s="3742"/>
      <c r="O174" s="866"/>
      <c r="P174" s="866"/>
      <c r="Q174" s="866"/>
      <c r="R174" s="866"/>
      <c r="S174" s="866"/>
      <c r="T174" s="866"/>
      <c r="U174" s="866"/>
      <c r="V174" s="866"/>
      <c r="W174" s="866"/>
      <c r="X174" s="866"/>
      <c r="Y174" s="866"/>
      <c r="Z174" s="866"/>
      <c r="AA174" s="3771"/>
      <c r="AB174" s="866"/>
      <c r="AC174" s="866"/>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C502-4F24-4FFD-A77C-7142127E32E9}">
  <dimension ref="A1:AI339"/>
  <sheetViews>
    <sheetView zoomScaleNormal="100" workbookViewId="0">
      <selection sqref="A1:U1"/>
    </sheetView>
  </sheetViews>
  <sheetFormatPr baseColWidth="10" defaultRowHeight="46.5"/>
  <cols>
    <col min="1" max="1" width="4.85546875" style="1349" customWidth="1"/>
    <col min="2" max="2" width="6" style="3814" customWidth="1"/>
    <col min="3" max="3" width="16.140625" style="3819" customWidth="1"/>
    <col min="4" max="4" width="18.140625" style="3820" customWidth="1"/>
    <col min="5" max="5" width="6.140625" style="1349" customWidth="1"/>
    <col min="6" max="6" width="4.85546875" style="1349" customWidth="1"/>
    <col min="7" max="7" width="6" style="3814" customWidth="1"/>
    <col min="8" max="8" width="11.42578125" style="1349"/>
    <col min="9" max="9" width="18.140625" style="3820" customWidth="1"/>
    <col min="10" max="10" width="6.140625" style="1349" customWidth="1"/>
    <col min="11" max="11" width="4.85546875" style="1349" customWidth="1"/>
    <col min="12" max="12" width="7.42578125" style="3814" customWidth="1"/>
    <col min="13" max="13" width="11.42578125" style="1349"/>
    <col min="14" max="14" width="18.140625" style="3820" customWidth="1"/>
    <col min="15" max="15" width="6.140625" style="1349" customWidth="1"/>
    <col min="16" max="16" width="8.5703125" style="1349" customWidth="1"/>
    <col min="17" max="17" width="6" style="3814" customWidth="1"/>
    <col min="18" max="18" width="11.42578125" style="1349"/>
    <col min="19" max="19" width="18.140625" style="3820" customWidth="1"/>
    <col min="20" max="20" width="11.42578125" style="1349"/>
    <col min="21" max="21" width="8.42578125" style="1349" customWidth="1"/>
    <col min="22" max="16384" width="11.42578125" style="1349"/>
  </cols>
  <sheetData>
    <row r="1" spans="1:30" ht="44.25" customHeight="1">
      <c r="A1" s="3788" t="s">
        <v>3365</v>
      </c>
      <c r="B1" s="3788"/>
      <c r="C1" s="3788"/>
      <c r="D1" s="3788"/>
      <c r="E1" s="3788"/>
      <c r="F1" s="3788"/>
      <c r="G1" s="3788"/>
      <c r="H1" s="3788"/>
      <c r="I1" s="3788"/>
      <c r="J1" s="3788"/>
      <c r="K1" s="3788"/>
      <c r="L1" s="3788"/>
      <c r="M1" s="3788"/>
      <c r="N1" s="3788"/>
      <c r="O1" s="3788"/>
      <c r="P1" s="3788"/>
      <c r="Q1" s="3788"/>
      <c r="R1" s="3788"/>
      <c r="S1" s="3788"/>
      <c r="T1" s="3788"/>
      <c r="U1" s="3788"/>
      <c r="V1" s="3789" t="s">
        <v>2229</v>
      </c>
      <c r="W1" s="3790"/>
      <c r="X1" s="3790"/>
      <c r="Y1" s="3790"/>
      <c r="Z1" s="3790"/>
      <c r="AA1" s="3790"/>
      <c r="AB1" s="3791" t="str">
        <f ca="1">"Page "&amp;_xlfn.SHEET()&amp;" sur "&amp;_xlfn.SHEETS()</f>
        <v>Page 14 sur 16</v>
      </c>
      <c r="AC1" s="3792"/>
      <c r="AD1" s="3792"/>
    </row>
    <row r="2" spans="1:30" ht="15.75" customHeight="1">
      <c r="A2" s="1353"/>
      <c r="B2" s="3793"/>
      <c r="C2" s="3794"/>
      <c r="D2" s="3795"/>
      <c r="E2" s="1353"/>
      <c r="F2" s="1353"/>
      <c r="G2" s="3793"/>
      <c r="H2" s="1353"/>
      <c r="I2" s="3795"/>
      <c r="J2" s="1353"/>
      <c r="K2" s="1353"/>
      <c r="L2" s="3793"/>
      <c r="M2" s="1353"/>
      <c r="N2" s="3795"/>
      <c r="O2" s="1353"/>
      <c r="P2" s="1353"/>
      <c r="Q2" s="3793"/>
      <c r="R2" s="1353"/>
      <c r="S2" s="3795"/>
      <c r="T2" s="1353"/>
      <c r="U2" s="1353"/>
      <c r="V2" s="1353"/>
      <c r="W2" s="1353"/>
      <c r="X2" s="1353"/>
      <c r="Y2" s="1353"/>
      <c r="Z2" s="1353"/>
      <c r="AA2" s="1353"/>
      <c r="AB2" s="1353"/>
      <c r="AC2" s="1353"/>
      <c r="AD2" s="1353"/>
    </row>
    <row r="3" spans="1:30" ht="33.75">
      <c r="A3" s="1353"/>
      <c r="B3" s="3793"/>
      <c r="C3" s="3796" t="s">
        <v>3366</v>
      </c>
      <c r="D3" s="3795"/>
      <c r="E3" s="1353"/>
      <c r="F3" s="1353"/>
      <c r="G3" s="3793"/>
      <c r="H3" s="1353"/>
      <c r="I3" s="3795"/>
      <c r="J3" s="1353"/>
      <c r="K3" s="1353"/>
      <c r="L3" s="3793"/>
      <c r="M3" s="1353"/>
      <c r="N3" s="3795"/>
      <c r="O3" s="3797"/>
      <c r="P3" s="1353"/>
      <c r="Q3" s="3793"/>
      <c r="R3" s="1353"/>
      <c r="S3" s="3795"/>
      <c r="T3" s="1353"/>
      <c r="U3" s="1353"/>
      <c r="V3" s="1353"/>
      <c r="W3" s="1353"/>
      <c r="X3" s="1353"/>
      <c r="Y3" s="1353"/>
      <c r="Z3" s="1353"/>
      <c r="AA3" s="1353"/>
      <c r="AB3" s="1353"/>
      <c r="AC3" s="1353"/>
      <c r="AD3" s="1353"/>
    </row>
    <row r="4" spans="1:30" ht="21">
      <c r="A4" s="1353"/>
      <c r="B4" s="3793"/>
      <c r="C4" s="3798" t="s">
        <v>3367</v>
      </c>
      <c r="D4" s="3799" t="s">
        <v>3368</v>
      </c>
      <c r="E4" s="1353"/>
      <c r="F4" s="1353"/>
      <c r="G4" s="3793"/>
      <c r="H4" s="1353"/>
      <c r="I4" s="3795"/>
      <c r="J4" s="1353"/>
      <c r="K4" s="1353"/>
      <c r="L4" s="3793"/>
      <c r="M4" s="1353"/>
      <c r="N4" s="3798" t="s">
        <v>3367</v>
      </c>
      <c r="O4" s="3800" t="s">
        <v>3369</v>
      </c>
      <c r="P4" s="3801"/>
      <c r="Q4" s="3793"/>
      <c r="R4" s="1353"/>
      <c r="S4" s="3802"/>
      <c r="T4" s="3798" t="s">
        <v>3367</v>
      </c>
      <c r="U4" s="3800" t="s">
        <v>3370</v>
      </c>
      <c r="V4" s="3801"/>
      <c r="W4" s="1353"/>
      <c r="X4" s="1353"/>
      <c r="Y4" s="1353"/>
      <c r="Z4" s="3798" t="s">
        <v>3367</v>
      </c>
      <c r="AA4" s="3800" t="s">
        <v>3371</v>
      </c>
      <c r="AB4" s="3801"/>
      <c r="AC4" s="1353"/>
      <c r="AD4" s="1353"/>
    </row>
    <row r="5" spans="1:30" ht="23.25">
      <c r="A5" s="1353"/>
      <c r="B5" s="3793"/>
      <c r="C5" s="3803"/>
      <c r="D5" s="3799"/>
      <c r="E5" s="1353"/>
      <c r="F5" s="1353"/>
      <c r="G5" s="3793"/>
      <c r="H5" s="1353"/>
      <c r="I5" s="3795"/>
      <c r="J5" s="1353"/>
      <c r="K5" s="1353"/>
      <c r="L5" s="3793"/>
      <c r="M5" s="1353"/>
      <c r="N5" s="3804"/>
      <c r="O5" s="3797"/>
      <c r="P5" s="1353"/>
      <c r="Q5" s="3793"/>
      <c r="R5" s="1353"/>
      <c r="S5" s="3802"/>
      <c r="T5" s="3805"/>
      <c r="U5" s="1353"/>
      <c r="V5" s="1353"/>
      <c r="W5" s="1353"/>
      <c r="X5" s="1353"/>
      <c r="Y5" s="1353"/>
      <c r="Z5" s="1353"/>
      <c r="AA5" s="1353"/>
      <c r="AB5" s="1353"/>
      <c r="AC5" s="1353"/>
      <c r="AD5" s="1353"/>
    </row>
    <row r="6" spans="1:30" ht="21">
      <c r="A6" s="1353"/>
      <c r="B6" s="3793"/>
      <c r="C6" s="3798" t="s">
        <v>3367</v>
      </c>
      <c r="D6" s="3806" t="s">
        <v>3372</v>
      </c>
      <c r="E6" s="1353"/>
      <c r="F6" s="1353"/>
      <c r="G6" s="3793"/>
      <c r="H6" s="1353"/>
      <c r="I6" s="3795"/>
      <c r="J6" s="1353"/>
      <c r="K6" s="1353"/>
      <c r="L6" s="3793"/>
      <c r="M6" s="1353"/>
      <c r="N6" s="3798" t="s">
        <v>3367</v>
      </c>
      <c r="O6" s="3800" t="s">
        <v>3373</v>
      </c>
      <c r="P6" s="3801"/>
      <c r="Q6" s="3793"/>
      <c r="R6" s="1353"/>
      <c r="S6" s="3802"/>
      <c r="T6" s="3798" t="s">
        <v>3367</v>
      </c>
      <c r="U6" s="3800" t="s">
        <v>3374</v>
      </c>
      <c r="V6" s="3801"/>
      <c r="W6" s="1353"/>
      <c r="X6" s="1353"/>
      <c r="Y6" s="1353"/>
      <c r="Z6" s="3798" t="s">
        <v>3367</v>
      </c>
      <c r="AA6" s="3800" t="s">
        <v>3375</v>
      </c>
      <c r="AB6" s="3801"/>
      <c r="AC6" s="1353"/>
      <c r="AD6" s="1353"/>
    </row>
    <row r="7" spans="1:30" ht="23.25">
      <c r="A7" s="1353"/>
      <c r="B7" s="3793"/>
      <c r="C7" s="3803"/>
      <c r="D7" s="3799"/>
      <c r="E7" s="1353"/>
      <c r="F7" s="1353"/>
      <c r="G7" s="3793"/>
      <c r="H7" s="1353"/>
      <c r="I7" s="3795"/>
      <c r="J7" s="1353"/>
      <c r="K7" s="1353"/>
      <c r="L7" s="3793"/>
      <c r="M7" s="1353"/>
      <c r="N7" s="3804"/>
      <c r="O7" s="1353"/>
      <c r="P7" s="1353"/>
      <c r="Q7" s="3793"/>
      <c r="R7" s="1353"/>
      <c r="S7" s="3802"/>
      <c r="T7" s="1353"/>
      <c r="U7" s="1353"/>
      <c r="V7" s="1353"/>
      <c r="W7" s="1353"/>
      <c r="X7" s="1353"/>
      <c r="Y7" s="1353"/>
      <c r="Z7" s="1353"/>
      <c r="AA7" s="1353"/>
      <c r="AB7" s="1353"/>
      <c r="AC7" s="1353"/>
      <c r="AD7" s="1353"/>
    </row>
    <row r="8" spans="1:30" ht="21">
      <c r="A8" s="1353"/>
      <c r="B8" s="3793"/>
      <c r="C8" s="3798" t="s">
        <v>3367</v>
      </c>
      <c r="D8" s="3800" t="s">
        <v>3376</v>
      </c>
      <c r="E8" s="1353"/>
      <c r="F8" s="1353"/>
      <c r="G8" s="3793"/>
      <c r="H8" s="1353"/>
      <c r="I8" s="3795"/>
      <c r="J8" s="1353"/>
      <c r="K8" s="1353"/>
      <c r="L8" s="3793"/>
      <c r="M8" s="1353"/>
      <c r="N8" s="3798" t="s">
        <v>3367</v>
      </c>
      <c r="O8" s="3800" t="s">
        <v>3377</v>
      </c>
      <c r="P8" s="3801"/>
      <c r="Q8" s="3793"/>
      <c r="R8" s="1353"/>
      <c r="S8" s="3802"/>
      <c r="T8" s="3798" t="s">
        <v>3367</v>
      </c>
      <c r="U8" s="3800" t="s">
        <v>3378</v>
      </c>
      <c r="V8" s="3801"/>
      <c r="W8" s="1353"/>
      <c r="X8" s="1353"/>
      <c r="Y8" s="1353"/>
      <c r="Z8" s="3798" t="s">
        <v>3367</v>
      </c>
      <c r="AA8" s="3800" t="s">
        <v>3379</v>
      </c>
      <c r="AB8" s="3801"/>
      <c r="AC8" s="1353"/>
      <c r="AD8" s="1353"/>
    </row>
    <row r="9" spans="1:30" ht="19.5" customHeight="1">
      <c r="A9" s="1353"/>
      <c r="B9" s="3793"/>
      <c r="C9" s="3794"/>
      <c r="D9" s="3795"/>
      <c r="E9" s="1353"/>
      <c r="F9" s="1353"/>
      <c r="G9" s="3793"/>
      <c r="H9" s="1353"/>
      <c r="I9" s="3795"/>
      <c r="J9" s="1353"/>
      <c r="K9" s="1353"/>
      <c r="L9" s="3793"/>
      <c r="M9" s="1353"/>
      <c r="N9" s="3795"/>
      <c r="O9" s="1353"/>
      <c r="P9" s="1353"/>
      <c r="Q9" s="3793"/>
      <c r="R9" s="1353"/>
      <c r="S9" s="3795"/>
      <c r="T9" s="1353"/>
      <c r="U9" s="1353"/>
      <c r="V9" s="1353"/>
      <c r="W9" s="1353"/>
      <c r="X9" s="1353"/>
      <c r="Y9" s="1353"/>
      <c r="Z9" s="1353"/>
      <c r="AA9" s="1353"/>
      <c r="AB9" s="1353"/>
      <c r="AC9" s="1353"/>
      <c r="AD9" s="1353"/>
    </row>
    <row r="10" spans="1:30" ht="39" customHeight="1">
      <c r="A10" s="1353"/>
      <c r="B10" s="3793"/>
      <c r="C10" s="3807" t="s">
        <v>3380</v>
      </c>
      <c r="D10" s="3808" t="s">
        <v>3381</v>
      </c>
      <c r="E10" s="3809"/>
      <c r="F10" s="3809"/>
      <c r="G10" s="3810"/>
      <c r="H10" s="3809"/>
      <c r="I10" s="3811"/>
      <c r="J10" s="3809"/>
      <c r="K10" s="3809"/>
      <c r="L10" s="3810"/>
      <c r="M10" s="3809"/>
      <c r="N10" s="3811"/>
      <c r="O10" s="3809"/>
      <c r="P10" s="3809"/>
      <c r="Q10" s="3810"/>
      <c r="R10" s="3809"/>
      <c r="S10" s="3811"/>
      <c r="T10" s="3809"/>
      <c r="U10" s="3809"/>
      <c r="V10" s="3809"/>
      <c r="W10" s="3809"/>
      <c r="X10" s="3809"/>
      <c r="Y10" s="3809"/>
      <c r="Z10" s="3809"/>
      <c r="AA10" s="1353"/>
      <c r="AB10" s="1353"/>
      <c r="AC10" s="1353"/>
      <c r="AD10" s="1353"/>
    </row>
    <row r="11" spans="1:30" ht="19.5" customHeight="1">
      <c r="A11" s="1353"/>
      <c r="B11" s="3793"/>
      <c r="C11" s="3794"/>
      <c r="D11" s="3795"/>
      <c r="E11" s="1353"/>
      <c r="F11" s="1353"/>
      <c r="G11" s="3793"/>
      <c r="H11" s="1353"/>
      <c r="I11" s="3795"/>
      <c r="J11" s="1353"/>
      <c r="K11" s="1353"/>
      <c r="L11" s="3793"/>
      <c r="M11" s="1353"/>
      <c r="N11" s="3795"/>
      <c r="O11" s="1353"/>
      <c r="P11" s="1353"/>
      <c r="Q11" s="3793"/>
      <c r="R11" s="1353"/>
      <c r="S11" s="3795"/>
      <c r="T11" s="1353"/>
      <c r="U11" s="1353"/>
      <c r="V11" s="1353"/>
      <c r="W11" s="1353"/>
      <c r="X11" s="1353"/>
      <c r="Y11" s="1353"/>
      <c r="Z11" s="1353"/>
      <c r="AA11" s="1353"/>
      <c r="AB11" s="1353"/>
      <c r="AC11" s="1353"/>
      <c r="AD11" s="1353"/>
    </row>
    <row r="12" spans="1:30" ht="38.25" customHeight="1">
      <c r="A12" s="1353"/>
      <c r="B12" s="3793"/>
      <c r="C12" s="3807" t="s">
        <v>3380</v>
      </c>
      <c r="D12" s="3808" t="s">
        <v>3382</v>
      </c>
      <c r="E12" s="3809"/>
      <c r="F12" s="3809"/>
      <c r="G12" s="3810"/>
      <c r="H12" s="3809"/>
      <c r="I12" s="3811"/>
      <c r="J12" s="3809"/>
      <c r="K12" s="3809"/>
      <c r="L12" s="3810"/>
      <c r="M12" s="3809"/>
      <c r="N12" s="3811"/>
      <c r="O12" s="3809"/>
      <c r="P12" s="3809"/>
      <c r="Q12" s="3810"/>
      <c r="R12" s="3809"/>
      <c r="S12" s="3811"/>
      <c r="T12" s="3809"/>
      <c r="U12" s="3809"/>
      <c r="V12" s="3809"/>
      <c r="W12" s="3809"/>
      <c r="X12" s="3809"/>
      <c r="Y12" s="3809"/>
      <c r="Z12" s="3809"/>
      <c r="AA12" s="3809"/>
      <c r="AB12" s="3809"/>
      <c r="AC12" s="3809"/>
      <c r="AD12" s="3809"/>
    </row>
    <row r="13" spans="1:30" ht="19.5" customHeight="1">
      <c r="A13" s="1353"/>
      <c r="B13" s="3793"/>
      <c r="C13" s="3794"/>
      <c r="D13" s="3795"/>
      <c r="E13" s="1353"/>
      <c r="F13" s="1353"/>
      <c r="G13" s="3793"/>
      <c r="H13" s="1353"/>
      <c r="I13" s="3795"/>
      <c r="J13" s="1353"/>
      <c r="K13" s="1353"/>
      <c r="L13" s="3793"/>
      <c r="M13" s="1353"/>
      <c r="N13" s="3795"/>
      <c r="O13" s="1353"/>
      <c r="P13" s="1353"/>
      <c r="Q13" s="3793"/>
      <c r="R13" s="1353"/>
      <c r="S13" s="3795"/>
      <c r="T13" s="1353"/>
      <c r="U13" s="1353"/>
      <c r="V13" s="1353"/>
      <c r="W13" s="1353"/>
      <c r="X13" s="1353"/>
      <c r="Y13" s="1353"/>
      <c r="Z13" s="1353"/>
      <c r="AA13" s="1353"/>
      <c r="AB13" s="1353"/>
      <c r="AC13" s="1353"/>
      <c r="AD13" s="1353"/>
    </row>
    <row r="14" spans="1:30" ht="47.25">
      <c r="A14" s="1353"/>
      <c r="B14" s="1353"/>
      <c r="C14" s="1349"/>
      <c r="D14" s="3812" t="s">
        <v>3383</v>
      </c>
      <c r="E14" s="3813" t="s">
        <v>3384</v>
      </c>
      <c r="F14" s="1425"/>
      <c r="G14" s="1349"/>
      <c r="H14" s="3813" t="s">
        <v>3385</v>
      </c>
      <c r="I14" s="3813" t="s">
        <v>3386</v>
      </c>
      <c r="J14" s="3813" t="s">
        <v>3387</v>
      </c>
      <c r="M14" s="3815" t="s">
        <v>3388</v>
      </c>
      <c r="N14" s="3815" t="s">
        <v>3389</v>
      </c>
      <c r="O14" s="1425"/>
      <c r="P14" s="3815" t="s">
        <v>3390</v>
      </c>
      <c r="Q14" s="1425"/>
      <c r="S14" s="1425"/>
      <c r="T14" s="1425"/>
      <c r="U14" s="1425"/>
      <c r="V14" s="1425"/>
      <c r="W14" s="1425"/>
      <c r="X14" s="3816" t="s">
        <v>3391</v>
      </c>
      <c r="Y14" s="1425"/>
      <c r="AB14" s="3817" t="s">
        <v>3392</v>
      </c>
    </row>
    <row r="15" spans="1:30" ht="19.5" customHeight="1">
      <c r="A15" s="1353"/>
      <c r="B15" s="3793"/>
      <c r="C15" s="3794"/>
      <c r="D15" s="3795"/>
      <c r="E15" s="1353"/>
      <c r="F15" s="1353"/>
      <c r="G15" s="3793"/>
      <c r="H15" s="1353"/>
      <c r="I15" s="3795"/>
      <c r="J15" s="1353"/>
      <c r="K15" s="1353"/>
      <c r="L15" s="3793"/>
      <c r="M15" s="1353"/>
      <c r="N15" s="3795"/>
      <c r="O15" s="1353"/>
      <c r="P15" s="1353"/>
      <c r="Q15" s="3793"/>
      <c r="R15" s="1353"/>
      <c r="S15" s="3795"/>
      <c r="T15" s="1353"/>
      <c r="U15" s="1353"/>
      <c r="V15" s="1353"/>
      <c r="W15" s="1353"/>
      <c r="X15" s="1353"/>
      <c r="Y15" s="1353"/>
      <c r="Z15" s="1353"/>
      <c r="AA15" s="1353"/>
      <c r="AB15" s="1353"/>
      <c r="AC15" s="1353"/>
      <c r="AD15" s="1353"/>
    </row>
    <row r="16" spans="1:30">
      <c r="A16" s="3818">
        <v>1</v>
      </c>
      <c r="B16" s="3814" t="s">
        <v>3393</v>
      </c>
      <c r="C16" s="3819" t="s">
        <v>3394</v>
      </c>
      <c r="D16" s="3820" t="s">
        <v>3395</v>
      </c>
      <c r="E16" s="3821"/>
      <c r="F16" s="3818">
        <v>325</v>
      </c>
      <c r="G16" s="3814" t="s">
        <v>3396</v>
      </c>
      <c r="H16" s="3819" t="s">
        <v>3397</v>
      </c>
      <c r="I16" s="3820" t="s">
        <v>3398</v>
      </c>
      <c r="J16" s="3821"/>
      <c r="K16" s="3818">
        <v>649</v>
      </c>
      <c r="L16" s="3814" t="s">
        <v>3399</v>
      </c>
      <c r="M16" s="3819" t="s">
        <v>3400</v>
      </c>
      <c r="N16" s="3820" t="s">
        <v>3401</v>
      </c>
      <c r="O16" s="3821"/>
      <c r="P16" s="3818">
        <v>973</v>
      </c>
      <c r="Q16" s="3814" t="s">
        <v>3402</v>
      </c>
      <c r="R16" s="3819" t="s">
        <v>3403</v>
      </c>
      <c r="S16" s="3820" t="s">
        <v>3404</v>
      </c>
      <c r="T16" s="1353"/>
      <c r="U16" s="3822" t="s">
        <v>3405</v>
      </c>
      <c r="W16" s="3821"/>
      <c r="X16" s="3823"/>
      <c r="Y16" s="3823"/>
      <c r="Z16" s="3823"/>
      <c r="AA16" s="3823"/>
      <c r="AB16" s="3823"/>
      <c r="AC16" s="3823"/>
      <c r="AD16" s="3823"/>
    </row>
    <row r="17" spans="1:35">
      <c r="A17" s="3818">
        <v>2</v>
      </c>
      <c r="B17" s="3814" t="s">
        <v>3406</v>
      </c>
      <c r="C17" s="3819" t="s">
        <v>3407</v>
      </c>
      <c r="D17" s="3820" t="s">
        <v>3408</v>
      </c>
      <c r="E17" s="3821"/>
      <c r="F17" s="3818">
        <v>326</v>
      </c>
      <c r="G17" s="3814" t="s">
        <v>3409</v>
      </c>
      <c r="H17" s="3819" t="s">
        <v>3410</v>
      </c>
      <c r="I17" s="3820" t="s">
        <v>3411</v>
      </c>
      <c r="J17" s="3821"/>
      <c r="K17" s="3818">
        <v>650</v>
      </c>
      <c r="L17" s="3814" t="s">
        <v>3412</v>
      </c>
      <c r="M17" s="3819" t="s">
        <v>3413</v>
      </c>
      <c r="N17" s="3820" t="s">
        <v>3414</v>
      </c>
      <c r="O17" s="3821"/>
      <c r="P17" s="3818">
        <v>974</v>
      </c>
      <c r="Q17" s="3814" t="s">
        <v>3415</v>
      </c>
      <c r="R17" s="3819" t="s">
        <v>3416</v>
      </c>
      <c r="S17" s="3820" t="s">
        <v>3417</v>
      </c>
      <c r="T17" s="1353"/>
      <c r="U17" s="3798" t="s">
        <v>3367</v>
      </c>
      <c r="V17" s="3824" t="s">
        <v>3418</v>
      </c>
      <c r="W17" s="3825"/>
      <c r="X17" s="3826"/>
      <c r="Y17" s="3823"/>
      <c r="Z17" s="3823"/>
      <c r="AA17" s="3823"/>
      <c r="AB17" s="3823"/>
      <c r="AC17" s="3823"/>
      <c r="AD17" s="3823"/>
      <c r="AH17" s="3827"/>
    </row>
    <row r="18" spans="1:35">
      <c r="A18" s="3818">
        <v>3</v>
      </c>
      <c r="B18" s="3814" t="s">
        <v>3419</v>
      </c>
      <c r="C18" s="3819" t="s">
        <v>3420</v>
      </c>
      <c r="D18" s="3820" t="s">
        <v>3421</v>
      </c>
      <c r="E18" s="3821"/>
      <c r="F18" s="3818">
        <v>327</v>
      </c>
      <c r="G18" s="3814" t="s">
        <v>3422</v>
      </c>
      <c r="H18" s="3819" t="s">
        <v>3423</v>
      </c>
      <c r="I18" s="3820" t="s">
        <v>3424</v>
      </c>
      <c r="J18" s="3821"/>
      <c r="K18" s="3818">
        <v>651</v>
      </c>
      <c r="L18" s="3814" t="s">
        <v>3425</v>
      </c>
      <c r="M18" s="3819" t="s">
        <v>3426</v>
      </c>
      <c r="N18" s="3820" t="s">
        <v>3427</v>
      </c>
      <c r="O18" s="3821"/>
      <c r="P18" s="3818">
        <v>975</v>
      </c>
      <c r="Q18" s="3814" t="s">
        <v>3428</v>
      </c>
      <c r="R18" s="3819" t="s">
        <v>3429</v>
      </c>
      <c r="S18" s="3820" t="s">
        <v>3430</v>
      </c>
      <c r="T18" s="1353"/>
      <c r="U18" s="3822" t="s">
        <v>3366</v>
      </c>
      <c r="V18" s="3822"/>
      <c r="W18" s="3821"/>
      <c r="X18" s="3826"/>
      <c r="Y18" s="3823"/>
      <c r="Z18" s="3823"/>
      <c r="AA18" s="3823"/>
      <c r="AB18" s="3823"/>
      <c r="AC18" s="3823"/>
      <c r="AD18" s="3823"/>
      <c r="AH18" s="3827"/>
    </row>
    <row r="19" spans="1:35">
      <c r="A19" s="3818">
        <v>4</v>
      </c>
      <c r="B19" s="3814" t="s">
        <v>3431</v>
      </c>
      <c r="C19" s="3819" t="s">
        <v>3432</v>
      </c>
      <c r="D19" s="3820" t="s">
        <v>3433</v>
      </c>
      <c r="E19" s="3821"/>
      <c r="F19" s="3818">
        <v>328</v>
      </c>
      <c r="G19" s="3814" t="s">
        <v>3434</v>
      </c>
      <c r="H19" s="3819" t="s">
        <v>3435</v>
      </c>
      <c r="I19" s="3820" t="s">
        <v>3436</v>
      </c>
      <c r="J19" s="3821"/>
      <c r="K19" s="3818">
        <v>652</v>
      </c>
      <c r="L19" s="3814" t="s">
        <v>3437</v>
      </c>
      <c r="M19" s="3819" t="s">
        <v>3438</v>
      </c>
      <c r="N19" s="3820" t="s">
        <v>3439</v>
      </c>
      <c r="O19" s="3821"/>
      <c r="P19" s="3818">
        <v>976</v>
      </c>
      <c r="Q19" s="3814" t="s">
        <v>3440</v>
      </c>
      <c r="R19" s="3819" t="s">
        <v>3441</v>
      </c>
      <c r="S19" s="3820" t="s">
        <v>3442</v>
      </c>
      <c r="T19" s="1353"/>
      <c r="U19" s="3798" t="s">
        <v>3367</v>
      </c>
      <c r="V19" s="3824" t="s">
        <v>3368</v>
      </c>
      <c r="W19" s="3825"/>
      <c r="X19" s="3826"/>
      <c r="Y19" s="3823"/>
      <c r="Z19" s="3823"/>
      <c r="AA19" s="3823"/>
      <c r="AB19" s="3823"/>
      <c r="AC19" s="3823"/>
      <c r="AD19" s="3823"/>
      <c r="AH19" s="3827"/>
      <c r="AI19" s="3827"/>
    </row>
    <row r="20" spans="1:35">
      <c r="A20" s="3818">
        <v>5</v>
      </c>
      <c r="B20" s="3814" t="s">
        <v>3443</v>
      </c>
      <c r="C20" s="3819" t="s">
        <v>3444</v>
      </c>
      <c r="D20" s="3820" t="s">
        <v>3445</v>
      </c>
      <c r="E20" s="3821"/>
      <c r="F20" s="3818">
        <v>329</v>
      </c>
      <c r="G20" s="3814" t="s">
        <v>3446</v>
      </c>
      <c r="H20" s="3819" t="s">
        <v>3447</v>
      </c>
      <c r="I20" s="3820" t="s">
        <v>3448</v>
      </c>
      <c r="J20" s="3821"/>
      <c r="K20" s="3818">
        <v>653</v>
      </c>
      <c r="L20" s="3814" t="s">
        <v>3449</v>
      </c>
      <c r="M20" s="3819" t="s">
        <v>3450</v>
      </c>
      <c r="N20" s="3820" t="s">
        <v>3451</v>
      </c>
      <c r="O20" s="3821"/>
      <c r="P20" s="3818">
        <v>977</v>
      </c>
      <c r="Q20" s="3814" t="s">
        <v>3452</v>
      </c>
      <c r="R20" s="3819" t="s">
        <v>3453</v>
      </c>
      <c r="S20" s="3820" t="s">
        <v>3454</v>
      </c>
      <c r="T20" s="1353"/>
      <c r="U20" s="3828"/>
      <c r="V20" s="3822" t="s">
        <v>3455</v>
      </c>
      <c r="W20" s="3821"/>
      <c r="X20" s="3826"/>
      <c r="Y20" s="3823"/>
      <c r="Z20" s="3823"/>
      <c r="AA20" s="3823"/>
      <c r="AB20" s="3823"/>
      <c r="AC20" s="3823"/>
      <c r="AD20" s="3823"/>
    </row>
    <row r="21" spans="1:35">
      <c r="A21" s="3818">
        <v>6</v>
      </c>
      <c r="B21" s="3814">
        <v>2795</v>
      </c>
      <c r="C21" s="3819" t="s">
        <v>3456</v>
      </c>
      <c r="D21" s="3820" t="s">
        <v>3457</v>
      </c>
      <c r="E21" s="3821"/>
      <c r="F21" s="3818">
        <v>330</v>
      </c>
      <c r="G21" s="3814" t="s">
        <v>3458</v>
      </c>
      <c r="H21" s="3819" t="s">
        <v>3459</v>
      </c>
      <c r="I21" s="3820" t="s">
        <v>3460</v>
      </c>
      <c r="J21" s="3821"/>
      <c r="K21" s="3818">
        <v>654</v>
      </c>
      <c r="L21" s="3814" t="s">
        <v>3461</v>
      </c>
      <c r="M21" s="3819" t="s">
        <v>3462</v>
      </c>
      <c r="N21" s="3820" t="s">
        <v>3463</v>
      </c>
      <c r="O21" s="3821"/>
      <c r="P21" s="3818">
        <v>978</v>
      </c>
      <c r="Q21" s="3814" t="s">
        <v>3464</v>
      </c>
      <c r="R21" s="3819" t="s">
        <v>3465</v>
      </c>
      <c r="S21" s="3820" t="s">
        <v>3466</v>
      </c>
      <c r="T21" s="1353"/>
      <c r="U21" s="3821"/>
      <c r="V21" s="3821"/>
      <c r="W21" s="3821"/>
      <c r="X21" s="3821"/>
      <c r="Y21" s="3821"/>
      <c r="Z21" s="3821"/>
      <c r="AA21" s="3821"/>
      <c r="AB21" s="3821"/>
      <c r="AC21" s="3821"/>
      <c r="AD21" s="3821"/>
    </row>
    <row r="22" spans="1:35">
      <c r="A22" s="3818">
        <v>7</v>
      </c>
      <c r="B22" s="3814">
        <v>2796</v>
      </c>
      <c r="C22" s="3819" t="s">
        <v>3467</v>
      </c>
      <c r="D22" s="3820" t="s">
        <v>3468</v>
      </c>
      <c r="E22" s="3821"/>
      <c r="F22" s="3818">
        <v>331</v>
      </c>
      <c r="G22" s="3814" t="s">
        <v>3469</v>
      </c>
      <c r="H22" s="3819" t="s">
        <v>3470</v>
      </c>
      <c r="I22" s="3820" t="s">
        <v>3471</v>
      </c>
      <c r="J22" s="3821"/>
      <c r="K22" s="3818">
        <v>655</v>
      </c>
      <c r="L22" s="3814" t="s">
        <v>3472</v>
      </c>
      <c r="M22" s="3819" t="s">
        <v>3473</v>
      </c>
      <c r="N22" s="3820" t="s">
        <v>3474</v>
      </c>
      <c r="O22" s="3821"/>
      <c r="P22" s="3818">
        <v>979</v>
      </c>
      <c r="Q22" s="3814" t="s">
        <v>3475</v>
      </c>
      <c r="R22" s="3819" t="s">
        <v>3476</v>
      </c>
      <c r="S22" s="3820" t="s">
        <v>3477</v>
      </c>
      <c r="T22" s="1353"/>
      <c r="U22" s="3821"/>
      <c r="V22" s="3821"/>
      <c r="W22" s="3821"/>
      <c r="X22" s="3825"/>
      <c r="Y22" s="3825"/>
      <c r="Z22" s="3825"/>
      <c r="AA22" s="3825"/>
      <c r="AB22" s="3825"/>
      <c r="AC22" s="3825"/>
      <c r="AD22" s="3821"/>
    </row>
    <row r="23" spans="1:35">
      <c r="A23" s="3818">
        <v>8</v>
      </c>
      <c r="B23" s="3814">
        <v>2797</v>
      </c>
      <c r="C23" s="3819" t="s">
        <v>3478</v>
      </c>
      <c r="D23" s="3820" t="s">
        <v>3479</v>
      </c>
      <c r="E23" s="3821"/>
      <c r="F23" s="3818">
        <v>332</v>
      </c>
      <c r="G23" s="3814" t="s">
        <v>3480</v>
      </c>
      <c r="H23" s="3819" t="s">
        <v>3481</v>
      </c>
      <c r="I23" s="3820" t="s">
        <v>3482</v>
      </c>
      <c r="J23" s="3821"/>
      <c r="K23" s="3818">
        <v>656</v>
      </c>
      <c r="L23" s="3814" t="s">
        <v>3483</v>
      </c>
      <c r="M23" s="3819" t="s">
        <v>3484</v>
      </c>
      <c r="N23" s="3820" t="s">
        <v>3485</v>
      </c>
      <c r="O23" s="3821"/>
      <c r="P23" s="3818">
        <v>980</v>
      </c>
      <c r="Q23" s="3814" t="s">
        <v>3486</v>
      </c>
      <c r="R23" s="3819" t="s">
        <v>3487</v>
      </c>
      <c r="S23" s="3820" t="s">
        <v>3488</v>
      </c>
      <c r="T23" s="1353"/>
      <c r="U23" s="3825" t="s">
        <v>3489</v>
      </c>
      <c r="V23" s="3825"/>
      <c r="W23" s="3825"/>
      <c r="X23" s="3825"/>
      <c r="Y23" s="3821"/>
      <c r="Z23" s="3821"/>
      <c r="AA23" s="3821"/>
      <c r="AB23" s="3821"/>
      <c r="AC23" s="3821"/>
      <c r="AD23" s="3821"/>
      <c r="AE23" s="1353"/>
    </row>
    <row r="24" spans="1:35">
      <c r="A24" s="3818">
        <v>9</v>
      </c>
      <c r="B24" s="3814" t="s">
        <v>3490</v>
      </c>
      <c r="C24" s="3819" t="s">
        <v>3491</v>
      </c>
      <c r="D24" s="3820" t="s">
        <v>3492</v>
      </c>
      <c r="E24" s="3821"/>
      <c r="F24" s="3818">
        <v>333</v>
      </c>
      <c r="G24" s="3814" t="s">
        <v>3493</v>
      </c>
      <c r="H24" s="3819" t="s">
        <v>3494</v>
      </c>
      <c r="I24" s="3820" t="s">
        <v>3495</v>
      </c>
      <c r="J24" s="3821"/>
      <c r="K24" s="3818">
        <v>657</v>
      </c>
      <c r="L24" s="3814" t="s">
        <v>3496</v>
      </c>
      <c r="M24" s="3819" t="s">
        <v>3497</v>
      </c>
      <c r="N24" s="3820" t="s">
        <v>3498</v>
      </c>
      <c r="O24" s="3821"/>
      <c r="P24" s="3818">
        <v>981</v>
      </c>
      <c r="Q24" s="3814" t="s">
        <v>3499</v>
      </c>
      <c r="R24" s="3819" t="s">
        <v>3500</v>
      </c>
      <c r="S24" s="3820" t="s">
        <v>3501</v>
      </c>
      <c r="T24" s="1353"/>
      <c r="U24" s="3825" t="s">
        <v>3502</v>
      </c>
      <c r="V24" s="3825"/>
      <c r="W24" s="3825"/>
      <c r="X24" s="3825"/>
      <c r="Y24" s="3821"/>
      <c r="Z24" s="3821"/>
      <c r="AA24" s="3821"/>
      <c r="AB24" s="3821"/>
      <c r="AC24" s="3821"/>
      <c r="AD24" s="3821"/>
    </row>
    <row r="25" spans="1:35">
      <c r="A25" s="3818">
        <v>10</v>
      </c>
      <c r="B25" s="3814" t="s">
        <v>3503</v>
      </c>
      <c r="C25" s="3819" t="s">
        <v>3504</v>
      </c>
      <c r="E25" s="3821"/>
      <c r="F25" s="3818">
        <v>334</v>
      </c>
      <c r="G25" s="3814" t="s">
        <v>3505</v>
      </c>
      <c r="H25" s="3819" t="s">
        <v>3506</v>
      </c>
      <c r="I25" s="3820" t="s">
        <v>3507</v>
      </c>
      <c r="J25" s="3821"/>
      <c r="K25" s="3818">
        <v>658</v>
      </c>
      <c r="L25" s="3814" t="s">
        <v>3508</v>
      </c>
      <c r="M25" s="3819" t="s">
        <v>3509</v>
      </c>
      <c r="N25" s="3820" t="s">
        <v>3510</v>
      </c>
      <c r="O25" s="3821"/>
      <c r="P25" s="3818">
        <v>982</v>
      </c>
      <c r="Q25" s="3814" t="s">
        <v>3511</v>
      </c>
      <c r="R25" s="3819" t="s">
        <v>3512</v>
      </c>
      <c r="S25" s="3820" t="s">
        <v>3513</v>
      </c>
      <c r="T25" s="1353"/>
      <c r="U25" s="3825"/>
      <c r="V25" s="3825" t="s">
        <v>3514</v>
      </c>
      <c r="W25" s="3825"/>
      <c r="X25" s="3825"/>
      <c r="Y25" s="3821"/>
      <c r="Z25" s="3821"/>
      <c r="AA25" s="3821"/>
      <c r="AB25" s="3821"/>
      <c r="AC25" s="3821"/>
      <c r="AD25" s="3821"/>
    </row>
    <row r="26" spans="1:35">
      <c r="A26" s="3818">
        <v>11</v>
      </c>
      <c r="B26" s="3814" t="s">
        <v>3515</v>
      </c>
      <c r="C26" s="3819" t="s">
        <v>3516</v>
      </c>
      <c r="E26" s="3821"/>
      <c r="F26" s="3818">
        <v>335</v>
      </c>
      <c r="G26" s="3814" t="s">
        <v>3517</v>
      </c>
      <c r="H26" s="3819" t="s">
        <v>3518</v>
      </c>
      <c r="I26" s="3820" t="s">
        <v>3519</v>
      </c>
      <c r="J26" s="3821"/>
      <c r="K26" s="3818">
        <v>659</v>
      </c>
      <c r="L26" s="3814" t="s">
        <v>3520</v>
      </c>
      <c r="M26" s="3819" t="s">
        <v>3521</v>
      </c>
      <c r="N26" s="3820" t="s">
        <v>3522</v>
      </c>
      <c r="O26" s="3821"/>
      <c r="P26" s="3818">
        <v>983</v>
      </c>
      <c r="Q26" s="3814" t="s">
        <v>3523</v>
      </c>
      <c r="R26" s="3819" t="s">
        <v>3524</v>
      </c>
      <c r="S26" s="3820" t="s">
        <v>3525</v>
      </c>
      <c r="T26" s="1353"/>
      <c r="U26" s="3825"/>
      <c r="V26" s="3825" t="s">
        <v>3526</v>
      </c>
      <c r="W26" s="3825"/>
      <c r="X26" s="3825"/>
      <c r="Y26" s="3821"/>
      <c r="Z26" s="3821"/>
      <c r="AA26" s="3821"/>
      <c r="AB26" s="3821"/>
      <c r="AC26" s="3821"/>
      <c r="AD26" s="3821"/>
    </row>
    <row r="27" spans="1:35">
      <c r="A27" s="3818">
        <v>12</v>
      </c>
      <c r="B27" s="3814">
        <v>3030</v>
      </c>
      <c r="C27" s="3819" t="s">
        <v>3527</v>
      </c>
      <c r="E27" s="3821"/>
      <c r="F27" s="3818">
        <v>336</v>
      </c>
      <c r="G27" s="3814" t="s">
        <v>3528</v>
      </c>
      <c r="H27" s="3819" t="s">
        <v>3529</v>
      </c>
      <c r="I27" s="3820" t="s">
        <v>3530</v>
      </c>
      <c r="J27" s="3821"/>
      <c r="K27" s="3818">
        <v>660</v>
      </c>
      <c r="L27" s="3814" t="s">
        <v>3531</v>
      </c>
      <c r="M27" s="3819" t="s">
        <v>3532</v>
      </c>
      <c r="N27" s="3820" t="s">
        <v>3533</v>
      </c>
      <c r="O27" s="3821"/>
      <c r="P27" s="3818">
        <v>984</v>
      </c>
      <c r="Q27" s="3814" t="s">
        <v>3534</v>
      </c>
      <c r="R27" s="3819" t="s">
        <v>3535</v>
      </c>
      <c r="S27" s="3820" t="s">
        <v>3536</v>
      </c>
      <c r="T27" s="1353"/>
      <c r="U27" s="3828"/>
      <c r="V27" s="3821"/>
      <c r="W27" s="3821"/>
      <c r="X27" s="3821"/>
      <c r="Y27" s="3821"/>
      <c r="Z27" s="3821"/>
      <c r="AA27" s="3821"/>
      <c r="AB27" s="3821"/>
      <c r="AC27" s="3821"/>
      <c r="AD27" s="3821"/>
    </row>
    <row r="28" spans="1:35">
      <c r="A28" s="3818">
        <v>13</v>
      </c>
      <c r="B28" s="3814" t="s">
        <v>3537</v>
      </c>
      <c r="C28" s="3819" t="s">
        <v>3538</v>
      </c>
      <c r="E28" s="3821"/>
      <c r="F28" s="3818">
        <v>337</v>
      </c>
      <c r="G28" s="3814" t="s">
        <v>3539</v>
      </c>
      <c r="H28" s="3819" t="s">
        <v>3540</v>
      </c>
      <c r="I28" s="3820" t="s">
        <v>3541</v>
      </c>
      <c r="J28" s="3821"/>
      <c r="K28" s="3818">
        <v>661</v>
      </c>
      <c r="L28" s="3814" t="s">
        <v>3542</v>
      </c>
      <c r="M28" s="3819" t="s">
        <v>3543</v>
      </c>
      <c r="N28" s="3820" t="s">
        <v>3544</v>
      </c>
      <c r="O28" s="3821"/>
      <c r="P28" s="3818">
        <v>985</v>
      </c>
      <c r="Q28" s="3814" t="s">
        <v>3545</v>
      </c>
      <c r="R28" s="3819" t="s">
        <v>3546</v>
      </c>
      <c r="S28" s="3820" t="s">
        <v>3547</v>
      </c>
      <c r="T28" s="1353"/>
      <c r="U28" s="1353"/>
      <c r="V28" s="1353"/>
      <c r="W28" s="1353"/>
      <c r="X28" s="1353"/>
      <c r="Y28" s="1353"/>
      <c r="Z28" s="1353"/>
      <c r="AA28" s="1353"/>
      <c r="AB28" s="1353"/>
      <c r="AC28" s="1353"/>
      <c r="AD28" s="1353"/>
      <c r="AE28" s="1353"/>
      <c r="AF28" s="1353"/>
      <c r="AG28" s="1353"/>
    </row>
    <row r="29" spans="1:35">
      <c r="A29" s="3818">
        <v>14</v>
      </c>
      <c r="B29" s="3814" t="s">
        <v>3548</v>
      </c>
      <c r="C29" s="3819" t="s">
        <v>3549</v>
      </c>
      <c r="E29" s="3821"/>
      <c r="F29" s="3818">
        <v>338</v>
      </c>
      <c r="G29" s="3814" t="s">
        <v>3550</v>
      </c>
      <c r="H29" s="3819" t="s">
        <v>3551</v>
      </c>
      <c r="I29" s="3820" t="s">
        <v>3552</v>
      </c>
      <c r="J29" s="3821"/>
      <c r="K29" s="3818">
        <v>662</v>
      </c>
      <c r="L29" s="3814" t="s">
        <v>3553</v>
      </c>
      <c r="M29" s="3819" t="s">
        <v>3554</v>
      </c>
      <c r="N29" s="3820" t="s">
        <v>3555</v>
      </c>
      <c r="O29" s="3821"/>
      <c r="P29" s="3818">
        <v>986</v>
      </c>
      <c r="Q29" s="3814" t="s">
        <v>3556</v>
      </c>
      <c r="R29" s="3819" t="s">
        <v>3557</v>
      </c>
      <c r="S29" s="3820" t="s">
        <v>3558</v>
      </c>
      <c r="T29" s="1353"/>
      <c r="U29" s="1353"/>
      <c r="V29" s="1353"/>
      <c r="W29" s="1353"/>
      <c r="X29" s="1353"/>
      <c r="Y29" s="1353"/>
      <c r="Z29" s="1353"/>
      <c r="AA29" s="1353"/>
      <c r="AB29" s="1353"/>
      <c r="AC29" s="1353"/>
      <c r="AD29" s="1353"/>
    </row>
    <row r="30" spans="1:35">
      <c r="A30" s="3818">
        <v>15</v>
      </c>
      <c r="B30" s="3814">
        <v>2049</v>
      </c>
      <c r="C30" s="3819" t="s">
        <v>3559</v>
      </c>
      <c r="E30" s="3821"/>
      <c r="F30" s="3818">
        <v>339</v>
      </c>
      <c r="G30" s="3814" t="s">
        <v>3560</v>
      </c>
      <c r="H30" s="3819" t="s">
        <v>3561</v>
      </c>
      <c r="I30" s="3820" t="s">
        <v>3562</v>
      </c>
      <c r="J30" s="3821"/>
      <c r="K30" s="3818">
        <v>663</v>
      </c>
      <c r="L30" s="3814" t="s">
        <v>3563</v>
      </c>
      <c r="M30" s="3819" t="s">
        <v>3564</v>
      </c>
      <c r="N30" s="3820" t="s">
        <v>3565</v>
      </c>
      <c r="O30" s="3821"/>
      <c r="P30" s="3818">
        <v>987</v>
      </c>
      <c r="Q30" s="3814" t="s">
        <v>3566</v>
      </c>
      <c r="R30" s="3819" t="s">
        <v>3567</v>
      </c>
      <c r="S30" s="3820" t="s">
        <v>3568</v>
      </c>
      <c r="T30" s="1353"/>
      <c r="U30" s="1353"/>
      <c r="V30" s="1353"/>
      <c r="W30" s="1353"/>
      <c r="X30" s="1353"/>
      <c r="Y30" s="1353"/>
      <c r="Z30" s="1353"/>
      <c r="AA30" s="1353"/>
      <c r="AB30" s="1353"/>
      <c r="AC30" s="1353"/>
      <c r="AD30" s="1353"/>
    </row>
    <row r="31" spans="1:35">
      <c r="A31" s="3818">
        <v>16</v>
      </c>
      <c r="B31" s="3814" t="s">
        <v>3569</v>
      </c>
      <c r="C31" s="3819" t="s">
        <v>3570</v>
      </c>
      <c r="E31" s="3821"/>
      <c r="F31" s="3818">
        <v>340</v>
      </c>
      <c r="G31" s="3814" t="s">
        <v>3571</v>
      </c>
      <c r="H31" s="3819" t="s">
        <v>3572</v>
      </c>
      <c r="I31" s="3820" t="s">
        <v>3573</v>
      </c>
      <c r="J31" s="3821"/>
      <c r="K31" s="3818">
        <v>664</v>
      </c>
      <c r="L31" s="3814" t="s">
        <v>3574</v>
      </c>
      <c r="M31" s="3819" t="s">
        <v>3575</v>
      </c>
      <c r="N31" s="3820" t="s">
        <v>3576</v>
      </c>
      <c r="O31" s="3821"/>
      <c r="P31" s="3818">
        <v>988</v>
      </c>
      <c r="Q31" s="3814" t="s">
        <v>3577</v>
      </c>
      <c r="R31" s="3819" t="s">
        <v>3578</v>
      </c>
      <c r="S31" s="3820" t="s">
        <v>3579</v>
      </c>
      <c r="T31" s="1353"/>
      <c r="U31" s="1353"/>
      <c r="V31" s="1353"/>
      <c r="W31" s="1353"/>
      <c r="X31" s="1353"/>
      <c r="Y31" s="1353"/>
      <c r="Z31" s="1353"/>
      <c r="AA31" s="1353"/>
      <c r="AB31" s="1353"/>
      <c r="AC31" s="1353"/>
      <c r="AD31" s="1353"/>
    </row>
    <row r="32" spans="1:35">
      <c r="A32" s="3818">
        <v>17</v>
      </c>
      <c r="B32" s="3814" t="s">
        <v>3580</v>
      </c>
      <c r="C32" s="3819" t="s">
        <v>3581</v>
      </c>
      <c r="E32" s="3821"/>
      <c r="F32" s="3818">
        <v>341</v>
      </c>
      <c r="G32" s="3814" t="s">
        <v>3582</v>
      </c>
      <c r="H32" s="3819" t="s">
        <v>3583</v>
      </c>
      <c r="I32" s="3820" t="s">
        <v>3584</v>
      </c>
      <c r="J32" s="3821"/>
      <c r="K32" s="3818">
        <v>665</v>
      </c>
      <c r="L32" s="3814" t="s">
        <v>3585</v>
      </c>
      <c r="M32" s="3819" t="s">
        <v>3586</v>
      </c>
      <c r="N32" s="3820" t="s">
        <v>3587</v>
      </c>
      <c r="O32" s="3821"/>
      <c r="P32" s="3818">
        <v>989</v>
      </c>
      <c r="Q32" s="3814" t="s">
        <v>3588</v>
      </c>
      <c r="R32" s="3819" t="s">
        <v>3589</v>
      </c>
      <c r="S32" s="3820" t="s">
        <v>3590</v>
      </c>
      <c r="T32" s="1353"/>
      <c r="U32" s="1353"/>
      <c r="V32" s="1353"/>
      <c r="W32" s="1353"/>
      <c r="X32" s="1353"/>
      <c r="Y32" s="1353"/>
      <c r="Z32" s="1353"/>
      <c r="AA32" s="1353"/>
      <c r="AB32" s="1353"/>
      <c r="AC32" s="1353"/>
      <c r="AD32" s="1353"/>
    </row>
    <row r="33" spans="1:30">
      <c r="A33" s="3818">
        <v>18</v>
      </c>
      <c r="B33" s="3814" t="s">
        <v>3591</v>
      </c>
      <c r="C33" s="3819" t="s">
        <v>3592</v>
      </c>
      <c r="E33" s="3821"/>
      <c r="F33" s="3818">
        <v>342</v>
      </c>
      <c r="G33" s="3814" t="s">
        <v>3593</v>
      </c>
      <c r="H33" s="3819" t="s">
        <v>3594</v>
      </c>
      <c r="I33" s="3820" t="s">
        <v>3595</v>
      </c>
      <c r="J33" s="3821"/>
      <c r="K33" s="3818">
        <v>666</v>
      </c>
      <c r="L33" s="3814" t="s">
        <v>3596</v>
      </c>
      <c r="M33" s="3819" t="s">
        <v>3597</v>
      </c>
      <c r="N33" s="3820" t="s">
        <v>3598</v>
      </c>
      <c r="O33" s="3821"/>
      <c r="P33" s="3818">
        <v>990</v>
      </c>
      <c r="Q33" s="3814" t="s">
        <v>3599</v>
      </c>
      <c r="R33" s="3819" t="s">
        <v>3600</v>
      </c>
      <c r="S33" s="3820" t="s">
        <v>3601</v>
      </c>
      <c r="T33" s="1353"/>
      <c r="U33" s="1353"/>
      <c r="V33" s="1353"/>
      <c r="W33" s="1353"/>
      <c r="X33" s="1353"/>
      <c r="Y33" s="1353"/>
      <c r="Z33" s="1353"/>
      <c r="AA33" s="1353"/>
      <c r="AB33" s="1353"/>
      <c r="AC33" s="1353"/>
      <c r="AD33" s="1353"/>
    </row>
    <row r="34" spans="1:30">
      <c r="A34" s="3818">
        <v>19</v>
      </c>
      <c r="B34" s="3814" t="s">
        <v>3602</v>
      </c>
      <c r="C34" s="3819" t="s">
        <v>3603</v>
      </c>
      <c r="E34" s="3821"/>
      <c r="F34" s="3818">
        <v>343</v>
      </c>
      <c r="G34" s="3814" t="s">
        <v>3604</v>
      </c>
      <c r="H34" s="3819" t="s">
        <v>3605</v>
      </c>
      <c r="I34" s="3820" t="s">
        <v>3606</v>
      </c>
      <c r="J34" s="3821"/>
      <c r="K34" s="3818">
        <v>667</v>
      </c>
      <c r="L34" s="3814" t="s">
        <v>3607</v>
      </c>
      <c r="M34" s="3819" t="s">
        <v>3608</v>
      </c>
      <c r="N34" s="3820" t="s">
        <v>3609</v>
      </c>
      <c r="O34" s="3821"/>
      <c r="P34" s="3818">
        <v>991</v>
      </c>
      <c r="Q34" s="3814" t="s">
        <v>3610</v>
      </c>
      <c r="R34" s="3819" t="s">
        <v>3611</v>
      </c>
      <c r="S34" s="3820" t="s">
        <v>3612</v>
      </c>
      <c r="T34" s="1353"/>
      <c r="U34" s="1353"/>
      <c r="V34" s="1353"/>
      <c r="W34" s="1353"/>
      <c r="X34" s="1353"/>
      <c r="Y34" s="1353"/>
      <c r="Z34" s="1353"/>
      <c r="AA34" s="1353"/>
      <c r="AB34" s="1353"/>
      <c r="AC34" s="1353"/>
      <c r="AD34" s="1353"/>
    </row>
    <row r="35" spans="1:30">
      <c r="A35" s="3818">
        <v>20</v>
      </c>
      <c r="B35" s="3814" t="s">
        <v>3613</v>
      </c>
      <c r="C35" s="3819" t="s">
        <v>3614</v>
      </c>
      <c r="E35" s="3821"/>
      <c r="F35" s="3818">
        <v>344</v>
      </c>
      <c r="G35" s="3814" t="s">
        <v>3615</v>
      </c>
      <c r="H35" s="3819" t="s">
        <v>3616</v>
      </c>
      <c r="I35" s="3820" t="s">
        <v>3617</v>
      </c>
      <c r="J35" s="3821"/>
      <c r="K35" s="3818">
        <v>668</v>
      </c>
      <c r="L35" s="3814" t="s">
        <v>3618</v>
      </c>
      <c r="M35" s="3819" t="s">
        <v>3619</v>
      </c>
      <c r="N35" s="3820" t="s">
        <v>3620</v>
      </c>
      <c r="O35" s="3821"/>
      <c r="P35" s="3818">
        <v>992</v>
      </c>
      <c r="Q35" s="3814" t="s">
        <v>3621</v>
      </c>
      <c r="R35" s="3819" t="s">
        <v>3622</v>
      </c>
      <c r="S35" s="3820" t="s">
        <v>3623</v>
      </c>
      <c r="T35" s="1353"/>
      <c r="U35" s="1353"/>
      <c r="V35" s="1353"/>
      <c r="W35" s="1353"/>
      <c r="X35" s="1353"/>
      <c r="Y35" s="1353"/>
      <c r="Z35" s="1353"/>
      <c r="AA35" s="1353"/>
      <c r="AB35" s="1353"/>
      <c r="AC35" s="1353"/>
      <c r="AD35" s="1353"/>
    </row>
    <row r="36" spans="1:30">
      <c r="A36" s="3818">
        <v>21</v>
      </c>
      <c r="B36" s="3814" t="s">
        <v>3624</v>
      </c>
      <c r="C36" s="3819" t="s">
        <v>3625</v>
      </c>
      <c r="E36" s="3821"/>
      <c r="F36" s="3818">
        <v>345</v>
      </c>
      <c r="G36" s="3814" t="s">
        <v>3626</v>
      </c>
      <c r="H36" s="3819" t="s">
        <v>3627</v>
      </c>
      <c r="I36" s="3820" t="s">
        <v>3628</v>
      </c>
      <c r="J36" s="3821"/>
      <c r="K36" s="3818">
        <v>669</v>
      </c>
      <c r="L36" s="3814" t="s">
        <v>3629</v>
      </c>
      <c r="M36" s="3819" t="s">
        <v>3630</v>
      </c>
      <c r="N36" s="3820" t="s">
        <v>3631</v>
      </c>
      <c r="O36" s="3821"/>
      <c r="P36" s="3818">
        <v>993</v>
      </c>
      <c r="Q36" s="3814" t="s">
        <v>3632</v>
      </c>
      <c r="R36" s="3819" t="s">
        <v>3633</v>
      </c>
      <c r="S36" s="3820" t="s">
        <v>3634</v>
      </c>
      <c r="T36" s="1353"/>
      <c r="U36" s="1353"/>
      <c r="V36" s="1353"/>
      <c r="W36" s="1353"/>
      <c r="X36" s="1353"/>
      <c r="Y36" s="1353"/>
      <c r="Z36" s="1353"/>
      <c r="AA36" s="1353"/>
      <c r="AB36" s="1353"/>
      <c r="AC36" s="1353"/>
      <c r="AD36" s="1353"/>
    </row>
    <row r="37" spans="1:30">
      <c r="A37" s="3818">
        <v>22</v>
      </c>
      <c r="B37" s="3814" t="s">
        <v>3635</v>
      </c>
      <c r="C37" s="3819" t="s">
        <v>3636</v>
      </c>
      <c r="E37" s="3821"/>
      <c r="F37" s="3818">
        <v>346</v>
      </c>
      <c r="G37" s="3814" t="s">
        <v>3637</v>
      </c>
      <c r="H37" s="3819" t="s">
        <v>3638</v>
      </c>
      <c r="I37" s="3820" t="s">
        <v>3639</v>
      </c>
      <c r="J37" s="3821"/>
      <c r="K37" s="3818">
        <v>670</v>
      </c>
      <c r="L37" s="3814" t="s">
        <v>3640</v>
      </c>
      <c r="M37" s="3819" t="s">
        <v>3641</v>
      </c>
      <c r="N37" s="3820" t="s">
        <v>3642</v>
      </c>
      <c r="O37" s="3821"/>
      <c r="P37" s="3818">
        <v>994</v>
      </c>
      <c r="Q37" s="3814" t="s">
        <v>3643</v>
      </c>
      <c r="R37" s="3819" t="s">
        <v>3644</v>
      </c>
      <c r="S37" s="3820" t="s">
        <v>3645</v>
      </c>
      <c r="T37" s="1353"/>
      <c r="U37" s="1353"/>
      <c r="V37" s="1353"/>
      <c r="W37" s="1353"/>
      <c r="X37" s="1353"/>
      <c r="Y37" s="1353"/>
      <c r="Z37" s="1353"/>
      <c r="AA37" s="1353"/>
      <c r="AB37" s="1353"/>
      <c r="AC37" s="1353"/>
      <c r="AD37" s="1353"/>
    </row>
    <row r="38" spans="1:30">
      <c r="A38" s="3818">
        <v>23</v>
      </c>
      <c r="B38" s="3814" t="s">
        <v>3646</v>
      </c>
      <c r="C38" s="3819" t="s">
        <v>3647</v>
      </c>
      <c r="E38" s="3821"/>
      <c r="F38" s="3818">
        <v>347</v>
      </c>
      <c r="G38" s="3814" t="s">
        <v>3648</v>
      </c>
      <c r="H38" s="3819" t="s">
        <v>3649</v>
      </c>
      <c r="I38" s="3820" t="s">
        <v>3650</v>
      </c>
      <c r="J38" s="3821"/>
      <c r="K38" s="3818">
        <v>671</v>
      </c>
      <c r="L38" s="3814" t="s">
        <v>3651</v>
      </c>
      <c r="M38" s="3819" t="s">
        <v>3652</v>
      </c>
      <c r="N38" s="3820" t="s">
        <v>3653</v>
      </c>
      <c r="O38" s="3821"/>
      <c r="P38" s="3818">
        <v>995</v>
      </c>
      <c r="Q38" s="3814" t="s">
        <v>3654</v>
      </c>
      <c r="R38" s="3819" t="s">
        <v>3655</v>
      </c>
      <c r="S38" s="3820" t="s">
        <v>3656</v>
      </c>
      <c r="T38" s="1353"/>
      <c r="U38" s="1353"/>
      <c r="V38" s="1353"/>
      <c r="W38" s="1353"/>
      <c r="X38" s="1353"/>
      <c r="Y38" s="1353"/>
      <c r="Z38" s="1353"/>
      <c r="AA38" s="1353"/>
      <c r="AB38" s="1353"/>
      <c r="AC38" s="1353"/>
      <c r="AD38" s="1353"/>
    </row>
    <row r="39" spans="1:30">
      <c r="A39" s="3818">
        <v>24</v>
      </c>
      <c r="B39" s="3814" t="s">
        <v>3657</v>
      </c>
      <c r="C39" s="3819" t="s">
        <v>3658</v>
      </c>
      <c r="D39" s="3820" t="s">
        <v>3659</v>
      </c>
      <c r="E39" s="3821"/>
      <c r="F39" s="3818">
        <v>348</v>
      </c>
      <c r="G39" s="3814" t="s">
        <v>3660</v>
      </c>
      <c r="H39" s="3819" t="s">
        <v>3661</v>
      </c>
      <c r="I39" s="3820" t="s">
        <v>3662</v>
      </c>
      <c r="J39" s="3821"/>
      <c r="K39" s="3818">
        <v>672</v>
      </c>
      <c r="L39" s="3814" t="s">
        <v>3663</v>
      </c>
      <c r="M39" s="3819" t="s">
        <v>3664</v>
      </c>
      <c r="N39" s="3820" t="s">
        <v>3665</v>
      </c>
      <c r="O39" s="3821"/>
      <c r="P39" s="3818">
        <v>996</v>
      </c>
      <c r="Q39" s="3814" t="s">
        <v>3666</v>
      </c>
      <c r="R39" s="3819" t="s">
        <v>3667</v>
      </c>
      <c r="T39" s="1353"/>
      <c r="U39" s="1353"/>
      <c r="V39" s="1353"/>
      <c r="W39" s="1353"/>
      <c r="X39" s="1353"/>
      <c r="Y39" s="1353"/>
      <c r="Z39" s="1353"/>
      <c r="AA39" s="1353"/>
      <c r="AB39" s="1353"/>
      <c r="AC39" s="1353"/>
      <c r="AD39" s="1353"/>
    </row>
    <row r="40" spans="1:30">
      <c r="A40" s="3818">
        <v>25</v>
      </c>
      <c r="B40" s="3814" t="s">
        <v>3668</v>
      </c>
      <c r="C40" s="3819" t="s">
        <v>3669</v>
      </c>
      <c r="D40" s="3820" t="s">
        <v>3670</v>
      </c>
      <c r="E40" s="3821"/>
      <c r="F40" s="3818">
        <v>349</v>
      </c>
      <c r="G40" s="3814" t="s">
        <v>3671</v>
      </c>
      <c r="H40" s="3819" t="s">
        <v>3672</v>
      </c>
      <c r="I40" s="3820" t="s">
        <v>3673</v>
      </c>
      <c r="J40" s="3821"/>
      <c r="K40" s="3818">
        <v>673</v>
      </c>
      <c r="L40" s="3814" t="s">
        <v>3674</v>
      </c>
      <c r="M40" s="3819" t="s">
        <v>3675</v>
      </c>
      <c r="N40" s="3820" t="s">
        <v>3676</v>
      </c>
      <c r="O40" s="3821"/>
      <c r="P40" s="3818">
        <v>997</v>
      </c>
      <c r="Q40" s="3814" t="s">
        <v>3677</v>
      </c>
      <c r="R40" s="3819" t="s">
        <v>3678</v>
      </c>
      <c r="T40" s="1353"/>
      <c r="U40" s="1353"/>
      <c r="V40" s="1353"/>
      <c r="W40" s="1353"/>
      <c r="X40" s="1353"/>
      <c r="Y40" s="1353"/>
      <c r="Z40" s="1353"/>
      <c r="AA40" s="1353"/>
      <c r="AB40" s="1353"/>
      <c r="AC40" s="1353"/>
      <c r="AD40" s="1353"/>
    </row>
    <row r="41" spans="1:30">
      <c r="A41" s="3818">
        <v>26</v>
      </c>
      <c r="B41" s="3814" t="s">
        <v>3679</v>
      </c>
      <c r="C41" s="3819" t="s">
        <v>3680</v>
      </c>
      <c r="D41" s="3820" t="s">
        <v>3670</v>
      </c>
      <c r="E41" s="3821"/>
      <c r="F41" s="3818">
        <v>350</v>
      </c>
      <c r="G41" s="3814" t="s">
        <v>3681</v>
      </c>
      <c r="H41" s="3819" t="s">
        <v>3682</v>
      </c>
      <c r="I41" s="3820" t="s">
        <v>3683</v>
      </c>
      <c r="J41" s="3821"/>
      <c r="K41" s="3818">
        <v>674</v>
      </c>
      <c r="L41" s="3814" t="s">
        <v>3684</v>
      </c>
      <c r="M41" s="3819" t="s">
        <v>3685</v>
      </c>
      <c r="N41" s="3820" t="s">
        <v>3686</v>
      </c>
      <c r="O41" s="3821"/>
      <c r="P41" s="3818">
        <v>998</v>
      </c>
      <c r="Q41" s="3814" t="s">
        <v>3687</v>
      </c>
      <c r="R41" s="3819" t="s">
        <v>3688</v>
      </c>
      <c r="T41" s="1353"/>
      <c r="U41" s="1353"/>
      <c r="V41" s="1353"/>
      <c r="W41" s="1353"/>
      <c r="X41" s="1353"/>
      <c r="Y41" s="1353"/>
      <c r="Z41" s="1353"/>
      <c r="AA41" s="1353"/>
      <c r="AB41" s="1353"/>
      <c r="AC41" s="1353"/>
      <c r="AD41" s="1353"/>
    </row>
    <row r="42" spans="1:30">
      <c r="A42" s="3818">
        <v>27</v>
      </c>
      <c r="B42" s="3814" t="s">
        <v>3689</v>
      </c>
      <c r="C42" s="3819" t="s">
        <v>3690</v>
      </c>
      <c r="D42" s="3820" t="s">
        <v>3691</v>
      </c>
      <c r="E42" s="3821"/>
      <c r="F42" s="3818">
        <v>351</v>
      </c>
      <c r="G42" s="3814" t="s">
        <v>3692</v>
      </c>
      <c r="H42" s="3819" t="s">
        <v>3693</v>
      </c>
      <c r="I42" s="3820" t="s">
        <v>3694</v>
      </c>
      <c r="J42" s="3821"/>
      <c r="K42" s="3818">
        <v>675</v>
      </c>
      <c r="L42" s="3814" t="s">
        <v>3695</v>
      </c>
      <c r="M42" s="3819" t="s">
        <v>3696</v>
      </c>
      <c r="N42" s="3820" t="s">
        <v>3697</v>
      </c>
      <c r="O42" s="3821"/>
      <c r="P42" s="3818">
        <v>999</v>
      </c>
      <c r="Q42" s="3814" t="s">
        <v>3698</v>
      </c>
      <c r="R42" s="3819" t="s">
        <v>3699</v>
      </c>
      <c r="S42" s="3820" t="s">
        <v>3700</v>
      </c>
      <c r="T42" s="1353"/>
      <c r="U42" s="1353"/>
      <c r="V42" s="1353"/>
      <c r="W42" s="1353"/>
      <c r="X42" s="1353"/>
      <c r="Y42" s="1353"/>
      <c r="Z42" s="1353"/>
      <c r="AA42" s="1353"/>
      <c r="AB42" s="1353"/>
      <c r="AC42" s="1353"/>
      <c r="AD42" s="1353"/>
    </row>
    <row r="43" spans="1:30">
      <c r="A43" s="3818">
        <v>28</v>
      </c>
      <c r="B43" s="3814" t="s">
        <v>3701</v>
      </c>
      <c r="C43" s="3819" t="s">
        <v>3702</v>
      </c>
      <c r="D43" s="3820" t="s">
        <v>3703</v>
      </c>
      <c r="E43" s="3821"/>
      <c r="F43" s="3818">
        <v>352</v>
      </c>
      <c r="G43" s="3814" t="s">
        <v>3704</v>
      </c>
      <c r="H43" s="3819" t="s">
        <v>3705</v>
      </c>
      <c r="I43" s="3820" t="s">
        <v>3706</v>
      </c>
      <c r="J43" s="3821"/>
      <c r="K43" s="3818">
        <v>676</v>
      </c>
      <c r="L43" s="3814" t="s">
        <v>3707</v>
      </c>
      <c r="M43" s="3819" t="s">
        <v>3708</v>
      </c>
      <c r="N43" s="3820" t="s">
        <v>3709</v>
      </c>
      <c r="O43" s="3821"/>
      <c r="P43" s="3818">
        <v>1000</v>
      </c>
      <c r="Q43" s="3814" t="s">
        <v>3710</v>
      </c>
      <c r="R43" s="3819" t="s">
        <v>3711</v>
      </c>
      <c r="S43" s="3820" t="s">
        <v>3712</v>
      </c>
      <c r="T43" s="1353"/>
      <c r="U43" s="1353"/>
      <c r="V43" s="1353"/>
      <c r="W43" s="1353"/>
      <c r="X43" s="1353"/>
      <c r="Y43" s="1353"/>
      <c r="Z43" s="1353"/>
      <c r="AA43" s="1353"/>
      <c r="AB43" s="1353"/>
      <c r="AC43" s="1353"/>
      <c r="AD43" s="1353"/>
    </row>
    <row r="44" spans="1:30">
      <c r="A44" s="3818">
        <v>29</v>
      </c>
      <c r="B44" s="3814" t="s">
        <v>3713</v>
      </c>
      <c r="C44" s="3819" t="s">
        <v>3714</v>
      </c>
      <c r="D44" s="3820" t="s">
        <v>3715</v>
      </c>
      <c r="E44" s="3821"/>
      <c r="F44" s="3818">
        <v>353</v>
      </c>
      <c r="G44" s="3814" t="s">
        <v>3716</v>
      </c>
      <c r="H44" s="3819" t="s">
        <v>3717</v>
      </c>
      <c r="I44" s="3820" t="s">
        <v>3718</v>
      </c>
      <c r="J44" s="3821"/>
      <c r="K44" s="3818">
        <v>677</v>
      </c>
      <c r="L44" s="3814" t="s">
        <v>3719</v>
      </c>
      <c r="M44" s="3819" t="s">
        <v>3720</v>
      </c>
      <c r="N44" s="3820" t="s">
        <v>3721</v>
      </c>
      <c r="O44" s="3821"/>
      <c r="P44" s="3818">
        <v>1001</v>
      </c>
      <c r="Q44" s="3814" t="s">
        <v>3722</v>
      </c>
      <c r="R44" s="3819" t="s">
        <v>3723</v>
      </c>
      <c r="S44" s="3820" t="s">
        <v>3724</v>
      </c>
      <c r="T44" s="1353"/>
      <c r="U44" s="1353"/>
      <c r="V44" s="1353"/>
      <c r="W44" s="1353"/>
      <c r="X44" s="1353"/>
      <c r="Y44" s="1353"/>
      <c r="Z44" s="1353"/>
      <c r="AA44" s="1353"/>
      <c r="AB44" s="1353"/>
      <c r="AC44" s="1353"/>
      <c r="AD44" s="1353"/>
    </row>
    <row r="45" spans="1:30">
      <c r="A45" s="3818">
        <v>30</v>
      </c>
      <c r="B45" s="3814">
        <v>2328</v>
      </c>
      <c r="C45" s="3819" t="s">
        <v>3725</v>
      </c>
      <c r="D45" s="3820" t="s">
        <v>3726</v>
      </c>
      <c r="E45" s="3821"/>
      <c r="F45" s="3818">
        <v>354</v>
      </c>
      <c r="G45" s="3814" t="s">
        <v>3727</v>
      </c>
      <c r="H45" s="3819" t="s">
        <v>3728</v>
      </c>
      <c r="I45" s="3820" t="s">
        <v>3729</v>
      </c>
      <c r="J45" s="3821"/>
      <c r="K45" s="3818">
        <v>678</v>
      </c>
      <c r="L45" s="3814" t="s">
        <v>3730</v>
      </c>
      <c r="M45" s="3819" t="s">
        <v>3731</v>
      </c>
      <c r="N45" s="3820" t="s">
        <v>3732</v>
      </c>
      <c r="O45" s="3821"/>
      <c r="P45" s="3818">
        <v>1002</v>
      </c>
      <c r="Q45" s="3814" t="s">
        <v>3733</v>
      </c>
      <c r="R45" s="3819" t="s">
        <v>3734</v>
      </c>
      <c r="S45" s="3820" t="s">
        <v>3735</v>
      </c>
      <c r="T45" s="1353"/>
      <c r="U45" s="1353"/>
      <c r="V45" s="1353"/>
      <c r="W45" s="1353"/>
      <c r="X45" s="1353"/>
      <c r="Y45" s="1353"/>
      <c r="Z45" s="1353"/>
      <c r="AA45" s="1353"/>
      <c r="AB45" s="1353"/>
      <c r="AC45" s="1353"/>
      <c r="AD45" s="1353"/>
    </row>
    <row r="46" spans="1:30">
      <c r="A46" s="3818">
        <v>31</v>
      </c>
      <c r="B46" s="3814">
        <v>2935</v>
      </c>
      <c r="C46" s="3819" t="s">
        <v>3736</v>
      </c>
      <c r="D46" s="3820" t="s">
        <v>3737</v>
      </c>
      <c r="E46" s="3821"/>
      <c r="F46" s="3818">
        <v>355</v>
      </c>
      <c r="G46" s="3814" t="s">
        <v>3738</v>
      </c>
      <c r="H46" s="3819" t="s">
        <v>3739</v>
      </c>
      <c r="I46" s="3820" t="s">
        <v>3740</v>
      </c>
      <c r="J46" s="3821"/>
      <c r="K46" s="3818">
        <v>679</v>
      </c>
      <c r="L46" s="3814" t="s">
        <v>3741</v>
      </c>
      <c r="M46" s="3819" t="s">
        <v>3742</v>
      </c>
      <c r="N46" s="3820" t="s">
        <v>3743</v>
      </c>
      <c r="O46" s="3821"/>
      <c r="P46" s="3818">
        <v>1003</v>
      </c>
      <c r="Q46" s="3814" t="s">
        <v>3744</v>
      </c>
      <c r="R46" s="3819" t="s">
        <v>3745</v>
      </c>
      <c r="S46" s="3820" t="s">
        <v>3746</v>
      </c>
      <c r="T46" s="1353"/>
      <c r="U46" s="1353"/>
      <c r="V46" s="1353"/>
      <c r="W46" s="1353"/>
      <c r="X46" s="1353"/>
      <c r="Y46" s="1353"/>
      <c r="Z46" s="1353"/>
      <c r="AA46" s="1353"/>
      <c r="AB46" s="1353"/>
      <c r="AC46" s="1353"/>
      <c r="AD46" s="1353"/>
    </row>
    <row r="47" spans="1:30">
      <c r="A47" s="3818">
        <v>32</v>
      </c>
      <c r="B47" s="3814">
        <v>2934</v>
      </c>
      <c r="C47" s="3819" t="s">
        <v>3747</v>
      </c>
      <c r="D47" s="3820" t="s">
        <v>3748</v>
      </c>
      <c r="E47" s="3821"/>
      <c r="F47" s="3818">
        <v>356</v>
      </c>
      <c r="G47" s="3814" t="s">
        <v>3749</v>
      </c>
      <c r="H47" s="3819" t="s">
        <v>3750</v>
      </c>
      <c r="I47" s="3820" t="s">
        <v>3751</v>
      </c>
      <c r="J47" s="3821"/>
      <c r="K47" s="3818">
        <v>680</v>
      </c>
      <c r="L47" s="3814" t="s">
        <v>3752</v>
      </c>
      <c r="M47" s="3819" t="s">
        <v>3753</v>
      </c>
      <c r="N47" s="3820" t="s">
        <v>3754</v>
      </c>
      <c r="O47" s="3821"/>
      <c r="P47" s="3818">
        <v>1004</v>
      </c>
      <c r="Q47" s="3814" t="s">
        <v>3755</v>
      </c>
      <c r="R47" s="3819" t="s">
        <v>3756</v>
      </c>
      <c r="S47" s="3820" t="s">
        <v>3757</v>
      </c>
      <c r="T47" s="1353"/>
      <c r="U47" s="1353"/>
      <c r="V47" s="1353"/>
      <c r="W47" s="1353"/>
      <c r="X47" s="1353"/>
      <c r="Y47" s="1353"/>
      <c r="Z47" s="1353"/>
      <c r="AA47" s="1353"/>
      <c r="AB47" s="1353"/>
      <c r="AC47" s="1353"/>
      <c r="AD47" s="1353"/>
    </row>
    <row r="48" spans="1:30">
      <c r="A48" s="3818">
        <v>33</v>
      </c>
      <c r="B48" s="3814" t="s">
        <v>3758</v>
      </c>
      <c r="C48" s="3819" t="s">
        <v>3759</v>
      </c>
      <c r="D48" s="3820" t="s">
        <v>3760</v>
      </c>
      <c r="E48" s="3821"/>
      <c r="F48" s="3818">
        <v>357</v>
      </c>
      <c r="G48" s="3814" t="s">
        <v>3761</v>
      </c>
      <c r="H48" s="3819" t="s">
        <v>3762</v>
      </c>
      <c r="I48" s="3820" t="s">
        <v>3763</v>
      </c>
      <c r="J48" s="3821"/>
      <c r="K48" s="3818">
        <v>681</v>
      </c>
      <c r="L48" s="3814" t="s">
        <v>3764</v>
      </c>
      <c r="M48" s="3819" t="s">
        <v>3765</v>
      </c>
      <c r="N48" s="3820" t="s">
        <v>3766</v>
      </c>
      <c r="O48" s="3821"/>
      <c r="P48" s="3818">
        <v>1005</v>
      </c>
      <c r="Q48" s="3814" t="s">
        <v>3767</v>
      </c>
      <c r="R48" s="3819" t="s">
        <v>3768</v>
      </c>
      <c r="S48" s="3820" t="s">
        <v>3769</v>
      </c>
      <c r="T48" s="1353"/>
      <c r="U48" s="1353"/>
      <c r="V48" s="1353"/>
      <c r="W48" s="1353"/>
      <c r="X48" s="1353"/>
      <c r="Y48" s="1353"/>
      <c r="Z48" s="1353"/>
      <c r="AA48" s="1353"/>
      <c r="AB48" s="1353"/>
      <c r="AC48" s="1353"/>
      <c r="AD48" s="1353"/>
    </row>
    <row r="49" spans="1:30">
      <c r="A49" s="3818">
        <v>34</v>
      </c>
      <c r="B49" s="3814" t="s">
        <v>3770</v>
      </c>
      <c r="C49" s="3819" t="s">
        <v>3771</v>
      </c>
      <c r="D49" s="3820" t="s">
        <v>3772</v>
      </c>
      <c r="E49" s="3821"/>
      <c r="F49" s="3818">
        <v>358</v>
      </c>
      <c r="G49" s="3814" t="s">
        <v>3773</v>
      </c>
      <c r="H49" s="3819" t="s">
        <v>3774</v>
      </c>
      <c r="I49" s="3820" t="s">
        <v>3775</v>
      </c>
      <c r="J49" s="3821"/>
      <c r="K49" s="3818">
        <v>682</v>
      </c>
      <c r="L49" s="3814" t="s">
        <v>3776</v>
      </c>
      <c r="M49" s="3819" t="s">
        <v>3777</v>
      </c>
      <c r="N49" s="3820" t="s">
        <v>3778</v>
      </c>
      <c r="O49" s="3821"/>
      <c r="P49" s="3818">
        <v>1006</v>
      </c>
      <c r="Q49" s="3814" t="s">
        <v>3779</v>
      </c>
      <c r="R49" s="3819" t="s">
        <v>3780</v>
      </c>
      <c r="S49" s="3820" t="s">
        <v>3781</v>
      </c>
      <c r="T49" s="1353"/>
      <c r="U49" s="1353"/>
      <c r="V49" s="1353"/>
      <c r="W49" s="1353"/>
      <c r="X49" s="1353"/>
      <c r="Y49" s="1353"/>
      <c r="Z49" s="1353"/>
      <c r="AA49" s="1353"/>
      <c r="AB49" s="1353"/>
      <c r="AC49" s="1353"/>
      <c r="AD49" s="1353"/>
    </row>
    <row r="50" spans="1:30">
      <c r="A50" s="3818">
        <v>35</v>
      </c>
      <c r="B50" s="3814" t="s">
        <v>3782</v>
      </c>
      <c r="C50" s="3819" t="s">
        <v>3783</v>
      </c>
      <c r="D50" s="3820" t="s">
        <v>3784</v>
      </c>
      <c r="E50" s="3821"/>
      <c r="F50" s="3818">
        <v>359</v>
      </c>
      <c r="G50" s="3814" t="s">
        <v>3785</v>
      </c>
      <c r="H50" s="3819" t="s">
        <v>3786</v>
      </c>
      <c r="I50" s="3820" t="s">
        <v>3787</v>
      </c>
      <c r="J50" s="3821"/>
      <c r="K50" s="3818">
        <v>683</v>
      </c>
      <c r="L50" s="3814" t="s">
        <v>3788</v>
      </c>
      <c r="M50" s="3819" t="s">
        <v>3789</v>
      </c>
      <c r="N50" s="3820" t="s">
        <v>3790</v>
      </c>
      <c r="O50" s="3821"/>
      <c r="P50" s="3818">
        <v>1007</v>
      </c>
      <c r="Q50" s="3814" t="s">
        <v>3791</v>
      </c>
      <c r="R50" s="3819" t="s">
        <v>3792</v>
      </c>
      <c r="S50" s="3820" t="s">
        <v>3793</v>
      </c>
      <c r="T50" s="1353"/>
      <c r="U50" s="1353"/>
      <c r="V50" s="1353"/>
      <c r="W50" s="1353"/>
      <c r="X50" s="1353"/>
      <c r="Y50" s="1353"/>
      <c r="Z50" s="1353"/>
      <c r="AA50" s="1353"/>
      <c r="AB50" s="1353"/>
      <c r="AC50" s="1353"/>
      <c r="AD50" s="1353"/>
    </row>
    <row r="51" spans="1:30">
      <c r="A51" s="3818">
        <v>36</v>
      </c>
      <c r="B51" s="3814" t="s">
        <v>3794</v>
      </c>
      <c r="C51" s="3819" t="s">
        <v>3795</v>
      </c>
      <c r="D51" s="3820" t="s">
        <v>3796</v>
      </c>
      <c r="E51" s="3821"/>
      <c r="F51" s="3818">
        <v>360</v>
      </c>
      <c r="G51" s="3814" t="s">
        <v>3797</v>
      </c>
      <c r="H51" s="3819" t="s">
        <v>3798</v>
      </c>
      <c r="I51" s="3820" t="s">
        <v>3799</v>
      </c>
      <c r="J51" s="3821"/>
      <c r="K51" s="3818">
        <v>684</v>
      </c>
      <c r="L51" s="3814" t="s">
        <v>3800</v>
      </c>
      <c r="M51" s="3819" t="s">
        <v>3801</v>
      </c>
      <c r="N51" s="3820" t="s">
        <v>3802</v>
      </c>
      <c r="O51" s="3821"/>
      <c r="P51" s="3818">
        <v>1008</v>
      </c>
      <c r="Q51" s="3814" t="s">
        <v>3803</v>
      </c>
      <c r="R51" s="3819" t="s">
        <v>3804</v>
      </c>
      <c r="S51" s="3820" t="s">
        <v>3805</v>
      </c>
      <c r="T51" s="1353"/>
      <c r="U51" s="1353"/>
      <c r="V51" s="1353"/>
      <c r="W51" s="1353"/>
      <c r="X51" s="1353"/>
      <c r="Y51" s="1353"/>
      <c r="Z51" s="1353"/>
      <c r="AA51" s="1353"/>
      <c r="AB51" s="1353"/>
      <c r="AC51" s="1353"/>
      <c r="AD51" s="1353"/>
    </row>
    <row r="52" spans="1:30">
      <c r="A52" s="3818">
        <v>37</v>
      </c>
      <c r="B52" s="3814" t="s">
        <v>3806</v>
      </c>
      <c r="C52" s="3819" t="s">
        <v>3807</v>
      </c>
      <c r="D52" s="3820" t="s">
        <v>3808</v>
      </c>
      <c r="E52" s="3821"/>
      <c r="F52" s="3818">
        <v>361</v>
      </c>
      <c r="G52" s="3814" t="s">
        <v>3809</v>
      </c>
      <c r="H52" s="3819" t="s">
        <v>3810</v>
      </c>
      <c r="I52" s="3820" t="s">
        <v>3811</v>
      </c>
      <c r="J52" s="3821"/>
      <c r="K52" s="3818">
        <v>685</v>
      </c>
      <c r="L52" s="3814" t="s">
        <v>3812</v>
      </c>
      <c r="M52" s="3819" t="s">
        <v>3813</v>
      </c>
      <c r="N52" s="3820" t="s">
        <v>3814</v>
      </c>
      <c r="O52" s="3821"/>
      <c r="P52" s="3818">
        <v>1009</v>
      </c>
      <c r="Q52" s="3814" t="s">
        <v>3815</v>
      </c>
      <c r="R52" s="3819" t="s">
        <v>3816</v>
      </c>
      <c r="S52" s="3820" t="s">
        <v>3817</v>
      </c>
      <c r="T52" s="1353"/>
      <c r="U52" s="1353"/>
      <c r="V52" s="1353"/>
      <c r="W52" s="1353"/>
      <c r="X52" s="1353"/>
      <c r="Y52" s="1353"/>
      <c r="Z52" s="1353"/>
      <c r="AA52" s="1353"/>
      <c r="AB52" s="1353"/>
      <c r="AC52" s="1353"/>
      <c r="AD52" s="1353"/>
    </row>
    <row r="53" spans="1:30">
      <c r="A53" s="3818">
        <v>38</v>
      </c>
      <c r="B53" s="3814" t="s">
        <v>3818</v>
      </c>
      <c r="C53" s="3819" t="s">
        <v>3819</v>
      </c>
      <c r="D53" s="3820" t="s">
        <v>3820</v>
      </c>
      <c r="E53" s="3821"/>
      <c r="F53" s="3818">
        <v>362</v>
      </c>
      <c r="G53" s="3814" t="s">
        <v>3821</v>
      </c>
      <c r="H53" s="3819" t="s">
        <v>3822</v>
      </c>
      <c r="I53" s="3820" t="s">
        <v>3823</v>
      </c>
      <c r="J53" s="3821"/>
      <c r="K53" s="3818">
        <v>686</v>
      </c>
      <c r="L53" s="3814" t="s">
        <v>3824</v>
      </c>
      <c r="M53" s="3819" t="s">
        <v>3825</v>
      </c>
      <c r="N53" s="3820" t="s">
        <v>3826</v>
      </c>
      <c r="O53" s="3821"/>
      <c r="P53" s="3818">
        <v>1010</v>
      </c>
      <c r="Q53" s="3814" t="s">
        <v>3827</v>
      </c>
      <c r="R53" s="3819" t="s">
        <v>3828</v>
      </c>
      <c r="S53" s="3820" t="s">
        <v>3829</v>
      </c>
      <c r="T53" s="1353"/>
      <c r="U53" s="1353"/>
      <c r="V53" s="1353"/>
      <c r="W53" s="1353"/>
      <c r="X53" s="1353"/>
      <c r="Y53" s="1353"/>
      <c r="Z53" s="1353"/>
      <c r="AA53" s="1353"/>
      <c r="AB53" s="1353"/>
      <c r="AC53" s="1353"/>
      <c r="AD53" s="1353"/>
    </row>
    <row r="54" spans="1:30">
      <c r="A54" s="3818">
        <v>39</v>
      </c>
      <c r="B54" s="3814" t="s">
        <v>3830</v>
      </c>
      <c r="C54" s="3819" t="s">
        <v>3831</v>
      </c>
      <c r="D54" s="3820" t="s">
        <v>3832</v>
      </c>
      <c r="E54" s="3821"/>
      <c r="F54" s="3818">
        <v>363</v>
      </c>
      <c r="G54" s="3814" t="s">
        <v>3833</v>
      </c>
      <c r="H54" s="3819" t="s">
        <v>3834</v>
      </c>
      <c r="I54" s="3820" t="s">
        <v>3835</v>
      </c>
      <c r="J54" s="3821"/>
      <c r="K54" s="3818">
        <v>687</v>
      </c>
      <c r="L54" s="3814" t="s">
        <v>3836</v>
      </c>
      <c r="M54" s="3819" t="s">
        <v>3837</v>
      </c>
      <c r="N54" s="3820" t="s">
        <v>3838</v>
      </c>
      <c r="O54" s="3821"/>
      <c r="P54" s="3818">
        <v>1011</v>
      </c>
      <c r="Q54" s="3814" t="s">
        <v>3839</v>
      </c>
      <c r="R54" s="3819" t="s">
        <v>3840</v>
      </c>
      <c r="S54" s="3820" t="s">
        <v>3841</v>
      </c>
      <c r="T54" s="1353"/>
      <c r="U54" s="1353"/>
      <c r="V54" s="1353"/>
      <c r="W54" s="1353"/>
      <c r="X54" s="1353"/>
      <c r="Y54" s="1353"/>
      <c r="Z54" s="1353"/>
      <c r="AA54" s="1353"/>
      <c r="AB54" s="1353"/>
      <c r="AC54" s="1353"/>
      <c r="AD54" s="1353"/>
    </row>
    <row r="55" spans="1:30">
      <c r="A55" s="3818">
        <v>40</v>
      </c>
      <c r="B55" s="3814" t="s">
        <v>3842</v>
      </c>
      <c r="C55" s="3819" t="s">
        <v>3843</v>
      </c>
      <c r="D55" s="3820" t="s">
        <v>3844</v>
      </c>
      <c r="E55" s="3821"/>
      <c r="F55" s="3818">
        <v>364</v>
      </c>
      <c r="G55" s="3814" t="s">
        <v>3845</v>
      </c>
      <c r="H55" s="3819" t="s">
        <v>3846</v>
      </c>
      <c r="I55" s="3820" t="s">
        <v>3847</v>
      </c>
      <c r="J55" s="3821"/>
      <c r="K55" s="3818">
        <v>688</v>
      </c>
      <c r="L55" s="3814" t="s">
        <v>3848</v>
      </c>
      <c r="M55" s="3819" t="s">
        <v>3849</v>
      </c>
      <c r="N55" s="3820" t="s">
        <v>3850</v>
      </c>
      <c r="O55" s="3821"/>
      <c r="P55" s="3818">
        <v>1012</v>
      </c>
      <c r="Q55" s="3814" t="s">
        <v>3851</v>
      </c>
      <c r="R55" s="3819" t="s">
        <v>3852</v>
      </c>
      <c r="S55" s="3820" t="s">
        <v>3853</v>
      </c>
      <c r="T55" s="1353"/>
      <c r="U55" s="1353"/>
      <c r="V55" s="1353"/>
      <c r="W55" s="1353"/>
      <c r="X55" s="1353"/>
      <c r="Y55" s="1353"/>
      <c r="Z55" s="1353"/>
      <c r="AA55" s="1353"/>
      <c r="AB55" s="1353"/>
      <c r="AC55" s="1353"/>
      <c r="AD55" s="1353"/>
    </row>
    <row r="56" spans="1:30">
      <c r="A56" s="3818">
        <v>41</v>
      </c>
      <c r="B56" s="3814">
        <v>2197</v>
      </c>
      <c r="C56" s="3819" t="s">
        <v>3854</v>
      </c>
      <c r="D56" s="3820" t="s">
        <v>3855</v>
      </c>
      <c r="E56" s="3821"/>
      <c r="F56" s="3818">
        <v>365</v>
      </c>
      <c r="G56" s="3814" t="s">
        <v>3856</v>
      </c>
      <c r="H56" s="3819" t="s">
        <v>3857</v>
      </c>
      <c r="I56" s="3820" t="s">
        <v>3858</v>
      </c>
      <c r="J56" s="3821"/>
      <c r="K56" s="3818">
        <v>689</v>
      </c>
      <c r="L56" s="3814" t="s">
        <v>3859</v>
      </c>
      <c r="M56" s="3819" t="s">
        <v>3860</v>
      </c>
      <c r="N56" s="3820" t="s">
        <v>3787</v>
      </c>
      <c r="O56" s="3821"/>
      <c r="P56" s="3818">
        <v>1013</v>
      </c>
      <c r="Q56" s="3814" t="s">
        <v>3861</v>
      </c>
      <c r="R56" s="3819" t="s">
        <v>3862</v>
      </c>
      <c r="S56" s="3820" t="s">
        <v>3863</v>
      </c>
      <c r="T56" s="1353"/>
      <c r="U56" s="1353"/>
      <c r="V56" s="1353"/>
      <c r="W56" s="1353"/>
      <c r="X56" s="1353"/>
      <c r="Y56" s="1353"/>
      <c r="Z56" s="1353"/>
      <c r="AA56" s="1353"/>
      <c r="AB56" s="1353"/>
      <c r="AC56" s="1353"/>
      <c r="AD56" s="1353"/>
    </row>
    <row r="57" spans="1:30">
      <c r="A57" s="3818">
        <v>42</v>
      </c>
      <c r="B57" s="3814" t="s">
        <v>3864</v>
      </c>
      <c r="C57" s="3819" t="s">
        <v>3865</v>
      </c>
      <c r="D57" s="3820" t="s">
        <v>3866</v>
      </c>
      <c r="E57" s="3821"/>
      <c r="F57" s="3818">
        <v>366</v>
      </c>
      <c r="G57" s="3814" t="s">
        <v>3867</v>
      </c>
      <c r="H57" s="3819" t="s">
        <v>3868</v>
      </c>
      <c r="I57" s="3820" t="s">
        <v>3869</v>
      </c>
      <c r="J57" s="3821"/>
      <c r="K57" s="3818">
        <v>690</v>
      </c>
      <c r="L57" s="3814" t="s">
        <v>3870</v>
      </c>
      <c r="M57" s="3819" t="s">
        <v>3871</v>
      </c>
      <c r="N57" s="3820" t="s">
        <v>3872</v>
      </c>
      <c r="O57" s="3821"/>
      <c r="P57" s="3818">
        <v>1014</v>
      </c>
      <c r="Q57" s="3814" t="s">
        <v>3873</v>
      </c>
      <c r="R57" s="3819" t="s">
        <v>3874</v>
      </c>
      <c r="S57" s="3820" t="s">
        <v>3875</v>
      </c>
      <c r="T57" s="1353"/>
      <c r="U57" s="1353"/>
      <c r="V57" s="1353"/>
      <c r="W57" s="1353"/>
      <c r="X57" s="1353"/>
      <c r="Y57" s="1353"/>
      <c r="Z57" s="1353"/>
      <c r="AA57" s="1353"/>
      <c r="AB57" s="1353"/>
      <c r="AC57" s="1353"/>
      <c r="AD57" s="1353"/>
    </row>
    <row r="58" spans="1:30">
      <c r="A58" s="3818">
        <v>43</v>
      </c>
      <c r="B58" s="3814" t="s">
        <v>3876</v>
      </c>
      <c r="C58" s="3819" t="s">
        <v>3877</v>
      </c>
      <c r="D58" s="3820" t="s">
        <v>3878</v>
      </c>
      <c r="E58" s="3821"/>
      <c r="F58" s="3818">
        <v>367</v>
      </c>
      <c r="G58" s="3814" t="s">
        <v>3879</v>
      </c>
      <c r="H58" s="3819" t="s">
        <v>3880</v>
      </c>
      <c r="I58" s="3820" t="s">
        <v>3881</v>
      </c>
      <c r="J58" s="3821"/>
      <c r="K58" s="3818">
        <v>691</v>
      </c>
      <c r="L58" s="3814" t="s">
        <v>3882</v>
      </c>
      <c r="M58" s="3819" t="s">
        <v>3883</v>
      </c>
      <c r="N58" s="3820" t="s">
        <v>3884</v>
      </c>
      <c r="O58" s="3821"/>
      <c r="P58" s="3818">
        <v>1015</v>
      </c>
      <c r="Q58" s="3814" t="s">
        <v>3885</v>
      </c>
      <c r="R58" s="3819" t="s">
        <v>3886</v>
      </c>
      <c r="S58" s="3820" t="s">
        <v>3887</v>
      </c>
      <c r="T58" s="1353"/>
      <c r="U58" s="1353"/>
      <c r="V58" s="1353"/>
      <c r="W58" s="1353"/>
      <c r="X58" s="1353"/>
      <c r="Y58" s="1353"/>
      <c r="Z58" s="1353"/>
      <c r="AA58" s="1353"/>
      <c r="AB58" s="1353"/>
      <c r="AC58" s="1353"/>
      <c r="AD58" s="1353"/>
    </row>
    <row r="59" spans="1:30">
      <c r="A59" s="3818">
        <v>44</v>
      </c>
      <c r="B59" s="3814">
        <v>2198</v>
      </c>
      <c r="C59" s="3819" t="s">
        <v>3888</v>
      </c>
      <c r="D59" s="3820" t="s">
        <v>3889</v>
      </c>
      <c r="E59" s="3821"/>
      <c r="F59" s="3818">
        <v>368</v>
      </c>
      <c r="G59" s="3814" t="s">
        <v>3890</v>
      </c>
      <c r="H59" s="3819" t="s">
        <v>3891</v>
      </c>
      <c r="I59" s="3820" t="s">
        <v>3892</v>
      </c>
      <c r="J59" s="3821"/>
      <c r="K59" s="3818">
        <v>692</v>
      </c>
      <c r="L59" s="3814" t="s">
        <v>3893</v>
      </c>
      <c r="M59" s="3819" t="s">
        <v>3894</v>
      </c>
      <c r="N59" s="3820" t="s">
        <v>3895</v>
      </c>
      <c r="O59" s="3821"/>
      <c r="P59" s="3818">
        <v>1016</v>
      </c>
      <c r="Q59" s="3814" t="s">
        <v>3896</v>
      </c>
      <c r="R59" s="3819" t="s">
        <v>3897</v>
      </c>
      <c r="S59" s="3820" t="s">
        <v>3898</v>
      </c>
      <c r="T59" s="1353"/>
      <c r="U59" s="1353"/>
      <c r="V59" s="1353"/>
      <c r="W59" s="1353"/>
      <c r="X59" s="1353"/>
      <c r="Y59" s="1353"/>
      <c r="Z59" s="1353"/>
      <c r="AA59" s="1353"/>
      <c r="AB59" s="1353"/>
      <c r="AC59" s="1353"/>
      <c r="AD59" s="1353"/>
    </row>
    <row r="60" spans="1:30">
      <c r="A60" s="3818">
        <v>45</v>
      </c>
      <c r="B60" s="3814">
        <v>2199</v>
      </c>
      <c r="C60" s="3819" t="s">
        <v>3899</v>
      </c>
      <c r="D60" s="3820" t="s">
        <v>3900</v>
      </c>
      <c r="E60" s="3821"/>
      <c r="F60" s="3818">
        <v>369</v>
      </c>
      <c r="G60" s="3814" t="s">
        <v>3901</v>
      </c>
      <c r="H60" s="3819" t="s">
        <v>3902</v>
      </c>
      <c r="I60" s="3820" t="s">
        <v>3903</v>
      </c>
      <c r="J60" s="3821"/>
      <c r="K60" s="3818">
        <v>693</v>
      </c>
      <c r="L60" s="3814" t="s">
        <v>3904</v>
      </c>
      <c r="M60" s="3819" t="s">
        <v>3905</v>
      </c>
      <c r="N60" s="3820" t="s">
        <v>3906</v>
      </c>
      <c r="O60" s="3821"/>
      <c r="P60" s="3818">
        <v>1017</v>
      </c>
      <c r="Q60" s="3814" t="s">
        <v>3907</v>
      </c>
      <c r="R60" s="3819" t="s">
        <v>3908</v>
      </c>
      <c r="S60" s="3820" t="s">
        <v>3909</v>
      </c>
      <c r="T60" s="1353"/>
      <c r="U60" s="1353"/>
      <c r="V60" s="1353"/>
      <c r="W60" s="1353"/>
      <c r="X60" s="1353"/>
      <c r="Y60" s="1353"/>
      <c r="Z60" s="1353"/>
      <c r="AA60" s="1353"/>
      <c r="AB60" s="1353"/>
      <c r="AC60" s="1353"/>
      <c r="AD60" s="1353"/>
    </row>
    <row r="61" spans="1:30">
      <c r="A61" s="3818">
        <v>46</v>
      </c>
      <c r="B61" s="3814" t="s">
        <v>3910</v>
      </c>
      <c r="C61" s="3819" t="s">
        <v>3911</v>
      </c>
      <c r="D61" s="3820" t="s">
        <v>3912</v>
      </c>
      <c r="E61" s="3821"/>
      <c r="F61" s="3818">
        <v>370</v>
      </c>
      <c r="G61" s="3814" t="s">
        <v>3913</v>
      </c>
      <c r="H61" s="3819" t="s">
        <v>3914</v>
      </c>
      <c r="I61" s="3820" t="s">
        <v>3915</v>
      </c>
      <c r="J61" s="3821"/>
      <c r="K61" s="3818">
        <v>694</v>
      </c>
      <c r="L61" s="3814" t="s">
        <v>3916</v>
      </c>
      <c r="M61" s="3819" t="s">
        <v>3917</v>
      </c>
      <c r="N61" s="3820" t="s">
        <v>3918</v>
      </c>
      <c r="O61" s="3821"/>
      <c r="P61" s="3818">
        <v>1018</v>
      </c>
      <c r="Q61" s="3814" t="s">
        <v>3919</v>
      </c>
      <c r="R61" s="3819" t="s">
        <v>3920</v>
      </c>
      <c r="S61" s="3820" t="s">
        <v>3921</v>
      </c>
      <c r="T61" s="1353"/>
      <c r="U61" s="1353"/>
      <c r="V61" s="1353"/>
      <c r="W61" s="1353"/>
      <c r="X61" s="1353"/>
      <c r="Y61" s="1353"/>
      <c r="Z61" s="1353"/>
      <c r="AA61" s="1353"/>
      <c r="AB61" s="1353"/>
      <c r="AC61" s="1353"/>
      <c r="AD61" s="1353"/>
    </row>
    <row r="62" spans="1:30">
      <c r="A62" s="3818">
        <v>47</v>
      </c>
      <c r="B62" s="3814">
        <v>2196</v>
      </c>
      <c r="C62" s="3819" t="s">
        <v>3922</v>
      </c>
      <c r="D62" s="3820" t="s">
        <v>3923</v>
      </c>
      <c r="E62" s="3821"/>
      <c r="F62" s="3818">
        <v>371</v>
      </c>
      <c r="G62" s="3814" t="s">
        <v>3924</v>
      </c>
      <c r="H62" s="3819" t="s">
        <v>3925</v>
      </c>
      <c r="I62" s="3820" t="s">
        <v>3926</v>
      </c>
      <c r="J62" s="3821"/>
      <c r="K62" s="3818">
        <v>695</v>
      </c>
      <c r="L62" s="3814" t="s">
        <v>3927</v>
      </c>
      <c r="M62" s="3819" t="s">
        <v>3928</v>
      </c>
      <c r="N62" s="3820" t="s">
        <v>3929</v>
      </c>
      <c r="O62" s="3821"/>
      <c r="P62" s="3818">
        <v>1019</v>
      </c>
      <c r="Q62" s="3814" t="s">
        <v>3930</v>
      </c>
      <c r="R62" s="3819" t="s">
        <v>3931</v>
      </c>
      <c r="S62" s="3820" t="s">
        <v>3932</v>
      </c>
      <c r="T62" s="1353"/>
      <c r="U62" s="1353"/>
      <c r="V62" s="1353"/>
      <c r="W62" s="1353"/>
      <c r="X62" s="1353"/>
      <c r="Y62" s="1353"/>
      <c r="Z62" s="1353"/>
      <c r="AA62" s="1353"/>
      <c r="AB62" s="1353"/>
      <c r="AC62" s="1353"/>
      <c r="AD62" s="1353"/>
    </row>
    <row r="63" spans="1:30">
      <c r="A63" s="3818">
        <v>48</v>
      </c>
      <c r="B63" s="3814">
        <v>2194</v>
      </c>
      <c r="C63" s="3819" t="s">
        <v>3933</v>
      </c>
      <c r="D63" s="3820" t="s">
        <v>3934</v>
      </c>
      <c r="E63" s="3821"/>
      <c r="F63" s="3818">
        <v>372</v>
      </c>
      <c r="G63" s="3814" t="s">
        <v>3935</v>
      </c>
      <c r="H63" s="3819" t="s">
        <v>3936</v>
      </c>
      <c r="I63" s="3820" t="s">
        <v>3937</v>
      </c>
      <c r="J63" s="3821"/>
      <c r="K63" s="3818">
        <v>696</v>
      </c>
      <c r="L63" s="3814" t="s">
        <v>3938</v>
      </c>
      <c r="M63" s="3819" t="s">
        <v>3939</v>
      </c>
      <c r="N63" s="3820" t="s">
        <v>3940</v>
      </c>
      <c r="O63" s="3821"/>
      <c r="P63" s="3818">
        <v>1020</v>
      </c>
      <c r="Q63" s="3814" t="s">
        <v>3941</v>
      </c>
      <c r="R63" s="3819" t="s">
        <v>3942</v>
      </c>
      <c r="S63" s="3820" t="s">
        <v>3943</v>
      </c>
      <c r="T63" s="1353"/>
      <c r="U63" s="1353"/>
      <c r="V63" s="1353"/>
      <c r="W63" s="1353"/>
      <c r="X63" s="1353"/>
      <c r="Y63" s="1353"/>
      <c r="Z63" s="1353"/>
      <c r="AA63" s="1353"/>
      <c r="AB63" s="1353"/>
      <c r="AC63" s="1353"/>
      <c r="AD63" s="1353"/>
    </row>
    <row r="64" spans="1:30">
      <c r="A64" s="3818">
        <v>49</v>
      </c>
      <c r="B64" s="3814">
        <v>2195</v>
      </c>
      <c r="C64" s="3819" t="s">
        <v>3944</v>
      </c>
      <c r="D64" s="3820" t="s">
        <v>3945</v>
      </c>
      <c r="E64" s="3821"/>
      <c r="F64" s="3818">
        <v>373</v>
      </c>
      <c r="G64" s="3814" t="s">
        <v>3946</v>
      </c>
      <c r="H64" s="3819" t="s">
        <v>3947</v>
      </c>
      <c r="I64" s="3820" t="s">
        <v>3948</v>
      </c>
      <c r="J64" s="3821"/>
      <c r="K64" s="3818">
        <v>697</v>
      </c>
      <c r="L64" s="3814" t="s">
        <v>3949</v>
      </c>
      <c r="M64" s="3819" t="s">
        <v>3950</v>
      </c>
      <c r="N64" s="3820" t="s">
        <v>3951</v>
      </c>
      <c r="O64" s="3821"/>
      <c r="P64" s="3818">
        <v>1021</v>
      </c>
      <c r="Q64" s="3814" t="s">
        <v>3952</v>
      </c>
      <c r="R64" s="3819" t="s">
        <v>3953</v>
      </c>
      <c r="S64" s="3820" t="s">
        <v>3954</v>
      </c>
      <c r="T64" s="1353"/>
      <c r="U64" s="1353"/>
      <c r="V64" s="1353"/>
      <c r="W64" s="1353"/>
      <c r="X64" s="1353"/>
      <c r="Y64" s="1353"/>
      <c r="Z64" s="1353"/>
      <c r="AA64" s="1353"/>
      <c r="AB64" s="1353"/>
      <c r="AC64" s="1353"/>
      <c r="AD64" s="1353"/>
    </row>
    <row r="65" spans="1:30">
      <c r="A65" s="3818">
        <v>50</v>
      </c>
      <c r="B65" s="3814" t="s">
        <v>3955</v>
      </c>
      <c r="C65" s="3819" t="s">
        <v>3233</v>
      </c>
      <c r="D65" s="3820" t="s">
        <v>3956</v>
      </c>
      <c r="E65" s="3821"/>
      <c r="F65" s="3818">
        <v>374</v>
      </c>
      <c r="G65" s="3814" t="s">
        <v>3957</v>
      </c>
      <c r="H65" s="3819" t="s">
        <v>3958</v>
      </c>
      <c r="I65" s="3820" t="s">
        <v>3959</v>
      </c>
      <c r="J65" s="3821"/>
      <c r="K65" s="3818">
        <v>698</v>
      </c>
      <c r="L65" s="3814" t="s">
        <v>3960</v>
      </c>
      <c r="M65" s="3819" t="s">
        <v>3961</v>
      </c>
      <c r="N65" s="3820" t="s">
        <v>3962</v>
      </c>
      <c r="O65" s="3821"/>
      <c r="P65" s="3818">
        <v>1022</v>
      </c>
      <c r="Q65" s="3814" t="s">
        <v>3963</v>
      </c>
      <c r="R65" s="3819" t="s">
        <v>3964</v>
      </c>
      <c r="S65" s="3820" t="s">
        <v>3965</v>
      </c>
      <c r="T65" s="1353"/>
      <c r="U65" s="1353"/>
      <c r="V65" s="1353"/>
      <c r="W65" s="1353"/>
      <c r="X65" s="1353"/>
      <c r="Y65" s="1353"/>
      <c r="Z65" s="1353"/>
      <c r="AA65" s="1353"/>
      <c r="AB65" s="1353"/>
      <c r="AC65" s="1353"/>
      <c r="AD65" s="1353"/>
    </row>
    <row r="66" spans="1:30">
      <c r="A66" s="3818">
        <v>51</v>
      </c>
      <c r="B66" s="3814" t="s">
        <v>3966</v>
      </c>
      <c r="C66" s="3819" t="s">
        <v>3236</v>
      </c>
      <c r="D66" s="3820" t="s">
        <v>3967</v>
      </c>
      <c r="E66" s="3821"/>
      <c r="F66" s="3818">
        <v>375</v>
      </c>
      <c r="G66" s="3814" t="s">
        <v>3968</v>
      </c>
      <c r="H66" s="3819" t="s">
        <v>3969</v>
      </c>
      <c r="I66" s="3820" t="s">
        <v>3970</v>
      </c>
      <c r="J66" s="3821"/>
      <c r="K66" s="3818">
        <v>699</v>
      </c>
      <c r="L66" s="3814" t="s">
        <v>3971</v>
      </c>
      <c r="M66" s="3819" t="s">
        <v>3972</v>
      </c>
      <c r="N66" s="3820" t="s">
        <v>3973</v>
      </c>
      <c r="O66" s="3821"/>
      <c r="P66" s="3818">
        <v>1023</v>
      </c>
      <c r="Q66" s="3814" t="s">
        <v>3974</v>
      </c>
      <c r="R66" s="3819" t="s">
        <v>3975</v>
      </c>
      <c r="S66" s="3820" t="s">
        <v>3976</v>
      </c>
      <c r="T66" s="1353"/>
      <c r="U66" s="1353"/>
      <c r="V66" s="1353"/>
      <c r="W66" s="1353"/>
      <c r="X66" s="1353"/>
      <c r="Y66" s="1353"/>
      <c r="Z66" s="1353"/>
      <c r="AA66" s="1353"/>
      <c r="AB66" s="1353"/>
      <c r="AC66" s="1353"/>
      <c r="AD66" s="1353"/>
    </row>
    <row r="67" spans="1:30" ht="51">
      <c r="A67" s="3818">
        <v>52</v>
      </c>
      <c r="B67" s="3814">
        <v>2600</v>
      </c>
      <c r="C67" s="3819" t="s">
        <v>3977</v>
      </c>
      <c r="D67" s="3820" t="s">
        <v>3978</v>
      </c>
      <c r="E67" s="3821"/>
      <c r="F67" s="3818">
        <v>376</v>
      </c>
      <c r="G67" s="3814" t="s">
        <v>3979</v>
      </c>
      <c r="H67" s="3819" t="s">
        <v>3980</v>
      </c>
      <c r="I67" s="3820" t="s">
        <v>3981</v>
      </c>
      <c r="J67" s="3821"/>
      <c r="K67" s="3818">
        <v>700</v>
      </c>
      <c r="L67" s="3814" t="s">
        <v>3982</v>
      </c>
      <c r="M67" s="3819" t="s">
        <v>3983</v>
      </c>
      <c r="N67" s="3820" t="s">
        <v>3984</v>
      </c>
      <c r="O67" s="3821"/>
      <c r="P67" s="3818">
        <v>1024</v>
      </c>
      <c r="Q67" s="3814" t="s">
        <v>3985</v>
      </c>
      <c r="R67" s="3819" t="s">
        <v>3986</v>
      </c>
      <c r="S67" s="3820" t="s">
        <v>3987</v>
      </c>
      <c r="T67" s="1353"/>
      <c r="U67" s="1353"/>
      <c r="V67" s="1353"/>
      <c r="W67" s="1353"/>
      <c r="X67" s="1353"/>
      <c r="Y67" s="1353"/>
      <c r="Z67" s="1353"/>
      <c r="AA67" s="1353"/>
      <c r="AB67" s="1353"/>
      <c r="AC67" s="1353"/>
      <c r="AD67" s="1353"/>
    </row>
    <row r="68" spans="1:30" ht="51">
      <c r="A68" s="3818">
        <v>53</v>
      </c>
      <c r="B68" s="3814">
        <v>2601</v>
      </c>
      <c r="C68" s="3819" t="s">
        <v>3988</v>
      </c>
      <c r="D68" s="3820" t="s">
        <v>3989</v>
      </c>
      <c r="E68" s="3821"/>
      <c r="F68" s="3818">
        <v>377</v>
      </c>
      <c r="G68" s="3814" t="s">
        <v>3990</v>
      </c>
      <c r="H68" s="3819" t="s">
        <v>3991</v>
      </c>
      <c r="I68" s="3820" t="s">
        <v>3992</v>
      </c>
      <c r="J68" s="3821"/>
      <c r="K68" s="3818">
        <v>701</v>
      </c>
      <c r="L68" s="3814" t="s">
        <v>3993</v>
      </c>
      <c r="M68" s="3819" t="s">
        <v>3994</v>
      </c>
      <c r="N68" s="3820" t="s">
        <v>3995</v>
      </c>
      <c r="O68" s="3821"/>
      <c r="P68" s="3818">
        <v>1025</v>
      </c>
      <c r="Q68" s="3814" t="s">
        <v>3996</v>
      </c>
      <c r="R68" s="3819" t="s">
        <v>3997</v>
      </c>
      <c r="S68" s="3820" t="s">
        <v>3998</v>
      </c>
      <c r="T68" s="1353"/>
      <c r="U68" s="1353"/>
      <c r="V68" s="1353"/>
      <c r="W68" s="1353"/>
      <c r="X68" s="1353"/>
      <c r="Y68" s="1353"/>
      <c r="Z68" s="1353"/>
      <c r="AA68" s="1353"/>
      <c r="AB68" s="1353"/>
      <c r="AC68" s="1353"/>
      <c r="AD68" s="1353"/>
    </row>
    <row r="69" spans="1:30">
      <c r="A69" s="3818">
        <v>54</v>
      </c>
      <c r="B69" s="3814">
        <v>2602</v>
      </c>
      <c r="C69" s="3819" t="s">
        <v>3999</v>
      </c>
      <c r="D69" s="3820" t="s">
        <v>4000</v>
      </c>
      <c r="E69" s="3821"/>
      <c r="F69" s="3818">
        <v>378</v>
      </c>
      <c r="G69" s="3814" t="s">
        <v>4001</v>
      </c>
      <c r="H69" s="3819" t="s">
        <v>4002</v>
      </c>
      <c r="I69" s="3820" t="s">
        <v>4003</v>
      </c>
      <c r="J69" s="3821"/>
      <c r="K69" s="3818">
        <v>702</v>
      </c>
      <c r="L69" s="3814" t="s">
        <v>4004</v>
      </c>
      <c r="M69" s="3819" t="s">
        <v>4005</v>
      </c>
      <c r="N69" s="3820" t="s">
        <v>4006</v>
      </c>
      <c r="O69" s="3821"/>
      <c r="P69" s="3818">
        <v>1026</v>
      </c>
      <c r="Q69" s="3814" t="s">
        <v>4007</v>
      </c>
      <c r="R69" s="3819" t="s">
        <v>4008</v>
      </c>
      <c r="S69" s="3820" t="s">
        <v>4009</v>
      </c>
      <c r="T69" s="1353"/>
      <c r="U69" s="1353"/>
      <c r="V69" s="1353"/>
      <c r="W69" s="1353"/>
      <c r="X69" s="1353"/>
      <c r="Y69" s="1353"/>
      <c r="Z69" s="1353"/>
      <c r="AA69" s="1353"/>
      <c r="AB69" s="1353"/>
      <c r="AC69" s="1353"/>
      <c r="AD69" s="1353"/>
    </row>
    <row r="70" spans="1:30">
      <c r="A70" s="3818">
        <v>55</v>
      </c>
      <c r="B70" s="3814">
        <v>2603</v>
      </c>
      <c r="C70" s="3819" t="s">
        <v>4010</v>
      </c>
      <c r="D70" s="3820" t="s">
        <v>4011</v>
      </c>
      <c r="E70" s="3821"/>
      <c r="F70" s="3818">
        <v>379</v>
      </c>
      <c r="G70" s="3814" t="s">
        <v>4012</v>
      </c>
      <c r="H70" s="3819" t="s">
        <v>4013</v>
      </c>
      <c r="I70" s="3820" t="s">
        <v>4014</v>
      </c>
      <c r="J70" s="3821"/>
      <c r="K70" s="3818">
        <v>703</v>
      </c>
      <c r="L70" s="3814" t="s">
        <v>4015</v>
      </c>
      <c r="M70" s="3819" t="s">
        <v>4016</v>
      </c>
      <c r="N70" s="3820" t="s">
        <v>4017</v>
      </c>
      <c r="O70" s="3821"/>
      <c r="P70" s="3818">
        <v>1027</v>
      </c>
      <c r="Q70" s="3814" t="s">
        <v>4018</v>
      </c>
      <c r="R70" s="3819" t="s">
        <v>4019</v>
      </c>
      <c r="S70" s="3820" t="s">
        <v>4020</v>
      </c>
      <c r="T70" s="1353"/>
      <c r="U70" s="1353"/>
      <c r="V70" s="1353"/>
      <c r="W70" s="1353"/>
      <c r="X70" s="1353"/>
      <c r="Y70" s="1353"/>
      <c r="Z70" s="1353"/>
      <c r="AA70" s="1353"/>
      <c r="AB70" s="1353"/>
      <c r="AC70" s="1353"/>
      <c r="AD70" s="1353"/>
    </row>
    <row r="71" spans="1:30">
      <c r="A71" s="3818">
        <v>56</v>
      </c>
      <c r="B71" s="3814">
        <v>2604</v>
      </c>
      <c r="C71" s="3819" t="s">
        <v>4021</v>
      </c>
      <c r="D71" s="3820" t="s">
        <v>4022</v>
      </c>
      <c r="E71" s="3821"/>
      <c r="F71" s="3818">
        <v>380</v>
      </c>
      <c r="G71" s="3814" t="s">
        <v>4023</v>
      </c>
      <c r="H71" s="3819" t="s">
        <v>4024</v>
      </c>
      <c r="I71" s="3820" t="s">
        <v>4025</v>
      </c>
      <c r="J71" s="3821"/>
      <c r="K71" s="3818">
        <v>704</v>
      </c>
      <c r="L71" s="3814" t="s">
        <v>4026</v>
      </c>
      <c r="M71" s="3819" t="s">
        <v>4027</v>
      </c>
      <c r="N71" s="3820" t="s">
        <v>4028</v>
      </c>
      <c r="O71" s="3821"/>
      <c r="P71" s="3818">
        <v>1028</v>
      </c>
      <c r="Q71" s="3814" t="s">
        <v>4029</v>
      </c>
      <c r="R71" s="3819" t="s">
        <v>4030</v>
      </c>
      <c r="S71" s="3820" t="s">
        <v>4031</v>
      </c>
      <c r="T71" s="1353"/>
      <c r="U71" s="1353"/>
      <c r="V71" s="1353"/>
      <c r="W71" s="1353"/>
      <c r="X71" s="1353"/>
      <c r="Y71" s="1353"/>
      <c r="Z71" s="1353"/>
      <c r="AA71" s="1353"/>
      <c r="AB71" s="1353"/>
      <c r="AC71" s="1353"/>
      <c r="AD71" s="1353"/>
    </row>
    <row r="72" spans="1:30">
      <c r="A72" s="3818">
        <v>57</v>
      </c>
      <c r="B72" s="3814" t="s">
        <v>4032</v>
      </c>
      <c r="C72" s="3819" t="s">
        <v>4033</v>
      </c>
      <c r="D72" s="3820" t="s">
        <v>4034</v>
      </c>
      <c r="E72" s="3821"/>
      <c r="F72" s="3818">
        <v>381</v>
      </c>
      <c r="G72" s="3814" t="s">
        <v>4035</v>
      </c>
      <c r="H72" s="3819" t="s">
        <v>4036</v>
      </c>
      <c r="I72" s="3820" t="s">
        <v>4037</v>
      </c>
      <c r="J72" s="3821"/>
      <c r="K72" s="3818">
        <v>705</v>
      </c>
      <c r="L72" s="3814" t="s">
        <v>4038</v>
      </c>
      <c r="M72" s="3819" t="s">
        <v>4039</v>
      </c>
      <c r="N72" s="3820" t="s">
        <v>4040</v>
      </c>
      <c r="O72" s="3821"/>
      <c r="P72" s="3818">
        <v>1029</v>
      </c>
      <c r="Q72" s="3814" t="s">
        <v>4041</v>
      </c>
      <c r="R72" s="3819" t="s">
        <v>4042</v>
      </c>
      <c r="S72" s="3820" t="s">
        <v>4043</v>
      </c>
      <c r="T72" s="1353"/>
      <c r="U72" s="1353"/>
      <c r="V72" s="1353"/>
      <c r="W72" s="1353"/>
      <c r="X72" s="1353"/>
      <c r="Y72" s="1353"/>
      <c r="Z72" s="1353"/>
      <c r="AA72" s="1353"/>
      <c r="AB72" s="1353"/>
      <c r="AC72" s="1353"/>
      <c r="AD72" s="1353"/>
    </row>
    <row r="73" spans="1:30">
      <c r="A73" s="3818">
        <v>58</v>
      </c>
      <c r="B73" s="3814">
        <v>2611</v>
      </c>
      <c r="C73" s="3819" t="s">
        <v>4044</v>
      </c>
      <c r="D73" s="3820" t="s">
        <v>4045</v>
      </c>
      <c r="E73" s="3821"/>
      <c r="F73" s="3818">
        <v>382</v>
      </c>
      <c r="G73" s="3814" t="s">
        <v>4046</v>
      </c>
      <c r="H73" s="3819" t="s">
        <v>4047</v>
      </c>
      <c r="I73" s="3820" t="s">
        <v>4048</v>
      </c>
      <c r="J73" s="3821"/>
      <c r="K73" s="3818">
        <v>706</v>
      </c>
      <c r="L73" s="3814" t="s">
        <v>4049</v>
      </c>
      <c r="M73" s="3819" t="s">
        <v>4050</v>
      </c>
      <c r="N73" s="3820" t="s">
        <v>4051</v>
      </c>
      <c r="O73" s="3821"/>
      <c r="P73" s="3818">
        <v>1030</v>
      </c>
      <c r="Q73" s="3814" t="s">
        <v>4052</v>
      </c>
      <c r="R73" s="3819" t="s">
        <v>4053</v>
      </c>
      <c r="S73" s="3820" t="s">
        <v>4054</v>
      </c>
      <c r="T73" s="1353"/>
      <c r="U73" s="1353"/>
      <c r="V73" s="1353"/>
      <c r="W73" s="1353"/>
      <c r="X73" s="1353"/>
      <c r="Y73" s="1353"/>
      <c r="Z73" s="1353"/>
      <c r="AA73" s="1353"/>
      <c r="AB73" s="1353"/>
      <c r="AC73" s="1353"/>
      <c r="AD73" s="1353"/>
    </row>
    <row r="74" spans="1:30">
      <c r="A74" s="3818">
        <v>59</v>
      </c>
      <c r="B74" s="3814">
        <v>2620</v>
      </c>
      <c r="C74" s="3819" t="s">
        <v>4055</v>
      </c>
      <c r="D74" s="3820" t="s">
        <v>4056</v>
      </c>
      <c r="E74" s="3821"/>
      <c r="F74" s="3818">
        <v>383</v>
      </c>
      <c r="G74" s="3814" t="s">
        <v>4057</v>
      </c>
      <c r="H74" s="3819" t="s">
        <v>4058</v>
      </c>
      <c r="I74" s="3820" t="s">
        <v>4059</v>
      </c>
      <c r="J74" s="3821"/>
      <c r="K74" s="3818">
        <v>707</v>
      </c>
      <c r="L74" s="3814" t="s">
        <v>4060</v>
      </c>
      <c r="M74" s="3819" t="s">
        <v>4061</v>
      </c>
      <c r="N74" s="3820" t="s">
        <v>4062</v>
      </c>
      <c r="O74" s="3821"/>
      <c r="P74" s="3818">
        <v>1031</v>
      </c>
      <c r="Q74" s="3814" t="s">
        <v>4063</v>
      </c>
      <c r="R74" s="3819" t="s">
        <v>4064</v>
      </c>
      <c r="T74" s="1353"/>
      <c r="U74" s="1353"/>
      <c r="V74" s="1353"/>
      <c r="W74" s="1353"/>
      <c r="X74" s="1353"/>
      <c r="Y74" s="1353"/>
      <c r="Z74" s="1353"/>
      <c r="AA74" s="1353"/>
      <c r="AB74" s="1353"/>
      <c r="AC74" s="1353"/>
      <c r="AD74" s="1353"/>
    </row>
    <row r="75" spans="1:30">
      <c r="A75" s="3818">
        <v>60</v>
      </c>
      <c r="B75" s="3814">
        <v>2622</v>
      </c>
      <c r="C75" s="3819" t="s">
        <v>4065</v>
      </c>
      <c r="D75" s="3820" t="s">
        <v>4066</v>
      </c>
      <c r="E75" s="3821"/>
      <c r="F75" s="3818">
        <v>384</v>
      </c>
      <c r="G75" s="3814" t="s">
        <v>4067</v>
      </c>
      <c r="H75" s="3819" t="s">
        <v>4068</v>
      </c>
      <c r="I75" s="3820" t="s">
        <v>4069</v>
      </c>
      <c r="J75" s="3821"/>
      <c r="K75" s="3818">
        <v>708</v>
      </c>
      <c r="L75" s="3814" t="s">
        <v>4070</v>
      </c>
      <c r="M75" s="3819" t="s">
        <v>4071</v>
      </c>
      <c r="N75" s="3820" t="s">
        <v>4072</v>
      </c>
      <c r="O75" s="3821"/>
      <c r="P75" s="3818">
        <v>1032</v>
      </c>
      <c r="Q75" s="3814" t="s">
        <v>4073</v>
      </c>
      <c r="R75" s="3819" t="s">
        <v>4074</v>
      </c>
      <c r="S75" s="3820" t="s">
        <v>4075</v>
      </c>
      <c r="T75" s="1353"/>
      <c r="U75" s="1353"/>
      <c r="V75" s="1353"/>
      <c r="W75" s="1353"/>
      <c r="X75" s="1353"/>
      <c r="Y75" s="1353"/>
      <c r="Z75" s="1353"/>
      <c r="AA75" s="1353"/>
      <c r="AB75" s="1353"/>
      <c r="AC75" s="1353"/>
      <c r="AD75" s="1353"/>
    </row>
    <row r="76" spans="1:30">
      <c r="A76" s="3818">
        <v>61</v>
      </c>
      <c r="B76" s="3814">
        <v>2623</v>
      </c>
      <c r="C76" s="3819" t="s">
        <v>4076</v>
      </c>
      <c r="D76" s="3820" t="s">
        <v>4077</v>
      </c>
      <c r="E76" s="3821"/>
      <c r="F76" s="3818">
        <v>385</v>
      </c>
      <c r="G76" s="3814" t="s">
        <v>4078</v>
      </c>
      <c r="H76" s="3819" t="s">
        <v>4079</v>
      </c>
      <c r="I76" s="3820" t="s">
        <v>4080</v>
      </c>
      <c r="J76" s="3821"/>
      <c r="K76" s="3818">
        <v>709</v>
      </c>
      <c r="L76" s="3814" t="s">
        <v>4081</v>
      </c>
      <c r="M76" s="3819" t="s">
        <v>4082</v>
      </c>
      <c r="N76" s="3820" t="s">
        <v>4083</v>
      </c>
      <c r="O76" s="3821"/>
      <c r="P76" s="3818">
        <v>1033</v>
      </c>
      <c r="Q76" s="3814" t="s">
        <v>4084</v>
      </c>
      <c r="R76" s="3819" t="s">
        <v>4085</v>
      </c>
      <c r="S76" s="3820" t="s">
        <v>4086</v>
      </c>
      <c r="T76" s="1353"/>
      <c r="U76" s="1353"/>
      <c r="V76" s="1353"/>
      <c r="W76" s="1353"/>
      <c r="X76" s="1353"/>
      <c r="Y76" s="1353"/>
      <c r="Z76" s="1353"/>
      <c r="AA76" s="1353"/>
      <c r="AB76" s="1353"/>
      <c r="AC76" s="1353"/>
      <c r="AD76" s="1353"/>
    </row>
    <row r="77" spans="1:30">
      <c r="A77" s="3818">
        <v>62</v>
      </c>
      <c r="B77" s="3814">
        <v>2626</v>
      </c>
      <c r="C77" s="3819" t="s">
        <v>4087</v>
      </c>
      <c r="D77" s="3820" t="s">
        <v>4088</v>
      </c>
      <c r="E77" s="3821"/>
      <c r="F77" s="3818">
        <v>386</v>
      </c>
      <c r="G77" s="3814" t="s">
        <v>4089</v>
      </c>
      <c r="H77" s="3819" t="s">
        <v>4090</v>
      </c>
      <c r="I77" s="3820" t="s">
        <v>4091</v>
      </c>
      <c r="J77" s="3821"/>
      <c r="K77" s="3818">
        <v>710</v>
      </c>
      <c r="L77" s="3814" t="s">
        <v>4092</v>
      </c>
      <c r="M77" s="3819" t="s">
        <v>4093</v>
      </c>
      <c r="N77" s="3820" t="s">
        <v>4094</v>
      </c>
      <c r="O77" s="3821"/>
      <c r="P77" s="3818">
        <v>1034</v>
      </c>
      <c r="Q77" s="3814" t="s">
        <v>4095</v>
      </c>
      <c r="R77" s="3819" t="s">
        <v>4096</v>
      </c>
      <c r="S77" s="3820" t="s">
        <v>4097</v>
      </c>
      <c r="T77" s="1353"/>
      <c r="U77" s="1353"/>
      <c r="V77" s="1353"/>
      <c r="W77" s="1353"/>
      <c r="X77" s="1353"/>
      <c r="Y77" s="1353"/>
      <c r="Z77" s="1353"/>
      <c r="AA77" s="1353"/>
      <c r="AB77" s="1353"/>
      <c r="AC77" s="1353"/>
      <c r="AD77" s="1353"/>
    </row>
    <row r="78" spans="1:30">
      <c r="A78" s="3818">
        <v>63</v>
      </c>
      <c r="B78" s="3814" t="s">
        <v>4098</v>
      </c>
      <c r="C78" s="3819" t="s">
        <v>4099</v>
      </c>
      <c r="D78" s="3820" t="s">
        <v>4100</v>
      </c>
      <c r="E78" s="3821"/>
      <c r="F78" s="3818">
        <v>387</v>
      </c>
      <c r="G78" s="3814" t="s">
        <v>4101</v>
      </c>
      <c r="H78" s="3819" t="s">
        <v>4102</v>
      </c>
      <c r="I78" s="3820" t="s">
        <v>4103</v>
      </c>
      <c r="J78" s="3821"/>
      <c r="K78" s="3818">
        <v>711</v>
      </c>
      <c r="L78" s="3814" t="s">
        <v>4104</v>
      </c>
      <c r="M78" s="3819" t="s">
        <v>4105</v>
      </c>
      <c r="N78" s="3820" t="s">
        <v>4106</v>
      </c>
      <c r="O78" s="3821"/>
      <c r="P78" s="3818">
        <v>1035</v>
      </c>
      <c r="Q78" s="3814" t="s">
        <v>4107</v>
      </c>
      <c r="R78" s="3819" t="s">
        <v>4108</v>
      </c>
      <c r="S78" s="3820" t="s">
        <v>4109</v>
      </c>
      <c r="T78" s="1353"/>
      <c r="U78" s="1353"/>
      <c r="V78" s="1353"/>
      <c r="W78" s="1353"/>
      <c r="X78" s="1353"/>
      <c r="Y78" s="1353"/>
      <c r="Z78" s="1353"/>
      <c r="AA78" s="1353"/>
      <c r="AB78" s="1353"/>
      <c r="AC78" s="1353"/>
      <c r="AD78" s="1353"/>
    </row>
    <row r="79" spans="1:30">
      <c r="A79" s="3818">
        <v>64</v>
      </c>
      <c r="B79" s="3814" t="s">
        <v>4110</v>
      </c>
      <c r="C79" s="3819" t="s">
        <v>4111</v>
      </c>
      <c r="D79" s="3820" t="s">
        <v>4112</v>
      </c>
      <c r="E79" s="3821"/>
      <c r="F79" s="3818">
        <v>388</v>
      </c>
      <c r="G79" s="3814" t="s">
        <v>4113</v>
      </c>
      <c r="H79" s="3819" t="s">
        <v>4114</v>
      </c>
      <c r="I79" s="3820" t="s">
        <v>4115</v>
      </c>
      <c r="J79" s="3821"/>
      <c r="K79" s="3818">
        <v>712</v>
      </c>
      <c r="L79" s="3814" t="s">
        <v>4116</v>
      </c>
      <c r="M79" s="3819" t="s">
        <v>4117</v>
      </c>
      <c r="N79" s="3820" t="s">
        <v>4118</v>
      </c>
      <c r="O79" s="3821"/>
      <c r="P79" s="3818">
        <v>1036</v>
      </c>
      <c r="Q79" s="3814" t="s">
        <v>4119</v>
      </c>
      <c r="R79" s="3819" t="s">
        <v>4120</v>
      </c>
      <c r="S79" s="3820" t="s">
        <v>4121</v>
      </c>
      <c r="T79" s="1353"/>
      <c r="U79" s="1353"/>
      <c r="V79" s="1353"/>
      <c r="W79" s="1353"/>
      <c r="X79" s="1353"/>
      <c r="Y79" s="1353"/>
      <c r="Z79" s="1353"/>
      <c r="AA79" s="1353"/>
      <c r="AB79" s="1353"/>
      <c r="AC79" s="1353"/>
      <c r="AD79" s="1353"/>
    </row>
    <row r="80" spans="1:30">
      <c r="A80" s="3818">
        <v>65</v>
      </c>
      <c r="B80" s="3814" t="s">
        <v>4122</v>
      </c>
      <c r="C80" s="3819" t="s">
        <v>4123</v>
      </c>
      <c r="D80" s="3820" t="s">
        <v>4124</v>
      </c>
      <c r="E80" s="3821"/>
      <c r="F80" s="3818">
        <v>389</v>
      </c>
      <c r="G80" s="3814" t="s">
        <v>4125</v>
      </c>
      <c r="H80" s="3819" t="s">
        <v>4126</v>
      </c>
      <c r="I80" s="3820" t="s">
        <v>4127</v>
      </c>
      <c r="J80" s="3821"/>
      <c r="K80" s="3818">
        <v>713</v>
      </c>
      <c r="L80" s="3814" t="s">
        <v>4128</v>
      </c>
      <c r="M80" s="3819" t="s">
        <v>4129</v>
      </c>
      <c r="N80" s="3820" t="s">
        <v>4130</v>
      </c>
      <c r="O80" s="3821"/>
      <c r="P80" s="3818">
        <v>1037</v>
      </c>
      <c r="Q80" s="3814" t="s">
        <v>4131</v>
      </c>
      <c r="R80" s="3819" t="s">
        <v>4132</v>
      </c>
      <c r="S80" s="3820" t="s">
        <v>4133</v>
      </c>
      <c r="T80" s="1353"/>
      <c r="U80" s="1353"/>
      <c r="V80" s="1353"/>
      <c r="W80" s="1353"/>
      <c r="X80" s="1353"/>
      <c r="Y80" s="1353"/>
      <c r="Z80" s="1353"/>
      <c r="AA80" s="1353"/>
      <c r="AB80" s="1353"/>
      <c r="AC80" s="1353"/>
      <c r="AD80" s="1353"/>
    </row>
    <row r="81" spans="1:30">
      <c r="A81" s="3818">
        <v>66</v>
      </c>
      <c r="B81" s="3814">
        <v>2638</v>
      </c>
      <c r="C81" s="3819" t="s">
        <v>4134</v>
      </c>
      <c r="D81" s="3820" t="s">
        <v>4135</v>
      </c>
      <c r="E81" s="3821"/>
      <c r="F81" s="3818">
        <v>390</v>
      </c>
      <c r="G81" s="3814" t="s">
        <v>4136</v>
      </c>
      <c r="H81" s="3819" t="s">
        <v>4137</v>
      </c>
      <c r="I81" s="3820" t="s">
        <v>4138</v>
      </c>
      <c r="J81" s="3821"/>
      <c r="K81" s="3818">
        <v>714</v>
      </c>
      <c r="L81" s="3814" t="s">
        <v>4139</v>
      </c>
      <c r="M81" s="3819" t="s">
        <v>4140</v>
      </c>
      <c r="N81" s="3820" t="s">
        <v>4141</v>
      </c>
      <c r="O81" s="3821"/>
      <c r="P81" s="3818">
        <v>1038</v>
      </c>
      <c r="Q81" s="3814" t="s">
        <v>4142</v>
      </c>
      <c r="R81" s="3819" t="s">
        <v>4143</v>
      </c>
      <c r="S81" s="3820" t="s">
        <v>4144</v>
      </c>
      <c r="T81" s="1353"/>
      <c r="U81" s="1353"/>
      <c r="V81" s="1353"/>
      <c r="W81" s="1353"/>
      <c r="X81" s="1353"/>
      <c r="Y81" s="1353"/>
      <c r="Z81" s="1353"/>
      <c r="AA81" s="1353"/>
      <c r="AB81" s="1353"/>
      <c r="AC81" s="1353"/>
      <c r="AD81" s="1353"/>
    </row>
    <row r="82" spans="1:30">
      <c r="A82" s="3818">
        <v>67</v>
      </c>
      <c r="B82" s="3814">
        <v>2639</v>
      </c>
      <c r="C82" s="3819" t="s">
        <v>4145</v>
      </c>
      <c r="D82" s="3820" t="s">
        <v>4146</v>
      </c>
      <c r="E82" s="3821"/>
      <c r="F82" s="3818">
        <v>391</v>
      </c>
      <c r="G82" s="3814" t="s">
        <v>4147</v>
      </c>
      <c r="H82" s="3819" t="s">
        <v>4148</v>
      </c>
      <c r="I82" s="3820" t="s">
        <v>4149</v>
      </c>
      <c r="J82" s="3821"/>
      <c r="K82" s="3818">
        <v>715</v>
      </c>
      <c r="L82" s="3814" t="s">
        <v>4150</v>
      </c>
      <c r="M82" s="3819" t="s">
        <v>4151</v>
      </c>
      <c r="N82" s="3820" t="s">
        <v>4152</v>
      </c>
      <c r="O82" s="3821"/>
      <c r="P82" s="3818">
        <v>1039</v>
      </c>
      <c r="Q82" s="3814" t="s">
        <v>4153</v>
      </c>
      <c r="R82" s="3819" t="s">
        <v>3389</v>
      </c>
      <c r="S82" s="3820" t="s">
        <v>4154</v>
      </c>
      <c r="T82" s="1353"/>
      <c r="U82" s="1353"/>
      <c r="V82" s="1353"/>
      <c r="W82" s="1353"/>
      <c r="X82" s="1353"/>
      <c r="Y82" s="1353"/>
      <c r="Z82" s="1353"/>
      <c r="AA82" s="1353"/>
      <c r="AB82" s="1353"/>
      <c r="AC82" s="1353"/>
      <c r="AD82" s="1353"/>
    </row>
    <row r="83" spans="1:30">
      <c r="A83" s="3818">
        <v>68</v>
      </c>
      <c r="B83" s="3814" t="s">
        <v>4155</v>
      </c>
      <c r="C83" s="3819" t="s">
        <v>4156</v>
      </c>
      <c r="D83" s="3820" t="s">
        <v>4157</v>
      </c>
      <c r="E83" s="3821"/>
      <c r="F83" s="3818">
        <v>392</v>
      </c>
      <c r="G83" s="3814" t="s">
        <v>4158</v>
      </c>
      <c r="H83" s="3819" t="s">
        <v>4159</v>
      </c>
      <c r="I83" s="3820" t="s">
        <v>4160</v>
      </c>
      <c r="J83" s="3821"/>
      <c r="K83" s="3818">
        <v>716</v>
      </c>
      <c r="L83" s="3814" t="s">
        <v>4161</v>
      </c>
      <c r="M83" s="3819" t="s">
        <v>4162</v>
      </c>
      <c r="N83" s="3820" t="s">
        <v>4163</v>
      </c>
      <c r="O83" s="3821"/>
      <c r="P83" s="3818">
        <v>1040</v>
      </c>
      <c r="Q83" s="3814" t="s">
        <v>4164</v>
      </c>
      <c r="R83" s="3819" t="s">
        <v>4165</v>
      </c>
      <c r="S83" s="3820" t="s">
        <v>4166</v>
      </c>
      <c r="T83" s="1353"/>
      <c r="U83" s="1353"/>
      <c r="V83" s="1353"/>
      <c r="W83" s="1353"/>
      <c r="X83" s="1353"/>
      <c r="Y83" s="1353"/>
      <c r="Z83" s="1353"/>
      <c r="AA83" s="1353"/>
      <c r="AB83" s="1353"/>
      <c r="AC83" s="1353"/>
      <c r="AD83" s="1353"/>
    </row>
    <row r="84" spans="1:30">
      <c r="A84" s="3818">
        <v>69</v>
      </c>
      <c r="B84" s="3814">
        <v>2640</v>
      </c>
      <c r="C84" s="3819" t="s">
        <v>3349</v>
      </c>
      <c r="D84" s="3820" t="s">
        <v>4167</v>
      </c>
      <c r="E84" s="3821"/>
      <c r="F84" s="3818">
        <v>393</v>
      </c>
      <c r="G84" s="3814" t="s">
        <v>4168</v>
      </c>
      <c r="H84" s="3819" t="s">
        <v>4169</v>
      </c>
      <c r="I84" s="3820" t="s">
        <v>4170</v>
      </c>
      <c r="J84" s="3821"/>
      <c r="K84" s="3818">
        <v>717</v>
      </c>
      <c r="L84" s="3814" t="s">
        <v>4171</v>
      </c>
      <c r="M84" s="3819" t="s">
        <v>4172</v>
      </c>
      <c r="N84" s="3820" t="s">
        <v>3579</v>
      </c>
      <c r="O84" s="3821"/>
      <c r="P84" s="3818">
        <v>1041</v>
      </c>
      <c r="Q84" s="3814" t="s">
        <v>4173</v>
      </c>
      <c r="R84" s="3819" t="s">
        <v>4174</v>
      </c>
      <c r="S84" s="3820" t="s">
        <v>4175</v>
      </c>
      <c r="T84" s="1353"/>
      <c r="U84" s="1353"/>
      <c r="V84" s="1353"/>
      <c r="W84" s="1353"/>
      <c r="X84" s="1353"/>
      <c r="Y84" s="1353"/>
      <c r="Z84" s="1353"/>
      <c r="AA84" s="1353"/>
      <c r="AB84" s="1353"/>
      <c r="AC84" s="1353"/>
      <c r="AD84" s="1353"/>
    </row>
    <row r="85" spans="1:30">
      <c r="A85" s="3818">
        <v>70</v>
      </c>
      <c r="B85" s="3814">
        <v>2642</v>
      </c>
      <c r="C85" s="3819" t="s">
        <v>3348</v>
      </c>
      <c r="D85" s="3820" t="s">
        <v>4176</v>
      </c>
      <c r="E85" s="3821"/>
      <c r="F85" s="3818">
        <v>394</v>
      </c>
      <c r="G85" s="3814" t="s">
        <v>4177</v>
      </c>
      <c r="H85" s="3819" t="s">
        <v>4178</v>
      </c>
      <c r="I85" s="3820" t="s">
        <v>4179</v>
      </c>
      <c r="J85" s="3821"/>
      <c r="K85" s="3818">
        <v>718</v>
      </c>
      <c r="L85" s="3814" t="s">
        <v>4180</v>
      </c>
      <c r="M85" s="3819" t="s">
        <v>4181</v>
      </c>
      <c r="N85" s="3820" t="s">
        <v>4182</v>
      </c>
      <c r="O85" s="3821"/>
      <c r="P85" s="3818">
        <v>1042</v>
      </c>
      <c r="Q85" s="3814" t="s">
        <v>4183</v>
      </c>
      <c r="R85" s="3819" t="s">
        <v>4184</v>
      </c>
      <c r="S85" s="3820" t="s">
        <v>4185</v>
      </c>
      <c r="T85" s="1353"/>
      <c r="U85" s="1353"/>
      <c r="V85" s="1353"/>
      <c r="W85" s="1353"/>
      <c r="X85" s="1353"/>
      <c r="Y85" s="1353"/>
      <c r="Z85" s="1353"/>
      <c r="AA85" s="1353"/>
      <c r="AB85" s="1353"/>
      <c r="AC85" s="1353"/>
      <c r="AD85" s="1353"/>
    </row>
    <row r="86" spans="1:30">
      <c r="A86" s="3818">
        <v>71</v>
      </c>
      <c r="B86" s="3814">
        <v>2648</v>
      </c>
      <c r="C86" s="3819" t="s">
        <v>4186</v>
      </c>
      <c r="D86" s="3820" t="s">
        <v>4187</v>
      </c>
      <c r="E86" s="3821"/>
      <c r="F86" s="3818">
        <v>395</v>
      </c>
      <c r="G86" s="3814" t="s">
        <v>4188</v>
      </c>
      <c r="H86" s="3819" t="s">
        <v>4189</v>
      </c>
      <c r="I86" s="3820" t="s">
        <v>4190</v>
      </c>
      <c r="J86" s="3821"/>
      <c r="K86" s="3818">
        <v>719</v>
      </c>
      <c r="L86" s="3814" t="s">
        <v>4191</v>
      </c>
      <c r="M86" s="3819" t="s">
        <v>4192</v>
      </c>
      <c r="N86" s="3820" t="s">
        <v>4193</v>
      </c>
      <c r="O86" s="3821"/>
      <c r="P86" s="3818">
        <v>1043</v>
      </c>
      <c r="Q86" s="3814" t="s">
        <v>4194</v>
      </c>
      <c r="R86" s="3819" t="s">
        <v>4195</v>
      </c>
      <c r="S86" s="3820" t="s">
        <v>4196</v>
      </c>
      <c r="T86" s="1353"/>
      <c r="U86" s="1353"/>
      <c r="V86" s="1353"/>
      <c r="W86" s="1353"/>
      <c r="X86" s="1353"/>
      <c r="Y86" s="1353"/>
      <c r="Z86" s="1353"/>
      <c r="AA86" s="1353"/>
      <c r="AB86" s="1353"/>
      <c r="AC86" s="1353"/>
      <c r="AD86" s="1353"/>
    </row>
    <row r="87" spans="1:30">
      <c r="A87" s="3818">
        <v>72</v>
      </c>
      <c r="B87" s="3814">
        <v>2649</v>
      </c>
      <c r="C87" s="3819" t="s">
        <v>4197</v>
      </c>
      <c r="D87" s="3820" t="s">
        <v>4198</v>
      </c>
      <c r="E87" s="3821"/>
      <c r="F87" s="3818">
        <v>396</v>
      </c>
      <c r="G87" s="3814" t="s">
        <v>4199</v>
      </c>
      <c r="H87" s="3819" t="s">
        <v>4200</v>
      </c>
      <c r="I87" s="3820" t="s">
        <v>4201</v>
      </c>
      <c r="J87" s="3821"/>
      <c r="K87" s="3818">
        <v>720</v>
      </c>
      <c r="L87" s="3814" t="s">
        <v>4202</v>
      </c>
      <c r="M87" s="3819" t="s">
        <v>4203</v>
      </c>
      <c r="N87" s="3820" t="s">
        <v>4204</v>
      </c>
      <c r="O87" s="3821"/>
      <c r="P87" s="3818">
        <v>1044</v>
      </c>
      <c r="Q87" s="3814" t="s">
        <v>4205</v>
      </c>
      <c r="R87" s="3819" t="s">
        <v>4206</v>
      </c>
      <c r="S87" s="3820" t="s">
        <v>4207</v>
      </c>
      <c r="T87" s="1353"/>
      <c r="U87" s="1353"/>
      <c r="V87" s="1353"/>
      <c r="W87" s="1353"/>
      <c r="X87" s="1353"/>
      <c r="Y87" s="1353"/>
      <c r="Z87" s="1353"/>
      <c r="AA87" s="1353"/>
      <c r="AB87" s="1353"/>
      <c r="AC87" s="1353"/>
      <c r="AD87" s="1353"/>
    </row>
    <row r="88" spans="1:30">
      <c r="A88" s="3818">
        <v>73</v>
      </c>
      <c r="B88" s="3814" t="s">
        <v>4208</v>
      </c>
      <c r="C88" s="3819" t="s">
        <v>4209</v>
      </c>
      <c r="D88" s="3820" t="s">
        <v>4210</v>
      </c>
      <c r="E88" s="3821"/>
      <c r="F88" s="3818">
        <v>397</v>
      </c>
      <c r="G88" s="3814" t="s">
        <v>4211</v>
      </c>
      <c r="H88" s="3819" t="s">
        <v>4212</v>
      </c>
      <c r="I88" s="3820" t="s">
        <v>4213</v>
      </c>
      <c r="J88" s="3821"/>
      <c r="K88" s="3818">
        <v>721</v>
      </c>
      <c r="L88" s="3814" t="s">
        <v>4214</v>
      </c>
      <c r="M88" s="3819" t="s">
        <v>4215</v>
      </c>
      <c r="N88" s="3820" t="s">
        <v>4216</v>
      </c>
      <c r="O88" s="3821"/>
      <c r="P88" s="3818">
        <v>1045</v>
      </c>
      <c r="Q88" s="3814" t="s">
        <v>4217</v>
      </c>
      <c r="R88" s="3819" t="s">
        <v>4218</v>
      </c>
      <c r="S88" s="3820" t="s">
        <v>4219</v>
      </c>
      <c r="T88" s="1353"/>
      <c r="U88" s="1353"/>
      <c r="V88" s="1353"/>
      <c r="W88" s="1353"/>
      <c r="X88" s="1353"/>
      <c r="Y88" s="1353"/>
      <c r="Z88" s="1353"/>
      <c r="AA88" s="1353"/>
      <c r="AB88" s="1353"/>
      <c r="AC88" s="1353"/>
      <c r="AD88" s="1353"/>
    </row>
    <row r="89" spans="1:30">
      <c r="A89" s="3818">
        <v>74</v>
      </c>
      <c r="B89" s="3814" t="s">
        <v>4220</v>
      </c>
      <c r="C89" s="3819" t="s">
        <v>4221</v>
      </c>
      <c r="D89" s="3820" t="s">
        <v>4222</v>
      </c>
      <c r="E89" s="3821"/>
      <c r="F89" s="3818">
        <v>398</v>
      </c>
      <c r="G89" s="3814" t="s">
        <v>4223</v>
      </c>
      <c r="H89" s="3819" t="s">
        <v>4224</v>
      </c>
      <c r="I89" s="3820" t="s">
        <v>4225</v>
      </c>
      <c r="J89" s="3821"/>
      <c r="K89" s="3818">
        <v>722</v>
      </c>
      <c r="L89" s="3814" t="s">
        <v>4226</v>
      </c>
      <c r="M89" s="3819" t="s">
        <v>4227</v>
      </c>
      <c r="N89" s="3820" t="s">
        <v>4228</v>
      </c>
      <c r="O89" s="3821"/>
      <c r="P89" s="3818">
        <v>1046</v>
      </c>
      <c r="Q89" s="3814" t="s">
        <v>4229</v>
      </c>
      <c r="R89" s="3819" t="s">
        <v>4230</v>
      </c>
      <c r="S89" s="3820" t="s">
        <v>4231</v>
      </c>
      <c r="T89" s="1353"/>
      <c r="U89" s="1353"/>
      <c r="V89" s="1353"/>
      <c r="W89" s="1353"/>
      <c r="X89" s="1353"/>
      <c r="Y89" s="1353"/>
      <c r="Z89" s="1353"/>
      <c r="AA89" s="1353"/>
      <c r="AB89" s="1353"/>
      <c r="AC89" s="1353"/>
      <c r="AD89" s="1353"/>
    </row>
    <row r="90" spans="1:30">
      <c r="A90" s="3818">
        <v>75</v>
      </c>
      <c r="B90" s="3814" t="s">
        <v>4232</v>
      </c>
      <c r="C90" s="3819" t="s">
        <v>4233</v>
      </c>
      <c r="D90" s="3820" t="s">
        <v>4234</v>
      </c>
      <c r="E90" s="3821"/>
      <c r="F90" s="3818">
        <v>399</v>
      </c>
      <c r="G90" s="3814" t="s">
        <v>4235</v>
      </c>
      <c r="H90" s="3819" t="s">
        <v>4236</v>
      </c>
      <c r="I90" s="3820" t="s">
        <v>4237</v>
      </c>
      <c r="J90" s="3821"/>
      <c r="K90" s="3818">
        <v>723</v>
      </c>
      <c r="L90" s="3814" t="s">
        <v>4238</v>
      </c>
      <c r="M90" s="3819" t="s">
        <v>4239</v>
      </c>
      <c r="N90" s="3820" t="s">
        <v>4240</v>
      </c>
      <c r="O90" s="3821"/>
      <c r="P90" s="3818">
        <v>1047</v>
      </c>
      <c r="Q90" s="3814" t="s">
        <v>4241</v>
      </c>
      <c r="R90" s="3819" t="s">
        <v>4242</v>
      </c>
      <c r="S90" s="3820" t="s">
        <v>4243</v>
      </c>
      <c r="T90" s="1353"/>
      <c r="U90" s="1353"/>
      <c r="V90" s="1353"/>
      <c r="W90" s="1353"/>
      <c r="X90" s="1353"/>
      <c r="Y90" s="1353"/>
      <c r="Z90" s="1353"/>
      <c r="AA90" s="1353"/>
      <c r="AB90" s="1353"/>
      <c r="AC90" s="1353"/>
      <c r="AD90" s="1353"/>
    </row>
    <row r="91" spans="1:30">
      <c r="A91" s="3818">
        <v>76</v>
      </c>
      <c r="B91" s="3814" t="s">
        <v>4244</v>
      </c>
      <c r="C91" s="3819" t="s">
        <v>4245</v>
      </c>
      <c r="D91" s="3820" t="s">
        <v>4246</v>
      </c>
      <c r="E91" s="3821"/>
      <c r="F91" s="3818">
        <v>400</v>
      </c>
      <c r="G91" s="3814" t="s">
        <v>4247</v>
      </c>
      <c r="H91" s="3819" t="s">
        <v>4248</v>
      </c>
      <c r="I91" s="3820" t="s">
        <v>4249</v>
      </c>
      <c r="J91" s="3821"/>
      <c r="K91" s="3818">
        <v>724</v>
      </c>
      <c r="L91" s="3814" t="s">
        <v>4250</v>
      </c>
      <c r="M91" s="3819" t="s">
        <v>4251</v>
      </c>
      <c r="N91" s="3820" t="s">
        <v>4252</v>
      </c>
      <c r="O91" s="3821"/>
      <c r="P91" s="3818">
        <v>1048</v>
      </c>
      <c r="Q91" s="3814" t="s">
        <v>4253</v>
      </c>
      <c r="R91" s="3819" t="s">
        <v>4254</v>
      </c>
      <c r="S91" s="3820" t="s">
        <v>4255</v>
      </c>
      <c r="T91" s="1353"/>
      <c r="U91" s="1353"/>
      <c r="V91" s="1353"/>
      <c r="W91" s="1353"/>
      <c r="X91" s="1353"/>
      <c r="Y91" s="1353"/>
      <c r="Z91" s="1353"/>
      <c r="AA91" s="1353"/>
      <c r="AB91" s="1353"/>
      <c r="AC91" s="1353"/>
      <c r="AD91" s="1353"/>
    </row>
    <row r="92" spans="1:30">
      <c r="A92" s="3818">
        <v>77</v>
      </c>
      <c r="B92" s="3814" t="s">
        <v>4256</v>
      </c>
      <c r="C92" s="3819" t="s">
        <v>4257</v>
      </c>
      <c r="D92" s="3820" t="s">
        <v>1095</v>
      </c>
      <c r="E92" s="3821"/>
      <c r="F92" s="3818">
        <v>401</v>
      </c>
      <c r="G92" s="3814" t="s">
        <v>4258</v>
      </c>
      <c r="H92" s="3819" t="s">
        <v>4259</v>
      </c>
      <c r="I92" s="3820" t="s">
        <v>4260</v>
      </c>
      <c r="J92" s="3821"/>
      <c r="K92" s="3818">
        <v>725</v>
      </c>
      <c r="L92" s="3814" t="s">
        <v>4261</v>
      </c>
      <c r="M92" s="3819" t="s">
        <v>4262</v>
      </c>
      <c r="N92" s="3820" t="s">
        <v>4263</v>
      </c>
      <c r="O92" s="3821"/>
      <c r="P92" s="3818">
        <v>1049</v>
      </c>
      <c r="Q92" s="3814" t="s">
        <v>4264</v>
      </c>
      <c r="R92" s="3819" t="s">
        <v>4265</v>
      </c>
      <c r="S92" s="3820" t="s">
        <v>4266</v>
      </c>
      <c r="T92" s="1353"/>
      <c r="U92" s="1353"/>
      <c r="V92" s="1353"/>
      <c r="W92" s="1353"/>
      <c r="X92" s="1353"/>
      <c r="Y92" s="1353"/>
      <c r="Z92" s="1353"/>
      <c r="AA92" s="1353"/>
      <c r="AB92" s="1353"/>
      <c r="AC92" s="1353"/>
      <c r="AD92" s="1353"/>
    </row>
    <row r="93" spans="1:30">
      <c r="A93" s="3818">
        <v>78</v>
      </c>
      <c r="B93" s="3814" t="s">
        <v>4267</v>
      </c>
      <c r="C93" s="3819" t="s">
        <v>4268</v>
      </c>
      <c r="D93" s="3820" t="s">
        <v>4269</v>
      </c>
      <c r="E93" s="3821"/>
      <c r="F93" s="3818">
        <v>402</v>
      </c>
      <c r="G93" s="3814" t="s">
        <v>4270</v>
      </c>
      <c r="H93" s="3819" t="s">
        <v>4271</v>
      </c>
      <c r="I93" s="3820" t="s">
        <v>4272</v>
      </c>
      <c r="J93" s="3821"/>
      <c r="K93" s="3818">
        <v>726</v>
      </c>
      <c r="L93" s="3814" t="s">
        <v>4273</v>
      </c>
      <c r="M93" s="3819" t="s">
        <v>4274</v>
      </c>
      <c r="N93" s="3820" t="s">
        <v>4275</v>
      </c>
      <c r="O93" s="3821"/>
      <c r="P93" s="3818">
        <v>1050</v>
      </c>
      <c r="Q93" s="3814" t="s">
        <v>4276</v>
      </c>
      <c r="R93" s="3819" t="s">
        <v>4277</v>
      </c>
      <c r="S93" s="3820" t="s">
        <v>4278</v>
      </c>
      <c r="T93" s="1353"/>
      <c r="U93" s="1353"/>
      <c r="V93" s="1353"/>
      <c r="W93" s="1353"/>
      <c r="X93" s="1353"/>
      <c r="Y93" s="1353"/>
      <c r="Z93" s="1353"/>
      <c r="AA93" s="1353"/>
      <c r="AB93" s="1353"/>
      <c r="AC93" s="1353"/>
      <c r="AD93" s="1353"/>
    </row>
    <row r="94" spans="1:30">
      <c r="A94" s="3818">
        <v>79</v>
      </c>
      <c r="B94" s="3814">
        <v>2650</v>
      </c>
      <c r="C94" s="3819" t="s">
        <v>4279</v>
      </c>
      <c r="D94" s="3820" t="s">
        <v>4280</v>
      </c>
      <c r="E94" s="3821"/>
      <c r="F94" s="3818">
        <v>403</v>
      </c>
      <c r="G94" s="3814" t="s">
        <v>4281</v>
      </c>
      <c r="H94" s="3819" t="s">
        <v>4282</v>
      </c>
      <c r="I94" s="3820" t="s">
        <v>4283</v>
      </c>
      <c r="J94" s="3821"/>
      <c r="K94" s="3818">
        <v>727</v>
      </c>
      <c r="L94" s="3814" t="s">
        <v>4284</v>
      </c>
      <c r="M94" s="3819" t="s">
        <v>4285</v>
      </c>
      <c r="N94" s="3820" t="s">
        <v>4286</v>
      </c>
      <c r="O94" s="3821"/>
      <c r="P94" s="3818">
        <v>1051</v>
      </c>
      <c r="Q94" s="3814" t="s">
        <v>4287</v>
      </c>
      <c r="R94" s="3819" t="s">
        <v>4288</v>
      </c>
      <c r="S94" s="3820" t="s">
        <v>4289</v>
      </c>
      <c r="T94" s="1353"/>
      <c r="U94" s="1353"/>
      <c r="V94" s="1353"/>
      <c r="W94" s="1353"/>
      <c r="X94" s="1353"/>
      <c r="Y94" s="1353"/>
      <c r="Z94" s="1353"/>
      <c r="AA94" s="1353"/>
      <c r="AB94" s="1353"/>
      <c r="AC94" s="1353"/>
      <c r="AD94" s="1353"/>
    </row>
    <row r="95" spans="1:30">
      <c r="A95" s="3818">
        <v>80</v>
      </c>
      <c r="B95" s="3814">
        <v>2651</v>
      </c>
      <c r="C95" s="3819" t="s">
        <v>4290</v>
      </c>
      <c r="D95" s="3820" t="s">
        <v>4291</v>
      </c>
      <c r="E95" s="3821"/>
      <c r="F95" s="3818">
        <v>404</v>
      </c>
      <c r="G95" s="3814" t="s">
        <v>4292</v>
      </c>
      <c r="H95" s="3819" t="s">
        <v>4293</v>
      </c>
      <c r="I95" s="3820" t="s">
        <v>4294</v>
      </c>
      <c r="J95" s="3821"/>
      <c r="K95" s="3818">
        <v>728</v>
      </c>
      <c r="L95" s="3814" t="s">
        <v>4295</v>
      </c>
      <c r="M95" s="3819" t="s">
        <v>4296</v>
      </c>
      <c r="N95" s="3820" t="s">
        <v>4297</v>
      </c>
      <c r="O95" s="3821"/>
      <c r="P95" s="3818">
        <v>1052</v>
      </c>
      <c r="Q95" s="3814" t="s">
        <v>4298</v>
      </c>
      <c r="R95" s="3819" t="s">
        <v>4299</v>
      </c>
      <c r="S95" s="3820" t="s">
        <v>4300</v>
      </c>
      <c r="T95" s="1353"/>
      <c r="U95" s="1353"/>
      <c r="V95" s="1353"/>
      <c r="W95" s="1353"/>
      <c r="X95" s="1353"/>
      <c r="Y95" s="1353"/>
      <c r="Z95" s="1353"/>
      <c r="AA95" s="1353"/>
      <c r="AB95" s="1353"/>
      <c r="AC95" s="1353"/>
      <c r="AD95" s="1353"/>
    </row>
    <row r="96" spans="1:30">
      <c r="A96" s="3818">
        <v>81</v>
      </c>
      <c r="B96" s="3814">
        <v>2652</v>
      </c>
      <c r="C96" s="3819" t="s">
        <v>4301</v>
      </c>
      <c r="D96" s="3820" t="s">
        <v>4302</v>
      </c>
      <c r="E96" s="3821"/>
      <c r="F96" s="3818">
        <v>405</v>
      </c>
      <c r="G96" s="3814" t="s">
        <v>4303</v>
      </c>
      <c r="H96" s="3819" t="s">
        <v>4304</v>
      </c>
      <c r="I96" s="3820" t="s">
        <v>4305</v>
      </c>
      <c r="J96" s="3821"/>
      <c r="K96" s="3818">
        <v>729</v>
      </c>
      <c r="L96" s="3814" t="s">
        <v>4306</v>
      </c>
      <c r="M96" s="3819" t="s">
        <v>4307</v>
      </c>
      <c r="N96" s="3820" t="s">
        <v>4308</v>
      </c>
      <c r="O96" s="3821"/>
      <c r="P96" s="3818">
        <v>1053</v>
      </c>
      <c r="Q96" s="3814" t="s">
        <v>4309</v>
      </c>
      <c r="R96" s="3819" t="s">
        <v>4310</v>
      </c>
      <c r="S96" s="3820" t="s">
        <v>4311</v>
      </c>
      <c r="T96" s="1353"/>
      <c r="U96" s="1353"/>
      <c r="V96" s="1353"/>
      <c r="W96" s="1353"/>
      <c r="X96" s="1353"/>
      <c r="Y96" s="1353"/>
      <c r="Z96" s="1353"/>
      <c r="AA96" s="1353"/>
      <c r="AB96" s="1353"/>
      <c r="AC96" s="1353"/>
      <c r="AD96" s="1353"/>
    </row>
    <row r="97" spans="1:30">
      <c r="A97" s="3818">
        <v>82</v>
      </c>
      <c r="B97" s="3814">
        <v>2653</v>
      </c>
      <c r="C97" s="3819" t="s">
        <v>4312</v>
      </c>
      <c r="D97" s="3820" t="s">
        <v>4313</v>
      </c>
      <c r="E97" s="3821"/>
      <c r="F97" s="3818">
        <v>406</v>
      </c>
      <c r="G97" s="3814" t="s">
        <v>4314</v>
      </c>
      <c r="H97" s="3819" t="s">
        <v>4315</v>
      </c>
      <c r="I97" s="3820" t="s">
        <v>4316</v>
      </c>
      <c r="J97" s="3821"/>
      <c r="K97" s="3818">
        <v>730</v>
      </c>
      <c r="L97" s="3814" t="s">
        <v>4317</v>
      </c>
      <c r="M97" s="3819" t="s">
        <v>4318</v>
      </c>
      <c r="N97" s="3820" t="s">
        <v>4319</v>
      </c>
      <c r="O97" s="3821"/>
      <c r="P97" s="3818">
        <v>1054</v>
      </c>
      <c r="Q97" s="3814" t="s">
        <v>4320</v>
      </c>
      <c r="R97" s="3819" t="s">
        <v>3383</v>
      </c>
      <c r="S97" s="3820" t="s">
        <v>4321</v>
      </c>
      <c r="T97" s="1353"/>
      <c r="U97" s="1353"/>
      <c r="V97" s="1353"/>
      <c r="W97" s="1353"/>
      <c r="X97" s="1353"/>
      <c r="Y97" s="1353"/>
      <c r="Z97" s="1353"/>
      <c r="AA97" s="1353"/>
      <c r="AB97" s="1353"/>
      <c r="AC97" s="1353"/>
      <c r="AD97" s="1353"/>
    </row>
    <row r="98" spans="1:30">
      <c r="A98" s="3818">
        <v>83</v>
      </c>
      <c r="B98" s="3814" t="s">
        <v>4322</v>
      </c>
      <c r="C98" s="3819" t="s">
        <v>4323</v>
      </c>
      <c r="D98" s="3820" t="s">
        <v>4324</v>
      </c>
      <c r="E98" s="3821"/>
      <c r="F98" s="3818">
        <v>407</v>
      </c>
      <c r="G98" s="3814" t="s">
        <v>4325</v>
      </c>
      <c r="H98" s="3819" t="s">
        <v>4326</v>
      </c>
      <c r="I98" s="3820" t="s">
        <v>4327</v>
      </c>
      <c r="J98" s="3821"/>
      <c r="K98" s="3818">
        <v>731</v>
      </c>
      <c r="L98" s="3814" t="s">
        <v>4328</v>
      </c>
      <c r="M98" s="3819" t="s">
        <v>4329</v>
      </c>
      <c r="N98" s="3820" t="s">
        <v>4330</v>
      </c>
      <c r="O98" s="3821"/>
      <c r="P98" s="3818">
        <v>1055</v>
      </c>
      <c r="Q98" s="3814" t="s">
        <v>4331</v>
      </c>
      <c r="R98" s="3819" t="s">
        <v>4332</v>
      </c>
      <c r="S98" s="3820" t="s">
        <v>4333</v>
      </c>
      <c r="T98" s="1353"/>
      <c r="U98" s="1353"/>
      <c r="V98" s="1353"/>
      <c r="W98" s="1353"/>
      <c r="X98" s="1353"/>
      <c r="Y98" s="1353"/>
      <c r="Z98" s="1353"/>
      <c r="AA98" s="1353"/>
      <c r="AB98" s="1353"/>
      <c r="AC98" s="1353"/>
      <c r="AD98" s="1353"/>
    </row>
    <row r="99" spans="1:30">
      <c r="A99" s="3818">
        <v>84</v>
      </c>
      <c r="B99" s="3814">
        <v>2660</v>
      </c>
      <c r="C99" s="3819" t="s">
        <v>3352</v>
      </c>
      <c r="D99" s="3820" t="s">
        <v>4334</v>
      </c>
      <c r="E99" s="3821"/>
      <c r="F99" s="3818">
        <v>408</v>
      </c>
      <c r="G99" s="3814" t="s">
        <v>4335</v>
      </c>
      <c r="H99" s="3819" t="s">
        <v>4336</v>
      </c>
      <c r="I99" s="3820" t="s">
        <v>4337</v>
      </c>
      <c r="J99" s="3821"/>
      <c r="K99" s="3818">
        <v>732</v>
      </c>
      <c r="L99" s="3814" t="s">
        <v>4338</v>
      </c>
      <c r="M99" s="3819" t="s">
        <v>4339</v>
      </c>
      <c r="N99" s="3820" t="s">
        <v>4340</v>
      </c>
      <c r="O99" s="3821"/>
      <c r="P99" s="3818">
        <v>1056</v>
      </c>
      <c r="Q99" s="3814" t="s">
        <v>4341</v>
      </c>
      <c r="R99" s="3819" t="s">
        <v>4342</v>
      </c>
      <c r="S99" s="3820" t="s">
        <v>4343</v>
      </c>
      <c r="T99" s="1353"/>
      <c r="U99" s="1353"/>
      <c r="V99" s="1353"/>
      <c r="W99" s="1353"/>
      <c r="X99" s="1353"/>
      <c r="Y99" s="1353"/>
      <c r="Z99" s="1353"/>
      <c r="AA99" s="1353"/>
      <c r="AB99" s="1353"/>
      <c r="AC99" s="1353"/>
      <c r="AD99" s="1353"/>
    </row>
    <row r="100" spans="1:30">
      <c r="A100" s="3818">
        <v>85</v>
      </c>
      <c r="B100" s="3814">
        <v>2663</v>
      </c>
      <c r="C100" s="3819" t="s">
        <v>4344</v>
      </c>
      <c r="D100" s="3820" t="s">
        <v>4345</v>
      </c>
      <c r="E100" s="3821"/>
      <c r="F100" s="3818">
        <v>409</v>
      </c>
      <c r="G100" s="3814" t="s">
        <v>4346</v>
      </c>
      <c r="H100" s="3819" t="s">
        <v>4347</v>
      </c>
      <c r="I100" s="3820" t="s">
        <v>4348</v>
      </c>
      <c r="J100" s="3821"/>
      <c r="K100" s="3818">
        <v>733</v>
      </c>
      <c r="L100" s="3814" t="s">
        <v>4349</v>
      </c>
      <c r="M100" s="3819" t="s">
        <v>4350</v>
      </c>
      <c r="N100" s="3820" t="s">
        <v>4351</v>
      </c>
      <c r="O100" s="3821"/>
      <c r="P100" s="3818">
        <v>1057</v>
      </c>
      <c r="Q100" s="3814" t="s">
        <v>4352</v>
      </c>
      <c r="R100" s="3819" t="s">
        <v>4353</v>
      </c>
      <c r="S100" s="3820" t="s">
        <v>4354</v>
      </c>
      <c r="T100" s="1353"/>
      <c r="U100" s="1353"/>
      <c r="V100" s="1353"/>
      <c r="W100" s="1353"/>
      <c r="X100" s="1353"/>
      <c r="Y100" s="1353"/>
      <c r="Z100" s="1353"/>
      <c r="AA100" s="1353"/>
      <c r="AB100" s="1353"/>
      <c r="AC100" s="1353"/>
      <c r="AD100" s="1353"/>
    </row>
    <row r="101" spans="1:30">
      <c r="A101" s="3818">
        <v>86</v>
      </c>
      <c r="B101" s="3814">
        <v>2665</v>
      </c>
      <c r="C101" s="3819" t="s">
        <v>4355</v>
      </c>
      <c r="D101" s="3820" t="s">
        <v>4356</v>
      </c>
      <c r="E101" s="3821"/>
      <c r="F101" s="3818">
        <v>410</v>
      </c>
      <c r="G101" s="3814" t="s">
        <v>4357</v>
      </c>
      <c r="H101" s="3819" t="s">
        <v>4358</v>
      </c>
      <c r="I101" s="3820" t="s">
        <v>4359</v>
      </c>
      <c r="J101" s="3821"/>
      <c r="K101" s="3818">
        <v>734</v>
      </c>
      <c r="L101" s="3814" t="s">
        <v>4360</v>
      </c>
      <c r="M101" s="3819" t="s">
        <v>4361</v>
      </c>
      <c r="N101" s="3820" t="s">
        <v>4362</v>
      </c>
      <c r="O101" s="3821"/>
      <c r="P101" s="3818">
        <v>1058</v>
      </c>
      <c r="Q101" s="3814" t="s">
        <v>4363</v>
      </c>
      <c r="R101" s="3819" t="s">
        <v>4364</v>
      </c>
      <c r="S101" s="3820" t="s">
        <v>4365</v>
      </c>
      <c r="T101" s="1353"/>
      <c r="U101" s="1353"/>
      <c r="V101" s="1353"/>
      <c r="W101" s="1353"/>
      <c r="X101" s="1353"/>
      <c r="Y101" s="1353"/>
      <c r="Z101" s="1353"/>
      <c r="AA101" s="1353"/>
      <c r="AB101" s="1353"/>
      <c r="AC101" s="1353"/>
      <c r="AD101" s="1353"/>
    </row>
    <row r="102" spans="1:30">
      <c r="A102" s="3818">
        <v>87</v>
      </c>
      <c r="B102" s="3814">
        <v>2666</v>
      </c>
      <c r="C102" s="3819" t="s">
        <v>4366</v>
      </c>
      <c r="D102" s="3820" t="s">
        <v>4367</v>
      </c>
      <c r="E102" s="3821"/>
      <c r="F102" s="3818">
        <v>411</v>
      </c>
      <c r="G102" s="3814" t="s">
        <v>4368</v>
      </c>
      <c r="H102" s="3819" t="s">
        <v>4369</v>
      </c>
      <c r="I102" s="3820" t="s">
        <v>4370</v>
      </c>
      <c r="J102" s="3821"/>
      <c r="K102" s="3818">
        <v>735</v>
      </c>
      <c r="L102" s="3814" t="s">
        <v>4371</v>
      </c>
      <c r="M102" s="3819" t="s">
        <v>4372</v>
      </c>
      <c r="N102" s="3820" t="s">
        <v>4373</v>
      </c>
      <c r="O102" s="3821"/>
      <c r="P102" s="3818">
        <v>1059</v>
      </c>
      <c r="Q102" s="3814" t="s">
        <v>4374</v>
      </c>
      <c r="R102" s="3819" t="s">
        <v>4375</v>
      </c>
      <c r="S102" s="3820" t="s">
        <v>4376</v>
      </c>
      <c r="T102" s="1353"/>
      <c r="U102" s="1353"/>
      <c r="V102" s="1353"/>
      <c r="W102" s="1353"/>
      <c r="X102" s="1353"/>
      <c r="Y102" s="1353"/>
      <c r="Z102" s="1353"/>
      <c r="AA102" s="1353"/>
      <c r="AB102" s="1353"/>
      <c r="AC102" s="1353"/>
      <c r="AD102" s="1353"/>
    </row>
    <row r="103" spans="1:30">
      <c r="A103" s="3818">
        <v>88</v>
      </c>
      <c r="B103" s="3814">
        <v>2668</v>
      </c>
      <c r="C103" s="3819" t="s">
        <v>4377</v>
      </c>
      <c r="D103" s="3820" t="s">
        <v>4378</v>
      </c>
      <c r="E103" s="3821"/>
      <c r="F103" s="3818">
        <v>412</v>
      </c>
      <c r="G103" s="3814" t="s">
        <v>4379</v>
      </c>
      <c r="H103" s="3819" t="s">
        <v>4380</v>
      </c>
      <c r="I103" s="3820" t="s">
        <v>4381</v>
      </c>
      <c r="J103" s="3821"/>
      <c r="K103" s="3818">
        <v>736</v>
      </c>
      <c r="L103" s="3814" t="s">
        <v>4382</v>
      </c>
      <c r="M103" s="3819" t="s">
        <v>4383</v>
      </c>
      <c r="N103" s="3820" t="s">
        <v>4141</v>
      </c>
      <c r="O103" s="3821"/>
      <c r="P103" s="3818">
        <v>1060</v>
      </c>
      <c r="Q103" s="3814" t="s">
        <v>4384</v>
      </c>
      <c r="R103" s="3819" t="s">
        <v>4385</v>
      </c>
      <c r="S103" s="3820" t="s">
        <v>4386</v>
      </c>
      <c r="T103" s="1353"/>
      <c r="U103" s="1353"/>
      <c r="V103" s="1353"/>
      <c r="W103" s="1353"/>
      <c r="X103" s="1353"/>
      <c r="Y103" s="1353"/>
      <c r="Z103" s="1353"/>
      <c r="AA103" s="1353"/>
      <c r="AB103" s="1353"/>
      <c r="AC103" s="1353"/>
      <c r="AD103" s="1353"/>
    </row>
    <row r="104" spans="1:30">
      <c r="A104" s="3818">
        <v>89</v>
      </c>
      <c r="B104" s="3814">
        <v>2702</v>
      </c>
      <c r="C104" s="3819" t="s">
        <v>4387</v>
      </c>
      <c r="D104" s="3820" t="s">
        <v>4388</v>
      </c>
      <c r="E104" s="3821"/>
      <c r="F104" s="3818">
        <v>413</v>
      </c>
      <c r="G104" s="3814" t="s">
        <v>4389</v>
      </c>
      <c r="H104" s="3819" t="s">
        <v>4390</v>
      </c>
      <c r="I104" s="3820" t="s">
        <v>4391</v>
      </c>
      <c r="J104" s="3821"/>
      <c r="K104" s="3818">
        <v>737</v>
      </c>
      <c r="L104" s="3814" t="s">
        <v>4392</v>
      </c>
      <c r="M104" s="3819" t="s">
        <v>4393</v>
      </c>
      <c r="N104" s="3820" t="s">
        <v>4394</v>
      </c>
      <c r="O104" s="3821"/>
      <c r="P104" s="3818">
        <v>1061</v>
      </c>
      <c r="Q104" s="3814" t="s">
        <v>4395</v>
      </c>
      <c r="R104" s="3819" t="s">
        <v>4396</v>
      </c>
      <c r="S104" s="3820" t="s">
        <v>4397</v>
      </c>
      <c r="T104" s="1353"/>
      <c r="U104" s="1353"/>
      <c r="V104" s="1353"/>
      <c r="W104" s="1353"/>
      <c r="X104" s="1353"/>
      <c r="Y104" s="1353"/>
      <c r="Z104" s="1353"/>
      <c r="AA104" s="1353"/>
      <c r="AB104" s="1353"/>
      <c r="AC104" s="1353"/>
      <c r="AD104" s="1353"/>
    </row>
    <row r="105" spans="1:30">
      <c r="A105" s="3818">
        <v>90</v>
      </c>
      <c r="B105" s="3814">
        <v>2708</v>
      </c>
      <c r="C105" s="3819" t="s">
        <v>4398</v>
      </c>
      <c r="D105" s="3820" t="s">
        <v>4399</v>
      </c>
      <c r="E105" s="3821"/>
      <c r="F105" s="3818">
        <v>414</v>
      </c>
      <c r="G105" s="3814" t="s">
        <v>4400</v>
      </c>
      <c r="H105" s="3819" t="s">
        <v>4401</v>
      </c>
      <c r="I105" s="3820" t="s">
        <v>4402</v>
      </c>
      <c r="J105" s="3821"/>
      <c r="K105" s="3818">
        <v>738</v>
      </c>
      <c r="L105" s="3814" t="s">
        <v>4403</v>
      </c>
      <c r="M105" s="3819" t="s">
        <v>4404</v>
      </c>
      <c r="N105" s="3820" t="s">
        <v>4405</v>
      </c>
      <c r="O105" s="3821"/>
      <c r="P105" s="3818">
        <v>1062</v>
      </c>
      <c r="Q105" s="3814" t="s">
        <v>4406</v>
      </c>
      <c r="R105" s="3819" t="s">
        <v>4407</v>
      </c>
      <c r="S105" s="3820" t="s">
        <v>4408</v>
      </c>
      <c r="T105" s="1353"/>
      <c r="U105" s="1353"/>
      <c r="V105" s="1353"/>
      <c r="W105" s="1353"/>
      <c r="X105" s="1353"/>
      <c r="Y105" s="1353"/>
      <c r="Z105" s="1353"/>
      <c r="AA105" s="1353"/>
      <c r="AB105" s="1353"/>
      <c r="AC105" s="1353"/>
      <c r="AD105" s="1353"/>
    </row>
    <row r="106" spans="1:30">
      <c r="A106" s="3818">
        <v>91</v>
      </c>
      <c r="B106" s="3814">
        <v>2709</v>
      </c>
      <c r="C106" s="3819" t="s">
        <v>4409</v>
      </c>
      <c r="D106" s="3820" t="s">
        <v>4410</v>
      </c>
      <c r="E106" s="3821"/>
      <c r="F106" s="3818">
        <v>415</v>
      </c>
      <c r="G106" s="3814" t="s">
        <v>4411</v>
      </c>
      <c r="H106" s="3819" t="s">
        <v>4412</v>
      </c>
      <c r="I106" s="3820" t="s">
        <v>4413</v>
      </c>
      <c r="J106" s="3821"/>
      <c r="K106" s="3818">
        <v>739</v>
      </c>
      <c r="L106" s="3814" t="s">
        <v>4414</v>
      </c>
      <c r="M106" s="3819" t="s">
        <v>4415</v>
      </c>
      <c r="N106" s="3820" t="s">
        <v>4416</v>
      </c>
      <c r="O106" s="3821"/>
      <c r="P106" s="3818">
        <v>1063</v>
      </c>
      <c r="Q106" s="3814" t="s">
        <v>4417</v>
      </c>
      <c r="R106" s="3819" t="s">
        <v>4418</v>
      </c>
      <c r="S106" s="3820" t="s">
        <v>4419</v>
      </c>
      <c r="T106" s="1353"/>
      <c r="U106" s="1353"/>
      <c r="V106" s="1353"/>
      <c r="W106" s="1353"/>
      <c r="X106" s="1353"/>
      <c r="Y106" s="1353"/>
      <c r="Z106" s="1353"/>
      <c r="AA106" s="1353"/>
      <c r="AB106" s="1353"/>
      <c r="AC106" s="1353"/>
      <c r="AD106" s="1353"/>
    </row>
    <row r="107" spans="1:30">
      <c r="A107" s="3818">
        <v>92</v>
      </c>
      <c r="B107" s="3814" t="s">
        <v>4420</v>
      </c>
      <c r="C107" s="3819" t="s">
        <v>4421</v>
      </c>
      <c r="D107" s="3820" t="s">
        <v>4422</v>
      </c>
      <c r="E107" s="3821"/>
      <c r="F107" s="3818">
        <v>416</v>
      </c>
      <c r="G107" s="3814" t="s">
        <v>4423</v>
      </c>
      <c r="H107" s="3819" t="s">
        <v>4424</v>
      </c>
      <c r="I107" s="3820" t="s">
        <v>4425</v>
      </c>
      <c r="J107" s="3821"/>
      <c r="K107" s="3818">
        <v>740</v>
      </c>
      <c r="L107" s="3814" t="s">
        <v>4426</v>
      </c>
      <c r="M107" s="3819" t="s">
        <v>4427</v>
      </c>
      <c r="N107" s="3820" t="s">
        <v>4428</v>
      </c>
      <c r="O107" s="3821"/>
      <c r="P107" s="3818">
        <v>1064</v>
      </c>
      <c r="Q107" s="3814" t="s">
        <v>4429</v>
      </c>
      <c r="R107" s="3819" t="s">
        <v>4430</v>
      </c>
      <c r="S107" s="3820" t="s">
        <v>4431</v>
      </c>
      <c r="T107" s="1353"/>
      <c r="U107" s="1353"/>
      <c r="V107" s="1353"/>
      <c r="W107" s="1353"/>
      <c r="X107" s="1353"/>
      <c r="Y107" s="1353"/>
      <c r="Z107" s="1353"/>
      <c r="AA107" s="1353"/>
      <c r="AB107" s="1353"/>
      <c r="AC107" s="1353"/>
      <c r="AD107" s="1353"/>
    </row>
    <row r="108" spans="1:30">
      <c r="A108" s="3818">
        <v>93</v>
      </c>
      <c r="B108" s="3814" t="s">
        <v>4432</v>
      </c>
      <c r="C108" s="3819" t="s">
        <v>4433</v>
      </c>
      <c r="D108" s="3820" t="s">
        <v>4434</v>
      </c>
      <c r="E108" s="3821"/>
      <c r="F108" s="3818">
        <v>417</v>
      </c>
      <c r="G108" s="3814" t="s">
        <v>4435</v>
      </c>
      <c r="H108" s="3819" t="s">
        <v>4436</v>
      </c>
      <c r="I108" s="3820" t="s">
        <v>4437</v>
      </c>
      <c r="J108" s="3821"/>
      <c r="K108" s="3818">
        <v>741</v>
      </c>
      <c r="L108" s="3814" t="s">
        <v>4438</v>
      </c>
      <c r="M108" s="3819" t="s">
        <v>4439</v>
      </c>
      <c r="N108" s="3820" t="s">
        <v>4440</v>
      </c>
      <c r="O108" s="3821"/>
      <c r="P108" s="3818">
        <v>1065</v>
      </c>
      <c r="Q108" s="3814" t="s">
        <v>4441</v>
      </c>
      <c r="R108" s="3819" t="s">
        <v>4442</v>
      </c>
      <c r="S108" s="3820" t="s">
        <v>4443</v>
      </c>
      <c r="T108" s="1353"/>
      <c r="U108" s="1353"/>
      <c r="V108" s="1353"/>
      <c r="W108" s="1353"/>
      <c r="X108" s="1353"/>
      <c r="Y108" s="1353"/>
      <c r="Z108" s="1353"/>
      <c r="AA108" s="1353"/>
      <c r="AB108" s="1353"/>
      <c r="AC108" s="1353"/>
      <c r="AD108" s="1353"/>
    </row>
    <row r="109" spans="1:30">
      <c r="A109" s="3818">
        <v>94</v>
      </c>
      <c r="B109" s="3814" t="s">
        <v>4444</v>
      </c>
      <c r="C109" s="3819" t="s">
        <v>4445</v>
      </c>
      <c r="D109" s="3820" t="s">
        <v>4446</v>
      </c>
      <c r="E109" s="3821"/>
      <c r="F109" s="3818">
        <v>418</v>
      </c>
      <c r="G109" s="3814" t="s">
        <v>4447</v>
      </c>
      <c r="H109" s="3819" t="s">
        <v>4448</v>
      </c>
      <c r="I109" s="3820" t="s">
        <v>4449</v>
      </c>
      <c r="J109" s="3821"/>
      <c r="K109" s="3818">
        <v>742</v>
      </c>
      <c r="L109" s="3814" t="s">
        <v>4450</v>
      </c>
      <c r="M109" s="3819" t="s">
        <v>4451</v>
      </c>
      <c r="N109" s="3820" t="s">
        <v>4452</v>
      </c>
      <c r="O109" s="3821"/>
      <c r="P109" s="3818">
        <v>1066</v>
      </c>
      <c r="Q109" s="3814" t="s">
        <v>4453</v>
      </c>
      <c r="R109" s="3819" t="s">
        <v>4454</v>
      </c>
      <c r="S109" s="3820" t="s">
        <v>4455</v>
      </c>
      <c r="T109" s="1353"/>
      <c r="U109" s="1353"/>
      <c r="V109" s="1353"/>
      <c r="W109" s="1353"/>
      <c r="X109" s="1353"/>
      <c r="Y109" s="1353"/>
      <c r="Z109" s="1353"/>
      <c r="AA109" s="1353"/>
      <c r="AB109" s="1353"/>
      <c r="AC109" s="1353"/>
      <c r="AD109" s="1353"/>
    </row>
    <row r="110" spans="1:30">
      <c r="A110" s="3818">
        <v>95</v>
      </c>
      <c r="B110" s="3814">
        <v>2712</v>
      </c>
      <c r="C110" s="3819" t="s">
        <v>4456</v>
      </c>
      <c r="D110" s="3820" t="s">
        <v>4457</v>
      </c>
      <c r="E110" s="3821"/>
      <c r="F110" s="3818">
        <v>419</v>
      </c>
      <c r="G110" s="3814" t="s">
        <v>4458</v>
      </c>
      <c r="H110" s="3819" t="s">
        <v>4459</v>
      </c>
      <c r="I110" s="3820" t="s">
        <v>4460</v>
      </c>
      <c r="J110" s="3821"/>
      <c r="K110" s="3818">
        <v>743</v>
      </c>
      <c r="L110" s="3814" t="s">
        <v>4461</v>
      </c>
      <c r="M110" s="3819" t="s">
        <v>4462</v>
      </c>
      <c r="N110" s="3820" t="s">
        <v>4463</v>
      </c>
      <c r="O110" s="3821"/>
      <c r="P110" s="3818">
        <v>1067</v>
      </c>
      <c r="Q110" s="3814" t="s">
        <v>4464</v>
      </c>
      <c r="R110" s="3819" t="s">
        <v>4465</v>
      </c>
      <c r="S110" s="3820" t="s">
        <v>4466</v>
      </c>
      <c r="T110" s="1353"/>
      <c r="U110" s="1353"/>
      <c r="V110" s="1353"/>
      <c r="W110" s="1353"/>
      <c r="X110" s="1353"/>
      <c r="Y110" s="1353"/>
      <c r="Z110" s="1353"/>
      <c r="AA110" s="1353"/>
      <c r="AB110" s="1353"/>
      <c r="AC110" s="1353"/>
      <c r="AD110" s="1353"/>
    </row>
    <row r="111" spans="1:30">
      <c r="A111" s="3818">
        <v>96</v>
      </c>
      <c r="B111" s="3814">
        <v>2714</v>
      </c>
      <c r="C111" s="3819" t="s">
        <v>4467</v>
      </c>
      <c r="D111" s="3820" t="s">
        <v>4468</v>
      </c>
      <c r="E111" s="3821"/>
      <c r="F111" s="3818">
        <v>420</v>
      </c>
      <c r="G111" s="3814" t="s">
        <v>4469</v>
      </c>
      <c r="H111" s="3819" t="s">
        <v>4470</v>
      </c>
      <c r="I111" s="3820" t="s">
        <v>4471</v>
      </c>
      <c r="J111" s="3821"/>
      <c r="K111" s="3818">
        <v>744</v>
      </c>
      <c r="L111" s="3814" t="s">
        <v>4472</v>
      </c>
      <c r="M111" s="3819" t="s">
        <v>4473</v>
      </c>
      <c r="N111" s="3820" t="s">
        <v>4474</v>
      </c>
      <c r="O111" s="3821"/>
      <c r="P111" s="3818">
        <v>1068</v>
      </c>
      <c r="Q111" s="3814" t="s">
        <v>4475</v>
      </c>
      <c r="R111" s="3819" t="s">
        <v>4476</v>
      </c>
      <c r="S111" s="3820" t="s">
        <v>4477</v>
      </c>
      <c r="T111" s="1353"/>
      <c r="U111" s="1353"/>
      <c r="V111" s="1353"/>
      <c r="W111" s="1353"/>
      <c r="X111" s="1353"/>
      <c r="Y111" s="1353"/>
      <c r="Z111" s="1353"/>
      <c r="AA111" s="1353"/>
      <c r="AB111" s="1353"/>
      <c r="AC111" s="1353"/>
      <c r="AD111" s="1353"/>
    </row>
    <row r="112" spans="1:30">
      <c r="A112" s="3818">
        <v>97</v>
      </c>
      <c r="B112" s="3814">
        <v>2716</v>
      </c>
      <c r="C112" s="3819" t="s">
        <v>4478</v>
      </c>
      <c r="D112" s="3820" t="s">
        <v>4479</v>
      </c>
      <c r="E112" s="3821"/>
      <c r="F112" s="3818">
        <v>421</v>
      </c>
      <c r="G112" s="3814" t="s">
        <v>4480</v>
      </c>
      <c r="H112" s="3819" t="s">
        <v>4481</v>
      </c>
      <c r="I112" s="3820" t="s">
        <v>4482</v>
      </c>
      <c r="J112" s="3821"/>
      <c r="K112" s="3818">
        <v>745</v>
      </c>
      <c r="L112" s="3814" t="s">
        <v>4483</v>
      </c>
      <c r="M112" s="3819" t="s">
        <v>4484</v>
      </c>
      <c r="N112" s="3820" t="s">
        <v>4485</v>
      </c>
      <c r="O112" s="3821"/>
      <c r="P112" s="3818">
        <v>1069</v>
      </c>
      <c r="Q112" s="3814" t="s">
        <v>4486</v>
      </c>
      <c r="R112" s="3819" t="s">
        <v>4487</v>
      </c>
      <c r="S112" s="3820" t="s">
        <v>4488</v>
      </c>
      <c r="T112" s="1353"/>
      <c r="U112" s="1353"/>
      <c r="V112" s="1353"/>
      <c r="W112" s="1353"/>
      <c r="X112" s="1353"/>
      <c r="Y112" s="1353"/>
      <c r="Z112" s="1353"/>
      <c r="AA112" s="1353"/>
      <c r="AB112" s="1353"/>
      <c r="AC112" s="1353"/>
      <c r="AD112" s="1353"/>
    </row>
    <row r="113" spans="1:30">
      <c r="A113" s="3818">
        <v>98</v>
      </c>
      <c r="B113" s="3814" t="s">
        <v>4489</v>
      </c>
      <c r="C113" s="3819" t="s">
        <v>4490</v>
      </c>
      <c r="D113" s="3820" t="s">
        <v>4491</v>
      </c>
      <c r="E113" s="3821"/>
      <c r="F113" s="3818">
        <v>422</v>
      </c>
      <c r="G113" s="3814" t="s">
        <v>4492</v>
      </c>
      <c r="H113" s="3819" t="s">
        <v>4493</v>
      </c>
      <c r="I113" s="3820" t="s">
        <v>4494</v>
      </c>
      <c r="J113" s="3821"/>
      <c r="K113" s="3818">
        <v>746</v>
      </c>
      <c r="L113" s="3814" t="s">
        <v>4495</v>
      </c>
      <c r="M113" s="3819" t="s">
        <v>4496</v>
      </c>
      <c r="N113" s="3820" t="s">
        <v>4497</v>
      </c>
      <c r="O113" s="3821"/>
      <c r="P113" s="3818">
        <v>1070</v>
      </c>
      <c r="Q113" s="3814" t="s">
        <v>4498</v>
      </c>
      <c r="R113" s="3819" t="s">
        <v>4499</v>
      </c>
      <c r="S113" s="3820" t="s">
        <v>4500</v>
      </c>
      <c r="T113" s="1353"/>
      <c r="U113" s="1353"/>
      <c r="V113" s="1353"/>
      <c r="W113" s="1353"/>
      <c r="X113" s="1353"/>
      <c r="Y113" s="1353"/>
      <c r="Z113" s="1353"/>
      <c r="AA113" s="1353"/>
      <c r="AB113" s="1353"/>
      <c r="AC113" s="1353"/>
      <c r="AD113" s="1353"/>
    </row>
    <row r="114" spans="1:30">
      <c r="A114" s="3818">
        <v>99</v>
      </c>
      <c r="B114" s="3814">
        <v>2721</v>
      </c>
      <c r="C114" s="3819" t="s">
        <v>4501</v>
      </c>
      <c r="D114" s="3820" t="s">
        <v>4502</v>
      </c>
      <c r="E114" s="3821"/>
      <c r="F114" s="3818">
        <v>423</v>
      </c>
      <c r="G114" s="3814" t="s">
        <v>4503</v>
      </c>
      <c r="H114" s="3819" t="s">
        <v>4504</v>
      </c>
      <c r="I114" s="3820" t="s">
        <v>4505</v>
      </c>
      <c r="J114" s="3821"/>
      <c r="K114" s="3818">
        <v>747</v>
      </c>
      <c r="L114" s="3814" t="s">
        <v>4506</v>
      </c>
      <c r="M114" s="3819" t="s">
        <v>4507</v>
      </c>
      <c r="N114" s="3820" t="s">
        <v>4508</v>
      </c>
      <c r="O114" s="3821"/>
      <c r="P114" s="3818">
        <v>1071</v>
      </c>
      <c r="Q114" s="3814" t="s">
        <v>4509</v>
      </c>
      <c r="R114" s="3819" t="s">
        <v>4510</v>
      </c>
      <c r="S114" s="3820" t="s">
        <v>4511</v>
      </c>
      <c r="T114" s="1353"/>
      <c r="U114" s="1353"/>
      <c r="V114" s="1353"/>
      <c r="W114" s="1353"/>
      <c r="X114" s="1353"/>
      <c r="Y114" s="1353"/>
      <c r="Z114" s="1353"/>
      <c r="AA114" s="1353"/>
      <c r="AB114" s="1353"/>
      <c r="AC114" s="1353"/>
      <c r="AD114" s="1353"/>
    </row>
    <row r="115" spans="1:30">
      <c r="A115" s="3818">
        <v>100</v>
      </c>
      <c r="B115" s="3814">
        <v>2733</v>
      </c>
      <c r="C115" s="3819" t="s">
        <v>4512</v>
      </c>
      <c r="D115" s="3820" t="s">
        <v>4513</v>
      </c>
      <c r="E115" s="3821"/>
      <c r="F115" s="3818">
        <v>424</v>
      </c>
      <c r="G115" s="3814" t="s">
        <v>4514</v>
      </c>
      <c r="H115" s="3819" t="s">
        <v>4515</v>
      </c>
      <c r="I115" s="3820" t="s">
        <v>4516</v>
      </c>
      <c r="J115" s="3821"/>
      <c r="K115" s="3818">
        <v>748</v>
      </c>
      <c r="L115" s="3814" t="s">
        <v>4517</v>
      </c>
      <c r="M115" s="3819" t="s">
        <v>4518</v>
      </c>
      <c r="N115" s="3820" t="s">
        <v>4519</v>
      </c>
      <c r="O115" s="3821"/>
      <c r="P115" s="3818">
        <v>1072</v>
      </c>
      <c r="Q115" s="3814" t="s">
        <v>4520</v>
      </c>
      <c r="R115" s="3819" t="s">
        <v>4521</v>
      </c>
      <c r="S115" s="3820" t="s">
        <v>4522</v>
      </c>
      <c r="T115" s="1353"/>
      <c r="U115" s="1353"/>
      <c r="V115" s="1353"/>
      <c r="W115" s="1353"/>
      <c r="X115" s="1353"/>
      <c r="Y115" s="1353"/>
      <c r="Z115" s="1353"/>
      <c r="AA115" s="1353"/>
      <c r="AB115" s="1353"/>
      <c r="AC115" s="1353"/>
      <c r="AD115" s="1353"/>
    </row>
    <row r="116" spans="1:30">
      <c r="A116" s="3818">
        <v>101</v>
      </c>
      <c r="B116" s="3814">
        <v>2734</v>
      </c>
      <c r="C116" s="3819" t="s">
        <v>4523</v>
      </c>
      <c r="D116" s="3820" t="s">
        <v>4524</v>
      </c>
      <c r="E116" s="3821"/>
      <c r="F116" s="3818">
        <v>425</v>
      </c>
      <c r="G116" s="3814" t="s">
        <v>4525</v>
      </c>
      <c r="H116" s="3819" t="s">
        <v>4526</v>
      </c>
      <c r="I116" s="3820" t="s">
        <v>4527</v>
      </c>
      <c r="J116" s="3821"/>
      <c r="K116" s="3818">
        <v>749</v>
      </c>
      <c r="L116" s="3814" t="s">
        <v>4528</v>
      </c>
      <c r="M116" s="3819" t="s">
        <v>4529</v>
      </c>
      <c r="N116" s="3820" t="s">
        <v>4530</v>
      </c>
      <c r="O116" s="3821"/>
      <c r="P116" s="3818">
        <v>1073</v>
      </c>
      <c r="Q116" s="3814" t="s">
        <v>4531</v>
      </c>
      <c r="R116" s="3819" t="s">
        <v>4532</v>
      </c>
      <c r="S116" s="3820" t="s">
        <v>4533</v>
      </c>
      <c r="T116" s="1353"/>
      <c r="U116" s="1353"/>
      <c r="V116" s="1353"/>
      <c r="W116" s="1353"/>
      <c r="X116" s="1353"/>
      <c r="Y116" s="1353"/>
      <c r="Z116" s="1353"/>
      <c r="AA116" s="1353"/>
      <c r="AB116" s="1353"/>
      <c r="AC116" s="1353"/>
      <c r="AD116" s="1353"/>
    </row>
    <row r="117" spans="1:30">
      <c r="A117" s="3818">
        <v>102</v>
      </c>
      <c r="B117" s="3814">
        <v>2744</v>
      </c>
      <c r="C117" s="3819" t="s">
        <v>4534</v>
      </c>
      <c r="D117" s="3820" t="s">
        <v>4535</v>
      </c>
      <c r="E117" s="3821"/>
      <c r="F117" s="3818">
        <v>426</v>
      </c>
      <c r="G117" s="3814" t="s">
        <v>4536</v>
      </c>
      <c r="H117" s="3819" t="s">
        <v>4537</v>
      </c>
      <c r="I117" s="3820" t="s">
        <v>4538</v>
      </c>
      <c r="J117" s="3821"/>
      <c r="K117" s="3818">
        <v>750</v>
      </c>
      <c r="L117" s="3814" t="s">
        <v>4539</v>
      </c>
      <c r="M117" s="3819" t="s">
        <v>4540</v>
      </c>
      <c r="N117" s="3820" t="s">
        <v>4541</v>
      </c>
      <c r="O117" s="3821"/>
      <c r="P117" s="3818">
        <v>1074</v>
      </c>
      <c r="Q117" s="3814" t="s">
        <v>4542</v>
      </c>
      <c r="R117" s="3819" t="s">
        <v>4543</v>
      </c>
      <c r="S117" s="3820" t="s">
        <v>4544</v>
      </c>
      <c r="T117" s="1353"/>
      <c r="U117" s="1353"/>
      <c r="V117" s="1353"/>
      <c r="W117" s="1353"/>
      <c r="X117" s="1353"/>
      <c r="Y117" s="1353"/>
      <c r="Z117" s="1353"/>
      <c r="AA117" s="1353"/>
      <c r="AB117" s="1353"/>
      <c r="AC117" s="1353"/>
      <c r="AD117" s="1353"/>
    </row>
    <row r="118" spans="1:30">
      <c r="A118" s="3818">
        <v>103</v>
      </c>
      <c r="B118" s="3814">
        <v>2747</v>
      </c>
      <c r="C118" s="3819" t="s">
        <v>4545</v>
      </c>
      <c r="D118" s="3820" t="s">
        <v>4546</v>
      </c>
      <c r="E118" s="3821"/>
      <c r="F118" s="3818">
        <v>427</v>
      </c>
      <c r="G118" s="3814" t="s">
        <v>4547</v>
      </c>
      <c r="H118" s="3819" t="s">
        <v>4548</v>
      </c>
      <c r="I118" s="3820" t="s">
        <v>4549</v>
      </c>
      <c r="J118" s="3821"/>
      <c r="K118" s="3818">
        <v>751</v>
      </c>
      <c r="L118" s="3814" t="s">
        <v>4550</v>
      </c>
      <c r="M118" s="3819" t="s">
        <v>4551</v>
      </c>
      <c r="N118" s="3820" t="s">
        <v>4552</v>
      </c>
      <c r="O118" s="3821"/>
      <c r="P118" s="3818">
        <v>1075</v>
      </c>
      <c r="Q118" s="3814" t="s">
        <v>4553</v>
      </c>
      <c r="R118" s="3819" t="s">
        <v>4554</v>
      </c>
      <c r="S118" s="3820" t="s">
        <v>4555</v>
      </c>
      <c r="T118" s="1353"/>
      <c r="U118" s="1353"/>
      <c r="V118" s="1353"/>
      <c r="W118" s="1353"/>
      <c r="X118" s="1353"/>
      <c r="Y118" s="1353"/>
      <c r="Z118" s="1353"/>
      <c r="AA118" s="1353"/>
      <c r="AB118" s="1353"/>
      <c r="AC118" s="1353"/>
      <c r="AD118" s="1353"/>
    </row>
    <row r="119" spans="1:30">
      <c r="A119" s="3818">
        <v>104</v>
      </c>
      <c r="B119" s="3814" t="s">
        <v>4556</v>
      </c>
      <c r="C119" s="3819" t="s">
        <v>4557</v>
      </c>
      <c r="D119" s="3820" t="s">
        <v>4558</v>
      </c>
      <c r="E119" s="3821"/>
      <c r="F119" s="3818">
        <v>428</v>
      </c>
      <c r="G119" s="3814" t="s">
        <v>4559</v>
      </c>
      <c r="H119" s="3819" t="s">
        <v>4560</v>
      </c>
      <c r="I119" s="3820" t="s">
        <v>4561</v>
      </c>
      <c r="J119" s="3821"/>
      <c r="K119" s="3818">
        <v>752</v>
      </c>
      <c r="L119" s="3814" t="s">
        <v>4562</v>
      </c>
      <c r="M119" s="3819" t="s">
        <v>4563</v>
      </c>
      <c r="N119" s="3820" t="s">
        <v>4564</v>
      </c>
      <c r="O119" s="3821"/>
      <c r="P119" s="3818">
        <v>1076</v>
      </c>
      <c r="Q119" s="3814" t="s">
        <v>4565</v>
      </c>
      <c r="R119" s="3819" t="s">
        <v>4566</v>
      </c>
      <c r="S119" s="3820" t="s">
        <v>4567</v>
      </c>
      <c r="T119" s="1353"/>
      <c r="U119" s="1353"/>
      <c r="V119" s="1353"/>
      <c r="W119" s="1353"/>
      <c r="X119" s="1353"/>
      <c r="Y119" s="1353"/>
      <c r="Z119" s="1353"/>
      <c r="AA119" s="1353"/>
      <c r="AB119" s="1353"/>
      <c r="AC119" s="1353"/>
      <c r="AD119" s="1353"/>
    </row>
    <row r="120" spans="1:30">
      <c r="A120" s="3818">
        <v>105</v>
      </c>
      <c r="B120" s="3814">
        <v>2753</v>
      </c>
      <c r="C120" s="3819" t="s">
        <v>4568</v>
      </c>
      <c r="D120" s="3820" t="s">
        <v>4569</v>
      </c>
      <c r="E120" s="3821"/>
      <c r="F120" s="3818">
        <v>429</v>
      </c>
      <c r="G120" s="3814" t="s">
        <v>4570</v>
      </c>
      <c r="H120" s="3819" t="s">
        <v>4571</v>
      </c>
      <c r="I120" s="3820" t="s">
        <v>4572</v>
      </c>
      <c r="J120" s="3821"/>
      <c r="K120" s="3818">
        <v>753</v>
      </c>
      <c r="L120" s="3814" t="s">
        <v>4573</v>
      </c>
      <c r="M120" s="3819" t="s">
        <v>4574</v>
      </c>
      <c r="N120" s="3820" t="s">
        <v>4575</v>
      </c>
      <c r="O120" s="3821"/>
      <c r="P120" s="3818">
        <v>1077</v>
      </c>
      <c r="Q120" s="3814" t="s">
        <v>4576</v>
      </c>
      <c r="R120" s="3819" t="s">
        <v>4577</v>
      </c>
      <c r="S120" s="3820" t="s">
        <v>4578</v>
      </c>
      <c r="T120" s="1353"/>
      <c r="U120" s="1353"/>
      <c r="V120" s="1353"/>
      <c r="W120" s="1353"/>
      <c r="X120" s="1353"/>
      <c r="Y120" s="1353"/>
      <c r="Z120" s="1353"/>
      <c r="AA120" s="1353"/>
      <c r="AB120" s="1353"/>
      <c r="AC120" s="1353"/>
      <c r="AD120" s="1353"/>
    </row>
    <row r="121" spans="1:30">
      <c r="A121" s="3818">
        <v>106</v>
      </c>
      <c r="B121" s="3814">
        <v>2754</v>
      </c>
      <c r="C121" s="3819" t="s">
        <v>4579</v>
      </c>
      <c r="D121" s="3820" t="s">
        <v>4580</v>
      </c>
      <c r="E121" s="3821"/>
      <c r="F121" s="3818">
        <v>430</v>
      </c>
      <c r="G121" s="3814" t="s">
        <v>4581</v>
      </c>
      <c r="H121" s="3819" t="s">
        <v>4582</v>
      </c>
      <c r="I121" s="3820" t="s">
        <v>4583</v>
      </c>
      <c r="J121" s="3821"/>
      <c r="K121" s="3818">
        <v>754</v>
      </c>
      <c r="L121" s="3814" t="s">
        <v>4584</v>
      </c>
      <c r="M121" s="3819" t="s">
        <v>4585</v>
      </c>
      <c r="N121" s="3820" t="s">
        <v>4586</v>
      </c>
      <c r="O121" s="3821"/>
      <c r="P121" s="3818">
        <v>1078</v>
      </c>
      <c r="Q121" s="3814" t="s">
        <v>4587</v>
      </c>
      <c r="R121" s="3819" t="s">
        <v>4588</v>
      </c>
      <c r="S121" s="3820" t="s">
        <v>4589</v>
      </c>
      <c r="T121" s="1353"/>
      <c r="U121" s="1353"/>
      <c r="V121" s="1353"/>
      <c r="W121" s="1353"/>
      <c r="X121" s="1353"/>
      <c r="Y121" s="1353"/>
      <c r="Z121" s="1353"/>
      <c r="AA121" s="1353"/>
      <c r="AB121" s="1353"/>
      <c r="AC121" s="1353"/>
      <c r="AD121" s="1353"/>
    </row>
    <row r="122" spans="1:30">
      <c r="A122" s="3818">
        <v>107</v>
      </c>
      <c r="B122" s="3814">
        <v>2755</v>
      </c>
      <c r="C122" s="3819" t="s">
        <v>4590</v>
      </c>
      <c r="D122" s="3820" t="s">
        <v>4591</v>
      </c>
      <c r="E122" s="3821"/>
      <c r="F122" s="3818">
        <v>431</v>
      </c>
      <c r="G122" s="3814" t="s">
        <v>4592</v>
      </c>
      <c r="H122" s="3819" t="s">
        <v>4593</v>
      </c>
      <c r="I122" s="3820" t="s">
        <v>4594</v>
      </c>
      <c r="J122" s="3821"/>
      <c r="K122" s="3818">
        <v>755</v>
      </c>
      <c r="L122" s="3814" t="s">
        <v>4595</v>
      </c>
      <c r="M122" s="3819" t="s">
        <v>4596</v>
      </c>
      <c r="N122" s="3820" t="s">
        <v>4597</v>
      </c>
      <c r="O122" s="3821"/>
      <c r="P122" s="3818">
        <v>1079</v>
      </c>
      <c r="Q122" s="3814" t="s">
        <v>4598</v>
      </c>
      <c r="R122" s="3819" t="s">
        <v>4599</v>
      </c>
      <c r="S122" s="3820" t="s">
        <v>4600</v>
      </c>
      <c r="T122" s="1353"/>
      <c r="U122" s="1353"/>
      <c r="V122" s="1353"/>
      <c r="W122" s="1353"/>
      <c r="X122" s="1353"/>
      <c r="Y122" s="1353"/>
      <c r="Z122" s="1353"/>
      <c r="AA122" s="1353"/>
      <c r="AB122" s="1353"/>
      <c r="AC122" s="1353"/>
      <c r="AD122" s="1353"/>
    </row>
    <row r="123" spans="1:30">
      <c r="A123" s="3818">
        <v>108</v>
      </c>
      <c r="B123" s="3814">
        <v>2757</v>
      </c>
      <c r="C123" s="3819" t="s">
        <v>4601</v>
      </c>
      <c r="D123" s="3820" t="s">
        <v>4602</v>
      </c>
      <c r="E123" s="3821"/>
      <c r="F123" s="3818">
        <v>432</v>
      </c>
      <c r="G123" s="3814" t="s">
        <v>4603</v>
      </c>
      <c r="H123" s="3819" t="s">
        <v>4604</v>
      </c>
      <c r="I123" s="3820" t="s">
        <v>4605</v>
      </c>
      <c r="J123" s="3821"/>
      <c r="K123" s="3818">
        <v>756</v>
      </c>
      <c r="L123" s="3814" t="s">
        <v>4606</v>
      </c>
      <c r="M123" s="3819" t="s">
        <v>4607</v>
      </c>
      <c r="N123" s="3820" t="s">
        <v>4608</v>
      </c>
      <c r="O123" s="3821"/>
      <c r="P123" s="3818">
        <v>1080</v>
      </c>
      <c r="Q123" s="3814" t="s">
        <v>4609</v>
      </c>
      <c r="R123" s="3819" t="s">
        <v>4610</v>
      </c>
      <c r="S123" s="3820" t="s">
        <v>4611</v>
      </c>
      <c r="T123" s="1353"/>
      <c r="U123" s="1353"/>
      <c r="V123" s="1353"/>
      <c r="W123" s="1353"/>
      <c r="X123" s="1353"/>
      <c r="Y123" s="1353"/>
      <c r="Z123" s="1353"/>
      <c r="AA123" s="1353"/>
      <c r="AB123" s="1353"/>
      <c r="AC123" s="1353"/>
      <c r="AD123" s="1353"/>
    </row>
    <row r="124" spans="1:30">
      <c r="A124" s="3818">
        <v>109</v>
      </c>
      <c r="B124" s="3814">
        <v>2763</v>
      </c>
      <c r="C124" s="3819" t="s">
        <v>4612</v>
      </c>
      <c r="D124" s="3820" t="s">
        <v>4613</v>
      </c>
      <c r="E124" s="3821"/>
      <c r="F124" s="3818">
        <v>433</v>
      </c>
      <c r="G124" s="3814" t="s">
        <v>4614</v>
      </c>
      <c r="H124" s="3819" t="s">
        <v>4615</v>
      </c>
      <c r="I124" s="3820" t="s">
        <v>4616</v>
      </c>
      <c r="J124" s="3821"/>
      <c r="K124" s="3818">
        <v>757</v>
      </c>
      <c r="L124" s="3814" t="s">
        <v>4617</v>
      </c>
      <c r="M124" s="3819" t="s">
        <v>4618</v>
      </c>
      <c r="N124" s="3820" t="s">
        <v>4619</v>
      </c>
      <c r="O124" s="3821"/>
      <c r="P124" s="3818">
        <v>1081</v>
      </c>
      <c r="Q124" s="3814" t="s">
        <v>4620</v>
      </c>
      <c r="R124" s="3819" t="s">
        <v>4621</v>
      </c>
      <c r="S124" s="3820" t="s">
        <v>4622</v>
      </c>
      <c r="T124" s="1353"/>
      <c r="U124" s="1353"/>
      <c r="V124" s="1353"/>
      <c r="W124" s="1353"/>
      <c r="X124" s="1353"/>
      <c r="Y124" s="1353"/>
      <c r="Z124" s="1353"/>
      <c r="AA124" s="1353"/>
      <c r="AB124" s="1353"/>
      <c r="AC124" s="1353"/>
      <c r="AD124" s="1353"/>
    </row>
    <row r="125" spans="1:30">
      <c r="A125" s="3818">
        <v>110</v>
      </c>
      <c r="B125" s="3814">
        <v>2764</v>
      </c>
      <c r="C125" s="3819" t="s">
        <v>4623</v>
      </c>
      <c r="D125" s="3820" t="s">
        <v>4624</v>
      </c>
      <c r="E125" s="3821"/>
      <c r="F125" s="3818">
        <v>434</v>
      </c>
      <c r="G125" s="3814" t="s">
        <v>4625</v>
      </c>
      <c r="H125" s="3819" t="s">
        <v>4626</v>
      </c>
      <c r="I125" s="3820" t="s">
        <v>4627</v>
      </c>
      <c r="J125" s="3821"/>
      <c r="K125" s="3818">
        <v>758</v>
      </c>
      <c r="L125" s="3814" t="s">
        <v>4628</v>
      </c>
      <c r="M125" s="3819" t="s">
        <v>4629</v>
      </c>
      <c r="N125" s="3820" t="s">
        <v>4630</v>
      </c>
      <c r="O125" s="3821"/>
      <c r="P125" s="3818">
        <v>1082</v>
      </c>
      <c r="Q125" s="3814" t="s">
        <v>4631</v>
      </c>
      <c r="R125" s="3819" t="s">
        <v>4632</v>
      </c>
      <c r="S125" s="3820" t="s">
        <v>4633</v>
      </c>
      <c r="T125" s="1353"/>
      <c r="U125" s="1353"/>
      <c r="V125" s="1353"/>
      <c r="W125" s="1353"/>
      <c r="X125" s="1353"/>
      <c r="Y125" s="1353"/>
      <c r="Z125" s="1353"/>
      <c r="AA125" s="1353"/>
      <c r="AB125" s="1353"/>
      <c r="AC125" s="1353"/>
      <c r="AD125" s="1353"/>
    </row>
    <row r="126" spans="1:30">
      <c r="A126" s="3818">
        <v>111</v>
      </c>
      <c r="B126" s="3814">
        <v>2705</v>
      </c>
      <c r="C126" s="3819" t="s">
        <v>4634</v>
      </c>
      <c r="D126" s="3820" t="s">
        <v>4635</v>
      </c>
      <c r="E126" s="3821"/>
      <c r="F126" s="3818">
        <v>435</v>
      </c>
      <c r="G126" s="3814" t="s">
        <v>4636</v>
      </c>
      <c r="H126" s="3819" t="s">
        <v>4637</v>
      </c>
      <c r="I126" s="3820" t="s">
        <v>4638</v>
      </c>
      <c r="J126" s="3821"/>
      <c r="K126" s="3818">
        <v>759</v>
      </c>
      <c r="L126" s="3814" t="s">
        <v>4639</v>
      </c>
      <c r="M126" s="3819" t="s">
        <v>4640</v>
      </c>
      <c r="N126" s="3820" t="s">
        <v>3271</v>
      </c>
      <c r="O126" s="3821"/>
      <c r="P126" s="3818">
        <v>1083</v>
      </c>
      <c r="Q126" s="3814" t="s">
        <v>4641</v>
      </c>
      <c r="R126" s="3819" t="s">
        <v>4642</v>
      </c>
      <c r="S126" s="3820" t="s">
        <v>4643</v>
      </c>
      <c r="T126" s="1353"/>
      <c r="U126" s="1353"/>
      <c r="V126" s="1353"/>
      <c r="W126" s="1353"/>
      <c r="X126" s="1353"/>
      <c r="Y126" s="1353"/>
      <c r="Z126" s="1353"/>
      <c r="AA126" s="1353"/>
      <c r="AB126" s="1353"/>
      <c r="AC126" s="1353"/>
      <c r="AD126" s="1353"/>
    </row>
    <row r="127" spans="1:30">
      <c r="A127" s="3818">
        <v>112</v>
      </c>
      <c r="B127" s="3814" t="s">
        <v>4644</v>
      </c>
      <c r="C127" s="3819" t="s">
        <v>4645</v>
      </c>
      <c r="D127" s="3820" t="s">
        <v>4646</v>
      </c>
      <c r="E127" s="3821"/>
      <c r="F127" s="3818">
        <v>436</v>
      </c>
      <c r="G127" s="3814" t="s">
        <v>4647</v>
      </c>
      <c r="H127" s="3819" t="s">
        <v>4648</v>
      </c>
      <c r="I127" s="3820" t="s">
        <v>4649</v>
      </c>
      <c r="J127" s="3821"/>
      <c r="K127" s="3818">
        <v>760</v>
      </c>
      <c r="L127" s="3814" t="s">
        <v>4650</v>
      </c>
      <c r="M127" s="3819" t="s">
        <v>4651</v>
      </c>
      <c r="N127" s="3820" t="s">
        <v>4652</v>
      </c>
      <c r="O127" s="3821"/>
      <c r="P127" s="3818">
        <v>1084</v>
      </c>
      <c r="Q127" s="3814" t="s">
        <v>4653</v>
      </c>
      <c r="R127" s="3819" t="s">
        <v>4654</v>
      </c>
      <c r="S127" s="3820" t="s">
        <v>4655</v>
      </c>
      <c r="T127" s="1353"/>
      <c r="U127" s="1353"/>
      <c r="V127" s="1353"/>
      <c r="W127" s="1353"/>
      <c r="X127" s="1353"/>
      <c r="Y127" s="1353"/>
      <c r="Z127" s="1353"/>
      <c r="AA127" s="1353"/>
      <c r="AB127" s="1353"/>
      <c r="AC127" s="1353"/>
      <c r="AD127" s="1353"/>
    </row>
    <row r="128" spans="1:30">
      <c r="A128" s="3818">
        <v>113</v>
      </c>
      <c r="B128" s="3814" t="s">
        <v>4656</v>
      </c>
      <c r="C128" s="3819" t="s">
        <v>4657</v>
      </c>
      <c r="D128" s="3820" t="s">
        <v>4658</v>
      </c>
      <c r="E128" s="3821"/>
      <c r="F128" s="3818">
        <v>437</v>
      </c>
      <c r="G128" s="3814" t="s">
        <v>4659</v>
      </c>
      <c r="H128" s="3819" t="s">
        <v>4660</v>
      </c>
      <c r="I128" s="3820" t="s">
        <v>4661</v>
      </c>
      <c r="J128" s="3821"/>
      <c r="K128" s="3818">
        <v>761</v>
      </c>
      <c r="L128" s="3814" t="s">
        <v>4662</v>
      </c>
      <c r="M128" s="3819" t="s">
        <v>4663</v>
      </c>
      <c r="N128" s="3820" t="s">
        <v>4664</v>
      </c>
      <c r="O128" s="3821"/>
      <c r="P128" s="3818">
        <v>1085</v>
      </c>
      <c r="Q128" s="3814" t="s">
        <v>4665</v>
      </c>
      <c r="R128" s="3819" t="s">
        <v>4666</v>
      </c>
      <c r="S128" s="3820" t="s">
        <v>4667</v>
      </c>
      <c r="T128" s="1353"/>
      <c r="U128" s="1353"/>
      <c r="V128" s="1353"/>
      <c r="W128" s="1353"/>
      <c r="X128" s="1353"/>
      <c r="Y128" s="1353"/>
      <c r="Z128" s="1353"/>
      <c r="AA128" s="1353"/>
      <c r="AB128" s="1353"/>
      <c r="AC128" s="1353"/>
      <c r="AD128" s="1353"/>
    </row>
    <row r="129" spans="1:30">
      <c r="A129" s="3818">
        <v>114</v>
      </c>
      <c r="B129" s="3814">
        <v>2728</v>
      </c>
      <c r="C129" s="3819" t="s">
        <v>4668</v>
      </c>
      <c r="D129" s="3820" t="s">
        <v>4669</v>
      </c>
      <c r="E129" s="3821"/>
      <c r="F129" s="3818">
        <v>438</v>
      </c>
      <c r="G129" s="3814" t="s">
        <v>4670</v>
      </c>
      <c r="H129" s="3819" t="s">
        <v>4671</v>
      </c>
      <c r="I129" s="3820" t="s">
        <v>4672</v>
      </c>
      <c r="J129" s="3821"/>
      <c r="K129" s="3818">
        <v>762</v>
      </c>
      <c r="L129" s="3814" t="s">
        <v>4673</v>
      </c>
      <c r="M129" s="3819" t="s">
        <v>4674</v>
      </c>
      <c r="N129" s="3820" t="s">
        <v>4675</v>
      </c>
      <c r="O129" s="3821"/>
      <c r="P129" s="3818">
        <v>1086</v>
      </c>
      <c r="Q129" s="3814" t="s">
        <v>4676</v>
      </c>
      <c r="R129" s="3819" t="s">
        <v>4677</v>
      </c>
      <c r="S129" s="3820" t="s">
        <v>4678</v>
      </c>
      <c r="T129" s="1353"/>
      <c r="U129" s="1353"/>
      <c r="V129" s="1353"/>
      <c r="W129" s="1353"/>
      <c r="X129" s="1353"/>
      <c r="Y129" s="1353"/>
      <c r="Z129" s="1353"/>
      <c r="AA129" s="1353"/>
      <c r="AB129" s="1353"/>
      <c r="AC129" s="1353"/>
      <c r="AD129" s="1353"/>
    </row>
    <row r="130" spans="1:30">
      <c r="A130" s="3818">
        <v>115</v>
      </c>
      <c r="B130" s="3814" t="s">
        <v>4679</v>
      </c>
      <c r="C130" s="3819" t="s">
        <v>4680</v>
      </c>
      <c r="D130" s="3820" t="s">
        <v>4681</v>
      </c>
      <c r="E130" s="3821"/>
      <c r="F130" s="3818">
        <v>439</v>
      </c>
      <c r="G130" s="3814" t="s">
        <v>4682</v>
      </c>
      <c r="H130" s="3819" t="s">
        <v>4683</v>
      </c>
      <c r="I130" s="3820" t="s">
        <v>4684</v>
      </c>
      <c r="J130" s="3821"/>
      <c r="K130" s="3818">
        <v>763</v>
      </c>
      <c r="L130" s="3814" t="s">
        <v>4685</v>
      </c>
      <c r="M130" s="3819" t="s">
        <v>4686</v>
      </c>
      <c r="N130" s="3820" t="s">
        <v>4687</v>
      </c>
      <c r="O130" s="3821"/>
      <c r="P130" s="3818">
        <v>1087</v>
      </c>
      <c r="Q130" s="3814" t="s">
        <v>4688</v>
      </c>
      <c r="R130" s="3819" t="s">
        <v>4689</v>
      </c>
      <c r="S130" s="3820" t="s">
        <v>4690</v>
      </c>
      <c r="T130" s="1353"/>
      <c r="U130" s="1353"/>
      <c r="V130" s="1353"/>
      <c r="W130" s="1353"/>
      <c r="X130" s="1353"/>
      <c r="Y130" s="1353"/>
      <c r="Z130" s="1353"/>
      <c r="AA130" s="1353"/>
      <c r="AB130" s="1353"/>
      <c r="AC130" s="1353"/>
      <c r="AD130" s="1353"/>
    </row>
    <row r="131" spans="1:30">
      <c r="A131" s="3818">
        <v>116</v>
      </c>
      <c r="B131" s="3814">
        <v>2614</v>
      </c>
      <c r="C131" s="3819" t="s">
        <v>4691</v>
      </c>
      <c r="D131" s="3820" t="s">
        <v>4692</v>
      </c>
      <c r="E131" s="3821"/>
      <c r="F131" s="3818">
        <v>440</v>
      </c>
      <c r="G131" s="3814" t="s">
        <v>4693</v>
      </c>
      <c r="H131" s="3819" t="s">
        <v>4694</v>
      </c>
      <c r="I131" s="3820" t="s">
        <v>4695</v>
      </c>
      <c r="J131" s="3821"/>
      <c r="K131" s="3818">
        <v>764</v>
      </c>
      <c r="L131" s="3814" t="s">
        <v>4696</v>
      </c>
      <c r="M131" s="3819" t="s">
        <v>4697</v>
      </c>
      <c r="N131" s="3820" t="s">
        <v>4698</v>
      </c>
      <c r="O131" s="3821"/>
      <c r="P131" s="3818">
        <v>1088</v>
      </c>
      <c r="Q131" s="3814" t="s">
        <v>4699</v>
      </c>
      <c r="R131" s="3819" t="s">
        <v>4700</v>
      </c>
      <c r="S131" s="3820" t="s">
        <v>4701</v>
      </c>
      <c r="T131" s="1353"/>
      <c r="U131" s="1353"/>
      <c r="V131" s="1353"/>
      <c r="W131" s="1353"/>
      <c r="X131" s="1353"/>
      <c r="Y131" s="1353"/>
      <c r="Z131" s="1353"/>
      <c r="AA131" s="1353"/>
      <c r="AB131" s="1353"/>
      <c r="AC131" s="1353"/>
      <c r="AD131" s="1353"/>
    </row>
    <row r="132" spans="1:30">
      <c r="A132" s="3818">
        <v>117</v>
      </c>
      <c r="B132" s="3814">
        <v>2615</v>
      </c>
      <c r="C132" s="3819" t="s">
        <v>4702</v>
      </c>
      <c r="D132" s="3820" t="s">
        <v>4703</v>
      </c>
      <c r="E132" s="3821"/>
      <c r="F132" s="3818">
        <v>441</v>
      </c>
      <c r="G132" s="3814" t="s">
        <v>4704</v>
      </c>
      <c r="H132" s="3819" t="s">
        <v>4705</v>
      </c>
      <c r="I132" s="3820" t="s">
        <v>4706</v>
      </c>
      <c r="J132" s="3821"/>
      <c r="K132" s="3818">
        <v>765</v>
      </c>
      <c r="L132" s="3814" t="s">
        <v>4707</v>
      </c>
      <c r="M132" s="3819" t="s">
        <v>4708</v>
      </c>
      <c r="N132" s="3820" t="s">
        <v>4709</v>
      </c>
      <c r="O132" s="3821"/>
      <c r="P132" s="3818">
        <v>1089</v>
      </c>
      <c r="Q132" s="3814" t="s">
        <v>4710</v>
      </c>
      <c r="R132" s="3819" t="s">
        <v>4711</v>
      </c>
      <c r="S132" s="3820" t="s">
        <v>4712</v>
      </c>
      <c r="T132" s="1353"/>
      <c r="U132" s="1353"/>
      <c r="V132" s="1353"/>
      <c r="W132" s="1353"/>
      <c r="X132" s="1353"/>
      <c r="Y132" s="1353"/>
      <c r="Z132" s="1353"/>
      <c r="AA132" s="1353"/>
      <c r="AB132" s="1353"/>
      <c r="AC132" s="1353"/>
      <c r="AD132" s="1353"/>
    </row>
    <row r="133" spans="1:30">
      <c r="A133" s="3818">
        <v>118</v>
      </c>
      <c r="B133" s="3814" t="s">
        <v>4713</v>
      </c>
      <c r="C133" s="3819" t="s">
        <v>4714</v>
      </c>
      <c r="D133" s="3820" t="s">
        <v>4715</v>
      </c>
      <c r="E133" s="3821"/>
      <c r="F133" s="3818">
        <v>442</v>
      </c>
      <c r="G133" s="3814" t="s">
        <v>4716</v>
      </c>
      <c r="H133" s="3819" t="s">
        <v>4717</v>
      </c>
      <c r="I133" s="3820" t="s">
        <v>4718</v>
      </c>
      <c r="J133" s="3821"/>
      <c r="K133" s="3818">
        <v>766</v>
      </c>
      <c r="L133" s="3814" t="s">
        <v>4719</v>
      </c>
      <c r="M133" s="3819" t="s">
        <v>4720</v>
      </c>
      <c r="N133" s="3820" t="s">
        <v>4721</v>
      </c>
      <c r="O133" s="3821"/>
      <c r="P133" s="3818">
        <v>1090</v>
      </c>
      <c r="Q133" s="3814" t="s">
        <v>4722</v>
      </c>
      <c r="R133" s="3819" t="s">
        <v>4723</v>
      </c>
      <c r="S133" s="3820" t="s">
        <v>4724</v>
      </c>
      <c r="T133" s="1353"/>
      <c r="U133" s="1353"/>
      <c r="V133" s="1353"/>
      <c r="W133" s="1353"/>
      <c r="X133" s="1353"/>
      <c r="Y133" s="1353"/>
      <c r="Z133" s="1353"/>
      <c r="AA133" s="1353"/>
      <c r="AB133" s="1353"/>
      <c r="AC133" s="1353"/>
      <c r="AD133" s="1353"/>
    </row>
    <row r="134" spans="1:30">
      <c r="A134" s="3818">
        <v>119</v>
      </c>
      <c r="B134" s="3814" t="s">
        <v>4725</v>
      </c>
      <c r="C134" s="3819" t="s">
        <v>4726</v>
      </c>
      <c r="D134" s="3820" t="s">
        <v>4727</v>
      </c>
      <c r="E134" s="3821"/>
      <c r="F134" s="3818">
        <v>443</v>
      </c>
      <c r="G134" s="3814" t="s">
        <v>4728</v>
      </c>
      <c r="H134" s="3819" t="s">
        <v>4729</v>
      </c>
      <c r="I134" s="3820" t="s">
        <v>4730</v>
      </c>
      <c r="J134" s="3821"/>
      <c r="K134" s="3818">
        <v>767</v>
      </c>
      <c r="L134" s="3814" t="s">
        <v>4731</v>
      </c>
      <c r="M134" s="3819" t="s">
        <v>4732</v>
      </c>
      <c r="N134" s="3820" t="s">
        <v>4733</v>
      </c>
      <c r="O134" s="3821"/>
      <c r="P134" s="3818">
        <v>1091</v>
      </c>
      <c r="Q134" s="3814" t="s">
        <v>4734</v>
      </c>
      <c r="R134" s="3819" t="s">
        <v>4735</v>
      </c>
      <c r="S134" s="3820" t="s">
        <v>4736</v>
      </c>
      <c r="T134" s="1353"/>
      <c r="U134" s="1353"/>
      <c r="V134" s="1353"/>
      <c r="W134" s="1353"/>
      <c r="X134" s="1353"/>
      <c r="Y134" s="1353"/>
      <c r="Z134" s="1353"/>
      <c r="AA134" s="1353"/>
      <c r="AB134" s="1353"/>
      <c r="AC134" s="1353"/>
      <c r="AD134" s="1353"/>
    </row>
    <row r="135" spans="1:30">
      <c r="A135" s="3818">
        <v>120</v>
      </c>
      <c r="B135" s="3814" t="s">
        <v>4737</v>
      </c>
      <c r="C135" s="3819" t="s">
        <v>4738</v>
      </c>
      <c r="D135" s="3820" t="s">
        <v>4739</v>
      </c>
      <c r="E135" s="3821"/>
      <c r="F135" s="3818">
        <v>444</v>
      </c>
      <c r="G135" s="3814" t="s">
        <v>4740</v>
      </c>
      <c r="H135" s="3819" t="s">
        <v>4741</v>
      </c>
      <c r="I135" s="3820" t="s">
        <v>2252</v>
      </c>
      <c r="J135" s="3821"/>
      <c r="K135" s="3818">
        <v>768</v>
      </c>
      <c r="L135" s="3814" t="s">
        <v>4742</v>
      </c>
      <c r="M135" s="3819" t="s">
        <v>4743</v>
      </c>
      <c r="N135" s="3820" t="s">
        <v>4744</v>
      </c>
      <c r="O135" s="3821"/>
      <c r="P135" s="3818">
        <v>1092</v>
      </c>
      <c r="Q135" s="3814" t="s">
        <v>4745</v>
      </c>
      <c r="R135" s="3819" t="s">
        <v>4746</v>
      </c>
      <c r="S135" s="3820" t="s">
        <v>4747</v>
      </c>
      <c r="T135" s="1353"/>
      <c r="U135" s="1353"/>
      <c r="V135" s="1353"/>
      <c r="W135" s="1353"/>
      <c r="X135" s="1353"/>
      <c r="Y135" s="1353"/>
      <c r="Z135" s="1353"/>
      <c r="AA135" s="1353"/>
      <c r="AB135" s="1353"/>
      <c r="AC135" s="1353"/>
      <c r="AD135" s="1353"/>
    </row>
    <row r="136" spans="1:30">
      <c r="A136" s="3818">
        <v>121</v>
      </c>
      <c r="B136" s="3814" t="s">
        <v>4748</v>
      </c>
      <c r="C136" s="3819" t="s">
        <v>4749</v>
      </c>
      <c r="D136" s="3820" t="s">
        <v>4750</v>
      </c>
      <c r="E136" s="3821"/>
      <c r="F136" s="3818">
        <v>445</v>
      </c>
      <c r="G136" s="3814" t="s">
        <v>4751</v>
      </c>
      <c r="H136" s="3819" t="s">
        <v>4752</v>
      </c>
      <c r="I136" s="3820" t="s">
        <v>4753</v>
      </c>
      <c r="J136" s="3821"/>
      <c r="K136" s="3818">
        <v>769</v>
      </c>
      <c r="L136" s="3814" t="s">
        <v>4754</v>
      </c>
      <c r="M136" s="3819" t="s">
        <v>4755</v>
      </c>
      <c r="N136" s="3820" t="s">
        <v>4756</v>
      </c>
      <c r="O136" s="3821"/>
      <c r="P136" s="3818">
        <v>1093</v>
      </c>
      <c r="Q136" s="3814" t="s">
        <v>4757</v>
      </c>
      <c r="R136" s="3819" t="s">
        <v>4758</v>
      </c>
      <c r="S136" s="3820" t="s">
        <v>4759</v>
      </c>
      <c r="T136" s="1353"/>
      <c r="U136" s="1353"/>
      <c r="V136" s="1353"/>
      <c r="W136" s="1353"/>
      <c r="X136" s="1353"/>
      <c r="Y136" s="1353"/>
      <c r="Z136" s="1353"/>
      <c r="AA136" s="1353"/>
      <c r="AB136" s="1353"/>
      <c r="AC136" s="1353"/>
      <c r="AD136" s="1353"/>
    </row>
    <row r="137" spans="1:30">
      <c r="A137" s="3818">
        <v>122</v>
      </c>
      <c r="B137" s="3814" t="s">
        <v>4760</v>
      </c>
      <c r="C137" s="3819" t="s">
        <v>4761</v>
      </c>
      <c r="D137" s="3820" t="s">
        <v>4762</v>
      </c>
      <c r="E137" s="3821"/>
      <c r="F137" s="3818">
        <v>446</v>
      </c>
      <c r="G137" s="3814" t="s">
        <v>4763</v>
      </c>
      <c r="H137" s="3819" t="s">
        <v>4764</v>
      </c>
      <c r="I137" s="3820" t="s">
        <v>4765</v>
      </c>
      <c r="J137" s="3821"/>
      <c r="K137" s="3818">
        <v>770</v>
      </c>
      <c r="L137" s="3814" t="s">
        <v>4766</v>
      </c>
      <c r="M137" s="3819" t="s">
        <v>4767</v>
      </c>
      <c r="N137" s="3820" t="s">
        <v>4768</v>
      </c>
      <c r="O137" s="3821"/>
      <c r="P137" s="3818">
        <v>1094</v>
      </c>
      <c r="Q137" s="3814" t="s">
        <v>4769</v>
      </c>
      <c r="R137" s="3819" t="s">
        <v>4770</v>
      </c>
      <c r="S137" s="3820" t="s">
        <v>4771</v>
      </c>
      <c r="T137" s="1353"/>
      <c r="U137" s="1353"/>
      <c r="V137" s="1353"/>
      <c r="W137" s="1353"/>
      <c r="X137" s="1353"/>
      <c r="Y137" s="1353"/>
      <c r="Z137" s="1353"/>
      <c r="AA137" s="1353"/>
      <c r="AB137" s="1353"/>
      <c r="AC137" s="1353"/>
      <c r="AD137" s="1353"/>
    </row>
    <row r="138" spans="1:30">
      <c r="A138" s="3818">
        <v>123</v>
      </c>
      <c r="B138" s="3814" t="s">
        <v>4772</v>
      </c>
      <c r="C138" s="3819" t="s">
        <v>4773</v>
      </c>
      <c r="D138" s="3820" t="s">
        <v>4774</v>
      </c>
      <c r="E138" s="3821"/>
      <c r="F138" s="3818">
        <v>447</v>
      </c>
      <c r="G138" s="3814" t="s">
        <v>4775</v>
      </c>
      <c r="H138" s="3819" t="s">
        <v>4776</v>
      </c>
      <c r="I138" s="3820" t="s">
        <v>4777</v>
      </c>
      <c r="J138" s="3821"/>
      <c r="K138" s="3818">
        <v>771</v>
      </c>
      <c r="L138" s="3814" t="s">
        <v>4778</v>
      </c>
      <c r="M138" s="3819" t="s">
        <v>4779</v>
      </c>
      <c r="N138" s="3820" t="s">
        <v>4780</v>
      </c>
      <c r="O138" s="3821"/>
      <c r="P138" s="3818">
        <v>1095</v>
      </c>
      <c r="Q138" s="3814" t="s">
        <v>4781</v>
      </c>
      <c r="R138" s="3819" t="s">
        <v>4782</v>
      </c>
      <c r="S138" s="3820" t="s">
        <v>4783</v>
      </c>
      <c r="T138" s="1353"/>
      <c r="U138" s="1353"/>
      <c r="V138" s="1353"/>
      <c r="W138" s="1353"/>
      <c r="X138" s="1353"/>
      <c r="Y138" s="1353"/>
      <c r="Z138" s="1353"/>
      <c r="AA138" s="1353"/>
      <c r="AB138" s="1353"/>
      <c r="AC138" s="1353"/>
      <c r="AD138" s="1353"/>
    </row>
    <row r="139" spans="1:30">
      <c r="A139" s="3818">
        <v>124</v>
      </c>
      <c r="B139" s="3814" t="s">
        <v>4784</v>
      </c>
      <c r="C139" s="3819" t="s">
        <v>4785</v>
      </c>
      <c r="D139" s="3820" t="s">
        <v>4786</v>
      </c>
      <c r="E139" s="3821"/>
      <c r="F139" s="3818">
        <v>448</v>
      </c>
      <c r="G139" s="3814" t="s">
        <v>4787</v>
      </c>
      <c r="H139" s="3819" t="s">
        <v>4788</v>
      </c>
      <c r="I139" s="3820" t="s">
        <v>4789</v>
      </c>
      <c r="J139" s="3821"/>
      <c r="K139" s="3818">
        <v>772</v>
      </c>
      <c r="L139" s="3814" t="s">
        <v>4790</v>
      </c>
      <c r="M139" s="3819" t="s">
        <v>4791</v>
      </c>
      <c r="N139" s="3820" t="s">
        <v>4792</v>
      </c>
      <c r="O139" s="3821"/>
      <c r="P139" s="3818">
        <v>1096</v>
      </c>
      <c r="Q139" s="3814" t="s">
        <v>4793</v>
      </c>
      <c r="R139" s="3819" t="s">
        <v>4794</v>
      </c>
      <c r="S139" s="3820" t="s">
        <v>4795</v>
      </c>
      <c r="T139" s="1353"/>
      <c r="U139" s="1353"/>
      <c r="V139" s="1353"/>
      <c r="W139" s="1353"/>
      <c r="X139" s="1353"/>
      <c r="Y139" s="1353"/>
      <c r="Z139" s="1353"/>
      <c r="AA139" s="1353"/>
      <c r="AB139" s="1353"/>
      <c r="AC139" s="1353"/>
      <c r="AD139" s="1353"/>
    </row>
    <row r="140" spans="1:30">
      <c r="A140" s="3818">
        <v>125</v>
      </c>
      <c r="B140" s="3814" t="s">
        <v>4796</v>
      </c>
      <c r="C140" s="3819" t="s">
        <v>4797</v>
      </c>
      <c r="D140" s="3820" t="s">
        <v>4798</v>
      </c>
      <c r="E140" s="3821"/>
      <c r="F140" s="3818">
        <v>449</v>
      </c>
      <c r="G140" s="3814" t="s">
        <v>4799</v>
      </c>
      <c r="H140" s="3819" t="s">
        <v>4800</v>
      </c>
      <c r="I140" s="3820" t="s">
        <v>4801</v>
      </c>
      <c r="J140" s="3821"/>
      <c r="K140" s="3818">
        <v>773</v>
      </c>
      <c r="L140" s="3814" t="s">
        <v>4802</v>
      </c>
      <c r="M140" s="3819" t="s">
        <v>4803</v>
      </c>
      <c r="N140" s="3820" t="s">
        <v>4804</v>
      </c>
      <c r="O140" s="3821"/>
      <c r="P140" s="3818">
        <v>1097</v>
      </c>
      <c r="Q140" s="3814" t="s">
        <v>4805</v>
      </c>
      <c r="R140" s="3819" t="s">
        <v>4806</v>
      </c>
      <c r="S140" s="3820" t="s">
        <v>4807</v>
      </c>
      <c r="T140" s="1353"/>
      <c r="U140" s="1353"/>
      <c r="V140" s="1353"/>
      <c r="W140" s="1353"/>
      <c r="X140" s="1353"/>
      <c r="Y140" s="1353"/>
      <c r="Z140" s="1353"/>
      <c r="AA140" s="1353"/>
      <c r="AB140" s="1353"/>
      <c r="AC140" s="1353"/>
      <c r="AD140" s="1353"/>
    </row>
    <row r="141" spans="1:30">
      <c r="A141" s="3818">
        <v>126</v>
      </c>
      <c r="B141" s="3814">
        <v>2618</v>
      </c>
      <c r="C141" s="3819" t="s">
        <v>4808</v>
      </c>
      <c r="D141" s="3820" t="s">
        <v>4809</v>
      </c>
      <c r="E141" s="3821"/>
      <c r="F141" s="3818">
        <v>450</v>
      </c>
      <c r="G141" s="3814" t="s">
        <v>4810</v>
      </c>
      <c r="H141" s="3819" t="s">
        <v>4811</v>
      </c>
      <c r="I141" s="3820" t="s">
        <v>4812</v>
      </c>
      <c r="J141" s="3821"/>
      <c r="K141" s="3818">
        <v>774</v>
      </c>
      <c r="L141" s="3814" t="s">
        <v>4813</v>
      </c>
      <c r="M141" s="3819" t="s">
        <v>4814</v>
      </c>
      <c r="N141" s="3820" t="s">
        <v>4815</v>
      </c>
      <c r="O141" s="3821"/>
      <c r="P141" s="3818">
        <v>1098</v>
      </c>
      <c r="Q141" s="3814" t="s">
        <v>4816</v>
      </c>
      <c r="R141" s="3819" t="s">
        <v>4817</v>
      </c>
      <c r="S141" s="3820" t="s">
        <v>4818</v>
      </c>
      <c r="T141" s="1353"/>
      <c r="U141" s="1353"/>
      <c r="V141" s="1353"/>
      <c r="W141" s="1353"/>
      <c r="X141" s="1353"/>
      <c r="Y141" s="1353"/>
      <c r="Z141" s="1353"/>
      <c r="AA141" s="1353"/>
      <c r="AB141" s="1353"/>
      <c r="AC141" s="1353"/>
      <c r="AD141" s="1353"/>
    </row>
    <row r="142" spans="1:30">
      <c r="A142" s="3818">
        <v>127</v>
      </c>
      <c r="B142" s="3814" t="s">
        <v>4819</v>
      </c>
      <c r="C142" s="3819" t="s">
        <v>4820</v>
      </c>
      <c r="D142" s="3820" t="s">
        <v>4821</v>
      </c>
      <c r="E142" s="3821"/>
      <c r="F142" s="3818">
        <v>451</v>
      </c>
      <c r="G142" s="3814" t="s">
        <v>4822</v>
      </c>
      <c r="H142" s="3819" t="s">
        <v>4823</v>
      </c>
      <c r="I142" s="3820" t="s">
        <v>4824</v>
      </c>
      <c r="J142" s="3821"/>
      <c r="K142" s="3818">
        <v>775</v>
      </c>
      <c r="L142" s="3814" t="s">
        <v>4825</v>
      </c>
      <c r="M142" s="3819" t="s">
        <v>4826</v>
      </c>
      <c r="N142" s="3820" t="s">
        <v>4827</v>
      </c>
      <c r="O142" s="3821"/>
      <c r="P142" s="3818">
        <v>1099</v>
      </c>
      <c r="Q142" s="3814" t="s">
        <v>4828</v>
      </c>
      <c r="R142" s="3819" t="s">
        <v>4829</v>
      </c>
      <c r="S142" s="3820" t="s">
        <v>4830</v>
      </c>
      <c r="T142" s="1353"/>
      <c r="U142" s="1353"/>
      <c r="V142" s="1353"/>
      <c r="W142" s="1353"/>
      <c r="X142" s="1353"/>
      <c r="Y142" s="1353"/>
      <c r="Z142" s="1353"/>
      <c r="AA142" s="1353"/>
      <c r="AB142" s="1353"/>
      <c r="AC142" s="1353"/>
      <c r="AD142" s="1353"/>
    </row>
    <row r="143" spans="1:30">
      <c r="A143" s="3818">
        <v>128</v>
      </c>
      <c r="B143" s="3814" t="s">
        <v>4831</v>
      </c>
      <c r="C143" s="3819" t="s">
        <v>4832</v>
      </c>
      <c r="D143" s="3820" t="s">
        <v>4833</v>
      </c>
      <c r="E143" s="3821"/>
      <c r="F143" s="3818">
        <v>452</v>
      </c>
      <c r="G143" s="3814" t="s">
        <v>4834</v>
      </c>
      <c r="H143" s="3819" t="s">
        <v>4835</v>
      </c>
      <c r="I143" s="3820" t="s">
        <v>4836</v>
      </c>
      <c r="J143" s="3821"/>
      <c r="K143" s="3818">
        <v>776</v>
      </c>
      <c r="L143" s="3814" t="s">
        <v>4837</v>
      </c>
      <c r="M143" s="3819" t="s">
        <v>4838</v>
      </c>
      <c r="N143" s="3820" t="s">
        <v>4839</v>
      </c>
      <c r="O143" s="3821"/>
      <c r="P143" s="3818">
        <v>1100</v>
      </c>
      <c r="Q143" s="3814" t="s">
        <v>4840</v>
      </c>
      <c r="R143" s="3819" t="s">
        <v>4841</v>
      </c>
      <c r="S143" s="3820" t="s">
        <v>4842</v>
      </c>
      <c r="T143" s="1353"/>
      <c r="U143" s="1353"/>
      <c r="V143" s="1353"/>
      <c r="W143" s="1353"/>
      <c r="X143" s="1353"/>
      <c r="Y143" s="1353"/>
      <c r="Z143" s="1353"/>
      <c r="AA143" s="1353"/>
      <c r="AB143" s="1353"/>
      <c r="AC143" s="1353"/>
      <c r="AD143" s="1353"/>
    </row>
    <row r="144" spans="1:30">
      <c r="A144" s="3818">
        <v>129</v>
      </c>
      <c r="B144" s="3814">
        <v>2692</v>
      </c>
      <c r="C144" s="3819" t="s">
        <v>4843</v>
      </c>
      <c r="D144" s="3820" t="s">
        <v>4844</v>
      </c>
      <c r="E144" s="3821"/>
      <c r="F144" s="3818">
        <v>453</v>
      </c>
      <c r="G144" s="3814" t="s">
        <v>4845</v>
      </c>
      <c r="H144" s="3819" t="s">
        <v>4846</v>
      </c>
      <c r="I144" s="3820" t="s">
        <v>4847</v>
      </c>
      <c r="J144" s="3821"/>
      <c r="K144" s="3818">
        <v>777</v>
      </c>
      <c r="L144" s="3814" t="s">
        <v>4848</v>
      </c>
      <c r="M144" s="3819" t="s">
        <v>4849</v>
      </c>
      <c r="N144" s="3820" t="s">
        <v>4850</v>
      </c>
      <c r="O144" s="3821"/>
      <c r="P144" s="3818">
        <v>1101</v>
      </c>
      <c r="Q144" s="3814" t="s">
        <v>4851</v>
      </c>
      <c r="R144" s="3819" t="s">
        <v>4852</v>
      </c>
      <c r="S144" s="3820" t="s">
        <v>4853</v>
      </c>
      <c r="T144" s="1353"/>
      <c r="U144" s="1353"/>
      <c r="V144" s="1353"/>
      <c r="W144" s="1353"/>
      <c r="X144" s="1353"/>
      <c r="Y144" s="1353"/>
      <c r="Z144" s="1353"/>
      <c r="AA144" s="1353"/>
      <c r="AB144" s="1353"/>
      <c r="AC144" s="1353"/>
      <c r="AD144" s="1353"/>
    </row>
    <row r="145" spans="1:30">
      <c r="A145" s="3818">
        <v>130</v>
      </c>
      <c r="B145" s="3814">
        <v>2693</v>
      </c>
      <c r="C145" s="3819" t="s">
        <v>4854</v>
      </c>
      <c r="D145" s="3820" t="s">
        <v>4855</v>
      </c>
      <c r="E145" s="3821"/>
      <c r="F145" s="3818">
        <v>454</v>
      </c>
      <c r="G145" s="3814" t="s">
        <v>4856</v>
      </c>
      <c r="H145" s="3819" t="s">
        <v>4857</v>
      </c>
      <c r="I145" s="3820" t="s">
        <v>4858</v>
      </c>
      <c r="J145" s="3821"/>
      <c r="K145" s="3818">
        <v>778</v>
      </c>
      <c r="L145" s="3814" t="s">
        <v>4859</v>
      </c>
      <c r="M145" s="3819" t="s">
        <v>4860</v>
      </c>
      <c r="N145" s="3820" t="s">
        <v>4861</v>
      </c>
      <c r="O145" s="3821"/>
      <c r="P145" s="3818">
        <v>1102</v>
      </c>
      <c r="Q145" s="3814" t="s">
        <v>4862</v>
      </c>
      <c r="R145" s="3819" t="s">
        <v>4863</v>
      </c>
      <c r="S145" s="3820" t="s">
        <v>4864</v>
      </c>
      <c r="T145" s="1353"/>
      <c r="U145" s="1353"/>
      <c r="V145" s="1353"/>
      <c r="W145" s="1353"/>
      <c r="X145" s="1353"/>
      <c r="Y145" s="1353"/>
      <c r="Z145" s="1353"/>
      <c r="AA145" s="1353"/>
      <c r="AB145" s="1353"/>
      <c r="AC145" s="1353"/>
      <c r="AD145" s="1353"/>
    </row>
    <row r="146" spans="1:30">
      <c r="A146" s="3818">
        <v>131</v>
      </c>
      <c r="B146" s="3814">
        <v>2694</v>
      </c>
      <c r="C146" s="3819" t="s">
        <v>4865</v>
      </c>
      <c r="E146" s="3821"/>
      <c r="F146" s="3818">
        <v>455</v>
      </c>
      <c r="G146" s="3814" t="s">
        <v>4866</v>
      </c>
      <c r="H146" s="3819" t="s">
        <v>4867</v>
      </c>
      <c r="I146" s="3820" t="s">
        <v>4868</v>
      </c>
      <c r="J146" s="3821"/>
      <c r="K146" s="3818">
        <v>779</v>
      </c>
      <c r="L146" s="3814" t="s">
        <v>4869</v>
      </c>
      <c r="M146" s="3819" t="s">
        <v>4870</v>
      </c>
      <c r="N146" s="3820" t="s">
        <v>4871</v>
      </c>
      <c r="O146" s="3821"/>
      <c r="P146" s="3818">
        <v>1103</v>
      </c>
      <c r="Q146" s="3814" t="s">
        <v>4872</v>
      </c>
      <c r="R146" s="3819" t="s">
        <v>4873</v>
      </c>
      <c r="S146" s="3820" t="s">
        <v>4874</v>
      </c>
      <c r="T146" s="1353"/>
      <c r="U146" s="1353"/>
      <c r="V146" s="1353"/>
      <c r="W146" s="1353"/>
      <c r="X146" s="1353"/>
      <c r="Y146" s="1353"/>
      <c r="Z146" s="1353"/>
      <c r="AA146" s="1353"/>
      <c r="AB146" s="1353"/>
      <c r="AC146" s="1353"/>
      <c r="AD146" s="1353"/>
    </row>
    <row r="147" spans="1:30">
      <c r="A147" s="3818">
        <v>132</v>
      </c>
      <c r="B147" s="3814">
        <v>2695</v>
      </c>
      <c r="C147" s="3819" t="s">
        <v>4875</v>
      </c>
      <c r="E147" s="3821"/>
      <c r="F147" s="3818">
        <v>456</v>
      </c>
      <c r="G147" s="3814" t="s">
        <v>4876</v>
      </c>
      <c r="H147" s="3819" t="s">
        <v>4877</v>
      </c>
      <c r="I147" s="3820" t="s">
        <v>4878</v>
      </c>
      <c r="J147" s="3821"/>
      <c r="K147" s="3818">
        <v>780</v>
      </c>
      <c r="L147" s="3814" t="s">
        <v>4879</v>
      </c>
      <c r="M147" s="3819" t="s">
        <v>4880</v>
      </c>
      <c r="N147" s="3820" t="s">
        <v>4881</v>
      </c>
      <c r="O147" s="3821"/>
      <c r="P147" s="3818">
        <v>1104</v>
      </c>
      <c r="Q147" s="3814" t="s">
        <v>4882</v>
      </c>
      <c r="R147" s="3819" t="s">
        <v>4883</v>
      </c>
      <c r="S147" s="3820" t="s">
        <v>4884</v>
      </c>
      <c r="T147" s="1353"/>
      <c r="U147" s="1353"/>
      <c r="V147" s="1353"/>
      <c r="W147" s="1353"/>
      <c r="X147" s="1353"/>
      <c r="Y147" s="1353"/>
      <c r="Z147" s="1353"/>
      <c r="AA147" s="1353"/>
      <c r="AB147" s="1353"/>
      <c r="AC147" s="1353"/>
      <c r="AD147" s="1353"/>
    </row>
    <row r="148" spans="1:30">
      <c r="A148" s="3818">
        <v>133</v>
      </c>
      <c r="B148" s="3814">
        <v>2696</v>
      </c>
      <c r="C148" s="3819" t="s">
        <v>4885</v>
      </c>
      <c r="E148" s="3821"/>
      <c r="F148" s="3818">
        <v>457</v>
      </c>
      <c r="G148" s="3814" t="s">
        <v>4886</v>
      </c>
      <c r="H148" s="3819" t="s">
        <v>4887</v>
      </c>
      <c r="I148" s="3820" t="s">
        <v>4888</v>
      </c>
      <c r="J148" s="3821"/>
      <c r="K148" s="3818">
        <v>781</v>
      </c>
      <c r="L148" s="3814" t="s">
        <v>4889</v>
      </c>
      <c r="M148" s="3819" t="s">
        <v>4890</v>
      </c>
      <c r="N148" s="3820" t="s">
        <v>4891</v>
      </c>
      <c r="O148" s="3821"/>
      <c r="P148" s="3818">
        <v>1105</v>
      </c>
      <c r="Q148" s="3814" t="s">
        <v>4892</v>
      </c>
      <c r="R148" s="3819" t="s">
        <v>4893</v>
      </c>
      <c r="S148" s="3820" t="s">
        <v>4894</v>
      </c>
      <c r="T148" s="1353"/>
      <c r="U148" s="1353"/>
      <c r="V148" s="1353"/>
      <c r="W148" s="1353"/>
      <c r="X148" s="1353"/>
      <c r="Y148" s="1353"/>
      <c r="Z148" s="1353"/>
      <c r="AA148" s="1353"/>
      <c r="AB148" s="1353"/>
      <c r="AC148" s="1353"/>
      <c r="AD148" s="1353"/>
    </row>
    <row r="149" spans="1:30">
      <c r="A149" s="3818">
        <v>134</v>
      </c>
      <c r="B149" s="3814">
        <v>2697</v>
      </c>
      <c r="C149" s="3819" t="s">
        <v>4895</v>
      </c>
      <c r="E149" s="3821"/>
      <c r="F149" s="3818">
        <v>458</v>
      </c>
      <c r="G149" s="3814" t="s">
        <v>4896</v>
      </c>
      <c r="H149" s="3819" t="s">
        <v>4897</v>
      </c>
      <c r="I149" s="3820" t="s">
        <v>4898</v>
      </c>
      <c r="J149" s="3821"/>
      <c r="K149" s="3818">
        <v>782</v>
      </c>
      <c r="L149" s="3814" t="s">
        <v>4899</v>
      </c>
      <c r="M149" s="3819" t="s">
        <v>4900</v>
      </c>
      <c r="N149" s="3820" t="s">
        <v>4901</v>
      </c>
      <c r="O149" s="3821"/>
      <c r="P149" s="3818">
        <v>1106</v>
      </c>
      <c r="Q149" s="3814" t="s">
        <v>4902</v>
      </c>
      <c r="R149" s="3819" t="s">
        <v>4903</v>
      </c>
      <c r="S149" s="3820" t="s">
        <v>4904</v>
      </c>
      <c r="T149" s="1353"/>
      <c r="U149" s="1353"/>
      <c r="V149" s="1353"/>
      <c r="W149" s="1353"/>
      <c r="X149" s="1353"/>
      <c r="Y149" s="1353"/>
      <c r="Z149" s="1353"/>
      <c r="AA149" s="1353"/>
      <c r="AB149" s="1353"/>
      <c r="AC149" s="1353"/>
      <c r="AD149" s="1353"/>
    </row>
    <row r="150" spans="1:30">
      <c r="A150" s="3818">
        <v>135</v>
      </c>
      <c r="B150" s="3814">
        <v>2699</v>
      </c>
      <c r="C150" s="3819" t="s">
        <v>4905</v>
      </c>
      <c r="D150" s="3820" t="s">
        <v>4906</v>
      </c>
      <c r="E150" s="3821"/>
      <c r="F150" s="3818">
        <v>459</v>
      </c>
      <c r="G150" s="3814" t="s">
        <v>4907</v>
      </c>
      <c r="H150" s="3819" t="s">
        <v>4908</v>
      </c>
      <c r="I150" s="3820" t="s">
        <v>4909</v>
      </c>
      <c r="J150" s="3821"/>
      <c r="K150" s="3818">
        <v>783</v>
      </c>
      <c r="L150" s="3814" t="s">
        <v>4910</v>
      </c>
      <c r="M150" s="3819" t="s">
        <v>4911</v>
      </c>
      <c r="N150" s="3820" t="s">
        <v>4912</v>
      </c>
      <c r="O150" s="3821"/>
      <c r="P150" s="3818">
        <v>1107</v>
      </c>
      <c r="Q150" s="3814" t="s">
        <v>4913</v>
      </c>
      <c r="R150" s="3819" t="s">
        <v>4914</v>
      </c>
      <c r="S150" s="3820" t="s">
        <v>4915</v>
      </c>
      <c r="T150" s="1353"/>
      <c r="U150" s="1353"/>
      <c r="V150" s="1353"/>
      <c r="W150" s="1353"/>
      <c r="X150" s="1353"/>
      <c r="Y150" s="1353"/>
      <c r="Z150" s="1353"/>
      <c r="AA150" s="1353"/>
      <c r="AB150" s="1353"/>
      <c r="AC150" s="1353"/>
      <c r="AD150" s="1353"/>
    </row>
    <row r="151" spans="1:30">
      <c r="A151" s="3818">
        <v>136</v>
      </c>
      <c r="B151" s="3814" t="s">
        <v>4916</v>
      </c>
      <c r="C151" s="3819" t="s">
        <v>4917</v>
      </c>
      <c r="D151" s="3820" t="s">
        <v>4918</v>
      </c>
      <c r="E151" s="3821"/>
      <c r="F151" s="3818">
        <v>460</v>
      </c>
      <c r="G151" s="3814" t="s">
        <v>4919</v>
      </c>
      <c r="H151" s="3819" t="s">
        <v>4920</v>
      </c>
      <c r="I151" s="3820" t="s">
        <v>4921</v>
      </c>
      <c r="J151" s="3821"/>
      <c r="K151" s="3818">
        <v>784</v>
      </c>
      <c r="L151" s="3814" t="s">
        <v>4922</v>
      </c>
      <c r="M151" s="3819" t="s">
        <v>4923</v>
      </c>
      <c r="N151" s="3820" t="s">
        <v>4924</v>
      </c>
      <c r="O151" s="3821"/>
      <c r="P151" s="3818">
        <v>1108</v>
      </c>
      <c r="Q151" s="3814" t="s">
        <v>4925</v>
      </c>
      <c r="R151" s="3819" t="s">
        <v>4926</v>
      </c>
      <c r="S151" s="3820" t="s">
        <v>4927</v>
      </c>
      <c r="T151" s="1353"/>
      <c r="U151" s="1353"/>
      <c r="V151" s="1353"/>
      <c r="W151" s="1353"/>
      <c r="X151" s="1353"/>
      <c r="Y151" s="1353"/>
      <c r="Z151" s="1353"/>
      <c r="AA151" s="1353"/>
      <c r="AB151" s="1353"/>
      <c r="AC151" s="1353"/>
      <c r="AD151" s="1353"/>
    </row>
    <row r="152" spans="1:30">
      <c r="A152" s="3818">
        <v>137</v>
      </c>
      <c r="B152" s="3814" t="s">
        <v>4928</v>
      </c>
      <c r="C152" s="3819" t="s">
        <v>4929</v>
      </c>
      <c r="D152" s="3820" t="s">
        <v>4930</v>
      </c>
      <c r="E152" s="3821"/>
      <c r="F152" s="3818">
        <v>461</v>
      </c>
      <c r="G152" s="3814" t="s">
        <v>4931</v>
      </c>
      <c r="H152" s="3819" t="s">
        <v>4932</v>
      </c>
      <c r="I152" s="3820" t="s">
        <v>4933</v>
      </c>
      <c r="J152" s="3821"/>
      <c r="K152" s="3818">
        <v>785</v>
      </c>
      <c r="L152" s="3814" t="s">
        <v>4934</v>
      </c>
      <c r="M152" s="3819" t="s">
        <v>4935</v>
      </c>
      <c r="N152" s="3820" t="s">
        <v>4936</v>
      </c>
      <c r="O152" s="3821"/>
      <c r="P152" s="3818">
        <v>1109</v>
      </c>
      <c r="Q152" s="3814" t="s">
        <v>4937</v>
      </c>
      <c r="R152" s="3819" t="s">
        <v>4938</v>
      </c>
      <c r="S152" s="3820" t="s">
        <v>4939</v>
      </c>
      <c r="T152" s="1353"/>
      <c r="U152" s="1353"/>
      <c r="V152" s="1353"/>
      <c r="W152" s="1353"/>
      <c r="X152" s="1353"/>
      <c r="Y152" s="1353"/>
      <c r="Z152" s="1353"/>
      <c r="AA152" s="1353"/>
      <c r="AB152" s="1353"/>
      <c r="AC152" s="1353"/>
      <c r="AD152" s="1353"/>
    </row>
    <row r="153" spans="1:30">
      <c r="A153" s="3818">
        <v>138</v>
      </c>
      <c r="B153" s="3814" t="s">
        <v>4940</v>
      </c>
      <c r="C153" s="3819" t="s">
        <v>4941</v>
      </c>
      <c r="D153" s="3820" t="s">
        <v>4942</v>
      </c>
      <c r="E153" s="3821"/>
      <c r="F153" s="3818">
        <v>462</v>
      </c>
      <c r="G153" s="3814" t="s">
        <v>4943</v>
      </c>
      <c r="H153" s="3819" t="s">
        <v>4944</v>
      </c>
      <c r="I153" s="3820" t="s">
        <v>4945</v>
      </c>
      <c r="J153" s="3821"/>
      <c r="K153" s="3818">
        <v>786</v>
      </c>
      <c r="L153" s="3814" t="s">
        <v>4946</v>
      </c>
      <c r="M153" s="3819" t="s">
        <v>4947</v>
      </c>
      <c r="N153" s="3820" t="s">
        <v>4948</v>
      </c>
      <c r="O153" s="3821"/>
      <c r="P153" s="3818">
        <v>1110</v>
      </c>
      <c r="Q153" s="3814" t="s">
        <v>4949</v>
      </c>
      <c r="R153" s="3819" t="s">
        <v>4950</v>
      </c>
      <c r="S153" s="3820" t="s">
        <v>4951</v>
      </c>
      <c r="T153" s="1353"/>
      <c r="U153" s="1353"/>
      <c r="V153" s="1353"/>
      <c r="W153" s="1353"/>
      <c r="X153" s="1353"/>
      <c r="Y153" s="1353"/>
      <c r="Z153" s="1353"/>
      <c r="AA153" s="1353"/>
      <c r="AB153" s="1353"/>
      <c r="AC153" s="1353"/>
      <c r="AD153" s="1353"/>
    </row>
    <row r="154" spans="1:30">
      <c r="A154" s="3818">
        <v>139</v>
      </c>
      <c r="B154" s="3814" t="s">
        <v>4952</v>
      </c>
      <c r="C154" s="3819" t="s">
        <v>4953</v>
      </c>
      <c r="D154" s="3820" t="s">
        <v>4954</v>
      </c>
      <c r="E154" s="3821"/>
      <c r="F154" s="3818">
        <v>463</v>
      </c>
      <c r="G154" s="3814" t="s">
        <v>4955</v>
      </c>
      <c r="H154" s="3819" t="s">
        <v>4956</v>
      </c>
      <c r="I154" s="3820" t="s">
        <v>4957</v>
      </c>
      <c r="J154" s="3821"/>
      <c r="K154" s="3818">
        <v>787</v>
      </c>
      <c r="L154" s="3814" t="s">
        <v>4958</v>
      </c>
      <c r="M154" s="3819" t="s">
        <v>4959</v>
      </c>
      <c r="N154" s="3820" t="s">
        <v>4960</v>
      </c>
      <c r="O154" s="3821"/>
      <c r="P154" s="3818">
        <v>1111</v>
      </c>
      <c r="Q154" s="3814" t="s">
        <v>4961</v>
      </c>
      <c r="R154" s="3819" t="s">
        <v>4962</v>
      </c>
      <c r="S154" s="3820" t="s">
        <v>4963</v>
      </c>
      <c r="T154" s="1353"/>
      <c r="U154" s="1353"/>
      <c r="V154" s="1353"/>
      <c r="W154" s="1353"/>
      <c r="X154" s="1353"/>
      <c r="Y154" s="1353"/>
      <c r="Z154" s="1353"/>
      <c r="AA154" s="1353"/>
      <c r="AB154" s="1353"/>
      <c r="AC154" s="1353"/>
      <c r="AD154" s="1353"/>
    </row>
    <row r="155" spans="1:30">
      <c r="A155" s="3818">
        <v>140</v>
      </c>
      <c r="B155" s="3814" t="s">
        <v>4964</v>
      </c>
      <c r="C155" s="3819" t="s">
        <v>4965</v>
      </c>
      <c r="D155" s="3820" t="s">
        <v>4966</v>
      </c>
      <c r="E155" s="3821"/>
      <c r="F155" s="3818">
        <v>464</v>
      </c>
      <c r="G155" s="3814" t="s">
        <v>4967</v>
      </c>
      <c r="H155" s="3819" t="s">
        <v>4968</v>
      </c>
      <c r="I155" s="3820" t="s">
        <v>4969</v>
      </c>
      <c r="J155" s="3821"/>
      <c r="K155" s="3818">
        <v>788</v>
      </c>
      <c r="L155" s="3814" t="s">
        <v>4970</v>
      </c>
      <c r="M155" s="3819" t="s">
        <v>4971</v>
      </c>
      <c r="N155" s="3820" t="s">
        <v>4972</v>
      </c>
      <c r="O155" s="3821"/>
      <c r="P155" s="3818">
        <v>1112</v>
      </c>
      <c r="Q155" s="3814" t="s">
        <v>4973</v>
      </c>
      <c r="R155" s="3819" t="s">
        <v>4974</v>
      </c>
      <c r="S155" s="3820" t="s">
        <v>1543</v>
      </c>
      <c r="T155" s="1353"/>
      <c r="U155" s="1353"/>
      <c r="V155" s="1353"/>
      <c r="W155" s="1353"/>
      <c r="X155" s="1353"/>
      <c r="Y155" s="1353"/>
      <c r="Z155" s="1353"/>
      <c r="AA155" s="1353"/>
      <c r="AB155" s="1353"/>
      <c r="AC155" s="1353"/>
      <c r="AD155" s="1353"/>
    </row>
    <row r="156" spans="1:30">
      <c r="A156" s="3818">
        <v>141</v>
      </c>
      <c r="B156" s="3814" t="s">
        <v>4975</v>
      </c>
      <c r="C156" s="3819" t="s">
        <v>4976</v>
      </c>
      <c r="D156" s="3820" t="s">
        <v>4977</v>
      </c>
      <c r="E156" s="3821"/>
      <c r="F156" s="3818">
        <v>465</v>
      </c>
      <c r="G156" s="3814" t="s">
        <v>4978</v>
      </c>
      <c r="H156" s="3819" t="s">
        <v>4979</v>
      </c>
      <c r="I156" s="3820" t="s">
        <v>4980</v>
      </c>
      <c r="J156" s="3821"/>
      <c r="K156" s="3818">
        <v>789</v>
      </c>
      <c r="L156" s="3814" t="s">
        <v>4981</v>
      </c>
      <c r="M156" s="3819" t="s">
        <v>4982</v>
      </c>
      <c r="N156" s="3820" t="s">
        <v>4983</v>
      </c>
      <c r="O156" s="3821"/>
      <c r="P156" s="3818">
        <v>1113</v>
      </c>
      <c r="Q156" s="3814" t="s">
        <v>4984</v>
      </c>
      <c r="R156" s="3819" t="s">
        <v>4985</v>
      </c>
      <c r="S156" s="3820" t="s">
        <v>4986</v>
      </c>
      <c r="T156" s="1353"/>
      <c r="U156" s="1353"/>
      <c r="V156" s="1353"/>
      <c r="W156" s="1353"/>
      <c r="X156" s="1353"/>
      <c r="Y156" s="1353"/>
      <c r="Z156" s="1353"/>
      <c r="AA156" s="1353"/>
      <c r="AB156" s="1353"/>
      <c r="AC156" s="1353"/>
      <c r="AD156" s="1353"/>
    </row>
    <row r="157" spans="1:30">
      <c r="A157" s="3818">
        <v>142</v>
      </c>
      <c r="B157" s="3814" t="s">
        <v>4987</v>
      </c>
      <c r="C157" s="3819" t="s">
        <v>4988</v>
      </c>
      <c r="D157" s="3820" t="s">
        <v>4989</v>
      </c>
      <c r="E157" s="3821"/>
      <c r="F157" s="3818">
        <v>466</v>
      </c>
      <c r="G157" s="3814" t="s">
        <v>4990</v>
      </c>
      <c r="H157" s="3819" t="s">
        <v>4991</v>
      </c>
      <c r="I157" s="3820" t="s">
        <v>4992</v>
      </c>
      <c r="J157" s="3821"/>
      <c r="K157" s="3818">
        <v>790</v>
      </c>
      <c r="L157" s="3814" t="s">
        <v>4993</v>
      </c>
      <c r="M157" s="3819" t="s">
        <v>4994</v>
      </c>
      <c r="N157" s="3820" t="s">
        <v>4995</v>
      </c>
      <c r="O157" s="3821"/>
      <c r="P157" s="3818">
        <v>1114</v>
      </c>
      <c r="Q157" s="3814" t="s">
        <v>4996</v>
      </c>
      <c r="R157" s="3819" t="s">
        <v>4997</v>
      </c>
      <c r="S157" s="3820" t="s">
        <v>4998</v>
      </c>
      <c r="T157" s="1353"/>
      <c r="U157" s="1353"/>
      <c r="V157" s="1353"/>
      <c r="W157" s="1353"/>
      <c r="X157" s="1353"/>
      <c r="Y157" s="1353"/>
      <c r="Z157" s="1353"/>
      <c r="AA157" s="1353"/>
      <c r="AB157" s="1353"/>
      <c r="AC157" s="1353"/>
      <c r="AD157" s="1353"/>
    </row>
    <row r="158" spans="1:30">
      <c r="A158" s="3818">
        <v>143</v>
      </c>
      <c r="B158" s="3814" t="s">
        <v>4999</v>
      </c>
      <c r="C158" s="3819" t="s">
        <v>5000</v>
      </c>
      <c r="D158" s="3820" t="s">
        <v>5001</v>
      </c>
      <c r="E158" s="3821"/>
      <c r="F158" s="3818">
        <v>467</v>
      </c>
      <c r="G158" s="3814" t="s">
        <v>5002</v>
      </c>
      <c r="H158" s="3819" t="s">
        <v>5003</v>
      </c>
      <c r="I158" s="3820" t="s">
        <v>5004</v>
      </c>
      <c r="J158" s="3821"/>
      <c r="K158" s="3818">
        <v>791</v>
      </c>
      <c r="L158" s="3814" t="s">
        <v>5005</v>
      </c>
      <c r="M158" s="3819" t="s">
        <v>5006</v>
      </c>
      <c r="N158" s="3820" t="s">
        <v>5007</v>
      </c>
      <c r="O158" s="3821"/>
      <c r="P158" s="3818">
        <v>1115</v>
      </c>
      <c r="Q158" s="3814" t="s">
        <v>5008</v>
      </c>
      <c r="R158" s="3819" t="s">
        <v>5009</v>
      </c>
      <c r="S158" s="3820" t="s">
        <v>5010</v>
      </c>
      <c r="T158" s="1353"/>
      <c r="U158" s="1353"/>
      <c r="V158" s="1353"/>
      <c r="W158" s="1353"/>
      <c r="X158" s="1353"/>
      <c r="Y158" s="1353"/>
      <c r="Z158" s="1353"/>
      <c r="AA158" s="1353"/>
      <c r="AB158" s="1353"/>
      <c r="AC158" s="1353"/>
      <c r="AD158" s="1353"/>
    </row>
    <row r="159" spans="1:30">
      <c r="A159" s="3818">
        <v>144</v>
      </c>
      <c r="B159" s="3814" t="s">
        <v>5011</v>
      </c>
      <c r="C159" s="3819" t="s">
        <v>5012</v>
      </c>
      <c r="D159" s="3820" t="s">
        <v>5013</v>
      </c>
      <c r="E159" s="3821"/>
      <c r="F159" s="3818">
        <v>468</v>
      </c>
      <c r="G159" s="3814" t="s">
        <v>5014</v>
      </c>
      <c r="H159" s="3819" t="s">
        <v>5015</v>
      </c>
      <c r="I159" s="3820" t="s">
        <v>5016</v>
      </c>
      <c r="J159" s="3821"/>
      <c r="K159" s="3818">
        <v>792</v>
      </c>
      <c r="L159" s="3814" t="s">
        <v>5017</v>
      </c>
      <c r="M159" s="3819" t="s">
        <v>5018</v>
      </c>
      <c r="N159" s="3820" t="s">
        <v>5019</v>
      </c>
      <c r="O159" s="3821"/>
      <c r="P159" s="3818">
        <v>1116</v>
      </c>
      <c r="Q159" s="3814" t="s">
        <v>5020</v>
      </c>
      <c r="R159" s="3819" t="s">
        <v>5021</v>
      </c>
      <c r="S159" s="3820" t="s">
        <v>5022</v>
      </c>
      <c r="T159" s="1353"/>
      <c r="U159" s="1353"/>
      <c r="V159" s="1353"/>
      <c r="W159" s="1353"/>
      <c r="X159" s="1353"/>
      <c r="Y159" s="1353"/>
      <c r="Z159" s="1353"/>
      <c r="AA159" s="1353"/>
      <c r="AB159" s="1353"/>
      <c r="AC159" s="1353"/>
      <c r="AD159" s="1353"/>
    </row>
    <row r="160" spans="1:30">
      <c r="A160" s="3818">
        <v>145</v>
      </c>
      <c r="B160" s="3814" t="s">
        <v>5023</v>
      </c>
      <c r="C160" s="3819" t="s">
        <v>5024</v>
      </c>
      <c r="D160" s="3820" t="s">
        <v>5025</v>
      </c>
      <c r="E160" s="3821"/>
      <c r="F160" s="3818">
        <v>469</v>
      </c>
      <c r="G160" s="3814" t="s">
        <v>5026</v>
      </c>
      <c r="H160" s="3819" t="s">
        <v>5027</v>
      </c>
      <c r="I160" s="3820" t="s">
        <v>5028</v>
      </c>
      <c r="J160" s="3821"/>
      <c r="K160" s="3818">
        <v>793</v>
      </c>
      <c r="L160" s="3814" t="s">
        <v>5029</v>
      </c>
      <c r="M160" s="3819" t="s">
        <v>5030</v>
      </c>
      <c r="N160" s="3820" t="s">
        <v>5031</v>
      </c>
      <c r="O160" s="3821"/>
      <c r="P160" s="3818">
        <v>1117</v>
      </c>
      <c r="Q160" s="3814" t="s">
        <v>5032</v>
      </c>
      <c r="R160" s="3819" t="s">
        <v>5033</v>
      </c>
      <c r="S160" s="3820" t="s">
        <v>5034</v>
      </c>
      <c r="T160" s="1353"/>
      <c r="U160" s="1353"/>
      <c r="V160" s="1353"/>
      <c r="W160" s="1353"/>
      <c r="X160" s="1353"/>
      <c r="Y160" s="1353"/>
      <c r="Z160" s="1353"/>
      <c r="AA160" s="1353"/>
      <c r="AB160" s="1353"/>
      <c r="AC160" s="1353"/>
      <c r="AD160" s="1353"/>
    </row>
    <row r="161" spans="1:30">
      <c r="A161" s="3818">
        <v>146</v>
      </c>
      <c r="B161" s="3814" t="s">
        <v>5035</v>
      </c>
      <c r="C161" s="3819" t="s">
        <v>5036</v>
      </c>
      <c r="D161" s="3820" t="s">
        <v>5037</v>
      </c>
      <c r="E161" s="3821"/>
      <c r="F161" s="3818">
        <v>470</v>
      </c>
      <c r="G161" s="3814" t="s">
        <v>5038</v>
      </c>
      <c r="H161" s="3819" t="s">
        <v>5039</v>
      </c>
      <c r="I161" s="3820" t="s">
        <v>5040</v>
      </c>
      <c r="J161" s="3821"/>
      <c r="K161" s="3818">
        <v>794</v>
      </c>
      <c r="L161" s="3814" t="s">
        <v>5041</v>
      </c>
      <c r="M161" s="3819" t="s">
        <v>5042</v>
      </c>
      <c r="N161" s="3820" t="s">
        <v>5043</v>
      </c>
      <c r="O161" s="3821"/>
      <c r="P161" s="3818">
        <v>1118</v>
      </c>
      <c r="Q161" s="3814" t="s">
        <v>5044</v>
      </c>
      <c r="R161" s="3819" t="s">
        <v>5045</v>
      </c>
      <c r="S161" s="3820" t="s">
        <v>5046</v>
      </c>
      <c r="T161" s="1353"/>
      <c r="U161" s="1353"/>
      <c r="V161" s="1353"/>
      <c r="W161" s="1353"/>
      <c r="X161" s="1353"/>
      <c r="Y161" s="1353"/>
      <c r="Z161" s="1353"/>
      <c r="AA161" s="1353"/>
      <c r="AB161" s="1353"/>
      <c r="AC161" s="1353"/>
      <c r="AD161" s="1353"/>
    </row>
    <row r="162" spans="1:30">
      <c r="A162" s="3818">
        <v>147</v>
      </c>
      <c r="B162" s="3814" t="s">
        <v>5047</v>
      </c>
      <c r="C162" s="3819" t="s">
        <v>5048</v>
      </c>
      <c r="D162" s="3820" t="s">
        <v>5049</v>
      </c>
      <c r="E162" s="3821"/>
      <c r="F162" s="3818">
        <v>471</v>
      </c>
      <c r="G162" s="3814" t="s">
        <v>5050</v>
      </c>
      <c r="H162" s="3819" t="s">
        <v>5051</v>
      </c>
      <c r="I162" s="3820" t="s">
        <v>5052</v>
      </c>
      <c r="J162" s="3821"/>
      <c r="K162" s="3818">
        <v>795</v>
      </c>
      <c r="L162" s="3814" t="s">
        <v>5053</v>
      </c>
      <c r="M162" s="3819" t="s">
        <v>5054</v>
      </c>
      <c r="N162" s="3820" t="s">
        <v>5055</v>
      </c>
      <c r="O162" s="3821"/>
      <c r="P162" s="3818">
        <v>1119</v>
      </c>
      <c r="Q162" s="3814" t="s">
        <v>5056</v>
      </c>
      <c r="R162" s="3819" t="s">
        <v>5057</v>
      </c>
      <c r="S162" s="3820" t="s">
        <v>5058</v>
      </c>
      <c r="T162" s="1353"/>
      <c r="U162" s="1353"/>
      <c r="V162" s="1353"/>
      <c r="W162" s="1353"/>
      <c r="X162" s="1353"/>
      <c r="Y162" s="1353"/>
      <c r="Z162" s="1353"/>
      <c r="AA162" s="1353"/>
      <c r="AB162" s="1353"/>
      <c r="AC162" s="1353"/>
      <c r="AD162" s="1353"/>
    </row>
    <row r="163" spans="1:30">
      <c r="A163" s="3818">
        <v>148</v>
      </c>
      <c r="B163" s="3814" t="s">
        <v>5059</v>
      </c>
      <c r="C163" s="3819" t="s">
        <v>5060</v>
      </c>
      <c r="D163" s="3820" t="s">
        <v>5061</v>
      </c>
      <c r="E163" s="3821"/>
      <c r="F163" s="3818">
        <v>472</v>
      </c>
      <c r="G163" s="3814" t="s">
        <v>5062</v>
      </c>
      <c r="H163" s="3819" t="s">
        <v>5063</v>
      </c>
      <c r="I163" s="3820" t="s">
        <v>5064</v>
      </c>
      <c r="J163" s="3821"/>
      <c r="K163" s="3818">
        <v>796</v>
      </c>
      <c r="L163" s="3814" t="s">
        <v>5065</v>
      </c>
      <c r="M163" s="3819" t="s">
        <v>5066</v>
      </c>
      <c r="N163" s="3820" t="s">
        <v>5067</v>
      </c>
      <c r="O163" s="3821"/>
      <c r="P163" s="3818">
        <v>1120</v>
      </c>
      <c r="Q163" s="3814" t="s">
        <v>5068</v>
      </c>
      <c r="R163" s="3819" t="s">
        <v>5069</v>
      </c>
      <c r="S163" s="3820" t="s">
        <v>5070</v>
      </c>
      <c r="T163" s="1353"/>
      <c r="U163" s="1353"/>
      <c r="V163" s="1353"/>
      <c r="W163" s="1353"/>
      <c r="X163" s="1353"/>
      <c r="Y163" s="1353"/>
      <c r="Z163" s="1353"/>
      <c r="AA163" s="1353"/>
      <c r="AB163" s="1353"/>
      <c r="AC163" s="1353"/>
      <c r="AD163" s="1353"/>
    </row>
    <row r="164" spans="1:30">
      <c r="A164" s="3818">
        <v>149</v>
      </c>
      <c r="B164" s="3814" t="s">
        <v>5071</v>
      </c>
      <c r="C164" s="3819" t="s">
        <v>5072</v>
      </c>
      <c r="D164" s="3820" t="s">
        <v>5073</v>
      </c>
      <c r="E164" s="3821"/>
      <c r="F164" s="3818">
        <v>473</v>
      </c>
      <c r="G164" s="3814" t="s">
        <v>5074</v>
      </c>
      <c r="H164" s="3819" t="s">
        <v>5075</v>
      </c>
      <c r="I164" s="3820" t="s">
        <v>5076</v>
      </c>
      <c r="J164" s="3821"/>
      <c r="K164" s="3818">
        <v>797</v>
      </c>
      <c r="L164" s="3814" t="s">
        <v>5077</v>
      </c>
      <c r="M164" s="3819" t="s">
        <v>5078</v>
      </c>
      <c r="N164" s="3820" t="s">
        <v>5079</v>
      </c>
      <c r="O164" s="3821"/>
      <c r="P164" s="3818">
        <v>1121</v>
      </c>
      <c r="Q164" s="3814" t="s">
        <v>5080</v>
      </c>
      <c r="R164" s="3819" t="s">
        <v>5081</v>
      </c>
      <c r="S164" s="3820" t="s">
        <v>2271</v>
      </c>
      <c r="T164" s="1353"/>
      <c r="U164" s="1353"/>
      <c r="V164" s="1353"/>
      <c r="W164" s="1353"/>
      <c r="X164" s="1353"/>
      <c r="Y164" s="1353"/>
      <c r="Z164" s="1353"/>
      <c r="AA164" s="1353"/>
      <c r="AB164" s="1353"/>
      <c r="AC164" s="1353"/>
      <c r="AD164" s="1353"/>
    </row>
    <row r="165" spans="1:30">
      <c r="A165" s="3818">
        <v>150</v>
      </c>
      <c r="B165" s="3814" t="s">
        <v>5082</v>
      </c>
      <c r="C165" s="3819" t="s">
        <v>5083</v>
      </c>
      <c r="D165" s="3820" t="s">
        <v>5084</v>
      </c>
      <c r="E165" s="3821"/>
      <c r="F165" s="3818">
        <v>474</v>
      </c>
      <c r="G165" s="3814" t="s">
        <v>5085</v>
      </c>
      <c r="H165" s="3819" t="s">
        <v>5086</v>
      </c>
      <c r="I165" s="3820" t="s">
        <v>5087</v>
      </c>
      <c r="J165" s="3821"/>
      <c r="K165" s="3818">
        <v>798</v>
      </c>
      <c r="L165" s="3814" t="s">
        <v>5088</v>
      </c>
      <c r="M165" s="3819" t="s">
        <v>5089</v>
      </c>
      <c r="N165" s="3820" t="s">
        <v>5090</v>
      </c>
      <c r="O165" s="3821"/>
      <c r="P165" s="3818">
        <v>1122</v>
      </c>
      <c r="Q165" s="3814" t="s">
        <v>5091</v>
      </c>
      <c r="R165" s="3819" t="s">
        <v>5092</v>
      </c>
      <c r="S165" s="3820" t="s">
        <v>5093</v>
      </c>
      <c r="T165" s="1353"/>
      <c r="U165" s="1353"/>
      <c r="V165" s="1353"/>
      <c r="W165" s="1353"/>
      <c r="X165" s="1353"/>
      <c r="Y165" s="1353"/>
      <c r="Z165" s="1353"/>
      <c r="AA165" s="1353"/>
      <c r="AB165" s="1353"/>
      <c r="AC165" s="1353"/>
      <c r="AD165" s="1353"/>
    </row>
    <row r="166" spans="1:30">
      <c r="A166" s="3818">
        <v>151</v>
      </c>
      <c r="B166" s="3814" t="s">
        <v>5094</v>
      </c>
      <c r="C166" s="3819" t="s">
        <v>5095</v>
      </c>
      <c r="D166" s="3820" t="s">
        <v>5096</v>
      </c>
      <c r="E166" s="3821"/>
      <c r="F166" s="3818">
        <v>475</v>
      </c>
      <c r="G166" s="3814" t="s">
        <v>5097</v>
      </c>
      <c r="H166" s="3819" t="s">
        <v>5098</v>
      </c>
      <c r="I166" s="3820" t="s">
        <v>5099</v>
      </c>
      <c r="J166" s="3821"/>
      <c r="K166" s="3818">
        <v>799</v>
      </c>
      <c r="L166" s="3814" t="s">
        <v>5100</v>
      </c>
      <c r="M166" s="3819" t="s">
        <v>5101</v>
      </c>
      <c r="N166" s="3820" t="s">
        <v>5102</v>
      </c>
      <c r="O166" s="3821"/>
      <c r="P166" s="3818">
        <v>1123</v>
      </c>
      <c r="Q166" s="3814" t="s">
        <v>5103</v>
      </c>
      <c r="R166" s="3819" t="s">
        <v>5104</v>
      </c>
      <c r="S166" s="3820" t="s">
        <v>5105</v>
      </c>
      <c r="T166" s="1353"/>
      <c r="U166" s="1353"/>
      <c r="V166" s="1353"/>
      <c r="W166" s="1353"/>
      <c r="X166" s="1353"/>
      <c r="Y166" s="1353"/>
      <c r="Z166" s="1353"/>
      <c r="AA166" s="1353"/>
      <c r="AB166" s="1353"/>
      <c r="AC166" s="1353"/>
      <c r="AD166" s="1353"/>
    </row>
    <row r="167" spans="1:30">
      <c r="A167" s="3818">
        <v>152</v>
      </c>
      <c r="B167" s="3814" t="s">
        <v>5106</v>
      </c>
      <c r="C167" s="3819" t="s">
        <v>5107</v>
      </c>
      <c r="D167" s="3820" t="s">
        <v>5108</v>
      </c>
      <c r="E167" s="3821"/>
      <c r="F167" s="3818">
        <v>476</v>
      </c>
      <c r="G167" s="3814" t="s">
        <v>5109</v>
      </c>
      <c r="H167" s="3819" t="s">
        <v>5110</v>
      </c>
      <c r="I167" s="3820" t="s">
        <v>5111</v>
      </c>
      <c r="J167" s="3821"/>
      <c r="K167" s="3818">
        <v>800</v>
      </c>
      <c r="L167" s="3814" t="s">
        <v>5112</v>
      </c>
      <c r="M167" s="3819" t="s">
        <v>5113</v>
      </c>
      <c r="N167" s="3820" t="s">
        <v>5114</v>
      </c>
      <c r="O167" s="3821"/>
      <c r="P167" s="3818">
        <v>1124</v>
      </c>
      <c r="Q167" s="3814" t="s">
        <v>5115</v>
      </c>
      <c r="R167" s="3819" t="s">
        <v>5116</v>
      </c>
      <c r="S167" s="3820" t="s">
        <v>5117</v>
      </c>
      <c r="T167" s="1353"/>
      <c r="U167" s="1353"/>
      <c r="V167" s="1353"/>
      <c r="W167" s="1353"/>
      <c r="X167" s="1353"/>
      <c r="Y167" s="1353"/>
      <c r="Z167" s="1353"/>
      <c r="AA167" s="1353"/>
      <c r="AB167" s="1353"/>
      <c r="AC167" s="1353"/>
      <c r="AD167" s="1353"/>
    </row>
    <row r="168" spans="1:30">
      <c r="A168" s="3818">
        <v>153</v>
      </c>
      <c r="B168" s="3814" t="s">
        <v>5118</v>
      </c>
      <c r="C168" s="3819" t="s">
        <v>5119</v>
      </c>
      <c r="D168" s="3820" t="s">
        <v>5120</v>
      </c>
      <c r="E168" s="3821"/>
      <c r="F168" s="3818">
        <v>477</v>
      </c>
      <c r="G168" s="3814" t="s">
        <v>5121</v>
      </c>
      <c r="H168" s="3819" t="s">
        <v>5122</v>
      </c>
      <c r="I168" s="3820" t="s">
        <v>5123</v>
      </c>
      <c r="J168" s="3821"/>
      <c r="K168" s="3818">
        <v>801</v>
      </c>
      <c r="L168" s="3814" t="s">
        <v>5124</v>
      </c>
      <c r="M168" s="3819" t="s">
        <v>5125</v>
      </c>
      <c r="N168" s="3820" t="s">
        <v>5114</v>
      </c>
      <c r="O168" s="3821"/>
      <c r="P168" s="3818">
        <v>1125</v>
      </c>
      <c r="Q168" s="3814" t="s">
        <v>5126</v>
      </c>
      <c r="R168" s="3819" t="s">
        <v>5127</v>
      </c>
      <c r="S168" s="3820" t="s">
        <v>5128</v>
      </c>
      <c r="T168" s="1353"/>
      <c r="U168" s="1353"/>
      <c r="V168" s="1353"/>
      <c r="W168" s="1353"/>
      <c r="X168" s="1353"/>
      <c r="Y168" s="1353"/>
      <c r="Z168" s="1353"/>
      <c r="AA168" s="1353"/>
      <c r="AB168" s="1353"/>
      <c r="AC168" s="1353"/>
      <c r="AD168" s="1353"/>
    </row>
    <row r="169" spans="1:30">
      <c r="A169" s="3818">
        <v>154</v>
      </c>
      <c r="B169" s="3814" t="s">
        <v>5129</v>
      </c>
      <c r="C169" s="3819" t="s">
        <v>5130</v>
      </c>
      <c r="D169" s="3820" t="s">
        <v>5131</v>
      </c>
      <c r="E169" s="3821"/>
      <c r="F169" s="3818">
        <v>478</v>
      </c>
      <c r="G169" s="3814" t="s">
        <v>5132</v>
      </c>
      <c r="H169" s="3819" t="s">
        <v>5133</v>
      </c>
      <c r="I169" s="3820" t="s">
        <v>5134</v>
      </c>
      <c r="J169" s="3821"/>
      <c r="K169" s="3818">
        <v>802</v>
      </c>
      <c r="L169" s="3814" t="s">
        <v>5135</v>
      </c>
      <c r="M169" s="3819" t="s">
        <v>5136</v>
      </c>
      <c r="N169" s="3820" t="s">
        <v>5137</v>
      </c>
      <c r="O169" s="3821"/>
      <c r="P169" s="3818">
        <v>1126</v>
      </c>
      <c r="Q169" s="3814" t="s">
        <v>5138</v>
      </c>
      <c r="R169" s="3819" t="s">
        <v>5139</v>
      </c>
      <c r="S169" s="3820" t="s">
        <v>5140</v>
      </c>
      <c r="T169" s="1353"/>
      <c r="U169" s="1353"/>
      <c r="V169" s="1353"/>
      <c r="W169" s="1353"/>
      <c r="X169" s="1353"/>
      <c r="Y169" s="1353"/>
      <c r="Z169" s="1353"/>
      <c r="AA169" s="1353"/>
      <c r="AB169" s="1353"/>
      <c r="AC169" s="1353"/>
      <c r="AD169" s="1353"/>
    </row>
    <row r="170" spans="1:30">
      <c r="A170" s="3818">
        <v>155</v>
      </c>
      <c r="B170" s="3814" t="s">
        <v>5141</v>
      </c>
      <c r="C170" s="3819" t="s">
        <v>5142</v>
      </c>
      <c r="D170" s="3820" t="s">
        <v>5143</v>
      </c>
      <c r="E170" s="3821"/>
      <c r="F170" s="3818">
        <v>479</v>
      </c>
      <c r="G170" s="3814" t="s">
        <v>5144</v>
      </c>
      <c r="H170" s="3819" t="s">
        <v>5145</v>
      </c>
      <c r="I170" s="3820" t="s">
        <v>5146</v>
      </c>
      <c r="J170" s="3821"/>
      <c r="K170" s="3818">
        <v>803</v>
      </c>
      <c r="L170" s="3814" t="s">
        <v>5147</v>
      </c>
      <c r="M170" s="3819" t="s">
        <v>5148</v>
      </c>
      <c r="N170" s="3820" t="s">
        <v>4446</v>
      </c>
      <c r="O170" s="3821"/>
      <c r="P170" s="3818">
        <v>1127</v>
      </c>
      <c r="Q170" s="3814" t="s">
        <v>5149</v>
      </c>
      <c r="R170" s="3819" t="s">
        <v>5150</v>
      </c>
      <c r="S170" s="3820" t="s">
        <v>5151</v>
      </c>
      <c r="T170" s="1353"/>
      <c r="U170" s="1353"/>
      <c r="V170" s="1353"/>
      <c r="W170" s="1353"/>
      <c r="X170" s="1353"/>
      <c r="Y170" s="1353"/>
      <c r="Z170" s="1353"/>
      <c r="AA170" s="1353"/>
      <c r="AB170" s="1353"/>
      <c r="AC170" s="1353"/>
      <c r="AD170" s="1353"/>
    </row>
    <row r="171" spans="1:30">
      <c r="A171" s="3818">
        <v>156</v>
      </c>
      <c r="B171" s="3814" t="s">
        <v>5152</v>
      </c>
      <c r="C171" s="3819" t="s">
        <v>5153</v>
      </c>
      <c r="D171" s="3820" t="s">
        <v>5154</v>
      </c>
      <c r="E171" s="3821"/>
      <c r="F171" s="3818">
        <v>480</v>
      </c>
      <c r="G171" s="3814" t="s">
        <v>5155</v>
      </c>
      <c r="H171" s="3819" t="s">
        <v>5156</v>
      </c>
      <c r="I171" s="3820" t="s">
        <v>5157</v>
      </c>
      <c r="J171" s="3821"/>
      <c r="K171" s="3818">
        <v>804</v>
      </c>
      <c r="L171" s="3814" t="s">
        <v>5158</v>
      </c>
      <c r="M171" s="3819" t="s">
        <v>5159</v>
      </c>
      <c r="N171" s="3820" t="s">
        <v>5160</v>
      </c>
      <c r="O171" s="3821"/>
      <c r="P171" s="3818">
        <v>1128</v>
      </c>
      <c r="Q171" s="3814" t="s">
        <v>5161</v>
      </c>
      <c r="R171" s="3819" t="s">
        <v>5162</v>
      </c>
      <c r="S171" s="3820" t="s">
        <v>5163</v>
      </c>
      <c r="T171" s="1353"/>
      <c r="U171" s="1353"/>
      <c r="V171" s="1353"/>
      <c r="W171" s="1353"/>
      <c r="X171" s="1353"/>
      <c r="Y171" s="1353"/>
      <c r="Z171" s="1353"/>
      <c r="AA171" s="1353"/>
      <c r="AB171" s="1353"/>
      <c r="AC171" s="1353"/>
      <c r="AD171" s="1353"/>
    </row>
    <row r="172" spans="1:30">
      <c r="A172" s="3818">
        <v>157</v>
      </c>
      <c r="B172" s="3814" t="s">
        <v>5164</v>
      </c>
      <c r="C172" s="3819" t="s">
        <v>5165</v>
      </c>
      <c r="D172" s="3820" t="s">
        <v>5166</v>
      </c>
      <c r="E172" s="3821"/>
      <c r="F172" s="3818">
        <v>481</v>
      </c>
      <c r="G172" s="3814" t="s">
        <v>5167</v>
      </c>
      <c r="H172" s="3819" t="s">
        <v>5168</v>
      </c>
      <c r="I172" s="3820" t="s">
        <v>5169</v>
      </c>
      <c r="J172" s="3821"/>
      <c r="K172" s="3818">
        <v>805</v>
      </c>
      <c r="L172" s="3814" t="s">
        <v>5170</v>
      </c>
      <c r="M172" s="3819" t="s">
        <v>5171</v>
      </c>
      <c r="N172" s="3820" t="s">
        <v>5172</v>
      </c>
      <c r="O172" s="3821"/>
      <c r="P172" s="3818">
        <v>1129</v>
      </c>
      <c r="Q172" s="3814" t="s">
        <v>5173</v>
      </c>
      <c r="R172" s="3819" t="s">
        <v>5174</v>
      </c>
      <c r="S172" s="3820" t="s">
        <v>5175</v>
      </c>
      <c r="T172" s="1353"/>
      <c r="U172" s="1353"/>
      <c r="V172" s="1353"/>
      <c r="W172" s="1353"/>
      <c r="X172" s="1353"/>
      <c r="Y172" s="1353"/>
      <c r="Z172" s="1353"/>
      <c r="AA172" s="1353"/>
      <c r="AB172" s="1353"/>
      <c r="AC172" s="1353"/>
      <c r="AD172" s="1353"/>
    </row>
    <row r="173" spans="1:30">
      <c r="A173" s="3818">
        <v>158</v>
      </c>
      <c r="B173" s="3814" t="s">
        <v>5176</v>
      </c>
      <c r="C173" s="3819" t="s">
        <v>5177</v>
      </c>
      <c r="D173" s="3820" t="s">
        <v>5178</v>
      </c>
      <c r="E173" s="3821"/>
      <c r="F173" s="3818">
        <v>482</v>
      </c>
      <c r="G173" s="3814" t="s">
        <v>5179</v>
      </c>
      <c r="H173" s="3819" t="s">
        <v>5180</v>
      </c>
      <c r="I173" s="3820" t="s">
        <v>5181</v>
      </c>
      <c r="J173" s="3821"/>
      <c r="K173" s="3818">
        <v>806</v>
      </c>
      <c r="L173" s="3814" t="s">
        <v>5182</v>
      </c>
      <c r="M173" s="3819" t="s">
        <v>5183</v>
      </c>
      <c r="N173" s="3820" t="s">
        <v>5184</v>
      </c>
      <c r="O173" s="3821"/>
      <c r="P173" s="3818">
        <v>1130</v>
      </c>
      <c r="Q173" s="3814" t="s">
        <v>5185</v>
      </c>
      <c r="R173" s="3819" t="s">
        <v>5186</v>
      </c>
      <c r="S173" s="3820" t="s">
        <v>5187</v>
      </c>
      <c r="T173" s="1353"/>
      <c r="U173" s="1353"/>
      <c r="V173" s="1353"/>
      <c r="W173" s="1353"/>
      <c r="X173" s="1353"/>
      <c r="Y173" s="1353"/>
      <c r="Z173" s="1353"/>
      <c r="AA173" s="1353"/>
      <c r="AB173" s="1353"/>
      <c r="AC173" s="1353"/>
      <c r="AD173" s="1353"/>
    </row>
    <row r="174" spans="1:30">
      <c r="A174" s="3818">
        <v>159</v>
      </c>
      <c r="B174" s="3814" t="s">
        <v>5188</v>
      </c>
      <c r="C174" s="3819" t="s">
        <v>5189</v>
      </c>
      <c r="D174" s="3820" t="s">
        <v>5190</v>
      </c>
      <c r="E174" s="3821"/>
      <c r="F174" s="3818">
        <v>483</v>
      </c>
      <c r="G174" s="3814" t="s">
        <v>5191</v>
      </c>
      <c r="H174" s="3819" t="s">
        <v>5192</v>
      </c>
      <c r="I174" s="3820" t="s">
        <v>5193</v>
      </c>
      <c r="J174" s="3821"/>
      <c r="K174" s="3818">
        <v>807</v>
      </c>
      <c r="L174" s="3814" t="s">
        <v>5194</v>
      </c>
      <c r="M174" s="3819" t="s">
        <v>5195</v>
      </c>
      <c r="N174" s="3820" t="s">
        <v>5196</v>
      </c>
      <c r="O174" s="3821"/>
      <c r="P174" s="3818">
        <v>1131</v>
      </c>
      <c r="Q174" s="3814" t="s">
        <v>5197</v>
      </c>
      <c r="R174" s="3819" t="s">
        <v>3385</v>
      </c>
      <c r="S174" s="3820" t="s">
        <v>5198</v>
      </c>
      <c r="T174" s="1353"/>
      <c r="U174" s="1353"/>
      <c r="V174" s="1353"/>
      <c r="W174" s="1353"/>
      <c r="X174" s="1353"/>
      <c r="Y174" s="1353"/>
      <c r="Z174" s="1353"/>
      <c r="AA174" s="1353"/>
      <c r="AB174" s="1353"/>
      <c r="AC174" s="1353"/>
      <c r="AD174" s="1353"/>
    </row>
    <row r="175" spans="1:30">
      <c r="A175" s="3818">
        <v>160</v>
      </c>
      <c r="B175" s="3814" t="s">
        <v>5199</v>
      </c>
      <c r="C175" s="3819" t="s">
        <v>5200</v>
      </c>
      <c r="D175" s="3820" t="s">
        <v>5201</v>
      </c>
      <c r="E175" s="3821"/>
      <c r="F175" s="3818">
        <v>484</v>
      </c>
      <c r="G175" s="3814" t="s">
        <v>5202</v>
      </c>
      <c r="H175" s="3819" t="s">
        <v>5203</v>
      </c>
      <c r="I175" s="3820" t="s">
        <v>5204</v>
      </c>
      <c r="J175" s="3821"/>
      <c r="K175" s="3818">
        <v>808</v>
      </c>
      <c r="L175" s="3814" t="s">
        <v>5205</v>
      </c>
      <c r="M175" s="3819" t="s">
        <v>5206</v>
      </c>
      <c r="N175" s="3820" t="s">
        <v>5207</v>
      </c>
      <c r="O175" s="3821"/>
      <c r="P175" s="3818">
        <v>1132</v>
      </c>
      <c r="Q175" s="3814" t="s">
        <v>5208</v>
      </c>
      <c r="R175" s="3819" t="s">
        <v>5209</v>
      </c>
      <c r="S175" s="3820" t="s">
        <v>5210</v>
      </c>
      <c r="T175" s="1353"/>
      <c r="U175" s="1353"/>
      <c r="V175" s="1353"/>
      <c r="W175" s="1353"/>
      <c r="X175" s="1353"/>
      <c r="Y175" s="1353"/>
      <c r="Z175" s="1353"/>
      <c r="AA175" s="1353"/>
      <c r="AB175" s="1353"/>
      <c r="AC175" s="1353"/>
      <c r="AD175" s="1353"/>
    </row>
    <row r="176" spans="1:30">
      <c r="A176" s="3818">
        <v>161</v>
      </c>
      <c r="B176" s="3814" t="s">
        <v>5211</v>
      </c>
      <c r="C176" s="3819" t="s">
        <v>5212</v>
      </c>
      <c r="D176" s="3820" t="s">
        <v>5213</v>
      </c>
      <c r="E176" s="3821"/>
      <c r="F176" s="3818">
        <v>485</v>
      </c>
      <c r="G176" s="3814" t="s">
        <v>5214</v>
      </c>
      <c r="H176" s="3819" t="s">
        <v>5215</v>
      </c>
      <c r="I176" s="3820" t="s">
        <v>5216</v>
      </c>
      <c r="J176" s="3821"/>
      <c r="K176" s="3818">
        <v>809</v>
      </c>
      <c r="L176" s="3814" t="s">
        <v>5217</v>
      </c>
      <c r="M176" s="3819" t="s">
        <v>5218</v>
      </c>
      <c r="N176" s="3820" t="s">
        <v>5219</v>
      </c>
      <c r="O176" s="3821"/>
      <c r="P176" s="3818">
        <v>1133</v>
      </c>
      <c r="Q176" s="3814" t="s">
        <v>5220</v>
      </c>
      <c r="R176" s="3819" t="s">
        <v>5221</v>
      </c>
      <c r="S176" s="3820" t="s">
        <v>5222</v>
      </c>
      <c r="T176" s="1353"/>
      <c r="U176" s="1353"/>
      <c r="V176" s="1353"/>
      <c r="W176" s="1353"/>
      <c r="X176" s="1353"/>
      <c r="Y176" s="1353"/>
      <c r="Z176" s="1353"/>
      <c r="AA176" s="1353"/>
      <c r="AB176" s="1353"/>
      <c r="AC176" s="1353"/>
      <c r="AD176" s="1353"/>
    </row>
    <row r="177" spans="1:30">
      <c r="A177" s="3818">
        <v>162</v>
      </c>
      <c r="B177" s="3814" t="s">
        <v>5223</v>
      </c>
      <c r="C177" s="3819" t="s">
        <v>5224</v>
      </c>
      <c r="D177" s="3820" t="s">
        <v>5225</v>
      </c>
      <c r="E177" s="3821"/>
      <c r="F177" s="3818">
        <v>486</v>
      </c>
      <c r="G177" s="3814" t="s">
        <v>5226</v>
      </c>
      <c r="H177" s="3819" t="s">
        <v>5227</v>
      </c>
      <c r="I177" s="3820" t="s">
        <v>5228</v>
      </c>
      <c r="J177" s="3821"/>
      <c r="K177" s="3818">
        <v>810</v>
      </c>
      <c r="L177" s="3814" t="s">
        <v>5229</v>
      </c>
      <c r="M177" s="3819" t="s">
        <v>5230</v>
      </c>
      <c r="N177" s="3820" t="s">
        <v>4730</v>
      </c>
      <c r="O177" s="3821"/>
      <c r="P177" s="3818">
        <v>1134</v>
      </c>
      <c r="Q177" s="3814" t="s">
        <v>5231</v>
      </c>
      <c r="R177" s="3819" t="s">
        <v>3384</v>
      </c>
      <c r="S177" s="3820" t="s">
        <v>5232</v>
      </c>
      <c r="T177" s="1353"/>
      <c r="U177" s="1353"/>
      <c r="V177" s="1353"/>
      <c r="W177" s="1353"/>
      <c r="X177" s="1353"/>
      <c r="Y177" s="1353"/>
      <c r="Z177" s="1353"/>
      <c r="AA177" s="1353"/>
      <c r="AB177" s="1353"/>
      <c r="AC177" s="1353"/>
      <c r="AD177" s="1353"/>
    </row>
    <row r="178" spans="1:30">
      <c r="A178" s="3818">
        <v>163</v>
      </c>
      <c r="B178" s="3814" t="s">
        <v>5233</v>
      </c>
      <c r="C178" s="3819" t="s">
        <v>5234</v>
      </c>
      <c r="D178" s="3820" t="s">
        <v>5235</v>
      </c>
      <c r="E178" s="3821"/>
      <c r="F178" s="3818">
        <v>487</v>
      </c>
      <c r="G178" s="3814" t="s">
        <v>5236</v>
      </c>
      <c r="H178" s="3819" t="s">
        <v>5237</v>
      </c>
      <c r="I178" s="3820" t="s">
        <v>5238</v>
      </c>
      <c r="J178" s="3821"/>
      <c r="K178" s="3818">
        <v>811</v>
      </c>
      <c r="L178" s="3814" t="s">
        <v>5239</v>
      </c>
      <c r="M178" s="3819" t="s">
        <v>5240</v>
      </c>
      <c r="N178" s="3820" t="s">
        <v>5241</v>
      </c>
      <c r="O178" s="3821"/>
      <c r="P178" s="3818">
        <v>1135</v>
      </c>
      <c r="Q178" s="3814" t="s">
        <v>5242</v>
      </c>
      <c r="R178" s="3819" t="s">
        <v>5243</v>
      </c>
      <c r="S178" s="3820" t="s">
        <v>5244</v>
      </c>
      <c r="T178" s="1353"/>
      <c r="U178" s="1353"/>
      <c r="V178" s="1353"/>
      <c r="W178" s="1353"/>
      <c r="X178" s="1353"/>
      <c r="Y178" s="1353"/>
      <c r="Z178" s="1353"/>
      <c r="AA178" s="1353"/>
      <c r="AB178" s="1353"/>
      <c r="AC178" s="1353"/>
      <c r="AD178" s="1353"/>
    </row>
    <row r="179" spans="1:30">
      <c r="A179" s="3818">
        <v>164</v>
      </c>
      <c r="B179" s="3814" t="s">
        <v>5245</v>
      </c>
      <c r="C179" s="3819" t="s">
        <v>5246</v>
      </c>
      <c r="D179" s="3820" t="s">
        <v>5247</v>
      </c>
      <c r="E179" s="3821"/>
      <c r="F179" s="3818">
        <v>488</v>
      </c>
      <c r="G179" s="3814" t="s">
        <v>5248</v>
      </c>
      <c r="H179" s="3819" t="s">
        <v>5249</v>
      </c>
      <c r="I179" s="3820" t="s">
        <v>5250</v>
      </c>
      <c r="J179" s="3821"/>
      <c r="K179" s="3818">
        <v>812</v>
      </c>
      <c r="L179" s="3814" t="s">
        <v>5251</v>
      </c>
      <c r="M179" s="3819" t="s">
        <v>5252</v>
      </c>
      <c r="N179" s="3820" t="s">
        <v>5253</v>
      </c>
      <c r="O179" s="3821"/>
      <c r="P179" s="3818">
        <v>1136</v>
      </c>
      <c r="Q179" s="3814" t="s">
        <v>5254</v>
      </c>
      <c r="R179" s="3819" t="s">
        <v>5255</v>
      </c>
      <c r="S179" s="3820" t="s">
        <v>5256</v>
      </c>
      <c r="T179" s="1353"/>
      <c r="U179" s="1353"/>
      <c r="V179" s="1353"/>
      <c r="W179" s="1353"/>
      <c r="X179" s="1353"/>
      <c r="Y179" s="1353"/>
      <c r="Z179" s="1353"/>
      <c r="AA179" s="1353"/>
      <c r="AB179" s="1353"/>
      <c r="AC179" s="1353"/>
      <c r="AD179" s="1353"/>
    </row>
    <row r="180" spans="1:30">
      <c r="A180" s="3818">
        <v>165</v>
      </c>
      <c r="B180" s="3814">
        <v>30</v>
      </c>
      <c r="C180" s="3819" t="s">
        <v>813</v>
      </c>
      <c r="D180" s="3820" t="s">
        <v>5257</v>
      </c>
      <c r="E180" s="3821"/>
      <c r="F180" s="3818">
        <v>489</v>
      </c>
      <c r="G180" s="3814" t="s">
        <v>5258</v>
      </c>
      <c r="H180" s="3819" t="s">
        <v>5259</v>
      </c>
      <c r="I180" s="3820" t="s">
        <v>5260</v>
      </c>
      <c r="J180" s="3821"/>
      <c r="K180" s="3818">
        <v>813</v>
      </c>
      <c r="L180" s="3814" t="s">
        <v>5261</v>
      </c>
      <c r="M180" s="3819" t="s">
        <v>5262</v>
      </c>
      <c r="N180" s="3820" t="s">
        <v>5263</v>
      </c>
      <c r="O180" s="3821"/>
      <c r="P180" s="3818">
        <v>1137</v>
      </c>
      <c r="Q180" s="3814" t="s">
        <v>5264</v>
      </c>
      <c r="R180" s="3819" t="s">
        <v>5265</v>
      </c>
      <c r="S180" s="3820" t="s">
        <v>5266</v>
      </c>
      <c r="T180" s="1353"/>
      <c r="U180" s="1353"/>
      <c r="V180" s="1353"/>
      <c r="W180" s="1353"/>
      <c r="X180" s="1353"/>
      <c r="Y180" s="1353"/>
      <c r="Z180" s="1353"/>
      <c r="AA180" s="1353"/>
      <c r="AB180" s="1353"/>
      <c r="AC180" s="1353"/>
      <c r="AD180" s="1353"/>
    </row>
    <row r="181" spans="1:30">
      <c r="A181" s="3818">
        <v>166</v>
      </c>
      <c r="B181" s="3814">
        <v>2139</v>
      </c>
      <c r="C181" s="3819" t="s">
        <v>5267</v>
      </c>
      <c r="D181" s="3820" t="s">
        <v>5268</v>
      </c>
      <c r="E181" s="3821"/>
      <c r="F181" s="3818">
        <v>490</v>
      </c>
      <c r="G181" s="3814" t="s">
        <v>5269</v>
      </c>
      <c r="H181" s="3819" t="s">
        <v>5270</v>
      </c>
      <c r="I181" s="3820" t="s">
        <v>5271</v>
      </c>
      <c r="J181" s="3821"/>
      <c r="K181" s="3818">
        <v>814</v>
      </c>
      <c r="L181" s="3814" t="s">
        <v>5272</v>
      </c>
      <c r="M181" s="3819" t="s">
        <v>5273</v>
      </c>
      <c r="N181" s="3820" t="s">
        <v>5274</v>
      </c>
      <c r="O181" s="3821"/>
      <c r="P181" s="3818">
        <v>1138</v>
      </c>
      <c r="Q181" s="3814" t="s">
        <v>5275</v>
      </c>
      <c r="R181" s="3819" t="s">
        <v>5276</v>
      </c>
      <c r="S181" s="3820" t="s">
        <v>5277</v>
      </c>
      <c r="T181" s="1353"/>
      <c r="U181" s="1353"/>
      <c r="V181" s="1353"/>
      <c r="W181" s="1353"/>
      <c r="X181" s="1353"/>
      <c r="Y181" s="1353"/>
      <c r="Z181" s="1353"/>
      <c r="AA181" s="1353"/>
      <c r="AB181" s="1353"/>
      <c r="AC181" s="1353"/>
      <c r="AD181" s="1353"/>
    </row>
    <row r="182" spans="1:30">
      <c r="A182" s="3818">
        <v>167</v>
      </c>
      <c r="B182" s="3814" t="s">
        <v>5278</v>
      </c>
      <c r="C182" s="3819" t="s">
        <v>5279</v>
      </c>
      <c r="D182" s="3820" t="s">
        <v>5280</v>
      </c>
      <c r="E182" s="3821"/>
      <c r="F182" s="3818">
        <v>491</v>
      </c>
      <c r="G182" s="3814" t="s">
        <v>5281</v>
      </c>
      <c r="H182" s="3819" t="s">
        <v>5282</v>
      </c>
      <c r="I182" s="3820" t="s">
        <v>5283</v>
      </c>
      <c r="J182" s="3821"/>
      <c r="K182" s="3818">
        <v>815</v>
      </c>
      <c r="L182" s="3814" t="s">
        <v>5284</v>
      </c>
      <c r="M182" s="3819" t="s">
        <v>5285</v>
      </c>
      <c r="N182" s="3820" t="s">
        <v>5286</v>
      </c>
      <c r="O182" s="3821"/>
      <c r="P182" s="3818">
        <v>1139</v>
      </c>
      <c r="Q182" s="3814" t="s">
        <v>5287</v>
      </c>
      <c r="R182" s="3819" t="s">
        <v>5288</v>
      </c>
      <c r="T182" s="1353"/>
      <c r="U182" s="1353"/>
      <c r="V182" s="1353"/>
      <c r="W182" s="1353"/>
      <c r="X182" s="1353"/>
      <c r="Y182" s="1353"/>
      <c r="Z182" s="1353"/>
      <c r="AA182" s="1353"/>
      <c r="AB182" s="1353"/>
      <c r="AC182" s="1353"/>
      <c r="AD182" s="1353"/>
    </row>
    <row r="183" spans="1:30">
      <c r="A183" s="3818">
        <v>168</v>
      </c>
      <c r="B183" s="3814">
        <v>2122</v>
      </c>
      <c r="C183" s="3819" t="s">
        <v>5289</v>
      </c>
      <c r="D183" s="3820" t="s">
        <v>5290</v>
      </c>
      <c r="E183" s="3821"/>
      <c r="F183" s="3818">
        <v>492</v>
      </c>
      <c r="G183" s="3814" t="s">
        <v>5291</v>
      </c>
      <c r="H183" s="3819" t="s">
        <v>5292</v>
      </c>
      <c r="I183" s="3820" t="s">
        <v>5293</v>
      </c>
      <c r="J183" s="3821"/>
      <c r="K183" s="3818">
        <v>816</v>
      </c>
      <c r="L183" s="3814" t="s">
        <v>5294</v>
      </c>
      <c r="M183" s="3819" t="s">
        <v>5295</v>
      </c>
      <c r="N183" s="3820" t="s">
        <v>5296</v>
      </c>
      <c r="O183" s="3821"/>
      <c r="P183" s="3818">
        <v>1140</v>
      </c>
      <c r="Q183" s="3814" t="s">
        <v>5297</v>
      </c>
      <c r="R183" s="3819" t="s">
        <v>5298</v>
      </c>
      <c r="S183" s="3820" t="s">
        <v>5299</v>
      </c>
      <c r="T183" s="1353"/>
      <c r="U183" s="1353"/>
      <c r="V183" s="1353"/>
      <c r="W183" s="1353"/>
      <c r="X183" s="1353"/>
      <c r="Y183" s="1353"/>
      <c r="Z183" s="1353"/>
      <c r="AA183" s="1353"/>
      <c r="AB183" s="1353"/>
      <c r="AC183" s="1353"/>
      <c r="AD183" s="1353"/>
    </row>
    <row r="184" spans="1:30">
      <c r="A184" s="3818">
        <v>169</v>
      </c>
      <c r="B184" s="3814" t="s">
        <v>5300</v>
      </c>
      <c r="C184" s="3819" t="s">
        <v>5301</v>
      </c>
      <c r="D184" s="3820" t="s">
        <v>5302</v>
      </c>
      <c r="E184" s="3821"/>
      <c r="F184" s="3818">
        <v>493</v>
      </c>
      <c r="G184" s="3814" t="s">
        <v>5303</v>
      </c>
      <c r="H184" s="3819" t="s">
        <v>5304</v>
      </c>
      <c r="I184" s="3820" t="s">
        <v>5305</v>
      </c>
      <c r="J184" s="3821"/>
      <c r="K184" s="3818">
        <v>817</v>
      </c>
      <c r="L184" s="3814" t="s">
        <v>5306</v>
      </c>
      <c r="M184" s="3819" t="s">
        <v>5307</v>
      </c>
      <c r="N184" s="3820" t="s">
        <v>5308</v>
      </c>
      <c r="O184" s="3821"/>
      <c r="P184" s="3818">
        <v>1141</v>
      </c>
      <c r="Q184" s="3814" t="s">
        <v>5309</v>
      </c>
      <c r="R184" s="3819" t="s">
        <v>5310</v>
      </c>
      <c r="S184" s="3820" t="s">
        <v>5311</v>
      </c>
      <c r="T184" s="1353"/>
      <c r="U184" s="1353"/>
      <c r="V184" s="1353"/>
      <c r="W184" s="1353"/>
      <c r="X184" s="1353"/>
      <c r="Y184" s="1353"/>
      <c r="Z184" s="1353"/>
      <c r="AA184" s="1353"/>
      <c r="AB184" s="1353"/>
      <c r="AC184" s="1353"/>
      <c r="AD184" s="1353"/>
    </row>
    <row r="185" spans="1:30">
      <c r="A185" s="3818">
        <v>170</v>
      </c>
      <c r="B185" s="3814" t="s">
        <v>5312</v>
      </c>
      <c r="C185" s="3819" t="s">
        <v>5313</v>
      </c>
      <c r="D185" s="3820" t="s">
        <v>5314</v>
      </c>
      <c r="E185" s="3821"/>
      <c r="F185" s="3818">
        <v>494</v>
      </c>
      <c r="G185" s="3814" t="s">
        <v>5315</v>
      </c>
      <c r="H185" s="3819" t="s">
        <v>5316</v>
      </c>
      <c r="I185" s="3820" t="s">
        <v>5317</v>
      </c>
      <c r="J185" s="3821"/>
      <c r="K185" s="3818">
        <v>818</v>
      </c>
      <c r="L185" s="3814" t="s">
        <v>5318</v>
      </c>
      <c r="M185" s="3819" t="s">
        <v>5319</v>
      </c>
      <c r="N185" s="3820" t="s">
        <v>5320</v>
      </c>
      <c r="O185" s="3821"/>
      <c r="P185" s="3818">
        <v>1142</v>
      </c>
      <c r="Q185" s="3814" t="s">
        <v>5321</v>
      </c>
      <c r="R185" s="3819" t="s">
        <v>5322</v>
      </c>
      <c r="S185" s="3820" t="s">
        <v>5323</v>
      </c>
      <c r="T185" s="1353"/>
      <c r="U185" s="1353"/>
      <c r="V185" s="1353"/>
      <c r="W185" s="1353"/>
      <c r="X185" s="1353"/>
      <c r="Y185" s="1353"/>
      <c r="Z185" s="1353"/>
      <c r="AA185" s="1353"/>
      <c r="AB185" s="1353"/>
      <c r="AC185" s="1353"/>
      <c r="AD185" s="1353"/>
    </row>
    <row r="186" spans="1:30">
      <c r="A186" s="3818">
        <v>171</v>
      </c>
      <c r="B186" s="3814" t="s">
        <v>5324</v>
      </c>
      <c r="C186" s="3819" t="s">
        <v>5325</v>
      </c>
      <c r="D186" s="3820" t="s">
        <v>5326</v>
      </c>
      <c r="E186" s="3821"/>
      <c r="F186" s="3818">
        <v>495</v>
      </c>
      <c r="G186" s="3814" t="s">
        <v>5327</v>
      </c>
      <c r="H186" s="3819" t="s">
        <v>5328</v>
      </c>
      <c r="I186" s="3820" t="s">
        <v>5329</v>
      </c>
      <c r="J186" s="3821"/>
      <c r="K186" s="3818">
        <v>819</v>
      </c>
      <c r="L186" s="3814" t="s">
        <v>5330</v>
      </c>
      <c r="M186" s="3819" t="s">
        <v>5331</v>
      </c>
      <c r="N186" s="3820" t="s">
        <v>5332</v>
      </c>
      <c r="O186" s="3821"/>
      <c r="P186" s="3818">
        <v>1143</v>
      </c>
      <c r="Q186" s="3814" t="s">
        <v>5333</v>
      </c>
      <c r="R186" s="3819" t="s">
        <v>5334</v>
      </c>
      <c r="S186" s="3820" t="s">
        <v>5335</v>
      </c>
      <c r="T186" s="1353"/>
      <c r="U186" s="1353"/>
      <c r="V186" s="1353"/>
      <c r="W186" s="1353"/>
      <c r="X186" s="1353"/>
      <c r="Y186" s="1353"/>
      <c r="Z186" s="1353"/>
      <c r="AA186" s="1353"/>
      <c r="AB186" s="1353"/>
      <c r="AC186" s="1353"/>
      <c r="AD186" s="1353"/>
    </row>
    <row r="187" spans="1:30">
      <c r="A187" s="3818">
        <v>172</v>
      </c>
      <c r="B187" s="3814" t="s">
        <v>5336</v>
      </c>
      <c r="C187" s="3819" t="s">
        <v>5337</v>
      </c>
      <c r="D187" s="3820" t="s">
        <v>5338</v>
      </c>
      <c r="E187" s="3821"/>
      <c r="F187" s="3818">
        <v>496</v>
      </c>
      <c r="G187" s="3814" t="s">
        <v>5339</v>
      </c>
      <c r="H187" s="3819" t="s">
        <v>5340</v>
      </c>
      <c r="I187" s="3820" t="s">
        <v>5341</v>
      </c>
      <c r="J187" s="3821"/>
      <c r="K187" s="3818">
        <v>820</v>
      </c>
      <c r="L187" s="3814" t="s">
        <v>5342</v>
      </c>
      <c r="M187" s="3819" t="s">
        <v>5343</v>
      </c>
      <c r="N187" s="3820" t="s">
        <v>5344</v>
      </c>
      <c r="O187" s="3821"/>
      <c r="P187" s="3818">
        <v>1144</v>
      </c>
      <c r="Q187" s="3814" t="s">
        <v>5345</v>
      </c>
      <c r="R187" s="3819" t="s">
        <v>5346</v>
      </c>
      <c r="S187" s="3820" t="s">
        <v>5347</v>
      </c>
      <c r="T187" s="1353"/>
      <c r="U187" s="1353"/>
      <c r="V187" s="1353"/>
      <c r="W187" s="1353"/>
      <c r="X187" s="1353"/>
      <c r="Y187" s="1353"/>
      <c r="Z187" s="1353"/>
      <c r="AA187" s="1353"/>
      <c r="AB187" s="1353"/>
      <c r="AC187" s="1353"/>
      <c r="AD187" s="1353"/>
    </row>
    <row r="188" spans="1:30">
      <c r="A188" s="3818">
        <v>173</v>
      </c>
      <c r="B188" s="3814" t="s">
        <v>5348</v>
      </c>
      <c r="C188" s="3819" t="s">
        <v>5349</v>
      </c>
      <c r="D188" s="3820" t="s">
        <v>5350</v>
      </c>
      <c r="E188" s="3821"/>
      <c r="F188" s="3818">
        <v>497</v>
      </c>
      <c r="G188" s="3814" t="s">
        <v>5351</v>
      </c>
      <c r="H188" s="3819" t="s">
        <v>5352</v>
      </c>
      <c r="I188" s="3820" t="s">
        <v>5353</v>
      </c>
      <c r="J188" s="3821"/>
      <c r="K188" s="3818">
        <v>821</v>
      </c>
      <c r="L188" s="3814" t="s">
        <v>5354</v>
      </c>
      <c r="M188" s="3819" t="s">
        <v>5355</v>
      </c>
      <c r="N188" s="3820" t="s">
        <v>5356</v>
      </c>
      <c r="O188" s="3821"/>
      <c r="P188" s="3818">
        <v>1145</v>
      </c>
      <c r="Q188" s="3814" t="s">
        <v>5357</v>
      </c>
      <c r="R188" s="3819" t="s">
        <v>5358</v>
      </c>
      <c r="S188" s="3820" t="s">
        <v>5359</v>
      </c>
      <c r="T188" s="1353"/>
      <c r="U188" s="1353"/>
      <c r="V188" s="1353"/>
      <c r="W188" s="1353"/>
      <c r="X188" s="1353"/>
      <c r="Y188" s="1353"/>
      <c r="Z188" s="1353"/>
      <c r="AA188" s="1353"/>
      <c r="AB188" s="1353"/>
      <c r="AC188" s="1353"/>
      <c r="AD188" s="1353"/>
    </row>
    <row r="189" spans="1:30">
      <c r="A189" s="3818">
        <v>174</v>
      </c>
      <c r="B189" s="3814" t="s">
        <v>5360</v>
      </c>
      <c r="C189" s="3819" t="s">
        <v>5361</v>
      </c>
      <c r="D189" s="3820" t="s">
        <v>5362</v>
      </c>
      <c r="E189" s="3821"/>
      <c r="F189" s="3818">
        <v>498</v>
      </c>
      <c r="G189" s="3814" t="s">
        <v>5363</v>
      </c>
      <c r="H189" s="3819" t="s">
        <v>5364</v>
      </c>
      <c r="I189" s="3820" t="s">
        <v>5365</v>
      </c>
      <c r="J189" s="3821"/>
      <c r="K189" s="3818">
        <v>822</v>
      </c>
      <c r="L189" s="3814" t="s">
        <v>5366</v>
      </c>
      <c r="M189" s="3819" t="s">
        <v>5367</v>
      </c>
      <c r="N189" s="3820" t="s">
        <v>5368</v>
      </c>
      <c r="O189" s="3821"/>
      <c r="P189" s="3818">
        <v>1146</v>
      </c>
      <c r="Q189" s="3814" t="s">
        <v>5369</v>
      </c>
      <c r="R189" s="3819" t="s">
        <v>5370</v>
      </c>
      <c r="S189" s="3820" t="s">
        <v>5371</v>
      </c>
      <c r="T189" s="1353"/>
      <c r="U189" s="1353"/>
      <c r="V189" s="1353"/>
      <c r="W189" s="1353"/>
      <c r="X189" s="1353"/>
      <c r="Y189" s="1353"/>
      <c r="Z189" s="1353"/>
      <c r="AA189" s="1353"/>
      <c r="AB189" s="1353"/>
      <c r="AC189" s="1353"/>
      <c r="AD189" s="1353"/>
    </row>
    <row r="190" spans="1:30">
      <c r="A190" s="3818">
        <v>175</v>
      </c>
      <c r="B190" s="3814" t="s">
        <v>5372</v>
      </c>
      <c r="C190" s="3819" t="s">
        <v>5373</v>
      </c>
      <c r="D190" s="3820" t="s">
        <v>5374</v>
      </c>
      <c r="E190" s="3821"/>
      <c r="F190" s="3818">
        <v>499</v>
      </c>
      <c r="G190" s="3814" t="s">
        <v>5375</v>
      </c>
      <c r="H190" s="3819" t="s">
        <v>5376</v>
      </c>
      <c r="I190" s="3820" t="s">
        <v>5377</v>
      </c>
      <c r="J190" s="3821"/>
      <c r="K190" s="3818">
        <v>823</v>
      </c>
      <c r="L190" s="3814" t="s">
        <v>5378</v>
      </c>
      <c r="M190" s="3819" t="s">
        <v>5379</v>
      </c>
      <c r="N190" s="3820" t="s">
        <v>5380</v>
      </c>
      <c r="O190" s="3821"/>
      <c r="P190" s="3818">
        <v>1147</v>
      </c>
      <c r="Q190" s="3814" t="s">
        <v>5381</v>
      </c>
      <c r="R190" s="3819" t="s">
        <v>5382</v>
      </c>
      <c r="S190" s="3820" t="s">
        <v>5383</v>
      </c>
      <c r="T190" s="1353"/>
      <c r="U190" s="1353"/>
      <c r="V190" s="1353"/>
      <c r="W190" s="1353"/>
      <c r="X190" s="1353"/>
      <c r="Y190" s="1353"/>
      <c r="Z190" s="1353"/>
      <c r="AA190" s="1353"/>
      <c r="AB190" s="1353"/>
      <c r="AC190" s="1353"/>
      <c r="AD190" s="1353"/>
    </row>
    <row r="191" spans="1:30">
      <c r="A191" s="3818">
        <v>176</v>
      </c>
      <c r="B191" s="3814" t="s">
        <v>5384</v>
      </c>
      <c r="C191" s="3819" t="s">
        <v>5385</v>
      </c>
      <c r="D191" s="3820" t="s">
        <v>5386</v>
      </c>
      <c r="E191" s="3821"/>
      <c r="F191" s="3818">
        <v>500</v>
      </c>
      <c r="G191" s="3814" t="s">
        <v>5387</v>
      </c>
      <c r="H191" s="3819" t="s">
        <v>5388</v>
      </c>
      <c r="I191" s="3820" t="s">
        <v>5389</v>
      </c>
      <c r="J191" s="3821"/>
      <c r="K191" s="3818">
        <v>824</v>
      </c>
      <c r="L191" s="3814" t="s">
        <v>5390</v>
      </c>
      <c r="M191" s="3819" t="s">
        <v>5391</v>
      </c>
      <c r="N191" s="3820" t="s">
        <v>5392</v>
      </c>
      <c r="O191" s="3821"/>
      <c r="P191" s="3818">
        <v>1148</v>
      </c>
      <c r="Q191" s="3814" t="s">
        <v>5393</v>
      </c>
      <c r="R191" s="3819" t="s">
        <v>5394</v>
      </c>
      <c r="S191" s="3820" t="s">
        <v>5395</v>
      </c>
      <c r="T191" s="1353"/>
      <c r="U191" s="1353"/>
      <c r="V191" s="1353"/>
      <c r="W191" s="1353"/>
      <c r="X191" s="1353"/>
      <c r="Y191" s="1353"/>
      <c r="Z191" s="1353"/>
      <c r="AA191" s="1353"/>
      <c r="AB191" s="1353"/>
      <c r="AC191" s="1353"/>
      <c r="AD191" s="1353"/>
    </row>
    <row r="192" spans="1:30">
      <c r="A192" s="3818">
        <v>177</v>
      </c>
      <c r="B192" s="3814" t="s">
        <v>5396</v>
      </c>
      <c r="C192" s="3819" t="s">
        <v>5397</v>
      </c>
      <c r="D192" s="3820" t="s">
        <v>5398</v>
      </c>
      <c r="E192" s="3821"/>
      <c r="F192" s="3818">
        <v>501</v>
      </c>
      <c r="G192" s="3814" t="s">
        <v>5399</v>
      </c>
      <c r="H192" s="3819" t="s">
        <v>5400</v>
      </c>
      <c r="I192" s="3820" t="s">
        <v>5401</v>
      </c>
      <c r="J192" s="3821"/>
      <c r="K192" s="3818">
        <v>825</v>
      </c>
      <c r="L192" s="3814" t="s">
        <v>5402</v>
      </c>
      <c r="M192" s="3819" t="s">
        <v>5403</v>
      </c>
      <c r="N192" s="3820" t="s">
        <v>5404</v>
      </c>
      <c r="O192" s="3821"/>
      <c r="P192" s="3818">
        <v>1149</v>
      </c>
      <c r="Q192" s="3814" t="s">
        <v>5405</v>
      </c>
      <c r="R192" s="3819" t="s">
        <v>5406</v>
      </c>
      <c r="S192" s="3820" t="s">
        <v>5407</v>
      </c>
      <c r="T192" s="1353"/>
      <c r="U192" s="1353"/>
      <c r="V192" s="1353"/>
      <c r="W192" s="1353"/>
      <c r="X192" s="1353"/>
      <c r="Y192" s="1353"/>
      <c r="Z192" s="1353"/>
      <c r="AA192" s="1353"/>
      <c r="AB192" s="1353"/>
      <c r="AC192" s="1353"/>
      <c r="AD192" s="1353"/>
    </row>
    <row r="193" spans="1:30">
      <c r="A193" s="3818">
        <v>178</v>
      </c>
      <c r="B193" s="3814" t="s">
        <v>5408</v>
      </c>
      <c r="C193" s="3819" t="s">
        <v>5409</v>
      </c>
      <c r="D193" s="3820" t="s">
        <v>5410</v>
      </c>
      <c r="E193" s="3821"/>
      <c r="F193" s="3818">
        <v>502</v>
      </c>
      <c r="G193" s="3814" t="s">
        <v>5411</v>
      </c>
      <c r="H193" s="3819" t="s">
        <v>5412</v>
      </c>
      <c r="I193" s="3820" t="s">
        <v>5413</v>
      </c>
      <c r="J193" s="3821"/>
      <c r="K193" s="3818">
        <v>826</v>
      </c>
      <c r="L193" s="3814" t="s">
        <v>5414</v>
      </c>
      <c r="M193" s="3819" t="s">
        <v>5415</v>
      </c>
      <c r="N193" s="3820" t="s">
        <v>5416</v>
      </c>
      <c r="O193" s="3821"/>
      <c r="P193" s="3818">
        <v>1150</v>
      </c>
      <c r="Q193" s="3814" t="s">
        <v>5417</v>
      </c>
      <c r="R193" s="3819" t="s">
        <v>5418</v>
      </c>
      <c r="S193" s="3820" t="s">
        <v>5419</v>
      </c>
      <c r="T193" s="1353"/>
      <c r="U193" s="1353"/>
      <c r="V193" s="1353"/>
      <c r="W193" s="1353"/>
      <c r="X193" s="1353"/>
      <c r="Y193" s="1353"/>
      <c r="Z193" s="1353"/>
      <c r="AA193" s="1353"/>
      <c r="AB193" s="1353"/>
      <c r="AC193" s="1353"/>
      <c r="AD193" s="1353"/>
    </row>
    <row r="194" spans="1:30">
      <c r="A194" s="3818">
        <v>179</v>
      </c>
      <c r="B194" s="3814" t="s">
        <v>5420</v>
      </c>
      <c r="C194" s="3819" t="s">
        <v>5421</v>
      </c>
      <c r="D194" s="3820" t="s">
        <v>5422</v>
      </c>
      <c r="E194" s="3821"/>
      <c r="F194" s="3818">
        <v>503</v>
      </c>
      <c r="G194" s="3814" t="s">
        <v>5423</v>
      </c>
      <c r="H194" s="3819" t="s">
        <v>5424</v>
      </c>
      <c r="I194" s="3820" t="s">
        <v>5425</v>
      </c>
      <c r="J194" s="3821"/>
      <c r="K194" s="3818">
        <v>827</v>
      </c>
      <c r="L194" s="3814" t="s">
        <v>5426</v>
      </c>
      <c r="M194" s="3819" t="s">
        <v>5427</v>
      </c>
      <c r="N194" s="3820" t="s">
        <v>5428</v>
      </c>
      <c r="O194" s="3821"/>
      <c r="P194" s="3818">
        <v>1151</v>
      </c>
      <c r="Q194" s="3814" t="s">
        <v>5429</v>
      </c>
      <c r="R194" s="3819" t="s">
        <v>5430</v>
      </c>
      <c r="S194" s="3820" t="s">
        <v>5431</v>
      </c>
      <c r="T194" s="1353"/>
      <c r="U194" s="1353"/>
      <c r="V194" s="1353"/>
      <c r="W194" s="1353"/>
      <c r="X194" s="1353"/>
      <c r="Y194" s="1353"/>
      <c r="Z194" s="1353"/>
      <c r="AA194" s="1353"/>
      <c r="AB194" s="1353"/>
      <c r="AC194" s="1353"/>
      <c r="AD194" s="1353"/>
    </row>
    <row r="195" spans="1:30">
      <c r="A195" s="3818">
        <v>180</v>
      </c>
      <c r="B195" s="3814" t="s">
        <v>5432</v>
      </c>
      <c r="C195" s="3819" t="s">
        <v>5433</v>
      </c>
      <c r="D195" s="3820" t="s">
        <v>5434</v>
      </c>
      <c r="E195" s="3821"/>
      <c r="F195" s="3818">
        <v>504</v>
      </c>
      <c r="G195" s="3814" t="s">
        <v>5435</v>
      </c>
      <c r="H195" s="3819" t="s">
        <v>5436</v>
      </c>
      <c r="I195" s="3820" t="s">
        <v>5437</v>
      </c>
      <c r="J195" s="3821"/>
      <c r="K195" s="3818">
        <v>828</v>
      </c>
      <c r="L195" s="3814" t="s">
        <v>5438</v>
      </c>
      <c r="M195" s="3819" t="s">
        <v>5439</v>
      </c>
      <c r="N195" s="3820" t="s">
        <v>5440</v>
      </c>
      <c r="O195" s="3821"/>
      <c r="P195" s="3818">
        <v>1152</v>
      </c>
      <c r="Q195" s="3814" t="s">
        <v>5441</v>
      </c>
      <c r="R195" s="3819" t="s">
        <v>5442</v>
      </c>
      <c r="S195" s="3820" t="s">
        <v>5443</v>
      </c>
      <c r="T195" s="1353"/>
      <c r="U195" s="1353"/>
      <c r="V195" s="1353"/>
      <c r="W195" s="1353"/>
      <c r="X195" s="1353"/>
      <c r="Y195" s="1353"/>
      <c r="Z195" s="1353"/>
      <c r="AA195" s="1353"/>
      <c r="AB195" s="1353"/>
      <c r="AC195" s="1353"/>
      <c r="AD195" s="1353"/>
    </row>
    <row r="196" spans="1:30">
      <c r="A196" s="3818">
        <v>181</v>
      </c>
      <c r="B196" s="3814" t="s">
        <v>5444</v>
      </c>
      <c r="C196" s="3819" t="s">
        <v>5445</v>
      </c>
      <c r="D196" s="3820" t="s">
        <v>5446</v>
      </c>
      <c r="E196" s="3821"/>
      <c r="F196" s="3818">
        <v>505</v>
      </c>
      <c r="G196" s="3814" t="s">
        <v>5447</v>
      </c>
      <c r="H196" s="3819" t="s">
        <v>5448</v>
      </c>
      <c r="I196" s="3820" t="s">
        <v>5449</v>
      </c>
      <c r="J196" s="3821"/>
      <c r="K196" s="3818">
        <v>829</v>
      </c>
      <c r="L196" s="3814" t="s">
        <v>5450</v>
      </c>
      <c r="M196" s="3819" t="s">
        <v>5451</v>
      </c>
      <c r="N196" s="3820" t="s">
        <v>5452</v>
      </c>
      <c r="O196" s="3821"/>
      <c r="P196" s="3818">
        <v>1153</v>
      </c>
      <c r="Q196" s="3814" t="s">
        <v>5453</v>
      </c>
      <c r="R196" s="3819" t="s">
        <v>5454</v>
      </c>
      <c r="S196" s="3820" t="s">
        <v>5455</v>
      </c>
      <c r="T196" s="1353"/>
      <c r="U196" s="1353"/>
      <c r="V196" s="1353"/>
      <c r="W196" s="1353"/>
      <c r="X196" s="1353"/>
      <c r="Y196" s="1353"/>
      <c r="Z196" s="1353"/>
      <c r="AA196" s="1353"/>
      <c r="AB196" s="1353"/>
      <c r="AC196" s="1353"/>
      <c r="AD196" s="1353"/>
    </row>
    <row r="197" spans="1:30">
      <c r="A197" s="3818">
        <v>182</v>
      </c>
      <c r="B197" s="3814" t="s">
        <v>5456</v>
      </c>
      <c r="C197" s="3819" t="s">
        <v>5457</v>
      </c>
      <c r="D197" s="3820" t="s">
        <v>5458</v>
      </c>
      <c r="E197" s="3821"/>
      <c r="F197" s="3818">
        <v>506</v>
      </c>
      <c r="G197" s="3814" t="s">
        <v>5459</v>
      </c>
      <c r="H197" s="3819" t="s">
        <v>5460</v>
      </c>
      <c r="I197" s="3820" t="s">
        <v>5461</v>
      </c>
      <c r="J197" s="3821"/>
      <c r="K197" s="3818">
        <v>830</v>
      </c>
      <c r="L197" s="3814" t="s">
        <v>5462</v>
      </c>
      <c r="M197" s="3819" t="s">
        <v>5463</v>
      </c>
      <c r="N197" s="3820" t="s">
        <v>5464</v>
      </c>
      <c r="O197" s="3821"/>
      <c r="P197" s="3818">
        <v>1154</v>
      </c>
      <c r="Q197" s="3814" t="s">
        <v>5465</v>
      </c>
      <c r="R197" s="3819" t="s">
        <v>5466</v>
      </c>
      <c r="S197" s="3820" t="s">
        <v>5467</v>
      </c>
      <c r="T197" s="1353"/>
      <c r="U197" s="1353"/>
      <c r="V197" s="1353"/>
      <c r="W197" s="1353"/>
      <c r="X197" s="1353"/>
      <c r="Y197" s="1353"/>
      <c r="Z197" s="1353"/>
      <c r="AA197" s="1353"/>
      <c r="AB197" s="1353"/>
      <c r="AC197" s="1353"/>
      <c r="AD197" s="1353"/>
    </row>
    <row r="198" spans="1:30">
      <c r="A198" s="3818">
        <v>183</v>
      </c>
      <c r="B198" s="3814" t="s">
        <v>5468</v>
      </c>
      <c r="C198" s="3819" t="s">
        <v>5469</v>
      </c>
      <c r="D198" s="3820" t="s">
        <v>5470</v>
      </c>
      <c r="E198" s="3821"/>
      <c r="F198" s="3818">
        <v>507</v>
      </c>
      <c r="G198" s="3814" t="s">
        <v>5471</v>
      </c>
      <c r="H198" s="3819" t="s">
        <v>5472</v>
      </c>
      <c r="I198" s="3820" t="s">
        <v>5473</v>
      </c>
      <c r="J198" s="3821"/>
      <c r="K198" s="3818">
        <v>831</v>
      </c>
      <c r="L198" s="3814" t="s">
        <v>5474</v>
      </c>
      <c r="M198" s="3819" t="s">
        <v>5475</v>
      </c>
      <c r="N198" s="3820" t="s">
        <v>5476</v>
      </c>
      <c r="O198" s="3821"/>
      <c r="P198" s="3818">
        <v>1155</v>
      </c>
      <c r="Q198" s="3814" t="s">
        <v>5477</v>
      </c>
      <c r="R198" s="3819" t="s">
        <v>5478</v>
      </c>
      <c r="S198" s="3820" t="s">
        <v>5479</v>
      </c>
      <c r="T198" s="1353"/>
      <c r="U198" s="1353"/>
      <c r="V198" s="1353"/>
      <c r="W198" s="1353"/>
      <c r="X198" s="1353"/>
      <c r="Y198" s="1353"/>
      <c r="Z198" s="1353"/>
      <c r="AA198" s="1353"/>
      <c r="AB198" s="1353"/>
      <c r="AC198" s="1353"/>
      <c r="AD198" s="1353"/>
    </row>
    <row r="199" spans="1:30">
      <c r="A199" s="3818">
        <v>184</v>
      </c>
      <c r="B199" s="3814" t="s">
        <v>5480</v>
      </c>
      <c r="C199" s="3819" t="s">
        <v>5481</v>
      </c>
      <c r="D199" s="3820" t="s">
        <v>5482</v>
      </c>
      <c r="E199" s="3821"/>
      <c r="F199" s="3818">
        <v>508</v>
      </c>
      <c r="G199" s="3814" t="s">
        <v>5483</v>
      </c>
      <c r="H199" s="3819" t="s">
        <v>5484</v>
      </c>
      <c r="I199" s="3820" t="s">
        <v>5485</v>
      </c>
      <c r="J199" s="3821"/>
      <c r="K199" s="3818">
        <v>832</v>
      </c>
      <c r="L199" s="3814" t="s">
        <v>5486</v>
      </c>
      <c r="M199" s="3819" t="s">
        <v>5487</v>
      </c>
      <c r="N199" s="3820" t="s">
        <v>5488</v>
      </c>
      <c r="O199" s="3821"/>
      <c r="P199" s="3818">
        <v>1156</v>
      </c>
      <c r="Q199" s="3814" t="s">
        <v>5489</v>
      </c>
      <c r="R199" s="3819" t="s">
        <v>5490</v>
      </c>
      <c r="S199" s="3820" t="s">
        <v>5491</v>
      </c>
      <c r="T199" s="1353"/>
      <c r="U199" s="1353"/>
      <c r="V199" s="1353"/>
      <c r="W199" s="1353"/>
      <c r="X199" s="1353"/>
      <c r="Y199" s="1353"/>
      <c r="Z199" s="1353"/>
      <c r="AA199" s="1353"/>
      <c r="AB199" s="1353"/>
      <c r="AC199" s="1353"/>
      <c r="AD199" s="1353"/>
    </row>
    <row r="200" spans="1:30">
      <c r="A200" s="3818">
        <v>185</v>
      </c>
      <c r="B200" s="3814" t="s">
        <v>5492</v>
      </c>
      <c r="C200" s="3819" t="s">
        <v>5493</v>
      </c>
      <c r="D200" s="3820" t="s">
        <v>5494</v>
      </c>
      <c r="E200" s="3821"/>
      <c r="F200" s="3818">
        <v>509</v>
      </c>
      <c r="G200" s="3814" t="s">
        <v>5495</v>
      </c>
      <c r="H200" s="3819" t="s">
        <v>5496</v>
      </c>
      <c r="I200" s="3820" t="s">
        <v>5497</v>
      </c>
      <c r="J200" s="3821"/>
      <c r="K200" s="3818">
        <v>833</v>
      </c>
      <c r="L200" s="3814" t="s">
        <v>5498</v>
      </c>
      <c r="M200" s="3819" t="s">
        <v>5499</v>
      </c>
      <c r="N200" s="3820" t="s">
        <v>5500</v>
      </c>
      <c r="O200" s="3821"/>
      <c r="P200" s="3818">
        <v>1157</v>
      </c>
      <c r="Q200" s="3814" t="s">
        <v>5501</v>
      </c>
      <c r="R200" s="3819" t="s">
        <v>5502</v>
      </c>
      <c r="S200" s="3820" t="s">
        <v>5503</v>
      </c>
      <c r="T200" s="1353"/>
      <c r="U200" s="1353"/>
      <c r="V200" s="1353"/>
      <c r="W200" s="1353"/>
      <c r="X200" s="1353"/>
      <c r="Y200" s="1353"/>
      <c r="Z200" s="1353"/>
      <c r="AA200" s="1353"/>
      <c r="AB200" s="1353"/>
      <c r="AC200" s="1353"/>
      <c r="AD200" s="1353"/>
    </row>
    <row r="201" spans="1:30">
      <c r="A201" s="3818">
        <v>186</v>
      </c>
      <c r="B201" s="3814" t="s">
        <v>5504</v>
      </c>
      <c r="C201" s="3819" t="s">
        <v>5505</v>
      </c>
      <c r="D201" s="3820" t="s">
        <v>5506</v>
      </c>
      <c r="E201" s="3821"/>
      <c r="F201" s="3818">
        <v>510</v>
      </c>
      <c r="G201" s="3814" t="s">
        <v>5507</v>
      </c>
      <c r="H201" s="3819" t="s">
        <v>5508</v>
      </c>
      <c r="I201" s="3820" t="s">
        <v>5509</v>
      </c>
      <c r="J201" s="3821"/>
      <c r="K201" s="3818">
        <v>834</v>
      </c>
      <c r="L201" s="3814" t="s">
        <v>5498</v>
      </c>
      <c r="M201" s="3819" t="s">
        <v>5499</v>
      </c>
      <c r="N201" s="3820" t="s">
        <v>5510</v>
      </c>
      <c r="O201" s="3821"/>
      <c r="P201" s="3818">
        <v>1158</v>
      </c>
      <c r="Q201" s="3814" t="s">
        <v>5511</v>
      </c>
      <c r="R201" s="3819" t="s">
        <v>5512</v>
      </c>
      <c r="S201" s="3820" t="s">
        <v>5513</v>
      </c>
      <c r="T201" s="1353"/>
      <c r="U201" s="1353"/>
      <c r="V201" s="1353"/>
      <c r="W201" s="1353"/>
      <c r="X201" s="1353"/>
      <c r="Y201" s="1353"/>
      <c r="Z201" s="1353"/>
      <c r="AA201" s="1353"/>
      <c r="AB201" s="1353"/>
      <c r="AC201" s="1353"/>
      <c r="AD201" s="1353"/>
    </row>
    <row r="202" spans="1:30">
      <c r="A202" s="3818">
        <v>187</v>
      </c>
      <c r="B202" s="3814" t="s">
        <v>5514</v>
      </c>
      <c r="C202" s="3819" t="s">
        <v>5515</v>
      </c>
      <c r="D202" s="3820" t="s">
        <v>5516</v>
      </c>
      <c r="E202" s="3821"/>
      <c r="F202" s="3818">
        <v>511</v>
      </c>
      <c r="G202" s="3814" t="s">
        <v>5517</v>
      </c>
      <c r="H202" s="3819" t="s">
        <v>5518</v>
      </c>
      <c r="I202" s="3820" t="s">
        <v>5519</v>
      </c>
      <c r="J202" s="3821"/>
      <c r="K202" s="3818">
        <v>835</v>
      </c>
      <c r="L202" s="3814" t="s">
        <v>5520</v>
      </c>
      <c r="M202" s="3819" t="s">
        <v>3386</v>
      </c>
      <c r="N202" s="3820" t="s">
        <v>5521</v>
      </c>
      <c r="O202" s="3821"/>
      <c r="P202" s="3818">
        <v>1159</v>
      </c>
      <c r="Q202" s="3814" t="s">
        <v>5522</v>
      </c>
      <c r="R202" s="3819" t="s">
        <v>5523</v>
      </c>
      <c r="S202" s="3820" t="s">
        <v>5524</v>
      </c>
      <c r="T202" s="1353"/>
      <c r="U202" s="1353"/>
      <c r="V202" s="1353"/>
      <c r="W202" s="1353"/>
      <c r="X202" s="1353"/>
      <c r="Y202" s="1353"/>
      <c r="Z202" s="1353"/>
      <c r="AA202" s="1353"/>
      <c r="AB202" s="1353"/>
      <c r="AC202" s="1353"/>
      <c r="AD202" s="1353"/>
    </row>
    <row r="203" spans="1:30">
      <c r="A203" s="3818">
        <v>188</v>
      </c>
      <c r="B203" s="3814" t="s">
        <v>5525</v>
      </c>
      <c r="C203" s="3819" t="s">
        <v>5526</v>
      </c>
      <c r="D203" s="3820" t="s">
        <v>5527</v>
      </c>
      <c r="E203" s="3821"/>
      <c r="F203" s="3818">
        <v>512</v>
      </c>
      <c r="G203" s="3814" t="s">
        <v>5528</v>
      </c>
      <c r="H203" s="3819" t="s">
        <v>5529</v>
      </c>
      <c r="I203" s="3820" t="s">
        <v>5530</v>
      </c>
      <c r="J203" s="3821"/>
      <c r="K203" s="3818">
        <v>836</v>
      </c>
      <c r="L203" s="3814" t="s">
        <v>5531</v>
      </c>
      <c r="M203" s="3819" t="s">
        <v>3388</v>
      </c>
      <c r="N203" s="3820" t="s">
        <v>5532</v>
      </c>
      <c r="O203" s="3821"/>
      <c r="P203" s="3818">
        <v>1160</v>
      </c>
      <c r="Q203" s="3814" t="s">
        <v>5533</v>
      </c>
      <c r="R203" s="3819" t="s">
        <v>5534</v>
      </c>
      <c r="S203" s="3820" t="s">
        <v>5535</v>
      </c>
      <c r="T203" s="1353"/>
      <c r="U203" s="1353"/>
      <c r="V203" s="1353"/>
      <c r="W203" s="1353"/>
      <c r="X203" s="1353"/>
      <c r="Y203" s="1353"/>
      <c r="Z203" s="1353"/>
      <c r="AA203" s="1353"/>
      <c r="AB203" s="1353"/>
      <c r="AC203" s="1353"/>
      <c r="AD203" s="1353"/>
    </row>
    <row r="204" spans="1:30">
      <c r="A204" s="3818">
        <v>189</v>
      </c>
      <c r="B204" s="3814" t="s">
        <v>5536</v>
      </c>
      <c r="C204" s="3819" t="s">
        <v>5537</v>
      </c>
      <c r="D204" s="3820" t="s">
        <v>5538</v>
      </c>
      <c r="E204" s="3821"/>
      <c r="F204" s="3818">
        <v>513</v>
      </c>
      <c r="G204" s="3814" t="s">
        <v>5539</v>
      </c>
      <c r="H204" s="3819" t="s">
        <v>5540</v>
      </c>
      <c r="I204" s="3820" t="s">
        <v>5541</v>
      </c>
      <c r="J204" s="3821"/>
      <c r="K204" s="3818">
        <v>837</v>
      </c>
      <c r="L204" s="3814" t="s">
        <v>5542</v>
      </c>
      <c r="M204" s="3819" t="s">
        <v>3387</v>
      </c>
      <c r="O204" s="3821"/>
      <c r="P204" s="3818">
        <v>1161</v>
      </c>
      <c r="Q204" s="3814" t="s">
        <v>5543</v>
      </c>
      <c r="R204" s="3819" t="s">
        <v>5544</v>
      </c>
      <c r="S204" s="3820" t="s">
        <v>5545</v>
      </c>
      <c r="T204" s="1353"/>
      <c r="U204" s="1353"/>
      <c r="V204" s="1353"/>
      <c r="W204" s="1353"/>
      <c r="X204" s="1353"/>
      <c r="Y204" s="1353"/>
      <c r="Z204" s="1353"/>
      <c r="AA204" s="1353"/>
      <c r="AB204" s="1353"/>
      <c r="AC204" s="1353"/>
      <c r="AD204" s="1353"/>
    </row>
    <row r="205" spans="1:30">
      <c r="A205" s="3818">
        <v>190</v>
      </c>
      <c r="B205" s="3814" t="s">
        <v>5546</v>
      </c>
      <c r="C205" s="3819" t="s">
        <v>5547</v>
      </c>
      <c r="D205" s="3820" t="s">
        <v>5548</v>
      </c>
      <c r="E205" s="3821"/>
      <c r="F205" s="3818">
        <v>514</v>
      </c>
      <c r="G205" s="3814" t="s">
        <v>5549</v>
      </c>
      <c r="H205" s="3819" t="s">
        <v>5550</v>
      </c>
      <c r="I205" s="3820" t="s">
        <v>5551</v>
      </c>
      <c r="J205" s="3821"/>
      <c r="K205" s="3818">
        <v>838</v>
      </c>
      <c r="L205" s="3814" t="s">
        <v>5542</v>
      </c>
      <c r="M205" s="3819" t="s">
        <v>3387</v>
      </c>
      <c r="N205" s="3820" t="s">
        <v>5552</v>
      </c>
      <c r="O205" s="3821"/>
      <c r="P205" s="3818">
        <v>1162</v>
      </c>
      <c r="Q205" s="3814" t="s">
        <v>5553</v>
      </c>
      <c r="R205" s="3819" t="s">
        <v>5554</v>
      </c>
      <c r="S205" s="3820" t="s">
        <v>5555</v>
      </c>
      <c r="T205" s="1353"/>
      <c r="U205" s="1353"/>
      <c r="V205" s="1353"/>
      <c r="W205" s="1353"/>
      <c r="X205" s="1353"/>
      <c r="Y205" s="1353"/>
      <c r="Z205" s="1353"/>
      <c r="AA205" s="1353"/>
      <c r="AB205" s="1353"/>
      <c r="AC205" s="1353"/>
      <c r="AD205" s="1353"/>
    </row>
    <row r="206" spans="1:30">
      <c r="A206" s="3818">
        <v>191</v>
      </c>
      <c r="B206" s="3814" t="s">
        <v>5556</v>
      </c>
      <c r="C206" s="3819" t="s">
        <v>5557</v>
      </c>
      <c r="D206" s="3820" t="s">
        <v>5558</v>
      </c>
      <c r="E206" s="3821"/>
      <c r="F206" s="3818">
        <v>515</v>
      </c>
      <c r="G206" s="3814" t="s">
        <v>5559</v>
      </c>
      <c r="H206" s="3819" t="s">
        <v>5560</v>
      </c>
      <c r="I206" s="3820" t="s">
        <v>5561</v>
      </c>
      <c r="J206" s="3821"/>
      <c r="K206" s="3818">
        <v>839</v>
      </c>
      <c r="L206" s="3814" t="s">
        <v>5562</v>
      </c>
      <c r="M206" s="3819" t="s">
        <v>5563</v>
      </c>
      <c r="N206" s="3820" t="s">
        <v>5564</v>
      </c>
      <c r="O206" s="3821"/>
      <c r="P206" s="3818">
        <v>1163</v>
      </c>
      <c r="Q206" s="3814" t="s">
        <v>5565</v>
      </c>
      <c r="R206" s="3819" t="s">
        <v>5566</v>
      </c>
      <c r="S206" s="3820" t="s">
        <v>5567</v>
      </c>
      <c r="T206" s="1353"/>
      <c r="U206" s="1353"/>
      <c r="V206" s="1353"/>
      <c r="W206" s="1353"/>
      <c r="X206" s="1353"/>
      <c r="Y206" s="1353"/>
      <c r="Z206" s="1353"/>
      <c r="AA206" s="1353"/>
      <c r="AB206" s="1353"/>
      <c r="AC206" s="1353"/>
      <c r="AD206" s="1353"/>
    </row>
    <row r="207" spans="1:30">
      <c r="A207" s="3818">
        <v>192</v>
      </c>
      <c r="B207" s="3814" t="s">
        <v>5568</v>
      </c>
      <c r="C207" s="3819" t="s">
        <v>5569</v>
      </c>
      <c r="D207" s="3820" t="s">
        <v>5570</v>
      </c>
      <c r="E207" s="3821"/>
      <c r="F207" s="3818">
        <v>516</v>
      </c>
      <c r="G207" s="3814" t="s">
        <v>5571</v>
      </c>
      <c r="H207" s="3819" t="s">
        <v>5572</v>
      </c>
      <c r="I207" s="3820" t="s">
        <v>5573</v>
      </c>
      <c r="J207" s="3821"/>
      <c r="K207" s="3818">
        <v>840</v>
      </c>
      <c r="L207" s="3814" t="s">
        <v>5574</v>
      </c>
      <c r="M207" s="3819" t="s">
        <v>5575</v>
      </c>
      <c r="N207" s="3820" t="s">
        <v>5576</v>
      </c>
      <c r="O207" s="3821"/>
      <c r="P207" s="3818">
        <v>1164</v>
      </c>
      <c r="Q207" s="3814" t="s">
        <v>5577</v>
      </c>
      <c r="R207" s="3819" t="s">
        <v>5578</v>
      </c>
      <c r="S207" s="3820" t="s">
        <v>5579</v>
      </c>
      <c r="T207" s="1353"/>
      <c r="U207" s="1353"/>
      <c r="V207" s="1353"/>
      <c r="W207" s="1353"/>
      <c r="X207" s="1353"/>
      <c r="Y207" s="1353"/>
      <c r="Z207" s="1353"/>
      <c r="AA207" s="1353"/>
      <c r="AB207" s="1353"/>
      <c r="AC207" s="1353"/>
      <c r="AD207" s="1353"/>
    </row>
    <row r="208" spans="1:30">
      <c r="A208" s="3818">
        <v>193</v>
      </c>
      <c r="B208" s="3814" t="s">
        <v>5580</v>
      </c>
      <c r="C208" s="3819" t="s">
        <v>5581</v>
      </c>
      <c r="D208" s="3820" t="s">
        <v>5582</v>
      </c>
      <c r="E208" s="3821"/>
      <c r="F208" s="3818">
        <v>517</v>
      </c>
      <c r="G208" s="3814" t="s">
        <v>5583</v>
      </c>
      <c r="H208" s="3819" t="s">
        <v>5584</v>
      </c>
      <c r="I208" s="3820" t="s">
        <v>5585</v>
      </c>
      <c r="J208" s="3821"/>
      <c r="K208" s="3818">
        <v>841</v>
      </c>
      <c r="L208" s="3814" t="s">
        <v>5586</v>
      </c>
      <c r="M208" s="3819" t="s">
        <v>5587</v>
      </c>
      <c r="N208" s="3820" t="s">
        <v>5588</v>
      </c>
      <c r="O208" s="3821"/>
      <c r="P208" s="3818">
        <v>1165</v>
      </c>
      <c r="Q208" s="3814" t="s">
        <v>5589</v>
      </c>
      <c r="R208" s="3819" t="s">
        <v>5590</v>
      </c>
      <c r="S208" s="3820" t="s">
        <v>5591</v>
      </c>
      <c r="T208" s="1353"/>
      <c r="U208" s="1353"/>
      <c r="V208" s="1353"/>
      <c r="W208" s="1353"/>
      <c r="X208" s="1353"/>
      <c r="Y208" s="1353"/>
      <c r="Z208" s="1353"/>
      <c r="AA208" s="1353"/>
      <c r="AB208" s="1353"/>
      <c r="AC208" s="1353"/>
      <c r="AD208" s="1353"/>
    </row>
    <row r="209" spans="1:30">
      <c r="A209" s="3818">
        <v>194</v>
      </c>
      <c r="B209" s="3814" t="s">
        <v>5592</v>
      </c>
      <c r="C209" s="3819" t="s">
        <v>5593</v>
      </c>
      <c r="D209" s="3820" t="s">
        <v>5594</v>
      </c>
      <c r="E209" s="3821"/>
      <c r="F209" s="3818">
        <v>518</v>
      </c>
      <c r="G209" s="3814" t="s">
        <v>5595</v>
      </c>
      <c r="H209" s="3819" t="s">
        <v>5596</v>
      </c>
      <c r="I209" s="3820" t="s">
        <v>5597</v>
      </c>
      <c r="J209" s="3821"/>
      <c r="K209" s="3818">
        <v>842</v>
      </c>
      <c r="L209" s="3814" t="s">
        <v>5598</v>
      </c>
      <c r="M209" s="3819" t="s">
        <v>5599</v>
      </c>
      <c r="N209" s="3820" t="s">
        <v>5600</v>
      </c>
      <c r="O209" s="3821"/>
      <c r="P209" s="3818">
        <v>1166</v>
      </c>
      <c r="Q209" s="3814" t="s">
        <v>5601</v>
      </c>
      <c r="R209" s="3819" t="s">
        <v>5602</v>
      </c>
      <c r="S209" s="3820" t="s">
        <v>5603</v>
      </c>
      <c r="T209" s="1353"/>
      <c r="U209" s="1353"/>
      <c r="V209" s="1353"/>
      <c r="W209" s="1353"/>
      <c r="X209" s="1353"/>
      <c r="Y209" s="1353"/>
      <c r="Z209" s="1353"/>
      <c r="AA209" s="1353"/>
      <c r="AB209" s="1353"/>
      <c r="AC209" s="1353"/>
      <c r="AD209" s="1353"/>
    </row>
    <row r="210" spans="1:30">
      <c r="A210" s="3818">
        <v>195</v>
      </c>
      <c r="B210" s="3814" t="s">
        <v>5604</v>
      </c>
      <c r="C210" s="3819" t="s">
        <v>5605</v>
      </c>
      <c r="D210" s="3820" t="s">
        <v>5606</v>
      </c>
      <c r="E210" s="3821"/>
      <c r="F210" s="3818">
        <v>519</v>
      </c>
      <c r="G210" s="3814" t="s">
        <v>5607</v>
      </c>
      <c r="H210" s="3819" t="s">
        <v>5608</v>
      </c>
      <c r="I210" s="3820" t="s">
        <v>5609</v>
      </c>
      <c r="J210" s="3821"/>
      <c r="K210" s="3818">
        <v>843</v>
      </c>
      <c r="L210" s="3814" t="s">
        <v>5610</v>
      </c>
      <c r="M210" s="3819" t="s">
        <v>5611</v>
      </c>
      <c r="N210" s="3820" t="s">
        <v>5612</v>
      </c>
      <c r="O210" s="3821"/>
      <c r="P210" s="3818">
        <v>1167</v>
      </c>
      <c r="Q210" s="3814" t="s">
        <v>5613</v>
      </c>
      <c r="R210" s="3819" t="s">
        <v>5614</v>
      </c>
      <c r="S210" s="3820" t="s">
        <v>5615</v>
      </c>
      <c r="T210" s="1353"/>
      <c r="U210" s="1353"/>
      <c r="V210" s="1353"/>
      <c r="W210" s="1353"/>
      <c r="X210" s="1353"/>
      <c r="Y210" s="1353"/>
      <c r="Z210" s="1353"/>
      <c r="AA210" s="1353"/>
      <c r="AB210" s="1353"/>
      <c r="AC210" s="1353"/>
      <c r="AD210" s="1353"/>
    </row>
    <row r="211" spans="1:30">
      <c r="A211" s="3818">
        <v>196</v>
      </c>
      <c r="B211" s="3814" t="s">
        <v>5616</v>
      </c>
      <c r="C211" s="3819" t="s">
        <v>5617</v>
      </c>
      <c r="D211" s="3820" t="s">
        <v>5618</v>
      </c>
      <c r="E211" s="3821"/>
      <c r="F211" s="3818">
        <v>520</v>
      </c>
      <c r="G211" s="3814" t="s">
        <v>5619</v>
      </c>
      <c r="H211" s="3819" t="s">
        <v>5620</v>
      </c>
      <c r="I211" s="3820" t="s">
        <v>5621</v>
      </c>
      <c r="J211" s="3821"/>
      <c r="K211" s="3818">
        <v>844</v>
      </c>
      <c r="L211" s="3814" t="s">
        <v>5622</v>
      </c>
      <c r="M211" s="3819" t="s">
        <v>5623</v>
      </c>
      <c r="N211" s="3820" t="s">
        <v>5624</v>
      </c>
      <c r="O211" s="3821"/>
      <c r="P211" s="3818">
        <v>1168</v>
      </c>
      <c r="Q211" s="3814" t="s">
        <v>5625</v>
      </c>
      <c r="R211" s="3819" t="s">
        <v>5626</v>
      </c>
      <c r="S211" s="3820" t="s">
        <v>5627</v>
      </c>
      <c r="T211" s="1353"/>
      <c r="U211" s="1353"/>
      <c r="V211" s="1353"/>
      <c r="W211" s="1353"/>
      <c r="X211" s="1353"/>
      <c r="Y211" s="1353"/>
      <c r="Z211" s="1353"/>
      <c r="AA211" s="1353"/>
      <c r="AB211" s="1353"/>
      <c r="AC211" s="1353"/>
      <c r="AD211" s="1353"/>
    </row>
    <row r="212" spans="1:30">
      <c r="A212" s="3818">
        <v>197</v>
      </c>
      <c r="B212" s="3814" t="s">
        <v>5628</v>
      </c>
      <c r="C212" s="3819" t="s">
        <v>5629</v>
      </c>
      <c r="D212" s="3820" t="s">
        <v>5630</v>
      </c>
      <c r="E212" s="3821"/>
      <c r="F212" s="3818">
        <v>521</v>
      </c>
      <c r="G212" s="3814" t="s">
        <v>5631</v>
      </c>
      <c r="H212" s="3819" t="s">
        <v>5632</v>
      </c>
      <c r="I212" s="3820" t="s">
        <v>5633</v>
      </c>
      <c r="J212" s="3821"/>
      <c r="K212" s="3818">
        <v>845</v>
      </c>
      <c r="L212" s="3814" t="s">
        <v>5634</v>
      </c>
      <c r="M212" s="3819" t="s">
        <v>5635</v>
      </c>
      <c r="N212" s="3820" t="s">
        <v>5636</v>
      </c>
      <c r="O212" s="3821"/>
      <c r="P212" s="3818">
        <v>1169</v>
      </c>
      <c r="Q212" s="3814" t="s">
        <v>5637</v>
      </c>
      <c r="R212" s="3819" t="s">
        <v>5638</v>
      </c>
      <c r="S212" s="3820" t="s">
        <v>5639</v>
      </c>
      <c r="T212" s="1353"/>
      <c r="U212" s="1353"/>
      <c r="V212" s="1353"/>
      <c r="W212" s="1353"/>
      <c r="X212" s="1353"/>
      <c r="Y212" s="1353"/>
      <c r="Z212" s="1353"/>
      <c r="AA212" s="1353"/>
      <c r="AB212" s="1353"/>
      <c r="AC212" s="1353"/>
      <c r="AD212" s="1353"/>
    </row>
    <row r="213" spans="1:30">
      <c r="A213" s="3818">
        <v>198</v>
      </c>
      <c r="B213" s="3814" t="s">
        <v>5640</v>
      </c>
      <c r="C213" s="3819" t="s">
        <v>5641</v>
      </c>
      <c r="D213" s="3820" t="s">
        <v>5642</v>
      </c>
      <c r="E213" s="3821"/>
      <c r="F213" s="3818">
        <v>522</v>
      </c>
      <c r="G213" s="3814" t="s">
        <v>5643</v>
      </c>
      <c r="H213" s="3819" t="s">
        <v>5644</v>
      </c>
      <c r="I213" s="3820" t="s">
        <v>5645</v>
      </c>
      <c r="J213" s="3821"/>
      <c r="K213" s="3818">
        <v>846</v>
      </c>
      <c r="L213" s="3814" t="s">
        <v>5646</v>
      </c>
      <c r="M213" s="3819" t="s">
        <v>5647</v>
      </c>
      <c r="N213" s="3820" t="s">
        <v>5648</v>
      </c>
      <c r="O213" s="3821"/>
      <c r="P213" s="3818">
        <v>1170</v>
      </c>
      <c r="Q213" s="3814" t="s">
        <v>5649</v>
      </c>
      <c r="R213" s="3819" t="s">
        <v>5650</v>
      </c>
      <c r="S213" s="3820" t="s">
        <v>5651</v>
      </c>
      <c r="T213" s="1353"/>
      <c r="U213" s="1353"/>
      <c r="V213" s="1353"/>
      <c r="W213" s="1353"/>
      <c r="X213" s="1353"/>
      <c r="Y213" s="1353"/>
      <c r="Z213" s="1353"/>
      <c r="AA213" s="1353"/>
      <c r="AB213" s="1353"/>
      <c r="AC213" s="1353"/>
      <c r="AD213" s="1353"/>
    </row>
    <row r="214" spans="1:30">
      <c r="A214" s="3818">
        <v>199</v>
      </c>
      <c r="B214" s="3814" t="s">
        <v>5652</v>
      </c>
      <c r="C214" s="3819" t="s">
        <v>5653</v>
      </c>
      <c r="D214" s="3820" t="s">
        <v>5654</v>
      </c>
      <c r="E214" s="3821"/>
      <c r="F214" s="3818">
        <v>523</v>
      </c>
      <c r="G214" s="3814" t="s">
        <v>5655</v>
      </c>
      <c r="H214" s="3819" t="s">
        <v>5656</v>
      </c>
      <c r="I214" s="3820" t="s">
        <v>5657</v>
      </c>
      <c r="J214" s="3821"/>
      <c r="K214" s="3818">
        <v>847</v>
      </c>
      <c r="L214" s="3814" t="s">
        <v>5658</v>
      </c>
      <c r="M214" s="3819" t="s">
        <v>5659</v>
      </c>
      <c r="N214" s="3820" t="s">
        <v>5660</v>
      </c>
      <c r="O214" s="3821"/>
      <c r="P214" s="3818">
        <v>1171</v>
      </c>
      <c r="Q214" s="3814" t="s">
        <v>5661</v>
      </c>
      <c r="R214" s="3819" t="s">
        <v>5662</v>
      </c>
      <c r="S214" s="3820" t="s">
        <v>5663</v>
      </c>
      <c r="T214" s="1353"/>
      <c r="U214" s="1353"/>
      <c r="V214" s="1353"/>
      <c r="W214" s="1353"/>
      <c r="X214" s="1353"/>
      <c r="Y214" s="1353"/>
      <c r="Z214" s="1353"/>
      <c r="AA214" s="1353"/>
      <c r="AB214" s="1353"/>
      <c r="AC214" s="1353"/>
      <c r="AD214" s="1353"/>
    </row>
    <row r="215" spans="1:30">
      <c r="A215" s="3818">
        <v>200</v>
      </c>
      <c r="B215" s="3814" t="s">
        <v>5664</v>
      </c>
      <c r="C215" s="3819" t="s">
        <v>5665</v>
      </c>
      <c r="D215" s="3820" t="s">
        <v>5666</v>
      </c>
      <c r="E215" s="3821"/>
      <c r="F215" s="3818">
        <v>524</v>
      </c>
      <c r="G215" s="3814" t="s">
        <v>5667</v>
      </c>
      <c r="H215" s="3819" t="s">
        <v>5668</v>
      </c>
      <c r="I215" s="3820" t="s">
        <v>5669</v>
      </c>
      <c r="J215" s="3821"/>
      <c r="K215" s="3818">
        <v>848</v>
      </c>
      <c r="L215" s="3814" t="s">
        <v>5670</v>
      </c>
      <c r="M215" s="3819" t="s">
        <v>5671</v>
      </c>
      <c r="N215" s="3820" t="s">
        <v>5672</v>
      </c>
      <c r="O215" s="3821"/>
      <c r="P215" s="3818">
        <v>1172</v>
      </c>
      <c r="Q215" s="3814" t="s">
        <v>5673</v>
      </c>
      <c r="R215" s="3819" t="s">
        <v>5674</v>
      </c>
      <c r="S215" s="3820" t="s">
        <v>5675</v>
      </c>
      <c r="T215" s="1353"/>
      <c r="U215" s="1353"/>
      <c r="V215" s="1353"/>
      <c r="W215" s="1353"/>
      <c r="X215" s="1353"/>
      <c r="Y215" s="1353"/>
      <c r="Z215" s="1353"/>
      <c r="AA215" s="1353"/>
      <c r="AB215" s="1353"/>
      <c r="AC215" s="1353"/>
      <c r="AD215" s="1353"/>
    </row>
    <row r="216" spans="1:30">
      <c r="A216" s="3818">
        <v>201</v>
      </c>
      <c r="B216" s="3814" t="s">
        <v>5676</v>
      </c>
      <c r="C216" s="3819" t="s">
        <v>5677</v>
      </c>
      <c r="D216" s="3820" t="s">
        <v>5678</v>
      </c>
      <c r="E216" s="3821"/>
      <c r="F216" s="3818">
        <v>525</v>
      </c>
      <c r="G216" s="3814" t="s">
        <v>5679</v>
      </c>
      <c r="H216" s="3819" t="s">
        <v>5680</v>
      </c>
      <c r="I216" s="3820" t="s">
        <v>5681</v>
      </c>
      <c r="J216" s="3821"/>
      <c r="K216" s="3818">
        <v>849</v>
      </c>
      <c r="L216" s="3814" t="s">
        <v>5682</v>
      </c>
      <c r="M216" s="3819" t="s">
        <v>5683</v>
      </c>
      <c r="N216" s="3820" t="s">
        <v>5684</v>
      </c>
      <c r="O216" s="3821"/>
      <c r="P216" s="3818">
        <v>1173</v>
      </c>
      <c r="Q216" s="3814" t="s">
        <v>5685</v>
      </c>
      <c r="R216" s="3819" t="s">
        <v>5686</v>
      </c>
      <c r="S216" s="3820" t="s">
        <v>5687</v>
      </c>
      <c r="T216" s="1353"/>
      <c r="U216" s="1353"/>
      <c r="V216" s="1353"/>
      <c r="W216" s="1353"/>
      <c r="X216" s="1353"/>
      <c r="Y216" s="1353"/>
      <c r="Z216" s="1353"/>
      <c r="AA216" s="1353"/>
      <c r="AB216" s="1353"/>
      <c r="AC216" s="1353"/>
      <c r="AD216" s="1353"/>
    </row>
    <row r="217" spans="1:30">
      <c r="A217" s="3818">
        <v>202</v>
      </c>
      <c r="B217" s="3814" t="s">
        <v>5688</v>
      </c>
      <c r="C217" s="3819" t="s">
        <v>5689</v>
      </c>
      <c r="D217" s="3820" t="s">
        <v>5690</v>
      </c>
      <c r="E217" s="3821"/>
      <c r="F217" s="3818">
        <v>526</v>
      </c>
      <c r="G217" s="3814" t="s">
        <v>5691</v>
      </c>
      <c r="H217" s="3819" t="s">
        <v>5692</v>
      </c>
      <c r="I217" s="3820" t="s">
        <v>5693</v>
      </c>
      <c r="J217" s="3821"/>
      <c r="K217" s="3818">
        <v>850</v>
      </c>
      <c r="L217" s="3814" t="s">
        <v>5694</v>
      </c>
      <c r="M217" s="3819" t="s">
        <v>5695</v>
      </c>
      <c r="N217" s="3820" t="s">
        <v>4157</v>
      </c>
      <c r="O217" s="3821"/>
      <c r="P217" s="3818">
        <v>1174</v>
      </c>
      <c r="Q217" s="3814" t="s">
        <v>5696</v>
      </c>
      <c r="R217" s="3819" t="s">
        <v>5697</v>
      </c>
      <c r="S217" s="3820" t="s">
        <v>5698</v>
      </c>
      <c r="T217" s="1353"/>
      <c r="U217" s="1353"/>
      <c r="V217" s="1353"/>
      <c r="W217" s="1353"/>
      <c r="X217" s="1353"/>
      <c r="Y217" s="1353"/>
      <c r="Z217" s="1353"/>
      <c r="AA217" s="1353"/>
      <c r="AB217" s="1353"/>
      <c r="AC217" s="1353"/>
      <c r="AD217" s="1353"/>
    </row>
    <row r="218" spans="1:30">
      <c r="A218" s="3818">
        <v>203</v>
      </c>
      <c r="B218" s="3814" t="s">
        <v>5699</v>
      </c>
      <c r="C218" s="3819" t="s">
        <v>5700</v>
      </c>
      <c r="D218" s="3820" t="s">
        <v>5701</v>
      </c>
      <c r="E218" s="3821"/>
      <c r="F218" s="3818">
        <v>527</v>
      </c>
      <c r="G218" s="3814" t="s">
        <v>5702</v>
      </c>
      <c r="H218" s="3819" t="s">
        <v>5703</v>
      </c>
      <c r="I218" s="3820" t="s">
        <v>5704</v>
      </c>
      <c r="J218" s="3821"/>
      <c r="K218" s="3818">
        <v>851</v>
      </c>
      <c r="L218" s="3814" t="s">
        <v>5705</v>
      </c>
      <c r="M218" s="3819" t="s">
        <v>5706</v>
      </c>
      <c r="N218" s="3820" t="s">
        <v>5707</v>
      </c>
      <c r="O218" s="3821"/>
      <c r="P218" s="3818">
        <v>1175</v>
      </c>
      <c r="Q218" s="3814" t="s">
        <v>5708</v>
      </c>
      <c r="R218" s="3819" t="s">
        <v>5709</v>
      </c>
      <c r="S218" s="3820" t="s">
        <v>5710</v>
      </c>
      <c r="T218" s="1353"/>
      <c r="U218" s="1353"/>
      <c r="V218" s="1353"/>
      <c r="W218" s="1353"/>
      <c r="X218" s="1353"/>
      <c r="Y218" s="1353"/>
      <c r="Z218" s="1353"/>
      <c r="AA218" s="1353"/>
      <c r="AB218" s="1353"/>
      <c r="AC218" s="1353"/>
      <c r="AD218" s="1353"/>
    </row>
    <row r="219" spans="1:30">
      <c r="A219" s="3818">
        <v>204</v>
      </c>
      <c r="B219" s="3814" t="s">
        <v>5711</v>
      </c>
      <c r="C219" s="3819" t="s">
        <v>5712</v>
      </c>
      <c r="D219" s="3820" t="s">
        <v>5713</v>
      </c>
      <c r="E219" s="3821"/>
      <c r="F219" s="3818">
        <v>528</v>
      </c>
      <c r="G219" s="3814" t="s">
        <v>5714</v>
      </c>
      <c r="H219" s="3819" t="s">
        <v>5715</v>
      </c>
      <c r="I219" s="3820" t="s">
        <v>5716</v>
      </c>
      <c r="J219" s="3821"/>
      <c r="K219" s="3818">
        <v>852</v>
      </c>
      <c r="L219" s="3814" t="s">
        <v>5717</v>
      </c>
      <c r="M219" s="3819" t="s">
        <v>5718</v>
      </c>
      <c r="N219" s="3820" t="s">
        <v>5719</v>
      </c>
      <c r="O219" s="3821"/>
      <c r="P219" s="3818">
        <v>1176</v>
      </c>
      <c r="Q219" s="3814" t="s">
        <v>5720</v>
      </c>
      <c r="R219" s="3819" t="s">
        <v>5721</v>
      </c>
      <c r="S219" s="3820" t="s">
        <v>5722</v>
      </c>
      <c r="T219" s="1353"/>
      <c r="U219" s="1353"/>
      <c r="V219" s="1353"/>
      <c r="W219" s="1353"/>
      <c r="X219" s="1353"/>
      <c r="Y219" s="1353"/>
      <c r="Z219" s="1353"/>
      <c r="AA219" s="1353"/>
      <c r="AB219" s="1353"/>
      <c r="AC219" s="1353"/>
      <c r="AD219" s="1353"/>
    </row>
    <row r="220" spans="1:30">
      <c r="A220" s="3818">
        <v>205</v>
      </c>
      <c r="B220" s="3814" t="s">
        <v>5723</v>
      </c>
      <c r="C220" s="3819" t="s">
        <v>5724</v>
      </c>
      <c r="D220" s="3820" t="s">
        <v>5725</v>
      </c>
      <c r="E220" s="3821"/>
      <c r="F220" s="3818">
        <v>529</v>
      </c>
      <c r="G220" s="3814" t="s">
        <v>5726</v>
      </c>
      <c r="H220" s="3819" t="s">
        <v>5727</v>
      </c>
      <c r="I220" s="3820" t="s">
        <v>5728</v>
      </c>
      <c r="J220" s="3821"/>
      <c r="K220" s="3818">
        <v>853</v>
      </c>
      <c r="L220" s="3814" t="s">
        <v>5729</v>
      </c>
      <c r="M220" s="3819" t="s">
        <v>5730</v>
      </c>
      <c r="N220" s="3820" t="s">
        <v>5731</v>
      </c>
      <c r="O220" s="3821"/>
      <c r="P220" s="3818">
        <v>1177</v>
      </c>
      <c r="Q220" s="3814" t="s">
        <v>5732</v>
      </c>
      <c r="R220" s="3819" t="s">
        <v>5733</v>
      </c>
      <c r="S220" s="3820" t="s">
        <v>5734</v>
      </c>
      <c r="T220" s="1353"/>
      <c r="U220" s="1353"/>
      <c r="V220" s="1353"/>
      <c r="W220" s="1353"/>
      <c r="X220" s="1353"/>
      <c r="Y220" s="1353"/>
      <c r="Z220" s="1353"/>
      <c r="AA220" s="1353"/>
      <c r="AB220" s="1353"/>
      <c r="AC220" s="1353"/>
      <c r="AD220" s="1353"/>
    </row>
    <row r="221" spans="1:30">
      <c r="A221" s="3818">
        <v>206</v>
      </c>
      <c r="B221" s="3814" t="s">
        <v>5735</v>
      </c>
      <c r="C221" s="3819" t="s">
        <v>5736</v>
      </c>
      <c r="D221" s="3820" t="s">
        <v>5737</v>
      </c>
      <c r="E221" s="3821"/>
      <c r="F221" s="3818">
        <v>530</v>
      </c>
      <c r="G221" s="3814" t="s">
        <v>5738</v>
      </c>
      <c r="H221" s="3819" t="s">
        <v>5739</v>
      </c>
      <c r="I221" s="3820" t="s">
        <v>5740</v>
      </c>
      <c r="J221" s="3821"/>
      <c r="K221" s="3818">
        <v>854</v>
      </c>
      <c r="L221" s="3814" t="s">
        <v>5741</v>
      </c>
      <c r="M221" s="3819" t="s">
        <v>5742</v>
      </c>
      <c r="N221" s="3820" t="s">
        <v>5743</v>
      </c>
      <c r="O221" s="3821"/>
      <c r="P221" s="3818">
        <v>1178</v>
      </c>
      <c r="Q221" s="3814" t="s">
        <v>5744</v>
      </c>
      <c r="R221" s="3819" t="s">
        <v>5745</v>
      </c>
      <c r="S221" s="3820" t="s">
        <v>5746</v>
      </c>
      <c r="T221" s="1353"/>
      <c r="U221" s="1353"/>
      <c r="V221" s="1353"/>
      <c r="W221" s="1353"/>
      <c r="X221" s="1353"/>
      <c r="Y221" s="1353"/>
      <c r="Z221" s="1353"/>
      <c r="AA221" s="1353"/>
      <c r="AB221" s="1353"/>
      <c r="AC221" s="1353"/>
      <c r="AD221" s="1353"/>
    </row>
    <row r="222" spans="1:30">
      <c r="A222" s="3818">
        <v>207</v>
      </c>
      <c r="B222" s="3814" t="s">
        <v>5747</v>
      </c>
      <c r="C222" s="3819" t="s">
        <v>5748</v>
      </c>
      <c r="D222" s="3820" t="s">
        <v>5749</v>
      </c>
      <c r="E222" s="3821"/>
      <c r="F222" s="3818">
        <v>531</v>
      </c>
      <c r="G222" s="3814" t="s">
        <v>5750</v>
      </c>
      <c r="H222" s="3819" t="s">
        <v>5751</v>
      </c>
      <c r="I222" s="3820" t="s">
        <v>5752</v>
      </c>
      <c r="J222" s="3821"/>
      <c r="K222" s="3818">
        <v>855</v>
      </c>
      <c r="L222" s="3814" t="s">
        <v>5753</v>
      </c>
      <c r="M222" s="3819" t="s">
        <v>5754</v>
      </c>
      <c r="N222" s="3820" t="s">
        <v>5755</v>
      </c>
      <c r="O222" s="3821"/>
      <c r="P222" s="3818">
        <v>1179</v>
      </c>
      <c r="Q222" s="3814" t="s">
        <v>5756</v>
      </c>
      <c r="R222" s="3819" t="s">
        <v>5757</v>
      </c>
      <c r="S222" s="3820" t="s">
        <v>5758</v>
      </c>
      <c r="T222" s="1353"/>
      <c r="U222" s="1353"/>
      <c r="V222" s="1353"/>
      <c r="W222" s="1353"/>
      <c r="X222" s="1353"/>
      <c r="Y222" s="1353"/>
      <c r="Z222" s="1353"/>
      <c r="AA222" s="1353"/>
      <c r="AB222" s="1353"/>
      <c r="AC222" s="1353"/>
      <c r="AD222" s="1353"/>
    </row>
    <row r="223" spans="1:30">
      <c r="A223" s="3818">
        <v>208</v>
      </c>
      <c r="B223" s="3814" t="s">
        <v>5759</v>
      </c>
      <c r="C223" s="3819" t="s">
        <v>5760</v>
      </c>
      <c r="D223" s="3820" t="s">
        <v>5761</v>
      </c>
      <c r="E223" s="3821"/>
      <c r="F223" s="3818">
        <v>532</v>
      </c>
      <c r="G223" s="3814" t="s">
        <v>5762</v>
      </c>
      <c r="H223" s="3819" t="s">
        <v>5763</v>
      </c>
      <c r="I223" s="3820" t="s">
        <v>5764</v>
      </c>
      <c r="J223" s="3821"/>
      <c r="K223" s="3818">
        <v>856</v>
      </c>
      <c r="L223" s="3814" t="s">
        <v>5765</v>
      </c>
      <c r="M223" s="3819" t="s">
        <v>5766</v>
      </c>
      <c r="N223" s="3820" t="s">
        <v>5767</v>
      </c>
      <c r="O223" s="3821"/>
      <c r="P223" s="3818">
        <v>1180</v>
      </c>
      <c r="Q223" s="3814" t="s">
        <v>5768</v>
      </c>
      <c r="R223" s="3819" t="s">
        <v>5769</v>
      </c>
      <c r="S223" s="3820" t="s">
        <v>5770</v>
      </c>
      <c r="T223" s="1353"/>
      <c r="U223" s="1353"/>
      <c r="V223" s="1353"/>
      <c r="W223" s="1353"/>
      <c r="X223" s="1353"/>
      <c r="Y223" s="1353"/>
      <c r="Z223" s="1353"/>
      <c r="AA223" s="1353"/>
      <c r="AB223" s="1353"/>
      <c r="AC223" s="1353"/>
      <c r="AD223" s="1353"/>
    </row>
    <row r="224" spans="1:30">
      <c r="A224" s="3818">
        <v>209</v>
      </c>
      <c r="B224" s="3814" t="s">
        <v>5771</v>
      </c>
      <c r="C224" s="3819" t="s">
        <v>5772</v>
      </c>
      <c r="D224" s="3820" t="s">
        <v>5773</v>
      </c>
      <c r="E224" s="3821"/>
      <c r="F224" s="3818">
        <v>533</v>
      </c>
      <c r="G224" s="3814" t="s">
        <v>5774</v>
      </c>
      <c r="H224" s="3819" t="s">
        <v>5775</v>
      </c>
      <c r="I224" s="3820" t="s">
        <v>5776</v>
      </c>
      <c r="J224" s="3821"/>
      <c r="K224" s="3818">
        <v>857</v>
      </c>
      <c r="L224" s="3814" t="s">
        <v>5777</v>
      </c>
      <c r="M224" s="3819" t="s">
        <v>5778</v>
      </c>
      <c r="N224" s="3820" t="s">
        <v>5767</v>
      </c>
      <c r="O224" s="3821"/>
      <c r="P224" s="3818">
        <v>1181</v>
      </c>
      <c r="Q224" s="3814" t="s">
        <v>5779</v>
      </c>
      <c r="R224" s="3819" t="s">
        <v>5780</v>
      </c>
      <c r="S224" s="3820" t="s">
        <v>5781</v>
      </c>
      <c r="T224" s="1353"/>
      <c r="U224" s="1353"/>
      <c r="V224" s="1353"/>
      <c r="W224" s="1353"/>
      <c r="X224" s="1353"/>
      <c r="Y224" s="1353"/>
      <c r="Z224" s="1353"/>
      <c r="AA224" s="1353"/>
      <c r="AB224" s="1353"/>
      <c r="AC224" s="1353"/>
      <c r="AD224" s="1353"/>
    </row>
    <row r="225" spans="1:30">
      <c r="A225" s="3818">
        <v>210</v>
      </c>
      <c r="B225" s="3814" t="s">
        <v>5782</v>
      </c>
      <c r="C225" s="3819" t="s">
        <v>5783</v>
      </c>
      <c r="D225" s="3820" t="s">
        <v>5784</v>
      </c>
      <c r="E225" s="3821"/>
      <c r="F225" s="3818">
        <v>534</v>
      </c>
      <c r="G225" s="3814" t="s">
        <v>5785</v>
      </c>
      <c r="H225" s="3819" t="s">
        <v>5786</v>
      </c>
      <c r="I225" s="3820" t="s">
        <v>5787</v>
      </c>
      <c r="J225" s="3821"/>
      <c r="K225" s="3818">
        <v>858</v>
      </c>
      <c r="L225" s="3814" t="s">
        <v>5788</v>
      </c>
      <c r="M225" s="3819" t="s">
        <v>5789</v>
      </c>
      <c r="N225" s="3820" t="s">
        <v>5790</v>
      </c>
      <c r="O225" s="3821"/>
      <c r="P225" s="3818">
        <v>1182</v>
      </c>
      <c r="Q225" s="3814" t="s">
        <v>5791</v>
      </c>
      <c r="R225" s="3819" t="s">
        <v>5792</v>
      </c>
      <c r="S225" s="3820" t="s">
        <v>5793</v>
      </c>
      <c r="T225" s="1353"/>
      <c r="U225" s="1353"/>
      <c r="V225" s="1353"/>
      <c r="W225" s="1353"/>
      <c r="X225" s="1353"/>
      <c r="Y225" s="1353"/>
      <c r="Z225" s="1353"/>
      <c r="AA225" s="1353"/>
      <c r="AB225" s="1353"/>
      <c r="AC225" s="1353"/>
      <c r="AD225" s="1353"/>
    </row>
    <row r="226" spans="1:30">
      <c r="A226" s="3818">
        <v>211</v>
      </c>
      <c r="B226" s="3814" t="s">
        <v>5794</v>
      </c>
      <c r="C226" s="3819" t="s">
        <v>5795</v>
      </c>
      <c r="D226" s="3820" t="s">
        <v>5796</v>
      </c>
      <c r="E226" s="3821"/>
      <c r="F226" s="3818">
        <v>535</v>
      </c>
      <c r="G226" s="3814" t="s">
        <v>5797</v>
      </c>
      <c r="H226" s="3819" t="s">
        <v>5798</v>
      </c>
      <c r="I226" s="3820" t="s">
        <v>5799</v>
      </c>
      <c r="J226" s="3821"/>
      <c r="K226" s="3818">
        <v>859</v>
      </c>
      <c r="L226" s="3814" t="s">
        <v>5800</v>
      </c>
      <c r="M226" s="3819" t="s">
        <v>5801</v>
      </c>
      <c r="N226" s="3820" t="s">
        <v>5802</v>
      </c>
      <c r="O226" s="3821"/>
      <c r="P226" s="3818">
        <v>1183</v>
      </c>
      <c r="Q226" s="3814" t="s">
        <v>5803</v>
      </c>
      <c r="R226" s="3819" t="s">
        <v>5804</v>
      </c>
      <c r="S226" s="3820" t="s">
        <v>5805</v>
      </c>
      <c r="T226" s="1353"/>
      <c r="U226" s="1353"/>
      <c r="V226" s="1353"/>
      <c r="W226" s="1353"/>
      <c r="X226" s="1353"/>
      <c r="Y226" s="1353"/>
      <c r="Z226" s="1353"/>
      <c r="AA226" s="1353"/>
      <c r="AB226" s="1353"/>
      <c r="AC226" s="1353"/>
      <c r="AD226" s="1353"/>
    </row>
    <row r="227" spans="1:30">
      <c r="A227" s="3818">
        <v>212</v>
      </c>
      <c r="B227" s="3814" t="s">
        <v>5806</v>
      </c>
      <c r="C227" s="3819" t="s">
        <v>5807</v>
      </c>
      <c r="D227" s="3820" t="s">
        <v>5808</v>
      </c>
      <c r="E227" s="3821"/>
      <c r="F227" s="3818">
        <v>536</v>
      </c>
      <c r="G227" s="3814" t="s">
        <v>5809</v>
      </c>
      <c r="H227" s="3819" t="s">
        <v>5810</v>
      </c>
      <c r="I227" s="3820" t="s">
        <v>5811</v>
      </c>
      <c r="J227" s="3821"/>
      <c r="K227" s="3818">
        <v>860</v>
      </c>
      <c r="L227" s="3814" t="s">
        <v>5812</v>
      </c>
      <c r="M227" s="3819" t="s">
        <v>5813</v>
      </c>
      <c r="N227" s="3820" t="s">
        <v>5814</v>
      </c>
      <c r="O227" s="3821"/>
      <c r="P227" s="3818">
        <v>1184</v>
      </c>
      <c r="Q227" s="3814" t="s">
        <v>5815</v>
      </c>
      <c r="R227" s="3819" t="s">
        <v>5816</v>
      </c>
      <c r="S227" s="3820" t="s">
        <v>5817</v>
      </c>
      <c r="T227" s="1353"/>
      <c r="U227" s="1353"/>
      <c r="V227" s="1353"/>
      <c r="W227" s="1353"/>
      <c r="X227" s="1353"/>
      <c r="Y227" s="1353"/>
      <c r="Z227" s="1353"/>
      <c r="AA227" s="1353"/>
      <c r="AB227" s="1353"/>
      <c r="AC227" s="1353"/>
      <c r="AD227" s="1353"/>
    </row>
    <row r="228" spans="1:30">
      <c r="A228" s="3818">
        <v>213</v>
      </c>
      <c r="B228" s="3814" t="s">
        <v>5818</v>
      </c>
      <c r="C228" s="3819" t="s">
        <v>5819</v>
      </c>
      <c r="D228" s="3820" t="s">
        <v>5820</v>
      </c>
      <c r="E228" s="3821"/>
      <c r="F228" s="3818">
        <v>537</v>
      </c>
      <c r="G228" s="3814" t="s">
        <v>5821</v>
      </c>
      <c r="H228" s="3819" t="s">
        <v>5822</v>
      </c>
      <c r="I228" s="3820" t="s">
        <v>5823</v>
      </c>
      <c r="J228" s="3821"/>
      <c r="K228" s="3818">
        <v>861</v>
      </c>
      <c r="L228" s="3814" t="s">
        <v>5824</v>
      </c>
      <c r="M228" s="3819" t="s">
        <v>5825</v>
      </c>
      <c r="N228" s="3820" t="s">
        <v>5826</v>
      </c>
      <c r="O228" s="3821"/>
      <c r="P228" s="3818">
        <v>1185</v>
      </c>
      <c r="Q228" s="3814" t="s">
        <v>5827</v>
      </c>
      <c r="R228" s="3819" t="s">
        <v>5828</v>
      </c>
      <c r="S228" s="3820" t="s">
        <v>5829</v>
      </c>
      <c r="T228" s="1353"/>
      <c r="U228" s="1353"/>
      <c r="V228" s="1353"/>
      <c r="W228" s="1353"/>
      <c r="X228" s="1353"/>
      <c r="Y228" s="1353"/>
      <c r="Z228" s="1353"/>
      <c r="AA228" s="1353"/>
      <c r="AB228" s="1353"/>
      <c r="AC228" s="1353"/>
      <c r="AD228" s="1353"/>
    </row>
    <row r="229" spans="1:30">
      <c r="A229" s="3818">
        <v>214</v>
      </c>
      <c r="B229" s="3814" t="s">
        <v>5830</v>
      </c>
      <c r="C229" s="3819" t="s">
        <v>5831</v>
      </c>
      <c r="D229" s="3820" t="s">
        <v>5832</v>
      </c>
      <c r="E229" s="3821"/>
      <c r="F229" s="3818">
        <v>538</v>
      </c>
      <c r="G229" s="3814" t="s">
        <v>5833</v>
      </c>
      <c r="H229" s="3819" t="s">
        <v>5834</v>
      </c>
      <c r="I229" s="3820" t="s">
        <v>5835</v>
      </c>
      <c r="J229" s="3821"/>
      <c r="K229" s="3818">
        <v>862</v>
      </c>
      <c r="L229" s="3814" t="s">
        <v>5836</v>
      </c>
      <c r="M229" s="3819" t="s">
        <v>5837</v>
      </c>
      <c r="N229" s="3820" t="s">
        <v>5838</v>
      </c>
      <c r="O229" s="3821"/>
      <c r="P229" s="3818">
        <v>1186</v>
      </c>
      <c r="Q229" s="3814" t="s">
        <v>5839</v>
      </c>
      <c r="R229" s="3819" t="s">
        <v>5840</v>
      </c>
      <c r="S229" s="3820" t="s">
        <v>5841</v>
      </c>
      <c r="T229" s="1353"/>
      <c r="U229" s="1353"/>
      <c r="V229" s="1353"/>
      <c r="W229" s="1353"/>
      <c r="X229" s="1353"/>
      <c r="Y229" s="1353"/>
      <c r="Z229" s="1353"/>
      <c r="AA229" s="1353"/>
      <c r="AB229" s="1353"/>
      <c r="AC229" s="1353"/>
      <c r="AD229" s="1353"/>
    </row>
    <row r="230" spans="1:30">
      <c r="A230" s="3818">
        <v>215</v>
      </c>
      <c r="B230" s="3814" t="s">
        <v>5842</v>
      </c>
      <c r="C230" s="3819" t="s">
        <v>5843</v>
      </c>
      <c r="D230" s="3820" t="s">
        <v>5844</v>
      </c>
      <c r="E230" s="3821"/>
      <c r="F230" s="3818">
        <v>539</v>
      </c>
      <c r="G230" s="3814" t="s">
        <v>5845</v>
      </c>
      <c r="H230" s="3819" t="s">
        <v>5846</v>
      </c>
      <c r="I230" s="3820" t="s">
        <v>5847</v>
      </c>
      <c r="J230" s="3821"/>
      <c r="K230" s="3818">
        <v>863</v>
      </c>
      <c r="L230" s="3814" t="s">
        <v>5848</v>
      </c>
      <c r="M230" s="3819" t="s">
        <v>5849</v>
      </c>
      <c r="N230" s="3820" t="s">
        <v>5850</v>
      </c>
      <c r="O230" s="3821"/>
      <c r="P230" s="3818">
        <v>1187</v>
      </c>
      <c r="Q230" s="3814" t="s">
        <v>5851</v>
      </c>
      <c r="R230" s="3819" t="s">
        <v>5852</v>
      </c>
      <c r="S230" s="3820" t="s">
        <v>5853</v>
      </c>
      <c r="T230" s="1353"/>
      <c r="U230" s="1353"/>
      <c r="V230" s="1353"/>
      <c r="W230" s="1353"/>
      <c r="X230" s="1353"/>
      <c r="Y230" s="1353"/>
      <c r="Z230" s="1353"/>
      <c r="AA230" s="1353"/>
      <c r="AB230" s="1353"/>
      <c r="AC230" s="1353"/>
      <c r="AD230" s="1353"/>
    </row>
    <row r="231" spans="1:30">
      <c r="A231" s="3818">
        <v>216</v>
      </c>
      <c r="B231" s="3814" t="s">
        <v>5854</v>
      </c>
      <c r="C231" s="3819" t="s">
        <v>5855</v>
      </c>
      <c r="D231" s="3820" t="s">
        <v>5856</v>
      </c>
      <c r="E231" s="3821"/>
      <c r="F231" s="3818">
        <v>540</v>
      </c>
      <c r="G231" s="3814" t="s">
        <v>5857</v>
      </c>
      <c r="H231" s="3819" t="s">
        <v>5858</v>
      </c>
      <c r="I231" s="3820" t="s">
        <v>5859</v>
      </c>
      <c r="J231" s="3821"/>
      <c r="K231" s="3818">
        <v>864</v>
      </c>
      <c r="L231" s="3814" t="s">
        <v>5860</v>
      </c>
      <c r="M231" s="3819" t="s">
        <v>5861</v>
      </c>
      <c r="N231" s="3820" t="s">
        <v>5862</v>
      </c>
      <c r="O231" s="3821"/>
      <c r="P231" s="3818">
        <v>1188</v>
      </c>
      <c r="Q231" s="3814" t="s">
        <v>5863</v>
      </c>
      <c r="R231" s="3819" t="s">
        <v>5864</v>
      </c>
      <c r="S231" s="3820" t="s">
        <v>5865</v>
      </c>
      <c r="T231" s="1353"/>
      <c r="U231" s="1353"/>
      <c r="V231" s="1353"/>
      <c r="W231" s="1353"/>
      <c r="X231" s="1353"/>
      <c r="Y231" s="1353"/>
      <c r="Z231" s="1353"/>
      <c r="AA231" s="1353"/>
      <c r="AB231" s="1353"/>
      <c r="AC231" s="1353"/>
      <c r="AD231" s="1353"/>
    </row>
    <row r="232" spans="1:30">
      <c r="A232" s="3818">
        <v>217</v>
      </c>
      <c r="B232" s="3814" t="s">
        <v>5866</v>
      </c>
      <c r="C232" s="3819" t="s">
        <v>5867</v>
      </c>
      <c r="D232" s="3820" t="s">
        <v>5868</v>
      </c>
      <c r="E232" s="3821"/>
      <c r="F232" s="3818">
        <v>541</v>
      </c>
      <c r="G232" s="3814" t="s">
        <v>5869</v>
      </c>
      <c r="H232" s="3819" t="s">
        <v>5870</v>
      </c>
      <c r="I232" s="3820" t="s">
        <v>5871</v>
      </c>
      <c r="J232" s="3821"/>
      <c r="K232" s="3818">
        <v>865</v>
      </c>
      <c r="L232" s="3814" t="s">
        <v>5872</v>
      </c>
      <c r="M232" s="3819" t="s">
        <v>5873</v>
      </c>
      <c r="N232" s="3820" t="s">
        <v>5874</v>
      </c>
      <c r="O232" s="3821"/>
      <c r="P232" s="3818">
        <v>1189</v>
      </c>
      <c r="Q232" s="3814" t="s">
        <v>5875</v>
      </c>
      <c r="R232" s="3819" t="s">
        <v>5876</v>
      </c>
      <c r="S232" s="3820" t="s">
        <v>5877</v>
      </c>
      <c r="T232" s="1353"/>
      <c r="U232" s="1353"/>
      <c r="V232" s="1353"/>
      <c r="W232" s="1353"/>
      <c r="X232" s="1353"/>
      <c r="Y232" s="1353"/>
      <c r="Z232" s="1353"/>
      <c r="AA232" s="1353"/>
      <c r="AB232" s="1353"/>
      <c r="AC232" s="1353"/>
      <c r="AD232" s="1353"/>
    </row>
    <row r="233" spans="1:30">
      <c r="A233" s="3818">
        <v>218</v>
      </c>
      <c r="B233" s="3814" t="s">
        <v>5878</v>
      </c>
      <c r="C233" s="3819" t="s">
        <v>5879</v>
      </c>
      <c r="D233" s="3820" t="s">
        <v>5880</v>
      </c>
      <c r="E233" s="3821"/>
      <c r="F233" s="3818">
        <v>542</v>
      </c>
      <c r="G233" s="3814" t="s">
        <v>5881</v>
      </c>
      <c r="H233" s="3819" t="s">
        <v>5882</v>
      </c>
      <c r="I233" s="3820" t="s">
        <v>5883</v>
      </c>
      <c r="J233" s="3821"/>
      <c r="K233" s="3818">
        <v>866</v>
      </c>
      <c r="L233" s="3814" t="s">
        <v>5884</v>
      </c>
      <c r="M233" s="3819" t="s">
        <v>5885</v>
      </c>
      <c r="N233" s="3820" t="s">
        <v>5886</v>
      </c>
      <c r="O233" s="3821"/>
      <c r="P233" s="3818">
        <v>1190</v>
      </c>
      <c r="Q233" s="3814" t="s">
        <v>5887</v>
      </c>
      <c r="R233" s="3819" t="s">
        <v>5888</v>
      </c>
      <c r="S233" s="3820" t="s">
        <v>5889</v>
      </c>
      <c r="T233" s="1353"/>
      <c r="U233" s="1353"/>
      <c r="V233" s="1353"/>
      <c r="W233" s="1353"/>
      <c r="X233" s="1353"/>
      <c r="Y233" s="1353"/>
      <c r="Z233" s="1353"/>
      <c r="AA233" s="1353"/>
      <c r="AB233" s="1353"/>
      <c r="AC233" s="1353"/>
      <c r="AD233" s="1353"/>
    </row>
    <row r="234" spans="1:30">
      <c r="A234" s="3818">
        <v>219</v>
      </c>
      <c r="B234" s="3814" t="s">
        <v>5890</v>
      </c>
      <c r="C234" s="3819" t="s">
        <v>5891</v>
      </c>
      <c r="D234" s="3820" t="s">
        <v>5892</v>
      </c>
      <c r="E234" s="3821"/>
      <c r="F234" s="3818">
        <v>543</v>
      </c>
      <c r="G234" s="3814" t="s">
        <v>5893</v>
      </c>
      <c r="H234" s="3819" t="s">
        <v>5894</v>
      </c>
      <c r="I234" s="3820" t="s">
        <v>5895</v>
      </c>
      <c r="J234" s="3821"/>
      <c r="K234" s="3818">
        <v>867</v>
      </c>
      <c r="L234" s="3814" t="s">
        <v>5896</v>
      </c>
      <c r="M234" s="3819" t="s">
        <v>5897</v>
      </c>
      <c r="N234" s="3820" t="s">
        <v>5898</v>
      </c>
      <c r="O234" s="3821"/>
      <c r="P234" s="3818">
        <v>1191</v>
      </c>
      <c r="Q234" s="3814" t="s">
        <v>5899</v>
      </c>
      <c r="R234" s="3819" t="s">
        <v>5900</v>
      </c>
      <c r="S234" s="3820" t="s">
        <v>5901</v>
      </c>
      <c r="T234" s="1353"/>
      <c r="U234" s="1353"/>
      <c r="V234" s="1353"/>
      <c r="W234" s="1353"/>
      <c r="X234" s="1353"/>
      <c r="Y234" s="1353"/>
      <c r="Z234" s="1353"/>
      <c r="AA234" s="1353"/>
      <c r="AB234" s="1353"/>
      <c r="AC234" s="1353"/>
      <c r="AD234" s="1353"/>
    </row>
    <row r="235" spans="1:30">
      <c r="A235" s="3818">
        <v>220</v>
      </c>
      <c r="B235" s="3814" t="s">
        <v>5902</v>
      </c>
      <c r="C235" s="3819" t="s">
        <v>5903</v>
      </c>
      <c r="D235" s="3820" t="s">
        <v>5904</v>
      </c>
      <c r="E235" s="3821"/>
      <c r="F235" s="3818">
        <v>544</v>
      </c>
      <c r="G235" s="3814" t="s">
        <v>5905</v>
      </c>
      <c r="H235" s="3819" t="s">
        <v>5906</v>
      </c>
      <c r="I235" s="3820" t="s">
        <v>5907</v>
      </c>
      <c r="J235" s="3821"/>
      <c r="K235" s="3818">
        <v>868</v>
      </c>
      <c r="L235" s="3814" t="s">
        <v>5908</v>
      </c>
      <c r="M235" s="3819" t="s">
        <v>5909</v>
      </c>
      <c r="N235" s="3820" t="s">
        <v>5910</v>
      </c>
      <c r="O235" s="3821"/>
      <c r="P235" s="3818">
        <v>1192</v>
      </c>
      <c r="Q235" s="3814" t="s">
        <v>5911</v>
      </c>
      <c r="R235" s="3819" t="s">
        <v>5912</v>
      </c>
      <c r="S235" s="3820" t="s">
        <v>5913</v>
      </c>
      <c r="T235" s="1353"/>
      <c r="U235" s="1353"/>
      <c r="V235" s="1353"/>
      <c r="W235" s="1353"/>
      <c r="X235" s="1353"/>
      <c r="Y235" s="1353"/>
      <c r="Z235" s="1353"/>
      <c r="AA235" s="1353"/>
      <c r="AB235" s="1353"/>
      <c r="AC235" s="1353"/>
      <c r="AD235" s="1353"/>
    </row>
    <row r="236" spans="1:30">
      <c r="A236" s="3818">
        <v>221</v>
      </c>
      <c r="B236" s="3814" t="s">
        <v>5914</v>
      </c>
      <c r="C236" s="3819" t="s">
        <v>5915</v>
      </c>
      <c r="D236" s="3820" t="s">
        <v>5916</v>
      </c>
      <c r="E236" s="3821"/>
      <c r="F236" s="3818">
        <v>545</v>
      </c>
      <c r="G236" s="3814" t="s">
        <v>5917</v>
      </c>
      <c r="H236" s="3819" t="s">
        <v>5918</v>
      </c>
      <c r="I236" s="3820" t="s">
        <v>5919</v>
      </c>
      <c r="J236" s="3821"/>
      <c r="K236" s="3818">
        <v>869</v>
      </c>
      <c r="L236" s="3814" t="s">
        <v>5920</v>
      </c>
      <c r="M236" s="3819" t="s">
        <v>5921</v>
      </c>
      <c r="N236" s="3820" t="s">
        <v>5922</v>
      </c>
      <c r="O236" s="3821"/>
      <c r="P236" s="3818">
        <v>1193</v>
      </c>
      <c r="Q236" s="3814" t="s">
        <v>5923</v>
      </c>
      <c r="R236" s="3819" t="s">
        <v>5924</v>
      </c>
      <c r="S236" s="3820" t="s">
        <v>5925</v>
      </c>
      <c r="T236" s="1353"/>
      <c r="U236" s="1353"/>
      <c r="V236" s="1353"/>
      <c r="W236" s="1353"/>
      <c r="X236" s="1353"/>
      <c r="Y236" s="1353"/>
      <c r="Z236" s="1353"/>
      <c r="AA236" s="1353"/>
      <c r="AB236" s="1353"/>
      <c r="AC236" s="1353"/>
      <c r="AD236" s="1353"/>
    </row>
    <row r="237" spans="1:30">
      <c r="A237" s="3818">
        <v>222</v>
      </c>
      <c r="B237" s="3814" t="s">
        <v>5926</v>
      </c>
      <c r="C237" s="3819" t="s">
        <v>5927</v>
      </c>
      <c r="D237" s="3820" t="s">
        <v>5928</v>
      </c>
      <c r="E237" s="3821"/>
      <c r="F237" s="3818">
        <v>546</v>
      </c>
      <c r="G237" s="3814" t="s">
        <v>5929</v>
      </c>
      <c r="H237" s="3819" t="s">
        <v>5930</v>
      </c>
      <c r="I237" s="3820" t="s">
        <v>5931</v>
      </c>
      <c r="J237" s="3821"/>
      <c r="K237" s="3818">
        <v>870</v>
      </c>
      <c r="L237" s="3814" t="s">
        <v>5932</v>
      </c>
      <c r="M237" s="3819" t="s">
        <v>5933</v>
      </c>
      <c r="N237" s="3820" t="s">
        <v>5934</v>
      </c>
      <c r="O237" s="3821"/>
      <c r="P237" s="3818">
        <v>1194</v>
      </c>
      <c r="Q237" s="3814" t="s">
        <v>5935</v>
      </c>
      <c r="R237" s="3819" t="s">
        <v>5936</v>
      </c>
      <c r="S237" s="3820" t="s">
        <v>5937</v>
      </c>
      <c r="T237" s="1353"/>
      <c r="U237" s="1353"/>
      <c r="V237" s="1353"/>
      <c r="W237" s="1353"/>
      <c r="X237" s="1353"/>
      <c r="Y237" s="1353"/>
      <c r="Z237" s="1353"/>
      <c r="AA237" s="1353"/>
      <c r="AB237" s="1353"/>
      <c r="AC237" s="1353"/>
      <c r="AD237" s="1353"/>
    </row>
    <row r="238" spans="1:30">
      <c r="A238" s="3818">
        <v>223</v>
      </c>
      <c r="B238" s="3814" t="s">
        <v>5938</v>
      </c>
      <c r="C238" s="3819" t="s">
        <v>5939</v>
      </c>
      <c r="D238" s="3820" t="s">
        <v>5940</v>
      </c>
      <c r="E238" s="3821"/>
      <c r="F238" s="3818">
        <v>547</v>
      </c>
      <c r="G238" s="3814" t="s">
        <v>5941</v>
      </c>
      <c r="H238" s="3819" t="s">
        <v>5942</v>
      </c>
      <c r="I238" s="3820" t="s">
        <v>5943</v>
      </c>
      <c r="J238" s="3821"/>
      <c r="K238" s="3818">
        <v>871</v>
      </c>
      <c r="L238" s="3814" t="s">
        <v>5944</v>
      </c>
      <c r="M238" s="3819" t="s">
        <v>5945</v>
      </c>
      <c r="N238" s="3820" t="s">
        <v>5946</v>
      </c>
      <c r="O238" s="3821"/>
      <c r="P238" s="3818">
        <v>1195</v>
      </c>
      <c r="Q238" s="3814" t="s">
        <v>5947</v>
      </c>
      <c r="R238" s="3819" t="s">
        <v>5948</v>
      </c>
      <c r="S238" s="3820" t="s">
        <v>5949</v>
      </c>
      <c r="T238" s="1353"/>
      <c r="U238" s="1353"/>
      <c r="V238" s="1353"/>
      <c r="W238" s="1353"/>
      <c r="X238" s="1353"/>
      <c r="Y238" s="1353"/>
      <c r="Z238" s="1353"/>
      <c r="AA238" s="1353"/>
      <c r="AB238" s="1353"/>
      <c r="AC238" s="1353"/>
      <c r="AD238" s="1353"/>
    </row>
    <row r="239" spans="1:30">
      <c r="A239" s="3818">
        <v>224</v>
      </c>
      <c r="B239" s="3814" t="s">
        <v>5950</v>
      </c>
      <c r="C239" s="3819" t="s">
        <v>5951</v>
      </c>
      <c r="D239" s="3820" t="s">
        <v>5952</v>
      </c>
      <c r="E239" s="3821"/>
      <c r="F239" s="3818">
        <v>548</v>
      </c>
      <c r="G239" s="3814" t="s">
        <v>5953</v>
      </c>
      <c r="H239" s="3819" t="s">
        <v>5954</v>
      </c>
      <c r="I239" s="3820" t="s">
        <v>5955</v>
      </c>
      <c r="J239" s="3821"/>
      <c r="K239" s="3818">
        <v>872</v>
      </c>
      <c r="L239" s="3814" t="s">
        <v>5956</v>
      </c>
      <c r="M239" s="3819" t="s">
        <v>5957</v>
      </c>
      <c r="N239" s="3820" t="s">
        <v>5958</v>
      </c>
      <c r="O239" s="3821"/>
      <c r="P239" s="3818">
        <v>1196</v>
      </c>
      <c r="Q239" s="3814" t="s">
        <v>5959</v>
      </c>
      <c r="R239" s="3819" t="s">
        <v>5960</v>
      </c>
      <c r="S239" s="3820" t="s">
        <v>5961</v>
      </c>
      <c r="T239" s="1353"/>
      <c r="U239" s="1353"/>
      <c r="V239" s="1353"/>
      <c r="W239" s="1353"/>
      <c r="X239" s="1353"/>
      <c r="Y239" s="1353"/>
      <c r="Z239" s="1353"/>
      <c r="AA239" s="1353"/>
      <c r="AB239" s="1353"/>
      <c r="AC239" s="1353"/>
      <c r="AD239" s="1353"/>
    </row>
    <row r="240" spans="1:30">
      <c r="A240" s="3818">
        <v>225</v>
      </c>
      <c r="B240" s="3814" t="s">
        <v>5962</v>
      </c>
      <c r="C240" s="3819" t="s">
        <v>5963</v>
      </c>
      <c r="D240" s="3820" t="s">
        <v>5964</v>
      </c>
      <c r="E240" s="3821"/>
      <c r="F240" s="3818">
        <v>549</v>
      </c>
      <c r="G240" s="3814" t="s">
        <v>5965</v>
      </c>
      <c r="H240" s="3819" t="s">
        <v>5966</v>
      </c>
      <c r="I240" s="3820" t="s">
        <v>5967</v>
      </c>
      <c r="J240" s="3821"/>
      <c r="K240" s="3818">
        <v>873</v>
      </c>
      <c r="L240" s="3814" t="s">
        <v>5968</v>
      </c>
      <c r="M240" s="3819" t="s">
        <v>5969</v>
      </c>
      <c r="N240" s="3820" t="s">
        <v>5970</v>
      </c>
      <c r="O240" s="3821"/>
      <c r="P240" s="3818">
        <v>1197</v>
      </c>
      <c r="Q240" s="3814" t="s">
        <v>5971</v>
      </c>
      <c r="R240" s="3819" t="s">
        <v>5972</v>
      </c>
      <c r="S240" s="3820" t="s">
        <v>5973</v>
      </c>
      <c r="T240" s="1353"/>
      <c r="U240" s="1353"/>
      <c r="V240" s="1353"/>
      <c r="W240" s="1353"/>
      <c r="X240" s="1353"/>
      <c r="Y240" s="1353"/>
      <c r="Z240" s="1353"/>
      <c r="AA240" s="1353"/>
      <c r="AB240" s="1353"/>
      <c r="AC240" s="1353"/>
      <c r="AD240" s="1353"/>
    </row>
    <row r="241" spans="1:30">
      <c r="A241" s="3818">
        <v>226</v>
      </c>
      <c r="B241" s="3814" t="s">
        <v>5974</v>
      </c>
      <c r="C241" s="3819" t="s">
        <v>5975</v>
      </c>
      <c r="D241" s="3820" t="s">
        <v>4818</v>
      </c>
      <c r="E241" s="3821"/>
      <c r="F241" s="3818">
        <v>550</v>
      </c>
      <c r="G241" s="3814" t="s">
        <v>5976</v>
      </c>
      <c r="H241" s="3819" t="s">
        <v>5977</v>
      </c>
      <c r="I241" s="3820" t="s">
        <v>5978</v>
      </c>
      <c r="J241" s="3821"/>
      <c r="K241" s="3818">
        <v>874</v>
      </c>
      <c r="L241" s="3814" t="s">
        <v>5979</v>
      </c>
      <c r="M241" s="3819" t="s">
        <v>5980</v>
      </c>
      <c r="N241" s="3820" t="s">
        <v>5981</v>
      </c>
      <c r="O241" s="3821"/>
      <c r="P241" s="3818">
        <v>1198</v>
      </c>
      <c r="Q241" s="3814" t="s">
        <v>5982</v>
      </c>
      <c r="R241" s="3819" t="s">
        <v>5983</v>
      </c>
      <c r="S241" s="3820" t="s">
        <v>5984</v>
      </c>
      <c r="T241" s="1353"/>
      <c r="U241" s="1353"/>
      <c r="V241" s="1353"/>
      <c r="W241" s="1353"/>
      <c r="X241" s="1353"/>
      <c r="Y241" s="1353"/>
      <c r="Z241" s="1353"/>
      <c r="AA241" s="1353"/>
      <c r="AB241" s="1353"/>
      <c r="AC241" s="1353"/>
      <c r="AD241" s="1353"/>
    </row>
    <row r="242" spans="1:30">
      <c r="A242" s="3818">
        <v>227</v>
      </c>
      <c r="B242" s="3814" t="s">
        <v>5985</v>
      </c>
      <c r="C242" s="3819" t="s">
        <v>5986</v>
      </c>
      <c r="D242" s="3820" t="s">
        <v>5987</v>
      </c>
      <c r="E242" s="3821"/>
      <c r="F242" s="3818">
        <v>551</v>
      </c>
      <c r="G242" s="3814" t="s">
        <v>5988</v>
      </c>
      <c r="H242" s="3819" t="s">
        <v>5989</v>
      </c>
      <c r="I242" s="3820" t="s">
        <v>5990</v>
      </c>
      <c r="J242" s="3821"/>
      <c r="K242" s="3818">
        <v>875</v>
      </c>
      <c r="L242" s="3814" t="s">
        <v>5991</v>
      </c>
      <c r="M242" s="3819" t="s">
        <v>5992</v>
      </c>
      <c r="N242" s="3820" t="s">
        <v>5993</v>
      </c>
      <c r="O242" s="3821"/>
      <c r="P242" s="3818">
        <v>1199</v>
      </c>
      <c r="Q242" s="3814" t="s">
        <v>5994</v>
      </c>
      <c r="R242" s="3819" t="s">
        <v>5995</v>
      </c>
      <c r="S242" s="3820" t="s">
        <v>5996</v>
      </c>
      <c r="T242" s="1353"/>
      <c r="U242" s="1353"/>
      <c r="V242" s="1353"/>
      <c r="W242" s="1353"/>
      <c r="X242" s="1353"/>
      <c r="Y242" s="1353"/>
      <c r="Z242" s="1353"/>
      <c r="AA242" s="1353"/>
      <c r="AB242" s="1353"/>
      <c r="AC242" s="1353"/>
      <c r="AD242" s="1353"/>
    </row>
    <row r="243" spans="1:30">
      <c r="A243" s="3818">
        <v>228</v>
      </c>
      <c r="B243" s="3814" t="s">
        <v>5997</v>
      </c>
      <c r="C243" s="3819" t="s">
        <v>5998</v>
      </c>
      <c r="D243" s="3820" t="s">
        <v>5999</v>
      </c>
      <c r="E243" s="3821"/>
      <c r="F243" s="3818">
        <v>552</v>
      </c>
      <c r="G243" s="3814" t="s">
        <v>6000</v>
      </c>
      <c r="H243" s="3819" t="s">
        <v>6001</v>
      </c>
      <c r="I243" s="3820" t="s">
        <v>6002</v>
      </c>
      <c r="J243" s="3821"/>
      <c r="K243" s="3818">
        <v>876</v>
      </c>
      <c r="L243" s="3814" t="s">
        <v>6003</v>
      </c>
      <c r="M243" s="3819" t="s">
        <v>6004</v>
      </c>
      <c r="N243" s="3820" t="s">
        <v>6005</v>
      </c>
      <c r="O243" s="3821"/>
      <c r="P243" s="3818">
        <v>1200</v>
      </c>
      <c r="Q243" s="3814" t="s">
        <v>6006</v>
      </c>
      <c r="R243" s="3819" t="s">
        <v>6007</v>
      </c>
      <c r="S243" s="3820" t="s">
        <v>2271</v>
      </c>
      <c r="T243" s="1353"/>
      <c r="U243" s="1353"/>
      <c r="V243" s="1353"/>
      <c r="W243" s="1353"/>
      <c r="X243" s="1353"/>
      <c r="Y243" s="1353"/>
      <c r="Z243" s="1353"/>
      <c r="AA243" s="1353"/>
      <c r="AB243" s="1353"/>
      <c r="AC243" s="1353"/>
      <c r="AD243" s="1353"/>
    </row>
    <row r="244" spans="1:30">
      <c r="A244" s="3818">
        <v>229</v>
      </c>
      <c r="B244" s="3814" t="s">
        <v>6008</v>
      </c>
      <c r="C244" s="3819" t="s">
        <v>6009</v>
      </c>
      <c r="D244" s="3820" t="s">
        <v>6010</v>
      </c>
      <c r="E244" s="3821"/>
      <c r="F244" s="3818">
        <v>553</v>
      </c>
      <c r="G244" s="3814" t="s">
        <v>6011</v>
      </c>
      <c r="H244" s="3819" t="s">
        <v>6012</v>
      </c>
      <c r="I244" s="3820" t="s">
        <v>6013</v>
      </c>
      <c r="J244" s="3821"/>
      <c r="K244" s="3818">
        <v>877</v>
      </c>
      <c r="L244" s="3814" t="s">
        <v>6014</v>
      </c>
      <c r="M244" s="3819" t="s">
        <v>6015</v>
      </c>
      <c r="N244" s="3820" t="s">
        <v>6016</v>
      </c>
      <c r="O244" s="3821"/>
      <c r="P244" s="3818">
        <v>1201</v>
      </c>
      <c r="Q244" s="3814" t="s">
        <v>6017</v>
      </c>
      <c r="R244" s="3819" t="s">
        <v>6018</v>
      </c>
      <c r="S244" s="3820" t="s">
        <v>6019</v>
      </c>
      <c r="T244" s="1353"/>
      <c r="U244" s="1353"/>
      <c r="V244" s="1353"/>
      <c r="W244" s="1353"/>
      <c r="X244" s="1353"/>
      <c r="Y244" s="1353"/>
      <c r="Z244" s="1353"/>
      <c r="AA244" s="1353"/>
      <c r="AB244" s="1353"/>
      <c r="AC244" s="1353"/>
      <c r="AD244" s="1353"/>
    </row>
    <row r="245" spans="1:30">
      <c r="A245" s="3818">
        <v>230</v>
      </c>
      <c r="B245" s="3814" t="s">
        <v>6020</v>
      </c>
      <c r="C245" s="3819" t="s">
        <v>6021</v>
      </c>
      <c r="D245" s="3820" t="s">
        <v>6022</v>
      </c>
      <c r="E245" s="3821"/>
      <c r="F245" s="3818">
        <v>554</v>
      </c>
      <c r="G245" s="3814" t="s">
        <v>6023</v>
      </c>
      <c r="H245" s="3819" t="s">
        <v>6024</v>
      </c>
      <c r="I245" s="3820" t="s">
        <v>6025</v>
      </c>
      <c r="J245" s="3821"/>
      <c r="K245" s="3818">
        <v>878</v>
      </c>
      <c r="L245" s="3814" t="s">
        <v>6026</v>
      </c>
      <c r="M245" s="3819" t="s">
        <v>6027</v>
      </c>
      <c r="N245" s="3820" t="s">
        <v>6005</v>
      </c>
      <c r="O245" s="3821"/>
      <c r="P245" s="3818">
        <v>1202</v>
      </c>
      <c r="Q245" s="3814" t="s">
        <v>6028</v>
      </c>
      <c r="R245" s="3819" t="s">
        <v>6029</v>
      </c>
      <c r="S245" s="3820" t="s">
        <v>6030</v>
      </c>
      <c r="T245" s="1353"/>
      <c r="U245" s="1353"/>
      <c r="V245" s="1353"/>
      <c r="W245" s="1353"/>
      <c r="X245" s="1353"/>
      <c r="Y245" s="1353"/>
      <c r="Z245" s="1353"/>
      <c r="AA245" s="1353"/>
      <c r="AB245" s="1353"/>
      <c r="AC245" s="1353"/>
      <c r="AD245" s="1353"/>
    </row>
    <row r="246" spans="1:30">
      <c r="A246" s="3818">
        <v>231</v>
      </c>
      <c r="B246" s="3814" t="s">
        <v>6031</v>
      </c>
      <c r="C246" s="3819" t="s">
        <v>6032</v>
      </c>
      <c r="D246" s="3820" t="s">
        <v>6033</v>
      </c>
      <c r="E246" s="3821"/>
      <c r="F246" s="3818">
        <v>555</v>
      </c>
      <c r="G246" s="3814" t="s">
        <v>6034</v>
      </c>
      <c r="H246" s="3819" t="s">
        <v>6035</v>
      </c>
      <c r="I246" s="3820" t="s">
        <v>6036</v>
      </c>
      <c r="J246" s="3821"/>
      <c r="K246" s="3818">
        <v>879</v>
      </c>
      <c r="L246" s="3814" t="s">
        <v>6037</v>
      </c>
      <c r="M246" s="3819" t="s">
        <v>6038</v>
      </c>
      <c r="N246" s="3820" t="s">
        <v>6039</v>
      </c>
      <c r="O246" s="3821"/>
      <c r="P246" s="3818">
        <v>1203</v>
      </c>
      <c r="Q246" s="3814" t="s">
        <v>6040</v>
      </c>
      <c r="R246" s="3819" t="s">
        <v>6041</v>
      </c>
      <c r="S246" s="3820" t="s">
        <v>6042</v>
      </c>
      <c r="T246" s="1353"/>
      <c r="U246" s="1353"/>
      <c r="V246" s="1353"/>
      <c r="W246" s="1353"/>
      <c r="X246" s="1353"/>
      <c r="Y246" s="1353"/>
      <c r="Z246" s="1353"/>
      <c r="AA246" s="1353"/>
      <c r="AB246" s="1353"/>
      <c r="AC246" s="1353"/>
      <c r="AD246" s="1353"/>
    </row>
    <row r="247" spans="1:30">
      <c r="A247" s="3818">
        <v>232</v>
      </c>
      <c r="B247" s="3814" t="s">
        <v>6043</v>
      </c>
      <c r="C247" s="3819" t="s">
        <v>6044</v>
      </c>
      <c r="D247" s="3820" t="s">
        <v>6045</v>
      </c>
      <c r="E247" s="3821"/>
      <c r="F247" s="3818">
        <v>556</v>
      </c>
      <c r="G247" s="3814" t="s">
        <v>6046</v>
      </c>
      <c r="H247" s="3819" t="s">
        <v>6047</v>
      </c>
      <c r="I247" s="3820" t="s">
        <v>6048</v>
      </c>
      <c r="J247" s="3821"/>
      <c r="K247" s="3818">
        <v>880</v>
      </c>
      <c r="L247" s="3814" t="s">
        <v>6049</v>
      </c>
      <c r="M247" s="3819" t="s">
        <v>6050</v>
      </c>
      <c r="N247" s="3820" t="s">
        <v>6051</v>
      </c>
      <c r="O247" s="3821"/>
      <c r="P247" s="3818">
        <v>1204</v>
      </c>
      <c r="Q247" s="3814" t="s">
        <v>6052</v>
      </c>
      <c r="R247" s="3819" t="s">
        <v>6053</v>
      </c>
      <c r="S247" s="3820" t="s">
        <v>6054</v>
      </c>
      <c r="T247" s="1353"/>
      <c r="U247" s="1353"/>
      <c r="V247" s="1353"/>
      <c r="W247" s="1353"/>
      <c r="X247" s="1353"/>
      <c r="Y247" s="1353"/>
      <c r="Z247" s="1353"/>
      <c r="AA247" s="1353"/>
      <c r="AB247" s="1353"/>
      <c r="AC247" s="1353"/>
      <c r="AD247" s="1353"/>
    </row>
    <row r="248" spans="1:30">
      <c r="A248" s="3818">
        <v>233</v>
      </c>
      <c r="B248" s="3814" t="s">
        <v>6055</v>
      </c>
      <c r="C248" s="3819" t="s">
        <v>6056</v>
      </c>
      <c r="D248" s="3820" t="s">
        <v>6057</v>
      </c>
      <c r="E248" s="3821"/>
      <c r="F248" s="3818">
        <v>557</v>
      </c>
      <c r="G248" s="3814" t="s">
        <v>6058</v>
      </c>
      <c r="H248" s="3819" t="s">
        <v>6059</v>
      </c>
      <c r="I248" s="3820" t="s">
        <v>6060</v>
      </c>
      <c r="J248" s="3821"/>
      <c r="K248" s="3818">
        <v>881</v>
      </c>
      <c r="L248" s="3814" t="s">
        <v>6061</v>
      </c>
      <c r="M248" s="3819" t="s">
        <v>6062</v>
      </c>
      <c r="N248" s="3820" t="s">
        <v>6063</v>
      </c>
      <c r="O248" s="3821"/>
      <c r="P248" s="3818">
        <v>1205</v>
      </c>
      <c r="Q248" s="3814" t="s">
        <v>6064</v>
      </c>
      <c r="R248" s="3819" t="s">
        <v>6065</v>
      </c>
      <c r="S248" s="3820" t="s">
        <v>6066</v>
      </c>
      <c r="T248" s="1353"/>
      <c r="U248" s="1353"/>
      <c r="V248" s="1353"/>
      <c r="W248" s="1353"/>
      <c r="X248" s="1353"/>
      <c r="Y248" s="1353"/>
      <c r="Z248" s="1353"/>
      <c r="AA248" s="1353"/>
      <c r="AB248" s="1353"/>
      <c r="AC248" s="1353"/>
      <c r="AD248" s="1353"/>
    </row>
    <row r="249" spans="1:30">
      <c r="A249" s="3818">
        <v>234</v>
      </c>
      <c r="B249" s="3814" t="s">
        <v>6067</v>
      </c>
      <c r="C249" s="3819" t="s">
        <v>6068</v>
      </c>
      <c r="D249" s="3820" t="s">
        <v>6069</v>
      </c>
      <c r="E249" s="3821"/>
      <c r="F249" s="3818">
        <v>558</v>
      </c>
      <c r="G249" s="3814" t="s">
        <v>6070</v>
      </c>
      <c r="H249" s="3819" t="s">
        <v>6071</v>
      </c>
      <c r="I249" s="3820" t="s">
        <v>6072</v>
      </c>
      <c r="J249" s="3821"/>
      <c r="K249" s="3818">
        <v>882</v>
      </c>
      <c r="L249" s="3814" t="s">
        <v>6073</v>
      </c>
      <c r="M249" s="3819" t="s">
        <v>6074</v>
      </c>
      <c r="N249" s="3820" t="s">
        <v>6075</v>
      </c>
      <c r="O249" s="3821"/>
      <c r="P249" s="3818">
        <v>1206</v>
      </c>
      <c r="Q249" s="3814" t="s">
        <v>6076</v>
      </c>
      <c r="R249" s="3819" t="s">
        <v>6077</v>
      </c>
      <c r="S249" s="3820" t="s">
        <v>6078</v>
      </c>
      <c r="T249" s="1353"/>
      <c r="U249" s="1353"/>
      <c r="V249" s="1353"/>
      <c r="W249" s="1353"/>
      <c r="X249" s="1353"/>
      <c r="Y249" s="1353"/>
      <c r="Z249" s="1353"/>
      <c r="AA249" s="1353"/>
      <c r="AB249" s="1353"/>
      <c r="AC249" s="1353"/>
      <c r="AD249" s="1353"/>
    </row>
    <row r="250" spans="1:30">
      <c r="A250" s="3818">
        <v>235</v>
      </c>
      <c r="B250" s="3814" t="s">
        <v>6079</v>
      </c>
      <c r="C250" s="3819" t="s">
        <v>6080</v>
      </c>
      <c r="D250" s="3820" t="s">
        <v>6081</v>
      </c>
      <c r="E250" s="3821"/>
      <c r="F250" s="3818">
        <v>559</v>
      </c>
      <c r="G250" s="3814" t="s">
        <v>6082</v>
      </c>
      <c r="H250" s="3819" t="s">
        <v>6083</v>
      </c>
      <c r="I250" s="3820" t="s">
        <v>6084</v>
      </c>
      <c r="J250" s="3821"/>
      <c r="K250" s="3818">
        <v>883</v>
      </c>
      <c r="L250" s="3814" t="s">
        <v>6085</v>
      </c>
      <c r="M250" s="3819" t="s">
        <v>6086</v>
      </c>
      <c r="N250" s="3820" t="s">
        <v>6087</v>
      </c>
      <c r="O250" s="3821"/>
      <c r="P250" s="3818">
        <v>1207</v>
      </c>
      <c r="Q250" s="3814" t="s">
        <v>6088</v>
      </c>
      <c r="R250" s="3819" t="s">
        <v>6089</v>
      </c>
      <c r="S250" s="3820" t="s">
        <v>6090</v>
      </c>
      <c r="T250" s="1353"/>
      <c r="U250" s="1353"/>
      <c r="V250" s="1353"/>
      <c r="W250" s="1353"/>
      <c r="X250" s="1353"/>
      <c r="Y250" s="1353"/>
      <c r="Z250" s="1353"/>
      <c r="AA250" s="1353"/>
      <c r="AB250" s="1353"/>
      <c r="AC250" s="1353"/>
      <c r="AD250" s="1353"/>
    </row>
    <row r="251" spans="1:30">
      <c r="A251" s="3818">
        <v>236</v>
      </c>
      <c r="B251" s="3814" t="s">
        <v>6091</v>
      </c>
      <c r="C251" s="3819" t="s">
        <v>6092</v>
      </c>
      <c r="D251" s="3820" t="s">
        <v>6093</v>
      </c>
      <c r="E251" s="3821"/>
      <c r="F251" s="3818">
        <v>560</v>
      </c>
      <c r="G251" s="3814" t="s">
        <v>6094</v>
      </c>
      <c r="H251" s="3819" t="s">
        <v>6095</v>
      </c>
      <c r="I251" s="3820" t="s">
        <v>6096</v>
      </c>
      <c r="J251" s="3821"/>
      <c r="K251" s="3818">
        <v>884</v>
      </c>
      <c r="L251" s="3814" t="s">
        <v>6097</v>
      </c>
      <c r="M251" s="3819" t="s">
        <v>6098</v>
      </c>
      <c r="N251" s="3820" t="s">
        <v>6099</v>
      </c>
      <c r="O251" s="3821"/>
      <c r="P251" s="3818">
        <v>1208</v>
      </c>
      <c r="Q251" s="3814" t="s">
        <v>6100</v>
      </c>
      <c r="R251" s="3819" t="s">
        <v>6101</v>
      </c>
      <c r="S251" s="3820" t="s">
        <v>6102</v>
      </c>
      <c r="T251" s="1353"/>
      <c r="U251" s="1353"/>
      <c r="V251" s="1353"/>
      <c r="W251" s="1353"/>
      <c r="X251" s="1353"/>
      <c r="Y251" s="1353"/>
      <c r="Z251" s="1353"/>
      <c r="AA251" s="1353"/>
      <c r="AB251" s="1353"/>
      <c r="AC251" s="1353"/>
      <c r="AD251" s="1353"/>
    </row>
    <row r="252" spans="1:30">
      <c r="A252" s="3818">
        <v>237</v>
      </c>
      <c r="B252" s="3814" t="s">
        <v>6103</v>
      </c>
      <c r="C252" s="3819" t="s">
        <v>6104</v>
      </c>
      <c r="D252" s="3820" t="s">
        <v>6105</v>
      </c>
      <c r="E252" s="3821"/>
      <c r="F252" s="3818">
        <v>561</v>
      </c>
      <c r="G252" s="3814" t="s">
        <v>6106</v>
      </c>
      <c r="H252" s="3819" t="s">
        <v>6107</v>
      </c>
      <c r="I252" s="3820" t="s">
        <v>6108</v>
      </c>
      <c r="J252" s="3821"/>
      <c r="K252" s="3818">
        <v>885</v>
      </c>
      <c r="L252" s="3814" t="s">
        <v>6109</v>
      </c>
      <c r="M252" s="3819" t="s">
        <v>6110</v>
      </c>
      <c r="N252" s="3820" t="s">
        <v>6111</v>
      </c>
      <c r="O252" s="3821"/>
      <c r="P252" s="3818">
        <v>1209</v>
      </c>
      <c r="Q252" s="3814" t="s">
        <v>6112</v>
      </c>
      <c r="R252" s="3819" t="s">
        <v>6113</v>
      </c>
      <c r="S252" s="3820" t="s">
        <v>6114</v>
      </c>
      <c r="T252" s="1353"/>
      <c r="U252" s="1353"/>
      <c r="V252" s="1353"/>
      <c r="W252" s="1353"/>
      <c r="X252" s="1353"/>
      <c r="Y252" s="1353"/>
      <c r="Z252" s="1353"/>
      <c r="AA252" s="1353"/>
      <c r="AB252" s="1353"/>
      <c r="AC252" s="1353"/>
      <c r="AD252" s="1353"/>
    </row>
    <row r="253" spans="1:30">
      <c r="A253" s="3818">
        <v>238</v>
      </c>
      <c r="B253" s="3814" t="s">
        <v>6115</v>
      </c>
      <c r="C253" s="3819" t="s">
        <v>6116</v>
      </c>
      <c r="D253" s="3820" t="s">
        <v>6117</v>
      </c>
      <c r="E253" s="3821"/>
      <c r="F253" s="3818">
        <v>562</v>
      </c>
      <c r="G253" s="3814" t="s">
        <v>6118</v>
      </c>
      <c r="H253" s="3819" t="s">
        <v>6119</v>
      </c>
      <c r="I253" s="3820" t="s">
        <v>6120</v>
      </c>
      <c r="J253" s="3821"/>
      <c r="K253" s="3818">
        <v>886</v>
      </c>
      <c r="L253" s="3814" t="s">
        <v>6121</v>
      </c>
      <c r="M253" s="3819" t="s">
        <v>6122</v>
      </c>
      <c r="N253" s="3820" t="s">
        <v>6123</v>
      </c>
      <c r="O253" s="3821"/>
      <c r="P253" s="3818">
        <v>1210</v>
      </c>
      <c r="Q253" s="3814" t="s">
        <v>6124</v>
      </c>
      <c r="R253" s="3819" t="s">
        <v>6125</v>
      </c>
      <c r="S253" s="3820" t="s">
        <v>6126</v>
      </c>
      <c r="T253" s="1353"/>
      <c r="U253" s="1353"/>
      <c r="V253" s="1353"/>
      <c r="W253" s="1353"/>
      <c r="X253" s="1353"/>
      <c r="Y253" s="1353"/>
      <c r="Z253" s="1353"/>
      <c r="AA253" s="1353"/>
      <c r="AB253" s="1353"/>
      <c r="AC253" s="1353"/>
      <c r="AD253" s="1353"/>
    </row>
    <row r="254" spans="1:30">
      <c r="A254" s="3818">
        <v>239</v>
      </c>
      <c r="B254" s="3814" t="s">
        <v>6127</v>
      </c>
      <c r="C254" s="3819" t="s">
        <v>6128</v>
      </c>
      <c r="D254" s="3820" t="s">
        <v>6129</v>
      </c>
      <c r="E254" s="3821"/>
      <c r="F254" s="3818">
        <v>563</v>
      </c>
      <c r="G254" s="3814" t="s">
        <v>6130</v>
      </c>
      <c r="H254" s="3819" t="s">
        <v>6131</v>
      </c>
      <c r="I254" s="3820" t="s">
        <v>6132</v>
      </c>
      <c r="J254" s="3821"/>
      <c r="K254" s="3818">
        <v>887</v>
      </c>
      <c r="L254" s="3814" t="s">
        <v>6133</v>
      </c>
      <c r="M254" s="3819" t="s">
        <v>3390</v>
      </c>
      <c r="N254" s="3820" t="s">
        <v>6016</v>
      </c>
      <c r="O254" s="3821"/>
      <c r="P254" s="3818">
        <v>1211</v>
      </c>
      <c r="Q254" s="3814" t="s">
        <v>6134</v>
      </c>
      <c r="R254" s="3819" t="s">
        <v>6135</v>
      </c>
      <c r="S254" s="3820" t="s">
        <v>6136</v>
      </c>
      <c r="T254" s="1353"/>
      <c r="U254" s="1353"/>
      <c r="V254" s="1353"/>
      <c r="W254" s="1353"/>
      <c r="X254" s="1353"/>
      <c r="Y254" s="1353"/>
      <c r="Z254" s="1353"/>
      <c r="AA254" s="1353"/>
      <c r="AB254" s="1353"/>
      <c r="AC254" s="1353"/>
      <c r="AD254" s="1353"/>
    </row>
    <row r="255" spans="1:30">
      <c r="A255" s="3818">
        <v>240</v>
      </c>
      <c r="B255" s="3814" t="s">
        <v>6137</v>
      </c>
      <c r="C255" s="3819" t="s">
        <v>6138</v>
      </c>
      <c r="D255" s="3820" t="s">
        <v>6139</v>
      </c>
      <c r="E255" s="3821"/>
      <c r="F255" s="3818">
        <v>564</v>
      </c>
      <c r="G255" s="3814" t="s">
        <v>6140</v>
      </c>
      <c r="H255" s="3819" t="s">
        <v>6141</v>
      </c>
      <c r="I255" s="3820" t="s">
        <v>6142</v>
      </c>
      <c r="J255" s="3821"/>
      <c r="K255" s="3818">
        <v>888</v>
      </c>
      <c r="L255" s="3814" t="s">
        <v>6143</v>
      </c>
      <c r="M255" s="3819" t="s">
        <v>6144</v>
      </c>
      <c r="N255" s="3820" t="s">
        <v>6145</v>
      </c>
      <c r="O255" s="3821"/>
      <c r="P255" s="3818">
        <v>1212</v>
      </c>
      <c r="Q255" s="3814" t="s">
        <v>6146</v>
      </c>
      <c r="R255" s="3819" t="s">
        <v>6147</v>
      </c>
      <c r="S255" s="3820" t="s">
        <v>2490</v>
      </c>
      <c r="T255" s="1353"/>
      <c r="U255" s="1353"/>
      <c r="V255" s="1353"/>
      <c r="W255" s="1353"/>
      <c r="X255" s="1353"/>
      <c r="Y255" s="1353"/>
      <c r="Z255" s="1353"/>
      <c r="AA255" s="1353"/>
      <c r="AB255" s="1353"/>
      <c r="AC255" s="1353"/>
      <c r="AD255" s="1353"/>
    </row>
    <row r="256" spans="1:30">
      <c r="A256" s="3818">
        <v>241</v>
      </c>
      <c r="B256" s="3814" t="s">
        <v>6148</v>
      </c>
      <c r="C256" s="3819" t="s">
        <v>6149</v>
      </c>
      <c r="D256" s="3820" t="s">
        <v>6150</v>
      </c>
      <c r="E256" s="3821"/>
      <c r="F256" s="3818">
        <v>565</v>
      </c>
      <c r="G256" s="3814" t="s">
        <v>6151</v>
      </c>
      <c r="H256" s="3819" t="s">
        <v>6152</v>
      </c>
      <c r="I256" s="3820" t="s">
        <v>6153</v>
      </c>
      <c r="J256" s="3821"/>
      <c r="K256" s="3818">
        <v>889</v>
      </c>
      <c r="L256" s="3814" t="s">
        <v>6154</v>
      </c>
      <c r="M256" s="3819" t="s">
        <v>6155</v>
      </c>
      <c r="N256" s="3820" t="s">
        <v>6156</v>
      </c>
      <c r="O256" s="3821"/>
      <c r="P256" s="3818">
        <v>1213</v>
      </c>
      <c r="Q256" s="3814" t="s">
        <v>6157</v>
      </c>
      <c r="R256" s="3819" t="s">
        <v>6158</v>
      </c>
      <c r="S256" s="3820" t="s">
        <v>6159</v>
      </c>
      <c r="T256" s="1353"/>
      <c r="U256" s="1353"/>
      <c r="V256" s="1353"/>
      <c r="W256" s="1353"/>
      <c r="X256" s="1353"/>
      <c r="Y256" s="1353"/>
      <c r="Z256" s="1353"/>
      <c r="AA256" s="1353"/>
      <c r="AB256" s="1353"/>
      <c r="AC256" s="1353"/>
      <c r="AD256" s="1353"/>
    </row>
    <row r="257" spans="1:30">
      <c r="A257" s="3818">
        <v>242</v>
      </c>
      <c r="B257" s="3814" t="s">
        <v>6160</v>
      </c>
      <c r="C257" s="3819" t="s">
        <v>6161</v>
      </c>
      <c r="D257" s="3820" t="s">
        <v>6019</v>
      </c>
      <c r="E257" s="3821"/>
      <c r="F257" s="3818">
        <v>566</v>
      </c>
      <c r="G257" s="3814" t="s">
        <v>6162</v>
      </c>
      <c r="H257" s="3819" t="s">
        <v>6163</v>
      </c>
      <c r="I257" s="3820" t="s">
        <v>6164</v>
      </c>
      <c r="J257" s="3821"/>
      <c r="K257" s="3818">
        <v>890</v>
      </c>
      <c r="L257" s="3814" t="s">
        <v>6165</v>
      </c>
      <c r="M257" s="3819" t="s">
        <v>6166</v>
      </c>
      <c r="N257" s="3820" t="s">
        <v>6167</v>
      </c>
      <c r="O257" s="3821"/>
      <c r="P257" s="3818">
        <v>1214</v>
      </c>
      <c r="Q257" s="3814" t="s">
        <v>6168</v>
      </c>
      <c r="R257" s="3819" t="s">
        <v>6169</v>
      </c>
      <c r="S257" s="3820" t="s">
        <v>6170</v>
      </c>
      <c r="T257" s="1353"/>
      <c r="U257" s="1353"/>
      <c r="V257" s="1353"/>
      <c r="W257" s="1353"/>
      <c r="X257" s="1353"/>
      <c r="Y257" s="1353"/>
      <c r="Z257" s="1353"/>
      <c r="AA257" s="1353"/>
      <c r="AB257" s="1353"/>
      <c r="AC257" s="1353"/>
      <c r="AD257" s="1353"/>
    </row>
    <row r="258" spans="1:30">
      <c r="A258" s="3818">
        <v>243</v>
      </c>
      <c r="B258" s="3814" t="s">
        <v>6171</v>
      </c>
      <c r="C258" s="3819" t="s">
        <v>6172</v>
      </c>
      <c r="D258" s="3820" t="s">
        <v>6173</v>
      </c>
      <c r="E258" s="3821"/>
      <c r="F258" s="3818">
        <v>567</v>
      </c>
      <c r="G258" s="3814" t="s">
        <v>6174</v>
      </c>
      <c r="H258" s="3819" t="s">
        <v>6175</v>
      </c>
      <c r="I258" s="3820" t="s">
        <v>6176</v>
      </c>
      <c r="J258" s="3821"/>
      <c r="K258" s="3818">
        <v>891</v>
      </c>
      <c r="L258" s="3814" t="s">
        <v>6177</v>
      </c>
      <c r="M258" s="3819" t="s">
        <v>6178</v>
      </c>
      <c r="N258" s="3820" t="s">
        <v>6179</v>
      </c>
      <c r="O258" s="3821"/>
      <c r="P258" s="3818">
        <v>1215</v>
      </c>
      <c r="Q258" s="3814" t="s">
        <v>6180</v>
      </c>
      <c r="R258" s="3819" t="s">
        <v>6181</v>
      </c>
      <c r="S258" s="3820" t="s">
        <v>6182</v>
      </c>
      <c r="T258" s="1353"/>
      <c r="U258" s="1353"/>
      <c r="V258" s="1353"/>
      <c r="W258" s="1353"/>
      <c r="X258" s="1353"/>
      <c r="Y258" s="1353"/>
      <c r="Z258" s="1353"/>
      <c r="AA258" s="1353"/>
      <c r="AB258" s="1353"/>
      <c r="AC258" s="1353"/>
      <c r="AD258" s="1353"/>
    </row>
    <row r="259" spans="1:30">
      <c r="A259" s="3818">
        <v>244</v>
      </c>
      <c r="B259" s="3814" t="s">
        <v>6183</v>
      </c>
      <c r="C259" s="3819" t="s">
        <v>6184</v>
      </c>
      <c r="D259" s="3820" t="s">
        <v>6185</v>
      </c>
      <c r="E259" s="3821"/>
      <c r="F259" s="3818">
        <v>568</v>
      </c>
      <c r="G259" s="3814" t="s">
        <v>6186</v>
      </c>
      <c r="H259" s="3819" t="s">
        <v>6187</v>
      </c>
      <c r="I259" s="3820" t="s">
        <v>6188</v>
      </c>
      <c r="J259" s="3821"/>
      <c r="K259" s="3818">
        <v>892</v>
      </c>
      <c r="L259" s="3814" t="s">
        <v>6189</v>
      </c>
      <c r="M259" s="3819" t="s">
        <v>6190</v>
      </c>
      <c r="N259" s="3820" t="s">
        <v>6191</v>
      </c>
      <c r="O259" s="3821"/>
      <c r="P259" s="3818">
        <v>1216</v>
      </c>
      <c r="Q259" s="3814" t="s">
        <v>6192</v>
      </c>
      <c r="R259" s="3819" t="s">
        <v>6193</v>
      </c>
      <c r="S259" s="3820" t="s">
        <v>6194</v>
      </c>
      <c r="T259" s="1353"/>
      <c r="U259" s="1353"/>
      <c r="V259" s="1353"/>
      <c r="W259" s="1353"/>
      <c r="X259" s="1353"/>
      <c r="Y259" s="1353"/>
      <c r="Z259" s="1353"/>
      <c r="AA259" s="1353"/>
      <c r="AB259" s="1353"/>
      <c r="AC259" s="1353"/>
      <c r="AD259" s="1353"/>
    </row>
    <row r="260" spans="1:30">
      <c r="A260" s="3818">
        <v>245</v>
      </c>
      <c r="B260" s="3814" t="s">
        <v>6195</v>
      </c>
      <c r="C260" s="3819" t="s">
        <v>6196</v>
      </c>
      <c r="D260" s="3820" t="s">
        <v>6197</v>
      </c>
      <c r="E260" s="3821"/>
      <c r="F260" s="3818">
        <v>569</v>
      </c>
      <c r="G260" s="3814" t="s">
        <v>6198</v>
      </c>
      <c r="H260" s="3819" t="s">
        <v>6199</v>
      </c>
      <c r="I260" s="3820" t="s">
        <v>6200</v>
      </c>
      <c r="J260" s="3821"/>
      <c r="K260" s="3818">
        <v>893</v>
      </c>
      <c r="L260" s="3814" t="s">
        <v>6201</v>
      </c>
      <c r="M260" s="3819" t="s">
        <v>6202</v>
      </c>
      <c r="N260" s="3820" t="s">
        <v>6203</v>
      </c>
      <c r="O260" s="3821"/>
      <c r="P260" s="3818">
        <v>1217</v>
      </c>
      <c r="Q260" s="3814" t="s">
        <v>6204</v>
      </c>
      <c r="R260" s="3819" t="s">
        <v>6205</v>
      </c>
      <c r="S260" s="3820" t="s">
        <v>6206</v>
      </c>
      <c r="T260" s="1353"/>
      <c r="U260" s="1353"/>
      <c r="V260" s="1353"/>
      <c r="W260" s="1353"/>
      <c r="X260" s="1353"/>
      <c r="Y260" s="1353"/>
      <c r="Z260" s="1353"/>
      <c r="AA260" s="1353"/>
      <c r="AB260" s="1353"/>
      <c r="AC260" s="1353"/>
      <c r="AD260" s="1353"/>
    </row>
    <row r="261" spans="1:30">
      <c r="A261" s="3818">
        <v>246</v>
      </c>
      <c r="B261" s="3814" t="s">
        <v>6207</v>
      </c>
      <c r="C261" s="3819" t="s">
        <v>6208</v>
      </c>
      <c r="D261" s="3820" t="s">
        <v>6209</v>
      </c>
      <c r="E261" s="3821"/>
      <c r="F261" s="3818">
        <v>570</v>
      </c>
      <c r="G261" s="3814" t="s">
        <v>6210</v>
      </c>
      <c r="H261" s="3819" t="s">
        <v>6211</v>
      </c>
      <c r="I261" s="3820" t="s">
        <v>6212</v>
      </c>
      <c r="J261" s="3821"/>
      <c r="K261" s="3818">
        <v>894</v>
      </c>
      <c r="L261" s="3814" t="s">
        <v>6213</v>
      </c>
      <c r="M261" s="3819" t="s">
        <v>6214</v>
      </c>
      <c r="N261" s="3820" t="s">
        <v>6215</v>
      </c>
      <c r="O261" s="3821"/>
      <c r="P261" s="3818">
        <v>1218</v>
      </c>
      <c r="Q261" s="3814" t="s">
        <v>6216</v>
      </c>
      <c r="R261" s="3819" t="s">
        <v>6217</v>
      </c>
      <c r="S261" s="3820" t="s">
        <v>2492</v>
      </c>
      <c r="T261" s="1353"/>
      <c r="U261" s="1353"/>
      <c r="V261" s="1353"/>
      <c r="W261" s="1353"/>
      <c r="X261" s="1353"/>
      <c r="Y261" s="1353"/>
      <c r="Z261" s="1353"/>
      <c r="AA261" s="1353"/>
      <c r="AB261" s="1353"/>
      <c r="AC261" s="1353"/>
      <c r="AD261" s="1353"/>
    </row>
    <row r="262" spans="1:30">
      <c r="A262" s="3818">
        <v>247</v>
      </c>
      <c r="B262" s="3814" t="s">
        <v>6218</v>
      </c>
      <c r="C262" s="3819" t="s">
        <v>6219</v>
      </c>
      <c r="D262" s="3820" t="s">
        <v>6220</v>
      </c>
      <c r="E262" s="3821"/>
      <c r="F262" s="3818">
        <v>571</v>
      </c>
      <c r="G262" s="3814" t="s">
        <v>6221</v>
      </c>
      <c r="H262" s="3819" t="s">
        <v>6222</v>
      </c>
      <c r="I262" s="3820" t="s">
        <v>6223</v>
      </c>
      <c r="J262" s="3821"/>
      <c r="K262" s="3818">
        <v>895</v>
      </c>
      <c r="L262" s="3814" t="s">
        <v>6224</v>
      </c>
      <c r="M262" s="3819" t="s">
        <v>6225</v>
      </c>
      <c r="N262" s="3820" t="s">
        <v>6226</v>
      </c>
      <c r="O262" s="3821"/>
      <c r="P262" s="3818">
        <v>1219</v>
      </c>
      <c r="Q262" s="3814" t="s">
        <v>6227</v>
      </c>
      <c r="R262" s="3819" t="s">
        <v>6228</v>
      </c>
      <c r="S262" s="3820" t="s">
        <v>6229</v>
      </c>
      <c r="T262" s="1353"/>
      <c r="U262" s="1353"/>
      <c r="V262" s="1353"/>
      <c r="W262" s="1353"/>
      <c r="X262" s="1353"/>
      <c r="Y262" s="1353"/>
      <c r="Z262" s="1353"/>
      <c r="AA262" s="1353"/>
      <c r="AB262" s="1353"/>
      <c r="AC262" s="1353"/>
      <c r="AD262" s="1353"/>
    </row>
    <row r="263" spans="1:30">
      <c r="A263" s="3818">
        <v>248</v>
      </c>
      <c r="B263" s="3814" t="s">
        <v>6230</v>
      </c>
      <c r="C263" s="3819" t="s">
        <v>6231</v>
      </c>
      <c r="D263" s="3820" t="s">
        <v>6232</v>
      </c>
      <c r="E263" s="3821"/>
      <c r="F263" s="3818">
        <v>572</v>
      </c>
      <c r="G263" s="3814" t="s">
        <v>6233</v>
      </c>
      <c r="H263" s="3819" t="s">
        <v>6234</v>
      </c>
      <c r="I263" s="3820" t="s">
        <v>6235</v>
      </c>
      <c r="J263" s="3821"/>
      <c r="K263" s="3818">
        <v>896</v>
      </c>
      <c r="L263" s="3814" t="s">
        <v>6236</v>
      </c>
      <c r="M263" s="3819" t="s">
        <v>6237</v>
      </c>
      <c r="N263" s="3820" t="s">
        <v>6238</v>
      </c>
      <c r="O263" s="3821"/>
      <c r="P263" s="3818">
        <v>1220</v>
      </c>
      <c r="Q263" s="3814" t="s">
        <v>6239</v>
      </c>
      <c r="R263" s="3819" t="s">
        <v>6240</v>
      </c>
      <c r="S263" s="3820" t="s">
        <v>6241</v>
      </c>
      <c r="T263" s="1353"/>
      <c r="U263" s="1353"/>
      <c r="V263" s="1353"/>
      <c r="W263" s="1353"/>
      <c r="X263" s="1353"/>
      <c r="Y263" s="1353"/>
      <c r="Z263" s="1353"/>
      <c r="AA263" s="1353"/>
      <c r="AB263" s="1353"/>
      <c r="AC263" s="1353"/>
      <c r="AD263" s="1353"/>
    </row>
    <row r="264" spans="1:30">
      <c r="A264" s="3818">
        <v>249</v>
      </c>
      <c r="B264" s="3814" t="s">
        <v>6242</v>
      </c>
      <c r="C264" s="3819" t="s">
        <v>6243</v>
      </c>
      <c r="D264" s="3820" t="s">
        <v>6244</v>
      </c>
      <c r="E264" s="3821"/>
      <c r="F264" s="3818">
        <v>573</v>
      </c>
      <c r="G264" s="3814" t="s">
        <v>6245</v>
      </c>
      <c r="H264" s="3819" t="s">
        <v>6246</v>
      </c>
      <c r="I264" s="3820" t="s">
        <v>6247</v>
      </c>
      <c r="J264" s="3821"/>
      <c r="K264" s="3818">
        <v>897</v>
      </c>
      <c r="L264" s="3814" t="s">
        <v>6248</v>
      </c>
      <c r="M264" s="3819" t="s">
        <v>6249</v>
      </c>
      <c r="N264" s="3820" t="s">
        <v>6250</v>
      </c>
      <c r="O264" s="3821"/>
      <c r="P264" s="3818">
        <v>1221</v>
      </c>
      <c r="Q264" s="3814" t="s">
        <v>6251</v>
      </c>
      <c r="R264" s="3819" t="s">
        <v>6252</v>
      </c>
      <c r="S264" s="3820" t="s">
        <v>6253</v>
      </c>
      <c r="T264" s="1353"/>
      <c r="U264" s="1353"/>
      <c r="V264" s="1353"/>
      <c r="W264" s="1353"/>
      <c r="X264" s="1353"/>
      <c r="Y264" s="1353"/>
      <c r="Z264" s="1353"/>
      <c r="AA264" s="1353"/>
      <c r="AB264" s="1353"/>
      <c r="AC264" s="1353"/>
      <c r="AD264" s="1353"/>
    </row>
    <row r="265" spans="1:30">
      <c r="A265" s="3818">
        <v>250</v>
      </c>
      <c r="B265" s="3814" t="s">
        <v>6254</v>
      </c>
      <c r="C265" s="3819" t="s">
        <v>6255</v>
      </c>
      <c r="D265" s="3820" t="s">
        <v>6256</v>
      </c>
      <c r="E265" s="3821"/>
      <c r="F265" s="3818">
        <v>574</v>
      </c>
      <c r="G265" s="3814" t="s">
        <v>6257</v>
      </c>
      <c r="H265" s="3819" t="s">
        <v>6258</v>
      </c>
      <c r="I265" s="3820" t="s">
        <v>6259</v>
      </c>
      <c r="J265" s="3821"/>
      <c r="K265" s="3818">
        <v>898</v>
      </c>
      <c r="L265" s="3814" t="s">
        <v>6260</v>
      </c>
      <c r="M265" s="3819" t="s">
        <v>6261</v>
      </c>
      <c r="N265" s="3820" t="s">
        <v>6262</v>
      </c>
      <c r="O265" s="3821"/>
      <c r="P265" s="3818">
        <v>1222</v>
      </c>
      <c r="Q265" s="3814" t="s">
        <v>6263</v>
      </c>
      <c r="R265" s="3819" t="s">
        <v>6264</v>
      </c>
      <c r="T265" s="1353"/>
      <c r="U265" s="1353"/>
      <c r="V265" s="1353"/>
      <c r="W265" s="1353"/>
      <c r="X265" s="1353"/>
      <c r="Y265" s="1353"/>
      <c r="Z265" s="1353"/>
      <c r="AA265" s="1353"/>
      <c r="AB265" s="1353"/>
      <c r="AC265" s="1353"/>
      <c r="AD265" s="1353"/>
    </row>
    <row r="266" spans="1:30">
      <c r="A266" s="3818">
        <v>251</v>
      </c>
      <c r="B266" s="3814" t="s">
        <v>6265</v>
      </c>
      <c r="C266" s="3819" t="s">
        <v>6266</v>
      </c>
      <c r="D266" s="3820" t="s">
        <v>6267</v>
      </c>
      <c r="E266" s="3821"/>
      <c r="F266" s="3818">
        <v>575</v>
      </c>
      <c r="G266" s="3814" t="s">
        <v>6268</v>
      </c>
      <c r="H266" s="3819" t="s">
        <v>6269</v>
      </c>
      <c r="I266" s="3820" t="s">
        <v>6270</v>
      </c>
      <c r="J266" s="3821"/>
      <c r="K266" s="3818">
        <v>899</v>
      </c>
      <c r="L266" s="3814" t="s">
        <v>6271</v>
      </c>
      <c r="M266" s="3819" t="s">
        <v>6272</v>
      </c>
      <c r="N266" s="3820" t="s">
        <v>6273</v>
      </c>
      <c r="O266" s="3821"/>
      <c r="P266" s="3818">
        <v>1223</v>
      </c>
      <c r="Q266" s="3814" t="s">
        <v>6274</v>
      </c>
      <c r="R266" s="3819" t="s">
        <v>6275</v>
      </c>
      <c r="S266" s="3820" t="s">
        <v>6276</v>
      </c>
      <c r="T266" s="1353"/>
      <c r="U266" s="1353"/>
      <c r="V266" s="1353"/>
      <c r="W266" s="1353"/>
      <c r="X266" s="1353"/>
      <c r="Y266" s="1353"/>
      <c r="Z266" s="1353"/>
      <c r="AA266" s="1353"/>
      <c r="AB266" s="1353"/>
      <c r="AC266" s="1353"/>
      <c r="AD266" s="1353"/>
    </row>
    <row r="267" spans="1:30">
      <c r="A267" s="3818">
        <v>252</v>
      </c>
      <c r="B267" s="3814" t="s">
        <v>6277</v>
      </c>
      <c r="C267" s="3819" t="s">
        <v>6278</v>
      </c>
      <c r="D267" s="3820" t="s">
        <v>6279</v>
      </c>
      <c r="E267" s="3821"/>
      <c r="F267" s="3818">
        <v>576</v>
      </c>
      <c r="G267" s="3814" t="s">
        <v>6280</v>
      </c>
      <c r="H267" s="3819" t="s">
        <v>6281</v>
      </c>
      <c r="I267" s="3820" t="s">
        <v>6282</v>
      </c>
      <c r="J267" s="3821"/>
      <c r="K267" s="3818">
        <v>900</v>
      </c>
      <c r="L267" s="3814" t="s">
        <v>6283</v>
      </c>
      <c r="M267" s="3819" t="s">
        <v>6284</v>
      </c>
      <c r="N267" s="3820" t="s">
        <v>6285</v>
      </c>
      <c r="O267" s="3821"/>
      <c r="P267" s="3818">
        <v>1224</v>
      </c>
      <c r="Q267" s="3814" t="s">
        <v>6286</v>
      </c>
      <c r="R267" s="3819" t="s">
        <v>6287</v>
      </c>
      <c r="S267" s="3820" t="s">
        <v>6288</v>
      </c>
      <c r="T267" s="1353"/>
      <c r="U267" s="1353"/>
      <c r="V267" s="1353"/>
      <c r="W267" s="1353"/>
      <c r="X267" s="1353"/>
      <c r="Y267" s="1353"/>
      <c r="Z267" s="1353"/>
      <c r="AA267" s="1353"/>
      <c r="AB267" s="1353"/>
      <c r="AC267" s="1353"/>
      <c r="AD267" s="1353"/>
    </row>
    <row r="268" spans="1:30">
      <c r="A268" s="3818">
        <v>253</v>
      </c>
      <c r="B268" s="3814" t="s">
        <v>6289</v>
      </c>
      <c r="C268" s="3819" t="s">
        <v>6290</v>
      </c>
      <c r="D268" s="3820" t="s">
        <v>6291</v>
      </c>
      <c r="E268" s="3821"/>
      <c r="F268" s="3818">
        <v>577</v>
      </c>
      <c r="G268" s="3814" t="s">
        <v>6292</v>
      </c>
      <c r="H268" s="3819" t="s">
        <v>6293</v>
      </c>
      <c r="I268" s="3820" t="s">
        <v>6294</v>
      </c>
      <c r="J268" s="3821"/>
      <c r="K268" s="3818">
        <v>901</v>
      </c>
      <c r="L268" s="3814" t="s">
        <v>6295</v>
      </c>
      <c r="M268" s="3819" t="s">
        <v>6296</v>
      </c>
      <c r="N268" s="3820" t="s">
        <v>6297</v>
      </c>
      <c r="O268" s="3821"/>
      <c r="P268" s="3818">
        <v>1225</v>
      </c>
      <c r="Q268" s="3814" t="s">
        <v>6298</v>
      </c>
      <c r="R268" s="3819" t="s">
        <v>6299</v>
      </c>
      <c r="S268" s="3820" t="s">
        <v>6300</v>
      </c>
      <c r="T268" s="1353"/>
      <c r="U268" s="1353"/>
      <c r="V268" s="1353"/>
      <c r="W268" s="1353"/>
      <c r="X268" s="1353"/>
      <c r="Y268" s="1353"/>
      <c r="Z268" s="1353"/>
      <c r="AA268" s="1353"/>
      <c r="AB268" s="1353"/>
      <c r="AC268" s="1353"/>
      <c r="AD268" s="1353"/>
    </row>
    <row r="269" spans="1:30">
      <c r="A269" s="3818">
        <v>254</v>
      </c>
      <c r="B269" s="3814" t="s">
        <v>6301</v>
      </c>
      <c r="C269" s="3819" t="s">
        <v>6302</v>
      </c>
      <c r="D269" s="3820" t="s">
        <v>6303</v>
      </c>
      <c r="E269" s="3821"/>
      <c r="F269" s="3818">
        <v>578</v>
      </c>
      <c r="G269" s="3814" t="s">
        <v>6304</v>
      </c>
      <c r="H269" s="3819" t="s">
        <v>6305</v>
      </c>
      <c r="I269" s="3820" t="s">
        <v>6306</v>
      </c>
      <c r="J269" s="3821"/>
      <c r="K269" s="3818">
        <v>902</v>
      </c>
      <c r="L269" s="3814" t="s">
        <v>6307</v>
      </c>
      <c r="M269" s="3819" t="s">
        <v>6308</v>
      </c>
      <c r="N269" s="3820" t="s">
        <v>6309</v>
      </c>
      <c r="O269" s="3821"/>
      <c r="P269" s="3818">
        <v>1226</v>
      </c>
      <c r="Q269" s="3814" t="s">
        <v>6310</v>
      </c>
      <c r="R269" s="3819" t="s">
        <v>6311</v>
      </c>
      <c r="S269" s="3820" t="s">
        <v>6312</v>
      </c>
      <c r="T269" s="1353"/>
      <c r="U269" s="1353"/>
      <c r="V269" s="1353"/>
      <c r="W269" s="1353"/>
      <c r="X269" s="1353"/>
      <c r="Y269" s="1353"/>
      <c r="Z269" s="1353"/>
      <c r="AA269" s="1353"/>
      <c r="AB269" s="1353"/>
      <c r="AC269" s="1353"/>
      <c r="AD269" s="1353"/>
    </row>
    <row r="270" spans="1:30">
      <c r="A270" s="3818">
        <v>255</v>
      </c>
      <c r="B270" s="3814" t="s">
        <v>6313</v>
      </c>
      <c r="C270" s="3819" t="s">
        <v>6314</v>
      </c>
      <c r="D270" s="3820" t="s">
        <v>6315</v>
      </c>
      <c r="E270" s="3821"/>
      <c r="F270" s="3818">
        <v>579</v>
      </c>
      <c r="G270" s="3814" t="s">
        <v>6316</v>
      </c>
      <c r="H270" s="3819" t="s">
        <v>6317</v>
      </c>
      <c r="I270" s="3820" t="s">
        <v>6318</v>
      </c>
      <c r="J270" s="3821"/>
      <c r="K270" s="3818">
        <v>903</v>
      </c>
      <c r="L270" s="3814" t="s">
        <v>6319</v>
      </c>
      <c r="M270" s="3819" t="s">
        <v>6320</v>
      </c>
      <c r="N270" s="3820" t="s">
        <v>6321</v>
      </c>
      <c r="O270" s="3821"/>
      <c r="P270" s="3818">
        <v>1227</v>
      </c>
      <c r="Q270" s="3814" t="s">
        <v>6322</v>
      </c>
      <c r="R270" s="3819" t="s">
        <v>6323</v>
      </c>
      <c r="S270" s="3820" t="s">
        <v>6324</v>
      </c>
      <c r="T270" s="1353"/>
      <c r="U270" s="1353"/>
      <c r="V270" s="1353"/>
      <c r="W270" s="1353"/>
      <c r="X270" s="1353"/>
      <c r="Y270" s="1353"/>
      <c r="Z270" s="1353"/>
      <c r="AA270" s="1353"/>
      <c r="AB270" s="1353"/>
      <c r="AC270" s="1353"/>
      <c r="AD270" s="1353"/>
    </row>
    <row r="271" spans="1:30">
      <c r="A271" s="3818">
        <v>256</v>
      </c>
      <c r="B271" s="3814" t="s">
        <v>6325</v>
      </c>
      <c r="C271" s="3819" t="s">
        <v>6326</v>
      </c>
      <c r="D271" s="3820" t="s">
        <v>6327</v>
      </c>
      <c r="E271" s="3821"/>
      <c r="F271" s="3818">
        <v>580</v>
      </c>
      <c r="G271" s="3814" t="s">
        <v>6328</v>
      </c>
      <c r="H271" s="3819" t="s">
        <v>6329</v>
      </c>
      <c r="I271" s="3820" t="s">
        <v>6330</v>
      </c>
      <c r="J271" s="3821"/>
      <c r="K271" s="3818">
        <v>904</v>
      </c>
      <c r="L271" s="3814" t="s">
        <v>6331</v>
      </c>
      <c r="M271" s="3819" t="s">
        <v>6332</v>
      </c>
      <c r="N271" s="3820" t="s">
        <v>6333</v>
      </c>
      <c r="O271" s="3821"/>
      <c r="P271" s="3818">
        <v>1228</v>
      </c>
      <c r="Q271" s="3814" t="s">
        <v>6334</v>
      </c>
      <c r="R271" s="3819" t="s">
        <v>6335</v>
      </c>
      <c r="S271" s="3820" t="s">
        <v>6336</v>
      </c>
      <c r="T271" s="1353"/>
      <c r="U271" s="1353"/>
      <c r="V271" s="1353"/>
      <c r="W271" s="1353"/>
      <c r="X271" s="1353"/>
      <c r="Y271" s="1353"/>
      <c r="Z271" s="1353"/>
      <c r="AA271" s="1353"/>
      <c r="AB271" s="1353"/>
      <c r="AC271" s="1353"/>
      <c r="AD271" s="1353"/>
    </row>
    <row r="272" spans="1:30">
      <c r="A272" s="3818">
        <v>257</v>
      </c>
      <c r="B272" s="3814" t="s">
        <v>6337</v>
      </c>
      <c r="C272" s="3819" t="s">
        <v>6338</v>
      </c>
      <c r="D272" s="3820" t="s">
        <v>6339</v>
      </c>
      <c r="E272" s="3821"/>
      <c r="F272" s="3818">
        <v>581</v>
      </c>
      <c r="G272" s="3814" t="s">
        <v>6340</v>
      </c>
      <c r="H272" s="3829" t="s">
        <v>6341</v>
      </c>
      <c r="I272" s="3820" t="s">
        <v>6342</v>
      </c>
      <c r="J272" s="3821"/>
      <c r="K272" s="3818">
        <v>905</v>
      </c>
      <c r="L272" s="3814" t="s">
        <v>6343</v>
      </c>
      <c r="M272" s="3819" t="s">
        <v>6344</v>
      </c>
      <c r="N272" s="3820" t="s">
        <v>6345</v>
      </c>
      <c r="O272" s="3821"/>
      <c r="P272" s="3818">
        <v>1229</v>
      </c>
      <c r="Q272" s="3814" t="s">
        <v>6346</v>
      </c>
      <c r="R272" s="3819" t="s">
        <v>6347</v>
      </c>
      <c r="S272" s="3820" t="s">
        <v>6348</v>
      </c>
      <c r="T272" s="1353"/>
      <c r="U272" s="1353"/>
      <c r="V272" s="1353"/>
      <c r="W272" s="1353"/>
      <c r="X272" s="1353"/>
      <c r="Y272" s="1353"/>
      <c r="Z272" s="1353"/>
      <c r="AA272" s="1353"/>
      <c r="AB272" s="1353"/>
      <c r="AC272" s="1353"/>
      <c r="AD272" s="1353"/>
    </row>
    <row r="273" spans="1:30">
      <c r="A273" s="3818">
        <v>258</v>
      </c>
      <c r="B273" s="3814" t="s">
        <v>6349</v>
      </c>
      <c r="C273" s="3819" t="s">
        <v>6350</v>
      </c>
      <c r="D273" s="3820" t="s">
        <v>6351</v>
      </c>
      <c r="E273" s="3821"/>
      <c r="F273" s="3818">
        <v>582</v>
      </c>
      <c r="G273" s="3814" t="s">
        <v>6352</v>
      </c>
      <c r="H273" s="3819" t="s">
        <v>6353</v>
      </c>
      <c r="I273" s="3820" t="s">
        <v>6354</v>
      </c>
      <c r="J273" s="3821"/>
      <c r="K273" s="3818">
        <v>906</v>
      </c>
      <c r="L273" s="3814" t="s">
        <v>6355</v>
      </c>
      <c r="M273" s="3819" t="s">
        <v>6356</v>
      </c>
      <c r="N273" s="3820" t="s">
        <v>6357</v>
      </c>
      <c r="O273" s="3821"/>
      <c r="P273" s="3818">
        <v>1230</v>
      </c>
      <c r="Q273" s="3814" t="s">
        <v>6358</v>
      </c>
      <c r="R273" s="3819" t="s">
        <v>6359</v>
      </c>
      <c r="S273" s="3820" t="s">
        <v>6360</v>
      </c>
      <c r="T273" s="1353"/>
      <c r="U273" s="1353"/>
      <c r="V273" s="1353"/>
      <c r="W273" s="1353"/>
      <c r="X273" s="1353"/>
      <c r="Y273" s="1353"/>
      <c r="Z273" s="1353"/>
      <c r="AA273" s="1353"/>
      <c r="AB273" s="1353"/>
      <c r="AC273" s="1353"/>
      <c r="AD273" s="1353"/>
    </row>
    <row r="274" spans="1:30">
      <c r="A274" s="3818">
        <v>259</v>
      </c>
      <c r="B274" s="3814" t="s">
        <v>6361</v>
      </c>
      <c r="C274" s="3819" t="s">
        <v>6362</v>
      </c>
      <c r="D274" s="3820" t="s">
        <v>6363</v>
      </c>
      <c r="E274" s="3821"/>
      <c r="F274" s="3818">
        <v>583</v>
      </c>
      <c r="G274" s="3814" t="s">
        <v>6364</v>
      </c>
      <c r="H274" s="3819" t="s">
        <v>6365</v>
      </c>
      <c r="I274" s="3820" t="s">
        <v>6366</v>
      </c>
      <c r="J274" s="3821"/>
      <c r="K274" s="3818">
        <v>907</v>
      </c>
      <c r="L274" s="3814" t="s">
        <v>6367</v>
      </c>
      <c r="M274" s="3819" t="s">
        <v>6368</v>
      </c>
      <c r="N274" s="3820" t="s">
        <v>6369</v>
      </c>
      <c r="O274" s="3821"/>
      <c r="P274" s="3818">
        <v>1231</v>
      </c>
      <c r="Q274" s="3814" t="s">
        <v>6370</v>
      </c>
      <c r="R274" s="3819" t="s">
        <v>6371</v>
      </c>
      <c r="S274" s="3820" t="s">
        <v>6372</v>
      </c>
      <c r="T274" s="1353"/>
      <c r="U274" s="1353"/>
      <c r="V274" s="1353"/>
      <c r="W274" s="1353"/>
      <c r="X274" s="1353"/>
      <c r="Y274" s="1353"/>
      <c r="Z274" s="1353"/>
      <c r="AA274" s="1353"/>
      <c r="AB274" s="1353"/>
      <c r="AC274" s="1353"/>
      <c r="AD274" s="1353"/>
    </row>
    <row r="275" spans="1:30">
      <c r="A275" s="3818">
        <v>260</v>
      </c>
      <c r="B275" s="3814" t="s">
        <v>6373</v>
      </c>
      <c r="C275" s="3819" t="s">
        <v>6374</v>
      </c>
      <c r="D275" s="3820" t="s">
        <v>6375</v>
      </c>
      <c r="E275" s="3821"/>
      <c r="F275" s="3818">
        <v>584</v>
      </c>
      <c r="G275" s="3814" t="s">
        <v>6376</v>
      </c>
      <c r="H275" s="3819" t="s">
        <v>6377</v>
      </c>
      <c r="I275" s="3820" t="s">
        <v>6378</v>
      </c>
      <c r="J275" s="3821"/>
      <c r="K275" s="3818">
        <v>908</v>
      </c>
      <c r="L275" s="3814" t="s">
        <v>6379</v>
      </c>
      <c r="M275" s="3819" t="s">
        <v>6380</v>
      </c>
      <c r="N275" s="3820" t="s">
        <v>6381</v>
      </c>
      <c r="O275" s="3821"/>
      <c r="P275" s="3818">
        <v>1232</v>
      </c>
      <c r="Q275" s="3814" t="s">
        <v>6382</v>
      </c>
      <c r="R275" s="3819" t="s">
        <v>6383</v>
      </c>
      <c r="S275" s="3820" t="s">
        <v>6384</v>
      </c>
      <c r="T275" s="1353"/>
      <c r="U275" s="1353"/>
      <c r="V275" s="1353"/>
      <c r="W275" s="1353"/>
      <c r="X275" s="1353"/>
      <c r="Y275" s="1353"/>
      <c r="Z275" s="1353"/>
      <c r="AA275" s="1353"/>
      <c r="AB275" s="1353"/>
      <c r="AC275" s="1353"/>
      <c r="AD275" s="1353"/>
    </row>
    <row r="276" spans="1:30">
      <c r="A276" s="3818">
        <v>261</v>
      </c>
      <c r="B276" s="3814" t="s">
        <v>6385</v>
      </c>
      <c r="C276" s="3819" t="s">
        <v>6386</v>
      </c>
      <c r="D276" s="3820" t="s">
        <v>6387</v>
      </c>
      <c r="E276" s="3821"/>
      <c r="F276" s="3818">
        <v>585</v>
      </c>
      <c r="G276" s="3814" t="s">
        <v>6388</v>
      </c>
      <c r="H276" s="3819" t="s">
        <v>6389</v>
      </c>
      <c r="I276" s="3820" t="s">
        <v>6390</v>
      </c>
      <c r="J276" s="3821"/>
      <c r="K276" s="3818">
        <v>909</v>
      </c>
      <c r="L276" s="3814" t="s">
        <v>6391</v>
      </c>
      <c r="M276" s="3819" t="s">
        <v>6392</v>
      </c>
      <c r="N276" s="3820" t="s">
        <v>6393</v>
      </c>
      <c r="O276" s="3821"/>
      <c r="P276" s="3818">
        <v>1233</v>
      </c>
      <c r="Q276" s="3814" t="s">
        <v>6394</v>
      </c>
      <c r="R276" s="3819" t="s">
        <v>6395</v>
      </c>
      <c r="S276" s="3820" t="s">
        <v>6396</v>
      </c>
      <c r="T276" s="1353"/>
      <c r="U276" s="1353"/>
      <c r="V276" s="1353"/>
      <c r="W276" s="1353"/>
      <c r="X276" s="1353"/>
      <c r="Y276" s="1353"/>
      <c r="Z276" s="1353"/>
      <c r="AA276" s="1353"/>
      <c r="AB276" s="1353"/>
      <c r="AC276" s="1353"/>
      <c r="AD276" s="1353"/>
    </row>
    <row r="277" spans="1:30">
      <c r="A277" s="3818">
        <v>262</v>
      </c>
      <c r="B277" s="3814" t="s">
        <v>6397</v>
      </c>
      <c r="C277" s="3819" t="s">
        <v>6398</v>
      </c>
      <c r="D277" s="3820" t="s">
        <v>6399</v>
      </c>
      <c r="E277" s="3821"/>
      <c r="F277" s="3818">
        <v>586</v>
      </c>
      <c r="G277" s="3814" t="s">
        <v>6400</v>
      </c>
      <c r="H277" s="3819" t="s">
        <v>6401</v>
      </c>
      <c r="I277" s="3820" t="s">
        <v>6402</v>
      </c>
      <c r="J277" s="3821"/>
      <c r="K277" s="3818">
        <v>910</v>
      </c>
      <c r="L277" s="3814" t="s">
        <v>6403</v>
      </c>
      <c r="M277" s="3819" t="s">
        <v>6404</v>
      </c>
      <c r="N277" s="3820" t="s">
        <v>6405</v>
      </c>
      <c r="O277" s="3821"/>
      <c r="P277" s="3818">
        <v>1234</v>
      </c>
      <c r="Q277" s="3814" t="s">
        <v>6406</v>
      </c>
      <c r="R277" s="3819" t="s">
        <v>6407</v>
      </c>
      <c r="S277" s="3820" t="s">
        <v>6408</v>
      </c>
      <c r="T277" s="1353"/>
      <c r="U277" s="1353"/>
      <c r="V277" s="1353"/>
      <c r="W277" s="1353"/>
      <c r="X277" s="1353"/>
      <c r="Y277" s="1353"/>
      <c r="Z277" s="1353"/>
      <c r="AA277" s="1353"/>
      <c r="AB277" s="1353"/>
      <c r="AC277" s="1353"/>
      <c r="AD277" s="1353"/>
    </row>
    <row r="278" spans="1:30">
      <c r="A278" s="3818">
        <v>263</v>
      </c>
      <c r="B278" s="3814" t="s">
        <v>6409</v>
      </c>
      <c r="C278" s="3819" t="s">
        <v>6410</v>
      </c>
      <c r="D278" s="3820" t="s">
        <v>6411</v>
      </c>
      <c r="E278" s="3821"/>
      <c r="F278" s="3818">
        <v>587</v>
      </c>
      <c r="G278" s="3814" t="s">
        <v>6412</v>
      </c>
      <c r="H278" s="3819" t="s">
        <v>6413</v>
      </c>
      <c r="I278" s="3820" t="s">
        <v>6414</v>
      </c>
      <c r="J278" s="3821"/>
      <c r="K278" s="3818">
        <v>911</v>
      </c>
      <c r="L278" s="3814" t="s">
        <v>6415</v>
      </c>
      <c r="M278" s="3819" t="s">
        <v>6416</v>
      </c>
      <c r="N278" s="3820" t="s">
        <v>6417</v>
      </c>
      <c r="O278" s="3821"/>
      <c r="P278" s="3818">
        <v>1235</v>
      </c>
      <c r="Q278" s="3814" t="s">
        <v>6418</v>
      </c>
      <c r="R278" s="3819" t="s">
        <v>6419</v>
      </c>
      <c r="S278" s="3820" t="s">
        <v>6420</v>
      </c>
      <c r="T278" s="1353"/>
      <c r="U278" s="1353"/>
      <c r="V278" s="1353"/>
      <c r="W278" s="1353"/>
      <c r="X278" s="1353"/>
      <c r="Y278" s="1353"/>
      <c r="Z278" s="1353"/>
      <c r="AA278" s="1353"/>
      <c r="AB278" s="1353"/>
      <c r="AC278" s="1353"/>
      <c r="AD278" s="1353"/>
    </row>
    <row r="279" spans="1:30">
      <c r="A279" s="3818">
        <v>264</v>
      </c>
      <c r="B279" s="3814" t="s">
        <v>6421</v>
      </c>
      <c r="C279" s="3819" t="s">
        <v>6422</v>
      </c>
      <c r="D279" s="3820" t="s">
        <v>6423</v>
      </c>
      <c r="E279" s="3821"/>
      <c r="F279" s="3818">
        <v>588</v>
      </c>
      <c r="G279" s="3814" t="s">
        <v>6424</v>
      </c>
      <c r="H279" s="3819" t="s">
        <v>6425</v>
      </c>
      <c r="I279" s="3820" t="s">
        <v>6426</v>
      </c>
      <c r="J279" s="3821"/>
      <c r="K279" s="3818">
        <v>912</v>
      </c>
      <c r="L279" s="3814" t="s">
        <v>6427</v>
      </c>
      <c r="M279" s="3819" t="s">
        <v>6428</v>
      </c>
      <c r="N279" s="3820" t="s">
        <v>6429</v>
      </c>
      <c r="O279" s="3821"/>
      <c r="P279" s="3818">
        <v>1236</v>
      </c>
      <c r="Q279" s="3814" t="s">
        <v>6430</v>
      </c>
      <c r="R279" s="3819" t="s">
        <v>6431</v>
      </c>
      <c r="S279" s="3820" t="s">
        <v>6432</v>
      </c>
      <c r="T279" s="1353"/>
      <c r="U279" s="1353"/>
      <c r="V279" s="1353"/>
      <c r="W279" s="1353"/>
      <c r="X279" s="1353"/>
      <c r="Y279" s="1353"/>
      <c r="Z279" s="1353"/>
      <c r="AA279" s="1353"/>
      <c r="AB279" s="1353"/>
      <c r="AC279" s="1353"/>
      <c r="AD279" s="1353"/>
    </row>
    <row r="280" spans="1:30">
      <c r="A280" s="3818">
        <v>265</v>
      </c>
      <c r="B280" s="3814" t="s">
        <v>6433</v>
      </c>
      <c r="C280" s="3819" t="s">
        <v>6434</v>
      </c>
      <c r="D280" s="3820" t="s">
        <v>6435</v>
      </c>
      <c r="E280" s="3821"/>
      <c r="F280" s="3818">
        <v>589</v>
      </c>
      <c r="G280" s="3814" t="s">
        <v>6436</v>
      </c>
      <c r="H280" s="3819" t="s">
        <v>6437</v>
      </c>
      <c r="I280" s="3820" t="s">
        <v>6438</v>
      </c>
      <c r="J280" s="3821"/>
      <c r="K280" s="3818">
        <v>913</v>
      </c>
      <c r="L280" s="3814" t="s">
        <v>6439</v>
      </c>
      <c r="M280" s="3819" t="s">
        <v>6440</v>
      </c>
      <c r="N280" s="3820" t="s">
        <v>6441</v>
      </c>
      <c r="O280" s="3821"/>
      <c r="P280" s="3818">
        <v>1237</v>
      </c>
      <c r="Q280" s="3814" t="s">
        <v>6442</v>
      </c>
      <c r="R280" s="3819" t="s">
        <v>6443</v>
      </c>
      <c r="S280" s="3820" t="s">
        <v>6444</v>
      </c>
      <c r="T280" s="1353"/>
      <c r="U280" s="1353"/>
      <c r="V280" s="1353"/>
      <c r="W280" s="1353"/>
      <c r="X280" s="1353"/>
      <c r="Y280" s="1353"/>
      <c r="Z280" s="1353"/>
      <c r="AA280" s="1353"/>
      <c r="AB280" s="1353"/>
      <c r="AC280" s="1353"/>
      <c r="AD280" s="1353"/>
    </row>
    <row r="281" spans="1:30">
      <c r="A281" s="3818">
        <v>266</v>
      </c>
      <c r="B281" s="3814" t="s">
        <v>6445</v>
      </c>
      <c r="C281" s="3819" t="s">
        <v>6446</v>
      </c>
      <c r="D281" s="3820" t="s">
        <v>6447</v>
      </c>
      <c r="E281" s="3821"/>
      <c r="F281" s="3818">
        <v>590</v>
      </c>
      <c r="G281" s="3814" t="s">
        <v>6448</v>
      </c>
      <c r="H281" s="3819" t="s">
        <v>6449</v>
      </c>
      <c r="I281" s="3820" t="s">
        <v>6450</v>
      </c>
      <c r="J281" s="3821"/>
      <c r="K281" s="3818">
        <v>914</v>
      </c>
      <c r="L281" s="3814" t="s">
        <v>6451</v>
      </c>
      <c r="M281" s="3819" t="s">
        <v>6452</v>
      </c>
      <c r="N281" s="3820" t="s">
        <v>6453</v>
      </c>
      <c r="O281" s="3821"/>
      <c r="P281" s="3818">
        <v>1238</v>
      </c>
      <c r="Q281" s="3814" t="s">
        <v>6454</v>
      </c>
      <c r="R281" s="3819" t="s">
        <v>6455</v>
      </c>
      <c r="S281" s="3820" t="s">
        <v>6456</v>
      </c>
      <c r="T281" s="1353"/>
      <c r="U281" s="1353"/>
      <c r="V281" s="1353"/>
      <c r="W281" s="1353"/>
      <c r="X281" s="1353"/>
      <c r="Y281" s="1353"/>
      <c r="Z281" s="1353"/>
      <c r="AA281" s="1353"/>
      <c r="AB281" s="1353"/>
      <c r="AC281" s="1353"/>
      <c r="AD281" s="1353"/>
    </row>
    <row r="282" spans="1:30">
      <c r="A282" s="3818">
        <v>267</v>
      </c>
      <c r="B282" s="3814" t="s">
        <v>6457</v>
      </c>
      <c r="C282" s="3819" t="s">
        <v>6458</v>
      </c>
      <c r="D282" s="3820" t="s">
        <v>6459</v>
      </c>
      <c r="E282" s="3821"/>
      <c r="F282" s="3818">
        <v>591</v>
      </c>
      <c r="G282" s="3814" t="s">
        <v>6460</v>
      </c>
      <c r="H282" s="3819" t="s">
        <v>6461</v>
      </c>
      <c r="I282" s="3820" t="s">
        <v>6462</v>
      </c>
      <c r="J282" s="3821"/>
      <c r="K282" s="3818">
        <v>915</v>
      </c>
      <c r="L282" s="3814" t="s">
        <v>6463</v>
      </c>
      <c r="M282" s="3819" t="s">
        <v>6464</v>
      </c>
      <c r="N282" s="3820" t="s">
        <v>6465</v>
      </c>
      <c r="O282" s="3821"/>
      <c r="P282" s="3818">
        <v>1239</v>
      </c>
      <c r="Q282" s="3814" t="s">
        <v>6466</v>
      </c>
      <c r="R282" s="3819" t="s">
        <v>6467</v>
      </c>
      <c r="S282" s="3820" t="s">
        <v>6468</v>
      </c>
      <c r="T282" s="1353"/>
      <c r="U282" s="1353"/>
      <c r="V282" s="1353"/>
      <c r="W282" s="1353"/>
      <c r="X282" s="1353"/>
      <c r="Y282" s="1353"/>
      <c r="Z282" s="1353"/>
      <c r="AA282" s="1353"/>
      <c r="AB282" s="1353"/>
      <c r="AC282" s="1353"/>
      <c r="AD282" s="1353"/>
    </row>
    <row r="283" spans="1:30">
      <c r="A283" s="3818">
        <v>268</v>
      </c>
      <c r="B283" s="3814" t="s">
        <v>6469</v>
      </c>
      <c r="C283" s="3819" t="s">
        <v>6470</v>
      </c>
      <c r="D283" s="3820" t="s">
        <v>6471</v>
      </c>
      <c r="E283" s="3821"/>
      <c r="F283" s="3818">
        <v>592</v>
      </c>
      <c r="G283" s="3814" t="s">
        <v>6472</v>
      </c>
      <c r="H283" s="3819" t="s">
        <v>6473</v>
      </c>
      <c r="I283" s="3820" t="s">
        <v>6474</v>
      </c>
      <c r="J283" s="3821"/>
      <c r="K283" s="3818">
        <v>916</v>
      </c>
      <c r="L283" s="3814" t="s">
        <v>6475</v>
      </c>
      <c r="M283" s="3819" t="s">
        <v>6476</v>
      </c>
      <c r="N283" s="3820" t="s">
        <v>6477</v>
      </c>
      <c r="O283" s="3821"/>
      <c r="P283" s="3818">
        <v>1240</v>
      </c>
      <c r="Q283" s="3814" t="s">
        <v>6478</v>
      </c>
      <c r="R283" s="3819" t="s">
        <v>6479</v>
      </c>
      <c r="S283" s="3820" t="s">
        <v>6480</v>
      </c>
      <c r="T283" s="1353"/>
      <c r="U283" s="1353"/>
      <c r="V283" s="1353"/>
      <c r="W283" s="1353"/>
      <c r="X283" s="1353"/>
      <c r="Y283" s="1353"/>
      <c r="Z283" s="1353"/>
      <c r="AA283" s="1353"/>
      <c r="AB283" s="1353"/>
      <c r="AC283" s="1353"/>
      <c r="AD283" s="1353"/>
    </row>
    <row r="284" spans="1:30">
      <c r="A284" s="3818">
        <v>269</v>
      </c>
      <c r="B284" s="3814" t="s">
        <v>6481</v>
      </c>
      <c r="C284" s="3819" t="s">
        <v>6482</v>
      </c>
      <c r="D284" s="3820" t="s">
        <v>6483</v>
      </c>
      <c r="E284" s="3821"/>
      <c r="F284" s="3818">
        <v>593</v>
      </c>
      <c r="G284" s="3814" t="s">
        <v>6484</v>
      </c>
      <c r="H284" s="3819" t="s">
        <v>6485</v>
      </c>
      <c r="I284" s="3820" t="s">
        <v>6486</v>
      </c>
      <c r="J284" s="3821"/>
      <c r="K284" s="3818">
        <v>917</v>
      </c>
      <c r="L284" s="3814" t="s">
        <v>6487</v>
      </c>
      <c r="M284" s="3819" t="s">
        <v>6488</v>
      </c>
      <c r="N284" s="3820" t="s">
        <v>6489</v>
      </c>
      <c r="O284" s="3821"/>
      <c r="P284" s="3818">
        <v>1241</v>
      </c>
      <c r="Q284" s="3814" t="s">
        <v>6490</v>
      </c>
      <c r="R284" s="3819" t="s">
        <v>6491</v>
      </c>
      <c r="S284" s="3820" t="s">
        <v>6492</v>
      </c>
      <c r="T284" s="1353"/>
      <c r="U284" s="1353"/>
      <c r="V284" s="1353"/>
      <c r="W284" s="1353"/>
      <c r="X284" s="1353"/>
      <c r="Y284" s="1353"/>
      <c r="Z284" s="1353"/>
      <c r="AA284" s="1353"/>
      <c r="AB284" s="1353"/>
      <c r="AC284" s="1353"/>
      <c r="AD284" s="1353"/>
    </row>
    <row r="285" spans="1:30">
      <c r="A285" s="3818">
        <v>270</v>
      </c>
      <c r="B285" s="3814" t="s">
        <v>6493</v>
      </c>
      <c r="C285" s="3819" t="s">
        <v>6494</v>
      </c>
      <c r="D285" s="3820" t="s">
        <v>6495</v>
      </c>
      <c r="E285" s="3821"/>
      <c r="F285" s="3818">
        <v>594</v>
      </c>
      <c r="G285" s="3814" t="s">
        <v>6496</v>
      </c>
      <c r="H285" s="3819" t="s">
        <v>6497</v>
      </c>
      <c r="I285" s="3820" t="s">
        <v>6498</v>
      </c>
      <c r="J285" s="3821"/>
      <c r="K285" s="3818">
        <v>918</v>
      </c>
      <c r="L285" s="3814" t="s">
        <v>6499</v>
      </c>
      <c r="M285" s="3819" t="s">
        <v>6500</v>
      </c>
      <c r="N285" s="3820" t="s">
        <v>6501</v>
      </c>
      <c r="O285" s="3821"/>
      <c r="P285" s="3818">
        <v>1242</v>
      </c>
      <c r="Q285" s="3814" t="s">
        <v>6502</v>
      </c>
      <c r="R285" s="3819" t="s">
        <v>6503</v>
      </c>
      <c r="S285" s="3820" t="s">
        <v>6504</v>
      </c>
      <c r="T285" s="1353"/>
      <c r="U285" s="1353"/>
      <c r="V285" s="1353"/>
      <c r="W285" s="1353"/>
      <c r="X285" s="1353"/>
      <c r="Y285" s="1353"/>
      <c r="Z285" s="1353"/>
      <c r="AA285" s="1353"/>
      <c r="AB285" s="1353"/>
      <c r="AC285" s="1353"/>
      <c r="AD285" s="1353"/>
    </row>
    <row r="286" spans="1:30">
      <c r="A286" s="3818">
        <v>271</v>
      </c>
      <c r="B286" s="3814" t="s">
        <v>6505</v>
      </c>
      <c r="C286" s="3819" t="s">
        <v>6506</v>
      </c>
      <c r="D286" s="3820" t="s">
        <v>6507</v>
      </c>
      <c r="E286" s="3821"/>
      <c r="F286" s="3818">
        <v>595</v>
      </c>
      <c r="G286" s="3814" t="s">
        <v>6508</v>
      </c>
      <c r="H286" s="3819" t="s">
        <v>6509</v>
      </c>
      <c r="I286" s="3820" t="s">
        <v>6510</v>
      </c>
      <c r="J286" s="3821"/>
      <c r="K286" s="3818">
        <v>919</v>
      </c>
      <c r="L286" s="3814" t="s">
        <v>6511</v>
      </c>
      <c r="M286" s="3819" t="s">
        <v>6512</v>
      </c>
      <c r="N286" s="3820" t="s">
        <v>6513</v>
      </c>
      <c r="O286" s="3821"/>
      <c r="P286" s="3818">
        <v>1243</v>
      </c>
      <c r="Q286" s="3814" t="s">
        <v>6514</v>
      </c>
      <c r="R286" s="3819" t="s">
        <v>6515</v>
      </c>
      <c r="S286" s="3820" t="s">
        <v>6516</v>
      </c>
      <c r="T286" s="1353"/>
      <c r="U286" s="1353"/>
      <c r="V286" s="1353"/>
      <c r="W286" s="1353"/>
      <c r="X286" s="1353"/>
      <c r="Y286" s="1353"/>
      <c r="Z286" s="1353"/>
      <c r="AA286" s="1353"/>
      <c r="AB286" s="1353"/>
      <c r="AC286" s="1353"/>
      <c r="AD286" s="1353"/>
    </row>
    <row r="287" spans="1:30">
      <c r="A287" s="3818">
        <v>272</v>
      </c>
      <c r="B287" s="3814" t="s">
        <v>6517</v>
      </c>
      <c r="C287" s="3819" t="s">
        <v>6518</v>
      </c>
      <c r="D287" s="3820" t="s">
        <v>6519</v>
      </c>
      <c r="E287" s="3821"/>
      <c r="F287" s="3818">
        <v>596</v>
      </c>
      <c r="G287" s="3814" t="s">
        <v>6520</v>
      </c>
      <c r="H287" s="3819" t="s">
        <v>6521</v>
      </c>
      <c r="I287" s="3820" t="s">
        <v>6522</v>
      </c>
      <c r="J287" s="3821"/>
      <c r="K287" s="3818">
        <v>920</v>
      </c>
      <c r="L287" s="3814" t="s">
        <v>6523</v>
      </c>
      <c r="M287" s="3819" t="s">
        <v>6524</v>
      </c>
      <c r="N287" s="3820" t="s">
        <v>6525</v>
      </c>
      <c r="O287" s="3821"/>
      <c r="P287" s="3818">
        <v>1244</v>
      </c>
      <c r="Q287" s="3814" t="s">
        <v>6526</v>
      </c>
      <c r="R287" s="3819" t="s">
        <v>6527</v>
      </c>
      <c r="S287" s="3820" t="s">
        <v>6528</v>
      </c>
      <c r="T287" s="1353"/>
      <c r="U287" s="1353"/>
      <c r="V287" s="1353"/>
      <c r="W287" s="1353"/>
      <c r="X287" s="1353"/>
      <c r="Y287" s="1353"/>
      <c r="Z287" s="1353"/>
      <c r="AA287" s="1353"/>
      <c r="AB287" s="1353"/>
      <c r="AC287" s="1353"/>
      <c r="AD287" s="1353"/>
    </row>
    <row r="288" spans="1:30">
      <c r="A288" s="3818">
        <v>273</v>
      </c>
      <c r="B288" s="3814" t="s">
        <v>6529</v>
      </c>
      <c r="C288" s="3819" t="s">
        <v>6530</v>
      </c>
      <c r="D288" s="3820" t="s">
        <v>6531</v>
      </c>
      <c r="E288" s="3821"/>
      <c r="F288" s="3818">
        <v>597</v>
      </c>
      <c r="G288" s="3814" t="s">
        <v>6532</v>
      </c>
      <c r="H288" s="3819" t="s">
        <v>6533</v>
      </c>
      <c r="I288" s="3820" t="s">
        <v>6534</v>
      </c>
      <c r="J288" s="3821"/>
      <c r="K288" s="3818">
        <v>921</v>
      </c>
      <c r="L288" s="3814" t="s">
        <v>6535</v>
      </c>
      <c r="M288" s="3819" t="s">
        <v>6536</v>
      </c>
      <c r="N288" s="3820" t="s">
        <v>6537</v>
      </c>
      <c r="O288" s="3821"/>
      <c r="P288" s="3818">
        <v>1245</v>
      </c>
      <c r="Q288" s="3814" t="s">
        <v>6538</v>
      </c>
      <c r="R288" s="3819" t="s">
        <v>6539</v>
      </c>
      <c r="S288" s="3820" t="s">
        <v>6540</v>
      </c>
      <c r="T288" s="1353"/>
      <c r="U288" s="1353"/>
      <c r="V288" s="1353"/>
      <c r="W288" s="1353"/>
      <c r="X288" s="1353"/>
      <c r="Y288" s="1353"/>
      <c r="Z288" s="1353"/>
      <c r="AA288" s="1353"/>
      <c r="AB288" s="1353"/>
      <c r="AC288" s="1353"/>
      <c r="AD288" s="1353"/>
    </row>
    <row r="289" spans="1:30">
      <c r="A289" s="3818">
        <v>274</v>
      </c>
      <c r="B289" s="3814" t="s">
        <v>6541</v>
      </c>
      <c r="C289" s="3819" t="s">
        <v>6542</v>
      </c>
      <c r="D289" s="3820" t="s">
        <v>6543</v>
      </c>
      <c r="E289" s="3821"/>
      <c r="F289" s="3818">
        <v>598</v>
      </c>
      <c r="G289" s="3814" t="s">
        <v>6544</v>
      </c>
      <c r="H289" s="3819" t="s">
        <v>6545</v>
      </c>
      <c r="I289" s="3820" t="s">
        <v>6546</v>
      </c>
      <c r="J289" s="3821"/>
      <c r="K289" s="3818">
        <v>922</v>
      </c>
      <c r="L289" s="3814" t="s">
        <v>6547</v>
      </c>
      <c r="M289" s="3819" t="s">
        <v>6548</v>
      </c>
      <c r="N289" s="3820" t="s">
        <v>6549</v>
      </c>
      <c r="O289" s="3821"/>
      <c r="P289" s="3818">
        <v>1246</v>
      </c>
      <c r="Q289" s="3814" t="s">
        <v>6550</v>
      </c>
      <c r="R289" s="3819" t="s">
        <v>6551</v>
      </c>
      <c r="S289" s="3820" t="s">
        <v>6552</v>
      </c>
      <c r="T289" s="1353"/>
      <c r="U289" s="1353"/>
      <c r="V289" s="1353"/>
      <c r="W289" s="1353"/>
      <c r="X289" s="1353"/>
      <c r="Y289" s="1353"/>
      <c r="Z289" s="1353"/>
      <c r="AA289" s="1353"/>
      <c r="AB289" s="1353"/>
      <c r="AC289" s="1353"/>
      <c r="AD289" s="1353"/>
    </row>
    <row r="290" spans="1:30">
      <c r="A290" s="3818">
        <v>275</v>
      </c>
      <c r="B290" s="3814" t="s">
        <v>6553</v>
      </c>
      <c r="C290" s="3819" t="s">
        <v>6554</v>
      </c>
      <c r="D290" s="3820" t="s">
        <v>6555</v>
      </c>
      <c r="E290" s="3821"/>
      <c r="F290" s="3818">
        <v>599</v>
      </c>
      <c r="G290" s="3814" t="s">
        <v>6556</v>
      </c>
      <c r="H290" s="3819" t="s">
        <v>6557</v>
      </c>
      <c r="I290" s="3820" t="s">
        <v>6558</v>
      </c>
      <c r="J290" s="3821"/>
      <c r="K290" s="3818">
        <v>923</v>
      </c>
      <c r="L290" s="3814" t="s">
        <v>6559</v>
      </c>
      <c r="M290" s="3819" t="s">
        <v>6560</v>
      </c>
      <c r="N290" s="3820" t="s">
        <v>6561</v>
      </c>
      <c r="O290" s="3821"/>
      <c r="P290" s="3818">
        <v>1247</v>
      </c>
      <c r="Q290" s="3814" t="s">
        <v>6562</v>
      </c>
      <c r="R290" s="3819" t="s">
        <v>6563</v>
      </c>
      <c r="S290" s="3820" t="s">
        <v>6564</v>
      </c>
      <c r="T290" s="1353"/>
      <c r="U290" s="1353"/>
      <c r="V290" s="1353"/>
      <c r="W290" s="1353"/>
      <c r="X290" s="1353"/>
      <c r="Y290" s="1353"/>
      <c r="Z290" s="1353"/>
      <c r="AA290" s="1353"/>
      <c r="AB290" s="1353"/>
      <c r="AC290" s="1353"/>
      <c r="AD290" s="1353"/>
    </row>
    <row r="291" spans="1:30">
      <c r="A291" s="3818">
        <v>276</v>
      </c>
      <c r="B291" s="3814" t="s">
        <v>6565</v>
      </c>
      <c r="C291" s="3819" t="s">
        <v>6566</v>
      </c>
      <c r="D291" s="3820" t="s">
        <v>6567</v>
      </c>
      <c r="E291" s="3821"/>
      <c r="F291" s="3818">
        <v>600</v>
      </c>
      <c r="G291" s="3814" t="s">
        <v>6568</v>
      </c>
      <c r="H291" s="3819" t="s">
        <v>6569</v>
      </c>
      <c r="I291" s="3820" t="s">
        <v>6570</v>
      </c>
      <c r="J291" s="3821"/>
      <c r="K291" s="3818">
        <v>924</v>
      </c>
      <c r="L291" s="3814" t="s">
        <v>6571</v>
      </c>
      <c r="M291" s="3819" t="s">
        <v>6572</v>
      </c>
      <c r="N291" s="3820" t="s">
        <v>6573</v>
      </c>
      <c r="O291" s="3821"/>
      <c r="P291" s="3818">
        <v>1248</v>
      </c>
      <c r="Q291" s="3814" t="s">
        <v>6574</v>
      </c>
      <c r="R291" s="3819" t="s">
        <v>6575</v>
      </c>
      <c r="S291" s="3820" t="s">
        <v>6576</v>
      </c>
      <c r="T291" s="1353"/>
      <c r="U291" s="1353"/>
      <c r="V291" s="1353"/>
      <c r="W291" s="1353"/>
      <c r="X291" s="1353"/>
      <c r="Y291" s="1353"/>
      <c r="Z291" s="1353"/>
      <c r="AA291" s="1353"/>
      <c r="AB291" s="1353"/>
      <c r="AC291" s="1353"/>
      <c r="AD291" s="1353"/>
    </row>
    <row r="292" spans="1:30">
      <c r="A292" s="3818">
        <v>277</v>
      </c>
      <c r="B292" s="3814" t="s">
        <v>6577</v>
      </c>
      <c r="C292" s="3819" t="s">
        <v>6578</v>
      </c>
      <c r="D292" s="3820" t="s">
        <v>6579</v>
      </c>
      <c r="E292" s="3821"/>
      <c r="F292" s="3818">
        <v>601</v>
      </c>
      <c r="G292" s="3814" t="s">
        <v>6580</v>
      </c>
      <c r="H292" s="3819" t="s">
        <v>6581</v>
      </c>
      <c r="I292" s="3820" t="s">
        <v>6582</v>
      </c>
      <c r="J292" s="3821"/>
      <c r="K292" s="3818">
        <v>925</v>
      </c>
      <c r="L292" s="3814" t="s">
        <v>6583</v>
      </c>
      <c r="M292" s="3819" t="s">
        <v>6584</v>
      </c>
      <c r="N292" s="3820" t="s">
        <v>6585</v>
      </c>
      <c r="O292" s="3821"/>
      <c r="P292" s="3818">
        <v>1249</v>
      </c>
      <c r="Q292" s="3814" t="s">
        <v>6586</v>
      </c>
      <c r="R292" s="3819" t="s">
        <v>6587</v>
      </c>
      <c r="S292" s="3820" t="s">
        <v>6588</v>
      </c>
      <c r="T292" s="1353"/>
      <c r="U292" s="1353"/>
      <c r="V292" s="1353"/>
      <c r="W292" s="1353"/>
      <c r="X292" s="1353"/>
      <c r="Y292" s="1353"/>
      <c r="Z292" s="1353"/>
      <c r="AA292" s="1353"/>
      <c r="AB292" s="1353"/>
      <c r="AC292" s="1353"/>
      <c r="AD292" s="1353"/>
    </row>
    <row r="293" spans="1:30">
      <c r="A293" s="3818">
        <v>278</v>
      </c>
      <c r="B293" s="3814" t="s">
        <v>6589</v>
      </c>
      <c r="C293" s="3819" t="s">
        <v>6590</v>
      </c>
      <c r="D293" s="3820" t="s">
        <v>6591</v>
      </c>
      <c r="E293" s="3821"/>
      <c r="F293" s="3818">
        <v>602</v>
      </c>
      <c r="G293" s="3814" t="s">
        <v>6592</v>
      </c>
      <c r="H293" s="3819" t="s">
        <v>6593</v>
      </c>
      <c r="I293" s="3820" t="s">
        <v>6594</v>
      </c>
      <c r="J293" s="3821"/>
      <c r="K293" s="3818">
        <v>926</v>
      </c>
      <c r="L293" s="3814" t="s">
        <v>6595</v>
      </c>
      <c r="M293" s="3819" t="s">
        <v>6596</v>
      </c>
      <c r="N293" s="3820" t="s">
        <v>6597</v>
      </c>
      <c r="O293" s="3821"/>
      <c r="P293" s="3818">
        <v>1250</v>
      </c>
      <c r="Q293" s="3814" t="s">
        <v>6598</v>
      </c>
      <c r="R293" s="3819" t="s">
        <v>6599</v>
      </c>
      <c r="S293" s="3820" t="s">
        <v>6600</v>
      </c>
      <c r="T293" s="1353"/>
      <c r="U293" s="1353"/>
      <c r="V293" s="1353"/>
      <c r="W293" s="1353"/>
      <c r="X293" s="1353"/>
      <c r="Y293" s="1353"/>
      <c r="Z293" s="1353"/>
      <c r="AA293" s="1353"/>
      <c r="AB293" s="1353"/>
      <c r="AC293" s="1353"/>
      <c r="AD293" s="1353"/>
    </row>
    <row r="294" spans="1:30">
      <c r="A294" s="3818">
        <v>279</v>
      </c>
      <c r="B294" s="3814" t="s">
        <v>6601</v>
      </c>
      <c r="C294" s="3819" t="s">
        <v>6602</v>
      </c>
      <c r="D294" s="3820" t="s">
        <v>6603</v>
      </c>
      <c r="E294" s="3821"/>
      <c r="F294" s="3818">
        <v>603</v>
      </c>
      <c r="G294" s="3814" t="s">
        <v>6604</v>
      </c>
      <c r="H294" s="3819" t="s">
        <v>6605</v>
      </c>
      <c r="I294" s="3820" t="s">
        <v>6606</v>
      </c>
      <c r="J294" s="3821"/>
      <c r="K294" s="3818">
        <v>927</v>
      </c>
      <c r="L294" s="3814" t="s">
        <v>6607</v>
      </c>
      <c r="M294" s="3819" t="s">
        <v>6608</v>
      </c>
      <c r="N294" s="3820" t="s">
        <v>6609</v>
      </c>
      <c r="O294" s="3821"/>
      <c r="P294" s="3818">
        <v>1251</v>
      </c>
      <c r="Q294" s="3814" t="s">
        <v>6610</v>
      </c>
      <c r="R294" s="3819" t="s">
        <v>6611</v>
      </c>
      <c r="S294" s="3820" t="s">
        <v>6612</v>
      </c>
      <c r="T294" s="1353"/>
      <c r="U294" s="1353"/>
      <c r="V294" s="1353"/>
      <c r="W294" s="1353"/>
      <c r="X294" s="1353"/>
      <c r="Y294" s="1353"/>
      <c r="Z294" s="1353"/>
      <c r="AA294" s="1353"/>
      <c r="AB294" s="1353"/>
      <c r="AC294" s="1353"/>
      <c r="AD294" s="1353"/>
    </row>
    <row r="295" spans="1:30">
      <c r="A295" s="3818">
        <v>280</v>
      </c>
      <c r="B295" s="3814" t="s">
        <v>6613</v>
      </c>
      <c r="C295" s="3819" t="s">
        <v>6614</v>
      </c>
      <c r="D295" s="3820" t="s">
        <v>6615</v>
      </c>
      <c r="E295" s="3821"/>
      <c r="F295" s="3818">
        <v>604</v>
      </c>
      <c r="G295" s="3814" t="s">
        <v>6616</v>
      </c>
      <c r="H295" s="3819" t="s">
        <v>6617</v>
      </c>
      <c r="I295" s="3820" t="s">
        <v>6618</v>
      </c>
      <c r="J295" s="3821"/>
      <c r="K295" s="3818">
        <v>928</v>
      </c>
      <c r="L295" s="3814" t="s">
        <v>6619</v>
      </c>
      <c r="M295" s="3819" t="s">
        <v>6620</v>
      </c>
      <c r="N295" s="3820" t="s">
        <v>6621</v>
      </c>
      <c r="O295" s="3821"/>
      <c r="P295" s="3818">
        <v>1252</v>
      </c>
      <c r="Q295" s="3814" t="s">
        <v>6622</v>
      </c>
      <c r="R295" s="3819" t="s">
        <v>6623</v>
      </c>
      <c r="S295" s="3820" t="s">
        <v>6624</v>
      </c>
      <c r="T295" s="1353"/>
      <c r="U295" s="1353"/>
      <c r="V295" s="1353"/>
      <c r="W295" s="1353"/>
      <c r="X295" s="1353"/>
      <c r="Y295" s="1353"/>
      <c r="Z295" s="1353"/>
      <c r="AA295" s="1353"/>
      <c r="AB295" s="1353"/>
      <c r="AC295" s="1353"/>
      <c r="AD295" s="1353"/>
    </row>
    <row r="296" spans="1:30">
      <c r="A296" s="3818">
        <v>281</v>
      </c>
      <c r="B296" s="3814" t="s">
        <v>6625</v>
      </c>
      <c r="C296" s="3819" t="s">
        <v>6626</v>
      </c>
      <c r="D296" s="3820" t="s">
        <v>6627</v>
      </c>
      <c r="E296" s="3821"/>
      <c r="F296" s="3818">
        <v>605</v>
      </c>
      <c r="G296" s="3814" t="s">
        <v>6628</v>
      </c>
      <c r="H296" s="3819" t="s">
        <v>6629</v>
      </c>
      <c r="I296" s="3820" t="s">
        <v>6630</v>
      </c>
      <c r="J296" s="3821"/>
      <c r="K296" s="3818">
        <v>929</v>
      </c>
      <c r="L296" s="3814" t="s">
        <v>6631</v>
      </c>
      <c r="M296" s="3819" t="s">
        <v>6632</v>
      </c>
      <c r="N296" s="3820" t="s">
        <v>6633</v>
      </c>
      <c r="O296" s="3821"/>
      <c r="P296" s="3818">
        <v>1253</v>
      </c>
      <c r="Q296" s="3814" t="s">
        <v>6634</v>
      </c>
      <c r="R296" s="3819" t="s">
        <v>6635</v>
      </c>
      <c r="S296" s="3820" t="s">
        <v>6636</v>
      </c>
      <c r="T296" s="1353"/>
      <c r="U296" s="1353"/>
      <c r="V296" s="1353"/>
      <c r="W296" s="1353"/>
      <c r="X296" s="1353"/>
      <c r="Y296" s="1353"/>
      <c r="Z296" s="1353"/>
      <c r="AA296" s="1353"/>
      <c r="AB296" s="1353"/>
      <c r="AC296" s="1353"/>
      <c r="AD296" s="1353"/>
    </row>
    <row r="297" spans="1:30">
      <c r="A297" s="3818">
        <v>282</v>
      </c>
      <c r="B297" s="3814" t="s">
        <v>6637</v>
      </c>
      <c r="C297" s="3819" t="s">
        <v>6638</v>
      </c>
      <c r="D297" s="3820" t="s">
        <v>6639</v>
      </c>
      <c r="E297" s="3821"/>
      <c r="F297" s="3818">
        <v>606</v>
      </c>
      <c r="G297" s="3814" t="s">
        <v>6640</v>
      </c>
      <c r="H297" s="3819" t="s">
        <v>6641</v>
      </c>
      <c r="I297" s="3820" t="s">
        <v>6642</v>
      </c>
      <c r="J297" s="3821"/>
      <c r="K297" s="3818">
        <v>930</v>
      </c>
      <c r="L297" s="3814" t="s">
        <v>6643</v>
      </c>
      <c r="M297" s="3819" t="s">
        <v>6644</v>
      </c>
      <c r="N297" s="3820" t="s">
        <v>6645</v>
      </c>
      <c r="O297" s="3821"/>
      <c r="P297" s="3818">
        <v>1254</v>
      </c>
      <c r="Q297" s="3814" t="s">
        <v>6646</v>
      </c>
      <c r="R297" s="3819" t="s">
        <v>6647</v>
      </c>
      <c r="S297" s="3820" t="s">
        <v>6648</v>
      </c>
      <c r="T297" s="1353"/>
      <c r="U297" s="1353"/>
      <c r="V297" s="1353"/>
      <c r="W297" s="1353"/>
      <c r="X297" s="1353"/>
      <c r="Y297" s="1353"/>
      <c r="Z297" s="1353"/>
      <c r="AA297" s="1353"/>
      <c r="AB297" s="1353"/>
      <c r="AC297" s="1353"/>
      <c r="AD297" s="1353"/>
    </row>
    <row r="298" spans="1:30">
      <c r="A298" s="3818">
        <v>283</v>
      </c>
      <c r="B298" s="3814" t="s">
        <v>6649</v>
      </c>
      <c r="C298" s="3819" t="s">
        <v>6650</v>
      </c>
      <c r="D298" s="3820" t="s">
        <v>6651</v>
      </c>
      <c r="E298" s="3821"/>
      <c r="F298" s="3818">
        <v>607</v>
      </c>
      <c r="G298" s="3814" t="s">
        <v>6652</v>
      </c>
      <c r="H298" s="3819" t="s">
        <v>6653</v>
      </c>
      <c r="I298" s="3820" t="s">
        <v>6654</v>
      </c>
      <c r="J298" s="3821"/>
      <c r="K298" s="3818">
        <v>931</v>
      </c>
      <c r="L298" s="3814" t="s">
        <v>6655</v>
      </c>
      <c r="M298" s="3819" t="s">
        <v>6656</v>
      </c>
      <c r="N298" s="3820" t="s">
        <v>6657</v>
      </c>
      <c r="O298" s="3821"/>
      <c r="P298" s="3818">
        <v>1255</v>
      </c>
      <c r="Q298" s="3814" t="s">
        <v>6658</v>
      </c>
      <c r="R298" s="3819" t="s">
        <v>6659</v>
      </c>
      <c r="S298" s="3820" t="s">
        <v>6660</v>
      </c>
      <c r="T298" s="1353"/>
      <c r="U298" s="1353"/>
      <c r="V298" s="1353"/>
      <c r="W298" s="1353"/>
      <c r="X298" s="1353"/>
      <c r="Y298" s="1353"/>
      <c r="Z298" s="1353"/>
      <c r="AA298" s="1353"/>
      <c r="AB298" s="1353"/>
      <c r="AC298" s="1353"/>
      <c r="AD298" s="1353"/>
    </row>
    <row r="299" spans="1:30">
      <c r="A299" s="3818">
        <v>284</v>
      </c>
      <c r="B299" s="3814" t="s">
        <v>6661</v>
      </c>
      <c r="C299" s="3819" t="s">
        <v>6662</v>
      </c>
      <c r="D299" s="3820" t="s">
        <v>6663</v>
      </c>
      <c r="E299" s="3821"/>
      <c r="F299" s="3818">
        <v>608</v>
      </c>
      <c r="G299" s="3814" t="s">
        <v>6664</v>
      </c>
      <c r="H299" s="3819" t="s">
        <v>6665</v>
      </c>
      <c r="I299" s="3820" t="s">
        <v>6666</v>
      </c>
      <c r="J299" s="3821"/>
      <c r="K299" s="3818">
        <v>932</v>
      </c>
      <c r="L299" s="3814" t="s">
        <v>6667</v>
      </c>
      <c r="M299" s="3819" t="s">
        <v>6668</v>
      </c>
      <c r="N299" s="3820" t="s">
        <v>6669</v>
      </c>
      <c r="O299" s="3821"/>
      <c r="P299" s="3818">
        <v>1256</v>
      </c>
      <c r="Q299" s="3814" t="s">
        <v>6670</v>
      </c>
      <c r="R299" s="3819" t="s">
        <v>6671</v>
      </c>
      <c r="S299" s="3820" t="s">
        <v>6672</v>
      </c>
      <c r="T299" s="1353"/>
      <c r="U299" s="1353"/>
      <c r="V299" s="1353"/>
      <c r="W299" s="1353"/>
      <c r="X299" s="1353"/>
      <c r="Y299" s="1353"/>
      <c r="Z299" s="1353"/>
      <c r="AA299" s="1353"/>
      <c r="AB299" s="1353"/>
      <c r="AC299" s="1353"/>
      <c r="AD299" s="1353"/>
    </row>
    <row r="300" spans="1:30">
      <c r="A300" s="3818">
        <v>285</v>
      </c>
      <c r="B300" s="3814" t="s">
        <v>6673</v>
      </c>
      <c r="C300" s="3819" t="s">
        <v>6674</v>
      </c>
      <c r="D300" s="3820" t="s">
        <v>6675</v>
      </c>
      <c r="E300" s="3821"/>
      <c r="F300" s="3818">
        <v>609</v>
      </c>
      <c r="G300" s="3814" t="s">
        <v>6676</v>
      </c>
      <c r="H300" s="3819" t="s">
        <v>6677</v>
      </c>
      <c r="I300" s="3820" t="s">
        <v>6678</v>
      </c>
      <c r="J300" s="3821"/>
      <c r="K300" s="3818">
        <v>933</v>
      </c>
      <c r="L300" s="3814" t="s">
        <v>6679</v>
      </c>
      <c r="M300" s="3819" t="s">
        <v>6680</v>
      </c>
      <c r="N300" s="3820" t="s">
        <v>6681</v>
      </c>
      <c r="O300" s="3821"/>
      <c r="P300" s="3818">
        <v>1257</v>
      </c>
      <c r="Q300" s="3814" t="s">
        <v>6682</v>
      </c>
      <c r="R300" s="3819" t="s">
        <v>6683</v>
      </c>
      <c r="S300" s="3820" t="s">
        <v>6684</v>
      </c>
      <c r="T300" s="1353"/>
      <c r="U300" s="1353"/>
      <c r="V300" s="1353"/>
      <c r="W300" s="1353"/>
      <c r="X300" s="1353"/>
      <c r="Y300" s="1353"/>
      <c r="Z300" s="1353"/>
      <c r="AA300" s="1353"/>
      <c r="AB300" s="1353"/>
      <c r="AC300" s="1353"/>
      <c r="AD300" s="1353"/>
    </row>
    <row r="301" spans="1:30">
      <c r="A301" s="3818">
        <v>286</v>
      </c>
      <c r="B301" s="3814" t="s">
        <v>6685</v>
      </c>
      <c r="C301" s="3819" t="s">
        <v>6686</v>
      </c>
      <c r="D301" s="3820" t="s">
        <v>6687</v>
      </c>
      <c r="E301" s="3821"/>
      <c r="F301" s="3818">
        <v>610</v>
      </c>
      <c r="G301" s="3814" t="s">
        <v>6688</v>
      </c>
      <c r="H301" s="3819" t="s">
        <v>6689</v>
      </c>
      <c r="I301" s="3820" t="s">
        <v>6690</v>
      </c>
      <c r="J301" s="3821"/>
      <c r="K301" s="3818">
        <v>934</v>
      </c>
      <c r="L301" s="3814" t="s">
        <v>6691</v>
      </c>
      <c r="M301" s="3819" t="s">
        <v>6692</v>
      </c>
      <c r="N301" s="3820" t="s">
        <v>6693</v>
      </c>
      <c r="O301" s="3821"/>
      <c r="P301" s="3818">
        <v>1258</v>
      </c>
      <c r="Q301" s="3814" t="s">
        <v>6694</v>
      </c>
      <c r="R301" s="3819" t="s">
        <v>6695</v>
      </c>
      <c r="S301" s="3820" t="s">
        <v>6696</v>
      </c>
      <c r="T301" s="1353"/>
      <c r="U301" s="1353"/>
      <c r="V301" s="1353"/>
      <c r="W301" s="1353"/>
      <c r="X301" s="1353"/>
      <c r="Y301" s="1353"/>
      <c r="Z301" s="1353"/>
      <c r="AA301" s="1353"/>
      <c r="AB301" s="1353"/>
      <c r="AC301" s="1353"/>
      <c r="AD301" s="1353"/>
    </row>
    <row r="302" spans="1:30">
      <c r="A302" s="3818">
        <v>287</v>
      </c>
      <c r="B302" s="3814" t="s">
        <v>6697</v>
      </c>
      <c r="C302" s="3819" t="s">
        <v>6698</v>
      </c>
      <c r="D302" s="3820" t="s">
        <v>6699</v>
      </c>
      <c r="E302" s="3821"/>
      <c r="F302" s="3818">
        <v>611</v>
      </c>
      <c r="G302" s="3814" t="s">
        <v>6700</v>
      </c>
      <c r="H302" s="3819" t="s">
        <v>6701</v>
      </c>
      <c r="I302" s="3820" t="s">
        <v>6702</v>
      </c>
      <c r="J302" s="3821"/>
      <c r="K302" s="3818">
        <v>935</v>
      </c>
      <c r="L302" s="3814" t="s">
        <v>6703</v>
      </c>
      <c r="M302" s="3819" t="s">
        <v>6704</v>
      </c>
      <c r="N302" s="3820" t="s">
        <v>6705</v>
      </c>
      <c r="O302" s="3821"/>
      <c r="P302" s="3818">
        <v>1259</v>
      </c>
      <c r="Q302" s="3814" t="s">
        <v>6706</v>
      </c>
      <c r="R302" s="3819" t="s">
        <v>6707</v>
      </c>
      <c r="S302" s="3820" t="s">
        <v>6708</v>
      </c>
      <c r="T302" s="1353"/>
      <c r="U302" s="1353"/>
      <c r="V302" s="1353"/>
      <c r="W302" s="1353"/>
      <c r="X302" s="1353"/>
      <c r="Y302" s="1353"/>
      <c r="Z302" s="1353"/>
      <c r="AA302" s="1353"/>
      <c r="AB302" s="1353"/>
      <c r="AC302" s="1353"/>
      <c r="AD302" s="1353"/>
    </row>
    <row r="303" spans="1:30">
      <c r="A303" s="3818">
        <v>288</v>
      </c>
      <c r="B303" s="3814" t="s">
        <v>6709</v>
      </c>
      <c r="C303" s="3819" t="s">
        <v>6710</v>
      </c>
      <c r="D303" s="3820" t="s">
        <v>6711</v>
      </c>
      <c r="E303" s="3821"/>
      <c r="F303" s="3818">
        <v>612</v>
      </c>
      <c r="G303" s="3814" t="s">
        <v>6712</v>
      </c>
      <c r="H303" s="3819" t="s">
        <v>6713</v>
      </c>
      <c r="I303" s="3820" t="s">
        <v>6714</v>
      </c>
      <c r="J303" s="3821"/>
      <c r="K303" s="3818">
        <v>936</v>
      </c>
      <c r="L303" s="3814" t="s">
        <v>6715</v>
      </c>
      <c r="M303" s="3819" t="s">
        <v>6716</v>
      </c>
      <c r="N303" s="3820" t="s">
        <v>6717</v>
      </c>
      <c r="O303" s="3821"/>
      <c r="P303" s="3818">
        <v>1260</v>
      </c>
      <c r="Q303" s="3814" t="s">
        <v>6718</v>
      </c>
      <c r="R303" s="3819" t="s">
        <v>6719</v>
      </c>
      <c r="S303" s="3820" t="s">
        <v>6720</v>
      </c>
      <c r="T303" s="1353"/>
      <c r="U303" s="1353"/>
      <c r="V303" s="1353"/>
      <c r="W303" s="1353"/>
      <c r="X303" s="1353"/>
      <c r="Y303" s="1353"/>
      <c r="Z303" s="1353"/>
      <c r="AA303" s="1353"/>
      <c r="AB303" s="1353"/>
      <c r="AC303" s="1353"/>
      <c r="AD303" s="1353"/>
    </row>
    <row r="304" spans="1:30">
      <c r="A304" s="3818">
        <v>289</v>
      </c>
      <c r="B304" s="3814" t="s">
        <v>6721</v>
      </c>
      <c r="C304" s="3819" t="s">
        <v>6722</v>
      </c>
      <c r="D304" s="3820" t="s">
        <v>6723</v>
      </c>
      <c r="E304" s="3821"/>
      <c r="F304" s="3818">
        <v>613</v>
      </c>
      <c r="G304" s="3814" t="s">
        <v>6724</v>
      </c>
      <c r="H304" s="3819" t="s">
        <v>6725</v>
      </c>
      <c r="I304" s="3820" t="s">
        <v>6726</v>
      </c>
      <c r="J304" s="3821"/>
      <c r="K304" s="3818">
        <v>937</v>
      </c>
      <c r="L304" s="3814" t="s">
        <v>6727</v>
      </c>
      <c r="M304" s="3819" t="s">
        <v>6728</v>
      </c>
      <c r="N304" s="3820" t="s">
        <v>6729</v>
      </c>
      <c r="O304" s="3821"/>
      <c r="P304" s="3818">
        <v>1261</v>
      </c>
      <c r="Q304" s="3814" t="s">
        <v>6730</v>
      </c>
      <c r="R304" s="3819" t="s">
        <v>6731</v>
      </c>
      <c r="S304" s="3820" t="s">
        <v>6732</v>
      </c>
      <c r="T304" s="1353"/>
      <c r="U304" s="1353"/>
      <c r="V304" s="1353"/>
      <c r="W304" s="1353"/>
      <c r="X304" s="1353"/>
      <c r="Y304" s="1353"/>
      <c r="Z304" s="1353"/>
      <c r="AA304" s="1353"/>
      <c r="AB304" s="1353"/>
      <c r="AC304" s="1353"/>
      <c r="AD304" s="1353"/>
    </row>
    <row r="305" spans="1:30">
      <c r="A305" s="3818">
        <v>290</v>
      </c>
      <c r="B305" s="3814" t="s">
        <v>6733</v>
      </c>
      <c r="C305" s="3819" t="s">
        <v>6734</v>
      </c>
      <c r="D305" s="3820" t="s">
        <v>6735</v>
      </c>
      <c r="E305" s="3821"/>
      <c r="F305" s="3818">
        <v>614</v>
      </c>
      <c r="G305" s="3814" t="s">
        <v>6736</v>
      </c>
      <c r="H305" s="3819" t="s">
        <v>6737</v>
      </c>
      <c r="I305" s="3820" t="s">
        <v>6738</v>
      </c>
      <c r="J305" s="3821"/>
      <c r="K305" s="3818">
        <v>938</v>
      </c>
      <c r="L305" s="3814" t="s">
        <v>6739</v>
      </c>
      <c r="M305" s="3819" t="s">
        <v>6740</v>
      </c>
      <c r="N305" s="3820" t="s">
        <v>6741</v>
      </c>
      <c r="O305" s="3821"/>
      <c r="P305" s="3818">
        <v>1262</v>
      </c>
      <c r="Q305" s="3814" t="s">
        <v>6742</v>
      </c>
      <c r="R305" s="3819" t="s">
        <v>6743</v>
      </c>
      <c r="S305" s="3820" t="s">
        <v>6744</v>
      </c>
      <c r="T305" s="1353"/>
      <c r="U305" s="1353"/>
      <c r="V305" s="1353"/>
      <c r="W305" s="1353"/>
      <c r="X305" s="1353"/>
      <c r="Y305" s="1353"/>
      <c r="Z305" s="1353"/>
      <c r="AA305" s="1353"/>
      <c r="AB305" s="1353"/>
      <c r="AC305" s="1353"/>
      <c r="AD305" s="1353"/>
    </row>
    <row r="306" spans="1:30">
      <c r="A306" s="3818">
        <v>291</v>
      </c>
      <c r="B306" s="3814" t="s">
        <v>6745</v>
      </c>
      <c r="C306" s="3819" t="s">
        <v>6746</v>
      </c>
      <c r="D306" s="3820" t="s">
        <v>6747</v>
      </c>
      <c r="E306" s="3821"/>
      <c r="F306" s="3818">
        <v>615</v>
      </c>
      <c r="G306" s="3814" t="s">
        <v>6748</v>
      </c>
      <c r="H306" s="3819" t="s">
        <v>6749</v>
      </c>
      <c r="I306" s="3820" t="s">
        <v>6750</v>
      </c>
      <c r="J306" s="3821"/>
      <c r="K306" s="3818">
        <v>939</v>
      </c>
      <c r="L306" s="3814" t="s">
        <v>6751</v>
      </c>
      <c r="M306" s="3819" t="s">
        <v>6752</v>
      </c>
      <c r="N306" s="3820" t="s">
        <v>6753</v>
      </c>
      <c r="O306" s="3821"/>
      <c r="P306" s="3818">
        <v>1263</v>
      </c>
      <c r="Q306" s="3814" t="s">
        <v>6754</v>
      </c>
      <c r="R306" s="3819" t="s">
        <v>6755</v>
      </c>
      <c r="S306" s="3820" t="s">
        <v>6756</v>
      </c>
      <c r="T306" s="1353"/>
      <c r="U306" s="1353"/>
      <c r="V306" s="1353"/>
      <c r="W306" s="1353"/>
      <c r="X306" s="1353"/>
      <c r="Y306" s="1353"/>
      <c r="Z306" s="1353"/>
      <c r="AA306" s="1353"/>
      <c r="AB306" s="1353"/>
      <c r="AC306" s="1353"/>
      <c r="AD306" s="1353"/>
    </row>
    <row r="307" spans="1:30">
      <c r="A307" s="3818">
        <v>292</v>
      </c>
      <c r="B307" s="3814" t="s">
        <v>6757</v>
      </c>
      <c r="C307" s="3819" t="s">
        <v>6758</v>
      </c>
      <c r="D307" s="3820" t="s">
        <v>6759</v>
      </c>
      <c r="E307" s="3821"/>
      <c r="F307" s="3818">
        <v>616</v>
      </c>
      <c r="G307" s="3814" t="s">
        <v>6760</v>
      </c>
      <c r="H307" s="3819" t="s">
        <v>6761</v>
      </c>
      <c r="I307" s="3820" t="s">
        <v>6762</v>
      </c>
      <c r="J307" s="3821"/>
      <c r="K307" s="3818">
        <v>940</v>
      </c>
      <c r="L307" s="3814" t="s">
        <v>6763</v>
      </c>
      <c r="M307" s="3819" t="s">
        <v>6764</v>
      </c>
      <c r="N307" s="3820" t="s">
        <v>6765</v>
      </c>
      <c r="O307" s="3821"/>
      <c r="P307" s="3818">
        <v>1264</v>
      </c>
      <c r="Q307" s="3814" t="s">
        <v>6766</v>
      </c>
      <c r="R307" s="3819" t="s">
        <v>6767</v>
      </c>
      <c r="S307" s="3820" t="s">
        <v>6756</v>
      </c>
      <c r="T307" s="1353"/>
      <c r="U307" s="1353"/>
      <c r="V307" s="1353"/>
      <c r="W307" s="1353"/>
      <c r="X307" s="1353"/>
      <c r="Y307" s="1353"/>
      <c r="Z307" s="1353"/>
      <c r="AA307" s="1353"/>
      <c r="AB307" s="1353"/>
      <c r="AC307" s="1353"/>
      <c r="AD307" s="1353"/>
    </row>
    <row r="308" spans="1:30">
      <c r="A308" s="3818">
        <v>293</v>
      </c>
      <c r="B308" s="3814" t="s">
        <v>6768</v>
      </c>
      <c r="C308" s="3819" t="s">
        <v>6769</v>
      </c>
      <c r="D308" s="3820" t="s">
        <v>6770</v>
      </c>
      <c r="E308" s="3821"/>
      <c r="F308" s="3818">
        <v>617</v>
      </c>
      <c r="G308" s="3814" t="s">
        <v>6771</v>
      </c>
      <c r="H308" s="3819" t="s">
        <v>6772</v>
      </c>
      <c r="I308" s="3820" t="s">
        <v>6773</v>
      </c>
      <c r="J308" s="3821"/>
      <c r="K308" s="3818">
        <v>941</v>
      </c>
      <c r="L308" s="3814" t="s">
        <v>6774</v>
      </c>
      <c r="M308" s="3819" t="s">
        <v>6775</v>
      </c>
      <c r="N308" s="3820" t="s">
        <v>6776</v>
      </c>
      <c r="O308" s="3821"/>
      <c r="P308" s="3818">
        <v>1265</v>
      </c>
      <c r="Q308" s="3814" t="s">
        <v>6777</v>
      </c>
      <c r="R308" s="3819" t="s">
        <v>6778</v>
      </c>
      <c r="S308" s="3820" t="s">
        <v>6779</v>
      </c>
      <c r="T308" s="1353"/>
      <c r="U308" s="1353"/>
      <c r="V308" s="1353"/>
      <c r="W308" s="1353"/>
      <c r="X308" s="1353"/>
      <c r="Y308" s="1353"/>
      <c r="Z308" s="1353"/>
      <c r="AA308" s="1353"/>
      <c r="AB308" s="1353"/>
      <c r="AC308" s="1353"/>
      <c r="AD308" s="1353"/>
    </row>
    <row r="309" spans="1:30">
      <c r="A309" s="3818">
        <v>294</v>
      </c>
      <c r="B309" s="3814" t="s">
        <v>6780</v>
      </c>
      <c r="C309" s="3819" t="s">
        <v>6781</v>
      </c>
      <c r="D309" s="3820" t="s">
        <v>6782</v>
      </c>
      <c r="E309" s="3821"/>
      <c r="F309" s="3818">
        <v>618</v>
      </c>
      <c r="G309" s="3814" t="s">
        <v>6783</v>
      </c>
      <c r="H309" s="3819" t="s">
        <v>6784</v>
      </c>
      <c r="I309" s="3820" t="s">
        <v>6785</v>
      </c>
      <c r="J309" s="3821"/>
      <c r="K309" s="3818">
        <v>942</v>
      </c>
      <c r="L309" s="3814" t="s">
        <v>6786</v>
      </c>
      <c r="M309" s="3819" t="s">
        <v>6787</v>
      </c>
      <c r="N309" s="3820" t="s">
        <v>6788</v>
      </c>
      <c r="O309" s="3821"/>
      <c r="P309" s="3818">
        <v>1266</v>
      </c>
      <c r="Q309" s="3814" t="s">
        <v>6789</v>
      </c>
      <c r="R309" s="3819" t="s">
        <v>6790</v>
      </c>
      <c r="S309" s="3820" t="s">
        <v>6791</v>
      </c>
      <c r="T309" s="1353"/>
      <c r="U309" s="1353"/>
      <c r="V309" s="1353"/>
      <c r="W309" s="1353"/>
      <c r="X309" s="1353"/>
      <c r="Y309" s="1353"/>
      <c r="Z309" s="1353"/>
      <c r="AA309" s="1353"/>
      <c r="AB309" s="1353"/>
      <c r="AC309" s="1353"/>
      <c r="AD309" s="1353"/>
    </row>
    <row r="310" spans="1:30">
      <c r="A310" s="3818">
        <v>295</v>
      </c>
      <c r="B310" s="3814" t="s">
        <v>6792</v>
      </c>
      <c r="C310" s="3819" t="s">
        <v>6793</v>
      </c>
      <c r="D310" s="3820" t="s">
        <v>6794</v>
      </c>
      <c r="E310" s="3821"/>
      <c r="F310" s="3818">
        <v>619</v>
      </c>
      <c r="G310" s="3814" t="s">
        <v>6795</v>
      </c>
      <c r="H310" s="3819" t="s">
        <v>6796</v>
      </c>
      <c r="I310" s="3820" t="s">
        <v>6797</v>
      </c>
      <c r="J310" s="3821"/>
      <c r="K310" s="3818">
        <v>943</v>
      </c>
      <c r="L310" s="3814" t="s">
        <v>6798</v>
      </c>
      <c r="M310" s="3819" t="s">
        <v>6799</v>
      </c>
      <c r="N310" s="3820" t="s">
        <v>6800</v>
      </c>
      <c r="O310" s="3821"/>
      <c r="P310" s="3818">
        <v>1267</v>
      </c>
      <c r="Q310" s="3814" t="s">
        <v>6801</v>
      </c>
      <c r="R310" s="3819" t="s">
        <v>6802</v>
      </c>
      <c r="S310" s="3820" t="s">
        <v>6803</v>
      </c>
      <c r="T310" s="1353"/>
      <c r="U310" s="1353"/>
      <c r="V310" s="1353"/>
      <c r="W310" s="1353"/>
      <c r="X310" s="1353"/>
      <c r="Y310" s="1353"/>
      <c r="Z310" s="1353"/>
      <c r="AA310" s="1353"/>
      <c r="AB310" s="1353"/>
      <c r="AC310" s="1353"/>
      <c r="AD310" s="1353"/>
    </row>
    <row r="311" spans="1:30">
      <c r="A311" s="3818">
        <v>296</v>
      </c>
      <c r="B311" s="3814" t="s">
        <v>6804</v>
      </c>
      <c r="C311" s="3819" t="s">
        <v>6805</v>
      </c>
      <c r="D311" s="3820" t="s">
        <v>6806</v>
      </c>
      <c r="E311" s="3821"/>
      <c r="F311" s="3818">
        <v>620</v>
      </c>
      <c r="G311" s="3814" t="s">
        <v>6807</v>
      </c>
      <c r="H311" s="3819" t="s">
        <v>6808</v>
      </c>
      <c r="I311" s="3820" t="s">
        <v>6809</v>
      </c>
      <c r="J311" s="3821"/>
      <c r="K311" s="3818">
        <v>944</v>
      </c>
      <c r="L311" s="3814" t="s">
        <v>6810</v>
      </c>
      <c r="M311" s="3819" t="s">
        <v>6811</v>
      </c>
      <c r="N311" s="3820" t="s">
        <v>6812</v>
      </c>
      <c r="O311" s="3821"/>
      <c r="P311" s="3818">
        <v>1268</v>
      </c>
      <c r="Q311" s="3814" t="s">
        <v>6813</v>
      </c>
      <c r="R311" s="3819" t="s">
        <v>6814</v>
      </c>
      <c r="S311" s="3820" t="s">
        <v>6815</v>
      </c>
      <c r="T311" s="1353"/>
      <c r="U311" s="1353"/>
      <c r="V311" s="1353"/>
      <c r="W311" s="1353"/>
      <c r="X311" s="1353"/>
      <c r="Y311" s="1353"/>
      <c r="Z311" s="1353"/>
      <c r="AA311" s="1353"/>
      <c r="AB311" s="1353"/>
      <c r="AC311" s="1353"/>
      <c r="AD311" s="1353"/>
    </row>
    <row r="312" spans="1:30">
      <c r="A312" s="3818">
        <v>297</v>
      </c>
      <c r="B312" s="3814" t="s">
        <v>6816</v>
      </c>
      <c r="C312" s="3819" t="s">
        <v>6817</v>
      </c>
      <c r="D312" s="3820" t="s">
        <v>6818</v>
      </c>
      <c r="E312" s="3821"/>
      <c r="F312" s="3818">
        <v>621</v>
      </c>
      <c r="G312" s="3814" t="s">
        <v>6819</v>
      </c>
      <c r="H312" s="3819" t="s">
        <v>6820</v>
      </c>
      <c r="I312" s="3820" t="s">
        <v>6821</v>
      </c>
      <c r="J312" s="3821"/>
      <c r="K312" s="3818">
        <v>945</v>
      </c>
      <c r="L312" s="3814" t="s">
        <v>6822</v>
      </c>
      <c r="M312" s="3819" t="s">
        <v>6823</v>
      </c>
      <c r="N312" s="3820" t="s">
        <v>6824</v>
      </c>
      <c r="O312" s="3821"/>
      <c r="P312" s="3818">
        <v>1269</v>
      </c>
      <c r="Q312" s="3814" t="s">
        <v>6825</v>
      </c>
      <c r="R312" s="3819" t="s">
        <v>6826</v>
      </c>
      <c r="S312" s="3820" t="s">
        <v>6827</v>
      </c>
      <c r="T312" s="1353"/>
      <c r="U312" s="1353"/>
      <c r="V312" s="1353"/>
      <c r="W312" s="1353"/>
      <c r="X312" s="1353"/>
      <c r="Y312" s="1353"/>
      <c r="Z312" s="1353"/>
      <c r="AA312" s="1353"/>
      <c r="AB312" s="1353"/>
      <c r="AC312" s="1353"/>
      <c r="AD312" s="1353"/>
    </row>
    <row r="313" spans="1:30">
      <c r="A313" s="3818">
        <v>298</v>
      </c>
      <c r="B313" s="3814" t="s">
        <v>6828</v>
      </c>
      <c r="C313" s="3819" t="s">
        <v>6829</v>
      </c>
      <c r="D313" s="3820" t="s">
        <v>6830</v>
      </c>
      <c r="E313" s="3821"/>
      <c r="F313" s="3818">
        <v>622</v>
      </c>
      <c r="G313" s="3814" t="s">
        <v>6831</v>
      </c>
      <c r="H313" s="3819" t="s">
        <v>6832</v>
      </c>
      <c r="I313" s="3820" t="s">
        <v>6833</v>
      </c>
      <c r="J313" s="3821"/>
      <c r="K313" s="3818">
        <v>946</v>
      </c>
      <c r="L313" s="3814" t="s">
        <v>6834</v>
      </c>
      <c r="M313" s="3819" t="s">
        <v>6835</v>
      </c>
      <c r="N313" s="3820" t="s">
        <v>6836</v>
      </c>
      <c r="O313" s="3821"/>
      <c r="P313" s="3818">
        <v>1270</v>
      </c>
      <c r="Q313" s="3814" t="s">
        <v>6837</v>
      </c>
      <c r="R313" s="3819" t="s">
        <v>6838</v>
      </c>
      <c r="S313" s="3820" t="s">
        <v>6839</v>
      </c>
      <c r="T313" s="1353"/>
      <c r="U313" s="1353"/>
      <c r="V313" s="1353"/>
      <c r="W313" s="1353"/>
      <c r="X313" s="1353"/>
      <c r="Y313" s="1353"/>
      <c r="Z313" s="1353"/>
      <c r="AA313" s="1353"/>
      <c r="AB313" s="1353"/>
      <c r="AC313" s="1353"/>
      <c r="AD313" s="1353"/>
    </row>
    <row r="314" spans="1:30">
      <c r="A314" s="3818">
        <v>299</v>
      </c>
      <c r="B314" s="3814" t="s">
        <v>6840</v>
      </c>
      <c r="C314" s="3819" t="s">
        <v>6841</v>
      </c>
      <c r="D314" s="3820" t="s">
        <v>6842</v>
      </c>
      <c r="E314" s="3821"/>
      <c r="F314" s="3818">
        <v>623</v>
      </c>
      <c r="G314" s="3814" t="s">
        <v>6843</v>
      </c>
      <c r="H314" s="3819" t="s">
        <v>6844</v>
      </c>
      <c r="I314" s="3820" t="s">
        <v>6845</v>
      </c>
      <c r="J314" s="3821"/>
      <c r="K314" s="3818">
        <v>947</v>
      </c>
      <c r="L314" s="3814" t="s">
        <v>6846</v>
      </c>
      <c r="M314" s="3819" t="s">
        <v>6847</v>
      </c>
      <c r="N314" s="3820" t="s">
        <v>6848</v>
      </c>
      <c r="O314" s="3821"/>
      <c r="P314" s="3818">
        <v>1271</v>
      </c>
      <c r="Q314" s="3814" t="s">
        <v>6849</v>
      </c>
      <c r="R314" s="3819" t="s">
        <v>6850</v>
      </c>
      <c r="S314" s="3820" t="s">
        <v>6851</v>
      </c>
      <c r="T314" s="1353"/>
      <c r="U314" s="1353"/>
      <c r="V314" s="1353"/>
      <c r="W314" s="1353"/>
      <c r="X314" s="1353"/>
      <c r="Y314" s="1353"/>
      <c r="Z314" s="1353"/>
      <c r="AA314" s="1353"/>
      <c r="AB314" s="1353"/>
      <c r="AC314" s="1353"/>
      <c r="AD314" s="1353"/>
    </row>
    <row r="315" spans="1:30">
      <c r="A315" s="3818">
        <v>300</v>
      </c>
      <c r="B315" s="3814" t="s">
        <v>6852</v>
      </c>
      <c r="C315" s="3819" t="s">
        <v>6853</v>
      </c>
      <c r="D315" s="3820" t="s">
        <v>6854</v>
      </c>
      <c r="E315" s="3821"/>
      <c r="F315" s="3818">
        <v>624</v>
      </c>
      <c r="G315" s="3814" t="s">
        <v>6855</v>
      </c>
      <c r="H315" s="3819" t="s">
        <v>6856</v>
      </c>
      <c r="I315" s="3820" t="s">
        <v>6857</v>
      </c>
      <c r="J315" s="3821"/>
      <c r="K315" s="3818">
        <v>948</v>
      </c>
      <c r="L315" s="3814" t="s">
        <v>6858</v>
      </c>
      <c r="M315" s="3819" t="s">
        <v>6859</v>
      </c>
      <c r="N315" s="3820" t="s">
        <v>6860</v>
      </c>
      <c r="O315" s="3821"/>
      <c r="P315" s="3818">
        <v>1272</v>
      </c>
      <c r="Q315" s="3814" t="s">
        <v>6861</v>
      </c>
      <c r="R315" s="3819" t="s">
        <v>6862</v>
      </c>
      <c r="S315" s="3820" t="s">
        <v>6863</v>
      </c>
      <c r="T315" s="1353"/>
      <c r="U315" s="1353"/>
      <c r="V315" s="1353"/>
      <c r="W315" s="1353"/>
      <c r="X315" s="1353"/>
      <c r="Y315" s="1353"/>
      <c r="Z315" s="1353"/>
      <c r="AA315" s="1353"/>
      <c r="AB315" s="1353"/>
      <c r="AC315" s="1353"/>
      <c r="AD315" s="1353"/>
    </row>
    <row r="316" spans="1:30">
      <c r="A316" s="3818">
        <v>301</v>
      </c>
      <c r="B316" s="3814" t="s">
        <v>6864</v>
      </c>
      <c r="C316" s="3819" t="s">
        <v>6865</v>
      </c>
      <c r="D316" s="3820" t="s">
        <v>6866</v>
      </c>
      <c r="E316" s="3821"/>
      <c r="F316" s="3818">
        <v>625</v>
      </c>
      <c r="G316" s="3814" t="s">
        <v>6867</v>
      </c>
      <c r="H316" s="3819" t="s">
        <v>6868</v>
      </c>
      <c r="I316" s="3820" t="s">
        <v>6869</v>
      </c>
      <c r="J316" s="3821"/>
      <c r="K316" s="3818">
        <v>949</v>
      </c>
      <c r="L316" s="3814" t="s">
        <v>6870</v>
      </c>
      <c r="M316" s="3819" t="s">
        <v>6871</v>
      </c>
      <c r="N316" s="3820" t="s">
        <v>6872</v>
      </c>
      <c r="O316" s="3821"/>
      <c r="P316" s="3818">
        <v>1273</v>
      </c>
      <c r="Q316" s="3814" t="s">
        <v>6873</v>
      </c>
      <c r="R316" s="3819" t="s">
        <v>6874</v>
      </c>
      <c r="S316" s="3820" t="s">
        <v>6875</v>
      </c>
      <c r="T316" s="1353"/>
      <c r="U316" s="1353"/>
      <c r="V316" s="1353"/>
      <c r="W316" s="1353"/>
      <c r="X316" s="1353"/>
      <c r="Y316" s="1353"/>
      <c r="Z316" s="1353"/>
      <c r="AA316" s="1353"/>
      <c r="AB316" s="1353"/>
      <c r="AC316" s="1353"/>
      <c r="AD316" s="1353"/>
    </row>
    <row r="317" spans="1:30">
      <c r="A317" s="3818">
        <v>302</v>
      </c>
      <c r="B317" s="3814" t="s">
        <v>6876</v>
      </c>
      <c r="C317" s="3819" t="s">
        <v>6877</v>
      </c>
      <c r="D317" s="3820" t="s">
        <v>6878</v>
      </c>
      <c r="E317" s="3821"/>
      <c r="F317" s="3818">
        <v>626</v>
      </c>
      <c r="G317" s="3814" t="s">
        <v>6879</v>
      </c>
      <c r="H317" s="3819" t="s">
        <v>6880</v>
      </c>
      <c r="I317" s="3820" t="s">
        <v>6881</v>
      </c>
      <c r="J317" s="3821"/>
      <c r="K317" s="3818">
        <v>950</v>
      </c>
      <c r="L317" s="3814" t="s">
        <v>6882</v>
      </c>
      <c r="M317" s="3819" t="s">
        <v>6883</v>
      </c>
      <c r="N317" s="3820" t="s">
        <v>6884</v>
      </c>
      <c r="O317" s="3821"/>
      <c r="P317" s="3818">
        <v>1274</v>
      </c>
      <c r="Q317" s="3814" t="s">
        <v>6885</v>
      </c>
      <c r="R317" s="3819" t="s">
        <v>6886</v>
      </c>
      <c r="S317" s="3820" t="s">
        <v>6887</v>
      </c>
      <c r="T317" s="1353"/>
      <c r="U317" s="1353"/>
      <c r="V317" s="1353"/>
      <c r="W317" s="1353"/>
      <c r="X317" s="1353"/>
      <c r="Y317" s="1353"/>
      <c r="Z317" s="1353"/>
      <c r="AA317" s="1353"/>
      <c r="AB317" s="1353"/>
      <c r="AC317" s="1353"/>
      <c r="AD317" s="1353"/>
    </row>
    <row r="318" spans="1:30">
      <c r="A318" s="3818">
        <v>303</v>
      </c>
      <c r="B318" s="3814" t="s">
        <v>6888</v>
      </c>
      <c r="C318" s="3819" t="s">
        <v>6889</v>
      </c>
      <c r="D318" s="3820" t="s">
        <v>6241</v>
      </c>
      <c r="E318" s="3821"/>
      <c r="F318" s="3818">
        <v>627</v>
      </c>
      <c r="G318" s="3814" t="s">
        <v>6890</v>
      </c>
      <c r="H318" s="3819" t="s">
        <v>6891</v>
      </c>
      <c r="I318" s="3820" t="s">
        <v>6892</v>
      </c>
      <c r="J318" s="3821"/>
      <c r="K318" s="3818">
        <v>951</v>
      </c>
      <c r="L318" s="3814" t="s">
        <v>6893</v>
      </c>
      <c r="M318" s="3819" t="s">
        <v>6894</v>
      </c>
      <c r="N318" s="3820" t="s">
        <v>6895</v>
      </c>
      <c r="O318" s="3821"/>
      <c r="P318" s="3818">
        <v>1275</v>
      </c>
      <c r="Q318" s="3814" t="s">
        <v>6896</v>
      </c>
      <c r="R318" s="3819" t="s">
        <v>6897</v>
      </c>
      <c r="S318" s="3820" t="s">
        <v>6898</v>
      </c>
      <c r="T318" s="1353"/>
      <c r="U318" s="1353"/>
      <c r="V318" s="1353"/>
      <c r="W318" s="1353"/>
      <c r="X318" s="1353"/>
      <c r="Y318" s="1353"/>
      <c r="Z318" s="1353"/>
      <c r="AA318" s="1353"/>
      <c r="AB318" s="1353"/>
      <c r="AC318" s="1353"/>
      <c r="AD318" s="1353"/>
    </row>
    <row r="319" spans="1:30">
      <c r="A319" s="3818">
        <v>304</v>
      </c>
      <c r="B319" s="3814" t="s">
        <v>6899</v>
      </c>
      <c r="C319" s="3819" t="s">
        <v>6900</v>
      </c>
      <c r="D319" s="3820" t="s">
        <v>6901</v>
      </c>
      <c r="E319" s="3821"/>
      <c r="F319" s="3818">
        <v>628</v>
      </c>
      <c r="G319" s="3814" t="s">
        <v>6902</v>
      </c>
      <c r="H319" s="3819" t="s">
        <v>6903</v>
      </c>
      <c r="I319" s="3820" t="s">
        <v>6904</v>
      </c>
      <c r="J319" s="3821"/>
      <c r="K319" s="3818">
        <v>952</v>
      </c>
      <c r="L319" s="3814" t="s">
        <v>6905</v>
      </c>
      <c r="M319" s="3819" t="s">
        <v>6906</v>
      </c>
      <c r="N319" s="3820" t="s">
        <v>6907</v>
      </c>
      <c r="O319" s="3821"/>
      <c r="P319" s="3818">
        <v>1276</v>
      </c>
      <c r="Q319" s="3814" t="s">
        <v>6908</v>
      </c>
      <c r="R319" s="3819" t="s">
        <v>6909</v>
      </c>
      <c r="S319" s="3820" t="s">
        <v>6910</v>
      </c>
      <c r="T319" s="1353"/>
      <c r="U319" s="1353"/>
      <c r="V319" s="1353"/>
      <c r="W319" s="1353"/>
      <c r="X319" s="1353"/>
      <c r="Y319" s="1353"/>
      <c r="Z319" s="1353"/>
      <c r="AA319" s="1353"/>
      <c r="AB319" s="1353"/>
      <c r="AC319" s="1353"/>
      <c r="AD319" s="1353"/>
    </row>
    <row r="320" spans="1:30">
      <c r="A320" s="3818">
        <v>305</v>
      </c>
      <c r="B320" s="3814" t="s">
        <v>6911</v>
      </c>
      <c r="C320" s="3819" t="s">
        <v>6912</v>
      </c>
      <c r="D320" s="3820" t="s">
        <v>6913</v>
      </c>
      <c r="E320" s="3821"/>
      <c r="F320" s="3818">
        <v>629</v>
      </c>
      <c r="G320" s="3814" t="s">
        <v>6914</v>
      </c>
      <c r="H320" s="3819" t="s">
        <v>6915</v>
      </c>
      <c r="I320" s="3820" t="s">
        <v>6916</v>
      </c>
      <c r="J320" s="3821"/>
      <c r="K320" s="3818">
        <v>953</v>
      </c>
      <c r="L320" s="3814" t="s">
        <v>6917</v>
      </c>
      <c r="M320" s="3819" t="s">
        <v>6918</v>
      </c>
      <c r="N320" s="3820" t="s">
        <v>6919</v>
      </c>
      <c r="O320" s="3821"/>
      <c r="P320" s="3818">
        <v>1277</v>
      </c>
      <c r="Q320" s="3814" t="s">
        <v>6920</v>
      </c>
      <c r="R320" s="3819" t="s">
        <v>6921</v>
      </c>
      <c r="S320" s="3820" t="s">
        <v>6922</v>
      </c>
      <c r="T320" s="1353"/>
      <c r="U320" s="1353"/>
      <c r="V320" s="1353"/>
      <c r="W320" s="1353"/>
      <c r="X320" s="1353"/>
      <c r="Y320" s="1353"/>
      <c r="Z320" s="1353"/>
      <c r="AA320" s="1353"/>
      <c r="AB320" s="1353"/>
      <c r="AC320" s="1353"/>
      <c r="AD320" s="1353"/>
    </row>
    <row r="321" spans="1:30">
      <c r="A321" s="3818">
        <v>306</v>
      </c>
      <c r="B321" s="3814" t="s">
        <v>6923</v>
      </c>
      <c r="C321" s="3819" t="s">
        <v>6924</v>
      </c>
      <c r="D321" s="3820" t="s">
        <v>6925</v>
      </c>
      <c r="E321" s="3821"/>
      <c r="F321" s="3818">
        <v>630</v>
      </c>
      <c r="G321" s="3814" t="s">
        <v>6926</v>
      </c>
      <c r="H321" s="3819" t="s">
        <v>6927</v>
      </c>
      <c r="I321" s="3820" t="s">
        <v>6928</v>
      </c>
      <c r="J321" s="3821"/>
      <c r="K321" s="3818">
        <v>954</v>
      </c>
      <c r="L321" s="3814" t="s">
        <v>6929</v>
      </c>
      <c r="M321" s="3819" t="s">
        <v>6930</v>
      </c>
      <c r="N321" s="3820" t="s">
        <v>6931</v>
      </c>
      <c r="O321" s="3821"/>
      <c r="P321" s="3818">
        <v>1278</v>
      </c>
      <c r="Q321" s="3814" t="s">
        <v>6932</v>
      </c>
      <c r="R321" s="3819" t="s">
        <v>6933</v>
      </c>
      <c r="S321" s="3820" t="s">
        <v>6934</v>
      </c>
      <c r="T321" s="1353"/>
      <c r="U321" s="1353"/>
      <c r="V321" s="1353"/>
      <c r="W321" s="1353"/>
      <c r="X321" s="1353"/>
      <c r="Y321" s="1353"/>
      <c r="Z321" s="1353"/>
      <c r="AA321" s="1353"/>
      <c r="AB321" s="1353"/>
      <c r="AC321" s="1353"/>
      <c r="AD321" s="1353"/>
    </row>
    <row r="322" spans="1:30">
      <c r="A322" s="3818">
        <v>307</v>
      </c>
      <c r="B322" s="3814" t="s">
        <v>6935</v>
      </c>
      <c r="C322" s="3819" t="s">
        <v>6936</v>
      </c>
      <c r="D322" s="3820" t="s">
        <v>6937</v>
      </c>
      <c r="E322" s="3821"/>
      <c r="F322" s="3818">
        <v>631</v>
      </c>
      <c r="G322" s="3814" t="s">
        <v>6938</v>
      </c>
      <c r="H322" s="3819" t="s">
        <v>6939</v>
      </c>
      <c r="I322" s="3820" t="s">
        <v>6940</v>
      </c>
      <c r="J322" s="3821"/>
      <c r="K322" s="3818">
        <v>955</v>
      </c>
      <c r="L322" s="3814" t="s">
        <v>6941</v>
      </c>
      <c r="M322" s="3819" t="s">
        <v>6942</v>
      </c>
      <c r="N322" s="3820" t="s">
        <v>6943</v>
      </c>
      <c r="O322" s="3821"/>
      <c r="P322" s="3818">
        <v>1279</v>
      </c>
      <c r="Q322" s="3814" t="s">
        <v>6944</v>
      </c>
      <c r="R322" s="3819" t="s">
        <v>6945</v>
      </c>
      <c r="S322" s="3820" t="s">
        <v>6946</v>
      </c>
      <c r="T322" s="1353"/>
      <c r="U322" s="1353"/>
      <c r="V322" s="1353"/>
      <c r="W322" s="1353"/>
      <c r="X322" s="1353"/>
      <c r="Y322" s="1353"/>
      <c r="Z322" s="1353"/>
      <c r="AA322" s="1353"/>
      <c r="AB322" s="1353"/>
      <c r="AC322" s="1353"/>
      <c r="AD322" s="1353"/>
    </row>
    <row r="323" spans="1:30">
      <c r="A323" s="3818">
        <v>308</v>
      </c>
      <c r="B323" s="3814" t="s">
        <v>6947</v>
      </c>
      <c r="C323" s="3819" t="s">
        <v>6948</v>
      </c>
      <c r="D323" s="3820" t="s">
        <v>6949</v>
      </c>
      <c r="E323" s="3821"/>
      <c r="F323" s="3818">
        <v>632</v>
      </c>
      <c r="G323" s="3814" t="s">
        <v>6950</v>
      </c>
      <c r="H323" s="3819" t="s">
        <v>6951</v>
      </c>
      <c r="I323" s="3820" t="s">
        <v>6952</v>
      </c>
      <c r="J323" s="3821"/>
      <c r="K323" s="3818">
        <v>956</v>
      </c>
      <c r="L323" s="3814" t="s">
        <v>6953</v>
      </c>
      <c r="M323" s="3819" t="s">
        <v>6954</v>
      </c>
      <c r="N323" s="3820" t="s">
        <v>6955</v>
      </c>
      <c r="O323" s="3821"/>
      <c r="P323" s="3818">
        <v>1280</v>
      </c>
      <c r="Q323" s="3814" t="s">
        <v>6956</v>
      </c>
      <c r="R323" s="3819" t="s">
        <v>6957</v>
      </c>
      <c r="S323" s="3820" t="s">
        <v>6958</v>
      </c>
      <c r="T323" s="1353"/>
      <c r="U323" s="1353"/>
      <c r="V323" s="1353"/>
      <c r="W323" s="1353"/>
      <c r="X323" s="1353"/>
      <c r="Y323" s="1353"/>
      <c r="Z323" s="1353"/>
      <c r="AA323" s="1353"/>
      <c r="AB323" s="1353"/>
      <c r="AC323" s="1353"/>
      <c r="AD323" s="1353"/>
    </row>
    <row r="324" spans="1:30">
      <c r="A324" s="3818">
        <v>309</v>
      </c>
      <c r="B324" s="3814" t="s">
        <v>6959</v>
      </c>
      <c r="C324" s="3819" t="s">
        <v>6960</v>
      </c>
      <c r="D324" s="3820" t="s">
        <v>6961</v>
      </c>
      <c r="E324" s="3821"/>
      <c r="F324" s="3818">
        <v>633</v>
      </c>
      <c r="G324" s="3814" t="s">
        <v>6962</v>
      </c>
      <c r="H324" s="3819" t="s">
        <v>6963</v>
      </c>
      <c r="I324" s="3820" t="s">
        <v>6964</v>
      </c>
      <c r="J324" s="3821"/>
      <c r="K324" s="3818">
        <v>957</v>
      </c>
      <c r="L324" s="3814" t="s">
        <v>6965</v>
      </c>
      <c r="M324" s="3819" t="s">
        <v>6966</v>
      </c>
      <c r="N324" s="3820" t="s">
        <v>6967</v>
      </c>
      <c r="O324" s="3821"/>
      <c r="P324" s="3818">
        <v>1281</v>
      </c>
      <c r="Q324" s="3814" t="s">
        <v>6968</v>
      </c>
      <c r="R324" s="3819" t="s">
        <v>6969</v>
      </c>
      <c r="S324" s="3820" t="s">
        <v>6970</v>
      </c>
      <c r="T324" s="1353"/>
      <c r="U324" s="1353"/>
      <c r="V324" s="1353"/>
      <c r="W324" s="1353"/>
      <c r="X324" s="1353"/>
      <c r="Y324" s="1353"/>
      <c r="Z324" s="1353"/>
      <c r="AA324" s="1353"/>
      <c r="AB324" s="1353"/>
      <c r="AC324" s="1353"/>
      <c r="AD324" s="1353"/>
    </row>
    <row r="325" spans="1:30">
      <c r="A325" s="3818">
        <v>310</v>
      </c>
      <c r="B325" s="3814" t="s">
        <v>6971</v>
      </c>
      <c r="C325" s="3819" t="s">
        <v>6972</v>
      </c>
      <c r="D325" s="3820" t="s">
        <v>6973</v>
      </c>
      <c r="E325" s="3821"/>
      <c r="F325" s="3818">
        <v>634</v>
      </c>
      <c r="G325" s="3814" t="s">
        <v>6974</v>
      </c>
      <c r="H325" s="3819" t="s">
        <v>6975</v>
      </c>
      <c r="I325" s="3820" t="s">
        <v>6976</v>
      </c>
      <c r="J325" s="3821"/>
      <c r="K325" s="3818">
        <v>958</v>
      </c>
      <c r="L325" s="3814" t="s">
        <v>6977</v>
      </c>
      <c r="M325" s="3819" t="s">
        <v>6978</v>
      </c>
      <c r="N325" s="3820" t="s">
        <v>6979</v>
      </c>
      <c r="O325" s="3821"/>
      <c r="P325" s="3818">
        <v>1282</v>
      </c>
      <c r="Q325" s="3814" t="s">
        <v>6980</v>
      </c>
      <c r="R325" s="3819" t="s">
        <v>6981</v>
      </c>
      <c r="T325" s="1353"/>
      <c r="U325" s="1353"/>
      <c r="V325" s="1353"/>
      <c r="W325" s="1353"/>
      <c r="X325" s="1353"/>
      <c r="Y325" s="1353"/>
      <c r="Z325" s="1353"/>
      <c r="AA325" s="1353"/>
      <c r="AB325" s="1353"/>
      <c r="AC325" s="1353"/>
      <c r="AD325" s="1353"/>
    </row>
    <row r="326" spans="1:30">
      <c r="A326" s="3818">
        <v>311</v>
      </c>
      <c r="B326" s="3814" t="s">
        <v>6982</v>
      </c>
      <c r="C326" s="3819" t="s">
        <v>6983</v>
      </c>
      <c r="D326" s="3820" t="s">
        <v>6984</v>
      </c>
      <c r="E326" s="3821"/>
      <c r="F326" s="3818">
        <v>635</v>
      </c>
      <c r="G326" s="3814" t="s">
        <v>6985</v>
      </c>
      <c r="H326" s="3819" t="s">
        <v>6986</v>
      </c>
      <c r="I326" s="3820" t="s">
        <v>6987</v>
      </c>
      <c r="J326" s="3821"/>
      <c r="K326" s="3818">
        <v>959</v>
      </c>
      <c r="L326" s="3814" t="s">
        <v>6988</v>
      </c>
      <c r="M326" s="3819" t="s">
        <v>6989</v>
      </c>
      <c r="N326" s="3820" t="s">
        <v>6990</v>
      </c>
      <c r="O326" s="3821"/>
      <c r="P326" s="3818">
        <v>1283</v>
      </c>
      <c r="Q326" s="3814" t="s">
        <v>6991</v>
      </c>
      <c r="R326" s="3819" t="s">
        <v>6992</v>
      </c>
      <c r="T326" s="1353"/>
      <c r="U326" s="1353"/>
      <c r="V326" s="1353"/>
      <c r="W326" s="1353"/>
      <c r="X326" s="1353"/>
      <c r="Y326" s="1353"/>
      <c r="Z326" s="1353"/>
      <c r="AA326" s="1353"/>
      <c r="AB326" s="1353"/>
      <c r="AC326" s="1353"/>
      <c r="AD326" s="1353"/>
    </row>
    <row r="327" spans="1:30">
      <c r="A327" s="3818">
        <v>312</v>
      </c>
      <c r="B327" s="3814" t="s">
        <v>6993</v>
      </c>
      <c r="C327" s="3819" t="s">
        <v>6994</v>
      </c>
      <c r="D327" s="3820" t="s">
        <v>6995</v>
      </c>
      <c r="E327" s="3821"/>
      <c r="F327" s="3818">
        <v>636</v>
      </c>
      <c r="G327" s="3814" t="s">
        <v>6996</v>
      </c>
      <c r="H327" s="3819" t="s">
        <v>6997</v>
      </c>
      <c r="I327" s="3820" t="s">
        <v>6998</v>
      </c>
      <c r="J327" s="3821"/>
      <c r="K327" s="3818">
        <v>960</v>
      </c>
      <c r="L327" s="3814" t="s">
        <v>6999</v>
      </c>
      <c r="M327" s="3819" t="s">
        <v>7000</v>
      </c>
      <c r="N327" s="3820" t="s">
        <v>7001</v>
      </c>
      <c r="O327" s="3821"/>
      <c r="P327" s="3818">
        <v>1284</v>
      </c>
      <c r="Q327" s="3814" t="s">
        <v>7002</v>
      </c>
      <c r="R327" s="3819" t="s">
        <v>7003</v>
      </c>
      <c r="S327" s="3820" t="s">
        <v>7004</v>
      </c>
      <c r="T327" s="1353"/>
      <c r="U327" s="1353"/>
      <c r="V327" s="1353"/>
      <c r="W327" s="1353"/>
      <c r="X327" s="1353"/>
      <c r="Y327" s="1353"/>
      <c r="Z327" s="1353"/>
      <c r="AA327" s="1353"/>
      <c r="AB327" s="1353"/>
      <c r="AC327" s="1353"/>
      <c r="AD327" s="1353"/>
    </row>
    <row r="328" spans="1:30">
      <c r="A328" s="3818">
        <v>313</v>
      </c>
      <c r="B328" s="3814" t="s">
        <v>7005</v>
      </c>
      <c r="C328" s="3819" t="s">
        <v>7006</v>
      </c>
      <c r="D328" s="3820" t="s">
        <v>7007</v>
      </c>
      <c r="E328" s="3821"/>
      <c r="F328" s="3818">
        <v>637</v>
      </c>
      <c r="G328" s="3814" t="s">
        <v>7008</v>
      </c>
      <c r="H328" s="3819" t="s">
        <v>7009</v>
      </c>
      <c r="I328" s="3820" t="s">
        <v>7010</v>
      </c>
      <c r="J328" s="3821"/>
      <c r="K328" s="3818">
        <v>961</v>
      </c>
      <c r="L328" s="3814" t="s">
        <v>7011</v>
      </c>
      <c r="M328" s="3819" t="s">
        <v>7012</v>
      </c>
      <c r="N328" s="3820" t="s">
        <v>7013</v>
      </c>
      <c r="O328" s="3821"/>
      <c r="P328" s="3818">
        <v>1285</v>
      </c>
      <c r="Q328" s="3814" t="s">
        <v>7014</v>
      </c>
      <c r="R328" s="3819" t="s">
        <v>7015</v>
      </c>
      <c r="S328" s="3820" t="s">
        <v>7016</v>
      </c>
      <c r="T328" s="1353"/>
      <c r="U328" s="1353"/>
      <c r="V328" s="1353"/>
      <c r="W328" s="1353"/>
      <c r="X328" s="1353"/>
      <c r="Y328" s="1353"/>
      <c r="Z328" s="1353"/>
      <c r="AA328" s="1353"/>
      <c r="AB328" s="1353"/>
      <c r="AC328" s="1353"/>
      <c r="AD328" s="1353"/>
    </row>
    <row r="329" spans="1:30">
      <c r="A329" s="3818">
        <v>314</v>
      </c>
      <c r="B329" s="3814" t="s">
        <v>7017</v>
      </c>
      <c r="C329" s="3819" t="s">
        <v>7018</v>
      </c>
      <c r="D329" s="3820" t="s">
        <v>7019</v>
      </c>
      <c r="E329" s="3821"/>
      <c r="F329" s="3818">
        <v>638</v>
      </c>
      <c r="G329" s="3814" t="s">
        <v>7020</v>
      </c>
      <c r="H329" s="3819" t="s">
        <v>7021</v>
      </c>
      <c r="I329" s="3820" t="s">
        <v>7022</v>
      </c>
      <c r="J329" s="3821"/>
      <c r="K329" s="3818">
        <v>962</v>
      </c>
      <c r="L329" s="3814" t="s">
        <v>7023</v>
      </c>
      <c r="M329" s="3819" t="s">
        <v>7024</v>
      </c>
      <c r="N329" s="3820" t="s">
        <v>7025</v>
      </c>
      <c r="O329" s="3821"/>
      <c r="P329" s="3818">
        <v>1286</v>
      </c>
      <c r="Q329" s="3814" t="s">
        <v>7026</v>
      </c>
      <c r="R329" s="3819" t="s">
        <v>7027</v>
      </c>
      <c r="S329" s="3820" t="s">
        <v>7028</v>
      </c>
      <c r="T329" s="1353"/>
      <c r="U329" s="1353"/>
      <c r="V329" s="1353"/>
      <c r="W329" s="1353"/>
      <c r="X329" s="1353"/>
      <c r="Y329" s="1353"/>
      <c r="Z329" s="1353"/>
      <c r="AA329" s="1353"/>
      <c r="AB329" s="1353"/>
      <c r="AC329" s="1353"/>
      <c r="AD329" s="1353"/>
    </row>
    <row r="330" spans="1:30">
      <c r="A330" s="3818">
        <v>315</v>
      </c>
      <c r="B330" s="3814" t="s">
        <v>7029</v>
      </c>
      <c r="C330" s="3819" t="s">
        <v>7030</v>
      </c>
      <c r="D330" s="3820" t="s">
        <v>7031</v>
      </c>
      <c r="E330" s="3821"/>
      <c r="F330" s="3818">
        <v>639</v>
      </c>
      <c r="G330" s="3814" t="s">
        <v>7032</v>
      </c>
      <c r="H330" s="3819" t="s">
        <v>7033</v>
      </c>
      <c r="I330" s="3820" t="s">
        <v>7034</v>
      </c>
      <c r="J330" s="3821"/>
      <c r="K330" s="3818">
        <v>963</v>
      </c>
      <c r="L330" s="3814" t="s">
        <v>7035</v>
      </c>
      <c r="M330" s="3819" t="s">
        <v>7036</v>
      </c>
      <c r="N330" s="3820" t="s">
        <v>7037</v>
      </c>
      <c r="O330" s="3821"/>
      <c r="P330" s="3818">
        <v>1287</v>
      </c>
      <c r="Q330" s="3814" t="s">
        <v>7038</v>
      </c>
      <c r="R330" s="3819" t="s">
        <v>7039</v>
      </c>
      <c r="S330" s="3820" t="s">
        <v>7040</v>
      </c>
      <c r="T330" s="1353"/>
      <c r="U330" s="1353"/>
      <c r="V330" s="1353"/>
      <c r="W330" s="1353"/>
      <c r="X330" s="1353"/>
      <c r="Y330" s="1353"/>
      <c r="Z330" s="1353"/>
      <c r="AA330" s="1353"/>
      <c r="AB330" s="1353"/>
      <c r="AC330" s="1353"/>
      <c r="AD330" s="1353"/>
    </row>
    <row r="331" spans="1:30">
      <c r="A331" s="3818">
        <v>316</v>
      </c>
      <c r="B331" s="3814" t="s">
        <v>7041</v>
      </c>
      <c r="C331" s="3819" t="s">
        <v>7042</v>
      </c>
      <c r="D331" s="3820" t="s">
        <v>7043</v>
      </c>
      <c r="E331" s="3821"/>
      <c r="F331" s="3818">
        <v>640</v>
      </c>
      <c r="G331" s="3814" t="s">
        <v>7044</v>
      </c>
      <c r="H331" s="3819" t="s">
        <v>7045</v>
      </c>
      <c r="I331" s="3820" t="s">
        <v>7046</v>
      </c>
      <c r="J331" s="3821"/>
      <c r="K331" s="3818">
        <v>964</v>
      </c>
      <c r="L331" s="3814" t="s">
        <v>7047</v>
      </c>
      <c r="M331" s="3819" t="s">
        <v>7048</v>
      </c>
      <c r="N331" s="3820" t="s">
        <v>7049</v>
      </c>
      <c r="O331" s="3821"/>
      <c r="P331" s="3818">
        <v>1288</v>
      </c>
      <c r="Q331" s="3814" t="s">
        <v>7050</v>
      </c>
      <c r="R331" s="3819" t="s">
        <v>7051</v>
      </c>
      <c r="S331" s="3820" t="s">
        <v>7052</v>
      </c>
      <c r="T331" s="1353"/>
      <c r="U331" s="1353"/>
      <c r="V331" s="1353"/>
      <c r="W331" s="1353"/>
      <c r="X331" s="1353"/>
      <c r="Y331" s="1353"/>
      <c r="Z331" s="1353"/>
      <c r="AA331" s="1353"/>
      <c r="AB331" s="1353"/>
      <c r="AC331" s="1353"/>
      <c r="AD331" s="1353"/>
    </row>
    <row r="332" spans="1:30">
      <c r="A332" s="3818">
        <v>317</v>
      </c>
      <c r="B332" s="3814" t="s">
        <v>7053</v>
      </c>
      <c r="C332" s="3819" t="s">
        <v>7054</v>
      </c>
      <c r="D332" s="3820" t="s">
        <v>7055</v>
      </c>
      <c r="E332" s="3821"/>
      <c r="F332" s="3818">
        <v>641</v>
      </c>
      <c r="G332" s="3814" t="s">
        <v>7056</v>
      </c>
      <c r="H332" s="3819" t="s">
        <v>7057</v>
      </c>
      <c r="I332" s="3820" t="s">
        <v>7058</v>
      </c>
      <c r="J332" s="3821"/>
      <c r="K332" s="3818">
        <v>965</v>
      </c>
      <c r="L332" s="3814" t="s">
        <v>7059</v>
      </c>
      <c r="M332" s="3819" t="s">
        <v>7060</v>
      </c>
      <c r="N332" s="3820" t="s">
        <v>7061</v>
      </c>
      <c r="O332" s="3821"/>
      <c r="P332" s="3818">
        <v>1289</v>
      </c>
      <c r="Q332" s="3814" t="s">
        <v>7062</v>
      </c>
      <c r="R332" s="3819" t="s">
        <v>7063</v>
      </c>
      <c r="S332" s="3820" t="s">
        <v>7064</v>
      </c>
      <c r="T332" s="1353"/>
      <c r="U332" s="1353"/>
      <c r="V332" s="1353"/>
      <c r="W332" s="1353"/>
      <c r="X332" s="1353"/>
      <c r="Y332" s="1353"/>
      <c r="Z332" s="1353"/>
      <c r="AA332" s="1353"/>
      <c r="AB332" s="1353"/>
      <c r="AC332" s="1353"/>
      <c r="AD332" s="1353"/>
    </row>
    <row r="333" spans="1:30">
      <c r="A333" s="3818">
        <v>318</v>
      </c>
      <c r="B333" s="3814" t="s">
        <v>7065</v>
      </c>
      <c r="C333" s="3819" t="s">
        <v>7066</v>
      </c>
      <c r="D333" s="3820" t="s">
        <v>7067</v>
      </c>
      <c r="E333" s="3821"/>
      <c r="F333" s="3818">
        <v>642</v>
      </c>
      <c r="G333" s="3814" t="s">
        <v>7068</v>
      </c>
      <c r="H333" s="3819" t="s">
        <v>7069</v>
      </c>
      <c r="I333" s="3820" t="s">
        <v>7070</v>
      </c>
      <c r="J333" s="3821"/>
      <c r="K333" s="3818">
        <v>966</v>
      </c>
      <c r="L333" s="3814" t="s">
        <v>7071</v>
      </c>
      <c r="M333" s="3819" t="s">
        <v>7072</v>
      </c>
      <c r="N333" s="3820" t="s">
        <v>7073</v>
      </c>
      <c r="O333" s="3821"/>
      <c r="P333" s="3818">
        <v>1290</v>
      </c>
      <c r="Q333" s="3814" t="s">
        <v>7074</v>
      </c>
      <c r="R333" s="3819" t="s">
        <v>7075</v>
      </c>
      <c r="S333" s="3820" t="s">
        <v>7076</v>
      </c>
      <c r="T333" s="1353"/>
      <c r="U333" s="1353"/>
      <c r="V333" s="1353"/>
      <c r="W333" s="1353"/>
      <c r="X333" s="1353"/>
      <c r="Y333" s="1353"/>
      <c r="Z333" s="1353"/>
      <c r="AA333" s="1353"/>
      <c r="AB333" s="1353"/>
      <c r="AC333" s="1353"/>
      <c r="AD333" s="1353"/>
    </row>
    <row r="334" spans="1:30">
      <c r="A334" s="3818">
        <v>319</v>
      </c>
      <c r="B334" s="3814" t="s">
        <v>7077</v>
      </c>
      <c r="C334" s="3819" t="s">
        <v>7078</v>
      </c>
      <c r="D334" s="3820" t="s">
        <v>7079</v>
      </c>
      <c r="E334" s="3821"/>
      <c r="F334" s="3818">
        <v>643</v>
      </c>
      <c r="G334" s="3814" t="s">
        <v>7080</v>
      </c>
      <c r="H334" s="3819" t="s">
        <v>7081</v>
      </c>
      <c r="I334" s="3820" t="s">
        <v>7082</v>
      </c>
      <c r="J334" s="3821"/>
      <c r="K334" s="3818">
        <v>967</v>
      </c>
      <c r="L334" s="3814" t="s">
        <v>7083</v>
      </c>
      <c r="M334" s="3819" t="s">
        <v>7084</v>
      </c>
      <c r="N334" s="3820" t="s">
        <v>7085</v>
      </c>
      <c r="O334" s="3821"/>
      <c r="P334" s="3818">
        <v>1291</v>
      </c>
      <c r="Q334" s="3814" t="s">
        <v>7086</v>
      </c>
      <c r="R334" s="3819" t="s">
        <v>7087</v>
      </c>
      <c r="S334" s="3820" t="s">
        <v>7088</v>
      </c>
      <c r="T334" s="1353"/>
      <c r="U334" s="1353"/>
      <c r="V334" s="1353"/>
      <c r="W334" s="1353"/>
      <c r="X334" s="1353"/>
      <c r="Y334" s="1353"/>
      <c r="Z334" s="1353"/>
      <c r="AA334" s="1353"/>
      <c r="AB334" s="1353"/>
      <c r="AC334" s="1353"/>
      <c r="AD334" s="1353"/>
    </row>
    <row r="335" spans="1:30">
      <c r="A335" s="3818">
        <v>320</v>
      </c>
      <c r="B335" s="3814" t="s">
        <v>7089</v>
      </c>
      <c r="C335" s="3819" t="s">
        <v>7090</v>
      </c>
      <c r="D335" s="3820" t="s">
        <v>7091</v>
      </c>
      <c r="E335" s="3821"/>
      <c r="F335" s="3818">
        <v>644</v>
      </c>
      <c r="G335" s="3814" t="s">
        <v>7092</v>
      </c>
      <c r="H335" s="3819" t="s">
        <v>7093</v>
      </c>
      <c r="I335" s="3820" t="s">
        <v>7094</v>
      </c>
      <c r="J335" s="3821"/>
      <c r="K335" s="3818">
        <v>968</v>
      </c>
      <c r="L335" s="3814" t="s">
        <v>7095</v>
      </c>
      <c r="M335" s="3819" t="s">
        <v>7096</v>
      </c>
      <c r="N335" s="3820" t="s">
        <v>7097</v>
      </c>
      <c r="O335" s="3821"/>
      <c r="P335" s="3818">
        <v>1292</v>
      </c>
      <c r="Q335" s="3814" t="s">
        <v>7098</v>
      </c>
      <c r="R335" s="3819" t="s">
        <v>7099</v>
      </c>
      <c r="S335" s="3820" t="s">
        <v>7100</v>
      </c>
      <c r="T335" s="1353"/>
      <c r="U335" s="1353"/>
      <c r="V335" s="1353"/>
      <c r="W335" s="1353"/>
      <c r="X335" s="1353"/>
      <c r="Y335" s="1353"/>
      <c r="Z335" s="1353"/>
      <c r="AA335" s="1353"/>
      <c r="AB335" s="1353"/>
      <c r="AC335" s="1353"/>
      <c r="AD335" s="1353"/>
    </row>
    <row r="336" spans="1:30">
      <c r="A336" s="3818">
        <v>321</v>
      </c>
      <c r="B336" s="3814" t="s">
        <v>7101</v>
      </c>
      <c r="C336" s="3819" t="s">
        <v>7102</v>
      </c>
      <c r="D336" s="3820" t="s">
        <v>7103</v>
      </c>
      <c r="E336" s="3821"/>
      <c r="F336" s="3818">
        <v>645</v>
      </c>
      <c r="G336" s="3814" t="s">
        <v>7104</v>
      </c>
      <c r="H336" s="3819" t="s">
        <v>7105</v>
      </c>
      <c r="I336" s="3820" t="s">
        <v>7106</v>
      </c>
      <c r="J336" s="3821"/>
      <c r="K336" s="3818">
        <v>969</v>
      </c>
      <c r="L336" s="3814" t="s">
        <v>7107</v>
      </c>
      <c r="M336" s="3819" t="s">
        <v>7108</v>
      </c>
      <c r="N336" s="3820" t="s">
        <v>7109</v>
      </c>
      <c r="O336" s="3821"/>
      <c r="P336" s="3818">
        <v>1293</v>
      </c>
      <c r="Q336" s="3814" t="s">
        <v>7110</v>
      </c>
      <c r="R336" s="3819" t="s">
        <v>7111</v>
      </c>
      <c r="S336" s="3820" t="s">
        <v>7112</v>
      </c>
      <c r="T336" s="1353"/>
      <c r="U336" s="1353"/>
      <c r="V336" s="1353"/>
      <c r="W336" s="1353"/>
      <c r="X336" s="1353"/>
      <c r="Y336" s="1353"/>
      <c r="Z336" s="1353"/>
      <c r="AA336" s="1353"/>
      <c r="AB336" s="1353"/>
      <c r="AC336" s="1353"/>
      <c r="AD336" s="1353"/>
    </row>
    <row r="337" spans="1:30">
      <c r="A337" s="3818">
        <v>322</v>
      </c>
      <c r="B337" s="3814" t="s">
        <v>7113</v>
      </c>
      <c r="C337" s="3819" t="s">
        <v>7114</v>
      </c>
      <c r="D337" s="3820" t="s">
        <v>7115</v>
      </c>
      <c r="E337" s="3821"/>
      <c r="F337" s="3818">
        <v>646</v>
      </c>
      <c r="G337" s="3814" t="s">
        <v>7116</v>
      </c>
      <c r="H337" s="3819" t="s">
        <v>7117</v>
      </c>
      <c r="I337" s="3820" t="s">
        <v>5028</v>
      </c>
      <c r="J337" s="3821"/>
      <c r="K337" s="3818">
        <v>970</v>
      </c>
      <c r="L337" s="3814" t="s">
        <v>7118</v>
      </c>
      <c r="M337" s="3819" t="s">
        <v>7119</v>
      </c>
      <c r="N337" s="3820" t="s">
        <v>7120</v>
      </c>
      <c r="O337" s="3821"/>
      <c r="P337" s="3818">
        <v>1294</v>
      </c>
      <c r="Q337" s="3814" t="s">
        <v>7121</v>
      </c>
      <c r="R337" s="3819" t="s">
        <v>7122</v>
      </c>
      <c r="S337" s="3820" t="s">
        <v>7123</v>
      </c>
      <c r="T337" s="1353"/>
      <c r="U337" s="1353"/>
      <c r="V337" s="1353"/>
      <c r="W337" s="1353"/>
      <c r="X337" s="1353"/>
      <c r="Y337" s="1353"/>
      <c r="Z337" s="1353"/>
      <c r="AA337" s="1353"/>
      <c r="AB337" s="1353"/>
      <c r="AC337" s="1353"/>
      <c r="AD337" s="1353"/>
    </row>
    <row r="338" spans="1:30">
      <c r="A338" s="3818">
        <v>323</v>
      </c>
      <c r="B338" s="3814" t="s">
        <v>7124</v>
      </c>
      <c r="C338" s="3819" t="s">
        <v>7125</v>
      </c>
      <c r="D338" s="3820" t="s">
        <v>7126</v>
      </c>
      <c r="E338" s="3821"/>
      <c r="F338" s="3818">
        <v>647</v>
      </c>
      <c r="G338" s="3814" t="s">
        <v>7127</v>
      </c>
      <c r="H338" s="3819" t="s">
        <v>7128</v>
      </c>
      <c r="I338" s="3820" t="s">
        <v>7129</v>
      </c>
      <c r="J338" s="3821"/>
      <c r="K338" s="3818">
        <v>971</v>
      </c>
      <c r="L338" s="3814" t="s">
        <v>7130</v>
      </c>
      <c r="M338" s="3819" t="s">
        <v>7131</v>
      </c>
      <c r="N338" s="3820" t="s">
        <v>7132</v>
      </c>
      <c r="O338" s="3821"/>
      <c r="P338" s="3818">
        <v>1295</v>
      </c>
      <c r="Q338" s="3814" t="s">
        <v>7133</v>
      </c>
      <c r="R338" s="3819" t="s">
        <v>7134</v>
      </c>
      <c r="S338" s="3820" t="s">
        <v>7135</v>
      </c>
      <c r="T338" s="1353"/>
      <c r="U338" s="1353"/>
      <c r="V338" s="1353"/>
      <c r="W338" s="1353"/>
      <c r="X338" s="1353"/>
      <c r="Y338" s="1353"/>
      <c r="Z338" s="1353"/>
      <c r="AA338" s="1353"/>
      <c r="AB338" s="1353"/>
      <c r="AC338" s="1353"/>
      <c r="AD338" s="1353"/>
    </row>
    <row r="339" spans="1:30">
      <c r="A339" s="3818">
        <v>324</v>
      </c>
      <c r="B339" s="3814" t="s">
        <v>7136</v>
      </c>
      <c r="C339" s="3819" t="s">
        <v>7137</v>
      </c>
      <c r="D339" s="3820" t="s">
        <v>7138</v>
      </c>
      <c r="E339" s="3821"/>
      <c r="F339" s="3818">
        <v>648</v>
      </c>
      <c r="G339" s="3814" t="s">
        <v>7139</v>
      </c>
      <c r="H339" s="3819" t="s">
        <v>7140</v>
      </c>
      <c r="I339" s="3820" t="s">
        <v>7141</v>
      </c>
      <c r="J339" s="3821"/>
      <c r="K339" s="3818">
        <v>972</v>
      </c>
      <c r="L339" s="3814" t="s">
        <v>7142</v>
      </c>
      <c r="M339" s="3819" t="s">
        <v>7143</v>
      </c>
      <c r="N339" s="3820" t="s">
        <v>7144</v>
      </c>
      <c r="O339" s="3821"/>
      <c r="P339" s="3818">
        <v>1296</v>
      </c>
      <c r="Q339" s="3814" t="s">
        <v>7145</v>
      </c>
      <c r="R339" s="3819" t="s">
        <v>7146</v>
      </c>
      <c r="S339" s="3820" t="s">
        <v>7147</v>
      </c>
      <c r="T339" s="1353"/>
      <c r="U339" s="1353"/>
      <c r="V339" s="1353"/>
      <c r="W339" s="1353"/>
      <c r="X339" s="1353"/>
      <c r="Y339" s="1353"/>
      <c r="Z339" s="1353"/>
      <c r="AA339" s="1353"/>
      <c r="AB339" s="1353"/>
      <c r="AC339" s="1353"/>
      <c r="AD339" s="1353"/>
    </row>
  </sheetData>
  <mergeCells count="1">
    <mergeCell ref="A1:U1"/>
  </mergeCells>
  <hyperlinks>
    <hyperlink ref="D4" r:id="rId1" xr:uid="{53CE9370-4D7A-45A5-8879-A57E72C82649}"/>
    <hyperlink ref="U8" r:id="rId2" xr:uid="{48E51DFA-78C4-4B96-995A-E7BFB3C8CFE4}"/>
    <hyperlink ref="AA4" r:id="rId3" xr:uid="{F1F7189A-20AF-408B-B054-322A795C22A6}"/>
    <hyperlink ref="AA6" r:id="rId4" xr:uid="{9C79C777-3FEA-4D82-884B-42395801297C}"/>
    <hyperlink ref="AA8" r:id="rId5" xr:uid="{B1C066EA-2517-4106-84E7-2324539A27D3}"/>
    <hyperlink ref="V17" r:id="rId6" xr:uid="{A62CF388-7254-4E80-A39C-78EF85771E26}"/>
    <hyperlink ref="V19" r:id="rId7" xr:uid="{CE7BF7F4-B117-4087-AA7B-299456C8A11E}"/>
    <hyperlink ref="D6" r:id="rId8" xr:uid="{AAF9343E-C112-41A4-B1A6-117A19972E24}"/>
    <hyperlink ref="D8" r:id="rId9" xr:uid="{C4FD576A-C1C3-46EE-81C9-EF4F5078C237}"/>
    <hyperlink ref="O4" r:id="rId10" xr:uid="{2FA90912-5EA6-4374-AD82-41D8825AB916}"/>
    <hyperlink ref="O8" r:id="rId11" xr:uid="{EA264FF1-C4D9-4FE5-905F-CCE1D74AA708}"/>
    <hyperlink ref="O6" r:id="rId12" xr:uid="{CC7D39FC-E25C-4F80-810E-4745E0007152}"/>
    <hyperlink ref="U4" r:id="rId13" xr:uid="{3CCD65C9-437D-4729-B1E6-8A3637905477}"/>
    <hyperlink ref="U6" r:id="rId14" xr:uid="{F6EC4029-E2FC-4CC9-9071-692CCB3D7E47}"/>
  </hyperlinks>
  <pageMargins left="0.7" right="0.7" top="0.75" bottom="0.75" header="0.3" footer="0.3"/>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A95B9-E2A5-4871-B62D-67D6F83A8FE6}">
  <dimension ref="A1:P285"/>
  <sheetViews>
    <sheetView workbookViewId="0">
      <selection activeCell="V22" sqref="V22"/>
    </sheetView>
  </sheetViews>
  <sheetFormatPr baseColWidth="10" defaultRowHeight="15.75"/>
  <cols>
    <col min="1" max="1" width="3.28515625" style="3827" customWidth="1"/>
    <col min="2" max="2" width="11.42578125" style="3827"/>
    <col min="3" max="3" width="11.7109375" style="3827" customWidth="1"/>
    <col min="4" max="13" width="11.42578125" style="3827"/>
    <col min="14" max="14" width="15" style="3827" customWidth="1"/>
    <col min="15" max="16384" width="11.42578125" style="3827"/>
  </cols>
  <sheetData>
    <row r="1" spans="1:16" ht="16.5" thickBot="1"/>
    <row r="2" spans="1:16" ht="15.75" customHeight="1">
      <c r="B2" s="3830" t="s">
        <v>7148</v>
      </c>
      <c r="C2" s="3831"/>
      <c r="D2" s="3831"/>
      <c r="E2" s="3831"/>
      <c r="F2" s="3831"/>
      <c r="G2" s="3831"/>
      <c r="H2" s="3831"/>
      <c r="I2" s="3831"/>
      <c r="J2" s="3831"/>
      <c r="K2" s="3831"/>
      <c r="L2" s="3831"/>
      <c r="M2" s="3831"/>
      <c r="N2" s="3831"/>
      <c r="O2" s="3831"/>
      <c r="P2" s="3832"/>
    </row>
    <row r="3" spans="1:16" ht="15.75" customHeight="1">
      <c r="B3" s="3833"/>
      <c r="C3" s="3834"/>
      <c r="D3" s="3834"/>
      <c r="E3" s="3834"/>
      <c r="F3" s="3834"/>
      <c r="G3" s="3834"/>
      <c r="H3" s="3834"/>
      <c r="I3" s="3834"/>
      <c r="J3" s="3834"/>
      <c r="K3" s="3834"/>
      <c r="L3" s="3834"/>
      <c r="M3" s="3834"/>
      <c r="N3" s="3834"/>
      <c r="O3" s="3834"/>
      <c r="P3" s="3835"/>
    </row>
    <row r="4" spans="1:16" ht="15.75" customHeight="1">
      <c r="B4" s="3833"/>
      <c r="C4" s="3834"/>
      <c r="D4" s="3834"/>
      <c r="E4" s="3834"/>
      <c r="F4" s="3834"/>
      <c r="G4" s="3834"/>
      <c r="H4" s="3834"/>
      <c r="I4" s="3834"/>
      <c r="J4" s="3834"/>
      <c r="K4" s="3834"/>
      <c r="L4" s="3834"/>
      <c r="M4" s="3834"/>
      <c r="N4" s="3834"/>
      <c r="O4" s="3834"/>
      <c r="P4" s="3835"/>
    </row>
    <row r="5" spans="1:16" ht="15.75" customHeight="1">
      <c r="B5" s="3836" t="s">
        <v>7149</v>
      </c>
      <c r="C5" s="3837"/>
      <c r="D5" s="3837"/>
      <c r="E5" s="3837"/>
      <c r="F5" s="3837"/>
      <c r="G5" s="3837"/>
      <c r="H5" s="3837"/>
      <c r="I5" s="3837"/>
      <c r="J5" s="3837"/>
      <c r="K5" s="3837"/>
      <c r="L5" s="3837"/>
      <c r="M5" s="3837"/>
      <c r="N5" s="3837"/>
      <c r="O5" s="3837"/>
      <c r="P5" s="3838"/>
    </row>
    <row r="6" spans="1:16" ht="15.75" customHeight="1">
      <c r="B6" s="3836"/>
      <c r="C6" s="3837"/>
      <c r="D6" s="3837"/>
      <c r="E6" s="3837"/>
      <c r="F6" s="3837"/>
      <c r="G6" s="3837"/>
      <c r="H6" s="3837"/>
      <c r="I6" s="3837"/>
      <c r="J6" s="3837"/>
      <c r="K6" s="3837"/>
      <c r="L6" s="3837"/>
      <c r="M6" s="3837"/>
      <c r="N6" s="3837"/>
      <c r="O6" s="3837"/>
      <c r="P6" s="3838"/>
    </row>
    <row r="7" spans="1:16" ht="15.75" customHeight="1" thickBot="1">
      <c r="B7" s="3839"/>
      <c r="C7" s="3840"/>
      <c r="D7" s="3840"/>
      <c r="E7" s="3840"/>
      <c r="F7" s="3840"/>
      <c r="G7" s="3840"/>
      <c r="H7" s="3840"/>
      <c r="I7" s="3840"/>
      <c r="J7" s="3840"/>
      <c r="K7" s="3840"/>
      <c r="L7" s="3840"/>
      <c r="M7" s="3840"/>
      <c r="N7" s="3840"/>
      <c r="O7" s="3840"/>
      <c r="P7" s="3841"/>
    </row>
    <row r="8" spans="1:16">
      <c r="B8" s="3823"/>
      <c r="C8" s="3823"/>
      <c r="D8" s="3823"/>
      <c r="E8" s="3823"/>
      <c r="F8" s="3823"/>
      <c r="G8" s="3823"/>
      <c r="H8" s="3823"/>
      <c r="I8" s="3823"/>
      <c r="J8" s="3823"/>
      <c r="K8" s="3823"/>
      <c r="L8" s="3823"/>
      <c r="M8" s="3823"/>
      <c r="N8" s="3823"/>
      <c r="O8" s="3842" t="str">
        <f ca="1">"Page "&amp;_xlfn.SHEET()&amp;" sur "&amp;_xlfn.SHEETS()</f>
        <v>Page 15 sur 16</v>
      </c>
    </row>
    <row r="9" spans="1:16" s="865" customFormat="1" ht="21.75" customHeight="1">
      <c r="A9" s="3827"/>
      <c r="B9" s="3823"/>
      <c r="C9" s="3843" t="s">
        <v>2168</v>
      </c>
      <c r="D9" s="1244"/>
      <c r="E9" s="864"/>
      <c r="F9" s="864"/>
      <c r="G9" s="864"/>
      <c r="H9" s="864"/>
      <c r="I9" s="864"/>
      <c r="J9" s="864"/>
      <c r="K9" s="864"/>
      <c r="L9" s="864"/>
      <c r="M9" s="864"/>
      <c r="N9" s="864"/>
      <c r="O9" s="864"/>
      <c r="P9" s="864"/>
    </row>
    <row r="10" spans="1:16" ht="28.5">
      <c r="B10" s="3823"/>
      <c r="C10" s="3844" t="s">
        <v>7150</v>
      </c>
      <c r="D10" s="3823"/>
      <c r="E10" s="3823"/>
      <c r="F10" s="3823"/>
      <c r="G10" s="3823"/>
      <c r="H10" s="3823"/>
      <c r="I10" s="3823"/>
      <c r="J10" s="3823"/>
      <c r="K10" s="3823"/>
      <c r="L10" s="3823"/>
      <c r="M10" s="3823"/>
      <c r="N10" s="3823"/>
      <c r="O10" s="3823"/>
      <c r="P10" s="3823"/>
    </row>
    <row r="11" spans="1:16" ht="23.25">
      <c r="B11" s="3823"/>
      <c r="C11" s="3845" t="s">
        <v>5540</v>
      </c>
      <c r="D11" s="3823"/>
      <c r="E11" s="3823"/>
      <c r="F11" s="3823"/>
      <c r="G11" s="3823"/>
      <c r="H11" s="3823"/>
      <c r="I11" s="3823"/>
      <c r="J11" s="3823"/>
      <c r="K11" s="3823"/>
      <c r="L11" s="3823"/>
      <c r="M11" s="3823"/>
      <c r="N11" s="3823"/>
      <c r="O11" s="3823"/>
      <c r="P11" s="3823"/>
    </row>
    <row r="12" spans="1:16" ht="18.75">
      <c r="B12" s="3822" t="s">
        <v>7151</v>
      </c>
      <c r="C12" s="3823"/>
      <c r="D12" s="3823"/>
      <c r="E12" s="3823"/>
      <c r="F12" s="3823"/>
      <c r="G12" s="3823"/>
      <c r="H12" s="3823"/>
      <c r="I12" s="3823"/>
      <c r="J12" s="3823"/>
      <c r="K12" s="3823"/>
      <c r="L12" s="3823"/>
      <c r="M12" s="3823"/>
      <c r="N12" s="3823"/>
      <c r="O12" s="3823"/>
      <c r="P12" s="3823"/>
    </row>
    <row r="13" spans="1:16">
      <c r="B13" s="3846" t="s">
        <v>2139</v>
      </c>
      <c r="C13" s="3847" t="s">
        <v>7152</v>
      </c>
      <c r="D13" s="3823"/>
      <c r="E13" s="3823"/>
      <c r="F13" s="3823"/>
      <c r="G13" s="3823"/>
      <c r="H13" s="3823"/>
      <c r="I13" s="3823"/>
      <c r="J13" s="3823"/>
      <c r="K13" s="3823"/>
      <c r="L13" s="3823"/>
      <c r="M13" s="3823"/>
      <c r="N13" s="3823"/>
      <c r="O13" s="3823"/>
      <c r="P13" s="3823"/>
    </row>
    <row r="14" spans="1:16">
      <c r="B14" s="3823"/>
      <c r="C14" s="3823"/>
      <c r="D14" s="3823"/>
      <c r="E14" s="3823"/>
      <c r="F14" s="3823"/>
      <c r="G14" s="3823"/>
      <c r="H14" s="3823"/>
      <c r="I14" s="3823"/>
      <c r="J14" s="3823"/>
      <c r="K14" s="3823"/>
      <c r="L14" s="3823"/>
      <c r="M14" s="3823"/>
      <c r="N14" s="3823"/>
      <c r="O14" s="3823"/>
      <c r="P14" s="3823"/>
    </row>
    <row r="15" spans="1:16" ht="18.75">
      <c r="B15" s="3822" t="s">
        <v>7153</v>
      </c>
      <c r="C15" s="3823"/>
      <c r="D15" s="3823"/>
      <c r="E15" s="3823"/>
      <c r="F15" s="3823"/>
      <c r="G15" s="3823"/>
      <c r="H15" s="3823"/>
      <c r="I15" s="3823"/>
      <c r="J15" s="3823"/>
      <c r="K15" s="3823"/>
      <c r="L15" s="3823"/>
      <c r="M15" s="3823"/>
      <c r="N15" s="3823"/>
      <c r="O15" s="3823"/>
      <c r="P15" s="3823"/>
    </row>
    <row r="16" spans="1:16">
      <c r="B16" s="3846" t="s">
        <v>2139</v>
      </c>
      <c r="C16" s="3848" t="s">
        <v>7154</v>
      </c>
      <c r="D16" s="3823"/>
      <c r="E16" s="3823"/>
      <c r="F16" s="3823"/>
      <c r="G16" s="3823"/>
      <c r="H16" s="3823"/>
      <c r="I16" s="3823"/>
      <c r="J16" s="3823"/>
      <c r="K16" s="3823"/>
      <c r="L16" s="3823"/>
      <c r="M16" s="3823"/>
      <c r="N16" s="3823"/>
      <c r="O16" s="3823"/>
      <c r="P16" s="3823"/>
    </row>
    <row r="17" spans="2:16">
      <c r="B17" s="3823"/>
      <c r="C17" s="3823"/>
      <c r="D17" s="3823"/>
      <c r="E17" s="3823"/>
      <c r="F17" s="3823"/>
      <c r="G17" s="3823"/>
      <c r="H17" s="3823"/>
      <c r="I17" s="3823"/>
      <c r="J17" s="3823"/>
      <c r="K17" s="3823"/>
      <c r="L17" s="3823"/>
      <c r="M17" s="3823"/>
      <c r="N17" s="3823"/>
      <c r="O17" s="3823"/>
      <c r="P17" s="3823"/>
    </row>
    <row r="18" spans="2:16">
      <c r="B18" s="3846" t="s">
        <v>2139</v>
      </c>
      <c r="C18" s="3848" t="s">
        <v>7155</v>
      </c>
      <c r="D18" s="3823"/>
      <c r="E18" s="3823"/>
      <c r="F18" s="3823"/>
      <c r="G18" s="3823"/>
      <c r="H18" s="3823"/>
      <c r="I18" s="3823"/>
      <c r="J18" s="3823"/>
      <c r="K18" s="3823"/>
      <c r="L18" s="3823"/>
      <c r="M18" s="3823"/>
      <c r="N18" s="3823"/>
      <c r="O18" s="3823"/>
      <c r="P18" s="3823"/>
    </row>
    <row r="19" spans="2:16">
      <c r="B19" s="3823"/>
      <c r="C19" s="3823"/>
      <c r="D19" s="3823"/>
      <c r="E19" s="3823"/>
      <c r="F19" s="3823"/>
      <c r="G19" s="3823"/>
      <c r="H19" s="3823"/>
      <c r="I19" s="3823"/>
      <c r="J19" s="3823"/>
      <c r="K19" s="3823"/>
      <c r="L19" s="3823"/>
      <c r="M19" s="3823"/>
      <c r="N19" s="3823"/>
      <c r="O19" s="3823"/>
      <c r="P19" s="3823"/>
    </row>
    <row r="20" spans="2:16">
      <c r="B20" s="3823"/>
      <c r="C20" s="3849" t="s">
        <v>7156</v>
      </c>
      <c r="D20" s="3823"/>
      <c r="E20" s="3823"/>
      <c r="F20" s="3823"/>
      <c r="G20" s="3823"/>
      <c r="H20" s="3823"/>
      <c r="I20" s="3823"/>
      <c r="J20" s="3823"/>
      <c r="K20" s="3823"/>
      <c r="L20" s="3823"/>
      <c r="M20" s="3823"/>
      <c r="N20" s="3823"/>
      <c r="O20" s="3823"/>
      <c r="P20" s="3823"/>
    </row>
    <row r="21" spans="2:16">
      <c r="B21" s="3823"/>
      <c r="C21" s="3849" t="s">
        <v>7157</v>
      </c>
      <c r="D21" s="3823"/>
      <c r="E21" s="3823"/>
      <c r="F21" s="3823"/>
      <c r="G21" s="3823"/>
      <c r="H21" s="3823"/>
      <c r="I21" s="3823"/>
      <c r="J21" s="3823"/>
      <c r="K21" s="3823"/>
      <c r="L21" s="3823"/>
      <c r="M21" s="3823"/>
      <c r="N21" s="3823"/>
      <c r="O21" s="3823"/>
      <c r="P21" s="3823"/>
    </row>
    <row r="22" spans="2:16">
      <c r="B22" s="3823"/>
      <c r="C22" s="3849" t="s">
        <v>7158</v>
      </c>
      <c r="D22" s="3823"/>
      <c r="E22" s="3823"/>
      <c r="F22" s="3823"/>
      <c r="G22" s="3823"/>
      <c r="H22" s="3823"/>
      <c r="I22" s="3823"/>
      <c r="J22" s="3823"/>
      <c r="K22" s="3823"/>
      <c r="L22" s="3823"/>
      <c r="M22" s="3823"/>
      <c r="N22" s="3823"/>
      <c r="O22" s="3823"/>
      <c r="P22" s="3823"/>
    </row>
    <row r="23" spans="2:16">
      <c r="B23" s="3823"/>
      <c r="C23" s="3823"/>
      <c r="D23" s="3823"/>
      <c r="E23" s="3823"/>
      <c r="F23" s="3823"/>
      <c r="G23" s="3823"/>
      <c r="H23" s="3823"/>
      <c r="I23" s="3823"/>
      <c r="J23" s="3823"/>
      <c r="K23" s="3823"/>
      <c r="L23" s="3823"/>
      <c r="M23" s="3823"/>
      <c r="N23" s="3823"/>
      <c r="O23" s="3823"/>
      <c r="P23" s="3823"/>
    </row>
    <row r="24" spans="2:16">
      <c r="B24" s="3823"/>
      <c r="C24" s="3849" t="s">
        <v>7159</v>
      </c>
      <c r="D24" s="3823"/>
      <c r="E24" s="3823"/>
      <c r="F24" s="3823"/>
      <c r="G24" s="3823"/>
      <c r="H24" s="3823"/>
      <c r="I24" s="3823"/>
      <c r="J24" s="3823"/>
      <c r="K24" s="3823"/>
      <c r="L24" s="3823"/>
      <c r="M24" s="3823"/>
      <c r="N24" s="3823"/>
      <c r="O24" s="3823"/>
      <c r="P24" s="3823"/>
    </row>
    <row r="25" spans="2:16">
      <c r="B25" s="3823"/>
      <c r="C25" s="3849" t="s">
        <v>7160</v>
      </c>
      <c r="D25" s="3823"/>
      <c r="E25" s="3823"/>
      <c r="F25" s="3823"/>
      <c r="G25" s="3823"/>
      <c r="H25" s="3823"/>
      <c r="I25" s="3823"/>
      <c r="J25" s="3823"/>
      <c r="K25" s="3823"/>
      <c r="L25" s="3823"/>
      <c r="M25" s="3823"/>
      <c r="N25" s="3823"/>
      <c r="O25" s="3823"/>
      <c r="P25" s="3823"/>
    </row>
    <row r="26" spans="2:16">
      <c r="B26" s="3823"/>
      <c r="C26" s="3849" t="s">
        <v>7161</v>
      </c>
      <c r="D26" s="3823"/>
      <c r="E26" s="3823"/>
      <c r="F26" s="3823"/>
      <c r="G26" s="3823"/>
      <c r="H26" s="3823"/>
      <c r="I26" s="3823"/>
      <c r="J26" s="3823"/>
      <c r="K26" s="3823"/>
      <c r="L26" s="3823"/>
      <c r="M26" s="3823"/>
      <c r="N26" s="3823"/>
      <c r="O26" s="3823"/>
      <c r="P26" s="3823"/>
    </row>
    <row r="27" spans="2:16">
      <c r="B27" s="3823"/>
      <c r="C27" s="3849" t="s">
        <v>7162</v>
      </c>
      <c r="D27" s="3823"/>
      <c r="E27" s="3823"/>
      <c r="F27" s="3823"/>
      <c r="G27" s="3823"/>
      <c r="H27" s="3823"/>
      <c r="I27" s="3823"/>
      <c r="J27" s="3823"/>
      <c r="K27" s="3823"/>
      <c r="L27" s="3823"/>
      <c r="M27" s="3823"/>
      <c r="N27" s="3823"/>
      <c r="O27" s="3823"/>
      <c r="P27" s="3823"/>
    </row>
    <row r="28" spans="2:16">
      <c r="B28" s="3823"/>
      <c r="C28" s="3849" t="s">
        <v>7163</v>
      </c>
      <c r="D28" s="3823"/>
      <c r="E28" s="3823"/>
      <c r="F28" s="3823"/>
      <c r="G28" s="3823"/>
      <c r="H28" s="3823"/>
      <c r="I28" s="3823"/>
      <c r="J28" s="3823"/>
      <c r="K28" s="3823"/>
      <c r="L28" s="3823"/>
      <c r="M28" s="3823"/>
      <c r="N28" s="3823"/>
      <c r="O28" s="3823"/>
      <c r="P28" s="3823"/>
    </row>
    <row r="29" spans="2:16">
      <c r="B29" s="3823"/>
      <c r="C29" s="3849" t="s">
        <v>7164</v>
      </c>
      <c r="D29" s="3823"/>
      <c r="E29" s="3823"/>
      <c r="F29" s="3823"/>
      <c r="G29" s="3823"/>
      <c r="H29" s="3823"/>
      <c r="I29" s="3823"/>
      <c r="J29" s="3823"/>
      <c r="K29" s="3823"/>
      <c r="L29" s="3823"/>
      <c r="M29" s="3823"/>
      <c r="N29" s="3823"/>
      <c r="O29" s="3823"/>
      <c r="P29" s="3823"/>
    </row>
    <row r="30" spans="2:16">
      <c r="B30" s="3823"/>
      <c r="C30" s="3823"/>
      <c r="D30" s="3823"/>
      <c r="E30" s="3823"/>
      <c r="F30" s="3823"/>
      <c r="G30" s="3823"/>
      <c r="H30" s="3823"/>
      <c r="I30" s="3823"/>
      <c r="J30" s="3823"/>
      <c r="K30" s="3823"/>
      <c r="L30" s="3823"/>
      <c r="M30" s="3823"/>
      <c r="N30" s="3823"/>
      <c r="O30" s="3823"/>
      <c r="P30" s="3823"/>
    </row>
    <row r="31" spans="2:16">
      <c r="B31" s="3823"/>
      <c r="C31" s="3849" t="s">
        <v>7165</v>
      </c>
      <c r="D31" s="3823"/>
      <c r="E31" s="3823"/>
      <c r="F31" s="3823"/>
      <c r="G31" s="3823"/>
      <c r="H31" s="3823"/>
      <c r="I31" s="3823"/>
      <c r="J31" s="3823"/>
      <c r="K31" s="3823"/>
      <c r="L31" s="3823"/>
      <c r="M31" s="3823"/>
      <c r="N31" s="3823"/>
      <c r="O31" s="3823"/>
      <c r="P31" s="3823"/>
    </row>
    <row r="32" spans="2:16">
      <c r="B32" s="3823"/>
      <c r="C32" s="3849" t="s">
        <v>7166</v>
      </c>
      <c r="D32" s="3823"/>
      <c r="E32" s="3823"/>
      <c r="F32" s="3823"/>
      <c r="G32" s="3823"/>
      <c r="H32" s="3823"/>
      <c r="I32" s="3823"/>
      <c r="J32" s="3823"/>
      <c r="K32" s="3823"/>
      <c r="L32" s="3823"/>
      <c r="M32" s="3823"/>
      <c r="N32" s="3823"/>
      <c r="O32" s="3823"/>
      <c r="P32" s="3823"/>
    </row>
    <row r="33" spans="2:16">
      <c r="B33" s="3823"/>
      <c r="C33" s="3849" t="s">
        <v>7167</v>
      </c>
      <c r="D33" s="3823"/>
      <c r="E33" s="3823"/>
      <c r="F33" s="3823"/>
      <c r="G33" s="3823"/>
      <c r="H33" s="3823"/>
      <c r="I33" s="3823"/>
      <c r="J33" s="3823"/>
      <c r="K33" s="3823"/>
      <c r="L33" s="3823"/>
      <c r="M33" s="3823"/>
      <c r="N33" s="3823"/>
      <c r="O33" s="3823"/>
      <c r="P33" s="3823"/>
    </row>
    <row r="34" spans="2:16">
      <c r="B34" s="3823"/>
      <c r="C34" s="3823"/>
      <c r="D34" s="3823"/>
      <c r="E34" s="3823"/>
      <c r="F34" s="3823"/>
      <c r="G34" s="3823"/>
      <c r="H34" s="3823"/>
      <c r="I34" s="3823"/>
      <c r="J34" s="3823"/>
      <c r="K34" s="3823"/>
      <c r="L34" s="3823"/>
      <c r="M34" s="3823"/>
      <c r="N34" s="3823"/>
      <c r="O34" s="3823"/>
      <c r="P34" s="3823"/>
    </row>
    <row r="35" spans="2:16" ht="18.75">
      <c r="B35" s="3822" t="s">
        <v>7168</v>
      </c>
      <c r="C35" s="3823"/>
      <c r="D35" s="3823"/>
      <c r="E35" s="3823"/>
      <c r="F35" s="3823"/>
      <c r="G35" s="3823"/>
      <c r="H35" s="3823"/>
      <c r="I35" s="3823"/>
      <c r="J35" s="3823"/>
      <c r="K35" s="3823"/>
      <c r="L35" s="3823"/>
      <c r="M35" s="3823"/>
      <c r="N35" s="3823"/>
      <c r="O35" s="3823"/>
      <c r="P35" s="3823"/>
    </row>
    <row r="36" spans="2:16">
      <c r="B36" s="3846" t="s">
        <v>2139</v>
      </c>
      <c r="C36" s="3848" t="s">
        <v>7169</v>
      </c>
      <c r="D36" s="3823"/>
      <c r="E36" s="3823"/>
      <c r="F36" s="3823"/>
      <c r="G36" s="3823"/>
      <c r="H36" s="3823"/>
      <c r="I36" s="3823"/>
      <c r="J36" s="3823"/>
      <c r="K36" s="3823"/>
      <c r="L36" s="3823"/>
      <c r="M36" s="3823"/>
      <c r="N36" s="3823"/>
      <c r="O36" s="3823"/>
      <c r="P36" s="3823"/>
    </row>
    <row r="37" spans="2:16">
      <c r="B37" s="3823"/>
      <c r="C37" s="3823"/>
      <c r="D37" s="3823"/>
      <c r="E37" s="3823"/>
      <c r="F37" s="3823"/>
      <c r="G37" s="3823"/>
      <c r="H37" s="3823"/>
      <c r="I37" s="3823"/>
      <c r="J37" s="3823"/>
      <c r="K37" s="3823"/>
      <c r="L37" s="3823"/>
      <c r="M37" s="3823"/>
      <c r="N37" s="3823"/>
      <c r="O37" s="3823"/>
      <c r="P37" s="3823"/>
    </row>
    <row r="38" spans="2:16" ht="18.75">
      <c r="B38" s="3822" t="s">
        <v>7170</v>
      </c>
      <c r="C38" s="3823"/>
      <c r="D38" s="3823"/>
      <c r="E38" s="3823"/>
      <c r="F38" s="3823"/>
      <c r="G38" s="3823"/>
      <c r="H38" s="3823"/>
      <c r="I38" s="3823"/>
      <c r="J38" s="3823"/>
      <c r="K38" s="3823"/>
      <c r="L38" s="3823"/>
      <c r="M38" s="3823"/>
      <c r="N38" s="3823"/>
      <c r="O38" s="3823"/>
      <c r="P38" s="3823"/>
    </row>
    <row r="39" spans="2:16">
      <c r="B39" s="3846" t="s">
        <v>2139</v>
      </c>
      <c r="C39" s="3848" t="s">
        <v>7171</v>
      </c>
      <c r="D39" s="3823"/>
      <c r="E39" s="3823"/>
      <c r="F39" s="3823"/>
      <c r="G39" s="3823"/>
      <c r="H39" s="3823"/>
      <c r="I39" s="3823"/>
      <c r="J39" s="3823"/>
      <c r="K39" s="3823"/>
      <c r="L39" s="3823"/>
      <c r="M39" s="3823"/>
      <c r="N39" s="3823"/>
      <c r="O39" s="3823"/>
      <c r="P39" s="3823"/>
    </row>
    <row r="40" spans="2:16">
      <c r="B40" s="3848"/>
      <c r="C40" s="3848"/>
      <c r="D40" s="3823"/>
      <c r="E40" s="3823"/>
      <c r="F40" s="3823"/>
      <c r="G40" s="3823"/>
      <c r="H40" s="3823"/>
      <c r="I40" s="3823"/>
      <c r="J40" s="3823"/>
      <c r="K40" s="3823"/>
      <c r="L40" s="3823"/>
      <c r="M40" s="3823"/>
      <c r="N40" s="3823"/>
      <c r="O40" s="3823"/>
      <c r="P40" s="3823"/>
    </row>
    <row r="41" spans="2:16" ht="18.75">
      <c r="B41" s="3822" t="s">
        <v>7172</v>
      </c>
      <c r="C41" s="3823"/>
      <c r="D41" s="3823"/>
      <c r="E41" s="3823"/>
      <c r="F41" s="3823"/>
      <c r="G41" s="3823"/>
      <c r="H41" s="3823"/>
      <c r="I41" s="3823"/>
      <c r="J41" s="3823"/>
      <c r="K41" s="3823"/>
      <c r="L41" s="3823"/>
      <c r="M41" s="3823"/>
      <c r="N41" s="3823"/>
      <c r="O41" s="3823"/>
      <c r="P41" s="3823"/>
    </row>
    <row r="42" spans="2:16">
      <c r="B42" s="3846" t="s">
        <v>2139</v>
      </c>
      <c r="C42" s="3847" t="s">
        <v>7173</v>
      </c>
      <c r="D42" s="3823"/>
      <c r="E42" s="3823"/>
      <c r="F42" s="3823"/>
      <c r="G42" s="3823"/>
      <c r="H42" s="3823"/>
      <c r="I42" s="3823"/>
      <c r="J42" s="3823"/>
      <c r="K42" s="3823"/>
      <c r="L42" s="3823"/>
      <c r="M42" s="3823"/>
      <c r="N42" s="3823"/>
      <c r="O42" s="3823"/>
      <c r="P42" s="3823"/>
    </row>
    <row r="43" spans="2:16">
      <c r="B43" s="3823"/>
      <c r="C43" s="3823"/>
      <c r="D43" s="3823"/>
      <c r="E43" s="3823"/>
      <c r="F43" s="3823"/>
      <c r="G43" s="3823"/>
      <c r="H43" s="3823"/>
      <c r="I43" s="3823"/>
      <c r="J43" s="3823"/>
      <c r="K43" s="3823"/>
      <c r="L43" s="3823"/>
      <c r="M43" s="3823"/>
      <c r="N43" s="3823"/>
      <c r="O43" s="3823"/>
      <c r="P43" s="3823"/>
    </row>
    <row r="44" spans="2:16" ht="18.75">
      <c r="B44" s="3822" t="s">
        <v>7174</v>
      </c>
      <c r="C44" s="3823"/>
      <c r="D44" s="3823"/>
      <c r="E44" s="3823"/>
      <c r="F44" s="3823"/>
      <c r="G44" s="3823"/>
      <c r="H44" s="3823"/>
      <c r="I44" s="3823"/>
      <c r="J44" s="3823"/>
      <c r="K44" s="3823"/>
      <c r="L44" s="3823"/>
      <c r="M44" s="3823"/>
      <c r="N44" s="3823"/>
      <c r="O44" s="3823"/>
      <c r="P44" s="3823"/>
    </row>
    <row r="45" spans="2:16">
      <c r="B45" s="3846" t="s">
        <v>2139</v>
      </c>
      <c r="C45" s="3848" t="s">
        <v>7175</v>
      </c>
      <c r="D45" s="3823"/>
      <c r="E45" s="3823"/>
      <c r="F45" s="3823"/>
      <c r="G45" s="3823"/>
      <c r="H45" s="3823"/>
      <c r="I45" s="3823"/>
      <c r="J45" s="3823"/>
      <c r="K45" s="3823"/>
      <c r="L45" s="3823"/>
      <c r="M45" s="3823"/>
      <c r="N45" s="3823"/>
      <c r="O45" s="3823"/>
      <c r="P45" s="3823"/>
    </row>
    <row r="46" spans="2:16">
      <c r="B46" s="3823"/>
      <c r="C46" s="3823"/>
      <c r="D46" s="3823"/>
      <c r="E46" s="3823"/>
      <c r="F46" s="3823"/>
      <c r="G46" s="3823"/>
      <c r="H46" s="3823"/>
      <c r="I46" s="3823"/>
      <c r="J46" s="3823"/>
      <c r="K46" s="3823"/>
      <c r="L46" s="3823"/>
      <c r="M46" s="3823"/>
      <c r="N46" s="3823"/>
      <c r="O46" s="3823"/>
      <c r="P46" s="3823"/>
    </row>
    <row r="47" spans="2:16">
      <c r="B47" s="3823"/>
      <c r="C47" s="3823" t="s">
        <v>7176</v>
      </c>
      <c r="D47" s="3823"/>
      <c r="E47" s="3823"/>
      <c r="F47" s="3823"/>
      <c r="G47" s="3823"/>
      <c r="H47" s="3823"/>
      <c r="I47" s="3823"/>
      <c r="J47" s="3823"/>
      <c r="K47" s="3823"/>
      <c r="L47" s="3823"/>
      <c r="M47" s="3823"/>
      <c r="N47" s="3823"/>
      <c r="O47" s="3823"/>
      <c r="P47" s="3823"/>
    </row>
    <row r="48" spans="2:16">
      <c r="B48" s="3823"/>
      <c r="C48" s="3823" t="s">
        <v>7177</v>
      </c>
      <c r="D48" s="3823"/>
      <c r="E48" s="3823"/>
      <c r="F48" s="3823"/>
      <c r="G48" s="3823"/>
      <c r="H48" s="3823"/>
      <c r="I48" s="3823"/>
      <c r="J48" s="3823"/>
      <c r="K48" s="3823"/>
      <c r="L48" s="3823"/>
      <c r="M48" s="3823"/>
      <c r="N48" s="3823"/>
      <c r="O48" s="3823"/>
      <c r="P48" s="3823"/>
    </row>
    <row r="49" spans="1:16">
      <c r="B49" s="3823"/>
      <c r="C49" s="3823" t="s">
        <v>7178</v>
      </c>
      <c r="D49" s="3823"/>
      <c r="E49" s="3823"/>
      <c r="F49" s="3823"/>
      <c r="G49" s="3823"/>
      <c r="H49" s="3823"/>
      <c r="I49" s="3823"/>
      <c r="J49" s="3823"/>
      <c r="K49" s="3823"/>
      <c r="L49" s="3823"/>
      <c r="M49" s="3823"/>
      <c r="N49" s="3823"/>
      <c r="O49" s="3823"/>
      <c r="P49" s="3823"/>
    </row>
    <row r="50" spans="1:16">
      <c r="B50" s="3823"/>
      <c r="C50" s="3823"/>
      <c r="D50" s="3823"/>
      <c r="E50" s="3823"/>
      <c r="F50" s="3823"/>
      <c r="G50" s="3823"/>
      <c r="H50" s="3823"/>
      <c r="I50" s="3823"/>
      <c r="J50" s="3823"/>
      <c r="K50" s="3823"/>
      <c r="L50" s="3823"/>
      <c r="M50" s="3823"/>
      <c r="N50" s="3823"/>
      <c r="O50" s="3823"/>
      <c r="P50" s="3823"/>
    </row>
    <row r="51" spans="1:16">
      <c r="B51" s="3823"/>
      <c r="C51" s="3849" t="s">
        <v>7179</v>
      </c>
      <c r="D51" s="3823"/>
      <c r="E51" s="3823"/>
      <c r="F51" s="3823"/>
      <c r="G51" s="3823"/>
      <c r="H51" s="3823"/>
      <c r="I51" s="3823"/>
      <c r="J51" s="3823"/>
      <c r="K51" s="3823"/>
      <c r="L51" s="3823"/>
      <c r="M51" s="3823"/>
      <c r="N51" s="3823"/>
      <c r="O51" s="3823"/>
      <c r="P51" s="3823"/>
    </row>
    <row r="52" spans="1:16">
      <c r="B52" s="3823"/>
      <c r="C52" s="3849" t="s">
        <v>7180</v>
      </c>
      <c r="D52" s="3823"/>
      <c r="E52" s="3823"/>
      <c r="F52" s="3823"/>
      <c r="G52" s="3823"/>
      <c r="H52" s="3823"/>
      <c r="I52" s="3823"/>
      <c r="J52" s="3823"/>
      <c r="K52" s="3823"/>
      <c r="L52" s="3823"/>
      <c r="M52" s="3823"/>
      <c r="N52" s="3823"/>
      <c r="O52" s="3823"/>
      <c r="P52" s="3823"/>
    </row>
    <row r="53" spans="1:16">
      <c r="B53" s="3823"/>
      <c r="C53" s="3849" t="s">
        <v>7181</v>
      </c>
      <c r="D53" s="3823"/>
      <c r="E53" s="3823"/>
      <c r="F53" s="3823"/>
      <c r="G53" s="3823"/>
      <c r="H53" s="3823"/>
      <c r="I53" s="3823"/>
      <c r="J53" s="3823"/>
      <c r="K53" s="3823"/>
      <c r="L53" s="3823"/>
      <c r="M53" s="3823"/>
      <c r="N53" s="3823"/>
      <c r="O53" s="3823"/>
      <c r="P53" s="3823"/>
    </row>
    <row r="54" spans="1:16">
      <c r="B54" s="3823"/>
      <c r="C54" s="3849" t="s">
        <v>7182</v>
      </c>
      <c r="D54" s="3823"/>
      <c r="E54" s="3823"/>
      <c r="F54" s="3823"/>
      <c r="G54" s="3823"/>
      <c r="H54" s="3823"/>
      <c r="I54" s="3823"/>
      <c r="J54" s="3823"/>
      <c r="K54" s="3823"/>
      <c r="L54" s="3823"/>
      <c r="M54" s="3823"/>
      <c r="N54" s="3823"/>
      <c r="O54" s="3823"/>
      <c r="P54" s="3823"/>
    </row>
    <row r="55" spans="1:16">
      <c r="B55" s="3823"/>
      <c r="C55" s="3823"/>
      <c r="D55" s="3823"/>
      <c r="E55" s="3823"/>
      <c r="F55" s="3823"/>
      <c r="G55" s="3823"/>
      <c r="H55" s="3823"/>
      <c r="I55" s="3823"/>
      <c r="J55" s="3823"/>
      <c r="K55" s="3823"/>
      <c r="L55" s="3823"/>
      <c r="M55" s="3823"/>
      <c r="N55" s="3823"/>
      <c r="O55" s="3823"/>
      <c r="P55" s="3823"/>
    </row>
    <row r="56" spans="1:16">
      <c r="B56" s="3823"/>
      <c r="C56" s="3849" t="s">
        <v>7183</v>
      </c>
      <c r="D56" s="3823"/>
      <c r="E56" s="3823"/>
      <c r="F56" s="3823"/>
      <c r="G56" s="3823"/>
      <c r="H56" s="3823"/>
      <c r="I56" s="3823"/>
      <c r="J56" s="3823"/>
      <c r="K56" s="3823"/>
      <c r="L56" s="3823"/>
      <c r="M56" s="3823"/>
      <c r="N56" s="3823"/>
      <c r="O56" s="3823"/>
      <c r="P56" s="3823"/>
    </row>
    <row r="57" spans="1:16">
      <c r="B57" s="3823"/>
      <c r="C57" s="3849" t="s">
        <v>7184</v>
      </c>
      <c r="D57" s="3823"/>
      <c r="E57" s="3823"/>
      <c r="F57" s="3823"/>
      <c r="G57" s="3823"/>
      <c r="H57" s="3823"/>
      <c r="I57" s="3823"/>
      <c r="J57" s="3823"/>
      <c r="K57" s="3823"/>
      <c r="L57" s="3823"/>
      <c r="M57" s="3823"/>
      <c r="N57" s="3823"/>
      <c r="O57" s="3823"/>
      <c r="P57" s="3823"/>
    </row>
    <row r="58" spans="1:16">
      <c r="B58" s="3823"/>
      <c r="C58" s="3849" t="s">
        <v>7185</v>
      </c>
      <c r="D58" s="3823"/>
      <c r="E58" s="3823"/>
      <c r="F58" s="3823"/>
      <c r="G58" s="3823"/>
      <c r="H58" s="3823"/>
      <c r="I58" s="3823"/>
      <c r="J58" s="3823"/>
      <c r="K58" s="3823"/>
      <c r="L58" s="3823"/>
      <c r="M58" s="3823"/>
      <c r="N58" s="3823"/>
      <c r="O58" s="3823"/>
      <c r="P58" s="3823"/>
    </row>
    <row r="59" spans="1:16">
      <c r="B59" s="3823"/>
      <c r="C59" s="3823"/>
      <c r="D59" s="3823"/>
      <c r="E59" s="3823"/>
      <c r="F59" s="3823"/>
      <c r="G59" s="3823"/>
      <c r="H59" s="3823"/>
      <c r="I59" s="3823"/>
      <c r="J59" s="3823"/>
      <c r="K59" s="3823"/>
      <c r="L59" s="3823"/>
      <c r="M59" s="3823"/>
      <c r="N59" s="3823"/>
      <c r="O59" s="3823"/>
      <c r="P59" s="3823"/>
    </row>
    <row r="60" spans="1:16">
      <c r="A60" s="3850"/>
      <c r="B60" s="3850"/>
      <c r="C60" s="3850"/>
      <c r="D60" s="3850"/>
      <c r="E60" s="3850"/>
      <c r="F60" s="3850"/>
      <c r="G60" s="3850"/>
      <c r="H60" s="3850"/>
      <c r="I60" s="3850"/>
      <c r="J60" s="3850"/>
      <c r="K60" s="3850"/>
      <c r="L60" s="3850"/>
      <c r="M60" s="3850"/>
      <c r="N60" s="3850"/>
      <c r="O60" s="3850"/>
      <c r="P60" s="3850"/>
    </row>
    <row r="61" spans="1:16">
      <c r="B61" s="3823"/>
      <c r="C61" s="3823"/>
      <c r="D61" s="3823"/>
      <c r="E61" s="3823"/>
      <c r="F61" s="3823"/>
      <c r="G61" s="3823"/>
      <c r="H61" s="3823"/>
      <c r="I61" s="3823"/>
      <c r="J61" s="3823"/>
      <c r="K61" s="3823"/>
      <c r="L61" s="3823"/>
      <c r="M61" s="3823"/>
      <c r="N61" s="3823"/>
      <c r="O61" s="3823"/>
      <c r="P61" s="3823"/>
    </row>
    <row r="62" spans="1:16">
      <c r="B62" s="3846" t="s">
        <v>2139</v>
      </c>
      <c r="C62" s="3847" t="s">
        <v>7186</v>
      </c>
      <c r="D62" s="3823"/>
      <c r="E62" s="3823"/>
      <c r="F62" s="3823"/>
      <c r="G62" s="3823"/>
      <c r="H62" s="3823"/>
      <c r="I62" s="3823"/>
      <c r="J62" s="3823"/>
      <c r="K62" s="3823"/>
      <c r="L62" s="3823"/>
      <c r="M62" s="3823"/>
      <c r="N62" s="3823"/>
      <c r="O62" s="3823"/>
      <c r="P62" s="3823"/>
    </row>
    <row r="63" spans="1:16">
      <c r="B63" s="3823"/>
      <c r="C63" s="3823"/>
      <c r="D63" s="3823"/>
      <c r="E63" s="3823"/>
      <c r="F63" s="3823"/>
      <c r="G63" s="3823"/>
      <c r="H63" s="3823"/>
      <c r="I63" s="3823"/>
      <c r="J63" s="3823"/>
      <c r="K63" s="3823"/>
      <c r="L63" s="3823"/>
      <c r="M63" s="3823"/>
      <c r="N63" s="3823"/>
      <c r="O63" s="3823"/>
      <c r="P63" s="3823"/>
    </row>
    <row r="64" spans="1:16">
      <c r="B64" s="3823"/>
      <c r="C64" s="3823" t="s">
        <v>7187</v>
      </c>
      <c r="D64" s="3823"/>
      <c r="E64" s="3823"/>
      <c r="F64" s="3823"/>
      <c r="G64" s="3823"/>
      <c r="H64" s="3823"/>
      <c r="I64" s="3823"/>
      <c r="J64" s="3823"/>
      <c r="K64" s="3823"/>
      <c r="L64" s="3823"/>
      <c r="M64" s="3823"/>
      <c r="N64" s="3823"/>
      <c r="O64" s="3823"/>
      <c r="P64" s="3823"/>
    </row>
    <row r="65" spans="2:16">
      <c r="B65" s="3823"/>
      <c r="C65" s="3823" t="s">
        <v>7188</v>
      </c>
      <c r="D65" s="3823"/>
      <c r="E65" s="3823"/>
      <c r="F65" s="3823"/>
      <c r="G65" s="3823"/>
      <c r="H65" s="3823"/>
      <c r="I65" s="3823"/>
      <c r="J65" s="3823"/>
      <c r="K65" s="3823"/>
      <c r="L65" s="3823"/>
      <c r="M65" s="3823"/>
      <c r="N65" s="3823"/>
      <c r="O65" s="3823"/>
      <c r="P65" s="3823"/>
    </row>
    <row r="66" spans="2:16">
      <c r="B66" s="3823"/>
      <c r="C66" s="3823"/>
      <c r="D66" s="3823"/>
      <c r="E66" s="3823"/>
      <c r="F66" s="3823"/>
      <c r="G66" s="3823"/>
      <c r="H66" s="3823"/>
      <c r="I66" s="3823"/>
      <c r="J66" s="3823"/>
      <c r="K66" s="3823"/>
      <c r="L66" s="3823"/>
      <c r="M66" s="3823"/>
      <c r="N66" s="3823"/>
      <c r="O66" s="3823"/>
      <c r="P66" s="3823"/>
    </row>
    <row r="67" spans="2:16">
      <c r="B67" s="3823"/>
      <c r="C67" s="3823" t="s">
        <v>7189</v>
      </c>
      <c r="D67" s="3823"/>
      <c r="E67" s="3823"/>
      <c r="F67" s="3823"/>
      <c r="G67" s="3823"/>
      <c r="H67" s="3823"/>
      <c r="I67" s="3823"/>
      <c r="J67" s="3823"/>
      <c r="K67" s="3823"/>
      <c r="L67" s="3823"/>
      <c r="M67" s="3823"/>
      <c r="N67" s="3823"/>
      <c r="O67" s="3823"/>
      <c r="P67" s="3823"/>
    </row>
    <row r="68" spans="2:16">
      <c r="B68" s="3823"/>
      <c r="C68" s="3823" t="s">
        <v>7190</v>
      </c>
      <c r="D68" s="3823"/>
      <c r="E68" s="3823"/>
      <c r="F68" s="3823"/>
      <c r="G68" s="3823"/>
      <c r="H68" s="3823"/>
      <c r="I68" s="3823"/>
      <c r="J68" s="3823"/>
      <c r="K68" s="3823"/>
      <c r="L68" s="3823"/>
      <c r="M68" s="3823"/>
      <c r="N68" s="3823"/>
      <c r="O68" s="3823"/>
      <c r="P68" s="3823"/>
    </row>
    <row r="69" spans="2:16">
      <c r="B69" s="3823"/>
      <c r="C69" s="3823" t="s">
        <v>7191</v>
      </c>
      <c r="D69" s="3823"/>
      <c r="E69" s="3823"/>
      <c r="F69" s="3823"/>
      <c r="G69" s="3823"/>
      <c r="H69" s="3823"/>
      <c r="I69" s="3823"/>
      <c r="J69" s="3823"/>
      <c r="K69" s="3823"/>
      <c r="L69" s="3823"/>
      <c r="M69" s="3823"/>
      <c r="N69" s="3823"/>
      <c r="O69" s="3823"/>
      <c r="P69" s="3823"/>
    </row>
    <row r="70" spans="2:16">
      <c r="B70" s="3823"/>
      <c r="C70" s="3823" t="s">
        <v>7192</v>
      </c>
      <c r="D70" s="3823"/>
      <c r="E70" s="3823"/>
      <c r="F70" s="3823"/>
      <c r="G70" s="3823"/>
      <c r="H70" s="3823"/>
      <c r="I70" s="3823"/>
      <c r="J70" s="3823"/>
      <c r="K70" s="3823"/>
      <c r="L70" s="3823"/>
      <c r="M70" s="3823"/>
      <c r="N70" s="3823"/>
      <c r="O70" s="3823"/>
      <c r="P70" s="3823"/>
    </row>
    <row r="71" spans="2:16">
      <c r="B71" s="3823"/>
      <c r="C71" s="3823" t="s">
        <v>7193</v>
      </c>
      <c r="D71" s="3823"/>
      <c r="E71" s="3823"/>
      <c r="F71" s="3823"/>
      <c r="G71" s="3823"/>
      <c r="H71" s="3823"/>
      <c r="I71" s="3823"/>
      <c r="J71" s="3823"/>
      <c r="K71" s="3823"/>
      <c r="L71" s="3823"/>
      <c r="M71" s="3823"/>
      <c r="N71" s="3823"/>
      <c r="O71" s="3823"/>
      <c r="P71" s="3823"/>
    </row>
    <row r="72" spans="2:16">
      <c r="B72" s="3823"/>
      <c r="C72" s="3823" t="s">
        <v>7194</v>
      </c>
      <c r="D72" s="3823"/>
      <c r="E72" s="3823"/>
      <c r="F72" s="3823"/>
      <c r="G72" s="3823"/>
      <c r="H72" s="3823"/>
      <c r="I72" s="3823"/>
      <c r="J72" s="3823"/>
      <c r="K72" s="3823"/>
      <c r="L72" s="3823"/>
      <c r="M72" s="3823"/>
      <c r="N72" s="3823"/>
      <c r="O72" s="3823"/>
      <c r="P72" s="3823"/>
    </row>
    <row r="73" spans="2:16">
      <c r="B73" s="3823"/>
      <c r="C73" s="3823" t="s">
        <v>7195</v>
      </c>
      <c r="D73" s="3823"/>
      <c r="E73" s="3823"/>
      <c r="F73" s="3823"/>
      <c r="G73" s="3823"/>
      <c r="H73" s="3823"/>
      <c r="I73" s="3823"/>
      <c r="J73" s="3823"/>
      <c r="K73" s="3823"/>
      <c r="L73" s="3823"/>
      <c r="M73" s="3823"/>
      <c r="N73" s="3823"/>
      <c r="O73" s="3823"/>
      <c r="P73" s="3823"/>
    </row>
    <row r="74" spans="2:16">
      <c r="B74" s="3823"/>
      <c r="C74" s="3823" t="s">
        <v>7196</v>
      </c>
      <c r="D74" s="3823"/>
      <c r="E74" s="3823"/>
      <c r="F74" s="3823"/>
      <c r="G74" s="3823"/>
      <c r="H74" s="3823"/>
      <c r="I74" s="3823"/>
      <c r="J74" s="3823"/>
      <c r="K74" s="3823"/>
      <c r="L74" s="3823"/>
      <c r="M74" s="3823"/>
      <c r="N74" s="3823"/>
      <c r="O74" s="3823"/>
      <c r="P74" s="3823"/>
    </row>
    <row r="75" spans="2:16">
      <c r="B75" s="3823"/>
      <c r="C75" s="3823" t="s">
        <v>7197</v>
      </c>
      <c r="D75" s="3823"/>
      <c r="E75" s="3823"/>
      <c r="F75" s="3823"/>
      <c r="G75" s="3823"/>
      <c r="H75" s="3823"/>
      <c r="I75" s="3823"/>
      <c r="J75" s="3823"/>
      <c r="K75" s="3823"/>
      <c r="L75" s="3823"/>
      <c r="M75" s="3823"/>
      <c r="N75" s="3823"/>
      <c r="O75" s="3823"/>
      <c r="P75" s="3823"/>
    </row>
    <row r="76" spans="2:16">
      <c r="B76" s="3823"/>
      <c r="C76" s="3823" t="s">
        <v>7198</v>
      </c>
      <c r="D76" s="3823"/>
      <c r="E76" s="3823"/>
      <c r="F76" s="3823"/>
      <c r="G76" s="3823"/>
      <c r="H76" s="3823"/>
      <c r="I76" s="3823"/>
      <c r="J76" s="3823"/>
      <c r="K76" s="3823"/>
      <c r="L76" s="3823"/>
      <c r="M76" s="3823"/>
      <c r="N76" s="3823"/>
      <c r="O76" s="3823"/>
      <c r="P76" s="3823"/>
    </row>
    <row r="77" spans="2:16">
      <c r="B77" s="3823"/>
      <c r="C77" s="3823" t="s">
        <v>7199</v>
      </c>
      <c r="D77" s="3823"/>
      <c r="E77" s="3823"/>
      <c r="F77" s="3823"/>
      <c r="G77" s="3823"/>
      <c r="H77" s="3823"/>
      <c r="I77" s="3823"/>
      <c r="J77" s="3823"/>
      <c r="K77" s="3823"/>
      <c r="L77" s="3823"/>
      <c r="M77" s="3823"/>
      <c r="N77" s="3823"/>
      <c r="O77" s="3823"/>
      <c r="P77" s="3823"/>
    </row>
    <row r="78" spans="2:16">
      <c r="B78" s="3823"/>
      <c r="C78" s="3823" t="s">
        <v>7200</v>
      </c>
      <c r="D78" s="3823"/>
      <c r="E78" s="3823"/>
      <c r="F78" s="3823"/>
      <c r="G78" s="3823"/>
      <c r="H78" s="3823"/>
      <c r="I78" s="3823"/>
      <c r="J78" s="3823"/>
      <c r="K78" s="3823"/>
      <c r="L78" s="3823"/>
      <c r="M78" s="3823"/>
      <c r="N78" s="3823"/>
      <c r="O78" s="3823"/>
      <c r="P78" s="3823"/>
    </row>
    <row r="79" spans="2:16">
      <c r="B79" s="3823"/>
      <c r="C79" s="3823" t="s">
        <v>7201</v>
      </c>
      <c r="D79" s="3823"/>
      <c r="E79" s="3823"/>
      <c r="F79" s="3823"/>
      <c r="G79" s="3823"/>
      <c r="H79" s="3823"/>
      <c r="I79" s="3823"/>
      <c r="J79" s="3823"/>
      <c r="K79" s="3823"/>
      <c r="L79" s="3823"/>
      <c r="M79" s="3823"/>
      <c r="N79" s="3823"/>
      <c r="O79" s="3823"/>
      <c r="P79" s="3823"/>
    </row>
    <row r="80" spans="2:16">
      <c r="B80" s="3823"/>
      <c r="C80" s="3823" t="s">
        <v>7202</v>
      </c>
      <c r="D80" s="3823"/>
      <c r="E80" s="3823"/>
      <c r="F80" s="3823"/>
      <c r="G80" s="3823"/>
      <c r="H80" s="3823"/>
      <c r="I80" s="3823"/>
      <c r="J80" s="3823"/>
      <c r="K80" s="3823"/>
      <c r="L80" s="3823"/>
      <c r="M80" s="3823"/>
      <c r="N80" s="3823"/>
      <c r="O80" s="3823"/>
      <c r="P80" s="3823"/>
    </row>
    <row r="81" spans="2:16">
      <c r="B81" s="3823"/>
      <c r="C81" s="3823"/>
      <c r="D81" s="3823"/>
      <c r="E81" s="3823"/>
      <c r="F81" s="3823"/>
      <c r="G81" s="3823"/>
      <c r="H81" s="3823"/>
      <c r="I81" s="3823"/>
      <c r="J81" s="3823"/>
      <c r="K81" s="3823"/>
      <c r="L81" s="3823"/>
      <c r="M81" s="3823"/>
      <c r="N81" s="3823"/>
      <c r="O81" s="3823"/>
      <c r="P81" s="3823"/>
    </row>
    <row r="82" spans="2:16">
      <c r="B82" s="3823"/>
      <c r="C82" s="3823" t="s">
        <v>7203</v>
      </c>
      <c r="D82" s="3823"/>
      <c r="E82" s="3823"/>
      <c r="F82" s="3823"/>
      <c r="G82" s="3823"/>
      <c r="H82" s="3823"/>
      <c r="I82" s="3823"/>
      <c r="J82" s="3823"/>
      <c r="K82" s="3823"/>
      <c r="L82" s="3823"/>
      <c r="M82" s="3823"/>
      <c r="N82" s="3823"/>
      <c r="O82" s="3823"/>
      <c r="P82" s="3823"/>
    </row>
    <row r="83" spans="2:16">
      <c r="B83" s="3823"/>
      <c r="C83" s="3823" t="s">
        <v>7204</v>
      </c>
      <c r="D83" s="3823"/>
      <c r="E83" s="3823"/>
      <c r="F83" s="3823"/>
      <c r="G83" s="3823"/>
      <c r="H83" s="3823"/>
      <c r="I83" s="3823"/>
      <c r="J83" s="3823"/>
      <c r="K83" s="3823"/>
      <c r="L83" s="3823"/>
      <c r="M83" s="3823"/>
      <c r="N83" s="3823"/>
      <c r="O83" s="3823"/>
      <c r="P83" s="3823"/>
    </row>
    <row r="84" spans="2:16">
      <c r="B84" s="3823"/>
      <c r="C84" s="3823"/>
      <c r="D84" s="3823"/>
      <c r="E84" s="3823"/>
      <c r="F84" s="3823"/>
      <c r="G84" s="3823"/>
      <c r="H84" s="3823"/>
      <c r="I84" s="3823"/>
      <c r="J84" s="3823"/>
      <c r="K84" s="3823"/>
      <c r="L84" s="3823"/>
      <c r="M84" s="3823"/>
      <c r="N84" s="3823"/>
      <c r="O84" s="3823"/>
      <c r="P84" s="3823"/>
    </row>
    <row r="85" spans="2:16">
      <c r="B85" s="3823"/>
      <c r="C85" s="3823"/>
      <c r="D85" s="3823"/>
      <c r="E85" s="3823"/>
      <c r="F85" s="3823"/>
      <c r="G85" s="3823"/>
      <c r="H85" s="3823"/>
      <c r="I85" s="3823"/>
      <c r="J85" s="3823"/>
      <c r="K85" s="3823"/>
      <c r="L85" s="3823"/>
      <c r="M85" s="3823"/>
      <c r="N85" s="3823"/>
      <c r="O85" s="3823"/>
      <c r="P85" s="3823"/>
    </row>
    <row r="86" spans="2:16" ht="18.75">
      <c r="B86" s="3822" t="s">
        <v>7205</v>
      </c>
      <c r="C86" s="3823"/>
      <c r="D86" s="3823"/>
      <c r="E86" s="3823"/>
      <c r="F86" s="3823"/>
      <c r="G86" s="3823"/>
      <c r="H86" s="3823"/>
      <c r="I86" s="3823"/>
      <c r="J86" s="3823"/>
      <c r="K86" s="3823"/>
      <c r="L86" s="3823"/>
      <c r="M86" s="3823"/>
      <c r="N86" s="3823"/>
      <c r="O86" s="3823"/>
      <c r="P86" s="3823"/>
    </row>
    <row r="87" spans="2:16">
      <c r="B87" s="3846" t="s">
        <v>2139</v>
      </c>
      <c r="C87" s="3847" t="s">
        <v>7206</v>
      </c>
      <c r="D87" s="3823"/>
      <c r="E87" s="3823"/>
      <c r="F87" s="3823"/>
      <c r="G87" s="3823"/>
      <c r="H87" s="3823"/>
      <c r="I87" s="3823"/>
      <c r="J87" s="3823"/>
      <c r="K87" s="3823"/>
      <c r="L87" s="3823"/>
      <c r="M87" s="3823"/>
      <c r="N87" s="3823"/>
      <c r="O87" s="3823"/>
      <c r="P87" s="3823"/>
    </row>
    <row r="88" spans="2:16">
      <c r="B88" s="3823"/>
      <c r="C88" s="3823"/>
      <c r="D88" s="3823"/>
      <c r="E88" s="3823"/>
      <c r="F88" s="3823"/>
      <c r="G88" s="3823"/>
      <c r="H88" s="3823"/>
      <c r="I88" s="3823"/>
      <c r="J88" s="3823"/>
      <c r="K88" s="3823"/>
      <c r="L88" s="3823"/>
      <c r="M88" s="3823"/>
      <c r="N88" s="3823"/>
      <c r="O88" s="3823"/>
      <c r="P88" s="3823"/>
    </row>
    <row r="89" spans="2:16" ht="18.75">
      <c r="B89" s="3846" t="s">
        <v>2139</v>
      </c>
      <c r="C89" s="3851" t="s">
        <v>1938</v>
      </c>
      <c r="D89" s="3823"/>
      <c r="E89" s="3823"/>
      <c r="F89" s="3823"/>
      <c r="G89" s="3823"/>
      <c r="H89" s="3823"/>
      <c r="I89" s="3823"/>
      <c r="J89" s="3823"/>
      <c r="K89" s="3823"/>
      <c r="L89" s="3823"/>
      <c r="M89" s="3823"/>
      <c r="N89" s="3823"/>
      <c r="O89" s="3823"/>
      <c r="P89" s="3823"/>
    </row>
    <row r="90" spans="2:16">
      <c r="B90" s="3823"/>
      <c r="C90" s="3823"/>
      <c r="D90" s="3823"/>
      <c r="E90" s="3823"/>
      <c r="F90" s="3823"/>
      <c r="G90" s="3823"/>
      <c r="H90" s="3823"/>
      <c r="I90" s="3823"/>
      <c r="J90" s="3823"/>
      <c r="K90" s="3823"/>
      <c r="L90" s="3823"/>
      <c r="M90" s="3823"/>
      <c r="N90" s="3823"/>
      <c r="O90" s="3823"/>
      <c r="P90" s="3823"/>
    </row>
    <row r="91" spans="2:16" ht="18.75">
      <c r="B91" s="3822" t="s">
        <v>7207</v>
      </c>
      <c r="C91" s="3823"/>
      <c r="D91" s="3823"/>
      <c r="E91" s="3823"/>
      <c r="F91" s="3823"/>
      <c r="G91" s="3823"/>
      <c r="H91" s="3823"/>
      <c r="I91" s="3823"/>
      <c r="J91" s="3823"/>
      <c r="K91" s="3823"/>
      <c r="L91" s="3823"/>
      <c r="M91" s="3823"/>
      <c r="N91" s="3823"/>
      <c r="O91" s="3823"/>
      <c r="P91" s="3823"/>
    </row>
    <row r="92" spans="2:16">
      <c r="B92" s="3846" t="s">
        <v>2139</v>
      </c>
      <c r="C92" s="3847" t="s">
        <v>7208</v>
      </c>
      <c r="D92" s="3823"/>
      <c r="E92" s="3823"/>
      <c r="F92" s="3823"/>
      <c r="G92" s="3823"/>
      <c r="H92" s="3823"/>
      <c r="I92" s="3823"/>
      <c r="J92" s="3823"/>
      <c r="K92" s="3823"/>
      <c r="L92" s="3823"/>
      <c r="M92" s="3823"/>
      <c r="N92" s="3823"/>
      <c r="O92" s="3823"/>
      <c r="P92" s="3823"/>
    </row>
    <row r="93" spans="2:16">
      <c r="B93" s="3823"/>
      <c r="C93" s="3823"/>
      <c r="D93" s="3823"/>
      <c r="E93" s="3823"/>
      <c r="F93" s="3823"/>
      <c r="G93" s="3823"/>
      <c r="H93" s="3823"/>
      <c r="I93" s="3823"/>
      <c r="J93" s="3823"/>
      <c r="K93" s="3823"/>
      <c r="L93" s="3823"/>
      <c r="M93" s="3823"/>
      <c r="N93" s="3823"/>
      <c r="O93" s="3823"/>
      <c r="P93" s="3823"/>
    </row>
    <row r="94" spans="2:16" ht="18.75">
      <c r="B94" s="3822" t="s">
        <v>7209</v>
      </c>
      <c r="C94" s="3823"/>
      <c r="D94" s="3823"/>
      <c r="E94" s="3823"/>
      <c r="F94" s="3823"/>
      <c r="G94" s="3823"/>
      <c r="H94" s="3823"/>
      <c r="I94" s="3823"/>
      <c r="J94" s="3823"/>
      <c r="K94" s="3823"/>
      <c r="L94" s="3823"/>
      <c r="M94" s="3823"/>
      <c r="N94" s="3823"/>
      <c r="O94" s="3823"/>
      <c r="P94" s="3823"/>
    </row>
    <row r="95" spans="2:16">
      <c r="B95" s="3846" t="s">
        <v>2139</v>
      </c>
      <c r="C95" s="3847" t="s">
        <v>7210</v>
      </c>
      <c r="D95" s="3823"/>
      <c r="E95" s="3823"/>
      <c r="F95" s="3823"/>
      <c r="G95" s="3823"/>
      <c r="H95" s="3823"/>
      <c r="I95" s="3823"/>
      <c r="J95" s="3823"/>
      <c r="K95" s="3823"/>
      <c r="L95" s="3823"/>
      <c r="M95" s="3823"/>
      <c r="N95" s="3823"/>
      <c r="O95" s="3823"/>
      <c r="P95" s="3823"/>
    </row>
    <row r="96" spans="2:16">
      <c r="B96" s="3823"/>
      <c r="C96" s="3823"/>
      <c r="D96" s="3823"/>
      <c r="E96" s="3823"/>
      <c r="F96" s="3823"/>
      <c r="G96" s="3823"/>
      <c r="H96" s="3823"/>
      <c r="I96" s="3823"/>
      <c r="J96" s="3823"/>
      <c r="K96" s="3823"/>
      <c r="L96" s="3823"/>
      <c r="M96" s="3823"/>
      <c r="N96" s="3823"/>
      <c r="O96" s="3823"/>
      <c r="P96" s="3823"/>
    </row>
    <row r="97" spans="1:16" ht="18.75">
      <c r="B97" s="3822" t="s">
        <v>7211</v>
      </c>
      <c r="C97" s="3823"/>
      <c r="D97" s="3823"/>
      <c r="E97" s="3823"/>
      <c r="F97" s="3823"/>
      <c r="G97" s="3823"/>
      <c r="H97" s="3823"/>
      <c r="I97" s="3823"/>
      <c r="J97" s="3823"/>
      <c r="K97" s="3823"/>
      <c r="L97" s="3823"/>
      <c r="M97" s="3823"/>
      <c r="N97" s="3847"/>
      <c r="O97" s="3823"/>
      <c r="P97" s="3823"/>
    </row>
    <row r="98" spans="1:16">
      <c r="B98" s="3846" t="s">
        <v>2139</v>
      </c>
      <c r="C98" s="3847" t="s">
        <v>7212</v>
      </c>
      <c r="D98" s="3823"/>
      <c r="E98" s="3823"/>
      <c r="F98" s="3823"/>
      <c r="G98" s="3823"/>
      <c r="H98" s="3823"/>
      <c r="I98" s="3823"/>
      <c r="J98" s="3823"/>
      <c r="K98" s="3823"/>
      <c r="L98" s="3823"/>
      <c r="M98" s="3823"/>
      <c r="N98" s="3847"/>
      <c r="O98" s="3823"/>
      <c r="P98" s="3823"/>
    </row>
    <row r="99" spans="1:16">
      <c r="B99" s="3823"/>
      <c r="C99" s="3823"/>
      <c r="D99" s="3823"/>
      <c r="E99" s="3823"/>
      <c r="F99" s="3823"/>
      <c r="G99" s="3823"/>
      <c r="H99" s="3823"/>
      <c r="I99" s="3823"/>
      <c r="J99" s="3823"/>
      <c r="K99" s="3823"/>
      <c r="L99" s="3823"/>
      <c r="M99" s="3823"/>
      <c r="N99" s="3847"/>
      <c r="O99" s="3823"/>
      <c r="P99" s="3823"/>
    </row>
    <row r="100" spans="1:16" ht="18.75">
      <c r="B100" s="3822" t="s">
        <v>7207</v>
      </c>
      <c r="C100" s="3847"/>
      <c r="D100" s="3823"/>
      <c r="E100" s="3823"/>
      <c r="F100" s="3823"/>
      <c r="G100" s="3823"/>
      <c r="H100" s="3823"/>
      <c r="I100" s="3823"/>
      <c r="J100" s="3823"/>
      <c r="K100" s="3823"/>
      <c r="L100" s="3823"/>
      <c r="M100" s="3852"/>
      <c r="N100" s="3853"/>
      <c r="O100" s="3823"/>
      <c r="P100" s="3823"/>
    </row>
    <row r="101" spans="1:16">
      <c r="B101" s="3846" t="s">
        <v>2139</v>
      </c>
      <c r="C101" s="3847" t="s">
        <v>7208</v>
      </c>
      <c r="D101" s="3823"/>
      <c r="E101" s="3823"/>
      <c r="F101" s="3823"/>
      <c r="G101" s="3823"/>
      <c r="H101" s="3823"/>
      <c r="I101" s="3823"/>
      <c r="J101" s="3823"/>
      <c r="K101" s="3823"/>
      <c r="L101" s="3823"/>
      <c r="M101" s="3852"/>
      <c r="N101" s="3852"/>
      <c r="O101" s="3852"/>
      <c r="P101" s="3852"/>
    </row>
    <row r="102" spans="1:16">
      <c r="B102" s="3823"/>
      <c r="C102" s="3823"/>
      <c r="D102" s="3823"/>
      <c r="E102" s="3823"/>
      <c r="F102" s="3823"/>
      <c r="G102" s="3823"/>
      <c r="H102" s="3823"/>
      <c r="I102" s="3823"/>
      <c r="J102" s="3823"/>
      <c r="K102" s="3823"/>
      <c r="L102" s="3823"/>
      <c r="M102" s="3823"/>
      <c r="N102" s="3847"/>
      <c r="O102" s="3823"/>
      <c r="P102" s="3823"/>
    </row>
    <row r="103" spans="1:16" ht="18.75">
      <c r="B103" s="3846" t="s">
        <v>2139</v>
      </c>
      <c r="C103" s="3851" t="s">
        <v>2162</v>
      </c>
      <c r="D103" s="3823"/>
      <c r="E103" s="3823"/>
      <c r="F103" s="3823"/>
      <c r="G103" s="3823"/>
      <c r="H103" s="3823"/>
      <c r="I103" s="3823"/>
      <c r="J103" s="3823"/>
      <c r="K103" s="3823"/>
      <c r="L103" s="3823"/>
      <c r="M103" s="3823"/>
      <c r="N103" s="3823"/>
      <c r="O103" s="3823"/>
      <c r="P103" s="3823"/>
    </row>
    <row r="104" spans="1:16">
      <c r="B104" s="3823"/>
      <c r="C104" s="3823"/>
      <c r="D104" s="3823"/>
      <c r="E104" s="3823"/>
      <c r="F104" s="3823"/>
      <c r="G104" s="3823"/>
      <c r="H104" s="3823"/>
      <c r="I104" s="3823"/>
      <c r="J104" s="3823"/>
      <c r="K104" s="3823"/>
      <c r="L104" s="3823"/>
      <c r="M104" s="3823"/>
      <c r="N104" s="3847"/>
      <c r="O104" s="3823"/>
      <c r="P104" s="3823"/>
    </row>
    <row r="105" spans="1:16" ht="18.75">
      <c r="B105" s="3846" t="s">
        <v>2139</v>
      </c>
      <c r="C105" s="3851" t="s">
        <v>7213</v>
      </c>
      <c r="D105" s="3823"/>
      <c r="E105" s="3823"/>
      <c r="F105" s="3823"/>
      <c r="G105" s="3823"/>
      <c r="H105" s="3823"/>
      <c r="I105" s="3823"/>
      <c r="J105" s="3823"/>
      <c r="K105" s="3823"/>
      <c r="L105" s="3823"/>
      <c r="M105" s="3823"/>
      <c r="N105" s="3823"/>
      <c r="O105" s="3823"/>
      <c r="P105" s="3823"/>
    </row>
    <row r="106" spans="1:16">
      <c r="B106" s="3823"/>
      <c r="C106" s="3823"/>
      <c r="D106" s="3823"/>
      <c r="E106" s="3823"/>
      <c r="F106" s="3823"/>
      <c r="G106" s="3823"/>
      <c r="H106" s="3823"/>
      <c r="I106" s="3823"/>
      <c r="J106" s="3823"/>
      <c r="K106" s="3823"/>
      <c r="L106" s="3823"/>
      <c r="M106" s="3823"/>
      <c r="N106" s="3823"/>
      <c r="O106" s="3823"/>
      <c r="P106" s="3823"/>
    </row>
    <row r="107" spans="1:16" s="865" customFormat="1" ht="21.75" customHeight="1">
      <c r="A107" s="3827"/>
      <c r="B107" s="3846" t="s">
        <v>2139</v>
      </c>
      <c r="C107" s="3851" t="s">
        <v>2152</v>
      </c>
      <c r="E107" s="1191"/>
      <c r="F107" s="1191"/>
      <c r="G107" s="1191"/>
      <c r="H107" s="1191"/>
      <c r="I107" s="1191"/>
      <c r="J107" s="1201"/>
      <c r="K107" s="1245"/>
      <c r="L107" s="1245"/>
      <c r="M107" s="1245"/>
      <c r="N107" s="3852"/>
      <c r="O107" s="3852"/>
      <c r="P107" s="3852"/>
    </row>
    <row r="108" spans="1:16">
      <c r="B108" s="3823"/>
      <c r="C108" s="3823"/>
      <c r="D108" s="3823"/>
      <c r="E108" s="3823"/>
      <c r="F108" s="3823"/>
      <c r="G108" s="3823"/>
      <c r="H108" s="3823"/>
      <c r="I108" s="3823"/>
      <c r="J108" s="3823"/>
      <c r="K108" s="3823"/>
      <c r="L108" s="3823"/>
      <c r="M108" s="3852"/>
      <c r="N108" s="3853"/>
      <c r="O108" s="3823"/>
      <c r="P108" s="3823"/>
    </row>
    <row r="109" spans="1:16" ht="18.75">
      <c r="B109" s="3822" t="s">
        <v>7214</v>
      </c>
      <c r="C109" s="3823"/>
      <c r="D109" s="3823"/>
      <c r="E109" s="3823"/>
      <c r="F109" s="3823"/>
      <c r="G109" s="3823"/>
      <c r="H109" s="3823"/>
      <c r="I109" s="3823"/>
      <c r="J109" s="3823"/>
      <c r="K109" s="3823"/>
      <c r="L109" s="3823"/>
      <c r="M109" s="3852"/>
      <c r="N109" s="3852"/>
      <c r="O109" s="3852"/>
      <c r="P109" s="3852"/>
    </row>
    <row r="110" spans="1:16">
      <c r="B110" s="3846" t="s">
        <v>2139</v>
      </c>
      <c r="C110" s="3847" t="s">
        <v>7215</v>
      </c>
      <c r="D110" s="3823"/>
      <c r="E110" s="3823"/>
      <c r="F110" s="3823"/>
      <c r="G110" s="3823"/>
      <c r="H110" s="3823"/>
      <c r="I110" s="3823"/>
      <c r="J110" s="3823"/>
      <c r="K110" s="3823"/>
      <c r="L110" s="3823"/>
      <c r="M110" s="3852"/>
      <c r="N110" s="3852"/>
      <c r="O110" s="3852"/>
      <c r="P110" s="3852"/>
    </row>
    <row r="111" spans="1:16">
      <c r="B111" s="3823"/>
      <c r="C111" s="3823"/>
      <c r="D111" s="3823"/>
      <c r="E111" s="3823"/>
      <c r="F111" s="3823"/>
      <c r="G111" s="3823"/>
      <c r="H111" s="3823"/>
      <c r="I111" s="3823"/>
      <c r="J111" s="3823"/>
      <c r="K111" s="3823"/>
      <c r="L111" s="3823"/>
      <c r="M111" s="3852"/>
      <c r="N111" s="3852"/>
      <c r="O111" s="3852"/>
      <c r="P111" s="3852"/>
    </row>
    <row r="112" spans="1:16">
      <c r="A112" s="3850"/>
      <c r="B112" s="3850"/>
      <c r="C112" s="3850"/>
      <c r="D112" s="3850"/>
      <c r="E112" s="3850"/>
      <c r="F112" s="3850"/>
      <c r="G112" s="3850"/>
      <c r="H112" s="3850"/>
      <c r="I112" s="3850"/>
      <c r="J112" s="3850"/>
      <c r="K112" s="3850"/>
      <c r="L112" s="3850"/>
      <c r="M112" s="3854"/>
      <c r="N112" s="3854"/>
      <c r="O112" s="3854"/>
      <c r="P112" s="3854"/>
    </row>
    <row r="113" spans="1:16">
      <c r="B113" s="3823"/>
      <c r="C113" s="3823"/>
      <c r="D113" s="3823"/>
      <c r="E113" s="3823"/>
      <c r="F113" s="3823"/>
      <c r="G113" s="3823"/>
      <c r="H113" s="3823"/>
      <c r="I113" s="3823"/>
      <c r="J113" s="3823"/>
      <c r="K113" s="3823"/>
      <c r="L113" s="3823"/>
      <c r="M113" s="3852"/>
      <c r="N113" s="3852"/>
      <c r="O113" s="3852"/>
      <c r="P113" s="3852"/>
    </row>
    <row r="114" spans="1:16" ht="18.75">
      <c r="B114" s="3822" t="s">
        <v>7216</v>
      </c>
      <c r="C114" s="3823"/>
      <c r="D114" s="3823"/>
      <c r="E114" s="3823"/>
      <c r="F114" s="3823"/>
      <c r="G114" s="3823"/>
      <c r="H114" s="3823"/>
      <c r="I114" s="3823"/>
      <c r="J114" s="3823"/>
      <c r="K114" s="3823"/>
      <c r="L114" s="3823"/>
      <c r="M114" s="3823"/>
      <c r="N114" s="3823"/>
      <c r="O114" s="3823"/>
      <c r="P114" s="3823"/>
    </row>
    <row r="115" spans="1:16">
      <c r="B115" s="3846" t="s">
        <v>2139</v>
      </c>
      <c r="C115" s="3847" t="s">
        <v>7217</v>
      </c>
      <c r="D115" s="3823"/>
      <c r="E115" s="3823"/>
      <c r="F115" s="3823"/>
      <c r="G115" s="3823"/>
      <c r="H115" s="3823"/>
      <c r="I115" s="3823"/>
      <c r="J115" s="3823"/>
      <c r="K115" s="3823"/>
      <c r="L115" s="3823"/>
      <c r="M115" s="3823"/>
      <c r="N115" s="3823"/>
      <c r="O115" s="3823"/>
      <c r="P115" s="3823"/>
    </row>
    <row r="116" spans="1:16">
      <c r="B116" s="3823"/>
      <c r="C116" s="3823"/>
      <c r="D116" s="3823"/>
      <c r="E116" s="3823"/>
      <c r="F116" s="3823"/>
      <c r="G116" s="3823"/>
      <c r="H116" s="3823"/>
      <c r="I116" s="3823"/>
      <c r="J116" s="3823"/>
      <c r="K116" s="3823"/>
      <c r="L116" s="3823"/>
      <c r="M116" s="3852"/>
      <c r="N116" s="3852"/>
      <c r="O116" s="3852"/>
      <c r="P116" s="3852"/>
    </row>
    <row r="117" spans="1:16" ht="18.75">
      <c r="B117" s="3822" t="s">
        <v>7218</v>
      </c>
      <c r="C117" s="3823"/>
      <c r="D117" s="3823"/>
      <c r="E117" s="3823"/>
      <c r="F117" s="3823"/>
      <c r="G117" s="3823"/>
      <c r="H117" s="3823"/>
      <c r="I117" s="3823"/>
      <c r="J117" s="3823"/>
      <c r="K117" s="3823"/>
      <c r="L117" s="3823"/>
      <c r="M117" s="3852"/>
      <c r="N117" s="3852"/>
      <c r="O117" s="3852"/>
      <c r="P117" s="3852"/>
    </row>
    <row r="118" spans="1:16">
      <c r="B118" s="3846" t="s">
        <v>2139</v>
      </c>
      <c r="C118" s="3847" t="s">
        <v>7219</v>
      </c>
      <c r="D118" s="3823"/>
      <c r="E118" s="3823"/>
      <c r="F118" s="3823"/>
      <c r="G118" s="3823"/>
      <c r="H118" s="3823"/>
      <c r="I118" s="3823"/>
      <c r="J118" s="3823"/>
      <c r="K118" s="3823"/>
      <c r="L118" s="3823"/>
      <c r="M118" s="3852"/>
      <c r="N118" s="3852"/>
      <c r="O118" s="3852"/>
      <c r="P118" s="3852"/>
    </row>
    <row r="119" spans="1:16">
      <c r="A119" s="3847"/>
      <c r="B119" s="3847"/>
      <c r="C119" s="3847"/>
      <c r="D119" s="3823"/>
      <c r="E119" s="3823"/>
      <c r="F119" s="3823"/>
      <c r="G119" s="3823"/>
      <c r="H119" s="3823"/>
      <c r="I119" s="3823"/>
      <c r="J119" s="3823"/>
      <c r="K119" s="3823"/>
      <c r="L119" s="3823"/>
      <c r="M119" s="3852"/>
      <c r="N119" s="3852"/>
      <c r="O119" s="3852"/>
      <c r="P119" s="3852"/>
    </row>
    <row r="120" spans="1:16" ht="18.75">
      <c r="B120" s="3822" t="s">
        <v>2150</v>
      </c>
      <c r="C120" s="3847"/>
      <c r="D120" s="3823"/>
      <c r="E120" s="3823"/>
      <c r="F120" s="3823"/>
      <c r="G120" s="3823"/>
      <c r="H120" s="3823"/>
      <c r="I120" s="3823"/>
      <c r="J120" s="3823"/>
      <c r="K120" s="3823"/>
      <c r="L120" s="3823"/>
      <c r="M120" s="3852"/>
      <c r="N120" s="3852"/>
      <c r="O120" s="3852"/>
      <c r="P120" s="3852"/>
    </row>
    <row r="121" spans="1:16">
      <c r="B121" s="3846" t="s">
        <v>2139</v>
      </c>
      <c r="C121" s="3847" t="s">
        <v>2149</v>
      </c>
      <c r="D121" s="3823"/>
      <c r="E121" s="3823"/>
      <c r="F121" s="3823"/>
      <c r="G121" s="3823"/>
      <c r="H121" s="3823"/>
      <c r="I121" s="3823"/>
      <c r="J121" s="3823"/>
      <c r="K121" s="3823"/>
      <c r="L121" s="3823"/>
      <c r="M121" s="3852"/>
      <c r="N121" s="3852"/>
      <c r="O121" s="3852"/>
      <c r="P121" s="3852"/>
    </row>
    <row r="122" spans="1:16" ht="18">
      <c r="A122" s="3847"/>
      <c r="B122" s="3847"/>
      <c r="C122" s="3855"/>
      <c r="D122" s="3823"/>
      <c r="E122" s="3823"/>
      <c r="F122" s="3823"/>
      <c r="G122" s="3823"/>
      <c r="H122" s="3823"/>
      <c r="I122" s="3823"/>
      <c r="J122" s="3823"/>
      <c r="K122" s="3823"/>
      <c r="L122" s="3823"/>
      <c r="M122" s="3852"/>
      <c r="N122" s="3852"/>
      <c r="O122" s="3852"/>
      <c r="P122" s="3852"/>
    </row>
    <row r="123" spans="1:16" ht="23.25">
      <c r="B123" s="3846" t="s">
        <v>2139</v>
      </c>
      <c r="C123" s="3851" t="s">
        <v>7220</v>
      </c>
      <c r="D123" s="3823"/>
      <c r="E123" s="3823"/>
      <c r="F123" s="1191"/>
      <c r="G123" s="3823"/>
      <c r="H123" s="3823"/>
      <c r="I123" s="3823"/>
      <c r="J123" s="3823"/>
      <c r="K123" s="3823"/>
      <c r="L123" s="3823"/>
      <c r="M123" s="3852"/>
      <c r="N123" s="3852"/>
      <c r="O123" s="3852"/>
      <c r="P123" s="3852"/>
    </row>
    <row r="124" spans="1:16" ht="18">
      <c r="B124" s="3823"/>
      <c r="C124" s="3855"/>
      <c r="D124" s="3823"/>
      <c r="E124" s="3823"/>
      <c r="F124" s="3823"/>
      <c r="G124" s="3823"/>
      <c r="H124" s="3823"/>
      <c r="I124" s="3823"/>
      <c r="J124" s="3823"/>
      <c r="K124" s="3823"/>
      <c r="L124" s="3823"/>
      <c r="M124" s="3852"/>
      <c r="N124" s="3852"/>
      <c r="O124" s="3852"/>
      <c r="P124" s="3852"/>
    </row>
    <row r="125" spans="1:16" ht="23.25">
      <c r="B125" s="3846" t="s">
        <v>2139</v>
      </c>
      <c r="C125" s="3851" t="s">
        <v>7221</v>
      </c>
      <c r="F125" s="1191"/>
      <c r="G125" s="3823"/>
      <c r="H125" s="3823"/>
      <c r="I125" s="3823"/>
      <c r="J125" s="3823"/>
      <c r="K125" s="3823"/>
      <c r="L125" s="3823"/>
      <c r="M125" s="3852"/>
      <c r="N125" s="3852"/>
      <c r="O125" s="3852"/>
      <c r="P125" s="3852"/>
    </row>
    <row r="126" spans="1:16">
      <c r="B126" s="3823"/>
      <c r="C126" s="3847"/>
      <c r="D126" s="3823"/>
      <c r="E126" s="3823"/>
      <c r="F126" s="3823"/>
      <c r="G126" s="3823"/>
      <c r="H126" s="3823"/>
      <c r="I126" s="3823"/>
      <c r="J126" s="3823"/>
      <c r="K126" s="3823"/>
      <c r="L126" s="3823"/>
      <c r="M126" s="3852"/>
      <c r="N126" s="3852"/>
      <c r="O126" s="3852"/>
      <c r="P126" s="3852"/>
    </row>
    <row r="127" spans="1:16" ht="18.75">
      <c r="B127" s="3822" t="s">
        <v>7222</v>
      </c>
      <c r="C127" s="3847"/>
      <c r="D127" s="3823"/>
      <c r="E127" s="3823"/>
      <c r="F127" s="3823"/>
      <c r="G127" s="3823"/>
      <c r="H127" s="3823"/>
      <c r="I127" s="3823"/>
      <c r="J127" s="3823"/>
      <c r="K127" s="3823"/>
      <c r="L127" s="3823"/>
      <c r="M127" s="3823"/>
      <c r="N127" s="3823"/>
      <c r="O127" s="3823"/>
      <c r="P127" s="3823"/>
    </row>
    <row r="128" spans="1:16">
      <c r="B128" s="3846" t="s">
        <v>2139</v>
      </c>
      <c r="C128" s="3847" t="s">
        <v>7223</v>
      </c>
      <c r="D128" s="3823"/>
      <c r="E128" s="3823"/>
      <c r="F128" s="3823"/>
      <c r="G128" s="3823"/>
      <c r="H128" s="3823"/>
      <c r="I128" s="3823"/>
      <c r="J128" s="3823"/>
      <c r="K128" s="3823"/>
      <c r="L128" s="3823"/>
      <c r="M128" s="3823"/>
      <c r="N128" s="3823"/>
      <c r="O128" s="3823"/>
      <c r="P128" s="3823"/>
    </row>
    <row r="129" spans="2:16">
      <c r="B129" s="3823"/>
      <c r="C129" s="3847"/>
      <c r="D129" s="3823"/>
      <c r="E129" s="3823"/>
      <c r="F129" s="3823"/>
      <c r="G129" s="3823"/>
      <c r="H129" s="3823"/>
      <c r="I129" s="3823"/>
      <c r="J129" s="3823"/>
      <c r="K129" s="3823"/>
      <c r="L129" s="3823"/>
      <c r="M129" s="3823"/>
      <c r="N129" s="3823"/>
      <c r="O129" s="3823"/>
      <c r="P129" s="3823"/>
    </row>
    <row r="130" spans="2:16" ht="18.75">
      <c r="B130" s="3822" t="s">
        <v>7224</v>
      </c>
      <c r="C130" s="3823"/>
      <c r="D130" s="3823"/>
      <c r="E130" s="3823"/>
      <c r="F130" s="3823"/>
      <c r="G130" s="3823"/>
      <c r="H130" s="3823"/>
      <c r="I130" s="3823"/>
      <c r="J130" s="3823"/>
      <c r="K130" s="3823"/>
      <c r="L130" s="3823"/>
      <c r="M130" s="3823"/>
      <c r="N130" s="3823"/>
      <c r="O130" s="3823"/>
      <c r="P130" s="3823"/>
    </row>
    <row r="131" spans="2:16">
      <c r="B131" s="3846" t="s">
        <v>2139</v>
      </c>
      <c r="C131" s="3847" t="s">
        <v>7225</v>
      </c>
      <c r="D131" s="3823"/>
      <c r="E131" s="3823"/>
      <c r="F131" s="3823"/>
      <c r="G131" s="3823"/>
      <c r="H131" s="3823"/>
      <c r="I131" s="3823"/>
      <c r="J131" s="3823"/>
      <c r="K131" s="3823"/>
      <c r="L131" s="3823"/>
      <c r="M131" s="3823"/>
      <c r="N131" s="3823"/>
      <c r="O131" s="3823"/>
      <c r="P131" s="3823"/>
    </row>
    <row r="132" spans="2:16">
      <c r="B132" s="3823"/>
      <c r="C132" s="3847"/>
      <c r="D132" s="3823"/>
      <c r="E132" s="3823"/>
      <c r="F132" s="3823"/>
      <c r="G132" s="3823"/>
      <c r="H132" s="3823"/>
      <c r="I132" s="3823"/>
      <c r="J132" s="3823"/>
      <c r="K132" s="3823"/>
      <c r="L132" s="3823"/>
      <c r="M132" s="3823"/>
      <c r="N132" s="3823"/>
      <c r="O132" s="3823"/>
      <c r="P132" s="3823"/>
    </row>
    <row r="133" spans="2:16" ht="18.75">
      <c r="B133" s="3822" t="s">
        <v>7226</v>
      </c>
      <c r="C133" s="3823"/>
      <c r="D133" s="3823"/>
      <c r="E133" s="3823"/>
      <c r="F133" s="3823"/>
      <c r="G133" s="3823"/>
      <c r="H133" s="3823"/>
      <c r="I133" s="3823"/>
      <c r="J133" s="3823"/>
      <c r="K133" s="3823"/>
      <c r="L133" s="3823"/>
      <c r="M133" s="3823"/>
      <c r="N133" s="3823"/>
      <c r="O133" s="3823"/>
      <c r="P133" s="3823"/>
    </row>
    <row r="134" spans="2:16">
      <c r="B134" s="3846" t="s">
        <v>2139</v>
      </c>
      <c r="C134" s="3847" t="s">
        <v>7227</v>
      </c>
      <c r="D134" s="3823"/>
      <c r="E134" s="3823"/>
      <c r="F134" s="3823"/>
      <c r="G134" s="3823"/>
      <c r="H134" s="3823"/>
      <c r="I134" s="3823"/>
      <c r="J134" s="3823"/>
      <c r="K134" s="3823"/>
      <c r="L134" s="3823"/>
      <c r="M134" s="3823"/>
      <c r="N134" s="3823"/>
      <c r="O134" s="3823"/>
      <c r="P134" s="3823"/>
    </row>
    <row r="135" spans="2:16">
      <c r="B135" s="3823"/>
      <c r="C135" s="3823"/>
      <c r="D135" s="3823"/>
      <c r="E135" s="3823"/>
      <c r="F135" s="3823"/>
      <c r="G135" s="3823"/>
      <c r="H135" s="3823"/>
      <c r="I135" s="3823"/>
      <c r="J135" s="3823"/>
      <c r="K135" s="3823"/>
      <c r="L135" s="3823"/>
      <c r="M135" s="3823"/>
      <c r="N135" s="3823"/>
      <c r="O135" s="3823"/>
      <c r="P135" s="3823"/>
    </row>
    <row r="136" spans="2:16" ht="18.75">
      <c r="B136" s="3822" t="s">
        <v>7228</v>
      </c>
      <c r="C136" s="3823"/>
      <c r="D136" s="3823"/>
      <c r="E136" s="3823"/>
      <c r="F136" s="3823"/>
      <c r="G136" s="3823"/>
      <c r="H136" s="3823"/>
      <c r="I136" s="3823"/>
      <c r="J136" s="3823"/>
      <c r="K136" s="3823"/>
      <c r="L136" s="3823"/>
      <c r="M136" s="3823"/>
      <c r="N136" s="3823"/>
      <c r="O136" s="3823"/>
      <c r="P136" s="3823"/>
    </row>
    <row r="137" spans="2:16">
      <c r="B137" s="3846" t="s">
        <v>2139</v>
      </c>
      <c r="C137" s="3847" t="s">
        <v>7229</v>
      </c>
      <c r="D137" s="3823"/>
      <c r="E137" s="3823"/>
      <c r="F137" s="3823"/>
      <c r="G137" s="3823"/>
      <c r="H137" s="3823"/>
      <c r="I137" s="3823"/>
      <c r="J137" s="3823"/>
      <c r="K137" s="3823"/>
      <c r="L137" s="3823"/>
      <c r="M137" s="3823"/>
      <c r="N137" s="3823"/>
      <c r="O137" s="3823"/>
      <c r="P137" s="3823"/>
    </row>
    <row r="138" spans="2:16">
      <c r="B138" s="3823"/>
      <c r="C138" s="3823"/>
      <c r="D138" s="3823"/>
      <c r="E138" s="3823"/>
      <c r="F138" s="3823"/>
      <c r="G138" s="3823"/>
      <c r="H138" s="3823"/>
      <c r="I138" s="3823"/>
      <c r="J138" s="3823"/>
      <c r="K138" s="3823"/>
      <c r="L138" s="3823"/>
      <c r="M138" s="3823"/>
      <c r="N138" s="3823"/>
      <c r="O138" s="3823"/>
      <c r="P138" s="3823"/>
    </row>
    <row r="139" spans="2:16" ht="18.75">
      <c r="B139" s="3822" t="s">
        <v>7230</v>
      </c>
      <c r="C139" s="3823"/>
      <c r="D139" s="3823"/>
      <c r="E139" s="3823"/>
      <c r="F139" s="3823"/>
      <c r="G139" s="3823"/>
      <c r="H139" s="3823"/>
      <c r="I139" s="3823"/>
      <c r="J139" s="3823"/>
      <c r="K139" s="3823"/>
      <c r="L139" s="3823"/>
      <c r="M139" s="3823"/>
      <c r="N139" s="3823"/>
      <c r="O139" s="3823"/>
      <c r="P139" s="3823"/>
    </row>
    <row r="140" spans="2:16">
      <c r="B140" s="3846" t="s">
        <v>2139</v>
      </c>
      <c r="C140" s="3847" t="s">
        <v>7231</v>
      </c>
      <c r="D140" s="3823"/>
      <c r="E140" s="3823"/>
      <c r="F140" s="3823"/>
      <c r="G140" s="3823"/>
      <c r="H140" s="3823"/>
      <c r="I140" s="3823"/>
      <c r="J140" s="3823"/>
      <c r="K140" s="3823"/>
      <c r="L140" s="3823"/>
      <c r="M140" s="3823"/>
      <c r="N140" s="3823"/>
      <c r="O140" s="3823"/>
      <c r="P140" s="3823"/>
    </row>
    <row r="141" spans="2:16">
      <c r="B141" s="3823"/>
      <c r="C141" s="3823"/>
      <c r="D141" s="3823"/>
      <c r="E141" s="3823"/>
      <c r="F141" s="3823"/>
      <c r="G141" s="3823"/>
      <c r="H141" s="3823"/>
      <c r="I141" s="3823"/>
      <c r="J141" s="3823"/>
      <c r="K141" s="3823"/>
      <c r="L141" s="3823"/>
      <c r="M141" s="3823"/>
      <c r="N141" s="3823"/>
      <c r="O141" s="3823"/>
      <c r="P141" s="3823"/>
    </row>
    <row r="142" spans="2:16" ht="18.75">
      <c r="B142" s="3822" t="s">
        <v>7232</v>
      </c>
      <c r="C142" s="3823"/>
      <c r="D142" s="3823"/>
      <c r="E142" s="3823"/>
      <c r="F142" s="3823"/>
      <c r="G142" s="3823"/>
      <c r="H142" s="3823"/>
      <c r="I142" s="3823"/>
      <c r="J142" s="3823"/>
      <c r="K142" s="3823"/>
      <c r="L142" s="3823"/>
      <c r="M142" s="3823"/>
      <c r="N142" s="3823"/>
      <c r="O142" s="3823"/>
      <c r="P142" s="3823"/>
    </row>
    <row r="143" spans="2:16">
      <c r="B143" s="3846" t="s">
        <v>2139</v>
      </c>
      <c r="C143" s="3847" t="s">
        <v>7233</v>
      </c>
      <c r="D143" s="3823"/>
      <c r="E143" s="3823"/>
      <c r="F143" s="3823"/>
      <c r="G143" s="3823"/>
      <c r="H143" s="3823"/>
      <c r="I143" s="3823"/>
      <c r="J143" s="3823"/>
      <c r="K143" s="3823"/>
      <c r="L143" s="3823"/>
      <c r="M143" s="3823"/>
      <c r="N143" s="3823"/>
      <c r="O143" s="3823"/>
      <c r="P143" s="3823"/>
    </row>
    <row r="144" spans="2:16">
      <c r="B144" s="3823"/>
      <c r="C144" s="3823"/>
      <c r="D144" s="3823"/>
      <c r="E144" s="3823"/>
      <c r="F144" s="3823"/>
      <c r="G144" s="3823"/>
      <c r="H144" s="3823"/>
      <c r="I144" s="3823"/>
      <c r="J144" s="3823"/>
      <c r="K144" s="3823"/>
      <c r="L144" s="3823"/>
      <c r="M144" s="3823"/>
      <c r="N144" s="3823"/>
      <c r="O144" s="3823"/>
      <c r="P144" s="3823"/>
    </row>
    <row r="145" spans="2:16" ht="18.75">
      <c r="B145" s="3822" t="s">
        <v>7234</v>
      </c>
      <c r="C145" s="3823"/>
      <c r="D145" s="3823"/>
      <c r="E145" s="3823"/>
      <c r="F145" s="3823"/>
      <c r="G145" s="3823"/>
      <c r="H145" s="3823"/>
      <c r="I145" s="3823"/>
      <c r="J145" s="3823"/>
      <c r="K145" s="3823"/>
      <c r="L145" s="3823"/>
      <c r="M145" s="3823"/>
      <c r="N145" s="3823"/>
      <c r="O145" s="3823"/>
      <c r="P145" s="3823"/>
    </row>
    <row r="146" spans="2:16">
      <c r="B146" s="3846" t="s">
        <v>2139</v>
      </c>
      <c r="C146" s="3847" t="s">
        <v>7235</v>
      </c>
      <c r="D146" s="3823"/>
      <c r="E146" s="3823"/>
      <c r="F146" s="3823"/>
      <c r="G146" s="3823"/>
      <c r="H146" s="3823"/>
      <c r="I146" s="3823"/>
      <c r="J146" s="3823"/>
      <c r="K146" s="3823"/>
      <c r="L146" s="3823"/>
      <c r="M146" s="3823"/>
      <c r="N146" s="3823"/>
      <c r="O146" s="3823"/>
      <c r="P146" s="3823"/>
    </row>
    <row r="147" spans="2:16">
      <c r="B147" s="3823"/>
      <c r="C147" s="3823"/>
      <c r="D147" s="3823"/>
      <c r="E147" s="3823"/>
      <c r="F147" s="3823"/>
      <c r="G147" s="3823"/>
      <c r="H147" s="3823"/>
      <c r="I147" s="3823"/>
      <c r="J147" s="3823"/>
      <c r="K147" s="3823"/>
      <c r="L147" s="3823"/>
      <c r="M147" s="3823"/>
      <c r="N147" s="3823"/>
      <c r="O147" s="3823"/>
      <c r="P147" s="3823"/>
    </row>
    <row r="148" spans="2:16" ht="18.75">
      <c r="B148" s="3822" t="s">
        <v>7236</v>
      </c>
      <c r="C148" s="3823"/>
      <c r="D148" s="3823"/>
      <c r="E148" s="3823"/>
      <c r="F148" s="3823"/>
      <c r="G148" s="3823"/>
      <c r="H148" s="3823"/>
      <c r="I148" s="3823"/>
      <c r="J148" s="3823"/>
      <c r="K148" s="3823"/>
      <c r="L148" s="3823"/>
      <c r="M148" s="3823"/>
      <c r="N148" s="3823"/>
      <c r="O148" s="3823"/>
      <c r="P148" s="3823"/>
    </row>
    <row r="149" spans="2:16">
      <c r="B149" s="3846" t="s">
        <v>2139</v>
      </c>
      <c r="C149" s="3847" t="s">
        <v>7237</v>
      </c>
      <c r="D149" s="3823"/>
      <c r="E149" s="3823"/>
      <c r="F149" s="3823"/>
      <c r="G149" s="3823"/>
      <c r="H149" s="3823"/>
      <c r="I149" s="3823"/>
      <c r="J149" s="3823"/>
      <c r="K149" s="3823"/>
      <c r="L149" s="3823"/>
      <c r="M149" s="3823"/>
      <c r="N149" s="3823"/>
      <c r="O149" s="3823"/>
      <c r="P149" s="3823"/>
    </row>
    <row r="150" spans="2:16">
      <c r="B150" s="3823"/>
      <c r="C150" s="3823"/>
      <c r="D150" s="3823"/>
      <c r="E150" s="3823"/>
      <c r="F150" s="3823"/>
      <c r="G150" s="3823"/>
      <c r="H150" s="3823"/>
      <c r="I150" s="3823"/>
      <c r="J150" s="3823"/>
      <c r="K150" s="3823"/>
      <c r="L150" s="3823"/>
      <c r="M150" s="3823"/>
      <c r="N150" s="3823"/>
      <c r="O150" s="3823"/>
      <c r="P150" s="3823"/>
    </row>
    <row r="151" spans="2:16" ht="18.75">
      <c r="B151" s="3822" t="s">
        <v>7238</v>
      </c>
      <c r="C151" s="3822"/>
      <c r="D151" s="3823"/>
      <c r="E151" s="3823"/>
      <c r="F151" s="3823"/>
      <c r="G151" s="3823"/>
      <c r="H151" s="3823"/>
      <c r="I151" s="3823"/>
      <c r="J151" s="3823"/>
      <c r="K151" s="3823"/>
      <c r="L151" s="3823"/>
      <c r="M151" s="3823"/>
      <c r="N151" s="3823"/>
      <c r="O151" s="3823"/>
      <c r="P151" s="3823"/>
    </row>
    <row r="152" spans="2:16">
      <c r="B152" s="3846" t="s">
        <v>2139</v>
      </c>
      <c r="C152" s="3847" t="s">
        <v>7239</v>
      </c>
      <c r="D152" s="3823"/>
      <c r="E152" s="3823"/>
      <c r="F152" s="3823"/>
      <c r="G152" s="3823"/>
      <c r="H152" s="3823"/>
      <c r="I152" s="3823"/>
      <c r="J152" s="3823"/>
      <c r="K152" s="3823"/>
      <c r="L152" s="3823"/>
      <c r="M152" s="3823"/>
      <c r="N152" s="3823"/>
      <c r="O152" s="3823"/>
      <c r="P152" s="3823"/>
    </row>
    <row r="153" spans="2:16">
      <c r="B153" s="3823"/>
      <c r="C153" s="3823"/>
      <c r="D153" s="3823"/>
      <c r="E153" s="3823"/>
      <c r="F153" s="3823"/>
      <c r="G153" s="3823"/>
      <c r="H153" s="3823"/>
      <c r="I153" s="3823"/>
      <c r="J153" s="3823"/>
      <c r="K153" s="3823"/>
      <c r="L153" s="3823"/>
      <c r="M153" s="3823"/>
      <c r="N153" s="3823"/>
      <c r="O153" s="3823"/>
      <c r="P153" s="3823"/>
    </row>
    <row r="154" spans="2:16" ht="18.75">
      <c r="B154" s="3822" t="s">
        <v>7240</v>
      </c>
      <c r="C154" s="3822"/>
      <c r="D154" s="3823"/>
      <c r="E154" s="3823"/>
      <c r="F154" s="3823"/>
      <c r="G154" s="3823"/>
      <c r="H154" s="3823"/>
      <c r="I154" s="3823"/>
      <c r="J154" s="3823"/>
      <c r="K154" s="3823"/>
      <c r="L154" s="3823"/>
      <c r="M154" s="3823"/>
      <c r="N154" s="3823"/>
      <c r="O154" s="3823"/>
      <c r="P154" s="3823"/>
    </row>
    <row r="155" spans="2:16">
      <c r="B155" s="3846" t="s">
        <v>2139</v>
      </c>
      <c r="C155" s="3847" t="s">
        <v>7241</v>
      </c>
      <c r="D155" s="3823"/>
      <c r="E155" s="3823"/>
      <c r="F155" s="3823"/>
      <c r="G155" s="3823"/>
      <c r="H155" s="3823"/>
      <c r="I155" s="3823"/>
      <c r="J155" s="3823"/>
      <c r="K155" s="3823"/>
      <c r="L155" s="3823"/>
      <c r="M155" s="3823"/>
      <c r="N155" s="3823"/>
      <c r="O155" s="3823"/>
      <c r="P155" s="3823"/>
    </row>
    <row r="156" spans="2:16">
      <c r="B156" s="3823"/>
      <c r="C156" s="3823"/>
      <c r="D156" s="3823"/>
      <c r="E156" s="3823"/>
      <c r="F156" s="3823"/>
      <c r="G156" s="3823"/>
      <c r="H156" s="3823"/>
      <c r="I156" s="3823"/>
      <c r="J156" s="3823"/>
      <c r="K156" s="3823"/>
      <c r="L156" s="3823"/>
      <c r="M156" s="3823"/>
      <c r="N156" s="3823"/>
      <c r="O156" s="3823"/>
      <c r="P156" s="3823"/>
    </row>
    <row r="157" spans="2:16" ht="18.75">
      <c r="B157" s="3822" t="s">
        <v>7242</v>
      </c>
      <c r="C157" s="3822"/>
      <c r="D157" s="3823"/>
      <c r="E157" s="3823"/>
      <c r="F157" s="3823"/>
      <c r="G157" s="3823"/>
      <c r="H157" s="3823"/>
      <c r="I157" s="3823"/>
      <c r="J157" s="3823"/>
      <c r="K157" s="3823"/>
      <c r="L157" s="3823"/>
      <c r="M157" s="3823"/>
      <c r="N157" s="3823"/>
      <c r="O157" s="3823"/>
      <c r="P157" s="3823"/>
    </row>
    <row r="158" spans="2:16">
      <c r="B158" s="3846" t="s">
        <v>2139</v>
      </c>
      <c r="C158" s="3847" t="s">
        <v>7243</v>
      </c>
      <c r="D158" s="3823"/>
      <c r="E158" s="3823"/>
      <c r="F158" s="3823"/>
      <c r="G158" s="3823"/>
      <c r="H158" s="3823"/>
      <c r="I158" s="3823"/>
      <c r="J158" s="3823"/>
      <c r="K158" s="3823"/>
      <c r="L158" s="3823"/>
      <c r="M158" s="3823"/>
      <c r="N158" s="3823"/>
      <c r="O158" s="3823"/>
      <c r="P158" s="3823"/>
    </row>
    <row r="159" spans="2:16">
      <c r="B159" s="3823"/>
      <c r="C159" s="3823"/>
      <c r="D159" s="3823"/>
      <c r="E159" s="3823"/>
      <c r="F159" s="3823"/>
      <c r="G159" s="3823"/>
      <c r="H159" s="3823"/>
      <c r="I159" s="3823"/>
      <c r="J159" s="3823"/>
      <c r="K159" s="3823"/>
      <c r="L159" s="3823"/>
      <c r="M159" s="3823"/>
      <c r="N159" s="3823"/>
      <c r="O159" s="3823"/>
      <c r="P159" s="3823"/>
    </row>
    <row r="160" spans="2:16" ht="18.75">
      <c r="B160" s="3822" t="s">
        <v>7244</v>
      </c>
      <c r="C160" s="3822"/>
      <c r="D160" s="3823"/>
      <c r="E160" s="3823"/>
      <c r="F160" s="3823"/>
      <c r="G160" s="3823"/>
      <c r="H160" s="3823"/>
      <c r="I160" s="3823"/>
      <c r="J160" s="3823"/>
      <c r="K160" s="3823"/>
      <c r="L160" s="3823"/>
      <c r="M160" s="3823"/>
      <c r="N160" s="3823"/>
      <c r="O160" s="3823"/>
      <c r="P160" s="3823"/>
    </row>
    <row r="161" spans="1:16">
      <c r="B161" s="3846" t="s">
        <v>2139</v>
      </c>
      <c r="C161" s="3847" t="s">
        <v>7245</v>
      </c>
      <c r="D161" s="3823"/>
      <c r="E161" s="3823"/>
      <c r="F161" s="3823"/>
      <c r="G161" s="3823"/>
      <c r="H161" s="3823"/>
      <c r="I161" s="3823"/>
      <c r="J161" s="3823"/>
      <c r="K161" s="3823"/>
      <c r="L161" s="3823"/>
      <c r="M161" s="3823"/>
      <c r="N161" s="3823"/>
      <c r="O161" s="3823"/>
      <c r="P161" s="3823"/>
    </row>
    <row r="162" spans="1:16">
      <c r="B162" s="3823"/>
      <c r="C162" s="3823"/>
      <c r="D162" s="3823"/>
      <c r="E162" s="3823"/>
      <c r="F162" s="3823"/>
      <c r="G162" s="3823"/>
      <c r="H162" s="3823"/>
      <c r="I162" s="3823"/>
      <c r="J162" s="3823"/>
      <c r="K162" s="3823"/>
      <c r="L162" s="3823"/>
      <c r="M162" s="3823"/>
      <c r="N162" s="3823"/>
      <c r="O162" s="3823"/>
      <c r="P162" s="3823"/>
    </row>
    <row r="163" spans="1:16">
      <c r="A163" s="3850"/>
      <c r="B163" s="3850"/>
      <c r="C163" s="3850"/>
      <c r="D163" s="3850"/>
      <c r="E163" s="3850"/>
      <c r="F163" s="3850"/>
      <c r="G163" s="3850"/>
      <c r="H163" s="3850"/>
      <c r="I163" s="3850"/>
      <c r="J163" s="3850"/>
      <c r="K163" s="3850"/>
      <c r="L163" s="3850"/>
      <c r="M163" s="3850"/>
      <c r="N163" s="3850"/>
      <c r="O163" s="3850"/>
      <c r="P163" s="3850"/>
    </row>
    <row r="164" spans="1:16">
      <c r="B164" s="3823"/>
      <c r="C164" s="3823"/>
      <c r="D164" s="3823"/>
      <c r="E164" s="3823"/>
      <c r="F164" s="3823"/>
      <c r="G164" s="3823"/>
      <c r="H164" s="3823"/>
      <c r="I164" s="3823"/>
      <c r="J164" s="3823"/>
      <c r="K164" s="3823"/>
      <c r="L164" s="3823"/>
      <c r="M164" s="3823"/>
      <c r="N164" s="3823"/>
      <c r="O164" s="3823"/>
      <c r="P164" s="3823"/>
    </row>
    <row r="165" spans="1:16" ht="18.75">
      <c r="B165" s="3822" t="s">
        <v>7246</v>
      </c>
      <c r="C165" s="3823"/>
      <c r="D165" s="3823"/>
      <c r="E165" s="3823"/>
      <c r="F165" s="3823"/>
      <c r="G165" s="3823"/>
      <c r="H165" s="3823"/>
      <c r="I165" s="3823"/>
      <c r="J165" s="3823"/>
      <c r="K165" s="3823"/>
      <c r="L165" s="3823"/>
      <c r="M165" s="3823"/>
      <c r="N165" s="3823"/>
      <c r="O165" s="3823"/>
      <c r="P165" s="3823"/>
    </row>
    <row r="166" spans="1:16">
      <c r="B166" s="3846" t="s">
        <v>2139</v>
      </c>
      <c r="C166" s="3847" t="s">
        <v>7247</v>
      </c>
      <c r="D166" s="3823"/>
      <c r="E166" s="3823"/>
      <c r="F166" s="3823"/>
      <c r="G166" s="3823"/>
      <c r="H166" s="3823"/>
      <c r="I166" s="3823"/>
      <c r="J166" s="3823"/>
      <c r="K166" s="3823"/>
      <c r="L166" s="3823"/>
      <c r="M166" s="3823"/>
      <c r="N166" s="3823"/>
      <c r="O166" s="3823"/>
      <c r="P166" s="3823"/>
    </row>
    <row r="167" spans="1:16">
      <c r="B167" s="3823"/>
      <c r="C167" s="3823"/>
      <c r="D167" s="3823"/>
      <c r="E167" s="3823"/>
      <c r="F167" s="3823"/>
      <c r="G167" s="3823"/>
      <c r="H167" s="3823"/>
      <c r="I167" s="3823"/>
      <c r="J167" s="3823"/>
      <c r="K167" s="3823"/>
      <c r="L167" s="3823"/>
      <c r="M167" s="3823"/>
      <c r="N167" s="3823"/>
      <c r="O167" s="3823"/>
      <c r="P167" s="3823"/>
    </row>
    <row r="168" spans="1:16" ht="18.75">
      <c r="B168" s="3822" t="s">
        <v>7248</v>
      </c>
      <c r="C168" s="3823"/>
      <c r="D168" s="3823"/>
      <c r="E168" s="3823"/>
      <c r="F168" s="3823"/>
      <c r="G168" s="3823"/>
      <c r="H168" s="3823"/>
      <c r="I168" s="3823"/>
      <c r="J168" s="3823"/>
      <c r="K168" s="3823"/>
      <c r="L168" s="3823"/>
      <c r="M168" s="3823"/>
      <c r="N168" s="3823"/>
      <c r="O168" s="3823"/>
      <c r="P168" s="3823"/>
    </row>
    <row r="169" spans="1:16">
      <c r="B169" s="3846" t="s">
        <v>2139</v>
      </c>
      <c r="C169" s="3847" t="s">
        <v>7249</v>
      </c>
      <c r="D169" s="3823"/>
      <c r="E169" s="3823"/>
      <c r="F169" s="3823"/>
      <c r="G169" s="3823"/>
      <c r="H169" s="3823"/>
      <c r="I169" s="3823"/>
      <c r="J169" s="3823"/>
      <c r="K169" s="3823"/>
      <c r="L169" s="3823"/>
      <c r="M169" s="3823"/>
      <c r="N169" s="3823"/>
      <c r="O169" s="3823"/>
      <c r="P169" s="3823"/>
    </row>
    <row r="170" spans="1:16" ht="18.75">
      <c r="B170" s="3822" t="s">
        <v>7250</v>
      </c>
      <c r="C170" s="3822"/>
      <c r="D170" s="3823"/>
      <c r="E170" s="3823"/>
      <c r="F170" s="3823"/>
      <c r="G170" s="3823"/>
      <c r="H170" s="3823"/>
      <c r="I170" s="3823"/>
      <c r="J170" s="3823"/>
      <c r="K170" s="3823"/>
      <c r="L170" s="3823"/>
      <c r="M170" s="3823"/>
      <c r="N170" s="3823"/>
      <c r="O170" s="3823"/>
      <c r="P170" s="3823"/>
    </row>
    <row r="171" spans="1:16">
      <c r="B171" s="3846" t="s">
        <v>2139</v>
      </c>
      <c r="C171" s="3847" t="s">
        <v>7251</v>
      </c>
      <c r="D171" s="3823"/>
      <c r="E171" s="3823"/>
      <c r="F171" s="3823"/>
      <c r="G171" s="3823"/>
      <c r="H171" s="3823"/>
      <c r="I171" s="3823"/>
      <c r="J171" s="3823"/>
      <c r="K171" s="3823"/>
      <c r="L171" s="3823"/>
      <c r="M171" s="3823"/>
      <c r="N171" s="3823"/>
      <c r="O171" s="3823"/>
      <c r="P171" s="3823"/>
    </row>
    <row r="172" spans="1:16">
      <c r="B172" s="3823"/>
      <c r="C172" s="3823"/>
      <c r="D172" s="3823"/>
      <c r="E172" s="3823"/>
      <c r="F172" s="3823"/>
      <c r="G172" s="3823"/>
      <c r="H172" s="3823"/>
      <c r="I172" s="3823"/>
      <c r="J172" s="3823"/>
      <c r="K172" s="3823"/>
      <c r="L172" s="3823"/>
      <c r="M172" s="3823"/>
      <c r="N172" s="3823"/>
      <c r="O172" s="3823"/>
      <c r="P172" s="3823"/>
    </row>
    <row r="173" spans="1:16" ht="18.75">
      <c r="B173" s="3822" t="s">
        <v>7252</v>
      </c>
      <c r="C173" s="3822"/>
      <c r="D173" s="3823"/>
      <c r="E173" s="3823"/>
      <c r="F173" s="3823"/>
      <c r="G173" s="3823"/>
      <c r="H173" s="3823"/>
      <c r="I173" s="3823"/>
      <c r="J173" s="3823"/>
      <c r="K173" s="3823"/>
      <c r="L173" s="3823"/>
      <c r="M173" s="3823"/>
      <c r="N173" s="3823"/>
      <c r="O173" s="3823"/>
      <c r="P173" s="3823"/>
    </row>
    <row r="174" spans="1:16">
      <c r="B174" s="3846" t="s">
        <v>2139</v>
      </c>
      <c r="C174" s="3847" t="s">
        <v>7253</v>
      </c>
      <c r="D174" s="3823"/>
      <c r="E174" s="3823"/>
      <c r="F174" s="3823"/>
      <c r="G174" s="3823"/>
      <c r="H174" s="3823"/>
      <c r="I174" s="3823"/>
      <c r="J174" s="3823"/>
      <c r="K174" s="3823"/>
      <c r="L174" s="3823"/>
      <c r="M174" s="3823"/>
      <c r="N174" s="3823"/>
      <c r="O174" s="3823"/>
      <c r="P174" s="3823"/>
    </row>
    <row r="175" spans="1:16">
      <c r="B175" s="3823"/>
      <c r="C175" s="3823"/>
      <c r="D175" s="3823"/>
      <c r="E175" s="3823"/>
      <c r="F175" s="3823"/>
      <c r="G175" s="3823"/>
      <c r="H175" s="3823"/>
      <c r="I175" s="3823"/>
      <c r="J175" s="3823"/>
      <c r="K175" s="3823"/>
      <c r="L175" s="3823"/>
      <c r="M175" s="3823"/>
      <c r="N175" s="3823"/>
      <c r="O175" s="3823"/>
      <c r="P175" s="3823"/>
    </row>
    <row r="176" spans="1:16" ht="18.75">
      <c r="B176" s="3822" t="s">
        <v>7254</v>
      </c>
      <c r="C176" s="3822"/>
      <c r="D176" s="3823"/>
      <c r="E176" s="3823"/>
      <c r="F176" s="3823"/>
      <c r="G176" s="3823"/>
      <c r="H176" s="3823"/>
      <c r="I176" s="3823"/>
      <c r="J176" s="3823"/>
      <c r="K176" s="3823"/>
      <c r="L176" s="3823"/>
      <c r="M176" s="3823"/>
      <c r="N176" s="3823"/>
      <c r="O176" s="3823"/>
      <c r="P176" s="3823"/>
    </row>
    <row r="177" spans="2:16">
      <c r="B177" s="3846" t="s">
        <v>2139</v>
      </c>
      <c r="C177" s="3847" t="s">
        <v>7255</v>
      </c>
      <c r="D177" s="3823"/>
      <c r="E177" s="3823"/>
      <c r="F177" s="3823"/>
      <c r="G177" s="3823"/>
      <c r="H177" s="3823"/>
      <c r="I177" s="3823"/>
      <c r="J177" s="3823"/>
      <c r="K177" s="3823"/>
      <c r="L177" s="3823"/>
      <c r="M177" s="3823"/>
      <c r="N177" s="3823"/>
      <c r="O177" s="3823"/>
      <c r="P177" s="3823"/>
    </row>
    <row r="178" spans="2:16">
      <c r="B178" s="3823"/>
      <c r="C178" s="3823"/>
      <c r="D178" s="3823"/>
      <c r="E178" s="3823"/>
      <c r="F178" s="3823"/>
      <c r="G178" s="3823"/>
      <c r="H178" s="3823"/>
      <c r="I178" s="3823"/>
      <c r="J178" s="3823"/>
      <c r="K178" s="3823"/>
      <c r="L178" s="3823"/>
      <c r="M178" s="3823"/>
      <c r="N178" s="3823"/>
      <c r="O178" s="3823"/>
      <c r="P178" s="3823"/>
    </row>
    <row r="179" spans="2:16" ht="18.75">
      <c r="B179" s="3822" t="s">
        <v>7256</v>
      </c>
      <c r="C179" s="3822"/>
      <c r="D179" s="3823"/>
      <c r="E179" s="3823"/>
      <c r="F179" s="3823"/>
      <c r="G179" s="3823"/>
      <c r="H179" s="3823"/>
      <c r="I179" s="3823"/>
      <c r="J179" s="3823"/>
      <c r="K179" s="3823"/>
      <c r="L179" s="3823"/>
      <c r="M179" s="3823"/>
      <c r="N179" s="3823"/>
      <c r="O179" s="3823"/>
      <c r="P179" s="3823"/>
    </row>
    <row r="180" spans="2:16">
      <c r="B180" s="3846" t="s">
        <v>2139</v>
      </c>
      <c r="C180" s="3847" t="s">
        <v>7257</v>
      </c>
      <c r="D180" s="3823"/>
      <c r="E180" s="3823"/>
      <c r="F180" s="3823"/>
      <c r="G180" s="3823"/>
      <c r="H180" s="3823"/>
      <c r="I180" s="3823"/>
      <c r="J180" s="3823"/>
      <c r="K180" s="3823"/>
      <c r="L180" s="3823"/>
      <c r="M180" s="3823"/>
      <c r="N180" s="3823"/>
      <c r="O180" s="3823"/>
      <c r="P180" s="3823"/>
    </row>
    <row r="181" spans="2:16">
      <c r="B181" s="3823"/>
      <c r="C181" s="3823"/>
      <c r="D181" s="3823"/>
      <c r="E181" s="3823"/>
      <c r="F181" s="3823"/>
      <c r="G181" s="3823"/>
      <c r="H181" s="3823"/>
      <c r="I181" s="3823"/>
      <c r="J181" s="3823"/>
      <c r="K181" s="3823"/>
      <c r="L181" s="3823"/>
      <c r="M181" s="3823"/>
      <c r="N181" s="3823"/>
      <c r="O181" s="3823"/>
      <c r="P181" s="3823"/>
    </row>
    <row r="182" spans="2:16" ht="18.75">
      <c r="B182" s="3822" t="s">
        <v>7258</v>
      </c>
      <c r="C182" s="3822"/>
      <c r="D182" s="3823"/>
      <c r="E182" s="3823"/>
      <c r="F182" s="3823"/>
      <c r="G182" s="3823"/>
      <c r="H182" s="3823"/>
      <c r="I182" s="3823"/>
      <c r="J182" s="3823"/>
      <c r="K182" s="3823"/>
      <c r="L182" s="3823"/>
      <c r="M182" s="3823"/>
      <c r="N182" s="3823"/>
      <c r="O182" s="3823"/>
      <c r="P182" s="3823"/>
    </row>
    <row r="183" spans="2:16">
      <c r="B183" s="3846" t="s">
        <v>2139</v>
      </c>
      <c r="C183" s="3847" t="s">
        <v>7259</v>
      </c>
      <c r="D183" s="3823"/>
      <c r="E183" s="3823"/>
      <c r="F183" s="3823"/>
      <c r="G183" s="3823"/>
      <c r="H183" s="3823"/>
      <c r="I183" s="3823"/>
      <c r="J183" s="3823"/>
      <c r="K183" s="3823"/>
      <c r="L183" s="3823"/>
      <c r="M183" s="3823"/>
      <c r="N183" s="3823"/>
      <c r="O183" s="3823"/>
      <c r="P183" s="3823"/>
    </row>
    <row r="184" spans="2:16">
      <c r="B184" s="3823"/>
      <c r="C184" s="3823"/>
      <c r="D184" s="3823"/>
      <c r="E184" s="3823"/>
      <c r="F184" s="3823"/>
      <c r="G184" s="3823"/>
      <c r="H184" s="3823"/>
      <c r="I184" s="3823"/>
      <c r="J184" s="3823"/>
      <c r="K184" s="3823"/>
      <c r="L184" s="3823"/>
      <c r="M184" s="3823"/>
      <c r="N184" s="3823"/>
      <c r="O184" s="3823"/>
      <c r="P184" s="3823"/>
    </row>
    <row r="185" spans="2:16">
      <c r="B185" s="3850"/>
      <c r="C185" s="3850"/>
      <c r="D185" s="3850"/>
      <c r="E185" s="3850"/>
      <c r="F185" s="3850"/>
      <c r="G185" s="3850"/>
      <c r="H185" s="3850"/>
      <c r="I185" s="3850"/>
      <c r="J185" s="3850"/>
      <c r="K185" s="3850"/>
      <c r="L185" s="3850"/>
      <c r="M185" s="3850"/>
      <c r="N185" s="3850"/>
      <c r="O185" s="3850"/>
      <c r="P185" s="3850"/>
    </row>
    <row r="186" spans="2:16">
      <c r="B186" s="3823"/>
      <c r="C186" s="3823"/>
      <c r="D186" s="3823"/>
      <c r="E186" s="3823"/>
      <c r="F186" s="3823"/>
      <c r="G186" s="3823"/>
      <c r="H186" s="3823"/>
      <c r="I186" s="3823"/>
      <c r="J186" s="3823"/>
      <c r="K186" s="3823"/>
      <c r="L186" s="3823"/>
      <c r="M186" s="3823"/>
      <c r="N186" s="3823"/>
      <c r="O186" s="3823"/>
      <c r="P186" s="3823"/>
    </row>
    <row r="187" spans="2:16" ht="18.75">
      <c r="B187" s="3822" t="s">
        <v>7260</v>
      </c>
      <c r="C187" s="3823"/>
      <c r="D187" s="3823"/>
      <c r="E187" s="3823"/>
      <c r="F187" s="3823"/>
      <c r="G187" s="3823"/>
      <c r="H187" s="3823"/>
      <c r="I187" s="3823"/>
      <c r="J187" s="3823"/>
      <c r="K187" s="3823"/>
      <c r="L187" s="3823"/>
      <c r="M187" s="3823"/>
      <c r="N187" s="3823"/>
      <c r="O187" s="3823"/>
      <c r="P187" s="3823"/>
    </row>
    <row r="188" spans="2:16">
      <c r="B188" s="3846" t="s">
        <v>2139</v>
      </c>
      <c r="C188" s="3848" t="s">
        <v>7261</v>
      </c>
      <c r="D188" s="3823"/>
      <c r="E188" s="3823"/>
      <c r="F188" s="3823"/>
      <c r="G188" s="3823"/>
      <c r="H188" s="3823"/>
      <c r="I188" s="3823"/>
      <c r="J188" s="3823"/>
      <c r="K188" s="3823"/>
      <c r="L188" s="3823"/>
      <c r="M188" s="3823"/>
      <c r="N188" s="3823"/>
      <c r="O188" s="3823"/>
      <c r="P188" s="3823"/>
    </row>
    <row r="189" spans="2:16">
      <c r="B189" s="3856" t="s">
        <v>7262</v>
      </c>
      <c r="C189" s="3856"/>
      <c r="D189" s="3848" t="s">
        <v>7263</v>
      </c>
      <c r="E189" s="3823"/>
      <c r="F189" s="3823"/>
      <c r="G189" s="3823"/>
      <c r="H189" s="3823"/>
      <c r="I189" s="3823"/>
      <c r="J189" s="3823"/>
      <c r="K189" s="3823"/>
      <c r="L189" s="3823"/>
      <c r="M189" s="3823"/>
      <c r="N189" s="3823"/>
      <c r="O189" s="3823"/>
      <c r="P189" s="3823"/>
    </row>
    <row r="190" spans="2:16">
      <c r="B190" s="3823"/>
      <c r="C190" s="3823"/>
      <c r="D190" s="3823"/>
      <c r="E190" s="3823"/>
      <c r="F190" s="3823"/>
      <c r="G190" s="3823"/>
      <c r="H190" s="3823"/>
      <c r="I190" s="3823"/>
      <c r="J190" s="3823"/>
      <c r="K190" s="3823"/>
      <c r="L190" s="3823"/>
      <c r="M190" s="3823"/>
      <c r="N190" s="3823"/>
      <c r="O190" s="3823"/>
      <c r="P190" s="3823"/>
    </row>
    <row r="191" spans="2:16" ht="18.75">
      <c r="B191" s="3822" t="s">
        <v>7264</v>
      </c>
      <c r="C191" s="3822"/>
      <c r="D191" s="3823"/>
      <c r="E191" s="3823"/>
      <c r="F191" s="3823"/>
      <c r="G191" s="3823"/>
      <c r="H191" s="3823"/>
      <c r="I191" s="3823"/>
      <c r="J191" s="3823"/>
      <c r="K191" s="3823"/>
      <c r="L191" s="3823"/>
      <c r="M191" s="3823"/>
      <c r="N191" s="3823"/>
      <c r="O191" s="3823"/>
      <c r="P191" s="3823"/>
    </row>
    <row r="192" spans="2:16">
      <c r="B192" s="3846" t="s">
        <v>2139</v>
      </c>
      <c r="C192" s="3847" t="s">
        <v>7265</v>
      </c>
      <c r="D192" s="3823"/>
      <c r="E192" s="3823"/>
      <c r="F192" s="3823"/>
      <c r="G192" s="3823"/>
      <c r="H192" s="3823"/>
      <c r="I192" s="3823"/>
      <c r="J192" s="3823"/>
      <c r="K192" s="3823"/>
      <c r="L192" s="3823"/>
      <c r="M192" s="3823"/>
      <c r="N192" s="3823"/>
      <c r="O192" s="3823"/>
      <c r="P192" s="3823"/>
    </row>
    <row r="193" spans="2:16">
      <c r="B193" s="3823"/>
      <c r="C193" s="3823"/>
      <c r="D193" s="3823"/>
      <c r="E193" s="3823"/>
      <c r="F193" s="3823"/>
      <c r="G193" s="3823"/>
      <c r="H193" s="3823"/>
      <c r="I193" s="3823"/>
      <c r="J193" s="3823"/>
      <c r="K193" s="3823"/>
      <c r="L193" s="3823"/>
      <c r="M193" s="3823"/>
      <c r="N193" s="3823"/>
      <c r="O193" s="3823"/>
      <c r="P193" s="3823"/>
    </row>
    <row r="194" spans="2:16" ht="18.75">
      <c r="B194" s="3822" t="s">
        <v>7266</v>
      </c>
      <c r="C194" s="3822"/>
      <c r="D194" s="3823"/>
      <c r="E194" s="3823"/>
      <c r="F194" s="3823"/>
      <c r="G194" s="3823"/>
      <c r="H194" s="3823"/>
      <c r="I194" s="3823"/>
      <c r="J194" s="3823"/>
      <c r="K194" s="3823"/>
      <c r="L194" s="3823"/>
      <c r="M194" s="3823"/>
      <c r="N194" s="3823"/>
      <c r="O194" s="3823"/>
      <c r="P194" s="3823"/>
    </row>
    <row r="195" spans="2:16">
      <c r="B195" s="3846" t="s">
        <v>2139</v>
      </c>
      <c r="C195" s="3847" t="s">
        <v>7267</v>
      </c>
      <c r="D195" s="3823"/>
      <c r="E195" s="3823"/>
      <c r="F195" s="3823"/>
      <c r="G195" s="3823"/>
      <c r="H195" s="3823"/>
      <c r="I195" s="3823"/>
      <c r="J195" s="3823"/>
      <c r="K195" s="3823"/>
      <c r="L195" s="3823"/>
      <c r="M195" s="3823"/>
      <c r="N195" s="3823"/>
      <c r="O195" s="3823"/>
      <c r="P195" s="3823"/>
    </row>
    <row r="196" spans="2:16">
      <c r="B196" s="3823"/>
      <c r="C196" s="3823"/>
      <c r="D196" s="3823"/>
      <c r="E196" s="3823"/>
      <c r="F196" s="3823"/>
      <c r="G196" s="3823"/>
      <c r="H196" s="3823"/>
      <c r="I196" s="3823"/>
      <c r="J196" s="3823"/>
      <c r="K196" s="3823"/>
      <c r="L196" s="3823"/>
      <c r="M196" s="3823"/>
      <c r="N196" s="3823"/>
      <c r="O196" s="3823"/>
      <c r="P196" s="3823"/>
    </row>
    <row r="197" spans="2:16" ht="18.75">
      <c r="B197" s="3822" t="s">
        <v>7268</v>
      </c>
      <c r="C197" s="3822"/>
      <c r="D197" s="3823"/>
      <c r="E197" s="3823"/>
      <c r="F197" s="3823"/>
      <c r="G197" s="3823"/>
      <c r="H197" s="3823"/>
      <c r="I197" s="3823"/>
      <c r="J197" s="3823"/>
      <c r="K197" s="3823"/>
      <c r="L197" s="3823"/>
      <c r="M197" s="3823"/>
      <c r="N197" s="3823"/>
      <c r="O197" s="3823"/>
      <c r="P197" s="3823"/>
    </row>
    <row r="198" spans="2:16">
      <c r="B198" s="3846" t="s">
        <v>2139</v>
      </c>
      <c r="C198" s="3847" t="s">
        <v>7269</v>
      </c>
      <c r="D198" s="3823"/>
      <c r="E198" s="3823"/>
      <c r="F198" s="3823"/>
      <c r="G198" s="3823"/>
      <c r="H198" s="3823"/>
      <c r="I198" s="3823"/>
      <c r="J198" s="3823"/>
      <c r="K198" s="3823"/>
      <c r="L198" s="3823"/>
      <c r="M198" s="3823"/>
      <c r="N198" s="3823"/>
      <c r="O198" s="3823"/>
      <c r="P198" s="3823"/>
    </row>
    <row r="199" spans="2:16">
      <c r="B199" s="3823"/>
      <c r="C199" s="3823"/>
      <c r="D199" s="3823"/>
      <c r="E199" s="3823"/>
      <c r="F199" s="3823"/>
      <c r="G199" s="3823"/>
      <c r="H199" s="3823"/>
      <c r="I199" s="3823"/>
      <c r="J199" s="3823"/>
      <c r="K199" s="3823"/>
      <c r="L199" s="3823"/>
      <c r="M199" s="3823"/>
      <c r="N199" s="3823"/>
      <c r="O199" s="3823"/>
      <c r="P199" s="3823"/>
    </row>
    <row r="200" spans="2:16" ht="18.75">
      <c r="B200" s="3822" t="s">
        <v>7270</v>
      </c>
      <c r="C200" s="3822"/>
      <c r="D200" s="3823"/>
      <c r="E200" s="3823"/>
      <c r="F200" s="3823"/>
      <c r="G200" s="3823"/>
      <c r="H200" s="3823"/>
      <c r="I200" s="3823"/>
      <c r="J200" s="3823"/>
      <c r="K200" s="3823"/>
      <c r="L200" s="3823"/>
      <c r="M200" s="3823"/>
      <c r="N200" s="3823"/>
      <c r="O200" s="3823"/>
      <c r="P200" s="3823"/>
    </row>
    <row r="201" spans="2:16">
      <c r="B201" s="3846" t="s">
        <v>2139</v>
      </c>
      <c r="C201" s="3847" t="s">
        <v>7271</v>
      </c>
      <c r="D201" s="3823"/>
      <c r="E201" s="3823"/>
      <c r="F201" s="3823"/>
      <c r="G201" s="3823"/>
      <c r="H201" s="3823"/>
      <c r="I201" s="3823"/>
      <c r="J201" s="3823"/>
      <c r="K201" s="3823"/>
      <c r="L201" s="3823"/>
      <c r="M201" s="3823"/>
      <c r="N201" s="3823"/>
      <c r="O201" s="3823"/>
      <c r="P201" s="3823"/>
    </row>
    <row r="202" spans="2:16">
      <c r="B202" s="3823"/>
      <c r="C202" s="3823"/>
      <c r="D202" s="3823"/>
      <c r="E202" s="3823"/>
      <c r="F202" s="3823"/>
      <c r="G202" s="3823"/>
      <c r="H202" s="3823"/>
      <c r="I202" s="3823"/>
      <c r="J202" s="3823"/>
      <c r="K202" s="3823"/>
      <c r="L202" s="3823"/>
      <c r="M202" s="3823"/>
      <c r="N202" s="3823"/>
      <c r="O202" s="3823"/>
      <c r="P202" s="3823"/>
    </row>
    <row r="203" spans="2:16">
      <c r="B203" s="3823" t="s">
        <v>7272</v>
      </c>
      <c r="C203" s="3823"/>
      <c r="D203" s="3823"/>
      <c r="E203" s="3823"/>
      <c r="F203" s="3823"/>
      <c r="G203" s="3823"/>
      <c r="H203" s="3823"/>
      <c r="I203" s="3823"/>
      <c r="J203" s="3823"/>
      <c r="K203" s="3823"/>
      <c r="L203" s="3823"/>
      <c r="M203" s="3823"/>
      <c r="N203" s="3823"/>
      <c r="O203" s="3823"/>
      <c r="P203" s="3823"/>
    </row>
    <row r="204" spans="2:16">
      <c r="B204" s="3823" t="s">
        <v>7273</v>
      </c>
      <c r="C204" s="3823"/>
      <c r="D204" s="3823"/>
      <c r="E204" s="3823"/>
      <c r="F204" s="3823"/>
      <c r="G204" s="3823"/>
      <c r="H204" s="3823"/>
      <c r="I204" s="3823"/>
      <c r="J204" s="3823"/>
      <c r="K204" s="3823"/>
      <c r="L204" s="3823"/>
      <c r="M204" s="3823"/>
      <c r="N204" s="3823"/>
      <c r="O204" s="3823"/>
      <c r="P204" s="3823"/>
    </row>
    <row r="205" spans="2:16">
      <c r="B205" s="3823" t="s">
        <v>7274</v>
      </c>
      <c r="C205" s="3823"/>
      <c r="D205" s="3823"/>
      <c r="E205" s="3847"/>
      <c r="F205" s="3823"/>
      <c r="G205" s="3823"/>
      <c r="H205" s="3823"/>
      <c r="I205" s="3823"/>
      <c r="J205" s="3823"/>
      <c r="K205" s="3823"/>
      <c r="L205" s="3823"/>
      <c r="M205" s="3823"/>
      <c r="N205" s="3823"/>
      <c r="O205" s="3823"/>
      <c r="P205" s="3823"/>
    </row>
    <row r="206" spans="2:16">
      <c r="B206" s="3823" t="s">
        <v>7275</v>
      </c>
      <c r="C206" s="3823"/>
      <c r="D206" s="3823"/>
      <c r="E206" s="3823"/>
      <c r="F206" s="3823"/>
      <c r="G206" s="3823"/>
      <c r="H206" s="3823"/>
      <c r="I206" s="3823"/>
      <c r="J206" s="3823"/>
      <c r="K206" s="3823"/>
      <c r="L206" s="3823"/>
      <c r="M206" s="3823"/>
      <c r="N206" s="3823"/>
      <c r="O206" s="3823"/>
      <c r="P206" s="3823"/>
    </row>
    <row r="207" spans="2:16">
      <c r="B207" s="3823"/>
      <c r="C207" s="3823"/>
      <c r="D207" s="3823"/>
      <c r="E207" s="3823"/>
      <c r="F207" s="3823"/>
      <c r="G207" s="3823"/>
      <c r="H207" s="3823"/>
      <c r="I207" s="3823"/>
      <c r="J207" s="3823"/>
      <c r="K207" s="3823"/>
      <c r="L207" s="3823"/>
      <c r="M207" s="3823"/>
      <c r="N207" s="3823"/>
      <c r="O207" s="3823"/>
      <c r="P207" s="3823"/>
    </row>
    <row r="208" spans="2:16" ht="18.75">
      <c r="B208" s="3822" t="s">
        <v>7276</v>
      </c>
      <c r="C208" s="3822"/>
      <c r="D208" s="3823"/>
      <c r="E208" s="3823"/>
      <c r="F208" s="3823"/>
      <c r="G208" s="3823"/>
      <c r="H208" s="3823"/>
      <c r="I208" s="3823"/>
      <c r="J208" s="3823"/>
      <c r="K208" s="3823"/>
      <c r="L208" s="3823"/>
      <c r="M208" s="3823"/>
      <c r="N208" s="3823"/>
      <c r="O208" s="3823"/>
      <c r="P208" s="3823"/>
    </row>
    <row r="209" spans="2:16">
      <c r="B209" s="3846" t="s">
        <v>2139</v>
      </c>
      <c r="C209" s="3847" t="s">
        <v>7277</v>
      </c>
      <c r="D209" s="3823"/>
      <c r="E209" s="3823"/>
      <c r="F209" s="3823"/>
      <c r="G209" s="3823"/>
      <c r="H209" s="3823"/>
      <c r="I209" s="3823"/>
      <c r="J209" s="3823"/>
      <c r="K209" s="3823"/>
      <c r="L209" s="3823"/>
      <c r="M209" s="3823"/>
      <c r="N209" s="3823"/>
      <c r="O209" s="3823"/>
      <c r="P209" s="3823"/>
    </row>
    <row r="210" spans="2:16">
      <c r="B210" s="3823"/>
      <c r="C210" s="3823"/>
      <c r="D210" s="3823"/>
      <c r="E210" s="3823"/>
      <c r="F210" s="3823"/>
      <c r="G210" s="3823"/>
      <c r="H210" s="3823"/>
      <c r="I210" s="3823"/>
      <c r="J210" s="3823"/>
      <c r="K210" s="3823"/>
      <c r="L210" s="3823"/>
      <c r="M210" s="3823"/>
      <c r="N210" s="3823"/>
      <c r="O210" s="3823"/>
      <c r="P210" s="3823"/>
    </row>
    <row r="211" spans="2:16" ht="18.75">
      <c r="B211" s="3822" t="s">
        <v>7264</v>
      </c>
      <c r="C211" s="3822"/>
      <c r="D211" s="3823"/>
      <c r="E211" s="3823"/>
      <c r="F211" s="3823"/>
      <c r="G211" s="3823"/>
      <c r="H211" s="3823"/>
      <c r="I211" s="3823"/>
      <c r="J211" s="3823"/>
      <c r="K211" s="3823"/>
      <c r="L211" s="3823"/>
      <c r="M211" s="3823"/>
      <c r="N211" s="3823"/>
      <c r="O211" s="3823"/>
      <c r="P211" s="3823"/>
    </row>
    <row r="212" spans="2:16">
      <c r="B212" s="3846" t="s">
        <v>2139</v>
      </c>
      <c r="C212" s="3847" t="s">
        <v>7265</v>
      </c>
      <c r="D212" s="3823"/>
      <c r="E212" s="3823"/>
      <c r="F212" s="3823"/>
      <c r="G212" s="3823"/>
      <c r="H212" s="3823"/>
      <c r="I212" s="3823"/>
      <c r="J212" s="3823"/>
      <c r="K212" s="3823"/>
      <c r="L212" s="3823"/>
      <c r="M212" s="3823"/>
      <c r="N212" s="3823"/>
      <c r="O212" s="3823"/>
      <c r="P212" s="3823"/>
    </row>
    <row r="213" spans="2:16">
      <c r="B213" s="3823"/>
      <c r="C213" s="3823"/>
      <c r="D213" s="3823"/>
      <c r="E213" s="3823"/>
      <c r="F213" s="3823"/>
      <c r="G213" s="3823"/>
      <c r="H213" s="3823"/>
      <c r="I213" s="3823"/>
      <c r="J213" s="3823"/>
      <c r="K213" s="3823"/>
      <c r="L213" s="3823"/>
      <c r="M213" s="3823"/>
      <c r="N213" s="3823"/>
      <c r="O213" s="3823"/>
      <c r="P213" s="3823"/>
    </row>
    <row r="214" spans="2:16" ht="18.75">
      <c r="B214" s="3822" t="s">
        <v>7278</v>
      </c>
      <c r="C214" s="3822"/>
      <c r="D214" s="3823"/>
      <c r="E214" s="3823"/>
      <c r="F214" s="3823"/>
      <c r="G214" s="3823"/>
      <c r="H214" s="3823"/>
      <c r="I214" s="3823"/>
      <c r="J214" s="3823"/>
      <c r="K214" s="3823"/>
      <c r="L214" s="3823"/>
      <c r="M214" s="3823"/>
      <c r="N214" s="3823"/>
      <c r="O214" s="3823"/>
      <c r="P214" s="3823"/>
    </row>
    <row r="215" spans="2:16">
      <c r="B215" s="3846" t="s">
        <v>2139</v>
      </c>
      <c r="C215" s="3847" t="s">
        <v>7279</v>
      </c>
      <c r="D215" s="3823"/>
      <c r="E215" s="3823"/>
      <c r="F215" s="3823"/>
      <c r="G215" s="3823"/>
      <c r="H215" s="3823"/>
      <c r="I215" s="3823"/>
      <c r="J215" s="3823"/>
      <c r="K215" s="3823"/>
      <c r="L215" s="3823"/>
      <c r="M215" s="3823"/>
      <c r="N215" s="3823"/>
      <c r="O215" s="3823"/>
      <c r="P215" s="3823"/>
    </row>
    <row r="216" spans="2:16">
      <c r="B216" s="3823"/>
      <c r="C216" s="3823"/>
      <c r="D216" s="3823"/>
      <c r="E216" s="3823"/>
      <c r="F216" s="3823"/>
      <c r="G216" s="3823"/>
      <c r="H216" s="3823"/>
      <c r="I216" s="3823"/>
      <c r="J216" s="3823"/>
      <c r="K216" s="3823"/>
      <c r="L216" s="3823"/>
      <c r="M216" s="3823"/>
      <c r="N216" s="3823"/>
      <c r="O216" s="3823"/>
      <c r="P216" s="3823"/>
    </row>
    <row r="217" spans="2:16" ht="18.75">
      <c r="B217" s="3822" t="s">
        <v>7280</v>
      </c>
      <c r="C217" s="3823"/>
      <c r="D217" s="3823"/>
      <c r="E217" s="3823"/>
      <c r="F217" s="3823"/>
      <c r="G217" s="3823"/>
      <c r="H217" s="3823"/>
      <c r="I217" s="3823"/>
      <c r="J217" s="3823"/>
      <c r="K217" s="3823"/>
      <c r="L217" s="3823"/>
      <c r="M217" s="3823"/>
      <c r="N217" s="3823"/>
      <c r="O217" s="3823"/>
      <c r="P217" s="3823"/>
    </row>
    <row r="218" spans="2:16">
      <c r="B218" s="3846" t="s">
        <v>2139</v>
      </c>
      <c r="C218" s="3848" t="s">
        <v>7281</v>
      </c>
      <c r="D218" s="3823"/>
      <c r="E218" s="3823"/>
      <c r="F218" s="3823"/>
      <c r="G218" s="3823"/>
      <c r="H218" s="3823"/>
      <c r="I218" s="3823"/>
      <c r="J218" s="3823"/>
      <c r="K218" s="3823"/>
      <c r="L218" s="3823"/>
      <c r="M218" s="3823"/>
      <c r="N218" s="3823"/>
      <c r="O218" s="3823"/>
      <c r="P218" s="3823"/>
    </row>
    <row r="219" spans="2:16">
      <c r="B219" s="3857" t="s">
        <v>7282</v>
      </c>
      <c r="C219" s="3857"/>
      <c r="D219" s="3847" t="s">
        <v>7283</v>
      </c>
      <c r="E219" s="3823"/>
      <c r="F219" s="3823"/>
      <c r="G219" s="3823"/>
      <c r="H219" s="3823"/>
      <c r="I219" s="3823"/>
      <c r="J219" s="3823"/>
      <c r="K219" s="3823"/>
      <c r="L219" s="3823"/>
      <c r="M219" s="3823"/>
      <c r="N219" s="3823"/>
      <c r="O219" s="3823"/>
      <c r="P219" s="3823"/>
    </row>
    <row r="220" spans="2:16">
      <c r="B220" s="3823"/>
      <c r="C220" s="3823"/>
      <c r="D220" s="3823"/>
      <c r="E220" s="3823"/>
      <c r="F220" s="3823"/>
      <c r="G220" s="3823"/>
      <c r="H220" s="3823"/>
      <c r="I220" s="3823"/>
      <c r="J220" s="3823"/>
      <c r="K220" s="3823"/>
      <c r="L220" s="3823"/>
      <c r="M220" s="3823"/>
      <c r="N220" s="3823"/>
      <c r="O220" s="3823"/>
      <c r="P220" s="3823"/>
    </row>
    <row r="221" spans="2:16" ht="18.75">
      <c r="B221" s="3822" t="s">
        <v>7284</v>
      </c>
      <c r="C221" s="3823"/>
      <c r="D221" s="3823"/>
      <c r="E221" s="3823"/>
      <c r="F221" s="3823"/>
      <c r="G221" s="3823"/>
      <c r="H221" s="3823"/>
      <c r="I221" s="3823"/>
      <c r="J221" s="3823"/>
      <c r="K221" s="3823"/>
      <c r="L221" s="3823"/>
      <c r="M221" s="3823"/>
      <c r="N221" s="3823"/>
      <c r="O221" s="3823"/>
      <c r="P221" s="3823"/>
    </row>
    <row r="222" spans="2:16">
      <c r="B222" s="3846" t="s">
        <v>2139</v>
      </c>
      <c r="C222" s="3847" t="s">
        <v>7285</v>
      </c>
      <c r="D222" s="3823"/>
      <c r="E222" s="3823"/>
      <c r="F222" s="3823"/>
      <c r="G222" s="3823"/>
      <c r="H222" s="3823"/>
      <c r="I222" s="3823"/>
      <c r="J222" s="3823"/>
      <c r="K222" s="3823"/>
      <c r="L222" s="3823"/>
      <c r="M222" s="3823"/>
      <c r="N222" s="3823"/>
      <c r="O222" s="3823"/>
      <c r="P222" s="3823"/>
    </row>
    <row r="223" spans="2:16">
      <c r="B223" s="3857" t="s">
        <v>7286</v>
      </c>
      <c r="C223" s="3857"/>
      <c r="D223" s="3847" t="s">
        <v>7287</v>
      </c>
      <c r="E223" s="3823"/>
      <c r="F223" s="3823"/>
      <c r="G223" s="3823"/>
      <c r="H223" s="3823"/>
      <c r="I223" s="3823"/>
      <c r="J223" s="3823"/>
      <c r="K223" s="3823"/>
      <c r="L223" s="3823"/>
      <c r="M223" s="3823"/>
      <c r="N223" s="3823"/>
      <c r="O223" s="3823"/>
      <c r="P223" s="3823"/>
    </row>
    <row r="224" spans="2:16">
      <c r="B224" s="3823"/>
      <c r="C224" s="3823"/>
      <c r="D224" s="3823"/>
      <c r="E224" s="3823"/>
      <c r="F224" s="3823"/>
      <c r="G224" s="3823"/>
      <c r="H224" s="3823"/>
      <c r="I224" s="3823"/>
      <c r="J224" s="3823"/>
      <c r="K224" s="3823"/>
      <c r="L224" s="3823"/>
      <c r="M224" s="3823"/>
      <c r="N224" s="3823"/>
      <c r="O224" s="3823"/>
      <c r="P224" s="3823"/>
    </row>
    <row r="225" spans="1:16" ht="18.75">
      <c r="B225" s="3822" t="s">
        <v>7288</v>
      </c>
      <c r="C225" s="3822"/>
      <c r="D225" s="3823"/>
      <c r="E225" s="3823"/>
      <c r="F225" s="3823"/>
      <c r="G225" s="3823"/>
      <c r="H225" s="3823"/>
      <c r="I225" s="3823"/>
      <c r="J225" s="3823"/>
      <c r="K225" s="3823"/>
      <c r="L225" s="3823"/>
      <c r="M225" s="3823"/>
      <c r="N225" s="3823"/>
      <c r="O225" s="3823"/>
      <c r="P225" s="3823"/>
    </row>
    <row r="226" spans="1:16">
      <c r="B226" s="3846" t="s">
        <v>2139</v>
      </c>
      <c r="C226" s="3847" t="s">
        <v>7289</v>
      </c>
      <c r="D226" s="3823"/>
      <c r="E226" s="3823"/>
      <c r="F226" s="3823"/>
      <c r="G226" s="3823"/>
      <c r="H226" s="3823"/>
      <c r="I226" s="3823"/>
      <c r="J226" s="3823"/>
      <c r="K226" s="3823"/>
      <c r="L226" s="3823"/>
      <c r="M226" s="3823"/>
      <c r="N226" s="3823"/>
      <c r="O226" s="3823"/>
      <c r="P226" s="3823"/>
    </row>
    <row r="227" spans="1:16">
      <c r="B227" s="3823"/>
      <c r="C227" s="3823"/>
      <c r="D227" s="3823"/>
      <c r="E227" s="3823"/>
      <c r="F227" s="3823"/>
      <c r="G227" s="3823"/>
      <c r="H227" s="3823"/>
      <c r="I227" s="3823"/>
      <c r="J227" s="3823"/>
      <c r="K227" s="3823"/>
      <c r="L227" s="3823"/>
      <c r="M227" s="3823"/>
      <c r="N227" s="3823"/>
      <c r="O227" s="3823"/>
      <c r="P227" s="3823"/>
    </row>
    <row r="228" spans="1:16" ht="18.75">
      <c r="A228" s="3823"/>
      <c r="B228" s="3822" t="s">
        <v>7290</v>
      </c>
      <c r="C228" s="3822"/>
      <c r="D228" s="3823"/>
      <c r="E228" s="3823"/>
      <c r="F228" s="3823"/>
      <c r="G228" s="3823"/>
      <c r="H228" s="3823"/>
      <c r="I228" s="3823"/>
      <c r="J228" s="3823"/>
      <c r="K228" s="3823"/>
      <c r="L228" s="3823"/>
      <c r="M228" s="3823"/>
      <c r="N228" s="3823"/>
      <c r="O228" s="3823"/>
      <c r="P228" s="3823"/>
    </row>
    <row r="229" spans="1:16">
      <c r="A229" s="3823"/>
      <c r="B229" s="3846" t="s">
        <v>2139</v>
      </c>
      <c r="C229" s="3847" t="s">
        <v>7291</v>
      </c>
      <c r="D229" s="3823"/>
      <c r="E229" s="3823"/>
      <c r="F229" s="3823"/>
      <c r="G229" s="3823"/>
      <c r="H229" s="3823"/>
      <c r="I229" s="3823"/>
      <c r="J229" s="3823"/>
      <c r="K229" s="3823"/>
      <c r="L229" s="3823"/>
      <c r="M229" s="3823"/>
      <c r="N229" s="3823"/>
      <c r="O229" s="3823"/>
      <c r="P229" s="3823"/>
    </row>
    <row r="230" spans="1:16">
      <c r="B230" s="3823"/>
      <c r="C230" s="3823"/>
      <c r="D230" s="3823"/>
      <c r="E230" s="3823"/>
      <c r="F230" s="3823"/>
      <c r="G230" s="3823"/>
      <c r="H230" s="3823"/>
      <c r="I230" s="3823"/>
      <c r="J230" s="3823"/>
      <c r="K230" s="3823"/>
      <c r="L230" s="3823"/>
      <c r="M230" s="3823"/>
      <c r="N230" s="3823"/>
      <c r="O230" s="3823"/>
      <c r="P230" s="3823"/>
    </row>
    <row r="231" spans="1:16" ht="18.75">
      <c r="B231" s="3822" t="s">
        <v>7292</v>
      </c>
      <c r="C231" s="3823"/>
      <c r="D231" s="3823"/>
      <c r="E231" s="3823"/>
      <c r="F231" s="3823"/>
      <c r="G231" s="3823"/>
      <c r="H231" s="3823"/>
      <c r="I231" s="3823"/>
      <c r="J231" s="3823"/>
      <c r="K231" s="3823"/>
      <c r="L231" s="3823"/>
      <c r="M231" s="3823"/>
      <c r="N231" s="3823"/>
      <c r="O231" s="3823"/>
      <c r="P231" s="3823"/>
    </row>
    <row r="232" spans="1:16">
      <c r="B232" s="3846" t="s">
        <v>2139</v>
      </c>
      <c r="C232" s="3847" t="s">
        <v>7293</v>
      </c>
      <c r="D232" s="3823"/>
      <c r="E232" s="3823"/>
      <c r="F232" s="3823"/>
      <c r="G232" s="3823"/>
      <c r="H232" s="3823"/>
      <c r="I232" s="3823"/>
      <c r="J232" s="3823"/>
      <c r="K232" s="3823"/>
      <c r="L232" s="3823"/>
      <c r="M232" s="3823"/>
      <c r="N232" s="3823"/>
      <c r="O232" s="3823"/>
      <c r="P232" s="3823"/>
    </row>
    <row r="233" spans="1:16">
      <c r="B233" s="3857" t="s">
        <v>7294</v>
      </c>
      <c r="C233" s="3857"/>
      <c r="D233" s="3847" t="s">
        <v>7295</v>
      </c>
      <c r="E233" s="3823"/>
      <c r="F233" s="3823"/>
      <c r="G233" s="3823"/>
      <c r="H233" s="3823"/>
      <c r="I233" s="3823"/>
      <c r="J233" s="3823"/>
      <c r="K233" s="3823"/>
      <c r="L233" s="3823"/>
      <c r="M233" s="3823"/>
      <c r="N233" s="3823"/>
      <c r="O233" s="3823"/>
      <c r="P233" s="3823"/>
    </row>
    <row r="234" spans="1:16">
      <c r="B234" s="3823"/>
      <c r="C234" s="3823"/>
      <c r="D234" s="3823"/>
      <c r="E234" s="3823"/>
      <c r="F234" s="3823"/>
      <c r="G234" s="3823"/>
      <c r="H234" s="3823"/>
      <c r="I234" s="3823"/>
      <c r="J234" s="3823"/>
      <c r="K234" s="3823"/>
      <c r="L234" s="3823"/>
      <c r="M234" s="3823"/>
      <c r="N234" s="3823"/>
      <c r="O234" s="3823"/>
      <c r="P234" s="3823"/>
    </row>
    <row r="235" spans="1:16">
      <c r="B235" s="3823" t="s">
        <v>7296</v>
      </c>
      <c r="C235" s="3823"/>
      <c r="D235" s="3823"/>
      <c r="E235" s="3823"/>
      <c r="F235" s="3823"/>
      <c r="G235" s="3823"/>
      <c r="H235" s="3823"/>
      <c r="I235" s="3823"/>
      <c r="J235" s="3823"/>
      <c r="K235" s="3823"/>
      <c r="L235" s="3823"/>
      <c r="M235" s="3823" t="s">
        <v>7245</v>
      </c>
      <c r="N235" s="3823"/>
      <c r="O235" s="3823"/>
      <c r="P235" s="3823"/>
    </row>
    <row r="236" spans="1:16">
      <c r="B236" s="3823" t="s">
        <v>7297</v>
      </c>
      <c r="C236" s="3823"/>
      <c r="D236" s="3823"/>
      <c r="E236" s="3823"/>
      <c r="F236" s="3823"/>
      <c r="G236" s="3823"/>
      <c r="H236" s="3823"/>
      <c r="I236" s="3823"/>
      <c r="J236" s="3823"/>
      <c r="K236" s="3823"/>
      <c r="L236" s="3823"/>
      <c r="M236" s="3823"/>
      <c r="N236" s="3823"/>
      <c r="O236" s="3823"/>
      <c r="P236" s="3823"/>
    </row>
    <row r="237" spans="1:16">
      <c r="B237" s="3823" t="s">
        <v>7298</v>
      </c>
      <c r="C237" s="3823"/>
      <c r="D237" s="3823"/>
      <c r="E237" s="3823"/>
      <c r="F237" s="3823"/>
      <c r="G237" s="3823"/>
      <c r="H237" s="3823"/>
      <c r="I237" s="3823"/>
      <c r="J237" s="3823"/>
      <c r="K237" s="3823"/>
      <c r="L237" s="3823"/>
      <c r="M237" s="3823"/>
      <c r="N237" s="3823"/>
      <c r="O237" s="3823"/>
      <c r="P237" s="3823"/>
    </row>
    <row r="238" spans="1:16">
      <c r="B238" s="3823" t="s">
        <v>7299</v>
      </c>
      <c r="C238" s="3823"/>
      <c r="D238" s="3823"/>
      <c r="E238" s="3823"/>
      <c r="F238" s="3823"/>
      <c r="G238" s="3823"/>
      <c r="H238" s="3823"/>
      <c r="I238" s="3823"/>
      <c r="J238" s="3823"/>
      <c r="K238" s="3823"/>
      <c r="L238" s="3823"/>
      <c r="M238" s="3823"/>
      <c r="N238" s="3823"/>
      <c r="O238" s="3823"/>
      <c r="P238" s="3823"/>
    </row>
    <row r="239" spans="1:16">
      <c r="B239" s="3823" t="s">
        <v>7300</v>
      </c>
      <c r="C239" s="3823"/>
      <c r="D239" s="3823"/>
      <c r="E239" s="3823"/>
      <c r="F239" s="3823"/>
      <c r="G239" s="3823"/>
      <c r="H239" s="3823"/>
      <c r="I239" s="3823"/>
      <c r="J239" s="3823"/>
      <c r="K239" s="3823"/>
      <c r="L239" s="3823"/>
      <c r="M239" s="3823"/>
      <c r="N239" s="3823"/>
      <c r="O239" s="3823"/>
      <c r="P239" s="3823"/>
    </row>
    <row r="240" spans="1:16">
      <c r="B240" s="3823" t="s">
        <v>7301</v>
      </c>
      <c r="C240" s="3823"/>
      <c r="D240" s="3823"/>
      <c r="E240" s="3823"/>
      <c r="F240" s="3823"/>
      <c r="G240" s="3823"/>
      <c r="H240" s="3823"/>
      <c r="I240" s="3823"/>
      <c r="J240" s="3823"/>
      <c r="K240" s="3823"/>
      <c r="L240" s="3823"/>
      <c r="M240" s="3823" t="s">
        <v>7287</v>
      </c>
      <c r="N240" s="3823"/>
      <c r="O240" s="3823"/>
      <c r="P240" s="3823"/>
    </row>
    <row r="241" spans="1:16">
      <c r="B241" s="3823"/>
      <c r="C241" s="3823"/>
      <c r="D241" s="3823"/>
      <c r="E241" s="3823"/>
      <c r="F241" s="3823"/>
      <c r="G241" s="3823"/>
      <c r="H241" s="3823"/>
      <c r="I241" s="3823"/>
      <c r="J241" s="3823"/>
      <c r="K241" s="3823"/>
      <c r="L241" s="3823"/>
      <c r="M241" s="3823"/>
      <c r="N241" s="3823"/>
      <c r="O241" s="3823"/>
      <c r="P241" s="3823"/>
    </row>
    <row r="242" spans="1:16">
      <c r="B242" s="3823"/>
      <c r="C242" s="3823"/>
      <c r="D242" s="3823"/>
      <c r="E242" s="3823"/>
      <c r="F242" s="3823"/>
      <c r="G242" s="3823"/>
      <c r="H242" s="3823"/>
      <c r="I242" s="3823"/>
      <c r="J242" s="3823"/>
      <c r="K242" s="3823"/>
      <c r="L242" s="3823"/>
      <c r="M242" s="3823"/>
      <c r="N242" s="3823"/>
      <c r="O242" s="3823"/>
      <c r="P242" s="3823"/>
    </row>
    <row r="243" spans="1:16" s="865" customFormat="1" ht="21.75" customHeight="1">
      <c r="A243" s="3827"/>
      <c r="B243" s="3843"/>
      <c r="C243" s="3843" t="s">
        <v>1919</v>
      </c>
      <c r="D243" s="1244"/>
      <c r="E243" s="864"/>
      <c r="F243" s="864"/>
      <c r="G243" s="864"/>
      <c r="H243" s="864"/>
      <c r="I243" s="864"/>
      <c r="J243" s="864"/>
      <c r="K243" s="864"/>
      <c r="L243" s="864"/>
      <c r="M243" s="864"/>
      <c r="N243" s="864"/>
      <c r="O243" s="864"/>
      <c r="P243" s="864"/>
    </row>
    <row r="244" spans="1:16" ht="18">
      <c r="B244" s="3823"/>
      <c r="C244" s="3855"/>
      <c r="D244" s="3823"/>
      <c r="E244" s="3823"/>
      <c r="F244" s="3823"/>
      <c r="G244" s="3823"/>
      <c r="H244" s="3823"/>
      <c r="I244" s="3823"/>
      <c r="J244" s="3823"/>
      <c r="K244" s="3823"/>
      <c r="L244" s="3823"/>
      <c r="M244" s="3823"/>
      <c r="N244" s="3823"/>
      <c r="O244" s="3823"/>
      <c r="P244" s="3823"/>
    </row>
    <row r="245" spans="1:16" ht="18.75">
      <c r="B245" s="3822" t="s">
        <v>1916</v>
      </c>
      <c r="C245" s="3823"/>
      <c r="D245" s="3823"/>
      <c r="E245" s="3823"/>
      <c r="F245" s="3823"/>
      <c r="G245" s="3823"/>
      <c r="H245" s="3823"/>
      <c r="I245" s="3823"/>
      <c r="J245" s="3823"/>
      <c r="K245" s="3823"/>
      <c r="L245" s="3823"/>
      <c r="M245" s="3823"/>
      <c r="N245" s="3823"/>
      <c r="O245" s="3823"/>
      <c r="P245" s="3823"/>
    </row>
    <row r="246" spans="1:16" ht="18.75">
      <c r="B246" s="3846" t="s">
        <v>1920</v>
      </c>
      <c r="C246" s="3851" t="s">
        <v>7302</v>
      </c>
      <c r="D246" s="3823"/>
      <c r="E246" s="3823"/>
      <c r="F246" s="3823"/>
      <c r="G246" s="3823"/>
      <c r="H246" s="3823"/>
      <c r="I246" s="3823"/>
      <c r="J246" s="3823"/>
      <c r="K246" s="3823"/>
      <c r="L246" s="3823"/>
      <c r="M246" s="3823"/>
      <c r="N246" s="3823"/>
      <c r="O246" s="3823"/>
      <c r="P246" s="3823"/>
    </row>
    <row r="247" spans="1:16" ht="18">
      <c r="B247" s="3823"/>
      <c r="C247" s="3855"/>
      <c r="D247" s="3823"/>
      <c r="E247" s="3823"/>
      <c r="F247" s="3823"/>
      <c r="G247" s="3823"/>
      <c r="H247" s="3823"/>
      <c r="I247" s="3823"/>
      <c r="J247" s="3823"/>
      <c r="K247" s="3823"/>
      <c r="L247" s="3823"/>
      <c r="M247" s="3823"/>
      <c r="N247" s="3823"/>
      <c r="O247" s="3823"/>
      <c r="P247" s="3823"/>
    </row>
    <row r="248" spans="1:16" ht="18.75">
      <c r="B248" s="3822" t="s">
        <v>7303</v>
      </c>
      <c r="C248" s="3823"/>
      <c r="D248" s="3823"/>
      <c r="E248" s="3823"/>
      <c r="F248" s="3823"/>
      <c r="G248" s="3823"/>
      <c r="H248" s="3823"/>
      <c r="I248" s="3823"/>
      <c r="J248" s="3823"/>
      <c r="K248" s="3823"/>
      <c r="L248" s="3823"/>
      <c r="M248" s="3823"/>
      <c r="N248" s="3823"/>
      <c r="O248" s="3823"/>
      <c r="P248" s="3823"/>
    </row>
    <row r="249" spans="1:16" ht="18.75">
      <c r="B249" s="3846" t="s">
        <v>1920</v>
      </c>
      <c r="C249" s="3851" t="s">
        <v>7304</v>
      </c>
      <c r="D249" s="3823"/>
      <c r="E249" s="3823"/>
      <c r="F249" s="3823"/>
      <c r="G249" s="3823"/>
      <c r="H249" s="3823"/>
      <c r="I249" s="3823"/>
      <c r="J249" s="3823"/>
      <c r="K249" s="3823"/>
      <c r="L249" s="3823"/>
      <c r="M249" s="3823"/>
      <c r="N249" s="3823"/>
      <c r="O249" s="3823"/>
      <c r="P249" s="3823"/>
    </row>
    <row r="250" spans="1:16" ht="18">
      <c r="B250" s="3823"/>
      <c r="C250" s="3855"/>
      <c r="D250" s="3823"/>
      <c r="E250" s="3823"/>
      <c r="F250" s="3823"/>
      <c r="G250" s="3823"/>
      <c r="H250" s="3823"/>
      <c r="I250" s="3823"/>
      <c r="J250" s="3823"/>
      <c r="K250" s="3823"/>
      <c r="L250" s="3823"/>
      <c r="M250" s="3823"/>
      <c r="N250" s="3823"/>
      <c r="O250" s="3823"/>
      <c r="P250" s="3823"/>
    </row>
    <row r="251" spans="1:16" ht="18.75">
      <c r="B251" s="3846" t="s">
        <v>1920</v>
      </c>
      <c r="C251" s="3851" t="s">
        <v>1922</v>
      </c>
      <c r="D251" s="3823"/>
      <c r="E251" s="3823"/>
      <c r="F251" s="3823"/>
      <c r="G251" s="3823"/>
      <c r="H251" s="3823"/>
      <c r="I251" s="3823"/>
      <c r="J251" s="3823"/>
      <c r="K251" s="3823" t="s">
        <v>1921</v>
      </c>
      <c r="L251" s="3823"/>
      <c r="M251" s="3823"/>
      <c r="N251" s="3823"/>
      <c r="O251" s="3823"/>
      <c r="P251" s="3823"/>
    </row>
    <row r="252" spans="1:16" ht="18">
      <c r="B252" s="3823"/>
      <c r="C252" s="3855"/>
      <c r="D252" s="3823"/>
      <c r="E252" s="3823"/>
      <c r="F252" s="3823"/>
      <c r="G252" s="3823"/>
      <c r="H252" s="3823"/>
      <c r="I252" s="3823"/>
      <c r="J252" s="3823"/>
      <c r="K252" s="3823"/>
      <c r="L252" s="3823"/>
      <c r="M252" s="3823"/>
      <c r="N252" s="3823"/>
      <c r="O252" s="3823"/>
      <c r="P252" s="3823"/>
    </row>
    <row r="253" spans="1:16" ht="18.75">
      <c r="B253" s="3846" t="s">
        <v>2139</v>
      </c>
      <c r="C253" s="3851" t="s">
        <v>1923</v>
      </c>
      <c r="D253" s="3823"/>
      <c r="E253" s="3823"/>
      <c r="F253" s="3823"/>
      <c r="G253" s="3823"/>
      <c r="H253" s="3823"/>
      <c r="I253" s="3823"/>
      <c r="J253" s="3823"/>
      <c r="K253" s="3823"/>
      <c r="L253" s="3823"/>
      <c r="M253" s="3823"/>
      <c r="N253" s="3823"/>
      <c r="O253" s="3823"/>
      <c r="P253" s="3823"/>
    </row>
    <row r="254" spans="1:16" ht="18">
      <c r="B254" s="3823"/>
      <c r="C254" s="3855"/>
      <c r="D254" s="3823"/>
      <c r="E254" s="3823"/>
      <c r="F254" s="3823"/>
      <c r="G254" s="3823"/>
      <c r="H254" s="3823"/>
      <c r="I254" s="3823"/>
      <c r="J254" s="3823"/>
      <c r="K254" s="3823"/>
      <c r="L254" s="3823"/>
      <c r="M254" s="3823"/>
      <c r="N254" s="3823"/>
      <c r="O254" s="3823"/>
      <c r="P254" s="3823"/>
    </row>
    <row r="255" spans="1:16" ht="18.75">
      <c r="B255" s="3846" t="s">
        <v>2139</v>
      </c>
      <c r="C255" s="3851" t="s">
        <v>1927</v>
      </c>
      <c r="D255" s="3823"/>
      <c r="E255" s="3823"/>
      <c r="F255" s="3823"/>
      <c r="G255" s="3823"/>
      <c r="H255" s="3823"/>
      <c r="I255" s="3823"/>
      <c r="J255" s="3823"/>
      <c r="K255" s="3823" t="s">
        <v>1926</v>
      </c>
      <c r="L255" s="3823"/>
      <c r="M255" s="3823"/>
      <c r="N255" s="3823"/>
      <c r="O255" s="3823"/>
      <c r="P255" s="3823"/>
    </row>
    <row r="256" spans="1:16" ht="18">
      <c r="B256" s="3823"/>
      <c r="C256" s="3855"/>
      <c r="D256" s="3823"/>
      <c r="E256" s="3823"/>
      <c r="F256" s="3823"/>
      <c r="G256" s="3823"/>
      <c r="H256" s="3823"/>
      <c r="I256" s="3823"/>
      <c r="J256" s="3823"/>
      <c r="K256" s="3823"/>
      <c r="L256" s="3823"/>
      <c r="M256" s="3823"/>
      <c r="N256" s="3823"/>
      <c r="O256" s="3823"/>
      <c r="P256" s="3823"/>
    </row>
    <row r="257" spans="2:16" ht="18.75">
      <c r="B257" s="3846" t="s">
        <v>2139</v>
      </c>
      <c r="C257" s="3851" t="s">
        <v>1929</v>
      </c>
      <c r="D257" s="3823"/>
      <c r="E257" s="3823"/>
      <c r="F257" s="3823"/>
      <c r="G257" s="3823"/>
      <c r="H257" s="3823"/>
      <c r="I257" s="3823"/>
      <c r="J257" s="3823"/>
      <c r="K257" s="3823" t="s">
        <v>1928</v>
      </c>
      <c r="L257" s="3823"/>
      <c r="M257" s="3823"/>
      <c r="N257" s="3823"/>
      <c r="O257" s="3823"/>
      <c r="P257" s="3823"/>
    </row>
    <row r="258" spans="2:16" ht="18">
      <c r="B258" s="3823"/>
      <c r="C258" s="3855"/>
      <c r="D258" s="3823"/>
      <c r="E258" s="3823"/>
      <c r="F258" s="3823"/>
      <c r="G258" s="3823"/>
      <c r="H258" s="3823"/>
      <c r="I258" s="3823"/>
      <c r="J258" s="3823"/>
      <c r="K258" s="3823"/>
      <c r="L258" s="3823"/>
      <c r="M258" s="3823"/>
      <c r="N258" s="3823"/>
      <c r="O258" s="3823"/>
      <c r="P258" s="3823"/>
    </row>
    <row r="259" spans="2:16" ht="18.75">
      <c r="B259" s="3846" t="s">
        <v>2139</v>
      </c>
      <c r="C259" s="3851" t="s">
        <v>1931</v>
      </c>
      <c r="D259" s="3823"/>
      <c r="E259" s="3823"/>
      <c r="F259" s="3823"/>
      <c r="G259" s="3823"/>
      <c r="H259" s="3823"/>
      <c r="I259" s="3823"/>
      <c r="J259" s="3823"/>
      <c r="K259" s="3823" t="s">
        <v>1930</v>
      </c>
      <c r="L259" s="3823"/>
      <c r="M259" s="3823"/>
      <c r="N259" s="3823"/>
      <c r="O259" s="3823"/>
      <c r="P259" s="3823"/>
    </row>
    <row r="260" spans="2:16" ht="18">
      <c r="B260" s="3823"/>
      <c r="C260" s="3855"/>
      <c r="D260" s="3823"/>
      <c r="E260" s="3823"/>
      <c r="F260" s="3823"/>
      <c r="G260" s="3823"/>
      <c r="H260" s="3823"/>
      <c r="I260" s="3823"/>
      <c r="J260" s="3823"/>
      <c r="K260" s="3823"/>
      <c r="L260" s="3823"/>
      <c r="M260" s="3823"/>
      <c r="N260" s="3823"/>
      <c r="O260" s="3823"/>
      <c r="P260" s="3823"/>
    </row>
    <row r="261" spans="2:16" ht="18.75">
      <c r="B261" s="3846" t="s">
        <v>2139</v>
      </c>
      <c r="C261" s="3851" t="s">
        <v>1933</v>
      </c>
      <c r="D261" s="3823"/>
      <c r="E261" s="3823"/>
      <c r="F261" s="3823"/>
      <c r="G261" s="3823"/>
      <c r="H261" s="3823"/>
      <c r="I261" s="3823"/>
      <c r="J261" s="3823"/>
      <c r="K261" s="3823" t="s">
        <v>1932</v>
      </c>
      <c r="L261" s="3823"/>
      <c r="M261" s="3823"/>
      <c r="N261" s="3823"/>
      <c r="O261" s="3823"/>
      <c r="P261" s="3823"/>
    </row>
    <row r="262" spans="2:16" ht="18">
      <c r="B262" s="3823"/>
      <c r="C262" s="3855"/>
      <c r="D262" s="3823"/>
      <c r="E262" s="3823"/>
      <c r="F262" s="3823"/>
      <c r="G262" s="3823"/>
      <c r="H262" s="3823"/>
      <c r="I262" s="3823"/>
      <c r="J262" s="3823"/>
      <c r="K262" s="3823"/>
      <c r="L262" s="3823"/>
      <c r="M262" s="3823"/>
      <c r="N262" s="3823"/>
      <c r="O262" s="3823"/>
      <c r="P262" s="3823"/>
    </row>
    <row r="263" spans="2:16" ht="18.75">
      <c r="B263" s="3846" t="s">
        <v>2139</v>
      </c>
      <c r="C263" s="3851" t="s">
        <v>1925</v>
      </c>
      <c r="D263" s="3823"/>
      <c r="E263" s="3823"/>
      <c r="F263" s="3823"/>
      <c r="G263" s="3823"/>
      <c r="H263" s="3823"/>
      <c r="I263" s="3823"/>
      <c r="J263" s="3823"/>
      <c r="K263" s="3823" t="s">
        <v>1924</v>
      </c>
      <c r="L263" s="3823"/>
      <c r="M263" s="3823"/>
      <c r="N263" s="3823"/>
      <c r="O263" s="3823"/>
      <c r="P263" s="3823"/>
    </row>
    <row r="264" spans="2:16" ht="18">
      <c r="B264" s="3823"/>
      <c r="C264" s="3855"/>
      <c r="D264" s="3823"/>
      <c r="E264" s="3823"/>
      <c r="F264" s="3823"/>
      <c r="G264" s="3823"/>
      <c r="H264" s="3823"/>
      <c r="I264" s="3823"/>
      <c r="J264" s="3823"/>
      <c r="K264" s="3823"/>
      <c r="L264" s="3823"/>
      <c r="M264" s="3823"/>
      <c r="N264" s="3823"/>
      <c r="O264" s="3823"/>
      <c r="P264" s="3823"/>
    </row>
    <row r="265" spans="2:16" ht="18.75">
      <c r="B265" s="3846" t="s">
        <v>2139</v>
      </c>
      <c r="C265" s="3851" t="s">
        <v>1935</v>
      </c>
      <c r="D265" s="3823"/>
      <c r="E265" s="3823"/>
      <c r="F265" s="3823"/>
      <c r="G265" s="3823"/>
      <c r="H265" s="3823"/>
      <c r="I265" s="3823"/>
      <c r="J265" s="3823"/>
      <c r="K265" s="3823" t="s">
        <v>1934</v>
      </c>
      <c r="L265" s="3823"/>
      <c r="M265" s="3823"/>
      <c r="N265" s="3823"/>
      <c r="O265" s="3823"/>
      <c r="P265" s="3823"/>
    </row>
    <row r="266" spans="2:16" ht="18">
      <c r="B266" s="3823"/>
      <c r="C266" s="3855"/>
      <c r="D266" s="3823"/>
      <c r="E266" s="3823"/>
      <c r="F266" s="3823"/>
      <c r="G266" s="3823"/>
      <c r="H266" s="3823"/>
      <c r="I266" s="3823"/>
      <c r="J266" s="3823"/>
      <c r="K266" s="3823"/>
      <c r="L266" s="3823"/>
      <c r="M266" s="3823"/>
      <c r="N266" s="3823"/>
      <c r="O266" s="3823"/>
      <c r="P266" s="3823"/>
    </row>
    <row r="267" spans="2:16" ht="18.75">
      <c r="B267" s="3846" t="s">
        <v>1920</v>
      </c>
      <c r="C267" s="3851" t="s">
        <v>1936</v>
      </c>
      <c r="D267" s="3823"/>
      <c r="E267" s="3823"/>
      <c r="F267" s="3823"/>
      <c r="G267" s="3823"/>
      <c r="H267" s="3823"/>
      <c r="I267" s="3823"/>
      <c r="J267" s="3823"/>
      <c r="K267" s="3823"/>
      <c r="L267" s="3823"/>
      <c r="M267" s="3823"/>
      <c r="N267" s="3823"/>
      <c r="O267" s="3823"/>
      <c r="P267" s="3823"/>
    </row>
    <row r="268" spans="2:16" ht="18">
      <c r="B268" s="3823"/>
      <c r="C268" s="3855"/>
      <c r="D268" s="3823"/>
      <c r="E268" s="3823"/>
      <c r="F268" s="3823"/>
      <c r="G268" s="3823"/>
      <c r="H268" s="3823"/>
      <c r="I268" s="3823"/>
      <c r="J268" s="3823"/>
      <c r="K268" s="3823"/>
      <c r="L268" s="3823"/>
      <c r="M268" s="3823"/>
      <c r="N268" s="3823"/>
      <c r="O268" s="3823"/>
      <c r="P268" s="3823"/>
    </row>
    <row r="269" spans="2:16" ht="18.75">
      <c r="B269" s="3846" t="s">
        <v>2139</v>
      </c>
      <c r="C269" s="3851" t="s">
        <v>1937</v>
      </c>
      <c r="D269" s="3823"/>
      <c r="E269" s="3823"/>
      <c r="F269" s="3823"/>
      <c r="G269" s="3823"/>
      <c r="H269" s="3823"/>
      <c r="I269" s="3823"/>
      <c r="J269" s="3823"/>
      <c r="K269" s="3823"/>
      <c r="L269" s="3823"/>
      <c r="M269" s="3823"/>
      <c r="N269" s="3823"/>
      <c r="O269" s="3823"/>
      <c r="P269" s="3823"/>
    </row>
    <row r="270" spans="2:16" ht="18">
      <c r="B270" s="3823"/>
      <c r="C270" s="3855"/>
      <c r="D270" s="3823"/>
      <c r="E270" s="3823"/>
      <c r="F270" s="3823"/>
      <c r="G270" s="3823"/>
      <c r="H270" s="3823"/>
      <c r="I270" s="3823"/>
      <c r="J270" s="3823"/>
      <c r="K270" s="3823"/>
      <c r="L270" s="3823"/>
      <c r="M270" s="3823"/>
      <c r="N270" s="3823"/>
      <c r="O270" s="3823"/>
      <c r="P270" s="3823"/>
    </row>
    <row r="271" spans="2:16" ht="18.75">
      <c r="B271" s="3846" t="s">
        <v>2139</v>
      </c>
      <c r="C271" s="3851" t="s">
        <v>2160</v>
      </c>
      <c r="D271" s="3823"/>
      <c r="E271" s="3823"/>
      <c r="F271" s="3823"/>
      <c r="G271" s="3823"/>
      <c r="H271" s="3823"/>
      <c r="I271" s="3823"/>
      <c r="J271" s="3823"/>
      <c r="K271" s="3823"/>
      <c r="L271" s="3823"/>
      <c r="M271" s="3823"/>
      <c r="N271" s="3823"/>
      <c r="O271" s="3823"/>
      <c r="P271" s="3823"/>
    </row>
    <row r="272" spans="2:16" ht="18">
      <c r="B272" s="3823"/>
      <c r="C272" s="3855"/>
      <c r="D272" s="3823"/>
      <c r="E272" s="3823"/>
      <c r="F272" s="3823"/>
      <c r="G272" s="3823"/>
      <c r="H272" s="3823"/>
      <c r="I272" s="3823"/>
      <c r="J272" s="3823"/>
      <c r="K272" s="3823"/>
      <c r="L272" s="3823"/>
      <c r="M272" s="3823"/>
      <c r="N272" s="3823"/>
      <c r="O272" s="3823"/>
      <c r="P272" s="3823"/>
    </row>
    <row r="273" spans="1:16" ht="18.75">
      <c r="B273" s="3846" t="s">
        <v>2139</v>
      </c>
      <c r="C273" s="3851" t="s">
        <v>2161</v>
      </c>
      <c r="D273" s="3823"/>
      <c r="E273" s="3823"/>
      <c r="F273" s="3823"/>
      <c r="G273" s="3823"/>
      <c r="H273" s="3823"/>
      <c r="I273" s="3823"/>
      <c r="J273" s="3823"/>
      <c r="K273" s="3823"/>
      <c r="L273" s="3823"/>
      <c r="M273" s="3823"/>
      <c r="N273" s="3823"/>
      <c r="O273" s="3823"/>
      <c r="P273" s="3823"/>
    </row>
    <row r="274" spans="1:16" ht="18">
      <c r="B274" s="3823"/>
      <c r="C274" s="3855"/>
      <c r="D274" s="3823"/>
      <c r="E274" s="3823"/>
      <c r="F274" s="3823"/>
      <c r="G274" s="3823"/>
      <c r="H274" s="3823"/>
      <c r="I274" s="3823"/>
      <c r="J274" s="3823"/>
      <c r="K274" s="3823"/>
      <c r="L274" s="3823"/>
      <c r="M274" s="3823"/>
      <c r="N274" s="3823"/>
      <c r="O274" s="3823"/>
      <c r="P274" s="3823"/>
    </row>
    <row r="275" spans="1:16" ht="18.75">
      <c r="B275" s="3846" t="s">
        <v>2139</v>
      </c>
      <c r="C275" s="3851" t="s">
        <v>2163</v>
      </c>
      <c r="D275" s="3823"/>
      <c r="E275" s="3823"/>
      <c r="F275" s="3823"/>
      <c r="G275" s="3823"/>
      <c r="H275" s="3823"/>
      <c r="I275" s="3823"/>
      <c r="J275" s="3823"/>
      <c r="K275" s="3823"/>
      <c r="L275" s="3823"/>
      <c r="M275" s="3823"/>
      <c r="N275" s="3823"/>
      <c r="O275" s="3823"/>
      <c r="P275" s="3823"/>
    </row>
    <row r="276" spans="1:16" ht="18">
      <c r="B276" s="3823"/>
      <c r="C276" s="3855"/>
      <c r="D276" s="3823"/>
      <c r="E276" s="3823"/>
      <c r="F276" s="3823"/>
      <c r="G276" s="3823"/>
      <c r="H276" s="3823"/>
      <c r="I276" s="3823"/>
      <c r="J276" s="3823"/>
      <c r="K276" s="3823"/>
      <c r="L276" s="3823"/>
      <c r="M276" s="3823"/>
      <c r="N276" s="3823"/>
      <c r="O276" s="3823"/>
      <c r="P276" s="3823"/>
    </row>
    <row r="277" spans="1:16" ht="18.75">
      <c r="B277" s="3846" t="s">
        <v>2139</v>
      </c>
      <c r="C277" s="3851" t="s">
        <v>2140</v>
      </c>
      <c r="D277" s="3823"/>
      <c r="E277" s="3823"/>
      <c r="F277" s="3823"/>
      <c r="G277" s="3823"/>
      <c r="H277" s="3823"/>
      <c r="I277" s="3823"/>
      <c r="J277" s="3823"/>
      <c r="K277" s="3823"/>
      <c r="L277" s="3823"/>
      <c r="M277" s="3823"/>
      <c r="N277" s="3823" t="s">
        <v>2081</v>
      </c>
      <c r="O277" s="3823"/>
      <c r="P277" s="3823"/>
    </row>
    <row r="278" spans="1:16">
      <c r="B278" s="3823"/>
      <c r="C278" s="3823"/>
      <c r="D278" s="3823"/>
      <c r="E278" s="3823"/>
      <c r="F278" s="3823"/>
      <c r="G278" s="3823"/>
      <c r="H278" s="3823"/>
      <c r="I278" s="3823"/>
      <c r="J278" s="3823"/>
      <c r="K278" s="3823"/>
      <c r="L278" s="3823"/>
      <c r="M278" s="3823"/>
      <c r="N278" s="3823"/>
      <c r="O278" s="3823"/>
      <c r="P278" s="3823"/>
    </row>
    <row r="279" spans="1:16" ht="18">
      <c r="B279" s="3846" t="s">
        <v>2139</v>
      </c>
      <c r="C279" s="3855" t="s">
        <v>2143</v>
      </c>
      <c r="D279" s="3823"/>
      <c r="E279" s="3823"/>
      <c r="F279" s="3823"/>
      <c r="G279" s="3823"/>
      <c r="H279" s="3823"/>
      <c r="I279" s="3823"/>
      <c r="J279" s="3823"/>
      <c r="K279" s="3823"/>
      <c r="L279" s="3823"/>
      <c r="M279" s="3823" t="s">
        <v>2144</v>
      </c>
      <c r="N279" s="3823"/>
      <c r="O279" s="3823"/>
      <c r="P279" s="3823"/>
    </row>
    <row r="280" spans="1:16" ht="18">
      <c r="B280" s="3823"/>
      <c r="C280" s="3855"/>
      <c r="D280" s="3823"/>
      <c r="E280" s="3823"/>
      <c r="F280" s="3823"/>
      <c r="G280" s="3823"/>
      <c r="H280" s="3823"/>
      <c r="I280" s="3823"/>
      <c r="J280" s="3823"/>
      <c r="K280" s="3823"/>
      <c r="L280" s="3823"/>
      <c r="M280" s="3823"/>
      <c r="N280" s="3823"/>
      <c r="O280" s="3823"/>
      <c r="P280" s="3823"/>
    </row>
    <row r="281" spans="1:16" ht="18.75">
      <c r="B281" s="3846" t="s">
        <v>1826</v>
      </c>
      <c r="C281" s="3851" t="s">
        <v>2115</v>
      </c>
      <c r="D281" s="3823"/>
      <c r="E281" s="3823"/>
      <c r="F281" s="3823"/>
      <c r="G281" s="3823"/>
      <c r="H281" s="3823"/>
      <c r="I281" s="3823"/>
      <c r="J281" s="3823"/>
      <c r="K281" s="3823"/>
      <c r="L281" s="3823"/>
      <c r="M281" s="3823"/>
      <c r="N281" s="3823"/>
      <c r="O281" s="3823"/>
      <c r="P281" s="3823"/>
    </row>
    <row r="282" spans="1:16">
      <c r="B282" s="3823"/>
      <c r="C282" s="3823"/>
      <c r="D282" s="3823"/>
      <c r="E282" s="3823"/>
      <c r="F282" s="3823"/>
      <c r="G282" s="3823"/>
      <c r="H282" s="3823"/>
      <c r="I282" s="3823"/>
      <c r="J282" s="3823"/>
      <c r="K282" s="3823"/>
      <c r="L282" s="3823"/>
      <c r="M282" s="3823"/>
      <c r="N282" s="3823"/>
      <c r="O282" s="3823"/>
      <c r="P282" s="3823"/>
    </row>
    <row r="283" spans="1:16" s="865" customFormat="1" ht="39.950000000000003" customHeight="1">
      <c r="A283" s="863"/>
      <c r="B283" s="3858" t="s">
        <v>851</v>
      </c>
      <c r="C283" s="863"/>
      <c r="D283" s="863"/>
      <c r="E283" s="863"/>
      <c r="F283" s="863"/>
      <c r="G283" s="863"/>
      <c r="H283" s="863"/>
      <c r="I283" s="863"/>
      <c r="J283" s="863"/>
      <c r="K283" s="863"/>
      <c r="L283" s="863"/>
      <c r="M283" s="863"/>
      <c r="N283" s="863"/>
      <c r="O283" s="863"/>
      <c r="P283" s="863"/>
    </row>
    <row r="284" spans="1:16" s="865" customFormat="1" ht="24" customHeight="1">
      <c r="A284" s="863"/>
      <c r="B284" s="3859" t="s">
        <v>852</v>
      </c>
      <c r="C284" s="863"/>
      <c r="D284" s="863"/>
      <c r="E284" s="863"/>
      <c r="F284" s="863"/>
      <c r="G284" s="863"/>
      <c r="H284" s="863"/>
      <c r="I284" s="863"/>
      <c r="J284" s="863"/>
      <c r="K284" s="863"/>
      <c r="L284" s="863"/>
      <c r="M284" s="863"/>
      <c r="N284" s="863"/>
      <c r="O284" s="863"/>
      <c r="P284" s="863"/>
    </row>
    <row r="285" spans="1:16" s="866" customFormat="1" ht="39.950000000000003" customHeight="1">
      <c r="A285" s="863"/>
      <c r="B285" s="3860" t="s">
        <v>1828</v>
      </c>
      <c r="C285" s="1218"/>
      <c r="D285" s="863"/>
      <c r="E285" s="863"/>
      <c r="F285" s="863"/>
      <c r="G285" s="863"/>
      <c r="H285" s="863"/>
      <c r="I285" s="1910"/>
      <c r="J285" s="863"/>
      <c r="K285" s="863"/>
      <c r="L285" s="1910"/>
      <c r="M285" s="1910"/>
      <c r="N285" s="1910"/>
      <c r="O285" s="1910"/>
      <c r="P285" s="3861" t="s">
        <v>7305</v>
      </c>
    </row>
  </sheetData>
  <mergeCells count="6">
    <mergeCell ref="B2:P4"/>
    <mergeCell ref="B5:P7"/>
    <mergeCell ref="B189:C189"/>
    <mergeCell ref="B219:C219"/>
    <mergeCell ref="B223:C223"/>
    <mergeCell ref="B233:C233"/>
  </mergeCells>
  <hyperlinks>
    <hyperlink ref="C16" r:id="rId1" xr:uid="{CDBE0E3A-91BB-4986-94EE-6538CD0976E9}"/>
    <hyperlink ref="C36" r:id="rId2" xr:uid="{113E08E6-4A47-421F-A9D4-49B600A903FE}"/>
    <hyperlink ref="C39" r:id="rId3" xr:uid="{9F892457-3ADA-48F1-816A-EEA5C22AA397}"/>
    <hyperlink ref="C45" r:id="rId4" xr:uid="{FED27C9B-A73D-4ABF-BCF7-5F8C5A968204}"/>
    <hyperlink ref="C18" r:id="rId5" xr:uid="{71CAF0DA-9EF4-466F-B36C-394BAA15F4D3}"/>
    <hyperlink ref="C188" r:id="rId6" xr:uid="{F19513B8-5CA6-43E1-89F4-2F7F5B00089F}"/>
    <hyperlink ref="D189" r:id="rId7" xr:uid="{98357B36-614D-47CF-AA13-F1269C451694}"/>
    <hyperlink ref="C218" r:id="rId8" xr:uid="{15C80D5D-CB68-41BA-A486-D915BA662646}"/>
    <hyperlink ref="D219" r:id="rId9" xr:uid="{E71915DF-A6AF-42FF-B4D2-2A8878B1410F}"/>
    <hyperlink ref="C222" r:id="rId10" xr:uid="{5D7B2962-F222-4C9A-9316-C59FFD77B3B8}"/>
    <hyperlink ref="C232" r:id="rId11" xr:uid="{F19357DB-FBA3-47A5-BACB-D7DF8BA4D0F8}"/>
    <hyperlink ref="C149" r:id="rId12" xr:uid="{DB94137B-A35E-4C6C-99AD-CCCB2D9DBE43}"/>
    <hyperlink ref="C171" r:id="rId13" xr:uid="{D139ED5D-A652-495C-B55C-06819BC9350C}"/>
    <hyperlink ref="C174" r:id="rId14" xr:uid="{F619ECD7-3081-46FA-9FB9-0097FDB38920}"/>
    <hyperlink ref="C177" r:id="rId15" xr:uid="{C8E05755-6458-42EB-8682-644F0C202658}"/>
    <hyperlink ref="C183" r:id="rId16" xr:uid="{1DCEC007-D06E-4FA3-A2F3-BF59F3F6163D}"/>
    <hyperlink ref="C201" r:id="rId17" xr:uid="{FB312901-C16C-4D5A-8429-07C33E7A1E29}"/>
    <hyperlink ref="C195" r:id="rId18" xr:uid="{FE128CE3-5931-4434-8D82-DF3539EDAE21}"/>
    <hyperlink ref="C198" r:id="rId19" xr:uid="{A258FFEF-91FB-4B29-B50F-3F60163E2B3C}"/>
    <hyperlink ref="C13" r:id="rId20" xr:uid="{13A4FC9D-1163-4815-9586-9C5F29753533}"/>
    <hyperlink ref="C180" r:id="rId21" xr:uid="{054477AB-E125-4736-824F-4586DD54CD9F}"/>
    <hyperlink ref="C209" r:id="rId22" xr:uid="{F8FFB870-5699-4432-83AC-D98ED07F0041}"/>
    <hyperlink ref="C212" r:id="rId23" xr:uid="{B1BE19EA-E3E0-4DEC-9B15-042959135F86}"/>
    <hyperlink ref="C215" r:id="rId24" xr:uid="{E32680FD-9E3C-46E5-B30B-1C4820427A40}"/>
    <hyperlink ref="C134" r:id="rId25" xr:uid="{BFE201EA-59DB-4B33-BEE9-78596D511776}"/>
    <hyperlink ref="C110" r:id="rId26" xr:uid="{82904850-E448-4E0D-BC0C-AD5C23F7863E}"/>
    <hyperlink ref="C152" r:id="rId27" xr:uid="{ACBDDE54-C44A-40AE-8D67-A4DC113DFBCF}"/>
    <hyperlink ref="C226" r:id="rId28" xr:uid="{F3BDF0A9-47F9-437A-8943-539653B9A9DB}"/>
    <hyperlink ref="C146" r:id="rId29" xr:uid="{A683DBCD-936B-4CE7-B858-055BB3D7D7F1}"/>
    <hyperlink ref="C140" r:id="rId30" xr:uid="{3F2A8F64-9DA0-420C-9D40-E95D5CB74ABD}"/>
    <hyperlink ref="C137" r:id="rId31" xr:uid="{23AC73D5-0187-453E-B08D-D24E75A7AC8B}"/>
    <hyperlink ref="C92" r:id="rId32" xr:uid="{E8BC14CE-64F0-457D-85EC-0590749999B3}"/>
    <hyperlink ref="C115" r:id="rId33" xr:uid="{CD37919F-5E73-4385-8E27-75350CA61FCD}"/>
    <hyperlink ref="C95" r:id="rId34" xr:uid="{300216BD-8A24-402D-8262-2C4BB2EBD12E}"/>
    <hyperlink ref="C101" r:id="rId35" xr:uid="{525180EA-87AA-46CB-93FE-1777CFDB154F}"/>
    <hyperlink ref="C128" r:id="rId36" xr:uid="{444AD351-B663-4BF1-A54E-8270574227BF}"/>
    <hyperlink ref="C169" r:id="rId37" xr:uid="{64B60ACA-2A68-4CC6-A0A6-B3577D17EB31}"/>
    <hyperlink ref="C192" r:id="rId38" xr:uid="{F0E2E8F0-E288-4DFF-989F-F1F4D5716D5E}"/>
    <hyperlink ref="C143" r:id="rId39" xr:uid="{299B4B64-A6CC-437E-9220-6699566AA94D}"/>
    <hyperlink ref="C87" r:id="rId40" xr:uid="{71A62C03-046E-4E03-BFC9-3FB7BD9571E8}"/>
    <hyperlink ref="C62" r:id="rId41" xr:uid="{B16D7DFF-E6A3-4385-8C0E-49D474A52846}"/>
    <hyperlink ref="C166" r:id="rId42" xr:uid="{19661764-2B42-4F59-83E4-D79EC2C227CC}"/>
    <hyperlink ref="D233" r:id="rId43" xr:uid="{D60E8E96-F31A-4C2F-B145-60B44C5F989B}"/>
    <hyperlink ref="C131" r:id="rId44" xr:uid="{595FE1A9-B929-4729-83F2-9DFBFED99C56}"/>
    <hyperlink ref="D223" r:id="rId45" xr:uid="{DF5C2C13-B66D-4DDA-A594-B41147CE2273}"/>
    <hyperlink ref="C42" r:id="rId46" xr:uid="{3079486F-55FC-4F2B-BDC8-51177A2A7096}"/>
    <hyperlink ref="C118" r:id="rId47" xr:uid="{533AD554-9DE5-4351-8161-F3DDAF7B17E3}"/>
    <hyperlink ref="C155" r:id="rId48" xr:uid="{89F7D6CA-7119-48AF-BC56-8870E7879A14}"/>
    <hyperlink ref="C158" r:id="rId49" xr:uid="{BF0DAF03-84E0-4A70-B8C0-BBB8BAEDABF6}"/>
    <hyperlink ref="C161" r:id="rId50" xr:uid="{B4957CDE-43EC-4D6E-9776-1391D220D6B3}"/>
    <hyperlink ref="C105" r:id="rId51" display="Faire des SI imbriqués dans Excel" xr:uid="{436EF4BE-EFAE-4582-B119-BBDFDC35855B}"/>
    <hyperlink ref="C251" r:id="rId52" xr:uid="{DA2CD11A-B96E-44D4-83D5-B09EE1D99DFB}"/>
    <hyperlink ref="C275" r:id="rId53" xr:uid="{AFF808BE-8935-464B-A949-7CFD98F0B30C}"/>
    <hyperlink ref="C103" r:id="rId54" xr:uid="{D2D4527A-922E-4ACE-9672-13E0B8907F64}"/>
    <hyperlink ref="C273" r:id="rId55" xr:uid="{A91A142D-A5F8-4C1E-92EF-AC2161F55FBB}"/>
    <hyperlink ref="C271" r:id="rId56" xr:uid="{0D037C90-B455-4C00-9EC2-C35B27DB4AD1}"/>
    <hyperlink ref="C89" r:id="rId57" xr:uid="{618204DB-F70B-49AB-9D50-1E3C09809263}"/>
    <hyperlink ref="C269" r:id="rId58" xr:uid="{EA3558FA-C1B3-4685-B7C9-165F5A8FB79D}"/>
    <hyperlink ref="C267" r:id="rId59" xr:uid="{AAFFAAB3-0037-4F32-9242-9F78F8B082A7}"/>
    <hyperlink ref="C281" r:id="rId60" xr:uid="{833E9AD1-D4E7-4A82-A7BD-5AE6E90D5613}"/>
    <hyperlink ref="C107" r:id="rId61" xr:uid="{C60D38B0-1DE8-4A07-8C0E-C4DF1CB63E9B}"/>
    <hyperlink ref="C277" r:id="rId62" xr:uid="{A7B1099B-18D5-4AC7-B609-D4E2C3E385BD}"/>
    <hyperlink ref="C121" r:id="rId63" xr:uid="{FEC5D091-0C85-4D97-BA13-56CB2EDAF70D}"/>
    <hyperlink ref="C279" r:id="rId64" xr:uid="{7645FBB7-F71B-490A-85AA-24488296566E}"/>
    <hyperlink ref="C263" r:id="rId65" xr:uid="{48F42F97-0ABE-4059-AA0D-E8D9434711FA}"/>
    <hyperlink ref="C253" r:id="rId66" xr:uid="{FE3B67BE-E854-460F-A847-2FB1D4A9FB08}"/>
    <hyperlink ref="C265" r:id="rId67" xr:uid="{6FF0901D-CF14-4F6E-9B1C-195CDD0F61DD}"/>
    <hyperlink ref="C261" r:id="rId68" xr:uid="{7FAAD7DA-59B6-407E-B321-B361CE21ED35}"/>
    <hyperlink ref="C259" r:id="rId69" xr:uid="{EED94964-5BFD-44C9-8BEA-363D665C510F}"/>
    <hyperlink ref="C257" r:id="rId70" xr:uid="{B0FE1FC2-9FA7-48EA-AEA2-C0D8893BA66D}"/>
    <hyperlink ref="C255" r:id="rId71" xr:uid="{26E66BDB-ECE2-476E-8201-79B40AA32625}"/>
    <hyperlink ref="C123" r:id="rId72" xr:uid="{AED747BD-5C74-42E4-9270-96ECFB8FB53B}"/>
    <hyperlink ref="C125" r:id="rId73" xr:uid="{F072BA8C-DB5F-4B6E-AE8F-394B769016FC}"/>
    <hyperlink ref="C246" r:id="rId74" xr:uid="{56B9F95E-26AD-49B8-A17D-CC97648D2FA4}"/>
    <hyperlink ref="C249" r:id="rId75" xr:uid="{0171B6E1-516A-4EEC-8881-F578EA09F0B2}"/>
  </hyperlinks>
  <pageMargins left="0.7" right="0.7" top="0.75" bottom="0.75" header="0.3" footer="0.3"/>
  <pageSetup paperSize="9" orientation="portrait" r:id="rId7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3B69-AA20-424B-B3CB-CB38FEB79C9E}">
  <dimension ref="A1:X98"/>
  <sheetViews>
    <sheetView zoomScaleNormal="100" workbookViewId="0">
      <selection activeCell="Q17" sqref="Q17"/>
    </sheetView>
  </sheetViews>
  <sheetFormatPr baseColWidth="10" defaultRowHeight="15"/>
  <cols>
    <col min="1" max="1" width="4.85546875" style="2008" customWidth="1"/>
    <col min="2" max="37" width="11.7109375" style="2008" customWidth="1"/>
    <col min="38" max="16384" width="11.42578125" style="2008"/>
  </cols>
  <sheetData>
    <row r="1" spans="1:24">
      <c r="A1" s="864"/>
      <c r="B1" s="864"/>
      <c r="C1" s="864"/>
      <c r="D1" s="864"/>
      <c r="E1" s="864"/>
      <c r="F1" s="864"/>
      <c r="G1" s="864"/>
      <c r="H1" s="864"/>
      <c r="I1" s="864"/>
      <c r="J1" s="864"/>
      <c r="K1" s="864"/>
      <c r="L1" s="864"/>
      <c r="M1" s="864"/>
      <c r="N1" s="864"/>
      <c r="O1" s="864"/>
      <c r="P1" s="864"/>
    </row>
    <row r="2" spans="1:24" ht="26.25">
      <c r="A2" s="1910"/>
      <c r="B2" s="1910"/>
      <c r="C2" s="1910"/>
      <c r="D2" s="1910"/>
      <c r="E2" s="1910"/>
      <c r="F2" s="1910"/>
      <c r="G2" s="1910"/>
      <c r="H2" s="1910"/>
      <c r="I2" s="1910"/>
      <c r="J2" s="1910"/>
      <c r="K2" s="3549" t="s">
        <v>2229</v>
      </c>
      <c r="L2" s="864"/>
      <c r="M2" s="864"/>
      <c r="N2" s="864"/>
      <c r="O2" s="864"/>
      <c r="P2" s="1148"/>
    </row>
    <row r="3" spans="1:24" ht="26.25">
      <c r="A3" s="864"/>
      <c r="B3" s="864"/>
      <c r="C3" s="864"/>
      <c r="D3" s="864"/>
      <c r="E3" s="864"/>
      <c r="F3" s="864"/>
      <c r="G3" s="864"/>
      <c r="H3" s="864"/>
      <c r="I3" s="864"/>
      <c r="J3" s="864"/>
      <c r="K3" s="3549" t="s">
        <v>2006</v>
      </c>
      <c r="L3" s="864"/>
      <c r="M3" s="864"/>
      <c r="N3" s="864"/>
      <c r="O3" s="864"/>
      <c r="P3" s="1148"/>
    </row>
    <row r="4" spans="1:24">
      <c r="A4" s="864"/>
      <c r="B4" s="864"/>
      <c r="C4" s="864"/>
      <c r="D4" s="864"/>
      <c r="E4" s="864"/>
      <c r="F4" s="864"/>
      <c r="G4" s="864"/>
      <c r="H4" s="864"/>
      <c r="I4" s="864"/>
      <c r="J4" s="864"/>
      <c r="K4" s="864"/>
      <c r="L4" s="864"/>
      <c r="M4" s="864"/>
      <c r="N4" s="864"/>
      <c r="O4" s="864"/>
      <c r="P4" s="864"/>
    </row>
    <row r="6" spans="1:24" ht="18">
      <c r="B6" s="3862" t="s">
        <v>1654</v>
      </c>
      <c r="C6" s="3862"/>
      <c r="D6" s="3862"/>
      <c r="E6" s="3862"/>
      <c r="F6" s="3862"/>
      <c r="G6" s="3862"/>
      <c r="I6" s="3862" t="s">
        <v>1655</v>
      </c>
      <c r="J6" s="3862"/>
      <c r="K6" s="3862"/>
      <c r="L6" s="3862"/>
      <c r="M6" s="3862"/>
      <c r="N6" s="3862"/>
      <c r="O6" s="3862"/>
      <c r="P6" s="3862"/>
      <c r="R6" s="2018" t="s">
        <v>7306</v>
      </c>
      <c r="S6" s="2018"/>
      <c r="T6" s="2018"/>
      <c r="U6" s="2018"/>
      <c r="V6" s="2018"/>
    </row>
    <row r="7" spans="1:24" ht="18.75">
      <c r="I7" s="3863"/>
      <c r="J7" s="3863"/>
      <c r="K7" s="3863"/>
      <c r="L7" s="3863"/>
      <c r="M7" s="3863"/>
      <c r="N7" s="3863"/>
      <c r="O7" s="3864" t="str">
        <f ca="1">"Page "&amp;_xlfn.SHEET()&amp;" sur "&amp;_xlfn.SHEETS()</f>
        <v>Page 16 sur 16</v>
      </c>
      <c r="P7" s="3864"/>
      <c r="R7" s="3865" t="s">
        <v>2139</v>
      </c>
      <c r="S7" s="3866" t="s">
        <v>7307</v>
      </c>
    </row>
    <row r="8" spans="1:24" ht="15.75">
      <c r="B8" s="3867" t="s">
        <v>1656</v>
      </c>
      <c r="C8" s="3867"/>
      <c r="E8" s="3868" t="s">
        <v>1657</v>
      </c>
      <c r="F8" s="3868"/>
      <c r="G8" s="3868"/>
      <c r="I8" s="791">
        <v>1</v>
      </c>
      <c r="J8" s="792">
        <v>2</v>
      </c>
      <c r="K8" s="793">
        <v>3</v>
      </c>
      <c r="L8" s="794">
        <v>4</v>
      </c>
      <c r="M8" s="795">
        <v>5</v>
      </c>
      <c r="N8" s="796">
        <v>6</v>
      </c>
      <c r="O8" s="797">
        <v>7</v>
      </c>
      <c r="P8" s="798">
        <v>8</v>
      </c>
      <c r="R8" s="2018"/>
      <c r="S8" s="2018"/>
      <c r="T8" s="2018"/>
      <c r="U8" s="2018"/>
      <c r="V8" s="2018"/>
    </row>
    <row r="9" spans="1:24">
      <c r="I9" s="799">
        <v>9</v>
      </c>
      <c r="J9" s="800">
        <v>10</v>
      </c>
      <c r="K9" s="801">
        <v>11</v>
      </c>
      <c r="L9" s="802">
        <v>12</v>
      </c>
      <c r="M9" s="803">
        <v>13</v>
      </c>
      <c r="N9" s="804">
        <v>14</v>
      </c>
      <c r="O9" s="805">
        <v>15</v>
      </c>
      <c r="P9" s="806">
        <v>16</v>
      </c>
      <c r="R9" s="2018" t="s">
        <v>7308</v>
      </c>
      <c r="S9" s="2018"/>
      <c r="T9" s="2018"/>
      <c r="U9" s="2018"/>
      <c r="V9" s="2018"/>
      <c r="W9" s="1075"/>
      <c r="X9" s="1075"/>
    </row>
    <row r="10" spans="1:24" ht="15.75">
      <c r="B10" s="3869" t="s">
        <v>1658</v>
      </c>
      <c r="C10" s="3869"/>
      <c r="E10" s="3870" t="s">
        <v>1659</v>
      </c>
      <c r="F10" s="3870"/>
      <c r="G10" s="3870"/>
      <c r="I10" s="807">
        <v>17</v>
      </c>
      <c r="J10" s="808">
        <v>18</v>
      </c>
      <c r="K10" s="809">
        <v>19</v>
      </c>
      <c r="L10" s="810">
        <v>20</v>
      </c>
      <c r="M10" s="811">
        <v>21</v>
      </c>
      <c r="N10" s="812">
        <v>22</v>
      </c>
      <c r="O10" s="813">
        <v>23</v>
      </c>
      <c r="P10" s="814">
        <v>24</v>
      </c>
      <c r="R10" s="3865" t="s">
        <v>2139</v>
      </c>
      <c r="S10" s="3866" t="s">
        <v>7309</v>
      </c>
      <c r="T10" s="2018"/>
      <c r="U10" s="2018"/>
      <c r="V10" s="2018"/>
    </row>
    <row r="11" spans="1:24" ht="15.75">
      <c r="E11" s="3871" t="s">
        <v>1660</v>
      </c>
      <c r="F11" s="3871"/>
      <c r="G11" s="3871"/>
      <c r="I11" s="815">
        <v>25</v>
      </c>
      <c r="J11" s="816">
        <v>26</v>
      </c>
      <c r="K11" s="817">
        <v>27</v>
      </c>
      <c r="L11" s="818">
        <v>28</v>
      </c>
      <c r="M11" s="819">
        <v>29</v>
      </c>
      <c r="N11" s="820">
        <v>30</v>
      </c>
      <c r="O11" s="821">
        <v>31</v>
      </c>
      <c r="P11" s="822">
        <v>32</v>
      </c>
      <c r="R11" s="2018"/>
      <c r="S11" s="2018"/>
      <c r="T11" s="2018"/>
      <c r="U11" s="2018"/>
      <c r="V11" s="2018"/>
    </row>
    <row r="12" spans="1:24" ht="15.75">
      <c r="B12" s="3872" t="s">
        <v>1661</v>
      </c>
      <c r="C12" s="3872"/>
      <c r="E12" s="3873" t="s">
        <v>1662</v>
      </c>
      <c r="F12" s="3873"/>
      <c r="G12" s="3873"/>
      <c r="I12" s="823">
        <v>33</v>
      </c>
      <c r="J12" s="824">
        <v>34</v>
      </c>
      <c r="K12" s="825">
        <v>35</v>
      </c>
      <c r="L12" s="826">
        <v>36</v>
      </c>
      <c r="M12" s="827">
        <v>37</v>
      </c>
      <c r="N12" s="828">
        <v>38</v>
      </c>
      <c r="O12" s="829">
        <v>39</v>
      </c>
      <c r="P12" s="830">
        <v>40</v>
      </c>
      <c r="R12" s="2018" t="s">
        <v>7310</v>
      </c>
      <c r="S12" s="2018"/>
      <c r="T12" s="2018"/>
      <c r="U12" s="2018"/>
      <c r="V12" s="2018"/>
    </row>
    <row r="13" spans="1:24" ht="15.75">
      <c r="E13" s="3874" t="s">
        <v>1663</v>
      </c>
      <c r="F13" s="3874"/>
      <c r="G13" s="3874"/>
      <c r="I13" s="831">
        <v>41</v>
      </c>
      <c r="J13" s="832">
        <v>42</v>
      </c>
      <c r="K13" s="833">
        <v>43</v>
      </c>
      <c r="L13" s="834">
        <v>44</v>
      </c>
      <c r="M13" s="835">
        <v>45</v>
      </c>
      <c r="N13" s="836">
        <v>46</v>
      </c>
      <c r="O13" s="837">
        <v>47</v>
      </c>
      <c r="P13" s="838">
        <v>48</v>
      </c>
      <c r="R13" s="3865" t="s">
        <v>2139</v>
      </c>
      <c r="S13" s="3866" t="s">
        <v>7311</v>
      </c>
      <c r="T13" s="2018"/>
      <c r="U13" s="2018"/>
      <c r="V13" s="2018"/>
    </row>
    <row r="14" spans="1:24" ht="15.75">
      <c r="B14" s="3875" t="s">
        <v>1664</v>
      </c>
      <c r="C14" s="3875"/>
      <c r="E14" s="3876" t="s">
        <v>1665</v>
      </c>
      <c r="F14" s="3876"/>
      <c r="G14" s="3876"/>
      <c r="I14" s="839">
        <v>49</v>
      </c>
      <c r="J14" s="840">
        <v>50</v>
      </c>
      <c r="K14" s="841">
        <v>51</v>
      </c>
      <c r="L14" s="842">
        <v>52</v>
      </c>
      <c r="M14" s="843">
        <v>53</v>
      </c>
      <c r="N14" s="844">
        <v>54</v>
      </c>
      <c r="O14" s="845">
        <v>55</v>
      </c>
      <c r="P14" s="846">
        <v>56</v>
      </c>
      <c r="R14" s="2018"/>
      <c r="S14" s="2018"/>
      <c r="T14" s="2018"/>
      <c r="U14" s="2018"/>
      <c r="V14" s="2018"/>
    </row>
    <row r="15" spans="1:24" ht="15.75">
      <c r="E15" s="3877" t="s">
        <v>1666</v>
      </c>
      <c r="F15" s="3877"/>
      <c r="G15" s="3877"/>
      <c r="I15" s="1899" t="s">
        <v>1667</v>
      </c>
      <c r="J15" s="1899"/>
      <c r="K15" s="1899"/>
      <c r="L15" s="1899"/>
      <c r="M15" s="1899"/>
      <c r="N15" s="1899"/>
      <c r="O15" s="1899"/>
      <c r="P15" s="1899"/>
      <c r="Q15" s="3878"/>
      <c r="R15" s="2018" t="s">
        <v>7312</v>
      </c>
      <c r="S15" s="2018"/>
      <c r="T15" s="2018"/>
      <c r="U15" s="2018"/>
      <c r="V15" s="2018"/>
    </row>
    <row r="16" spans="1:24" ht="15.75">
      <c r="B16" s="3879" t="s">
        <v>1668</v>
      </c>
      <c r="C16" s="3879"/>
      <c r="E16" s="3880" t="s">
        <v>1669</v>
      </c>
      <c r="F16" s="3880"/>
      <c r="G16" s="3880"/>
      <c r="I16" s="3881"/>
      <c r="J16" s="3881"/>
      <c r="K16" s="3881"/>
      <c r="L16" s="3881"/>
      <c r="M16" s="3881"/>
      <c r="N16" s="3881"/>
      <c r="O16" s="3881"/>
      <c r="P16" s="3881"/>
      <c r="R16" s="3865" t="s">
        <v>2139</v>
      </c>
      <c r="S16" s="3866" t="s">
        <v>7313</v>
      </c>
      <c r="T16" s="2018"/>
      <c r="U16" s="2018"/>
      <c r="V16" s="2018"/>
    </row>
    <row r="17" spans="2:22" ht="15.75">
      <c r="E17" s="3868" t="s">
        <v>1657</v>
      </c>
      <c r="F17" s="3868"/>
      <c r="G17" s="3868"/>
      <c r="I17" s="3882" t="s">
        <v>1655</v>
      </c>
      <c r="J17" s="3883"/>
      <c r="K17" s="3883"/>
      <c r="L17" s="3883"/>
      <c r="M17" s="3883"/>
      <c r="N17" s="3883"/>
      <c r="O17" s="3883"/>
      <c r="P17" s="3884"/>
      <c r="R17" s="2018"/>
      <c r="S17" s="2018"/>
      <c r="T17" s="2018"/>
      <c r="U17" s="2018"/>
      <c r="V17" s="2018"/>
    </row>
    <row r="18" spans="2:22" ht="18">
      <c r="B18" s="3885" t="s">
        <v>1670</v>
      </c>
      <c r="C18" s="3885"/>
      <c r="E18" s="3886" t="s">
        <v>1671</v>
      </c>
      <c r="F18" s="3886"/>
      <c r="G18" s="3886"/>
      <c r="I18" s="3887" t="s">
        <v>1672</v>
      </c>
      <c r="J18" s="3887" t="s">
        <v>1673</v>
      </c>
      <c r="K18" s="3888" t="s">
        <v>1674</v>
      </c>
      <c r="L18" s="3889" t="s">
        <v>1674</v>
      </c>
      <c r="M18" s="3890" t="s">
        <v>1675</v>
      </c>
      <c r="N18" s="3891" t="s">
        <v>1675</v>
      </c>
      <c r="O18" s="3892" t="s">
        <v>1676</v>
      </c>
      <c r="P18" s="3893" t="s">
        <v>1676</v>
      </c>
      <c r="R18" s="3894" t="s">
        <v>7314</v>
      </c>
      <c r="S18" s="3895"/>
    </row>
    <row r="19" spans="2:22" ht="15.75">
      <c r="E19" s="3896" t="s">
        <v>1658</v>
      </c>
      <c r="F19" s="3896"/>
      <c r="G19" s="3896"/>
      <c r="I19" s="3897" t="s">
        <v>1677</v>
      </c>
      <c r="J19" s="3887" t="s">
        <v>1677</v>
      </c>
      <c r="K19" s="3898" t="s">
        <v>1678</v>
      </c>
      <c r="L19" s="3899" t="s">
        <v>1678</v>
      </c>
      <c r="M19" s="3900" t="s">
        <v>1679</v>
      </c>
      <c r="N19" s="3901" t="s">
        <v>1679</v>
      </c>
      <c r="O19" s="3902" t="s">
        <v>1680</v>
      </c>
      <c r="P19" s="3903" t="s">
        <v>1680</v>
      </c>
      <c r="R19" s="3904"/>
      <c r="S19" s="3905"/>
    </row>
    <row r="20" spans="2:22" ht="15.75">
      <c r="B20" s="3906" t="s">
        <v>1681</v>
      </c>
      <c r="C20" s="3906"/>
      <c r="E20" s="3907" t="s">
        <v>1668</v>
      </c>
      <c r="F20" s="3907"/>
      <c r="G20" s="3907"/>
      <c r="I20" s="3887" t="s">
        <v>1682</v>
      </c>
      <c r="J20" s="3908" t="s">
        <v>1682</v>
      </c>
      <c r="K20" s="3909" t="s">
        <v>1683</v>
      </c>
      <c r="L20" s="3910" t="s">
        <v>1683</v>
      </c>
      <c r="M20" s="3911" t="s">
        <v>1684</v>
      </c>
      <c r="N20" s="3912" t="s">
        <v>1684</v>
      </c>
      <c r="O20" s="3913" t="s">
        <v>1685</v>
      </c>
      <c r="P20" s="3914" t="s">
        <v>1685</v>
      </c>
      <c r="R20" s="3865" t="s">
        <v>2139</v>
      </c>
      <c r="S20" s="3915" t="s">
        <v>7315</v>
      </c>
    </row>
    <row r="21" spans="2:22" ht="15.75">
      <c r="E21" s="3916" t="s">
        <v>1686</v>
      </c>
      <c r="F21" s="3916"/>
      <c r="G21" s="3916"/>
      <c r="I21" s="3917" t="s">
        <v>1687</v>
      </c>
      <c r="J21" s="3918" t="s">
        <v>1687</v>
      </c>
      <c r="K21" s="3919" t="s">
        <v>1688</v>
      </c>
      <c r="L21" s="3920" t="s">
        <v>1688</v>
      </c>
      <c r="M21" s="3921" t="s">
        <v>1689</v>
      </c>
      <c r="N21" s="3922" t="s">
        <v>1689</v>
      </c>
      <c r="O21" s="3923" t="s">
        <v>1690</v>
      </c>
      <c r="P21" s="3924" t="s">
        <v>1690</v>
      </c>
      <c r="R21" s="3904"/>
      <c r="S21" s="3905"/>
    </row>
    <row r="22" spans="2:22" ht="15.75">
      <c r="B22" s="3925" t="s">
        <v>1691</v>
      </c>
      <c r="C22" s="3925"/>
      <c r="E22" s="3877" t="s">
        <v>1692</v>
      </c>
      <c r="F22" s="3877"/>
      <c r="G22" s="3877"/>
      <c r="I22" s="3926" t="s">
        <v>1693</v>
      </c>
      <c r="J22" s="3927" t="s">
        <v>1693</v>
      </c>
      <c r="K22" s="3928" t="s">
        <v>1694</v>
      </c>
      <c r="L22" s="3929" t="s">
        <v>1694</v>
      </c>
      <c r="M22" s="3930" t="s">
        <v>1695</v>
      </c>
      <c r="N22" s="3931" t="s">
        <v>1695</v>
      </c>
      <c r="O22" s="3932" t="s">
        <v>1696</v>
      </c>
      <c r="P22" s="3933" t="s">
        <v>1696</v>
      </c>
      <c r="R22" s="3865" t="s">
        <v>2139</v>
      </c>
      <c r="S22" s="3915" t="s">
        <v>7316</v>
      </c>
    </row>
    <row r="23" spans="2:22" ht="15.75">
      <c r="E23" s="3934" t="s">
        <v>1697</v>
      </c>
      <c r="F23" s="3934"/>
      <c r="G23" s="3934"/>
      <c r="I23" s="3911" t="s">
        <v>1698</v>
      </c>
      <c r="J23" s="3912" t="s">
        <v>1698</v>
      </c>
      <c r="K23" s="3930" t="s">
        <v>1699</v>
      </c>
      <c r="L23" s="3931" t="s">
        <v>1699</v>
      </c>
      <c r="M23" s="3935" t="s">
        <v>1700</v>
      </c>
      <c r="N23" s="3936" t="s">
        <v>1700</v>
      </c>
      <c r="O23" s="3937" t="s">
        <v>1701</v>
      </c>
      <c r="P23" s="3938" t="s">
        <v>1701</v>
      </c>
      <c r="R23" s="3904"/>
      <c r="S23" s="3905"/>
    </row>
    <row r="24" spans="2:22" ht="15.75">
      <c r="E24" s="3939" t="s">
        <v>1702</v>
      </c>
      <c r="F24" s="3939"/>
      <c r="G24" s="3939"/>
      <c r="I24" s="3940" t="s">
        <v>1703</v>
      </c>
      <c r="J24" s="3941" t="s">
        <v>1703</v>
      </c>
      <c r="K24" s="3942" t="s">
        <v>1704</v>
      </c>
      <c r="L24" s="3943" t="s">
        <v>1704</v>
      </c>
      <c r="M24" s="3944" t="s">
        <v>1705</v>
      </c>
      <c r="N24" s="3945" t="s">
        <v>1705</v>
      </c>
      <c r="O24" s="3946" t="s">
        <v>1706</v>
      </c>
      <c r="P24" s="3947" t="s">
        <v>1706</v>
      </c>
      <c r="R24" s="3865" t="s">
        <v>2139</v>
      </c>
      <c r="S24" s="3915" t="s">
        <v>7317</v>
      </c>
    </row>
    <row r="25" spans="2:22" ht="15.75">
      <c r="E25" s="3948" t="s">
        <v>1707</v>
      </c>
      <c r="F25" s="3948"/>
      <c r="G25" s="3948"/>
      <c r="I25" s="3949" t="s">
        <v>1708</v>
      </c>
      <c r="J25" s="3950" t="s">
        <v>1708</v>
      </c>
      <c r="K25" s="3951" t="s">
        <v>1709</v>
      </c>
      <c r="L25" s="3952" t="s">
        <v>1709</v>
      </c>
      <c r="M25" s="3953" t="s">
        <v>1710</v>
      </c>
      <c r="N25" s="3954" t="s">
        <v>1710</v>
      </c>
      <c r="O25" s="3955" t="s">
        <v>1711</v>
      </c>
      <c r="P25" s="3956" t="s">
        <v>1711</v>
      </c>
      <c r="R25" s="3904"/>
      <c r="S25" s="3905"/>
    </row>
    <row r="26" spans="2:22" ht="15.75">
      <c r="E26" s="3957" t="s">
        <v>1712</v>
      </c>
      <c r="F26" s="3957"/>
      <c r="G26" s="3957"/>
      <c r="I26" s="3958" t="s">
        <v>1713</v>
      </c>
      <c r="J26" s="3959" t="s">
        <v>1713</v>
      </c>
      <c r="K26" s="3960" t="s">
        <v>1714</v>
      </c>
      <c r="L26" s="3961" t="s">
        <v>1714</v>
      </c>
      <c r="M26" s="3962" t="s">
        <v>1715</v>
      </c>
      <c r="N26" s="3963" t="s">
        <v>1715</v>
      </c>
      <c r="O26" s="3964" t="s">
        <v>1716</v>
      </c>
      <c r="P26" s="3965" t="s">
        <v>1716</v>
      </c>
      <c r="R26" s="3865" t="s">
        <v>2139</v>
      </c>
      <c r="S26" s="3915" t="s">
        <v>7318</v>
      </c>
    </row>
    <row r="27" spans="2:22">
      <c r="I27" s="3890" t="s">
        <v>1717</v>
      </c>
      <c r="J27" s="3891" t="s">
        <v>1717</v>
      </c>
      <c r="K27" s="3966" t="s">
        <v>1718</v>
      </c>
      <c r="L27" s="3967" t="s">
        <v>1718</v>
      </c>
      <c r="M27" s="3968" t="s">
        <v>1719</v>
      </c>
      <c r="N27" s="3969" t="s">
        <v>1719</v>
      </c>
      <c r="O27" s="3919" t="s">
        <v>1720</v>
      </c>
      <c r="P27" s="3920" t="s">
        <v>1720</v>
      </c>
      <c r="R27" s="3904"/>
      <c r="S27" s="3905"/>
    </row>
    <row r="28" spans="2:22" ht="18.75">
      <c r="C28" s="3970"/>
      <c r="F28" s="3970"/>
      <c r="G28" s="3970" t="s">
        <v>1721</v>
      </c>
      <c r="I28" s="3971" t="s">
        <v>1722</v>
      </c>
      <c r="J28" s="3972" t="s">
        <v>1722</v>
      </c>
      <c r="K28" s="3973" t="s">
        <v>1723</v>
      </c>
      <c r="L28" s="3974" t="s">
        <v>1723</v>
      </c>
      <c r="M28" s="3975" t="s">
        <v>1724</v>
      </c>
      <c r="N28" s="3976" t="s">
        <v>1724</v>
      </c>
      <c r="O28" s="3977" t="s">
        <v>1725</v>
      </c>
      <c r="P28" s="3978" t="s">
        <v>1725</v>
      </c>
      <c r="R28" s="3865" t="s">
        <v>2139</v>
      </c>
      <c r="S28" s="3915" t="s">
        <v>7319</v>
      </c>
    </row>
    <row r="29" spans="2:22" ht="15.75">
      <c r="E29" s="3870" t="s">
        <v>1726</v>
      </c>
      <c r="F29" s="3870"/>
      <c r="G29" s="3870"/>
      <c r="I29" s="3973" t="s">
        <v>1727</v>
      </c>
      <c r="J29" s="3974" t="s">
        <v>1727</v>
      </c>
      <c r="K29" s="3949" t="s">
        <v>1728</v>
      </c>
      <c r="L29" s="3950" t="s">
        <v>1728</v>
      </c>
      <c r="M29" s="3979" t="s">
        <v>1729</v>
      </c>
      <c r="N29" s="3980" t="s">
        <v>1729</v>
      </c>
      <c r="O29" s="3981" t="s">
        <v>1730</v>
      </c>
      <c r="P29" s="3982" t="s">
        <v>1730</v>
      </c>
      <c r="R29" s="3904"/>
      <c r="S29" s="3905"/>
    </row>
    <row r="30" spans="2:22" ht="15.75">
      <c r="E30" s="3871" t="s">
        <v>1731</v>
      </c>
      <c r="F30" s="3871"/>
      <c r="G30" s="3871"/>
      <c r="I30" s="3983" t="s">
        <v>1732</v>
      </c>
      <c r="J30" s="3984" t="s">
        <v>1732</v>
      </c>
      <c r="K30" s="3940" t="s">
        <v>1733</v>
      </c>
      <c r="L30" s="3941" t="s">
        <v>1733</v>
      </c>
      <c r="M30" s="3985" t="s">
        <v>1734</v>
      </c>
      <c r="N30" s="3986" t="s">
        <v>1734</v>
      </c>
      <c r="O30" s="3887"/>
      <c r="P30" s="3887"/>
      <c r="R30" s="3865" t="s">
        <v>2139</v>
      </c>
      <c r="S30" s="3915" t="s">
        <v>7320</v>
      </c>
    </row>
    <row r="31" spans="2:22" ht="15.75">
      <c r="E31" s="3873" t="s">
        <v>1735</v>
      </c>
      <c r="F31" s="3873"/>
      <c r="G31" s="3873"/>
      <c r="I31" s="3987" t="s">
        <v>1736</v>
      </c>
      <c r="J31" s="3988" t="s">
        <v>1736</v>
      </c>
      <c r="K31" s="3958" t="s">
        <v>1737</v>
      </c>
      <c r="L31" s="3959" t="s">
        <v>1737</v>
      </c>
      <c r="M31" s="3989" t="s">
        <v>1738</v>
      </c>
      <c r="N31" s="3990" t="s">
        <v>1738</v>
      </c>
      <c r="O31" s="3887"/>
      <c r="P31" s="3887"/>
      <c r="R31" s="3904"/>
      <c r="S31" s="3905"/>
    </row>
    <row r="32" spans="2:22" ht="15.75">
      <c r="E32" s="3874" t="s">
        <v>1739</v>
      </c>
      <c r="F32" s="3874"/>
      <c r="G32" s="3874"/>
      <c r="I32" s="3900" t="s">
        <v>1740</v>
      </c>
      <c r="J32" s="3901" t="s">
        <v>1740</v>
      </c>
      <c r="K32" s="3987" t="s">
        <v>1741</v>
      </c>
      <c r="L32" s="3988" t="s">
        <v>1741</v>
      </c>
      <c r="M32" s="3991" t="s">
        <v>1742</v>
      </c>
      <c r="N32" s="3992" t="s">
        <v>1742</v>
      </c>
      <c r="O32" s="3887"/>
      <c r="P32" s="3993"/>
      <c r="R32" s="3865" t="s">
        <v>2139</v>
      </c>
      <c r="S32" s="3915" t="s">
        <v>7319</v>
      </c>
    </row>
    <row r="33" spans="1:19" ht="15.75">
      <c r="E33" s="3876" t="s">
        <v>1743</v>
      </c>
      <c r="F33" s="3876"/>
      <c r="G33" s="3876"/>
      <c r="I33" s="3994"/>
      <c r="J33" s="3994"/>
      <c r="K33" s="3994"/>
      <c r="L33" s="3994"/>
      <c r="M33" s="3994"/>
      <c r="N33" s="3994"/>
      <c r="O33" s="3994"/>
      <c r="P33" s="3994"/>
      <c r="R33" s="3904"/>
      <c r="S33" s="3905"/>
    </row>
    <row r="34" spans="1:19" ht="15.75">
      <c r="E34" s="3877" t="s">
        <v>1744</v>
      </c>
      <c r="F34" s="3877"/>
      <c r="G34" s="3877"/>
      <c r="I34" s="3887" t="s">
        <v>1745</v>
      </c>
      <c r="J34" s="3887" t="s">
        <v>1746</v>
      </c>
      <c r="K34" s="3887" t="s">
        <v>1747</v>
      </c>
      <c r="L34" s="3995" t="s">
        <v>1748</v>
      </c>
      <c r="M34" s="3996" t="s">
        <v>1749</v>
      </c>
      <c r="N34" s="3997" t="s">
        <v>1750</v>
      </c>
      <c r="O34" s="3998" t="s">
        <v>1751</v>
      </c>
      <c r="P34" s="3999" t="s">
        <v>1752</v>
      </c>
      <c r="R34" s="3865" t="s">
        <v>2139</v>
      </c>
      <c r="S34" s="3915" t="s">
        <v>7321</v>
      </c>
    </row>
    <row r="35" spans="1:19" ht="15.75">
      <c r="E35" s="3880" t="s">
        <v>1753</v>
      </c>
      <c r="F35" s="3880"/>
      <c r="G35" s="3880"/>
      <c r="I35" s="4000" t="s">
        <v>1754</v>
      </c>
      <c r="J35" s="3887" t="s">
        <v>1677</v>
      </c>
      <c r="K35" s="3887" t="s">
        <v>1755</v>
      </c>
      <c r="L35" s="4000" t="s">
        <v>1755</v>
      </c>
      <c r="M35" s="4001">
        <v>0</v>
      </c>
      <c r="N35" s="4001">
        <v>0</v>
      </c>
      <c r="O35" s="4001">
        <v>0</v>
      </c>
      <c r="P35" s="3999" t="s">
        <v>1756</v>
      </c>
      <c r="R35" s="4002"/>
      <c r="S35" s="4003"/>
    </row>
    <row r="36" spans="1:19" ht="15.75">
      <c r="E36" s="3868" t="s">
        <v>1757</v>
      </c>
      <c r="F36" s="3868"/>
      <c r="G36" s="3868"/>
      <c r="I36" s="3887" t="s">
        <v>1758</v>
      </c>
      <c r="J36" s="3908" t="s">
        <v>1682</v>
      </c>
      <c r="K36" s="3887" t="s">
        <v>1759</v>
      </c>
      <c r="L36" s="3887" t="s">
        <v>1759</v>
      </c>
      <c r="M36" s="4001">
        <v>255</v>
      </c>
      <c r="N36" s="4001">
        <v>255</v>
      </c>
      <c r="O36" s="4001">
        <v>255</v>
      </c>
      <c r="P36" s="3999" t="s">
        <v>1760</v>
      </c>
      <c r="R36" s="3865" t="s">
        <v>2139</v>
      </c>
      <c r="S36" s="3915" t="s">
        <v>7322</v>
      </c>
    </row>
    <row r="37" spans="1:19" ht="15.75">
      <c r="E37" s="3886" t="s">
        <v>1761</v>
      </c>
      <c r="F37" s="3886"/>
      <c r="G37" s="3886"/>
      <c r="I37" s="3917" t="s">
        <v>1762</v>
      </c>
      <c r="J37" s="3918" t="s">
        <v>1687</v>
      </c>
      <c r="K37" s="3887" t="s">
        <v>1763</v>
      </c>
      <c r="L37" s="3917" t="s">
        <v>1763</v>
      </c>
      <c r="M37" s="4001">
        <v>255</v>
      </c>
      <c r="N37" s="4001">
        <v>0</v>
      </c>
      <c r="O37" s="4001">
        <v>0</v>
      </c>
      <c r="P37" s="3999" t="s">
        <v>1764</v>
      </c>
      <c r="R37" s="3904"/>
      <c r="S37" s="3905"/>
    </row>
    <row r="38" spans="1:19" ht="15.75">
      <c r="E38" s="3896" t="s">
        <v>1765</v>
      </c>
      <c r="F38" s="3896"/>
      <c r="G38" s="3896"/>
      <c r="I38" s="3926" t="s">
        <v>1750</v>
      </c>
      <c r="J38" s="3927" t="s">
        <v>1693</v>
      </c>
      <c r="K38" s="3887" t="s">
        <v>1766</v>
      </c>
      <c r="L38" s="3926" t="s">
        <v>1766</v>
      </c>
      <c r="M38" s="4001">
        <v>0</v>
      </c>
      <c r="N38" s="4001">
        <v>255</v>
      </c>
      <c r="O38" s="4001">
        <v>0</v>
      </c>
      <c r="P38" s="3999" t="s">
        <v>1767</v>
      </c>
      <c r="R38" s="3865" t="s">
        <v>2139</v>
      </c>
      <c r="S38" s="3915" t="s">
        <v>7323</v>
      </c>
    </row>
    <row r="39" spans="1:19" ht="15.75">
      <c r="E39" s="3907" t="s">
        <v>1768</v>
      </c>
      <c r="F39" s="3907"/>
      <c r="G39" s="3907"/>
      <c r="I39" s="3911" t="s">
        <v>1751</v>
      </c>
      <c r="J39" s="3912" t="s">
        <v>1698</v>
      </c>
      <c r="K39" s="3887" t="s">
        <v>1769</v>
      </c>
      <c r="L39" s="3911" t="s">
        <v>1769</v>
      </c>
      <c r="M39" s="4001">
        <v>0</v>
      </c>
      <c r="N39" s="4001">
        <v>0</v>
      </c>
      <c r="O39" s="4001">
        <v>255</v>
      </c>
      <c r="P39" s="3999" t="s">
        <v>1770</v>
      </c>
      <c r="R39" s="3904"/>
      <c r="S39" s="3905"/>
    </row>
    <row r="40" spans="1:19" ht="15.75">
      <c r="E40" s="3916" t="s">
        <v>1771</v>
      </c>
      <c r="F40" s="3916"/>
      <c r="G40" s="3916"/>
      <c r="I40" s="3940" t="s">
        <v>1772</v>
      </c>
      <c r="J40" s="3941" t="s">
        <v>1703</v>
      </c>
      <c r="K40" s="3887" t="s">
        <v>1773</v>
      </c>
      <c r="L40" s="3940" t="s">
        <v>1773</v>
      </c>
      <c r="M40" s="4001">
        <v>255</v>
      </c>
      <c r="N40" s="4001">
        <v>255</v>
      </c>
      <c r="O40" s="4001">
        <v>0</v>
      </c>
      <c r="P40" s="3999" t="s">
        <v>1774</v>
      </c>
      <c r="R40" s="4004">
        <v>0</v>
      </c>
      <c r="S40" s="4005">
        <v>0</v>
      </c>
    </row>
    <row r="41" spans="1:19" ht="15.75">
      <c r="E41" s="3877" t="s">
        <v>1744</v>
      </c>
      <c r="F41" s="3877"/>
      <c r="G41" s="3877"/>
      <c r="I41" s="3949" t="s">
        <v>1775</v>
      </c>
      <c r="J41" s="3950" t="s">
        <v>1708</v>
      </c>
      <c r="K41" s="3887" t="s">
        <v>1776</v>
      </c>
      <c r="L41" s="3949" t="s">
        <v>1776</v>
      </c>
      <c r="M41" s="4001">
        <v>255</v>
      </c>
      <c r="N41" s="4001">
        <v>0</v>
      </c>
      <c r="O41" s="4001">
        <v>255</v>
      </c>
      <c r="P41" s="3999" t="s">
        <v>1777</v>
      </c>
      <c r="R41" s="3865" t="s">
        <v>2139</v>
      </c>
      <c r="S41" s="3915" t="s">
        <v>7324</v>
      </c>
    </row>
    <row r="42" spans="1:19" ht="15.75">
      <c r="E42" s="3934" t="s">
        <v>1778</v>
      </c>
      <c r="F42" s="3934"/>
      <c r="G42" s="3934"/>
      <c r="I42" s="3958" t="s">
        <v>1779</v>
      </c>
      <c r="J42" s="3959" t="s">
        <v>1713</v>
      </c>
      <c r="K42" s="3887" t="s">
        <v>1780</v>
      </c>
      <c r="L42" s="3958" t="s">
        <v>1780</v>
      </c>
      <c r="M42" s="4001">
        <v>0</v>
      </c>
      <c r="N42" s="4001">
        <v>255</v>
      </c>
      <c r="O42" s="4001">
        <v>255</v>
      </c>
      <c r="P42" s="3999" t="s">
        <v>1781</v>
      </c>
      <c r="R42" s="4004">
        <v>0</v>
      </c>
      <c r="S42" s="4005">
        <v>0</v>
      </c>
    </row>
    <row r="43" spans="1:19" ht="15.75">
      <c r="E43" s="3939" t="s">
        <v>1782</v>
      </c>
      <c r="F43" s="3939"/>
      <c r="G43" s="3939"/>
      <c r="I43" s="3890" t="s">
        <v>1717</v>
      </c>
      <c r="J43" s="3891" t="s">
        <v>1717</v>
      </c>
      <c r="K43" s="3887" t="s">
        <v>1783</v>
      </c>
      <c r="L43" s="3890" t="s">
        <v>1783</v>
      </c>
      <c r="M43" s="4001">
        <v>128</v>
      </c>
      <c r="N43" s="4001">
        <v>0</v>
      </c>
      <c r="O43" s="4001">
        <v>0</v>
      </c>
      <c r="P43" s="3887" t="s">
        <v>1717</v>
      </c>
      <c r="R43" s="3865" t="s">
        <v>2139</v>
      </c>
      <c r="S43" s="3915" t="s">
        <v>7325</v>
      </c>
    </row>
    <row r="44" spans="1:19" ht="15.75">
      <c r="E44" s="3948" t="s">
        <v>1784</v>
      </c>
      <c r="F44" s="3948"/>
      <c r="G44" s="3948"/>
      <c r="I44" s="3971" t="s">
        <v>1722</v>
      </c>
      <c r="J44" s="3972" t="s">
        <v>1722</v>
      </c>
      <c r="K44" s="3887" t="s">
        <v>1785</v>
      </c>
      <c r="L44" s="3971" t="s">
        <v>1785</v>
      </c>
      <c r="M44" s="4001">
        <v>0</v>
      </c>
      <c r="N44" s="4001">
        <v>128</v>
      </c>
      <c r="O44" s="4001">
        <v>0</v>
      </c>
      <c r="P44" s="3887" t="s">
        <v>1722</v>
      </c>
      <c r="R44" s="4004">
        <v>0</v>
      </c>
      <c r="S44" s="4005">
        <v>0</v>
      </c>
    </row>
    <row r="45" spans="1:19" ht="15.75">
      <c r="E45" s="3957" t="s">
        <v>1786</v>
      </c>
      <c r="F45" s="3957"/>
      <c r="G45" s="3957"/>
      <c r="I45" s="3973" t="s">
        <v>1727</v>
      </c>
      <c r="J45" s="3974" t="s">
        <v>1727</v>
      </c>
      <c r="K45" s="3887" t="s">
        <v>1787</v>
      </c>
      <c r="L45" s="3973" t="s">
        <v>1787</v>
      </c>
      <c r="M45" s="4001">
        <v>0</v>
      </c>
      <c r="N45" s="4001">
        <v>0</v>
      </c>
      <c r="O45" s="4001">
        <v>128</v>
      </c>
      <c r="P45" s="3887" t="s">
        <v>1727</v>
      </c>
      <c r="R45" s="3865" t="s">
        <v>2139</v>
      </c>
      <c r="S45" s="3915" t="s">
        <v>7326</v>
      </c>
    </row>
    <row r="46" spans="1:19">
      <c r="A46" s="2018"/>
      <c r="B46" s="2018"/>
      <c r="C46" s="2018"/>
      <c r="D46" s="2018"/>
      <c r="E46" s="2018"/>
      <c r="F46" s="2018"/>
      <c r="G46" s="2018"/>
      <c r="I46" s="3983" t="s">
        <v>1732</v>
      </c>
      <c r="J46" s="3984" t="s">
        <v>1732</v>
      </c>
      <c r="K46" s="3887" t="s">
        <v>1788</v>
      </c>
      <c r="L46" s="3983" t="s">
        <v>1788</v>
      </c>
      <c r="M46" s="4001">
        <v>128</v>
      </c>
      <c r="N46" s="4001">
        <v>128</v>
      </c>
      <c r="O46" s="4001">
        <v>0</v>
      </c>
      <c r="P46" s="3887" t="s">
        <v>1732</v>
      </c>
      <c r="R46" s="4004">
        <v>0</v>
      </c>
      <c r="S46" s="4005">
        <v>0</v>
      </c>
    </row>
    <row r="47" spans="1:19">
      <c r="A47" s="2018"/>
      <c r="I47" s="4006" t="s">
        <v>1736</v>
      </c>
      <c r="J47" s="4007" t="s">
        <v>1736</v>
      </c>
      <c r="K47" s="4008" t="s">
        <v>1789</v>
      </c>
      <c r="L47" s="4006" t="s">
        <v>1789</v>
      </c>
      <c r="M47" s="4009">
        <v>128</v>
      </c>
      <c r="N47" s="4009">
        <v>0</v>
      </c>
      <c r="O47" s="4009">
        <v>128</v>
      </c>
      <c r="P47" s="4008" t="s">
        <v>1736</v>
      </c>
      <c r="R47" s="3865" t="s">
        <v>2139</v>
      </c>
      <c r="S47" s="3915" t="s">
        <v>7327</v>
      </c>
    </row>
    <row r="48" spans="1:19">
      <c r="I48" s="4010" t="s">
        <v>1740</v>
      </c>
      <c r="J48" s="4011" t="s">
        <v>1740</v>
      </c>
      <c r="K48" s="4008" t="s">
        <v>1790</v>
      </c>
      <c r="L48" s="4010" t="s">
        <v>1790</v>
      </c>
      <c r="M48" s="4009">
        <v>0</v>
      </c>
      <c r="N48" s="4009">
        <v>128</v>
      </c>
      <c r="O48" s="4009">
        <v>128</v>
      </c>
      <c r="P48" s="4008" t="s">
        <v>1740</v>
      </c>
      <c r="S48" s="4012"/>
    </row>
    <row r="49" spans="1:16">
      <c r="A49" s="2018"/>
      <c r="I49" s="4013" t="s">
        <v>1674</v>
      </c>
      <c r="J49" s="4014" t="s">
        <v>1674</v>
      </c>
      <c r="K49" s="4008" t="s">
        <v>1791</v>
      </c>
      <c r="L49" s="4013" t="s">
        <v>1791</v>
      </c>
      <c r="M49" s="4009">
        <v>192</v>
      </c>
      <c r="N49" s="4009">
        <v>192</v>
      </c>
      <c r="O49" s="4009">
        <v>192</v>
      </c>
      <c r="P49" s="4008" t="s">
        <v>1674</v>
      </c>
    </row>
    <row r="50" spans="1:16">
      <c r="A50" s="2018"/>
      <c r="I50" s="4015" t="s">
        <v>1678</v>
      </c>
      <c r="J50" s="4016" t="s">
        <v>1678</v>
      </c>
      <c r="K50" s="4008" t="s">
        <v>1792</v>
      </c>
      <c r="L50" s="4015" t="s">
        <v>1792</v>
      </c>
      <c r="M50" s="4009">
        <v>128</v>
      </c>
      <c r="N50" s="4009">
        <v>128</v>
      </c>
      <c r="O50" s="4009">
        <v>128</v>
      </c>
      <c r="P50" s="4008" t="s">
        <v>1678</v>
      </c>
    </row>
    <row r="51" spans="1:16">
      <c r="A51" s="2018"/>
      <c r="I51" s="4017" t="s">
        <v>1683</v>
      </c>
      <c r="J51" s="4018" t="s">
        <v>1683</v>
      </c>
      <c r="K51" s="4008" t="s">
        <v>1793</v>
      </c>
      <c r="L51" s="4017" t="s">
        <v>1793</v>
      </c>
      <c r="M51" s="4009">
        <v>153</v>
      </c>
      <c r="N51" s="4009">
        <v>153</v>
      </c>
      <c r="O51" s="4009">
        <v>255</v>
      </c>
      <c r="P51" s="4008" t="s">
        <v>1683</v>
      </c>
    </row>
    <row r="52" spans="1:16">
      <c r="A52" s="2018"/>
      <c r="I52" s="4019" t="s">
        <v>1688</v>
      </c>
      <c r="J52" s="4020" t="s">
        <v>1688</v>
      </c>
      <c r="K52" s="4008" t="s">
        <v>1794</v>
      </c>
      <c r="L52" s="4019" t="s">
        <v>1794</v>
      </c>
      <c r="M52" s="4009">
        <v>153</v>
      </c>
      <c r="N52" s="4009">
        <v>51</v>
      </c>
      <c r="O52" s="4009">
        <v>102</v>
      </c>
      <c r="P52" s="4008" t="s">
        <v>1688</v>
      </c>
    </row>
    <row r="53" spans="1:16">
      <c r="A53" s="2018"/>
      <c r="I53" s="1075"/>
      <c r="J53" s="1075"/>
      <c r="K53" s="1075"/>
      <c r="L53" s="1075"/>
      <c r="M53" s="1075"/>
      <c r="N53" s="1075"/>
      <c r="O53" s="1075"/>
      <c r="P53" s="1075"/>
    </row>
    <row r="54" spans="1:16">
      <c r="A54" s="2018"/>
      <c r="I54" s="4021" t="s">
        <v>1699</v>
      </c>
      <c r="J54" s="4022" t="s">
        <v>1699</v>
      </c>
      <c r="K54" s="4008" t="s">
        <v>1795</v>
      </c>
      <c r="L54" s="4021" t="s">
        <v>1795</v>
      </c>
      <c r="M54" s="4009">
        <v>204</v>
      </c>
      <c r="N54" s="4009">
        <v>255</v>
      </c>
      <c r="O54" s="4009">
        <v>255</v>
      </c>
      <c r="P54" s="4008" t="s">
        <v>1699</v>
      </c>
    </row>
    <row r="55" spans="1:16">
      <c r="A55" s="2018"/>
      <c r="I55" s="4023" t="s">
        <v>1704</v>
      </c>
      <c r="J55" s="4024" t="s">
        <v>1704</v>
      </c>
      <c r="K55" s="4008" t="s">
        <v>1796</v>
      </c>
      <c r="L55" s="4023" t="s">
        <v>1796</v>
      </c>
      <c r="M55" s="4009">
        <v>102</v>
      </c>
      <c r="N55" s="4009">
        <v>0</v>
      </c>
      <c r="O55" s="4009">
        <v>102</v>
      </c>
      <c r="P55" s="4008" t="s">
        <v>1704</v>
      </c>
    </row>
    <row r="56" spans="1:16">
      <c r="A56" s="2018"/>
      <c r="I56" s="4025" t="s">
        <v>1709</v>
      </c>
      <c r="J56" s="4026" t="s">
        <v>1709</v>
      </c>
      <c r="K56" s="4008" t="s">
        <v>1797</v>
      </c>
      <c r="L56" s="4025" t="s">
        <v>1797</v>
      </c>
      <c r="M56" s="4009">
        <v>255</v>
      </c>
      <c r="N56" s="4009">
        <v>128</v>
      </c>
      <c r="O56" s="4009">
        <v>128</v>
      </c>
      <c r="P56" s="4008" t="s">
        <v>1709</v>
      </c>
    </row>
    <row r="57" spans="1:16">
      <c r="A57" s="2018"/>
      <c r="I57" s="4027" t="s">
        <v>1714</v>
      </c>
      <c r="J57" s="4028" t="s">
        <v>1714</v>
      </c>
      <c r="K57" s="4008" t="s">
        <v>1798</v>
      </c>
      <c r="L57" s="4027" t="s">
        <v>1798</v>
      </c>
      <c r="M57" s="4009">
        <v>0</v>
      </c>
      <c r="N57" s="4009">
        <v>102</v>
      </c>
      <c r="O57" s="4009">
        <v>204</v>
      </c>
      <c r="P57" s="4008" t="s">
        <v>1714</v>
      </c>
    </row>
    <row r="58" spans="1:16">
      <c r="A58" s="2018"/>
      <c r="I58" s="4029" t="s">
        <v>1718</v>
      </c>
      <c r="J58" s="4030" t="s">
        <v>1718</v>
      </c>
      <c r="K58" s="4008" t="s">
        <v>1799</v>
      </c>
      <c r="L58" s="4029" t="s">
        <v>1799</v>
      </c>
      <c r="M58" s="4009">
        <v>204</v>
      </c>
      <c r="N58" s="4009">
        <v>204</v>
      </c>
      <c r="O58" s="4009">
        <v>255</v>
      </c>
      <c r="P58" s="4008" t="s">
        <v>1718</v>
      </c>
    </row>
    <row r="59" spans="1:16">
      <c r="I59" s="4031" t="s">
        <v>1723</v>
      </c>
      <c r="J59" s="4032" t="s">
        <v>1723</v>
      </c>
      <c r="K59" s="4008" t="s">
        <v>1787</v>
      </c>
      <c r="L59" s="4031" t="s">
        <v>1787</v>
      </c>
      <c r="M59" s="4009">
        <v>0</v>
      </c>
      <c r="N59" s="4009">
        <v>0</v>
      </c>
      <c r="O59" s="4009">
        <v>128</v>
      </c>
      <c r="P59" s="4008" t="s">
        <v>1723</v>
      </c>
    </row>
    <row r="60" spans="1:16">
      <c r="I60" s="4033" t="s">
        <v>1728</v>
      </c>
      <c r="J60" s="4034" t="s">
        <v>1728</v>
      </c>
      <c r="K60" s="4008" t="s">
        <v>1776</v>
      </c>
      <c r="L60" s="4033" t="s">
        <v>1776</v>
      </c>
      <c r="M60" s="4009">
        <v>255</v>
      </c>
      <c r="N60" s="4009">
        <v>0</v>
      </c>
      <c r="O60" s="4009">
        <v>255</v>
      </c>
      <c r="P60" s="4008" t="s">
        <v>1728</v>
      </c>
    </row>
    <row r="61" spans="1:16">
      <c r="I61" s="4035" t="s">
        <v>1733</v>
      </c>
      <c r="J61" s="4036" t="s">
        <v>1733</v>
      </c>
      <c r="K61" s="4008" t="s">
        <v>1773</v>
      </c>
      <c r="L61" s="4035" t="s">
        <v>1773</v>
      </c>
      <c r="M61" s="4009">
        <v>255</v>
      </c>
      <c r="N61" s="4009">
        <v>255</v>
      </c>
      <c r="O61" s="4009">
        <v>0</v>
      </c>
      <c r="P61" s="4008" t="s">
        <v>1733</v>
      </c>
    </row>
    <row r="62" spans="1:16">
      <c r="I62" s="4037" t="s">
        <v>1737</v>
      </c>
      <c r="J62" s="4038" t="s">
        <v>1737</v>
      </c>
      <c r="K62" s="4008" t="s">
        <v>1780</v>
      </c>
      <c r="L62" s="4037" t="s">
        <v>1780</v>
      </c>
      <c r="M62" s="4009">
        <v>0</v>
      </c>
      <c r="N62" s="4009">
        <v>255</v>
      </c>
      <c r="O62" s="4009">
        <v>255</v>
      </c>
      <c r="P62" s="4008" t="s">
        <v>1737</v>
      </c>
    </row>
    <row r="63" spans="1:16">
      <c r="I63" s="4006" t="s">
        <v>1741</v>
      </c>
      <c r="J63" s="4007" t="s">
        <v>1741</v>
      </c>
      <c r="K63" s="4008" t="s">
        <v>1789</v>
      </c>
      <c r="L63" s="4006" t="s">
        <v>1789</v>
      </c>
      <c r="M63" s="4009">
        <v>128</v>
      </c>
      <c r="N63" s="4009">
        <v>0</v>
      </c>
      <c r="O63" s="4009">
        <v>128</v>
      </c>
      <c r="P63" s="4008" t="s">
        <v>1741</v>
      </c>
    </row>
    <row r="64" spans="1:16">
      <c r="I64" s="4039" t="s">
        <v>1675</v>
      </c>
      <c r="J64" s="4040" t="s">
        <v>1675</v>
      </c>
      <c r="K64" s="4008" t="s">
        <v>1783</v>
      </c>
      <c r="L64" s="4039" t="s">
        <v>1783</v>
      </c>
      <c r="M64" s="4009">
        <v>128</v>
      </c>
      <c r="N64" s="4009">
        <v>0</v>
      </c>
      <c r="O64" s="4009">
        <v>0</v>
      </c>
      <c r="P64" s="4008" t="s">
        <v>1675</v>
      </c>
    </row>
    <row r="65" spans="9:16">
      <c r="I65" s="4010" t="s">
        <v>1679</v>
      </c>
      <c r="J65" s="4011" t="s">
        <v>1679</v>
      </c>
      <c r="K65" s="4008" t="s">
        <v>1790</v>
      </c>
      <c r="L65" s="4010" t="s">
        <v>1790</v>
      </c>
      <c r="M65" s="4009">
        <v>0</v>
      </c>
      <c r="N65" s="4009">
        <v>128</v>
      </c>
      <c r="O65" s="4009">
        <v>128</v>
      </c>
      <c r="P65" s="4008" t="s">
        <v>1679</v>
      </c>
    </row>
    <row r="66" spans="9:16">
      <c r="I66" s="4041" t="s">
        <v>1684</v>
      </c>
      <c r="J66" s="4042" t="s">
        <v>1684</v>
      </c>
      <c r="K66" s="4008" t="s">
        <v>1769</v>
      </c>
      <c r="L66" s="4041" t="s">
        <v>1769</v>
      </c>
      <c r="M66" s="4009">
        <v>0</v>
      </c>
      <c r="N66" s="4009">
        <v>0</v>
      </c>
      <c r="O66" s="4009">
        <v>255</v>
      </c>
      <c r="P66" s="4008" t="s">
        <v>1684</v>
      </c>
    </row>
    <row r="67" spans="9:16">
      <c r="I67" s="4043" t="s">
        <v>1689</v>
      </c>
      <c r="J67" s="4044" t="s">
        <v>1689</v>
      </c>
      <c r="K67" s="4008" t="s">
        <v>1800</v>
      </c>
      <c r="L67" s="4043" t="s">
        <v>1800</v>
      </c>
      <c r="M67" s="4009">
        <v>0</v>
      </c>
      <c r="N67" s="4009">
        <v>204</v>
      </c>
      <c r="O67" s="4009">
        <v>255</v>
      </c>
      <c r="P67" s="4008" t="s">
        <v>1689</v>
      </c>
    </row>
    <row r="68" spans="9:16">
      <c r="I68" s="4021" t="s">
        <v>1695</v>
      </c>
      <c r="J68" s="4022" t="s">
        <v>1695</v>
      </c>
      <c r="K68" s="4008" t="s">
        <v>1795</v>
      </c>
      <c r="L68" s="4021" t="s">
        <v>1795</v>
      </c>
      <c r="M68" s="4009">
        <v>204</v>
      </c>
      <c r="N68" s="4009">
        <v>255</v>
      </c>
      <c r="O68" s="4009">
        <v>255</v>
      </c>
      <c r="P68" s="4008" t="s">
        <v>1695</v>
      </c>
    </row>
    <row r="69" spans="9:16">
      <c r="I69" s="4045" t="s">
        <v>1700</v>
      </c>
      <c r="J69" s="4046" t="s">
        <v>1700</v>
      </c>
      <c r="K69" s="4008" t="s">
        <v>1801</v>
      </c>
      <c r="L69" s="4045" t="s">
        <v>1801</v>
      </c>
      <c r="M69" s="4009">
        <v>204</v>
      </c>
      <c r="N69" s="4009">
        <v>255</v>
      </c>
      <c r="O69" s="4009">
        <v>204</v>
      </c>
      <c r="P69" s="4008" t="s">
        <v>1700</v>
      </c>
    </row>
    <row r="70" spans="9:16">
      <c r="I70" s="4047" t="s">
        <v>1705</v>
      </c>
      <c r="J70" s="4048" t="s">
        <v>1705</v>
      </c>
      <c r="K70" s="4008" t="s">
        <v>1802</v>
      </c>
      <c r="L70" s="4047" t="s">
        <v>1802</v>
      </c>
      <c r="M70" s="4009">
        <v>255</v>
      </c>
      <c r="N70" s="4009">
        <v>255</v>
      </c>
      <c r="O70" s="4009">
        <v>153</v>
      </c>
      <c r="P70" s="4008" t="s">
        <v>1705</v>
      </c>
    </row>
    <row r="71" spans="9:16">
      <c r="I71" s="4049" t="s">
        <v>1710</v>
      </c>
      <c r="J71" s="4050" t="s">
        <v>1710</v>
      </c>
      <c r="K71" s="4008" t="s">
        <v>1803</v>
      </c>
      <c r="L71" s="4049" t="s">
        <v>1803</v>
      </c>
      <c r="M71" s="4009">
        <v>153</v>
      </c>
      <c r="N71" s="4009">
        <v>204</v>
      </c>
      <c r="O71" s="4009">
        <v>255</v>
      </c>
      <c r="P71" s="4008" t="s">
        <v>1710</v>
      </c>
    </row>
    <row r="72" spans="9:16">
      <c r="I72" s="4051" t="s">
        <v>1715</v>
      </c>
      <c r="J72" s="4052" t="s">
        <v>1715</v>
      </c>
      <c r="K72" s="4008" t="s">
        <v>1804</v>
      </c>
      <c r="L72" s="4051" t="s">
        <v>1804</v>
      </c>
      <c r="M72" s="4009">
        <v>255</v>
      </c>
      <c r="N72" s="4009">
        <v>153</v>
      </c>
      <c r="O72" s="4009">
        <v>204</v>
      </c>
      <c r="P72" s="4008" t="s">
        <v>1715</v>
      </c>
    </row>
    <row r="73" spans="9:16">
      <c r="I73" s="4053" t="s">
        <v>1719</v>
      </c>
      <c r="J73" s="4054" t="s">
        <v>1719</v>
      </c>
      <c r="K73" s="4008" t="s">
        <v>1805</v>
      </c>
      <c r="L73" s="4053" t="s">
        <v>1805</v>
      </c>
      <c r="M73" s="4009">
        <v>204</v>
      </c>
      <c r="N73" s="4009">
        <v>153</v>
      </c>
      <c r="O73" s="4009">
        <v>255</v>
      </c>
      <c r="P73" s="4008" t="s">
        <v>1719</v>
      </c>
    </row>
    <row r="74" spans="9:16">
      <c r="I74" s="4055" t="s">
        <v>1724</v>
      </c>
      <c r="J74" s="4056" t="s">
        <v>1724</v>
      </c>
      <c r="K74" s="4008" t="s">
        <v>1806</v>
      </c>
      <c r="L74" s="4055" t="s">
        <v>1806</v>
      </c>
      <c r="M74" s="4009">
        <v>255</v>
      </c>
      <c r="N74" s="4009">
        <v>204</v>
      </c>
      <c r="O74" s="4009">
        <v>153</v>
      </c>
      <c r="P74" s="4008" t="s">
        <v>1724</v>
      </c>
    </row>
    <row r="75" spans="9:16">
      <c r="I75" s="4057" t="s">
        <v>1729</v>
      </c>
      <c r="J75" s="4058" t="s">
        <v>1729</v>
      </c>
      <c r="K75" s="4008" t="s">
        <v>1807</v>
      </c>
      <c r="L75" s="4057" t="s">
        <v>1807</v>
      </c>
      <c r="M75" s="4009">
        <v>51</v>
      </c>
      <c r="N75" s="4009">
        <v>102</v>
      </c>
      <c r="O75" s="4009">
        <v>255</v>
      </c>
      <c r="P75" s="4008" t="s">
        <v>1729</v>
      </c>
    </row>
    <row r="76" spans="9:16">
      <c r="I76" s="4059" t="s">
        <v>1734</v>
      </c>
      <c r="J76" s="4060" t="s">
        <v>1734</v>
      </c>
      <c r="K76" s="4008" t="s">
        <v>1808</v>
      </c>
      <c r="L76" s="4059" t="s">
        <v>1808</v>
      </c>
      <c r="M76" s="4009">
        <v>51</v>
      </c>
      <c r="N76" s="4009">
        <v>204</v>
      </c>
      <c r="O76" s="4009">
        <v>204</v>
      </c>
      <c r="P76" s="4008" t="s">
        <v>1734</v>
      </c>
    </row>
    <row r="77" spans="9:16">
      <c r="I77" s="4061" t="s">
        <v>1738</v>
      </c>
      <c r="J77" s="4062" t="s">
        <v>1738</v>
      </c>
      <c r="K77" s="4008" t="s">
        <v>1809</v>
      </c>
      <c r="L77" s="4061" t="s">
        <v>1809</v>
      </c>
      <c r="M77" s="4009">
        <v>153</v>
      </c>
      <c r="N77" s="4009">
        <v>204</v>
      </c>
      <c r="O77" s="4009">
        <v>0</v>
      </c>
      <c r="P77" s="4008" t="s">
        <v>1738</v>
      </c>
    </row>
    <row r="78" spans="9:16">
      <c r="I78" s="4063" t="s">
        <v>1742</v>
      </c>
      <c r="J78" s="4064" t="s">
        <v>1742</v>
      </c>
      <c r="K78" s="4008" t="s">
        <v>1810</v>
      </c>
      <c r="L78" s="4063" t="s">
        <v>1810</v>
      </c>
      <c r="M78" s="4009">
        <v>255</v>
      </c>
      <c r="N78" s="4009">
        <v>204</v>
      </c>
      <c r="O78" s="4009">
        <v>0</v>
      </c>
      <c r="P78" s="4008" t="s">
        <v>1742</v>
      </c>
    </row>
    <row r="79" spans="9:16">
      <c r="I79" s="4065" t="s">
        <v>1676</v>
      </c>
      <c r="J79" s="4066" t="s">
        <v>1676</v>
      </c>
      <c r="K79" s="4008" t="s">
        <v>1811</v>
      </c>
      <c r="L79" s="4065" t="s">
        <v>1811</v>
      </c>
      <c r="M79" s="4009">
        <v>255</v>
      </c>
      <c r="N79" s="4009">
        <v>153</v>
      </c>
      <c r="O79" s="4009">
        <v>0</v>
      </c>
      <c r="P79" s="4008" t="s">
        <v>1676</v>
      </c>
    </row>
    <row r="80" spans="9:16">
      <c r="I80" s="4067" t="s">
        <v>1680</v>
      </c>
      <c r="J80" s="4068" t="s">
        <v>1680</v>
      </c>
      <c r="K80" s="4008" t="s">
        <v>1812</v>
      </c>
      <c r="L80" s="4067" t="s">
        <v>1812</v>
      </c>
      <c r="M80" s="4009">
        <v>255</v>
      </c>
      <c r="N80" s="4009">
        <v>102</v>
      </c>
      <c r="O80" s="4009">
        <v>0</v>
      </c>
      <c r="P80" s="4008" t="s">
        <v>1680</v>
      </c>
    </row>
    <row r="81" spans="9:19">
      <c r="I81" s="4069" t="s">
        <v>1685</v>
      </c>
      <c r="J81" s="4070" t="s">
        <v>1685</v>
      </c>
      <c r="K81" s="4008" t="s">
        <v>1813</v>
      </c>
      <c r="L81" s="4069" t="s">
        <v>1813</v>
      </c>
      <c r="M81" s="4009">
        <v>102</v>
      </c>
      <c r="N81" s="4009">
        <v>102</v>
      </c>
      <c r="O81" s="4009">
        <v>153</v>
      </c>
      <c r="P81" s="4008" t="s">
        <v>1685</v>
      </c>
    </row>
    <row r="82" spans="9:19">
      <c r="I82" s="4071" t="s">
        <v>1690</v>
      </c>
      <c r="J82" s="4072" t="s">
        <v>1690</v>
      </c>
      <c r="K82" s="4008" t="s">
        <v>1814</v>
      </c>
      <c r="L82" s="4071" t="s">
        <v>1814</v>
      </c>
      <c r="M82" s="4009">
        <v>150</v>
      </c>
      <c r="N82" s="4009">
        <v>150</v>
      </c>
      <c r="O82" s="4009">
        <v>150</v>
      </c>
      <c r="P82" s="4008" t="s">
        <v>1690</v>
      </c>
    </row>
    <row r="83" spans="9:19">
      <c r="I83" s="4073" t="s">
        <v>1696</v>
      </c>
      <c r="J83" s="4074" t="s">
        <v>1696</v>
      </c>
      <c r="K83" s="4008" t="s">
        <v>1815</v>
      </c>
      <c r="L83" s="4073" t="s">
        <v>1815</v>
      </c>
      <c r="M83" s="4009">
        <v>0</v>
      </c>
      <c r="N83" s="4009">
        <v>51</v>
      </c>
      <c r="O83" s="4009">
        <v>102</v>
      </c>
      <c r="P83" s="4008" t="s">
        <v>1696</v>
      </c>
    </row>
    <row r="84" spans="9:19">
      <c r="I84" s="4075" t="s">
        <v>1701</v>
      </c>
      <c r="J84" s="4076" t="s">
        <v>1701</v>
      </c>
      <c r="K84" s="4008" t="s">
        <v>1816</v>
      </c>
      <c r="L84" s="4075" t="s">
        <v>1816</v>
      </c>
      <c r="M84" s="4009">
        <v>51</v>
      </c>
      <c r="N84" s="4009">
        <v>153</v>
      </c>
      <c r="O84" s="4009">
        <v>102</v>
      </c>
      <c r="P84" s="4008" t="s">
        <v>1701</v>
      </c>
    </row>
    <row r="85" spans="9:19">
      <c r="I85" s="4077" t="s">
        <v>1706</v>
      </c>
      <c r="J85" s="4078" t="s">
        <v>1706</v>
      </c>
      <c r="K85" s="4008" t="s">
        <v>1817</v>
      </c>
      <c r="L85" s="4077" t="s">
        <v>1817</v>
      </c>
      <c r="M85" s="4009">
        <v>0</v>
      </c>
      <c r="N85" s="4009">
        <v>51</v>
      </c>
      <c r="O85" s="4009">
        <v>0</v>
      </c>
      <c r="P85" s="4008" t="s">
        <v>1706</v>
      </c>
      <c r="S85" s="3878"/>
    </row>
    <row r="86" spans="9:19">
      <c r="I86" s="4079" t="s">
        <v>1711</v>
      </c>
      <c r="J86" s="4080" t="s">
        <v>1711</v>
      </c>
      <c r="K86" s="4008" t="s">
        <v>1818</v>
      </c>
      <c r="L86" s="4079" t="s">
        <v>1818</v>
      </c>
      <c r="M86" s="4009">
        <v>51</v>
      </c>
      <c r="N86" s="4009">
        <v>51</v>
      </c>
      <c r="O86" s="4009">
        <v>0</v>
      </c>
      <c r="P86" s="4008" t="s">
        <v>1711</v>
      </c>
    </row>
    <row r="87" spans="9:19">
      <c r="I87" s="4081" t="s">
        <v>1716</v>
      </c>
      <c r="J87" s="4082" t="s">
        <v>1716</v>
      </c>
      <c r="K87" s="4008" t="s">
        <v>1819</v>
      </c>
      <c r="L87" s="4081" t="s">
        <v>1819</v>
      </c>
      <c r="M87" s="4009">
        <v>153</v>
      </c>
      <c r="N87" s="4009">
        <v>51</v>
      </c>
      <c r="O87" s="4009">
        <v>0</v>
      </c>
      <c r="P87" s="4008" t="s">
        <v>1716</v>
      </c>
    </row>
    <row r="88" spans="9:19">
      <c r="I88" s="4019" t="s">
        <v>1720</v>
      </c>
      <c r="J88" s="4020" t="s">
        <v>1720</v>
      </c>
      <c r="K88" s="4008" t="s">
        <v>1794</v>
      </c>
      <c r="L88" s="4019" t="s">
        <v>1794</v>
      </c>
      <c r="M88" s="4009">
        <v>153</v>
      </c>
      <c r="N88" s="4009">
        <v>51</v>
      </c>
      <c r="O88" s="4009">
        <v>102</v>
      </c>
      <c r="P88" s="4008" t="s">
        <v>1720</v>
      </c>
    </row>
    <row r="89" spans="9:19">
      <c r="I89" s="4083" t="s">
        <v>1725</v>
      </c>
      <c r="J89" s="4084" t="s">
        <v>1725</v>
      </c>
      <c r="K89" s="4008" t="s">
        <v>1820</v>
      </c>
      <c r="L89" s="4083" t="s">
        <v>1820</v>
      </c>
      <c r="M89" s="4009">
        <v>51</v>
      </c>
      <c r="N89" s="4009">
        <v>51</v>
      </c>
      <c r="O89" s="4009">
        <v>153</v>
      </c>
      <c r="P89" s="4008" t="s">
        <v>1725</v>
      </c>
    </row>
    <row r="90" spans="9:19">
      <c r="I90" s="4085" t="s">
        <v>1730</v>
      </c>
      <c r="J90" s="4086" t="s">
        <v>1730</v>
      </c>
      <c r="K90" s="4008" t="s">
        <v>1821</v>
      </c>
      <c r="L90" s="4085" t="s">
        <v>1821</v>
      </c>
      <c r="M90" s="4009">
        <v>51</v>
      </c>
      <c r="N90" s="4009">
        <v>51</v>
      </c>
      <c r="O90" s="4009">
        <v>51</v>
      </c>
      <c r="P90" s="4008" t="s">
        <v>1730</v>
      </c>
    </row>
    <row r="91" spans="9:19" ht="15" customHeight="1">
      <c r="I91" s="4087" t="s">
        <v>1822</v>
      </c>
      <c r="J91" s="4088"/>
      <c r="K91" s="4088"/>
      <c r="L91" s="4088"/>
      <c r="M91" s="4088"/>
      <c r="N91" s="4088"/>
      <c r="O91" s="4088"/>
      <c r="P91" s="4089"/>
    </row>
    <row r="92" spans="9:19">
      <c r="I92" s="1900"/>
      <c r="J92" s="1901"/>
      <c r="K92" s="1901"/>
      <c r="L92" s="1901"/>
      <c r="M92" s="1901"/>
      <c r="N92" s="1901"/>
      <c r="O92" s="1901"/>
      <c r="P92" s="1902"/>
    </row>
    <row r="93" spans="9:19">
      <c r="I93" s="4090" t="s">
        <v>1823</v>
      </c>
      <c r="J93" s="4091"/>
      <c r="K93" s="4091"/>
      <c r="L93" s="4091"/>
      <c r="M93" s="4091"/>
      <c r="N93" s="4091"/>
      <c r="O93" s="4091"/>
      <c r="P93" s="4092"/>
    </row>
    <row r="94" spans="9:19">
      <c r="I94" s="4090"/>
      <c r="J94" s="4091"/>
      <c r="K94" s="4091"/>
      <c r="L94" s="4091"/>
      <c r="M94" s="4091"/>
      <c r="N94" s="4091"/>
      <c r="O94" s="4091"/>
      <c r="P94" s="4092"/>
    </row>
    <row r="95" spans="9:19">
      <c r="I95" s="4093"/>
      <c r="J95" s="4094"/>
      <c r="K95" s="4094"/>
      <c r="L95" s="4094"/>
      <c r="M95" s="4094"/>
      <c r="N95" s="4094"/>
      <c r="O95" s="4094"/>
      <c r="P95" s="4095"/>
    </row>
    <row r="97" spans="9:16" ht="18.75">
      <c r="I97" s="847" t="s">
        <v>1824</v>
      </c>
      <c r="J97" s="1075"/>
      <c r="K97" s="1075"/>
      <c r="L97" s="1075"/>
      <c r="M97" s="1075"/>
      <c r="N97" s="1075"/>
      <c r="O97" s="1075"/>
      <c r="P97" s="1075"/>
    </row>
    <row r="98" spans="9:16" ht="18.75">
      <c r="I98" s="847" t="s">
        <v>1825</v>
      </c>
      <c r="J98" s="1075"/>
      <c r="K98" s="1075"/>
      <c r="L98" s="1075"/>
      <c r="M98" s="1075"/>
      <c r="N98" s="1075"/>
      <c r="O98" s="1075"/>
      <c r="P98" s="1075"/>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E0D2732F-9C3E-42DE-AB30-52ED05ADAFE7}"/>
    <hyperlink ref="I91" r:id="rId2" location="dpalette" display="http://dmcritchie.mvps.org/excel/colors.htm - dpalette" xr:uid="{69BE5AF5-652D-42EB-AF8C-1E90FFA96153}"/>
    <hyperlink ref="S7" r:id="rId3" xr:uid="{5794E812-F87F-4A3E-9FA7-59D0AD1B77A6}"/>
    <hyperlink ref="S10" r:id="rId4" xr:uid="{727526B6-30CF-4CEB-B7A7-BDE3C13DE05B}"/>
    <hyperlink ref="S13" r:id="rId5" xr:uid="{25F97081-BA5E-4448-95AC-12491681BEBA}"/>
    <hyperlink ref="S16" r:id="rId6" xr:uid="{B6988315-A838-4E19-BA48-76A827495F41}"/>
    <hyperlink ref="S38" r:id="rId7" xr:uid="{D984AAFC-7DDF-469A-9DB0-F2BC83076395}"/>
    <hyperlink ref="S47" r:id="rId8" xr:uid="{B5DD7021-7285-4D6D-B7BD-DDF1997A998F}"/>
    <hyperlink ref="S32" r:id="rId9" xr:uid="{E5D8E4D0-81EF-4565-8D24-E76B0F890942}"/>
    <hyperlink ref="S26" r:id="rId10" xr:uid="{962BB588-095C-42F8-BC05-6117372C3692}"/>
    <hyperlink ref="S28" r:id="rId11" xr:uid="{8D287C91-225A-4AE8-B0CC-940D75517D26}"/>
    <hyperlink ref="S30" r:id="rId12" xr:uid="{5C8B34DA-9B8C-4A3F-906F-41884B1548CF}"/>
    <hyperlink ref="S34" r:id="rId13" xr:uid="{66685F79-8461-4595-9F89-5B12544523EF}"/>
    <hyperlink ref="S20" r:id="rId14" display="Trouver n'Importe quel Code Couleur HTML en 2 clics [Images, Vidéos, PDF...]" xr:uid="{CC9FF15C-4052-4826-AF77-BA0DE9474330}"/>
    <hyperlink ref="S22" r:id="rId15" xr:uid="{1445EB96-0876-4045-972C-A7FA0E2572C0}"/>
    <hyperlink ref="S36" r:id="rId16" xr:uid="{84856BE9-9285-4D3E-9AF2-E5198092991D}"/>
    <hyperlink ref="S24" r:id="rId17" display="Téléchargez votre image Cliquez sur l'image pour obtenir le code couleur. https://www.ginifab.com/feeds/pms/color_picker_from_image.fr.php" xr:uid="{38F2D8CB-1833-44D7-A94E-9C786C24E4E0}"/>
    <hyperlink ref="S41" r:id="rId18" xr:uid="{F743D238-FB6F-4C29-AC75-62BB9DE1B642}"/>
    <hyperlink ref="S43" r:id="rId19" xr:uid="{8E706948-27B3-4489-961E-7BE62A2144E5}"/>
    <hyperlink ref="S45" r:id="rId20" xr:uid="{7E98BC7E-D86A-4136-AFBE-91D51A5A1206}"/>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684FA-D794-471E-8FEF-74558D35672A}">
  <dimension ref="A1:AQ102"/>
  <sheetViews>
    <sheetView showZeros="0" topLeftCell="A34" zoomScale="75" zoomScaleNormal="75" workbookViewId="0">
      <selection activeCell="K53" sqref="K53"/>
    </sheetView>
  </sheetViews>
  <sheetFormatPr baseColWidth="10" defaultRowHeight="21"/>
  <cols>
    <col min="1" max="1" width="4" style="1003" customWidth="1"/>
    <col min="2" max="2" width="135.85546875" style="1003" customWidth="1"/>
    <col min="3" max="4" width="24.5703125" style="1003" customWidth="1"/>
    <col min="5" max="5" width="17.5703125" style="1093" customWidth="1"/>
    <col min="6" max="7" width="16.5703125" style="1003" customWidth="1"/>
    <col min="8" max="8" width="15.5703125" style="1003" customWidth="1"/>
    <col min="9" max="9" width="4" style="1003" customWidth="1"/>
    <col min="10" max="10" width="5.28515625" style="1149" customWidth="1"/>
    <col min="11" max="11" width="104.5703125" style="1003" customWidth="1"/>
    <col min="12" max="12" width="7.28515625" style="1003" customWidth="1"/>
    <col min="13" max="13" width="9.85546875" style="1003" customWidth="1"/>
    <col min="14" max="14" width="18.85546875" style="1003" customWidth="1"/>
    <col min="15" max="15" width="11.42578125" style="1003"/>
    <col min="16" max="16" width="14.7109375" style="1003" customWidth="1"/>
    <col min="17" max="17" width="19.28515625" style="1003" customWidth="1"/>
    <col min="18" max="18" width="53.85546875" style="1003" customWidth="1"/>
    <col min="19" max="19" width="31.42578125" style="1003" customWidth="1"/>
    <col min="20" max="21" width="22.5703125" style="1003" customWidth="1"/>
    <col min="22" max="22" width="161.28515625" style="1003" customWidth="1"/>
    <col min="23" max="23" width="9.85546875" style="1003" customWidth="1"/>
    <col min="24" max="24" width="13.85546875" style="1003" customWidth="1"/>
    <col min="25" max="26" width="14.85546875" style="1003" customWidth="1"/>
    <col min="27" max="27" width="85" style="1003" customWidth="1"/>
    <col min="28" max="28" width="12.85546875" style="1003" customWidth="1"/>
    <col min="29" max="29" width="13.5703125" style="1003" customWidth="1"/>
    <col min="30" max="30" width="17.28515625" style="1003" customWidth="1"/>
    <col min="31" max="31" width="14.85546875" style="1003" customWidth="1"/>
    <col min="32" max="32" width="75.85546875" style="1003" customWidth="1"/>
    <col min="33" max="34" width="14.85546875" style="1003" customWidth="1"/>
    <col min="35" max="35" width="15.28515625" style="1003" customWidth="1"/>
    <col min="36" max="36" width="14.85546875" style="1003" customWidth="1"/>
    <col min="37" max="37" width="42.42578125" style="1003" customWidth="1"/>
    <col min="38" max="38" width="101.7109375" style="1003" customWidth="1"/>
    <col min="39" max="39" width="8.85546875" style="1003" customWidth="1"/>
    <col min="40" max="41" width="20.28515625" style="1003" customWidth="1"/>
    <col min="42" max="42" width="11.42578125" style="1003"/>
    <col min="43" max="43" width="15.42578125" style="1003" customWidth="1"/>
    <col min="44" max="16384" width="11.42578125" style="1003"/>
  </cols>
  <sheetData>
    <row r="1" spans="2:43" ht="21.75" thickBot="1">
      <c r="B1" s="1001"/>
      <c r="C1" s="1001"/>
      <c r="D1" s="1001"/>
      <c r="E1" s="1002"/>
      <c r="F1" s="1001"/>
      <c r="G1" s="1001"/>
      <c r="H1" s="1001"/>
      <c r="I1" s="1001"/>
    </row>
    <row r="2" spans="2:43" ht="21" customHeight="1">
      <c r="B2" s="1436" t="s">
        <v>2038</v>
      </c>
      <c r="C2" s="1437"/>
      <c r="D2" s="1437"/>
      <c r="E2" s="1437"/>
      <c r="F2" s="1437"/>
      <c r="G2" s="1437"/>
      <c r="H2" s="1437"/>
      <c r="I2" s="1437"/>
      <c r="J2" s="1437"/>
      <c r="K2" s="1437"/>
      <c r="L2" s="1437"/>
      <c r="M2" s="1437"/>
      <c r="N2" s="1437"/>
      <c r="O2" s="1437"/>
      <c r="P2" s="1437"/>
      <c r="Q2" s="1437"/>
      <c r="R2" s="1437"/>
      <c r="S2" s="1437"/>
      <c r="T2" s="1438"/>
    </row>
    <row r="3" spans="2:43" ht="21.75" customHeight="1">
      <c r="B3" s="1439"/>
      <c r="C3" s="1440"/>
      <c r="D3" s="1440"/>
      <c r="E3" s="1440"/>
      <c r="F3" s="1440"/>
      <c r="G3" s="1440"/>
      <c r="H3" s="1440"/>
      <c r="I3" s="1440"/>
      <c r="J3" s="1440"/>
      <c r="K3" s="1440"/>
      <c r="L3" s="1440"/>
      <c r="M3" s="1440"/>
      <c r="N3" s="1440"/>
      <c r="O3" s="1440"/>
      <c r="P3" s="1440"/>
      <c r="Q3" s="1440"/>
      <c r="R3" s="1440"/>
      <c r="S3" s="1440"/>
      <c r="T3" s="1441"/>
    </row>
    <row r="4" spans="2:43" ht="21" customHeight="1">
      <c r="B4" s="1442" t="s">
        <v>2039</v>
      </c>
      <c r="C4" s="1444" t="s">
        <v>2040</v>
      </c>
      <c r="D4" s="1445"/>
      <c r="E4" s="1445"/>
      <c r="F4" s="1445"/>
      <c r="G4" s="1445"/>
      <c r="H4" s="1445"/>
      <c r="I4" s="1445"/>
      <c r="J4" s="1150"/>
      <c r="K4" s="1004"/>
      <c r="L4" s="1004"/>
      <c r="M4" s="1004"/>
      <c r="N4" s="1004"/>
      <c r="O4" s="1004"/>
      <c r="P4" s="1004"/>
      <c r="Q4" s="1004"/>
      <c r="R4" s="1004"/>
      <c r="S4" s="1004"/>
      <c r="T4" s="1005"/>
    </row>
    <row r="5" spans="2:43" ht="21.75" customHeight="1" thickBot="1">
      <c r="B5" s="1442"/>
      <c r="C5" s="1444"/>
      <c r="D5" s="1445"/>
      <c r="E5" s="1445"/>
      <c r="F5" s="1445"/>
      <c r="G5" s="1445"/>
      <c r="H5" s="1445"/>
      <c r="I5" s="1445"/>
      <c r="J5" s="1150"/>
      <c r="K5" s="1004"/>
      <c r="L5" s="1004"/>
      <c r="M5" s="1004"/>
      <c r="N5" s="1006" t="s">
        <v>2041</v>
      </c>
      <c r="O5" s="1004"/>
      <c r="P5" s="1004"/>
      <c r="Q5" s="1004"/>
      <c r="R5" s="1004"/>
      <c r="S5" s="1004"/>
      <c r="T5" s="1005"/>
    </row>
    <row r="6" spans="2:43" ht="21" customHeight="1" thickBot="1">
      <c r="B6" s="1443"/>
      <c r="C6" s="1007"/>
      <c r="D6" s="1007"/>
      <c r="E6" s="1446" t="s">
        <v>2042</v>
      </c>
      <c r="F6" s="1446"/>
      <c r="G6" s="1446"/>
      <c r="H6" s="1446"/>
      <c r="I6" s="1446"/>
      <c r="J6" s="1150"/>
      <c r="K6" s="1447" t="s">
        <v>2043</v>
      </c>
      <c r="L6" s="1008"/>
      <c r="M6" s="1004"/>
      <c r="N6" s="1006" t="s">
        <v>2044</v>
      </c>
      <c r="O6" s="1004"/>
      <c r="P6" s="1004"/>
      <c r="Q6" s="1004"/>
      <c r="R6" s="1004"/>
      <c r="S6" s="1004"/>
      <c r="T6" s="1005"/>
    </row>
    <row r="7" spans="2:43" ht="21.75" customHeight="1" thickBot="1">
      <c r="B7" s="1449" t="s">
        <v>2045</v>
      </c>
      <c r="C7" s="1009"/>
      <c r="D7" s="1009"/>
      <c r="E7" s="1446"/>
      <c r="F7" s="1446"/>
      <c r="G7" s="1446"/>
      <c r="H7" s="1446"/>
      <c r="I7" s="1446"/>
      <c r="J7" s="1150"/>
      <c r="K7" s="1448"/>
      <c r="L7" s="1008"/>
      <c r="M7" s="1004"/>
      <c r="N7" s="1004"/>
      <c r="O7" s="1004"/>
      <c r="P7" s="1004"/>
      <c r="Q7" s="1004"/>
      <c r="R7" s="1004"/>
      <c r="S7" s="1004"/>
      <c r="T7" s="1005"/>
      <c r="V7" s="1010" t="s">
        <v>2046</v>
      </c>
      <c r="W7" s="1010"/>
      <c r="X7" s="1011"/>
    </row>
    <row r="8" spans="2:43" ht="21.75" customHeight="1" thickBot="1">
      <c r="B8" s="1449"/>
      <c r="C8" s="1009"/>
      <c r="D8" s="1009"/>
      <c r="E8" s="1012">
        <v>1</v>
      </c>
      <c r="F8" s="1012">
        <v>2</v>
      </c>
      <c r="G8" s="1012">
        <v>3</v>
      </c>
      <c r="H8" s="1009"/>
      <c r="I8" s="1013"/>
      <c r="J8" s="1150"/>
      <c r="K8" s="1014"/>
      <c r="L8" s="1008"/>
      <c r="M8" s="1004"/>
      <c r="N8" s="1004"/>
      <c r="O8" s="1004"/>
      <c r="P8" s="1004"/>
      <c r="Q8" s="1004"/>
      <c r="R8" s="1004"/>
      <c r="S8" s="1004"/>
      <c r="T8" s="1005"/>
    </row>
    <row r="9" spans="2:43" ht="34.5" thickBot="1">
      <c r="B9" s="1015" t="str">
        <f>LEFT(ADDRESS(1,COLUMN(),4),LEN(ADDRESS(1,COLUMN(),4))-1)</f>
        <v>B</v>
      </c>
      <c r="C9" s="1015" t="str">
        <f>LEFT(ADDRESS(1,COLUMN(),4),LEN(ADDRESS(1,COLUMN(),4))-1)</f>
        <v>C</v>
      </c>
      <c r="D9" s="1015" t="str">
        <f>LEFT(ADDRESS(1,COLUMN(),4),LEN(ADDRESS(1,COLUMN(),4))-1)</f>
        <v>D</v>
      </c>
      <c r="E9" s="1016" t="s">
        <v>2047</v>
      </c>
      <c r="F9" s="1016" t="s">
        <v>2048</v>
      </c>
      <c r="G9" s="1016" t="s">
        <v>2049</v>
      </c>
      <c r="H9" s="1017"/>
      <c r="I9" s="1018"/>
      <c r="J9" s="1150"/>
      <c r="K9" s="1019" t="str">
        <f>LEFT(ADDRESS(1,COLUMN(),4),LEN(ADDRESS(1,COLUMN(),4))-1)</f>
        <v>K</v>
      </c>
      <c r="L9" s="1015"/>
      <c r="M9" s="1015" t="str">
        <f>LEFT(ADDRESS(1,COLUMN(),4),LEN(ADDRESS(1,COLUMN(),4))-1)</f>
        <v>M</v>
      </c>
      <c r="N9" s="1020"/>
      <c r="O9" s="1015" t="str">
        <f>LEFT(ADDRESS(1,COLUMN(),4),LEN(ADDRESS(1,COLUMN(),4))-1)</f>
        <v>O</v>
      </c>
      <c r="P9" s="1020"/>
      <c r="Q9" s="1015" t="str">
        <f>LEFT(ADDRESS(1,COLUMN(),4),LEN(ADDRESS(1,COLUMN(),4))-1)</f>
        <v>Q</v>
      </c>
      <c r="R9" s="1015" t="str">
        <f>LEFT(ADDRESS(1,COLUMN(),4),LEN(ADDRESS(1,COLUMN(),4))-1)</f>
        <v>R</v>
      </c>
      <c r="S9" s="1004"/>
      <c r="T9" s="1021" t="str">
        <f>LEFT(ADDRESS(1,COLUMN(),4),LEN(ADDRESS(1,COLUMN(),4))-1)</f>
        <v>T</v>
      </c>
      <c r="V9" s="1015" t="str">
        <f>LEFT(ADDRESS(1,COLUMN(),4),LEN(ADDRESS(1,COLUMN(),4))-1)</f>
        <v>V</v>
      </c>
      <c r="W9" s="1015" t="str">
        <f>LEFT(ADDRESS(1,COLUMN(),4),LEN(ADDRESS(1,COLUMN(),4))-1)</f>
        <v>W</v>
      </c>
      <c r="AA9" s="1015" t="str">
        <f>LEFT(ADDRESS(1,COLUMN(),4),LEN(ADDRESS(1,COLUMN(),4))-1)</f>
        <v>AA</v>
      </c>
      <c r="AB9" s="1015" t="str">
        <f>LEFT(ADDRESS(1,COLUMN(),4),LEN(ADDRESS(1,COLUMN(),4))-1)</f>
        <v>AB</v>
      </c>
      <c r="AF9" s="1015" t="str">
        <f>LEFT(ADDRESS(1,COLUMN(),4),LEN(ADDRESS(1,COLUMN(),4))-1)</f>
        <v>AF</v>
      </c>
      <c r="AG9" s="1015" t="str">
        <f>LEFT(ADDRESS(1,COLUMN(),4),LEN(ADDRESS(1,COLUMN(),4))-1)</f>
        <v>AG</v>
      </c>
      <c r="AL9" s="1015" t="str">
        <f>LEFT(ADDRESS(1,COLUMN(),4),LEN(ADDRESS(1,COLUMN(),4))-1)</f>
        <v>AL</v>
      </c>
      <c r="AM9" s="1015" t="str">
        <f>LEFT(ADDRESS(1,COLUMN(),4),LEN(ADDRESS(1,COLUMN(),4))-1)</f>
        <v>AM</v>
      </c>
    </row>
    <row r="10" spans="2:43" ht="30" customHeight="1">
      <c r="B10" s="1022" t="s">
        <v>2050</v>
      </c>
      <c r="C10" s="1472" t="s">
        <v>2051</v>
      </c>
      <c r="D10" s="1473"/>
      <c r="E10" s="1023" t="s">
        <v>2052</v>
      </c>
      <c r="F10" s="1095" t="s">
        <v>2053</v>
      </c>
      <c r="G10" s="1095" t="s">
        <v>2054</v>
      </c>
      <c r="H10" s="1474" t="s">
        <v>2055</v>
      </c>
      <c r="I10" s="1024"/>
      <c r="J10" s="1150"/>
      <c r="K10" s="1476" t="s">
        <v>2056</v>
      </c>
      <c r="L10" s="1025"/>
      <c r="M10" s="1026"/>
      <c r="N10" s="1026"/>
      <c r="O10" s="1477" t="s">
        <v>2057</v>
      </c>
      <c r="P10" s="1477"/>
      <c r="Q10" s="1478" t="s">
        <v>2058</v>
      </c>
      <c r="R10" s="1480" t="s">
        <v>2059</v>
      </c>
      <c r="S10" s="1480"/>
      <c r="T10" s="1481"/>
      <c r="V10" s="1450" t="s">
        <v>2060</v>
      </c>
      <c r="W10" s="1451"/>
      <c r="X10" s="1451"/>
      <c r="Y10" s="1452"/>
      <c r="AA10" s="1453" t="s">
        <v>2061</v>
      </c>
      <c r="AB10" s="1454"/>
      <c r="AC10" s="1454"/>
      <c r="AD10" s="1455"/>
      <c r="AF10" s="1457" t="s">
        <v>2062</v>
      </c>
      <c r="AG10" s="1458"/>
      <c r="AH10" s="1458"/>
      <c r="AI10" s="1459"/>
      <c r="AK10" s="1460" t="s">
        <v>2063</v>
      </c>
      <c r="AL10" s="1461"/>
      <c r="AM10" s="1461"/>
      <c r="AN10" s="1461"/>
      <c r="AO10" s="1461"/>
      <c r="AP10" s="1027"/>
      <c r="AQ10" s="1027"/>
    </row>
    <row r="11" spans="2:43" ht="27.75" customHeight="1">
      <c r="B11" s="1028" t="s">
        <v>2064</v>
      </c>
      <c r="C11" s="1462" t="s">
        <v>2065</v>
      </c>
      <c r="D11" s="1464" t="s">
        <v>2066</v>
      </c>
      <c r="E11" s="1029"/>
      <c r="F11" s="1096"/>
      <c r="G11" s="1096"/>
      <c r="H11" s="1475"/>
      <c r="I11" s="1030"/>
      <c r="J11" s="1150"/>
      <c r="K11" s="1476"/>
      <c r="L11" s="1025"/>
      <c r="M11" s="1026"/>
      <c r="N11" s="1026"/>
      <c r="O11" s="1477"/>
      <c r="P11" s="1477"/>
      <c r="Q11" s="1479"/>
      <c r="R11" s="1480"/>
      <c r="S11" s="1480"/>
      <c r="T11" s="1481"/>
      <c r="V11" s="1450"/>
      <c r="W11" s="1451"/>
      <c r="X11" s="1451"/>
      <c r="Y11" s="1452"/>
      <c r="AA11" s="1456"/>
      <c r="AB11" s="1454"/>
      <c r="AC11" s="1454"/>
      <c r="AD11" s="1455"/>
      <c r="AF11" s="1457"/>
      <c r="AG11" s="1458"/>
      <c r="AH11" s="1458"/>
      <c r="AI11" s="1459"/>
      <c r="AK11" s="1460"/>
      <c r="AL11" s="1461"/>
      <c r="AM11" s="1461"/>
      <c r="AN11" s="1461"/>
      <c r="AO11" s="1461"/>
      <c r="AP11" s="1027"/>
      <c r="AQ11" s="1027"/>
    </row>
    <row r="12" spans="2:43" ht="49.5" customHeight="1">
      <c r="B12" s="1031" t="s">
        <v>2067</v>
      </c>
      <c r="C12" s="1462"/>
      <c r="D12" s="1464"/>
      <c r="E12" s="1032" t="s">
        <v>2196</v>
      </c>
      <c r="F12" s="1033" t="s">
        <v>2197</v>
      </c>
      <c r="G12" s="1034" t="s">
        <v>2198</v>
      </c>
      <c r="H12" s="1035" t="s">
        <v>2068</v>
      </c>
      <c r="I12" s="1036"/>
      <c r="J12" s="1150"/>
      <c r="K12" s="1476"/>
      <c r="L12" s="1025"/>
      <c r="M12" s="1026"/>
      <c r="N12" s="1026"/>
      <c r="O12" s="1477"/>
      <c r="P12" s="1477"/>
      <c r="Q12" s="1479"/>
      <c r="R12" s="1480"/>
      <c r="S12" s="1480"/>
      <c r="T12" s="1481"/>
      <c r="V12" s="1450"/>
      <c r="W12" s="1451"/>
      <c r="X12" s="1451"/>
      <c r="Y12" s="1452"/>
      <c r="AA12" s="1456"/>
      <c r="AB12" s="1454"/>
      <c r="AC12" s="1454"/>
      <c r="AD12" s="1455"/>
      <c r="AF12" s="1457"/>
      <c r="AG12" s="1458"/>
      <c r="AH12" s="1458"/>
      <c r="AI12" s="1459"/>
      <c r="AK12" s="1460"/>
      <c r="AL12" s="1461"/>
      <c r="AM12" s="1461"/>
      <c r="AN12" s="1461"/>
      <c r="AO12" s="1461"/>
      <c r="AP12" s="1027"/>
      <c r="AQ12" s="1027"/>
    </row>
    <row r="13" spans="2:43" ht="64.5" customHeight="1">
      <c r="B13" s="1037" t="s">
        <v>2069</v>
      </c>
      <c r="C13" s="1463"/>
      <c r="D13" s="1465"/>
      <c r="E13" s="1466" t="s">
        <v>2070</v>
      </c>
      <c r="F13" s="1467"/>
      <c r="G13" s="1467"/>
      <c r="H13" s="1467"/>
      <c r="I13" s="1468"/>
      <c r="J13" s="1150"/>
      <c r="K13" s="1038" t="s">
        <v>2071</v>
      </c>
      <c r="L13" s="1039"/>
      <c r="M13" s="1469" t="s">
        <v>2072</v>
      </c>
      <c r="N13" s="1470"/>
      <c r="O13" s="1477"/>
      <c r="P13" s="1477"/>
      <c r="Q13" s="1479"/>
      <c r="R13" s="1471" t="s">
        <v>2073</v>
      </c>
      <c r="S13" s="1471"/>
      <c r="T13" s="1040"/>
      <c r="V13" s="1041" t="s">
        <v>2074</v>
      </c>
      <c r="W13" s="1042"/>
      <c r="X13" s="1043" t="s">
        <v>2075</v>
      </c>
      <c r="Y13" s="1044" t="str">
        <f>V9</f>
        <v>V</v>
      </c>
      <c r="AA13" s="1045"/>
      <c r="AB13" s="1046"/>
      <c r="AC13" s="1043" t="s">
        <v>2075</v>
      </c>
      <c r="AD13" s="1044" t="str">
        <f>AA9</f>
        <v>AA</v>
      </c>
      <c r="AF13" s="1045"/>
      <c r="AG13" s="1046"/>
      <c r="AH13" s="1043" t="s">
        <v>2075</v>
      </c>
      <c r="AI13" s="1044" t="str">
        <f>AF9</f>
        <v>AF</v>
      </c>
      <c r="AK13" s="1047" t="s">
        <v>2076</v>
      </c>
      <c r="AL13" s="1097" t="s">
        <v>2077</v>
      </c>
      <c r="AM13" s="1097"/>
      <c r="AN13" s="1043" t="s">
        <v>2075</v>
      </c>
      <c r="AO13" s="1048" t="str">
        <f>AL9</f>
        <v>AL</v>
      </c>
      <c r="AP13" s="1483" t="s">
        <v>2078</v>
      </c>
      <c r="AQ13" s="1483"/>
    </row>
    <row r="14" spans="2:43" ht="26.25">
      <c r="B14" s="1049" t="str">
        <f>IF(K14="","",UPPER(LEFT(H14,1))&amp;RIGHT(H14,LEN(H14)-1))</f>
        <v>Exemple équeuter, laver, cuire 100 Gr de haricots à l'anglaise les égoutter</v>
      </c>
      <c r="C14" s="1050" t="s">
        <v>2079</v>
      </c>
      <c r="D14" s="1051" t="s">
        <v>2080</v>
      </c>
      <c r="E14" s="1052" t="str">
        <f>SUBSTITUTE(K14,E9,"")</f>
        <v>exemple /  équeuter, laver,      cuire 300g de haricots   ...  à l'anglaise les égoutter</v>
      </c>
      <c r="F14" s="1053" t="str">
        <f>SUBSTITUTE(E14,F9,"")</f>
        <v>exemple /  équeuter, laver,      cuire 300g de haricots     à l'anglaise les égoutter</v>
      </c>
      <c r="G14" s="1053" t="str">
        <f>SUBSTITUTE(F14,G9,"")</f>
        <v>exemple   équeuter, laver,      cuire 300g de haricots     à l'anglaise les égoutter</v>
      </c>
      <c r="H14" s="1054" t="str">
        <f t="shared" ref="H14:H36" si="0">TRIM(I14)</f>
        <v>exemple équeuter, laver, cuire 100 Gr de haricots à l'anglaise les égoutter</v>
      </c>
      <c r="I14" s="1055" t="str">
        <f t="shared" ref="I14:I36" si="1">SUBSTITUTE(G14,C14,D14)</f>
        <v>exemple   équeuter, laver,      cuire 100 Gr de haricots     à l'anglaise les égoutter</v>
      </c>
      <c r="J14" s="1150" t="s">
        <v>2081</v>
      </c>
      <c r="K14" s="1056" t="s">
        <v>2082</v>
      </c>
      <c r="L14" s="1057"/>
      <c r="M14" s="1058">
        <f>LEN(K14)</f>
        <v>89</v>
      </c>
      <c r="N14" s="1059" t="str">
        <f>IF(ISBLANK(K14),"","Caractères")</f>
        <v>Caractères</v>
      </c>
      <c r="O14" s="1060">
        <f t="shared" ref="O14:O36" si="2">LEN(B14)</f>
        <v>75</v>
      </c>
      <c r="P14" s="1061" t="str">
        <f>IF(ISBLANK(K14),"","Caractères")</f>
        <v>Caractères</v>
      </c>
      <c r="Q14" s="1062">
        <v>50</v>
      </c>
      <c r="R14" s="1063" t="str">
        <f>IF(ISBLANK(K14),"",IF(O14&gt;Q14,(O14-Q14&amp;" caractères de trop."),"Ok moins de "&amp;Q14))</f>
        <v>25 caractères de trop.</v>
      </c>
      <c r="S14" s="1064" t="str">
        <f>IF(ISBLANK(K14),"",IF(O14=Q14,"Ok",IF(O14&lt;Q14,"Ok","répartissez votre texte sur")))</f>
        <v>répartissez votre texte sur</v>
      </c>
      <c r="T14" s="1065">
        <f>IF(ISBLANK(K14),"",IF(O14&gt;Q14,INT(O14/Q14+1),"OK "))</f>
        <v>2</v>
      </c>
      <c r="V14" s="1066" t="str">
        <f t="shared" ref="V14:V36" si="3">IF(ISBLANK(K14),"",MID(B14,1,W14-LEN(RIGHT(MID(B14,1,W14),LEN(MID(B14,1,W14))-SEARCH("§",SUBSTITUTE(B14," ","§",LEN(MID(B14,1,W14))-LEN(SUBSTITUTE(MID(B14,1,W14)," ",""))))))))</f>
        <v xml:space="preserve">Exemple équeuter, laver, cuire 100 Gr de haricots </v>
      </c>
      <c r="W14" s="1067">
        <v>50</v>
      </c>
      <c r="X14" s="1068">
        <f>LEN(V14)</f>
        <v>50</v>
      </c>
      <c r="Y14" s="1069" t="str">
        <f>IF(ISBLANK(K14),"","Caractères")</f>
        <v>Caractères</v>
      </c>
      <c r="AA14" s="1066" t="str" cm="1">
        <f t="array" aca="1" ref="AA14" ca="1">IF(ISBLANK(K14),"",LEFT(B14,MAX(IF(ISERROR(SEARCH(" ",LEFT(B14,AB14),ROW(OFFSET(INDIRECT("v14"),,,LEN(B14))))),0,SEARCH(" ",LEFT(B14,AB14),ROW(OFFSET(INDIRECT("v14"),,,LEN(B14))))))))</f>
        <v xml:space="preserve">Exemple équeuter, laver, cuire 100 Gr de haricots </v>
      </c>
      <c r="AB14" s="1067">
        <v>50</v>
      </c>
      <c r="AC14" s="1068">
        <f ca="1">LEN(AA14)</f>
        <v>50</v>
      </c>
      <c r="AD14" s="1069" t="str">
        <f>IF(ISBLANK(K14),"","Caractères")</f>
        <v>Caractères</v>
      </c>
      <c r="AF14" s="1066" t="str" cm="1">
        <f t="array" aca="1" ref="AF14" ca="1">IF(ISBLANK(K14),"",LEFT(B14,MIN(AG14,SUMPRODUCT(MAX((MID(B14,ROW(INDIRECT("1:"&amp;AG14)),1)=" ")*(ROW(INDIRECT("1:"&amp;AG14))))))))</f>
        <v xml:space="preserve">Exemple équeuter, laver, cuire 100 Gr de haricots </v>
      </c>
      <c r="AG14" s="1070">
        <v>50</v>
      </c>
      <c r="AH14" s="1068">
        <f ca="1">LEN(AF14)</f>
        <v>50</v>
      </c>
      <c r="AI14" s="1069" t="str">
        <f>IF(ISBLANK(K14),"","Caractères")</f>
        <v>Caractères</v>
      </c>
      <c r="AK14" s="1071" t="s">
        <v>2083</v>
      </c>
      <c r="AL14" s="1001" t="str">
        <f>"-"&amp;LEFT(B14,AM14)</f>
        <v xml:space="preserve">-Exemple équeuter, laver, cuire 100 Gr de haricots </v>
      </c>
      <c r="AM14" s="1070">
        <v>50</v>
      </c>
      <c r="AN14" s="1068">
        <f>LEN(AL14)</f>
        <v>51</v>
      </c>
      <c r="AO14" s="1072" t="str">
        <f t="shared" ref="AO14:AO20" si="4">IF(ISBLANK(K14),"","Caractères")</f>
        <v>Caractères</v>
      </c>
      <c r="AP14" s="1073">
        <f>LEN(K14)</f>
        <v>89</v>
      </c>
      <c r="AQ14" s="1069" t="str">
        <f>IF(ISBLANK(K14),"","Caractères")</f>
        <v>Caractères</v>
      </c>
    </row>
    <row r="15" spans="2:43" ht="26.25">
      <c r="B15" s="1049" t="str">
        <f t="shared" ref="B15:B36" si="5">IF(H15="","",UPPER(LEFT(H15,1))&amp;RIGHT(H15,LEN(H15)-1))</f>
        <v/>
      </c>
      <c r="C15" s="1050"/>
      <c r="D15" s="1051"/>
      <c r="E15" s="1052" t="str">
        <f>SUBSTITUTE(K15,E9,"")</f>
        <v/>
      </c>
      <c r="F15" s="1053" t="str">
        <f>SUBSTITUTE(E15,F9,"")</f>
        <v/>
      </c>
      <c r="G15" s="1053" t="str">
        <f>SUBSTITUTE(F15,G9,"")</f>
        <v/>
      </c>
      <c r="H15" s="1054" t="str">
        <f t="shared" si="0"/>
        <v/>
      </c>
      <c r="I15" s="1055" t="str">
        <f t="shared" si="1"/>
        <v/>
      </c>
      <c r="J15" s="1150" t="s">
        <v>2081</v>
      </c>
      <c r="K15" s="1056"/>
      <c r="L15" s="1057"/>
      <c r="M15" s="1058">
        <f t="shared" ref="M15" si="6">LEN(K15)</f>
        <v>0</v>
      </c>
      <c r="N15" s="1059" t="str">
        <f t="shared" ref="N15:N36" si="7">IF(ISBLANK(K15),"","Caractères")</f>
        <v/>
      </c>
      <c r="O15" s="1060">
        <f t="shared" si="2"/>
        <v>0</v>
      </c>
      <c r="P15" s="1061" t="str">
        <f>IF(ISBLANK(K15),"","Caractères")</f>
        <v/>
      </c>
      <c r="Q15" s="1062"/>
      <c r="R15" s="1063" t="str">
        <f>IF(ISBLANK(K15),"",IF(O15&gt;Q15,(O15-Q15&amp;" caractères de trop."),"Ok moins de "&amp;Q15))</f>
        <v/>
      </c>
      <c r="S15" s="1064" t="str">
        <f>IF(ISBLANK(K15),"",IF(O15=Q15,"Ok",IF(O15&lt;Q15,"Ok","répartissez votre texte sur")))</f>
        <v/>
      </c>
      <c r="T15" s="1065" t="str">
        <f>IF(ISBLANK(K15),"",IF(O15&gt;Q15,INT(O15/Q15+1),"OK "))</f>
        <v/>
      </c>
      <c r="V15" s="1066" t="str">
        <f t="shared" si="3"/>
        <v/>
      </c>
      <c r="W15" s="1070">
        <v>50</v>
      </c>
      <c r="X15" s="1068">
        <f t="shared" ref="X15:X36" si="8">LEN(V15)</f>
        <v>0</v>
      </c>
      <c r="Y15" s="1069" t="str">
        <f t="shared" ref="Y15:Y36" si="9">IF(ISBLANK(K15),"","Caractères")</f>
        <v/>
      </c>
      <c r="AA15" s="1066" t="str" cm="1">
        <f t="array" aca="1" ref="AA15" ca="1">IF(ISBLANK(K15),"",LEFT(B15,MAX(IF(ISERROR(SEARCH(" ",LEFT(B15,AB15),ROW(OFFSET(INDIRECT("v14"),,,LEN(B15))))),0,SEARCH(" ",LEFT(B15,AB15),ROW(OFFSET(INDIRECT("v14"),,,LEN(B15))))))))</f>
        <v/>
      </c>
      <c r="AB15" s="1070">
        <v>50</v>
      </c>
      <c r="AC15" s="1068">
        <f t="shared" ref="AC15:AC36" ca="1" si="10">LEN(AA15)</f>
        <v>0</v>
      </c>
      <c r="AD15" s="1069" t="str">
        <f t="shared" ref="AD15:AD36" si="11">IF(ISBLANK(K15),"","Caractères")</f>
        <v/>
      </c>
      <c r="AF15" s="1066" t="str" cm="1">
        <f t="array" aca="1" ref="AF15" ca="1">IF(ISBLANK(K15),"",LEFT(B15,MIN(AG15,SUMPRODUCT(MAX((MID(B15,ROW(INDIRECT("1:"&amp;AG15)),1)=" ")*(ROW(INDIRECT("1:"&amp;AG15))))))))</f>
        <v/>
      </c>
      <c r="AG15" s="1070">
        <v>19</v>
      </c>
      <c r="AH15" s="1068">
        <f t="shared" ref="AH15:AH36" ca="1" si="12">LEN(AF15)</f>
        <v>0</v>
      </c>
      <c r="AI15" s="1069" t="str">
        <f t="shared" ref="AI15:AI36" si="13">IF(ISBLANK(K15),"","Caractères")</f>
        <v/>
      </c>
      <c r="AK15" s="1074"/>
      <c r="AL15" s="1075"/>
      <c r="AM15" s="1070"/>
      <c r="AN15" s="1068">
        <f t="shared" ref="AN15:AN20" si="14">LEN(AL15)</f>
        <v>0</v>
      </c>
      <c r="AO15" s="1072" t="str">
        <f t="shared" si="4"/>
        <v/>
      </c>
      <c r="AP15" s="1073">
        <f>LEN(K15)</f>
        <v>0</v>
      </c>
      <c r="AQ15" s="1069" t="str">
        <f>IF(ISBLANK(K15),"","Caractères")</f>
        <v/>
      </c>
    </row>
    <row r="16" spans="2:43" ht="26.25">
      <c r="B16" s="1049" t="str">
        <f t="shared" si="5"/>
        <v>Laver, parer les aubergines, les couper en 2 et en six dans la longueur</v>
      </c>
      <c r="C16" s="1050" t="s">
        <v>2084</v>
      </c>
      <c r="D16" s="1051" t="s">
        <v>2085</v>
      </c>
      <c r="E16" s="1052" t="str">
        <f>SUBSTITUTE(K16,E9,"")</f>
        <v>... laver, parer les aubergines,    les couper en quatre dans la longueur /</v>
      </c>
      <c r="F16" s="1053" t="str">
        <f>SUBSTITUTE(E16,F9,"")</f>
        <v xml:space="preserve"> laver, parer les aubergines,    les couper en quatre dans la longueur /</v>
      </c>
      <c r="G16" s="1053" t="str">
        <f>SUBSTITUTE(F16,G9,"")</f>
        <v xml:space="preserve"> laver, parer les aubergines,    les couper en quatre dans la longueur </v>
      </c>
      <c r="H16" s="1054" t="str">
        <f t="shared" si="0"/>
        <v>laver, parer les aubergines, les couper en 2 et en six dans la longueur</v>
      </c>
      <c r="I16" s="1055" t="str">
        <f t="shared" si="1"/>
        <v xml:space="preserve"> laver, parer les aubergines,    les couper en 2 et en six dans la longueur </v>
      </c>
      <c r="J16" s="1150" t="s">
        <v>2081</v>
      </c>
      <c r="K16" s="1056" t="s">
        <v>2086</v>
      </c>
      <c r="L16" s="1057"/>
      <c r="M16" s="1058">
        <f>LEN(K16)</f>
        <v>75</v>
      </c>
      <c r="N16" s="1059" t="str">
        <f t="shared" si="7"/>
        <v>Caractères</v>
      </c>
      <c r="O16" s="1060">
        <f t="shared" si="2"/>
        <v>71</v>
      </c>
      <c r="P16" s="1061" t="str">
        <f t="shared" ref="P16:P36" si="15">IF(ISBLANK(K16),"","Caractères")</f>
        <v>Caractères</v>
      </c>
      <c r="Q16" s="1062">
        <v>40</v>
      </c>
      <c r="R16" s="1063" t="str">
        <f t="shared" ref="R16:R36" si="16">IF(ISBLANK(K16),"",IF(O16&gt;Q16,(O16-Q16&amp;" caractères de trop."),"Ok moins de "&amp;Q16))</f>
        <v>31 caractères de trop.</v>
      </c>
      <c r="S16" s="1064" t="str">
        <f t="shared" ref="S16:S36" si="17">IF(ISBLANK(K16),"",IF(O16=Q16,"Ok",IF(O16&lt;Q16,"Ok","répartissez votre texte sur")))</f>
        <v>répartissez votre texte sur</v>
      </c>
      <c r="T16" s="1065">
        <f t="shared" ref="T16:T36" si="18">IF(ISBLANK(K16),"",IF(O16&gt;Q16,INT(O16/Q16+1),"OK "))</f>
        <v>2</v>
      </c>
      <c r="V16" s="1066" t="str">
        <f t="shared" si="3"/>
        <v xml:space="preserve">Laver, parer les aubergines, les couper en 2 et </v>
      </c>
      <c r="W16" s="1070">
        <v>50</v>
      </c>
      <c r="X16" s="1068">
        <f t="shared" si="8"/>
        <v>48</v>
      </c>
      <c r="Y16" s="1069" t="str">
        <f t="shared" si="9"/>
        <v>Caractères</v>
      </c>
      <c r="AA16" s="1066" t="str" cm="1">
        <f t="array" aca="1" ref="AA16" ca="1">IF(ISBLANK(K16),"",LEFT(B16,MAX(IF(ISERROR(SEARCH(" ",LEFT(B16,AB16),ROW(OFFSET(INDIRECT("v14"),,,LEN(B16))))),0,SEARCH(" ",LEFT(B16,AB16),ROW(OFFSET(INDIRECT("v14"),,,LEN(B16))))))))</f>
        <v xml:space="preserve">Laver, parer les aubergines, les couper en 2 et </v>
      </c>
      <c r="AB16" s="1070">
        <v>50</v>
      </c>
      <c r="AC16" s="1068">
        <f t="shared" ca="1" si="10"/>
        <v>48</v>
      </c>
      <c r="AD16" s="1069" t="str">
        <f t="shared" si="11"/>
        <v>Caractères</v>
      </c>
      <c r="AF16" s="1066" t="str" cm="1">
        <f t="array" aca="1" ref="AF16" ca="1">IF(ISBLANK(K16),"",LEFT(B16,MIN(AG16,SUMPRODUCT(MAX((MID(B16,ROW(INDIRECT("1:"&amp;AG16)),1)=" ")*(ROW(INDIRECT("1:"&amp;AG16))))))))</f>
        <v xml:space="preserve">Laver, parer les </v>
      </c>
      <c r="AG16" s="1070">
        <v>20</v>
      </c>
      <c r="AH16" s="1068">
        <f t="shared" ca="1" si="12"/>
        <v>17</v>
      </c>
      <c r="AI16" s="1069" t="str">
        <f t="shared" si="13"/>
        <v>Caractères</v>
      </c>
      <c r="AK16" s="1071" t="s">
        <v>2087</v>
      </c>
      <c r="AL16" s="1001" t="str">
        <f>"-"&amp;MID(B16,17,15)</f>
        <v>- aubergines, le</v>
      </c>
      <c r="AM16" s="1070"/>
      <c r="AN16" s="1068">
        <f t="shared" si="14"/>
        <v>16</v>
      </c>
      <c r="AO16" s="1072" t="str">
        <f t="shared" si="4"/>
        <v>Caractères</v>
      </c>
      <c r="AP16" s="1073">
        <f>LEN(K16)</f>
        <v>75</v>
      </c>
      <c r="AQ16" s="1069" t="str">
        <f>IF(ISBLANK(K16),"","Caractères")</f>
        <v>Caractères</v>
      </c>
    </row>
    <row r="17" spans="2:43" ht="26.25">
      <c r="B17" s="1049" t="str">
        <f t="shared" si="5"/>
        <v/>
      </c>
      <c r="C17" s="1050"/>
      <c r="D17" s="1051"/>
      <c r="E17" s="1052" t="str">
        <f>SUBSTITUTE(K17,E9,"")</f>
        <v/>
      </c>
      <c r="F17" s="1053" t="str">
        <f>SUBSTITUTE(E17,F9,"")</f>
        <v/>
      </c>
      <c r="G17" s="1053" t="str">
        <f>SUBSTITUTE(F17,G9,"")</f>
        <v/>
      </c>
      <c r="H17" s="1054" t="str">
        <f t="shared" si="0"/>
        <v/>
      </c>
      <c r="I17" s="1055" t="str">
        <f t="shared" si="1"/>
        <v/>
      </c>
      <c r="J17" s="1150" t="s">
        <v>2081</v>
      </c>
      <c r="K17" s="1056"/>
      <c r="L17" s="1057"/>
      <c r="M17" s="1058">
        <f t="shared" ref="M17:M36" si="19">LEN(K17)</f>
        <v>0</v>
      </c>
      <c r="N17" s="1059" t="str">
        <f t="shared" si="7"/>
        <v/>
      </c>
      <c r="O17" s="1060">
        <f t="shared" si="2"/>
        <v>0</v>
      </c>
      <c r="P17" s="1061" t="str">
        <f t="shared" si="15"/>
        <v/>
      </c>
      <c r="Q17" s="1062"/>
      <c r="R17" s="1063" t="str">
        <f t="shared" si="16"/>
        <v/>
      </c>
      <c r="S17" s="1064" t="str">
        <f t="shared" si="17"/>
        <v/>
      </c>
      <c r="T17" s="1065" t="str">
        <f t="shared" si="18"/>
        <v/>
      </c>
      <c r="V17" s="1066" t="str">
        <f t="shared" si="3"/>
        <v/>
      </c>
      <c r="W17" s="1070">
        <v>50</v>
      </c>
      <c r="X17" s="1068">
        <f t="shared" si="8"/>
        <v>0</v>
      </c>
      <c r="Y17" s="1069" t="str">
        <f t="shared" si="9"/>
        <v/>
      </c>
      <c r="AA17" s="1066" t="str" cm="1">
        <f t="array" aca="1" ref="AA17" ca="1">IF(ISBLANK(K17),"",LEFT(B17,MAX(IF(ISERROR(SEARCH(" ",LEFT(B17,AB17),ROW(OFFSET(INDIRECT("v14"),,,LEN(B17))))),0,SEARCH(" ",LEFT(B17,AB17),ROW(OFFSET(INDIRECT("v14"),,,LEN(B17))))))))</f>
        <v/>
      </c>
      <c r="AB17" s="1070">
        <v>50</v>
      </c>
      <c r="AC17" s="1068">
        <f t="shared" ca="1" si="10"/>
        <v>0</v>
      </c>
      <c r="AD17" s="1069" t="str">
        <f t="shared" si="11"/>
        <v/>
      </c>
      <c r="AF17" s="1066" t="str" cm="1">
        <f t="array" aca="1" ref="AF17" ca="1">IF(ISBLANK(K17),"",LEFT(B17,MIN(AG17,SUMPRODUCT(MAX((MID(B17,ROW(INDIRECT("1:"&amp;AG17)),1)=" ")*(ROW(INDIRECT("1:"&amp;AG17))))))))</f>
        <v/>
      </c>
      <c r="AG17" s="1070">
        <v>21</v>
      </c>
      <c r="AH17" s="1068">
        <f t="shared" ca="1" si="12"/>
        <v>0</v>
      </c>
      <c r="AI17" s="1069" t="str">
        <f t="shared" si="13"/>
        <v/>
      </c>
      <c r="AK17" s="1074"/>
      <c r="AM17" s="1070"/>
      <c r="AN17" s="1068">
        <f t="shared" si="14"/>
        <v>0</v>
      </c>
      <c r="AO17" s="1072" t="str">
        <f t="shared" si="4"/>
        <v/>
      </c>
      <c r="AP17" s="1073">
        <f>LEN(K17)</f>
        <v>0</v>
      </c>
      <c r="AQ17" s="1069" t="str">
        <f>IF(ISBLANK(K17),"","Caractères")</f>
        <v/>
      </c>
    </row>
    <row r="18" spans="2:43" ht="26.25">
      <c r="B18" s="1049" t="str">
        <f t="shared" si="5"/>
        <v>Cuire les fèves à l'anglaise les égoutter EXEMPLE équeuter, laver, cuire les fèves à l'anglaise les égoutter EXEMPLE équeuter, laver, cuire les fèves à l'anglaise les égoutterEXEMPLE équeuter, laver, cuire les fèves à l'anglaise les égoutter</v>
      </c>
      <c r="C18" s="1050" t="s">
        <v>2088</v>
      </c>
      <c r="D18" s="1051" t="s">
        <v>2089</v>
      </c>
      <c r="E18" s="1052" t="str">
        <f>SUBSTITUTE(K18,E9,"")</f>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053" t="str">
        <f>SUBSTITUTE(E18,F9,"")</f>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053" t="str">
        <f>SUBSTITUTE(F18,G9,"")</f>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054" t="str">
        <f t="shared" si="0"/>
        <v>cuire les fèves à l'anglaise les égoutter EXEMPLE équeuter, laver, cuire les fèves à l'anglaise les égoutter EXEMPLE équeuter, laver, cuire les fèves à l'anglaise les égoutterEXEMPLE équeuter, laver, cuire les fèves à l'anglaise les égoutter</v>
      </c>
      <c r="I18" s="1055" t="str">
        <f t="shared" si="1"/>
        <v xml:space="preserve">      cuire les fèves     à l'anglaise les égoutter EXEMPLE   équeuter, laver,      cuire les fèves     à l'anglaise les égoutter EXEMPLE   équeuter, laver,                    cuire les fèves     à l'anglaise les égoutterEXEMPLE   équeuter, laver,      cuire les fèves     à l'anglaise les égoutter</v>
      </c>
      <c r="J18" s="1150" t="s">
        <v>2081</v>
      </c>
      <c r="K18" s="1056" t="s">
        <v>2090</v>
      </c>
      <c r="L18" s="1057"/>
      <c r="M18" s="1058">
        <f t="shared" si="19"/>
        <v>328</v>
      </c>
      <c r="N18" s="1059" t="str">
        <f t="shared" si="7"/>
        <v>Caractères</v>
      </c>
      <c r="O18" s="1060">
        <f t="shared" si="2"/>
        <v>241</v>
      </c>
      <c r="P18" s="1061" t="str">
        <f t="shared" si="15"/>
        <v>Caractères</v>
      </c>
      <c r="Q18" s="1062">
        <v>113</v>
      </c>
      <c r="R18" s="1063" t="str">
        <f t="shared" si="16"/>
        <v>128 caractères de trop.</v>
      </c>
      <c r="S18" s="1064" t="str">
        <f t="shared" si="17"/>
        <v>répartissez votre texte sur</v>
      </c>
      <c r="T18" s="1065">
        <f t="shared" si="18"/>
        <v>3</v>
      </c>
      <c r="V18" s="1066" t="str">
        <f t="shared" si="3"/>
        <v xml:space="preserve">Cuire les fèves à l'anglaise les égoutter EXEMPLE </v>
      </c>
      <c r="W18" s="1070">
        <v>50</v>
      </c>
      <c r="X18" s="1068">
        <f t="shared" si="8"/>
        <v>50</v>
      </c>
      <c r="Y18" s="1069" t="str">
        <f t="shared" si="9"/>
        <v>Caractères</v>
      </c>
      <c r="AA18" s="1066" t="str" cm="1">
        <f t="array" aca="1" ref="AA18" ca="1">IF(ISBLANK(K18),"",LEFT(B18,MAX(IF(ISERROR(SEARCH(" ",LEFT(B18,AB18),ROW(OFFSET(INDIRECT("v14"),,,LEN(B18))))),0,SEARCH(" ",LEFT(B18,AB18),ROW(OFFSET(INDIRECT("v14"),,,LEN(B18))))))))</f>
        <v xml:space="preserve">Cuire les fèves à l'anglaise les égoutter EXEMPLE </v>
      </c>
      <c r="AB18" s="1070">
        <v>50</v>
      </c>
      <c r="AC18" s="1068">
        <f t="shared" ca="1" si="10"/>
        <v>50</v>
      </c>
      <c r="AD18" s="1069" t="str">
        <f t="shared" si="11"/>
        <v>Caractères</v>
      </c>
      <c r="AF18" s="1066" t="str" cm="1">
        <f t="array" aca="1" ref="AF18" ca="1">IF(ISBLANK(K18),"",LEFT(B18,MIN(AG18,SUMPRODUCT(MAX((MID(B18,ROW(INDIRECT("1:"&amp;AG18)),1)=" ")*(ROW(INDIRECT("1:"&amp;AG18))))))))</f>
        <v xml:space="preserve">Cuire les fèves à </v>
      </c>
      <c r="AG18" s="1070">
        <v>22</v>
      </c>
      <c r="AH18" s="1068">
        <f t="shared" ca="1" si="12"/>
        <v>18</v>
      </c>
      <c r="AI18" s="1069" t="str">
        <f t="shared" si="13"/>
        <v>Caractères</v>
      </c>
      <c r="AK18" s="1071" t="s">
        <v>2091</v>
      </c>
      <c r="AL18" s="1076" t="str">
        <f>RIGHT(B18,LEN(B18)-AM18)</f>
        <v>fèves à l'anglaise les égoutter</v>
      </c>
      <c r="AM18" s="1070">
        <v>210</v>
      </c>
      <c r="AN18" s="1068">
        <f t="shared" si="14"/>
        <v>31</v>
      </c>
      <c r="AO18" s="1072" t="str">
        <f t="shared" si="4"/>
        <v>Caractères</v>
      </c>
      <c r="AP18" s="1073">
        <f>LEN(K18)</f>
        <v>328</v>
      </c>
      <c r="AQ18" s="1069" t="str">
        <f>IF(ISBLANK(K18),"","Caractères")</f>
        <v>Caractères</v>
      </c>
    </row>
    <row r="19" spans="2:43" ht="26.25">
      <c r="B19" s="1049" t="str">
        <f t="shared" si="5"/>
        <v/>
      </c>
      <c r="C19" s="1050"/>
      <c r="D19" s="1051"/>
      <c r="E19" s="1052" t="str">
        <f>SUBSTITUTE(K19,E9,"")</f>
        <v/>
      </c>
      <c r="F19" s="1053" t="str">
        <f>SUBSTITUTE(E19,F9,"")</f>
        <v/>
      </c>
      <c r="G19" s="1053" t="str">
        <f>SUBSTITUTE(F19,G9,"")</f>
        <v/>
      </c>
      <c r="H19" s="1054" t="str">
        <f t="shared" si="0"/>
        <v/>
      </c>
      <c r="I19" s="1055" t="str">
        <f t="shared" si="1"/>
        <v/>
      </c>
      <c r="J19" s="1150" t="s">
        <v>2081</v>
      </c>
      <c r="K19" s="1056"/>
      <c r="L19" s="1057"/>
      <c r="M19" s="1058">
        <f t="shared" si="19"/>
        <v>0</v>
      </c>
      <c r="N19" s="1059" t="str">
        <f t="shared" si="7"/>
        <v/>
      </c>
      <c r="O19" s="1060">
        <f t="shared" si="2"/>
        <v>0</v>
      </c>
      <c r="P19" s="1061" t="str">
        <f t="shared" si="15"/>
        <v/>
      </c>
      <c r="Q19" s="1062"/>
      <c r="R19" s="1063" t="str">
        <f t="shared" si="16"/>
        <v/>
      </c>
      <c r="S19" s="1064" t="str">
        <f t="shared" si="17"/>
        <v/>
      </c>
      <c r="T19" s="1065" t="str">
        <f t="shared" si="18"/>
        <v/>
      </c>
      <c r="V19" s="1066" t="str">
        <f t="shared" si="3"/>
        <v/>
      </c>
      <c r="W19" s="1070">
        <v>50</v>
      </c>
      <c r="X19" s="1068">
        <f t="shared" si="8"/>
        <v>0</v>
      </c>
      <c r="Y19" s="1069" t="str">
        <f t="shared" si="9"/>
        <v/>
      </c>
      <c r="AA19" s="1066" t="str" cm="1">
        <f t="array" aca="1" ref="AA19" ca="1">IF(ISBLANK(K19),"",LEFT(B19,MAX(IF(ISERROR(SEARCH(" ",LEFT(B19,AB19),ROW(OFFSET(INDIRECT("v14"),,,LEN(B19))))),0,SEARCH(" ",LEFT(B19,AB19),ROW(OFFSET(INDIRECT("v14"),,,LEN(B19))))))))</f>
        <v/>
      </c>
      <c r="AB19" s="1070">
        <v>50</v>
      </c>
      <c r="AC19" s="1068">
        <f t="shared" ca="1" si="10"/>
        <v>0</v>
      </c>
      <c r="AD19" s="1069" t="str">
        <f t="shared" si="11"/>
        <v/>
      </c>
      <c r="AF19" s="1066" t="str" cm="1">
        <f t="array" aca="1" ref="AF19" ca="1">IF(ISBLANK(K19),"",LEFT(B19,MIN(AG19,SUMPRODUCT(MAX((MID(B19,ROW(INDIRECT("1:"&amp;AG19)),1)=" ")*(ROW(INDIRECT("1:"&amp;AG19))))))))</f>
        <v/>
      </c>
      <c r="AG19" s="1070">
        <v>23</v>
      </c>
      <c r="AH19" s="1068">
        <f t="shared" ca="1" si="12"/>
        <v>0</v>
      </c>
      <c r="AI19" s="1069" t="str">
        <f t="shared" si="13"/>
        <v/>
      </c>
      <c r="AK19" s="1077"/>
      <c r="AL19" s="1004"/>
      <c r="AM19" s="1062"/>
      <c r="AN19" s="1078">
        <f t="shared" si="14"/>
        <v>0</v>
      </c>
      <c r="AO19" s="1079" t="str">
        <f t="shared" si="4"/>
        <v/>
      </c>
      <c r="AP19" s="1027"/>
      <c r="AQ19" s="1027"/>
    </row>
    <row r="20" spans="2:43" ht="26.25">
      <c r="B20" s="1049" t="str">
        <f t="shared" si="5"/>
        <v>Lait</v>
      </c>
      <c r="C20" s="1050" t="s">
        <v>2092</v>
      </c>
      <c r="D20" s="1051"/>
      <c r="E20" s="1052" t="str">
        <f>SUBSTITUTE(K20,E9,"")</f>
        <v>1. litre de lait</v>
      </c>
      <c r="F20" s="1053" t="str">
        <f>SUBSTITUTE(E20,F9,"")</f>
        <v>1. litre de lait</v>
      </c>
      <c r="G20" s="1053" t="str">
        <f>SUBSTITUTE(F20,G9,"")</f>
        <v>1. litre de lait</v>
      </c>
      <c r="H20" s="1054" t="str">
        <f t="shared" si="0"/>
        <v>lait</v>
      </c>
      <c r="I20" s="1055" t="str">
        <f t="shared" si="1"/>
        <v xml:space="preserve"> lait</v>
      </c>
      <c r="J20" s="1150" t="s">
        <v>2081</v>
      </c>
      <c r="K20" s="1056" t="s">
        <v>2093</v>
      </c>
      <c r="L20" s="1057"/>
      <c r="M20" s="1058">
        <f t="shared" si="19"/>
        <v>16</v>
      </c>
      <c r="N20" s="1059" t="str">
        <f t="shared" si="7"/>
        <v>Caractères</v>
      </c>
      <c r="O20" s="1060">
        <f t="shared" si="2"/>
        <v>4</v>
      </c>
      <c r="P20" s="1061" t="str">
        <f t="shared" si="15"/>
        <v>Caractères</v>
      </c>
      <c r="Q20" s="1062">
        <v>255</v>
      </c>
      <c r="R20" s="1063" t="str">
        <f t="shared" si="16"/>
        <v>Ok moins de 255</v>
      </c>
      <c r="S20" s="1064" t="str">
        <f t="shared" si="17"/>
        <v>Ok</v>
      </c>
      <c r="T20" s="1065" t="str">
        <f t="shared" si="18"/>
        <v xml:space="preserve">OK </v>
      </c>
      <c r="V20" s="1066" t="e">
        <f t="shared" si="3"/>
        <v>#VALUE!</v>
      </c>
      <c r="W20" s="1070">
        <v>50</v>
      </c>
      <c r="X20" s="1068" t="e">
        <f t="shared" si="8"/>
        <v>#VALUE!</v>
      </c>
      <c r="Y20" s="1069" t="str">
        <f t="shared" si="9"/>
        <v>Caractères</v>
      </c>
      <c r="AA20" s="1066" t="str" cm="1">
        <f t="array" aca="1" ref="AA20" ca="1">IF(ISBLANK(K20),"",LEFT(B20,MAX(IF(ISERROR(SEARCH(" ",LEFT(B20,AB20),ROW(OFFSET(INDIRECT("v14"),,,LEN(B20))))),0,SEARCH(" ",LEFT(B20,AB20),ROW(OFFSET(INDIRECT("v14"),,,LEN(B20))))))))</f>
        <v/>
      </c>
      <c r="AB20" s="1070">
        <v>50</v>
      </c>
      <c r="AC20" s="1068">
        <f t="shared" ca="1" si="10"/>
        <v>0</v>
      </c>
      <c r="AD20" s="1069" t="str">
        <f t="shared" si="11"/>
        <v>Caractères</v>
      </c>
      <c r="AF20" s="1066" t="str" cm="1">
        <f t="array" aca="1" ref="AF20" ca="1">IF(ISBLANK(K20),"",LEFT(B20,MIN(AG20,SUMPRODUCT(MAX((MID(B20,ROW(INDIRECT("1:"&amp;AG20)),1)=" ")*(ROW(INDIRECT("1:"&amp;AG20))))))))</f>
        <v/>
      </c>
      <c r="AG20" s="1070">
        <v>24</v>
      </c>
      <c r="AH20" s="1068">
        <f t="shared" ca="1" si="12"/>
        <v>0</v>
      </c>
      <c r="AI20" s="1069" t="str">
        <f t="shared" si="13"/>
        <v>Caractères</v>
      </c>
      <c r="AK20" s="1080" t="s">
        <v>2094</v>
      </c>
      <c r="AL20" s="1004"/>
      <c r="AM20" s="1062"/>
      <c r="AN20" s="1078">
        <f t="shared" si="14"/>
        <v>0</v>
      </c>
      <c r="AO20" s="1079" t="str">
        <f t="shared" si="4"/>
        <v>Caractères</v>
      </c>
      <c r="AP20" s="1027"/>
      <c r="AQ20" s="1027"/>
    </row>
    <row r="21" spans="2:43" ht="26.25">
      <c r="B21" s="1049" t="str">
        <f t="shared" si="5"/>
        <v>Pain sec (avec le moins de croute colorée possible)</v>
      </c>
      <c r="C21" s="1050" t="s">
        <v>2095</v>
      </c>
      <c r="D21" s="1051"/>
      <c r="E21" s="1052" t="str">
        <f>SUBSTITUTE(K21,E9,"")</f>
        <v>0.500 kg de pain sec (avec le moins de croute colorée possible)</v>
      </c>
      <c r="F21" s="1053" t="str">
        <f>SUBSTITUTE(E21,F9,"")</f>
        <v>0.500 kg de pain sec (avec le moins de croute colorée possible)</v>
      </c>
      <c r="G21" s="1053" t="str">
        <f>SUBSTITUTE(F21,G9,"")</f>
        <v>0.500 kg de pain sec (avec le moins de croute colorée possible)</v>
      </c>
      <c r="H21" s="1054" t="str">
        <f t="shared" si="0"/>
        <v>pain sec (avec le moins de croute colorée possible)</v>
      </c>
      <c r="I21" s="1055" t="str">
        <f t="shared" si="1"/>
        <v xml:space="preserve"> pain sec (avec le moins de croute colorée possible)</v>
      </c>
      <c r="J21" s="1150" t="s">
        <v>2081</v>
      </c>
      <c r="K21" s="1056" t="s">
        <v>2096</v>
      </c>
      <c r="L21" s="1057"/>
      <c r="M21" s="1058">
        <f t="shared" si="19"/>
        <v>63</v>
      </c>
      <c r="N21" s="1059" t="str">
        <f t="shared" si="7"/>
        <v>Caractères</v>
      </c>
      <c r="O21" s="1060">
        <f t="shared" si="2"/>
        <v>51</v>
      </c>
      <c r="P21" s="1061" t="str">
        <f t="shared" si="15"/>
        <v>Caractères</v>
      </c>
      <c r="Q21" s="1062">
        <v>255</v>
      </c>
      <c r="R21" s="1063" t="str">
        <f t="shared" si="16"/>
        <v>Ok moins de 255</v>
      </c>
      <c r="S21" s="1064" t="str">
        <f t="shared" si="17"/>
        <v>Ok</v>
      </c>
      <c r="T21" s="1065" t="str">
        <f t="shared" si="18"/>
        <v xml:space="preserve">OK </v>
      </c>
      <c r="V21" s="1066" t="str">
        <f t="shared" si="3"/>
        <v xml:space="preserve">Pain sec (avec le moins de croute colorée </v>
      </c>
      <c r="W21" s="1070">
        <v>50</v>
      </c>
      <c r="X21" s="1068">
        <f t="shared" si="8"/>
        <v>42</v>
      </c>
      <c r="Y21" s="1069" t="str">
        <f t="shared" si="9"/>
        <v>Caractères</v>
      </c>
      <c r="AA21" s="1066" t="str" cm="1">
        <f t="array" aca="1" ref="AA21" ca="1">IF(ISBLANK(K21),"",LEFT(B21,MAX(IF(ISERROR(SEARCH(" ",LEFT(B21,AB21),ROW(OFFSET(INDIRECT("v14"),,,LEN(B21))))),0,SEARCH(" ",LEFT(B21,AB21),ROW(OFFSET(INDIRECT("v14"),,,LEN(B21))))))))</f>
        <v xml:space="preserve">Pain sec (avec le moins de croute colorée </v>
      </c>
      <c r="AB21" s="1070">
        <v>50</v>
      </c>
      <c r="AC21" s="1068">
        <f t="shared" ca="1" si="10"/>
        <v>42</v>
      </c>
      <c r="AD21" s="1069" t="str">
        <f t="shared" si="11"/>
        <v>Caractères</v>
      </c>
      <c r="AF21" s="1066" t="str" cm="1">
        <f t="array" aca="1" ref="AF21" ca="1">IF(ISBLANK(K21),"",LEFT(B21,MIN(AG21,SUMPRODUCT(MAX((MID(B21,ROW(INDIRECT("1:"&amp;AG21)),1)=" ")*(ROW(INDIRECT("1:"&amp;AG21))))))))</f>
        <v xml:space="preserve">Pain sec (avec le moins </v>
      </c>
      <c r="AG21" s="1070">
        <v>25</v>
      </c>
      <c r="AH21" s="1068">
        <f t="shared" ca="1" si="12"/>
        <v>24</v>
      </c>
      <c r="AI21" s="1069" t="str">
        <f t="shared" si="13"/>
        <v>Caractères</v>
      </c>
      <c r="AK21" s="1081" t="s">
        <v>2097</v>
      </c>
      <c r="AL21" s="1004"/>
      <c r="AM21" s="1062"/>
      <c r="AN21" s="1078"/>
      <c r="AO21" s="1079"/>
      <c r="AP21" s="1027"/>
      <c r="AQ21" s="1027"/>
    </row>
    <row r="22" spans="2:43" ht="26.25">
      <c r="B22" s="1049" t="str">
        <f t="shared" si="5"/>
        <v>Œufs</v>
      </c>
      <c r="C22" s="1050">
        <v>2</v>
      </c>
      <c r="D22" s="1051"/>
      <c r="E22" s="1052" t="str">
        <f>SUBSTITUTE(K22,E9,"")</f>
        <v>2 œufs</v>
      </c>
      <c r="F22" s="1053" t="str">
        <f>SUBSTITUTE(E22,F9,"")</f>
        <v>2 œufs</v>
      </c>
      <c r="G22" s="1053" t="str">
        <f>SUBSTITUTE(F22,G9,"")</f>
        <v>2 œufs</v>
      </c>
      <c r="H22" s="1054" t="str">
        <f t="shared" si="0"/>
        <v>œufs</v>
      </c>
      <c r="I22" s="1055" t="str">
        <f t="shared" si="1"/>
        <v xml:space="preserve"> œufs</v>
      </c>
      <c r="J22" s="1150" t="s">
        <v>2081</v>
      </c>
      <c r="K22" s="1056" t="s">
        <v>2098</v>
      </c>
      <c r="L22" s="1057"/>
      <c r="M22" s="1058">
        <f t="shared" si="19"/>
        <v>6</v>
      </c>
      <c r="N22" s="1059" t="str">
        <f t="shared" si="7"/>
        <v>Caractères</v>
      </c>
      <c r="O22" s="1060">
        <f t="shared" si="2"/>
        <v>4</v>
      </c>
      <c r="P22" s="1061" t="str">
        <f t="shared" si="15"/>
        <v>Caractères</v>
      </c>
      <c r="Q22" s="1062">
        <v>255</v>
      </c>
      <c r="R22" s="1063" t="str">
        <f t="shared" si="16"/>
        <v>Ok moins de 255</v>
      </c>
      <c r="S22" s="1064" t="str">
        <f t="shared" si="17"/>
        <v>Ok</v>
      </c>
      <c r="T22" s="1065" t="str">
        <f t="shared" si="18"/>
        <v xml:space="preserve">OK </v>
      </c>
      <c r="V22" s="1066" t="e">
        <f t="shared" si="3"/>
        <v>#VALUE!</v>
      </c>
      <c r="W22" s="1070">
        <v>50</v>
      </c>
      <c r="X22" s="1068" t="e">
        <f t="shared" si="8"/>
        <v>#VALUE!</v>
      </c>
      <c r="Y22" s="1069" t="str">
        <f t="shared" si="9"/>
        <v>Caractères</v>
      </c>
      <c r="AA22" s="1066" t="str" cm="1">
        <f t="array" aca="1" ref="AA22" ca="1">IF(ISBLANK(K22),"",LEFT(B22,MAX(IF(ISERROR(SEARCH(" ",LEFT(B22,AB22),ROW(OFFSET(INDIRECT("v14"),,,LEN(B22))))),0,SEARCH(" ",LEFT(B22,AB22),ROW(OFFSET(INDIRECT("v14"),,,LEN(B22))))))))</f>
        <v/>
      </c>
      <c r="AB22" s="1070">
        <v>50</v>
      </c>
      <c r="AC22" s="1068">
        <f t="shared" ca="1" si="10"/>
        <v>0</v>
      </c>
      <c r="AD22" s="1069" t="str">
        <f t="shared" si="11"/>
        <v>Caractères</v>
      </c>
      <c r="AF22" s="1066" t="str" cm="1">
        <f t="array" aca="1" ref="AF22" ca="1">IF(ISBLANK(K22),"",LEFT(B22,MIN(AG22,SUMPRODUCT(MAX((MID(B22,ROW(INDIRECT("1:"&amp;AG22)),1)=" ")*(ROW(INDIRECT("1:"&amp;AG22))))))))</f>
        <v/>
      </c>
      <c r="AG22" s="1070">
        <v>26</v>
      </c>
      <c r="AH22" s="1068">
        <f t="shared" ca="1" si="12"/>
        <v>0</v>
      </c>
      <c r="AI22" s="1069" t="str">
        <f t="shared" si="13"/>
        <v>Caractères</v>
      </c>
      <c r="AK22" s="1081" t="s">
        <v>2099</v>
      </c>
      <c r="AL22" s="1004"/>
      <c r="AM22" s="1062"/>
      <c r="AN22" s="1078"/>
      <c r="AO22" s="1079"/>
      <c r="AP22" s="1027"/>
      <c r="AQ22" s="1027"/>
    </row>
    <row r="23" spans="2:43" ht="26.25">
      <c r="B23" s="1049" t="str">
        <f t="shared" si="5"/>
        <v>Noisette en poudre</v>
      </c>
      <c r="C23" s="1050" t="s">
        <v>2100</v>
      </c>
      <c r="D23" s="1051"/>
      <c r="E23" s="1052" t="str">
        <f>SUBSTITUTE(K23,E9,"")</f>
        <v>100 g Noisette en poudre</v>
      </c>
      <c r="F23" s="1053" t="str">
        <f>SUBSTITUTE(E23,F9,"")</f>
        <v>100 g Noisette en poudre</v>
      </c>
      <c r="G23" s="1053" t="str">
        <f>SUBSTITUTE(F23,G9,"")</f>
        <v>100 g Noisette en poudre</v>
      </c>
      <c r="H23" s="1054" t="str">
        <f t="shared" si="0"/>
        <v>Noisette en poudre</v>
      </c>
      <c r="I23" s="1055" t="str">
        <f t="shared" si="1"/>
        <v>Noisette en poudre</v>
      </c>
      <c r="J23" s="1150" t="s">
        <v>2081</v>
      </c>
      <c r="K23" s="1056" t="s">
        <v>2101</v>
      </c>
      <c r="L23" s="1057"/>
      <c r="M23" s="1058">
        <f t="shared" si="19"/>
        <v>24</v>
      </c>
      <c r="N23" s="1059" t="str">
        <f t="shared" si="7"/>
        <v>Caractères</v>
      </c>
      <c r="O23" s="1060">
        <f t="shared" si="2"/>
        <v>18</v>
      </c>
      <c r="P23" s="1061" t="str">
        <f t="shared" si="15"/>
        <v>Caractères</v>
      </c>
      <c r="Q23" s="1062">
        <v>255</v>
      </c>
      <c r="R23" s="1063" t="str">
        <f t="shared" si="16"/>
        <v>Ok moins de 255</v>
      </c>
      <c r="S23" s="1064" t="str">
        <f t="shared" si="17"/>
        <v>Ok</v>
      </c>
      <c r="T23" s="1065" t="str">
        <f t="shared" si="18"/>
        <v xml:space="preserve">OK </v>
      </c>
      <c r="V23" s="1066" t="str">
        <f t="shared" si="3"/>
        <v>Noisette en poudre</v>
      </c>
      <c r="W23" s="1070">
        <v>50</v>
      </c>
      <c r="X23" s="1068">
        <f t="shared" si="8"/>
        <v>18</v>
      </c>
      <c r="Y23" s="1069" t="str">
        <f t="shared" si="9"/>
        <v>Caractères</v>
      </c>
      <c r="AA23" s="1066" t="str" cm="1">
        <f t="array" aca="1" ref="AA23" ca="1">IF(ISBLANK(K23),"",LEFT(B23,MAX(IF(ISERROR(SEARCH(" ",LEFT(B23,AB23),ROW(OFFSET(INDIRECT("v14"),,,LEN(B23))))),0,SEARCH(" ",LEFT(B23,AB23),ROW(OFFSET(INDIRECT("v14"),,,LEN(B23))))))))</f>
        <v/>
      </c>
      <c r="AB23" s="1070">
        <v>50</v>
      </c>
      <c r="AC23" s="1068">
        <f t="shared" ca="1" si="10"/>
        <v>0</v>
      </c>
      <c r="AD23" s="1069" t="str">
        <f t="shared" si="11"/>
        <v>Caractères</v>
      </c>
      <c r="AF23" s="1066" t="str" cm="1">
        <f t="array" aca="1" ref="AF23" ca="1">IF(ISBLANK(K23),"",LEFT(B23,MIN(AG23,SUMPRODUCT(MAX((MID(B23,ROW(INDIRECT("1:"&amp;AG23)),1)=" ")*(ROW(INDIRECT("1:"&amp;AG23))))))))</f>
        <v xml:space="preserve">Noisette en </v>
      </c>
      <c r="AG23" s="1070">
        <v>27</v>
      </c>
      <c r="AH23" s="1068">
        <f t="shared" ca="1" si="12"/>
        <v>12</v>
      </c>
      <c r="AI23" s="1069" t="str">
        <f t="shared" si="13"/>
        <v>Caractères</v>
      </c>
      <c r="AK23" s="1081" t="s">
        <v>2102</v>
      </c>
      <c r="AL23" s="1004"/>
      <c r="AM23" s="1062"/>
      <c r="AN23" s="1078"/>
      <c r="AO23" s="1079"/>
      <c r="AP23" s="1027"/>
      <c r="AQ23" s="1027"/>
    </row>
    <row r="24" spans="2:43" ht="26.25">
      <c r="B24" s="1049" t="str">
        <f t="shared" si="5"/>
        <v>1 banane</v>
      </c>
      <c r="C24" s="1050" t="s">
        <v>2103</v>
      </c>
      <c r="D24" s="1051"/>
      <c r="E24" s="1052" t="str">
        <f>SUBSTITUTE(K24,E9,"")</f>
        <v>1  banane et demi</v>
      </c>
      <c r="F24" s="1053" t="str">
        <f>SUBSTITUTE(E24,F9,"")</f>
        <v>1  banane et demi</v>
      </c>
      <c r="G24" s="1053" t="str">
        <f>SUBSTITUTE(F24,G9,"")</f>
        <v>1  banane et demi</v>
      </c>
      <c r="H24" s="1054" t="str">
        <f t="shared" si="0"/>
        <v>1 banane</v>
      </c>
      <c r="I24" s="1055" t="str">
        <f t="shared" si="1"/>
        <v xml:space="preserve">1  banane </v>
      </c>
      <c r="J24" s="1150" t="s">
        <v>2081</v>
      </c>
      <c r="K24" s="1056" t="s">
        <v>2104</v>
      </c>
      <c r="L24" s="1057"/>
      <c r="M24" s="1058">
        <f t="shared" si="19"/>
        <v>17</v>
      </c>
      <c r="N24" s="1059" t="str">
        <f t="shared" si="7"/>
        <v>Caractères</v>
      </c>
      <c r="O24" s="1060">
        <f t="shared" si="2"/>
        <v>8</v>
      </c>
      <c r="P24" s="1061" t="str">
        <f t="shared" si="15"/>
        <v>Caractères</v>
      </c>
      <c r="Q24" s="1062">
        <v>255</v>
      </c>
      <c r="R24" s="1063" t="str">
        <f t="shared" si="16"/>
        <v>Ok moins de 255</v>
      </c>
      <c r="S24" s="1064" t="str">
        <f t="shared" si="17"/>
        <v>Ok</v>
      </c>
      <c r="T24" s="1065" t="str">
        <f t="shared" si="18"/>
        <v xml:space="preserve">OK </v>
      </c>
      <c r="V24" s="1066" t="str">
        <f t="shared" si="3"/>
        <v>1 banane</v>
      </c>
      <c r="W24" s="1070">
        <v>50</v>
      </c>
      <c r="X24" s="1068">
        <f t="shared" si="8"/>
        <v>8</v>
      </c>
      <c r="Y24" s="1069" t="str">
        <f t="shared" si="9"/>
        <v>Caractères</v>
      </c>
      <c r="AA24" s="1066" t="str" cm="1">
        <f t="array" aca="1" ref="AA24" ca="1">IF(ISBLANK(K24),"",LEFT(B24,MAX(IF(ISERROR(SEARCH(" ",LEFT(B24,AB24),ROW(OFFSET(INDIRECT("v14"),,,LEN(B24))))),0,SEARCH(" ",LEFT(B24,AB24),ROW(OFFSET(INDIRECT("v14"),,,LEN(B24))))))))</f>
        <v/>
      </c>
      <c r="AB24" s="1070">
        <v>50</v>
      </c>
      <c r="AC24" s="1068">
        <f t="shared" ca="1" si="10"/>
        <v>0</v>
      </c>
      <c r="AD24" s="1069" t="str">
        <f t="shared" si="11"/>
        <v>Caractères</v>
      </c>
      <c r="AF24" s="1066" t="str" cm="1">
        <f t="array" aca="1" ref="AF24" ca="1">IF(ISBLANK(K24),"",LEFT(B24,MIN(AG24,SUMPRODUCT(MAX((MID(B24,ROW(INDIRECT("1:"&amp;AG24)),1)=" ")*(ROW(INDIRECT("1:"&amp;AG24))))))))</f>
        <v xml:space="preserve">1 </v>
      </c>
      <c r="AG24" s="1070">
        <v>28</v>
      </c>
      <c r="AH24" s="1068">
        <f t="shared" ca="1" si="12"/>
        <v>2</v>
      </c>
      <c r="AI24" s="1069" t="str">
        <f t="shared" si="13"/>
        <v>Caractères</v>
      </c>
      <c r="AK24" s="1081" t="s">
        <v>2105</v>
      </c>
      <c r="AL24" s="1004"/>
      <c r="AM24" s="1062"/>
      <c r="AN24" s="1078"/>
      <c r="AO24" s="1079"/>
      <c r="AP24" s="1027"/>
      <c r="AQ24" s="1027"/>
    </row>
    <row r="25" spans="2:43" ht="26.25">
      <c r="B25" s="1049" t="str">
        <f t="shared" si="5"/>
        <v/>
      </c>
      <c r="C25" s="1050"/>
      <c r="D25" s="1051"/>
      <c r="E25" s="1052" t="str">
        <f>SUBSTITUTE(K25,E9,"")</f>
        <v/>
      </c>
      <c r="F25" s="1053" t="str">
        <f>SUBSTITUTE(E25,F9,"")</f>
        <v/>
      </c>
      <c r="G25" s="1053" t="str">
        <f>SUBSTITUTE(F25,G9,"")</f>
        <v/>
      </c>
      <c r="H25" s="1054" t="str">
        <f t="shared" si="0"/>
        <v/>
      </c>
      <c r="I25" s="1055" t="str">
        <f t="shared" si="1"/>
        <v/>
      </c>
      <c r="J25" s="1150" t="s">
        <v>2081</v>
      </c>
      <c r="K25" s="1056"/>
      <c r="L25" s="1057"/>
      <c r="M25" s="1058">
        <f t="shared" si="19"/>
        <v>0</v>
      </c>
      <c r="N25" s="1059" t="str">
        <f t="shared" si="7"/>
        <v/>
      </c>
      <c r="O25" s="1060">
        <f t="shared" si="2"/>
        <v>0</v>
      </c>
      <c r="P25" s="1061" t="str">
        <f t="shared" si="15"/>
        <v/>
      </c>
      <c r="Q25" s="1062">
        <v>255</v>
      </c>
      <c r="R25" s="1063" t="str">
        <f t="shared" si="16"/>
        <v/>
      </c>
      <c r="S25" s="1064" t="str">
        <f t="shared" si="17"/>
        <v/>
      </c>
      <c r="T25" s="1065" t="str">
        <f t="shared" si="18"/>
        <v/>
      </c>
      <c r="V25" s="1066" t="str">
        <f t="shared" si="3"/>
        <v/>
      </c>
      <c r="W25" s="1070">
        <v>50</v>
      </c>
      <c r="X25" s="1068">
        <f t="shared" si="8"/>
        <v>0</v>
      </c>
      <c r="Y25" s="1069" t="str">
        <f t="shared" si="9"/>
        <v/>
      </c>
      <c r="AA25" s="1066" t="str" cm="1">
        <f t="array" aca="1" ref="AA25" ca="1">IF(ISBLANK(K25),"",LEFT(B25,MAX(IF(ISERROR(SEARCH(" ",LEFT(B25,AB25),ROW(OFFSET(INDIRECT("v14"),,,LEN(B25))))),0,SEARCH(" ",LEFT(B25,AB25),ROW(OFFSET(INDIRECT("v14"),,,LEN(B25))))))))</f>
        <v/>
      </c>
      <c r="AB25" s="1070">
        <v>50</v>
      </c>
      <c r="AC25" s="1068">
        <f t="shared" ca="1" si="10"/>
        <v>0</v>
      </c>
      <c r="AD25" s="1069" t="str">
        <f t="shared" si="11"/>
        <v/>
      </c>
      <c r="AF25" s="1066" t="str" cm="1">
        <f t="array" aca="1" ref="AF25" ca="1">IF(ISBLANK(K25),"",LEFT(B25,MIN(AG25,SUMPRODUCT(MAX((MID(B25,ROW(INDIRECT("1:"&amp;AG25)),1)=" ")*(ROW(INDIRECT("1:"&amp;AG25))))))))</f>
        <v/>
      </c>
      <c r="AG25" s="1070">
        <v>29</v>
      </c>
      <c r="AH25" s="1068">
        <f t="shared" ca="1" si="12"/>
        <v>0</v>
      </c>
      <c r="AI25" s="1069" t="str">
        <f t="shared" si="13"/>
        <v/>
      </c>
      <c r="AK25" s="1484" t="s">
        <v>2106</v>
      </c>
      <c r="AL25" s="1485"/>
      <c r="AM25" s="1082"/>
      <c r="AN25" s="1083"/>
      <c r="AO25" s="1079"/>
      <c r="AP25" s="1027"/>
      <c r="AQ25" s="1027"/>
    </row>
    <row r="26" spans="2:43" ht="26.25">
      <c r="B26" s="1049" t="str">
        <f t="shared" si="5"/>
        <v/>
      </c>
      <c r="C26" s="1050"/>
      <c r="D26" s="1051"/>
      <c r="E26" s="1052" t="str">
        <f>SUBSTITUTE(K26,E9,"")</f>
        <v/>
      </c>
      <c r="F26" s="1053" t="str">
        <f>SUBSTITUTE(E26,F9,"")</f>
        <v/>
      </c>
      <c r="G26" s="1053" t="str">
        <f>SUBSTITUTE(F26,G9,"")</f>
        <v/>
      </c>
      <c r="H26" s="1054" t="str">
        <f t="shared" si="0"/>
        <v/>
      </c>
      <c r="I26" s="1055" t="str">
        <f t="shared" si="1"/>
        <v/>
      </c>
      <c r="J26" s="1150" t="s">
        <v>2081</v>
      </c>
      <c r="K26" s="1056"/>
      <c r="L26" s="1057"/>
      <c r="M26" s="1058">
        <f t="shared" si="19"/>
        <v>0</v>
      </c>
      <c r="N26" s="1059" t="str">
        <f t="shared" si="7"/>
        <v/>
      </c>
      <c r="O26" s="1060">
        <f t="shared" si="2"/>
        <v>0</v>
      </c>
      <c r="P26" s="1061" t="str">
        <f t="shared" si="15"/>
        <v/>
      </c>
      <c r="Q26" s="1062">
        <v>255</v>
      </c>
      <c r="R26" s="1063" t="str">
        <f t="shared" si="16"/>
        <v/>
      </c>
      <c r="S26" s="1064" t="str">
        <f t="shared" si="17"/>
        <v/>
      </c>
      <c r="T26" s="1065" t="str">
        <f t="shared" si="18"/>
        <v/>
      </c>
      <c r="V26" s="1066" t="str">
        <f t="shared" si="3"/>
        <v/>
      </c>
      <c r="W26" s="1070">
        <v>50</v>
      </c>
      <c r="X26" s="1068">
        <f t="shared" si="8"/>
        <v>0</v>
      </c>
      <c r="Y26" s="1069" t="str">
        <f t="shared" si="9"/>
        <v/>
      </c>
      <c r="AA26" s="1066" t="str" cm="1">
        <f t="array" aca="1" ref="AA26" ca="1">IF(ISBLANK(K26),"",LEFT(B26,MAX(IF(ISERROR(SEARCH(" ",LEFT(B26,AB26),ROW(OFFSET(INDIRECT("v14"),,,LEN(B26))))),0,SEARCH(" ",LEFT(B26,AB26),ROW(OFFSET(INDIRECT("v14"),,,LEN(B26))))))))</f>
        <v/>
      </c>
      <c r="AB26" s="1070">
        <v>50</v>
      </c>
      <c r="AC26" s="1068">
        <f t="shared" ca="1" si="10"/>
        <v>0</v>
      </c>
      <c r="AD26" s="1069" t="str">
        <f t="shared" si="11"/>
        <v/>
      </c>
      <c r="AF26" s="1066" t="str" cm="1">
        <f t="array" aca="1" ref="AF26" ca="1">IF(ISBLANK(K26),"",LEFT(B26,MIN(AG26,SUMPRODUCT(MAX((MID(B26,ROW(INDIRECT("1:"&amp;AG26)),1)=" ")*(ROW(INDIRECT("1:"&amp;AG26))))))))</f>
        <v/>
      </c>
      <c r="AG26" s="1070">
        <v>30</v>
      </c>
      <c r="AH26" s="1068">
        <f t="shared" ca="1" si="12"/>
        <v>0</v>
      </c>
      <c r="AI26" s="1069" t="str">
        <f t="shared" si="13"/>
        <v/>
      </c>
      <c r="AK26" s="1077"/>
      <c r="AL26" s="1004"/>
      <c r="AM26" s="1062"/>
      <c r="AN26" s="1078">
        <f t="shared" ref="AN26:AN36" si="20">LEN(AL26)</f>
        <v>0</v>
      </c>
      <c r="AO26" s="1079" t="str">
        <f t="shared" ref="AO26:AO36" si="21">IF(ISBLANK(K26),"","Caractères")</f>
        <v/>
      </c>
      <c r="AP26" s="1027"/>
      <c r="AQ26" s="1027"/>
    </row>
    <row r="27" spans="2:43" ht="26.25">
      <c r="B27" s="1049" t="str">
        <f t="shared" si="5"/>
        <v/>
      </c>
      <c r="C27" s="1050"/>
      <c r="D27" s="1051"/>
      <c r="E27" s="1052" t="str">
        <f>SUBSTITUTE(K27,E9,"")</f>
        <v/>
      </c>
      <c r="F27" s="1053" t="str">
        <f>SUBSTITUTE(E27,F9,"")</f>
        <v/>
      </c>
      <c r="G27" s="1053" t="str">
        <f>SUBSTITUTE(F27,G9,"")</f>
        <v/>
      </c>
      <c r="H27" s="1054" t="str">
        <f t="shared" si="0"/>
        <v/>
      </c>
      <c r="I27" s="1055" t="str">
        <f t="shared" si="1"/>
        <v/>
      </c>
      <c r="J27" s="1150" t="s">
        <v>2081</v>
      </c>
      <c r="K27" s="1056"/>
      <c r="L27" s="1057"/>
      <c r="M27" s="1058">
        <f t="shared" si="19"/>
        <v>0</v>
      </c>
      <c r="N27" s="1059" t="str">
        <f t="shared" si="7"/>
        <v/>
      </c>
      <c r="O27" s="1060">
        <f t="shared" si="2"/>
        <v>0</v>
      </c>
      <c r="P27" s="1061" t="str">
        <f t="shared" si="15"/>
        <v/>
      </c>
      <c r="Q27" s="1062">
        <v>255</v>
      </c>
      <c r="R27" s="1063" t="str">
        <f t="shared" si="16"/>
        <v/>
      </c>
      <c r="S27" s="1064" t="str">
        <f t="shared" si="17"/>
        <v/>
      </c>
      <c r="T27" s="1065" t="str">
        <f t="shared" si="18"/>
        <v/>
      </c>
      <c r="V27" s="1066" t="str">
        <f t="shared" si="3"/>
        <v/>
      </c>
      <c r="W27" s="1070">
        <v>50</v>
      </c>
      <c r="X27" s="1068">
        <f t="shared" si="8"/>
        <v>0</v>
      </c>
      <c r="Y27" s="1069" t="str">
        <f t="shared" si="9"/>
        <v/>
      </c>
      <c r="AA27" s="1066" t="str" cm="1">
        <f t="array" aca="1" ref="AA27" ca="1">IF(ISBLANK(K27),"",LEFT(B27,MAX(IF(ISERROR(SEARCH(" ",LEFT(B27,AB27),ROW(OFFSET(INDIRECT("v14"),,,LEN(B27))))),0,SEARCH(" ",LEFT(B27,AB27),ROW(OFFSET(INDIRECT("v14"),,,LEN(B27))))))))</f>
        <v/>
      </c>
      <c r="AB27" s="1070">
        <v>50</v>
      </c>
      <c r="AC27" s="1068">
        <f t="shared" ca="1" si="10"/>
        <v>0</v>
      </c>
      <c r="AD27" s="1069" t="str">
        <f t="shared" si="11"/>
        <v/>
      </c>
      <c r="AF27" s="1066" t="str" cm="1">
        <f t="array" aca="1" ref="AF27" ca="1">IF(ISBLANK(K27),"",LEFT(B27,MIN(AG27,SUMPRODUCT(MAX((MID(B27,ROW(INDIRECT("1:"&amp;AG27)),1)=" ")*(ROW(INDIRECT("1:"&amp;AG27))))))))</f>
        <v/>
      </c>
      <c r="AG27" s="1070">
        <v>31</v>
      </c>
      <c r="AH27" s="1068">
        <f t="shared" ca="1" si="12"/>
        <v>0</v>
      </c>
      <c r="AI27" s="1069" t="str">
        <f t="shared" si="13"/>
        <v/>
      </c>
      <c r="AK27" s="1077"/>
      <c r="AL27" s="1004"/>
      <c r="AM27" s="1062"/>
      <c r="AN27" s="1078">
        <f t="shared" si="20"/>
        <v>0</v>
      </c>
      <c r="AO27" s="1079" t="str">
        <f t="shared" si="21"/>
        <v/>
      </c>
      <c r="AP27" s="1027"/>
      <c r="AQ27" s="1027"/>
    </row>
    <row r="28" spans="2:43" ht="26.25">
      <c r="B28" s="1049" t="str">
        <f t="shared" si="5"/>
        <v/>
      </c>
      <c r="C28" s="1050"/>
      <c r="D28" s="1051"/>
      <c r="E28" s="1052" t="str">
        <f>SUBSTITUTE(K28,E9,"")</f>
        <v/>
      </c>
      <c r="F28" s="1053" t="str">
        <f>SUBSTITUTE(E28,F9,"")</f>
        <v/>
      </c>
      <c r="G28" s="1053" t="str">
        <f>SUBSTITUTE(F28,G9,"")</f>
        <v/>
      </c>
      <c r="H28" s="1054" t="str">
        <f t="shared" si="0"/>
        <v/>
      </c>
      <c r="I28" s="1055" t="str">
        <f t="shared" si="1"/>
        <v/>
      </c>
      <c r="J28" s="1150" t="s">
        <v>2081</v>
      </c>
      <c r="K28" s="1056"/>
      <c r="L28" s="1057"/>
      <c r="M28" s="1058">
        <f t="shared" si="19"/>
        <v>0</v>
      </c>
      <c r="N28" s="1059" t="str">
        <f t="shared" si="7"/>
        <v/>
      </c>
      <c r="O28" s="1060">
        <f t="shared" si="2"/>
        <v>0</v>
      </c>
      <c r="P28" s="1061" t="str">
        <f t="shared" si="15"/>
        <v/>
      </c>
      <c r="Q28" s="1062">
        <v>255</v>
      </c>
      <c r="R28" s="1063" t="str">
        <f t="shared" si="16"/>
        <v/>
      </c>
      <c r="S28" s="1064" t="str">
        <f t="shared" si="17"/>
        <v/>
      </c>
      <c r="T28" s="1065" t="str">
        <f t="shared" si="18"/>
        <v/>
      </c>
      <c r="V28" s="1066" t="str">
        <f t="shared" si="3"/>
        <v/>
      </c>
      <c r="W28" s="1070">
        <v>50</v>
      </c>
      <c r="X28" s="1068">
        <f t="shared" si="8"/>
        <v>0</v>
      </c>
      <c r="Y28" s="1069" t="str">
        <f t="shared" si="9"/>
        <v/>
      </c>
      <c r="AA28" s="1066" t="str" cm="1">
        <f t="array" aca="1" ref="AA28" ca="1">IF(ISBLANK(K28),"",LEFT(B28,MAX(IF(ISERROR(SEARCH(" ",LEFT(B28,AB28),ROW(OFFSET(INDIRECT("v14"),,,LEN(B28))))),0,SEARCH(" ",LEFT(B28,AB28),ROW(OFFSET(INDIRECT("v14"),,,LEN(B28))))))))</f>
        <v/>
      </c>
      <c r="AB28" s="1070">
        <v>50</v>
      </c>
      <c r="AC28" s="1068">
        <f t="shared" ca="1" si="10"/>
        <v>0</v>
      </c>
      <c r="AD28" s="1069" t="str">
        <f t="shared" si="11"/>
        <v/>
      </c>
      <c r="AF28" s="1066" t="str" cm="1">
        <f t="array" aca="1" ref="AF28" ca="1">IF(ISBLANK(K28),"",LEFT(B28,MIN(AG28,SUMPRODUCT(MAX((MID(B28,ROW(INDIRECT("1:"&amp;AG28)),1)=" ")*(ROW(INDIRECT("1:"&amp;AG28))))))))</f>
        <v/>
      </c>
      <c r="AG28" s="1070">
        <v>32</v>
      </c>
      <c r="AH28" s="1068">
        <f t="shared" ca="1" si="12"/>
        <v>0</v>
      </c>
      <c r="AI28" s="1069" t="str">
        <f t="shared" si="13"/>
        <v/>
      </c>
      <c r="AK28" s="1077"/>
      <c r="AL28" s="1004"/>
      <c r="AM28" s="1062"/>
      <c r="AN28" s="1078">
        <f t="shared" si="20"/>
        <v>0</v>
      </c>
      <c r="AO28" s="1079" t="str">
        <f t="shared" si="21"/>
        <v/>
      </c>
      <c r="AP28" s="1027"/>
      <c r="AQ28" s="1027"/>
    </row>
    <row r="29" spans="2:43" ht="26.25">
      <c r="B29" s="1049" t="str">
        <f t="shared" si="5"/>
        <v/>
      </c>
      <c r="C29" s="1050"/>
      <c r="D29" s="1051"/>
      <c r="E29" s="1052" t="str">
        <f>SUBSTITUTE(K29,E9,"")</f>
        <v/>
      </c>
      <c r="F29" s="1053" t="str">
        <f>SUBSTITUTE(E29,F9,"")</f>
        <v/>
      </c>
      <c r="G29" s="1053" t="str">
        <f>SUBSTITUTE(F29,G9,"")</f>
        <v/>
      </c>
      <c r="H29" s="1054" t="str">
        <f t="shared" si="0"/>
        <v/>
      </c>
      <c r="I29" s="1055" t="str">
        <f t="shared" si="1"/>
        <v/>
      </c>
      <c r="J29" s="1150" t="s">
        <v>2081</v>
      </c>
      <c r="K29" s="1056"/>
      <c r="L29" s="1057"/>
      <c r="M29" s="1058">
        <f t="shared" si="19"/>
        <v>0</v>
      </c>
      <c r="N29" s="1059" t="str">
        <f t="shared" si="7"/>
        <v/>
      </c>
      <c r="O29" s="1060">
        <f t="shared" si="2"/>
        <v>0</v>
      </c>
      <c r="P29" s="1061" t="str">
        <f t="shared" si="15"/>
        <v/>
      </c>
      <c r="Q29" s="1062">
        <v>255</v>
      </c>
      <c r="R29" s="1063" t="str">
        <f t="shared" si="16"/>
        <v/>
      </c>
      <c r="S29" s="1064" t="str">
        <f t="shared" si="17"/>
        <v/>
      </c>
      <c r="T29" s="1065" t="str">
        <f t="shared" si="18"/>
        <v/>
      </c>
      <c r="V29" s="1066" t="str">
        <f t="shared" si="3"/>
        <v/>
      </c>
      <c r="W29" s="1070">
        <v>50</v>
      </c>
      <c r="X29" s="1068">
        <f t="shared" si="8"/>
        <v>0</v>
      </c>
      <c r="Y29" s="1069" t="str">
        <f t="shared" si="9"/>
        <v/>
      </c>
      <c r="AA29" s="1066" t="str" cm="1">
        <f t="array" aca="1" ref="AA29" ca="1">IF(ISBLANK(K29),"",LEFT(B29,MAX(IF(ISERROR(SEARCH(" ",LEFT(B29,AB29),ROW(OFFSET(INDIRECT("v14"),,,LEN(B29))))),0,SEARCH(" ",LEFT(B29,AB29),ROW(OFFSET(INDIRECT("v14"),,,LEN(B29))))))))</f>
        <v/>
      </c>
      <c r="AB29" s="1070">
        <v>50</v>
      </c>
      <c r="AC29" s="1068">
        <f t="shared" ca="1" si="10"/>
        <v>0</v>
      </c>
      <c r="AD29" s="1069" t="str">
        <f t="shared" si="11"/>
        <v/>
      </c>
      <c r="AF29" s="1066" t="str" cm="1">
        <f t="array" aca="1" ref="AF29" ca="1">IF(ISBLANK(K29),"",LEFT(B29,MIN(AG29,SUMPRODUCT(MAX((MID(B29,ROW(INDIRECT("1:"&amp;AG29)),1)=" ")*(ROW(INDIRECT("1:"&amp;AG29))))))))</f>
        <v/>
      </c>
      <c r="AG29" s="1070">
        <v>33</v>
      </c>
      <c r="AH29" s="1068">
        <f t="shared" ca="1" si="12"/>
        <v>0</v>
      </c>
      <c r="AI29" s="1069" t="str">
        <f t="shared" si="13"/>
        <v/>
      </c>
      <c r="AK29" s="1077"/>
      <c r="AL29" s="1004"/>
      <c r="AM29" s="1062"/>
      <c r="AN29" s="1078">
        <f t="shared" si="20"/>
        <v>0</v>
      </c>
      <c r="AO29" s="1079" t="str">
        <f t="shared" si="21"/>
        <v/>
      </c>
      <c r="AP29" s="1027"/>
      <c r="AQ29" s="1027"/>
    </row>
    <row r="30" spans="2:43" ht="26.25">
      <c r="B30" s="1049" t="str">
        <f t="shared" si="5"/>
        <v/>
      </c>
      <c r="C30" s="1050"/>
      <c r="D30" s="1051"/>
      <c r="E30" s="1052" t="str">
        <f>SUBSTITUTE(K30,E9,"")</f>
        <v/>
      </c>
      <c r="F30" s="1053" t="str">
        <f>SUBSTITUTE(E30,F9,"")</f>
        <v/>
      </c>
      <c r="G30" s="1053" t="str">
        <f>SUBSTITUTE(F30,G9,"")</f>
        <v/>
      </c>
      <c r="H30" s="1054" t="str">
        <f t="shared" si="0"/>
        <v/>
      </c>
      <c r="I30" s="1055" t="str">
        <f t="shared" si="1"/>
        <v/>
      </c>
      <c r="J30" s="1150" t="s">
        <v>2081</v>
      </c>
      <c r="K30" s="1056"/>
      <c r="L30" s="1057"/>
      <c r="M30" s="1058">
        <f t="shared" si="19"/>
        <v>0</v>
      </c>
      <c r="N30" s="1059" t="str">
        <f t="shared" si="7"/>
        <v/>
      </c>
      <c r="O30" s="1060">
        <f t="shared" si="2"/>
        <v>0</v>
      </c>
      <c r="P30" s="1061" t="str">
        <f t="shared" si="15"/>
        <v/>
      </c>
      <c r="Q30" s="1062">
        <v>255</v>
      </c>
      <c r="R30" s="1063" t="str">
        <f t="shared" si="16"/>
        <v/>
      </c>
      <c r="S30" s="1064" t="str">
        <f t="shared" si="17"/>
        <v/>
      </c>
      <c r="T30" s="1065" t="str">
        <f t="shared" si="18"/>
        <v/>
      </c>
      <c r="V30" s="1066" t="str">
        <f t="shared" si="3"/>
        <v/>
      </c>
      <c r="W30" s="1070">
        <v>50</v>
      </c>
      <c r="X30" s="1068">
        <f t="shared" si="8"/>
        <v>0</v>
      </c>
      <c r="Y30" s="1069" t="str">
        <f t="shared" si="9"/>
        <v/>
      </c>
      <c r="AA30" s="1066" t="str" cm="1">
        <f t="array" aca="1" ref="AA30" ca="1">IF(ISBLANK(K30),"",LEFT(B30,MAX(IF(ISERROR(SEARCH(" ",LEFT(B30,AB30),ROW(OFFSET(INDIRECT("v14"),,,LEN(B30))))),0,SEARCH(" ",LEFT(B30,AB30),ROW(OFFSET(INDIRECT("v14"),,,LEN(B30))))))))</f>
        <v/>
      </c>
      <c r="AB30" s="1070">
        <v>50</v>
      </c>
      <c r="AC30" s="1068">
        <f t="shared" ca="1" si="10"/>
        <v>0</v>
      </c>
      <c r="AD30" s="1069" t="str">
        <f t="shared" si="11"/>
        <v/>
      </c>
      <c r="AF30" s="1066" t="str" cm="1">
        <f t="array" aca="1" ref="AF30" ca="1">IF(ISBLANK(K30),"",LEFT(B30,MIN(AG30,SUMPRODUCT(MAX((MID(B30,ROW(INDIRECT("1:"&amp;AG30)),1)=" ")*(ROW(INDIRECT("1:"&amp;AG30))))))))</f>
        <v/>
      </c>
      <c r="AG30" s="1070">
        <v>34</v>
      </c>
      <c r="AH30" s="1068">
        <f t="shared" ca="1" si="12"/>
        <v>0</v>
      </c>
      <c r="AI30" s="1069" t="str">
        <f t="shared" si="13"/>
        <v/>
      </c>
      <c r="AK30" s="1077"/>
      <c r="AL30" s="1004"/>
      <c r="AM30" s="1062"/>
      <c r="AN30" s="1078">
        <f t="shared" si="20"/>
        <v>0</v>
      </c>
      <c r="AO30" s="1079" t="str">
        <f t="shared" si="21"/>
        <v/>
      </c>
      <c r="AP30" s="1027"/>
      <c r="AQ30" s="1027"/>
    </row>
    <row r="31" spans="2:43" ht="26.25">
      <c r="B31" s="1049" t="str">
        <f t="shared" si="5"/>
        <v/>
      </c>
      <c r="C31" s="1050"/>
      <c r="D31" s="1051"/>
      <c r="E31" s="1052" t="str">
        <f>SUBSTITUTE(K31,E9,"")</f>
        <v/>
      </c>
      <c r="F31" s="1053" t="str">
        <f>SUBSTITUTE(E31,F9,"")</f>
        <v/>
      </c>
      <c r="G31" s="1053" t="str">
        <f>SUBSTITUTE(F31,G9,"")</f>
        <v/>
      </c>
      <c r="H31" s="1054" t="str">
        <f t="shared" si="0"/>
        <v/>
      </c>
      <c r="I31" s="1055" t="str">
        <f t="shared" si="1"/>
        <v/>
      </c>
      <c r="J31" s="1150" t="s">
        <v>2081</v>
      </c>
      <c r="K31" s="1056"/>
      <c r="L31" s="1057"/>
      <c r="M31" s="1058">
        <f t="shared" si="19"/>
        <v>0</v>
      </c>
      <c r="N31" s="1059" t="str">
        <f t="shared" si="7"/>
        <v/>
      </c>
      <c r="O31" s="1060">
        <f t="shared" si="2"/>
        <v>0</v>
      </c>
      <c r="P31" s="1061" t="str">
        <f t="shared" si="15"/>
        <v/>
      </c>
      <c r="Q31" s="1062">
        <v>255</v>
      </c>
      <c r="R31" s="1063" t="str">
        <f t="shared" si="16"/>
        <v/>
      </c>
      <c r="S31" s="1064" t="str">
        <f t="shared" si="17"/>
        <v/>
      </c>
      <c r="T31" s="1065" t="str">
        <f t="shared" si="18"/>
        <v/>
      </c>
      <c r="V31" s="1066" t="str">
        <f t="shared" si="3"/>
        <v/>
      </c>
      <c r="W31" s="1070">
        <v>50</v>
      </c>
      <c r="X31" s="1068">
        <f t="shared" si="8"/>
        <v>0</v>
      </c>
      <c r="Y31" s="1069" t="str">
        <f t="shared" si="9"/>
        <v/>
      </c>
      <c r="AA31" s="1066" t="str" cm="1">
        <f t="array" aca="1" ref="AA31" ca="1">IF(ISBLANK(K31),"",LEFT(B31,MAX(IF(ISERROR(SEARCH(" ",LEFT(B31,AB31),ROW(OFFSET(INDIRECT("v14"),,,LEN(B31))))),0,SEARCH(" ",LEFT(B31,AB31),ROW(OFFSET(INDIRECT("v14"),,,LEN(B31))))))))</f>
        <v/>
      </c>
      <c r="AB31" s="1070">
        <v>50</v>
      </c>
      <c r="AC31" s="1068">
        <f t="shared" ca="1" si="10"/>
        <v>0</v>
      </c>
      <c r="AD31" s="1069" t="str">
        <f t="shared" si="11"/>
        <v/>
      </c>
      <c r="AF31" s="1066" t="str" cm="1">
        <f t="array" aca="1" ref="AF31" ca="1">IF(ISBLANK(K31),"",LEFT(B31,MIN(AG31,SUMPRODUCT(MAX((MID(B31,ROW(INDIRECT("1:"&amp;AG31)),1)=" ")*(ROW(INDIRECT("1:"&amp;AG31))))))))</f>
        <v/>
      </c>
      <c r="AG31" s="1070">
        <v>35</v>
      </c>
      <c r="AH31" s="1068">
        <f t="shared" ca="1" si="12"/>
        <v>0</v>
      </c>
      <c r="AI31" s="1069" t="str">
        <f t="shared" si="13"/>
        <v/>
      </c>
      <c r="AK31" s="1077"/>
      <c r="AL31" s="1004"/>
      <c r="AM31" s="1062"/>
      <c r="AN31" s="1078">
        <f t="shared" si="20"/>
        <v>0</v>
      </c>
      <c r="AO31" s="1079" t="str">
        <f t="shared" si="21"/>
        <v/>
      </c>
      <c r="AP31" s="1027"/>
      <c r="AQ31" s="1027"/>
    </row>
    <row r="32" spans="2:43" ht="26.25">
      <c r="B32" s="1049" t="str">
        <f t="shared" si="5"/>
        <v/>
      </c>
      <c r="C32" s="1050"/>
      <c r="D32" s="1051"/>
      <c r="E32" s="1052" t="str">
        <f>SUBSTITUTE(K32,E9,"")</f>
        <v/>
      </c>
      <c r="F32" s="1053" t="str">
        <f>SUBSTITUTE(E32,F9,"")</f>
        <v/>
      </c>
      <c r="G32" s="1053" t="str">
        <f>SUBSTITUTE(F32,G9,"")</f>
        <v/>
      </c>
      <c r="H32" s="1054" t="str">
        <f t="shared" si="0"/>
        <v/>
      </c>
      <c r="I32" s="1055" t="str">
        <f t="shared" si="1"/>
        <v/>
      </c>
      <c r="J32" s="1150" t="s">
        <v>2081</v>
      </c>
      <c r="K32" s="1056"/>
      <c r="L32" s="1057"/>
      <c r="M32" s="1058">
        <f t="shared" si="19"/>
        <v>0</v>
      </c>
      <c r="N32" s="1059" t="str">
        <f t="shared" si="7"/>
        <v/>
      </c>
      <c r="O32" s="1060">
        <f t="shared" si="2"/>
        <v>0</v>
      </c>
      <c r="P32" s="1061" t="str">
        <f t="shared" si="15"/>
        <v/>
      </c>
      <c r="Q32" s="1062">
        <v>255</v>
      </c>
      <c r="R32" s="1063" t="str">
        <f t="shared" si="16"/>
        <v/>
      </c>
      <c r="S32" s="1064" t="str">
        <f t="shared" si="17"/>
        <v/>
      </c>
      <c r="T32" s="1065" t="str">
        <f t="shared" si="18"/>
        <v/>
      </c>
      <c r="V32" s="1066" t="str">
        <f t="shared" si="3"/>
        <v/>
      </c>
      <c r="W32" s="1070">
        <v>50</v>
      </c>
      <c r="X32" s="1068">
        <f t="shared" si="8"/>
        <v>0</v>
      </c>
      <c r="Y32" s="1069" t="str">
        <f t="shared" si="9"/>
        <v/>
      </c>
      <c r="AA32" s="1066" t="str" cm="1">
        <f t="array" aca="1" ref="AA32" ca="1">IF(ISBLANK(K32),"",LEFT(B32,MAX(IF(ISERROR(SEARCH(" ",LEFT(B32,AB32),ROW(OFFSET(INDIRECT("v14"),,,LEN(B32))))),0,SEARCH(" ",LEFT(B32,AB32),ROW(OFFSET(INDIRECT("v14"),,,LEN(B32))))))))</f>
        <v/>
      </c>
      <c r="AB32" s="1070">
        <v>50</v>
      </c>
      <c r="AC32" s="1068">
        <f t="shared" ca="1" si="10"/>
        <v>0</v>
      </c>
      <c r="AD32" s="1069" t="str">
        <f t="shared" si="11"/>
        <v/>
      </c>
      <c r="AF32" s="1066" t="str" cm="1">
        <f t="array" aca="1" ref="AF32" ca="1">IF(ISBLANK(K32),"",LEFT(B32,MIN(AG32,SUMPRODUCT(MAX((MID(B32,ROW(INDIRECT("1:"&amp;AG32)),1)=" ")*(ROW(INDIRECT("1:"&amp;AG32))))))))</f>
        <v/>
      </c>
      <c r="AG32" s="1070">
        <v>36</v>
      </c>
      <c r="AH32" s="1068">
        <f t="shared" ca="1" si="12"/>
        <v>0</v>
      </c>
      <c r="AI32" s="1069" t="str">
        <f t="shared" si="13"/>
        <v/>
      </c>
      <c r="AK32" s="1077"/>
      <c r="AL32" s="1004"/>
      <c r="AM32" s="1062"/>
      <c r="AN32" s="1078">
        <f t="shared" si="20"/>
        <v>0</v>
      </c>
      <c r="AO32" s="1079" t="str">
        <f t="shared" si="21"/>
        <v/>
      </c>
      <c r="AP32" s="1027"/>
      <c r="AQ32" s="1027"/>
    </row>
    <row r="33" spans="1:43" ht="26.25">
      <c r="B33" s="1049" t="str">
        <f t="shared" si="5"/>
        <v/>
      </c>
      <c r="C33" s="1050"/>
      <c r="D33" s="1051"/>
      <c r="E33" s="1052" t="str">
        <f>SUBSTITUTE(K33,E9,"")</f>
        <v/>
      </c>
      <c r="F33" s="1053" t="str">
        <f>SUBSTITUTE(E33,F9,"")</f>
        <v/>
      </c>
      <c r="G33" s="1053" t="str">
        <f>SUBSTITUTE(F33,G9,"")</f>
        <v/>
      </c>
      <c r="H33" s="1054" t="str">
        <f t="shared" si="0"/>
        <v/>
      </c>
      <c r="I33" s="1055" t="str">
        <f t="shared" si="1"/>
        <v/>
      </c>
      <c r="J33" s="1150" t="s">
        <v>2081</v>
      </c>
      <c r="K33" s="1056"/>
      <c r="L33" s="1057"/>
      <c r="M33" s="1058">
        <f t="shared" si="19"/>
        <v>0</v>
      </c>
      <c r="N33" s="1059" t="str">
        <f t="shared" si="7"/>
        <v/>
      </c>
      <c r="O33" s="1060">
        <f t="shared" si="2"/>
        <v>0</v>
      </c>
      <c r="P33" s="1061" t="str">
        <f t="shared" si="15"/>
        <v/>
      </c>
      <c r="Q33" s="1062">
        <v>255</v>
      </c>
      <c r="R33" s="1063" t="str">
        <f t="shared" si="16"/>
        <v/>
      </c>
      <c r="S33" s="1064" t="str">
        <f t="shared" si="17"/>
        <v/>
      </c>
      <c r="T33" s="1065" t="str">
        <f t="shared" si="18"/>
        <v/>
      </c>
      <c r="V33" s="1066" t="str">
        <f t="shared" si="3"/>
        <v/>
      </c>
      <c r="W33" s="1070">
        <v>50</v>
      </c>
      <c r="X33" s="1068">
        <f t="shared" si="8"/>
        <v>0</v>
      </c>
      <c r="Y33" s="1069" t="str">
        <f t="shared" si="9"/>
        <v/>
      </c>
      <c r="AA33" s="1066" t="str" cm="1">
        <f t="array" aca="1" ref="AA33" ca="1">IF(ISBLANK(K33),"",LEFT(B33,MAX(IF(ISERROR(SEARCH(" ",LEFT(B33,AB33),ROW(OFFSET(INDIRECT("v14"),,,LEN(B33))))),0,SEARCH(" ",LEFT(B33,AB33),ROW(OFFSET(INDIRECT("v14"),,,LEN(B33))))))))</f>
        <v/>
      </c>
      <c r="AB33" s="1070">
        <v>50</v>
      </c>
      <c r="AC33" s="1068">
        <f t="shared" ca="1" si="10"/>
        <v>0</v>
      </c>
      <c r="AD33" s="1069" t="str">
        <f t="shared" si="11"/>
        <v/>
      </c>
      <c r="AF33" s="1066" t="str" cm="1">
        <f t="array" aca="1" ref="AF33" ca="1">IF(ISBLANK(K33),"",LEFT(B33,MIN(AG33,SUMPRODUCT(MAX((MID(B33,ROW(INDIRECT("1:"&amp;AG33)),1)=" ")*(ROW(INDIRECT("1:"&amp;AG33))))))))</f>
        <v/>
      </c>
      <c r="AG33" s="1070">
        <v>37</v>
      </c>
      <c r="AH33" s="1068">
        <f t="shared" ca="1" si="12"/>
        <v>0</v>
      </c>
      <c r="AI33" s="1069" t="str">
        <f t="shared" si="13"/>
        <v/>
      </c>
      <c r="AK33" s="1077"/>
      <c r="AL33" s="1004"/>
      <c r="AM33" s="1062"/>
      <c r="AN33" s="1078">
        <f t="shared" si="20"/>
        <v>0</v>
      </c>
      <c r="AO33" s="1079" t="str">
        <f t="shared" si="21"/>
        <v/>
      </c>
      <c r="AP33" s="1027"/>
      <c r="AQ33" s="1027"/>
    </row>
    <row r="34" spans="1:43" ht="26.25">
      <c r="B34" s="1049" t="str">
        <f t="shared" si="5"/>
        <v/>
      </c>
      <c r="C34" s="1050"/>
      <c r="D34" s="1051"/>
      <c r="E34" s="1052" t="str">
        <f>SUBSTITUTE(K34,E9,"")</f>
        <v/>
      </c>
      <c r="F34" s="1053" t="str">
        <f>SUBSTITUTE(E34,F9,"")</f>
        <v/>
      </c>
      <c r="G34" s="1053" t="str">
        <f>SUBSTITUTE(F34,G9,"")</f>
        <v/>
      </c>
      <c r="H34" s="1054" t="str">
        <f t="shared" si="0"/>
        <v/>
      </c>
      <c r="I34" s="1055" t="str">
        <f t="shared" si="1"/>
        <v/>
      </c>
      <c r="J34" s="1150" t="s">
        <v>2081</v>
      </c>
      <c r="K34" s="1056"/>
      <c r="L34" s="1057"/>
      <c r="M34" s="1058">
        <f t="shared" si="19"/>
        <v>0</v>
      </c>
      <c r="N34" s="1059" t="str">
        <f t="shared" si="7"/>
        <v/>
      </c>
      <c r="O34" s="1060">
        <f t="shared" si="2"/>
        <v>0</v>
      </c>
      <c r="P34" s="1061" t="str">
        <f t="shared" si="15"/>
        <v/>
      </c>
      <c r="Q34" s="1062">
        <v>255</v>
      </c>
      <c r="R34" s="1063" t="str">
        <f t="shared" si="16"/>
        <v/>
      </c>
      <c r="S34" s="1064" t="str">
        <f t="shared" si="17"/>
        <v/>
      </c>
      <c r="T34" s="1065" t="str">
        <f t="shared" si="18"/>
        <v/>
      </c>
      <c r="V34" s="1066" t="str">
        <f t="shared" si="3"/>
        <v/>
      </c>
      <c r="W34" s="1070">
        <v>50</v>
      </c>
      <c r="X34" s="1068">
        <f t="shared" si="8"/>
        <v>0</v>
      </c>
      <c r="Y34" s="1069" t="str">
        <f t="shared" si="9"/>
        <v/>
      </c>
      <c r="AA34" s="1066" t="str" cm="1">
        <f t="array" aca="1" ref="AA34" ca="1">IF(ISBLANK(K34),"",LEFT(B34,MAX(IF(ISERROR(SEARCH(" ",LEFT(B34,AB34),ROW(OFFSET(INDIRECT("v14"),,,LEN(B34))))),0,SEARCH(" ",LEFT(B34,AB34),ROW(OFFSET(INDIRECT("v14"),,,LEN(B34))))))))</f>
        <v/>
      </c>
      <c r="AB34" s="1070">
        <v>50</v>
      </c>
      <c r="AC34" s="1068">
        <f t="shared" ca="1" si="10"/>
        <v>0</v>
      </c>
      <c r="AD34" s="1069" t="str">
        <f t="shared" si="11"/>
        <v/>
      </c>
      <c r="AF34" s="1066" t="str" cm="1">
        <f t="array" aca="1" ref="AF34" ca="1">IF(ISBLANK(K34),"",LEFT(B34,MIN(AG34,SUMPRODUCT(MAX((MID(B34,ROW(INDIRECT("1:"&amp;AG34)),1)=" ")*(ROW(INDIRECT("1:"&amp;AG34))))))))</f>
        <v/>
      </c>
      <c r="AG34" s="1070">
        <v>38</v>
      </c>
      <c r="AH34" s="1068">
        <f t="shared" ca="1" si="12"/>
        <v>0</v>
      </c>
      <c r="AI34" s="1069" t="str">
        <f t="shared" si="13"/>
        <v/>
      </c>
      <c r="AK34" s="1077"/>
      <c r="AL34" s="1004"/>
      <c r="AM34" s="1062"/>
      <c r="AN34" s="1078">
        <f t="shared" si="20"/>
        <v>0</v>
      </c>
      <c r="AO34" s="1079" t="str">
        <f t="shared" si="21"/>
        <v/>
      </c>
      <c r="AP34" s="1027"/>
      <c r="AQ34" s="1027"/>
    </row>
    <row r="35" spans="1:43" ht="26.25">
      <c r="B35" s="1049" t="str">
        <f t="shared" si="5"/>
        <v/>
      </c>
      <c r="C35" s="1050"/>
      <c r="D35" s="1051"/>
      <c r="E35" s="1052" t="str">
        <f>SUBSTITUTE(K35,E9,"")</f>
        <v/>
      </c>
      <c r="F35" s="1053" t="str">
        <f>SUBSTITUTE(E35,F9,"")</f>
        <v/>
      </c>
      <c r="G35" s="1053" t="str">
        <f>SUBSTITUTE(F35,G9,"")</f>
        <v/>
      </c>
      <c r="H35" s="1054" t="str">
        <f t="shared" si="0"/>
        <v/>
      </c>
      <c r="I35" s="1055" t="str">
        <f t="shared" si="1"/>
        <v/>
      </c>
      <c r="J35" s="1150" t="s">
        <v>2081</v>
      </c>
      <c r="K35" s="1056"/>
      <c r="L35" s="1057"/>
      <c r="M35" s="1058">
        <f t="shared" si="19"/>
        <v>0</v>
      </c>
      <c r="N35" s="1059" t="str">
        <f t="shared" si="7"/>
        <v/>
      </c>
      <c r="O35" s="1060">
        <f t="shared" si="2"/>
        <v>0</v>
      </c>
      <c r="P35" s="1061" t="str">
        <f t="shared" si="15"/>
        <v/>
      </c>
      <c r="Q35" s="1062">
        <v>255</v>
      </c>
      <c r="R35" s="1063" t="str">
        <f t="shared" si="16"/>
        <v/>
      </c>
      <c r="S35" s="1064" t="str">
        <f t="shared" si="17"/>
        <v/>
      </c>
      <c r="T35" s="1065" t="str">
        <f t="shared" si="18"/>
        <v/>
      </c>
      <c r="V35" s="1066" t="str">
        <f t="shared" si="3"/>
        <v/>
      </c>
      <c r="W35" s="1070">
        <v>50</v>
      </c>
      <c r="X35" s="1068">
        <f t="shared" si="8"/>
        <v>0</v>
      </c>
      <c r="Y35" s="1069" t="str">
        <f t="shared" si="9"/>
        <v/>
      </c>
      <c r="AA35" s="1066" t="str" cm="1">
        <f t="array" aca="1" ref="AA35" ca="1">IF(ISBLANK(K35),"",LEFT(B35,MAX(IF(ISERROR(SEARCH(" ",LEFT(B35,AB35),ROW(OFFSET(INDIRECT("v14"),,,LEN(B35))))),0,SEARCH(" ",LEFT(B35,AB35),ROW(OFFSET(INDIRECT("v14"),,,LEN(B35))))))))</f>
        <v/>
      </c>
      <c r="AB35" s="1070">
        <v>50</v>
      </c>
      <c r="AC35" s="1068">
        <f t="shared" ca="1" si="10"/>
        <v>0</v>
      </c>
      <c r="AD35" s="1069" t="str">
        <f t="shared" si="11"/>
        <v/>
      </c>
      <c r="AF35" s="1066" t="str" cm="1">
        <f t="array" aca="1" ref="AF35" ca="1">IF(ISBLANK(K35),"",LEFT(B35,MIN(AG35,SUMPRODUCT(MAX((MID(B35,ROW(INDIRECT("1:"&amp;AG35)),1)=" ")*(ROW(INDIRECT("1:"&amp;AG35))))))))</f>
        <v/>
      </c>
      <c r="AG35" s="1070">
        <v>39</v>
      </c>
      <c r="AH35" s="1068">
        <f t="shared" ca="1" si="12"/>
        <v>0</v>
      </c>
      <c r="AI35" s="1069" t="str">
        <f t="shared" si="13"/>
        <v/>
      </c>
      <c r="AK35" s="1077"/>
      <c r="AL35" s="1004"/>
      <c r="AM35" s="1062"/>
      <c r="AN35" s="1078">
        <f t="shared" si="20"/>
        <v>0</v>
      </c>
      <c r="AO35" s="1079" t="str">
        <f t="shared" si="21"/>
        <v/>
      </c>
      <c r="AP35" s="1027"/>
      <c r="AQ35" s="1027"/>
    </row>
    <row r="36" spans="1:43" ht="26.25">
      <c r="B36" s="1049" t="str">
        <f t="shared" si="5"/>
        <v/>
      </c>
      <c r="C36" s="1050"/>
      <c r="D36" s="1051"/>
      <c r="E36" s="1052" t="str">
        <f>SUBSTITUTE(K36,E9,"")</f>
        <v/>
      </c>
      <c r="F36" s="1053" t="str">
        <f>SUBSTITUTE(E36,F9,"")</f>
        <v/>
      </c>
      <c r="G36" s="1053" t="str">
        <f>SUBSTITUTE(F36,G9,"")</f>
        <v/>
      </c>
      <c r="H36" s="1054" t="str">
        <f t="shared" si="0"/>
        <v/>
      </c>
      <c r="I36" s="1055" t="str">
        <f t="shared" si="1"/>
        <v/>
      </c>
      <c r="J36" s="1150" t="s">
        <v>2081</v>
      </c>
      <c r="K36" s="1056"/>
      <c r="L36" s="1057"/>
      <c r="M36" s="1058">
        <f t="shared" si="19"/>
        <v>0</v>
      </c>
      <c r="N36" s="1059" t="str">
        <f t="shared" si="7"/>
        <v/>
      </c>
      <c r="O36" s="1060">
        <f t="shared" si="2"/>
        <v>0</v>
      </c>
      <c r="P36" s="1061" t="str">
        <f t="shared" si="15"/>
        <v/>
      </c>
      <c r="Q36" s="1062">
        <v>255</v>
      </c>
      <c r="R36" s="1063" t="str">
        <f t="shared" si="16"/>
        <v/>
      </c>
      <c r="S36" s="1064" t="str">
        <f t="shared" si="17"/>
        <v/>
      </c>
      <c r="T36" s="1065" t="str">
        <f t="shared" si="18"/>
        <v/>
      </c>
      <c r="V36" s="1066" t="str">
        <f t="shared" si="3"/>
        <v/>
      </c>
      <c r="W36" s="1070">
        <v>50</v>
      </c>
      <c r="X36" s="1068">
        <f t="shared" si="8"/>
        <v>0</v>
      </c>
      <c r="Y36" s="1069" t="str">
        <f t="shared" si="9"/>
        <v/>
      </c>
      <c r="AA36" s="1066" t="str" cm="1">
        <f t="array" aca="1" ref="AA36" ca="1">IF(ISBLANK(K36),"",LEFT(B36,MAX(IF(ISERROR(SEARCH(" ",LEFT(B36,AB36),ROW(OFFSET(INDIRECT("v14"),,,LEN(B36))))),0,SEARCH(" ",LEFT(B36,AB36),ROW(OFFSET(INDIRECT("v14"),,,LEN(B36))))))))</f>
        <v/>
      </c>
      <c r="AB36" s="1070">
        <v>50</v>
      </c>
      <c r="AC36" s="1068">
        <f t="shared" ca="1" si="10"/>
        <v>0</v>
      </c>
      <c r="AD36" s="1069" t="str">
        <f t="shared" si="11"/>
        <v/>
      </c>
      <c r="AF36" s="1066" t="str" cm="1">
        <f t="array" aca="1" ref="AF36" ca="1">IF(ISBLANK(K36),"",LEFT(B36,MIN(AG36,SUMPRODUCT(MAX((MID(B36,ROW(INDIRECT("1:"&amp;AG36)),1)=" ")*(ROW(INDIRECT("1:"&amp;AG36))))))))</f>
        <v/>
      </c>
      <c r="AG36" s="1070">
        <v>40</v>
      </c>
      <c r="AH36" s="1068">
        <f t="shared" ca="1" si="12"/>
        <v>0</v>
      </c>
      <c r="AI36" s="1069" t="str">
        <f t="shared" si="13"/>
        <v/>
      </c>
      <c r="AK36" s="1077"/>
      <c r="AL36" s="1004"/>
      <c r="AM36" s="1062"/>
      <c r="AN36" s="1078">
        <f t="shared" si="20"/>
        <v>0</v>
      </c>
      <c r="AO36" s="1079" t="str">
        <f t="shared" si="21"/>
        <v/>
      </c>
      <c r="AP36" s="1027"/>
      <c r="AQ36" s="1027"/>
    </row>
    <row r="37" spans="1:43">
      <c r="A37" s="1084"/>
      <c r="B37" s="1085"/>
      <c r="C37" s="1085"/>
      <c r="D37" s="1085"/>
      <c r="E37" s="1086" t="str">
        <f>SUBSTITUTE(K37,"—","",1)</f>
        <v/>
      </c>
      <c r="F37" s="1085" t="str">
        <f t="shared" ref="F37" si="22">TRIM(E37)</f>
        <v/>
      </c>
      <c r="G37" s="1085"/>
      <c r="H37" s="1085"/>
      <c r="I37" s="1085"/>
      <c r="K37" s="1084"/>
      <c r="L37" s="1084"/>
      <c r="M37" s="1084"/>
      <c r="N37" s="1084"/>
      <c r="O37" s="1084"/>
      <c r="P37" s="1084"/>
      <c r="Q37" s="1084"/>
      <c r="R37" s="1084"/>
      <c r="S37" s="1084"/>
      <c r="T37" s="1084"/>
      <c r="V37" s="1084"/>
      <c r="W37" s="1084"/>
      <c r="X37" s="1084"/>
      <c r="Y37" s="1084"/>
      <c r="AA37" s="1084"/>
      <c r="AB37" s="1084"/>
      <c r="AC37" s="1084"/>
      <c r="AD37" s="1084"/>
      <c r="AF37" s="1084"/>
      <c r="AG37" s="1084"/>
      <c r="AH37" s="1084"/>
      <c r="AI37" s="1084"/>
      <c r="AK37" s="1084"/>
      <c r="AL37" s="1084"/>
      <c r="AM37" s="1084"/>
      <c r="AN37" s="1084"/>
      <c r="AO37" s="1084"/>
      <c r="AP37" s="1084"/>
      <c r="AQ37" s="1084"/>
    </row>
    <row r="38" spans="1:43" ht="21.75" thickBot="1">
      <c r="B38" s="1001"/>
      <c r="C38" s="1001"/>
      <c r="D38" s="1001"/>
      <c r="E38" s="1002"/>
      <c r="F38" s="1001"/>
      <c r="G38" s="1001"/>
      <c r="H38" s="1001"/>
      <c r="I38" s="1001"/>
    </row>
    <row r="39" spans="1:43">
      <c r="B39" s="1087" t="s">
        <v>2020</v>
      </c>
      <c r="C39" s="1001"/>
      <c r="D39" s="1001"/>
      <c r="E39" s="1002"/>
      <c r="F39" s="1001"/>
      <c r="G39" s="1001"/>
      <c r="H39" s="1001"/>
      <c r="I39" s="1001"/>
      <c r="K39" s="1088" t="s">
        <v>2021</v>
      </c>
    </row>
    <row r="40" spans="1:43">
      <c r="B40" s="1089" t="s">
        <v>2022</v>
      </c>
      <c r="C40" s="1001"/>
      <c r="D40" s="1001"/>
      <c r="E40" s="1002"/>
      <c r="F40" s="1001"/>
      <c r="G40" s="1001"/>
      <c r="H40" s="1001"/>
      <c r="I40" s="1001"/>
      <c r="K40" s="1090" t="s">
        <v>2023</v>
      </c>
    </row>
    <row r="41" spans="1:43">
      <c r="B41" s="1089" t="s">
        <v>2024</v>
      </c>
      <c r="C41" s="1001"/>
      <c r="D41" s="1001"/>
      <c r="E41" s="1002"/>
      <c r="F41" s="1001"/>
      <c r="G41" s="1001"/>
      <c r="H41" s="1001"/>
      <c r="I41" s="1001"/>
      <c r="K41" s="1090" t="s">
        <v>2107</v>
      </c>
    </row>
    <row r="42" spans="1:43">
      <c r="B42" s="1089" t="s">
        <v>2025</v>
      </c>
      <c r="C42" s="1001"/>
      <c r="D42" s="1001"/>
      <c r="E42" s="1002"/>
      <c r="F42" s="1001"/>
      <c r="G42" s="1001"/>
      <c r="H42" s="1001"/>
      <c r="I42" s="1001"/>
      <c r="K42" s="1090" t="s">
        <v>2108</v>
      </c>
    </row>
    <row r="43" spans="1:43" ht="21" customHeight="1">
      <c r="B43" s="1089" t="s">
        <v>2026</v>
      </c>
      <c r="C43" s="1001"/>
      <c r="D43" s="1001"/>
      <c r="E43" s="1002"/>
      <c r="F43" s="1001"/>
      <c r="G43" s="1001"/>
      <c r="H43" s="1001"/>
      <c r="I43" s="1001"/>
      <c r="K43" s="1090" t="s">
        <v>2027</v>
      </c>
    </row>
    <row r="44" spans="1:43" ht="21.75" thickBot="1">
      <c r="B44" s="1091"/>
      <c r="C44" s="1001"/>
      <c r="D44" s="1001"/>
      <c r="E44" s="1002"/>
      <c r="F44" s="1001"/>
      <c r="G44" s="1001"/>
      <c r="H44" s="1001"/>
      <c r="I44" s="1001"/>
      <c r="K44" s="1092" t="s">
        <v>2028</v>
      </c>
    </row>
    <row r="45" spans="1:43">
      <c r="B45" s="1001"/>
      <c r="C45" s="1001"/>
      <c r="D45" s="1001"/>
      <c r="E45" s="1002"/>
      <c r="F45" s="1001"/>
      <c r="G45" s="1001"/>
      <c r="H45" s="1001"/>
      <c r="I45" s="1001"/>
    </row>
    <row r="47" spans="1:43" s="865" customFormat="1" ht="30" customHeight="1">
      <c r="A47" s="991"/>
      <c r="B47" s="991"/>
      <c r="C47" s="991"/>
      <c r="D47" s="991"/>
      <c r="E47" s="1151"/>
      <c r="F47" s="1151"/>
      <c r="G47" s="991"/>
      <c r="H47" s="991"/>
      <c r="I47" s="991"/>
      <c r="L47" s="1152"/>
      <c r="M47" s="1152"/>
      <c r="N47" s="1152"/>
      <c r="O47" s="1152"/>
      <c r="P47" s="1152"/>
      <c r="Q47" s="866"/>
      <c r="R47" s="866"/>
      <c r="S47" s="866"/>
      <c r="T47" s="866"/>
      <c r="U47" s="866"/>
      <c r="V47" s="866"/>
      <c r="W47" s="866"/>
      <c r="X47" s="866"/>
      <c r="Y47" s="866"/>
      <c r="Z47" s="866"/>
      <c r="AA47" s="866"/>
      <c r="AB47" s="866"/>
      <c r="AC47" s="866"/>
    </row>
    <row r="48" spans="1:43" s="865" customFormat="1" ht="30" customHeight="1">
      <c r="A48" s="991"/>
      <c r="B48" s="992"/>
      <c r="C48" s="991"/>
      <c r="D48" s="1153" t="s">
        <v>2005</v>
      </c>
      <c r="E48" s="1153"/>
      <c r="F48" s="1153"/>
      <c r="G48" s="991"/>
      <c r="H48" s="991"/>
      <c r="I48" s="1154"/>
      <c r="L48" s="1155"/>
      <c r="M48" s="1155"/>
      <c r="N48" s="1155"/>
      <c r="O48" s="1155"/>
      <c r="P48" s="1155"/>
      <c r="Q48" s="1155"/>
      <c r="R48" s="1155"/>
      <c r="S48" s="1155"/>
      <c r="T48" s="1155"/>
      <c r="U48" s="1155"/>
      <c r="V48" s="866"/>
      <c r="W48" s="866"/>
      <c r="X48" s="1482"/>
      <c r="Y48" s="1482"/>
      <c r="Z48" s="1482"/>
      <c r="AA48" s="1482"/>
      <c r="AB48" s="866"/>
      <c r="AC48" s="866"/>
    </row>
    <row r="49" spans="1:29" s="865" customFormat="1" ht="30" customHeight="1">
      <c r="A49" s="991"/>
      <c r="B49" s="992"/>
      <c r="C49" s="991"/>
      <c r="D49" s="1153"/>
      <c r="E49" s="1153"/>
      <c r="F49" s="1153"/>
      <c r="G49" s="991"/>
      <c r="H49" s="991"/>
      <c r="I49" s="1154"/>
      <c r="L49" s="1155"/>
      <c r="M49" s="1155"/>
      <c r="N49" s="1155"/>
      <c r="O49" s="1155"/>
      <c r="P49" s="1155"/>
      <c r="Q49" s="1155"/>
      <c r="R49" s="1155"/>
      <c r="S49" s="1155"/>
      <c r="T49" s="1155"/>
      <c r="U49" s="1155"/>
      <c r="V49" s="866"/>
      <c r="W49" s="1156"/>
      <c r="X49" s="1482"/>
      <c r="Y49" s="1482"/>
      <c r="Z49" s="1482"/>
      <c r="AA49" s="1482"/>
      <c r="AB49" s="866"/>
      <c r="AC49" s="866"/>
    </row>
    <row r="50" spans="1:29" s="865" customFormat="1" ht="30" customHeight="1">
      <c r="A50" s="991"/>
      <c r="B50" s="993"/>
      <c r="C50" s="991"/>
      <c r="D50" s="1157" t="s">
        <v>2111</v>
      </c>
      <c r="E50" s="1157"/>
      <c r="F50" s="1151"/>
      <c r="G50" s="991"/>
      <c r="H50" s="991"/>
      <c r="I50" s="1154"/>
      <c r="L50" s="1155"/>
      <c r="M50" s="1155"/>
      <c r="N50" s="1155"/>
      <c r="O50" s="1155"/>
      <c r="P50" s="1155"/>
      <c r="Q50" s="1155"/>
      <c r="R50" s="1155"/>
      <c r="S50" s="1155"/>
      <c r="T50" s="1155"/>
      <c r="U50" s="1155"/>
      <c r="V50" s="866"/>
      <c r="W50" s="866"/>
      <c r="X50" s="1482"/>
      <c r="Y50" s="1482"/>
      <c r="Z50" s="1482"/>
      <c r="AA50" s="1482"/>
      <c r="AB50" s="866"/>
      <c r="AC50" s="866"/>
    </row>
    <row r="51" spans="1:29" s="865" customFormat="1" ht="30" customHeight="1">
      <c r="A51" s="991"/>
      <c r="B51" s="993"/>
      <c r="C51" s="991"/>
      <c r="D51" s="1157" t="s">
        <v>2007</v>
      </c>
      <c r="E51" s="1157"/>
      <c r="F51" s="1151"/>
      <c r="G51" s="991"/>
      <c r="H51" s="991"/>
      <c r="I51" s="1154"/>
      <c r="L51" s="1155"/>
      <c r="M51" s="1155"/>
      <c r="N51" s="1155"/>
      <c r="O51" s="1155"/>
      <c r="P51" s="1155"/>
      <c r="Q51" s="1155"/>
      <c r="R51" s="1155"/>
      <c r="S51" s="1155"/>
      <c r="T51" s="1155"/>
      <c r="U51" s="1155"/>
      <c r="V51" s="866"/>
      <c r="W51" s="1156"/>
      <c r="X51" s="1482"/>
      <c r="Y51" s="1482"/>
      <c r="Z51" s="1482"/>
      <c r="AA51" s="1482"/>
      <c r="AB51" s="866"/>
      <c r="AC51" s="866"/>
    </row>
    <row r="52" spans="1:29" s="865" customFormat="1" ht="30" customHeight="1">
      <c r="A52" s="991"/>
      <c r="B52" s="993"/>
      <c r="C52" s="991"/>
      <c r="D52" s="1157" t="s">
        <v>2008</v>
      </c>
      <c r="E52" s="1157"/>
      <c r="F52" s="1151"/>
      <c r="G52" s="991"/>
      <c r="H52" s="991"/>
      <c r="I52" s="1154"/>
      <c r="L52" s="1155"/>
      <c r="M52" s="1155"/>
      <c r="N52" s="1155"/>
      <c r="O52" s="1155"/>
      <c r="P52" s="1155"/>
      <c r="Q52" s="1155"/>
      <c r="R52" s="1155"/>
      <c r="S52" s="1155"/>
      <c r="T52" s="1155"/>
      <c r="U52" s="1155"/>
      <c r="V52" s="866"/>
      <c r="W52" s="866"/>
      <c r="X52" s="1482"/>
      <c r="Y52" s="1482"/>
      <c r="Z52" s="1482"/>
      <c r="AA52" s="1482"/>
      <c r="AB52" s="866"/>
      <c r="AC52" s="866"/>
    </row>
    <row r="53" spans="1:29" s="865" customFormat="1" ht="30" customHeight="1">
      <c r="A53" s="991"/>
      <c r="B53" s="994"/>
      <c r="C53" s="991"/>
      <c r="D53" s="991"/>
      <c r="E53" s="991"/>
      <c r="F53" s="991"/>
      <c r="G53" s="991"/>
      <c r="H53" s="991"/>
      <c r="I53" s="1154"/>
      <c r="L53" s="1155"/>
      <c r="M53" s="1155"/>
      <c r="N53" s="1155"/>
      <c r="O53" s="1155"/>
      <c r="P53" s="1155"/>
      <c r="Q53" s="1155"/>
      <c r="R53" s="1155"/>
      <c r="S53" s="1155"/>
      <c r="T53" s="1155"/>
      <c r="U53" s="1155"/>
      <c r="V53" s="866"/>
      <c r="W53" s="1156"/>
      <c r="X53" s="1482"/>
      <c r="Y53" s="1482"/>
      <c r="Z53" s="1482"/>
      <c r="AA53" s="1482"/>
      <c r="AB53" s="866"/>
      <c r="AC53" s="866"/>
    </row>
    <row r="54" spans="1:29" s="865" customFormat="1" ht="30" customHeight="1">
      <c r="A54" s="991"/>
      <c r="B54" s="995" t="s">
        <v>2009</v>
      </c>
      <c r="C54" s="991"/>
      <c r="D54" s="991"/>
      <c r="E54" s="991"/>
      <c r="F54" s="991"/>
      <c r="G54" s="991"/>
      <c r="H54" s="991"/>
      <c r="I54" s="1154"/>
      <c r="L54" s="1155"/>
      <c r="M54" s="1155"/>
      <c r="N54" s="1155"/>
      <c r="O54" s="1155"/>
      <c r="P54" s="1155"/>
      <c r="Q54" s="1155"/>
      <c r="R54" s="1155"/>
      <c r="S54" s="1155"/>
      <c r="T54" s="1155"/>
      <c r="U54" s="1155"/>
      <c r="V54" s="866"/>
      <c r="W54" s="866"/>
      <c r="X54" s="1482"/>
      <c r="Y54" s="1482"/>
      <c r="Z54" s="1482"/>
      <c r="AA54" s="1482"/>
      <c r="AB54" s="866"/>
      <c r="AC54" s="866"/>
    </row>
    <row r="55" spans="1:29" s="865" customFormat="1" ht="30" customHeight="1">
      <c r="A55" s="991"/>
      <c r="B55" s="992"/>
      <c r="C55" s="991"/>
      <c r="D55" s="991"/>
      <c r="E55" s="991"/>
      <c r="F55" s="991"/>
      <c r="G55" s="991"/>
      <c r="H55" s="991"/>
      <c r="I55" s="1154"/>
      <c r="L55" s="1155"/>
      <c r="M55" s="1155"/>
      <c r="N55" s="1155"/>
      <c r="O55" s="1155"/>
      <c r="P55" s="1155"/>
      <c r="Q55" s="1155"/>
      <c r="R55" s="1155"/>
      <c r="S55" s="1155"/>
      <c r="T55" s="1155"/>
      <c r="U55" s="1155"/>
      <c r="V55" s="866"/>
      <c r="W55" s="1156"/>
      <c r="X55" s="1482"/>
      <c r="Y55" s="1482"/>
      <c r="Z55" s="1482"/>
      <c r="AA55" s="1482"/>
      <c r="AB55" s="866"/>
      <c r="AC55" s="866"/>
    </row>
    <row r="56" spans="1:29" s="865" customFormat="1" ht="30" customHeight="1">
      <c r="A56" s="991"/>
      <c r="B56" s="993" t="s">
        <v>2010</v>
      </c>
      <c r="C56" s="991"/>
      <c r="D56" s="991"/>
      <c r="E56" s="991"/>
      <c r="F56" s="991"/>
      <c r="G56" s="991"/>
      <c r="H56" s="991"/>
      <c r="I56" s="1154"/>
      <c r="L56" s="1155"/>
      <c r="M56" s="1155"/>
      <c r="N56" s="1155"/>
      <c r="O56" s="1155"/>
      <c r="P56" s="1155"/>
      <c r="Q56" s="1155"/>
      <c r="R56" s="1155"/>
      <c r="S56" s="1155"/>
      <c r="T56" s="1155"/>
      <c r="U56" s="1155"/>
      <c r="V56" s="866"/>
      <c r="W56" s="866"/>
      <c r="X56" s="1482"/>
      <c r="Y56" s="1482"/>
      <c r="Z56" s="1482"/>
      <c r="AA56" s="1482"/>
      <c r="AB56" s="866"/>
      <c r="AC56" s="866"/>
    </row>
    <row r="57" spans="1:29" s="865" customFormat="1" ht="30" customHeight="1">
      <c r="A57" s="991"/>
      <c r="B57" s="993" t="s">
        <v>2011</v>
      </c>
      <c r="C57" s="991"/>
      <c r="D57" s="991"/>
      <c r="E57" s="991"/>
      <c r="F57" s="991"/>
      <c r="G57" s="991"/>
      <c r="H57" s="991"/>
      <c r="I57" s="1154"/>
      <c r="L57" s="1155"/>
      <c r="M57" s="1155"/>
      <c r="N57" s="1155"/>
      <c r="O57" s="1155"/>
      <c r="P57" s="1155"/>
      <c r="Q57" s="1155"/>
      <c r="R57" s="1155"/>
      <c r="S57" s="1155"/>
      <c r="T57" s="1155"/>
      <c r="U57" s="1155"/>
      <c r="V57" s="866"/>
      <c r="W57" s="1156"/>
      <c r="X57" s="1482"/>
      <c r="Y57" s="1482"/>
      <c r="Z57" s="1482"/>
      <c r="AA57" s="1482"/>
      <c r="AB57" s="866"/>
      <c r="AC57" s="866"/>
    </row>
    <row r="58" spans="1:29" s="865" customFormat="1" ht="30" customHeight="1">
      <c r="A58" s="991"/>
      <c r="B58" s="993" t="s">
        <v>2012</v>
      </c>
      <c r="C58" s="991"/>
      <c r="D58" s="991"/>
      <c r="E58" s="991"/>
      <c r="F58" s="991"/>
      <c r="G58" s="991"/>
      <c r="H58" s="991"/>
      <c r="I58" s="1154"/>
      <c r="L58" s="1155"/>
      <c r="M58" s="1155"/>
      <c r="N58" s="1155"/>
      <c r="O58" s="1155"/>
      <c r="P58" s="1155"/>
      <c r="Q58" s="1155"/>
      <c r="R58" s="1155"/>
      <c r="S58" s="1155"/>
      <c r="T58" s="1155"/>
      <c r="U58" s="1155"/>
      <c r="V58" s="866"/>
      <c r="W58" s="866"/>
      <c r="X58" s="1482"/>
      <c r="Y58" s="1482"/>
      <c r="Z58" s="1482"/>
      <c r="AA58" s="1482"/>
      <c r="AB58" s="866"/>
      <c r="AC58" s="866"/>
    </row>
    <row r="59" spans="1:29" s="865" customFormat="1" ht="30" customHeight="1">
      <c r="A59" s="991"/>
      <c r="B59" s="994"/>
      <c r="C59" s="991"/>
      <c r="D59" s="991"/>
      <c r="E59" s="991"/>
      <c r="F59" s="991"/>
      <c r="G59" s="991"/>
      <c r="H59" s="991"/>
      <c r="I59" s="1154"/>
      <c r="L59" s="1155"/>
      <c r="M59" s="1155"/>
      <c r="N59" s="1155"/>
      <c r="O59" s="1155"/>
      <c r="P59" s="1155"/>
      <c r="Q59" s="1155"/>
      <c r="R59" s="1155"/>
      <c r="S59" s="1155"/>
      <c r="T59" s="1155"/>
      <c r="U59" s="1155"/>
      <c r="V59" s="866"/>
      <c r="W59" s="1156"/>
      <c r="X59" s="1482"/>
      <c r="Y59" s="1482"/>
      <c r="Z59" s="1482"/>
      <c r="AA59" s="1482"/>
      <c r="AB59" s="866"/>
      <c r="AC59" s="866"/>
    </row>
    <row r="60" spans="1:29" s="865" customFormat="1" ht="30" customHeight="1">
      <c r="A60" s="991"/>
      <c r="B60" s="996" t="s">
        <v>2013</v>
      </c>
      <c r="C60" s="991"/>
      <c r="D60" s="991"/>
      <c r="E60" s="991"/>
      <c r="F60" s="991"/>
      <c r="G60" s="991"/>
      <c r="H60" s="991"/>
      <c r="I60" s="1154"/>
      <c r="L60" s="1155"/>
      <c r="M60" s="1155"/>
      <c r="N60" s="1155"/>
      <c r="O60" s="1155"/>
      <c r="P60" s="1155"/>
      <c r="Q60" s="1155"/>
      <c r="R60" s="1155"/>
      <c r="S60" s="1155"/>
      <c r="T60" s="1155"/>
      <c r="U60" s="1155"/>
      <c r="V60" s="866"/>
      <c r="W60" s="866"/>
      <c r="X60" s="1482"/>
      <c r="Y60" s="1482"/>
      <c r="Z60" s="1482"/>
      <c r="AA60" s="1482"/>
      <c r="AB60" s="866"/>
      <c r="AC60" s="866"/>
    </row>
    <row r="61" spans="1:29" s="865" customFormat="1" ht="30" customHeight="1">
      <c r="A61" s="991"/>
      <c r="B61" s="994"/>
      <c r="C61" s="991"/>
      <c r="D61" s="991"/>
      <c r="E61" s="991"/>
      <c r="F61" s="991"/>
      <c r="G61" s="991"/>
      <c r="H61" s="991"/>
      <c r="I61" s="1154"/>
      <c r="L61" s="1155"/>
      <c r="M61" s="1155"/>
      <c r="N61" s="1155"/>
      <c r="O61" s="1155"/>
      <c r="P61" s="1155"/>
      <c r="Q61" s="1155"/>
      <c r="R61" s="1155"/>
      <c r="S61" s="1155"/>
      <c r="T61" s="1155"/>
      <c r="U61" s="1155"/>
      <c r="V61" s="866"/>
      <c r="W61" s="1156"/>
      <c r="X61" s="1482"/>
      <c r="Y61" s="1482"/>
      <c r="Z61" s="1482"/>
      <c r="AA61" s="1482"/>
      <c r="AB61" s="866"/>
      <c r="AC61" s="866"/>
    </row>
    <row r="62" spans="1:29" s="865" customFormat="1" ht="30" customHeight="1">
      <c r="A62" s="991"/>
      <c r="B62" s="993" t="s">
        <v>2014</v>
      </c>
      <c r="C62" s="991"/>
      <c r="D62" s="991"/>
      <c r="E62" s="991"/>
      <c r="F62" s="991"/>
      <c r="G62" s="991"/>
      <c r="H62" s="991"/>
      <c r="I62" s="1154"/>
      <c r="L62" s="1155"/>
      <c r="M62" s="1155"/>
      <c r="N62" s="1155"/>
      <c r="O62" s="1155"/>
      <c r="P62" s="1155"/>
      <c r="Q62" s="1155"/>
      <c r="R62" s="1155"/>
      <c r="S62" s="1155"/>
      <c r="T62" s="1155"/>
      <c r="U62" s="1155"/>
      <c r="V62" s="866"/>
      <c r="W62" s="866"/>
      <c r="X62" s="1482"/>
      <c r="Y62" s="1482"/>
      <c r="Z62" s="1482"/>
      <c r="AA62" s="1482"/>
      <c r="AB62" s="866"/>
      <c r="AC62" s="866"/>
    </row>
    <row r="63" spans="1:29" s="865" customFormat="1" ht="30" customHeight="1">
      <c r="A63" s="991"/>
      <c r="B63" s="994"/>
      <c r="C63" s="991"/>
      <c r="D63" s="991"/>
      <c r="E63" s="991"/>
      <c r="F63" s="991"/>
      <c r="G63" s="991"/>
      <c r="H63" s="991"/>
      <c r="I63" s="1154"/>
      <c r="L63" s="1155"/>
      <c r="M63" s="1155"/>
      <c r="N63" s="1155"/>
      <c r="O63" s="1155"/>
      <c r="P63" s="1155"/>
      <c r="Q63" s="1155"/>
      <c r="R63" s="1155"/>
      <c r="S63" s="1155"/>
      <c r="T63" s="1155"/>
      <c r="U63" s="1155"/>
      <c r="V63" s="866"/>
      <c r="W63" s="1156"/>
      <c r="X63" s="1482"/>
      <c r="Y63" s="1482"/>
      <c r="Z63" s="1482"/>
      <c r="AA63" s="1482"/>
      <c r="AB63" s="866"/>
      <c r="AC63" s="866"/>
    </row>
    <row r="64" spans="1:29" s="865" customFormat="1" ht="30" customHeight="1">
      <c r="A64" s="991"/>
      <c r="B64" s="993" t="s">
        <v>2015</v>
      </c>
      <c r="C64" s="991"/>
      <c r="D64" s="991"/>
      <c r="E64" s="991"/>
      <c r="F64" s="991"/>
      <c r="G64" s="991"/>
      <c r="H64" s="991"/>
      <c r="I64" s="1154"/>
      <c r="L64" s="1155"/>
      <c r="M64" s="1155"/>
      <c r="N64" s="1155"/>
      <c r="O64" s="1155"/>
      <c r="P64" s="1155"/>
      <c r="Q64" s="1155"/>
      <c r="R64" s="1155"/>
      <c r="S64" s="1155"/>
      <c r="T64" s="1155"/>
      <c r="U64" s="1155"/>
      <c r="V64" s="866"/>
      <c r="W64" s="866"/>
      <c r="X64" s="1482"/>
      <c r="Y64" s="1482"/>
      <c r="Z64" s="1482"/>
      <c r="AA64" s="1482"/>
      <c r="AB64" s="866"/>
      <c r="AC64" s="866"/>
    </row>
    <row r="65" spans="1:32" s="865" customFormat="1" ht="30" customHeight="1">
      <c r="A65" s="991"/>
      <c r="B65" s="864"/>
      <c r="C65" s="864"/>
      <c r="D65" s="864"/>
      <c r="E65" s="864"/>
      <c r="F65" s="864"/>
      <c r="G65" s="864"/>
      <c r="H65" s="864"/>
      <c r="I65" s="864"/>
      <c r="L65" s="1155"/>
      <c r="M65" s="1155"/>
      <c r="N65" s="1155"/>
      <c r="O65" s="1155"/>
      <c r="P65" s="1155"/>
      <c r="Q65" s="1155"/>
      <c r="R65" s="1155"/>
      <c r="S65" s="1155"/>
      <c r="T65" s="1155"/>
      <c r="U65" s="1155"/>
      <c r="V65" s="866"/>
      <c r="W65" s="1156"/>
      <c r="X65" s="1482"/>
      <c r="Y65" s="1482"/>
      <c r="Z65" s="1482"/>
      <c r="AA65" s="1482"/>
      <c r="AB65" s="866"/>
      <c r="AC65" s="866"/>
    </row>
    <row r="66" spans="1:32" s="865" customFormat="1" ht="30" customHeight="1">
      <c r="A66" s="991"/>
      <c r="B66" s="993" t="s">
        <v>2016</v>
      </c>
      <c r="C66" s="864"/>
      <c r="D66" s="864"/>
      <c r="E66" s="864"/>
      <c r="F66" s="864"/>
      <c r="G66" s="864"/>
      <c r="H66" s="864"/>
      <c r="I66" s="864"/>
      <c r="L66" s="1155"/>
      <c r="M66" s="1155"/>
      <c r="N66" s="1155"/>
      <c r="O66" s="1155"/>
      <c r="P66" s="1155"/>
      <c r="Q66" s="1155"/>
      <c r="R66" s="1155"/>
      <c r="S66" s="1155"/>
      <c r="T66" s="1155"/>
      <c r="U66" s="1155"/>
      <c r="V66" s="866"/>
      <c r="W66" s="866"/>
      <c r="X66" s="1482"/>
      <c r="Y66" s="1482"/>
      <c r="Z66" s="1482"/>
      <c r="AA66" s="1482"/>
      <c r="AB66" s="866"/>
      <c r="AC66" s="866"/>
    </row>
    <row r="67" spans="1:32" s="865" customFormat="1" ht="30" customHeight="1">
      <c r="A67" s="991"/>
      <c r="B67" s="864"/>
      <c r="C67" s="864"/>
      <c r="D67" s="864"/>
      <c r="E67" s="864"/>
      <c r="F67" s="864"/>
      <c r="G67" s="864"/>
      <c r="H67" s="864"/>
      <c r="I67" s="864"/>
      <c r="L67" s="1155"/>
      <c r="M67" s="1155"/>
      <c r="N67" s="1155"/>
      <c r="O67" s="1155"/>
      <c r="P67" s="1155"/>
      <c r="Q67" s="1155"/>
      <c r="R67" s="1155"/>
      <c r="S67" s="1155"/>
      <c r="T67" s="1155"/>
      <c r="U67" s="1155"/>
      <c r="V67" s="866"/>
      <c r="W67" s="1156"/>
      <c r="X67" s="1482"/>
      <c r="Y67" s="1482"/>
      <c r="Z67" s="1482"/>
      <c r="AA67" s="1482"/>
      <c r="AB67" s="866"/>
      <c r="AC67" s="866"/>
    </row>
    <row r="68" spans="1:32" s="865" customFormat="1" ht="30" customHeight="1">
      <c r="A68" s="991"/>
      <c r="B68" s="993" t="s">
        <v>2017</v>
      </c>
      <c r="C68" s="864"/>
      <c r="D68" s="864"/>
      <c r="E68" s="864"/>
      <c r="F68" s="864"/>
      <c r="G68" s="864"/>
      <c r="H68" s="864"/>
      <c r="I68" s="864"/>
      <c r="L68" s="1155"/>
      <c r="M68" s="1155"/>
      <c r="N68" s="1155"/>
      <c r="O68" s="1155"/>
      <c r="P68" s="1155"/>
      <c r="Q68" s="1155"/>
      <c r="R68" s="1155"/>
      <c r="S68" s="1155"/>
      <c r="T68" s="1155"/>
      <c r="U68" s="1155"/>
      <c r="V68" s="866"/>
      <c r="W68" s="866"/>
      <c r="X68" s="1482"/>
      <c r="Y68" s="1482"/>
      <c r="Z68" s="1482"/>
      <c r="AA68" s="1482"/>
      <c r="AB68" s="866"/>
      <c r="AC68" s="866"/>
    </row>
    <row r="69" spans="1:32" s="865" customFormat="1" ht="30" customHeight="1">
      <c r="A69" s="991"/>
      <c r="B69" s="864"/>
      <c r="C69" s="864"/>
      <c r="D69" s="864"/>
      <c r="E69" s="864"/>
      <c r="F69" s="864"/>
      <c r="G69" s="864"/>
      <c r="H69" s="864"/>
      <c r="I69" s="864"/>
      <c r="L69" s="1155"/>
      <c r="M69" s="1155"/>
      <c r="N69" s="1155"/>
      <c r="O69" s="1155"/>
      <c r="P69" s="1155"/>
      <c r="Q69" s="1155"/>
      <c r="R69" s="1155"/>
      <c r="S69" s="1155"/>
      <c r="T69" s="1155"/>
      <c r="U69" s="1155"/>
      <c r="V69" s="866"/>
      <c r="W69" s="1156"/>
      <c r="X69" s="1482"/>
      <c r="Y69" s="1482"/>
      <c r="Z69" s="1482"/>
      <c r="AA69" s="1482"/>
      <c r="AB69" s="866"/>
      <c r="AC69" s="866"/>
    </row>
    <row r="70" spans="1:32" s="865" customFormat="1" ht="30" customHeight="1">
      <c r="A70" s="991"/>
      <c r="B70" s="993" t="s">
        <v>2018</v>
      </c>
      <c r="C70" s="864"/>
      <c r="D70" s="864"/>
      <c r="E70" s="864"/>
      <c r="F70" s="864"/>
      <c r="G70" s="864"/>
      <c r="H70" s="864"/>
      <c r="I70" s="864"/>
      <c r="L70" s="1155"/>
      <c r="M70" s="1155"/>
      <c r="N70" s="1155"/>
      <c r="O70" s="1155"/>
      <c r="P70" s="1155"/>
      <c r="Q70" s="1155"/>
      <c r="R70" s="1155"/>
      <c r="S70" s="1155"/>
      <c r="T70" s="1155"/>
      <c r="U70" s="1155"/>
      <c r="V70" s="866"/>
      <c r="W70" s="866"/>
      <c r="X70" s="1482"/>
      <c r="Y70" s="1482"/>
      <c r="Z70" s="1482"/>
      <c r="AA70" s="1482"/>
      <c r="AB70" s="866"/>
      <c r="AC70" s="866"/>
    </row>
    <row r="71" spans="1:32" s="865" customFormat="1" ht="30" customHeight="1">
      <c r="A71" s="991"/>
      <c r="B71" s="864"/>
      <c r="C71" s="864"/>
      <c r="D71" s="864"/>
      <c r="E71" s="864"/>
      <c r="F71" s="864"/>
      <c r="G71" s="864"/>
      <c r="H71" s="864"/>
      <c r="I71" s="864"/>
      <c r="L71" s="1155"/>
      <c r="M71" s="1155"/>
      <c r="N71" s="1155"/>
      <c r="O71" s="1155"/>
      <c r="P71" s="1155"/>
      <c r="Q71" s="1155"/>
      <c r="R71" s="1155"/>
      <c r="S71" s="1155"/>
      <c r="T71" s="1155"/>
      <c r="U71" s="1155"/>
      <c r="V71" s="866"/>
      <c r="W71" s="1156"/>
      <c r="X71" s="1482"/>
      <c r="Y71" s="1482"/>
      <c r="Z71" s="1482"/>
      <c r="AA71" s="1482"/>
      <c r="AB71" s="866"/>
      <c r="AC71" s="866"/>
    </row>
    <row r="72" spans="1:32" s="865" customFormat="1" ht="30" customHeight="1">
      <c r="A72" s="991"/>
      <c r="B72" s="993" t="s">
        <v>2019</v>
      </c>
      <c r="C72" s="864"/>
      <c r="D72" s="864"/>
      <c r="E72" s="864"/>
      <c r="F72" s="864"/>
      <c r="G72" s="864"/>
      <c r="H72" s="864"/>
      <c r="I72" s="864"/>
      <c r="L72" s="1155"/>
      <c r="M72" s="1155"/>
      <c r="N72" s="1155"/>
      <c r="O72" s="1155"/>
      <c r="P72" s="1155"/>
      <c r="Q72" s="1155"/>
      <c r="R72" s="1155"/>
      <c r="S72" s="1155"/>
      <c r="T72" s="1155"/>
      <c r="U72" s="1155"/>
      <c r="V72" s="866"/>
      <c r="W72" s="866"/>
      <c r="X72" s="1482"/>
      <c r="Y72" s="1482"/>
      <c r="Z72" s="1482"/>
      <c r="AA72" s="1482"/>
      <c r="AB72" s="866"/>
      <c r="AC72" s="866"/>
    </row>
    <row r="73" spans="1:32" s="865" customFormat="1" ht="30" customHeight="1">
      <c r="A73" s="991"/>
      <c r="B73" s="993"/>
      <c r="C73" s="864"/>
      <c r="D73" s="864"/>
      <c r="E73" s="864"/>
      <c r="F73" s="864"/>
      <c r="G73" s="864"/>
      <c r="H73" s="864"/>
      <c r="I73" s="864"/>
      <c r="L73" s="1155"/>
      <c r="M73" s="1155"/>
      <c r="N73" s="1155"/>
      <c r="O73" s="1155"/>
      <c r="P73" s="1155"/>
      <c r="Q73" s="1155"/>
      <c r="R73" s="1155"/>
      <c r="S73" s="1155"/>
      <c r="T73" s="1155"/>
      <c r="U73" s="1155"/>
      <c r="V73" s="866"/>
      <c r="W73" s="1156"/>
      <c r="X73" s="1482"/>
      <c r="Y73" s="1482"/>
      <c r="Z73" s="1482"/>
      <c r="AA73" s="1482"/>
      <c r="AB73" s="866"/>
      <c r="AC73" s="866"/>
    </row>
    <row r="74" spans="1:32" s="865" customFormat="1" ht="30" customHeight="1">
      <c r="A74" s="991"/>
      <c r="B74" s="1158" t="s">
        <v>2029</v>
      </c>
      <c r="C74" s="864"/>
      <c r="D74" s="864"/>
      <c r="E74" s="864"/>
      <c r="F74" s="864"/>
      <c r="G74" s="864"/>
      <c r="H74" s="864"/>
      <c r="I74" s="864"/>
      <c r="L74" s="1155"/>
      <c r="M74" s="1155"/>
      <c r="N74" s="1155"/>
      <c r="O74" s="1155"/>
      <c r="P74" s="1155"/>
      <c r="Q74" s="1155"/>
      <c r="R74" s="1155"/>
      <c r="S74" s="1155"/>
      <c r="T74" s="1155"/>
      <c r="U74" s="1155"/>
      <c r="V74" s="866"/>
      <c r="W74" s="866"/>
      <c r="X74" s="1482"/>
      <c r="Y74" s="1482"/>
      <c r="Z74" s="1482"/>
      <c r="AA74" s="1482"/>
      <c r="AB74" s="866"/>
      <c r="AC74" s="866"/>
    </row>
    <row r="75" spans="1:32" s="865" customFormat="1" ht="30" customHeight="1">
      <c r="A75" s="991"/>
      <c r="B75" s="997"/>
      <c r="C75" s="864"/>
      <c r="D75" s="864"/>
      <c r="E75" s="864"/>
      <c r="F75" s="864"/>
      <c r="G75" s="864"/>
      <c r="H75" s="864"/>
      <c r="I75" s="864"/>
      <c r="L75" s="1155"/>
      <c r="M75" s="1155"/>
      <c r="N75" s="1155"/>
      <c r="O75" s="1155"/>
      <c r="P75" s="1155"/>
      <c r="Q75" s="1155"/>
      <c r="R75" s="1155"/>
      <c r="S75" s="1155"/>
      <c r="T75" s="1155"/>
      <c r="U75" s="1155"/>
      <c r="V75" s="866"/>
      <c r="W75" s="1156"/>
      <c r="X75" s="1482"/>
      <c r="Y75" s="1482"/>
      <c r="Z75" s="1482"/>
      <c r="AA75" s="1482"/>
      <c r="AB75" s="866"/>
      <c r="AC75" s="866"/>
    </row>
    <row r="76" spans="1:32" s="865" customFormat="1" ht="30" customHeight="1">
      <c r="A76" s="1151"/>
      <c r="B76" s="1159" t="s">
        <v>2030</v>
      </c>
      <c r="C76" s="1160"/>
      <c r="D76" s="1160"/>
      <c r="E76" s="1160"/>
      <c r="F76" s="1160"/>
      <c r="G76" s="1160"/>
      <c r="H76" s="1160"/>
      <c r="I76" s="1160"/>
      <c r="L76" s="1155"/>
      <c r="M76" s="1155"/>
      <c r="N76" s="1155"/>
      <c r="O76" s="1155"/>
      <c r="P76" s="1155"/>
      <c r="Q76" s="1155"/>
      <c r="R76" s="1155"/>
      <c r="S76" s="1155"/>
      <c r="T76" s="1155"/>
      <c r="U76" s="1155"/>
      <c r="V76" s="866"/>
      <c r="W76" s="866"/>
      <c r="X76" s="1482"/>
      <c r="Y76" s="1482"/>
      <c r="Z76" s="1482"/>
      <c r="AA76" s="1482"/>
      <c r="AB76" s="866"/>
      <c r="AC76" s="866"/>
    </row>
    <row r="77" spans="1:32" s="866" customFormat="1" ht="30" customHeight="1">
      <c r="A77" s="1151"/>
      <c r="B77" s="1161" t="s">
        <v>2031</v>
      </c>
      <c r="C77" s="1162"/>
      <c r="D77" s="1162"/>
      <c r="E77" s="1162"/>
      <c r="F77" s="1162"/>
      <c r="G77" s="1162"/>
      <c r="H77" s="1162"/>
      <c r="I77" s="1162"/>
      <c r="J77" s="865" t="s">
        <v>2081</v>
      </c>
      <c r="K77" s="865"/>
      <c r="L77" s="1155"/>
      <c r="M77" s="1155"/>
      <c r="N77" s="1155"/>
      <c r="O77" s="1155"/>
      <c r="P77" s="1155"/>
      <c r="Q77" s="1155"/>
      <c r="R77" s="1155"/>
      <c r="S77" s="1155"/>
      <c r="T77" s="1155"/>
      <c r="U77" s="1155"/>
      <c r="W77" s="1156"/>
      <c r="X77" s="1482"/>
      <c r="Y77" s="1482"/>
      <c r="Z77" s="1482"/>
      <c r="AA77" s="1482"/>
      <c r="AD77" s="865"/>
      <c r="AE77" s="865"/>
      <c r="AF77" s="865"/>
    </row>
    <row r="78" spans="1:32" s="866" customFormat="1" ht="30" customHeight="1">
      <c r="A78" s="1151"/>
      <c r="B78" s="1163"/>
      <c r="C78" s="1154"/>
      <c r="D78" s="1154"/>
      <c r="E78" s="1154"/>
      <c r="F78" s="1154"/>
      <c r="G78" s="1154"/>
      <c r="H78" s="1154"/>
      <c r="I78" s="1154"/>
      <c r="J78" s="865"/>
      <c r="K78" s="865"/>
      <c r="L78" s="1155"/>
      <c r="M78" s="1155"/>
      <c r="N78" s="1155"/>
      <c r="O78" s="1155"/>
      <c r="P78" s="1155"/>
      <c r="Q78" s="1155"/>
      <c r="R78" s="1155"/>
      <c r="S78" s="1155"/>
      <c r="T78" s="1155"/>
      <c r="U78" s="1155"/>
      <c r="X78" s="1482"/>
      <c r="Y78" s="1482"/>
      <c r="Z78" s="1482"/>
      <c r="AA78" s="1482"/>
      <c r="AD78" s="865"/>
      <c r="AE78" s="865"/>
      <c r="AF78" s="865"/>
    </row>
    <row r="79" spans="1:32" s="866" customFormat="1" ht="30" customHeight="1">
      <c r="A79" s="1151"/>
      <c r="B79" s="1164" t="s">
        <v>2032</v>
      </c>
      <c r="C79" s="991"/>
      <c r="D79" s="991"/>
      <c r="E79" s="991"/>
      <c r="F79" s="991"/>
      <c r="G79" s="991"/>
      <c r="H79" s="991"/>
      <c r="I79" s="1154"/>
      <c r="J79" s="865"/>
      <c r="K79" s="865"/>
      <c r="L79" s="1155"/>
      <c r="M79" s="1155"/>
      <c r="N79" s="1155"/>
      <c r="O79" s="1155"/>
      <c r="P79" s="1155"/>
      <c r="Q79" s="1155"/>
      <c r="R79" s="1155"/>
      <c r="S79" s="1155"/>
      <c r="T79" s="1155"/>
      <c r="U79" s="1155"/>
      <c r="W79" s="1156"/>
      <c r="X79" s="1482"/>
      <c r="Y79" s="1482"/>
      <c r="Z79" s="1482"/>
      <c r="AA79" s="1482"/>
      <c r="AD79" s="865"/>
      <c r="AE79" s="865"/>
      <c r="AF79" s="865"/>
    </row>
    <row r="80" spans="1:32" ht="30" customHeight="1">
      <c r="A80" s="1165"/>
      <c r="B80" s="1166" t="s">
        <v>2033</v>
      </c>
      <c r="C80" s="1166"/>
      <c r="D80" s="1166"/>
      <c r="E80" s="1166"/>
      <c r="F80" s="1166"/>
      <c r="G80" s="1166"/>
      <c r="H80" s="1166"/>
      <c r="I80" s="1166"/>
      <c r="J80" s="865"/>
      <c r="K80" s="865"/>
      <c r="L80" s="1155"/>
      <c r="M80" s="1155"/>
      <c r="N80" s="1155"/>
      <c r="O80" s="1155"/>
      <c r="P80" s="1155"/>
      <c r="Q80" s="1155"/>
      <c r="R80" s="1155"/>
      <c r="S80" s="1155"/>
      <c r="T80" s="1155"/>
      <c r="U80" s="1155"/>
      <c r="V80" s="866"/>
      <c r="W80" s="866"/>
      <c r="X80" s="1482"/>
      <c r="Y80" s="1482"/>
      <c r="Z80" s="1482"/>
      <c r="AA80" s="1482"/>
      <c r="AB80" s="866"/>
      <c r="AC80" s="866"/>
      <c r="AD80" s="865"/>
      <c r="AE80" s="865"/>
      <c r="AF80" s="865"/>
    </row>
    <row r="81" spans="1:32" ht="30" customHeight="1">
      <c r="A81" s="1165"/>
      <c r="B81" s="1167"/>
      <c r="C81" s="1167"/>
      <c r="D81" s="1167"/>
      <c r="E81" s="1167"/>
      <c r="F81" s="1167"/>
      <c r="G81" s="1167"/>
      <c r="H81" s="1167"/>
      <c r="I81" s="1167"/>
      <c r="J81" s="865"/>
      <c r="K81" s="865"/>
      <c r="L81" s="1155"/>
      <c r="M81" s="1155"/>
      <c r="N81" s="1155"/>
      <c r="O81" s="1155"/>
      <c r="P81" s="1155"/>
      <c r="Q81" s="1155"/>
      <c r="R81" s="1155"/>
      <c r="S81" s="1155"/>
      <c r="T81" s="1155"/>
      <c r="U81" s="1155"/>
      <c r="V81" s="866"/>
      <c r="W81" s="1156"/>
      <c r="X81" s="1482"/>
      <c r="Y81" s="1482"/>
      <c r="Z81" s="1482"/>
      <c r="AA81" s="1482"/>
      <c r="AB81" s="866"/>
      <c r="AC81" s="866"/>
      <c r="AD81" s="865"/>
      <c r="AE81" s="865"/>
      <c r="AF81" s="865"/>
    </row>
    <row r="82" spans="1:32" ht="30" customHeight="1">
      <c r="A82" s="1165"/>
      <c r="B82" s="1168" t="s">
        <v>2034</v>
      </c>
      <c r="C82" s="1168"/>
      <c r="D82" s="1168"/>
      <c r="E82" s="1168"/>
      <c r="F82" s="1168"/>
      <c r="G82" s="1168"/>
      <c r="H82" s="1168"/>
      <c r="I82" s="1168"/>
      <c r="J82" s="865"/>
      <c r="K82" s="865"/>
      <c r="L82" s="1155"/>
      <c r="M82" s="1155"/>
      <c r="N82" s="1155"/>
      <c r="O82" s="1155"/>
      <c r="P82" s="1155"/>
      <c r="Q82" s="1155"/>
      <c r="R82" s="1155"/>
      <c r="S82" s="1155"/>
      <c r="T82" s="1155"/>
      <c r="U82" s="1155"/>
      <c r="V82" s="866"/>
      <c r="W82" s="866"/>
      <c r="X82" s="1482"/>
      <c r="Y82" s="1482"/>
      <c r="Z82" s="1482"/>
      <c r="AA82" s="1482"/>
      <c r="AB82" s="866"/>
      <c r="AC82" s="866"/>
      <c r="AD82" s="865"/>
      <c r="AE82" s="865"/>
      <c r="AF82" s="865"/>
    </row>
    <row r="83" spans="1:32" ht="30" customHeight="1">
      <c r="A83" s="1165"/>
      <c r="B83" s="1169"/>
      <c r="C83" s="1169"/>
      <c r="D83" s="1169"/>
      <c r="E83" s="1169"/>
      <c r="F83" s="1169"/>
      <c r="G83" s="1169"/>
      <c r="H83" s="1169"/>
      <c r="I83" s="1169"/>
      <c r="J83" s="865"/>
      <c r="K83" s="865"/>
      <c r="L83" s="1155"/>
      <c r="M83" s="1155"/>
      <c r="N83" s="1155"/>
      <c r="O83" s="1155"/>
      <c r="P83" s="1155"/>
      <c r="Q83" s="1155"/>
      <c r="R83" s="1155"/>
      <c r="S83" s="1155"/>
      <c r="T83" s="1155"/>
      <c r="U83" s="1155"/>
      <c r="V83" s="866"/>
      <c r="W83" s="1156"/>
      <c r="X83" s="1482"/>
      <c r="Y83" s="1482"/>
      <c r="Z83" s="1482"/>
      <c r="AA83" s="1482"/>
      <c r="AB83" s="866"/>
      <c r="AC83" s="866"/>
      <c r="AD83" s="865"/>
      <c r="AE83" s="865"/>
      <c r="AF83" s="865"/>
    </row>
    <row r="84" spans="1:32" ht="30" customHeight="1">
      <c r="A84" s="1165"/>
      <c r="B84" s="1166" t="s">
        <v>2035</v>
      </c>
      <c r="C84" s="1166"/>
      <c r="D84" s="1166"/>
      <c r="E84" s="1166"/>
      <c r="F84" s="1166"/>
      <c r="G84" s="1166"/>
      <c r="H84" s="1166"/>
      <c r="I84" s="1166"/>
      <c r="J84" s="865"/>
      <c r="K84" s="865"/>
      <c r="L84" s="1155"/>
      <c r="M84" s="1155"/>
      <c r="N84" s="1155"/>
      <c r="O84" s="1155"/>
      <c r="P84" s="1155"/>
      <c r="Q84" s="1155"/>
      <c r="R84" s="1155"/>
      <c r="S84" s="1155"/>
      <c r="T84" s="1155"/>
      <c r="U84" s="1155"/>
      <c r="V84" s="866"/>
      <c r="W84" s="866"/>
      <c r="X84" s="1482"/>
      <c r="Y84" s="1482"/>
      <c r="Z84" s="1482"/>
      <c r="AA84" s="1482"/>
      <c r="AB84" s="866"/>
      <c r="AC84" s="866"/>
      <c r="AD84" s="865"/>
      <c r="AE84" s="865"/>
      <c r="AF84" s="865"/>
    </row>
    <row r="85" spans="1:32" s="866" customFormat="1" ht="30" customHeight="1">
      <c r="A85" s="1151"/>
      <c r="B85" s="1163"/>
      <c r="C85" s="1154"/>
      <c r="D85" s="1154"/>
      <c r="E85" s="1154"/>
      <c r="F85" s="1154"/>
      <c r="G85" s="1154"/>
      <c r="H85" s="1154"/>
      <c r="I85" s="1154"/>
      <c r="J85" s="865"/>
      <c r="K85" s="865"/>
      <c r="L85" s="1155"/>
      <c r="M85" s="1155"/>
      <c r="N85" s="1155"/>
      <c r="O85" s="1155"/>
      <c r="P85" s="1155"/>
      <c r="Q85" s="1155"/>
      <c r="R85" s="1155"/>
      <c r="S85" s="1155"/>
      <c r="T85" s="1155"/>
      <c r="U85" s="1155"/>
      <c r="W85" s="1156"/>
      <c r="X85" s="1482"/>
      <c r="Y85" s="1482"/>
      <c r="Z85" s="1482"/>
      <c r="AA85" s="1482"/>
      <c r="AD85" s="865"/>
      <c r="AE85" s="865"/>
      <c r="AF85" s="865"/>
    </row>
    <row r="86" spans="1:32" s="866" customFormat="1" ht="30" customHeight="1">
      <c r="A86" s="991"/>
      <c r="B86" s="998"/>
      <c r="C86" s="1154"/>
      <c r="D86" s="1154"/>
      <c r="E86" s="1154"/>
      <c r="F86" s="1154"/>
      <c r="G86" s="1154"/>
      <c r="H86" s="1154"/>
      <c r="I86" s="1154"/>
      <c r="J86" s="865"/>
      <c r="K86" s="865"/>
      <c r="L86" s="1155"/>
      <c r="M86" s="1155"/>
      <c r="N86" s="1155"/>
      <c r="O86" s="1155"/>
      <c r="P86" s="1155"/>
      <c r="Q86" s="1155"/>
      <c r="R86" s="1155"/>
      <c r="S86" s="1155"/>
      <c r="T86" s="1155"/>
      <c r="U86" s="1155"/>
      <c r="X86" s="1482"/>
      <c r="Y86" s="1482"/>
      <c r="Z86" s="1482"/>
      <c r="AA86" s="1482"/>
      <c r="AD86" s="865"/>
      <c r="AE86" s="865"/>
      <c r="AF86" s="865"/>
    </row>
    <row r="87" spans="1:32" s="866" customFormat="1" ht="30" customHeight="1">
      <c r="A87" s="991"/>
      <c r="B87" s="996" t="s">
        <v>2112</v>
      </c>
      <c r="C87" s="991"/>
      <c r="D87" s="991"/>
      <c r="E87" s="991"/>
      <c r="F87" s="991"/>
      <c r="G87" s="991"/>
      <c r="H87" s="991"/>
      <c r="I87" s="991"/>
      <c r="J87" s="865"/>
      <c r="K87" s="865"/>
      <c r="L87" s="1155"/>
      <c r="M87" s="1155"/>
      <c r="N87" s="1155"/>
      <c r="O87" s="1155"/>
      <c r="P87" s="1155"/>
      <c r="Q87" s="1155"/>
      <c r="R87" s="1155"/>
      <c r="S87" s="1155"/>
      <c r="T87" s="1155"/>
      <c r="U87" s="1155"/>
      <c r="W87" s="1156"/>
      <c r="X87" s="1482"/>
      <c r="Y87" s="1482"/>
      <c r="Z87" s="1482"/>
      <c r="AA87" s="1482"/>
      <c r="AD87" s="865"/>
      <c r="AE87" s="865"/>
      <c r="AF87" s="865"/>
    </row>
    <row r="88" spans="1:32" s="866" customFormat="1" ht="30" customHeight="1">
      <c r="A88" s="991"/>
      <c r="B88" s="996" t="s">
        <v>2113</v>
      </c>
      <c r="C88" s="991"/>
      <c r="D88" s="991"/>
      <c r="E88" s="991"/>
      <c r="F88" s="991"/>
      <c r="G88" s="991"/>
      <c r="H88" s="991"/>
      <c r="I88" s="991"/>
      <c r="J88" s="865"/>
      <c r="K88" s="865"/>
      <c r="L88" s="1155"/>
      <c r="M88" s="1155"/>
      <c r="N88" s="1155"/>
      <c r="O88" s="1155"/>
      <c r="P88" s="1155"/>
      <c r="Q88" s="1155"/>
      <c r="R88" s="1155"/>
      <c r="S88" s="1155"/>
      <c r="T88" s="1155"/>
      <c r="U88" s="1155"/>
      <c r="W88" s="1156"/>
      <c r="X88" s="1170"/>
      <c r="Y88" s="1170"/>
      <c r="Z88" s="1170"/>
      <c r="AA88" s="1170"/>
      <c r="AD88" s="865"/>
      <c r="AE88" s="865"/>
      <c r="AF88" s="865"/>
    </row>
    <row r="89" spans="1:32" s="866" customFormat="1" ht="30" customHeight="1">
      <c r="A89" s="991"/>
      <c r="B89" s="999" t="s">
        <v>2036</v>
      </c>
      <c r="C89" s="991"/>
      <c r="D89" s="991"/>
      <c r="E89" s="991"/>
      <c r="F89" s="991"/>
      <c r="G89" s="991"/>
      <c r="H89" s="991"/>
      <c r="I89" s="991"/>
      <c r="J89" s="865"/>
      <c r="K89" s="865"/>
      <c r="L89" s="1155"/>
      <c r="M89" s="1155"/>
      <c r="N89" s="1155"/>
      <c r="O89" s="1155"/>
      <c r="P89" s="1155"/>
      <c r="Q89" s="1155"/>
      <c r="R89" s="1155"/>
      <c r="S89" s="1155"/>
      <c r="T89" s="1155"/>
      <c r="U89" s="1155"/>
      <c r="X89" s="1482"/>
      <c r="Y89" s="1482"/>
      <c r="Z89" s="1482"/>
      <c r="AA89" s="1482"/>
      <c r="AD89" s="865"/>
      <c r="AE89" s="865"/>
      <c r="AF89" s="865"/>
    </row>
    <row r="90" spans="1:32" s="866" customFormat="1" ht="30" customHeight="1">
      <c r="A90" s="991"/>
      <c r="B90" s="1000"/>
      <c r="C90" s="991"/>
      <c r="D90" s="991"/>
      <c r="E90" s="991"/>
      <c r="F90" s="991"/>
      <c r="G90" s="991"/>
      <c r="H90" s="991"/>
      <c r="I90" s="991"/>
      <c r="J90" s="865"/>
      <c r="K90" s="865"/>
      <c r="L90" s="1155"/>
      <c r="M90" s="1155"/>
      <c r="N90" s="1155"/>
      <c r="O90" s="1155"/>
      <c r="P90" s="1155"/>
      <c r="Q90" s="1155"/>
      <c r="R90" s="1155"/>
      <c r="S90" s="1155"/>
      <c r="T90" s="1155"/>
      <c r="U90" s="1155"/>
      <c r="W90" s="1156"/>
      <c r="X90" s="1482"/>
      <c r="Y90" s="1482"/>
      <c r="Z90" s="1482"/>
      <c r="AA90" s="1482"/>
      <c r="AD90" s="865"/>
      <c r="AE90" s="865"/>
      <c r="AF90" s="865"/>
    </row>
    <row r="91" spans="1:32" s="866" customFormat="1" ht="30" customHeight="1">
      <c r="A91" s="1094"/>
      <c r="B91" s="860" t="s">
        <v>2037</v>
      </c>
      <c r="C91" s="1094"/>
      <c r="D91" s="1094"/>
      <c r="E91" s="1094"/>
      <c r="F91" s="1094"/>
      <c r="G91" s="1094"/>
      <c r="H91" s="1094"/>
      <c r="I91" s="1094"/>
      <c r="J91" s="865"/>
      <c r="K91" s="865"/>
      <c r="L91" s="1155"/>
      <c r="M91" s="1155"/>
      <c r="N91" s="1155"/>
      <c r="O91" s="1155"/>
      <c r="P91" s="1155"/>
      <c r="Q91" s="1155"/>
      <c r="R91" s="1155"/>
      <c r="S91" s="1155"/>
      <c r="T91" s="1155"/>
      <c r="U91" s="1155"/>
      <c r="X91" s="1482"/>
      <c r="Y91" s="1482"/>
      <c r="Z91" s="1482"/>
      <c r="AA91" s="1482"/>
      <c r="AD91" s="865"/>
      <c r="AE91" s="865"/>
      <c r="AF91" s="865"/>
    </row>
    <row r="92" spans="1:32" s="866" customFormat="1" ht="30" customHeight="1">
      <c r="A92" s="863"/>
      <c r="B92" s="914"/>
      <c r="C92" s="912"/>
      <c r="D92" s="915"/>
      <c r="E92" s="915"/>
      <c r="F92" s="915"/>
      <c r="G92" s="915"/>
      <c r="H92" s="915"/>
      <c r="I92" s="915"/>
      <c r="J92" s="865"/>
      <c r="K92" s="865"/>
      <c r="L92" s="1155"/>
      <c r="M92" s="1155"/>
      <c r="N92" s="1155"/>
      <c r="O92" s="1155"/>
      <c r="P92" s="1155"/>
      <c r="Q92" s="1155"/>
      <c r="R92" s="1155"/>
      <c r="S92" s="1155"/>
      <c r="T92" s="1155"/>
      <c r="U92" s="1155"/>
      <c r="W92" s="1156"/>
      <c r="X92" s="1482"/>
      <c r="Y92" s="1482"/>
      <c r="Z92" s="1482"/>
      <c r="AA92" s="1482"/>
      <c r="AD92" s="865"/>
      <c r="AE92" s="865"/>
      <c r="AF92" s="865"/>
    </row>
    <row r="93" spans="1:32" ht="45">
      <c r="J93" s="865"/>
      <c r="K93" s="865"/>
      <c r="L93" s="1155"/>
      <c r="M93" s="1155"/>
      <c r="N93" s="1155"/>
      <c r="O93" s="1155"/>
      <c r="P93" s="1155"/>
      <c r="Q93" s="1155"/>
      <c r="R93" s="1155"/>
      <c r="S93" s="1155"/>
      <c r="T93" s="1155"/>
      <c r="U93" s="1155"/>
      <c r="V93" s="866"/>
      <c r="W93" s="866"/>
      <c r="X93" s="1482"/>
      <c r="Y93" s="1482"/>
      <c r="Z93" s="1482"/>
      <c r="AA93" s="1482"/>
      <c r="AB93" s="866"/>
      <c r="AC93" s="866"/>
      <c r="AD93" s="865"/>
      <c r="AE93" s="865"/>
      <c r="AF93" s="865"/>
    </row>
    <row r="94" spans="1:32" ht="45">
      <c r="J94" s="865"/>
      <c r="K94" s="865"/>
      <c r="L94" s="1155"/>
      <c r="M94" s="1155"/>
      <c r="N94" s="1155"/>
      <c r="O94" s="1155"/>
      <c r="P94" s="1155"/>
      <c r="Q94" s="1155"/>
      <c r="R94" s="1155"/>
      <c r="S94" s="1155"/>
      <c r="T94" s="1155"/>
      <c r="U94" s="1155"/>
      <c r="V94" s="866"/>
      <c r="W94" s="1156"/>
      <c r="X94" s="1482"/>
      <c r="Y94" s="1482"/>
      <c r="Z94" s="1482"/>
      <c r="AA94" s="1482"/>
      <c r="AB94" s="866"/>
      <c r="AC94" s="866"/>
      <c r="AD94" s="865"/>
      <c r="AE94" s="865"/>
      <c r="AF94" s="865"/>
    </row>
    <row r="95" spans="1:32" ht="45">
      <c r="J95" s="865"/>
      <c r="K95" s="865"/>
      <c r="L95" s="1155"/>
      <c r="M95" s="1155"/>
      <c r="N95" s="1155"/>
      <c r="O95" s="1155"/>
      <c r="P95" s="1155"/>
      <c r="Q95" s="1155"/>
      <c r="R95" s="1155"/>
      <c r="S95" s="1155"/>
      <c r="T95" s="1155"/>
      <c r="U95" s="1155"/>
      <c r="V95" s="866"/>
      <c r="W95" s="866"/>
      <c r="X95" s="1482"/>
      <c r="Y95" s="1482"/>
      <c r="Z95" s="1482"/>
      <c r="AA95" s="1482"/>
      <c r="AB95" s="866"/>
      <c r="AC95" s="866"/>
      <c r="AD95" s="865"/>
      <c r="AE95" s="865"/>
      <c r="AF95" s="865"/>
    </row>
    <row r="96" spans="1:32" ht="45">
      <c r="J96" s="865"/>
      <c r="K96" s="865"/>
      <c r="L96" s="1155"/>
      <c r="M96" s="1155"/>
      <c r="N96" s="1155"/>
      <c r="O96" s="1155"/>
      <c r="P96" s="1155"/>
      <c r="Q96" s="1155"/>
      <c r="R96" s="1155"/>
      <c r="S96" s="1155"/>
      <c r="T96" s="1155"/>
      <c r="U96" s="1155"/>
      <c r="V96" s="866"/>
      <c r="W96" s="1156"/>
      <c r="X96" s="1482"/>
      <c r="Y96" s="1482"/>
      <c r="Z96" s="1482"/>
      <c r="AA96" s="1482"/>
      <c r="AB96" s="866"/>
      <c r="AC96" s="866"/>
      <c r="AD96" s="865"/>
      <c r="AE96" s="865"/>
      <c r="AF96" s="865"/>
    </row>
    <row r="97" spans="10:32" ht="45">
      <c r="J97" s="865"/>
      <c r="K97" s="865"/>
      <c r="L97" s="1155"/>
      <c r="M97" s="1155"/>
      <c r="N97" s="1155"/>
      <c r="O97" s="1155"/>
      <c r="P97" s="1155"/>
      <c r="Q97" s="1155"/>
      <c r="R97" s="1155"/>
      <c r="S97" s="1155"/>
      <c r="T97" s="1155"/>
      <c r="U97" s="1155"/>
      <c r="V97" s="866"/>
      <c r="W97" s="866"/>
      <c r="X97" s="1482"/>
      <c r="Y97" s="1482"/>
      <c r="Z97" s="1482"/>
      <c r="AA97" s="1482"/>
      <c r="AB97" s="866"/>
      <c r="AC97" s="866"/>
      <c r="AD97" s="865"/>
      <c r="AE97" s="865"/>
      <c r="AF97" s="865"/>
    </row>
    <row r="98" spans="10:32" ht="45">
      <c r="J98" s="865"/>
      <c r="K98" s="865"/>
      <c r="L98" s="1155"/>
      <c r="M98" s="1155"/>
      <c r="N98" s="1155"/>
      <c r="O98" s="1155"/>
      <c r="P98" s="1155"/>
      <c r="Q98" s="1155"/>
      <c r="R98" s="1155"/>
      <c r="S98" s="1155"/>
      <c r="T98" s="1155"/>
      <c r="U98" s="1155"/>
      <c r="V98" s="866"/>
      <c r="W98" s="1156"/>
      <c r="X98" s="1482"/>
      <c r="Y98" s="1482"/>
      <c r="Z98" s="1482"/>
      <c r="AA98" s="1482"/>
      <c r="AB98" s="866"/>
      <c r="AC98" s="866"/>
      <c r="AD98" s="865"/>
      <c r="AE98" s="865"/>
      <c r="AF98" s="865"/>
    </row>
    <row r="99" spans="10:32" ht="45">
      <c r="J99" s="865"/>
      <c r="K99" s="865"/>
      <c r="L99" s="1155"/>
      <c r="M99" s="1155"/>
      <c r="N99" s="1155"/>
      <c r="O99" s="1155"/>
      <c r="P99" s="1155"/>
      <c r="Q99" s="1155"/>
      <c r="R99" s="1155"/>
      <c r="S99" s="1155"/>
      <c r="T99" s="1155"/>
      <c r="U99" s="1155"/>
      <c r="V99" s="866"/>
      <c r="W99" s="866"/>
      <c r="X99" s="1482"/>
      <c r="Y99" s="1482"/>
      <c r="Z99" s="1482"/>
      <c r="AA99" s="1482"/>
      <c r="AB99" s="866"/>
      <c r="AC99" s="866"/>
      <c r="AD99" s="865"/>
      <c r="AE99" s="865"/>
      <c r="AF99" s="865"/>
    </row>
    <row r="100" spans="10:32" ht="45">
      <c r="J100" s="865"/>
      <c r="K100" s="865"/>
      <c r="L100" s="1155"/>
      <c r="M100" s="1155"/>
      <c r="N100" s="1155"/>
      <c r="O100" s="1155"/>
      <c r="P100" s="1155"/>
      <c r="Q100" s="1155"/>
      <c r="R100" s="1155"/>
      <c r="S100" s="1155"/>
      <c r="T100" s="1155"/>
      <c r="U100" s="1155"/>
      <c r="V100" s="866"/>
      <c r="W100" s="1156"/>
      <c r="X100" s="1482"/>
      <c r="Y100" s="1482"/>
      <c r="Z100" s="1482"/>
      <c r="AA100" s="1482"/>
      <c r="AB100" s="866"/>
      <c r="AC100" s="866"/>
      <c r="AD100" s="865"/>
      <c r="AE100" s="865"/>
      <c r="AF100" s="865"/>
    </row>
    <row r="101" spans="10:32" ht="45">
      <c r="J101" s="865"/>
      <c r="K101" s="865"/>
      <c r="L101" s="1155"/>
      <c r="M101" s="1155"/>
      <c r="N101" s="1155"/>
      <c r="O101" s="1155"/>
      <c r="P101" s="1155"/>
      <c r="Q101" s="1155"/>
      <c r="R101" s="1155"/>
      <c r="S101" s="1155"/>
      <c r="T101" s="1155"/>
      <c r="U101" s="1155"/>
      <c r="V101" s="866"/>
      <c r="W101" s="866"/>
      <c r="X101" s="1482"/>
      <c r="Y101" s="1482"/>
      <c r="Z101" s="1482"/>
      <c r="AA101" s="1482"/>
      <c r="AB101" s="866"/>
      <c r="AC101" s="866"/>
      <c r="AD101" s="865"/>
      <c r="AE101" s="865"/>
      <c r="AF101" s="865"/>
    </row>
    <row r="102" spans="10:32" ht="45">
      <c r="J102" s="865"/>
      <c r="K102" s="865"/>
      <c r="L102" s="1155"/>
      <c r="M102" s="1155"/>
      <c r="N102" s="1155"/>
      <c r="O102" s="1155"/>
      <c r="P102" s="1155"/>
      <c r="Q102" s="1155"/>
      <c r="R102" s="1155"/>
      <c r="S102" s="1155"/>
      <c r="T102" s="1155"/>
      <c r="U102" s="1155"/>
      <c r="V102" s="866"/>
      <c r="W102" s="1156"/>
      <c r="X102" s="1482"/>
      <c r="Y102" s="1482"/>
      <c r="Z102" s="1482"/>
      <c r="AA102" s="1482"/>
      <c r="AB102" s="866"/>
      <c r="AC102" s="866"/>
      <c r="AD102" s="865"/>
      <c r="AE102" s="865"/>
      <c r="AF102" s="865"/>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36CC6A47-3B6D-4AAF-A208-ADAA39671AF9}"/>
    <hyperlink ref="AK25" r:id="rId2" xr:uid="{1D0094B9-01AB-4527-B6A4-D4556E739C91}"/>
    <hyperlink ref="B77" r:id="rId3" location="ID0EBABAAA=Excel%C2%A02016-2013" xr:uid="{8BA13C10-EB93-4BF7-A943-4E0534414BCD}"/>
    <hyperlink ref="B80" r:id="rId4" xr:uid="{8254690C-8F81-4442-9DB5-A7BA49E66A85}"/>
    <hyperlink ref="B84" r:id="rId5" xr:uid="{43B42416-D0E4-4F20-9444-56EF754391D2}"/>
    <hyperlink ref="B82:V82" r:id="rId6" display="Auditer-et-espionner-des-formules-sous-excel" xr:uid="{A6767344-119C-44CB-9120-D6DECF4732DA}"/>
    <hyperlink ref="B74:L74" r:id="rId7" display="7 ZIP pour Zipper vos documents" xr:uid="{A259C1F4-809A-4BD9-BBDC-51149D2D5AF0}"/>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1022-C7E9-4822-95B4-BDE14C6C46C0}">
  <dimension ref="A2:AN56"/>
  <sheetViews>
    <sheetView workbookViewId="0">
      <selection activeCell="M3" sqref="M3"/>
    </sheetView>
  </sheetViews>
  <sheetFormatPr baseColWidth="10" defaultRowHeight="12.75"/>
  <cols>
    <col min="1" max="1" width="3.5703125" style="1349" customWidth="1"/>
    <col min="2" max="2" width="8.7109375" style="1349" customWidth="1"/>
    <col min="3" max="3" width="25.7109375" style="1349" customWidth="1"/>
    <col min="4" max="5" width="8.7109375" style="1349" customWidth="1"/>
    <col min="6" max="8" width="18.7109375" style="1349" customWidth="1"/>
    <col min="9" max="9" width="3.42578125" style="1349" customWidth="1"/>
    <col min="10" max="18" width="11.42578125" style="1349"/>
    <col min="19" max="19" width="20.7109375" style="1349" customWidth="1"/>
    <col min="20" max="16384" width="11.42578125" style="1349"/>
  </cols>
  <sheetData>
    <row r="2" spans="1:33" ht="12.75" customHeight="1">
      <c r="B2" s="1490" t="s">
        <v>1940</v>
      </c>
      <c r="C2" s="1491"/>
      <c r="D2" s="1491"/>
      <c r="E2" s="1491"/>
      <c r="F2" s="1491"/>
      <c r="G2" s="1491"/>
      <c r="H2" s="1491"/>
      <c r="I2" s="1492"/>
    </row>
    <row r="3" spans="1:33" ht="12.75" customHeight="1">
      <c r="B3" s="1493"/>
      <c r="C3" s="1494"/>
      <c r="D3" s="1494"/>
      <c r="E3" s="1494"/>
      <c r="F3" s="1494"/>
      <c r="G3" s="1494"/>
      <c r="H3" s="1494"/>
      <c r="I3" s="1495"/>
    </row>
    <row r="4" spans="1:33" ht="12.75" customHeight="1">
      <c r="B4" s="1493"/>
      <c r="C4" s="1494"/>
      <c r="D4" s="1494"/>
      <c r="E4" s="1494"/>
      <c r="F4" s="1494"/>
      <c r="G4" s="1494"/>
      <c r="H4" s="1494"/>
      <c r="I4" s="1495"/>
    </row>
    <row r="5" spans="1:33" ht="12.75" customHeight="1">
      <c r="B5" s="1493"/>
      <c r="C5" s="1494"/>
      <c r="D5" s="1494"/>
      <c r="E5" s="1494"/>
      <c r="F5" s="1494"/>
      <c r="G5" s="1494"/>
      <c r="H5" s="1494"/>
      <c r="I5" s="1495"/>
    </row>
    <row r="6" spans="1:33" ht="12.75" customHeight="1">
      <c r="B6" s="1496"/>
      <c r="C6" s="1497"/>
      <c r="D6" s="1497"/>
      <c r="E6" s="1497"/>
      <c r="F6" s="1497"/>
      <c r="G6" s="1497"/>
      <c r="H6" s="1497"/>
      <c r="I6" s="1498"/>
    </row>
    <row r="7" spans="1:33" ht="13.5" thickBot="1"/>
    <row r="8" spans="1:33" ht="15" customHeight="1">
      <c r="A8" s="1499" t="s">
        <v>1306</v>
      </c>
      <c r="B8" s="1501" t="s">
        <v>1941</v>
      </c>
      <c r="C8" s="1501"/>
      <c r="D8" s="1501"/>
      <c r="E8" s="1501"/>
      <c r="F8" s="1501"/>
      <c r="G8" s="1501"/>
      <c r="H8" s="1501"/>
      <c r="I8" s="1502"/>
      <c r="K8" s="1505" t="s">
        <v>2003</v>
      </c>
      <c r="L8" s="1506"/>
      <c r="M8" s="1506"/>
      <c r="N8" s="1506"/>
      <c r="O8" s="1350"/>
      <c r="P8" s="1350"/>
      <c r="Q8" s="1350"/>
      <c r="R8" s="1351"/>
      <c r="T8" s="1507" t="s">
        <v>1306</v>
      </c>
      <c r="U8" s="1486" t="s">
        <v>2199</v>
      </c>
      <c r="V8" s="1486"/>
      <c r="W8" s="1486"/>
      <c r="X8" s="1486"/>
      <c r="Y8" s="1486"/>
      <c r="Z8" s="1486"/>
      <c r="AA8" s="1486"/>
      <c r="AB8" s="1486"/>
      <c r="AC8" s="1486"/>
      <c r="AD8" s="1486"/>
      <c r="AE8" s="1486"/>
      <c r="AF8" s="1486"/>
      <c r="AG8" s="1487"/>
    </row>
    <row r="9" spans="1:33" ht="15" customHeight="1">
      <c r="A9" s="1500"/>
      <c r="B9" s="1503"/>
      <c r="C9" s="1503"/>
      <c r="D9" s="1503"/>
      <c r="E9" s="1503"/>
      <c r="F9" s="1503"/>
      <c r="G9" s="1503"/>
      <c r="H9" s="1503"/>
      <c r="I9" s="1504"/>
      <c r="K9" s="1352"/>
      <c r="L9" s="917"/>
      <c r="M9" s="1353"/>
      <c r="N9" s="1353"/>
      <c r="O9" s="1353"/>
      <c r="P9" s="1353"/>
      <c r="Q9" s="1353"/>
      <c r="R9" s="1354"/>
      <c r="T9" s="1508"/>
      <c r="U9" s="1488"/>
      <c r="V9" s="1488"/>
      <c r="W9" s="1488"/>
      <c r="X9" s="1488"/>
      <c r="Y9" s="1488"/>
      <c r="Z9" s="1488"/>
      <c r="AA9" s="1488"/>
      <c r="AB9" s="1488"/>
      <c r="AC9" s="1488"/>
      <c r="AD9" s="1488"/>
      <c r="AE9" s="1488"/>
      <c r="AF9" s="1488"/>
      <c r="AG9" s="1489"/>
    </row>
    <row r="10" spans="1:33" s="919" customFormat="1" ht="15" customHeight="1">
      <c r="A10" s="1509" t="s">
        <v>1943</v>
      </c>
      <c r="B10" s="1511" t="s">
        <v>2200</v>
      </c>
      <c r="C10" s="1511"/>
      <c r="D10" s="1512" t="s">
        <v>1942</v>
      </c>
      <c r="E10" s="1512"/>
      <c r="F10" s="1512"/>
      <c r="G10" s="1512"/>
      <c r="H10" s="1513"/>
      <c r="I10" s="1514">
        <v>1</v>
      </c>
      <c r="K10" s="920"/>
      <c r="L10" s="921" t="s">
        <v>1944</v>
      </c>
      <c r="M10" s="922"/>
      <c r="N10" s="922"/>
      <c r="O10" s="922"/>
      <c r="P10" s="922"/>
      <c r="Q10" s="922"/>
      <c r="R10" s="923"/>
      <c r="T10" s="1509" t="s">
        <v>1943</v>
      </c>
      <c r="U10" s="924" t="s">
        <v>1484</v>
      </c>
      <c r="V10" s="925" t="s">
        <v>1945</v>
      </c>
      <c r="W10" s="925"/>
      <c r="X10" s="926"/>
      <c r="Y10" s="927"/>
      <c r="Z10" s="927"/>
      <c r="AA10" s="927"/>
      <c r="AB10" s="927"/>
      <c r="AC10" s="927"/>
      <c r="AD10" s="927"/>
      <c r="AE10" s="927"/>
      <c r="AF10" s="927"/>
      <c r="AG10" s="928"/>
    </row>
    <row r="11" spans="1:33" s="919" customFormat="1" ht="15" customHeight="1" thickBot="1">
      <c r="A11" s="1509"/>
      <c r="B11" s="929" t="s">
        <v>1946</v>
      </c>
      <c r="C11" s="930"/>
      <c r="D11" s="930"/>
      <c r="E11" s="930"/>
      <c r="F11" s="931"/>
      <c r="G11" s="931" t="s">
        <v>1947</v>
      </c>
      <c r="H11" s="1355"/>
      <c r="I11" s="1515"/>
      <c r="K11" s="932"/>
      <c r="L11" s="922" t="s">
        <v>1948</v>
      </c>
      <c r="M11" s="922"/>
      <c r="N11" s="922"/>
      <c r="O11" s="922"/>
      <c r="P11" s="922"/>
      <c r="Q11" s="922"/>
      <c r="R11" s="923"/>
      <c r="T11" s="1509"/>
      <c r="U11" s="933"/>
      <c r="V11" s="934"/>
      <c r="W11" s="934"/>
      <c r="X11" s="935"/>
      <c r="Y11" s="935"/>
      <c r="Z11" s="935"/>
      <c r="AA11" s="935"/>
      <c r="AB11" s="935"/>
      <c r="AC11" s="935"/>
      <c r="AD11" s="935"/>
      <c r="AE11" s="935"/>
      <c r="AF11" s="935"/>
      <c r="AG11" s="936"/>
    </row>
    <row r="12" spans="1:33" s="919" customFormat="1" ht="15" customHeight="1">
      <c r="A12" s="1509"/>
      <c r="B12" s="937">
        <v>6</v>
      </c>
      <c r="C12" s="938"/>
      <c r="D12" s="938"/>
      <c r="E12" s="939"/>
      <c r="F12" s="940"/>
      <c r="G12" s="1516">
        <v>7</v>
      </c>
      <c r="H12" s="1517" t="s">
        <v>1316</v>
      </c>
      <c r="I12" s="1518" t="str">
        <f>B8</f>
        <v>NOM DE LA RECETTE</v>
      </c>
      <c r="K12" s="1352"/>
      <c r="L12" s="922"/>
      <c r="M12" s="922" t="s">
        <v>1949</v>
      </c>
      <c r="N12" s="922"/>
      <c r="O12" s="922"/>
      <c r="P12" s="922"/>
      <c r="Q12" s="922"/>
      <c r="R12" s="923"/>
      <c r="T12" s="1509"/>
      <c r="U12" s="941" t="s">
        <v>880</v>
      </c>
      <c r="V12" s="942" t="s">
        <v>1950</v>
      </c>
      <c r="W12" s="943"/>
      <c r="X12" s="943" t="s">
        <v>1951</v>
      </c>
      <c r="Y12" s="935"/>
      <c r="Z12" s="935"/>
      <c r="AA12" s="935"/>
      <c r="AB12" s="935"/>
      <c r="AC12" s="935"/>
      <c r="AD12" s="935"/>
      <c r="AE12" s="935"/>
      <c r="AF12" s="935"/>
      <c r="AG12" s="936"/>
    </row>
    <row r="13" spans="1:33" s="919" customFormat="1" ht="15" customHeight="1" thickBot="1">
      <c r="A13" s="1509"/>
      <c r="B13" s="944" t="s">
        <v>1316</v>
      </c>
      <c r="C13" s="938"/>
      <c r="D13" s="938"/>
      <c r="E13" s="939"/>
      <c r="F13" s="940"/>
      <c r="G13" s="1516"/>
      <c r="H13" s="1517"/>
      <c r="I13" s="1518"/>
      <c r="K13" s="1352"/>
      <c r="L13" s="922"/>
      <c r="M13" s="922" t="s">
        <v>1952</v>
      </c>
      <c r="N13" s="922"/>
      <c r="O13" s="922"/>
      <c r="P13" s="922"/>
      <c r="Q13" s="922"/>
      <c r="R13" s="923"/>
      <c r="T13" s="1509"/>
      <c r="U13" s="945"/>
      <c r="V13" s="942"/>
      <c r="W13" s="943"/>
      <c r="X13" s="934"/>
      <c r="Y13" s="935"/>
      <c r="Z13" s="935"/>
      <c r="AA13" s="935"/>
      <c r="AB13" s="935"/>
      <c r="AC13" s="935"/>
      <c r="AD13" s="935"/>
      <c r="AE13" s="935"/>
      <c r="AF13" s="935"/>
      <c r="AG13" s="936"/>
    </row>
    <row r="14" spans="1:33" s="919" customFormat="1" ht="15" customHeight="1">
      <c r="A14" s="1509"/>
      <c r="B14" s="946"/>
      <c r="C14" s="947" t="s">
        <v>1953</v>
      </c>
      <c r="D14" s="947" t="s">
        <v>1954</v>
      </c>
      <c r="E14" s="1520" t="s">
        <v>1955</v>
      </c>
      <c r="F14" s="1520"/>
      <c r="G14" s="948"/>
      <c r="H14" s="1356"/>
      <c r="I14" s="1518"/>
      <c r="K14" s="932"/>
      <c r="L14" s="922" t="s">
        <v>1956</v>
      </c>
      <c r="M14" s="922"/>
      <c r="N14" s="922"/>
      <c r="O14" s="922"/>
      <c r="P14" s="922"/>
      <c r="Q14" s="922"/>
      <c r="R14" s="923"/>
      <c r="T14" s="1509"/>
      <c r="U14" s="945" t="s">
        <v>890</v>
      </c>
      <c r="V14" s="942" t="s">
        <v>1957</v>
      </c>
      <c r="W14" s="943" t="s">
        <v>1958</v>
      </c>
      <c r="X14" s="934"/>
      <c r="Y14" s="935"/>
      <c r="Z14" s="935"/>
      <c r="AA14" s="935"/>
      <c r="AB14" s="935"/>
      <c r="AC14" s="935"/>
      <c r="AD14" s="935"/>
      <c r="AE14" s="935"/>
      <c r="AF14" s="935"/>
      <c r="AG14" s="936"/>
    </row>
    <row r="15" spans="1:33" s="919" customFormat="1" ht="15" customHeight="1">
      <c r="A15" s="1509"/>
      <c r="B15" s="949" t="s">
        <v>890</v>
      </c>
      <c r="C15" s="950" t="s">
        <v>880</v>
      </c>
      <c r="D15" s="918"/>
      <c r="E15" s="949" t="s">
        <v>900</v>
      </c>
      <c r="F15" s="1357"/>
      <c r="G15" s="1357"/>
      <c r="H15" s="1358"/>
      <c r="I15" s="1518"/>
      <c r="K15" s="932"/>
      <c r="L15" s="922"/>
      <c r="M15" s="1359"/>
      <c r="N15" s="1359" t="s">
        <v>1959</v>
      </c>
      <c r="O15" s="953">
        <f>B12</f>
        <v>6</v>
      </c>
      <c r="P15" s="922" t="s">
        <v>1316</v>
      </c>
      <c r="Q15" s="922"/>
      <c r="R15" s="923"/>
      <c r="S15" s="1360" t="s">
        <v>1900</v>
      </c>
      <c r="T15" s="1509"/>
      <c r="U15" s="945"/>
      <c r="V15" s="942"/>
      <c r="W15" s="954" t="s">
        <v>859</v>
      </c>
      <c r="X15" s="934"/>
      <c r="Y15" s="935"/>
      <c r="Z15" s="935"/>
      <c r="AA15" s="935"/>
      <c r="AB15" s="935"/>
      <c r="AC15" s="935"/>
      <c r="AD15" s="935"/>
      <c r="AE15" s="935"/>
      <c r="AF15" s="935"/>
      <c r="AG15" s="936"/>
    </row>
    <row r="16" spans="1:33" s="919" customFormat="1" ht="15" customHeight="1">
      <c r="A16" s="1509"/>
      <c r="B16" s="955">
        <v>1.8</v>
      </c>
      <c r="C16" s="1361" t="s">
        <v>2201</v>
      </c>
      <c r="D16" s="1362">
        <f>IF(B16="","",IF(ISTEXT(B16),B16,(B16/B12)*G12))</f>
        <v>2.1</v>
      </c>
      <c r="E16" s="1363" t="s">
        <v>1966</v>
      </c>
      <c r="F16" s="1364" t="s">
        <v>2202</v>
      </c>
      <c r="G16" s="1365"/>
      <c r="H16" s="1366"/>
      <c r="I16" s="1518"/>
      <c r="K16" s="1352"/>
      <c r="L16" s="917"/>
      <c r="M16" s="1359"/>
      <c r="N16" s="1359" t="s">
        <v>1960</v>
      </c>
      <c r="O16" s="956">
        <f>G12</f>
        <v>7</v>
      </c>
      <c r="P16" s="922" t="s">
        <v>1316</v>
      </c>
      <c r="Q16" s="922"/>
      <c r="R16" s="923"/>
      <c r="S16" s="1367" t="s">
        <v>2203</v>
      </c>
      <c r="T16" s="1509"/>
      <c r="U16" s="934"/>
      <c r="V16" s="934"/>
      <c r="W16" s="943" t="s">
        <v>1961</v>
      </c>
      <c r="X16" s="934"/>
      <c r="Y16" s="935"/>
      <c r="Z16" s="935"/>
      <c r="AA16" s="935"/>
      <c r="AB16" s="935"/>
      <c r="AC16" s="957"/>
      <c r="AD16" s="943"/>
      <c r="AE16" s="935"/>
      <c r="AF16" s="958"/>
      <c r="AG16" s="959"/>
    </row>
    <row r="17" spans="1:40" s="919" customFormat="1" ht="15" customHeight="1">
      <c r="A17" s="1509"/>
      <c r="B17" s="955">
        <v>2</v>
      </c>
      <c r="C17" s="1361"/>
      <c r="D17" s="1362">
        <f>IF(B17="","",IF(ISTEXT(B17),B17,(B17/B12)*G12))</f>
        <v>2.333333333333333</v>
      </c>
      <c r="E17" s="1363"/>
      <c r="F17" s="1364"/>
      <c r="G17" s="1365"/>
      <c r="H17" s="1366"/>
      <c r="I17" s="1518"/>
      <c r="K17" s="1352"/>
      <c r="L17" s="960" t="s">
        <v>1962</v>
      </c>
      <c r="M17" s="922"/>
      <c r="N17" s="922"/>
      <c r="O17" s="922"/>
      <c r="P17" s="922"/>
      <c r="Q17" s="922"/>
      <c r="R17" s="923"/>
      <c r="T17" s="1509"/>
      <c r="U17" s="934"/>
      <c r="V17" s="934"/>
      <c r="W17" s="934"/>
      <c r="X17" s="934"/>
      <c r="Y17" s="935"/>
      <c r="Z17" s="935"/>
      <c r="AA17" s="935"/>
      <c r="AB17" s="935"/>
      <c r="AC17" s="935"/>
      <c r="AD17" s="935"/>
      <c r="AE17" s="935"/>
      <c r="AF17" s="935"/>
      <c r="AG17" s="936"/>
    </row>
    <row r="18" spans="1:40" s="919" customFormat="1" ht="15" customHeight="1" thickBot="1">
      <c r="A18" s="1509"/>
      <c r="B18" s="955"/>
      <c r="C18" s="1368"/>
      <c r="D18" s="1362" t="str">
        <f>IF(B18="","",IF(ISTEXT(B18),B18,(B18/B12)*G12))</f>
        <v/>
      </c>
      <c r="E18" s="1363"/>
      <c r="F18" s="1364"/>
      <c r="G18" s="1365"/>
      <c r="H18" s="1366"/>
      <c r="I18" s="1518"/>
      <c r="K18" s="1352"/>
      <c r="L18" s="1521" t="s">
        <v>1963</v>
      </c>
      <c r="M18" s="1521"/>
      <c r="N18" s="1521"/>
      <c r="O18" s="922" t="s">
        <v>1964</v>
      </c>
      <c r="P18" s="922"/>
      <c r="Q18" s="922"/>
      <c r="R18" s="923"/>
      <c r="T18" s="1509"/>
      <c r="U18" s="945" t="s">
        <v>900</v>
      </c>
      <c r="V18" s="942" t="s">
        <v>1965</v>
      </c>
      <c r="W18" s="957" t="s">
        <v>866</v>
      </c>
      <c r="X18" s="957" t="s">
        <v>783</v>
      </c>
      <c r="Y18" s="957" t="s">
        <v>1966</v>
      </c>
      <c r="Z18" s="957" t="s">
        <v>1967</v>
      </c>
      <c r="AA18" s="943" t="s">
        <v>1968</v>
      </c>
      <c r="AB18" s="935"/>
      <c r="AC18" s="957" t="s">
        <v>1969</v>
      </c>
      <c r="AD18" s="943" t="s">
        <v>1970</v>
      </c>
      <c r="AE18" s="935"/>
      <c r="AF18" s="935"/>
      <c r="AG18" s="936"/>
    </row>
    <row r="19" spans="1:40" s="919" customFormat="1" ht="15" customHeight="1">
      <c r="A19" s="1509"/>
      <c r="B19" s="955">
        <v>3</v>
      </c>
      <c r="C19" s="1368"/>
      <c r="D19" s="1362">
        <f>IF(B19="","",IF(ISTEXT(B19),B19,(B19/B12)*G12))</f>
        <v>3.5</v>
      </c>
      <c r="E19" s="1363"/>
      <c r="F19" s="1364"/>
      <c r="G19" s="1365"/>
      <c r="H19" s="1366"/>
      <c r="I19" s="1518"/>
      <c r="K19" s="1352"/>
      <c r="L19" s="1533" t="s">
        <v>1971</v>
      </c>
      <c r="M19" s="1533"/>
      <c r="N19" s="1533"/>
      <c r="O19" s="951"/>
      <c r="P19" s="951"/>
      <c r="Q19" s="922"/>
      <c r="R19" s="923"/>
      <c r="T19" s="1509"/>
      <c r="U19" s="961"/>
      <c r="V19" s="942"/>
      <c r="W19" s="943"/>
      <c r="X19" s="934"/>
      <c r="Y19" s="935"/>
      <c r="Z19" s="935"/>
      <c r="AA19" s="935"/>
      <c r="AB19" s="935"/>
      <c r="AC19" s="935"/>
      <c r="AD19" s="935"/>
      <c r="AE19" s="935"/>
      <c r="AF19" s="935"/>
      <c r="AG19" s="936"/>
    </row>
    <row r="20" spans="1:40" s="919" customFormat="1" ht="15" customHeight="1">
      <c r="A20" s="1509"/>
      <c r="B20" s="955">
        <v>8</v>
      </c>
      <c r="C20" s="1361"/>
      <c r="D20" s="1362">
        <f>IF(B20="","",IF(ISTEXT(B20),B20,(B20/B12)*G12))</f>
        <v>9.3333333333333321</v>
      </c>
      <c r="E20" s="1363"/>
      <c r="F20" s="1364"/>
      <c r="G20" s="1365"/>
      <c r="H20" s="1366"/>
      <c r="I20" s="1518"/>
      <c r="K20" s="1369" t="s">
        <v>1972</v>
      </c>
      <c r="L20" s="951" t="s">
        <v>1973</v>
      </c>
      <c r="M20" s="922"/>
      <c r="N20" s="922"/>
      <c r="O20" s="922"/>
      <c r="P20" s="922"/>
      <c r="Q20" s="922"/>
      <c r="R20" s="923"/>
      <c r="T20" s="1509"/>
      <c r="U20" s="962"/>
      <c r="V20" s="963">
        <v>10</v>
      </c>
      <c r="W20" s="942" t="s">
        <v>1974</v>
      </c>
      <c r="X20" s="934"/>
      <c r="Y20" s="943" t="s">
        <v>1975</v>
      </c>
      <c r="Z20" s="964"/>
      <c r="AA20" s="964"/>
      <c r="AB20" s="964"/>
      <c r="AC20" s="964"/>
      <c r="AD20" s="964"/>
      <c r="AE20" s="964"/>
      <c r="AF20" s="934"/>
      <c r="AG20" s="965"/>
    </row>
    <row r="21" spans="1:40" s="919" customFormat="1" ht="15" customHeight="1">
      <c r="A21" s="1509"/>
      <c r="B21" s="955">
        <v>1</v>
      </c>
      <c r="C21" s="1361"/>
      <c r="D21" s="1362">
        <f>IF(B21="","",IF(ISTEXT(B21),B21,(B21/B12)*G12))</f>
        <v>1.1666666666666665</v>
      </c>
      <c r="E21" s="1363"/>
      <c r="F21" s="1364"/>
      <c r="G21" s="1365"/>
      <c r="H21" s="1366"/>
      <c r="I21" s="1518"/>
      <c r="K21" s="932"/>
      <c r="L21" s="951" t="s">
        <v>1976</v>
      </c>
      <c r="M21" s="922"/>
      <c r="N21" s="922"/>
      <c r="O21" s="922"/>
      <c r="P21" s="922"/>
      <c r="Q21" s="922"/>
      <c r="R21" s="923"/>
      <c r="T21" s="1509"/>
      <c r="U21" s="966"/>
      <c r="V21" s="934"/>
      <c r="W21" s="934"/>
      <c r="X21" s="934"/>
      <c r="Y21" s="966" t="s">
        <v>1316</v>
      </c>
      <c r="Z21" s="934"/>
      <c r="AA21" s="966" t="s">
        <v>866</v>
      </c>
      <c r="AB21" s="934"/>
      <c r="AC21" s="966" t="s">
        <v>1416</v>
      </c>
      <c r="AD21" s="934"/>
      <c r="AE21" s="966" t="s">
        <v>1977</v>
      </c>
      <c r="AF21" s="934"/>
      <c r="AG21" s="965"/>
    </row>
    <row r="22" spans="1:40" s="919" customFormat="1" ht="15" customHeight="1" thickBot="1">
      <c r="A22" s="1509"/>
      <c r="B22" s="955"/>
      <c r="C22" s="1361"/>
      <c r="D22" s="1362" t="str">
        <f>IF(B22="","",IF(ISTEXT(B22),B22,(B22/B12)*G12))</f>
        <v/>
      </c>
      <c r="E22" s="1363"/>
      <c r="F22" s="1364"/>
      <c r="G22" s="1365"/>
      <c r="H22" s="1366"/>
      <c r="I22" s="1518"/>
      <c r="K22" s="1352"/>
      <c r="L22" s="951" t="s">
        <v>1978</v>
      </c>
      <c r="M22" s="922"/>
      <c r="N22" s="922"/>
      <c r="O22" s="922"/>
      <c r="P22" s="922"/>
      <c r="Q22" s="922"/>
      <c r="R22" s="923"/>
      <c r="T22" s="1509"/>
      <c r="U22" s="929" t="s">
        <v>1946</v>
      </c>
      <c r="V22" s="934"/>
      <c r="W22" s="934"/>
      <c r="X22" s="934"/>
      <c r="Y22" s="934"/>
      <c r="Z22" s="934"/>
      <c r="AA22" s="934"/>
      <c r="AB22" s="934"/>
      <c r="AC22" s="934"/>
      <c r="AD22" s="934"/>
      <c r="AE22" s="934"/>
      <c r="AF22" s="934"/>
      <c r="AG22" s="923"/>
    </row>
    <row r="23" spans="1:40" s="919" customFormat="1" ht="15" customHeight="1" thickBot="1">
      <c r="A23" s="1509"/>
      <c r="B23" s="955"/>
      <c r="C23" s="1361"/>
      <c r="D23" s="1362" t="str">
        <f>IF(B23="","",IF(ISTEXT(B23),B23,(B23/B12)*G12))</f>
        <v/>
      </c>
      <c r="E23" s="1363"/>
      <c r="F23" s="1364"/>
      <c r="G23" s="1365"/>
      <c r="H23" s="1366"/>
      <c r="I23" s="1518"/>
      <c r="K23" s="1352"/>
      <c r="L23" s="951" t="s">
        <v>1979</v>
      </c>
      <c r="M23" s="922"/>
      <c r="N23" s="922"/>
      <c r="O23" s="922"/>
      <c r="P23" s="922"/>
      <c r="Q23" s="922"/>
      <c r="R23" s="923"/>
      <c r="T23" s="1509"/>
      <c r="U23" s="967">
        <v>10</v>
      </c>
      <c r="V23" s="968" t="s">
        <v>1980</v>
      </c>
      <c r="W23" s="968"/>
      <c r="X23" s="969"/>
      <c r="Y23" s="934"/>
      <c r="Z23" s="934"/>
      <c r="AA23" s="934"/>
      <c r="AB23" s="934"/>
      <c r="AC23" s="934"/>
      <c r="AD23" s="934"/>
      <c r="AE23" s="934"/>
      <c r="AF23" s="934"/>
      <c r="AG23" s="923"/>
    </row>
    <row r="24" spans="1:40" s="919" customFormat="1" ht="15" customHeight="1" thickBot="1">
      <c r="A24" s="1510"/>
      <c r="B24" s="1370">
        <f>SUM(B16:B23)</f>
        <v>15.8</v>
      </c>
      <c r="C24" s="1371" t="s">
        <v>2204</v>
      </c>
      <c r="D24" s="1372">
        <f>SUM(D16:D23)</f>
        <v>18.433333333333334</v>
      </c>
      <c r="E24" s="1373"/>
      <c r="F24" s="1374"/>
      <c r="G24" s="1375" t="s">
        <v>2205</v>
      </c>
      <c r="H24" s="1376" t="str">
        <f>ADDRESS(ROW(B12),COLUMN(B12),4)</f>
        <v>B12</v>
      </c>
      <c r="I24" s="1519"/>
      <c r="K24" s="1377"/>
      <c r="L24" s="970"/>
      <c r="M24" s="970"/>
      <c r="N24" s="970"/>
      <c r="O24" s="970"/>
      <c r="P24" s="970"/>
      <c r="Q24" s="970"/>
      <c r="R24" s="971"/>
      <c r="T24" s="1510"/>
      <c r="U24" s="972"/>
      <c r="V24" s="973"/>
      <c r="W24" s="973"/>
      <c r="X24" s="973"/>
      <c r="Y24" s="972"/>
      <c r="Z24" s="973"/>
      <c r="AA24" s="972"/>
      <c r="AB24" s="973"/>
      <c r="AC24" s="972"/>
      <c r="AD24" s="973"/>
      <c r="AE24" s="972"/>
      <c r="AF24" s="973"/>
      <c r="AG24" s="974"/>
    </row>
    <row r="25" spans="1:40">
      <c r="B25" s="1349">
        <v>10.71</v>
      </c>
      <c r="C25" s="1349">
        <v>10.71</v>
      </c>
      <c r="D25" s="1349">
        <v>18</v>
      </c>
      <c r="E25" s="1349">
        <v>10.71</v>
      </c>
      <c r="F25" s="1349">
        <v>10.71</v>
      </c>
      <c r="G25" s="1349">
        <v>10.71</v>
      </c>
      <c r="H25" s="1349">
        <v>10.71</v>
      </c>
      <c r="T25" s="919"/>
      <c r="U25" s="919"/>
      <c r="V25" s="919"/>
      <c r="W25" s="919"/>
      <c r="X25" s="919"/>
      <c r="Y25" s="919"/>
      <c r="Z25" s="919"/>
      <c r="AA25" s="919"/>
      <c r="AB25" s="919"/>
      <c r="AC25" s="919"/>
      <c r="AD25" s="919"/>
      <c r="AE25" s="919"/>
      <c r="AF25" s="919"/>
      <c r="AG25" s="919"/>
      <c r="AH25" s="919"/>
      <c r="AI25" s="919"/>
      <c r="AJ25" s="919"/>
      <c r="AK25" s="919"/>
      <c r="AL25" s="919"/>
    </row>
    <row r="26" spans="1:40" ht="15.75" thickBot="1">
      <c r="T26" s="1378"/>
      <c r="U26" s="1379"/>
      <c r="V26" s="1379"/>
      <c r="W26" s="1379"/>
      <c r="X26" s="1379"/>
      <c r="Y26" s="1379"/>
      <c r="Z26" s="1379"/>
      <c r="AA26" s="1379"/>
      <c r="AB26" s="1379"/>
      <c r="AC26" s="1379"/>
      <c r="AD26" s="1379"/>
      <c r="AE26" s="1379"/>
      <c r="AF26" s="1380"/>
      <c r="AH26" s="919"/>
      <c r="AI26" s="919"/>
      <c r="AJ26" s="919"/>
      <c r="AK26" s="919"/>
      <c r="AL26" s="919"/>
    </row>
    <row r="27" spans="1:40" ht="15" customHeight="1">
      <c r="A27" s="1499" t="s">
        <v>1306</v>
      </c>
      <c r="B27" s="1501" t="s">
        <v>1941</v>
      </c>
      <c r="C27" s="1501"/>
      <c r="D27" s="1501"/>
      <c r="E27" s="1501"/>
      <c r="F27" s="1501"/>
      <c r="G27" s="1501"/>
      <c r="H27" s="1501"/>
      <c r="I27" s="1502"/>
      <c r="K27" s="1523" t="s">
        <v>2004</v>
      </c>
      <c r="L27" s="1524"/>
      <c r="M27" s="1524"/>
      <c r="N27" s="1524"/>
      <c r="O27" s="1381"/>
      <c r="P27" s="1381"/>
      <c r="Q27" s="1381"/>
      <c r="R27" s="1382"/>
      <c r="T27" s="1383"/>
      <c r="U27" s="1384" t="s">
        <v>2206</v>
      </c>
      <c r="V27" s="1384"/>
      <c r="W27" s="1384"/>
      <c r="X27" s="1384"/>
      <c r="Y27" s="1384"/>
      <c r="Z27" s="1384"/>
      <c r="AA27" s="1384"/>
      <c r="AB27" s="1384"/>
      <c r="AC27" s="1384"/>
      <c r="AD27" s="1384"/>
      <c r="AE27" s="1384"/>
      <c r="AF27" s="1385"/>
      <c r="AH27" s="919"/>
      <c r="AI27" s="919"/>
      <c r="AJ27" s="919"/>
      <c r="AK27" s="919"/>
      <c r="AL27" s="919"/>
    </row>
    <row r="28" spans="1:40" ht="15" customHeight="1">
      <c r="A28" s="1522"/>
      <c r="B28" s="1503"/>
      <c r="C28" s="1503"/>
      <c r="D28" s="1503"/>
      <c r="E28" s="1503"/>
      <c r="F28" s="1503"/>
      <c r="G28" s="1503"/>
      <c r="H28" s="1503"/>
      <c r="I28" s="1504"/>
      <c r="K28" s="1386"/>
      <c r="L28" s="975"/>
      <c r="M28" s="1387"/>
      <c r="N28" s="1387"/>
      <c r="O28" s="1387"/>
      <c r="P28" s="1387"/>
      <c r="Q28" s="1387"/>
      <c r="R28" s="1388"/>
      <c r="T28" s="1389"/>
      <c r="U28" s="1390" t="s">
        <v>2207</v>
      </c>
      <c r="V28" s="1390"/>
      <c r="W28" s="1390"/>
      <c r="X28" s="1390"/>
      <c r="Y28" s="1390"/>
      <c r="Z28" s="1390"/>
      <c r="AA28" s="1390"/>
      <c r="AB28" s="1390"/>
      <c r="AC28" s="1390"/>
      <c r="AD28" s="1390"/>
      <c r="AE28" s="1390"/>
      <c r="AF28" s="1391"/>
      <c r="AH28" s="919"/>
      <c r="AI28" s="919"/>
      <c r="AJ28" s="919"/>
      <c r="AK28" s="919"/>
      <c r="AL28" s="919"/>
    </row>
    <row r="29" spans="1:40" s="919" customFormat="1" ht="15" customHeight="1">
      <c r="A29" s="1525" t="s">
        <v>1982</v>
      </c>
      <c r="B29" s="1511" t="s">
        <v>2200</v>
      </c>
      <c r="C29" s="1511"/>
      <c r="D29" s="1527" t="s">
        <v>1981</v>
      </c>
      <c r="E29" s="1527"/>
      <c r="F29" s="1527"/>
      <c r="G29" s="1527"/>
      <c r="H29" s="1528"/>
      <c r="I29" s="1514">
        <v>2</v>
      </c>
      <c r="K29" s="976"/>
      <c r="L29" s="977" t="s">
        <v>1983</v>
      </c>
      <c r="M29" s="951"/>
      <c r="N29" s="951"/>
      <c r="O29" s="951"/>
      <c r="P29" s="951"/>
      <c r="Q29" s="951"/>
      <c r="R29" s="952"/>
      <c r="T29" s="1389"/>
      <c r="U29" s="1392" t="s">
        <v>2139</v>
      </c>
      <c r="V29" s="1393" t="s">
        <v>2208</v>
      </c>
      <c r="W29" s="1390"/>
      <c r="X29" s="1390"/>
      <c r="Y29" s="1390"/>
      <c r="Z29" s="1390"/>
      <c r="AA29" s="1390"/>
      <c r="AB29" s="1390"/>
      <c r="AC29" s="1390"/>
      <c r="AD29" s="1390"/>
      <c r="AE29" s="1390"/>
      <c r="AF29" s="1391"/>
      <c r="AG29" s="1349"/>
      <c r="AM29" s="1349"/>
      <c r="AN29" s="1349"/>
    </row>
    <row r="30" spans="1:40" s="919" customFormat="1" ht="15" customHeight="1" thickBot="1">
      <c r="A30" s="1525"/>
      <c r="B30" s="978" t="s">
        <v>1984</v>
      </c>
      <c r="C30" s="930"/>
      <c r="D30" s="930"/>
      <c r="E30" s="930"/>
      <c r="F30" s="931"/>
      <c r="G30" s="931" t="s">
        <v>1947</v>
      </c>
      <c r="H30" s="1394"/>
      <c r="I30" s="1514"/>
      <c r="K30" s="1386"/>
      <c r="L30" s="1387" t="s">
        <v>1985</v>
      </c>
      <c r="M30" s="951"/>
      <c r="N30" s="951"/>
      <c r="O30" s="951"/>
      <c r="P30" s="951"/>
      <c r="Q30" s="951"/>
      <c r="R30" s="952"/>
      <c r="T30" s="1395"/>
      <c r="U30" s="1396" t="s">
        <v>2209</v>
      </c>
      <c r="V30" s="1384"/>
      <c r="W30" s="1384"/>
      <c r="X30" s="1384"/>
      <c r="Y30" s="1384"/>
      <c r="Z30" s="1384"/>
      <c r="AA30" s="1384"/>
      <c r="AB30" s="1384"/>
      <c r="AC30" s="1384"/>
      <c r="AD30" s="1384"/>
      <c r="AE30" s="1384"/>
      <c r="AF30" s="1385"/>
      <c r="AG30" s="1349"/>
      <c r="AM30" s="1349"/>
      <c r="AN30" s="1349"/>
    </row>
    <row r="31" spans="1:40" s="919" customFormat="1" ht="15" customHeight="1">
      <c r="A31" s="1525"/>
      <c r="B31" s="979">
        <v>1.8</v>
      </c>
      <c r="C31" s="938"/>
      <c r="D31" s="938"/>
      <c r="E31" s="939"/>
      <c r="F31" s="940"/>
      <c r="G31" s="1529">
        <v>5</v>
      </c>
      <c r="H31" s="1530" t="s">
        <v>866</v>
      </c>
      <c r="I31" s="1531" t="str">
        <f>B27</f>
        <v>NOM DE LA RECETTE</v>
      </c>
      <c r="K31" s="1386"/>
      <c r="L31" s="917"/>
      <c r="M31" s="951"/>
      <c r="N31" s="980" t="s">
        <v>1986</v>
      </c>
      <c r="O31" s="981">
        <f>B43</f>
        <v>16.2</v>
      </c>
      <c r="P31" s="980" t="s">
        <v>1987</v>
      </c>
      <c r="Q31" s="977" t="str">
        <f>C43</f>
        <v>si vous voulez refaire la</v>
      </c>
      <c r="R31" s="952"/>
      <c r="T31" s="1397"/>
      <c r="U31" s="1398" t="s">
        <v>2210</v>
      </c>
      <c r="V31" s="1390"/>
      <c r="W31" s="1390"/>
      <c r="X31" s="1390"/>
      <c r="Y31" s="1399"/>
      <c r="Z31" s="1390"/>
      <c r="AA31" s="1390"/>
      <c r="AB31" s="1390"/>
      <c r="AC31" s="1390"/>
      <c r="AD31" s="1399"/>
      <c r="AE31" s="1399"/>
      <c r="AF31" s="1400"/>
      <c r="AG31" s="1349"/>
      <c r="AM31" s="1349"/>
      <c r="AN31" s="1349"/>
    </row>
    <row r="32" spans="1:40" s="919" customFormat="1" ht="15" customHeight="1" thickBot="1">
      <c r="A32" s="1525"/>
      <c r="B32" s="982" t="s">
        <v>866</v>
      </c>
      <c r="C32" s="938"/>
      <c r="D32" s="938"/>
      <c r="E32" s="939"/>
      <c r="F32" s="940"/>
      <c r="G32" s="1529"/>
      <c r="H32" s="1530"/>
      <c r="I32" s="1531"/>
      <c r="K32" s="1386"/>
      <c r="L32" s="1387" t="s">
        <v>1988</v>
      </c>
      <c r="M32" s="951"/>
      <c r="N32" s="951"/>
      <c r="O32" s="951"/>
      <c r="P32" s="951"/>
      <c r="Q32" s="951"/>
      <c r="R32" s="952"/>
      <c r="T32" s="1397"/>
      <c r="U32" s="1398" t="s">
        <v>2211</v>
      </c>
      <c r="V32" s="1390"/>
      <c r="W32" s="1390"/>
      <c r="X32" s="1390"/>
      <c r="Y32" s="1399"/>
      <c r="Z32" s="1390"/>
      <c r="AA32" s="1390"/>
      <c r="AB32" s="1390"/>
      <c r="AC32" s="1390"/>
      <c r="AD32" s="1399"/>
      <c r="AE32" s="1399"/>
      <c r="AF32" s="1400"/>
      <c r="AG32" s="1349"/>
      <c r="AM32" s="1349"/>
      <c r="AN32" s="1349"/>
    </row>
    <row r="33" spans="1:40" s="919" customFormat="1" ht="15" customHeight="1">
      <c r="A33" s="1525"/>
      <c r="B33" s="946"/>
      <c r="C33" s="948" t="s">
        <v>1953</v>
      </c>
      <c r="D33" s="947" t="s">
        <v>1954</v>
      </c>
      <c r="E33" s="1520" t="s">
        <v>1955</v>
      </c>
      <c r="F33" s="1520"/>
      <c r="G33" s="983" t="s">
        <v>1989</v>
      </c>
      <c r="H33" s="983"/>
      <c r="I33" s="1531"/>
      <c r="K33" s="1386"/>
      <c r="L33" s="1387" t="s">
        <v>1990</v>
      </c>
      <c r="M33" s="951"/>
      <c r="N33" s="951"/>
      <c r="O33" s="951"/>
      <c r="P33" s="951"/>
      <c r="Q33" s="951"/>
      <c r="R33" s="952"/>
      <c r="T33" s="1401"/>
      <c r="U33" s="1402" t="s">
        <v>2212</v>
      </c>
      <c r="V33" s="1403"/>
      <c r="W33" s="1403"/>
      <c r="X33" s="1403"/>
      <c r="Y33" s="1403"/>
      <c r="Z33" s="1403"/>
      <c r="AA33" s="1403"/>
      <c r="AB33" s="1403"/>
      <c r="AC33" s="1403"/>
      <c r="AD33" s="1403"/>
      <c r="AE33" s="1403"/>
      <c r="AF33" s="1404"/>
      <c r="AG33" s="1349"/>
      <c r="AM33" s="1349"/>
      <c r="AN33" s="1349"/>
    </row>
    <row r="34" spans="1:40" s="919" customFormat="1" ht="15" customHeight="1">
      <c r="A34" s="1525"/>
      <c r="B34" s="949" t="s">
        <v>890</v>
      </c>
      <c r="C34" s="950" t="s">
        <v>880</v>
      </c>
      <c r="D34" s="918"/>
      <c r="E34" s="949" t="s">
        <v>900</v>
      </c>
      <c r="F34" s="1357"/>
      <c r="G34" s="1357"/>
      <c r="H34" s="1358"/>
      <c r="I34" s="1531"/>
      <c r="K34" s="1386"/>
      <c r="L34" s="917"/>
      <c r="M34" s="951"/>
      <c r="N34" s="951"/>
      <c r="O34" s="951"/>
      <c r="P34" s="951"/>
      <c r="Q34" s="951"/>
      <c r="R34" s="952"/>
      <c r="T34" s="1401"/>
      <c r="U34" s="1402" t="s">
        <v>2213</v>
      </c>
      <c r="V34" s="1403"/>
      <c r="W34" s="1403"/>
      <c r="X34" s="1403"/>
      <c r="Y34" s="1405"/>
      <c r="Z34" s="1403"/>
      <c r="AA34" s="1403"/>
      <c r="AB34" s="1403"/>
      <c r="AC34" s="1403"/>
      <c r="AD34" s="1405"/>
      <c r="AE34" s="1405"/>
      <c r="AF34" s="1406"/>
      <c r="AG34" s="1349"/>
      <c r="AM34" s="1349"/>
      <c r="AN34" s="1349"/>
    </row>
    <row r="35" spans="1:40" s="919" customFormat="1" ht="15" customHeight="1">
      <c r="A35" s="1525"/>
      <c r="B35" s="955">
        <v>1.8</v>
      </c>
      <c r="C35" s="1361" t="s">
        <v>2201</v>
      </c>
      <c r="D35" s="1362">
        <f>IF(B35="","",IF(ISTEXT(B35),B35,(B35/B31)*G31))</f>
        <v>5</v>
      </c>
      <c r="E35" s="1363" t="s">
        <v>1966</v>
      </c>
      <c r="F35" s="1364" t="s">
        <v>2202</v>
      </c>
      <c r="G35" s="1365"/>
      <c r="H35" s="1366"/>
      <c r="I35" s="1531"/>
      <c r="K35" s="1386"/>
      <c r="L35" s="917" t="s">
        <v>1991</v>
      </c>
      <c r="M35" s="951"/>
      <c r="N35" s="951"/>
      <c r="O35" s="951"/>
      <c r="P35" s="951"/>
      <c r="Q35" s="951"/>
      <c r="R35" s="952"/>
      <c r="T35" s="1401"/>
      <c r="U35" s="1402" t="s">
        <v>2214</v>
      </c>
      <c r="V35" s="1403"/>
      <c r="W35" s="1403"/>
      <c r="X35" s="1403"/>
      <c r="Y35" s="1405"/>
      <c r="Z35" s="1403"/>
      <c r="AA35" s="1403"/>
      <c r="AB35" s="1403"/>
      <c r="AC35" s="1403"/>
      <c r="AD35" s="1405"/>
      <c r="AE35" s="1405"/>
      <c r="AF35" s="1406"/>
      <c r="AG35" s="1349"/>
      <c r="AM35" s="1349"/>
      <c r="AN35" s="1349"/>
    </row>
    <row r="36" spans="1:40" s="919" customFormat="1" ht="15" customHeight="1">
      <c r="A36" s="1525"/>
      <c r="B36" s="955">
        <v>2</v>
      </c>
      <c r="C36" s="1361"/>
      <c r="D36" s="1362">
        <f>IF(B36="","",IF(ISTEXT(B36),B36,(B36/B31)*G31))</f>
        <v>5.5555555555555554</v>
      </c>
      <c r="E36" s="1363"/>
      <c r="F36" s="1364"/>
      <c r="G36" s="1365"/>
      <c r="H36" s="1366"/>
      <c r="I36" s="1531"/>
      <c r="K36" s="1386"/>
      <c r="L36" s="917"/>
      <c r="M36" s="951"/>
      <c r="N36" s="951"/>
      <c r="O36" s="951"/>
      <c r="P36" s="951"/>
      <c r="Q36" s="951"/>
      <c r="R36" s="952"/>
      <c r="T36" s="1407"/>
      <c r="U36" s="1408" t="s">
        <v>2215</v>
      </c>
      <c r="V36" s="1409"/>
      <c r="W36" s="1409"/>
      <c r="X36" s="1409"/>
      <c r="Y36" s="1409"/>
      <c r="Z36" s="1409"/>
      <c r="AA36" s="1409"/>
      <c r="AB36" s="1409"/>
      <c r="AC36" s="1409"/>
      <c r="AD36" s="1409"/>
      <c r="AE36" s="1409"/>
      <c r="AF36" s="1410"/>
      <c r="AG36" s="1349"/>
      <c r="AM36" s="1349"/>
      <c r="AN36" s="1349"/>
    </row>
    <row r="37" spans="1:40" s="919" customFormat="1" ht="15" customHeight="1">
      <c r="A37" s="1525"/>
      <c r="B37" s="955"/>
      <c r="C37" s="1368"/>
      <c r="D37" s="1362" t="str">
        <f>IF(B37="","",IF(ISTEXT(B37),B37,(B37/B31)*G31))</f>
        <v/>
      </c>
      <c r="E37" s="1363"/>
      <c r="F37" s="1364"/>
      <c r="G37" s="1365"/>
      <c r="H37" s="1366"/>
      <c r="I37" s="1531"/>
      <c r="K37" s="932"/>
      <c r="L37" s="1353" t="s">
        <v>1962</v>
      </c>
      <c r="M37" s="917"/>
      <c r="N37" s="922"/>
      <c r="O37" s="922"/>
      <c r="P37" s="951"/>
      <c r="Q37" s="951"/>
      <c r="R37" s="952"/>
      <c r="T37" s="1407"/>
      <c r="U37" s="1408" t="s">
        <v>2216</v>
      </c>
      <c r="V37" s="1409"/>
      <c r="W37" s="1409"/>
      <c r="X37" s="1409"/>
      <c r="Y37" s="1409"/>
      <c r="Z37" s="1409"/>
      <c r="AA37" s="1409"/>
      <c r="AB37" s="1409"/>
      <c r="AC37" s="1409"/>
      <c r="AD37" s="1409"/>
      <c r="AE37" s="1409"/>
      <c r="AF37" s="1410"/>
      <c r="AG37" s="1349"/>
      <c r="AM37" s="1349"/>
      <c r="AN37" s="1349"/>
    </row>
    <row r="38" spans="1:40" s="919" customFormat="1" ht="15" customHeight="1" thickBot="1">
      <c r="A38" s="1525"/>
      <c r="B38" s="955">
        <v>3</v>
      </c>
      <c r="C38" s="1368"/>
      <c r="D38" s="1362">
        <f>IF(B38="","",IF(ISTEXT(B38),B38,(B38/B31)*G31))</f>
        <v>8.3333333333333321</v>
      </c>
      <c r="E38" s="1363"/>
      <c r="F38" s="1364"/>
      <c r="G38" s="1365"/>
      <c r="H38" s="1366"/>
      <c r="I38" s="1531"/>
      <c r="K38" s="932"/>
      <c r="L38" s="1521" t="s">
        <v>1963</v>
      </c>
      <c r="M38" s="1521"/>
      <c r="N38" s="1521"/>
      <c r="O38" s="922" t="s">
        <v>1992</v>
      </c>
      <c r="P38" s="951"/>
      <c r="Q38" s="951"/>
      <c r="R38" s="952"/>
      <c r="T38" s="1407"/>
      <c r="U38" s="1408" t="s">
        <v>2217</v>
      </c>
      <c r="V38" s="1409"/>
      <c r="W38" s="1409"/>
      <c r="X38" s="1409"/>
      <c r="Y38" s="1409"/>
      <c r="Z38" s="1409"/>
      <c r="AA38" s="1409"/>
      <c r="AB38" s="1409"/>
      <c r="AC38" s="1409"/>
      <c r="AD38" s="1409"/>
      <c r="AE38" s="1409"/>
      <c r="AF38" s="1410"/>
      <c r="AG38" s="1349"/>
      <c r="AM38" s="1349"/>
      <c r="AN38" s="1349"/>
    </row>
    <row r="39" spans="1:40" s="919" customFormat="1" ht="15" customHeight="1">
      <c r="A39" s="1525"/>
      <c r="B39" s="955">
        <v>8</v>
      </c>
      <c r="C39" s="1361"/>
      <c r="D39" s="1362">
        <f>IF(B39="","",IF(ISTEXT(B39),B39,(B39/B31)*G31))</f>
        <v>22.222222222222221</v>
      </c>
      <c r="E39" s="1363"/>
      <c r="F39" s="1364"/>
      <c r="G39" s="1365"/>
      <c r="H39" s="1366"/>
      <c r="I39" s="1531"/>
      <c r="K39" s="932"/>
      <c r="L39" s="1533" t="s">
        <v>1993</v>
      </c>
      <c r="M39" s="1533"/>
      <c r="N39" s="1533"/>
      <c r="O39" s="951"/>
      <c r="P39" s="951"/>
      <c r="Q39" s="951"/>
      <c r="R39" s="952"/>
      <c r="T39" s="1407"/>
      <c r="U39" s="1408" t="s">
        <v>2218</v>
      </c>
      <c r="V39" s="1409"/>
      <c r="W39" s="1409"/>
      <c r="X39" s="1409"/>
      <c r="Y39" s="1409"/>
      <c r="Z39" s="1409"/>
      <c r="AA39" s="1409"/>
      <c r="AB39" s="1409"/>
      <c r="AC39" s="1409"/>
      <c r="AD39" s="1409"/>
      <c r="AE39" s="1409"/>
      <c r="AF39" s="1410"/>
      <c r="AG39" s="1349"/>
      <c r="AM39" s="1349"/>
      <c r="AN39" s="1349"/>
    </row>
    <row r="40" spans="1:40" s="919" customFormat="1" ht="15" customHeight="1">
      <c r="A40" s="1525"/>
      <c r="B40" s="955">
        <v>1</v>
      </c>
      <c r="C40" s="1361"/>
      <c r="D40" s="1362">
        <f>IF(B40="","",IF(ISTEXT(B40),B40,(B40/B31)*G31))</f>
        <v>2.7777777777777777</v>
      </c>
      <c r="E40" s="1363"/>
      <c r="F40" s="1364"/>
      <c r="G40" s="1365"/>
      <c r="H40" s="1366"/>
      <c r="I40" s="1531"/>
      <c r="K40" s="1386"/>
      <c r="L40" s="951"/>
      <c r="M40" s="951"/>
      <c r="N40" s="951"/>
      <c r="O40" s="951"/>
      <c r="P40" s="951"/>
      <c r="Q40" s="951"/>
      <c r="R40" s="952"/>
      <c r="T40" s="1407"/>
      <c r="U40" s="1408" t="s">
        <v>2219</v>
      </c>
      <c r="V40" s="1409"/>
      <c r="W40" s="1409"/>
      <c r="X40" s="1409"/>
      <c r="Y40" s="1411"/>
      <c r="Z40" s="1409"/>
      <c r="AA40" s="1409"/>
      <c r="AB40" s="1409"/>
      <c r="AC40" s="1409"/>
      <c r="AD40" s="1411"/>
      <c r="AE40" s="1411"/>
      <c r="AF40" s="1412"/>
      <c r="AG40" s="1349"/>
      <c r="AM40" s="1349"/>
      <c r="AN40" s="1349"/>
    </row>
    <row r="41" spans="1:40" s="919" customFormat="1" ht="15" customHeight="1">
      <c r="A41" s="1525"/>
      <c r="B41" s="955">
        <v>0.2</v>
      </c>
      <c r="C41" s="1361"/>
      <c r="D41" s="1362">
        <f>IF(B41="","",IF(ISTEXT(B41),B41,(B41/B$31)*G$31))</f>
        <v>0.55555555555555558</v>
      </c>
      <c r="E41" s="1363"/>
      <c r="F41" s="1364"/>
      <c r="G41" s="1365"/>
      <c r="H41" s="1366"/>
      <c r="I41" s="1531"/>
      <c r="K41" s="1386"/>
      <c r="L41" s="951"/>
      <c r="M41" s="951"/>
      <c r="N41" s="951"/>
      <c r="O41" s="951"/>
      <c r="P41" s="1359" t="s">
        <v>1994</v>
      </c>
      <c r="Q41" s="984">
        <f>B43</f>
        <v>16.2</v>
      </c>
      <c r="R41" s="952"/>
      <c r="T41" s="1407"/>
      <c r="U41" s="1413" t="s">
        <v>2220</v>
      </c>
      <c r="V41" s="1414"/>
      <c r="W41" s="1415"/>
      <c r="X41" s="1415"/>
      <c r="Y41" s="1415"/>
      <c r="Z41" s="1415"/>
      <c r="AA41" s="1415"/>
      <c r="AB41" s="1415"/>
      <c r="AC41" s="1415"/>
      <c r="AD41" s="1415"/>
      <c r="AE41" s="1415"/>
      <c r="AF41" s="1416"/>
      <c r="AG41" s="1349"/>
      <c r="AM41" s="1349"/>
      <c r="AN41" s="1349"/>
    </row>
    <row r="42" spans="1:40" s="919" customFormat="1" ht="15" customHeight="1">
      <c r="A42" s="1525"/>
      <c r="B42" s="955">
        <v>0.2</v>
      </c>
      <c r="C42" s="1361"/>
      <c r="D42" s="1362">
        <f>IF(B42="","",IF(ISTEXT(B42),B42,(B42/B$31)*G$31))</f>
        <v>0.55555555555555558</v>
      </c>
      <c r="E42" s="1363"/>
      <c r="F42" s="1364"/>
      <c r="G42" s="1365"/>
      <c r="H42" s="1366"/>
      <c r="I42" s="1531"/>
      <c r="K42" s="1386"/>
      <c r="L42" s="951"/>
      <c r="M42" s="951"/>
      <c r="N42" s="951"/>
      <c r="O42" s="951"/>
      <c r="P42" s="951" t="s">
        <v>1995</v>
      </c>
      <c r="Q42" s="951" t="str">
        <f>C43</f>
        <v>si vous voulez refaire la</v>
      </c>
      <c r="R42" s="952"/>
      <c r="T42" s="1407"/>
      <c r="U42" s="1413" t="s">
        <v>2221</v>
      </c>
      <c r="V42" s="1414"/>
      <c r="W42" s="1415"/>
      <c r="X42" s="1415"/>
      <c r="Y42" s="1415"/>
      <c r="Z42" s="1415"/>
      <c r="AA42" s="1415"/>
      <c r="AB42" s="1415"/>
      <c r="AC42" s="1415"/>
      <c r="AD42" s="1415"/>
      <c r="AE42" s="1415"/>
      <c r="AF42" s="1416"/>
      <c r="AG42" s="1349"/>
      <c r="AM42" s="1349"/>
      <c r="AN42" s="1349"/>
    </row>
    <row r="43" spans="1:40" s="919" customFormat="1" ht="15" customHeight="1" thickBot="1">
      <c r="A43" s="1526"/>
      <c r="B43" s="1370">
        <f>SUM(B35:B42)</f>
        <v>16.2</v>
      </c>
      <c r="C43" s="1371" t="s">
        <v>2204</v>
      </c>
      <c r="D43" s="1372">
        <f>SUM(D35:D42)</f>
        <v>45</v>
      </c>
      <c r="E43" s="1373"/>
      <c r="F43" s="1374"/>
      <c r="G43" s="1375" t="s">
        <v>2205</v>
      </c>
      <c r="H43" s="1376" t="str">
        <f>ADDRESS(ROW(B31),COLUMN(B31),4)</f>
        <v>B31</v>
      </c>
      <c r="I43" s="1532"/>
      <c r="K43" s="1417"/>
      <c r="L43" s="985"/>
      <c r="M43" s="985"/>
      <c r="N43" s="985"/>
      <c r="O43" s="985"/>
      <c r="P43" s="985"/>
      <c r="Q43" s="985"/>
      <c r="R43" s="986"/>
      <c r="T43" s="1407"/>
      <c r="U43" s="893"/>
      <c r="V43" s="893"/>
      <c r="W43" s="893"/>
      <c r="X43" s="893"/>
      <c r="Y43" s="893"/>
      <c r="Z43" s="893"/>
      <c r="AA43" s="893"/>
      <c r="AB43" s="893"/>
      <c r="AC43" s="866"/>
      <c r="AD43" s="1418" t="s">
        <v>2222</v>
      </c>
      <c r="AE43" s="1419" t="s">
        <v>1306</v>
      </c>
      <c r="AF43" s="1420" t="s">
        <v>1306</v>
      </c>
      <c r="AG43" s="1349"/>
      <c r="AM43" s="1349"/>
      <c r="AN43" s="1349"/>
    </row>
    <row r="44" spans="1:40" ht="18.75">
      <c r="T44" s="1397"/>
      <c r="U44" s="1398" t="s">
        <v>2223</v>
      </c>
      <c r="V44" s="1421"/>
      <c r="W44" s="1421"/>
      <c r="X44" s="1421"/>
      <c r="Y44" s="1422"/>
      <c r="Z44" s="1421"/>
      <c r="AA44" s="1421"/>
      <c r="AB44" s="1421"/>
      <c r="AC44" s="1421"/>
      <c r="AD44" s="1421"/>
      <c r="AE44" s="1421"/>
      <c r="AF44" s="1423"/>
      <c r="AH44" s="919"/>
      <c r="AI44" s="919"/>
      <c r="AJ44" s="919"/>
      <c r="AK44" s="919"/>
      <c r="AL44" s="919"/>
    </row>
    <row r="45" spans="1:40" ht="18.75">
      <c r="T45" s="1397"/>
      <c r="U45" s="1398" t="s">
        <v>2224</v>
      </c>
      <c r="V45" s="1390"/>
      <c r="W45" s="1399"/>
      <c r="X45" s="1399"/>
      <c r="Y45" s="1399"/>
      <c r="Z45" s="1399"/>
      <c r="AA45" s="1399"/>
      <c r="AB45" s="1399"/>
      <c r="AC45" s="1399"/>
      <c r="AD45" s="1399"/>
      <c r="AE45" s="1399"/>
      <c r="AF45" s="1400"/>
      <c r="AH45" s="919"/>
      <c r="AI45" s="919"/>
      <c r="AJ45" s="919"/>
      <c r="AK45" s="919"/>
      <c r="AL45" s="919"/>
    </row>
    <row r="46" spans="1:40" ht="18.75">
      <c r="A46" s="1424">
        <v>2.86</v>
      </c>
      <c r="B46" s="1425">
        <v>8</v>
      </c>
      <c r="C46" s="1425">
        <v>25</v>
      </c>
      <c r="D46" s="1425">
        <v>8</v>
      </c>
      <c r="E46" s="1425">
        <v>8</v>
      </c>
      <c r="F46" s="1425">
        <v>18</v>
      </c>
      <c r="G46" s="1425">
        <v>18</v>
      </c>
      <c r="H46" s="1425">
        <v>18</v>
      </c>
      <c r="I46" s="1424">
        <v>2.86</v>
      </c>
      <c r="J46" s="1426" t="s">
        <v>2225</v>
      </c>
      <c r="T46" s="1427"/>
      <c r="U46" s="1428" t="s">
        <v>2226</v>
      </c>
      <c r="V46" s="1399"/>
      <c r="W46" s="1399"/>
      <c r="X46" s="1399"/>
      <c r="Y46" s="1399"/>
      <c r="Z46" s="1399"/>
      <c r="AA46" s="1399"/>
      <c r="AB46" s="1399"/>
      <c r="AC46" s="1399"/>
      <c r="AD46" s="1399"/>
      <c r="AE46" s="1399"/>
      <c r="AF46" s="1400"/>
      <c r="AH46" s="919"/>
      <c r="AI46" s="919"/>
      <c r="AJ46" s="919"/>
      <c r="AK46" s="919"/>
      <c r="AL46" s="919"/>
    </row>
    <row r="47" spans="1:40" ht="18.75">
      <c r="T47" s="1429"/>
      <c r="U47" s="1430" t="s">
        <v>2227</v>
      </c>
      <c r="V47" s="1430"/>
      <c r="W47" s="1430"/>
      <c r="X47" s="1430"/>
      <c r="Y47" s="1430"/>
      <c r="Z47" s="1430"/>
      <c r="AA47" s="1430"/>
      <c r="AB47" s="1430"/>
      <c r="AC47" s="1430"/>
      <c r="AD47" s="1430"/>
      <c r="AE47" s="1430"/>
      <c r="AF47" s="1431"/>
      <c r="AH47" s="919"/>
      <c r="AI47" s="919"/>
      <c r="AJ47" s="919"/>
      <c r="AK47" s="919"/>
      <c r="AL47" s="919"/>
    </row>
    <row r="48" spans="1:40">
      <c r="AH48" s="919"/>
      <c r="AI48" s="919"/>
      <c r="AJ48" s="919"/>
      <c r="AK48" s="919"/>
      <c r="AL48" s="919"/>
    </row>
    <row r="49" spans="34:38">
      <c r="AH49" s="919"/>
      <c r="AI49" s="919"/>
      <c r="AJ49" s="919"/>
      <c r="AK49" s="919"/>
      <c r="AL49" s="919"/>
    </row>
    <row r="50" spans="34:38">
      <c r="AH50" s="919"/>
      <c r="AI50" s="919"/>
      <c r="AJ50" s="919"/>
      <c r="AK50" s="919"/>
      <c r="AL50" s="919"/>
    </row>
    <row r="51" spans="34:38">
      <c r="AH51" s="919"/>
      <c r="AI51" s="919"/>
      <c r="AJ51" s="919"/>
      <c r="AK51" s="919"/>
      <c r="AL51" s="919"/>
    </row>
    <row r="52" spans="34:38">
      <c r="AH52" s="919"/>
      <c r="AI52" s="919"/>
      <c r="AJ52" s="919"/>
      <c r="AK52" s="919"/>
      <c r="AL52" s="919"/>
    </row>
    <row r="53" spans="34:38">
      <c r="AH53" s="919"/>
      <c r="AI53" s="919"/>
      <c r="AJ53" s="919"/>
      <c r="AK53" s="919"/>
      <c r="AL53" s="919"/>
    </row>
    <row r="54" spans="34:38">
      <c r="AH54" s="919"/>
      <c r="AI54" s="919"/>
      <c r="AJ54" s="919"/>
      <c r="AK54" s="919"/>
      <c r="AL54" s="919"/>
    </row>
    <row r="55" spans="34:38">
      <c r="AH55" s="919"/>
      <c r="AI55" s="919"/>
      <c r="AJ55" s="919"/>
      <c r="AK55" s="919"/>
      <c r="AL55" s="919"/>
    </row>
    <row r="56" spans="34:38">
      <c r="AH56" s="919"/>
      <c r="AI56" s="919"/>
      <c r="AJ56" s="919"/>
      <c r="AK56" s="919"/>
      <c r="AL56" s="919"/>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8C2D3EF3-E526-41FF-8809-A4DB2A43A387}"/>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D351F-E59B-49E5-B0E3-15EE1CB206BD}">
  <dimension ref="A2:O62"/>
  <sheetViews>
    <sheetView showGridLines="0" showZeros="0" zoomScaleNormal="100" workbookViewId="0">
      <selection activeCell="O17" sqref="O17"/>
    </sheetView>
  </sheetViews>
  <sheetFormatPr baseColWidth="10" defaultColWidth="10.28515625" defaultRowHeight="15.75"/>
  <cols>
    <col min="1" max="1" width="2.5703125" style="207" customWidth="1"/>
    <col min="2" max="2" width="10.28515625" style="208" customWidth="1"/>
    <col min="3" max="3" width="10" style="207" customWidth="1"/>
    <col min="4" max="4" width="8.42578125" style="207" customWidth="1"/>
    <col min="5" max="7" width="10.28515625" style="207" customWidth="1"/>
    <col min="8" max="8" width="12.5703125" style="207" customWidth="1"/>
    <col min="9" max="9" width="10.28515625" style="207" customWidth="1"/>
    <col min="10" max="10" width="10.85546875" style="207" customWidth="1"/>
    <col min="11" max="11" width="11.28515625" style="207" customWidth="1"/>
    <col min="12" max="13" width="10.28515625" style="207" customWidth="1"/>
    <col min="14" max="14" width="10" style="207" customWidth="1"/>
    <col min="15" max="15" width="8.28515625" style="207" customWidth="1"/>
    <col min="16" max="16" width="2.42578125" style="207" customWidth="1"/>
    <col min="17" max="16384" width="10.28515625" style="207"/>
  </cols>
  <sheetData>
    <row r="2" spans="1:15" ht="31.5" customHeight="1">
      <c r="A2" s="1543" t="s">
        <v>2000</v>
      </c>
      <c r="B2" s="1543"/>
      <c r="C2" s="1543"/>
      <c r="D2" s="1543"/>
      <c r="E2" s="1543"/>
      <c r="F2" s="1543"/>
      <c r="G2" s="1543"/>
      <c r="H2" s="1543"/>
      <c r="I2" s="1543"/>
      <c r="J2" s="1543"/>
      <c r="K2" s="1543"/>
      <c r="L2" s="1543"/>
      <c r="M2" s="1543"/>
      <c r="N2" s="1543"/>
      <c r="O2" s="1543"/>
    </row>
    <row r="3" spans="1:15" ht="8.25" customHeight="1"/>
    <row r="4" spans="1:15">
      <c r="B4" s="1138"/>
      <c r="C4" s="1139"/>
      <c r="D4" s="1139"/>
      <c r="E4" s="1135"/>
      <c r="F4" s="1135"/>
      <c r="G4" s="1135"/>
      <c r="H4" s="1135"/>
      <c r="I4" s="1135"/>
      <c r="J4" s="1135"/>
      <c r="K4" s="1135"/>
      <c r="L4" s="1135"/>
      <c r="M4" s="1135"/>
      <c r="N4" s="1135"/>
      <c r="O4" s="1144"/>
    </row>
    <row r="5" spans="1:15" ht="9.75" customHeight="1">
      <c r="B5" s="1140"/>
      <c r="C5" s="1141"/>
      <c r="D5" s="1141"/>
      <c r="E5" s="1105"/>
      <c r="F5" s="1105"/>
      <c r="G5" s="1105"/>
      <c r="H5" s="1105"/>
      <c r="I5" s="1105"/>
      <c r="J5" s="1105"/>
      <c r="K5" s="1105"/>
      <c r="L5" s="1105"/>
      <c r="M5" s="1105"/>
      <c r="N5" s="1105"/>
      <c r="O5" s="1145"/>
    </row>
    <row r="6" spans="1:15" ht="23.25" customHeight="1">
      <c r="B6" s="1140" t="s">
        <v>278</v>
      </c>
      <c r="C6" s="1141"/>
      <c r="D6" s="1141"/>
      <c r="E6" s="1536" t="s">
        <v>837</v>
      </c>
      <c r="F6" s="1536"/>
      <c r="G6" s="1536"/>
      <c r="H6" s="1536"/>
      <c r="I6" s="1536"/>
      <c r="J6" s="1536"/>
      <c r="K6" s="1536"/>
      <c r="L6" s="1536"/>
      <c r="M6" s="1536"/>
      <c r="N6" s="1536"/>
      <c r="O6" s="1145"/>
    </row>
    <row r="7" spans="1:15" ht="18.75" customHeight="1">
      <c r="B7" s="1140"/>
      <c r="C7" s="1141"/>
      <c r="D7" s="1141"/>
      <c r="E7" s="1106"/>
      <c r="F7" s="1106" t="s">
        <v>789</v>
      </c>
      <c r="G7" s="1107" t="s">
        <v>289</v>
      </c>
      <c r="H7" s="1108"/>
      <c r="I7" s="1105"/>
      <c r="J7" s="1105"/>
      <c r="K7" s="1105"/>
      <c r="L7" s="1108"/>
      <c r="M7" s="1105"/>
      <c r="N7" s="1105"/>
      <c r="O7" s="1145"/>
    </row>
    <row r="8" spans="1:15" ht="18.75" customHeight="1">
      <c r="B8" s="1140"/>
      <c r="C8" s="1141"/>
      <c r="D8" s="1141"/>
      <c r="E8" s="1106"/>
      <c r="F8" s="1111" t="s">
        <v>259</v>
      </c>
      <c r="G8" s="140" t="s">
        <v>773</v>
      </c>
      <c r="H8" s="1112" t="s">
        <v>290</v>
      </c>
      <c r="I8" s="1110"/>
      <c r="J8" s="1110"/>
      <c r="K8" s="1110"/>
      <c r="L8" s="1109"/>
      <c r="M8" s="1110"/>
      <c r="N8" s="1110"/>
      <c r="O8" s="1145"/>
    </row>
    <row r="9" spans="1:15" ht="18.75" customHeight="1">
      <c r="B9" s="1140"/>
      <c r="C9" s="1141"/>
      <c r="D9" s="1141"/>
      <c r="E9" s="1106"/>
      <c r="F9" s="1105"/>
      <c r="G9" s="1105"/>
      <c r="H9" s="1105"/>
      <c r="I9" s="1105"/>
      <c r="J9" s="1105"/>
      <c r="K9" s="1105"/>
      <c r="L9" s="1108"/>
      <c r="M9" s="1105"/>
      <c r="N9" s="1105"/>
      <c r="O9" s="1145"/>
    </row>
    <row r="10" spans="1:15" ht="17.25" customHeight="1">
      <c r="B10" s="1140"/>
      <c r="C10" s="1141"/>
      <c r="D10" s="1141"/>
      <c r="E10" s="1544" t="s">
        <v>843</v>
      </c>
      <c r="F10" s="1544"/>
      <c r="G10" s="1544"/>
      <c r="H10" s="1544"/>
      <c r="I10" s="1544"/>
      <c r="J10" s="1544"/>
      <c r="K10" s="1544"/>
      <c r="L10" s="1544"/>
      <c r="M10" s="1544"/>
      <c r="N10" s="1544"/>
      <c r="O10" s="1145"/>
    </row>
    <row r="11" spans="1:15" ht="18.75" customHeight="1">
      <c r="B11" s="1140"/>
      <c r="C11" s="1141"/>
      <c r="D11" s="1141"/>
      <c r="E11" s="1106"/>
      <c r="F11" s="1106"/>
      <c r="G11" s="1107"/>
      <c r="H11" s="1108"/>
      <c r="I11" s="1105"/>
      <c r="J11" s="1105"/>
      <c r="K11" s="1105"/>
      <c r="L11" s="1108"/>
      <c r="M11" s="1105"/>
      <c r="N11" s="1105"/>
      <c r="O11" s="1145"/>
    </row>
    <row r="12" spans="1:15" ht="15.75" customHeight="1">
      <c r="B12" s="1140"/>
      <c r="C12" s="1141"/>
      <c r="D12" s="1141"/>
      <c r="E12" s="1136"/>
      <c r="F12" s="1136"/>
      <c r="G12" s="1136"/>
      <c r="H12" s="1136"/>
      <c r="I12" s="1136"/>
      <c r="J12" s="1136"/>
      <c r="K12" s="1136"/>
      <c r="L12" s="1136"/>
      <c r="M12" s="1136"/>
      <c r="N12" s="1136"/>
      <c r="O12" s="1145"/>
    </row>
    <row r="13" spans="1:15" ht="9.75" customHeight="1">
      <c r="B13" s="1140"/>
      <c r="C13" s="1141"/>
      <c r="D13" s="1141"/>
      <c r="E13" s="1105"/>
      <c r="F13" s="1105"/>
      <c r="G13" s="1105"/>
      <c r="H13" s="1105"/>
      <c r="I13" s="1105"/>
      <c r="J13" s="1105"/>
      <c r="K13" s="1105"/>
      <c r="L13" s="1105"/>
      <c r="M13" s="1105"/>
      <c r="N13" s="1105"/>
      <c r="O13" s="1145"/>
    </row>
    <row r="14" spans="1:15" ht="21" customHeight="1">
      <c r="B14" s="1140" t="s">
        <v>279</v>
      </c>
      <c r="C14" s="1141"/>
      <c r="D14" s="1141"/>
      <c r="E14" s="1536" t="s">
        <v>291</v>
      </c>
      <c r="F14" s="1545"/>
      <c r="G14" s="1545"/>
      <c r="H14" s="1545"/>
      <c r="I14" s="1545"/>
      <c r="J14" s="1545"/>
      <c r="K14" s="1545"/>
      <c r="L14" s="1545"/>
      <c r="M14" s="1545"/>
      <c r="N14" s="1545"/>
      <c r="O14" s="1145"/>
    </row>
    <row r="15" spans="1:15" ht="21" customHeight="1">
      <c r="B15" s="1140"/>
      <c r="C15" s="1141"/>
      <c r="D15" s="1141"/>
      <c r="E15" s="1113"/>
      <c r="F15" s="1535" t="s">
        <v>292</v>
      </c>
      <c r="G15" s="1535"/>
      <c r="H15" s="1535"/>
      <c r="I15" s="1535"/>
      <c r="J15" s="1535"/>
      <c r="K15" s="1535"/>
      <c r="L15" s="1535"/>
      <c r="M15" s="1535"/>
      <c r="N15" s="1535"/>
      <c r="O15" s="1145"/>
    </row>
    <row r="16" spans="1:15" ht="21" customHeight="1">
      <c r="B16" s="1140"/>
      <c r="C16" s="1141"/>
      <c r="D16" s="1141"/>
      <c r="E16" s="1113"/>
      <c r="F16" s="1535"/>
      <c r="G16" s="1535"/>
      <c r="H16" s="1535"/>
      <c r="I16" s="1535"/>
      <c r="J16" s="1535"/>
      <c r="K16" s="1535"/>
      <c r="L16" s="1535"/>
      <c r="M16" s="1535"/>
      <c r="N16" s="1535"/>
      <c r="O16" s="1145"/>
    </row>
    <row r="17" spans="2:15" ht="21" customHeight="1">
      <c r="B17" s="1140"/>
      <c r="C17" s="1141"/>
      <c r="D17" s="1141"/>
      <c r="E17" s="1113"/>
      <c r="F17" s="1118" t="s">
        <v>275</v>
      </c>
      <c r="G17" s="1114"/>
      <c r="H17" s="1114"/>
      <c r="I17" s="1114"/>
      <c r="J17" s="1116" t="s">
        <v>272</v>
      </c>
      <c r="K17" s="1542" t="s">
        <v>300</v>
      </c>
      <c r="L17" s="1542"/>
      <c r="M17" s="1119" t="s">
        <v>338</v>
      </c>
      <c r="N17" s="1114"/>
      <c r="O17" s="1145"/>
    </row>
    <row r="18" spans="2:15" ht="21" customHeight="1">
      <c r="B18" s="1140"/>
      <c r="C18" s="1141"/>
      <c r="D18" s="1141"/>
      <c r="E18" s="1113"/>
      <c r="F18" s="1115">
        <v>1</v>
      </c>
      <c r="G18" s="232" t="str">
        <f>VLOOKUP(F18,'2 Comparaison des prix'!C7:F1000,2,FALSE)</f>
        <v>ABRICOT DU MAROC  3/1</v>
      </c>
      <c r="H18" s="233"/>
      <c r="I18" s="233"/>
      <c r="J18" s="1117">
        <v>5.1393053250000005</v>
      </c>
      <c r="K18" s="1542"/>
      <c r="L18" s="1542"/>
      <c r="M18" s="1120">
        <v>5.1393053250000005</v>
      </c>
      <c r="N18" s="1114"/>
      <c r="O18" s="1145"/>
    </row>
    <row r="19" spans="2:15" ht="11.25" customHeight="1">
      <c r="B19" s="1140"/>
      <c r="C19" s="1141"/>
      <c r="D19" s="1141"/>
      <c r="E19" s="1113"/>
      <c r="F19" s="1114"/>
      <c r="G19" s="1114"/>
      <c r="H19" s="1114"/>
      <c r="I19" s="1114"/>
      <c r="J19" s="1114"/>
      <c r="K19" s="1114"/>
      <c r="L19" s="1114"/>
      <c r="M19" s="1114"/>
      <c r="N19" s="1114"/>
      <c r="O19" s="1145"/>
    </row>
    <row r="20" spans="2:15" ht="21" customHeight="1">
      <c r="B20" s="1140"/>
      <c r="C20" s="1141"/>
      <c r="D20" s="1141"/>
      <c r="E20" s="1113"/>
      <c r="F20" s="1535" t="s">
        <v>293</v>
      </c>
      <c r="G20" s="1535"/>
      <c r="H20" s="1535"/>
      <c r="I20" s="1535"/>
      <c r="J20" s="1535"/>
      <c r="K20" s="1535"/>
      <c r="L20" s="1535"/>
      <c r="M20" s="1535"/>
      <c r="N20" s="1535"/>
      <c r="O20" s="1145"/>
    </row>
    <row r="21" spans="2:15" ht="21" customHeight="1">
      <c r="B21" s="1140"/>
      <c r="C21" s="1141"/>
      <c r="D21" s="1141"/>
      <c r="E21" s="1113"/>
      <c r="F21" s="1535"/>
      <c r="G21" s="1535"/>
      <c r="H21" s="1535"/>
      <c r="I21" s="1535"/>
      <c r="J21" s="1535"/>
      <c r="K21" s="1535"/>
      <c r="L21" s="1535"/>
      <c r="M21" s="1535"/>
      <c r="N21" s="1535"/>
      <c r="O21" s="1145"/>
    </row>
    <row r="22" spans="2:15" ht="21" customHeight="1">
      <c r="B22" s="1140"/>
      <c r="C22" s="1141"/>
      <c r="D22" s="1141"/>
      <c r="E22" s="1136"/>
      <c r="F22" s="1136"/>
      <c r="G22" s="1136"/>
      <c r="H22" s="1136"/>
      <c r="I22" s="1136"/>
      <c r="J22" s="1136"/>
      <c r="K22" s="1136"/>
      <c r="L22" s="1136"/>
      <c r="M22" s="1136"/>
      <c r="N22" s="1136"/>
      <c r="O22" s="1145"/>
    </row>
    <row r="23" spans="2:15" ht="21" customHeight="1">
      <c r="B23" s="1140"/>
      <c r="C23" s="1141"/>
      <c r="D23" s="1141"/>
      <c r="E23" s="1113"/>
      <c r="F23" s="1121"/>
      <c r="G23" s="1121"/>
      <c r="H23" s="1121"/>
      <c r="I23" s="1121"/>
      <c r="J23" s="1121"/>
      <c r="K23" s="1121"/>
      <c r="L23" s="1121"/>
      <c r="M23" s="1121"/>
      <c r="N23" s="1121"/>
      <c r="O23" s="1145"/>
    </row>
    <row r="24" spans="2:15" ht="21" customHeight="1">
      <c r="B24" s="1140" t="s">
        <v>294</v>
      </c>
      <c r="C24" s="1141"/>
      <c r="D24" s="1141"/>
      <c r="E24" s="1536" t="s">
        <v>838</v>
      </c>
      <c r="F24" s="1536"/>
      <c r="G24" s="1536"/>
      <c r="H24" s="1536"/>
      <c r="I24" s="1536"/>
      <c r="J24" s="1536"/>
      <c r="K24" s="1536"/>
      <c r="L24" s="1536"/>
      <c r="M24" s="1536"/>
      <c r="N24" s="1536"/>
      <c r="O24" s="1145"/>
    </row>
    <row r="25" spans="2:15" ht="21" customHeight="1">
      <c r="B25" s="1140"/>
      <c r="C25" s="1141"/>
      <c r="D25" s="1141"/>
      <c r="E25" s="1113"/>
      <c r="F25" s="1535" t="s">
        <v>765</v>
      </c>
      <c r="G25" s="1535"/>
      <c r="H25" s="1535"/>
      <c r="I25" s="1535"/>
      <c r="J25" s="1535"/>
      <c r="K25" s="1535"/>
      <c r="L25" s="1535"/>
      <c r="M25" s="1535"/>
      <c r="N25" s="1535"/>
      <c r="O25" s="1145"/>
    </row>
    <row r="26" spans="2:15" ht="15" customHeight="1">
      <c r="B26" s="1140"/>
      <c r="C26" s="1141"/>
      <c r="D26" s="1141"/>
      <c r="E26" s="1122"/>
      <c r="F26" s="1535"/>
      <c r="G26" s="1535"/>
      <c r="H26" s="1535"/>
      <c r="I26" s="1535"/>
      <c r="J26" s="1535"/>
      <c r="K26" s="1535"/>
      <c r="L26" s="1535"/>
      <c r="M26" s="1535"/>
      <c r="N26" s="1535"/>
      <c r="O26" s="1145"/>
    </row>
    <row r="27" spans="2:15" ht="30.75" customHeight="1">
      <c r="B27" s="1140"/>
      <c r="C27" s="1141"/>
      <c r="D27" s="1141"/>
      <c r="E27" s="1122"/>
      <c r="F27" s="1123"/>
      <c r="G27" s="1537" t="s">
        <v>318</v>
      </c>
      <c r="H27" s="1537"/>
      <c r="I27" s="1537"/>
      <c r="J27" s="1537"/>
      <c r="K27" s="1537"/>
      <c r="L27" s="1123"/>
      <c r="M27" s="1123"/>
      <c r="N27" s="1123"/>
      <c r="O27" s="1145"/>
    </row>
    <row r="28" spans="2:15" ht="33.75" customHeight="1">
      <c r="B28" s="1140"/>
      <c r="C28" s="1141"/>
      <c r="D28" s="1141"/>
      <c r="E28" s="1122"/>
      <c r="F28" s="1123" t="s">
        <v>295</v>
      </c>
      <c r="G28" s="1123"/>
      <c r="H28" s="1123"/>
      <c r="I28" s="1123"/>
      <c r="J28" s="1123"/>
      <c r="K28" s="1123"/>
      <c r="L28" s="1123"/>
      <c r="M28" s="1123"/>
      <c r="N28" s="1123"/>
      <c r="O28" s="1145"/>
    </row>
    <row r="29" spans="2:15" ht="33.75" customHeight="1">
      <c r="B29" s="1140"/>
      <c r="C29" s="1141"/>
      <c r="D29" s="1141"/>
      <c r="E29" s="1122"/>
      <c r="F29" s="220" t="s">
        <v>766</v>
      </c>
      <c r="G29" s="221"/>
      <c r="H29" s="221"/>
      <c r="I29" s="221"/>
      <c r="J29" s="221"/>
      <c r="K29" s="221"/>
      <c r="L29" s="221"/>
      <c r="M29" s="1124"/>
      <c r="N29" s="1124"/>
      <c r="O29" s="1145"/>
    </row>
    <row r="30" spans="2:15" ht="37.5" customHeight="1">
      <c r="B30" s="1140"/>
      <c r="C30" s="1141"/>
      <c r="D30" s="1141"/>
      <c r="E30" s="1106"/>
      <c r="F30" s="214" t="s">
        <v>306</v>
      </c>
      <c r="G30" s="215" t="s">
        <v>308</v>
      </c>
      <c r="H30" s="215" t="s">
        <v>303</v>
      </c>
      <c r="I30" s="216" t="s">
        <v>304</v>
      </c>
      <c r="J30" s="216" t="s">
        <v>307</v>
      </c>
      <c r="K30" s="217" t="s">
        <v>331</v>
      </c>
      <c r="L30" s="219" t="s">
        <v>305</v>
      </c>
      <c r="M30" s="1538" t="s">
        <v>790</v>
      </c>
      <c r="N30" s="1538"/>
      <c r="O30" s="1145"/>
    </row>
    <row r="31" spans="2:15" ht="37.5" customHeight="1">
      <c r="B31" s="1140"/>
      <c r="C31" s="1141"/>
      <c r="D31" s="1141"/>
      <c r="E31" s="1106"/>
      <c r="F31" s="222"/>
      <c r="G31" s="223"/>
      <c r="H31" s="224"/>
      <c r="I31" s="225"/>
      <c r="J31" s="226"/>
      <c r="K31" s="218">
        <v>3</v>
      </c>
      <c r="L31" s="228"/>
      <c r="M31" s="1105"/>
      <c r="N31" s="1105"/>
      <c r="O31" s="1145"/>
    </row>
    <row r="32" spans="2:15" ht="37.5" customHeight="1">
      <c r="B32" s="1140"/>
      <c r="C32" s="1141"/>
      <c r="D32" s="1141"/>
      <c r="E32" s="1106"/>
      <c r="F32" s="222"/>
      <c r="G32" s="223"/>
      <c r="H32" s="224"/>
      <c r="I32" s="225">
        <v>5.5970000000000004</v>
      </c>
      <c r="J32" s="226">
        <v>207538</v>
      </c>
      <c r="K32" s="227" t="s">
        <v>297</v>
      </c>
      <c r="L32" s="228"/>
      <c r="M32" s="1105"/>
      <c r="N32" s="1105"/>
      <c r="O32" s="1145"/>
    </row>
    <row r="33" spans="2:15" ht="30.75" customHeight="1">
      <c r="B33" s="1140"/>
      <c r="C33" s="1141"/>
      <c r="D33" s="1141"/>
      <c r="E33" s="1122"/>
      <c r="F33" s="1123" t="s">
        <v>296</v>
      </c>
      <c r="G33" s="1123"/>
      <c r="H33" s="1123"/>
      <c r="I33" s="1123"/>
      <c r="J33" s="1123"/>
      <c r="K33" s="1123"/>
      <c r="L33" s="1123"/>
      <c r="M33" s="1123"/>
      <c r="N33" s="1123"/>
      <c r="O33" s="1145"/>
    </row>
    <row r="34" spans="2:15" ht="33" customHeight="1">
      <c r="B34" s="1140"/>
      <c r="C34" s="1141"/>
      <c r="D34" s="1141"/>
      <c r="E34" s="1122"/>
      <c r="F34" s="1123" t="s">
        <v>791</v>
      </c>
      <c r="G34" s="1123"/>
      <c r="H34" s="1123"/>
      <c r="I34" s="1123"/>
      <c r="J34" s="1123"/>
      <c r="K34" s="1123"/>
      <c r="L34" s="1123"/>
      <c r="M34" s="1123"/>
      <c r="N34" s="1123"/>
      <c r="O34" s="1145"/>
    </row>
    <row r="35" spans="2:15" ht="30.75" customHeight="1">
      <c r="B35" s="1140"/>
      <c r="C35" s="1141"/>
      <c r="D35" s="1141"/>
      <c r="E35" s="1122"/>
      <c r="F35" s="1123" t="s">
        <v>792</v>
      </c>
      <c r="G35" s="1123"/>
      <c r="H35" s="1123"/>
      <c r="I35" s="1123"/>
      <c r="J35" s="1123"/>
      <c r="K35" s="1123"/>
      <c r="L35" s="1123"/>
      <c r="M35" s="1123"/>
      <c r="N35" s="1123"/>
      <c r="O35" s="1145"/>
    </row>
    <row r="36" spans="2:15" ht="18.75" customHeight="1">
      <c r="B36" s="1140"/>
      <c r="C36" s="1141"/>
      <c r="D36" s="1141"/>
      <c r="E36" s="1122"/>
      <c r="F36" s="1539" t="s">
        <v>793</v>
      </c>
      <c r="G36" s="1539"/>
      <c r="H36" s="1539"/>
      <c r="I36" s="1539"/>
      <c r="J36" s="1539"/>
      <c r="K36" s="1539"/>
      <c r="L36" s="1539"/>
      <c r="M36" s="1539"/>
      <c r="N36" s="1539"/>
      <c r="O36" s="1145"/>
    </row>
    <row r="37" spans="2:15" ht="18.75" customHeight="1">
      <c r="B37" s="1140"/>
      <c r="C37" s="1141"/>
      <c r="D37" s="1141"/>
      <c r="E37" s="1122"/>
      <c r="F37" s="1539"/>
      <c r="G37" s="1539"/>
      <c r="H37" s="1539"/>
      <c r="I37" s="1539"/>
      <c r="J37" s="1539"/>
      <c r="K37" s="1539"/>
      <c r="L37" s="1539"/>
      <c r="M37" s="1539"/>
      <c r="N37" s="1539"/>
      <c r="O37" s="1145"/>
    </row>
    <row r="38" spans="2:15" ht="18.75" customHeight="1">
      <c r="B38" s="1140"/>
      <c r="C38" s="1141"/>
      <c r="D38" s="1141"/>
      <c r="E38" s="1122"/>
      <c r="F38" s="1124"/>
      <c r="G38" s="1124"/>
      <c r="H38" s="1124"/>
      <c r="I38" s="1124"/>
      <c r="J38" s="1124"/>
      <c r="K38" s="1124"/>
      <c r="L38" s="1124"/>
      <c r="M38" s="1124"/>
      <c r="N38" s="1124"/>
      <c r="O38" s="1145"/>
    </row>
    <row r="39" spans="2:15" ht="18.75" customHeight="1">
      <c r="B39" s="1140"/>
      <c r="C39" s="1141"/>
      <c r="D39" s="1141"/>
      <c r="E39" s="1122"/>
      <c r="F39" s="1123" t="s">
        <v>298</v>
      </c>
      <c r="G39" s="1124"/>
      <c r="H39" s="1124"/>
      <c r="I39" s="1124"/>
      <c r="J39" s="1124"/>
      <c r="K39" s="1124"/>
      <c r="L39" s="1124"/>
      <c r="M39" s="1124"/>
      <c r="N39" s="1124"/>
      <c r="O39" s="1145"/>
    </row>
    <row r="40" spans="2:15" ht="18.75" customHeight="1">
      <c r="B40" s="1140"/>
      <c r="C40" s="1141"/>
      <c r="D40" s="1141"/>
      <c r="E40" s="1122"/>
      <c r="F40" s="229" t="s">
        <v>337</v>
      </c>
      <c r="G40" s="229" t="s">
        <v>338</v>
      </c>
      <c r="H40" s="1123" t="s">
        <v>299</v>
      </c>
      <c r="I40" s="1124"/>
      <c r="J40" s="1124"/>
      <c r="K40" s="1124"/>
      <c r="L40" s="1124"/>
      <c r="M40" s="1124"/>
      <c r="N40" s="1124"/>
      <c r="O40" s="1145"/>
    </row>
    <row r="41" spans="2:15" ht="18.75" customHeight="1">
      <c r="B41" s="1140"/>
      <c r="C41" s="1141"/>
      <c r="D41" s="1141"/>
      <c r="E41" s="1122"/>
      <c r="F41" s="391">
        <v>4.9982609250000003</v>
      </c>
      <c r="G41" s="230">
        <v>5.1393053250000005</v>
      </c>
      <c r="H41" s="231">
        <v>1</v>
      </c>
      <c r="I41" s="231">
        <v>2</v>
      </c>
      <c r="J41" s="231">
        <v>3</v>
      </c>
      <c r="K41" s="1124"/>
      <c r="L41" s="1124"/>
      <c r="M41" s="1124"/>
      <c r="N41" s="1124"/>
      <c r="O41" s="1145"/>
    </row>
    <row r="42" spans="2:15" ht="18.75" customHeight="1">
      <c r="B42" s="1140"/>
      <c r="C42" s="1141"/>
      <c r="D42" s="1141"/>
      <c r="E42" s="1122"/>
      <c r="F42" s="1124"/>
      <c r="G42" s="1124"/>
      <c r="H42" s="1124"/>
      <c r="I42" s="1124"/>
      <c r="J42" s="1124"/>
      <c r="K42" s="1124"/>
      <c r="L42" s="1124"/>
      <c r="M42" s="1124"/>
      <c r="N42" s="1124"/>
      <c r="O42" s="1145"/>
    </row>
    <row r="43" spans="2:15" ht="18.75" customHeight="1">
      <c r="B43" s="1140"/>
      <c r="C43" s="1141"/>
      <c r="D43" s="1141"/>
      <c r="E43" s="1136"/>
      <c r="F43" s="1136"/>
      <c r="G43" s="1136"/>
      <c r="H43" s="1136"/>
      <c r="I43" s="1136"/>
      <c r="J43" s="1136"/>
      <c r="K43" s="1136"/>
      <c r="L43" s="1136"/>
      <c r="M43" s="1136"/>
      <c r="N43" s="1136"/>
      <c r="O43" s="1145"/>
    </row>
    <row r="44" spans="2:15" ht="18.75" customHeight="1">
      <c r="B44" s="1140"/>
      <c r="C44" s="1141"/>
      <c r="D44" s="1141"/>
      <c r="E44" s="1122"/>
      <c r="F44" s="1124"/>
      <c r="G44" s="1124"/>
      <c r="H44" s="1124"/>
      <c r="I44" s="1124"/>
      <c r="J44" s="1124"/>
      <c r="K44" s="1124"/>
      <c r="L44" s="1124"/>
      <c r="M44" s="1124"/>
      <c r="N44" s="1124"/>
      <c r="O44" s="1145"/>
    </row>
    <row r="45" spans="2:15" ht="18.75" customHeight="1">
      <c r="B45" s="1140" t="s">
        <v>839</v>
      </c>
      <c r="C45" s="1141"/>
      <c r="D45" s="1141"/>
      <c r="E45" s="1122"/>
      <c r="F45" s="1539" t="s">
        <v>840</v>
      </c>
      <c r="G45" s="1539"/>
      <c r="H45" s="1539"/>
      <c r="I45" s="1539"/>
      <c r="J45" s="1539"/>
      <c r="K45" s="1539"/>
      <c r="L45" s="1539"/>
      <c r="M45" s="1539"/>
      <c r="N45" s="1124"/>
      <c r="O45" s="1145"/>
    </row>
    <row r="46" spans="2:15" ht="18.75" customHeight="1">
      <c r="B46" s="1140"/>
      <c r="C46" s="1141"/>
      <c r="D46" s="1141"/>
      <c r="E46" s="1122"/>
      <c r="F46" s="1124"/>
      <c r="G46" s="1124"/>
      <c r="H46" s="1124"/>
      <c r="I46" s="1124"/>
      <c r="J46" s="1124"/>
      <c r="K46" s="1124"/>
      <c r="L46" s="1124"/>
      <c r="M46" s="1124"/>
      <c r="N46" s="1124"/>
      <c r="O46" s="1145"/>
    </row>
    <row r="47" spans="2:15" ht="18.75" customHeight="1">
      <c r="B47" s="1140"/>
      <c r="C47" s="1141"/>
      <c r="D47" s="1141"/>
      <c r="E47" s="1122"/>
      <c r="F47" s="1123" t="s">
        <v>841</v>
      </c>
      <c r="G47" s="1124"/>
      <c r="H47" s="1124"/>
      <c r="I47" s="1124"/>
      <c r="J47" s="1124"/>
      <c r="K47" s="1124"/>
      <c r="L47" s="1124"/>
      <c r="M47" s="1124"/>
      <c r="N47" s="1124"/>
      <c r="O47" s="1145"/>
    </row>
    <row r="48" spans="2:15" ht="18.75" customHeight="1">
      <c r="B48" s="1140"/>
      <c r="C48" s="1141"/>
      <c r="D48" s="1141"/>
      <c r="E48" s="1122"/>
      <c r="F48" s="1124"/>
      <c r="G48" s="1124"/>
      <c r="H48" s="1124"/>
      <c r="I48" s="1124"/>
      <c r="J48" s="1124"/>
      <c r="K48" s="1124"/>
      <c r="L48" s="1124"/>
      <c r="M48" s="1124"/>
      <c r="N48" s="1124"/>
      <c r="O48" s="1145"/>
    </row>
    <row r="49" spans="2:15" ht="15.75" customHeight="1">
      <c r="B49" s="1140"/>
      <c r="C49" s="1141"/>
      <c r="D49" s="1141"/>
      <c r="E49" s="1136"/>
      <c r="F49" s="1136"/>
      <c r="G49" s="1136"/>
      <c r="H49" s="1136"/>
      <c r="I49" s="1136"/>
      <c r="J49" s="1136"/>
      <c r="K49" s="1136"/>
      <c r="L49" s="1136"/>
      <c r="M49" s="1136"/>
      <c r="N49" s="1136"/>
      <c r="O49" s="1145"/>
    </row>
    <row r="50" spans="2:15" ht="19.5" customHeight="1">
      <c r="B50" s="1140" t="s">
        <v>280</v>
      </c>
      <c r="C50" s="1141"/>
      <c r="D50" s="1141"/>
      <c r="E50" s="1540" t="s">
        <v>281</v>
      </c>
      <c r="F50" s="1540"/>
      <c r="G50" s="1540"/>
      <c r="H50" s="1540"/>
      <c r="I50" s="1540"/>
      <c r="J50" s="1540"/>
      <c r="K50" s="1540"/>
      <c r="L50" s="1540"/>
      <c r="M50" s="1540"/>
      <c r="N50" s="1540"/>
      <c r="O50" s="1145"/>
    </row>
    <row r="51" spans="2:15" ht="17.25" customHeight="1">
      <c r="B51" s="1140"/>
      <c r="C51" s="1141"/>
      <c r="D51" s="1141"/>
      <c r="E51" s="1540" t="s">
        <v>282</v>
      </c>
      <c r="F51" s="1540"/>
      <c r="G51" s="1540"/>
      <c r="H51" s="1540"/>
      <c r="I51" s="1540"/>
      <c r="J51" s="1540"/>
      <c r="K51" s="1540"/>
      <c r="L51" s="1540"/>
      <c r="M51" s="1540"/>
      <c r="N51" s="1540"/>
      <c r="O51" s="1145"/>
    </row>
    <row r="52" spans="2:15" ht="21.75" customHeight="1">
      <c r="B52" s="1140"/>
      <c r="C52" s="1141"/>
      <c r="D52" s="1141"/>
      <c r="E52" s="1540" t="s">
        <v>853</v>
      </c>
      <c r="F52" s="1540"/>
      <c r="G52" s="1540"/>
      <c r="H52" s="1540"/>
      <c r="I52" s="1540"/>
      <c r="J52" s="1540"/>
      <c r="K52" s="1540"/>
      <c r="L52" s="1540"/>
      <c r="M52" s="1540"/>
      <c r="N52" s="1540"/>
      <c r="O52" s="1145"/>
    </row>
    <row r="53" spans="2:15" ht="9.75" customHeight="1">
      <c r="B53" s="1140"/>
      <c r="C53" s="1141"/>
      <c r="D53" s="1141"/>
      <c r="E53" s="1125"/>
      <c r="F53" s="1126"/>
      <c r="G53" s="1126"/>
      <c r="H53" s="1126"/>
      <c r="I53" s="1126"/>
      <c r="J53" s="1126"/>
      <c r="K53" s="1126"/>
      <c r="L53" s="1126"/>
      <c r="M53" s="1126"/>
      <c r="N53" s="1126"/>
      <c r="O53" s="1145"/>
    </row>
    <row r="54" spans="2:15" ht="15.75" customHeight="1">
      <c r="B54" s="1140"/>
      <c r="C54" s="1141"/>
      <c r="D54" s="1141"/>
      <c r="E54" s="1136"/>
      <c r="F54" s="1136"/>
      <c r="G54" s="1136"/>
      <c r="H54" s="1136"/>
      <c r="I54" s="1136"/>
      <c r="J54" s="1136"/>
      <c r="K54" s="1136"/>
      <c r="L54" s="1136"/>
      <c r="M54" s="1136"/>
      <c r="N54" s="1136"/>
      <c r="O54" s="1145"/>
    </row>
    <row r="55" spans="2:15" ht="35.25" customHeight="1">
      <c r="B55" s="1140" t="s">
        <v>283</v>
      </c>
      <c r="C55" s="1141"/>
      <c r="D55" s="1141"/>
      <c r="E55" s="1541" t="s">
        <v>284</v>
      </c>
      <c r="F55" s="1541"/>
      <c r="G55" s="1541"/>
      <c r="H55" s="1541"/>
      <c r="I55" s="1541"/>
      <c r="J55" s="1541"/>
      <c r="K55" s="1541"/>
      <c r="L55" s="1541"/>
      <c r="M55" s="1541"/>
      <c r="N55" s="1541"/>
      <c r="O55" s="1145"/>
    </row>
    <row r="56" spans="2:15" s="209" customFormat="1" ht="21.75" customHeight="1">
      <c r="B56" s="1140"/>
      <c r="C56" s="1141"/>
      <c r="D56" s="1141"/>
      <c r="E56" s="1127" t="s">
        <v>285</v>
      </c>
      <c r="F56" s="1128"/>
      <c r="G56" s="1128"/>
      <c r="H56" s="1128"/>
      <c r="I56" s="1128"/>
      <c r="J56" s="1128"/>
      <c r="K56" s="1129"/>
      <c r="L56" s="1129"/>
      <c r="M56" s="1129"/>
      <c r="N56" s="1129"/>
      <c r="O56" s="1146"/>
    </row>
    <row r="57" spans="2:15" s="209" customFormat="1" ht="35.25" customHeight="1">
      <c r="B57" s="1140"/>
      <c r="C57" s="1141"/>
      <c r="D57" s="1141"/>
      <c r="E57" s="1534" t="s">
        <v>288</v>
      </c>
      <c r="F57" s="1534"/>
      <c r="G57" s="1534"/>
      <c r="H57" s="1534"/>
      <c r="I57" s="1534"/>
      <c r="J57" s="1534"/>
      <c r="K57" s="1534"/>
      <c r="L57" s="1534"/>
      <c r="M57" s="1534"/>
      <c r="N57" s="1534"/>
      <c r="O57" s="1146"/>
    </row>
    <row r="58" spans="2:15" s="209" customFormat="1" ht="15.75" customHeight="1">
      <c r="B58" s="1140"/>
      <c r="C58" s="1141"/>
      <c r="D58" s="1141"/>
      <c r="E58" s="210"/>
      <c r="F58" s="211" t="s">
        <v>286</v>
      </c>
      <c r="G58" s="210"/>
      <c r="H58" s="210"/>
      <c r="I58" s="210"/>
      <c r="J58" s="1130"/>
      <c r="K58" s="1131"/>
      <c r="L58" s="1131"/>
      <c r="M58" s="1131"/>
      <c r="N58" s="1131"/>
      <c r="O58" s="1146"/>
    </row>
    <row r="59" spans="2:15" s="209" customFormat="1" ht="6.75" customHeight="1">
      <c r="B59" s="1140"/>
      <c r="C59" s="1141"/>
      <c r="D59" s="1141"/>
      <c r="E59" s="1130"/>
      <c r="F59" s="1132"/>
      <c r="G59" s="1130"/>
      <c r="H59" s="1130"/>
      <c r="I59" s="1130"/>
      <c r="J59" s="1130"/>
      <c r="K59" s="1131"/>
      <c r="L59" s="1131"/>
      <c r="M59" s="1131"/>
      <c r="N59" s="1131"/>
      <c r="O59" s="1146"/>
    </row>
    <row r="60" spans="2:15" ht="21.75" customHeight="1">
      <c r="B60" s="1140"/>
      <c r="C60" s="1141"/>
      <c r="D60" s="1141"/>
      <c r="E60" s="212" t="s">
        <v>287</v>
      </c>
      <c r="F60" s="210"/>
      <c r="G60" s="213"/>
      <c r="H60" s="213"/>
      <c r="I60" s="213"/>
      <c r="J60" s="213"/>
      <c r="K60" s="213"/>
      <c r="L60" s="213"/>
      <c r="M60" s="213"/>
      <c r="N60" s="213"/>
      <c r="O60" s="1145"/>
    </row>
    <row r="61" spans="2:15" ht="9" customHeight="1">
      <c r="B61" s="1140"/>
      <c r="C61" s="1141"/>
      <c r="D61" s="1141"/>
      <c r="E61" s="1133"/>
      <c r="F61" s="1130"/>
      <c r="G61" s="1134"/>
      <c r="H61" s="1134"/>
      <c r="I61" s="1134"/>
      <c r="J61" s="1134"/>
      <c r="K61" s="1134"/>
      <c r="L61" s="1134"/>
      <c r="M61" s="1134"/>
      <c r="N61" s="1134"/>
      <c r="O61" s="1145"/>
    </row>
    <row r="62" spans="2:15" ht="15.75" customHeight="1">
      <c r="B62" s="1142"/>
      <c r="C62" s="1143"/>
      <c r="D62" s="1143"/>
      <c r="E62" s="1137"/>
      <c r="F62" s="1137"/>
      <c r="G62" s="1137"/>
      <c r="H62" s="1137"/>
      <c r="I62" s="1137"/>
      <c r="J62" s="1137"/>
      <c r="K62" s="1137"/>
      <c r="L62" s="1137"/>
      <c r="M62" s="1137"/>
      <c r="N62" s="1137"/>
      <c r="O62" s="1147"/>
    </row>
  </sheetData>
  <mergeCells count="18">
    <mergeCell ref="K17:L18"/>
    <mergeCell ref="A2:O2"/>
    <mergeCell ref="E6:N6"/>
    <mergeCell ref="E10:N10"/>
    <mergeCell ref="E14:N14"/>
    <mergeCell ref="F15:N16"/>
    <mergeCell ref="E57:N57"/>
    <mergeCell ref="F20:N21"/>
    <mergeCell ref="E24:N24"/>
    <mergeCell ref="F25:N26"/>
    <mergeCell ref="G27:K27"/>
    <mergeCell ref="M30:N30"/>
    <mergeCell ref="F36:N37"/>
    <mergeCell ref="F45:M45"/>
    <mergeCell ref="E50:N50"/>
    <mergeCell ref="E51:N51"/>
    <mergeCell ref="E52:N52"/>
    <mergeCell ref="E55:N55"/>
  </mergeCells>
  <conditionalFormatting sqref="F41">
    <cfRule type="cellIs" dxfId="36" priority="1" stopIfTrue="1" operator="greaterThanOrEqual">
      <formula>100</formula>
    </cfRule>
  </conditionalFormatting>
  <conditionalFormatting sqref="G41 M18">
    <cfRule type="cellIs" dxfId="35" priority="2" stopIfTrue="1" operator="greaterThan">
      <formula>0</formula>
    </cfRule>
    <cfRule type="cellIs" dxfId="34" priority="3" stopIfTrue="1" operator="lessThanOrEqual">
      <formula>0</formula>
    </cfRule>
  </conditionalFormatting>
  <conditionalFormatting sqref="H41:J41">
    <cfRule type="cellIs" dxfId="33" priority="4" stopIfTrue="1" operator="equal">
      <formula>1</formula>
    </cfRule>
    <cfRule type="cellIs" dxfId="32" priority="5" stopIfTrue="1" operator="equal">
      <formula>2</formula>
    </cfRule>
    <cfRule type="cellIs" dxfId="31" priority="6" stopIfTrue="1" operator="equal">
      <formula>3</formula>
    </cfRule>
  </conditionalFormatting>
  <conditionalFormatting sqref="F18">
    <cfRule type="cellIs" dxfId="30" priority="7" stopIfTrue="1" operator="equal">
      <formula>0</formula>
    </cfRule>
  </conditionalFormatting>
  <hyperlinks>
    <hyperlink ref="F58" r:id="rId1" display="http://www.excel-downloads.com/forum/111720-space.html" xr:uid="{AC483BE6-B84C-459A-BE28-234D81067FBA}"/>
    <hyperlink ref="E60" r:id="rId2" xr:uid="{AAE87828-33C5-45A7-AD51-F4A8B0FCC941}"/>
  </hyperlinks>
  <printOptions horizontalCentered="1"/>
  <pageMargins left="0.59055118110236227" right="0.39370078740157483" top="0.39370078740157483" bottom="0.39370078740157483" header="0" footer="0"/>
  <pageSetup paperSize="9" scale="60" orientation="portrait" horizontalDpi="4294967293"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4"/>
  <sheetViews>
    <sheetView showZeros="0" zoomScaleNormal="100" workbookViewId="0">
      <selection activeCell="J19" sqref="J19"/>
    </sheetView>
  </sheetViews>
  <sheetFormatPr baseColWidth="10" defaultRowHeight="12.75"/>
  <cols>
    <col min="1" max="1" width="1.42578125" style="116" customWidth="1"/>
    <col min="2" max="2" width="6.85546875" style="116" customWidth="1"/>
    <col min="3" max="3" width="9.5703125" style="116" customWidth="1"/>
    <col min="4" max="4" width="30.7109375" style="116" customWidth="1"/>
    <col min="5" max="5" width="7.28515625" style="116" customWidth="1"/>
    <col min="6" max="6" width="9.7109375" style="116" customWidth="1"/>
    <col min="7" max="7" width="11.7109375" style="116" customWidth="1"/>
    <col min="8" max="8" width="9.42578125" style="116" customWidth="1"/>
    <col min="9" max="9" width="11" style="116" customWidth="1"/>
    <col min="10" max="10" width="10.28515625" style="116" customWidth="1"/>
    <col min="11" max="12" width="5.5703125" style="116" hidden="1" customWidth="1"/>
    <col min="13" max="13" width="1.85546875" style="116" customWidth="1"/>
    <col min="14" max="14" width="8.7109375" style="116" customWidth="1"/>
    <col min="15" max="15" width="15.42578125" style="116" customWidth="1"/>
    <col min="16" max="16" width="10.85546875" style="116" customWidth="1"/>
    <col min="17" max="16384" width="11.42578125" style="116"/>
  </cols>
  <sheetData>
    <row r="1" spans="1:16" ht="19.5">
      <c r="A1" s="111">
        <v>0</v>
      </c>
      <c r="B1" s="112"/>
      <c r="C1" s="113"/>
      <c r="D1" s="114"/>
      <c r="E1" s="114"/>
      <c r="F1" s="114"/>
      <c r="G1" s="114"/>
      <c r="H1" s="114"/>
      <c r="I1" s="114"/>
      <c r="J1" s="114"/>
      <c r="K1" s="114"/>
      <c r="L1" s="114"/>
      <c r="M1" s="114"/>
      <c r="N1" s="114"/>
      <c r="O1" s="114"/>
      <c r="P1" s="115"/>
    </row>
    <row r="2" spans="1:16" ht="36.75" customHeight="1">
      <c r="A2" s="111">
        <v>0</v>
      </c>
      <c r="B2" s="205" t="s">
        <v>842</v>
      </c>
      <c r="C2" s="117"/>
      <c r="D2" s="117"/>
      <c r="E2" s="117"/>
      <c r="F2" s="117"/>
      <c r="G2" s="117"/>
      <c r="H2" s="117"/>
      <c r="I2" s="117"/>
      <c r="J2" s="117"/>
      <c r="K2" s="117"/>
      <c r="L2" s="117"/>
      <c r="M2" s="117"/>
      <c r="N2" s="117"/>
      <c r="O2" s="118"/>
      <c r="P2" s="119"/>
    </row>
    <row r="3" spans="1:16" ht="36.75" customHeight="1">
      <c r="A3" s="111">
        <v>0</v>
      </c>
      <c r="B3" s="206"/>
      <c r="C3" s="120"/>
      <c r="D3" s="120"/>
      <c r="E3" s="121"/>
      <c r="F3" s="122"/>
      <c r="G3" s="123"/>
      <c r="H3" s="123"/>
      <c r="I3" s="124"/>
      <c r="J3" s="124"/>
      <c r="K3" s="124"/>
      <c r="L3" s="124"/>
      <c r="M3" s="124"/>
      <c r="N3" s="124"/>
      <c r="O3" s="204" t="s">
        <v>276</v>
      </c>
      <c r="P3" s="1546" t="s">
        <v>277</v>
      </c>
    </row>
    <row r="4" spans="1:16" ht="26.25" customHeight="1">
      <c r="A4" s="111">
        <v>0</v>
      </c>
      <c r="B4" s="234" t="s">
        <v>787</v>
      </c>
      <c r="C4" s="235" t="s">
        <v>788</v>
      </c>
      <c r="D4" s="236"/>
      <c r="E4" s="236"/>
      <c r="F4" s="125"/>
      <c r="G4" s="125"/>
      <c r="H4" s="125"/>
      <c r="I4" s="125"/>
      <c r="J4" s="125"/>
      <c r="K4" s="125"/>
      <c r="L4" s="125"/>
      <c r="M4" s="125"/>
      <c r="N4" s="125"/>
      <c r="O4" s="125"/>
      <c r="P4" s="1546"/>
    </row>
    <row r="5" spans="1:16" ht="32.25" customHeight="1">
      <c r="A5" s="111">
        <v>0</v>
      </c>
      <c r="B5" s="126" t="s">
        <v>259</v>
      </c>
      <c r="C5" s="127"/>
      <c r="D5" s="128"/>
      <c r="E5" s="129"/>
      <c r="F5" s="130" t="s">
        <v>260</v>
      </c>
      <c r="G5" s="131">
        <v>10</v>
      </c>
      <c r="H5" s="132" t="s">
        <v>261</v>
      </c>
      <c r="I5" s="133"/>
      <c r="J5" s="134">
        <v>20</v>
      </c>
      <c r="K5" s="135">
        <v>0</v>
      </c>
      <c r="L5" s="135">
        <v>0</v>
      </c>
      <c r="M5" s="136">
        <v>0</v>
      </c>
      <c r="N5" s="137" t="s">
        <v>262</v>
      </c>
      <c r="O5" s="138"/>
      <c r="P5" s="139"/>
    </row>
    <row r="6" spans="1:16" ht="24" customHeight="1">
      <c r="A6" s="111">
        <v>0</v>
      </c>
      <c r="B6" s="392" t="s">
        <v>1139</v>
      </c>
      <c r="C6" s="140"/>
      <c r="D6" s="141"/>
      <c r="E6" s="142"/>
      <c r="F6" s="143"/>
      <c r="G6" s="144" t="s">
        <v>263</v>
      </c>
      <c r="H6" s="145"/>
      <c r="I6" s="146"/>
      <c r="J6" s="146"/>
      <c r="K6" s="135">
        <v>0</v>
      </c>
      <c r="L6" s="135">
        <v>0</v>
      </c>
      <c r="M6" s="136">
        <v>0</v>
      </c>
      <c r="N6" s="147">
        <f ca="1">NOW()</f>
        <v>44545.455633796293</v>
      </c>
      <c r="O6" s="148"/>
      <c r="P6" s="149"/>
    </row>
    <row r="7" spans="1:16" ht="36.75" customHeight="1">
      <c r="A7" s="111">
        <v>0</v>
      </c>
      <c r="B7" s="150" t="str">
        <f ca="1">MID(CELL("filename",B7),FIND("[",CELL("filename",B7)),300)</f>
        <v>[ff-19-restauration-comparaison-prix.xlsx]FICHE-VIERGE</v>
      </c>
      <c r="C7" s="151"/>
      <c r="D7" s="152"/>
      <c r="E7" s="153" t="s">
        <v>264</v>
      </c>
      <c r="F7" s="154" t="s">
        <v>265</v>
      </c>
      <c r="G7" s="155" t="s">
        <v>266</v>
      </c>
      <c r="H7" s="156" t="s">
        <v>267</v>
      </c>
      <c r="I7" s="156" t="s">
        <v>268</v>
      </c>
      <c r="J7" s="156" t="s">
        <v>269</v>
      </c>
      <c r="K7" s="157" t="s">
        <v>270</v>
      </c>
      <c r="L7" s="157"/>
      <c r="M7" s="136">
        <v>0</v>
      </c>
      <c r="N7" s="158" t="s">
        <v>271</v>
      </c>
      <c r="O7" s="156" t="s">
        <v>834</v>
      </c>
      <c r="P7" s="159" t="s">
        <v>835</v>
      </c>
    </row>
    <row r="8" spans="1:16" ht="21" customHeight="1">
      <c r="A8" s="111">
        <v>0</v>
      </c>
      <c r="B8" s="160" t="s">
        <v>273</v>
      </c>
      <c r="C8" s="201" t="s">
        <v>275</v>
      </c>
      <c r="D8" s="161" t="s">
        <v>274</v>
      </c>
      <c r="E8" s="162">
        <f>SUM(E9:E31)</f>
        <v>0.16999999999999998</v>
      </c>
      <c r="F8" s="163">
        <v>0</v>
      </c>
      <c r="G8" s="164">
        <f>IF(N8=0,0,(N8-J8)/N8*100)</f>
        <v>0</v>
      </c>
      <c r="H8" s="165">
        <f>IF(SUM(H9:H31)=0,1,SUM(H9:H31))</f>
        <v>0.16259999999999999</v>
      </c>
      <c r="I8" s="166">
        <f>SUM(I9:I31)</f>
        <v>0.32519999999999999</v>
      </c>
      <c r="J8" s="166">
        <f>SUM(J9:J31)</f>
        <v>0.4</v>
      </c>
      <c r="K8" s="167">
        <f>G5</f>
        <v>10</v>
      </c>
      <c r="L8" s="167">
        <f>J5</f>
        <v>20</v>
      </c>
      <c r="M8" s="136">
        <v>0</v>
      </c>
      <c r="N8" s="168">
        <f>SUM(N9:N31)</f>
        <v>0.4</v>
      </c>
      <c r="O8" s="169">
        <f>P8/J5</f>
        <v>8.2588097812500011E-2</v>
      </c>
      <c r="P8" s="170">
        <f>SUM(P9:P31)</f>
        <v>1.6517619562500001</v>
      </c>
    </row>
    <row r="9" spans="1:16" ht="24" customHeight="1">
      <c r="A9" s="111">
        <v>0</v>
      </c>
      <c r="B9" s="171">
        <f>IF(J8=0,0,J9/J8)</f>
        <v>0</v>
      </c>
      <c r="C9" s="202">
        <v>1</v>
      </c>
      <c r="D9" s="203" t="str">
        <f>VLOOKUP(C9,'2 Comparaison des prix'!C7:F1000,2,FALSE)</f>
        <v>ABRICOT DU MAROC  3/1</v>
      </c>
      <c r="E9" s="172"/>
      <c r="F9" s="173"/>
      <c r="G9" s="174">
        <v>0</v>
      </c>
      <c r="H9" s="393">
        <f t="shared" ref="H9:H30" si="0">E9-(E9*G9%)</f>
        <v>0</v>
      </c>
      <c r="I9" s="175">
        <f t="shared" ref="I9:I30" si="1">IF(H9=0,0,(H9/K9)*L9)</f>
        <v>0</v>
      </c>
      <c r="J9" s="176">
        <f t="shared" ref="J9:J31" si="2">ROUNDUP(I9,1)</f>
        <v>0</v>
      </c>
      <c r="K9" s="177">
        <f>K8</f>
        <v>10</v>
      </c>
      <c r="L9" s="177">
        <f>L8</f>
        <v>20</v>
      </c>
      <c r="M9" s="178">
        <v>0</v>
      </c>
      <c r="N9" s="179">
        <f t="shared" ref="N9:N30" si="3">ROUNDUP(IF(I9=0,0,I9/(100-G9)*100),1)</f>
        <v>0</v>
      </c>
      <c r="O9" s="389">
        <f>VLOOKUP(C9,'2 Comparaison des prix'!C7:F1000,4,FALSE)</f>
        <v>5.1393053250000005</v>
      </c>
      <c r="P9" s="180">
        <f t="shared" ref="P9:P31" si="4">O9*N9</f>
        <v>0</v>
      </c>
    </row>
    <row r="10" spans="1:16" ht="24" customHeight="1">
      <c r="A10" s="111">
        <v>0</v>
      </c>
      <c r="B10" s="171">
        <f>IF(J8=0,0,J10/J8)</f>
        <v>0.25</v>
      </c>
      <c r="C10" s="202">
        <v>13</v>
      </c>
      <c r="D10" s="203" t="str">
        <f>VLOOKUP(C10,'2 Comparaison des prix'!C7:F1000,2,FALSE)</f>
        <v xml:space="preserve">AMANDE EFFILEE GRASSE KG </v>
      </c>
      <c r="E10" s="172">
        <v>0.05</v>
      </c>
      <c r="F10" s="173" t="s">
        <v>836</v>
      </c>
      <c r="G10" s="174">
        <v>10</v>
      </c>
      <c r="H10" s="393">
        <f t="shared" si="0"/>
        <v>4.4999999999999998E-2</v>
      </c>
      <c r="I10" s="175">
        <f t="shared" si="1"/>
        <v>0.09</v>
      </c>
      <c r="J10" s="176">
        <f t="shared" si="2"/>
        <v>0.1</v>
      </c>
      <c r="K10" s="177">
        <f>K8</f>
        <v>10</v>
      </c>
      <c r="L10" s="181">
        <f>L8</f>
        <v>20</v>
      </c>
      <c r="M10" s="182">
        <v>0</v>
      </c>
      <c r="N10" s="183">
        <f t="shared" si="3"/>
        <v>0.1</v>
      </c>
      <c r="O10" s="389">
        <f>VLOOKUP(C10,'2 Comparaison des prix'!C7:F1000,4,FALSE)</f>
        <v>6.9920549999999997</v>
      </c>
      <c r="P10" s="180">
        <f t="shared" si="4"/>
        <v>0.69920550000000004</v>
      </c>
    </row>
    <row r="11" spans="1:16" ht="24" customHeight="1">
      <c r="A11" s="111">
        <v>0</v>
      </c>
      <c r="B11" s="171">
        <f>IF(J8=0,0,J11/J8)</f>
        <v>0</v>
      </c>
      <c r="C11" s="202">
        <v>3</v>
      </c>
      <c r="D11" s="203" t="str">
        <f>VLOOKUP(C11,'2 Comparaison des prix'!C7:F1000,2,FALSE)</f>
        <v>ABRICOT OREILLON RAVIF.1K</v>
      </c>
      <c r="E11" s="172"/>
      <c r="F11" s="173">
        <v>0</v>
      </c>
      <c r="G11" s="174">
        <v>0</v>
      </c>
      <c r="H11" s="393">
        <f t="shared" si="0"/>
        <v>0</v>
      </c>
      <c r="I11" s="175">
        <f t="shared" si="1"/>
        <v>0</v>
      </c>
      <c r="J11" s="176">
        <f t="shared" si="2"/>
        <v>0</v>
      </c>
      <c r="K11" s="177">
        <f>K8</f>
        <v>10</v>
      </c>
      <c r="L11" s="181">
        <f>L8</f>
        <v>20</v>
      </c>
      <c r="M11" s="182">
        <v>0</v>
      </c>
      <c r="N11" s="183">
        <f t="shared" si="3"/>
        <v>0</v>
      </c>
      <c r="O11" s="389">
        <f>VLOOKUP(C11,'2 Comparaison des prix'!C7:F1000,4,FALSE)</f>
        <v>3.0575545874999999</v>
      </c>
      <c r="P11" s="180">
        <f t="shared" si="4"/>
        <v>0</v>
      </c>
    </row>
    <row r="12" spans="1:16" ht="24" customHeight="1">
      <c r="A12" s="111">
        <v>0</v>
      </c>
      <c r="B12" s="171">
        <f>IF(J8=0,0,J12/J8)</f>
        <v>0</v>
      </c>
      <c r="C12" s="202">
        <v>4</v>
      </c>
      <c r="D12" s="203" t="str">
        <f>VLOOKUP(C12,'2 Comparaison des prix'!C7:F1000,2,FALSE)</f>
        <v>ABRICOT RANG COURON 70/80 2,5L</v>
      </c>
      <c r="E12" s="172">
        <v>0</v>
      </c>
      <c r="F12" s="173">
        <v>0</v>
      </c>
      <c r="G12" s="174">
        <v>0</v>
      </c>
      <c r="H12" s="393">
        <f t="shared" si="0"/>
        <v>0</v>
      </c>
      <c r="I12" s="175">
        <f t="shared" si="1"/>
        <v>0</v>
      </c>
      <c r="J12" s="176">
        <f t="shared" si="2"/>
        <v>0</v>
      </c>
      <c r="K12" s="177">
        <f>K8</f>
        <v>10</v>
      </c>
      <c r="L12" s="181">
        <f>L8</f>
        <v>20</v>
      </c>
      <c r="M12" s="182">
        <v>0</v>
      </c>
      <c r="N12" s="183">
        <f t="shared" si="3"/>
        <v>0</v>
      </c>
      <c r="O12" s="389">
        <f>VLOOKUP(C12,'2 Comparaison des prix'!C7:F1000,4,FALSE)</f>
        <v>4.7354469249999998</v>
      </c>
      <c r="P12" s="180">
        <f t="shared" si="4"/>
        <v>0</v>
      </c>
    </row>
    <row r="13" spans="1:16" ht="24" customHeight="1">
      <c r="A13" s="111">
        <v>0</v>
      </c>
      <c r="B13" s="171">
        <f>IF(J8=0,0,J13/J8)</f>
        <v>0</v>
      </c>
      <c r="C13" s="202">
        <v>120</v>
      </c>
      <c r="D13" s="203" t="str">
        <f>VLOOKUP(C13,'2 Comparaison des prix'!C7:F1000,2,FALSE)</f>
        <v>COCKTAIL SALE STARMIX 1000 GR</v>
      </c>
      <c r="E13" s="172">
        <v>0</v>
      </c>
      <c r="F13" s="173">
        <v>0</v>
      </c>
      <c r="G13" s="174">
        <v>0</v>
      </c>
      <c r="H13" s="393">
        <f t="shared" si="0"/>
        <v>0</v>
      </c>
      <c r="I13" s="175">
        <f t="shared" si="1"/>
        <v>0</v>
      </c>
      <c r="J13" s="176">
        <f t="shared" si="2"/>
        <v>0</v>
      </c>
      <c r="K13" s="177">
        <f>K8</f>
        <v>10</v>
      </c>
      <c r="L13" s="181">
        <f>L8</f>
        <v>20</v>
      </c>
      <c r="M13" s="182">
        <v>0</v>
      </c>
      <c r="N13" s="183">
        <f t="shared" si="3"/>
        <v>0</v>
      </c>
      <c r="O13" s="389">
        <f>VLOOKUP(C13,'2 Comparaison des prix'!C7:F1000,4,FALSE)</f>
        <v>5.1840000000000002</v>
      </c>
      <c r="P13" s="180">
        <f t="shared" si="4"/>
        <v>0</v>
      </c>
    </row>
    <row r="14" spans="1:16" ht="24" customHeight="1">
      <c r="A14" s="111">
        <v>0</v>
      </c>
      <c r="B14" s="171">
        <f>IF(J8=0,0,J14/J8)</f>
        <v>0</v>
      </c>
      <c r="C14" s="202">
        <v>13</v>
      </c>
      <c r="D14" s="203" t="str">
        <f>VLOOKUP(C14,'2 Comparaison des prix'!C7:F1000,2,FALSE)</f>
        <v xml:space="preserve">AMANDE EFFILEE GRASSE KG </v>
      </c>
      <c r="E14" s="172">
        <v>0</v>
      </c>
      <c r="F14" s="173">
        <v>0</v>
      </c>
      <c r="G14" s="174">
        <v>0</v>
      </c>
      <c r="H14" s="393">
        <f t="shared" si="0"/>
        <v>0</v>
      </c>
      <c r="I14" s="175">
        <f t="shared" si="1"/>
        <v>0</v>
      </c>
      <c r="J14" s="176">
        <f t="shared" si="2"/>
        <v>0</v>
      </c>
      <c r="K14" s="177">
        <f>K8</f>
        <v>10</v>
      </c>
      <c r="L14" s="181">
        <f>L8</f>
        <v>20</v>
      </c>
      <c r="M14" s="182">
        <v>0</v>
      </c>
      <c r="N14" s="183">
        <f t="shared" si="3"/>
        <v>0</v>
      </c>
      <c r="O14" s="389">
        <f>VLOOKUP(C14,'2 Comparaison des prix'!C7:F1000,4,FALSE)</f>
        <v>6.9920549999999997</v>
      </c>
      <c r="P14" s="180">
        <f t="shared" si="4"/>
        <v>0</v>
      </c>
    </row>
    <row r="15" spans="1:16" ht="24" customHeight="1">
      <c r="A15" s="111">
        <v>0</v>
      </c>
      <c r="B15" s="171">
        <f>IF(J8=0,0,J15/J8)</f>
        <v>0</v>
      </c>
      <c r="C15" s="202">
        <v>45</v>
      </c>
      <c r="D15" s="203" t="str">
        <f>VLOOKUP(C15,'2 Comparaison des prix'!C7:F1000,2,FALSE)</f>
        <v>BEURRE BLOC PRESIDENT 1KG</v>
      </c>
      <c r="E15" s="172">
        <v>0</v>
      </c>
      <c r="F15" s="173">
        <v>0</v>
      </c>
      <c r="G15" s="174">
        <v>0</v>
      </c>
      <c r="H15" s="393">
        <f t="shared" si="0"/>
        <v>0</v>
      </c>
      <c r="I15" s="175">
        <f t="shared" si="1"/>
        <v>0</v>
      </c>
      <c r="J15" s="176">
        <f t="shared" si="2"/>
        <v>0</v>
      </c>
      <c r="K15" s="177">
        <f>K8</f>
        <v>10</v>
      </c>
      <c r="L15" s="181">
        <f>L8</f>
        <v>20</v>
      </c>
      <c r="M15" s="182">
        <v>0</v>
      </c>
      <c r="N15" s="183">
        <f t="shared" si="3"/>
        <v>0</v>
      </c>
      <c r="O15" s="389">
        <f>VLOOKUP(C15,'2 Comparaison des prix'!C7:F1000,4,FALSE)</f>
        <v>4.7861469999999997</v>
      </c>
      <c r="P15" s="180">
        <f t="shared" si="4"/>
        <v>0</v>
      </c>
    </row>
    <row r="16" spans="1:16" ht="24" customHeight="1">
      <c r="A16" s="111">
        <v>0</v>
      </c>
      <c r="B16" s="171">
        <f>IF(J8=0,0,J16/J8)</f>
        <v>0</v>
      </c>
      <c r="C16" s="202">
        <v>35</v>
      </c>
      <c r="D16" s="203" t="str">
        <f>VLOOKUP(C16,'2 Comparaison des prix'!C7:F1000,2,FALSE)</f>
        <v>BAGUETTE +/-68CM  220GX30</v>
      </c>
      <c r="E16" s="172">
        <v>0</v>
      </c>
      <c r="F16" s="173">
        <v>0</v>
      </c>
      <c r="G16" s="174">
        <v>0</v>
      </c>
      <c r="H16" s="393">
        <f t="shared" si="0"/>
        <v>0</v>
      </c>
      <c r="I16" s="175">
        <f t="shared" si="1"/>
        <v>0</v>
      </c>
      <c r="J16" s="176">
        <f t="shared" si="2"/>
        <v>0</v>
      </c>
      <c r="K16" s="177">
        <f>K8</f>
        <v>10</v>
      </c>
      <c r="L16" s="181">
        <f>L8</f>
        <v>20</v>
      </c>
      <c r="M16" s="182">
        <v>0</v>
      </c>
      <c r="N16" s="183">
        <f t="shared" si="3"/>
        <v>0</v>
      </c>
      <c r="O16" s="389">
        <f>VLOOKUP(C16,'2 Comparaison des prix'!C7:F1000,4,FALSE)</f>
        <v>0.44975666666666664</v>
      </c>
      <c r="P16" s="180">
        <f t="shared" si="4"/>
        <v>0</v>
      </c>
    </row>
    <row r="17" spans="1:16" ht="24" customHeight="1">
      <c r="A17" s="111">
        <v>0</v>
      </c>
      <c r="B17" s="171">
        <f>IF(J8=0,0,J17/J8)</f>
        <v>0</v>
      </c>
      <c r="C17" s="202">
        <v>29</v>
      </c>
      <c r="D17" s="203" t="str">
        <f>VLOOKUP(C17,'2 Comparaison des prix'!C7:F1000,2,FALSE)</f>
        <v>ASSIETTE BISCUIT TEA TIME 1KG DEL</v>
      </c>
      <c r="E17" s="172">
        <v>0</v>
      </c>
      <c r="F17" s="173">
        <v>0</v>
      </c>
      <c r="G17" s="174">
        <v>0</v>
      </c>
      <c r="H17" s="393">
        <f t="shared" si="0"/>
        <v>0</v>
      </c>
      <c r="I17" s="175">
        <f t="shared" si="1"/>
        <v>0</v>
      </c>
      <c r="J17" s="176">
        <f t="shared" si="2"/>
        <v>0</v>
      </c>
      <c r="K17" s="177">
        <f>K8</f>
        <v>10</v>
      </c>
      <c r="L17" s="181">
        <f>L8</f>
        <v>20</v>
      </c>
      <c r="M17" s="182">
        <v>0</v>
      </c>
      <c r="N17" s="183">
        <f t="shared" si="3"/>
        <v>0</v>
      </c>
      <c r="O17" s="389">
        <f>VLOOKUP(C17,'2 Comparaison des prix'!C7:F1000,4,FALSE)</f>
        <v>14.975999999999999</v>
      </c>
      <c r="P17" s="180">
        <f t="shared" si="4"/>
        <v>0</v>
      </c>
    </row>
    <row r="18" spans="1:16" ht="24" customHeight="1">
      <c r="A18" s="111">
        <v>0</v>
      </c>
      <c r="B18" s="171">
        <f>IF(J8=0,0,J18/J8)</f>
        <v>0</v>
      </c>
      <c r="C18" s="202">
        <v>76</v>
      </c>
      <c r="D18" s="203" t="str">
        <f>VLOOKUP(C18,'2 Comparaison des prix'!C7:F1000,2,FALSE)</f>
        <v>CAFE 50/50 ONYX MIK.MLU.K</v>
      </c>
      <c r="E18" s="172">
        <v>0</v>
      </c>
      <c r="F18" s="173">
        <v>0</v>
      </c>
      <c r="G18" s="174">
        <v>0</v>
      </c>
      <c r="H18" s="393">
        <f t="shared" si="0"/>
        <v>0</v>
      </c>
      <c r="I18" s="175">
        <f t="shared" si="1"/>
        <v>0</v>
      </c>
      <c r="J18" s="176">
        <f t="shared" si="2"/>
        <v>0</v>
      </c>
      <c r="K18" s="177">
        <f>K8</f>
        <v>10</v>
      </c>
      <c r="L18" s="181">
        <f>L8</f>
        <v>20</v>
      </c>
      <c r="M18" s="182">
        <v>0</v>
      </c>
      <c r="N18" s="183">
        <f t="shared" si="3"/>
        <v>0</v>
      </c>
      <c r="O18" s="389">
        <f>VLOOKUP(C18,'2 Comparaison des prix'!C7:F1000,4,FALSE)</f>
        <v>4.1190140249999994</v>
      </c>
      <c r="P18" s="180">
        <f t="shared" si="4"/>
        <v>0</v>
      </c>
    </row>
    <row r="19" spans="1:16" ht="24" customHeight="1">
      <c r="A19" s="111">
        <v>0</v>
      </c>
      <c r="B19" s="171">
        <f>IF(J8=0,0,J19/J8)</f>
        <v>0</v>
      </c>
      <c r="C19" s="202">
        <v>112</v>
      </c>
      <c r="D19" s="203" t="str">
        <f>VLOOKUP(C19,'2 Comparaison des prix'!C7:F1000,2,FALSE)</f>
        <v>CHOCO COU BLANC 5KG 30% PU</v>
      </c>
      <c r="E19" s="172">
        <v>0</v>
      </c>
      <c r="F19" s="173">
        <v>0</v>
      </c>
      <c r="G19" s="174">
        <v>0</v>
      </c>
      <c r="H19" s="393">
        <f t="shared" si="0"/>
        <v>0</v>
      </c>
      <c r="I19" s="175">
        <f t="shared" si="1"/>
        <v>0</v>
      </c>
      <c r="J19" s="176">
        <f t="shared" si="2"/>
        <v>0</v>
      </c>
      <c r="K19" s="177">
        <f>K8</f>
        <v>10</v>
      </c>
      <c r="L19" s="181">
        <f>L8</f>
        <v>20</v>
      </c>
      <c r="M19" s="182">
        <v>0</v>
      </c>
      <c r="N19" s="183">
        <f t="shared" si="3"/>
        <v>0</v>
      </c>
      <c r="O19" s="389">
        <f>VLOOKUP(C19,'2 Comparaison des prix'!C7:F1000,4,FALSE)</f>
        <v>32.1312</v>
      </c>
      <c r="P19" s="180">
        <f t="shared" si="4"/>
        <v>0</v>
      </c>
    </row>
    <row r="20" spans="1:16" ht="24" customHeight="1">
      <c r="A20" s="111">
        <v>0</v>
      </c>
      <c r="B20" s="171">
        <f>IF(J8=0,0,J20/J8)</f>
        <v>0</v>
      </c>
      <c r="C20" s="202">
        <v>254</v>
      </c>
      <c r="D20" s="203" t="str">
        <f>VLOOKUP(C20,'2 Comparaison des prix'!C7:F1000,2,FALSE)</f>
        <v>GLUCOSE MARGUERITE BTE 1K</v>
      </c>
      <c r="E20" s="172">
        <v>0</v>
      </c>
      <c r="F20" s="173">
        <v>0</v>
      </c>
      <c r="G20" s="174">
        <v>0</v>
      </c>
      <c r="H20" s="393">
        <f t="shared" si="0"/>
        <v>0</v>
      </c>
      <c r="I20" s="175">
        <f t="shared" si="1"/>
        <v>0</v>
      </c>
      <c r="J20" s="176">
        <f t="shared" si="2"/>
        <v>0</v>
      </c>
      <c r="K20" s="177">
        <f>K8</f>
        <v>10</v>
      </c>
      <c r="L20" s="181">
        <f>L8</f>
        <v>20</v>
      </c>
      <c r="M20" s="182">
        <v>0</v>
      </c>
      <c r="N20" s="183">
        <f t="shared" si="3"/>
        <v>0</v>
      </c>
      <c r="O20" s="389">
        <f>VLOOKUP(C20,'2 Comparaison des prix'!C7:F1000,4,FALSE)</f>
        <v>3.0356553499999994</v>
      </c>
      <c r="P20" s="180">
        <f t="shared" si="4"/>
        <v>0</v>
      </c>
    </row>
    <row r="21" spans="1:16" ht="24" customHeight="1">
      <c r="A21" s="111">
        <v>0</v>
      </c>
      <c r="B21" s="171">
        <f>IF(J8=0,0,J21/J8)</f>
        <v>0</v>
      </c>
      <c r="C21" s="202">
        <v>122</v>
      </c>
      <c r="D21" s="203" t="str">
        <f>VLOOKUP(C21,'2 Comparaison des prix'!C7:F1000,2,FALSE)</f>
        <v>COGNAC DEN,S/P 40CL BE 1L</v>
      </c>
      <c r="E21" s="172">
        <v>0</v>
      </c>
      <c r="F21" s="173">
        <v>0</v>
      </c>
      <c r="G21" s="174">
        <v>0</v>
      </c>
      <c r="H21" s="393">
        <f t="shared" si="0"/>
        <v>0</v>
      </c>
      <c r="I21" s="175">
        <f t="shared" si="1"/>
        <v>0</v>
      </c>
      <c r="J21" s="176">
        <f t="shared" si="2"/>
        <v>0</v>
      </c>
      <c r="K21" s="177">
        <f>K8</f>
        <v>10</v>
      </c>
      <c r="L21" s="181">
        <f>L8</f>
        <v>20</v>
      </c>
      <c r="M21" s="182">
        <v>0</v>
      </c>
      <c r="N21" s="183">
        <f t="shared" si="3"/>
        <v>0</v>
      </c>
      <c r="O21" s="389">
        <f>VLOOKUP(C21,'2 Comparaison des prix'!C7:F1000,4,FALSE)</f>
        <v>4.3193587499999992</v>
      </c>
      <c r="P21" s="180">
        <f t="shared" si="4"/>
        <v>0</v>
      </c>
    </row>
    <row r="22" spans="1:16" ht="24" customHeight="1">
      <c r="A22" s="111">
        <v>0</v>
      </c>
      <c r="B22" s="171">
        <f>IF(J8=0,0,J22/J8)</f>
        <v>0</v>
      </c>
      <c r="C22" s="202">
        <v>41</v>
      </c>
      <c r="D22" s="203" t="str">
        <f>VLOOKUP(C22,'2 Comparaison des prix'!C7:F1000,2,FALSE)</f>
        <v>BETTERAVE DES MAING.  5/1</v>
      </c>
      <c r="E22" s="172">
        <v>0</v>
      </c>
      <c r="F22" s="173">
        <v>0</v>
      </c>
      <c r="G22" s="174">
        <v>0</v>
      </c>
      <c r="H22" s="393">
        <f t="shared" si="0"/>
        <v>0</v>
      </c>
      <c r="I22" s="175">
        <f t="shared" si="1"/>
        <v>0</v>
      </c>
      <c r="J22" s="176">
        <f t="shared" si="2"/>
        <v>0</v>
      </c>
      <c r="K22" s="177">
        <f>K8</f>
        <v>10</v>
      </c>
      <c r="L22" s="181">
        <f>L8</f>
        <v>20</v>
      </c>
      <c r="M22" s="182">
        <v>0</v>
      </c>
      <c r="N22" s="183">
        <f t="shared" si="3"/>
        <v>0</v>
      </c>
      <c r="O22" s="389">
        <f>VLOOKUP(C22,'2 Comparaison des prix'!C7:F1000,4,FALSE)</f>
        <v>2.7482526062499999</v>
      </c>
      <c r="P22" s="180">
        <f t="shared" si="4"/>
        <v>0</v>
      </c>
    </row>
    <row r="23" spans="1:16" ht="24" customHeight="1">
      <c r="A23" s="111">
        <v>0</v>
      </c>
      <c r="B23" s="171">
        <f>IF(J8=0,0,J23/J8)</f>
        <v>0</v>
      </c>
      <c r="C23" s="202">
        <v>9</v>
      </c>
      <c r="D23" s="203" t="str">
        <f>VLOOKUP(C23,'2 Comparaison des prix'!C7:F1000,2,FALSE)</f>
        <v>AIL SACHET SURGELE   250G</v>
      </c>
      <c r="E23" s="172">
        <v>0</v>
      </c>
      <c r="F23" s="173">
        <v>0</v>
      </c>
      <c r="G23" s="174">
        <v>0</v>
      </c>
      <c r="H23" s="393">
        <f t="shared" si="0"/>
        <v>0</v>
      </c>
      <c r="I23" s="175">
        <f t="shared" si="1"/>
        <v>0</v>
      </c>
      <c r="J23" s="176">
        <f t="shared" si="2"/>
        <v>0</v>
      </c>
      <c r="K23" s="177">
        <f>K8</f>
        <v>10</v>
      </c>
      <c r="L23" s="181">
        <f>L8</f>
        <v>20</v>
      </c>
      <c r="M23" s="182">
        <v>0</v>
      </c>
      <c r="N23" s="183">
        <f t="shared" si="3"/>
        <v>0</v>
      </c>
      <c r="O23" s="389">
        <f>VLOOKUP(C23,'2 Comparaison des prix'!C7:F1000,4,FALSE)</f>
        <v>1.2866175</v>
      </c>
      <c r="P23" s="180">
        <f t="shared" si="4"/>
        <v>0</v>
      </c>
    </row>
    <row r="24" spans="1:16" ht="24" customHeight="1">
      <c r="A24" s="111">
        <v>0</v>
      </c>
      <c r="B24" s="171">
        <f>IF(J8=0,0,J24/J8)</f>
        <v>0</v>
      </c>
      <c r="C24" s="202">
        <v>38</v>
      </c>
      <c r="D24" s="203" t="str">
        <f>VLOOKUP(C24,'2 Comparaison des prix'!C7:F1000,2,FALSE)</f>
        <v>BAIES ROSES 220G. BTE DUC</v>
      </c>
      <c r="E24" s="172">
        <v>0</v>
      </c>
      <c r="F24" s="173">
        <v>0</v>
      </c>
      <c r="G24" s="174">
        <v>0</v>
      </c>
      <c r="H24" s="393">
        <f t="shared" si="0"/>
        <v>0</v>
      </c>
      <c r="I24" s="175">
        <f t="shared" si="1"/>
        <v>0</v>
      </c>
      <c r="J24" s="176">
        <f t="shared" si="2"/>
        <v>0</v>
      </c>
      <c r="K24" s="177">
        <f>K8</f>
        <v>10</v>
      </c>
      <c r="L24" s="181">
        <f>L8</f>
        <v>20</v>
      </c>
      <c r="M24" s="182">
        <v>0</v>
      </c>
      <c r="N24" s="183">
        <f t="shared" si="3"/>
        <v>0</v>
      </c>
      <c r="O24" s="389">
        <f>VLOOKUP(C24,'2 Comparaison des prix'!C7:F1000,4,FALSE)</f>
        <v>10.801713781249999</v>
      </c>
      <c r="P24" s="180">
        <f t="shared" si="4"/>
        <v>0</v>
      </c>
    </row>
    <row r="25" spans="1:16" ht="24" customHeight="1">
      <c r="A25" s="111">
        <v>0</v>
      </c>
      <c r="B25" s="171">
        <f>IF(J8=0,0,J25/J8)</f>
        <v>0</v>
      </c>
      <c r="C25" s="202">
        <v>485</v>
      </c>
      <c r="D25" s="203" t="str">
        <f>VLOOKUP(C25,'2 Comparaison des prix'!C7:F1000,2,FALSE)</f>
        <v>PURE.SURG.ABRICOT BARQ1KG</v>
      </c>
      <c r="E25" s="172">
        <v>0</v>
      </c>
      <c r="F25" s="173">
        <v>0</v>
      </c>
      <c r="G25" s="174">
        <v>0</v>
      </c>
      <c r="H25" s="393">
        <f t="shared" si="0"/>
        <v>0</v>
      </c>
      <c r="I25" s="175">
        <f t="shared" si="1"/>
        <v>0</v>
      </c>
      <c r="J25" s="176">
        <f t="shared" si="2"/>
        <v>0</v>
      </c>
      <c r="K25" s="177">
        <f>K8</f>
        <v>10</v>
      </c>
      <c r="L25" s="181">
        <f>L8</f>
        <v>20</v>
      </c>
      <c r="M25" s="182">
        <v>0</v>
      </c>
      <c r="N25" s="183">
        <f t="shared" si="3"/>
        <v>0</v>
      </c>
      <c r="O25" s="389">
        <f>VLOOKUP(C25,'2 Comparaison des prix'!C7:F1000,4,FALSE)</f>
        <v>3.6852401249999995</v>
      </c>
      <c r="P25" s="180">
        <f t="shared" si="4"/>
        <v>0</v>
      </c>
    </row>
    <row r="26" spans="1:16" ht="24" customHeight="1">
      <c r="A26" s="111">
        <v>0</v>
      </c>
      <c r="B26" s="171">
        <f>IF(J8=0,0,J26/J8)</f>
        <v>0.75000000000000011</v>
      </c>
      <c r="C26" s="202">
        <v>664</v>
      </c>
      <c r="D26" s="203" t="str">
        <f>VLOOKUP(C26,'2 Comparaison des prix'!C7:F1000,2,FALSE)</f>
        <v>ZESTE ORANGE       BARQ</v>
      </c>
      <c r="E26" s="172">
        <v>0.12</v>
      </c>
      <c r="F26" s="173">
        <v>0</v>
      </c>
      <c r="G26" s="174">
        <v>2</v>
      </c>
      <c r="H26" s="393">
        <f t="shared" si="0"/>
        <v>0.1176</v>
      </c>
      <c r="I26" s="175">
        <f t="shared" si="1"/>
        <v>0.23519999999999999</v>
      </c>
      <c r="J26" s="176">
        <f t="shared" si="2"/>
        <v>0.30000000000000004</v>
      </c>
      <c r="K26" s="177">
        <f>K8</f>
        <v>10</v>
      </c>
      <c r="L26" s="181">
        <f>L8</f>
        <v>20</v>
      </c>
      <c r="M26" s="182">
        <v>0</v>
      </c>
      <c r="N26" s="183">
        <f t="shared" si="3"/>
        <v>0.30000000000000004</v>
      </c>
      <c r="O26" s="389">
        <f>VLOOKUP(C26,'2 Comparaison des prix'!C7:F1000,4,FALSE)</f>
        <v>3.1751881874999999</v>
      </c>
      <c r="P26" s="180">
        <f t="shared" si="4"/>
        <v>0.95255645625000007</v>
      </c>
    </row>
    <row r="27" spans="1:16" ht="24" customHeight="1">
      <c r="A27" s="111">
        <v>0</v>
      </c>
      <c r="B27" s="171">
        <f>IF(J8=0,0,J27/J8)</f>
        <v>0</v>
      </c>
      <c r="C27" s="202">
        <v>318</v>
      </c>
      <c r="D27" s="203" t="str">
        <f>VLOOKUP(C27,'2 Comparaison des prix'!C7:F1000,2,FALSE)</f>
        <v>LIVAROT GAUTIER 40% 450G</v>
      </c>
      <c r="E27" s="172">
        <v>0</v>
      </c>
      <c r="F27" s="173">
        <v>0</v>
      </c>
      <c r="G27" s="174">
        <v>0</v>
      </c>
      <c r="H27" s="393">
        <f t="shared" si="0"/>
        <v>0</v>
      </c>
      <c r="I27" s="175">
        <f t="shared" si="1"/>
        <v>0</v>
      </c>
      <c r="J27" s="176">
        <f t="shared" si="2"/>
        <v>0</v>
      </c>
      <c r="K27" s="177">
        <f>K8</f>
        <v>10</v>
      </c>
      <c r="L27" s="181">
        <f>L8</f>
        <v>20</v>
      </c>
      <c r="M27" s="182">
        <v>0</v>
      </c>
      <c r="N27" s="183">
        <f t="shared" si="3"/>
        <v>0</v>
      </c>
      <c r="O27" s="389">
        <f>VLOOKUP(C27,'2 Comparaison des prix'!C7:F1000,4,FALSE)</f>
        <v>0</v>
      </c>
      <c r="P27" s="180">
        <f t="shared" si="4"/>
        <v>0</v>
      </c>
    </row>
    <row r="28" spans="1:16" ht="24" customHeight="1">
      <c r="A28" s="111">
        <v>0</v>
      </c>
      <c r="B28" s="171">
        <f>IF(J8=0,0,J28/J8)</f>
        <v>0</v>
      </c>
      <c r="C28" s="202">
        <v>608</v>
      </c>
      <c r="D28" s="203" t="str">
        <f>VLOOKUP(C28,'2 Comparaison des prix'!C7:F1000,2,FALSE)</f>
        <v>THE CARAMEL 25S LIPTON</v>
      </c>
      <c r="E28" s="172">
        <v>0</v>
      </c>
      <c r="F28" s="173">
        <v>0</v>
      </c>
      <c r="G28" s="174">
        <v>0</v>
      </c>
      <c r="H28" s="393">
        <f t="shared" si="0"/>
        <v>0</v>
      </c>
      <c r="I28" s="175">
        <f t="shared" si="1"/>
        <v>0</v>
      </c>
      <c r="J28" s="176">
        <f t="shared" si="2"/>
        <v>0</v>
      </c>
      <c r="K28" s="177">
        <f>K8</f>
        <v>10</v>
      </c>
      <c r="L28" s="181">
        <f>L8</f>
        <v>20</v>
      </c>
      <c r="M28" s="182">
        <v>0</v>
      </c>
      <c r="N28" s="183">
        <f t="shared" si="3"/>
        <v>0</v>
      </c>
      <c r="O28" s="389">
        <f>VLOOKUP(C28,'2 Comparaison des prix'!C7:F1000,4,FALSE)</f>
        <v>2.4192</v>
      </c>
      <c r="P28" s="180">
        <f t="shared" si="4"/>
        <v>0</v>
      </c>
    </row>
    <row r="29" spans="1:16" ht="24" customHeight="1">
      <c r="A29" s="111">
        <v>0</v>
      </c>
      <c r="B29" s="171">
        <f>IF(J8=0,0,J29/J8)</f>
        <v>0</v>
      </c>
      <c r="C29" s="202">
        <v>259</v>
      </c>
      <c r="D29" s="203" t="str">
        <f>VLOOKUP(C29,'2 Comparaison des prix'!C7:F1000,2,FALSE)</f>
        <v>GRANA PADANO RAPE BTE 1KG</v>
      </c>
      <c r="E29" s="172">
        <v>0</v>
      </c>
      <c r="F29" s="173">
        <v>0</v>
      </c>
      <c r="G29" s="174">
        <v>0</v>
      </c>
      <c r="H29" s="393">
        <f t="shared" si="0"/>
        <v>0</v>
      </c>
      <c r="I29" s="175">
        <f t="shared" si="1"/>
        <v>0</v>
      </c>
      <c r="J29" s="176">
        <f t="shared" si="2"/>
        <v>0</v>
      </c>
      <c r="K29" s="177">
        <f>K8</f>
        <v>10</v>
      </c>
      <c r="L29" s="181">
        <f>L8</f>
        <v>20</v>
      </c>
      <c r="M29" s="182">
        <v>0</v>
      </c>
      <c r="N29" s="183">
        <f t="shared" si="3"/>
        <v>0</v>
      </c>
      <c r="O29" s="389">
        <f>VLOOKUP(C29,'2 Comparaison des prix'!C7:F1000,4,FALSE)</f>
        <v>14.351999999999999</v>
      </c>
      <c r="P29" s="180">
        <f t="shared" si="4"/>
        <v>0</v>
      </c>
    </row>
    <row r="30" spans="1:16" ht="24" customHeight="1">
      <c r="A30" s="111">
        <v>0</v>
      </c>
      <c r="B30" s="171">
        <f>IF(J8=0,0,J30/J8)</f>
        <v>0</v>
      </c>
      <c r="C30" s="202">
        <v>312</v>
      </c>
      <c r="D30" s="203" t="str">
        <f>VLOOKUP(C30,'2 Comparaison des prix'!C7:F1000,2,FALSE)</f>
        <v>LENTILLE LE SAVOURIN 5/1</v>
      </c>
      <c r="E30" s="172">
        <v>0</v>
      </c>
      <c r="F30" s="173">
        <v>0</v>
      </c>
      <c r="G30" s="174">
        <v>0</v>
      </c>
      <c r="H30" s="393">
        <f t="shared" si="0"/>
        <v>0</v>
      </c>
      <c r="I30" s="175">
        <f t="shared" si="1"/>
        <v>0</v>
      </c>
      <c r="J30" s="176">
        <f t="shared" si="2"/>
        <v>0</v>
      </c>
      <c r="K30" s="177">
        <f>K8</f>
        <v>10</v>
      </c>
      <c r="L30" s="181">
        <f>L8</f>
        <v>20</v>
      </c>
      <c r="M30" s="182">
        <v>0</v>
      </c>
      <c r="N30" s="183">
        <f t="shared" si="3"/>
        <v>0</v>
      </c>
      <c r="O30" s="389">
        <f>VLOOKUP(C30,'2 Comparaison des prix'!C7:F1000,4,FALSE)</f>
        <v>3.4032820562499997</v>
      </c>
      <c r="P30" s="180">
        <f t="shared" si="4"/>
        <v>0</v>
      </c>
    </row>
    <row r="31" spans="1:16" ht="17.850000000000001" customHeight="1">
      <c r="A31" s="111">
        <v>0</v>
      </c>
      <c r="B31" s="184">
        <f>SUM(B9:B30)</f>
        <v>1</v>
      </c>
      <c r="C31" s="185"/>
      <c r="D31" s="186"/>
      <c r="E31" s="187"/>
      <c r="F31" s="188"/>
      <c r="G31" s="189"/>
      <c r="H31" s="190"/>
      <c r="I31" s="191"/>
      <c r="J31" s="192">
        <f t="shared" si="2"/>
        <v>0</v>
      </c>
      <c r="K31" s="193">
        <f>K8</f>
        <v>10</v>
      </c>
      <c r="L31" s="193">
        <f>L8</f>
        <v>20</v>
      </c>
      <c r="M31" s="194">
        <v>0</v>
      </c>
      <c r="N31" s="195">
        <f>IF(I31=0,0,I31/(100-G31)*100)</f>
        <v>0</v>
      </c>
      <c r="O31" s="196"/>
      <c r="P31" s="197">
        <f t="shared" si="4"/>
        <v>0</v>
      </c>
    </row>
    <row r="32" spans="1:16">
      <c r="A32" s="111"/>
      <c r="B32" s="198"/>
      <c r="C32" s="198"/>
      <c r="D32" s="198"/>
      <c r="E32" s="198"/>
      <c r="F32" s="198"/>
      <c r="G32" s="198"/>
      <c r="H32" s="198"/>
      <c r="I32" s="198"/>
      <c r="J32" s="198"/>
      <c r="K32" s="198"/>
      <c r="L32" s="198"/>
      <c r="M32" s="198"/>
      <c r="N32" s="198"/>
      <c r="O32" s="198"/>
      <c r="P32" s="199"/>
    </row>
    <row r="34" spans="4:4">
      <c r="D34" s="200"/>
    </row>
  </sheetData>
  <mergeCells count="1">
    <mergeCell ref="P3:P4"/>
  </mergeCells>
  <phoneticPr fontId="6" type="noConversion"/>
  <conditionalFormatting sqref="C9:C30">
    <cfRule type="cellIs" dxfId="29" priority="1" stopIfTrue="1" operator="equal">
      <formula>0</formula>
    </cfRule>
  </conditionalFormatting>
  <hyperlinks>
    <hyperlink ref="C4" r:id="rId1" xr:uid="{00000000-0004-0000-0200-000000000000}"/>
  </hyperlinks>
  <printOptions horizontalCentered="1"/>
  <pageMargins left="0.59055118110236227" right="0" top="0.59055118110236227" bottom="0" header="0" footer="0"/>
  <pageSetup paperSize="9" scale="67" orientation="portrait"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FE576-A7A8-499C-BAC2-F7FDDE777E49}">
  <dimension ref="A1:AW43"/>
  <sheetViews>
    <sheetView showZeros="0" zoomScale="50" zoomScaleNormal="50" zoomScaleSheetLayoutView="50" workbookViewId="0">
      <selection activeCell="K22" sqref="K22"/>
    </sheetView>
  </sheetViews>
  <sheetFormatPr baseColWidth="10" defaultRowHeight="20.100000000000001" customHeight="1"/>
  <cols>
    <col min="1" max="1" width="10.5703125" style="22" customWidth="1"/>
    <col min="2" max="2" width="8" style="22" customWidth="1"/>
    <col min="3" max="3" width="9.140625" style="1" customWidth="1"/>
    <col min="4" max="4" width="84.28515625" style="1" customWidth="1"/>
    <col min="5" max="5" width="19.85546875" style="1" customWidth="1"/>
    <col min="6" max="6" width="17.85546875" style="1" customWidth="1"/>
    <col min="7" max="8" width="1.7109375" style="21" customWidth="1"/>
    <col min="9" max="9" width="21.7109375" style="1" customWidth="1"/>
    <col min="10" max="10" width="17.7109375" style="1" customWidth="1"/>
    <col min="11" max="11" width="18.28515625" style="1" customWidth="1"/>
    <col min="12" max="12" width="8.28515625" style="1" customWidth="1"/>
    <col min="13" max="13" width="16.85546875" style="1" customWidth="1"/>
    <col min="14" max="14" width="20.5703125" style="1" customWidth="1"/>
    <col min="15" max="15" width="21.7109375" style="1" customWidth="1"/>
    <col min="16" max="16" width="22.28515625" style="1" customWidth="1"/>
    <col min="17" max="17" width="30.5703125" style="1" customWidth="1"/>
    <col min="18" max="18" width="11" style="21" customWidth="1"/>
    <col min="19" max="19" width="3.7109375" style="21" customWidth="1"/>
    <col min="20" max="20" width="21.7109375" style="1" customWidth="1"/>
    <col min="21" max="21" width="17.7109375" style="1" customWidth="1"/>
    <col min="22" max="23" width="18.140625" style="1" customWidth="1"/>
    <col min="24" max="24" width="16.7109375" style="1" customWidth="1"/>
    <col min="25" max="25" width="20.28515625" style="1" customWidth="1"/>
    <col min="26" max="26" width="18.85546875" style="1" customWidth="1"/>
    <col min="27" max="27" width="22.28515625" style="1" customWidth="1"/>
    <col min="28" max="28" width="30.5703125" style="1" customWidth="1"/>
    <col min="29" max="29" width="11" style="21" customWidth="1"/>
    <col min="30" max="30" width="4.85546875" style="21" customWidth="1"/>
    <col min="31" max="31" width="21.7109375" style="1" customWidth="1"/>
    <col min="32" max="32" width="17.7109375" style="1" customWidth="1"/>
    <col min="33" max="34" width="18.28515625" style="1" customWidth="1"/>
    <col min="35" max="35" width="16.85546875" style="1" customWidth="1"/>
    <col min="36" max="37" width="18.85546875" style="1" customWidth="1"/>
    <col min="38" max="38" width="22.28515625" style="1" customWidth="1"/>
    <col min="39" max="39" width="30.5703125" style="1" customWidth="1"/>
    <col min="40" max="40" width="10.7109375" style="21" customWidth="1"/>
    <col min="41" max="41" width="4.85546875" style="21" customWidth="1"/>
    <col min="42" max="46" width="15.28515625" style="21" customWidth="1"/>
    <col min="47" max="47" width="20.7109375" style="21" customWidth="1"/>
    <col min="48" max="48" width="20.42578125" style="21" customWidth="1"/>
    <col min="49" max="49" width="19.5703125" style="23" customWidth="1"/>
    <col min="50" max="16384" width="11.42578125" style="11"/>
  </cols>
  <sheetData>
    <row r="1" spans="1:49" ht="35.1" customHeight="1"/>
    <row r="2" spans="1:49" ht="72" customHeight="1">
      <c r="B2" s="1570" t="s">
        <v>2110</v>
      </c>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row>
    <row r="3" spans="1:49" ht="35.1" customHeight="1"/>
    <row r="4" spans="1:49" s="6" customFormat="1" ht="54" customHeight="1">
      <c r="A4" s="1547" t="s">
        <v>336</v>
      </c>
      <c r="B4" s="1548"/>
      <c r="C4" s="1548"/>
      <c r="D4" s="1548"/>
      <c r="E4" s="1548"/>
      <c r="F4" s="1549"/>
      <c r="G4" s="3">
        <v>0</v>
      </c>
      <c r="H4" s="3">
        <v>0</v>
      </c>
      <c r="I4" s="1550" t="s">
        <v>3</v>
      </c>
      <c r="J4" s="1551"/>
      <c r="K4" s="1551"/>
      <c r="L4" s="1551"/>
      <c r="M4" s="1551"/>
      <c r="N4" s="1551"/>
      <c r="O4" s="1551"/>
      <c r="P4" s="1551"/>
      <c r="Q4" s="1552"/>
      <c r="R4" s="46">
        <f>IF(ISTEXT(I4),1,0)</f>
        <v>1</v>
      </c>
      <c r="S4" s="5">
        <v>0</v>
      </c>
      <c r="T4" s="1550" t="s">
        <v>4</v>
      </c>
      <c r="U4" s="1551"/>
      <c r="V4" s="1551"/>
      <c r="W4" s="1551"/>
      <c r="X4" s="1551"/>
      <c r="Y4" s="1551"/>
      <c r="Z4" s="1551"/>
      <c r="AA4" s="1551"/>
      <c r="AB4" s="1552"/>
      <c r="AC4" s="65">
        <f>IF(ISTEXT(T4),2,0)</f>
        <v>2</v>
      </c>
      <c r="AD4" s="5">
        <v>0</v>
      </c>
      <c r="AE4" s="1550" t="s">
        <v>5</v>
      </c>
      <c r="AF4" s="1551"/>
      <c r="AG4" s="1551"/>
      <c r="AH4" s="1551"/>
      <c r="AI4" s="1551"/>
      <c r="AJ4" s="1551"/>
      <c r="AK4" s="1551"/>
      <c r="AL4" s="1551"/>
      <c r="AM4" s="1552"/>
      <c r="AN4" s="34">
        <f>IF(ISTEXT(AE4),3,0)</f>
        <v>3</v>
      </c>
      <c r="AO4" s="5">
        <v>0</v>
      </c>
      <c r="AP4" s="8">
        <v>0</v>
      </c>
      <c r="AQ4" s="7">
        <v>0</v>
      </c>
      <c r="AR4" s="7">
        <v>0</v>
      </c>
      <c r="AS4" s="7">
        <v>0</v>
      </c>
      <c r="AT4" s="7"/>
      <c r="AU4" s="7"/>
      <c r="AV4" s="7"/>
      <c r="AW4" s="7">
        <v>0</v>
      </c>
    </row>
    <row r="5" spans="1:49" s="6" customFormat="1" ht="60" customHeight="1">
      <c r="A5" s="1557" t="s">
        <v>309</v>
      </c>
      <c r="B5" s="1558"/>
      <c r="C5" s="1558"/>
      <c r="D5" s="1559" t="s">
        <v>313</v>
      </c>
      <c r="E5" s="1559"/>
      <c r="F5" s="1560"/>
      <c r="G5" s="3">
        <v>0</v>
      </c>
      <c r="H5" s="3">
        <v>0</v>
      </c>
      <c r="I5" s="1561" t="s">
        <v>766</v>
      </c>
      <c r="J5" s="1562"/>
      <c r="K5" s="1562"/>
      <c r="L5" s="1562"/>
      <c r="M5" s="1562"/>
      <c r="N5" s="1562"/>
      <c r="O5" s="1562"/>
      <c r="P5" s="1562"/>
      <c r="Q5" s="1563"/>
      <c r="R5" s="67">
        <f>COLUMN(R5)</f>
        <v>18</v>
      </c>
      <c r="S5" s="5">
        <v>0</v>
      </c>
      <c r="T5" s="1561" t="s">
        <v>767</v>
      </c>
      <c r="U5" s="1562"/>
      <c r="V5" s="1562"/>
      <c r="W5" s="1562"/>
      <c r="X5" s="1562"/>
      <c r="Y5" s="1562"/>
      <c r="Z5" s="1562"/>
      <c r="AA5" s="1562"/>
      <c r="AB5" s="1563"/>
      <c r="AC5" s="67">
        <f>COLUMN(AC5)</f>
        <v>29</v>
      </c>
      <c r="AD5" s="5">
        <v>0</v>
      </c>
      <c r="AE5" s="1561" t="s">
        <v>770</v>
      </c>
      <c r="AF5" s="1562"/>
      <c r="AG5" s="1562"/>
      <c r="AH5" s="1562"/>
      <c r="AI5" s="1562"/>
      <c r="AJ5" s="1562"/>
      <c r="AK5" s="1562"/>
      <c r="AL5" s="1562"/>
      <c r="AM5" s="1563"/>
      <c r="AN5" s="67">
        <f>COLUMN(AN5)</f>
        <v>40</v>
      </c>
      <c r="AO5" s="5">
        <v>0</v>
      </c>
      <c r="AP5" s="8">
        <v>0</v>
      </c>
      <c r="AQ5" s="9" t="s">
        <v>311</v>
      </c>
      <c r="AR5" s="10"/>
      <c r="AS5" s="10"/>
      <c r="AT5" s="10"/>
      <c r="AU5" s="10"/>
      <c r="AV5" s="10"/>
      <c r="AW5" s="78" t="s">
        <v>302</v>
      </c>
    </row>
    <row r="6" spans="1:49" ht="25.5" customHeight="1">
      <c r="A6" s="1553">
        <f>LARGE(C10:C18,1)</f>
        <v>9</v>
      </c>
      <c r="B6" s="1554"/>
      <c r="C6" s="1554"/>
      <c r="D6" s="1559"/>
      <c r="E6" s="1559"/>
      <c r="F6" s="1560"/>
      <c r="G6" s="3">
        <v>0</v>
      </c>
      <c r="H6" s="3">
        <v>0</v>
      </c>
      <c r="I6" s="1555" t="s">
        <v>314</v>
      </c>
      <c r="J6" s="1556"/>
      <c r="K6" s="1556"/>
      <c r="L6" s="1556"/>
      <c r="M6" s="1556"/>
      <c r="N6" s="93"/>
      <c r="O6" s="93"/>
      <c r="P6" s="90" t="s">
        <v>333</v>
      </c>
      <c r="Q6" s="89" t="s">
        <v>334</v>
      </c>
      <c r="R6" s="91" t="s">
        <v>335</v>
      </c>
      <c r="S6" s="25">
        <v>0</v>
      </c>
      <c r="T6" s="1555" t="s">
        <v>314</v>
      </c>
      <c r="U6" s="1556"/>
      <c r="V6" s="1556"/>
      <c r="W6" s="1556"/>
      <c r="X6" s="1556"/>
      <c r="Y6" s="93"/>
      <c r="Z6" s="93"/>
      <c r="AA6" s="90" t="s">
        <v>333</v>
      </c>
      <c r="AB6" s="89" t="s">
        <v>334</v>
      </c>
      <c r="AC6" s="91" t="s">
        <v>335</v>
      </c>
      <c r="AD6" s="5">
        <v>0</v>
      </c>
      <c r="AE6" s="1555" t="s">
        <v>314</v>
      </c>
      <c r="AF6" s="1556"/>
      <c r="AG6" s="1556"/>
      <c r="AH6" s="1556"/>
      <c r="AI6" s="1556"/>
      <c r="AJ6" s="93"/>
      <c r="AK6" s="93"/>
      <c r="AL6" s="90" t="s">
        <v>333</v>
      </c>
      <c r="AM6" s="89" t="s">
        <v>334</v>
      </c>
      <c r="AN6" s="91" t="s">
        <v>335</v>
      </c>
      <c r="AO6" s="5">
        <v>0</v>
      </c>
      <c r="AP6" s="8">
        <v>0</v>
      </c>
      <c r="AQ6" s="80" t="s">
        <v>301</v>
      </c>
      <c r="AR6" s="81" t="s">
        <v>301</v>
      </c>
      <c r="AS6" s="81" t="s">
        <v>301</v>
      </c>
      <c r="AT6" s="1566" t="s">
        <v>332</v>
      </c>
      <c r="AU6" s="1566" t="s">
        <v>339</v>
      </c>
      <c r="AV6" s="1566" t="s">
        <v>338</v>
      </c>
      <c r="AW6" s="64"/>
    </row>
    <row r="7" spans="1:49" s="12" customFormat="1" ht="58.5" customHeight="1">
      <c r="A7" s="1553"/>
      <c r="B7" s="1554"/>
      <c r="C7" s="1554"/>
      <c r="D7" s="1559"/>
      <c r="E7" s="1559"/>
      <c r="F7" s="1560"/>
      <c r="G7" s="3"/>
      <c r="H7" s="3"/>
      <c r="I7" s="75" t="s">
        <v>306</v>
      </c>
      <c r="J7" s="74" t="s">
        <v>308</v>
      </c>
      <c r="K7" s="73" t="s">
        <v>303</v>
      </c>
      <c r="L7" s="1567" t="s">
        <v>332</v>
      </c>
      <c r="M7" s="96" t="s">
        <v>330</v>
      </c>
      <c r="N7" s="72" t="s">
        <v>304</v>
      </c>
      <c r="O7" s="76" t="s">
        <v>307</v>
      </c>
      <c r="P7" s="88">
        <f>COUNTIF(R10:R17,"=1")</f>
        <v>3</v>
      </c>
      <c r="Q7" s="92">
        <f>COUNTIF(R10:R17,"=2")</f>
        <v>0</v>
      </c>
      <c r="R7" s="88">
        <f>COUNTIF(R10:R17,"=3")</f>
        <v>3</v>
      </c>
      <c r="S7" s="25">
        <v>0</v>
      </c>
      <c r="T7" s="75" t="s">
        <v>306</v>
      </c>
      <c r="U7" s="74" t="s">
        <v>308</v>
      </c>
      <c r="V7" s="73" t="s">
        <v>303</v>
      </c>
      <c r="W7" s="1567" t="s">
        <v>332</v>
      </c>
      <c r="X7" s="96" t="s">
        <v>330</v>
      </c>
      <c r="Y7" s="72" t="s">
        <v>304</v>
      </c>
      <c r="Z7" s="76" t="s">
        <v>307</v>
      </c>
      <c r="AA7" s="88">
        <f>COUNTIF(AC10:AC17,"=1")</f>
        <v>1</v>
      </c>
      <c r="AB7" s="92">
        <f>COUNTIF(AC10:AC17,"=2")</f>
        <v>3</v>
      </c>
      <c r="AC7" s="88">
        <f>COUNTIF(AC10:AC17,"=3")</f>
        <v>2</v>
      </c>
      <c r="AD7" s="5">
        <v>0</v>
      </c>
      <c r="AE7" s="75" t="s">
        <v>306</v>
      </c>
      <c r="AF7" s="74" t="s">
        <v>308</v>
      </c>
      <c r="AG7" s="73" t="s">
        <v>303</v>
      </c>
      <c r="AH7" s="1567" t="s">
        <v>332</v>
      </c>
      <c r="AI7" s="96" t="s">
        <v>330</v>
      </c>
      <c r="AJ7" s="72" t="s">
        <v>304</v>
      </c>
      <c r="AK7" s="76" t="s">
        <v>307</v>
      </c>
      <c r="AL7" s="88">
        <f>COUNTIF(AN10:AN17,"=1")</f>
        <v>2</v>
      </c>
      <c r="AM7" s="92">
        <f>COUNTIF(AN10:AN17,"=2")</f>
        <v>3</v>
      </c>
      <c r="AN7" s="88">
        <f>COUNTIF(AN10:AN17,"=3")</f>
        <v>1</v>
      </c>
      <c r="AO7" s="5">
        <v>0</v>
      </c>
      <c r="AP7" s="8">
        <v>0</v>
      </c>
      <c r="AQ7" s="82">
        <f>R5-2</f>
        <v>16</v>
      </c>
      <c r="AR7" s="83">
        <f>AC5-2</f>
        <v>27</v>
      </c>
      <c r="AS7" s="83">
        <f>AN5-2</f>
        <v>38</v>
      </c>
      <c r="AT7" s="1566"/>
      <c r="AU7" s="1566"/>
      <c r="AV7" s="1566"/>
      <c r="AW7" s="79">
        <f>ROW()</f>
        <v>7</v>
      </c>
    </row>
    <row r="8" spans="1:49" s="12" customFormat="1" ht="44.25" customHeight="1">
      <c r="A8" s="1580" t="s">
        <v>316</v>
      </c>
      <c r="B8" s="1581"/>
      <c r="C8" s="1581"/>
      <c r="D8" s="1582" t="str">
        <f ca="1">CELL("nomfichier")</f>
        <v>E:\0-UPRT\1-UPRT.FR-SITE-WEB\ff-fiches-fabrications\ff-fiches-fabrication-maj-08-2020\[ff-19-restauration-comparaison-prix.xlsx]Nota</v>
      </c>
      <c r="E8" s="1583"/>
      <c r="F8" s="1583"/>
      <c r="G8" s="3">
        <v>0</v>
      </c>
      <c r="H8" s="3">
        <v>0</v>
      </c>
      <c r="I8" s="76"/>
      <c r="J8" s="75"/>
      <c r="K8" s="74"/>
      <c r="L8" s="1567"/>
      <c r="M8" s="97">
        <f>(100-P9)/100</f>
        <v>0.94499999999999995</v>
      </c>
      <c r="N8" s="72"/>
      <c r="O8" s="94"/>
      <c r="P8" s="69" t="s">
        <v>331</v>
      </c>
      <c r="Q8" s="70" t="s">
        <v>305</v>
      </c>
      <c r="R8" s="71" t="s">
        <v>317</v>
      </c>
      <c r="S8" s="62">
        <v>0</v>
      </c>
      <c r="T8" s="76"/>
      <c r="U8" s="75"/>
      <c r="V8" s="74"/>
      <c r="W8" s="1567"/>
      <c r="X8" s="97">
        <f>(100-AA9)/100</f>
        <v>0.97</v>
      </c>
      <c r="Y8" s="72"/>
      <c r="Z8" s="94"/>
      <c r="AA8" s="69" t="s">
        <v>331</v>
      </c>
      <c r="AB8" s="70" t="s">
        <v>305</v>
      </c>
      <c r="AC8" s="71" t="s">
        <v>317</v>
      </c>
      <c r="AD8" s="62">
        <v>0</v>
      </c>
      <c r="AE8" s="76"/>
      <c r="AF8" s="75"/>
      <c r="AG8" s="74"/>
      <c r="AH8" s="1567"/>
      <c r="AI8" s="97">
        <f>(100-AL9)/100</f>
        <v>0.95499999999999996</v>
      </c>
      <c r="AJ8" s="72"/>
      <c r="AK8" s="94"/>
      <c r="AL8" s="69" t="s">
        <v>331</v>
      </c>
      <c r="AM8" s="70" t="s">
        <v>305</v>
      </c>
      <c r="AN8" s="71" t="s">
        <v>317</v>
      </c>
      <c r="AO8" s="62">
        <v>0</v>
      </c>
      <c r="AP8" s="8">
        <v>0</v>
      </c>
      <c r="AQ8" s="105"/>
      <c r="AR8" s="106"/>
      <c r="AS8" s="106"/>
      <c r="AT8" s="103"/>
      <c r="AU8" s="104"/>
      <c r="AV8" s="104"/>
      <c r="AW8" s="79">
        <f>ROW()</f>
        <v>8</v>
      </c>
    </row>
    <row r="9" spans="1:49" s="12" customFormat="1" ht="39.950000000000003" customHeight="1">
      <c r="A9" s="86">
        <f>ROW()</f>
        <v>9</v>
      </c>
      <c r="B9" s="1584" t="s">
        <v>312</v>
      </c>
      <c r="C9" s="1585"/>
      <c r="D9" s="61" t="s">
        <v>340</v>
      </c>
      <c r="E9" s="108" t="s">
        <v>337</v>
      </c>
      <c r="F9" s="108" t="s">
        <v>338</v>
      </c>
      <c r="G9" s="3">
        <v>0</v>
      </c>
      <c r="H9" s="4">
        <v>0</v>
      </c>
      <c r="I9" s="1564" t="s">
        <v>314</v>
      </c>
      <c r="J9" s="1565"/>
      <c r="K9" s="1565"/>
      <c r="L9" s="1565"/>
      <c r="M9" s="1565"/>
      <c r="N9" s="68"/>
      <c r="O9" s="68"/>
      <c r="P9" s="87">
        <v>5.5</v>
      </c>
      <c r="Q9" s="77"/>
      <c r="R9" s="47" t="s">
        <v>768</v>
      </c>
      <c r="S9" s="25">
        <v>0</v>
      </c>
      <c r="T9" s="1564" t="s">
        <v>314</v>
      </c>
      <c r="U9" s="1565"/>
      <c r="V9" s="1565"/>
      <c r="W9" s="1565"/>
      <c r="X9" s="1565"/>
      <c r="Y9" s="68"/>
      <c r="Z9" s="68"/>
      <c r="AA9" s="87">
        <v>3</v>
      </c>
      <c r="AB9" s="77"/>
      <c r="AC9" s="48" t="s">
        <v>769</v>
      </c>
      <c r="AD9" s="5">
        <v>0</v>
      </c>
      <c r="AE9" s="1564" t="s">
        <v>314</v>
      </c>
      <c r="AF9" s="1565"/>
      <c r="AG9" s="1565"/>
      <c r="AH9" s="1565"/>
      <c r="AI9" s="1565"/>
      <c r="AJ9" s="68"/>
      <c r="AK9" s="68"/>
      <c r="AL9" s="87">
        <v>4.5</v>
      </c>
      <c r="AM9" s="77"/>
      <c r="AN9" s="49" t="s">
        <v>771</v>
      </c>
      <c r="AO9" s="5">
        <v>0</v>
      </c>
      <c r="AP9" s="8">
        <v>0</v>
      </c>
      <c r="AQ9" s="105"/>
      <c r="AR9" s="106"/>
      <c r="AS9" s="106"/>
      <c r="AT9" s="103"/>
      <c r="AU9" s="104"/>
      <c r="AV9" s="104"/>
      <c r="AW9" s="79">
        <f>ROW()</f>
        <v>9</v>
      </c>
    </row>
    <row r="10" spans="1:49" s="12" customFormat="1" ht="50.1" customHeight="1">
      <c r="A10" s="17">
        <f>ROW()</f>
        <v>10</v>
      </c>
      <c r="B10" s="29">
        <f>IF(C10&gt;0,1,0)</f>
        <v>1</v>
      </c>
      <c r="C10" s="30">
        <v>1</v>
      </c>
      <c r="D10" s="31" t="s">
        <v>318</v>
      </c>
      <c r="E10" s="390">
        <f t="shared" ref="E10:E16" si="0">MIN(AQ10:AS10)</f>
        <v>4.8895999999999997</v>
      </c>
      <c r="F10" s="107">
        <f t="shared" ref="F10:F16" si="1">AV10</f>
        <v>5.1030850166666673</v>
      </c>
      <c r="G10" s="3">
        <v>0</v>
      </c>
      <c r="H10" s="4">
        <v>0</v>
      </c>
      <c r="I10" s="15"/>
      <c r="J10" s="13"/>
      <c r="K10" s="14"/>
      <c r="L10" s="98">
        <f>IF(N10&gt;0,1,0)</f>
        <v>1</v>
      </c>
      <c r="M10" s="99">
        <f>M8</f>
        <v>0.94499999999999995</v>
      </c>
      <c r="N10" s="100">
        <v>5.5970000000000004</v>
      </c>
      <c r="O10" s="109">
        <v>207538</v>
      </c>
      <c r="P10" s="95">
        <f>N10*M10</f>
        <v>5.2891650000000006</v>
      </c>
      <c r="Q10" s="15"/>
      <c r="R10" s="24">
        <f t="shared" ref="R10:R16" si="2">IF(ISBLANK(P10),0,IF(P10=0,0,RANK(P10,AQ10:AS10,1)))</f>
        <v>3</v>
      </c>
      <c r="S10" s="25">
        <v>0</v>
      </c>
      <c r="T10" s="15"/>
      <c r="U10" s="13"/>
      <c r="V10" s="14"/>
      <c r="W10" s="98">
        <f>IF(Y10&gt;0,1,0)</f>
        <v>1</v>
      </c>
      <c r="X10" s="99">
        <f>X8</f>
        <v>0.97</v>
      </c>
      <c r="Y10" s="100">
        <v>5.2891650000000006</v>
      </c>
      <c r="Z10" s="109"/>
      <c r="AA10" s="95">
        <f>Y10*X10</f>
        <v>5.1304900500000006</v>
      </c>
      <c r="AB10" s="15"/>
      <c r="AC10" s="24">
        <f t="shared" ref="AC10:AC16" si="3">IF(ISBLANK(AA10),0,IF(AA10=0,0,RANK(AA10,AQ10:AS10,1)))</f>
        <v>2</v>
      </c>
      <c r="AD10" s="5">
        <v>0</v>
      </c>
      <c r="AE10" s="15"/>
      <c r="AF10" s="13"/>
      <c r="AG10" s="14"/>
      <c r="AH10" s="98">
        <f>IF(AJ10&gt;0,1,0)</f>
        <v>1</v>
      </c>
      <c r="AI10" s="99">
        <f>AI8</f>
        <v>0.95499999999999996</v>
      </c>
      <c r="AJ10" s="100">
        <v>5.12</v>
      </c>
      <c r="AK10" s="109"/>
      <c r="AL10" s="95">
        <f>AJ10*AI10</f>
        <v>4.8895999999999997</v>
      </c>
      <c r="AM10" s="15"/>
      <c r="AN10" s="24">
        <f t="shared" ref="AN10:AN16" si="4">IF(ISBLANK(AL10),0,IF(AL10=0,0,RANK(AL10,AQ10:AS10,1)))</f>
        <v>1</v>
      </c>
      <c r="AO10" s="5">
        <v>0</v>
      </c>
      <c r="AP10" s="8">
        <v>0</v>
      </c>
      <c r="AQ10" s="84">
        <f t="shared" ref="AQ10:AQ17" si="5">IF(P10&lt;=0,500,P10)</f>
        <v>5.2891650000000006</v>
      </c>
      <c r="AR10" s="85">
        <f t="shared" ref="AR10:AR17" si="6">IF(AA10&lt;=0,500,AA10)</f>
        <v>5.1304900500000006</v>
      </c>
      <c r="AS10" s="85">
        <f t="shared" ref="AS10:AS17" si="7">IF(AL10&lt;=0,500,AL10)</f>
        <v>4.8895999999999997</v>
      </c>
      <c r="AT10" s="101">
        <f>L10+W10+AH10</f>
        <v>3</v>
      </c>
      <c r="AU10" s="102">
        <f>P10+AA10+AL10</f>
        <v>15.309255050000001</v>
      </c>
      <c r="AV10" s="102">
        <f>IF(AT10&lt;=0,0,AU10/AT10)</f>
        <v>5.1030850166666673</v>
      </c>
      <c r="AW10" s="79">
        <f>ROW()</f>
        <v>10</v>
      </c>
    </row>
    <row r="11" spans="1:49" s="12" customFormat="1" ht="50.1" customHeight="1">
      <c r="A11" s="17">
        <f>ROW()</f>
        <v>11</v>
      </c>
      <c r="B11" s="32">
        <f>A11-6</f>
        <v>5</v>
      </c>
      <c r="C11" s="33">
        <f>IF(ISTEXT(D11),B11,0)</f>
        <v>5</v>
      </c>
      <c r="D11" s="66" t="s">
        <v>319</v>
      </c>
      <c r="E11" s="390">
        <f t="shared" si="0"/>
        <v>3.88</v>
      </c>
      <c r="F11" s="107">
        <f t="shared" si="1"/>
        <v>4.3682983333333327</v>
      </c>
      <c r="G11" s="3">
        <v>0</v>
      </c>
      <c r="H11" s="4">
        <v>0</v>
      </c>
      <c r="I11" s="15"/>
      <c r="J11" s="13"/>
      <c r="K11" s="14"/>
      <c r="L11" s="98">
        <f>IF(N11&gt;0,1,0)</f>
        <v>1</v>
      </c>
      <c r="M11" s="99">
        <f>M8</f>
        <v>0.94499999999999995</v>
      </c>
      <c r="N11" s="100">
        <v>4.9109999999999996</v>
      </c>
      <c r="O11" s="110">
        <v>207630</v>
      </c>
      <c r="P11" s="95">
        <f t="shared" ref="P11:P15" si="8">N11*M11</f>
        <v>4.6408949999999995</v>
      </c>
      <c r="Q11" s="15"/>
      <c r="R11" s="24">
        <f t="shared" si="2"/>
        <v>3</v>
      </c>
      <c r="S11" s="25">
        <v>0</v>
      </c>
      <c r="T11" s="15"/>
      <c r="U11" s="13"/>
      <c r="V11" s="14"/>
      <c r="W11" s="98">
        <f t="shared" ref="W11:W15" si="9">IF(Y11&gt;0,1,0)</f>
        <v>1</v>
      </c>
      <c r="X11" s="99">
        <f>X8</f>
        <v>0.97</v>
      </c>
      <c r="Y11" s="100">
        <v>4</v>
      </c>
      <c r="Z11" s="110"/>
      <c r="AA11" s="95">
        <f t="shared" ref="AA11:AA14" si="10">Y11*X11</f>
        <v>3.88</v>
      </c>
      <c r="AB11" s="15"/>
      <c r="AC11" s="24">
        <f t="shared" si="3"/>
        <v>1</v>
      </c>
      <c r="AD11" s="5">
        <v>0</v>
      </c>
      <c r="AE11" s="15"/>
      <c r="AF11" s="13"/>
      <c r="AG11" s="14"/>
      <c r="AH11" s="98">
        <f t="shared" ref="AH11:AH15" si="11">IF(AJ11&gt;0,1,0)</f>
        <v>1</v>
      </c>
      <c r="AI11" s="99">
        <f>AI8</f>
        <v>0.95499999999999996</v>
      </c>
      <c r="AJ11" s="100">
        <v>4.8</v>
      </c>
      <c r="AK11" s="110"/>
      <c r="AL11" s="95">
        <f t="shared" ref="AL11:AL15" si="12">AJ11*AI11</f>
        <v>4.5839999999999996</v>
      </c>
      <c r="AM11" s="15"/>
      <c r="AN11" s="24">
        <f t="shared" si="4"/>
        <v>2</v>
      </c>
      <c r="AO11" s="5">
        <v>0</v>
      </c>
      <c r="AP11" s="8">
        <v>0</v>
      </c>
      <c r="AQ11" s="84">
        <f t="shared" si="5"/>
        <v>4.6408949999999995</v>
      </c>
      <c r="AR11" s="85">
        <f t="shared" si="6"/>
        <v>3.88</v>
      </c>
      <c r="AS11" s="85">
        <f t="shared" si="7"/>
        <v>4.5839999999999996</v>
      </c>
      <c r="AT11" s="101">
        <f t="shared" ref="AT11:AT17" si="13">L11+W11+AH11</f>
        <v>3</v>
      </c>
      <c r="AU11" s="102">
        <f t="shared" ref="AU11:AU17" si="14">P11+AA11+AL11</f>
        <v>13.104894999999999</v>
      </c>
      <c r="AV11" s="102">
        <f t="shared" ref="AV11:AV15" si="15">IF(AT11&lt;=0,0,AU11/AT11)</f>
        <v>4.3682983333333327</v>
      </c>
      <c r="AW11" s="79">
        <f>ROW()</f>
        <v>11</v>
      </c>
    </row>
    <row r="12" spans="1:49" s="12" customFormat="1" ht="50.1" customHeight="1">
      <c r="A12" s="17">
        <f>ROW()</f>
        <v>12</v>
      </c>
      <c r="B12" s="32">
        <f t="shared" ref="B12:B15" si="16">A12-6</f>
        <v>6</v>
      </c>
      <c r="C12" s="33">
        <f t="shared" ref="C12:C15" si="17">IF(ISTEXT(D12),B12,0)</f>
        <v>6</v>
      </c>
      <c r="D12" s="66" t="s">
        <v>320</v>
      </c>
      <c r="E12" s="390">
        <f t="shared" si="0"/>
        <v>2.9986999999999999</v>
      </c>
      <c r="F12" s="107">
        <f t="shared" si="1"/>
        <v>3.0693049999999999</v>
      </c>
      <c r="G12" s="3">
        <v>0</v>
      </c>
      <c r="H12" s="4">
        <v>0</v>
      </c>
      <c r="I12" s="63"/>
      <c r="J12" s="15"/>
      <c r="K12" s="13"/>
      <c r="L12" s="98">
        <f>IF(N12&gt;0,1,0)</f>
        <v>1</v>
      </c>
      <c r="M12" s="99">
        <f>M8</f>
        <v>0.94499999999999995</v>
      </c>
      <c r="N12" s="100">
        <v>3.327</v>
      </c>
      <c r="O12" s="110">
        <v>416155</v>
      </c>
      <c r="P12" s="95">
        <f t="shared" si="8"/>
        <v>3.144015</v>
      </c>
      <c r="Q12" s="15"/>
      <c r="R12" s="24">
        <f t="shared" si="2"/>
        <v>3</v>
      </c>
      <c r="S12" s="25">
        <v>0</v>
      </c>
      <c r="T12" s="63"/>
      <c r="U12" s="15"/>
      <c r="V12" s="13"/>
      <c r="W12" s="98">
        <f t="shared" si="9"/>
        <v>1</v>
      </c>
      <c r="X12" s="99">
        <f>X8</f>
        <v>0.97</v>
      </c>
      <c r="Y12" s="100">
        <v>3.16</v>
      </c>
      <c r="Z12" s="110"/>
      <c r="AA12" s="95">
        <f t="shared" si="10"/>
        <v>3.0651999999999999</v>
      </c>
      <c r="AB12" s="15"/>
      <c r="AC12" s="24">
        <f t="shared" si="3"/>
        <v>2</v>
      </c>
      <c r="AD12" s="5">
        <v>0</v>
      </c>
      <c r="AE12" s="63"/>
      <c r="AF12" s="15"/>
      <c r="AG12" s="13"/>
      <c r="AH12" s="98">
        <f t="shared" si="11"/>
        <v>1</v>
      </c>
      <c r="AI12" s="99">
        <f>AI8</f>
        <v>0.95499999999999996</v>
      </c>
      <c r="AJ12" s="100">
        <v>3.14</v>
      </c>
      <c r="AK12" s="110"/>
      <c r="AL12" s="95">
        <f t="shared" si="12"/>
        <v>2.9986999999999999</v>
      </c>
      <c r="AM12" s="15"/>
      <c r="AN12" s="24">
        <f t="shared" si="4"/>
        <v>1</v>
      </c>
      <c r="AO12" s="5">
        <v>0</v>
      </c>
      <c r="AP12" s="8">
        <v>0</v>
      </c>
      <c r="AQ12" s="84">
        <f t="shared" si="5"/>
        <v>3.144015</v>
      </c>
      <c r="AR12" s="85">
        <f t="shared" si="6"/>
        <v>3.0651999999999999</v>
      </c>
      <c r="AS12" s="85">
        <f t="shared" si="7"/>
        <v>2.9986999999999999</v>
      </c>
      <c r="AT12" s="101">
        <f t="shared" si="13"/>
        <v>3</v>
      </c>
      <c r="AU12" s="102">
        <f t="shared" si="14"/>
        <v>9.2079149999999998</v>
      </c>
      <c r="AV12" s="102">
        <f t="shared" si="15"/>
        <v>3.0693049999999999</v>
      </c>
      <c r="AW12" s="79">
        <f>ROW()</f>
        <v>12</v>
      </c>
    </row>
    <row r="13" spans="1:49" s="12" customFormat="1" ht="50.1" customHeight="1">
      <c r="A13" s="17">
        <f>ROW()</f>
        <v>13</v>
      </c>
      <c r="B13" s="32">
        <f t="shared" si="16"/>
        <v>7</v>
      </c>
      <c r="C13" s="33">
        <f t="shared" si="17"/>
        <v>7</v>
      </c>
      <c r="D13" s="66" t="s">
        <v>321</v>
      </c>
      <c r="E13" s="390">
        <f t="shared" si="0"/>
        <v>4.6408949999999995</v>
      </c>
      <c r="F13" s="107">
        <f t="shared" si="1"/>
        <v>4.9288983333333327</v>
      </c>
      <c r="G13" s="3">
        <v>0</v>
      </c>
      <c r="H13" s="4">
        <v>0</v>
      </c>
      <c r="I13" s="63"/>
      <c r="J13" s="15"/>
      <c r="K13" s="13"/>
      <c r="L13" s="98">
        <f t="shared" ref="L13:L15" si="18">IF(N13&gt;0,1,0)</f>
        <v>1</v>
      </c>
      <c r="M13" s="99">
        <f>M8</f>
        <v>0.94499999999999995</v>
      </c>
      <c r="N13" s="100">
        <v>4.9109999999999996</v>
      </c>
      <c r="O13" s="110">
        <v>0</v>
      </c>
      <c r="P13" s="95">
        <f t="shared" si="8"/>
        <v>4.6408949999999995</v>
      </c>
      <c r="Q13" s="15"/>
      <c r="R13" s="24">
        <f t="shared" si="2"/>
        <v>1</v>
      </c>
      <c r="S13" s="25">
        <v>0</v>
      </c>
      <c r="T13" s="63"/>
      <c r="U13" s="15"/>
      <c r="V13" s="13"/>
      <c r="W13" s="98">
        <f t="shared" si="9"/>
        <v>1</v>
      </c>
      <c r="X13" s="99">
        <f>X8</f>
        <v>0.97</v>
      </c>
      <c r="Y13" s="100">
        <v>5.34</v>
      </c>
      <c r="Z13" s="110"/>
      <c r="AA13" s="95">
        <f t="shared" si="10"/>
        <v>5.1797999999999993</v>
      </c>
      <c r="AB13" s="15"/>
      <c r="AC13" s="24">
        <f t="shared" si="3"/>
        <v>3</v>
      </c>
      <c r="AD13" s="5">
        <v>0</v>
      </c>
      <c r="AE13" s="63"/>
      <c r="AF13" s="15"/>
      <c r="AG13" s="13"/>
      <c r="AH13" s="98">
        <f t="shared" si="11"/>
        <v>1</v>
      </c>
      <c r="AI13" s="99">
        <f>AI8</f>
        <v>0.95499999999999996</v>
      </c>
      <c r="AJ13" s="100">
        <v>5.2</v>
      </c>
      <c r="AK13" s="110"/>
      <c r="AL13" s="95">
        <f t="shared" si="12"/>
        <v>4.9660000000000002</v>
      </c>
      <c r="AM13" s="15"/>
      <c r="AN13" s="24">
        <f t="shared" si="4"/>
        <v>2</v>
      </c>
      <c r="AO13" s="5">
        <v>0</v>
      </c>
      <c r="AP13" s="8">
        <v>0</v>
      </c>
      <c r="AQ13" s="84">
        <f t="shared" si="5"/>
        <v>4.6408949999999995</v>
      </c>
      <c r="AR13" s="85">
        <f t="shared" si="6"/>
        <v>5.1797999999999993</v>
      </c>
      <c r="AS13" s="85">
        <f t="shared" si="7"/>
        <v>4.9660000000000002</v>
      </c>
      <c r="AT13" s="101">
        <f t="shared" si="13"/>
        <v>3</v>
      </c>
      <c r="AU13" s="102">
        <f t="shared" si="14"/>
        <v>14.786694999999998</v>
      </c>
      <c r="AV13" s="102">
        <f t="shared" si="15"/>
        <v>4.9288983333333327</v>
      </c>
      <c r="AW13" s="79">
        <f>ROW()</f>
        <v>13</v>
      </c>
    </row>
    <row r="14" spans="1:49" s="12" customFormat="1" ht="50.1" customHeight="1">
      <c r="A14" s="17">
        <f>ROW()</f>
        <v>14</v>
      </c>
      <c r="B14" s="32">
        <f t="shared" si="16"/>
        <v>8</v>
      </c>
      <c r="C14" s="33">
        <f t="shared" si="17"/>
        <v>8</v>
      </c>
      <c r="D14" s="66" t="s">
        <v>322</v>
      </c>
      <c r="E14" s="390">
        <f t="shared" si="0"/>
        <v>2.5033049999999997</v>
      </c>
      <c r="F14" s="107">
        <f t="shared" si="1"/>
        <v>4.1037516666666667</v>
      </c>
      <c r="G14" s="3">
        <v>0</v>
      </c>
      <c r="H14" s="4">
        <v>0</v>
      </c>
      <c r="I14" s="63"/>
      <c r="J14" s="15"/>
      <c r="K14" s="13"/>
      <c r="L14" s="98">
        <f t="shared" si="18"/>
        <v>1</v>
      </c>
      <c r="M14" s="99">
        <f>M8</f>
        <v>0.94499999999999995</v>
      </c>
      <c r="N14" s="100">
        <v>2.649</v>
      </c>
      <c r="O14" s="110">
        <v>121771</v>
      </c>
      <c r="P14" s="95">
        <f t="shared" si="8"/>
        <v>2.5033049999999997</v>
      </c>
      <c r="Q14" s="15"/>
      <c r="R14" s="24">
        <f t="shared" si="2"/>
        <v>1</v>
      </c>
      <c r="S14" s="25">
        <v>0</v>
      </c>
      <c r="T14" s="63"/>
      <c r="U14" s="15"/>
      <c r="V14" s="13"/>
      <c r="W14" s="98">
        <f t="shared" si="9"/>
        <v>1</v>
      </c>
      <c r="X14" s="99">
        <f>X8</f>
        <v>0.97</v>
      </c>
      <c r="Y14" s="100">
        <v>5.0999999999999996</v>
      </c>
      <c r="Z14" s="110"/>
      <c r="AA14" s="95">
        <f t="shared" si="10"/>
        <v>4.9469999999999992</v>
      </c>
      <c r="AB14" s="15"/>
      <c r="AC14" s="24">
        <f t="shared" si="3"/>
        <v>3</v>
      </c>
      <c r="AD14" s="5">
        <v>0</v>
      </c>
      <c r="AE14" s="63"/>
      <c r="AF14" s="15"/>
      <c r="AG14" s="13"/>
      <c r="AH14" s="98">
        <f t="shared" si="11"/>
        <v>1</v>
      </c>
      <c r="AI14" s="99">
        <f>AI8</f>
        <v>0.95499999999999996</v>
      </c>
      <c r="AJ14" s="100">
        <v>5.09</v>
      </c>
      <c r="AK14" s="110"/>
      <c r="AL14" s="95">
        <f t="shared" si="12"/>
        <v>4.8609499999999999</v>
      </c>
      <c r="AM14" s="15"/>
      <c r="AN14" s="24">
        <f t="shared" si="4"/>
        <v>2</v>
      </c>
      <c r="AO14" s="5">
        <v>0</v>
      </c>
      <c r="AP14" s="8">
        <v>0</v>
      </c>
      <c r="AQ14" s="84">
        <f t="shared" si="5"/>
        <v>2.5033049999999997</v>
      </c>
      <c r="AR14" s="85">
        <f t="shared" si="6"/>
        <v>4.9469999999999992</v>
      </c>
      <c r="AS14" s="85">
        <f t="shared" si="7"/>
        <v>4.8609499999999999</v>
      </c>
      <c r="AT14" s="101">
        <f t="shared" si="13"/>
        <v>3</v>
      </c>
      <c r="AU14" s="102">
        <f t="shared" si="14"/>
        <v>12.311254999999999</v>
      </c>
      <c r="AV14" s="102">
        <f t="shared" si="15"/>
        <v>4.1037516666666667</v>
      </c>
      <c r="AW14" s="79">
        <f>ROW()</f>
        <v>14</v>
      </c>
    </row>
    <row r="15" spans="1:49" s="12" customFormat="1" ht="50.1" customHeight="1">
      <c r="A15" s="17">
        <f>ROW()</f>
        <v>15</v>
      </c>
      <c r="B15" s="32">
        <f t="shared" si="16"/>
        <v>9</v>
      </c>
      <c r="C15" s="33">
        <f t="shared" si="17"/>
        <v>9</v>
      </c>
      <c r="D15" s="66" t="s">
        <v>323</v>
      </c>
      <c r="E15" s="390">
        <f t="shared" si="0"/>
        <v>1.2379499999999999</v>
      </c>
      <c r="F15" s="107">
        <f t="shared" si="1"/>
        <v>2.4885666666666668</v>
      </c>
      <c r="G15" s="3">
        <v>0</v>
      </c>
      <c r="H15" s="4">
        <v>0</v>
      </c>
      <c r="I15" s="63"/>
      <c r="J15" s="15"/>
      <c r="K15" s="13"/>
      <c r="L15" s="98">
        <f t="shared" si="18"/>
        <v>1</v>
      </c>
      <c r="M15" s="99">
        <f>M8</f>
        <v>0.94499999999999995</v>
      </c>
      <c r="N15" s="100">
        <v>1.31</v>
      </c>
      <c r="O15" s="110">
        <v>207623</v>
      </c>
      <c r="P15" s="95">
        <f t="shared" si="8"/>
        <v>1.2379499999999999</v>
      </c>
      <c r="Q15" s="15"/>
      <c r="R15" s="24">
        <f t="shared" si="2"/>
        <v>1</v>
      </c>
      <c r="S15" s="25">
        <v>0</v>
      </c>
      <c r="T15" s="63"/>
      <c r="U15" s="15"/>
      <c r="V15" s="13"/>
      <c r="W15" s="98">
        <f t="shared" si="9"/>
        <v>1</v>
      </c>
      <c r="X15" s="99">
        <f>X8</f>
        <v>0.97</v>
      </c>
      <c r="Y15" s="100">
        <v>1.35</v>
      </c>
      <c r="Z15" s="110"/>
      <c r="AA15" s="95">
        <f t="shared" ref="AA15" si="19">Y15*X15</f>
        <v>1.3095000000000001</v>
      </c>
      <c r="AB15" s="15"/>
      <c r="AC15" s="24">
        <f t="shared" si="3"/>
        <v>2</v>
      </c>
      <c r="AD15" s="5">
        <v>0</v>
      </c>
      <c r="AE15" s="63"/>
      <c r="AF15" s="15"/>
      <c r="AG15" s="13"/>
      <c r="AH15" s="98">
        <f t="shared" si="11"/>
        <v>1</v>
      </c>
      <c r="AI15" s="99">
        <f>AI8</f>
        <v>0.95499999999999996</v>
      </c>
      <c r="AJ15" s="100">
        <v>5.15</v>
      </c>
      <c r="AK15" s="110"/>
      <c r="AL15" s="95">
        <f t="shared" si="12"/>
        <v>4.9182500000000005</v>
      </c>
      <c r="AM15" s="15"/>
      <c r="AN15" s="24">
        <f t="shared" si="4"/>
        <v>3</v>
      </c>
      <c r="AO15" s="5">
        <v>0</v>
      </c>
      <c r="AP15" s="8">
        <v>0</v>
      </c>
      <c r="AQ15" s="84">
        <f t="shared" si="5"/>
        <v>1.2379499999999999</v>
      </c>
      <c r="AR15" s="85">
        <f t="shared" si="6"/>
        <v>1.3095000000000001</v>
      </c>
      <c r="AS15" s="85">
        <f t="shared" si="7"/>
        <v>4.9182500000000005</v>
      </c>
      <c r="AT15" s="101">
        <f t="shared" si="13"/>
        <v>3</v>
      </c>
      <c r="AU15" s="102">
        <f t="shared" si="14"/>
        <v>7.4657</v>
      </c>
      <c r="AV15" s="102">
        <f t="shared" si="15"/>
        <v>2.4885666666666668</v>
      </c>
      <c r="AW15" s="79">
        <f>ROW()</f>
        <v>15</v>
      </c>
    </row>
    <row r="16" spans="1:49" s="12" customFormat="1" ht="50.1" customHeight="1">
      <c r="A16" s="17">
        <f>ROW()</f>
        <v>16</v>
      </c>
      <c r="B16" s="32">
        <f t="shared" ref="B16" si="20">A16-6</f>
        <v>10</v>
      </c>
      <c r="C16" s="33">
        <f t="shared" ref="C16" si="21">IF(ISTEXT(D16),B16,0)</f>
        <v>0</v>
      </c>
      <c r="D16" s="31"/>
      <c r="E16" s="390">
        <f t="shared" si="0"/>
        <v>500</v>
      </c>
      <c r="F16" s="107">
        <f t="shared" si="1"/>
        <v>0</v>
      </c>
      <c r="G16" s="3">
        <v>0</v>
      </c>
      <c r="H16" s="4">
        <v>0</v>
      </c>
      <c r="I16" s="63"/>
      <c r="J16" s="15"/>
      <c r="K16" s="13"/>
      <c r="L16" s="98">
        <f>IF(N16&gt;0,1,0)</f>
        <v>0</v>
      </c>
      <c r="M16" s="99">
        <f>M8</f>
        <v>0.94499999999999995</v>
      </c>
      <c r="N16" s="100"/>
      <c r="O16" s="110"/>
      <c r="P16" s="95">
        <f>N16*M16</f>
        <v>0</v>
      </c>
      <c r="Q16" s="15"/>
      <c r="R16" s="24">
        <f t="shared" si="2"/>
        <v>0</v>
      </c>
      <c r="S16" s="25">
        <v>0</v>
      </c>
      <c r="T16" s="63"/>
      <c r="U16" s="15"/>
      <c r="V16" s="13"/>
      <c r="W16" s="98">
        <f>IF(Y16&gt;0,1,0)</f>
        <v>0</v>
      </c>
      <c r="X16" s="99">
        <f>X8</f>
        <v>0.97</v>
      </c>
      <c r="Y16" s="100"/>
      <c r="Z16" s="110"/>
      <c r="AA16" s="95">
        <f>Y16*X16</f>
        <v>0</v>
      </c>
      <c r="AB16" s="15"/>
      <c r="AC16" s="24">
        <f t="shared" si="3"/>
        <v>0</v>
      </c>
      <c r="AD16" s="5">
        <v>0</v>
      </c>
      <c r="AE16" s="63"/>
      <c r="AF16" s="15"/>
      <c r="AG16" s="13"/>
      <c r="AH16" s="98">
        <f>IF(AJ16&gt;0,1,0)</f>
        <v>0</v>
      </c>
      <c r="AI16" s="99">
        <f>AI8</f>
        <v>0.95499999999999996</v>
      </c>
      <c r="AJ16" s="100"/>
      <c r="AK16" s="110"/>
      <c r="AL16" s="95">
        <f>AJ16*AI16</f>
        <v>0</v>
      </c>
      <c r="AM16" s="15"/>
      <c r="AN16" s="24">
        <f t="shared" si="4"/>
        <v>0</v>
      </c>
      <c r="AO16" s="5">
        <v>0</v>
      </c>
      <c r="AP16" s="8">
        <v>0</v>
      </c>
      <c r="AQ16" s="84">
        <f t="shared" si="5"/>
        <v>500</v>
      </c>
      <c r="AR16" s="85">
        <f t="shared" si="6"/>
        <v>500</v>
      </c>
      <c r="AS16" s="85">
        <f t="shared" si="7"/>
        <v>500</v>
      </c>
      <c r="AT16" s="101">
        <f t="shared" si="13"/>
        <v>0</v>
      </c>
      <c r="AU16" s="102">
        <f t="shared" si="14"/>
        <v>0</v>
      </c>
      <c r="AV16" s="102">
        <f>IF(AT16&lt;=0,0,AU16/AT16)</f>
        <v>0</v>
      </c>
      <c r="AW16" s="79">
        <f>ROW()</f>
        <v>16</v>
      </c>
    </row>
    <row r="17" spans="1:49" s="12" customFormat="1" ht="39.950000000000003" customHeight="1">
      <c r="A17" s="18">
        <f>ROW()</f>
        <v>17</v>
      </c>
      <c r="B17" s="16"/>
      <c r="C17" s="16"/>
      <c r="D17" s="28" t="s">
        <v>315</v>
      </c>
      <c r="E17" s="28">
        <v>19.29</v>
      </c>
      <c r="F17" s="28">
        <v>13.29</v>
      </c>
      <c r="G17" s="3">
        <v>0</v>
      </c>
      <c r="H17" s="4">
        <v>0</v>
      </c>
      <c r="I17" s="1564" t="s">
        <v>314</v>
      </c>
      <c r="J17" s="1565"/>
      <c r="K17" s="1565"/>
      <c r="L17" s="1565"/>
      <c r="M17" s="1565"/>
      <c r="N17" s="68"/>
      <c r="O17" s="68"/>
      <c r="P17" s="68"/>
      <c r="Q17" s="68"/>
      <c r="R17" s="68"/>
      <c r="S17" s="62">
        <v>0</v>
      </c>
      <c r="T17" s="1564" t="s">
        <v>314</v>
      </c>
      <c r="U17" s="1565"/>
      <c r="V17" s="1565"/>
      <c r="W17" s="1565"/>
      <c r="X17" s="1565"/>
      <c r="Y17" s="68"/>
      <c r="Z17" s="68"/>
      <c r="AA17" s="68"/>
      <c r="AB17" s="68"/>
      <c r="AC17" s="68"/>
      <c r="AD17" s="62">
        <v>0</v>
      </c>
      <c r="AE17" s="1564" t="s">
        <v>314</v>
      </c>
      <c r="AF17" s="1565"/>
      <c r="AG17" s="1565"/>
      <c r="AH17" s="1565"/>
      <c r="AI17" s="1565"/>
      <c r="AJ17" s="68"/>
      <c r="AK17" s="68"/>
      <c r="AL17" s="68"/>
      <c r="AM17" s="68"/>
      <c r="AN17" s="68"/>
      <c r="AO17" s="62">
        <v>0</v>
      </c>
      <c r="AP17" s="8">
        <v>0</v>
      </c>
      <c r="AQ17" s="84">
        <f t="shared" si="5"/>
        <v>500</v>
      </c>
      <c r="AR17" s="85">
        <f t="shared" si="6"/>
        <v>500</v>
      </c>
      <c r="AS17" s="85">
        <f t="shared" si="7"/>
        <v>500</v>
      </c>
      <c r="AT17" s="101">
        <f t="shared" si="13"/>
        <v>0</v>
      </c>
      <c r="AU17" s="102">
        <f t="shared" si="14"/>
        <v>0</v>
      </c>
      <c r="AV17" s="102">
        <f>IF(AT17&lt;=0,0,AU17/AT17)</f>
        <v>0</v>
      </c>
      <c r="AW17" s="79">
        <f>ROW()</f>
        <v>17</v>
      </c>
    </row>
    <row r="18" spans="1:49" ht="36" customHeight="1">
      <c r="A18" s="19">
        <f>ROW()</f>
        <v>18</v>
      </c>
      <c r="B18" s="2"/>
      <c r="C18" s="20" t="s">
        <v>310</v>
      </c>
      <c r="D18" s="20" t="s">
        <v>310</v>
      </c>
      <c r="E18" s="20"/>
      <c r="F18" s="20"/>
      <c r="G18" s="3">
        <v>0</v>
      </c>
      <c r="H18" s="4">
        <v>0</v>
      </c>
      <c r="I18" s="26"/>
      <c r="J18" s="26"/>
      <c r="K18" s="26"/>
      <c r="L18" s="26"/>
      <c r="M18" s="26"/>
      <c r="N18" s="27"/>
      <c r="O18" s="27"/>
      <c r="P18" s="27"/>
      <c r="Q18" s="27"/>
      <c r="R18" s="27"/>
      <c r="S18" s="5">
        <v>0</v>
      </c>
      <c r="T18" s="26"/>
      <c r="U18" s="26"/>
      <c r="V18" s="26"/>
      <c r="W18" s="26"/>
      <c r="X18" s="26"/>
      <c r="Y18" s="27"/>
      <c r="Z18" s="27"/>
      <c r="AA18" s="27"/>
      <c r="AB18" s="27"/>
      <c r="AC18" s="27"/>
      <c r="AD18" s="5">
        <v>0</v>
      </c>
      <c r="AE18" s="26"/>
      <c r="AF18" s="26"/>
      <c r="AG18" s="26"/>
      <c r="AH18" s="26"/>
      <c r="AI18" s="26"/>
      <c r="AJ18" s="27"/>
      <c r="AK18" s="27"/>
      <c r="AL18" s="27"/>
      <c r="AM18" s="27"/>
      <c r="AN18" s="27"/>
      <c r="AO18" s="5">
        <v>0</v>
      </c>
      <c r="AP18" s="27"/>
      <c r="AQ18" s="27"/>
      <c r="AR18" s="27"/>
      <c r="AS18" s="27"/>
      <c r="AT18" s="27"/>
      <c r="AU18" s="27"/>
      <c r="AV18" s="27"/>
      <c r="AW18" s="27"/>
    </row>
    <row r="19" spans="1:49" ht="39.950000000000003" customHeight="1">
      <c r="G19" s="3">
        <v>0</v>
      </c>
      <c r="H19" s="4">
        <v>0</v>
      </c>
      <c r="I19" s="1550" t="str">
        <f>I4</f>
        <v>ALBERT</v>
      </c>
      <c r="J19" s="1551"/>
      <c r="K19" s="1551"/>
      <c r="L19" s="1551"/>
      <c r="M19" s="1551"/>
      <c r="N19" s="1551"/>
      <c r="O19" s="1551"/>
      <c r="P19" s="1551"/>
      <c r="Q19" s="1552"/>
      <c r="R19" s="46">
        <f>R4</f>
        <v>1</v>
      </c>
      <c r="S19" s="262">
        <f>S4</f>
        <v>0</v>
      </c>
      <c r="T19" s="1550" t="str">
        <f>T4</f>
        <v>BERTHE</v>
      </c>
      <c r="U19" s="1551"/>
      <c r="V19" s="1551"/>
      <c r="W19" s="1551"/>
      <c r="X19" s="1551"/>
      <c r="Y19" s="1551"/>
      <c r="Z19" s="1551"/>
      <c r="AA19" s="1551"/>
      <c r="AB19" s="1552"/>
      <c r="AC19" s="65">
        <f>AC4</f>
        <v>2</v>
      </c>
      <c r="AD19" s="262">
        <f>AD4</f>
        <v>0</v>
      </c>
      <c r="AE19" s="1550" t="str">
        <f>AE4</f>
        <v>CHARLES</v>
      </c>
      <c r="AF19" s="1551"/>
      <c r="AG19" s="1551"/>
      <c r="AH19" s="1551"/>
      <c r="AI19" s="1551"/>
      <c r="AJ19" s="1551"/>
      <c r="AK19" s="1551"/>
      <c r="AL19" s="1551"/>
      <c r="AM19" s="1552"/>
      <c r="AN19" s="34">
        <f>AN4</f>
        <v>3</v>
      </c>
      <c r="AO19" s="262">
        <f>AO4</f>
        <v>0</v>
      </c>
      <c r="AQ19" s="105"/>
      <c r="AR19" s="106"/>
      <c r="AS19" s="106"/>
      <c r="AT19" s="106"/>
      <c r="AU19" s="106"/>
      <c r="AV19" s="106"/>
    </row>
    <row r="20" spans="1:49" ht="39.950000000000003" customHeight="1">
      <c r="D20" s="1571" t="s">
        <v>833</v>
      </c>
      <c r="E20" s="1571"/>
      <c r="F20" s="1571"/>
      <c r="G20" s="3">
        <v>0</v>
      </c>
      <c r="H20" s="4">
        <v>0</v>
      </c>
      <c r="I20" s="269"/>
      <c r="J20" s="270"/>
      <c r="K20" s="270"/>
      <c r="L20" s="270"/>
      <c r="M20" s="270"/>
      <c r="N20" s="270"/>
      <c r="O20" s="270"/>
      <c r="P20" s="271" t="s">
        <v>794</v>
      </c>
      <c r="Q20" s="272">
        <f>A6</f>
        <v>9</v>
      </c>
      <c r="S20" s="4">
        <v>0</v>
      </c>
      <c r="T20" s="269"/>
      <c r="U20" s="270"/>
      <c r="V20" s="270"/>
      <c r="W20" s="270"/>
      <c r="X20" s="270"/>
      <c r="Y20" s="270"/>
      <c r="Z20" s="270"/>
      <c r="AA20" s="271" t="s">
        <v>794</v>
      </c>
      <c r="AB20" s="272">
        <f>A6</f>
        <v>9</v>
      </c>
      <c r="AD20" s="4">
        <v>0</v>
      </c>
      <c r="AE20" s="269"/>
      <c r="AF20" s="270"/>
      <c r="AG20" s="270"/>
      <c r="AH20" s="270"/>
      <c r="AI20" s="270"/>
      <c r="AJ20" s="270"/>
      <c r="AK20" s="270"/>
      <c r="AL20" s="271" t="s">
        <v>794</v>
      </c>
      <c r="AM20" s="272">
        <f>A6</f>
        <v>9</v>
      </c>
      <c r="AO20" s="4">
        <v>0</v>
      </c>
      <c r="AQ20" s="84">
        <f t="shared" ref="AQ20:AQ26" si="22">IF(ISBLANK(Q20),0,IF(Q20=0,0,Q20))</f>
        <v>9</v>
      </c>
      <c r="AR20" s="85">
        <f t="shared" ref="AR20:AR26" si="23">IF(ISBLANK(AB20),0,IF(AB20=0,0,AB20))</f>
        <v>9</v>
      </c>
      <c r="AS20" s="85">
        <f t="shared" ref="AS20:AS26" si="24">IF(ISBLANK(AM20),0,IF(AM20=0,0,AM20))</f>
        <v>9</v>
      </c>
      <c r="AT20" s="85"/>
      <c r="AU20" s="85"/>
      <c r="AV20" s="85"/>
      <c r="AW20" s="79">
        <f>ROW()</f>
        <v>20</v>
      </c>
    </row>
    <row r="21" spans="1:49" ht="39.950000000000003" customHeight="1">
      <c r="D21" s="1571"/>
      <c r="E21" s="1571"/>
      <c r="F21" s="1571"/>
      <c r="G21" s="3">
        <v>0</v>
      </c>
      <c r="H21" s="4">
        <v>0</v>
      </c>
      <c r="P21" s="238" t="s">
        <v>795</v>
      </c>
      <c r="Q21" s="263">
        <f>COUNTIF(P10:P18,"&gt;0")</f>
        <v>6</v>
      </c>
      <c r="R21" s="239">
        <f t="shared" ref="R21:R26" si="25">IF(ISBLANK(Q21),0,IF(Q21=0,0,RANK(Q21,AQ21:AS21,0)))</f>
        <v>1</v>
      </c>
      <c r="S21" s="4">
        <v>0</v>
      </c>
      <c r="AA21" s="238" t="s">
        <v>795</v>
      </c>
      <c r="AB21" s="263">
        <f>COUNTIF(AA10:AA18,"&gt;0")</f>
        <v>6</v>
      </c>
      <c r="AC21" s="239">
        <f t="shared" ref="AC21:AC26" si="26">IF(ISBLANK(AB21),0,IF(AB21=0,0,RANK(AB21,AQ21:AS21,0)))</f>
        <v>1</v>
      </c>
      <c r="AD21" s="4">
        <v>0</v>
      </c>
      <c r="AL21" s="238" t="s">
        <v>795</v>
      </c>
      <c r="AM21" s="263">
        <f>COUNTIF(AL10:AL18,"&gt;0")</f>
        <v>6</v>
      </c>
      <c r="AN21" s="239">
        <f t="shared" ref="AN21:AN26" si="27">IF(ISBLANK(AM21),0,IF(AM21=0,0,RANK(AM21,AQ21:AS21,0)))</f>
        <v>1</v>
      </c>
      <c r="AO21" s="4">
        <v>0</v>
      </c>
      <c r="AQ21" s="84">
        <f t="shared" si="22"/>
        <v>6</v>
      </c>
      <c r="AR21" s="85">
        <f t="shared" si="23"/>
        <v>6</v>
      </c>
      <c r="AS21" s="85">
        <f t="shared" si="24"/>
        <v>6</v>
      </c>
      <c r="AT21" s="85"/>
      <c r="AU21" s="85"/>
      <c r="AV21" s="85"/>
      <c r="AW21" s="79">
        <f>ROW()</f>
        <v>21</v>
      </c>
    </row>
    <row r="22" spans="1:49" ht="39.950000000000003" customHeight="1">
      <c r="G22" s="3">
        <v>0</v>
      </c>
      <c r="H22" s="4">
        <v>0</v>
      </c>
      <c r="P22" s="241" t="s">
        <v>796</v>
      </c>
      <c r="Q22" s="240">
        <f>COUNTIF(R10:R18,"=1")</f>
        <v>3</v>
      </c>
      <c r="R22" s="239">
        <f t="shared" si="25"/>
        <v>1</v>
      </c>
      <c r="S22" s="4">
        <v>0</v>
      </c>
      <c r="AA22" s="241" t="s">
        <v>796</v>
      </c>
      <c r="AB22" s="240">
        <f>COUNTIF(AC10:AC18,"=1")</f>
        <v>1</v>
      </c>
      <c r="AC22" s="239">
        <f t="shared" si="26"/>
        <v>3</v>
      </c>
      <c r="AD22" s="4">
        <v>0</v>
      </c>
      <c r="AL22" s="241" t="s">
        <v>796</v>
      </c>
      <c r="AM22" s="240">
        <f>COUNTIF(AN10:AN18,"=1")</f>
        <v>2</v>
      </c>
      <c r="AN22" s="239">
        <f t="shared" si="27"/>
        <v>2</v>
      </c>
      <c r="AO22" s="4">
        <v>0</v>
      </c>
      <c r="AQ22" s="84">
        <f t="shared" si="22"/>
        <v>3</v>
      </c>
      <c r="AR22" s="85">
        <f t="shared" si="23"/>
        <v>1</v>
      </c>
      <c r="AS22" s="85">
        <f t="shared" si="24"/>
        <v>2</v>
      </c>
      <c r="AT22" s="85"/>
      <c r="AU22" s="85"/>
      <c r="AV22" s="85"/>
      <c r="AW22" s="79">
        <f>ROW()</f>
        <v>22</v>
      </c>
    </row>
    <row r="23" spans="1:49" ht="39.950000000000003" customHeight="1">
      <c r="G23" s="3">
        <v>0</v>
      </c>
      <c r="H23" s="4">
        <v>0</v>
      </c>
      <c r="P23" s="243" t="s">
        <v>797</v>
      </c>
      <c r="Q23" s="242">
        <f>COUNTIF(R10:R18,"=2")</f>
        <v>0</v>
      </c>
      <c r="R23" s="239">
        <f t="shared" si="25"/>
        <v>0</v>
      </c>
      <c r="S23" s="4">
        <v>0</v>
      </c>
      <c r="AA23" s="243" t="s">
        <v>797</v>
      </c>
      <c r="AB23" s="242">
        <f>COUNTIF(AC10:AC18,"=2")</f>
        <v>3</v>
      </c>
      <c r="AC23" s="239">
        <f t="shared" si="26"/>
        <v>1</v>
      </c>
      <c r="AD23" s="4">
        <v>0</v>
      </c>
      <c r="AL23" s="243" t="s">
        <v>797</v>
      </c>
      <c r="AM23" s="242">
        <f>COUNTIF(AN10:AN18,"=2")</f>
        <v>3</v>
      </c>
      <c r="AN23" s="239">
        <f t="shared" si="27"/>
        <v>1</v>
      </c>
      <c r="AO23" s="4">
        <v>0</v>
      </c>
      <c r="AQ23" s="84">
        <f t="shared" si="22"/>
        <v>0</v>
      </c>
      <c r="AR23" s="85">
        <f t="shared" si="23"/>
        <v>3</v>
      </c>
      <c r="AS23" s="85">
        <f t="shared" si="24"/>
        <v>3</v>
      </c>
      <c r="AT23" s="85"/>
      <c r="AU23" s="85"/>
      <c r="AV23" s="85"/>
      <c r="AW23" s="79">
        <f>ROW()</f>
        <v>23</v>
      </c>
    </row>
    <row r="24" spans="1:49" ht="39.950000000000003" customHeight="1">
      <c r="G24" s="3">
        <v>0</v>
      </c>
      <c r="H24" s="4">
        <v>0</v>
      </c>
      <c r="P24" s="245" t="s">
        <v>798</v>
      </c>
      <c r="Q24" s="244">
        <f>COUNTIF(R10:R18,"=3")</f>
        <v>3</v>
      </c>
      <c r="R24" s="239">
        <f t="shared" si="25"/>
        <v>1</v>
      </c>
      <c r="S24" s="4">
        <v>0</v>
      </c>
      <c r="AA24" s="245" t="s">
        <v>798</v>
      </c>
      <c r="AB24" s="244">
        <f>COUNTIF(AC10:AC18,"=3")</f>
        <v>2</v>
      </c>
      <c r="AC24" s="239">
        <f t="shared" si="26"/>
        <v>2</v>
      </c>
      <c r="AD24" s="4">
        <v>0</v>
      </c>
      <c r="AL24" s="245" t="s">
        <v>798</v>
      </c>
      <c r="AM24" s="244">
        <f>COUNTIF(AN10:AN18,"=3")</f>
        <v>1</v>
      </c>
      <c r="AN24" s="239">
        <f t="shared" si="27"/>
        <v>3</v>
      </c>
      <c r="AO24" s="4">
        <v>0</v>
      </c>
      <c r="AQ24" s="84">
        <f t="shared" si="22"/>
        <v>3</v>
      </c>
      <c r="AR24" s="85">
        <f t="shared" si="23"/>
        <v>2</v>
      </c>
      <c r="AS24" s="85">
        <f t="shared" si="24"/>
        <v>1</v>
      </c>
      <c r="AT24" s="85"/>
      <c r="AU24" s="85"/>
      <c r="AV24" s="85"/>
      <c r="AW24" s="79">
        <f>ROW()</f>
        <v>24</v>
      </c>
    </row>
    <row r="25" spans="1:49" ht="39.950000000000003" customHeight="1">
      <c r="G25" s="3">
        <v>0</v>
      </c>
      <c r="H25" s="4">
        <v>0</v>
      </c>
      <c r="P25" s="246" t="s">
        <v>799</v>
      </c>
      <c r="Q25" s="247">
        <f>COUNTIF(R10:R18,"=5")</f>
        <v>0</v>
      </c>
      <c r="R25" s="239">
        <f t="shared" si="25"/>
        <v>0</v>
      </c>
      <c r="S25" s="4">
        <v>0</v>
      </c>
      <c r="AA25" s="246" t="s">
        <v>799</v>
      </c>
      <c r="AB25" s="247">
        <f>COUNTIF(AC10:AC18,"=5")</f>
        <v>0</v>
      </c>
      <c r="AC25" s="239">
        <f t="shared" si="26"/>
        <v>0</v>
      </c>
      <c r="AD25" s="4">
        <v>0</v>
      </c>
      <c r="AL25" s="246" t="s">
        <v>799</v>
      </c>
      <c r="AM25" s="247">
        <f>COUNTIF(AN10:AN18,"=5")</f>
        <v>0</v>
      </c>
      <c r="AN25" s="239">
        <f t="shared" si="27"/>
        <v>0</v>
      </c>
      <c r="AO25" s="4">
        <v>0</v>
      </c>
      <c r="AQ25" s="84">
        <f t="shared" si="22"/>
        <v>0</v>
      </c>
      <c r="AR25" s="85">
        <f t="shared" si="23"/>
        <v>0</v>
      </c>
      <c r="AS25" s="85">
        <f t="shared" si="24"/>
        <v>0</v>
      </c>
      <c r="AT25" s="85"/>
      <c r="AU25" s="85"/>
      <c r="AV25" s="85"/>
      <c r="AW25" s="79">
        <f>ROW()</f>
        <v>25</v>
      </c>
    </row>
    <row r="26" spans="1:49" ht="39.950000000000003" customHeight="1">
      <c r="G26" s="3">
        <v>0</v>
      </c>
      <c r="H26" s="4">
        <v>0</v>
      </c>
      <c r="I26" s="264"/>
      <c r="J26" s="265"/>
      <c r="K26" s="265"/>
      <c r="L26" s="265"/>
      <c r="M26" s="265"/>
      <c r="N26" s="265"/>
      <c r="O26" s="265"/>
      <c r="P26" s="248" t="s">
        <v>800</v>
      </c>
      <c r="Q26" s="268">
        <f>COUNTIF(R10:R18,"=5")</f>
        <v>0</v>
      </c>
      <c r="R26" s="275">
        <f t="shared" si="25"/>
        <v>0</v>
      </c>
      <c r="S26" s="4">
        <v>0</v>
      </c>
      <c r="T26" s="264"/>
      <c r="U26" s="265"/>
      <c r="V26" s="265"/>
      <c r="W26" s="265"/>
      <c r="X26" s="265"/>
      <c r="Y26" s="265"/>
      <c r="Z26" s="265"/>
      <c r="AA26" s="248" t="s">
        <v>800</v>
      </c>
      <c r="AB26" s="268">
        <f>COUNTIF(AC10:AC18,"=5")</f>
        <v>0</v>
      </c>
      <c r="AC26" s="275">
        <f t="shared" si="26"/>
        <v>0</v>
      </c>
      <c r="AD26" s="4">
        <v>0</v>
      </c>
      <c r="AE26" s="264"/>
      <c r="AF26" s="265"/>
      <c r="AG26" s="265"/>
      <c r="AH26" s="265"/>
      <c r="AI26" s="265"/>
      <c r="AJ26" s="265"/>
      <c r="AK26" s="265"/>
      <c r="AL26" s="248" t="s">
        <v>800</v>
      </c>
      <c r="AM26" s="268">
        <f>COUNTIF(AN10:AN18,"=5")</f>
        <v>0</v>
      </c>
      <c r="AN26" s="275">
        <f t="shared" si="27"/>
        <v>0</v>
      </c>
      <c r="AO26" s="4">
        <v>0</v>
      </c>
      <c r="AQ26" s="84">
        <f t="shared" si="22"/>
        <v>0</v>
      </c>
      <c r="AR26" s="85">
        <f t="shared" si="23"/>
        <v>0</v>
      </c>
      <c r="AS26" s="85">
        <f t="shared" si="24"/>
        <v>0</v>
      </c>
      <c r="AT26" s="85"/>
      <c r="AU26" s="85"/>
      <c r="AV26" s="85"/>
      <c r="AW26" s="79">
        <f>ROW()</f>
        <v>26</v>
      </c>
    </row>
    <row r="27" spans="1:49" ht="20.100000000000001" customHeight="1" thickBot="1"/>
    <row r="28" spans="1:49" ht="51" customHeight="1">
      <c r="D28" s="336" t="s">
        <v>817</v>
      </c>
      <c r="E28" s="337">
        <f>SUMPRODUCT((ISTEXT(D30:D32)*1))</f>
        <v>3</v>
      </c>
      <c r="F28" s="1572" t="s">
        <v>795</v>
      </c>
      <c r="G28" s="364"/>
      <c r="H28" s="365"/>
      <c r="I28" s="1574" t="s">
        <v>818</v>
      </c>
      <c r="J28" s="1575"/>
      <c r="K28" s="1576" t="s">
        <v>819</v>
      </c>
      <c r="L28" s="1577"/>
      <c r="M28" s="1578" t="s">
        <v>820</v>
      </c>
      <c r="N28" s="1579"/>
      <c r="O28" s="1568" t="s">
        <v>832</v>
      </c>
      <c r="R28" s="1"/>
      <c r="S28" s="1"/>
    </row>
    <row r="29" spans="1:49" ht="33" customHeight="1">
      <c r="D29" s="338" t="s">
        <v>824</v>
      </c>
      <c r="E29" s="339">
        <f>Q20</f>
        <v>9</v>
      </c>
      <c r="F29" s="1573"/>
      <c r="G29" s="366"/>
      <c r="H29" s="367"/>
      <c r="I29" s="340" t="s">
        <v>825</v>
      </c>
      <c r="J29" s="341" t="s">
        <v>816</v>
      </c>
      <c r="K29" s="340" t="s">
        <v>825</v>
      </c>
      <c r="L29" s="341" t="s">
        <v>816</v>
      </c>
      <c r="M29" s="340" t="s">
        <v>825</v>
      </c>
      <c r="N29" s="341" t="s">
        <v>816</v>
      </c>
      <c r="O29" s="1569"/>
      <c r="R29" s="1"/>
      <c r="S29" s="1"/>
    </row>
    <row r="30" spans="1:49" ht="30" customHeight="1">
      <c r="D30" s="350" t="str">
        <f>I19</f>
        <v>ALBERT</v>
      </c>
      <c r="E30" s="319"/>
      <c r="F30" s="1098">
        <f>Q21</f>
        <v>6</v>
      </c>
      <c r="G30" s="1099"/>
      <c r="H30" s="1100"/>
      <c r="I30" s="1101">
        <f>Q22</f>
        <v>3</v>
      </c>
      <c r="J30" s="274">
        <f>R22</f>
        <v>1</v>
      </c>
      <c r="K30" s="1102">
        <f>Q23</f>
        <v>0</v>
      </c>
      <c r="L30" s="274">
        <f>R23</f>
        <v>0</v>
      </c>
      <c r="M30" s="1103">
        <f>Q24</f>
        <v>3</v>
      </c>
      <c r="N30" s="274">
        <f>R24</f>
        <v>1</v>
      </c>
      <c r="O30" s="382">
        <f>P9</f>
        <v>5.5</v>
      </c>
      <c r="R30" s="1"/>
      <c r="S30" s="1"/>
    </row>
    <row r="31" spans="1:49" ht="30" customHeight="1">
      <c r="D31" s="351" t="str">
        <f>T19</f>
        <v>BERTHE</v>
      </c>
      <c r="E31" s="326"/>
      <c r="F31" s="1104">
        <f>AB21</f>
        <v>6</v>
      </c>
      <c r="G31" s="1099"/>
      <c r="H31" s="1100"/>
      <c r="I31" s="1101">
        <f>AB22</f>
        <v>1</v>
      </c>
      <c r="J31" s="274">
        <f>AC22</f>
        <v>3</v>
      </c>
      <c r="K31" s="1102">
        <f>AB23</f>
        <v>3</v>
      </c>
      <c r="L31" s="274">
        <f>AC23</f>
        <v>1</v>
      </c>
      <c r="M31" s="1103">
        <f>AB24</f>
        <v>2</v>
      </c>
      <c r="N31" s="274">
        <f>AC24</f>
        <v>2</v>
      </c>
      <c r="O31" s="383">
        <f>AA9</f>
        <v>3</v>
      </c>
      <c r="R31" s="1"/>
      <c r="S31" s="1"/>
    </row>
    <row r="32" spans="1:49" ht="30" customHeight="1">
      <c r="D32" s="351" t="str">
        <f>AE19</f>
        <v>CHARLES</v>
      </c>
      <c r="E32" s="326"/>
      <c r="F32" s="1104">
        <f>AM21</f>
        <v>6</v>
      </c>
      <c r="G32" s="1099"/>
      <c r="H32" s="1100"/>
      <c r="I32" s="1101">
        <f>AM22</f>
        <v>2</v>
      </c>
      <c r="J32" s="274">
        <f>AN22</f>
        <v>2</v>
      </c>
      <c r="K32" s="1102">
        <f>AM23</f>
        <v>3</v>
      </c>
      <c r="L32" s="274">
        <f>AN23</f>
        <v>1</v>
      </c>
      <c r="M32" s="1103">
        <f>AM24</f>
        <v>1</v>
      </c>
      <c r="N32" s="274">
        <f>AN24</f>
        <v>3</v>
      </c>
      <c r="O32" s="383">
        <f>AL9</f>
        <v>4.5</v>
      </c>
      <c r="R32" s="1"/>
      <c r="S32" s="1"/>
    </row>
    <row r="33" spans="1:49" s="1" customFormat="1" ht="20.100000000000001" customHeight="1" thickBot="1">
      <c r="A33" s="22"/>
      <c r="B33" s="22"/>
      <c r="D33" s="328"/>
      <c r="E33" s="329"/>
      <c r="F33" s="330"/>
      <c r="G33" s="330"/>
      <c r="H33" s="330"/>
      <c r="I33" s="330"/>
      <c r="J33" s="330"/>
      <c r="K33" s="330"/>
      <c r="L33" s="330"/>
      <c r="M33" s="330"/>
      <c r="N33" s="330"/>
      <c r="O33" s="384">
        <f>'3 soumissionnaires'!X1031</f>
        <v>0</v>
      </c>
      <c r="AC33" s="21"/>
      <c r="AD33" s="21"/>
      <c r="AN33" s="21"/>
      <c r="AO33" s="21"/>
      <c r="AP33" s="21"/>
      <c r="AQ33" s="21"/>
      <c r="AR33" s="21"/>
      <c r="AS33" s="21"/>
      <c r="AT33" s="21"/>
      <c r="AU33" s="21"/>
      <c r="AV33" s="21"/>
      <c r="AW33" s="23"/>
    </row>
    <row r="34" spans="1:49" s="1" customFormat="1" ht="20.100000000000001" customHeight="1">
      <c r="A34" s="22"/>
      <c r="B34" s="22"/>
      <c r="G34" s="334"/>
      <c r="H34" s="334"/>
      <c r="I34" s="335"/>
      <c r="J34" s="335"/>
      <c r="K34" s="335"/>
      <c r="L34" s="335"/>
      <c r="M34" s="335"/>
      <c r="N34" s="335"/>
      <c r="O34" s="335"/>
      <c r="P34" s="335"/>
      <c r="Q34" s="335"/>
      <c r="R34" s="334"/>
      <c r="S34" s="334"/>
      <c r="AC34" s="21"/>
      <c r="AD34" s="21"/>
      <c r="AN34" s="21"/>
      <c r="AO34" s="21"/>
      <c r="AP34" s="21"/>
      <c r="AQ34" s="21"/>
      <c r="AR34" s="21"/>
      <c r="AS34" s="21"/>
      <c r="AT34" s="21"/>
      <c r="AU34" s="21"/>
      <c r="AV34" s="21"/>
      <c r="AW34" s="23"/>
    </row>
    <row r="36" spans="1:49" s="1" customFormat="1" ht="30" customHeight="1">
      <c r="A36" s="22"/>
      <c r="B36" s="22"/>
      <c r="R36" s="21"/>
      <c r="S36" s="21"/>
      <c r="AC36" s="21"/>
      <c r="AD36" s="21"/>
      <c r="AN36" s="21"/>
      <c r="AO36" s="21"/>
      <c r="AP36" s="21"/>
      <c r="AQ36" s="21"/>
      <c r="AR36" s="21"/>
      <c r="AS36" s="21"/>
      <c r="AT36" s="21"/>
      <c r="AU36" s="21"/>
      <c r="AV36" s="21"/>
      <c r="AW36" s="23"/>
    </row>
    <row r="37" spans="1:49" s="1" customFormat="1" ht="30" customHeight="1">
      <c r="A37" s="22"/>
      <c r="B37" s="22"/>
      <c r="R37" s="21"/>
      <c r="S37" s="21"/>
      <c r="AC37" s="21"/>
      <c r="AD37" s="21"/>
      <c r="AN37" s="21"/>
      <c r="AO37" s="21"/>
      <c r="AP37" s="21"/>
      <c r="AQ37" s="21"/>
      <c r="AR37" s="21"/>
      <c r="AS37" s="21"/>
      <c r="AT37" s="21"/>
      <c r="AU37" s="21"/>
      <c r="AV37" s="21"/>
      <c r="AW37" s="23"/>
    </row>
    <row r="38" spans="1:49" s="1" customFormat="1" ht="30" customHeight="1">
      <c r="A38" s="22"/>
      <c r="B38" s="22"/>
      <c r="R38" s="21"/>
      <c r="S38" s="21"/>
      <c r="AC38" s="21"/>
      <c r="AD38" s="21"/>
      <c r="AN38" s="21"/>
      <c r="AO38" s="21"/>
      <c r="AP38" s="21"/>
      <c r="AQ38" s="21"/>
      <c r="AR38" s="21"/>
      <c r="AS38" s="21"/>
      <c r="AT38" s="21"/>
      <c r="AU38" s="21"/>
      <c r="AV38" s="21"/>
      <c r="AW38" s="23"/>
    </row>
    <row r="39" spans="1:49" s="1" customFormat="1" ht="30" customHeight="1">
      <c r="A39" s="22"/>
      <c r="B39" s="22"/>
      <c r="R39" s="21"/>
      <c r="S39" s="21"/>
      <c r="AC39" s="21"/>
      <c r="AD39" s="21"/>
      <c r="AN39" s="21"/>
      <c r="AO39" s="21"/>
      <c r="AP39" s="21"/>
      <c r="AQ39" s="21"/>
      <c r="AR39" s="21"/>
      <c r="AS39" s="21"/>
      <c r="AT39" s="21"/>
      <c r="AU39" s="21"/>
      <c r="AV39" s="21"/>
      <c r="AW39" s="23"/>
    </row>
    <row r="40" spans="1:49" s="1" customFormat="1" ht="30" customHeight="1">
      <c r="A40" s="22"/>
      <c r="B40" s="22"/>
      <c r="R40" s="21"/>
      <c r="S40" s="21"/>
      <c r="AC40" s="21"/>
      <c r="AD40" s="21"/>
      <c r="AN40" s="21"/>
      <c r="AO40" s="21"/>
      <c r="AP40" s="21"/>
      <c r="AQ40" s="21"/>
      <c r="AR40" s="21"/>
      <c r="AS40" s="21"/>
      <c r="AT40" s="21"/>
      <c r="AU40" s="21"/>
      <c r="AV40" s="21"/>
      <c r="AW40" s="23"/>
    </row>
    <row r="41" spans="1:49" s="1" customFormat="1" ht="30" customHeight="1">
      <c r="A41" s="22"/>
      <c r="B41" s="22"/>
      <c r="R41" s="21"/>
      <c r="S41" s="21"/>
      <c r="AC41" s="21"/>
      <c r="AD41" s="21"/>
      <c r="AN41" s="21"/>
      <c r="AO41" s="21"/>
      <c r="AP41" s="21"/>
      <c r="AQ41" s="21"/>
      <c r="AR41" s="21"/>
      <c r="AS41" s="21"/>
      <c r="AT41" s="21"/>
      <c r="AU41" s="21"/>
      <c r="AV41" s="21"/>
      <c r="AW41" s="23"/>
    </row>
    <row r="42" spans="1:49" s="1" customFormat="1" ht="20.100000000000001" customHeight="1">
      <c r="A42" s="22"/>
      <c r="B42" s="22"/>
      <c r="R42" s="21"/>
      <c r="S42" s="21"/>
      <c r="AC42" s="21"/>
      <c r="AD42" s="21"/>
      <c r="AN42" s="21"/>
      <c r="AO42" s="21"/>
      <c r="AP42" s="21"/>
      <c r="AQ42" s="21"/>
      <c r="AR42" s="21"/>
      <c r="AS42" s="21"/>
      <c r="AT42" s="21"/>
      <c r="AU42" s="21"/>
      <c r="AV42" s="21"/>
      <c r="AW42" s="23"/>
    </row>
    <row r="43" spans="1:49" s="1" customFormat="1" ht="20.100000000000001" customHeight="1">
      <c r="A43" s="22"/>
      <c r="B43" s="22"/>
      <c r="R43" s="21"/>
      <c r="S43" s="21"/>
      <c r="AC43" s="21"/>
      <c r="AD43" s="21"/>
      <c r="AN43" s="21"/>
      <c r="AO43" s="21"/>
      <c r="AP43" s="21"/>
      <c r="AQ43" s="21"/>
      <c r="AR43" s="21"/>
      <c r="AS43" s="21"/>
      <c r="AT43" s="21"/>
      <c r="AU43" s="21"/>
      <c r="AV43" s="21"/>
      <c r="AW43" s="23"/>
    </row>
  </sheetData>
  <mergeCells count="38">
    <mergeCell ref="O28:O29"/>
    <mergeCell ref="B2:AN2"/>
    <mergeCell ref="D20:F21"/>
    <mergeCell ref="F28:F29"/>
    <mergeCell ref="I28:J28"/>
    <mergeCell ref="K28:L28"/>
    <mergeCell ref="M28:N28"/>
    <mergeCell ref="I19:Q19"/>
    <mergeCell ref="T19:AB19"/>
    <mergeCell ref="AE19:AM19"/>
    <mergeCell ref="I17:M17"/>
    <mergeCell ref="T17:X17"/>
    <mergeCell ref="AE17:AI17"/>
    <mergeCell ref="A8:C8"/>
    <mergeCell ref="D8:F8"/>
    <mergeCell ref="B9:C9"/>
    <mergeCell ref="I9:M9"/>
    <mergeCell ref="T9:X9"/>
    <mergeCell ref="AE9:AI9"/>
    <mergeCell ref="AU6:AU7"/>
    <mergeCell ref="AV6:AV7"/>
    <mergeCell ref="L7:L8"/>
    <mergeCell ref="W7:W8"/>
    <mergeCell ref="AH7:AH8"/>
    <mergeCell ref="AT6:AT7"/>
    <mergeCell ref="A4:F4"/>
    <mergeCell ref="I4:Q4"/>
    <mergeCell ref="T4:AB4"/>
    <mergeCell ref="AE4:AM4"/>
    <mergeCell ref="A6:C7"/>
    <mergeCell ref="I6:M6"/>
    <mergeCell ref="T6:X6"/>
    <mergeCell ref="AE6:AI6"/>
    <mergeCell ref="A5:C5"/>
    <mergeCell ref="D5:F7"/>
    <mergeCell ref="I5:Q5"/>
    <mergeCell ref="T5:AB5"/>
    <mergeCell ref="AE5:AM5"/>
  </mergeCells>
  <conditionalFormatting sqref="H30:H32 J30:J32 L30:L32 N30:N32">
    <cfRule type="cellIs" dxfId="28" priority="1" stopIfTrue="1" operator="equal">
      <formula>1</formula>
    </cfRule>
    <cfRule type="cellIs" dxfId="27" priority="2" stopIfTrue="1" operator="equal">
      <formula>2</formula>
    </cfRule>
    <cfRule type="cellIs" dxfId="26" priority="3" stopIfTrue="1" operator="equal">
      <formula>3</formula>
    </cfRule>
  </conditionalFormatting>
  <conditionalFormatting sqref="AN21:AN26 AC21:AC26 R21:R26 AN10:AN16 AC10:AC16 R10:R16">
    <cfRule type="cellIs" dxfId="25" priority="4" stopIfTrue="1" operator="equal">
      <formula>1</formula>
    </cfRule>
    <cfRule type="cellIs" dxfId="24" priority="5" stopIfTrue="1" operator="equal">
      <formula>2</formula>
    </cfRule>
    <cfRule type="cellIs" dxfId="23" priority="6" stopIfTrue="1" operator="equal">
      <formula>3</formula>
    </cfRule>
  </conditionalFormatting>
  <conditionalFormatting sqref="E10:E16">
    <cfRule type="cellIs" dxfId="22" priority="7" stopIfTrue="1" operator="greaterThanOrEqual">
      <formula>100</formula>
    </cfRule>
  </conditionalFormatting>
  <conditionalFormatting sqref="F10:F16">
    <cfRule type="cellIs" dxfId="21" priority="8" stopIfTrue="1" operator="greaterThan">
      <formula>0</formula>
    </cfRule>
    <cfRule type="cellIs" dxfId="20" priority="9" stopIfTrue="1" operator="lessThanOrEqual">
      <formula>0</formula>
    </cfRule>
  </conditionalFormatting>
  <conditionalFormatting sqref="C10:C16">
    <cfRule type="cellIs" dxfId="19" priority="10" stopIfTrue="1" operator="equal">
      <formula>0</formula>
    </cfRule>
  </conditionalFormatting>
  <printOptions horizontalCentered="1"/>
  <pageMargins left="0.39370078740157483" right="0.19685039370078741" top="0.39370078740157483" bottom="0.39370078740157483" header="0" footer="0"/>
  <pageSetup paperSize="9" scale="30" pageOrder="overThenDown" orientation="landscape" horizontalDpi="4294967293" r:id="rId1"/>
  <headerFooter alignWithMargins="0">
    <oddFooter>&amp;RPage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K1047"/>
  <sheetViews>
    <sheetView showZeros="0" zoomScale="50" zoomScaleNormal="50" zoomScaleSheetLayoutView="50" workbookViewId="0">
      <selection activeCell="CY16" sqref="CY16"/>
    </sheetView>
  </sheetViews>
  <sheetFormatPr baseColWidth="10" defaultRowHeight="20.100000000000001" customHeight="1"/>
  <cols>
    <col min="1" max="1" width="10.5703125" style="22" customWidth="1"/>
    <col min="2" max="2" width="8" style="22" customWidth="1"/>
    <col min="3" max="3" width="9.140625" style="1" customWidth="1"/>
    <col min="4" max="4" width="84.28515625" style="1" customWidth="1"/>
    <col min="5" max="5" width="19.85546875" style="1" customWidth="1"/>
    <col min="6" max="6" width="17.85546875" style="1" customWidth="1"/>
    <col min="7" max="8" width="1.7109375" style="21" customWidth="1"/>
    <col min="9" max="9" width="21.7109375" style="1" customWidth="1"/>
    <col min="10" max="10" width="17.7109375" style="1" customWidth="1"/>
    <col min="11" max="11" width="18.28515625" style="1" customWidth="1"/>
    <col min="12" max="12" width="8.28515625" style="1" customWidth="1"/>
    <col min="13" max="13" width="16.85546875" style="1" customWidth="1"/>
    <col min="14" max="14" width="20.5703125" style="1" customWidth="1"/>
    <col min="15" max="15" width="21.7109375" style="1" customWidth="1"/>
    <col min="16" max="16" width="22.28515625" style="1" customWidth="1"/>
    <col min="17" max="17" width="30.5703125" style="1" customWidth="1"/>
    <col min="18" max="18" width="11" style="21" customWidth="1"/>
    <col min="19" max="19" width="3.7109375" style="21" customWidth="1"/>
    <col min="20" max="20" width="21.7109375" style="1" customWidth="1"/>
    <col min="21" max="21" width="17.7109375" style="1" customWidth="1"/>
    <col min="22" max="23" width="18.140625" style="1" customWidth="1"/>
    <col min="24" max="24" width="16.7109375" style="1" customWidth="1"/>
    <col min="25" max="25" width="20.28515625" style="1" customWidth="1"/>
    <col min="26" max="26" width="18.85546875" style="1" customWidth="1"/>
    <col min="27" max="27" width="22.28515625" style="1" customWidth="1"/>
    <col min="28" max="28" width="30.5703125" style="1" customWidth="1"/>
    <col min="29" max="29" width="11" style="21" customWidth="1"/>
    <col min="30" max="30" width="4.85546875" style="21" customWidth="1"/>
    <col min="31" max="31" width="21.7109375" style="1" customWidth="1"/>
    <col min="32" max="32" width="17.7109375" style="1" customWidth="1"/>
    <col min="33" max="34" width="18.28515625" style="1" customWidth="1"/>
    <col min="35" max="35" width="16.85546875" style="1" customWidth="1"/>
    <col min="36" max="37" width="18.85546875" style="1" customWidth="1"/>
    <col min="38" max="38" width="22.28515625" style="1" customWidth="1"/>
    <col min="39" max="39" width="30.5703125" style="1" customWidth="1"/>
    <col min="40" max="40" width="10.7109375" style="21" customWidth="1"/>
    <col min="41" max="41" width="4.85546875" style="21" customWidth="1"/>
    <col min="42" max="42" width="21.7109375" style="1" customWidth="1"/>
    <col min="43" max="43" width="17.7109375" style="1" customWidth="1"/>
    <col min="44" max="45" width="18.28515625" style="1" customWidth="1"/>
    <col min="46" max="46" width="16.85546875" style="1" customWidth="1"/>
    <col min="47" max="47" width="19.7109375" style="1" customWidth="1"/>
    <col min="48" max="48" width="18.85546875" style="1" customWidth="1"/>
    <col min="49" max="49" width="22.28515625" style="1" customWidth="1"/>
    <col min="50" max="50" width="30.5703125" style="1" customWidth="1"/>
    <col min="51" max="51" width="10.7109375" style="21" customWidth="1"/>
    <col min="52" max="52" width="5" style="21" customWidth="1"/>
    <col min="53" max="53" width="21.7109375" style="1" customWidth="1"/>
    <col min="54" max="54" width="17.7109375" style="1" customWidth="1"/>
    <col min="55" max="56" width="18.28515625" style="1" customWidth="1"/>
    <col min="57" max="57" width="16.85546875" style="1" customWidth="1"/>
    <col min="58" max="59" width="18.85546875" style="1" customWidth="1"/>
    <col min="60" max="60" width="22.28515625" style="1" customWidth="1"/>
    <col min="61" max="61" width="30.5703125" style="1" customWidth="1"/>
    <col min="62" max="62" width="10.7109375" style="21" customWidth="1"/>
    <col min="63" max="63" width="5.85546875" style="21" customWidth="1"/>
    <col min="64" max="64" width="21.7109375" style="1" customWidth="1"/>
    <col min="65" max="65" width="17.7109375" style="1" customWidth="1"/>
    <col min="66" max="67" width="18.28515625" style="1" customWidth="1"/>
    <col min="68" max="68" width="16.85546875" style="1" customWidth="1"/>
    <col min="69" max="70" width="18.85546875" style="1" customWidth="1"/>
    <col min="71" max="71" width="22.28515625" style="1" customWidth="1"/>
    <col min="72" max="72" width="30.5703125" style="1" customWidth="1"/>
    <col min="73" max="73" width="10.7109375" style="21" customWidth="1"/>
    <col min="74" max="74" width="4.28515625" style="21" customWidth="1"/>
    <col min="75" max="75" width="21.7109375" style="1" customWidth="1"/>
    <col min="76" max="76" width="17.7109375" style="1" customWidth="1"/>
    <col min="77" max="78" width="18.28515625" style="1" customWidth="1"/>
    <col min="79" max="79" width="16.85546875" style="1" customWidth="1"/>
    <col min="80" max="81" width="18.85546875" style="1" customWidth="1"/>
    <col min="82" max="82" width="22.28515625" style="1" customWidth="1"/>
    <col min="83" max="83" width="30.5703125" style="1" customWidth="1"/>
    <col min="84" max="84" width="10.7109375" style="21" customWidth="1"/>
    <col min="85" max="85" width="4.85546875" style="21" customWidth="1"/>
    <col min="86" max="86" width="21.7109375" style="1" customWidth="1"/>
    <col min="87" max="87" width="17.7109375" style="1" customWidth="1"/>
    <col min="88" max="89" width="18.28515625" style="1" customWidth="1"/>
    <col min="90" max="90" width="16.85546875" style="1" customWidth="1"/>
    <col min="91" max="92" width="18.85546875" style="1" customWidth="1"/>
    <col min="93" max="93" width="22.28515625" style="1" customWidth="1"/>
    <col min="94" max="94" width="30.5703125" style="1" customWidth="1"/>
    <col min="95" max="95" width="10.7109375" style="21" customWidth="1"/>
    <col min="96" max="96" width="6.7109375" style="21" customWidth="1"/>
    <col min="97" max="97" width="21.7109375" style="1" customWidth="1"/>
    <col min="98" max="98" width="17.7109375" style="1" customWidth="1"/>
    <col min="99" max="100" width="18.28515625" style="1" customWidth="1"/>
    <col min="101" max="101" width="16.85546875" style="1" customWidth="1"/>
    <col min="102" max="103" width="18.85546875" style="1" customWidth="1"/>
    <col min="104" max="104" width="22.28515625" style="1" customWidth="1"/>
    <col min="105" max="105" width="30.5703125" style="1" customWidth="1"/>
    <col min="106" max="106" width="10.7109375" style="21" customWidth="1"/>
    <col min="107" max="107" width="5.28515625" style="21" customWidth="1"/>
    <col min="108" max="108" width="21.7109375" style="1" customWidth="1"/>
    <col min="109" max="109" width="17.7109375" style="1" customWidth="1"/>
    <col min="110" max="111" width="18.28515625" style="1" customWidth="1"/>
    <col min="112" max="112" width="16.85546875" style="1" customWidth="1"/>
    <col min="113" max="114" width="18.85546875" style="1" customWidth="1"/>
    <col min="115" max="115" width="22.28515625" style="1" customWidth="1"/>
    <col min="116" max="116" width="30.5703125" style="1" customWidth="1"/>
    <col min="117" max="117" width="10.7109375" style="21" customWidth="1"/>
    <col min="118" max="118" width="6.42578125" style="21" customWidth="1"/>
    <col min="119" max="119" width="21.7109375" style="1" customWidth="1"/>
    <col min="120" max="120" width="17.7109375" style="1" customWidth="1"/>
    <col min="121" max="122" width="18.28515625" style="1" customWidth="1"/>
    <col min="123" max="123" width="16.85546875" style="1" customWidth="1"/>
    <col min="124" max="125" width="18.85546875" style="1" customWidth="1"/>
    <col min="126" max="126" width="22.28515625" style="1" customWidth="1"/>
    <col min="127" max="127" width="30.5703125" style="1" customWidth="1"/>
    <col min="128" max="128" width="10.7109375" style="21" customWidth="1"/>
    <col min="129" max="129" width="4.85546875" style="21" customWidth="1"/>
    <col min="130" max="130" width="21.7109375" style="1" customWidth="1"/>
    <col min="131" max="131" width="17.7109375" style="1" customWidth="1"/>
    <col min="132" max="133" width="18.28515625" style="1" customWidth="1"/>
    <col min="134" max="134" width="16.85546875" style="1" customWidth="1"/>
    <col min="135" max="136" width="18.85546875" style="1" customWidth="1"/>
    <col min="137" max="137" width="22.28515625" style="1" customWidth="1"/>
    <col min="138" max="138" width="30.5703125" style="1" customWidth="1"/>
    <col min="139" max="139" width="10.7109375" style="21" customWidth="1"/>
    <col min="140" max="140" width="4.85546875" style="21" customWidth="1"/>
    <col min="141" max="141" width="21.7109375" style="1" customWidth="1"/>
    <col min="142" max="142" width="17.7109375" style="1" customWidth="1"/>
    <col min="143" max="144" width="18.28515625" style="1" customWidth="1"/>
    <col min="145" max="145" width="16.85546875" style="1" customWidth="1"/>
    <col min="146" max="147" width="18.85546875" style="1" customWidth="1"/>
    <col min="148" max="148" width="22.28515625" style="1" customWidth="1"/>
    <col min="149" max="149" width="30.5703125" style="1" customWidth="1"/>
    <col min="150" max="150" width="10.7109375" style="21" customWidth="1"/>
    <col min="151" max="151" width="4.85546875" style="21" customWidth="1"/>
    <col min="152" max="152" width="21.7109375" style="1" customWidth="1"/>
    <col min="153" max="153" width="17.7109375" style="1" customWidth="1"/>
    <col min="154" max="155" width="18.28515625" style="1" customWidth="1"/>
    <col min="156" max="156" width="16.85546875" style="1" customWidth="1"/>
    <col min="157" max="158" width="18.85546875" style="1" customWidth="1"/>
    <col min="159" max="159" width="22.28515625" style="1" customWidth="1"/>
    <col min="160" max="160" width="30.5703125" style="1" customWidth="1"/>
    <col min="161" max="161" width="10.7109375" style="21" customWidth="1"/>
    <col min="162" max="162" width="4.85546875" style="21" customWidth="1"/>
    <col min="163" max="163" width="21.7109375" style="1" customWidth="1"/>
    <col min="164" max="164" width="17.7109375" style="1" customWidth="1"/>
    <col min="165" max="166" width="18.28515625" style="1" customWidth="1"/>
    <col min="167" max="167" width="16.85546875" style="1" customWidth="1"/>
    <col min="168" max="168" width="18.85546875" style="1" customWidth="1"/>
    <col min="169" max="169" width="21.7109375" style="1" customWidth="1"/>
    <col min="170" max="170" width="22.28515625" style="1" customWidth="1"/>
    <col min="171" max="171" width="30.5703125" style="1" customWidth="1"/>
    <col min="172" max="172" width="10.7109375" style="21" customWidth="1"/>
    <col min="173" max="173" width="4.85546875" style="21" customWidth="1"/>
    <col min="174" max="190" width="15.28515625" style="21" customWidth="1"/>
    <col min="191" max="191" width="20.7109375" style="21" customWidth="1"/>
    <col min="192" max="192" width="20.42578125" style="21" customWidth="1"/>
    <col min="193" max="193" width="19.5703125" style="23" customWidth="1"/>
    <col min="194" max="16384" width="11.42578125" style="11"/>
  </cols>
  <sheetData>
    <row r="1" spans="1:193" s="6" customFormat="1" ht="54" customHeight="1">
      <c r="A1" s="1547" t="s">
        <v>336</v>
      </c>
      <c r="B1" s="1548"/>
      <c r="C1" s="1548"/>
      <c r="D1" s="1548"/>
      <c r="E1" s="1548"/>
      <c r="F1" s="1549"/>
      <c r="G1" s="3">
        <v>0</v>
      </c>
      <c r="H1" s="3">
        <v>0</v>
      </c>
      <c r="I1" s="1550" t="s">
        <v>3</v>
      </c>
      <c r="J1" s="1551"/>
      <c r="K1" s="1551"/>
      <c r="L1" s="1551"/>
      <c r="M1" s="1551"/>
      <c r="N1" s="1551"/>
      <c r="O1" s="1551"/>
      <c r="P1" s="1551"/>
      <c r="Q1" s="1552"/>
      <c r="R1" s="46">
        <f>IF(ISTEXT(I1),1,0)</f>
        <v>1</v>
      </c>
      <c r="S1" s="5">
        <v>0</v>
      </c>
      <c r="T1" s="1550" t="s">
        <v>4</v>
      </c>
      <c r="U1" s="1551"/>
      <c r="V1" s="1551"/>
      <c r="W1" s="1551"/>
      <c r="X1" s="1551"/>
      <c r="Y1" s="1551"/>
      <c r="Z1" s="1551"/>
      <c r="AA1" s="1551"/>
      <c r="AB1" s="1552"/>
      <c r="AC1" s="65">
        <f>IF(ISTEXT(T1),2,0)</f>
        <v>2</v>
      </c>
      <c r="AD1" s="5">
        <v>0</v>
      </c>
      <c r="AE1" s="1550" t="s">
        <v>5</v>
      </c>
      <c r="AF1" s="1551"/>
      <c r="AG1" s="1551"/>
      <c r="AH1" s="1551"/>
      <c r="AI1" s="1551"/>
      <c r="AJ1" s="1551"/>
      <c r="AK1" s="1551"/>
      <c r="AL1" s="1551"/>
      <c r="AM1" s="1552"/>
      <c r="AN1" s="34">
        <f>IF(ISTEXT(AE1),3,0)</f>
        <v>3</v>
      </c>
      <c r="AO1" s="5">
        <v>0</v>
      </c>
      <c r="AP1" s="1550" t="s">
        <v>6</v>
      </c>
      <c r="AQ1" s="1551"/>
      <c r="AR1" s="1551"/>
      <c r="AS1" s="1551"/>
      <c r="AT1" s="1551"/>
      <c r="AU1" s="1551"/>
      <c r="AV1" s="1551"/>
      <c r="AW1" s="1551"/>
      <c r="AX1" s="1552"/>
      <c r="AY1" s="35">
        <f>IF(ISTEXT(AP1),4,0)</f>
        <v>4</v>
      </c>
      <c r="AZ1" s="5">
        <v>0</v>
      </c>
      <c r="BA1" s="1550" t="s">
        <v>7</v>
      </c>
      <c r="BB1" s="1551"/>
      <c r="BC1" s="1551"/>
      <c r="BD1" s="1551"/>
      <c r="BE1" s="1551"/>
      <c r="BF1" s="1551"/>
      <c r="BG1" s="1551"/>
      <c r="BH1" s="1551"/>
      <c r="BI1" s="1552"/>
      <c r="BJ1" s="36">
        <f>IF(ISTEXT(BA1),5,0)</f>
        <v>5</v>
      </c>
      <c r="BK1" s="5">
        <v>0</v>
      </c>
      <c r="BL1" s="1550" t="s">
        <v>8</v>
      </c>
      <c r="BM1" s="1551"/>
      <c r="BN1" s="1551"/>
      <c r="BO1" s="1551"/>
      <c r="BP1" s="1551"/>
      <c r="BQ1" s="1551"/>
      <c r="BR1" s="1551"/>
      <c r="BS1" s="1551"/>
      <c r="BT1" s="1552"/>
      <c r="BU1" s="37">
        <f>IF(ISTEXT(BL1),6,0)</f>
        <v>6</v>
      </c>
      <c r="BV1" s="5">
        <v>0</v>
      </c>
      <c r="BW1" s="1550"/>
      <c r="BX1" s="1551"/>
      <c r="BY1" s="1551"/>
      <c r="BZ1" s="1551"/>
      <c r="CA1" s="1551"/>
      <c r="CB1" s="1551"/>
      <c r="CC1" s="1551"/>
      <c r="CD1" s="1551"/>
      <c r="CE1" s="1552"/>
      <c r="CF1" s="38">
        <f>IF(ISTEXT(BW1),7,0)</f>
        <v>0</v>
      </c>
      <c r="CG1" s="5">
        <v>0</v>
      </c>
      <c r="CH1" s="1550"/>
      <c r="CI1" s="1551"/>
      <c r="CJ1" s="1551"/>
      <c r="CK1" s="1551"/>
      <c r="CL1" s="1551"/>
      <c r="CM1" s="1551"/>
      <c r="CN1" s="1551"/>
      <c r="CO1" s="1551"/>
      <c r="CP1" s="1552"/>
      <c r="CQ1" s="39">
        <f>IF(ISTEXT(CH1),8,0)</f>
        <v>0</v>
      </c>
      <c r="CR1" s="5">
        <v>0</v>
      </c>
      <c r="CS1" s="1550"/>
      <c r="CT1" s="1551"/>
      <c r="CU1" s="1551"/>
      <c r="CV1" s="1551"/>
      <c r="CW1" s="1551"/>
      <c r="CX1" s="1551"/>
      <c r="CY1" s="1551"/>
      <c r="CZ1" s="1551"/>
      <c r="DA1" s="1552"/>
      <c r="DB1" s="40">
        <f>IF(ISTEXT(CS1),9,0)</f>
        <v>0</v>
      </c>
      <c r="DC1" s="5">
        <v>0</v>
      </c>
      <c r="DD1" s="1550"/>
      <c r="DE1" s="1551"/>
      <c r="DF1" s="1551"/>
      <c r="DG1" s="1551"/>
      <c r="DH1" s="1551"/>
      <c r="DI1" s="1551"/>
      <c r="DJ1" s="1551"/>
      <c r="DK1" s="1551"/>
      <c r="DL1" s="1552"/>
      <c r="DM1" s="41">
        <f>IF(ISTEXT(DD1),10,0)</f>
        <v>0</v>
      </c>
      <c r="DN1" s="5">
        <v>0</v>
      </c>
      <c r="DO1" s="1550"/>
      <c r="DP1" s="1551"/>
      <c r="DQ1" s="1551"/>
      <c r="DR1" s="1551"/>
      <c r="DS1" s="1551"/>
      <c r="DT1" s="1551"/>
      <c r="DU1" s="1551"/>
      <c r="DV1" s="1551"/>
      <c r="DW1" s="1552"/>
      <c r="DX1" s="42">
        <f>IF(ISTEXT(DO1),11,0)</f>
        <v>0</v>
      </c>
      <c r="DY1" s="5">
        <v>0</v>
      </c>
      <c r="DZ1" s="1550"/>
      <c r="EA1" s="1551"/>
      <c r="EB1" s="1551"/>
      <c r="EC1" s="1551"/>
      <c r="ED1" s="1551"/>
      <c r="EE1" s="1551"/>
      <c r="EF1" s="1551"/>
      <c r="EG1" s="1551"/>
      <c r="EH1" s="1552"/>
      <c r="EI1" s="43">
        <f>IF(ISTEXT(DZ1),12,0)</f>
        <v>0</v>
      </c>
      <c r="EJ1" s="5">
        <v>0</v>
      </c>
      <c r="EK1" s="1550"/>
      <c r="EL1" s="1551"/>
      <c r="EM1" s="1551"/>
      <c r="EN1" s="1551"/>
      <c r="EO1" s="1551"/>
      <c r="EP1" s="1551"/>
      <c r="EQ1" s="1551"/>
      <c r="ER1" s="1551"/>
      <c r="ES1" s="1552"/>
      <c r="ET1" s="44">
        <f>IF(ISTEXT(EK1),13,0)</f>
        <v>0</v>
      </c>
      <c r="EU1" s="5">
        <v>0</v>
      </c>
      <c r="EV1" s="1550"/>
      <c r="EW1" s="1551"/>
      <c r="EX1" s="1551"/>
      <c r="EY1" s="1551"/>
      <c r="EZ1" s="1551"/>
      <c r="FA1" s="1551"/>
      <c r="FB1" s="1551"/>
      <c r="FC1" s="1551"/>
      <c r="FD1" s="1552"/>
      <c r="FE1" s="36">
        <f>IF(ISTEXT(EV1),14,0)</f>
        <v>0</v>
      </c>
      <c r="FF1" s="5">
        <v>0</v>
      </c>
      <c r="FG1" s="1550"/>
      <c r="FH1" s="1551"/>
      <c r="FI1" s="1551"/>
      <c r="FJ1" s="1551"/>
      <c r="FK1" s="1551"/>
      <c r="FL1" s="1551"/>
      <c r="FM1" s="1551"/>
      <c r="FN1" s="1551"/>
      <c r="FO1" s="1552"/>
      <c r="FP1" s="45">
        <f>IF(ISTEXT(FG1),15,0)</f>
        <v>0</v>
      </c>
      <c r="FQ1" s="5">
        <v>0</v>
      </c>
      <c r="FR1" s="8">
        <v>0</v>
      </c>
      <c r="FS1" s="7">
        <v>0</v>
      </c>
      <c r="FT1" s="7">
        <v>0</v>
      </c>
      <c r="FU1" s="7">
        <v>0</v>
      </c>
      <c r="FV1" s="7">
        <v>0</v>
      </c>
      <c r="FW1" s="7">
        <v>0</v>
      </c>
      <c r="FX1" s="7">
        <v>0</v>
      </c>
      <c r="FY1" s="7">
        <v>0</v>
      </c>
      <c r="FZ1" s="7">
        <v>0</v>
      </c>
      <c r="GA1" s="7">
        <v>0</v>
      </c>
      <c r="GB1" s="7">
        <v>0</v>
      </c>
      <c r="GC1" s="7">
        <v>0</v>
      </c>
      <c r="GD1" s="7"/>
      <c r="GE1" s="7"/>
      <c r="GF1" s="7"/>
      <c r="GG1" s="7">
        <v>0</v>
      </c>
      <c r="GH1" s="7"/>
      <c r="GI1" s="7"/>
      <c r="GJ1" s="7"/>
      <c r="GK1" s="7">
        <v>0</v>
      </c>
    </row>
    <row r="2" spans="1:193" s="6" customFormat="1" ht="60" customHeight="1">
      <c r="A2" s="1557" t="s">
        <v>309</v>
      </c>
      <c r="B2" s="1558"/>
      <c r="C2" s="1558"/>
      <c r="D2" s="1559" t="s">
        <v>313</v>
      </c>
      <c r="E2" s="1559"/>
      <c r="F2" s="1560"/>
      <c r="G2" s="3">
        <v>0</v>
      </c>
      <c r="H2" s="3">
        <v>0</v>
      </c>
      <c r="I2" s="1561" t="s">
        <v>766</v>
      </c>
      <c r="J2" s="1562"/>
      <c r="K2" s="1562"/>
      <c r="L2" s="1562"/>
      <c r="M2" s="1562"/>
      <c r="N2" s="1562"/>
      <c r="O2" s="1562"/>
      <c r="P2" s="1562"/>
      <c r="Q2" s="1563"/>
      <c r="R2" s="67">
        <f>COLUMN(R2)</f>
        <v>18</v>
      </c>
      <c r="S2" s="5">
        <v>0</v>
      </c>
      <c r="T2" s="1561" t="s">
        <v>767</v>
      </c>
      <c r="U2" s="1562"/>
      <c r="V2" s="1562"/>
      <c r="W2" s="1562"/>
      <c r="X2" s="1562"/>
      <c r="Y2" s="1562"/>
      <c r="Z2" s="1562"/>
      <c r="AA2" s="1562"/>
      <c r="AB2" s="1563"/>
      <c r="AC2" s="67">
        <f>COLUMN(AC2)</f>
        <v>29</v>
      </c>
      <c r="AD2" s="5">
        <v>0</v>
      </c>
      <c r="AE2" s="1561" t="s">
        <v>770</v>
      </c>
      <c r="AF2" s="1562"/>
      <c r="AG2" s="1562"/>
      <c r="AH2" s="1562"/>
      <c r="AI2" s="1562"/>
      <c r="AJ2" s="1562"/>
      <c r="AK2" s="1562"/>
      <c r="AL2" s="1562"/>
      <c r="AM2" s="1563"/>
      <c r="AN2" s="67">
        <f>COLUMN(AN2)</f>
        <v>40</v>
      </c>
      <c r="AO2" s="5">
        <v>0</v>
      </c>
      <c r="AP2" s="1561" t="s">
        <v>772</v>
      </c>
      <c r="AQ2" s="1562"/>
      <c r="AR2" s="1562"/>
      <c r="AS2" s="1562"/>
      <c r="AT2" s="1562"/>
      <c r="AU2" s="1562"/>
      <c r="AV2" s="1562"/>
      <c r="AW2" s="1562"/>
      <c r="AX2" s="1563"/>
      <c r="AY2" s="67">
        <f>COLUMN(AY2)</f>
        <v>51</v>
      </c>
      <c r="AZ2" s="5">
        <v>0</v>
      </c>
      <c r="BA2" s="1561" t="s">
        <v>774</v>
      </c>
      <c r="BB2" s="1562"/>
      <c r="BC2" s="1562"/>
      <c r="BD2" s="1562"/>
      <c r="BE2" s="1562"/>
      <c r="BF2" s="1562"/>
      <c r="BG2" s="1562"/>
      <c r="BH2" s="1562"/>
      <c r="BI2" s="1563"/>
      <c r="BJ2" s="67">
        <f>COLUMN(BJ2)</f>
        <v>62</v>
      </c>
      <c r="BK2" s="5">
        <v>0</v>
      </c>
      <c r="BL2" s="1561" t="s">
        <v>776</v>
      </c>
      <c r="BM2" s="1562"/>
      <c r="BN2" s="1562"/>
      <c r="BO2" s="1562"/>
      <c r="BP2" s="1562"/>
      <c r="BQ2" s="1562"/>
      <c r="BR2" s="1562"/>
      <c r="BS2" s="1562"/>
      <c r="BT2" s="1563"/>
      <c r="BU2" s="67">
        <f>COLUMN(BU2)</f>
        <v>73</v>
      </c>
      <c r="BV2" s="5">
        <v>0</v>
      </c>
      <c r="BW2" s="1561" t="s">
        <v>258</v>
      </c>
      <c r="BX2" s="1562"/>
      <c r="BY2" s="1562"/>
      <c r="BZ2" s="1562"/>
      <c r="CA2" s="1562"/>
      <c r="CB2" s="1562"/>
      <c r="CC2" s="1562"/>
      <c r="CD2" s="1562"/>
      <c r="CE2" s="1563"/>
      <c r="CF2" s="67">
        <f>COLUMN(CF2)</f>
        <v>84</v>
      </c>
      <c r="CG2" s="5">
        <v>0</v>
      </c>
      <c r="CH2" s="1561" t="s">
        <v>257</v>
      </c>
      <c r="CI2" s="1562"/>
      <c r="CJ2" s="1562"/>
      <c r="CK2" s="1562"/>
      <c r="CL2" s="1562"/>
      <c r="CM2" s="1562"/>
      <c r="CN2" s="1562"/>
      <c r="CO2" s="1562"/>
      <c r="CP2" s="1563"/>
      <c r="CQ2" s="67">
        <f>COLUMN(CQ2)</f>
        <v>95</v>
      </c>
      <c r="CR2" s="5">
        <v>0</v>
      </c>
      <c r="CS2" s="1561" t="s">
        <v>256</v>
      </c>
      <c r="CT2" s="1562"/>
      <c r="CU2" s="1562"/>
      <c r="CV2" s="1562"/>
      <c r="CW2" s="1562"/>
      <c r="CX2" s="1562"/>
      <c r="CY2" s="1562"/>
      <c r="CZ2" s="1562"/>
      <c r="DA2" s="1563"/>
      <c r="DB2" s="67">
        <f>COLUMN(DB2)</f>
        <v>106</v>
      </c>
      <c r="DC2" s="5">
        <v>0</v>
      </c>
      <c r="DD2" s="1561" t="s">
        <v>255</v>
      </c>
      <c r="DE2" s="1562"/>
      <c r="DF2" s="1562"/>
      <c r="DG2" s="1562"/>
      <c r="DH2" s="1562"/>
      <c r="DI2" s="1562"/>
      <c r="DJ2" s="1562"/>
      <c r="DK2" s="1562"/>
      <c r="DL2" s="1563"/>
      <c r="DM2" s="67">
        <f>COLUMN(DM2)</f>
        <v>117</v>
      </c>
      <c r="DN2" s="5">
        <v>0</v>
      </c>
      <c r="DO2" s="1561" t="s">
        <v>254</v>
      </c>
      <c r="DP2" s="1562"/>
      <c r="DQ2" s="1562"/>
      <c r="DR2" s="1562"/>
      <c r="DS2" s="1562"/>
      <c r="DT2" s="1562"/>
      <c r="DU2" s="1562"/>
      <c r="DV2" s="1562"/>
      <c r="DW2" s="1563"/>
      <c r="DX2" s="67">
        <f>COLUMN(DX2)</f>
        <v>128</v>
      </c>
      <c r="DY2" s="5">
        <v>0</v>
      </c>
      <c r="DZ2" s="1561" t="s">
        <v>253</v>
      </c>
      <c r="EA2" s="1562"/>
      <c r="EB2" s="1562"/>
      <c r="EC2" s="1562"/>
      <c r="ED2" s="1562"/>
      <c r="EE2" s="1562"/>
      <c r="EF2" s="1562"/>
      <c r="EG2" s="1562"/>
      <c r="EH2" s="1563"/>
      <c r="EI2" s="67">
        <f>COLUMN(EI2)</f>
        <v>139</v>
      </c>
      <c r="EJ2" s="5">
        <v>0</v>
      </c>
      <c r="EK2" s="1561" t="s">
        <v>252</v>
      </c>
      <c r="EL2" s="1562"/>
      <c r="EM2" s="1562"/>
      <c r="EN2" s="1562"/>
      <c r="EO2" s="1562"/>
      <c r="EP2" s="1562"/>
      <c r="EQ2" s="1562"/>
      <c r="ER2" s="1562"/>
      <c r="ES2" s="1563"/>
      <c r="ET2" s="67">
        <f>COLUMN(ET2)</f>
        <v>150</v>
      </c>
      <c r="EU2" s="5">
        <v>0</v>
      </c>
      <c r="EV2" s="1561" t="s">
        <v>251</v>
      </c>
      <c r="EW2" s="1562"/>
      <c r="EX2" s="1562"/>
      <c r="EY2" s="1562"/>
      <c r="EZ2" s="1562"/>
      <c r="FA2" s="1562"/>
      <c r="FB2" s="1562"/>
      <c r="FC2" s="1562"/>
      <c r="FD2" s="1563"/>
      <c r="FE2" s="67">
        <f>COLUMN(FE2)</f>
        <v>161</v>
      </c>
      <c r="FF2" s="5">
        <v>0</v>
      </c>
      <c r="FG2" s="1561" t="s">
        <v>250</v>
      </c>
      <c r="FH2" s="1562"/>
      <c r="FI2" s="1562"/>
      <c r="FJ2" s="1562"/>
      <c r="FK2" s="1562"/>
      <c r="FL2" s="1562"/>
      <c r="FM2" s="1562"/>
      <c r="FN2" s="1562"/>
      <c r="FO2" s="1563"/>
      <c r="FP2" s="67">
        <f>COLUMN(FP2)</f>
        <v>172</v>
      </c>
      <c r="FQ2" s="5">
        <v>0</v>
      </c>
      <c r="FR2" s="8">
        <v>0</v>
      </c>
      <c r="FS2" s="9" t="s">
        <v>311</v>
      </c>
      <c r="FT2" s="10"/>
      <c r="FU2" s="10"/>
      <c r="FV2" s="10"/>
      <c r="FW2" s="10"/>
      <c r="FX2" s="10"/>
      <c r="FY2" s="10"/>
      <c r="FZ2" s="10"/>
      <c r="GA2" s="10"/>
      <c r="GB2" s="10"/>
      <c r="GC2" s="10"/>
      <c r="GD2" s="10"/>
      <c r="GE2" s="10"/>
      <c r="GF2" s="10"/>
      <c r="GG2" s="10"/>
      <c r="GH2" s="10"/>
      <c r="GI2" s="10"/>
      <c r="GJ2" s="10"/>
      <c r="GK2" s="78" t="s">
        <v>302</v>
      </c>
    </row>
    <row r="3" spans="1:193" ht="25.5" customHeight="1">
      <c r="A3" s="1553">
        <f>LARGE(C7:C1002,1)</f>
        <v>664</v>
      </c>
      <c r="B3" s="1554"/>
      <c r="C3" s="1554"/>
      <c r="D3" s="1559"/>
      <c r="E3" s="1559"/>
      <c r="F3" s="1560"/>
      <c r="G3" s="3">
        <v>0</v>
      </c>
      <c r="H3" s="3">
        <v>0</v>
      </c>
      <c r="I3" s="1555" t="s">
        <v>314</v>
      </c>
      <c r="J3" s="1556"/>
      <c r="K3" s="1556"/>
      <c r="L3" s="1556"/>
      <c r="M3" s="1556"/>
      <c r="N3" s="93"/>
      <c r="O3" s="93"/>
      <c r="P3" s="90" t="s">
        <v>333</v>
      </c>
      <c r="Q3" s="89" t="s">
        <v>334</v>
      </c>
      <c r="R3" s="91" t="s">
        <v>335</v>
      </c>
      <c r="S3" s="25">
        <v>0</v>
      </c>
      <c r="T3" s="1555" t="s">
        <v>314</v>
      </c>
      <c r="U3" s="1556"/>
      <c r="V3" s="1556"/>
      <c r="W3" s="1556"/>
      <c r="X3" s="1556"/>
      <c r="Y3" s="93"/>
      <c r="Z3" s="93"/>
      <c r="AA3" s="90" t="s">
        <v>333</v>
      </c>
      <c r="AB3" s="89" t="s">
        <v>334</v>
      </c>
      <c r="AC3" s="91" t="s">
        <v>335</v>
      </c>
      <c r="AD3" s="5">
        <v>0</v>
      </c>
      <c r="AE3" s="1555" t="s">
        <v>314</v>
      </c>
      <c r="AF3" s="1556"/>
      <c r="AG3" s="1556"/>
      <c r="AH3" s="1556"/>
      <c r="AI3" s="1556"/>
      <c r="AJ3" s="93"/>
      <c r="AK3" s="93"/>
      <c r="AL3" s="90" t="s">
        <v>333</v>
      </c>
      <c r="AM3" s="89" t="s">
        <v>334</v>
      </c>
      <c r="AN3" s="91" t="s">
        <v>335</v>
      </c>
      <c r="AO3" s="5">
        <v>0</v>
      </c>
      <c r="AP3" s="1555" t="s">
        <v>314</v>
      </c>
      <c r="AQ3" s="1556"/>
      <c r="AR3" s="1556"/>
      <c r="AS3" s="1556"/>
      <c r="AT3" s="1556"/>
      <c r="AU3" s="93"/>
      <c r="AV3" s="93"/>
      <c r="AW3" s="90" t="s">
        <v>333</v>
      </c>
      <c r="AX3" s="89" t="s">
        <v>334</v>
      </c>
      <c r="AY3" s="91" t="s">
        <v>335</v>
      </c>
      <c r="AZ3" s="5">
        <v>0</v>
      </c>
      <c r="BA3" s="1555" t="s">
        <v>314</v>
      </c>
      <c r="BB3" s="1556"/>
      <c r="BC3" s="1556"/>
      <c r="BD3" s="1556"/>
      <c r="BE3" s="1556"/>
      <c r="BF3" s="93"/>
      <c r="BG3" s="93"/>
      <c r="BH3" s="90" t="s">
        <v>333</v>
      </c>
      <c r="BI3" s="89" t="s">
        <v>334</v>
      </c>
      <c r="BJ3" s="91" t="s">
        <v>335</v>
      </c>
      <c r="BK3" s="5">
        <v>0</v>
      </c>
      <c r="BL3" s="1555" t="s">
        <v>314</v>
      </c>
      <c r="BM3" s="1556"/>
      <c r="BN3" s="1556"/>
      <c r="BO3" s="1556"/>
      <c r="BP3" s="1556"/>
      <c r="BQ3" s="93"/>
      <c r="BR3" s="93"/>
      <c r="BS3" s="90" t="s">
        <v>333</v>
      </c>
      <c r="BT3" s="89" t="s">
        <v>334</v>
      </c>
      <c r="BU3" s="91" t="s">
        <v>335</v>
      </c>
      <c r="BV3" s="5">
        <v>0</v>
      </c>
      <c r="BW3" s="1555" t="s">
        <v>314</v>
      </c>
      <c r="BX3" s="1556"/>
      <c r="BY3" s="1556"/>
      <c r="BZ3" s="1556"/>
      <c r="CA3" s="1556"/>
      <c r="CB3" s="93"/>
      <c r="CC3" s="93"/>
      <c r="CD3" s="90" t="s">
        <v>333</v>
      </c>
      <c r="CE3" s="89" t="s">
        <v>334</v>
      </c>
      <c r="CF3" s="91" t="s">
        <v>335</v>
      </c>
      <c r="CG3" s="5">
        <v>0</v>
      </c>
      <c r="CH3" s="1555" t="s">
        <v>314</v>
      </c>
      <c r="CI3" s="1556"/>
      <c r="CJ3" s="1556"/>
      <c r="CK3" s="1556"/>
      <c r="CL3" s="1556"/>
      <c r="CM3" s="93"/>
      <c r="CN3" s="93"/>
      <c r="CO3" s="90" t="s">
        <v>333</v>
      </c>
      <c r="CP3" s="89" t="s">
        <v>334</v>
      </c>
      <c r="CQ3" s="91" t="s">
        <v>335</v>
      </c>
      <c r="CR3" s="5">
        <v>0</v>
      </c>
      <c r="CS3" s="1555" t="s">
        <v>314</v>
      </c>
      <c r="CT3" s="1556"/>
      <c r="CU3" s="1556"/>
      <c r="CV3" s="1556"/>
      <c r="CW3" s="1556"/>
      <c r="CX3" s="93"/>
      <c r="CY3" s="93"/>
      <c r="CZ3" s="90" t="s">
        <v>333</v>
      </c>
      <c r="DA3" s="89" t="s">
        <v>334</v>
      </c>
      <c r="DB3" s="91" t="s">
        <v>335</v>
      </c>
      <c r="DC3" s="5">
        <v>0</v>
      </c>
      <c r="DD3" s="1555" t="s">
        <v>314</v>
      </c>
      <c r="DE3" s="1556"/>
      <c r="DF3" s="1556"/>
      <c r="DG3" s="1556"/>
      <c r="DH3" s="1556"/>
      <c r="DI3" s="93"/>
      <c r="DJ3" s="93"/>
      <c r="DK3" s="90" t="s">
        <v>333</v>
      </c>
      <c r="DL3" s="89" t="s">
        <v>334</v>
      </c>
      <c r="DM3" s="91" t="s">
        <v>335</v>
      </c>
      <c r="DN3" s="5">
        <v>0</v>
      </c>
      <c r="DO3" s="1555" t="s">
        <v>314</v>
      </c>
      <c r="DP3" s="1556"/>
      <c r="DQ3" s="1556"/>
      <c r="DR3" s="1556"/>
      <c r="DS3" s="1556"/>
      <c r="DT3" s="93"/>
      <c r="DU3" s="93"/>
      <c r="DV3" s="90" t="s">
        <v>333</v>
      </c>
      <c r="DW3" s="89" t="s">
        <v>334</v>
      </c>
      <c r="DX3" s="91" t="s">
        <v>335</v>
      </c>
      <c r="DY3" s="5">
        <v>0</v>
      </c>
      <c r="DZ3" s="1555" t="s">
        <v>314</v>
      </c>
      <c r="EA3" s="1556"/>
      <c r="EB3" s="1556"/>
      <c r="EC3" s="1556"/>
      <c r="ED3" s="1556"/>
      <c r="EE3" s="93"/>
      <c r="EF3" s="93"/>
      <c r="EG3" s="90" t="s">
        <v>333</v>
      </c>
      <c r="EH3" s="89" t="s">
        <v>334</v>
      </c>
      <c r="EI3" s="91" t="s">
        <v>335</v>
      </c>
      <c r="EJ3" s="5">
        <v>0</v>
      </c>
      <c r="EK3" s="1555" t="s">
        <v>314</v>
      </c>
      <c r="EL3" s="1556"/>
      <c r="EM3" s="1556"/>
      <c r="EN3" s="1556"/>
      <c r="EO3" s="1556"/>
      <c r="EP3" s="93"/>
      <c r="EQ3" s="93"/>
      <c r="ER3" s="90" t="s">
        <v>333</v>
      </c>
      <c r="ES3" s="89" t="s">
        <v>334</v>
      </c>
      <c r="ET3" s="91" t="s">
        <v>335</v>
      </c>
      <c r="EU3" s="5">
        <v>0</v>
      </c>
      <c r="EV3" s="1555" t="s">
        <v>314</v>
      </c>
      <c r="EW3" s="1556"/>
      <c r="EX3" s="1556"/>
      <c r="EY3" s="1556"/>
      <c r="EZ3" s="1556"/>
      <c r="FA3" s="93"/>
      <c r="FB3" s="93"/>
      <c r="FC3" s="90" t="s">
        <v>333</v>
      </c>
      <c r="FD3" s="89" t="s">
        <v>334</v>
      </c>
      <c r="FE3" s="91" t="s">
        <v>335</v>
      </c>
      <c r="FF3" s="5">
        <v>0</v>
      </c>
      <c r="FG3" s="1598" t="s">
        <v>314</v>
      </c>
      <c r="FH3" s="1599"/>
      <c r="FI3" s="1599"/>
      <c r="FJ3" s="1599"/>
      <c r="FK3" s="1599"/>
      <c r="FL3" s="93"/>
      <c r="FM3" s="93"/>
      <c r="FN3" s="260" t="s">
        <v>333</v>
      </c>
      <c r="FO3" s="261" t="s">
        <v>334</v>
      </c>
      <c r="FP3" s="91" t="s">
        <v>335</v>
      </c>
      <c r="FQ3" s="5">
        <v>0</v>
      </c>
      <c r="FR3" s="8">
        <v>0</v>
      </c>
      <c r="FS3" s="80" t="s">
        <v>301</v>
      </c>
      <c r="FT3" s="81" t="s">
        <v>301</v>
      </c>
      <c r="FU3" s="81" t="s">
        <v>301</v>
      </c>
      <c r="FV3" s="81" t="s">
        <v>301</v>
      </c>
      <c r="FW3" s="81" t="s">
        <v>301</v>
      </c>
      <c r="FX3" s="81" t="s">
        <v>301</v>
      </c>
      <c r="FY3" s="81" t="s">
        <v>301</v>
      </c>
      <c r="FZ3" s="81" t="s">
        <v>301</v>
      </c>
      <c r="GA3" s="81" t="s">
        <v>301</v>
      </c>
      <c r="GB3" s="81" t="s">
        <v>301</v>
      </c>
      <c r="GC3" s="81" t="s">
        <v>301</v>
      </c>
      <c r="GD3" s="81" t="s">
        <v>301</v>
      </c>
      <c r="GE3" s="81" t="s">
        <v>301</v>
      </c>
      <c r="GF3" s="81" t="s">
        <v>301</v>
      </c>
      <c r="GG3" s="81" t="s">
        <v>301</v>
      </c>
      <c r="GH3" s="1566" t="s">
        <v>332</v>
      </c>
      <c r="GI3" s="1566" t="s">
        <v>339</v>
      </c>
      <c r="GJ3" s="1566" t="s">
        <v>338</v>
      </c>
      <c r="GK3" s="64"/>
    </row>
    <row r="4" spans="1:193" s="12" customFormat="1" ht="58.5" customHeight="1">
      <c r="A4" s="1553"/>
      <c r="B4" s="1554"/>
      <c r="C4" s="1554"/>
      <c r="D4" s="1559"/>
      <c r="E4" s="1559"/>
      <c r="F4" s="1560"/>
      <c r="G4" s="3"/>
      <c r="H4" s="3"/>
      <c r="I4" s="75" t="s">
        <v>306</v>
      </c>
      <c r="J4" s="74" t="s">
        <v>308</v>
      </c>
      <c r="K4" s="73" t="s">
        <v>303</v>
      </c>
      <c r="L4" s="1567" t="s">
        <v>332</v>
      </c>
      <c r="M4" s="96" t="s">
        <v>330</v>
      </c>
      <c r="N4" s="72" t="s">
        <v>304</v>
      </c>
      <c r="O4" s="76" t="s">
        <v>307</v>
      </c>
      <c r="P4" s="88">
        <f>COUNTIF(R7:R1001,"=1")</f>
        <v>31</v>
      </c>
      <c r="Q4" s="92">
        <f>COUNTIF(R7:R1001,"=2")</f>
        <v>322</v>
      </c>
      <c r="R4" s="88">
        <f>COUNTIF(R7:R1001,"=3")</f>
        <v>83</v>
      </c>
      <c r="S4" s="25">
        <v>0</v>
      </c>
      <c r="T4" s="75" t="s">
        <v>306</v>
      </c>
      <c r="U4" s="74" t="s">
        <v>308</v>
      </c>
      <c r="V4" s="73" t="s">
        <v>303</v>
      </c>
      <c r="W4" s="1567" t="s">
        <v>332</v>
      </c>
      <c r="X4" s="96" t="s">
        <v>330</v>
      </c>
      <c r="Y4" s="72" t="s">
        <v>304</v>
      </c>
      <c r="Z4" s="76" t="s">
        <v>307</v>
      </c>
      <c r="AA4" s="88">
        <f>COUNTIF(AC7:AC1001,"=1")</f>
        <v>106</v>
      </c>
      <c r="AB4" s="92">
        <f>COUNTIF(AC7:AC1001,"=2")</f>
        <v>32</v>
      </c>
      <c r="AC4" s="88">
        <f>COUNTIF(AC7:AC1001,"=3")</f>
        <v>32</v>
      </c>
      <c r="AD4" s="5">
        <v>0</v>
      </c>
      <c r="AE4" s="75" t="s">
        <v>306</v>
      </c>
      <c r="AF4" s="74" t="s">
        <v>308</v>
      </c>
      <c r="AG4" s="73" t="s">
        <v>303</v>
      </c>
      <c r="AH4" s="1567" t="s">
        <v>332</v>
      </c>
      <c r="AI4" s="96" t="s">
        <v>330</v>
      </c>
      <c r="AJ4" s="72" t="s">
        <v>304</v>
      </c>
      <c r="AK4" s="76" t="s">
        <v>307</v>
      </c>
      <c r="AL4" s="88">
        <f>COUNTIF(AN7:AN1001,"=1")</f>
        <v>8</v>
      </c>
      <c r="AM4" s="92">
        <f>COUNTIF(AN7:AN1001,"=2")</f>
        <v>1</v>
      </c>
      <c r="AN4" s="88">
        <f>COUNTIF(AN7:AN1001,"=3")</f>
        <v>4</v>
      </c>
      <c r="AO4" s="5">
        <v>0</v>
      </c>
      <c r="AP4" s="75" t="s">
        <v>306</v>
      </c>
      <c r="AQ4" s="74" t="s">
        <v>308</v>
      </c>
      <c r="AR4" s="73" t="s">
        <v>303</v>
      </c>
      <c r="AS4" s="1567" t="s">
        <v>332</v>
      </c>
      <c r="AT4" s="96" t="s">
        <v>330</v>
      </c>
      <c r="AU4" s="72" t="s">
        <v>304</v>
      </c>
      <c r="AV4" s="76" t="s">
        <v>307</v>
      </c>
      <c r="AW4" s="88">
        <f>COUNTIF(AY7:AY1001,"=1")</f>
        <v>165</v>
      </c>
      <c r="AX4" s="92">
        <f>COUNTIF(AY7:AY1001,"=2")</f>
        <v>32</v>
      </c>
      <c r="AY4" s="88">
        <f>COUNTIF(AY7:AY1001,"=3")</f>
        <v>55</v>
      </c>
      <c r="AZ4" s="5">
        <v>0</v>
      </c>
      <c r="BA4" s="75" t="s">
        <v>306</v>
      </c>
      <c r="BB4" s="74" t="s">
        <v>308</v>
      </c>
      <c r="BC4" s="73" t="s">
        <v>303</v>
      </c>
      <c r="BD4" s="1567" t="s">
        <v>332</v>
      </c>
      <c r="BE4" s="96" t="s">
        <v>330</v>
      </c>
      <c r="BF4" s="72" t="s">
        <v>304</v>
      </c>
      <c r="BG4" s="76" t="s">
        <v>307</v>
      </c>
      <c r="BH4" s="88">
        <f>COUNTIF(BJ7:BJ1001,"=1")</f>
        <v>4</v>
      </c>
      <c r="BI4" s="92">
        <f>COUNTIF(BJ7:BJ1001,"=2")</f>
        <v>2</v>
      </c>
      <c r="BJ4" s="88">
        <f>COUNTIF(BJ7:BJ1001,"=3")</f>
        <v>0</v>
      </c>
      <c r="BK4" s="5">
        <v>0</v>
      </c>
      <c r="BL4" s="75" t="s">
        <v>306</v>
      </c>
      <c r="BM4" s="74" t="s">
        <v>308</v>
      </c>
      <c r="BN4" s="73" t="s">
        <v>303</v>
      </c>
      <c r="BO4" s="1567" t="s">
        <v>332</v>
      </c>
      <c r="BP4" s="96" t="s">
        <v>330</v>
      </c>
      <c r="BQ4" s="72" t="s">
        <v>304</v>
      </c>
      <c r="BR4" s="76" t="s">
        <v>307</v>
      </c>
      <c r="BS4" s="88">
        <f>COUNTIF(BU7:BU1001,"=1")</f>
        <v>346</v>
      </c>
      <c r="BT4" s="92">
        <f>COUNTIF(BU7:BU1001,"=2")</f>
        <v>64</v>
      </c>
      <c r="BU4" s="88">
        <f>COUNTIF(BU7:BU1001,"=3")</f>
        <v>15</v>
      </c>
      <c r="BV4" s="5">
        <v>0</v>
      </c>
      <c r="BW4" s="75" t="s">
        <v>306</v>
      </c>
      <c r="BX4" s="74" t="s">
        <v>308</v>
      </c>
      <c r="BY4" s="73" t="s">
        <v>303</v>
      </c>
      <c r="BZ4" s="1567" t="s">
        <v>332</v>
      </c>
      <c r="CA4" s="96" t="s">
        <v>330</v>
      </c>
      <c r="CB4" s="72" t="s">
        <v>304</v>
      </c>
      <c r="CC4" s="76" t="s">
        <v>307</v>
      </c>
      <c r="CD4" s="88">
        <f>COUNTIF(CF7:CF1001,"=1")</f>
        <v>0</v>
      </c>
      <c r="CE4" s="92">
        <f>COUNTIF(CF7:CF1001,"=2")</f>
        <v>0</v>
      </c>
      <c r="CF4" s="88">
        <f>COUNTIF(CF7:CF1001,"=3")</f>
        <v>0</v>
      </c>
      <c r="CG4" s="5">
        <v>0</v>
      </c>
      <c r="CH4" s="75" t="s">
        <v>306</v>
      </c>
      <c r="CI4" s="74" t="s">
        <v>308</v>
      </c>
      <c r="CJ4" s="73" t="s">
        <v>303</v>
      </c>
      <c r="CK4" s="1567" t="s">
        <v>332</v>
      </c>
      <c r="CL4" s="96" t="s">
        <v>330</v>
      </c>
      <c r="CM4" s="72" t="s">
        <v>304</v>
      </c>
      <c r="CN4" s="76" t="s">
        <v>307</v>
      </c>
      <c r="CO4" s="88">
        <f>COUNTIF(CQ7:CQ1001,"=1")</f>
        <v>0</v>
      </c>
      <c r="CP4" s="92">
        <f>COUNTIF(CQ7:CQ1001,"=2")</f>
        <v>0</v>
      </c>
      <c r="CQ4" s="88">
        <f>COUNTIF(CQ7:CQ1001,"=3")</f>
        <v>0</v>
      </c>
      <c r="CR4" s="5">
        <v>0</v>
      </c>
      <c r="CS4" s="75" t="s">
        <v>306</v>
      </c>
      <c r="CT4" s="74" t="s">
        <v>308</v>
      </c>
      <c r="CU4" s="73" t="s">
        <v>303</v>
      </c>
      <c r="CV4" s="1567" t="s">
        <v>332</v>
      </c>
      <c r="CW4" s="96" t="s">
        <v>330</v>
      </c>
      <c r="CX4" s="72" t="s">
        <v>304</v>
      </c>
      <c r="CY4" s="76" t="s">
        <v>307</v>
      </c>
      <c r="CZ4" s="88">
        <f>COUNTIF(DB7:DB1001,"=1")</f>
        <v>0</v>
      </c>
      <c r="DA4" s="92">
        <f>COUNTIF(DB7:DB1001,"=2")</f>
        <v>0</v>
      </c>
      <c r="DB4" s="88">
        <f>COUNTIF(DB7:DB1001,"=3")</f>
        <v>0</v>
      </c>
      <c r="DC4" s="5">
        <v>0</v>
      </c>
      <c r="DD4" s="75" t="s">
        <v>306</v>
      </c>
      <c r="DE4" s="74" t="s">
        <v>308</v>
      </c>
      <c r="DF4" s="73" t="s">
        <v>303</v>
      </c>
      <c r="DG4" s="1567" t="s">
        <v>332</v>
      </c>
      <c r="DH4" s="96" t="s">
        <v>330</v>
      </c>
      <c r="DI4" s="72" t="s">
        <v>304</v>
      </c>
      <c r="DJ4" s="76" t="s">
        <v>307</v>
      </c>
      <c r="DK4" s="88">
        <f>COUNTIF(DM7:DM1001,"=1")</f>
        <v>0</v>
      </c>
      <c r="DL4" s="92">
        <f>COUNTIF(DM7:DM1001,"=2")</f>
        <v>0</v>
      </c>
      <c r="DM4" s="88">
        <f>COUNTIF(DM7:DM1001,"=3")</f>
        <v>0</v>
      </c>
      <c r="DN4" s="5">
        <v>0</v>
      </c>
      <c r="DO4" s="75" t="s">
        <v>306</v>
      </c>
      <c r="DP4" s="74" t="s">
        <v>308</v>
      </c>
      <c r="DQ4" s="73" t="s">
        <v>303</v>
      </c>
      <c r="DR4" s="1567" t="s">
        <v>332</v>
      </c>
      <c r="DS4" s="96" t="s">
        <v>330</v>
      </c>
      <c r="DT4" s="72" t="s">
        <v>304</v>
      </c>
      <c r="DU4" s="76" t="s">
        <v>307</v>
      </c>
      <c r="DV4" s="88">
        <f>COUNTIF(DX7:DX1001,"=1")</f>
        <v>0</v>
      </c>
      <c r="DW4" s="92">
        <f>COUNTIF(DX7:DX1001,"=2")</f>
        <v>0</v>
      </c>
      <c r="DX4" s="88">
        <f>COUNTIF(DX7:DX1001,"=3")</f>
        <v>0</v>
      </c>
      <c r="DY4" s="5">
        <v>0</v>
      </c>
      <c r="DZ4" s="75" t="s">
        <v>306</v>
      </c>
      <c r="EA4" s="74" t="s">
        <v>308</v>
      </c>
      <c r="EB4" s="73" t="s">
        <v>303</v>
      </c>
      <c r="EC4" s="1567" t="s">
        <v>332</v>
      </c>
      <c r="ED4" s="96" t="s">
        <v>330</v>
      </c>
      <c r="EE4" s="72" t="s">
        <v>304</v>
      </c>
      <c r="EF4" s="76" t="s">
        <v>307</v>
      </c>
      <c r="EG4" s="88">
        <f>COUNTIF(EI7:EI1001,"=1")</f>
        <v>0</v>
      </c>
      <c r="EH4" s="92">
        <f>COUNTIF(EI7:EI1001,"=2")</f>
        <v>0</v>
      </c>
      <c r="EI4" s="88">
        <f>COUNTIF(EI7:EI1001,"=3")</f>
        <v>0</v>
      </c>
      <c r="EJ4" s="5">
        <v>0</v>
      </c>
      <c r="EK4" s="75" t="s">
        <v>306</v>
      </c>
      <c r="EL4" s="74" t="s">
        <v>308</v>
      </c>
      <c r="EM4" s="73" t="s">
        <v>303</v>
      </c>
      <c r="EN4" s="1567" t="s">
        <v>332</v>
      </c>
      <c r="EO4" s="96" t="s">
        <v>330</v>
      </c>
      <c r="EP4" s="72" t="s">
        <v>304</v>
      </c>
      <c r="EQ4" s="76" t="s">
        <v>307</v>
      </c>
      <c r="ER4" s="88">
        <f>COUNTIF(ET7:ET1001,"=1")</f>
        <v>0</v>
      </c>
      <c r="ES4" s="92">
        <f>COUNTIF(ET7:ET1001,"=2")</f>
        <v>0</v>
      </c>
      <c r="ET4" s="88">
        <f>COUNTIF(ET7:ET1001,"=3")</f>
        <v>0</v>
      </c>
      <c r="EU4" s="5">
        <v>0</v>
      </c>
      <c r="EV4" s="75" t="s">
        <v>306</v>
      </c>
      <c r="EW4" s="74" t="s">
        <v>308</v>
      </c>
      <c r="EX4" s="73" t="s">
        <v>303</v>
      </c>
      <c r="EY4" s="1567" t="s">
        <v>332</v>
      </c>
      <c r="EZ4" s="96" t="s">
        <v>330</v>
      </c>
      <c r="FA4" s="72" t="s">
        <v>304</v>
      </c>
      <c r="FB4" s="76" t="s">
        <v>307</v>
      </c>
      <c r="FC4" s="88">
        <f>COUNTIF(FE7:FE1001,"=1")</f>
        <v>0</v>
      </c>
      <c r="FD4" s="92">
        <f>COUNTIF(FE7:FE1001,"=2")</f>
        <v>0</v>
      </c>
      <c r="FE4" s="88">
        <f>COUNTIF(FE7:FE1001,"=3")</f>
        <v>0</v>
      </c>
      <c r="FF4" s="5">
        <v>0</v>
      </c>
      <c r="FG4" s="75" t="s">
        <v>306</v>
      </c>
      <c r="FH4" s="74" t="s">
        <v>308</v>
      </c>
      <c r="FI4" s="73" t="s">
        <v>303</v>
      </c>
      <c r="FJ4" s="1567" t="s">
        <v>332</v>
      </c>
      <c r="FK4" s="96" t="s">
        <v>330</v>
      </c>
      <c r="FL4" s="72" t="s">
        <v>304</v>
      </c>
      <c r="FM4" s="76" t="s">
        <v>307</v>
      </c>
      <c r="FN4" s="88">
        <f>COUNTIF(FP7:FP1001,"=1")</f>
        <v>0</v>
      </c>
      <c r="FO4" s="92">
        <f>COUNTIF(FP7:FP1001,"=2")</f>
        <v>0</v>
      </c>
      <c r="FP4" s="88">
        <f>COUNTIF(FP7:FP1001,"=3")</f>
        <v>0</v>
      </c>
      <c r="FQ4" s="5">
        <v>0</v>
      </c>
      <c r="FR4" s="8">
        <v>0</v>
      </c>
      <c r="FS4" s="82">
        <f>R2-2</f>
        <v>16</v>
      </c>
      <c r="FT4" s="83">
        <f>AC2-2</f>
        <v>27</v>
      </c>
      <c r="FU4" s="83">
        <f>AN2-2</f>
        <v>38</v>
      </c>
      <c r="FV4" s="83">
        <f>AY2-2</f>
        <v>49</v>
      </c>
      <c r="FW4" s="83">
        <f>BJ2-2</f>
        <v>60</v>
      </c>
      <c r="FX4" s="83">
        <f>BU2-2</f>
        <v>71</v>
      </c>
      <c r="FY4" s="83">
        <f>CF2-2</f>
        <v>82</v>
      </c>
      <c r="FZ4" s="83">
        <f>CQ2-2</f>
        <v>93</v>
      </c>
      <c r="GA4" s="83">
        <f>DB2-2</f>
        <v>104</v>
      </c>
      <c r="GB4" s="83">
        <f>DM2-2</f>
        <v>115</v>
      </c>
      <c r="GC4" s="83">
        <f>DX2-2</f>
        <v>126</v>
      </c>
      <c r="GD4" s="83">
        <f>EI2-2</f>
        <v>137</v>
      </c>
      <c r="GE4" s="83">
        <f>ET2-2</f>
        <v>148</v>
      </c>
      <c r="GF4" s="83">
        <f>FE2-2</f>
        <v>159</v>
      </c>
      <c r="GG4" s="83">
        <f>FP2-2</f>
        <v>170</v>
      </c>
      <c r="GH4" s="1566"/>
      <c r="GI4" s="1566"/>
      <c r="GJ4" s="1566"/>
      <c r="GK4" s="79">
        <f>ROW()</f>
        <v>4</v>
      </c>
    </row>
    <row r="5" spans="1:193" s="12" customFormat="1" ht="44.25" customHeight="1">
      <c r="A5" s="1580" t="s">
        <v>316</v>
      </c>
      <c r="B5" s="1581"/>
      <c r="C5" s="1581"/>
      <c r="D5" s="1582" t="str">
        <f ca="1">CELL("nomfichier")</f>
        <v>E:\0-UPRT\1-UPRT.FR-SITE-WEB\ff-fiches-fabrications\ff-fiches-fabrication-maj-08-2020\[ff-19-restauration-comparaison-prix.xlsx]Nota</v>
      </c>
      <c r="E5" s="1583"/>
      <c r="F5" s="1583"/>
      <c r="G5" s="3">
        <v>0</v>
      </c>
      <c r="H5" s="3">
        <v>0</v>
      </c>
      <c r="I5" s="76"/>
      <c r="J5" s="75"/>
      <c r="K5" s="74"/>
      <c r="L5" s="1567"/>
      <c r="M5" s="97">
        <f>(100-P6)/100</f>
        <v>0.94499999999999995</v>
      </c>
      <c r="N5" s="72"/>
      <c r="O5" s="94"/>
      <c r="P5" s="69" t="s">
        <v>331</v>
      </c>
      <c r="Q5" s="70" t="s">
        <v>305</v>
      </c>
      <c r="R5" s="71" t="s">
        <v>317</v>
      </c>
      <c r="S5" s="62">
        <v>0</v>
      </c>
      <c r="T5" s="76"/>
      <c r="U5" s="75"/>
      <c r="V5" s="74"/>
      <c r="W5" s="1567"/>
      <c r="X5" s="97">
        <f>(100-AA6)/100</f>
        <v>0.97</v>
      </c>
      <c r="Y5" s="72"/>
      <c r="Z5" s="94"/>
      <c r="AA5" s="69" t="s">
        <v>331</v>
      </c>
      <c r="AB5" s="70" t="s">
        <v>305</v>
      </c>
      <c r="AC5" s="71" t="s">
        <v>317</v>
      </c>
      <c r="AD5" s="62">
        <v>0</v>
      </c>
      <c r="AE5" s="76"/>
      <c r="AF5" s="75"/>
      <c r="AG5" s="74"/>
      <c r="AH5" s="1567"/>
      <c r="AI5" s="97">
        <f>(100-AL6)/100</f>
        <v>0.95499999999999996</v>
      </c>
      <c r="AJ5" s="72"/>
      <c r="AK5" s="94"/>
      <c r="AL5" s="69" t="s">
        <v>331</v>
      </c>
      <c r="AM5" s="70" t="s">
        <v>305</v>
      </c>
      <c r="AN5" s="71" t="s">
        <v>317</v>
      </c>
      <c r="AO5" s="62">
        <v>0</v>
      </c>
      <c r="AP5" s="76"/>
      <c r="AQ5" s="75"/>
      <c r="AR5" s="74"/>
      <c r="AS5" s="1567"/>
      <c r="AT5" s="97">
        <f>(100-AW6)/100</f>
        <v>0.96</v>
      </c>
      <c r="AU5" s="72"/>
      <c r="AV5" s="94"/>
      <c r="AW5" s="69" t="s">
        <v>331</v>
      </c>
      <c r="AX5" s="70" t="s">
        <v>305</v>
      </c>
      <c r="AY5" s="71" t="s">
        <v>317</v>
      </c>
      <c r="AZ5" s="62">
        <v>0</v>
      </c>
      <c r="BA5" s="76"/>
      <c r="BB5" s="75"/>
      <c r="BC5" s="74"/>
      <c r="BD5" s="1567"/>
      <c r="BE5" s="97">
        <f>(100-BH6)/100</f>
        <v>0.98</v>
      </c>
      <c r="BF5" s="72"/>
      <c r="BG5" s="94"/>
      <c r="BH5" s="69" t="s">
        <v>331</v>
      </c>
      <c r="BI5" s="70" t="s">
        <v>305</v>
      </c>
      <c r="BJ5" s="71" t="s">
        <v>317</v>
      </c>
      <c r="BK5" s="62">
        <v>0</v>
      </c>
      <c r="BL5" s="76"/>
      <c r="BM5" s="75"/>
      <c r="BN5" s="74"/>
      <c r="BO5" s="1567"/>
      <c r="BP5" s="97">
        <f>(100-BS6)/100</f>
        <v>0.94499999999999995</v>
      </c>
      <c r="BQ5" s="72"/>
      <c r="BR5" s="94"/>
      <c r="BS5" s="69" t="s">
        <v>331</v>
      </c>
      <c r="BT5" s="70" t="s">
        <v>305</v>
      </c>
      <c r="BU5" s="71" t="s">
        <v>317</v>
      </c>
      <c r="BV5" s="62">
        <v>0</v>
      </c>
      <c r="BW5" s="76"/>
      <c r="BX5" s="75"/>
      <c r="BY5" s="74"/>
      <c r="BZ5" s="1567"/>
      <c r="CA5" s="97">
        <f>(100-CD6)/100</f>
        <v>1</v>
      </c>
      <c r="CB5" s="72"/>
      <c r="CC5" s="94"/>
      <c r="CD5" s="69" t="s">
        <v>331</v>
      </c>
      <c r="CE5" s="70" t="s">
        <v>305</v>
      </c>
      <c r="CF5" s="71" t="s">
        <v>317</v>
      </c>
      <c r="CG5" s="62">
        <v>0</v>
      </c>
      <c r="CH5" s="76"/>
      <c r="CI5" s="75"/>
      <c r="CJ5" s="74"/>
      <c r="CK5" s="1567"/>
      <c r="CL5" s="97">
        <f>(100-CO6)/100</f>
        <v>1</v>
      </c>
      <c r="CM5" s="72"/>
      <c r="CN5" s="94"/>
      <c r="CO5" s="69" t="s">
        <v>331</v>
      </c>
      <c r="CP5" s="70" t="s">
        <v>305</v>
      </c>
      <c r="CQ5" s="71" t="s">
        <v>317</v>
      </c>
      <c r="CR5" s="62">
        <v>0</v>
      </c>
      <c r="CS5" s="76"/>
      <c r="CT5" s="75"/>
      <c r="CU5" s="74"/>
      <c r="CV5" s="1567"/>
      <c r="CW5" s="97">
        <f>(100-CZ6)/100</f>
        <v>1</v>
      </c>
      <c r="CX5" s="72"/>
      <c r="CY5" s="94"/>
      <c r="CZ5" s="69" t="s">
        <v>331</v>
      </c>
      <c r="DA5" s="70" t="s">
        <v>305</v>
      </c>
      <c r="DB5" s="71" t="s">
        <v>317</v>
      </c>
      <c r="DC5" s="62">
        <v>0</v>
      </c>
      <c r="DD5" s="76"/>
      <c r="DE5" s="75"/>
      <c r="DF5" s="74"/>
      <c r="DG5" s="1567"/>
      <c r="DH5" s="97">
        <f>(100-DK6)/100</f>
        <v>1</v>
      </c>
      <c r="DI5" s="72"/>
      <c r="DJ5" s="94"/>
      <c r="DK5" s="69" t="s">
        <v>331</v>
      </c>
      <c r="DL5" s="70" t="s">
        <v>305</v>
      </c>
      <c r="DM5" s="71" t="s">
        <v>317</v>
      </c>
      <c r="DN5" s="62">
        <v>0</v>
      </c>
      <c r="DO5" s="76"/>
      <c r="DP5" s="75"/>
      <c r="DQ5" s="74"/>
      <c r="DR5" s="1567"/>
      <c r="DS5" s="97">
        <f>(100-DV6)/100</f>
        <v>1</v>
      </c>
      <c r="DT5" s="72"/>
      <c r="DU5" s="94"/>
      <c r="DV5" s="69" t="s">
        <v>331</v>
      </c>
      <c r="DW5" s="70" t="s">
        <v>305</v>
      </c>
      <c r="DX5" s="71" t="s">
        <v>317</v>
      </c>
      <c r="DY5" s="62">
        <v>0</v>
      </c>
      <c r="DZ5" s="76"/>
      <c r="EA5" s="75"/>
      <c r="EB5" s="74"/>
      <c r="EC5" s="1567"/>
      <c r="ED5" s="97">
        <f>(100-EG6)/100</f>
        <v>1</v>
      </c>
      <c r="EE5" s="72"/>
      <c r="EF5" s="94"/>
      <c r="EG5" s="69" t="s">
        <v>331</v>
      </c>
      <c r="EH5" s="70" t="s">
        <v>305</v>
      </c>
      <c r="EI5" s="71" t="s">
        <v>317</v>
      </c>
      <c r="EJ5" s="62">
        <v>0</v>
      </c>
      <c r="EK5" s="76"/>
      <c r="EL5" s="75"/>
      <c r="EM5" s="74"/>
      <c r="EN5" s="1567"/>
      <c r="EO5" s="97">
        <f>(100-ER6)/100</f>
        <v>1</v>
      </c>
      <c r="EP5" s="72"/>
      <c r="EQ5" s="94"/>
      <c r="ER5" s="69" t="s">
        <v>331</v>
      </c>
      <c r="ES5" s="70" t="s">
        <v>305</v>
      </c>
      <c r="ET5" s="71" t="s">
        <v>317</v>
      </c>
      <c r="EU5" s="62">
        <v>0</v>
      </c>
      <c r="EV5" s="76"/>
      <c r="EW5" s="75"/>
      <c r="EX5" s="74"/>
      <c r="EY5" s="1567"/>
      <c r="EZ5" s="97">
        <f>(100-FC6)/100</f>
        <v>1</v>
      </c>
      <c r="FA5" s="72"/>
      <c r="FB5" s="94"/>
      <c r="FC5" s="69" t="s">
        <v>331</v>
      </c>
      <c r="FD5" s="70" t="s">
        <v>305</v>
      </c>
      <c r="FE5" s="71" t="s">
        <v>317</v>
      </c>
      <c r="FF5" s="62">
        <v>0</v>
      </c>
      <c r="FG5" s="76"/>
      <c r="FH5" s="75"/>
      <c r="FI5" s="74"/>
      <c r="FJ5" s="1567"/>
      <c r="FK5" s="97">
        <f>(100-FN6)/100</f>
        <v>1</v>
      </c>
      <c r="FL5" s="72"/>
      <c r="FM5" s="94"/>
      <c r="FN5" s="69" t="s">
        <v>331</v>
      </c>
      <c r="FO5" s="70" t="s">
        <v>305</v>
      </c>
      <c r="FP5" s="71" t="s">
        <v>317</v>
      </c>
      <c r="FQ5" s="5">
        <v>0</v>
      </c>
      <c r="FR5" s="8">
        <v>0</v>
      </c>
      <c r="FS5" s="105"/>
      <c r="FT5" s="106"/>
      <c r="FU5" s="106"/>
      <c r="FV5" s="106"/>
      <c r="FW5" s="106"/>
      <c r="FX5" s="106"/>
      <c r="FY5" s="106"/>
      <c r="FZ5" s="106"/>
      <c r="GA5" s="106"/>
      <c r="GB5" s="106"/>
      <c r="GC5" s="106"/>
      <c r="GD5" s="106"/>
      <c r="GE5" s="106"/>
      <c r="GF5" s="106"/>
      <c r="GG5" s="106"/>
      <c r="GH5" s="103"/>
      <c r="GI5" s="104"/>
      <c r="GJ5" s="104"/>
      <c r="GK5" s="79">
        <f>ROW()</f>
        <v>5</v>
      </c>
    </row>
    <row r="6" spans="1:193" s="12" customFormat="1" ht="39.950000000000003" customHeight="1">
      <c r="A6" s="86">
        <f>ROW()</f>
        <v>6</v>
      </c>
      <c r="B6" s="1584" t="s">
        <v>312</v>
      </c>
      <c r="C6" s="1585"/>
      <c r="D6" s="61" t="s">
        <v>340</v>
      </c>
      <c r="E6" s="108" t="s">
        <v>337</v>
      </c>
      <c r="F6" s="108" t="s">
        <v>338</v>
      </c>
      <c r="G6" s="3">
        <v>0</v>
      </c>
      <c r="H6" s="4">
        <v>0</v>
      </c>
      <c r="I6" s="1564" t="s">
        <v>314</v>
      </c>
      <c r="J6" s="1565"/>
      <c r="K6" s="1565"/>
      <c r="L6" s="1565"/>
      <c r="M6" s="1565"/>
      <c r="N6" s="68"/>
      <c r="O6" s="68"/>
      <c r="P6" s="87">
        <v>5.5</v>
      </c>
      <c r="Q6" s="77"/>
      <c r="R6" s="47" t="s">
        <v>768</v>
      </c>
      <c r="S6" s="25">
        <v>0</v>
      </c>
      <c r="T6" s="1564" t="s">
        <v>314</v>
      </c>
      <c r="U6" s="1565"/>
      <c r="V6" s="1565"/>
      <c r="W6" s="1565"/>
      <c r="X6" s="1565"/>
      <c r="Y6" s="68"/>
      <c r="Z6" s="68"/>
      <c r="AA6" s="87">
        <v>3</v>
      </c>
      <c r="AB6" s="77"/>
      <c r="AC6" s="48" t="s">
        <v>769</v>
      </c>
      <c r="AD6" s="5">
        <v>0</v>
      </c>
      <c r="AE6" s="1564" t="s">
        <v>314</v>
      </c>
      <c r="AF6" s="1565"/>
      <c r="AG6" s="1565"/>
      <c r="AH6" s="1565"/>
      <c r="AI6" s="1565"/>
      <c r="AJ6" s="68"/>
      <c r="AK6" s="68"/>
      <c r="AL6" s="87">
        <v>4.5</v>
      </c>
      <c r="AM6" s="77"/>
      <c r="AN6" s="49" t="s">
        <v>771</v>
      </c>
      <c r="AO6" s="5">
        <v>0</v>
      </c>
      <c r="AP6" s="1564" t="s">
        <v>314</v>
      </c>
      <c r="AQ6" s="1565"/>
      <c r="AR6" s="1565"/>
      <c r="AS6" s="1565"/>
      <c r="AT6" s="1565"/>
      <c r="AU6" s="68"/>
      <c r="AV6" s="68"/>
      <c r="AW6" s="87">
        <v>4</v>
      </c>
      <c r="AX6" s="77"/>
      <c r="AY6" s="50" t="s">
        <v>773</v>
      </c>
      <c r="AZ6" s="5">
        <v>0</v>
      </c>
      <c r="BA6" s="1564" t="s">
        <v>314</v>
      </c>
      <c r="BB6" s="1565"/>
      <c r="BC6" s="1565"/>
      <c r="BD6" s="1565"/>
      <c r="BE6" s="1565"/>
      <c r="BF6" s="68"/>
      <c r="BG6" s="68"/>
      <c r="BH6" s="87">
        <v>2</v>
      </c>
      <c r="BI6" s="77"/>
      <c r="BJ6" s="51" t="s">
        <v>775</v>
      </c>
      <c r="BK6" s="5">
        <v>0</v>
      </c>
      <c r="BL6" s="1564" t="s">
        <v>314</v>
      </c>
      <c r="BM6" s="1565"/>
      <c r="BN6" s="1565"/>
      <c r="BO6" s="1565"/>
      <c r="BP6" s="1565"/>
      <c r="BQ6" s="68"/>
      <c r="BR6" s="68"/>
      <c r="BS6" s="87">
        <v>5.5</v>
      </c>
      <c r="BT6" s="77"/>
      <c r="BU6" s="52" t="s">
        <v>777</v>
      </c>
      <c r="BV6" s="5">
        <v>0</v>
      </c>
      <c r="BW6" s="1564" t="s">
        <v>314</v>
      </c>
      <c r="BX6" s="1565"/>
      <c r="BY6" s="1565"/>
      <c r="BZ6" s="1565"/>
      <c r="CA6" s="1565"/>
      <c r="CB6" s="68"/>
      <c r="CC6" s="68"/>
      <c r="CD6" s="87">
        <v>0</v>
      </c>
      <c r="CE6" s="77"/>
      <c r="CF6" s="53" t="s">
        <v>778</v>
      </c>
      <c r="CG6" s="5">
        <v>0</v>
      </c>
      <c r="CH6" s="1564" t="s">
        <v>314</v>
      </c>
      <c r="CI6" s="1565"/>
      <c r="CJ6" s="1565"/>
      <c r="CK6" s="1565"/>
      <c r="CL6" s="1565"/>
      <c r="CM6" s="68"/>
      <c r="CN6" s="68"/>
      <c r="CO6" s="87">
        <v>0</v>
      </c>
      <c r="CP6" s="77"/>
      <c r="CQ6" s="54" t="s">
        <v>779</v>
      </c>
      <c r="CR6" s="5">
        <v>0</v>
      </c>
      <c r="CS6" s="1564" t="s">
        <v>314</v>
      </c>
      <c r="CT6" s="1565"/>
      <c r="CU6" s="1565"/>
      <c r="CV6" s="1565"/>
      <c r="CW6" s="1565"/>
      <c r="CX6" s="68"/>
      <c r="CY6" s="68"/>
      <c r="CZ6" s="87">
        <v>0</v>
      </c>
      <c r="DA6" s="77"/>
      <c r="DB6" s="55" t="s">
        <v>780</v>
      </c>
      <c r="DC6" s="5">
        <v>0</v>
      </c>
      <c r="DD6" s="1564" t="s">
        <v>314</v>
      </c>
      <c r="DE6" s="1565"/>
      <c r="DF6" s="1565"/>
      <c r="DG6" s="1565"/>
      <c r="DH6" s="1565"/>
      <c r="DI6" s="68"/>
      <c r="DJ6" s="68"/>
      <c r="DK6" s="87">
        <v>0</v>
      </c>
      <c r="DL6" s="77"/>
      <c r="DM6" s="56" t="s">
        <v>781</v>
      </c>
      <c r="DN6" s="5">
        <v>0</v>
      </c>
      <c r="DO6" s="1564" t="s">
        <v>314</v>
      </c>
      <c r="DP6" s="1565"/>
      <c r="DQ6" s="1565"/>
      <c r="DR6" s="1565"/>
      <c r="DS6" s="1565"/>
      <c r="DT6" s="68"/>
      <c r="DU6" s="68"/>
      <c r="DV6" s="87">
        <v>0</v>
      </c>
      <c r="DW6" s="77"/>
      <c r="DX6" s="57" t="s">
        <v>782</v>
      </c>
      <c r="DY6" s="5">
        <v>0</v>
      </c>
      <c r="DZ6" s="1564" t="s">
        <v>314</v>
      </c>
      <c r="EA6" s="1565"/>
      <c r="EB6" s="1565"/>
      <c r="EC6" s="1565"/>
      <c r="ED6" s="1565"/>
      <c r="EE6" s="68"/>
      <c r="EF6" s="68"/>
      <c r="EG6" s="87">
        <v>0</v>
      </c>
      <c r="EH6" s="77"/>
      <c r="EI6" s="58" t="s">
        <v>783</v>
      </c>
      <c r="EJ6" s="5">
        <v>0</v>
      </c>
      <c r="EK6" s="1564" t="s">
        <v>314</v>
      </c>
      <c r="EL6" s="1565"/>
      <c r="EM6" s="1565"/>
      <c r="EN6" s="1565"/>
      <c r="EO6" s="1565"/>
      <c r="EP6" s="68"/>
      <c r="EQ6" s="68"/>
      <c r="ER6" s="87">
        <v>0</v>
      </c>
      <c r="ES6" s="77"/>
      <c r="ET6" s="59" t="s">
        <v>784</v>
      </c>
      <c r="EU6" s="5">
        <v>0</v>
      </c>
      <c r="EV6" s="1564" t="s">
        <v>314</v>
      </c>
      <c r="EW6" s="1565"/>
      <c r="EX6" s="1565"/>
      <c r="EY6" s="1565"/>
      <c r="EZ6" s="1565"/>
      <c r="FA6" s="68"/>
      <c r="FB6" s="68"/>
      <c r="FC6" s="87">
        <v>0</v>
      </c>
      <c r="FD6" s="77"/>
      <c r="FE6" s="51" t="s">
        <v>785</v>
      </c>
      <c r="FF6" s="5">
        <v>0</v>
      </c>
      <c r="FG6" s="1564" t="s">
        <v>314</v>
      </c>
      <c r="FH6" s="1565"/>
      <c r="FI6" s="1565"/>
      <c r="FJ6" s="1565"/>
      <c r="FK6" s="1565"/>
      <c r="FL6" s="68"/>
      <c r="FM6" s="68"/>
      <c r="FN6" s="87">
        <v>0</v>
      </c>
      <c r="FO6" s="77"/>
      <c r="FP6" s="60" t="s">
        <v>786</v>
      </c>
      <c r="FQ6" s="5">
        <v>0</v>
      </c>
      <c r="FR6" s="8">
        <v>0</v>
      </c>
      <c r="FS6" s="105"/>
      <c r="FT6" s="106"/>
      <c r="FU6" s="106"/>
      <c r="FV6" s="106"/>
      <c r="FW6" s="106"/>
      <c r="FX6" s="106"/>
      <c r="FY6" s="106"/>
      <c r="FZ6" s="106"/>
      <c r="GA6" s="106"/>
      <c r="GB6" s="106"/>
      <c r="GC6" s="106"/>
      <c r="GD6" s="106"/>
      <c r="GE6" s="106"/>
      <c r="GF6" s="106"/>
      <c r="GG6" s="106"/>
      <c r="GH6" s="103"/>
      <c r="GI6" s="104"/>
      <c r="GJ6" s="104"/>
      <c r="GK6" s="79">
        <f>ROW()</f>
        <v>6</v>
      </c>
    </row>
    <row r="7" spans="1:193" s="12" customFormat="1" ht="50.1" customHeight="1">
      <c r="A7" s="17">
        <f>ROW()</f>
        <v>7</v>
      </c>
      <c r="B7" s="29">
        <f>IF(C7&gt;0,1,0)</f>
        <v>1</v>
      </c>
      <c r="C7" s="30">
        <v>1</v>
      </c>
      <c r="D7" s="31" t="s">
        <v>318</v>
      </c>
      <c r="E7" s="390">
        <f t="shared" ref="E7:E70" si="0">MIN(FS7:GG7)</f>
        <v>4.9982609250000003</v>
      </c>
      <c r="F7" s="107">
        <f>GJ7</f>
        <v>5.1393053250000005</v>
      </c>
      <c r="G7" s="3">
        <v>0</v>
      </c>
      <c r="H7" s="4">
        <v>0</v>
      </c>
      <c r="I7" s="15"/>
      <c r="J7" s="13"/>
      <c r="K7" s="14"/>
      <c r="L7" s="98">
        <f>IF(N7&gt;0,1,0)</f>
        <v>1</v>
      </c>
      <c r="M7" s="99">
        <f>M5</f>
        <v>0.94499999999999995</v>
      </c>
      <c r="N7" s="100">
        <v>5.5970000000000004</v>
      </c>
      <c r="O7" s="109">
        <v>207538</v>
      </c>
      <c r="P7" s="95">
        <f>N7*M7</f>
        <v>5.2891650000000006</v>
      </c>
      <c r="Q7" s="15"/>
      <c r="R7" s="24">
        <f t="shared" ref="R7:R70" si="1">IF(ISBLANK(P7),0,IF(P7=0,0,RANK(P7,FS7:GG7,1)))</f>
        <v>3</v>
      </c>
      <c r="S7" s="25">
        <v>0</v>
      </c>
      <c r="T7" s="15"/>
      <c r="U7" s="13"/>
      <c r="V7" s="14"/>
      <c r="W7" s="98">
        <f>IF(Y7&gt;0,1,0)</f>
        <v>1</v>
      </c>
      <c r="X7" s="99">
        <f>X5</f>
        <v>0.97</v>
      </c>
      <c r="Y7" s="100">
        <v>5.2891650000000006</v>
      </c>
      <c r="Z7" s="109"/>
      <c r="AA7" s="95">
        <f>Y7*X7</f>
        <v>5.1304900500000006</v>
      </c>
      <c r="AB7" s="15"/>
      <c r="AC7" s="24">
        <f t="shared" ref="AC7:AC70" si="2">IF(ISBLANK(AA7),0,IF(AA7=0,0,RANK(AA7,FS7:GG7,1)))</f>
        <v>2</v>
      </c>
      <c r="AD7" s="5">
        <v>0</v>
      </c>
      <c r="AE7" s="15"/>
      <c r="AF7" s="13"/>
      <c r="AG7" s="14"/>
      <c r="AH7" s="98">
        <f>IF(AJ7&gt;0,1,0)</f>
        <v>0</v>
      </c>
      <c r="AI7" s="99">
        <f>AI5</f>
        <v>0.95499999999999996</v>
      </c>
      <c r="AJ7" s="100"/>
      <c r="AK7" s="109"/>
      <c r="AL7" s="95">
        <f>AJ7*AI7</f>
        <v>0</v>
      </c>
      <c r="AM7" s="15"/>
      <c r="AN7" s="24">
        <f t="shared" ref="AN7:AN70" si="3">IF(ISBLANK(AL7),0,IF(AL7=0,0,RANK(AL7,FS7:GG7,1)))</f>
        <v>0</v>
      </c>
      <c r="AO7" s="5">
        <v>0</v>
      </c>
      <c r="AP7" s="15"/>
      <c r="AQ7" s="13"/>
      <c r="AR7" s="14"/>
      <c r="AS7" s="98">
        <f>IF(AU7&gt;0,1,0)</f>
        <v>0</v>
      </c>
      <c r="AT7" s="99">
        <f>AT5</f>
        <v>0.96</v>
      </c>
      <c r="AU7" s="100"/>
      <c r="AV7" s="109"/>
      <c r="AW7" s="95">
        <f>AU7*AT7</f>
        <v>0</v>
      </c>
      <c r="AX7" s="15"/>
      <c r="AY7" s="24">
        <f t="shared" ref="AY7:AY70" si="4">IF(ISBLANK(AW7),0,IF(AW7=0,0,RANK(AW7,FS7:GG7,1)))</f>
        <v>0</v>
      </c>
      <c r="AZ7" s="5">
        <v>0</v>
      </c>
      <c r="BA7" s="15"/>
      <c r="BB7" s="13"/>
      <c r="BC7" s="14"/>
      <c r="BD7" s="98">
        <f>IF(BF7&gt;0,1,0)</f>
        <v>0</v>
      </c>
      <c r="BE7" s="99">
        <f>BE5</f>
        <v>0.98</v>
      </c>
      <c r="BF7" s="100"/>
      <c r="BG7" s="109"/>
      <c r="BH7" s="95">
        <f>BF7*BE7</f>
        <v>0</v>
      </c>
      <c r="BI7" s="15"/>
      <c r="BJ7" s="24">
        <f t="shared" ref="BJ7:BJ70" si="5">IF(ISBLANK(BH7),0,IF(BH7=0,0,RANK(BH7,FS7:GG7,1)))</f>
        <v>0</v>
      </c>
      <c r="BK7" s="5">
        <v>0</v>
      </c>
      <c r="BL7" s="15"/>
      <c r="BM7" s="13"/>
      <c r="BN7" s="14"/>
      <c r="BO7" s="98">
        <f>IF(BQ7&gt;0,1,0)</f>
        <v>1</v>
      </c>
      <c r="BP7" s="99">
        <f>BP5</f>
        <v>0.94499999999999995</v>
      </c>
      <c r="BQ7" s="100">
        <v>5.2891650000000006</v>
      </c>
      <c r="BR7" s="109"/>
      <c r="BS7" s="95">
        <f>BQ7*BP7</f>
        <v>4.9982609250000003</v>
      </c>
      <c r="BT7" s="15"/>
      <c r="BU7" s="24">
        <f t="shared" ref="BU7:BU70" si="6">IF(ISBLANK(BS7),0,IF(BS7=0,0,RANK(BS7,FS7:GG7,1)))</f>
        <v>1</v>
      </c>
      <c r="BV7" s="5">
        <v>0</v>
      </c>
      <c r="BW7" s="15"/>
      <c r="BX7" s="13"/>
      <c r="BY7" s="14"/>
      <c r="BZ7" s="98">
        <f>IF(CB7&gt;0,1,0)</f>
        <v>0</v>
      </c>
      <c r="CA7" s="99">
        <f>CA5</f>
        <v>1</v>
      </c>
      <c r="CB7" s="100"/>
      <c r="CC7" s="109"/>
      <c r="CD7" s="95">
        <f>CB7*CA7</f>
        <v>0</v>
      </c>
      <c r="CE7" s="15"/>
      <c r="CF7" s="24">
        <f t="shared" ref="CF7:CF70" si="7">IF(ISBLANK(CD7),0,IF(CD7=0,0,RANK(CD7,FS7:GG7,1)))</f>
        <v>0</v>
      </c>
      <c r="CG7" s="5">
        <v>0</v>
      </c>
      <c r="CH7" s="15"/>
      <c r="CI7" s="13"/>
      <c r="CJ7" s="14"/>
      <c r="CK7" s="98">
        <f>IF(CM7&gt;0,1,0)</f>
        <v>0</v>
      </c>
      <c r="CL7" s="99">
        <f>CL5</f>
        <v>1</v>
      </c>
      <c r="CM7" s="100"/>
      <c r="CN7" s="109"/>
      <c r="CO7" s="95">
        <f>CM7*CL7</f>
        <v>0</v>
      </c>
      <c r="CP7" s="15"/>
      <c r="CQ7" s="24">
        <f t="shared" ref="CQ7:CQ70" si="8">IF(ISBLANK(CO7),0,IF(CO7=0,0,RANK(CO7,FS7:GG7,1)))</f>
        <v>0</v>
      </c>
      <c r="CR7" s="5">
        <v>0</v>
      </c>
      <c r="CS7" s="15"/>
      <c r="CT7" s="13"/>
      <c r="CU7" s="14"/>
      <c r="CV7" s="98">
        <f>IF(CX7&gt;0,1,0)</f>
        <v>0</v>
      </c>
      <c r="CW7" s="99">
        <f>CW5</f>
        <v>1</v>
      </c>
      <c r="CX7" s="100"/>
      <c r="CY7" s="109"/>
      <c r="CZ7" s="95">
        <f>CX7*CW7</f>
        <v>0</v>
      </c>
      <c r="DA7" s="15"/>
      <c r="DB7" s="24">
        <f t="shared" ref="DB7:DB70" si="9">IF(ISBLANK(CZ7),0,IF(CZ7=0,0,RANK(CZ7,FS7:GG7,1)))</f>
        <v>0</v>
      </c>
      <c r="DC7" s="5">
        <v>0</v>
      </c>
      <c r="DD7" s="15"/>
      <c r="DE7" s="13"/>
      <c r="DF7" s="14"/>
      <c r="DG7" s="98">
        <f>IF(DI7&gt;0,1,0)</f>
        <v>0</v>
      </c>
      <c r="DH7" s="99">
        <f>DH5</f>
        <v>1</v>
      </c>
      <c r="DI7" s="100"/>
      <c r="DJ7" s="109"/>
      <c r="DK7" s="95">
        <f>DI7*DH7</f>
        <v>0</v>
      </c>
      <c r="DL7" s="15"/>
      <c r="DM7" s="24">
        <f t="shared" ref="DM7:DM70" si="10">IF(ISBLANK(DK7),0,IF(DK7=0,0,RANK(DK7,FS7:GG7,1)))</f>
        <v>0</v>
      </c>
      <c r="DN7" s="5">
        <v>0</v>
      </c>
      <c r="DO7" s="15"/>
      <c r="DP7" s="13"/>
      <c r="DQ7" s="14"/>
      <c r="DR7" s="98">
        <f>IF(DT7&gt;0,1,0)</f>
        <v>0</v>
      </c>
      <c r="DS7" s="99">
        <f>DS5</f>
        <v>1</v>
      </c>
      <c r="DT7" s="100"/>
      <c r="DU7" s="109"/>
      <c r="DV7" s="95">
        <f>DT7*DS7</f>
        <v>0</v>
      </c>
      <c r="DW7" s="15"/>
      <c r="DX7" s="24">
        <f t="shared" ref="DX7:DX70" si="11">IF(ISBLANK(DV7),0,IF(DV7=0,0,RANK(DV7,FS7:GG7,1)))</f>
        <v>0</v>
      </c>
      <c r="DY7" s="5">
        <v>0</v>
      </c>
      <c r="DZ7" s="15"/>
      <c r="EA7" s="13"/>
      <c r="EB7" s="14"/>
      <c r="EC7" s="98">
        <f>IF(EE7&gt;0,1,0)</f>
        <v>0</v>
      </c>
      <c r="ED7" s="99">
        <f>ED5</f>
        <v>1</v>
      </c>
      <c r="EE7" s="100"/>
      <c r="EF7" s="109"/>
      <c r="EG7" s="95">
        <f>EE7*ED7</f>
        <v>0</v>
      </c>
      <c r="EH7" s="15"/>
      <c r="EI7" s="24">
        <f t="shared" ref="EI7:EI70" si="12">IF(ISBLANK(EG7),0,IF(EG7=0,0,RANK(EG7,FS7:GG7,1)))</f>
        <v>0</v>
      </c>
      <c r="EJ7" s="5">
        <v>0</v>
      </c>
      <c r="EK7" s="15"/>
      <c r="EL7" s="13"/>
      <c r="EM7" s="14"/>
      <c r="EN7" s="98">
        <f>IF(EP7&gt;0,1,0)</f>
        <v>0</v>
      </c>
      <c r="EO7" s="99">
        <f>EO5</f>
        <v>1</v>
      </c>
      <c r="EP7" s="100"/>
      <c r="EQ7" s="109"/>
      <c r="ER7" s="95">
        <f>EP7*EO7</f>
        <v>0</v>
      </c>
      <c r="ES7" s="15"/>
      <c r="ET7" s="24">
        <f t="shared" ref="ET7:ET70" si="13">IF(ISBLANK(ER7),0,IF(ER7=0,0,RANK(ER7,FS7:GG7,1)))</f>
        <v>0</v>
      </c>
      <c r="EU7" s="5">
        <v>0</v>
      </c>
      <c r="EV7" s="15"/>
      <c r="EW7" s="13"/>
      <c r="EX7" s="14"/>
      <c r="EY7" s="98">
        <f>IF(FA7&gt;0,1,0)</f>
        <v>0</v>
      </c>
      <c r="EZ7" s="99">
        <f>EZ5</f>
        <v>1</v>
      </c>
      <c r="FA7" s="100"/>
      <c r="FB7" s="109"/>
      <c r="FC7" s="95">
        <f>FA7*EZ7</f>
        <v>0</v>
      </c>
      <c r="FD7" s="15"/>
      <c r="FE7" s="24">
        <f t="shared" ref="FE7:FE70" si="14">IF(ISBLANK(FC7),0,IF(FC7=0,0,RANK(FC7,FS7:GG7,1)))</f>
        <v>0</v>
      </c>
      <c r="FF7" s="5">
        <v>0</v>
      </c>
      <c r="FG7" s="15"/>
      <c r="FH7" s="13"/>
      <c r="FI7" s="14"/>
      <c r="FJ7" s="98">
        <f>IF(FL7&gt;0,1,0)</f>
        <v>0</v>
      </c>
      <c r="FK7" s="99">
        <f>FK5</f>
        <v>1</v>
      </c>
      <c r="FL7" s="100"/>
      <c r="FM7" s="109"/>
      <c r="FN7" s="95">
        <f>FL7*FK7</f>
        <v>0</v>
      </c>
      <c r="FO7" s="15"/>
      <c r="FP7" s="24">
        <f t="shared" ref="FP7:FP70" si="15">IF(ISBLANK(FN7),0,IF(FN7=0,0,RANK(FN7,FS7:GG7,1)))</f>
        <v>0</v>
      </c>
      <c r="FQ7" s="5">
        <v>0</v>
      </c>
      <c r="FR7" s="8">
        <v>0</v>
      </c>
      <c r="FS7" s="84">
        <f>IF(P7&lt;=0,500,P7)</f>
        <v>5.2891650000000006</v>
      </c>
      <c r="FT7" s="85">
        <f>IF(AA7&lt;=0,500,AA7)</f>
        <v>5.1304900500000006</v>
      </c>
      <c r="FU7" s="85">
        <f>IF(AL7&lt;=0,500,AL7)</f>
        <v>500</v>
      </c>
      <c r="FV7" s="85">
        <f>IF(AW7&lt;=0,500,AW7)</f>
        <v>500</v>
      </c>
      <c r="FW7" s="85">
        <f>IF(BH7&lt;=0,500,BH7)</f>
        <v>500</v>
      </c>
      <c r="FX7" s="85">
        <f>IF(BS7&lt;=0,500,BS7)</f>
        <v>4.9982609250000003</v>
      </c>
      <c r="FY7" s="85">
        <f>IF(CD7&lt;=0,500,CD7)</f>
        <v>500</v>
      </c>
      <c r="FZ7" s="85">
        <f>IF(CO7&lt;=0,500,CO7)</f>
        <v>500</v>
      </c>
      <c r="GA7" s="85">
        <f>IF(CZ7&lt;=0,500,CZ7)</f>
        <v>500</v>
      </c>
      <c r="GB7" s="85">
        <f>IF(DK7&lt;=0,500,DK7)</f>
        <v>500</v>
      </c>
      <c r="GC7" s="85">
        <f>IF(DV7&lt;=0,500,DV7)</f>
        <v>500</v>
      </c>
      <c r="GD7" s="85">
        <f>IF(EG7&lt;=0,500,EG7)</f>
        <v>500</v>
      </c>
      <c r="GE7" s="85">
        <f>IF(ER7&lt;=0,500,ER7)</f>
        <v>500</v>
      </c>
      <c r="GF7" s="85">
        <f>IF(FC7&lt;=0,500,FC7)</f>
        <v>500</v>
      </c>
      <c r="GG7" s="85">
        <f>IF(FN7&lt;=0,500,FN7)</f>
        <v>500</v>
      </c>
      <c r="GH7" s="101">
        <f t="shared" ref="GH7:GH69" si="16">L7+W7+AH7+AS7+BD7+BO7+BZ7+CK7+CV7+DG7+DR7+EC7+EN7+EY7+FJ7</f>
        <v>3</v>
      </c>
      <c r="GI7" s="102">
        <f>P7+AA7+AL7+AW7+BH7+BS7+CD7+CO7+CZ7+DK7+DV7+EG7+ER7+FC7+FN7</f>
        <v>15.417915975000001</v>
      </c>
      <c r="GJ7" s="102">
        <f>IF(GH7&lt;=0,0,GI7/GH7)</f>
        <v>5.1393053250000005</v>
      </c>
      <c r="GK7" s="79">
        <f>ROW()</f>
        <v>7</v>
      </c>
    </row>
    <row r="8" spans="1:193" s="12" customFormat="1" ht="50.1" customHeight="1">
      <c r="A8" s="17">
        <f>ROW()</f>
        <v>8</v>
      </c>
      <c r="B8" s="32">
        <f>A8-6</f>
        <v>2</v>
      </c>
      <c r="C8" s="33">
        <f>IF(ISTEXT(D8),B8,0)</f>
        <v>2</v>
      </c>
      <c r="D8" s="66" t="s">
        <v>319</v>
      </c>
      <c r="E8" s="390">
        <f t="shared" si="0"/>
        <v>4.3856457749999995</v>
      </c>
      <c r="F8" s="107">
        <f t="shared" ref="F8:F71" si="17">GJ8</f>
        <v>4.5132703874999995</v>
      </c>
      <c r="G8" s="3">
        <v>0</v>
      </c>
      <c r="H8" s="4">
        <v>0</v>
      </c>
      <c r="I8" s="15"/>
      <c r="J8" s="13"/>
      <c r="K8" s="14"/>
      <c r="L8" s="98">
        <f>IF(N8&gt;0,1,0)</f>
        <v>1</v>
      </c>
      <c r="M8" s="99">
        <f>M5</f>
        <v>0.94499999999999995</v>
      </c>
      <c r="N8" s="100">
        <v>4.9109999999999996</v>
      </c>
      <c r="O8" s="110">
        <v>207630</v>
      </c>
      <c r="P8" s="95">
        <f t="shared" ref="P8:P71" si="18">N8*M8</f>
        <v>4.6408949999999995</v>
      </c>
      <c r="Q8" s="15"/>
      <c r="R8" s="24">
        <f t="shared" si="1"/>
        <v>2</v>
      </c>
      <c r="S8" s="25">
        <v>0</v>
      </c>
      <c r="T8" s="15"/>
      <c r="U8" s="13"/>
      <c r="V8" s="14"/>
      <c r="W8" s="98">
        <f t="shared" ref="W8:W71" si="19">IF(Y8&gt;0,1,0)</f>
        <v>0</v>
      </c>
      <c r="X8" s="99">
        <f>X5</f>
        <v>0.97</v>
      </c>
      <c r="Y8" s="100"/>
      <c r="Z8" s="110"/>
      <c r="AA8" s="95">
        <f t="shared" ref="AA8:AA71" si="20">Y8*X8</f>
        <v>0</v>
      </c>
      <c r="AB8" s="15"/>
      <c r="AC8" s="24">
        <f t="shared" si="2"/>
        <v>0</v>
      </c>
      <c r="AD8" s="5">
        <v>0</v>
      </c>
      <c r="AE8" s="15"/>
      <c r="AF8" s="13"/>
      <c r="AG8" s="14"/>
      <c r="AH8" s="98">
        <f t="shared" ref="AH8:AH71" si="21">IF(AJ8&gt;0,1,0)</f>
        <v>0</v>
      </c>
      <c r="AI8" s="99">
        <f>AI5</f>
        <v>0.95499999999999996</v>
      </c>
      <c r="AJ8" s="100"/>
      <c r="AK8" s="110"/>
      <c r="AL8" s="95">
        <f t="shared" ref="AL8:AL71" si="22">AJ8*AI8</f>
        <v>0</v>
      </c>
      <c r="AM8" s="15"/>
      <c r="AN8" s="24">
        <f t="shared" si="3"/>
        <v>0</v>
      </c>
      <c r="AO8" s="5">
        <v>0</v>
      </c>
      <c r="AP8" s="15"/>
      <c r="AQ8" s="13"/>
      <c r="AR8" s="14"/>
      <c r="AS8" s="98">
        <f t="shared" ref="AS8:AS71" si="23">IF(AU8&gt;0,1,0)</f>
        <v>0</v>
      </c>
      <c r="AT8" s="99">
        <f>AT5</f>
        <v>0.96</v>
      </c>
      <c r="AU8" s="100"/>
      <c r="AV8" s="110"/>
      <c r="AW8" s="95">
        <f t="shared" ref="AW8:AW71" si="24">AU8*AT8</f>
        <v>0</v>
      </c>
      <c r="AX8" s="15"/>
      <c r="AY8" s="24">
        <f t="shared" si="4"/>
        <v>0</v>
      </c>
      <c r="AZ8" s="5">
        <v>0</v>
      </c>
      <c r="BA8" s="15"/>
      <c r="BB8" s="13"/>
      <c r="BC8" s="14"/>
      <c r="BD8" s="98">
        <f t="shared" ref="BD8:BD71" si="25">IF(BF8&gt;0,1,0)</f>
        <v>0</v>
      </c>
      <c r="BE8" s="99">
        <f>BE5</f>
        <v>0.98</v>
      </c>
      <c r="BF8" s="100"/>
      <c r="BG8" s="110"/>
      <c r="BH8" s="95">
        <f t="shared" ref="BH8:BH71" si="26">BF8*BE8</f>
        <v>0</v>
      </c>
      <c r="BI8" s="15"/>
      <c r="BJ8" s="24">
        <f t="shared" si="5"/>
        <v>0</v>
      </c>
      <c r="BK8" s="5">
        <v>0</v>
      </c>
      <c r="BL8" s="15"/>
      <c r="BM8" s="13"/>
      <c r="BN8" s="14"/>
      <c r="BO8" s="98">
        <f t="shared" ref="BO8:BO71" si="27">IF(BQ8&gt;0,1,0)</f>
        <v>1</v>
      </c>
      <c r="BP8" s="99">
        <f>BP5</f>
        <v>0.94499999999999995</v>
      </c>
      <c r="BQ8" s="100">
        <v>4.6408949999999995</v>
      </c>
      <c r="BR8" s="110"/>
      <c r="BS8" s="95">
        <f t="shared" ref="BS8:BS71" si="28">BQ8*BP8</f>
        <v>4.3856457749999995</v>
      </c>
      <c r="BT8" s="15"/>
      <c r="BU8" s="24">
        <f t="shared" si="6"/>
        <v>1</v>
      </c>
      <c r="BV8" s="5">
        <v>0</v>
      </c>
      <c r="BW8" s="15"/>
      <c r="BX8" s="13"/>
      <c r="BY8" s="14"/>
      <c r="BZ8" s="98">
        <f t="shared" ref="BZ8:BZ71" si="29">IF(CB8&gt;0,1,0)</f>
        <v>0</v>
      </c>
      <c r="CA8" s="99">
        <f>CA5</f>
        <v>1</v>
      </c>
      <c r="CB8" s="100"/>
      <c r="CC8" s="110"/>
      <c r="CD8" s="95">
        <f t="shared" ref="CD8:CD71" si="30">CB8*CA8</f>
        <v>0</v>
      </c>
      <c r="CE8" s="15"/>
      <c r="CF8" s="24">
        <f t="shared" si="7"/>
        <v>0</v>
      </c>
      <c r="CG8" s="5">
        <v>0</v>
      </c>
      <c r="CH8" s="15"/>
      <c r="CI8" s="13"/>
      <c r="CJ8" s="14"/>
      <c r="CK8" s="98">
        <f t="shared" ref="CK8:CK71" si="31">IF(CM8&gt;0,1,0)</f>
        <v>0</v>
      </c>
      <c r="CL8" s="99">
        <f>CL5</f>
        <v>1</v>
      </c>
      <c r="CM8" s="100"/>
      <c r="CN8" s="110"/>
      <c r="CO8" s="95">
        <f t="shared" ref="CO8:CO71" si="32">CM8*CL8</f>
        <v>0</v>
      </c>
      <c r="CP8" s="15"/>
      <c r="CQ8" s="24">
        <f t="shared" si="8"/>
        <v>0</v>
      </c>
      <c r="CR8" s="5">
        <v>0</v>
      </c>
      <c r="CS8" s="15"/>
      <c r="CT8" s="13"/>
      <c r="CU8" s="14"/>
      <c r="CV8" s="98">
        <f t="shared" ref="CV8:CV71" si="33">IF(CX8&gt;0,1,0)</f>
        <v>0</v>
      </c>
      <c r="CW8" s="99">
        <f>CW5</f>
        <v>1</v>
      </c>
      <c r="CX8" s="100"/>
      <c r="CY8" s="110"/>
      <c r="CZ8" s="95">
        <f t="shared" ref="CZ8:CZ71" si="34">CX8*CW8</f>
        <v>0</v>
      </c>
      <c r="DA8" s="15"/>
      <c r="DB8" s="24">
        <f t="shared" si="9"/>
        <v>0</v>
      </c>
      <c r="DC8" s="5">
        <v>0</v>
      </c>
      <c r="DD8" s="15"/>
      <c r="DE8" s="13"/>
      <c r="DF8" s="14"/>
      <c r="DG8" s="98">
        <f t="shared" ref="DG8:DG71" si="35">IF(DI8&gt;0,1,0)</f>
        <v>0</v>
      </c>
      <c r="DH8" s="99">
        <f>DH5</f>
        <v>1</v>
      </c>
      <c r="DI8" s="100"/>
      <c r="DJ8" s="110"/>
      <c r="DK8" s="95">
        <f t="shared" ref="DK8:DK71" si="36">DI8*DH8</f>
        <v>0</v>
      </c>
      <c r="DL8" s="15"/>
      <c r="DM8" s="24">
        <f t="shared" si="10"/>
        <v>0</v>
      </c>
      <c r="DN8" s="5">
        <v>0</v>
      </c>
      <c r="DO8" s="15"/>
      <c r="DP8" s="13"/>
      <c r="DQ8" s="14"/>
      <c r="DR8" s="98">
        <f t="shared" ref="DR8:DR71" si="37">IF(DT8&gt;0,1,0)</f>
        <v>0</v>
      </c>
      <c r="DS8" s="99">
        <f>DS5</f>
        <v>1</v>
      </c>
      <c r="DT8" s="100"/>
      <c r="DU8" s="110"/>
      <c r="DV8" s="95">
        <f t="shared" ref="DV8:DV71" si="38">DT8*DS8</f>
        <v>0</v>
      </c>
      <c r="DW8" s="15"/>
      <c r="DX8" s="24">
        <f t="shared" si="11"/>
        <v>0</v>
      </c>
      <c r="DY8" s="5">
        <v>0</v>
      </c>
      <c r="DZ8" s="15"/>
      <c r="EA8" s="13"/>
      <c r="EB8" s="14"/>
      <c r="EC8" s="98">
        <f t="shared" ref="EC8:EC71" si="39">IF(EE8&gt;0,1,0)</f>
        <v>0</v>
      </c>
      <c r="ED8" s="99">
        <f>ED5</f>
        <v>1</v>
      </c>
      <c r="EE8" s="100"/>
      <c r="EF8" s="110"/>
      <c r="EG8" s="95">
        <f t="shared" ref="EG8:EG71" si="40">EE8*ED8</f>
        <v>0</v>
      </c>
      <c r="EH8" s="15"/>
      <c r="EI8" s="24">
        <f t="shared" si="12"/>
        <v>0</v>
      </c>
      <c r="EJ8" s="5">
        <v>0</v>
      </c>
      <c r="EK8" s="15"/>
      <c r="EL8" s="13"/>
      <c r="EM8" s="14"/>
      <c r="EN8" s="98">
        <f t="shared" ref="EN8:EN71" si="41">IF(EP8&gt;0,1,0)</f>
        <v>0</v>
      </c>
      <c r="EO8" s="99">
        <f>EO5</f>
        <v>1</v>
      </c>
      <c r="EP8" s="100"/>
      <c r="EQ8" s="110"/>
      <c r="ER8" s="95">
        <f t="shared" ref="ER8:ER71" si="42">EP8*EO8</f>
        <v>0</v>
      </c>
      <c r="ES8" s="15"/>
      <c r="ET8" s="24">
        <f t="shared" si="13"/>
        <v>0</v>
      </c>
      <c r="EU8" s="5">
        <v>0</v>
      </c>
      <c r="EV8" s="15"/>
      <c r="EW8" s="13"/>
      <c r="EX8" s="14"/>
      <c r="EY8" s="98">
        <f t="shared" ref="EY8:EY71" si="43">IF(FA8&gt;0,1,0)</f>
        <v>0</v>
      </c>
      <c r="EZ8" s="99">
        <f>EZ5</f>
        <v>1</v>
      </c>
      <c r="FA8" s="100"/>
      <c r="FB8" s="110"/>
      <c r="FC8" s="95">
        <f t="shared" ref="FC8:FC71" si="44">FA8*EZ8</f>
        <v>0</v>
      </c>
      <c r="FD8" s="15"/>
      <c r="FE8" s="24">
        <f t="shared" si="14"/>
        <v>0</v>
      </c>
      <c r="FF8" s="5">
        <v>0</v>
      </c>
      <c r="FG8" s="15"/>
      <c r="FH8" s="13"/>
      <c r="FI8" s="14"/>
      <c r="FJ8" s="98">
        <f t="shared" ref="FJ8:FJ71" si="45">IF(FL8&gt;0,1,0)</f>
        <v>0</v>
      </c>
      <c r="FK8" s="99">
        <f>FK5</f>
        <v>1</v>
      </c>
      <c r="FL8" s="100"/>
      <c r="FM8" s="110"/>
      <c r="FN8" s="95">
        <f t="shared" ref="FN8:FN71" si="46">FL8*FK8</f>
        <v>0</v>
      </c>
      <c r="FO8" s="15"/>
      <c r="FP8" s="24">
        <f t="shared" si="15"/>
        <v>0</v>
      </c>
      <c r="FQ8" s="5">
        <v>0</v>
      </c>
      <c r="FR8" s="8">
        <v>0</v>
      </c>
      <c r="FS8" s="84">
        <f t="shared" ref="FS8:FS71" si="47">IF(P8&lt;=0,500,P8)</f>
        <v>4.6408949999999995</v>
      </c>
      <c r="FT8" s="85">
        <f t="shared" ref="FT8:FT71" si="48">IF(AA8&lt;=0,500,AA8)</f>
        <v>500</v>
      </c>
      <c r="FU8" s="85">
        <f t="shared" ref="FU8:FU71" si="49">IF(AL8&lt;=0,500,AL8)</f>
        <v>500</v>
      </c>
      <c r="FV8" s="85">
        <f t="shared" ref="FV8:FV71" si="50">IF(AW8&lt;=0,500,AW8)</f>
        <v>500</v>
      </c>
      <c r="FW8" s="85">
        <f t="shared" ref="FW8:FW71" si="51">IF(BH8&lt;=0,500,BH8)</f>
        <v>500</v>
      </c>
      <c r="FX8" s="85">
        <f t="shared" ref="FX8:FX71" si="52">IF(BS8&lt;=0,500,BS8)</f>
        <v>4.3856457749999995</v>
      </c>
      <c r="FY8" s="85">
        <f t="shared" ref="FY8:FY71" si="53">IF(CD8&lt;=0,500,CD8)</f>
        <v>500</v>
      </c>
      <c r="FZ8" s="85">
        <f t="shared" ref="FZ8:FZ71" si="54">IF(CO8&lt;=0,500,CO8)</f>
        <v>500</v>
      </c>
      <c r="GA8" s="85">
        <f t="shared" ref="GA8:GA71" si="55">IF(CZ8&lt;=0,500,CZ8)</f>
        <v>500</v>
      </c>
      <c r="GB8" s="85">
        <f t="shared" ref="GB8:GB71" si="56">IF(DK8&lt;=0,500,DK8)</f>
        <v>500</v>
      </c>
      <c r="GC8" s="85">
        <f t="shared" ref="GC8:GC71" si="57">IF(DV8&lt;=0,500,DV8)</f>
        <v>500</v>
      </c>
      <c r="GD8" s="85">
        <f t="shared" ref="GD8:GD71" si="58">IF(EG8&lt;=0,500,EG8)</f>
        <v>500</v>
      </c>
      <c r="GE8" s="85">
        <f t="shared" ref="GE8:GE71" si="59">IF(ER8&lt;=0,500,ER8)</f>
        <v>500</v>
      </c>
      <c r="GF8" s="85">
        <f t="shared" ref="GF8:GF71" si="60">IF(FC8&lt;=0,500,FC8)</f>
        <v>500</v>
      </c>
      <c r="GG8" s="85">
        <f t="shared" ref="GG8:GG71" si="61">IF(FN8&lt;=0,500,FN8)</f>
        <v>500</v>
      </c>
      <c r="GH8" s="101">
        <f t="shared" si="16"/>
        <v>2</v>
      </c>
      <c r="GI8" s="102">
        <f t="shared" ref="GI8:GI71" si="62">P8+AA8+AL8+AW8+BH8+BS8+CD8+CO8+CZ8+DK8+DV8+EG8+ER8+FC8+FN8</f>
        <v>9.0265407749999991</v>
      </c>
      <c r="GJ8" s="102">
        <f t="shared" ref="GJ8:GJ71" si="63">IF(GH8&lt;=0,0,GI8/GH8)</f>
        <v>4.5132703874999995</v>
      </c>
      <c r="GK8" s="79">
        <f>ROW()</f>
        <v>8</v>
      </c>
    </row>
    <row r="9" spans="1:193" s="12" customFormat="1" ht="50.1" customHeight="1">
      <c r="A9" s="17">
        <f>ROW()</f>
        <v>9</v>
      </c>
      <c r="B9" s="32">
        <f t="shared" ref="B9:B72" si="64">A9-6</f>
        <v>3</v>
      </c>
      <c r="C9" s="33">
        <f t="shared" ref="C9:C72" si="65">IF(ISTEXT(D9),B9,0)</f>
        <v>3</v>
      </c>
      <c r="D9" s="66" t="s">
        <v>320</v>
      </c>
      <c r="E9" s="390">
        <f t="shared" si="0"/>
        <v>2.9710941749999997</v>
      </c>
      <c r="F9" s="107">
        <f t="shared" si="17"/>
        <v>3.0575545874999999</v>
      </c>
      <c r="G9" s="3">
        <v>0</v>
      </c>
      <c r="H9" s="4">
        <v>0</v>
      </c>
      <c r="I9" s="63"/>
      <c r="J9" s="15"/>
      <c r="K9" s="13"/>
      <c r="L9" s="98">
        <f>IF(N9&gt;0,1,0)</f>
        <v>1</v>
      </c>
      <c r="M9" s="99">
        <f>M5</f>
        <v>0.94499999999999995</v>
      </c>
      <c r="N9" s="100">
        <v>3.327</v>
      </c>
      <c r="O9" s="110">
        <v>416155</v>
      </c>
      <c r="P9" s="95">
        <f t="shared" si="18"/>
        <v>3.144015</v>
      </c>
      <c r="Q9" s="15"/>
      <c r="R9" s="24">
        <f t="shared" si="1"/>
        <v>2</v>
      </c>
      <c r="S9" s="25">
        <v>0</v>
      </c>
      <c r="T9" s="63"/>
      <c r="U9" s="15"/>
      <c r="V9" s="13"/>
      <c r="W9" s="98">
        <f t="shared" si="19"/>
        <v>0</v>
      </c>
      <c r="X9" s="99">
        <f>X5</f>
        <v>0.97</v>
      </c>
      <c r="Y9" s="100"/>
      <c r="Z9" s="110"/>
      <c r="AA9" s="95">
        <f t="shared" si="20"/>
        <v>0</v>
      </c>
      <c r="AB9" s="15"/>
      <c r="AC9" s="24">
        <f t="shared" si="2"/>
        <v>0</v>
      </c>
      <c r="AD9" s="5">
        <v>0</v>
      </c>
      <c r="AE9" s="63"/>
      <c r="AF9" s="15"/>
      <c r="AG9" s="13"/>
      <c r="AH9" s="98">
        <f t="shared" si="21"/>
        <v>0</v>
      </c>
      <c r="AI9" s="99">
        <f>AI5</f>
        <v>0.95499999999999996</v>
      </c>
      <c r="AJ9" s="100"/>
      <c r="AK9" s="110"/>
      <c r="AL9" s="95">
        <f t="shared" si="22"/>
        <v>0</v>
      </c>
      <c r="AM9" s="15"/>
      <c r="AN9" s="24">
        <f t="shared" si="3"/>
        <v>0</v>
      </c>
      <c r="AO9" s="5">
        <v>0</v>
      </c>
      <c r="AP9" s="63"/>
      <c r="AQ9" s="15"/>
      <c r="AR9" s="13"/>
      <c r="AS9" s="98">
        <f t="shared" si="23"/>
        <v>0</v>
      </c>
      <c r="AT9" s="99">
        <f>AT5</f>
        <v>0.96</v>
      </c>
      <c r="AU9" s="100"/>
      <c r="AV9" s="110"/>
      <c r="AW9" s="95">
        <f t="shared" si="24"/>
        <v>0</v>
      </c>
      <c r="AX9" s="15"/>
      <c r="AY9" s="24">
        <f t="shared" si="4"/>
        <v>0</v>
      </c>
      <c r="AZ9" s="5">
        <v>0</v>
      </c>
      <c r="BA9" s="63"/>
      <c r="BB9" s="15"/>
      <c r="BC9" s="13"/>
      <c r="BD9" s="98">
        <f t="shared" si="25"/>
        <v>0</v>
      </c>
      <c r="BE9" s="99">
        <f>BE5</f>
        <v>0.98</v>
      </c>
      <c r="BF9" s="100"/>
      <c r="BG9" s="110"/>
      <c r="BH9" s="95">
        <f t="shared" si="26"/>
        <v>0</v>
      </c>
      <c r="BI9" s="15"/>
      <c r="BJ9" s="24">
        <f t="shared" si="5"/>
        <v>0</v>
      </c>
      <c r="BK9" s="5">
        <v>0</v>
      </c>
      <c r="BL9" s="63"/>
      <c r="BM9" s="15"/>
      <c r="BN9" s="13"/>
      <c r="BO9" s="98">
        <f t="shared" si="27"/>
        <v>1</v>
      </c>
      <c r="BP9" s="99">
        <f>BP5</f>
        <v>0.94499999999999995</v>
      </c>
      <c r="BQ9" s="100">
        <v>3.144015</v>
      </c>
      <c r="BR9" s="110"/>
      <c r="BS9" s="95">
        <f t="shared" si="28"/>
        <v>2.9710941749999997</v>
      </c>
      <c r="BT9" s="15"/>
      <c r="BU9" s="24">
        <f t="shared" si="6"/>
        <v>1</v>
      </c>
      <c r="BV9" s="5">
        <v>0</v>
      </c>
      <c r="BW9" s="63"/>
      <c r="BX9" s="15"/>
      <c r="BY9" s="13"/>
      <c r="BZ9" s="98">
        <f t="shared" si="29"/>
        <v>0</v>
      </c>
      <c r="CA9" s="99">
        <f>CA5</f>
        <v>1</v>
      </c>
      <c r="CB9" s="100"/>
      <c r="CC9" s="110"/>
      <c r="CD9" s="95">
        <f t="shared" si="30"/>
        <v>0</v>
      </c>
      <c r="CE9" s="15"/>
      <c r="CF9" s="24">
        <f t="shared" si="7"/>
        <v>0</v>
      </c>
      <c r="CG9" s="5">
        <v>0</v>
      </c>
      <c r="CH9" s="63"/>
      <c r="CI9" s="15"/>
      <c r="CJ9" s="13"/>
      <c r="CK9" s="98">
        <f t="shared" si="31"/>
        <v>0</v>
      </c>
      <c r="CL9" s="99">
        <f>CL5</f>
        <v>1</v>
      </c>
      <c r="CM9" s="100"/>
      <c r="CN9" s="110"/>
      <c r="CO9" s="95">
        <f t="shared" si="32"/>
        <v>0</v>
      </c>
      <c r="CP9" s="15"/>
      <c r="CQ9" s="24">
        <f t="shared" si="8"/>
        <v>0</v>
      </c>
      <c r="CR9" s="5">
        <v>0</v>
      </c>
      <c r="CS9" s="63"/>
      <c r="CT9" s="15"/>
      <c r="CU9" s="13"/>
      <c r="CV9" s="98">
        <f t="shared" si="33"/>
        <v>0</v>
      </c>
      <c r="CW9" s="99">
        <f>CW5</f>
        <v>1</v>
      </c>
      <c r="CX9" s="100"/>
      <c r="CY9" s="110"/>
      <c r="CZ9" s="95">
        <f t="shared" si="34"/>
        <v>0</v>
      </c>
      <c r="DA9" s="15"/>
      <c r="DB9" s="24">
        <f t="shared" si="9"/>
        <v>0</v>
      </c>
      <c r="DC9" s="5">
        <v>0</v>
      </c>
      <c r="DD9" s="63"/>
      <c r="DE9" s="15"/>
      <c r="DF9" s="13"/>
      <c r="DG9" s="98">
        <f t="shared" si="35"/>
        <v>0</v>
      </c>
      <c r="DH9" s="99">
        <f>DH5</f>
        <v>1</v>
      </c>
      <c r="DI9" s="100"/>
      <c r="DJ9" s="110"/>
      <c r="DK9" s="95">
        <f t="shared" si="36"/>
        <v>0</v>
      </c>
      <c r="DL9" s="15"/>
      <c r="DM9" s="24">
        <f t="shared" si="10"/>
        <v>0</v>
      </c>
      <c r="DN9" s="5">
        <v>0</v>
      </c>
      <c r="DO9" s="63"/>
      <c r="DP9" s="15"/>
      <c r="DQ9" s="13"/>
      <c r="DR9" s="98">
        <f t="shared" si="37"/>
        <v>0</v>
      </c>
      <c r="DS9" s="99">
        <f>DS5</f>
        <v>1</v>
      </c>
      <c r="DT9" s="100"/>
      <c r="DU9" s="110"/>
      <c r="DV9" s="95">
        <f t="shared" si="38"/>
        <v>0</v>
      </c>
      <c r="DW9" s="15"/>
      <c r="DX9" s="24">
        <f t="shared" si="11"/>
        <v>0</v>
      </c>
      <c r="DY9" s="5">
        <v>0</v>
      </c>
      <c r="DZ9" s="63"/>
      <c r="EA9" s="15"/>
      <c r="EB9" s="13"/>
      <c r="EC9" s="98">
        <f t="shared" si="39"/>
        <v>0</v>
      </c>
      <c r="ED9" s="99">
        <f>ED5</f>
        <v>1</v>
      </c>
      <c r="EE9" s="100"/>
      <c r="EF9" s="110"/>
      <c r="EG9" s="95">
        <f t="shared" si="40"/>
        <v>0</v>
      </c>
      <c r="EH9" s="15"/>
      <c r="EI9" s="24">
        <f t="shared" si="12"/>
        <v>0</v>
      </c>
      <c r="EJ9" s="5">
        <v>0</v>
      </c>
      <c r="EK9" s="63"/>
      <c r="EL9" s="15"/>
      <c r="EM9" s="13"/>
      <c r="EN9" s="98">
        <f t="shared" si="41"/>
        <v>0</v>
      </c>
      <c r="EO9" s="99">
        <f>EO5</f>
        <v>1</v>
      </c>
      <c r="EP9" s="100"/>
      <c r="EQ9" s="110"/>
      <c r="ER9" s="95">
        <f t="shared" si="42"/>
        <v>0</v>
      </c>
      <c r="ES9" s="15"/>
      <c r="ET9" s="24">
        <f t="shared" si="13"/>
        <v>0</v>
      </c>
      <c r="EU9" s="5">
        <v>0</v>
      </c>
      <c r="EV9" s="63"/>
      <c r="EW9" s="15"/>
      <c r="EX9" s="13"/>
      <c r="EY9" s="98">
        <f t="shared" si="43"/>
        <v>0</v>
      </c>
      <c r="EZ9" s="99">
        <f>EZ5</f>
        <v>1</v>
      </c>
      <c r="FA9" s="100"/>
      <c r="FB9" s="110"/>
      <c r="FC9" s="95">
        <f t="shared" si="44"/>
        <v>0</v>
      </c>
      <c r="FD9" s="15"/>
      <c r="FE9" s="24">
        <f t="shared" si="14"/>
        <v>0</v>
      </c>
      <c r="FF9" s="5">
        <v>0</v>
      </c>
      <c r="FG9" s="63"/>
      <c r="FH9" s="15"/>
      <c r="FI9" s="13"/>
      <c r="FJ9" s="98">
        <f t="shared" si="45"/>
        <v>0</v>
      </c>
      <c r="FK9" s="99">
        <f>FK5</f>
        <v>1</v>
      </c>
      <c r="FL9" s="100"/>
      <c r="FM9" s="110"/>
      <c r="FN9" s="95">
        <f t="shared" si="46"/>
        <v>0</v>
      </c>
      <c r="FO9" s="15"/>
      <c r="FP9" s="24">
        <f t="shared" si="15"/>
        <v>0</v>
      </c>
      <c r="FQ9" s="5">
        <v>0</v>
      </c>
      <c r="FR9" s="8">
        <v>0</v>
      </c>
      <c r="FS9" s="84">
        <f t="shared" si="47"/>
        <v>3.144015</v>
      </c>
      <c r="FT9" s="85">
        <f t="shared" si="48"/>
        <v>500</v>
      </c>
      <c r="FU9" s="85">
        <f t="shared" si="49"/>
        <v>500</v>
      </c>
      <c r="FV9" s="85">
        <f t="shared" si="50"/>
        <v>500</v>
      </c>
      <c r="FW9" s="85">
        <f t="shared" si="51"/>
        <v>500</v>
      </c>
      <c r="FX9" s="85">
        <f t="shared" si="52"/>
        <v>2.9710941749999997</v>
      </c>
      <c r="FY9" s="85">
        <f t="shared" si="53"/>
        <v>500</v>
      </c>
      <c r="FZ9" s="85">
        <f t="shared" si="54"/>
        <v>500</v>
      </c>
      <c r="GA9" s="85">
        <f t="shared" si="55"/>
        <v>500</v>
      </c>
      <c r="GB9" s="85">
        <f t="shared" si="56"/>
        <v>500</v>
      </c>
      <c r="GC9" s="85">
        <f t="shared" si="57"/>
        <v>500</v>
      </c>
      <c r="GD9" s="85">
        <f t="shared" si="58"/>
        <v>500</v>
      </c>
      <c r="GE9" s="85">
        <f t="shared" si="59"/>
        <v>500</v>
      </c>
      <c r="GF9" s="85">
        <f t="shared" si="60"/>
        <v>500</v>
      </c>
      <c r="GG9" s="85">
        <f t="shared" si="61"/>
        <v>500</v>
      </c>
      <c r="GH9" s="101">
        <f t="shared" si="16"/>
        <v>2</v>
      </c>
      <c r="GI9" s="102">
        <f t="shared" si="62"/>
        <v>6.1151091749999997</v>
      </c>
      <c r="GJ9" s="102">
        <f t="shared" si="63"/>
        <v>3.0575545874999999</v>
      </c>
      <c r="GK9" s="79">
        <f>ROW()</f>
        <v>9</v>
      </c>
    </row>
    <row r="10" spans="1:193" s="12" customFormat="1" ht="50.1" customHeight="1">
      <c r="A10" s="17">
        <f>ROW()</f>
        <v>10</v>
      </c>
      <c r="B10" s="32">
        <f t="shared" si="64"/>
        <v>4</v>
      </c>
      <c r="C10" s="33">
        <f t="shared" si="65"/>
        <v>4</v>
      </c>
      <c r="D10" s="66" t="s">
        <v>321</v>
      </c>
      <c r="E10" s="390">
        <f t="shared" si="0"/>
        <v>4.3856457750000004</v>
      </c>
      <c r="F10" s="107">
        <f t="shared" si="17"/>
        <v>4.7354469249999998</v>
      </c>
      <c r="G10" s="3">
        <v>0</v>
      </c>
      <c r="H10" s="4">
        <v>0</v>
      </c>
      <c r="I10" s="63"/>
      <c r="J10" s="15"/>
      <c r="K10" s="13"/>
      <c r="L10" s="98">
        <f t="shared" ref="L10:L73" si="66">IF(N10&gt;0,1,0)</f>
        <v>1</v>
      </c>
      <c r="M10" s="99">
        <f>M5</f>
        <v>0.94499999999999995</v>
      </c>
      <c r="N10" s="100">
        <v>4.9109999999999996</v>
      </c>
      <c r="O10" s="110">
        <v>0</v>
      </c>
      <c r="P10" s="95">
        <f t="shared" si="18"/>
        <v>4.6408949999999995</v>
      </c>
      <c r="Q10" s="15"/>
      <c r="R10" s="24">
        <f t="shared" si="1"/>
        <v>2</v>
      </c>
      <c r="S10" s="25">
        <v>0</v>
      </c>
      <c r="T10" s="63"/>
      <c r="U10" s="15"/>
      <c r="V10" s="13"/>
      <c r="W10" s="98">
        <f t="shared" si="19"/>
        <v>1</v>
      </c>
      <c r="X10" s="99">
        <f>X5</f>
        <v>0.97</v>
      </c>
      <c r="Y10" s="100">
        <v>5.34</v>
      </c>
      <c r="Z10" s="110"/>
      <c r="AA10" s="95">
        <f t="shared" si="20"/>
        <v>5.1797999999999993</v>
      </c>
      <c r="AB10" s="15"/>
      <c r="AC10" s="24">
        <f t="shared" si="2"/>
        <v>3</v>
      </c>
      <c r="AD10" s="5">
        <v>0</v>
      </c>
      <c r="AE10" s="63"/>
      <c r="AF10" s="15"/>
      <c r="AG10" s="13"/>
      <c r="AH10" s="98">
        <f t="shared" si="21"/>
        <v>0</v>
      </c>
      <c r="AI10" s="99">
        <f>AI5</f>
        <v>0.95499999999999996</v>
      </c>
      <c r="AJ10" s="100"/>
      <c r="AK10" s="110"/>
      <c r="AL10" s="95">
        <f t="shared" si="22"/>
        <v>0</v>
      </c>
      <c r="AM10" s="15"/>
      <c r="AN10" s="24">
        <f t="shared" si="3"/>
        <v>0</v>
      </c>
      <c r="AO10" s="5">
        <v>0</v>
      </c>
      <c r="AP10" s="63"/>
      <c r="AQ10" s="15"/>
      <c r="AR10" s="13"/>
      <c r="AS10" s="98">
        <f t="shared" si="23"/>
        <v>0</v>
      </c>
      <c r="AT10" s="99">
        <f>AT5</f>
        <v>0.96</v>
      </c>
      <c r="AU10" s="100"/>
      <c r="AV10" s="110"/>
      <c r="AW10" s="95">
        <f t="shared" si="24"/>
        <v>0</v>
      </c>
      <c r="AX10" s="15"/>
      <c r="AY10" s="24">
        <f t="shared" si="4"/>
        <v>0</v>
      </c>
      <c r="AZ10" s="5">
        <v>0</v>
      </c>
      <c r="BA10" s="63"/>
      <c r="BB10" s="15"/>
      <c r="BC10" s="13"/>
      <c r="BD10" s="98">
        <f t="shared" si="25"/>
        <v>0</v>
      </c>
      <c r="BE10" s="99">
        <f>BE5</f>
        <v>0.98</v>
      </c>
      <c r="BF10" s="100"/>
      <c r="BG10" s="110"/>
      <c r="BH10" s="95">
        <f t="shared" si="26"/>
        <v>0</v>
      </c>
      <c r="BI10" s="15"/>
      <c r="BJ10" s="24">
        <f t="shared" si="5"/>
        <v>0</v>
      </c>
      <c r="BK10" s="5">
        <v>0</v>
      </c>
      <c r="BL10" s="63"/>
      <c r="BM10" s="15"/>
      <c r="BN10" s="13"/>
      <c r="BO10" s="98">
        <f t="shared" si="27"/>
        <v>1</v>
      </c>
      <c r="BP10" s="99">
        <f>BP5</f>
        <v>0.94499999999999995</v>
      </c>
      <c r="BQ10" s="100">
        <v>4.6408950000000004</v>
      </c>
      <c r="BR10" s="110"/>
      <c r="BS10" s="95">
        <f t="shared" si="28"/>
        <v>4.3856457750000004</v>
      </c>
      <c r="BT10" s="15"/>
      <c r="BU10" s="24">
        <f t="shared" si="6"/>
        <v>1</v>
      </c>
      <c r="BV10" s="5">
        <v>0</v>
      </c>
      <c r="BW10" s="63"/>
      <c r="BX10" s="15"/>
      <c r="BY10" s="13"/>
      <c r="BZ10" s="98">
        <f t="shared" si="29"/>
        <v>0</v>
      </c>
      <c r="CA10" s="99">
        <f>CA5</f>
        <v>1</v>
      </c>
      <c r="CB10" s="100"/>
      <c r="CC10" s="110"/>
      <c r="CD10" s="95">
        <f t="shared" si="30"/>
        <v>0</v>
      </c>
      <c r="CE10" s="15"/>
      <c r="CF10" s="24">
        <f t="shared" si="7"/>
        <v>0</v>
      </c>
      <c r="CG10" s="5">
        <v>0</v>
      </c>
      <c r="CH10" s="63"/>
      <c r="CI10" s="15"/>
      <c r="CJ10" s="13"/>
      <c r="CK10" s="98">
        <f t="shared" si="31"/>
        <v>0</v>
      </c>
      <c r="CL10" s="99">
        <f>CL5</f>
        <v>1</v>
      </c>
      <c r="CM10" s="100"/>
      <c r="CN10" s="110"/>
      <c r="CO10" s="95">
        <f t="shared" si="32"/>
        <v>0</v>
      </c>
      <c r="CP10" s="15"/>
      <c r="CQ10" s="24">
        <f t="shared" si="8"/>
        <v>0</v>
      </c>
      <c r="CR10" s="5">
        <v>0</v>
      </c>
      <c r="CS10" s="63"/>
      <c r="CT10" s="15"/>
      <c r="CU10" s="13"/>
      <c r="CV10" s="98">
        <f t="shared" si="33"/>
        <v>0</v>
      </c>
      <c r="CW10" s="99">
        <f>CW5</f>
        <v>1</v>
      </c>
      <c r="CX10" s="100"/>
      <c r="CY10" s="110"/>
      <c r="CZ10" s="95">
        <f t="shared" si="34"/>
        <v>0</v>
      </c>
      <c r="DA10" s="15"/>
      <c r="DB10" s="24">
        <f t="shared" si="9"/>
        <v>0</v>
      </c>
      <c r="DC10" s="5">
        <v>0</v>
      </c>
      <c r="DD10" s="63"/>
      <c r="DE10" s="15"/>
      <c r="DF10" s="13"/>
      <c r="DG10" s="98">
        <f t="shared" si="35"/>
        <v>0</v>
      </c>
      <c r="DH10" s="99">
        <f>DH5</f>
        <v>1</v>
      </c>
      <c r="DI10" s="100"/>
      <c r="DJ10" s="110"/>
      <c r="DK10" s="95">
        <f t="shared" si="36"/>
        <v>0</v>
      </c>
      <c r="DL10" s="15"/>
      <c r="DM10" s="24">
        <f t="shared" si="10"/>
        <v>0</v>
      </c>
      <c r="DN10" s="5">
        <v>0</v>
      </c>
      <c r="DO10" s="63"/>
      <c r="DP10" s="15"/>
      <c r="DQ10" s="13"/>
      <c r="DR10" s="98">
        <f t="shared" si="37"/>
        <v>0</v>
      </c>
      <c r="DS10" s="99">
        <f>DS5</f>
        <v>1</v>
      </c>
      <c r="DT10" s="100"/>
      <c r="DU10" s="110"/>
      <c r="DV10" s="95">
        <f t="shared" si="38"/>
        <v>0</v>
      </c>
      <c r="DW10" s="15"/>
      <c r="DX10" s="24">
        <f t="shared" si="11"/>
        <v>0</v>
      </c>
      <c r="DY10" s="5">
        <v>0</v>
      </c>
      <c r="DZ10" s="63"/>
      <c r="EA10" s="15"/>
      <c r="EB10" s="13"/>
      <c r="EC10" s="98">
        <f t="shared" si="39"/>
        <v>0</v>
      </c>
      <c r="ED10" s="99">
        <f>ED5</f>
        <v>1</v>
      </c>
      <c r="EE10" s="100"/>
      <c r="EF10" s="110"/>
      <c r="EG10" s="95">
        <f t="shared" si="40"/>
        <v>0</v>
      </c>
      <c r="EH10" s="15"/>
      <c r="EI10" s="24">
        <f t="shared" si="12"/>
        <v>0</v>
      </c>
      <c r="EJ10" s="5">
        <v>0</v>
      </c>
      <c r="EK10" s="63"/>
      <c r="EL10" s="15"/>
      <c r="EM10" s="13"/>
      <c r="EN10" s="98">
        <f t="shared" si="41"/>
        <v>0</v>
      </c>
      <c r="EO10" s="99">
        <f>EO5</f>
        <v>1</v>
      </c>
      <c r="EP10" s="100"/>
      <c r="EQ10" s="110"/>
      <c r="ER10" s="95">
        <f t="shared" si="42"/>
        <v>0</v>
      </c>
      <c r="ES10" s="15"/>
      <c r="ET10" s="24">
        <f t="shared" si="13"/>
        <v>0</v>
      </c>
      <c r="EU10" s="5">
        <v>0</v>
      </c>
      <c r="EV10" s="63"/>
      <c r="EW10" s="15"/>
      <c r="EX10" s="13"/>
      <c r="EY10" s="98">
        <f t="shared" si="43"/>
        <v>0</v>
      </c>
      <c r="EZ10" s="99">
        <f>EZ5</f>
        <v>1</v>
      </c>
      <c r="FA10" s="100"/>
      <c r="FB10" s="110"/>
      <c r="FC10" s="95">
        <f t="shared" si="44"/>
        <v>0</v>
      </c>
      <c r="FD10" s="15"/>
      <c r="FE10" s="24">
        <f t="shared" si="14"/>
        <v>0</v>
      </c>
      <c r="FF10" s="5">
        <v>0</v>
      </c>
      <c r="FG10" s="63"/>
      <c r="FH10" s="15"/>
      <c r="FI10" s="13"/>
      <c r="FJ10" s="98">
        <f t="shared" si="45"/>
        <v>0</v>
      </c>
      <c r="FK10" s="99">
        <f>FK5</f>
        <v>1</v>
      </c>
      <c r="FL10" s="100"/>
      <c r="FM10" s="110"/>
      <c r="FN10" s="95">
        <f t="shared" si="46"/>
        <v>0</v>
      </c>
      <c r="FO10" s="15"/>
      <c r="FP10" s="24">
        <f t="shared" si="15"/>
        <v>0</v>
      </c>
      <c r="FQ10" s="5">
        <v>0</v>
      </c>
      <c r="FR10" s="8">
        <v>0</v>
      </c>
      <c r="FS10" s="84">
        <f t="shared" si="47"/>
        <v>4.6408949999999995</v>
      </c>
      <c r="FT10" s="85">
        <f t="shared" si="48"/>
        <v>5.1797999999999993</v>
      </c>
      <c r="FU10" s="85">
        <f t="shared" si="49"/>
        <v>500</v>
      </c>
      <c r="FV10" s="85">
        <f t="shared" si="50"/>
        <v>500</v>
      </c>
      <c r="FW10" s="85">
        <f t="shared" si="51"/>
        <v>500</v>
      </c>
      <c r="FX10" s="85">
        <f t="shared" si="52"/>
        <v>4.3856457750000004</v>
      </c>
      <c r="FY10" s="85">
        <f t="shared" si="53"/>
        <v>500</v>
      </c>
      <c r="FZ10" s="85">
        <f t="shared" si="54"/>
        <v>500</v>
      </c>
      <c r="GA10" s="85">
        <f t="shared" si="55"/>
        <v>500</v>
      </c>
      <c r="GB10" s="85">
        <f t="shared" si="56"/>
        <v>500</v>
      </c>
      <c r="GC10" s="85">
        <f t="shared" si="57"/>
        <v>500</v>
      </c>
      <c r="GD10" s="85">
        <f t="shared" si="58"/>
        <v>500</v>
      </c>
      <c r="GE10" s="85">
        <f t="shared" si="59"/>
        <v>500</v>
      </c>
      <c r="GF10" s="85">
        <f t="shared" si="60"/>
        <v>500</v>
      </c>
      <c r="GG10" s="85">
        <f t="shared" si="61"/>
        <v>500</v>
      </c>
      <c r="GH10" s="101">
        <f t="shared" si="16"/>
        <v>3</v>
      </c>
      <c r="GI10" s="102">
        <f t="shared" si="62"/>
        <v>14.206340774999999</v>
      </c>
      <c r="GJ10" s="102">
        <f t="shared" si="63"/>
        <v>4.7354469249999998</v>
      </c>
      <c r="GK10" s="79">
        <f>ROW()</f>
        <v>10</v>
      </c>
    </row>
    <row r="11" spans="1:193" s="12" customFormat="1" ht="50.1" customHeight="1">
      <c r="A11" s="17">
        <f>ROW()</f>
        <v>11</v>
      </c>
      <c r="B11" s="32">
        <f t="shared" si="64"/>
        <v>5</v>
      </c>
      <c r="C11" s="33">
        <f t="shared" si="65"/>
        <v>5</v>
      </c>
      <c r="D11" s="66" t="s">
        <v>322</v>
      </c>
      <c r="E11" s="390">
        <f t="shared" si="0"/>
        <v>2.3656232249999998</v>
      </c>
      <c r="F11" s="107">
        <f t="shared" si="17"/>
        <v>2.4344641124999997</v>
      </c>
      <c r="G11" s="3">
        <v>0</v>
      </c>
      <c r="H11" s="4">
        <v>0</v>
      </c>
      <c r="I11" s="63"/>
      <c r="J11" s="15"/>
      <c r="K11" s="13"/>
      <c r="L11" s="98">
        <f t="shared" si="66"/>
        <v>1</v>
      </c>
      <c r="M11" s="99">
        <f>M5</f>
        <v>0.94499999999999995</v>
      </c>
      <c r="N11" s="100">
        <v>2.649</v>
      </c>
      <c r="O11" s="110">
        <v>121771</v>
      </c>
      <c r="P11" s="95">
        <f t="shared" si="18"/>
        <v>2.5033049999999997</v>
      </c>
      <c r="Q11" s="15"/>
      <c r="R11" s="24">
        <f t="shared" si="1"/>
        <v>2</v>
      </c>
      <c r="S11" s="25">
        <v>0</v>
      </c>
      <c r="T11" s="63"/>
      <c r="U11" s="15"/>
      <c r="V11" s="13"/>
      <c r="W11" s="98">
        <f t="shared" si="19"/>
        <v>0</v>
      </c>
      <c r="X11" s="99">
        <f>X5</f>
        <v>0.97</v>
      </c>
      <c r="Y11" s="100"/>
      <c r="Z11" s="110"/>
      <c r="AA11" s="95">
        <f t="shared" si="20"/>
        <v>0</v>
      </c>
      <c r="AB11" s="15"/>
      <c r="AC11" s="24">
        <f t="shared" si="2"/>
        <v>0</v>
      </c>
      <c r="AD11" s="5">
        <v>0</v>
      </c>
      <c r="AE11" s="63"/>
      <c r="AF11" s="15"/>
      <c r="AG11" s="13"/>
      <c r="AH11" s="98">
        <f t="shared" si="21"/>
        <v>0</v>
      </c>
      <c r="AI11" s="99">
        <f>AI5</f>
        <v>0.95499999999999996</v>
      </c>
      <c r="AJ11" s="100"/>
      <c r="AK11" s="110"/>
      <c r="AL11" s="95">
        <f t="shared" si="22"/>
        <v>0</v>
      </c>
      <c r="AM11" s="15"/>
      <c r="AN11" s="24">
        <f t="shared" si="3"/>
        <v>0</v>
      </c>
      <c r="AO11" s="5">
        <v>0</v>
      </c>
      <c r="AP11" s="63"/>
      <c r="AQ11" s="15"/>
      <c r="AR11" s="13"/>
      <c r="AS11" s="98">
        <f t="shared" si="23"/>
        <v>0</v>
      </c>
      <c r="AT11" s="99">
        <f>AT5</f>
        <v>0.96</v>
      </c>
      <c r="AU11" s="100"/>
      <c r="AV11" s="110"/>
      <c r="AW11" s="95">
        <f t="shared" si="24"/>
        <v>0</v>
      </c>
      <c r="AX11" s="15"/>
      <c r="AY11" s="24">
        <f t="shared" si="4"/>
        <v>0</v>
      </c>
      <c r="AZ11" s="5">
        <v>0</v>
      </c>
      <c r="BA11" s="63"/>
      <c r="BB11" s="15"/>
      <c r="BC11" s="13"/>
      <c r="BD11" s="98">
        <f t="shared" si="25"/>
        <v>0</v>
      </c>
      <c r="BE11" s="99">
        <f>BE5</f>
        <v>0.98</v>
      </c>
      <c r="BF11" s="100"/>
      <c r="BG11" s="110"/>
      <c r="BH11" s="95">
        <f t="shared" si="26"/>
        <v>0</v>
      </c>
      <c r="BI11" s="15"/>
      <c r="BJ11" s="24">
        <f t="shared" si="5"/>
        <v>0</v>
      </c>
      <c r="BK11" s="5">
        <v>0</v>
      </c>
      <c r="BL11" s="63"/>
      <c r="BM11" s="15"/>
      <c r="BN11" s="13"/>
      <c r="BO11" s="98">
        <f t="shared" si="27"/>
        <v>1</v>
      </c>
      <c r="BP11" s="99">
        <f>BP5</f>
        <v>0.94499999999999995</v>
      </c>
      <c r="BQ11" s="100">
        <v>2.5033049999999997</v>
      </c>
      <c r="BR11" s="110"/>
      <c r="BS11" s="95">
        <f t="shared" si="28"/>
        <v>2.3656232249999998</v>
      </c>
      <c r="BT11" s="15"/>
      <c r="BU11" s="24">
        <f t="shared" si="6"/>
        <v>1</v>
      </c>
      <c r="BV11" s="5">
        <v>0</v>
      </c>
      <c r="BW11" s="63"/>
      <c r="BX11" s="15"/>
      <c r="BY11" s="13"/>
      <c r="BZ11" s="98">
        <f t="shared" si="29"/>
        <v>0</v>
      </c>
      <c r="CA11" s="99">
        <f>CA5</f>
        <v>1</v>
      </c>
      <c r="CB11" s="100"/>
      <c r="CC11" s="110"/>
      <c r="CD11" s="95">
        <f t="shared" si="30"/>
        <v>0</v>
      </c>
      <c r="CE11" s="15"/>
      <c r="CF11" s="24">
        <f t="shared" si="7"/>
        <v>0</v>
      </c>
      <c r="CG11" s="5">
        <v>0</v>
      </c>
      <c r="CH11" s="63"/>
      <c r="CI11" s="15"/>
      <c r="CJ11" s="13"/>
      <c r="CK11" s="98">
        <f t="shared" si="31"/>
        <v>0</v>
      </c>
      <c r="CL11" s="99">
        <f>CL5</f>
        <v>1</v>
      </c>
      <c r="CM11" s="100"/>
      <c r="CN11" s="110"/>
      <c r="CO11" s="95">
        <f t="shared" si="32"/>
        <v>0</v>
      </c>
      <c r="CP11" s="15"/>
      <c r="CQ11" s="24">
        <f t="shared" si="8"/>
        <v>0</v>
      </c>
      <c r="CR11" s="5">
        <v>0</v>
      </c>
      <c r="CS11" s="63"/>
      <c r="CT11" s="15"/>
      <c r="CU11" s="13"/>
      <c r="CV11" s="98">
        <f t="shared" si="33"/>
        <v>0</v>
      </c>
      <c r="CW11" s="99">
        <f>CW5</f>
        <v>1</v>
      </c>
      <c r="CX11" s="100"/>
      <c r="CY11" s="110"/>
      <c r="CZ11" s="95">
        <f t="shared" si="34"/>
        <v>0</v>
      </c>
      <c r="DA11" s="15"/>
      <c r="DB11" s="24">
        <f t="shared" si="9"/>
        <v>0</v>
      </c>
      <c r="DC11" s="5">
        <v>0</v>
      </c>
      <c r="DD11" s="63"/>
      <c r="DE11" s="15"/>
      <c r="DF11" s="13"/>
      <c r="DG11" s="98">
        <f t="shared" si="35"/>
        <v>0</v>
      </c>
      <c r="DH11" s="99">
        <f>DH5</f>
        <v>1</v>
      </c>
      <c r="DI11" s="100"/>
      <c r="DJ11" s="110"/>
      <c r="DK11" s="95">
        <f t="shared" si="36"/>
        <v>0</v>
      </c>
      <c r="DL11" s="15"/>
      <c r="DM11" s="24">
        <f t="shared" si="10"/>
        <v>0</v>
      </c>
      <c r="DN11" s="5">
        <v>0</v>
      </c>
      <c r="DO11" s="63"/>
      <c r="DP11" s="15"/>
      <c r="DQ11" s="13"/>
      <c r="DR11" s="98">
        <f t="shared" si="37"/>
        <v>0</v>
      </c>
      <c r="DS11" s="99">
        <f>DS5</f>
        <v>1</v>
      </c>
      <c r="DT11" s="100"/>
      <c r="DU11" s="110"/>
      <c r="DV11" s="95">
        <f t="shared" si="38"/>
        <v>0</v>
      </c>
      <c r="DW11" s="15"/>
      <c r="DX11" s="24">
        <f t="shared" si="11"/>
        <v>0</v>
      </c>
      <c r="DY11" s="5">
        <v>0</v>
      </c>
      <c r="DZ11" s="63"/>
      <c r="EA11" s="15"/>
      <c r="EB11" s="13"/>
      <c r="EC11" s="98">
        <f t="shared" si="39"/>
        <v>0</v>
      </c>
      <c r="ED11" s="99">
        <f>ED5</f>
        <v>1</v>
      </c>
      <c r="EE11" s="100"/>
      <c r="EF11" s="110"/>
      <c r="EG11" s="95">
        <f t="shared" si="40"/>
        <v>0</v>
      </c>
      <c r="EH11" s="15"/>
      <c r="EI11" s="24">
        <f t="shared" si="12"/>
        <v>0</v>
      </c>
      <c r="EJ11" s="5">
        <v>0</v>
      </c>
      <c r="EK11" s="63"/>
      <c r="EL11" s="15"/>
      <c r="EM11" s="13"/>
      <c r="EN11" s="98">
        <f t="shared" si="41"/>
        <v>0</v>
      </c>
      <c r="EO11" s="99">
        <f>EO5</f>
        <v>1</v>
      </c>
      <c r="EP11" s="100"/>
      <c r="EQ11" s="110"/>
      <c r="ER11" s="95">
        <f t="shared" si="42"/>
        <v>0</v>
      </c>
      <c r="ES11" s="15"/>
      <c r="ET11" s="24">
        <f t="shared" si="13"/>
        <v>0</v>
      </c>
      <c r="EU11" s="5">
        <v>0</v>
      </c>
      <c r="EV11" s="63"/>
      <c r="EW11" s="15"/>
      <c r="EX11" s="13"/>
      <c r="EY11" s="98">
        <f t="shared" si="43"/>
        <v>0</v>
      </c>
      <c r="EZ11" s="99">
        <f>EZ5</f>
        <v>1</v>
      </c>
      <c r="FA11" s="100"/>
      <c r="FB11" s="110"/>
      <c r="FC11" s="95">
        <f t="shared" si="44"/>
        <v>0</v>
      </c>
      <c r="FD11" s="15"/>
      <c r="FE11" s="24">
        <f t="shared" si="14"/>
        <v>0</v>
      </c>
      <c r="FF11" s="5">
        <v>0</v>
      </c>
      <c r="FG11" s="63"/>
      <c r="FH11" s="15"/>
      <c r="FI11" s="13"/>
      <c r="FJ11" s="98">
        <f t="shared" si="45"/>
        <v>0</v>
      </c>
      <c r="FK11" s="99">
        <f>FK5</f>
        <v>1</v>
      </c>
      <c r="FL11" s="100"/>
      <c r="FM11" s="110"/>
      <c r="FN11" s="95">
        <f t="shared" si="46"/>
        <v>0</v>
      </c>
      <c r="FO11" s="15"/>
      <c r="FP11" s="24">
        <f t="shared" si="15"/>
        <v>0</v>
      </c>
      <c r="FQ11" s="5">
        <v>0</v>
      </c>
      <c r="FR11" s="8">
        <v>0</v>
      </c>
      <c r="FS11" s="84">
        <f t="shared" si="47"/>
        <v>2.5033049999999997</v>
      </c>
      <c r="FT11" s="85">
        <f t="shared" si="48"/>
        <v>500</v>
      </c>
      <c r="FU11" s="85">
        <f t="shared" si="49"/>
        <v>500</v>
      </c>
      <c r="FV11" s="85">
        <f t="shared" si="50"/>
        <v>500</v>
      </c>
      <c r="FW11" s="85">
        <f t="shared" si="51"/>
        <v>500</v>
      </c>
      <c r="FX11" s="85">
        <f t="shared" si="52"/>
        <v>2.3656232249999998</v>
      </c>
      <c r="FY11" s="85">
        <f t="shared" si="53"/>
        <v>500</v>
      </c>
      <c r="FZ11" s="85">
        <f t="shared" si="54"/>
        <v>500</v>
      </c>
      <c r="GA11" s="85">
        <f t="shared" si="55"/>
        <v>500</v>
      </c>
      <c r="GB11" s="85">
        <f t="shared" si="56"/>
        <v>500</v>
      </c>
      <c r="GC11" s="85">
        <f t="shared" si="57"/>
        <v>500</v>
      </c>
      <c r="GD11" s="85">
        <f t="shared" si="58"/>
        <v>500</v>
      </c>
      <c r="GE11" s="85">
        <f t="shared" si="59"/>
        <v>500</v>
      </c>
      <c r="GF11" s="85">
        <f t="shared" si="60"/>
        <v>500</v>
      </c>
      <c r="GG11" s="85">
        <f t="shared" si="61"/>
        <v>500</v>
      </c>
      <c r="GH11" s="101">
        <f t="shared" si="16"/>
        <v>2</v>
      </c>
      <c r="GI11" s="102">
        <f t="shared" si="62"/>
        <v>4.8689282249999994</v>
      </c>
      <c r="GJ11" s="102">
        <f t="shared" si="63"/>
        <v>2.4344641124999997</v>
      </c>
      <c r="GK11" s="79">
        <f>ROW()</f>
        <v>11</v>
      </c>
    </row>
    <row r="12" spans="1:193" s="12" customFormat="1" ht="50.1" customHeight="1">
      <c r="A12" s="17">
        <f>ROW()</f>
        <v>12</v>
      </c>
      <c r="B12" s="32">
        <f t="shared" si="64"/>
        <v>6</v>
      </c>
      <c r="C12" s="33">
        <f t="shared" si="65"/>
        <v>6</v>
      </c>
      <c r="D12" s="66" t="s">
        <v>323</v>
      </c>
      <c r="E12" s="390">
        <f t="shared" si="0"/>
        <v>1.0031999999999999</v>
      </c>
      <c r="F12" s="107">
        <f t="shared" si="17"/>
        <v>1.1370042499999997</v>
      </c>
      <c r="G12" s="3">
        <v>0</v>
      </c>
      <c r="H12" s="4">
        <v>0</v>
      </c>
      <c r="I12" s="63"/>
      <c r="J12" s="15"/>
      <c r="K12" s="13"/>
      <c r="L12" s="98">
        <f t="shared" si="66"/>
        <v>1</v>
      </c>
      <c r="M12" s="99">
        <f>M5</f>
        <v>0.94499999999999995</v>
      </c>
      <c r="N12" s="100">
        <v>1.31</v>
      </c>
      <c r="O12" s="110">
        <v>207623</v>
      </c>
      <c r="P12" s="95">
        <f t="shared" si="18"/>
        <v>1.2379499999999999</v>
      </c>
      <c r="Q12" s="15"/>
      <c r="R12" s="24">
        <f t="shared" si="1"/>
        <v>3</v>
      </c>
      <c r="S12" s="25">
        <v>0</v>
      </c>
      <c r="T12" s="63"/>
      <c r="U12" s="15"/>
      <c r="V12" s="13"/>
      <c r="W12" s="98">
        <f t="shared" si="19"/>
        <v>0</v>
      </c>
      <c r="X12" s="99">
        <f>X5</f>
        <v>0.97</v>
      </c>
      <c r="Y12" s="100"/>
      <c r="Z12" s="110"/>
      <c r="AA12" s="95">
        <f t="shared" si="20"/>
        <v>0</v>
      </c>
      <c r="AB12" s="15"/>
      <c r="AC12" s="24">
        <f t="shared" si="2"/>
        <v>0</v>
      </c>
      <c r="AD12" s="5">
        <v>0</v>
      </c>
      <c r="AE12" s="63"/>
      <c r="AF12" s="15"/>
      <c r="AG12" s="13"/>
      <c r="AH12" s="98">
        <f t="shared" si="21"/>
        <v>0</v>
      </c>
      <c r="AI12" s="99">
        <f>AI5</f>
        <v>0.95499999999999996</v>
      </c>
      <c r="AJ12" s="100"/>
      <c r="AK12" s="110"/>
      <c r="AL12" s="95">
        <f t="shared" si="22"/>
        <v>0</v>
      </c>
      <c r="AM12" s="15"/>
      <c r="AN12" s="24">
        <f t="shared" si="3"/>
        <v>0</v>
      </c>
      <c r="AO12" s="5">
        <v>0</v>
      </c>
      <c r="AP12" s="63"/>
      <c r="AQ12" s="15"/>
      <c r="AR12" s="13"/>
      <c r="AS12" s="98">
        <f t="shared" si="23"/>
        <v>1</v>
      </c>
      <c r="AT12" s="99">
        <f>AT5</f>
        <v>0.96</v>
      </c>
      <c r="AU12" s="100">
        <v>1.0449999999999999</v>
      </c>
      <c r="AV12" s="110"/>
      <c r="AW12" s="95">
        <f t="shared" si="24"/>
        <v>1.0031999999999999</v>
      </c>
      <c r="AX12" s="15"/>
      <c r="AY12" s="24">
        <f t="shared" si="4"/>
        <v>1</v>
      </c>
      <c r="AZ12" s="5">
        <v>0</v>
      </c>
      <c r="BA12" s="63"/>
      <c r="BB12" s="15"/>
      <c r="BC12" s="13"/>
      <c r="BD12" s="98">
        <f t="shared" si="25"/>
        <v>0</v>
      </c>
      <c r="BE12" s="99">
        <f>BE5</f>
        <v>0.98</v>
      </c>
      <c r="BF12" s="100"/>
      <c r="BG12" s="110"/>
      <c r="BH12" s="95">
        <f t="shared" si="26"/>
        <v>0</v>
      </c>
      <c r="BI12" s="15"/>
      <c r="BJ12" s="24">
        <f t="shared" si="5"/>
        <v>0</v>
      </c>
      <c r="BK12" s="5">
        <v>0</v>
      </c>
      <c r="BL12" s="63"/>
      <c r="BM12" s="15"/>
      <c r="BN12" s="13"/>
      <c r="BO12" s="98">
        <f t="shared" si="27"/>
        <v>1</v>
      </c>
      <c r="BP12" s="99">
        <f>BP5</f>
        <v>0.94499999999999995</v>
      </c>
      <c r="BQ12" s="100">
        <v>1.2379499999999999</v>
      </c>
      <c r="BR12" s="110"/>
      <c r="BS12" s="95">
        <f t="shared" si="28"/>
        <v>1.1698627499999998</v>
      </c>
      <c r="BT12" s="15"/>
      <c r="BU12" s="24">
        <f t="shared" si="6"/>
        <v>2</v>
      </c>
      <c r="BV12" s="5">
        <v>0</v>
      </c>
      <c r="BW12" s="63"/>
      <c r="BX12" s="15"/>
      <c r="BY12" s="13"/>
      <c r="BZ12" s="98">
        <f t="shared" si="29"/>
        <v>0</v>
      </c>
      <c r="CA12" s="99">
        <f>CA5</f>
        <v>1</v>
      </c>
      <c r="CB12" s="100"/>
      <c r="CC12" s="110"/>
      <c r="CD12" s="95">
        <f t="shared" si="30"/>
        <v>0</v>
      </c>
      <c r="CE12" s="15"/>
      <c r="CF12" s="24">
        <f t="shared" si="7"/>
        <v>0</v>
      </c>
      <c r="CG12" s="5">
        <v>0</v>
      </c>
      <c r="CH12" s="63"/>
      <c r="CI12" s="15"/>
      <c r="CJ12" s="13"/>
      <c r="CK12" s="98">
        <f t="shared" si="31"/>
        <v>0</v>
      </c>
      <c r="CL12" s="99">
        <f>CL5</f>
        <v>1</v>
      </c>
      <c r="CM12" s="100"/>
      <c r="CN12" s="110"/>
      <c r="CO12" s="95">
        <f t="shared" si="32"/>
        <v>0</v>
      </c>
      <c r="CP12" s="15"/>
      <c r="CQ12" s="24">
        <f t="shared" si="8"/>
        <v>0</v>
      </c>
      <c r="CR12" s="5">
        <v>0</v>
      </c>
      <c r="CS12" s="63"/>
      <c r="CT12" s="15"/>
      <c r="CU12" s="13"/>
      <c r="CV12" s="98">
        <f t="shared" si="33"/>
        <v>0</v>
      </c>
      <c r="CW12" s="99">
        <f>CW5</f>
        <v>1</v>
      </c>
      <c r="CX12" s="100"/>
      <c r="CY12" s="110"/>
      <c r="CZ12" s="95">
        <f t="shared" si="34"/>
        <v>0</v>
      </c>
      <c r="DA12" s="15"/>
      <c r="DB12" s="24">
        <f t="shared" si="9"/>
        <v>0</v>
      </c>
      <c r="DC12" s="5">
        <v>0</v>
      </c>
      <c r="DD12" s="63"/>
      <c r="DE12" s="15"/>
      <c r="DF12" s="13"/>
      <c r="DG12" s="98">
        <f t="shared" si="35"/>
        <v>0</v>
      </c>
      <c r="DH12" s="99">
        <f>DH5</f>
        <v>1</v>
      </c>
      <c r="DI12" s="100"/>
      <c r="DJ12" s="110"/>
      <c r="DK12" s="95">
        <f t="shared" si="36"/>
        <v>0</v>
      </c>
      <c r="DL12" s="15"/>
      <c r="DM12" s="24">
        <f t="shared" si="10"/>
        <v>0</v>
      </c>
      <c r="DN12" s="5">
        <v>0</v>
      </c>
      <c r="DO12" s="63"/>
      <c r="DP12" s="15"/>
      <c r="DQ12" s="13"/>
      <c r="DR12" s="98">
        <f t="shared" si="37"/>
        <v>0</v>
      </c>
      <c r="DS12" s="99">
        <f>DS5</f>
        <v>1</v>
      </c>
      <c r="DT12" s="100"/>
      <c r="DU12" s="110"/>
      <c r="DV12" s="95">
        <f t="shared" si="38"/>
        <v>0</v>
      </c>
      <c r="DW12" s="15"/>
      <c r="DX12" s="24">
        <f t="shared" si="11"/>
        <v>0</v>
      </c>
      <c r="DY12" s="5">
        <v>0</v>
      </c>
      <c r="DZ12" s="63"/>
      <c r="EA12" s="15"/>
      <c r="EB12" s="13"/>
      <c r="EC12" s="98">
        <f t="shared" si="39"/>
        <v>0</v>
      </c>
      <c r="ED12" s="99">
        <f>ED5</f>
        <v>1</v>
      </c>
      <c r="EE12" s="100"/>
      <c r="EF12" s="110"/>
      <c r="EG12" s="95">
        <f t="shared" si="40"/>
        <v>0</v>
      </c>
      <c r="EH12" s="15"/>
      <c r="EI12" s="24">
        <f t="shared" si="12"/>
        <v>0</v>
      </c>
      <c r="EJ12" s="5">
        <v>0</v>
      </c>
      <c r="EK12" s="63"/>
      <c r="EL12" s="15"/>
      <c r="EM12" s="13"/>
      <c r="EN12" s="98">
        <f t="shared" si="41"/>
        <v>0</v>
      </c>
      <c r="EO12" s="99">
        <f>EO5</f>
        <v>1</v>
      </c>
      <c r="EP12" s="100"/>
      <c r="EQ12" s="110"/>
      <c r="ER12" s="95">
        <f t="shared" si="42"/>
        <v>0</v>
      </c>
      <c r="ES12" s="15"/>
      <c r="ET12" s="24">
        <f t="shared" si="13"/>
        <v>0</v>
      </c>
      <c r="EU12" s="5">
        <v>0</v>
      </c>
      <c r="EV12" s="63"/>
      <c r="EW12" s="15"/>
      <c r="EX12" s="13"/>
      <c r="EY12" s="98">
        <f t="shared" si="43"/>
        <v>0</v>
      </c>
      <c r="EZ12" s="99">
        <f>EZ5</f>
        <v>1</v>
      </c>
      <c r="FA12" s="100"/>
      <c r="FB12" s="110"/>
      <c r="FC12" s="95">
        <f t="shared" si="44"/>
        <v>0</v>
      </c>
      <c r="FD12" s="15"/>
      <c r="FE12" s="24">
        <f t="shared" si="14"/>
        <v>0</v>
      </c>
      <c r="FF12" s="5">
        <v>0</v>
      </c>
      <c r="FG12" s="63"/>
      <c r="FH12" s="15"/>
      <c r="FI12" s="13"/>
      <c r="FJ12" s="98">
        <f t="shared" si="45"/>
        <v>0</v>
      </c>
      <c r="FK12" s="99">
        <f>FK5</f>
        <v>1</v>
      </c>
      <c r="FL12" s="100"/>
      <c r="FM12" s="110"/>
      <c r="FN12" s="95">
        <f t="shared" si="46"/>
        <v>0</v>
      </c>
      <c r="FO12" s="15"/>
      <c r="FP12" s="24">
        <f t="shared" si="15"/>
        <v>0</v>
      </c>
      <c r="FQ12" s="5">
        <v>0</v>
      </c>
      <c r="FR12" s="8">
        <v>0</v>
      </c>
      <c r="FS12" s="84">
        <f t="shared" si="47"/>
        <v>1.2379499999999999</v>
      </c>
      <c r="FT12" s="85">
        <f t="shared" si="48"/>
        <v>500</v>
      </c>
      <c r="FU12" s="85">
        <f t="shared" si="49"/>
        <v>500</v>
      </c>
      <c r="FV12" s="85">
        <f t="shared" si="50"/>
        <v>1.0031999999999999</v>
      </c>
      <c r="FW12" s="85">
        <f t="shared" si="51"/>
        <v>500</v>
      </c>
      <c r="FX12" s="85">
        <f t="shared" si="52"/>
        <v>1.1698627499999998</v>
      </c>
      <c r="FY12" s="85">
        <f t="shared" si="53"/>
        <v>500</v>
      </c>
      <c r="FZ12" s="85">
        <f t="shared" si="54"/>
        <v>500</v>
      </c>
      <c r="GA12" s="85">
        <f t="shared" si="55"/>
        <v>500</v>
      </c>
      <c r="GB12" s="85">
        <f t="shared" si="56"/>
        <v>500</v>
      </c>
      <c r="GC12" s="85">
        <f t="shared" si="57"/>
        <v>500</v>
      </c>
      <c r="GD12" s="85">
        <f t="shared" si="58"/>
        <v>500</v>
      </c>
      <c r="GE12" s="85">
        <f t="shared" si="59"/>
        <v>500</v>
      </c>
      <c r="GF12" s="85">
        <f t="shared" si="60"/>
        <v>500</v>
      </c>
      <c r="GG12" s="85">
        <f t="shared" si="61"/>
        <v>500</v>
      </c>
      <c r="GH12" s="101">
        <f t="shared" si="16"/>
        <v>3</v>
      </c>
      <c r="GI12" s="102">
        <f t="shared" si="62"/>
        <v>3.4110127499999994</v>
      </c>
      <c r="GJ12" s="102">
        <f t="shared" si="63"/>
        <v>1.1370042499999997</v>
      </c>
      <c r="GK12" s="79">
        <f>ROW()</f>
        <v>12</v>
      </c>
    </row>
    <row r="13" spans="1:193" s="12" customFormat="1" ht="50.1" customHeight="1">
      <c r="A13" s="17">
        <f>ROW()</f>
        <v>13</v>
      </c>
      <c r="B13" s="32">
        <f t="shared" si="64"/>
        <v>7</v>
      </c>
      <c r="C13" s="33">
        <f t="shared" si="65"/>
        <v>7</v>
      </c>
      <c r="D13" s="66" t="s">
        <v>324</v>
      </c>
      <c r="E13" s="390">
        <f t="shared" si="0"/>
        <v>14.9742432</v>
      </c>
      <c r="F13" s="107">
        <f t="shared" si="17"/>
        <v>15.410001600000001</v>
      </c>
      <c r="G13" s="3">
        <v>0</v>
      </c>
      <c r="H13" s="4">
        <v>0</v>
      </c>
      <c r="I13" s="63"/>
      <c r="J13" s="15"/>
      <c r="K13" s="13"/>
      <c r="L13" s="98">
        <f t="shared" si="66"/>
        <v>1</v>
      </c>
      <c r="M13" s="99">
        <f>M5</f>
        <v>0.94499999999999995</v>
      </c>
      <c r="N13" s="100">
        <v>16.768000000000001</v>
      </c>
      <c r="O13" s="110">
        <v>84032</v>
      </c>
      <c r="P13" s="95">
        <f t="shared" si="18"/>
        <v>15.84576</v>
      </c>
      <c r="Q13" s="15"/>
      <c r="R13" s="24">
        <f t="shared" si="1"/>
        <v>2</v>
      </c>
      <c r="S13" s="25">
        <v>0</v>
      </c>
      <c r="T13" s="63"/>
      <c r="U13" s="15"/>
      <c r="V13" s="13"/>
      <c r="W13" s="98">
        <f t="shared" si="19"/>
        <v>0</v>
      </c>
      <c r="X13" s="99">
        <f>X5</f>
        <v>0.97</v>
      </c>
      <c r="Y13" s="100"/>
      <c r="Z13" s="110"/>
      <c r="AA13" s="95">
        <f t="shared" si="20"/>
        <v>0</v>
      </c>
      <c r="AB13" s="15"/>
      <c r="AC13" s="24">
        <f t="shared" si="2"/>
        <v>0</v>
      </c>
      <c r="AD13" s="5">
        <v>0</v>
      </c>
      <c r="AE13" s="63"/>
      <c r="AF13" s="15"/>
      <c r="AG13" s="13"/>
      <c r="AH13" s="98">
        <f t="shared" si="21"/>
        <v>0</v>
      </c>
      <c r="AI13" s="99">
        <f>AI5</f>
        <v>0.95499999999999996</v>
      </c>
      <c r="AJ13" s="100"/>
      <c r="AK13" s="110"/>
      <c r="AL13" s="95">
        <f t="shared" si="22"/>
        <v>0</v>
      </c>
      <c r="AM13" s="15"/>
      <c r="AN13" s="24">
        <f t="shared" si="3"/>
        <v>0</v>
      </c>
      <c r="AO13" s="5">
        <v>0</v>
      </c>
      <c r="AP13" s="63"/>
      <c r="AQ13" s="15"/>
      <c r="AR13" s="13"/>
      <c r="AS13" s="98">
        <f t="shared" si="23"/>
        <v>0</v>
      </c>
      <c r="AT13" s="99">
        <f>AT5</f>
        <v>0.96</v>
      </c>
      <c r="AU13" s="100"/>
      <c r="AV13" s="110"/>
      <c r="AW13" s="95">
        <f t="shared" si="24"/>
        <v>0</v>
      </c>
      <c r="AX13" s="15"/>
      <c r="AY13" s="24">
        <f t="shared" si="4"/>
        <v>0</v>
      </c>
      <c r="AZ13" s="5">
        <v>0</v>
      </c>
      <c r="BA13" s="63"/>
      <c r="BB13" s="15"/>
      <c r="BC13" s="13"/>
      <c r="BD13" s="98">
        <f t="shared" si="25"/>
        <v>0</v>
      </c>
      <c r="BE13" s="99">
        <f>BE5</f>
        <v>0.98</v>
      </c>
      <c r="BF13" s="100"/>
      <c r="BG13" s="110"/>
      <c r="BH13" s="95">
        <f t="shared" si="26"/>
        <v>0</v>
      </c>
      <c r="BI13" s="15"/>
      <c r="BJ13" s="24">
        <f t="shared" si="5"/>
        <v>0</v>
      </c>
      <c r="BK13" s="5">
        <v>0</v>
      </c>
      <c r="BL13" s="63"/>
      <c r="BM13" s="15"/>
      <c r="BN13" s="13"/>
      <c r="BO13" s="98">
        <f t="shared" si="27"/>
        <v>1</v>
      </c>
      <c r="BP13" s="99">
        <f>BP5</f>
        <v>0.94499999999999995</v>
      </c>
      <c r="BQ13" s="100">
        <v>15.84576</v>
      </c>
      <c r="BR13" s="110"/>
      <c r="BS13" s="95">
        <f t="shared" si="28"/>
        <v>14.9742432</v>
      </c>
      <c r="BT13" s="15"/>
      <c r="BU13" s="24">
        <f t="shared" si="6"/>
        <v>1</v>
      </c>
      <c r="BV13" s="5">
        <v>0</v>
      </c>
      <c r="BW13" s="63"/>
      <c r="BX13" s="15"/>
      <c r="BY13" s="13"/>
      <c r="BZ13" s="98">
        <f t="shared" si="29"/>
        <v>0</v>
      </c>
      <c r="CA13" s="99">
        <f>CA5</f>
        <v>1</v>
      </c>
      <c r="CB13" s="100"/>
      <c r="CC13" s="110"/>
      <c r="CD13" s="95">
        <f t="shared" si="30"/>
        <v>0</v>
      </c>
      <c r="CE13" s="15"/>
      <c r="CF13" s="24">
        <f t="shared" si="7"/>
        <v>0</v>
      </c>
      <c r="CG13" s="5">
        <v>0</v>
      </c>
      <c r="CH13" s="63"/>
      <c r="CI13" s="15"/>
      <c r="CJ13" s="13"/>
      <c r="CK13" s="98">
        <f t="shared" si="31"/>
        <v>0</v>
      </c>
      <c r="CL13" s="99">
        <f>CL5</f>
        <v>1</v>
      </c>
      <c r="CM13" s="100"/>
      <c r="CN13" s="110"/>
      <c r="CO13" s="95">
        <f t="shared" si="32"/>
        <v>0</v>
      </c>
      <c r="CP13" s="15"/>
      <c r="CQ13" s="24">
        <f t="shared" si="8"/>
        <v>0</v>
      </c>
      <c r="CR13" s="5">
        <v>0</v>
      </c>
      <c r="CS13" s="63"/>
      <c r="CT13" s="15"/>
      <c r="CU13" s="13"/>
      <c r="CV13" s="98">
        <f t="shared" si="33"/>
        <v>0</v>
      </c>
      <c r="CW13" s="99">
        <f>CW5</f>
        <v>1</v>
      </c>
      <c r="CX13" s="100"/>
      <c r="CY13" s="110"/>
      <c r="CZ13" s="95">
        <f t="shared" si="34"/>
        <v>0</v>
      </c>
      <c r="DA13" s="15"/>
      <c r="DB13" s="24">
        <f t="shared" si="9"/>
        <v>0</v>
      </c>
      <c r="DC13" s="5">
        <v>0</v>
      </c>
      <c r="DD13" s="63"/>
      <c r="DE13" s="15"/>
      <c r="DF13" s="13"/>
      <c r="DG13" s="98">
        <f t="shared" si="35"/>
        <v>0</v>
      </c>
      <c r="DH13" s="99">
        <f>DH5</f>
        <v>1</v>
      </c>
      <c r="DI13" s="100"/>
      <c r="DJ13" s="110"/>
      <c r="DK13" s="95">
        <f t="shared" si="36"/>
        <v>0</v>
      </c>
      <c r="DL13" s="15"/>
      <c r="DM13" s="24">
        <f t="shared" si="10"/>
        <v>0</v>
      </c>
      <c r="DN13" s="5">
        <v>0</v>
      </c>
      <c r="DO13" s="63"/>
      <c r="DP13" s="15"/>
      <c r="DQ13" s="13"/>
      <c r="DR13" s="98">
        <f t="shared" si="37"/>
        <v>0</v>
      </c>
      <c r="DS13" s="99">
        <f>DS5</f>
        <v>1</v>
      </c>
      <c r="DT13" s="100"/>
      <c r="DU13" s="110"/>
      <c r="DV13" s="95">
        <f t="shared" si="38"/>
        <v>0</v>
      </c>
      <c r="DW13" s="15"/>
      <c r="DX13" s="24">
        <f t="shared" si="11"/>
        <v>0</v>
      </c>
      <c r="DY13" s="5">
        <v>0</v>
      </c>
      <c r="DZ13" s="63"/>
      <c r="EA13" s="15"/>
      <c r="EB13" s="13"/>
      <c r="EC13" s="98">
        <f t="shared" si="39"/>
        <v>0</v>
      </c>
      <c r="ED13" s="99">
        <f>ED5</f>
        <v>1</v>
      </c>
      <c r="EE13" s="100"/>
      <c r="EF13" s="110"/>
      <c r="EG13" s="95">
        <f t="shared" si="40"/>
        <v>0</v>
      </c>
      <c r="EH13" s="15"/>
      <c r="EI13" s="24">
        <f t="shared" si="12"/>
        <v>0</v>
      </c>
      <c r="EJ13" s="5">
        <v>0</v>
      </c>
      <c r="EK13" s="63"/>
      <c r="EL13" s="15"/>
      <c r="EM13" s="13"/>
      <c r="EN13" s="98">
        <f t="shared" si="41"/>
        <v>0</v>
      </c>
      <c r="EO13" s="99">
        <f>EO5</f>
        <v>1</v>
      </c>
      <c r="EP13" s="100"/>
      <c r="EQ13" s="110"/>
      <c r="ER13" s="95">
        <f t="shared" si="42"/>
        <v>0</v>
      </c>
      <c r="ES13" s="15"/>
      <c r="ET13" s="24">
        <f t="shared" si="13"/>
        <v>0</v>
      </c>
      <c r="EU13" s="5">
        <v>0</v>
      </c>
      <c r="EV13" s="63"/>
      <c r="EW13" s="15"/>
      <c r="EX13" s="13"/>
      <c r="EY13" s="98">
        <f t="shared" si="43"/>
        <v>0</v>
      </c>
      <c r="EZ13" s="99">
        <f>EZ5</f>
        <v>1</v>
      </c>
      <c r="FA13" s="100"/>
      <c r="FB13" s="110"/>
      <c r="FC13" s="95">
        <f t="shared" si="44"/>
        <v>0</v>
      </c>
      <c r="FD13" s="15"/>
      <c r="FE13" s="24">
        <f t="shared" si="14"/>
        <v>0</v>
      </c>
      <c r="FF13" s="5">
        <v>0</v>
      </c>
      <c r="FG13" s="63"/>
      <c r="FH13" s="15"/>
      <c r="FI13" s="13"/>
      <c r="FJ13" s="98">
        <f t="shared" si="45"/>
        <v>0</v>
      </c>
      <c r="FK13" s="99">
        <f>FK5</f>
        <v>1</v>
      </c>
      <c r="FL13" s="100"/>
      <c r="FM13" s="110"/>
      <c r="FN13" s="95">
        <f t="shared" si="46"/>
        <v>0</v>
      </c>
      <c r="FO13" s="15"/>
      <c r="FP13" s="24">
        <f t="shared" si="15"/>
        <v>0</v>
      </c>
      <c r="FQ13" s="5">
        <v>0</v>
      </c>
      <c r="FR13" s="8">
        <v>0</v>
      </c>
      <c r="FS13" s="84">
        <f t="shared" si="47"/>
        <v>15.84576</v>
      </c>
      <c r="FT13" s="85">
        <f t="shared" si="48"/>
        <v>500</v>
      </c>
      <c r="FU13" s="85">
        <f t="shared" si="49"/>
        <v>500</v>
      </c>
      <c r="FV13" s="85">
        <f t="shared" si="50"/>
        <v>500</v>
      </c>
      <c r="FW13" s="85">
        <f t="shared" si="51"/>
        <v>500</v>
      </c>
      <c r="FX13" s="85">
        <f t="shared" si="52"/>
        <v>14.9742432</v>
      </c>
      <c r="FY13" s="85">
        <f t="shared" si="53"/>
        <v>500</v>
      </c>
      <c r="FZ13" s="85">
        <f t="shared" si="54"/>
        <v>500</v>
      </c>
      <c r="GA13" s="85">
        <f t="shared" si="55"/>
        <v>500</v>
      </c>
      <c r="GB13" s="85">
        <f t="shared" si="56"/>
        <v>500</v>
      </c>
      <c r="GC13" s="85">
        <f t="shared" si="57"/>
        <v>500</v>
      </c>
      <c r="GD13" s="85">
        <f t="shared" si="58"/>
        <v>500</v>
      </c>
      <c r="GE13" s="85">
        <f t="shared" si="59"/>
        <v>500</v>
      </c>
      <c r="GF13" s="85">
        <f t="shared" si="60"/>
        <v>500</v>
      </c>
      <c r="GG13" s="85">
        <f t="shared" si="61"/>
        <v>500</v>
      </c>
      <c r="GH13" s="101">
        <f t="shared" si="16"/>
        <v>2</v>
      </c>
      <c r="GI13" s="102">
        <f t="shared" si="62"/>
        <v>30.820003200000002</v>
      </c>
      <c r="GJ13" s="102">
        <f t="shared" si="63"/>
        <v>15.410001600000001</v>
      </c>
      <c r="GK13" s="79">
        <f>ROW()</f>
        <v>13</v>
      </c>
    </row>
    <row r="14" spans="1:193" s="12" customFormat="1" ht="50.1" customHeight="1">
      <c r="A14" s="17">
        <f>ROW()</f>
        <v>14</v>
      </c>
      <c r="B14" s="32">
        <f t="shared" si="64"/>
        <v>8</v>
      </c>
      <c r="C14" s="33">
        <f t="shared" si="65"/>
        <v>8</v>
      </c>
      <c r="D14" s="66" t="s">
        <v>325</v>
      </c>
      <c r="E14" s="390">
        <f t="shared" si="0"/>
        <v>2.7683774999999997</v>
      </c>
      <c r="F14" s="107">
        <f t="shared" si="17"/>
        <v>2.8272925</v>
      </c>
      <c r="G14" s="3">
        <v>0</v>
      </c>
      <c r="H14" s="4">
        <v>0</v>
      </c>
      <c r="I14" s="63"/>
      <c r="J14" s="15"/>
      <c r="K14" s="13"/>
      <c r="L14" s="98">
        <f t="shared" si="66"/>
        <v>1</v>
      </c>
      <c r="M14" s="99">
        <f>M5</f>
        <v>0.94499999999999995</v>
      </c>
      <c r="N14" s="100">
        <v>3.1</v>
      </c>
      <c r="O14" s="110">
        <v>426761</v>
      </c>
      <c r="P14" s="95">
        <f t="shared" si="18"/>
        <v>2.9295</v>
      </c>
      <c r="Q14" s="15"/>
      <c r="R14" s="24">
        <f t="shared" si="1"/>
        <v>3</v>
      </c>
      <c r="S14" s="25">
        <v>0</v>
      </c>
      <c r="T14" s="63"/>
      <c r="U14" s="15"/>
      <c r="V14" s="13"/>
      <c r="W14" s="98">
        <f t="shared" si="19"/>
        <v>0</v>
      </c>
      <c r="X14" s="99">
        <f>X5</f>
        <v>0.97</v>
      </c>
      <c r="Y14" s="100"/>
      <c r="Z14" s="110"/>
      <c r="AA14" s="95">
        <f t="shared" si="20"/>
        <v>0</v>
      </c>
      <c r="AB14" s="15"/>
      <c r="AC14" s="24">
        <f t="shared" si="2"/>
        <v>0</v>
      </c>
      <c r="AD14" s="5">
        <v>0</v>
      </c>
      <c r="AE14" s="63"/>
      <c r="AF14" s="15"/>
      <c r="AG14" s="13"/>
      <c r="AH14" s="98">
        <f t="shared" si="21"/>
        <v>0</v>
      </c>
      <c r="AI14" s="99">
        <f>AI5</f>
        <v>0.95499999999999996</v>
      </c>
      <c r="AJ14" s="100"/>
      <c r="AK14" s="110"/>
      <c r="AL14" s="95">
        <f t="shared" si="22"/>
        <v>0</v>
      </c>
      <c r="AM14" s="15"/>
      <c r="AN14" s="24">
        <f t="shared" si="3"/>
        <v>0</v>
      </c>
      <c r="AO14" s="5">
        <v>0</v>
      </c>
      <c r="AP14" s="63"/>
      <c r="AQ14" s="15"/>
      <c r="AR14" s="13"/>
      <c r="AS14" s="98">
        <f t="shared" si="23"/>
        <v>1</v>
      </c>
      <c r="AT14" s="99">
        <f>AT5</f>
        <v>0.96</v>
      </c>
      <c r="AU14" s="100">
        <v>2.9</v>
      </c>
      <c r="AV14" s="110"/>
      <c r="AW14" s="95">
        <f t="shared" si="24"/>
        <v>2.7839999999999998</v>
      </c>
      <c r="AX14" s="15"/>
      <c r="AY14" s="24">
        <f t="shared" si="4"/>
        <v>2</v>
      </c>
      <c r="AZ14" s="5">
        <v>0</v>
      </c>
      <c r="BA14" s="63"/>
      <c r="BB14" s="15"/>
      <c r="BC14" s="13"/>
      <c r="BD14" s="98">
        <f t="shared" si="25"/>
        <v>0</v>
      </c>
      <c r="BE14" s="99">
        <f>BE5</f>
        <v>0.98</v>
      </c>
      <c r="BF14" s="100"/>
      <c r="BG14" s="110"/>
      <c r="BH14" s="95">
        <f t="shared" si="26"/>
        <v>0</v>
      </c>
      <c r="BI14" s="15"/>
      <c r="BJ14" s="24">
        <f t="shared" si="5"/>
        <v>0</v>
      </c>
      <c r="BK14" s="5">
        <v>0</v>
      </c>
      <c r="BL14" s="63"/>
      <c r="BM14" s="15"/>
      <c r="BN14" s="13"/>
      <c r="BO14" s="98">
        <f t="shared" si="27"/>
        <v>1</v>
      </c>
      <c r="BP14" s="99">
        <f>BP5</f>
        <v>0.94499999999999995</v>
      </c>
      <c r="BQ14" s="100">
        <v>2.9295</v>
      </c>
      <c r="BR14" s="110"/>
      <c r="BS14" s="95">
        <f t="shared" si="28"/>
        <v>2.7683774999999997</v>
      </c>
      <c r="BT14" s="15"/>
      <c r="BU14" s="24">
        <f t="shared" si="6"/>
        <v>1</v>
      </c>
      <c r="BV14" s="5">
        <v>0</v>
      </c>
      <c r="BW14" s="63"/>
      <c r="BX14" s="15"/>
      <c r="BY14" s="13"/>
      <c r="BZ14" s="98">
        <f t="shared" si="29"/>
        <v>0</v>
      </c>
      <c r="CA14" s="99">
        <f>CA5</f>
        <v>1</v>
      </c>
      <c r="CB14" s="100"/>
      <c r="CC14" s="110"/>
      <c r="CD14" s="95">
        <f t="shared" si="30"/>
        <v>0</v>
      </c>
      <c r="CE14" s="15"/>
      <c r="CF14" s="24">
        <f t="shared" si="7"/>
        <v>0</v>
      </c>
      <c r="CG14" s="5">
        <v>0</v>
      </c>
      <c r="CH14" s="63"/>
      <c r="CI14" s="15"/>
      <c r="CJ14" s="13"/>
      <c r="CK14" s="98">
        <f t="shared" si="31"/>
        <v>0</v>
      </c>
      <c r="CL14" s="99">
        <f>CL5</f>
        <v>1</v>
      </c>
      <c r="CM14" s="100"/>
      <c r="CN14" s="110"/>
      <c r="CO14" s="95">
        <f t="shared" si="32"/>
        <v>0</v>
      </c>
      <c r="CP14" s="15"/>
      <c r="CQ14" s="24">
        <f t="shared" si="8"/>
        <v>0</v>
      </c>
      <c r="CR14" s="5">
        <v>0</v>
      </c>
      <c r="CS14" s="63"/>
      <c r="CT14" s="15"/>
      <c r="CU14" s="13"/>
      <c r="CV14" s="98">
        <f t="shared" si="33"/>
        <v>0</v>
      </c>
      <c r="CW14" s="99">
        <f>CW5</f>
        <v>1</v>
      </c>
      <c r="CX14" s="100"/>
      <c r="CY14" s="110"/>
      <c r="CZ14" s="95">
        <f t="shared" si="34"/>
        <v>0</v>
      </c>
      <c r="DA14" s="15"/>
      <c r="DB14" s="24">
        <f t="shared" si="9"/>
        <v>0</v>
      </c>
      <c r="DC14" s="5">
        <v>0</v>
      </c>
      <c r="DD14" s="63"/>
      <c r="DE14" s="15"/>
      <c r="DF14" s="13"/>
      <c r="DG14" s="98">
        <f t="shared" si="35"/>
        <v>0</v>
      </c>
      <c r="DH14" s="99">
        <f>DH5</f>
        <v>1</v>
      </c>
      <c r="DI14" s="100"/>
      <c r="DJ14" s="110"/>
      <c r="DK14" s="95">
        <f t="shared" si="36"/>
        <v>0</v>
      </c>
      <c r="DL14" s="15"/>
      <c r="DM14" s="24">
        <f t="shared" si="10"/>
        <v>0</v>
      </c>
      <c r="DN14" s="5">
        <v>0</v>
      </c>
      <c r="DO14" s="63"/>
      <c r="DP14" s="15"/>
      <c r="DQ14" s="13"/>
      <c r="DR14" s="98">
        <f t="shared" si="37"/>
        <v>0</v>
      </c>
      <c r="DS14" s="99">
        <f>DS5</f>
        <v>1</v>
      </c>
      <c r="DT14" s="100"/>
      <c r="DU14" s="110"/>
      <c r="DV14" s="95">
        <f t="shared" si="38"/>
        <v>0</v>
      </c>
      <c r="DW14" s="15"/>
      <c r="DX14" s="24">
        <f t="shared" si="11"/>
        <v>0</v>
      </c>
      <c r="DY14" s="5">
        <v>0</v>
      </c>
      <c r="DZ14" s="63"/>
      <c r="EA14" s="15"/>
      <c r="EB14" s="13"/>
      <c r="EC14" s="98">
        <f t="shared" si="39"/>
        <v>0</v>
      </c>
      <c r="ED14" s="99">
        <f>ED5</f>
        <v>1</v>
      </c>
      <c r="EE14" s="100"/>
      <c r="EF14" s="110"/>
      <c r="EG14" s="95">
        <f t="shared" si="40"/>
        <v>0</v>
      </c>
      <c r="EH14" s="15"/>
      <c r="EI14" s="24">
        <f t="shared" si="12"/>
        <v>0</v>
      </c>
      <c r="EJ14" s="5">
        <v>0</v>
      </c>
      <c r="EK14" s="63"/>
      <c r="EL14" s="15"/>
      <c r="EM14" s="13"/>
      <c r="EN14" s="98">
        <f t="shared" si="41"/>
        <v>0</v>
      </c>
      <c r="EO14" s="99">
        <f>EO5</f>
        <v>1</v>
      </c>
      <c r="EP14" s="100"/>
      <c r="EQ14" s="110"/>
      <c r="ER14" s="95">
        <f t="shared" si="42"/>
        <v>0</v>
      </c>
      <c r="ES14" s="15"/>
      <c r="ET14" s="24">
        <f t="shared" si="13"/>
        <v>0</v>
      </c>
      <c r="EU14" s="5">
        <v>0</v>
      </c>
      <c r="EV14" s="63"/>
      <c r="EW14" s="15"/>
      <c r="EX14" s="13"/>
      <c r="EY14" s="98">
        <f t="shared" si="43"/>
        <v>0</v>
      </c>
      <c r="EZ14" s="99">
        <f>EZ5</f>
        <v>1</v>
      </c>
      <c r="FA14" s="100"/>
      <c r="FB14" s="110"/>
      <c r="FC14" s="95">
        <f t="shared" si="44"/>
        <v>0</v>
      </c>
      <c r="FD14" s="15"/>
      <c r="FE14" s="24">
        <f t="shared" si="14"/>
        <v>0</v>
      </c>
      <c r="FF14" s="5">
        <v>0</v>
      </c>
      <c r="FG14" s="63"/>
      <c r="FH14" s="15"/>
      <c r="FI14" s="13"/>
      <c r="FJ14" s="98">
        <f t="shared" si="45"/>
        <v>0</v>
      </c>
      <c r="FK14" s="99">
        <f>FK5</f>
        <v>1</v>
      </c>
      <c r="FL14" s="100"/>
      <c r="FM14" s="110"/>
      <c r="FN14" s="95">
        <f t="shared" si="46"/>
        <v>0</v>
      </c>
      <c r="FO14" s="15"/>
      <c r="FP14" s="24">
        <f t="shared" si="15"/>
        <v>0</v>
      </c>
      <c r="FQ14" s="5">
        <v>0</v>
      </c>
      <c r="FR14" s="8">
        <v>0</v>
      </c>
      <c r="FS14" s="84">
        <f t="shared" si="47"/>
        <v>2.9295</v>
      </c>
      <c r="FT14" s="85">
        <f t="shared" si="48"/>
        <v>500</v>
      </c>
      <c r="FU14" s="85">
        <f t="shared" si="49"/>
        <v>500</v>
      </c>
      <c r="FV14" s="85">
        <f t="shared" si="50"/>
        <v>2.7839999999999998</v>
      </c>
      <c r="FW14" s="85">
        <f t="shared" si="51"/>
        <v>500</v>
      </c>
      <c r="FX14" s="85">
        <f t="shared" si="52"/>
        <v>2.7683774999999997</v>
      </c>
      <c r="FY14" s="85">
        <f t="shared" si="53"/>
        <v>500</v>
      </c>
      <c r="FZ14" s="85">
        <f t="shared" si="54"/>
        <v>500</v>
      </c>
      <c r="GA14" s="85">
        <f t="shared" si="55"/>
        <v>500</v>
      </c>
      <c r="GB14" s="85">
        <f t="shared" si="56"/>
        <v>500</v>
      </c>
      <c r="GC14" s="85">
        <f t="shared" si="57"/>
        <v>500</v>
      </c>
      <c r="GD14" s="85">
        <f t="shared" si="58"/>
        <v>500</v>
      </c>
      <c r="GE14" s="85">
        <f t="shared" si="59"/>
        <v>500</v>
      </c>
      <c r="GF14" s="85">
        <f t="shared" si="60"/>
        <v>500</v>
      </c>
      <c r="GG14" s="85">
        <f t="shared" si="61"/>
        <v>500</v>
      </c>
      <c r="GH14" s="101">
        <f t="shared" si="16"/>
        <v>3</v>
      </c>
      <c r="GI14" s="102">
        <f t="shared" si="62"/>
        <v>8.4818774999999995</v>
      </c>
      <c r="GJ14" s="102">
        <f t="shared" si="63"/>
        <v>2.8272925</v>
      </c>
      <c r="GK14" s="79">
        <f>ROW()</f>
        <v>14</v>
      </c>
    </row>
    <row r="15" spans="1:193" s="12" customFormat="1" ht="50.1" customHeight="1">
      <c r="A15" s="17">
        <f>ROW()</f>
        <v>15</v>
      </c>
      <c r="B15" s="32">
        <f t="shared" si="64"/>
        <v>9</v>
      </c>
      <c r="C15" s="33">
        <f t="shared" si="65"/>
        <v>9</v>
      </c>
      <c r="D15" s="66" t="s">
        <v>326</v>
      </c>
      <c r="E15" s="390">
        <f t="shared" si="0"/>
        <v>1.250235</v>
      </c>
      <c r="F15" s="107">
        <f t="shared" si="17"/>
        <v>1.2866175</v>
      </c>
      <c r="G15" s="3">
        <v>0</v>
      </c>
      <c r="H15" s="4">
        <v>0</v>
      </c>
      <c r="I15" s="63"/>
      <c r="J15" s="15"/>
      <c r="K15" s="13"/>
      <c r="L15" s="98">
        <f t="shared" si="66"/>
        <v>1</v>
      </c>
      <c r="M15" s="99">
        <f>M5</f>
        <v>0.94499999999999995</v>
      </c>
      <c r="N15" s="100">
        <v>1.4</v>
      </c>
      <c r="O15" s="110">
        <v>416080</v>
      </c>
      <c r="P15" s="95">
        <f t="shared" si="18"/>
        <v>1.323</v>
      </c>
      <c r="Q15" s="15"/>
      <c r="R15" s="24">
        <f t="shared" si="1"/>
        <v>2</v>
      </c>
      <c r="S15" s="25">
        <v>0</v>
      </c>
      <c r="T15" s="63"/>
      <c r="U15" s="15"/>
      <c r="V15" s="13"/>
      <c r="W15" s="98">
        <f t="shared" si="19"/>
        <v>0</v>
      </c>
      <c r="X15" s="99">
        <f>X5</f>
        <v>0.97</v>
      </c>
      <c r="Y15" s="100"/>
      <c r="Z15" s="110"/>
      <c r="AA15" s="95">
        <f t="shared" si="20"/>
        <v>0</v>
      </c>
      <c r="AB15" s="15"/>
      <c r="AC15" s="24">
        <f t="shared" si="2"/>
        <v>0</v>
      </c>
      <c r="AD15" s="5">
        <v>0</v>
      </c>
      <c r="AE15" s="63"/>
      <c r="AF15" s="15"/>
      <c r="AG15" s="13"/>
      <c r="AH15" s="98">
        <f t="shared" si="21"/>
        <v>0</v>
      </c>
      <c r="AI15" s="99">
        <f>AI5</f>
        <v>0.95499999999999996</v>
      </c>
      <c r="AJ15" s="100"/>
      <c r="AK15" s="110"/>
      <c r="AL15" s="95">
        <f t="shared" si="22"/>
        <v>0</v>
      </c>
      <c r="AM15" s="15"/>
      <c r="AN15" s="24">
        <f t="shared" si="3"/>
        <v>0</v>
      </c>
      <c r="AO15" s="5">
        <v>0</v>
      </c>
      <c r="AP15" s="63"/>
      <c r="AQ15" s="15"/>
      <c r="AR15" s="13"/>
      <c r="AS15" s="98">
        <f t="shared" si="23"/>
        <v>0</v>
      </c>
      <c r="AT15" s="99">
        <f>AT5</f>
        <v>0.96</v>
      </c>
      <c r="AU15" s="100"/>
      <c r="AV15" s="110"/>
      <c r="AW15" s="95">
        <f t="shared" si="24"/>
        <v>0</v>
      </c>
      <c r="AX15" s="15"/>
      <c r="AY15" s="24">
        <f t="shared" si="4"/>
        <v>0</v>
      </c>
      <c r="AZ15" s="5">
        <v>0</v>
      </c>
      <c r="BA15" s="63"/>
      <c r="BB15" s="15"/>
      <c r="BC15" s="13"/>
      <c r="BD15" s="98">
        <f t="shared" si="25"/>
        <v>0</v>
      </c>
      <c r="BE15" s="99">
        <f>BE5</f>
        <v>0.98</v>
      </c>
      <c r="BF15" s="100"/>
      <c r="BG15" s="110"/>
      <c r="BH15" s="95">
        <f t="shared" si="26"/>
        <v>0</v>
      </c>
      <c r="BI15" s="15"/>
      <c r="BJ15" s="24">
        <f t="shared" si="5"/>
        <v>0</v>
      </c>
      <c r="BK15" s="5">
        <v>0</v>
      </c>
      <c r="BL15" s="63"/>
      <c r="BM15" s="15"/>
      <c r="BN15" s="13"/>
      <c r="BO15" s="98">
        <f t="shared" si="27"/>
        <v>1</v>
      </c>
      <c r="BP15" s="99">
        <f>BP5</f>
        <v>0.94499999999999995</v>
      </c>
      <c r="BQ15" s="100">
        <v>1.323</v>
      </c>
      <c r="BR15" s="110"/>
      <c r="BS15" s="95">
        <f t="shared" si="28"/>
        <v>1.250235</v>
      </c>
      <c r="BT15" s="15"/>
      <c r="BU15" s="24">
        <f t="shared" si="6"/>
        <v>1</v>
      </c>
      <c r="BV15" s="5">
        <v>0</v>
      </c>
      <c r="BW15" s="63"/>
      <c r="BX15" s="15"/>
      <c r="BY15" s="13"/>
      <c r="BZ15" s="98">
        <f t="shared" si="29"/>
        <v>0</v>
      </c>
      <c r="CA15" s="99">
        <f>CA5</f>
        <v>1</v>
      </c>
      <c r="CB15" s="100"/>
      <c r="CC15" s="110"/>
      <c r="CD15" s="95">
        <f t="shared" si="30"/>
        <v>0</v>
      </c>
      <c r="CE15" s="15"/>
      <c r="CF15" s="24">
        <f t="shared" si="7"/>
        <v>0</v>
      </c>
      <c r="CG15" s="5">
        <v>0</v>
      </c>
      <c r="CH15" s="63"/>
      <c r="CI15" s="15"/>
      <c r="CJ15" s="13"/>
      <c r="CK15" s="98">
        <f t="shared" si="31"/>
        <v>0</v>
      </c>
      <c r="CL15" s="99">
        <f>CL5</f>
        <v>1</v>
      </c>
      <c r="CM15" s="100"/>
      <c r="CN15" s="110"/>
      <c r="CO15" s="95">
        <f t="shared" si="32"/>
        <v>0</v>
      </c>
      <c r="CP15" s="15"/>
      <c r="CQ15" s="24">
        <f t="shared" si="8"/>
        <v>0</v>
      </c>
      <c r="CR15" s="5">
        <v>0</v>
      </c>
      <c r="CS15" s="63"/>
      <c r="CT15" s="15"/>
      <c r="CU15" s="13"/>
      <c r="CV15" s="98">
        <f t="shared" si="33"/>
        <v>0</v>
      </c>
      <c r="CW15" s="99">
        <f>CW5</f>
        <v>1</v>
      </c>
      <c r="CX15" s="100"/>
      <c r="CY15" s="110"/>
      <c r="CZ15" s="95">
        <f t="shared" si="34"/>
        <v>0</v>
      </c>
      <c r="DA15" s="15"/>
      <c r="DB15" s="24">
        <f t="shared" si="9"/>
        <v>0</v>
      </c>
      <c r="DC15" s="5">
        <v>0</v>
      </c>
      <c r="DD15" s="63"/>
      <c r="DE15" s="15"/>
      <c r="DF15" s="13"/>
      <c r="DG15" s="98">
        <f t="shared" si="35"/>
        <v>0</v>
      </c>
      <c r="DH15" s="99">
        <f>DH5</f>
        <v>1</v>
      </c>
      <c r="DI15" s="100"/>
      <c r="DJ15" s="110"/>
      <c r="DK15" s="95">
        <f t="shared" si="36"/>
        <v>0</v>
      </c>
      <c r="DL15" s="15"/>
      <c r="DM15" s="24">
        <f t="shared" si="10"/>
        <v>0</v>
      </c>
      <c r="DN15" s="5">
        <v>0</v>
      </c>
      <c r="DO15" s="63"/>
      <c r="DP15" s="15"/>
      <c r="DQ15" s="13"/>
      <c r="DR15" s="98">
        <f t="shared" si="37"/>
        <v>0</v>
      </c>
      <c r="DS15" s="99">
        <f>DS5</f>
        <v>1</v>
      </c>
      <c r="DT15" s="100"/>
      <c r="DU15" s="110"/>
      <c r="DV15" s="95">
        <f t="shared" si="38"/>
        <v>0</v>
      </c>
      <c r="DW15" s="15"/>
      <c r="DX15" s="24">
        <f t="shared" si="11"/>
        <v>0</v>
      </c>
      <c r="DY15" s="5">
        <v>0</v>
      </c>
      <c r="DZ15" s="63"/>
      <c r="EA15" s="15"/>
      <c r="EB15" s="13"/>
      <c r="EC15" s="98">
        <f t="shared" si="39"/>
        <v>0</v>
      </c>
      <c r="ED15" s="99">
        <f>ED5</f>
        <v>1</v>
      </c>
      <c r="EE15" s="100"/>
      <c r="EF15" s="110"/>
      <c r="EG15" s="95">
        <f t="shared" si="40"/>
        <v>0</v>
      </c>
      <c r="EH15" s="15"/>
      <c r="EI15" s="24">
        <f t="shared" si="12"/>
        <v>0</v>
      </c>
      <c r="EJ15" s="5">
        <v>0</v>
      </c>
      <c r="EK15" s="63"/>
      <c r="EL15" s="15"/>
      <c r="EM15" s="13"/>
      <c r="EN15" s="98">
        <f t="shared" si="41"/>
        <v>0</v>
      </c>
      <c r="EO15" s="99">
        <f>EO5</f>
        <v>1</v>
      </c>
      <c r="EP15" s="100"/>
      <c r="EQ15" s="110"/>
      <c r="ER15" s="95">
        <f t="shared" si="42"/>
        <v>0</v>
      </c>
      <c r="ES15" s="15"/>
      <c r="ET15" s="24">
        <f t="shared" si="13"/>
        <v>0</v>
      </c>
      <c r="EU15" s="5">
        <v>0</v>
      </c>
      <c r="EV15" s="63"/>
      <c r="EW15" s="15"/>
      <c r="EX15" s="13"/>
      <c r="EY15" s="98">
        <f t="shared" si="43"/>
        <v>0</v>
      </c>
      <c r="EZ15" s="99">
        <f>EZ5</f>
        <v>1</v>
      </c>
      <c r="FA15" s="100"/>
      <c r="FB15" s="110"/>
      <c r="FC15" s="95">
        <f t="shared" si="44"/>
        <v>0</v>
      </c>
      <c r="FD15" s="15"/>
      <c r="FE15" s="24">
        <f t="shared" si="14"/>
        <v>0</v>
      </c>
      <c r="FF15" s="5">
        <v>0</v>
      </c>
      <c r="FG15" s="63"/>
      <c r="FH15" s="15"/>
      <c r="FI15" s="13"/>
      <c r="FJ15" s="98">
        <f t="shared" si="45"/>
        <v>0</v>
      </c>
      <c r="FK15" s="99">
        <f>FK5</f>
        <v>1</v>
      </c>
      <c r="FL15" s="100"/>
      <c r="FM15" s="110"/>
      <c r="FN15" s="95">
        <f t="shared" si="46"/>
        <v>0</v>
      </c>
      <c r="FO15" s="15"/>
      <c r="FP15" s="24">
        <f t="shared" si="15"/>
        <v>0</v>
      </c>
      <c r="FQ15" s="5">
        <v>0</v>
      </c>
      <c r="FR15" s="8">
        <v>0</v>
      </c>
      <c r="FS15" s="84">
        <f t="shared" si="47"/>
        <v>1.323</v>
      </c>
      <c r="FT15" s="85">
        <f t="shared" si="48"/>
        <v>500</v>
      </c>
      <c r="FU15" s="85">
        <f t="shared" si="49"/>
        <v>500</v>
      </c>
      <c r="FV15" s="85">
        <f t="shared" si="50"/>
        <v>500</v>
      </c>
      <c r="FW15" s="85">
        <f t="shared" si="51"/>
        <v>500</v>
      </c>
      <c r="FX15" s="85">
        <f t="shared" si="52"/>
        <v>1.250235</v>
      </c>
      <c r="FY15" s="85">
        <f t="shared" si="53"/>
        <v>500</v>
      </c>
      <c r="FZ15" s="85">
        <f t="shared" si="54"/>
        <v>500</v>
      </c>
      <c r="GA15" s="85">
        <f t="shared" si="55"/>
        <v>500</v>
      </c>
      <c r="GB15" s="85">
        <f t="shared" si="56"/>
        <v>500</v>
      </c>
      <c r="GC15" s="85">
        <f t="shared" si="57"/>
        <v>500</v>
      </c>
      <c r="GD15" s="85">
        <f t="shared" si="58"/>
        <v>500</v>
      </c>
      <c r="GE15" s="85">
        <f t="shared" si="59"/>
        <v>500</v>
      </c>
      <c r="GF15" s="85">
        <f t="shared" si="60"/>
        <v>500</v>
      </c>
      <c r="GG15" s="85">
        <f t="shared" si="61"/>
        <v>500</v>
      </c>
      <c r="GH15" s="101">
        <f t="shared" si="16"/>
        <v>2</v>
      </c>
      <c r="GI15" s="102">
        <f t="shared" si="62"/>
        <v>2.5732349999999999</v>
      </c>
      <c r="GJ15" s="102">
        <f t="shared" si="63"/>
        <v>1.2866175</v>
      </c>
      <c r="GK15" s="79">
        <f>ROW()</f>
        <v>15</v>
      </c>
    </row>
    <row r="16" spans="1:193" s="12" customFormat="1" ht="50.1" customHeight="1">
      <c r="A16" s="17">
        <f>ROW()</f>
        <v>16</v>
      </c>
      <c r="B16" s="32">
        <f t="shared" si="64"/>
        <v>10</v>
      </c>
      <c r="C16" s="33">
        <f t="shared" si="65"/>
        <v>10</v>
      </c>
      <c r="D16" s="66" t="s">
        <v>327</v>
      </c>
      <c r="E16" s="390">
        <f t="shared" si="0"/>
        <v>4.8693999999999997</v>
      </c>
      <c r="F16" s="107">
        <f t="shared" si="17"/>
        <v>4.8693999999999997</v>
      </c>
      <c r="G16" s="3">
        <v>0</v>
      </c>
      <c r="H16" s="4">
        <v>0</v>
      </c>
      <c r="I16" s="63"/>
      <c r="J16" s="15"/>
      <c r="K16" s="13"/>
      <c r="L16" s="98">
        <f t="shared" si="66"/>
        <v>0</v>
      </c>
      <c r="M16" s="99">
        <f>M5</f>
        <v>0.94499999999999995</v>
      </c>
      <c r="N16" s="100">
        <v>0</v>
      </c>
      <c r="O16" s="110">
        <v>0</v>
      </c>
      <c r="P16" s="95">
        <f t="shared" si="18"/>
        <v>0</v>
      </c>
      <c r="Q16" s="15"/>
      <c r="R16" s="24">
        <f t="shared" si="1"/>
        <v>0</v>
      </c>
      <c r="S16" s="25">
        <v>0</v>
      </c>
      <c r="T16" s="63"/>
      <c r="U16" s="15"/>
      <c r="V16" s="13"/>
      <c r="W16" s="98">
        <f t="shared" si="19"/>
        <v>1</v>
      </c>
      <c r="X16" s="99">
        <f>X5</f>
        <v>0.97</v>
      </c>
      <c r="Y16" s="100">
        <v>5.0199999999999996</v>
      </c>
      <c r="Z16" s="110"/>
      <c r="AA16" s="95">
        <f t="shared" si="20"/>
        <v>4.8693999999999997</v>
      </c>
      <c r="AB16" s="15"/>
      <c r="AC16" s="24">
        <f t="shared" si="2"/>
        <v>1</v>
      </c>
      <c r="AD16" s="5">
        <v>0</v>
      </c>
      <c r="AE16" s="63"/>
      <c r="AF16" s="15"/>
      <c r="AG16" s="13"/>
      <c r="AH16" s="98">
        <f t="shared" si="21"/>
        <v>0</v>
      </c>
      <c r="AI16" s="99">
        <f>AI5</f>
        <v>0.95499999999999996</v>
      </c>
      <c r="AJ16" s="100"/>
      <c r="AK16" s="110"/>
      <c r="AL16" s="95">
        <f t="shared" si="22"/>
        <v>0</v>
      </c>
      <c r="AM16" s="15"/>
      <c r="AN16" s="24">
        <f t="shared" si="3"/>
        <v>0</v>
      </c>
      <c r="AO16" s="5">
        <v>0</v>
      </c>
      <c r="AP16" s="63"/>
      <c r="AQ16" s="15"/>
      <c r="AR16" s="13"/>
      <c r="AS16" s="98">
        <f t="shared" si="23"/>
        <v>0</v>
      </c>
      <c r="AT16" s="99">
        <f>AT5</f>
        <v>0.96</v>
      </c>
      <c r="AU16" s="100"/>
      <c r="AV16" s="110"/>
      <c r="AW16" s="95">
        <f t="shared" si="24"/>
        <v>0</v>
      </c>
      <c r="AX16" s="15"/>
      <c r="AY16" s="24">
        <f t="shared" si="4"/>
        <v>0</v>
      </c>
      <c r="AZ16" s="5">
        <v>0</v>
      </c>
      <c r="BA16" s="63"/>
      <c r="BB16" s="15"/>
      <c r="BC16" s="13"/>
      <c r="BD16" s="98">
        <f t="shared" si="25"/>
        <v>0</v>
      </c>
      <c r="BE16" s="99">
        <f>BE5</f>
        <v>0.98</v>
      </c>
      <c r="BF16" s="100"/>
      <c r="BG16" s="110"/>
      <c r="BH16" s="95">
        <f t="shared" si="26"/>
        <v>0</v>
      </c>
      <c r="BI16" s="15"/>
      <c r="BJ16" s="24">
        <f t="shared" si="5"/>
        <v>0</v>
      </c>
      <c r="BK16" s="5">
        <v>0</v>
      </c>
      <c r="BL16" s="63"/>
      <c r="BM16" s="15"/>
      <c r="BN16" s="13"/>
      <c r="BO16" s="98">
        <f t="shared" si="27"/>
        <v>0</v>
      </c>
      <c r="BP16" s="99">
        <f>BP5</f>
        <v>0.94499999999999995</v>
      </c>
      <c r="BQ16" s="100">
        <v>0</v>
      </c>
      <c r="BR16" s="110"/>
      <c r="BS16" s="95">
        <f t="shared" si="28"/>
        <v>0</v>
      </c>
      <c r="BT16" s="15"/>
      <c r="BU16" s="24">
        <f t="shared" si="6"/>
        <v>0</v>
      </c>
      <c r="BV16" s="5">
        <v>0</v>
      </c>
      <c r="BW16" s="63"/>
      <c r="BX16" s="15"/>
      <c r="BY16" s="13"/>
      <c r="BZ16" s="98">
        <f t="shared" si="29"/>
        <v>0</v>
      </c>
      <c r="CA16" s="99">
        <f>CA5</f>
        <v>1</v>
      </c>
      <c r="CB16" s="100"/>
      <c r="CC16" s="110"/>
      <c r="CD16" s="95">
        <f t="shared" si="30"/>
        <v>0</v>
      </c>
      <c r="CE16" s="15"/>
      <c r="CF16" s="24">
        <f t="shared" si="7"/>
        <v>0</v>
      </c>
      <c r="CG16" s="5">
        <v>0</v>
      </c>
      <c r="CH16" s="63"/>
      <c r="CI16" s="15"/>
      <c r="CJ16" s="13"/>
      <c r="CK16" s="98">
        <f t="shared" si="31"/>
        <v>0</v>
      </c>
      <c r="CL16" s="99">
        <f>CL5</f>
        <v>1</v>
      </c>
      <c r="CM16" s="100"/>
      <c r="CN16" s="110"/>
      <c r="CO16" s="95">
        <f t="shared" si="32"/>
        <v>0</v>
      </c>
      <c r="CP16" s="15"/>
      <c r="CQ16" s="24">
        <f t="shared" si="8"/>
        <v>0</v>
      </c>
      <c r="CR16" s="5">
        <v>0</v>
      </c>
      <c r="CS16" s="63"/>
      <c r="CT16" s="15"/>
      <c r="CU16" s="13"/>
      <c r="CV16" s="98">
        <f t="shared" si="33"/>
        <v>0</v>
      </c>
      <c r="CW16" s="99">
        <f>CW5</f>
        <v>1</v>
      </c>
      <c r="CX16" s="100"/>
      <c r="CY16" s="110"/>
      <c r="CZ16" s="95">
        <f t="shared" si="34"/>
        <v>0</v>
      </c>
      <c r="DA16" s="15"/>
      <c r="DB16" s="24">
        <f t="shared" si="9"/>
        <v>0</v>
      </c>
      <c r="DC16" s="5">
        <v>0</v>
      </c>
      <c r="DD16" s="63"/>
      <c r="DE16" s="15"/>
      <c r="DF16" s="13"/>
      <c r="DG16" s="98">
        <f t="shared" si="35"/>
        <v>0</v>
      </c>
      <c r="DH16" s="99">
        <f>DH5</f>
        <v>1</v>
      </c>
      <c r="DI16" s="100"/>
      <c r="DJ16" s="110"/>
      <c r="DK16" s="95">
        <f t="shared" si="36"/>
        <v>0</v>
      </c>
      <c r="DL16" s="15"/>
      <c r="DM16" s="24">
        <f t="shared" si="10"/>
        <v>0</v>
      </c>
      <c r="DN16" s="5">
        <v>0</v>
      </c>
      <c r="DO16" s="63"/>
      <c r="DP16" s="15"/>
      <c r="DQ16" s="13"/>
      <c r="DR16" s="98">
        <f t="shared" si="37"/>
        <v>0</v>
      </c>
      <c r="DS16" s="99">
        <f>DS5</f>
        <v>1</v>
      </c>
      <c r="DT16" s="100"/>
      <c r="DU16" s="110"/>
      <c r="DV16" s="95">
        <f t="shared" si="38"/>
        <v>0</v>
      </c>
      <c r="DW16" s="15"/>
      <c r="DX16" s="24">
        <f t="shared" si="11"/>
        <v>0</v>
      </c>
      <c r="DY16" s="5">
        <v>0</v>
      </c>
      <c r="DZ16" s="63"/>
      <c r="EA16" s="15"/>
      <c r="EB16" s="13"/>
      <c r="EC16" s="98">
        <f t="shared" si="39"/>
        <v>0</v>
      </c>
      <c r="ED16" s="99">
        <f>ED5</f>
        <v>1</v>
      </c>
      <c r="EE16" s="100"/>
      <c r="EF16" s="110"/>
      <c r="EG16" s="95">
        <f t="shared" si="40"/>
        <v>0</v>
      </c>
      <c r="EH16" s="15"/>
      <c r="EI16" s="24">
        <f t="shared" si="12"/>
        <v>0</v>
      </c>
      <c r="EJ16" s="5">
        <v>0</v>
      </c>
      <c r="EK16" s="63"/>
      <c r="EL16" s="15"/>
      <c r="EM16" s="13"/>
      <c r="EN16" s="98">
        <f t="shared" si="41"/>
        <v>0</v>
      </c>
      <c r="EO16" s="99">
        <f>EO5</f>
        <v>1</v>
      </c>
      <c r="EP16" s="100"/>
      <c r="EQ16" s="110"/>
      <c r="ER16" s="95">
        <f t="shared" si="42"/>
        <v>0</v>
      </c>
      <c r="ES16" s="15"/>
      <c r="ET16" s="24">
        <f t="shared" si="13"/>
        <v>0</v>
      </c>
      <c r="EU16" s="5">
        <v>0</v>
      </c>
      <c r="EV16" s="63"/>
      <c r="EW16" s="15"/>
      <c r="EX16" s="13"/>
      <c r="EY16" s="98">
        <f t="shared" si="43"/>
        <v>0</v>
      </c>
      <c r="EZ16" s="99">
        <f>EZ5</f>
        <v>1</v>
      </c>
      <c r="FA16" s="100"/>
      <c r="FB16" s="110"/>
      <c r="FC16" s="95">
        <f t="shared" si="44"/>
        <v>0</v>
      </c>
      <c r="FD16" s="15"/>
      <c r="FE16" s="24">
        <f t="shared" si="14"/>
        <v>0</v>
      </c>
      <c r="FF16" s="5">
        <v>0</v>
      </c>
      <c r="FG16" s="63"/>
      <c r="FH16" s="15"/>
      <c r="FI16" s="13"/>
      <c r="FJ16" s="98">
        <f t="shared" si="45"/>
        <v>0</v>
      </c>
      <c r="FK16" s="99">
        <f>FK5</f>
        <v>1</v>
      </c>
      <c r="FL16" s="100"/>
      <c r="FM16" s="110"/>
      <c r="FN16" s="95">
        <f t="shared" si="46"/>
        <v>0</v>
      </c>
      <c r="FO16" s="15"/>
      <c r="FP16" s="24">
        <f t="shared" si="15"/>
        <v>0</v>
      </c>
      <c r="FQ16" s="5">
        <v>0</v>
      </c>
      <c r="FR16" s="8">
        <v>0</v>
      </c>
      <c r="FS16" s="84">
        <f t="shared" si="47"/>
        <v>500</v>
      </c>
      <c r="FT16" s="85">
        <f t="shared" si="48"/>
        <v>4.8693999999999997</v>
      </c>
      <c r="FU16" s="85">
        <f t="shared" si="49"/>
        <v>500</v>
      </c>
      <c r="FV16" s="85">
        <f t="shared" si="50"/>
        <v>500</v>
      </c>
      <c r="FW16" s="85">
        <f t="shared" si="51"/>
        <v>500</v>
      </c>
      <c r="FX16" s="85">
        <f t="shared" si="52"/>
        <v>500</v>
      </c>
      <c r="FY16" s="85">
        <f t="shared" si="53"/>
        <v>500</v>
      </c>
      <c r="FZ16" s="85">
        <f t="shared" si="54"/>
        <v>500</v>
      </c>
      <c r="GA16" s="85">
        <f t="shared" si="55"/>
        <v>500</v>
      </c>
      <c r="GB16" s="85">
        <f t="shared" si="56"/>
        <v>500</v>
      </c>
      <c r="GC16" s="85">
        <f t="shared" si="57"/>
        <v>500</v>
      </c>
      <c r="GD16" s="85">
        <f t="shared" si="58"/>
        <v>500</v>
      </c>
      <c r="GE16" s="85">
        <f t="shared" si="59"/>
        <v>500</v>
      </c>
      <c r="GF16" s="85">
        <f t="shared" si="60"/>
        <v>500</v>
      </c>
      <c r="GG16" s="85">
        <f t="shared" si="61"/>
        <v>500</v>
      </c>
      <c r="GH16" s="101">
        <f t="shared" si="16"/>
        <v>1</v>
      </c>
      <c r="GI16" s="102">
        <f t="shared" si="62"/>
        <v>4.8693999999999997</v>
      </c>
      <c r="GJ16" s="102">
        <f t="shared" si="63"/>
        <v>4.8693999999999997</v>
      </c>
      <c r="GK16" s="79">
        <f>ROW()</f>
        <v>16</v>
      </c>
    </row>
    <row r="17" spans="1:193" s="12" customFormat="1" ht="50.1" customHeight="1">
      <c r="A17" s="17">
        <f>ROW()</f>
        <v>17</v>
      </c>
      <c r="B17" s="32">
        <f t="shared" si="64"/>
        <v>11</v>
      </c>
      <c r="C17" s="33">
        <f t="shared" si="65"/>
        <v>11</v>
      </c>
      <c r="D17" s="66" t="s">
        <v>328</v>
      </c>
      <c r="E17" s="390">
        <f t="shared" si="0"/>
        <v>4.1579243999999994E-2</v>
      </c>
      <c r="F17" s="107">
        <f t="shared" si="17"/>
        <v>5.7688814666666664E-2</v>
      </c>
      <c r="G17" s="3">
        <v>0</v>
      </c>
      <c r="H17" s="4">
        <v>0</v>
      </c>
      <c r="I17" s="63"/>
      <c r="J17" s="15"/>
      <c r="K17" s="13"/>
      <c r="L17" s="98">
        <f t="shared" si="66"/>
        <v>1</v>
      </c>
      <c r="M17" s="99">
        <f>M5</f>
        <v>0.94499999999999995</v>
      </c>
      <c r="N17" s="100">
        <v>4.6559999999999997E-2</v>
      </c>
      <c r="O17" s="110">
        <v>73050</v>
      </c>
      <c r="P17" s="95">
        <f t="shared" si="18"/>
        <v>4.3999199999999995E-2</v>
      </c>
      <c r="Q17" s="15"/>
      <c r="R17" s="24">
        <f t="shared" si="1"/>
        <v>2</v>
      </c>
      <c r="S17" s="25">
        <v>0</v>
      </c>
      <c r="T17" s="63"/>
      <c r="U17" s="15"/>
      <c r="V17" s="13"/>
      <c r="W17" s="98">
        <f t="shared" si="19"/>
        <v>0</v>
      </c>
      <c r="X17" s="99">
        <f>X5</f>
        <v>0.97</v>
      </c>
      <c r="Y17" s="100"/>
      <c r="Z17" s="110"/>
      <c r="AA17" s="95">
        <f t="shared" si="20"/>
        <v>0</v>
      </c>
      <c r="AB17" s="15"/>
      <c r="AC17" s="24">
        <f t="shared" si="2"/>
        <v>0</v>
      </c>
      <c r="AD17" s="5">
        <v>0</v>
      </c>
      <c r="AE17" s="63"/>
      <c r="AF17" s="15"/>
      <c r="AG17" s="13"/>
      <c r="AH17" s="98">
        <f t="shared" si="21"/>
        <v>0</v>
      </c>
      <c r="AI17" s="99">
        <f>AI5</f>
        <v>0.95499999999999996</v>
      </c>
      <c r="AJ17" s="100"/>
      <c r="AK17" s="110"/>
      <c r="AL17" s="95">
        <f t="shared" si="22"/>
        <v>0</v>
      </c>
      <c r="AM17" s="15"/>
      <c r="AN17" s="24">
        <f t="shared" si="3"/>
        <v>0</v>
      </c>
      <c r="AO17" s="5">
        <v>0</v>
      </c>
      <c r="AP17" s="63"/>
      <c r="AQ17" s="15"/>
      <c r="AR17" s="13"/>
      <c r="AS17" s="98">
        <f t="shared" si="23"/>
        <v>1</v>
      </c>
      <c r="AT17" s="99">
        <f>AT5</f>
        <v>0.96</v>
      </c>
      <c r="AU17" s="100">
        <v>9.113333333333333E-2</v>
      </c>
      <c r="AV17" s="110"/>
      <c r="AW17" s="95">
        <f t="shared" si="24"/>
        <v>8.7487999999999996E-2</v>
      </c>
      <c r="AX17" s="15"/>
      <c r="AY17" s="24">
        <f t="shared" si="4"/>
        <v>3</v>
      </c>
      <c r="AZ17" s="5">
        <v>0</v>
      </c>
      <c r="BA17" s="63"/>
      <c r="BB17" s="15"/>
      <c r="BC17" s="13"/>
      <c r="BD17" s="98">
        <f t="shared" si="25"/>
        <v>0</v>
      </c>
      <c r="BE17" s="99">
        <f>BE5</f>
        <v>0.98</v>
      </c>
      <c r="BF17" s="100"/>
      <c r="BG17" s="110"/>
      <c r="BH17" s="95">
        <f t="shared" si="26"/>
        <v>0</v>
      </c>
      <c r="BI17" s="15"/>
      <c r="BJ17" s="24">
        <f t="shared" si="5"/>
        <v>0</v>
      </c>
      <c r="BK17" s="5">
        <v>0</v>
      </c>
      <c r="BL17" s="63"/>
      <c r="BM17" s="15"/>
      <c r="BN17" s="13"/>
      <c r="BO17" s="98">
        <f t="shared" si="27"/>
        <v>1</v>
      </c>
      <c r="BP17" s="99">
        <f>BP5</f>
        <v>0.94499999999999995</v>
      </c>
      <c r="BQ17" s="100">
        <v>4.3999199999999995E-2</v>
      </c>
      <c r="BR17" s="110"/>
      <c r="BS17" s="95">
        <f t="shared" si="28"/>
        <v>4.1579243999999994E-2</v>
      </c>
      <c r="BT17" s="15"/>
      <c r="BU17" s="24">
        <f t="shared" si="6"/>
        <v>1</v>
      </c>
      <c r="BV17" s="5">
        <v>0</v>
      </c>
      <c r="BW17" s="63"/>
      <c r="BX17" s="15"/>
      <c r="BY17" s="13"/>
      <c r="BZ17" s="98">
        <f t="shared" si="29"/>
        <v>0</v>
      </c>
      <c r="CA17" s="99">
        <f>CA5</f>
        <v>1</v>
      </c>
      <c r="CB17" s="100"/>
      <c r="CC17" s="110"/>
      <c r="CD17" s="95">
        <f t="shared" si="30"/>
        <v>0</v>
      </c>
      <c r="CE17" s="15"/>
      <c r="CF17" s="24">
        <f t="shared" si="7"/>
        <v>0</v>
      </c>
      <c r="CG17" s="5">
        <v>0</v>
      </c>
      <c r="CH17" s="63"/>
      <c r="CI17" s="15"/>
      <c r="CJ17" s="13"/>
      <c r="CK17" s="98">
        <f t="shared" si="31"/>
        <v>0</v>
      </c>
      <c r="CL17" s="99">
        <f>CL5</f>
        <v>1</v>
      </c>
      <c r="CM17" s="100"/>
      <c r="CN17" s="110"/>
      <c r="CO17" s="95">
        <f t="shared" si="32"/>
        <v>0</v>
      </c>
      <c r="CP17" s="15"/>
      <c r="CQ17" s="24">
        <f t="shared" si="8"/>
        <v>0</v>
      </c>
      <c r="CR17" s="5">
        <v>0</v>
      </c>
      <c r="CS17" s="63"/>
      <c r="CT17" s="15"/>
      <c r="CU17" s="13"/>
      <c r="CV17" s="98">
        <f t="shared" si="33"/>
        <v>0</v>
      </c>
      <c r="CW17" s="99">
        <f>CW5</f>
        <v>1</v>
      </c>
      <c r="CX17" s="100"/>
      <c r="CY17" s="110"/>
      <c r="CZ17" s="95">
        <f t="shared" si="34"/>
        <v>0</v>
      </c>
      <c r="DA17" s="15"/>
      <c r="DB17" s="24">
        <f t="shared" si="9"/>
        <v>0</v>
      </c>
      <c r="DC17" s="5">
        <v>0</v>
      </c>
      <c r="DD17" s="63"/>
      <c r="DE17" s="15"/>
      <c r="DF17" s="13"/>
      <c r="DG17" s="98">
        <f t="shared" si="35"/>
        <v>0</v>
      </c>
      <c r="DH17" s="99">
        <f>DH5</f>
        <v>1</v>
      </c>
      <c r="DI17" s="100"/>
      <c r="DJ17" s="110"/>
      <c r="DK17" s="95">
        <f t="shared" si="36"/>
        <v>0</v>
      </c>
      <c r="DL17" s="15"/>
      <c r="DM17" s="24">
        <f t="shared" si="10"/>
        <v>0</v>
      </c>
      <c r="DN17" s="5">
        <v>0</v>
      </c>
      <c r="DO17" s="63"/>
      <c r="DP17" s="15"/>
      <c r="DQ17" s="13"/>
      <c r="DR17" s="98">
        <f t="shared" si="37"/>
        <v>0</v>
      </c>
      <c r="DS17" s="99">
        <f>DS5</f>
        <v>1</v>
      </c>
      <c r="DT17" s="100"/>
      <c r="DU17" s="110"/>
      <c r="DV17" s="95">
        <f t="shared" si="38"/>
        <v>0</v>
      </c>
      <c r="DW17" s="15"/>
      <c r="DX17" s="24">
        <f t="shared" si="11"/>
        <v>0</v>
      </c>
      <c r="DY17" s="5">
        <v>0</v>
      </c>
      <c r="DZ17" s="63"/>
      <c r="EA17" s="15"/>
      <c r="EB17" s="13"/>
      <c r="EC17" s="98">
        <f t="shared" si="39"/>
        <v>0</v>
      </c>
      <c r="ED17" s="99">
        <f>ED5</f>
        <v>1</v>
      </c>
      <c r="EE17" s="100"/>
      <c r="EF17" s="110"/>
      <c r="EG17" s="95">
        <f t="shared" si="40"/>
        <v>0</v>
      </c>
      <c r="EH17" s="15"/>
      <c r="EI17" s="24">
        <f t="shared" si="12"/>
        <v>0</v>
      </c>
      <c r="EJ17" s="5">
        <v>0</v>
      </c>
      <c r="EK17" s="63"/>
      <c r="EL17" s="15"/>
      <c r="EM17" s="13"/>
      <c r="EN17" s="98">
        <f t="shared" si="41"/>
        <v>0</v>
      </c>
      <c r="EO17" s="99">
        <f>EO5</f>
        <v>1</v>
      </c>
      <c r="EP17" s="100"/>
      <c r="EQ17" s="110"/>
      <c r="ER17" s="95">
        <f t="shared" si="42"/>
        <v>0</v>
      </c>
      <c r="ES17" s="15"/>
      <c r="ET17" s="24">
        <f t="shared" si="13"/>
        <v>0</v>
      </c>
      <c r="EU17" s="5">
        <v>0</v>
      </c>
      <c r="EV17" s="63"/>
      <c r="EW17" s="15"/>
      <c r="EX17" s="13"/>
      <c r="EY17" s="98">
        <f t="shared" si="43"/>
        <v>0</v>
      </c>
      <c r="EZ17" s="99">
        <f>EZ5</f>
        <v>1</v>
      </c>
      <c r="FA17" s="100"/>
      <c r="FB17" s="110"/>
      <c r="FC17" s="95">
        <f t="shared" si="44"/>
        <v>0</v>
      </c>
      <c r="FD17" s="15"/>
      <c r="FE17" s="24">
        <f t="shared" si="14"/>
        <v>0</v>
      </c>
      <c r="FF17" s="5">
        <v>0</v>
      </c>
      <c r="FG17" s="63"/>
      <c r="FH17" s="15"/>
      <c r="FI17" s="13"/>
      <c r="FJ17" s="98">
        <f t="shared" si="45"/>
        <v>0</v>
      </c>
      <c r="FK17" s="99">
        <f>FK5</f>
        <v>1</v>
      </c>
      <c r="FL17" s="100"/>
      <c r="FM17" s="110"/>
      <c r="FN17" s="95">
        <f t="shared" si="46"/>
        <v>0</v>
      </c>
      <c r="FO17" s="15"/>
      <c r="FP17" s="24">
        <f t="shared" si="15"/>
        <v>0</v>
      </c>
      <c r="FQ17" s="5">
        <v>0</v>
      </c>
      <c r="FR17" s="8">
        <v>0</v>
      </c>
      <c r="FS17" s="84">
        <f t="shared" si="47"/>
        <v>4.3999199999999995E-2</v>
      </c>
      <c r="FT17" s="85">
        <f t="shared" si="48"/>
        <v>500</v>
      </c>
      <c r="FU17" s="85">
        <f t="shared" si="49"/>
        <v>500</v>
      </c>
      <c r="FV17" s="85">
        <f t="shared" si="50"/>
        <v>8.7487999999999996E-2</v>
      </c>
      <c r="FW17" s="85">
        <f t="shared" si="51"/>
        <v>500</v>
      </c>
      <c r="FX17" s="85">
        <f t="shared" si="52"/>
        <v>4.1579243999999994E-2</v>
      </c>
      <c r="FY17" s="85">
        <f t="shared" si="53"/>
        <v>500</v>
      </c>
      <c r="FZ17" s="85">
        <f t="shared" si="54"/>
        <v>500</v>
      </c>
      <c r="GA17" s="85">
        <f t="shared" si="55"/>
        <v>500</v>
      </c>
      <c r="GB17" s="85">
        <f t="shared" si="56"/>
        <v>500</v>
      </c>
      <c r="GC17" s="85">
        <f t="shared" si="57"/>
        <v>500</v>
      </c>
      <c r="GD17" s="85">
        <f t="shared" si="58"/>
        <v>500</v>
      </c>
      <c r="GE17" s="85">
        <f t="shared" si="59"/>
        <v>500</v>
      </c>
      <c r="GF17" s="85">
        <f t="shared" si="60"/>
        <v>500</v>
      </c>
      <c r="GG17" s="85">
        <f t="shared" si="61"/>
        <v>500</v>
      </c>
      <c r="GH17" s="101">
        <f t="shared" si="16"/>
        <v>3</v>
      </c>
      <c r="GI17" s="102">
        <f t="shared" si="62"/>
        <v>0.17306644399999999</v>
      </c>
      <c r="GJ17" s="102">
        <f t="shared" si="63"/>
        <v>5.7688814666666664E-2</v>
      </c>
      <c r="GK17" s="79">
        <f>ROW()</f>
        <v>17</v>
      </c>
    </row>
    <row r="18" spans="1:193" s="12" customFormat="1" ht="50.1" customHeight="1">
      <c r="A18" s="17">
        <f>ROW()</f>
        <v>18</v>
      </c>
      <c r="B18" s="32">
        <f t="shared" si="64"/>
        <v>12</v>
      </c>
      <c r="C18" s="33">
        <f t="shared" si="65"/>
        <v>12</v>
      </c>
      <c r="D18" s="66" t="s">
        <v>329</v>
      </c>
      <c r="E18" s="390">
        <f t="shared" si="0"/>
        <v>4.3762949999999998</v>
      </c>
      <c r="F18" s="107">
        <f t="shared" si="17"/>
        <v>4.3762949999999998</v>
      </c>
      <c r="G18" s="3">
        <v>0</v>
      </c>
      <c r="H18" s="4">
        <v>0</v>
      </c>
      <c r="I18" s="63"/>
      <c r="J18" s="15"/>
      <c r="K18" s="13"/>
      <c r="L18" s="98">
        <f t="shared" si="66"/>
        <v>1</v>
      </c>
      <c r="M18" s="99">
        <f>M5</f>
        <v>0.94499999999999995</v>
      </c>
      <c r="N18" s="100">
        <v>4.6310000000000002</v>
      </c>
      <c r="O18" s="110">
        <v>84420</v>
      </c>
      <c r="P18" s="95">
        <f t="shared" si="18"/>
        <v>4.3762949999999998</v>
      </c>
      <c r="Q18" s="15"/>
      <c r="R18" s="24">
        <f t="shared" si="1"/>
        <v>1</v>
      </c>
      <c r="S18" s="25">
        <v>0</v>
      </c>
      <c r="T18" s="63"/>
      <c r="U18" s="15"/>
      <c r="V18" s="13"/>
      <c r="W18" s="98">
        <f t="shared" si="19"/>
        <v>0</v>
      </c>
      <c r="X18" s="99">
        <f>X5</f>
        <v>0.97</v>
      </c>
      <c r="Y18" s="100"/>
      <c r="Z18" s="110"/>
      <c r="AA18" s="95">
        <f t="shared" si="20"/>
        <v>0</v>
      </c>
      <c r="AB18" s="15"/>
      <c r="AC18" s="24">
        <f t="shared" si="2"/>
        <v>0</v>
      </c>
      <c r="AD18" s="5">
        <v>0</v>
      </c>
      <c r="AE18" s="63"/>
      <c r="AF18" s="15"/>
      <c r="AG18" s="13"/>
      <c r="AH18" s="98">
        <f t="shared" si="21"/>
        <v>0</v>
      </c>
      <c r="AI18" s="99">
        <f>AI5</f>
        <v>0.95499999999999996</v>
      </c>
      <c r="AJ18" s="100"/>
      <c r="AK18" s="110"/>
      <c r="AL18" s="95">
        <f t="shared" si="22"/>
        <v>0</v>
      </c>
      <c r="AM18" s="15"/>
      <c r="AN18" s="24">
        <f t="shared" si="3"/>
        <v>0</v>
      </c>
      <c r="AO18" s="5">
        <v>0</v>
      </c>
      <c r="AP18" s="63"/>
      <c r="AQ18" s="15"/>
      <c r="AR18" s="13"/>
      <c r="AS18" s="98">
        <f t="shared" si="23"/>
        <v>0</v>
      </c>
      <c r="AT18" s="99">
        <f>AT5</f>
        <v>0.96</v>
      </c>
      <c r="AU18" s="100"/>
      <c r="AV18" s="110"/>
      <c r="AW18" s="95">
        <f t="shared" si="24"/>
        <v>0</v>
      </c>
      <c r="AX18" s="15"/>
      <c r="AY18" s="24">
        <f t="shared" si="4"/>
        <v>0</v>
      </c>
      <c r="AZ18" s="5">
        <v>0</v>
      </c>
      <c r="BA18" s="63"/>
      <c r="BB18" s="15"/>
      <c r="BC18" s="13"/>
      <c r="BD18" s="98">
        <f t="shared" si="25"/>
        <v>0</v>
      </c>
      <c r="BE18" s="99">
        <f>BE5</f>
        <v>0.98</v>
      </c>
      <c r="BF18" s="100"/>
      <c r="BG18" s="110"/>
      <c r="BH18" s="95">
        <f t="shared" si="26"/>
        <v>0</v>
      </c>
      <c r="BI18" s="15"/>
      <c r="BJ18" s="24">
        <f t="shared" si="5"/>
        <v>0</v>
      </c>
      <c r="BK18" s="5">
        <v>0</v>
      </c>
      <c r="BL18" s="63"/>
      <c r="BM18" s="15"/>
      <c r="BN18" s="13"/>
      <c r="BO18" s="98">
        <f t="shared" si="27"/>
        <v>0</v>
      </c>
      <c r="BP18" s="99">
        <f>BP5</f>
        <v>0.94499999999999995</v>
      </c>
      <c r="BQ18" s="100"/>
      <c r="BR18" s="110"/>
      <c r="BS18" s="95">
        <f t="shared" si="28"/>
        <v>0</v>
      </c>
      <c r="BT18" s="15"/>
      <c r="BU18" s="24">
        <f t="shared" si="6"/>
        <v>0</v>
      </c>
      <c r="BV18" s="5">
        <v>0</v>
      </c>
      <c r="BW18" s="63"/>
      <c r="BX18" s="15"/>
      <c r="BY18" s="13"/>
      <c r="BZ18" s="98">
        <f t="shared" si="29"/>
        <v>0</v>
      </c>
      <c r="CA18" s="99">
        <f>CA5</f>
        <v>1</v>
      </c>
      <c r="CB18" s="100"/>
      <c r="CC18" s="110"/>
      <c r="CD18" s="95">
        <f t="shared" si="30"/>
        <v>0</v>
      </c>
      <c r="CE18" s="15"/>
      <c r="CF18" s="24">
        <f t="shared" si="7"/>
        <v>0</v>
      </c>
      <c r="CG18" s="5">
        <v>0</v>
      </c>
      <c r="CH18" s="63"/>
      <c r="CI18" s="15"/>
      <c r="CJ18" s="13"/>
      <c r="CK18" s="98">
        <f t="shared" si="31"/>
        <v>0</v>
      </c>
      <c r="CL18" s="99">
        <f>CL5</f>
        <v>1</v>
      </c>
      <c r="CM18" s="100"/>
      <c r="CN18" s="110"/>
      <c r="CO18" s="95">
        <f t="shared" si="32"/>
        <v>0</v>
      </c>
      <c r="CP18" s="15"/>
      <c r="CQ18" s="24">
        <f t="shared" si="8"/>
        <v>0</v>
      </c>
      <c r="CR18" s="5">
        <v>0</v>
      </c>
      <c r="CS18" s="63"/>
      <c r="CT18" s="15"/>
      <c r="CU18" s="13"/>
      <c r="CV18" s="98">
        <f t="shared" si="33"/>
        <v>0</v>
      </c>
      <c r="CW18" s="99">
        <f>CW5</f>
        <v>1</v>
      </c>
      <c r="CX18" s="100"/>
      <c r="CY18" s="110"/>
      <c r="CZ18" s="95">
        <f t="shared" si="34"/>
        <v>0</v>
      </c>
      <c r="DA18" s="15"/>
      <c r="DB18" s="24">
        <f t="shared" si="9"/>
        <v>0</v>
      </c>
      <c r="DC18" s="5">
        <v>0</v>
      </c>
      <c r="DD18" s="63"/>
      <c r="DE18" s="15"/>
      <c r="DF18" s="13"/>
      <c r="DG18" s="98">
        <f t="shared" si="35"/>
        <v>0</v>
      </c>
      <c r="DH18" s="99">
        <f>DH5</f>
        <v>1</v>
      </c>
      <c r="DI18" s="100"/>
      <c r="DJ18" s="110"/>
      <c r="DK18" s="95">
        <f t="shared" si="36"/>
        <v>0</v>
      </c>
      <c r="DL18" s="15"/>
      <c r="DM18" s="24">
        <f t="shared" si="10"/>
        <v>0</v>
      </c>
      <c r="DN18" s="5">
        <v>0</v>
      </c>
      <c r="DO18" s="63"/>
      <c r="DP18" s="15"/>
      <c r="DQ18" s="13"/>
      <c r="DR18" s="98">
        <f t="shared" si="37"/>
        <v>0</v>
      </c>
      <c r="DS18" s="99">
        <f>DS5</f>
        <v>1</v>
      </c>
      <c r="DT18" s="100"/>
      <c r="DU18" s="110"/>
      <c r="DV18" s="95">
        <f t="shared" si="38"/>
        <v>0</v>
      </c>
      <c r="DW18" s="15"/>
      <c r="DX18" s="24">
        <f t="shared" si="11"/>
        <v>0</v>
      </c>
      <c r="DY18" s="5">
        <v>0</v>
      </c>
      <c r="DZ18" s="63"/>
      <c r="EA18" s="15"/>
      <c r="EB18" s="13"/>
      <c r="EC18" s="98">
        <f t="shared" si="39"/>
        <v>0</v>
      </c>
      <c r="ED18" s="99">
        <f>ED5</f>
        <v>1</v>
      </c>
      <c r="EE18" s="100"/>
      <c r="EF18" s="110"/>
      <c r="EG18" s="95">
        <f t="shared" si="40"/>
        <v>0</v>
      </c>
      <c r="EH18" s="15"/>
      <c r="EI18" s="24">
        <f t="shared" si="12"/>
        <v>0</v>
      </c>
      <c r="EJ18" s="5">
        <v>0</v>
      </c>
      <c r="EK18" s="63"/>
      <c r="EL18" s="15"/>
      <c r="EM18" s="13"/>
      <c r="EN18" s="98">
        <f t="shared" si="41"/>
        <v>0</v>
      </c>
      <c r="EO18" s="99">
        <f>EO5</f>
        <v>1</v>
      </c>
      <c r="EP18" s="100"/>
      <c r="EQ18" s="110"/>
      <c r="ER18" s="95">
        <f t="shared" si="42"/>
        <v>0</v>
      </c>
      <c r="ES18" s="15"/>
      <c r="ET18" s="24">
        <f t="shared" si="13"/>
        <v>0</v>
      </c>
      <c r="EU18" s="5">
        <v>0</v>
      </c>
      <c r="EV18" s="63"/>
      <c r="EW18" s="15"/>
      <c r="EX18" s="13"/>
      <c r="EY18" s="98">
        <f t="shared" si="43"/>
        <v>0</v>
      </c>
      <c r="EZ18" s="99">
        <f>EZ5</f>
        <v>1</v>
      </c>
      <c r="FA18" s="100"/>
      <c r="FB18" s="110"/>
      <c r="FC18" s="95">
        <f t="shared" si="44"/>
        <v>0</v>
      </c>
      <c r="FD18" s="15"/>
      <c r="FE18" s="24">
        <f t="shared" si="14"/>
        <v>0</v>
      </c>
      <c r="FF18" s="5">
        <v>0</v>
      </c>
      <c r="FG18" s="63"/>
      <c r="FH18" s="15"/>
      <c r="FI18" s="13"/>
      <c r="FJ18" s="98">
        <f t="shared" si="45"/>
        <v>0</v>
      </c>
      <c r="FK18" s="99">
        <f>FK5</f>
        <v>1</v>
      </c>
      <c r="FL18" s="100"/>
      <c r="FM18" s="110"/>
      <c r="FN18" s="95">
        <f t="shared" si="46"/>
        <v>0</v>
      </c>
      <c r="FO18" s="15"/>
      <c r="FP18" s="24">
        <f t="shared" si="15"/>
        <v>0</v>
      </c>
      <c r="FQ18" s="5">
        <v>0</v>
      </c>
      <c r="FR18" s="8">
        <v>0</v>
      </c>
      <c r="FS18" s="84">
        <f t="shared" si="47"/>
        <v>4.3762949999999998</v>
      </c>
      <c r="FT18" s="85">
        <f t="shared" si="48"/>
        <v>500</v>
      </c>
      <c r="FU18" s="85">
        <f t="shared" si="49"/>
        <v>500</v>
      </c>
      <c r="FV18" s="85">
        <f t="shared" si="50"/>
        <v>500</v>
      </c>
      <c r="FW18" s="85">
        <f t="shared" si="51"/>
        <v>500</v>
      </c>
      <c r="FX18" s="85">
        <f t="shared" si="52"/>
        <v>500</v>
      </c>
      <c r="FY18" s="85">
        <f t="shared" si="53"/>
        <v>500</v>
      </c>
      <c r="FZ18" s="85">
        <f t="shared" si="54"/>
        <v>500</v>
      </c>
      <c r="GA18" s="85">
        <f t="shared" si="55"/>
        <v>500</v>
      </c>
      <c r="GB18" s="85">
        <f t="shared" si="56"/>
        <v>500</v>
      </c>
      <c r="GC18" s="85">
        <f t="shared" si="57"/>
        <v>500</v>
      </c>
      <c r="GD18" s="85">
        <f t="shared" si="58"/>
        <v>500</v>
      </c>
      <c r="GE18" s="85">
        <f t="shared" si="59"/>
        <v>500</v>
      </c>
      <c r="GF18" s="85">
        <f t="shared" si="60"/>
        <v>500</v>
      </c>
      <c r="GG18" s="85">
        <f t="shared" si="61"/>
        <v>500</v>
      </c>
      <c r="GH18" s="101">
        <f t="shared" si="16"/>
        <v>1</v>
      </c>
      <c r="GI18" s="102">
        <f t="shared" si="62"/>
        <v>4.3762949999999998</v>
      </c>
      <c r="GJ18" s="102">
        <f t="shared" si="63"/>
        <v>4.3762949999999998</v>
      </c>
      <c r="GK18" s="79">
        <f>ROW()</f>
        <v>18</v>
      </c>
    </row>
    <row r="19" spans="1:193" s="12" customFormat="1" ht="50.1" customHeight="1">
      <c r="A19" s="17">
        <f>ROW()</f>
        <v>19</v>
      </c>
      <c r="B19" s="32">
        <f t="shared" si="64"/>
        <v>13</v>
      </c>
      <c r="C19" s="33">
        <f t="shared" si="65"/>
        <v>13</v>
      </c>
      <c r="D19" s="66" t="s">
        <v>341</v>
      </c>
      <c r="E19" s="390">
        <f t="shared" si="0"/>
        <v>6.9920549999999997</v>
      </c>
      <c r="F19" s="107">
        <f t="shared" si="17"/>
        <v>6.9920549999999997</v>
      </c>
      <c r="G19" s="3">
        <v>0</v>
      </c>
      <c r="H19" s="4">
        <v>0</v>
      </c>
      <c r="I19" s="63"/>
      <c r="J19" s="15"/>
      <c r="K19" s="13"/>
      <c r="L19" s="98">
        <f t="shared" si="66"/>
        <v>1</v>
      </c>
      <c r="M19" s="99">
        <f>M5</f>
        <v>0.94499999999999995</v>
      </c>
      <c r="N19" s="100">
        <v>7.399</v>
      </c>
      <c r="O19" s="110">
        <v>84097</v>
      </c>
      <c r="P19" s="95">
        <f t="shared" si="18"/>
        <v>6.9920549999999997</v>
      </c>
      <c r="Q19" s="15"/>
      <c r="R19" s="24">
        <f t="shared" si="1"/>
        <v>1</v>
      </c>
      <c r="S19" s="25">
        <v>0</v>
      </c>
      <c r="T19" s="63"/>
      <c r="U19" s="15"/>
      <c r="V19" s="13"/>
      <c r="W19" s="98">
        <f t="shared" si="19"/>
        <v>0</v>
      </c>
      <c r="X19" s="99">
        <f>X5</f>
        <v>0.97</v>
      </c>
      <c r="Y19" s="100"/>
      <c r="Z19" s="110"/>
      <c r="AA19" s="95">
        <f t="shared" si="20"/>
        <v>0</v>
      </c>
      <c r="AB19" s="15"/>
      <c r="AC19" s="24">
        <f t="shared" si="2"/>
        <v>0</v>
      </c>
      <c r="AD19" s="5">
        <v>0</v>
      </c>
      <c r="AE19" s="63"/>
      <c r="AF19" s="15"/>
      <c r="AG19" s="13"/>
      <c r="AH19" s="98">
        <f t="shared" si="21"/>
        <v>0</v>
      </c>
      <c r="AI19" s="99">
        <f>AI5</f>
        <v>0.95499999999999996</v>
      </c>
      <c r="AJ19" s="100"/>
      <c r="AK19" s="110"/>
      <c r="AL19" s="95">
        <f t="shared" si="22"/>
        <v>0</v>
      </c>
      <c r="AM19" s="15"/>
      <c r="AN19" s="24">
        <f t="shared" si="3"/>
        <v>0</v>
      </c>
      <c r="AO19" s="5">
        <v>0</v>
      </c>
      <c r="AP19" s="63"/>
      <c r="AQ19" s="15"/>
      <c r="AR19" s="13"/>
      <c r="AS19" s="98">
        <f t="shared" si="23"/>
        <v>0</v>
      </c>
      <c r="AT19" s="99">
        <f>AT5</f>
        <v>0.96</v>
      </c>
      <c r="AU19" s="100"/>
      <c r="AV19" s="110"/>
      <c r="AW19" s="95">
        <f t="shared" si="24"/>
        <v>0</v>
      </c>
      <c r="AX19" s="15"/>
      <c r="AY19" s="24">
        <f t="shared" si="4"/>
        <v>0</v>
      </c>
      <c r="AZ19" s="5">
        <v>0</v>
      </c>
      <c r="BA19" s="63"/>
      <c r="BB19" s="15"/>
      <c r="BC19" s="13"/>
      <c r="BD19" s="98">
        <f t="shared" si="25"/>
        <v>0</v>
      </c>
      <c r="BE19" s="99">
        <f>BE5</f>
        <v>0.98</v>
      </c>
      <c r="BF19" s="100"/>
      <c r="BG19" s="110"/>
      <c r="BH19" s="95">
        <f t="shared" si="26"/>
        <v>0</v>
      </c>
      <c r="BI19" s="15"/>
      <c r="BJ19" s="24">
        <f t="shared" si="5"/>
        <v>0</v>
      </c>
      <c r="BK19" s="5">
        <v>0</v>
      </c>
      <c r="BL19" s="63"/>
      <c r="BM19" s="15"/>
      <c r="BN19" s="13"/>
      <c r="BO19" s="98">
        <f t="shared" si="27"/>
        <v>0</v>
      </c>
      <c r="BP19" s="99">
        <f>BP5</f>
        <v>0.94499999999999995</v>
      </c>
      <c r="BQ19" s="100"/>
      <c r="BR19" s="110"/>
      <c r="BS19" s="95">
        <f t="shared" si="28"/>
        <v>0</v>
      </c>
      <c r="BT19" s="15"/>
      <c r="BU19" s="24">
        <f t="shared" si="6"/>
        <v>0</v>
      </c>
      <c r="BV19" s="5">
        <v>0</v>
      </c>
      <c r="BW19" s="63"/>
      <c r="BX19" s="15"/>
      <c r="BY19" s="13"/>
      <c r="BZ19" s="98">
        <f t="shared" si="29"/>
        <v>0</v>
      </c>
      <c r="CA19" s="99">
        <f>CA5</f>
        <v>1</v>
      </c>
      <c r="CB19" s="100"/>
      <c r="CC19" s="110"/>
      <c r="CD19" s="95">
        <f t="shared" si="30"/>
        <v>0</v>
      </c>
      <c r="CE19" s="15"/>
      <c r="CF19" s="24">
        <f t="shared" si="7"/>
        <v>0</v>
      </c>
      <c r="CG19" s="5">
        <v>0</v>
      </c>
      <c r="CH19" s="63"/>
      <c r="CI19" s="15"/>
      <c r="CJ19" s="13"/>
      <c r="CK19" s="98">
        <f t="shared" si="31"/>
        <v>0</v>
      </c>
      <c r="CL19" s="99">
        <f>CL5</f>
        <v>1</v>
      </c>
      <c r="CM19" s="100"/>
      <c r="CN19" s="110"/>
      <c r="CO19" s="95">
        <f t="shared" si="32"/>
        <v>0</v>
      </c>
      <c r="CP19" s="15"/>
      <c r="CQ19" s="24">
        <f t="shared" si="8"/>
        <v>0</v>
      </c>
      <c r="CR19" s="5">
        <v>0</v>
      </c>
      <c r="CS19" s="63"/>
      <c r="CT19" s="15"/>
      <c r="CU19" s="13"/>
      <c r="CV19" s="98">
        <f t="shared" si="33"/>
        <v>0</v>
      </c>
      <c r="CW19" s="99">
        <f>CW5</f>
        <v>1</v>
      </c>
      <c r="CX19" s="100"/>
      <c r="CY19" s="110"/>
      <c r="CZ19" s="95">
        <f t="shared" si="34"/>
        <v>0</v>
      </c>
      <c r="DA19" s="15"/>
      <c r="DB19" s="24">
        <f t="shared" si="9"/>
        <v>0</v>
      </c>
      <c r="DC19" s="5">
        <v>0</v>
      </c>
      <c r="DD19" s="63"/>
      <c r="DE19" s="15"/>
      <c r="DF19" s="13"/>
      <c r="DG19" s="98">
        <f t="shared" si="35"/>
        <v>0</v>
      </c>
      <c r="DH19" s="99">
        <f>DH5</f>
        <v>1</v>
      </c>
      <c r="DI19" s="100"/>
      <c r="DJ19" s="110"/>
      <c r="DK19" s="95">
        <f t="shared" si="36"/>
        <v>0</v>
      </c>
      <c r="DL19" s="15"/>
      <c r="DM19" s="24">
        <f t="shared" si="10"/>
        <v>0</v>
      </c>
      <c r="DN19" s="5">
        <v>0</v>
      </c>
      <c r="DO19" s="63"/>
      <c r="DP19" s="15"/>
      <c r="DQ19" s="13"/>
      <c r="DR19" s="98">
        <f t="shared" si="37"/>
        <v>0</v>
      </c>
      <c r="DS19" s="99">
        <f>DS5</f>
        <v>1</v>
      </c>
      <c r="DT19" s="100"/>
      <c r="DU19" s="110"/>
      <c r="DV19" s="95">
        <f t="shared" si="38"/>
        <v>0</v>
      </c>
      <c r="DW19" s="15"/>
      <c r="DX19" s="24">
        <f t="shared" si="11"/>
        <v>0</v>
      </c>
      <c r="DY19" s="5">
        <v>0</v>
      </c>
      <c r="DZ19" s="63"/>
      <c r="EA19" s="15"/>
      <c r="EB19" s="13"/>
      <c r="EC19" s="98">
        <f t="shared" si="39"/>
        <v>0</v>
      </c>
      <c r="ED19" s="99">
        <f>ED5</f>
        <v>1</v>
      </c>
      <c r="EE19" s="100"/>
      <c r="EF19" s="110"/>
      <c r="EG19" s="95">
        <f t="shared" si="40"/>
        <v>0</v>
      </c>
      <c r="EH19" s="15"/>
      <c r="EI19" s="24">
        <f t="shared" si="12"/>
        <v>0</v>
      </c>
      <c r="EJ19" s="5">
        <v>0</v>
      </c>
      <c r="EK19" s="63"/>
      <c r="EL19" s="15"/>
      <c r="EM19" s="13"/>
      <c r="EN19" s="98">
        <f t="shared" si="41"/>
        <v>0</v>
      </c>
      <c r="EO19" s="99">
        <f>EO5</f>
        <v>1</v>
      </c>
      <c r="EP19" s="100"/>
      <c r="EQ19" s="110"/>
      <c r="ER19" s="95">
        <f t="shared" si="42"/>
        <v>0</v>
      </c>
      <c r="ES19" s="15"/>
      <c r="ET19" s="24">
        <f t="shared" si="13"/>
        <v>0</v>
      </c>
      <c r="EU19" s="5">
        <v>0</v>
      </c>
      <c r="EV19" s="63"/>
      <c r="EW19" s="15"/>
      <c r="EX19" s="13"/>
      <c r="EY19" s="98">
        <f t="shared" si="43"/>
        <v>0</v>
      </c>
      <c r="EZ19" s="99">
        <f>EZ5</f>
        <v>1</v>
      </c>
      <c r="FA19" s="100"/>
      <c r="FB19" s="110"/>
      <c r="FC19" s="95">
        <f t="shared" si="44"/>
        <v>0</v>
      </c>
      <c r="FD19" s="15"/>
      <c r="FE19" s="24">
        <f t="shared" si="14"/>
        <v>0</v>
      </c>
      <c r="FF19" s="5">
        <v>0</v>
      </c>
      <c r="FG19" s="63"/>
      <c r="FH19" s="15"/>
      <c r="FI19" s="13"/>
      <c r="FJ19" s="98">
        <f t="shared" si="45"/>
        <v>0</v>
      </c>
      <c r="FK19" s="99">
        <f>FK5</f>
        <v>1</v>
      </c>
      <c r="FL19" s="100"/>
      <c r="FM19" s="110"/>
      <c r="FN19" s="95">
        <f t="shared" si="46"/>
        <v>0</v>
      </c>
      <c r="FO19" s="15"/>
      <c r="FP19" s="24">
        <f t="shared" si="15"/>
        <v>0</v>
      </c>
      <c r="FQ19" s="5">
        <v>0</v>
      </c>
      <c r="FR19" s="8">
        <v>0</v>
      </c>
      <c r="FS19" s="84">
        <f t="shared" si="47"/>
        <v>6.9920549999999997</v>
      </c>
      <c r="FT19" s="85">
        <f t="shared" si="48"/>
        <v>500</v>
      </c>
      <c r="FU19" s="85">
        <f t="shared" si="49"/>
        <v>500</v>
      </c>
      <c r="FV19" s="85">
        <f t="shared" si="50"/>
        <v>500</v>
      </c>
      <c r="FW19" s="85">
        <f t="shared" si="51"/>
        <v>500</v>
      </c>
      <c r="FX19" s="85">
        <f t="shared" si="52"/>
        <v>500</v>
      </c>
      <c r="FY19" s="85">
        <f t="shared" si="53"/>
        <v>500</v>
      </c>
      <c r="FZ19" s="85">
        <f t="shared" si="54"/>
        <v>500</v>
      </c>
      <c r="GA19" s="85">
        <f t="shared" si="55"/>
        <v>500</v>
      </c>
      <c r="GB19" s="85">
        <f t="shared" si="56"/>
        <v>500</v>
      </c>
      <c r="GC19" s="85">
        <f t="shared" si="57"/>
        <v>500</v>
      </c>
      <c r="GD19" s="85">
        <f t="shared" si="58"/>
        <v>500</v>
      </c>
      <c r="GE19" s="85">
        <f t="shared" si="59"/>
        <v>500</v>
      </c>
      <c r="GF19" s="85">
        <f t="shared" si="60"/>
        <v>500</v>
      </c>
      <c r="GG19" s="85">
        <f t="shared" si="61"/>
        <v>500</v>
      </c>
      <c r="GH19" s="101">
        <f t="shared" si="16"/>
        <v>1</v>
      </c>
      <c r="GI19" s="102">
        <f t="shared" si="62"/>
        <v>6.9920549999999997</v>
      </c>
      <c r="GJ19" s="102">
        <f t="shared" si="63"/>
        <v>6.9920549999999997</v>
      </c>
      <c r="GK19" s="79">
        <f>ROW()</f>
        <v>19</v>
      </c>
    </row>
    <row r="20" spans="1:193" s="12" customFormat="1" ht="50.1" customHeight="1">
      <c r="A20" s="17">
        <f>ROW()</f>
        <v>20</v>
      </c>
      <c r="B20" s="32">
        <f t="shared" si="64"/>
        <v>14</v>
      </c>
      <c r="C20" s="33">
        <f t="shared" si="65"/>
        <v>14</v>
      </c>
      <c r="D20" s="66" t="s">
        <v>342</v>
      </c>
      <c r="E20" s="390">
        <f t="shared" si="0"/>
        <v>7.968</v>
      </c>
      <c r="F20" s="107">
        <f t="shared" si="17"/>
        <v>7.968</v>
      </c>
      <c r="G20" s="3">
        <v>0</v>
      </c>
      <c r="H20" s="4">
        <v>0</v>
      </c>
      <c r="I20" s="63"/>
      <c r="J20" s="15"/>
      <c r="K20" s="13"/>
      <c r="L20" s="98">
        <f t="shared" si="66"/>
        <v>0</v>
      </c>
      <c r="M20" s="99">
        <f>M5</f>
        <v>0.94499999999999995</v>
      </c>
      <c r="N20" s="100">
        <v>0</v>
      </c>
      <c r="O20" s="110" t="s">
        <v>233</v>
      </c>
      <c r="P20" s="95">
        <f t="shared" si="18"/>
        <v>0</v>
      </c>
      <c r="Q20" s="15"/>
      <c r="R20" s="24">
        <f t="shared" si="1"/>
        <v>0</v>
      </c>
      <c r="S20" s="25">
        <v>0</v>
      </c>
      <c r="T20" s="63"/>
      <c r="U20" s="15"/>
      <c r="V20" s="13"/>
      <c r="W20" s="98">
        <f t="shared" si="19"/>
        <v>0</v>
      </c>
      <c r="X20" s="99">
        <f>X5</f>
        <v>0.97</v>
      </c>
      <c r="Y20" s="100"/>
      <c r="Z20" s="110"/>
      <c r="AA20" s="95">
        <f t="shared" si="20"/>
        <v>0</v>
      </c>
      <c r="AB20" s="15"/>
      <c r="AC20" s="24">
        <f t="shared" si="2"/>
        <v>0</v>
      </c>
      <c r="AD20" s="5">
        <v>0</v>
      </c>
      <c r="AE20" s="63"/>
      <c r="AF20" s="15"/>
      <c r="AG20" s="13"/>
      <c r="AH20" s="98">
        <f t="shared" si="21"/>
        <v>0</v>
      </c>
      <c r="AI20" s="99">
        <f>AI5</f>
        <v>0.95499999999999996</v>
      </c>
      <c r="AJ20" s="100"/>
      <c r="AK20" s="110"/>
      <c r="AL20" s="95">
        <f t="shared" si="22"/>
        <v>0</v>
      </c>
      <c r="AM20" s="15"/>
      <c r="AN20" s="24">
        <f t="shared" si="3"/>
        <v>0</v>
      </c>
      <c r="AO20" s="5">
        <v>0</v>
      </c>
      <c r="AP20" s="63"/>
      <c r="AQ20" s="15"/>
      <c r="AR20" s="13"/>
      <c r="AS20" s="98">
        <f t="shared" si="23"/>
        <v>1</v>
      </c>
      <c r="AT20" s="99">
        <f>AT5</f>
        <v>0.96</v>
      </c>
      <c r="AU20" s="100">
        <v>8.3000000000000007</v>
      </c>
      <c r="AV20" s="110"/>
      <c r="AW20" s="95">
        <f t="shared" si="24"/>
        <v>7.968</v>
      </c>
      <c r="AX20" s="15"/>
      <c r="AY20" s="24">
        <f t="shared" si="4"/>
        <v>1</v>
      </c>
      <c r="AZ20" s="5">
        <v>0</v>
      </c>
      <c r="BA20" s="63"/>
      <c r="BB20" s="15"/>
      <c r="BC20" s="13"/>
      <c r="BD20" s="98">
        <f t="shared" si="25"/>
        <v>0</v>
      </c>
      <c r="BE20" s="99">
        <f>BE5</f>
        <v>0.98</v>
      </c>
      <c r="BF20" s="100"/>
      <c r="BG20" s="110"/>
      <c r="BH20" s="95">
        <f t="shared" si="26"/>
        <v>0</v>
      </c>
      <c r="BI20" s="15"/>
      <c r="BJ20" s="24">
        <f t="shared" si="5"/>
        <v>0</v>
      </c>
      <c r="BK20" s="5">
        <v>0</v>
      </c>
      <c r="BL20" s="63"/>
      <c r="BM20" s="15"/>
      <c r="BN20" s="13"/>
      <c r="BO20" s="98">
        <f t="shared" si="27"/>
        <v>0</v>
      </c>
      <c r="BP20" s="99">
        <f>BP5</f>
        <v>0.94499999999999995</v>
      </c>
      <c r="BQ20" s="100"/>
      <c r="BR20" s="110"/>
      <c r="BS20" s="95">
        <f t="shared" si="28"/>
        <v>0</v>
      </c>
      <c r="BT20" s="15"/>
      <c r="BU20" s="24">
        <f t="shared" si="6"/>
        <v>0</v>
      </c>
      <c r="BV20" s="5">
        <v>0</v>
      </c>
      <c r="BW20" s="63"/>
      <c r="BX20" s="15"/>
      <c r="BY20" s="13"/>
      <c r="BZ20" s="98">
        <f t="shared" si="29"/>
        <v>0</v>
      </c>
      <c r="CA20" s="99">
        <f>CA5</f>
        <v>1</v>
      </c>
      <c r="CB20" s="100"/>
      <c r="CC20" s="110"/>
      <c r="CD20" s="95">
        <f t="shared" si="30"/>
        <v>0</v>
      </c>
      <c r="CE20" s="15"/>
      <c r="CF20" s="24">
        <f t="shared" si="7"/>
        <v>0</v>
      </c>
      <c r="CG20" s="5">
        <v>0</v>
      </c>
      <c r="CH20" s="63"/>
      <c r="CI20" s="15"/>
      <c r="CJ20" s="13"/>
      <c r="CK20" s="98">
        <f t="shared" si="31"/>
        <v>0</v>
      </c>
      <c r="CL20" s="99">
        <f>CL5</f>
        <v>1</v>
      </c>
      <c r="CM20" s="100"/>
      <c r="CN20" s="110"/>
      <c r="CO20" s="95">
        <f t="shared" si="32"/>
        <v>0</v>
      </c>
      <c r="CP20" s="15"/>
      <c r="CQ20" s="24">
        <f t="shared" si="8"/>
        <v>0</v>
      </c>
      <c r="CR20" s="5">
        <v>0</v>
      </c>
      <c r="CS20" s="63"/>
      <c r="CT20" s="15"/>
      <c r="CU20" s="13"/>
      <c r="CV20" s="98">
        <f t="shared" si="33"/>
        <v>0</v>
      </c>
      <c r="CW20" s="99">
        <f>CW5</f>
        <v>1</v>
      </c>
      <c r="CX20" s="100"/>
      <c r="CY20" s="110"/>
      <c r="CZ20" s="95">
        <f t="shared" si="34"/>
        <v>0</v>
      </c>
      <c r="DA20" s="15"/>
      <c r="DB20" s="24">
        <f t="shared" si="9"/>
        <v>0</v>
      </c>
      <c r="DC20" s="5">
        <v>0</v>
      </c>
      <c r="DD20" s="63"/>
      <c r="DE20" s="15"/>
      <c r="DF20" s="13"/>
      <c r="DG20" s="98">
        <f t="shared" si="35"/>
        <v>0</v>
      </c>
      <c r="DH20" s="99">
        <f>DH5</f>
        <v>1</v>
      </c>
      <c r="DI20" s="100"/>
      <c r="DJ20" s="110"/>
      <c r="DK20" s="95">
        <f t="shared" si="36"/>
        <v>0</v>
      </c>
      <c r="DL20" s="15"/>
      <c r="DM20" s="24">
        <f t="shared" si="10"/>
        <v>0</v>
      </c>
      <c r="DN20" s="5">
        <v>0</v>
      </c>
      <c r="DO20" s="63"/>
      <c r="DP20" s="15"/>
      <c r="DQ20" s="13"/>
      <c r="DR20" s="98">
        <f t="shared" si="37"/>
        <v>0</v>
      </c>
      <c r="DS20" s="99">
        <f>DS5</f>
        <v>1</v>
      </c>
      <c r="DT20" s="100"/>
      <c r="DU20" s="110"/>
      <c r="DV20" s="95">
        <f t="shared" si="38"/>
        <v>0</v>
      </c>
      <c r="DW20" s="15"/>
      <c r="DX20" s="24">
        <f t="shared" si="11"/>
        <v>0</v>
      </c>
      <c r="DY20" s="5">
        <v>0</v>
      </c>
      <c r="DZ20" s="63"/>
      <c r="EA20" s="15"/>
      <c r="EB20" s="13"/>
      <c r="EC20" s="98">
        <f t="shared" si="39"/>
        <v>0</v>
      </c>
      <c r="ED20" s="99">
        <f>ED5</f>
        <v>1</v>
      </c>
      <c r="EE20" s="100"/>
      <c r="EF20" s="110"/>
      <c r="EG20" s="95">
        <f t="shared" si="40"/>
        <v>0</v>
      </c>
      <c r="EH20" s="15"/>
      <c r="EI20" s="24">
        <f t="shared" si="12"/>
        <v>0</v>
      </c>
      <c r="EJ20" s="5">
        <v>0</v>
      </c>
      <c r="EK20" s="63"/>
      <c r="EL20" s="15"/>
      <c r="EM20" s="13"/>
      <c r="EN20" s="98">
        <f t="shared" si="41"/>
        <v>0</v>
      </c>
      <c r="EO20" s="99">
        <f>EO5</f>
        <v>1</v>
      </c>
      <c r="EP20" s="100"/>
      <c r="EQ20" s="110"/>
      <c r="ER20" s="95">
        <f t="shared" si="42"/>
        <v>0</v>
      </c>
      <c r="ES20" s="15"/>
      <c r="ET20" s="24">
        <f t="shared" si="13"/>
        <v>0</v>
      </c>
      <c r="EU20" s="5">
        <v>0</v>
      </c>
      <c r="EV20" s="63"/>
      <c r="EW20" s="15"/>
      <c r="EX20" s="13"/>
      <c r="EY20" s="98">
        <f t="shared" si="43"/>
        <v>0</v>
      </c>
      <c r="EZ20" s="99">
        <f>EZ5</f>
        <v>1</v>
      </c>
      <c r="FA20" s="100"/>
      <c r="FB20" s="110"/>
      <c r="FC20" s="95">
        <f t="shared" si="44"/>
        <v>0</v>
      </c>
      <c r="FD20" s="15"/>
      <c r="FE20" s="24">
        <f t="shared" si="14"/>
        <v>0</v>
      </c>
      <c r="FF20" s="5">
        <v>0</v>
      </c>
      <c r="FG20" s="63"/>
      <c r="FH20" s="15"/>
      <c r="FI20" s="13"/>
      <c r="FJ20" s="98">
        <f t="shared" si="45"/>
        <v>0</v>
      </c>
      <c r="FK20" s="99">
        <f>FK5</f>
        <v>1</v>
      </c>
      <c r="FL20" s="100"/>
      <c r="FM20" s="110"/>
      <c r="FN20" s="95">
        <f t="shared" si="46"/>
        <v>0</v>
      </c>
      <c r="FO20" s="15"/>
      <c r="FP20" s="24">
        <f t="shared" si="15"/>
        <v>0</v>
      </c>
      <c r="FQ20" s="5">
        <v>0</v>
      </c>
      <c r="FR20" s="8">
        <v>0</v>
      </c>
      <c r="FS20" s="84">
        <f t="shared" si="47"/>
        <v>500</v>
      </c>
      <c r="FT20" s="85">
        <f t="shared" si="48"/>
        <v>500</v>
      </c>
      <c r="FU20" s="85">
        <f t="shared" si="49"/>
        <v>500</v>
      </c>
      <c r="FV20" s="85">
        <f t="shared" si="50"/>
        <v>7.968</v>
      </c>
      <c r="FW20" s="85">
        <f t="shared" si="51"/>
        <v>500</v>
      </c>
      <c r="FX20" s="85">
        <f t="shared" si="52"/>
        <v>500</v>
      </c>
      <c r="FY20" s="85">
        <f t="shared" si="53"/>
        <v>500</v>
      </c>
      <c r="FZ20" s="85">
        <f t="shared" si="54"/>
        <v>500</v>
      </c>
      <c r="GA20" s="85">
        <f t="shared" si="55"/>
        <v>500</v>
      </c>
      <c r="GB20" s="85">
        <f t="shared" si="56"/>
        <v>500</v>
      </c>
      <c r="GC20" s="85">
        <f t="shared" si="57"/>
        <v>500</v>
      </c>
      <c r="GD20" s="85">
        <f t="shared" si="58"/>
        <v>500</v>
      </c>
      <c r="GE20" s="85">
        <f t="shared" si="59"/>
        <v>500</v>
      </c>
      <c r="GF20" s="85">
        <f t="shared" si="60"/>
        <v>500</v>
      </c>
      <c r="GG20" s="85">
        <f t="shared" si="61"/>
        <v>500</v>
      </c>
      <c r="GH20" s="101">
        <f t="shared" si="16"/>
        <v>1</v>
      </c>
      <c r="GI20" s="102">
        <f t="shared" si="62"/>
        <v>7.968</v>
      </c>
      <c r="GJ20" s="102">
        <f t="shared" si="63"/>
        <v>7.968</v>
      </c>
      <c r="GK20" s="79">
        <f>ROW()</f>
        <v>20</v>
      </c>
    </row>
    <row r="21" spans="1:193" s="12" customFormat="1" ht="50.1" customHeight="1">
      <c r="A21" s="17">
        <f>ROW()</f>
        <v>21</v>
      </c>
      <c r="B21" s="32">
        <f t="shared" si="64"/>
        <v>15</v>
      </c>
      <c r="C21" s="33">
        <f t="shared" si="65"/>
        <v>15</v>
      </c>
      <c r="D21" s="66" t="s">
        <v>343</v>
      </c>
      <c r="E21" s="390">
        <f t="shared" si="0"/>
        <v>14.288399999999999</v>
      </c>
      <c r="F21" s="107">
        <f t="shared" si="17"/>
        <v>15.293000000000001</v>
      </c>
      <c r="G21" s="3">
        <v>0</v>
      </c>
      <c r="H21" s="4">
        <v>0</v>
      </c>
      <c r="I21" s="63"/>
      <c r="J21" s="15"/>
      <c r="K21" s="13"/>
      <c r="L21" s="98">
        <f t="shared" si="66"/>
        <v>1</v>
      </c>
      <c r="M21" s="99">
        <f>M5</f>
        <v>0.94499999999999995</v>
      </c>
      <c r="N21" s="100">
        <v>16</v>
      </c>
      <c r="O21" s="110">
        <v>207702</v>
      </c>
      <c r="P21" s="95">
        <f t="shared" si="18"/>
        <v>15.12</v>
      </c>
      <c r="Q21" s="15"/>
      <c r="R21" s="24">
        <f t="shared" si="1"/>
        <v>2</v>
      </c>
      <c r="S21" s="25">
        <v>0</v>
      </c>
      <c r="T21" s="63"/>
      <c r="U21" s="15"/>
      <c r="V21" s="13"/>
      <c r="W21" s="98">
        <f t="shared" si="19"/>
        <v>1</v>
      </c>
      <c r="X21" s="99">
        <f>X5</f>
        <v>0.97</v>
      </c>
      <c r="Y21" s="100">
        <v>16.98</v>
      </c>
      <c r="Z21" s="110"/>
      <c r="AA21" s="95">
        <f t="shared" si="20"/>
        <v>16.470600000000001</v>
      </c>
      <c r="AB21" s="15"/>
      <c r="AC21" s="24">
        <f t="shared" si="2"/>
        <v>3</v>
      </c>
      <c r="AD21" s="5">
        <v>0</v>
      </c>
      <c r="AE21" s="63"/>
      <c r="AF21" s="15"/>
      <c r="AG21" s="13"/>
      <c r="AH21" s="98">
        <f t="shared" si="21"/>
        <v>0</v>
      </c>
      <c r="AI21" s="99">
        <f>AI5</f>
        <v>0.95499999999999996</v>
      </c>
      <c r="AJ21" s="100"/>
      <c r="AK21" s="110"/>
      <c r="AL21" s="95">
        <f t="shared" si="22"/>
        <v>0</v>
      </c>
      <c r="AM21" s="15"/>
      <c r="AN21" s="24">
        <f t="shared" si="3"/>
        <v>0</v>
      </c>
      <c r="AO21" s="5">
        <v>0</v>
      </c>
      <c r="AP21" s="63"/>
      <c r="AQ21" s="15"/>
      <c r="AR21" s="13"/>
      <c r="AS21" s="98">
        <f t="shared" si="23"/>
        <v>0</v>
      </c>
      <c r="AT21" s="99">
        <f>AT5</f>
        <v>0.96</v>
      </c>
      <c r="AU21" s="100"/>
      <c r="AV21" s="110"/>
      <c r="AW21" s="95">
        <f t="shared" si="24"/>
        <v>0</v>
      </c>
      <c r="AX21" s="15"/>
      <c r="AY21" s="24">
        <f t="shared" si="4"/>
        <v>0</v>
      </c>
      <c r="AZ21" s="5">
        <v>0</v>
      </c>
      <c r="BA21" s="63"/>
      <c r="BB21" s="15"/>
      <c r="BC21" s="13"/>
      <c r="BD21" s="98">
        <f t="shared" si="25"/>
        <v>0</v>
      </c>
      <c r="BE21" s="99">
        <f>BE5</f>
        <v>0.98</v>
      </c>
      <c r="BF21" s="100"/>
      <c r="BG21" s="110"/>
      <c r="BH21" s="95">
        <f t="shared" si="26"/>
        <v>0</v>
      </c>
      <c r="BI21" s="15"/>
      <c r="BJ21" s="24">
        <f t="shared" si="5"/>
        <v>0</v>
      </c>
      <c r="BK21" s="5">
        <v>0</v>
      </c>
      <c r="BL21" s="63"/>
      <c r="BM21" s="15"/>
      <c r="BN21" s="13"/>
      <c r="BO21" s="98">
        <f t="shared" si="27"/>
        <v>1</v>
      </c>
      <c r="BP21" s="99">
        <f>BP5</f>
        <v>0.94499999999999995</v>
      </c>
      <c r="BQ21" s="100">
        <v>15.12</v>
      </c>
      <c r="BR21" s="110"/>
      <c r="BS21" s="95">
        <f t="shared" si="28"/>
        <v>14.288399999999999</v>
      </c>
      <c r="BT21" s="15"/>
      <c r="BU21" s="24">
        <f t="shared" si="6"/>
        <v>1</v>
      </c>
      <c r="BV21" s="5">
        <v>0</v>
      </c>
      <c r="BW21" s="63"/>
      <c r="BX21" s="15"/>
      <c r="BY21" s="13"/>
      <c r="BZ21" s="98">
        <f t="shared" si="29"/>
        <v>0</v>
      </c>
      <c r="CA21" s="99">
        <f>CA5</f>
        <v>1</v>
      </c>
      <c r="CB21" s="100"/>
      <c r="CC21" s="110"/>
      <c r="CD21" s="95">
        <f t="shared" si="30"/>
        <v>0</v>
      </c>
      <c r="CE21" s="15"/>
      <c r="CF21" s="24">
        <f t="shared" si="7"/>
        <v>0</v>
      </c>
      <c r="CG21" s="5">
        <v>0</v>
      </c>
      <c r="CH21" s="63"/>
      <c r="CI21" s="15"/>
      <c r="CJ21" s="13"/>
      <c r="CK21" s="98">
        <f t="shared" si="31"/>
        <v>0</v>
      </c>
      <c r="CL21" s="99">
        <f>CL5</f>
        <v>1</v>
      </c>
      <c r="CM21" s="100"/>
      <c r="CN21" s="110"/>
      <c r="CO21" s="95">
        <f t="shared" si="32"/>
        <v>0</v>
      </c>
      <c r="CP21" s="15"/>
      <c r="CQ21" s="24">
        <f t="shared" si="8"/>
        <v>0</v>
      </c>
      <c r="CR21" s="5">
        <v>0</v>
      </c>
      <c r="CS21" s="63"/>
      <c r="CT21" s="15"/>
      <c r="CU21" s="13"/>
      <c r="CV21" s="98">
        <f t="shared" si="33"/>
        <v>0</v>
      </c>
      <c r="CW21" s="99">
        <f>CW5</f>
        <v>1</v>
      </c>
      <c r="CX21" s="100"/>
      <c r="CY21" s="110"/>
      <c r="CZ21" s="95">
        <f t="shared" si="34"/>
        <v>0</v>
      </c>
      <c r="DA21" s="15"/>
      <c r="DB21" s="24">
        <f t="shared" si="9"/>
        <v>0</v>
      </c>
      <c r="DC21" s="5">
        <v>0</v>
      </c>
      <c r="DD21" s="63"/>
      <c r="DE21" s="15"/>
      <c r="DF21" s="13"/>
      <c r="DG21" s="98">
        <f t="shared" si="35"/>
        <v>0</v>
      </c>
      <c r="DH21" s="99">
        <f>DH5</f>
        <v>1</v>
      </c>
      <c r="DI21" s="100"/>
      <c r="DJ21" s="110"/>
      <c r="DK21" s="95">
        <f t="shared" si="36"/>
        <v>0</v>
      </c>
      <c r="DL21" s="15"/>
      <c r="DM21" s="24">
        <f t="shared" si="10"/>
        <v>0</v>
      </c>
      <c r="DN21" s="5">
        <v>0</v>
      </c>
      <c r="DO21" s="63"/>
      <c r="DP21" s="15"/>
      <c r="DQ21" s="13"/>
      <c r="DR21" s="98">
        <f t="shared" si="37"/>
        <v>0</v>
      </c>
      <c r="DS21" s="99">
        <f>DS5</f>
        <v>1</v>
      </c>
      <c r="DT21" s="100"/>
      <c r="DU21" s="110"/>
      <c r="DV21" s="95">
        <f t="shared" si="38"/>
        <v>0</v>
      </c>
      <c r="DW21" s="15"/>
      <c r="DX21" s="24">
        <f t="shared" si="11"/>
        <v>0</v>
      </c>
      <c r="DY21" s="5">
        <v>0</v>
      </c>
      <c r="DZ21" s="63"/>
      <c r="EA21" s="15"/>
      <c r="EB21" s="13"/>
      <c r="EC21" s="98">
        <f t="shared" si="39"/>
        <v>0</v>
      </c>
      <c r="ED21" s="99">
        <f>ED5</f>
        <v>1</v>
      </c>
      <c r="EE21" s="100"/>
      <c r="EF21" s="110"/>
      <c r="EG21" s="95">
        <f t="shared" si="40"/>
        <v>0</v>
      </c>
      <c r="EH21" s="15"/>
      <c r="EI21" s="24">
        <f t="shared" si="12"/>
        <v>0</v>
      </c>
      <c r="EJ21" s="5">
        <v>0</v>
      </c>
      <c r="EK21" s="63"/>
      <c r="EL21" s="15"/>
      <c r="EM21" s="13"/>
      <c r="EN21" s="98">
        <f t="shared" si="41"/>
        <v>0</v>
      </c>
      <c r="EO21" s="99">
        <f>EO5</f>
        <v>1</v>
      </c>
      <c r="EP21" s="100"/>
      <c r="EQ21" s="110"/>
      <c r="ER21" s="95">
        <f t="shared" si="42"/>
        <v>0</v>
      </c>
      <c r="ES21" s="15"/>
      <c r="ET21" s="24">
        <f t="shared" si="13"/>
        <v>0</v>
      </c>
      <c r="EU21" s="5">
        <v>0</v>
      </c>
      <c r="EV21" s="63"/>
      <c r="EW21" s="15"/>
      <c r="EX21" s="13"/>
      <c r="EY21" s="98">
        <f t="shared" si="43"/>
        <v>0</v>
      </c>
      <c r="EZ21" s="99">
        <f>EZ5</f>
        <v>1</v>
      </c>
      <c r="FA21" s="100"/>
      <c r="FB21" s="110"/>
      <c r="FC21" s="95">
        <f t="shared" si="44"/>
        <v>0</v>
      </c>
      <c r="FD21" s="15"/>
      <c r="FE21" s="24">
        <f t="shared" si="14"/>
        <v>0</v>
      </c>
      <c r="FF21" s="5">
        <v>0</v>
      </c>
      <c r="FG21" s="63"/>
      <c r="FH21" s="15"/>
      <c r="FI21" s="13"/>
      <c r="FJ21" s="98">
        <f t="shared" si="45"/>
        <v>0</v>
      </c>
      <c r="FK21" s="99">
        <f>FK5</f>
        <v>1</v>
      </c>
      <c r="FL21" s="100"/>
      <c r="FM21" s="110"/>
      <c r="FN21" s="95">
        <f t="shared" si="46"/>
        <v>0</v>
      </c>
      <c r="FO21" s="15"/>
      <c r="FP21" s="24">
        <f t="shared" si="15"/>
        <v>0</v>
      </c>
      <c r="FQ21" s="5">
        <v>0</v>
      </c>
      <c r="FR21" s="8">
        <v>0</v>
      </c>
      <c r="FS21" s="84">
        <f t="shared" si="47"/>
        <v>15.12</v>
      </c>
      <c r="FT21" s="85">
        <f t="shared" si="48"/>
        <v>16.470600000000001</v>
      </c>
      <c r="FU21" s="85">
        <f t="shared" si="49"/>
        <v>500</v>
      </c>
      <c r="FV21" s="85">
        <f t="shared" si="50"/>
        <v>500</v>
      </c>
      <c r="FW21" s="85">
        <f t="shared" si="51"/>
        <v>500</v>
      </c>
      <c r="FX21" s="85">
        <f t="shared" si="52"/>
        <v>14.288399999999999</v>
      </c>
      <c r="FY21" s="85">
        <f t="shared" si="53"/>
        <v>500</v>
      </c>
      <c r="FZ21" s="85">
        <f t="shared" si="54"/>
        <v>500</v>
      </c>
      <c r="GA21" s="85">
        <f t="shared" si="55"/>
        <v>500</v>
      </c>
      <c r="GB21" s="85">
        <f t="shared" si="56"/>
        <v>500</v>
      </c>
      <c r="GC21" s="85">
        <f t="shared" si="57"/>
        <v>500</v>
      </c>
      <c r="GD21" s="85">
        <f t="shared" si="58"/>
        <v>500</v>
      </c>
      <c r="GE21" s="85">
        <f t="shared" si="59"/>
        <v>500</v>
      </c>
      <c r="GF21" s="85">
        <f t="shared" si="60"/>
        <v>500</v>
      </c>
      <c r="GG21" s="85">
        <f t="shared" si="61"/>
        <v>500</v>
      </c>
      <c r="GH21" s="101">
        <f t="shared" si="16"/>
        <v>3</v>
      </c>
      <c r="GI21" s="102">
        <f t="shared" si="62"/>
        <v>45.879000000000005</v>
      </c>
      <c r="GJ21" s="102">
        <f t="shared" si="63"/>
        <v>15.293000000000001</v>
      </c>
      <c r="GK21" s="79">
        <f>ROW()</f>
        <v>21</v>
      </c>
    </row>
    <row r="22" spans="1:193" s="12" customFormat="1" ht="50.1" customHeight="1">
      <c r="A22" s="17">
        <f>ROW()</f>
        <v>22</v>
      </c>
      <c r="B22" s="32">
        <f t="shared" si="64"/>
        <v>16</v>
      </c>
      <c r="C22" s="33">
        <f t="shared" si="65"/>
        <v>16</v>
      </c>
      <c r="D22" s="66" t="s">
        <v>344</v>
      </c>
      <c r="E22" s="390">
        <f t="shared" si="0"/>
        <v>2.9478755249999997</v>
      </c>
      <c r="F22" s="107">
        <f t="shared" si="17"/>
        <v>3.0336602624999998</v>
      </c>
      <c r="G22" s="3">
        <v>0</v>
      </c>
      <c r="H22" s="4">
        <v>0</v>
      </c>
      <c r="I22" s="63"/>
      <c r="J22" s="15"/>
      <c r="K22" s="13"/>
      <c r="L22" s="98">
        <f t="shared" si="66"/>
        <v>1</v>
      </c>
      <c r="M22" s="99">
        <f>M5</f>
        <v>0.94499999999999995</v>
      </c>
      <c r="N22" s="100">
        <v>3.3010000000000002</v>
      </c>
      <c r="O22" s="110">
        <v>14186</v>
      </c>
      <c r="P22" s="95">
        <f t="shared" si="18"/>
        <v>3.1194449999999998</v>
      </c>
      <c r="Q22" s="15"/>
      <c r="R22" s="24">
        <f t="shared" si="1"/>
        <v>2</v>
      </c>
      <c r="S22" s="25">
        <v>0</v>
      </c>
      <c r="T22" s="63"/>
      <c r="U22" s="15"/>
      <c r="V22" s="13"/>
      <c r="W22" s="98">
        <f t="shared" si="19"/>
        <v>0</v>
      </c>
      <c r="X22" s="99">
        <f>X5</f>
        <v>0.97</v>
      </c>
      <c r="Y22" s="100"/>
      <c r="Z22" s="110"/>
      <c r="AA22" s="95">
        <f t="shared" si="20"/>
        <v>0</v>
      </c>
      <c r="AB22" s="15"/>
      <c r="AC22" s="24">
        <f t="shared" si="2"/>
        <v>0</v>
      </c>
      <c r="AD22" s="5">
        <v>0</v>
      </c>
      <c r="AE22" s="63"/>
      <c r="AF22" s="15"/>
      <c r="AG22" s="13"/>
      <c r="AH22" s="98">
        <f t="shared" si="21"/>
        <v>0</v>
      </c>
      <c r="AI22" s="99">
        <f>AI5</f>
        <v>0.95499999999999996</v>
      </c>
      <c r="AJ22" s="100"/>
      <c r="AK22" s="110"/>
      <c r="AL22" s="95">
        <f t="shared" si="22"/>
        <v>0</v>
      </c>
      <c r="AM22" s="15"/>
      <c r="AN22" s="24">
        <f t="shared" si="3"/>
        <v>0</v>
      </c>
      <c r="AO22" s="5">
        <v>0</v>
      </c>
      <c r="AP22" s="63"/>
      <c r="AQ22" s="15"/>
      <c r="AR22" s="13"/>
      <c r="AS22" s="98">
        <f t="shared" si="23"/>
        <v>0</v>
      </c>
      <c r="AT22" s="99">
        <f>AT5</f>
        <v>0.96</v>
      </c>
      <c r="AU22" s="100"/>
      <c r="AV22" s="110"/>
      <c r="AW22" s="95">
        <f t="shared" si="24"/>
        <v>0</v>
      </c>
      <c r="AX22" s="15"/>
      <c r="AY22" s="24">
        <f t="shared" si="4"/>
        <v>0</v>
      </c>
      <c r="AZ22" s="5">
        <v>0</v>
      </c>
      <c r="BA22" s="63"/>
      <c r="BB22" s="15"/>
      <c r="BC22" s="13"/>
      <c r="BD22" s="98">
        <f t="shared" si="25"/>
        <v>0</v>
      </c>
      <c r="BE22" s="99">
        <f>BE5</f>
        <v>0.98</v>
      </c>
      <c r="BF22" s="100"/>
      <c r="BG22" s="110"/>
      <c r="BH22" s="95">
        <f t="shared" si="26"/>
        <v>0</v>
      </c>
      <c r="BI22" s="15"/>
      <c r="BJ22" s="24">
        <f t="shared" si="5"/>
        <v>0</v>
      </c>
      <c r="BK22" s="5">
        <v>0</v>
      </c>
      <c r="BL22" s="63"/>
      <c r="BM22" s="15"/>
      <c r="BN22" s="13"/>
      <c r="BO22" s="98">
        <f t="shared" si="27"/>
        <v>1</v>
      </c>
      <c r="BP22" s="99">
        <f>BP5</f>
        <v>0.94499999999999995</v>
      </c>
      <c r="BQ22" s="100">
        <v>3.1194449999999998</v>
      </c>
      <c r="BR22" s="110"/>
      <c r="BS22" s="95">
        <f t="shared" si="28"/>
        <v>2.9478755249999997</v>
      </c>
      <c r="BT22" s="15"/>
      <c r="BU22" s="24">
        <f t="shared" si="6"/>
        <v>1</v>
      </c>
      <c r="BV22" s="5">
        <v>0</v>
      </c>
      <c r="BW22" s="63"/>
      <c r="BX22" s="15"/>
      <c r="BY22" s="13"/>
      <c r="BZ22" s="98">
        <f t="shared" si="29"/>
        <v>0</v>
      </c>
      <c r="CA22" s="99">
        <f>CA5</f>
        <v>1</v>
      </c>
      <c r="CB22" s="100"/>
      <c r="CC22" s="110"/>
      <c r="CD22" s="95">
        <f t="shared" si="30"/>
        <v>0</v>
      </c>
      <c r="CE22" s="15"/>
      <c r="CF22" s="24">
        <f t="shared" si="7"/>
        <v>0</v>
      </c>
      <c r="CG22" s="5">
        <v>0</v>
      </c>
      <c r="CH22" s="63"/>
      <c r="CI22" s="15"/>
      <c r="CJ22" s="13"/>
      <c r="CK22" s="98">
        <f t="shared" si="31"/>
        <v>0</v>
      </c>
      <c r="CL22" s="99">
        <f>CL5</f>
        <v>1</v>
      </c>
      <c r="CM22" s="100"/>
      <c r="CN22" s="110"/>
      <c r="CO22" s="95">
        <f t="shared" si="32"/>
        <v>0</v>
      </c>
      <c r="CP22" s="15"/>
      <c r="CQ22" s="24">
        <f t="shared" si="8"/>
        <v>0</v>
      </c>
      <c r="CR22" s="5">
        <v>0</v>
      </c>
      <c r="CS22" s="63"/>
      <c r="CT22" s="15"/>
      <c r="CU22" s="13"/>
      <c r="CV22" s="98">
        <f t="shared" si="33"/>
        <v>0</v>
      </c>
      <c r="CW22" s="99">
        <f>CW5</f>
        <v>1</v>
      </c>
      <c r="CX22" s="100"/>
      <c r="CY22" s="110"/>
      <c r="CZ22" s="95">
        <f t="shared" si="34"/>
        <v>0</v>
      </c>
      <c r="DA22" s="15"/>
      <c r="DB22" s="24">
        <f t="shared" si="9"/>
        <v>0</v>
      </c>
      <c r="DC22" s="5">
        <v>0</v>
      </c>
      <c r="DD22" s="63"/>
      <c r="DE22" s="15"/>
      <c r="DF22" s="13"/>
      <c r="DG22" s="98">
        <f t="shared" si="35"/>
        <v>0</v>
      </c>
      <c r="DH22" s="99">
        <f>DH5</f>
        <v>1</v>
      </c>
      <c r="DI22" s="100"/>
      <c r="DJ22" s="110"/>
      <c r="DK22" s="95">
        <f t="shared" si="36"/>
        <v>0</v>
      </c>
      <c r="DL22" s="15"/>
      <c r="DM22" s="24">
        <f t="shared" si="10"/>
        <v>0</v>
      </c>
      <c r="DN22" s="5">
        <v>0</v>
      </c>
      <c r="DO22" s="63"/>
      <c r="DP22" s="15"/>
      <c r="DQ22" s="13"/>
      <c r="DR22" s="98">
        <f t="shared" si="37"/>
        <v>0</v>
      </c>
      <c r="DS22" s="99">
        <f>DS5</f>
        <v>1</v>
      </c>
      <c r="DT22" s="100"/>
      <c r="DU22" s="110"/>
      <c r="DV22" s="95">
        <f t="shared" si="38"/>
        <v>0</v>
      </c>
      <c r="DW22" s="15"/>
      <c r="DX22" s="24">
        <f t="shared" si="11"/>
        <v>0</v>
      </c>
      <c r="DY22" s="5">
        <v>0</v>
      </c>
      <c r="DZ22" s="63"/>
      <c r="EA22" s="15"/>
      <c r="EB22" s="13"/>
      <c r="EC22" s="98">
        <f t="shared" si="39"/>
        <v>0</v>
      </c>
      <c r="ED22" s="99">
        <f>ED5</f>
        <v>1</v>
      </c>
      <c r="EE22" s="100"/>
      <c r="EF22" s="110"/>
      <c r="EG22" s="95">
        <f t="shared" si="40"/>
        <v>0</v>
      </c>
      <c r="EH22" s="15"/>
      <c r="EI22" s="24">
        <f t="shared" si="12"/>
        <v>0</v>
      </c>
      <c r="EJ22" s="5">
        <v>0</v>
      </c>
      <c r="EK22" s="63"/>
      <c r="EL22" s="15"/>
      <c r="EM22" s="13"/>
      <c r="EN22" s="98">
        <f t="shared" si="41"/>
        <v>0</v>
      </c>
      <c r="EO22" s="99">
        <f>EO5</f>
        <v>1</v>
      </c>
      <c r="EP22" s="100"/>
      <c r="EQ22" s="110"/>
      <c r="ER22" s="95">
        <f t="shared" si="42"/>
        <v>0</v>
      </c>
      <c r="ES22" s="15"/>
      <c r="ET22" s="24">
        <f t="shared" si="13"/>
        <v>0</v>
      </c>
      <c r="EU22" s="5">
        <v>0</v>
      </c>
      <c r="EV22" s="63"/>
      <c r="EW22" s="15"/>
      <c r="EX22" s="13"/>
      <c r="EY22" s="98">
        <f t="shared" si="43"/>
        <v>0</v>
      </c>
      <c r="EZ22" s="99">
        <f>EZ5</f>
        <v>1</v>
      </c>
      <c r="FA22" s="100"/>
      <c r="FB22" s="110"/>
      <c r="FC22" s="95">
        <f t="shared" si="44"/>
        <v>0</v>
      </c>
      <c r="FD22" s="15"/>
      <c r="FE22" s="24">
        <f t="shared" si="14"/>
        <v>0</v>
      </c>
      <c r="FF22" s="5">
        <v>0</v>
      </c>
      <c r="FG22" s="63"/>
      <c r="FH22" s="15"/>
      <c r="FI22" s="13"/>
      <c r="FJ22" s="98">
        <f t="shared" si="45"/>
        <v>0</v>
      </c>
      <c r="FK22" s="99">
        <f>FK5</f>
        <v>1</v>
      </c>
      <c r="FL22" s="100"/>
      <c r="FM22" s="110"/>
      <c r="FN22" s="95">
        <f t="shared" si="46"/>
        <v>0</v>
      </c>
      <c r="FO22" s="15"/>
      <c r="FP22" s="24">
        <f t="shared" si="15"/>
        <v>0</v>
      </c>
      <c r="FQ22" s="5">
        <v>0</v>
      </c>
      <c r="FR22" s="8">
        <v>0</v>
      </c>
      <c r="FS22" s="84">
        <f t="shared" si="47"/>
        <v>3.1194449999999998</v>
      </c>
      <c r="FT22" s="85">
        <f t="shared" si="48"/>
        <v>500</v>
      </c>
      <c r="FU22" s="85">
        <f t="shared" si="49"/>
        <v>500</v>
      </c>
      <c r="FV22" s="85">
        <f t="shared" si="50"/>
        <v>500</v>
      </c>
      <c r="FW22" s="85">
        <f t="shared" si="51"/>
        <v>500</v>
      </c>
      <c r="FX22" s="85">
        <f t="shared" si="52"/>
        <v>2.9478755249999997</v>
      </c>
      <c r="FY22" s="85">
        <f t="shared" si="53"/>
        <v>500</v>
      </c>
      <c r="FZ22" s="85">
        <f t="shared" si="54"/>
        <v>500</v>
      </c>
      <c r="GA22" s="85">
        <f t="shared" si="55"/>
        <v>500</v>
      </c>
      <c r="GB22" s="85">
        <f t="shared" si="56"/>
        <v>500</v>
      </c>
      <c r="GC22" s="85">
        <f t="shared" si="57"/>
        <v>500</v>
      </c>
      <c r="GD22" s="85">
        <f t="shared" si="58"/>
        <v>500</v>
      </c>
      <c r="GE22" s="85">
        <f t="shared" si="59"/>
        <v>500</v>
      </c>
      <c r="GF22" s="85">
        <f t="shared" si="60"/>
        <v>500</v>
      </c>
      <c r="GG22" s="85">
        <f t="shared" si="61"/>
        <v>500</v>
      </c>
      <c r="GH22" s="101">
        <f t="shared" si="16"/>
        <v>2</v>
      </c>
      <c r="GI22" s="102">
        <f t="shared" si="62"/>
        <v>6.0673205249999995</v>
      </c>
      <c r="GJ22" s="102">
        <f t="shared" si="63"/>
        <v>3.0336602624999998</v>
      </c>
      <c r="GK22" s="79">
        <f>ROW()</f>
        <v>22</v>
      </c>
    </row>
    <row r="23" spans="1:193" s="12" customFormat="1" ht="39.950000000000003" customHeight="1">
      <c r="A23" s="17">
        <f>ROW()</f>
        <v>23</v>
      </c>
      <c r="B23" s="32">
        <f t="shared" si="64"/>
        <v>17</v>
      </c>
      <c r="C23" s="33">
        <f t="shared" si="65"/>
        <v>17</v>
      </c>
      <c r="D23" s="66" t="s">
        <v>345</v>
      </c>
      <c r="E23" s="390">
        <f t="shared" si="0"/>
        <v>1.250235</v>
      </c>
      <c r="F23" s="107">
        <f t="shared" si="17"/>
        <v>1.2866175</v>
      </c>
      <c r="G23" s="3">
        <v>0</v>
      </c>
      <c r="H23" s="4">
        <v>0</v>
      </c>
      <c r="I23" s="63"/>
      <c r="J23" s="15"/>
      <c r="K23" s="13"/>
      <c r="L23" s="98">
        <f t="shared" si="66"/>
        <v>1</v>
      </c>
      <c r="M23" s="99">
        <f>M5</f>
        <v>0.94499999999999995</v>
      </c>
      <c r="N23" s="100">
        <v>1.4</v>
      </c>
      <c r="O23" s="110">
        <v>14185</v>
      </c>
      <c r="P23" s="95">
        <f t="shared" si="18"/>
        <v>1.323</v>
      </c>
      <c r="Q23" s="15"/>
      <c r="R23" s="24">
        <f t="shared" si="1"/>
        <v>2</v>
      </c>
      <c r="S23" s="25">
        <v>0</v>
      </c>
      <c r="T23" s="63"/>
      <c r="U23" s="15"/>
      <c r="V23" s="13"/>
      <c r="W23" s="98">
        <f t="shared" si="19"/>
        <v>0</v>
      </c>
      <c r="X23" s="99">
        <f>X5</f>
        <v>0.97</v>
      </c>
      <c r="Y23" s="100"/>
      <c r="Z23" s="110"/>
      <c r="AA23" s="95">
        <f t="shared" si="20"/>
        <v>0</v>
      </c>
      <c r="AB23" s="15"/>
      <c r="AC23" s="24">
        <f t="shared" si="2"/>
        <v>0</v>
      </c>
      <c r="AD23" s="5">
        <v>0</v>
      </c>
      <c r="AE23" s="63"/>
      <c r="AF23" s="15"/>
      <c r="AG23" s="13"/>
      <c r="AH23" s="98">
        <f t="shared" si="21"/>
        <v>0</v>
      </c>
      <c r="AI23" s="99">
        <f>AI5</f>
        <v>0.95499999999999996</v>
      </c>
      <c r="AJ23" s="100"/>
      <c r="AK23" s="110"/>
      <c r="AL23" s="95">
        <f t="shared" si="22"/>
        <v>0</v>
      </c>
      <c r="AM23" s="15"/>
      <c r="AN23" s="24">
        <f t="shared" si="3"/>
        <v>0</v>
      </c>
      <c r="AO23" s="5">
        <v>0</v>
      </c>
      <c r="AP23" s="63"/>
      <c r="AQ23" s="15"/>
      <c r="AR23" s="13"/>
      <c r="AS23" s="98">
        <f t="shared" si="23"/>
        <v>0</v>
      </c>
      <c r="AT23" s="99">
        <f>AT5</f>
        <v>0.96</v>
      </c>
      <c r="AU23" s="100"/>
      <c r="AV23" s="110"/>
      <c r="AW23" s="95">
        <f t="shared" si="24"/>
        <v>0</v>
      </c>
      <c r="AX23" s="15"/>
      <c r="AY23" s="24">
        <f t="shared" si="4"/>
        <v>0</v>
      </c>
      <c r="AZ23" s="5">
        <v>0</v>
      </c>
      <c r="BA23" s="63"/>
      <c r="BB23" s="15"/>
      <c r="BC23" s="13"/>
      <c r="BD23" s="98">
        <f t="shared" si="25"/>
        <v>0</v>
      </c>
      <c r="BE23" s="99">
        <f>BE5</f>
        <v>0.98</v>
      </c>
      <c r="BF23" s="100"/>
      <c r="BG23" s="110"/>
      <c r="BH23" s="95">
        <f t="shared" si="26"/>
        <v>0</v>
      </c>
      <c r="BI23" s="15"/>
      <c r="BJ23" s="24">
        <f t="shared" si="5"/>
        <v>0</v>
      </c>
      <c r="BK23" s="5">
        <v>0</v>
      </c>
      <c r="BL23" s="63"/>
      <c r="BM23" s="15"/>
      <c r="BN23" s="13"/>
      <c r="BO23" s="98">
        <f t="shared" si="27"/>
        <v>1</v>
      </c>
      <c r="BP23" s="99">
        <f>BP5</f>
        <v>0.94499999999999995</v>
      </c>
      <c r="BQ23" s="100">
        <v>1.323</v>
      </c>
      <c r="BR23" s="110"/>
      <c r="BS23" s="95">
        <f t="shared" si="28"/>
        <v>1.250235</v>
      </c>
      <c r="BT23" s="15"/>
      <c r="BU23" s="24">
        <f t="shared" si="6"/>
        <v>1</v>
      </c>
      <c r="BV23" s="5">
        <v>0</v>
      </c>
      <c r="BW23" s="63"/>
      <c r="BX23" s="15"/>
      <c r="BY23" s="13"/>
      <c r="BZ23" s="98">
        <f t="shared" si="29"/>
        <v>0</v>
      </c>
      <c r="CA23" s="99">
        <f>CA5</f>
        <v>1</v>
      </c>
      <c r="CB23" s="100"/>
      <c r="CC23" s="110"/>
      <c r="CD23" s="95">
        <f t="shared" si="30"/>
        <v>0</v>
      </c>
      <c r="CE23" s="15"/>
      <c r="CF23" s="24">
        <f t="shared" si="7"/>
        <v>0</v>
      </c>
      <c r="CG23" s="5">
        <v>0</v>
      </c>
      <c r="CH23" s="63"/>
      <c r="CI23" s="15"/>
      <c r="CJ23" s="13"/>
      <c r="CK23" s="98">
        <f t="shared" si="31"/>
        <v>0</v>
      </c>
      <c r="CL23" s="99">
        <f>CL5</f>
        <v>1</v>
      </c>
      <c r="CM23" s="100"/>
      <c r="CN23" s="110"/>
      <c r="CO23" s="95">
        <f t="shared" si="32"/>
        <v>0</v>
      </c>
      <c r="CP23" s="15"/>
      <c r="CQ23" s="24">
        <f t="shared" si="8"/>
        <v>0</v>
      </c>
      <c r="CR23" s="5">
        <v>0</v>
      </c>
      <c r="CS23" s="63"/>
      <c r="CT23" s="15"/>
      <c r="CU23" s="13"/>
      <c r="CV23" s="98">
        <f t="shared" si="33"/>
        <v>0</v>
      </c>
      <c r="CW23" s="99">
        <f>CW5</f>
        <v>1</v>
      </c>
      <c r="CX23" s="100"/>
      <c r="CY23" s="110"/>
      <c r="CZ23" s="95">
        <f t="shared" si="34"/>
        <v>0</v>
      </c>
      <c r="DA23" s="15"/>
      <c r="DB23" s="24">
        <f t="shared" si="9"/>
        <v>0</v>
      </c>
      <c r="DC23" s="5">
        <v>0</v>
      </c>
      <c r="DD23" s="63"/>
      <c r="DE23" s="15"/>
      <c r="DF23" s="13"/>
      <c r="DG23" s="98">
        <f t="shared" si="35"/>
        <v>0</v>
      </c>
      <c r="DH23" s="99">
        <f>DH5</f>
        <v>1</v>
      </c>
      <c r="DI23" s="100"/>
      <c r="DJ23" s="110"/>
      <c r="DK23" s="95">
        <f t="shared" si="36"/>
        <v>0</v>
      </c>
      <c r="DL23" s="15"/>
      <c r="DM23" s="24">
        <f t="shared" si="10"/>
        <v>0</v>
      </c>
      <c r="DN23" s="5">
        <v>0</v>
      </c>
      <c r="DO23" s="63"/>
      <c r="DP23" s="15"/>
      <c r="DQ23" s="13"/>
      <c r="DR23" s="98">
        <f t="shared" si="37"/>
        <v>0</v>
      </c>
      <c r="DS23" s="99">
        <f>DS5</f>
        <v>1</v>
      </c>
      <c r="DT23" s="100"/>
      <c r="DU23" s="110"/>
      <c r="DV23" s="95">
        <f t="shared" si="38"/>
        <v>0</v>
      </c>
      <c r="DW23" s="15"/>
      <c r="DX23" s="24">
        <f t="shared" si="11"/>
        <v>0</v>
      </c>
      <c r="DY23" s="5">
        <v>0</v>
      </c>
      <c r="DZ23" s="63"/>
      <c r="EA23" s="15"/>
      <c r="EB23" s="13"/>
      <c r="EC23" s="98">
        <f t="shared" si="39"/>
        <v>0</v>
      </c>
      <c r="ED23" s="99">
        <f>ED5</f>
        <v>1</v>
      </c>
      <c r="EE23" s="100"/>
      <c r="EF23" s="110"/>
      <c r="EG23" s="95">
        <f t="shared" si="40"/>
        <v>0</v>
      </c>
      <c r="EH23" s="15"/>
      <c r="EI23" s="24">
        <f t="shared" si="12"/>
        <v>0</v>
      </c>
      <c r="EJ23" s="5">
        <v>0</v>
      </c>
      <c r="EK23" s="63"/>
      <c r="EL23" s="15"/>
      <c r="EM23" s="13"/>
      <c r="EN23" s="98">
        <f t="shared" si="41"/>
        <v>0</v>
      </c>
      <c r="EO23" s="99">
        <f>EO5</f>
        <v>1</v>
      </c>
      <c r="EP23" s="100"/>
      <c r="EQ23" s="110"/>
      <c r="ER23" s="95">
        <f t="shared" si="42"/>
        <v>0</v>
      </c>
      <c r="ES23" s="15"/>
      <c r="ET23" s="24">
        <f t="shared" si="13"/>
        <v>0</v>
      </c>
      <c r="EU23" s="5">
        <v>0</v>
      </c>
      <c r="EV23" s="63"/>
      <c r="EW23" s="15"/>
      <c r="EX23" s="13"/>
      <c r="EY23" s="98">
        <f t="shared" si="43"/>
        <v>0</v>
      </c>
      <c r="EZ23" s="99">
        <f>EZ5</f>
        <v>1</v>
      </c>
      <c r="FA23" s="100"/>
      <c r="FB23" s="110"/>
      <c r="FC23" s="95">
        <f t="shared" si="44"/>
        <v>0</v>
      </c>
      <c r="FD23" s="15"/>
      <c r="FE23" s="24">
        <f t="shared" si="14"/>
        <v>0</v>
      </c>
      <c r="FF23" s="5">
        <v>0</v>
      </c>
      <c r="FG23" s="63"/>
      <c r="FH23" s="15"/>
      <c r="FI23" s="13"/>
      <c r="FJ23" s="98">
        <f t="shared" si="45"/>
        <v>0</v>
      </c>
      <c r="FK23" s="99">
        <f>FK5</f>
        <v>1</v>
      </c>
      <c r="FL23" s="100"/>
      <c r="FM23" s="110"/>
      <c r="FN23" s="95">
        <f t="shared" si="46"/>
        <v>0</v>
      </c>
      <c r="FO23" s="15"/>
      <c r="FP23" s="24">
        <f t="shared" si="15"/>
        <v>0</v>
      </c>
      <c r="FQ23" s="5">
        <v>0</v>
      </c>
      <c r="FR23" s="8">
        <v>0</v>
      </c>
      <c r="FS23" s="84">
        <f t="shared" si="47"/>
        <v>1.323</v>
      </c>
      <c r="FT23" s="85">
        <f t="shared" si="48"/>
        <v>500</v>
      </c>
      <c r="FU23" s="85">
        <f t="shared" si="49"/>
        <v>500</v>
      </c>
      <c r="FV23" s="85">
        <f t="shared" si="50"/>
        <v>500</v>
      </c>
      <c r="FW23" s="85">
        <f t="shared" si="51"/>
        <v>500</v>
      </c>
      <c r="FX23" s="85">
        <f t="shared" si="52"/>
        <v>1.250235</v>
      </c>
      <c r="FY23" s="85">
        <f t="shared" si="53"/>
        <v>500</v>
      </c>
      <c r="FZ23" s="85">
        <f t="shared" si="54"/>
        <v>500</v>
      </c>
      <c r="GA23" s="85">
        <f t="shared" si="55"/>
        <v>500</v>
      </c>
      <c r="GB23" s="85">
        <f t="shared" si="56"/>
        <v>500</v>
      </c>
      <c r="GC23" s="85">
        <f t="shared" si="57"/>
        <v>500</v>
      </c>
      <c r="GD23" s="85">
        <f t="shared" si="58"/>
        <v>500</v>
      </c>
      <c r="GE23" s="85">
        <f t="shared" si="59"/>
        <v>500</v>
      </c>
      <c r="GF23" s="85">
        <f t="shared" si="60"/>
        <v>500</v>
      </c>
      <c r="GG23" s="85">
        <f t="shared" si="61"/>
        <v>500</v>
      </c>
      <c r="GH23" s="101">
        <f t="shared" si="16"/>
        <v>2</v>
      </c>
      <c r="GI23" s="102">
        <f t="shared" si="62"/>
        <v>2.5732349999999999</v>
      </c>
      <c r="GJ23" s="102">
        <f t="shared" si="63"/>
        <v>1.2866175</v>
      </c>
      <c r="GK23" s="79">
        <f>ROW()</f>
        <v>23</v>
      </c>
    </row>
    <row r="24" spans="1:193" s="12" customFormat="1" ht="50.1" customHeight="1">
      <c r="A24" s="17">
        <f>ROW()</f>
        <v>24</v>
      </c>
      <c r="B24" s="32">
        <f t="shared" si="64"/>
        <v>18</v>
      </c>
      <c r="C24" s="33">
        <f t="shared" si="65"/>
        <v>18</v>
      </c>
      <c r="D24" s="66" t="s">
        <v>346</v>
      </c>
      <c r="E24" s="390">
        <f t="shared" si="0"/>
        <v>0.91892272499999983</v>
      </c>
      <c r="F24" s="107">
        <f t="shared" si="17"/>
        <v>0.94566386249999979</v>
      </c>
      <c r="G24" s="3">
        <v>0</v>
      </c>
      <c r="H24" s="4">
        <v>0</v>
      </c>
      <c r="I24" s="63"/>
      <c r="J24" s="15"/>
      <c r="K24" s="13"/>
      <c r="L24" s="98">
        <f t="shared" si="66"/>
        <v>1</v>
      </c>
      <c r="M24" s="99">
        <f>M5</f>
        <v>0.94499999999999995</v>
      </c>
      <c r="N24" s="100">
        <v>1.0289999999999999</v>
      </c>
      <c r="O24" s="110">
        <v>207946</v>
      </c>
      <c r="P24" s="95">
        <f t="shared" si="18"/>
        <v>0.97240499999999985</v>
      </c>
      <c r="Q24" s="15"/>
      <c r="R24" s="24">
        <f t="shared" si="1"/>
        <v>2</v>
      </c>
      <c r="S24" s="25">
        <v>0</v>
      </c>
      <c r="T24" s="63"/>
      <c r="U24" s="15"/>
      <c r="V24" s="13"/>
      <c r="W24" s="98">
        <f t="shared" si="19"/>
        <v>0</v>
      </c>
      <c r="X24" s="99">
        <f>X5</f>
        <v>0.97</v>
      </c>
      <c r="Y24" s="100"/>
      <c r="Z24" s="110"/>
      <c r="AA24" s="95">
        <f t="shared" si="20"/>
        <v>0</v>
      </c>
      <c r="AB24" s="15"/>
      <c r="AC24" s="24">
        <f t="shared" si="2"/>
        <v>0</v>
      </c>
      <c r="AD24" s="5">
        <v>0</v>
      </c>
      <c r="AE24" s="63"/>
      <c r="AF24" s="15"/>
      <c r="AG24" s="13"/>
      <c r="AH24" s="98">
        <f t="shared" si="21"/>
        <v>0</v>
      </c>
      <c r="AI24" s="99">
        <f>AI5</f>
        <v>0.95499999999999996</v>
      </c>
      <c r="AJ24" s="100"/>
      <c r="AK24" s="110"/>
      <c r="AL24" s="95">
        <f t="shared" si="22"/>
        <v>0</v>
      </c>
      <c r="AM24" s="15"/>
      <c r="AN24" s="24">
        <f t="shared" si="3"/>
        <v>0</v>
      </c>
      <c r="AO24" s="5">
        <v>0</v>
      </c>
      <c r="AP24" s="63"/>
      <c r="AQ24" s="15"/>
      <c r="AR24" s="13"/>
      <c r="AS24" s="98">
        <f t="shared" si="23"/>
        <v>0</v>
      </c>
      <c r="AT24" s="99">
        <f>AT5</f>
        <v>0.96</v>
      </c>
      <c r="AU24" s="100"/>
      <c r="AV24" s="110"/>
      <c r="AW24" s="95">
        <f t="shared" si="24"/>
        <v>0</v>
      </c>
      <c r="AX24" s="15"/>
      <c r="AY24" s="24">
        <f t="shared" si="4"/>
        <v>0</v>
      </c>
      <c r="AZ24" s="5">
        <v>0</v>
      </c>
      <c r="BA24" s="63"/>
      <c r="BB24" s="15"/>
      <c r="BC24" s="13"/>
      <c r="BD24" s="98">
        <f t="shared" si="25"/>
        <v>0</v>
      </c>
      <c r="BE24" s="99">
        <f>BE5</f>
        <v>0.98</v>
      </c>
      <c r="BF24" s="100"/>
      <c r="BG24" s="110"/>
      <c r="BH24" s="95">
        <f t="shared" si="26"/>
        <v>0</v>
      </c>
      <c r="BI24" s="15"/>
      <c r="BJ24" s="24">
        <f t="shared" si="5"/>
        <v>0</v>
      </c>
      <c r="BK24" s="5">
        <v>0</v>
      </c>
      <c r="BL24" s="63"/>
      <c r="BM24" s="15"/>
      <c r="BN24" s="13"/>
      <c r="BO24" s="98">
        <f t="shared" si="27"/>
        <v>1</v>
      </c>
      <c r="BP24" s="99">
        <f>BP5</f>
        <v>0.94499999999999995</v>
      </c>
      <c r="BQ24" s="100">
        <v>0.97240499999999985</v>
      </c>
      <c r="BR24" s="110"/>
      <c r="BS24" s="95">
        <f t="shared" si="28"/>
        <v>0.91892272499999983</v>
      </c>
      <c r="BT24" s="15"/>
      <c r="BU24" s="24">
        <f t="shared" si="6"/>
        <v>1</v>
      </c>
      <c r="BV24" s="5">
        <v>0</v>
      </c>
      <c r="BW24" s="63"/>
      <c r="BX24" s="15"/>
      <c r="BY24" s="13"/>
      <c r="BZ24" s="98">
        <f t="shared" si="29"/>
        <v>0</v>
      </c>
      <c r="CA24" s="99">
        <f>CA5</f>
        <v>1</v>
      </c>
      <c r="CB24" s="100"/>
      <c r="CC24" s="110"/>
      <c r="CD24" s="95">
        <f t="shared" si="30"/>
        <v>0</v>
      </c>
      <c r="CE24" s="15"/>
      <c r="CF24" s="24">
        <f t="shared" si="7"/>
        <v>0</v>
      </c>
      <c r="CG24" s="5">
        <v>0</v>
      </c>
      <c r="CH24" s="63"/>
      <c r="CI24" s="15"/>
      <c r="CJ24" s="13"/>
      <c r="CK24" s="98">
        <f t="shared" si="31"/>
        <v>0</v>
      </c>
      <c r="CL24" s="99">
        <f>CL5</f>
        <v>1</v>
      </c>
      <c r="CM24" s="100"/>
      <c r="CN24" s="110"/>
      <c r="CO24" s="95">
        <f t="shared" si="32"/>
        <v>0</v>
      </c>
      <c r="CP24" s="15"/>
      <c r="CQ24" s="24">
        <f t="shared" si="8"/>
        <v>0</v>
      </c>
      <c r="CR24" s="5">
        <v>0</v>
      </c>
      <c r="CS24" s="63"/>
      <c r="CT24" s="15"/>
      <c r="CU24" s="13"/>
      <c r="CV24" s="98">
        <f t="shared" si="33"/>
        <v>0</v>
      </c>
      <c r="CW24" s="99">
        <f>CW5</f>
        <v>1</v>
      </c>
      <c r="CX24" s="100"/>
      <c r="CY24" s="110"/>
      <c r="CZ24" s="95">
        <f t="shared" si="34"/>
        <v>0</v>
      </c>
      <c r="DA24" s="15"/>
      <c r="DB24" s="24">
        <f t="shared" si="9"/>
        <v>0</v>
      </c>
      <c r="DC24" s="5">
        <v>0</v>
      </c>
      <c r="DD24" s="63"/>
      <c r="DE24" s="15"/>
      <c r="DF24" s="13"/>
      <c r="DG24" s="98">
        <f t="shared" si="35"/>
        <v>0</v>
      </c>
      <c r="DH24" s="99">
        <f>DH5</f>
        <v>1</v>
      </c>
      <c r="DI24" s="100"/>
      <c r="DJ24" s="110"/>
      <c r="DK24" s="95">
        <f t="shared" si="36"/>
        <v>0</v>
      </c>
      <c r="DL24" s="15"/>
      <c r="DM24" s="24">
        <f t="shared" si="10"/>
        <v>0</v>
      </c>
      <c r="DN24" s="5">
        <v>0</v>
      </c>
      <c r="DO24" s="63"/>
      <c r="DP24" s="15"/>
      <c r="DQ24" s="13"/>
      <c r="DR24" s="98">
        <f t="shared" si="37"/>
        <v>0</v>
      </c>
      <c r="DS24" s="99">
        <f>DS5</f>
        <v>1</v>
      </c>
      <c r="DT24" s="100"/>
      <c r="DU24" s="110"/>
      <c r="DV24" s="95">
        <f t="shared" si="38"/>
        <v>0</v>
      </c>
      <c r="DW24" s="15"/>
      <c r="DX24" s="24">
        <f t="shared" si="11"/>
        <v>0</v>
      </c>
      <c r="DY24" s="5">
        <v>0</v>
      </c>
      <c r="DZ24" s="63"/>
      <c r="EA24" s="15"/>
      <c r="EB24" s="13"/>
      <c r="EC24" s="98">
        <f t="shared" si="39"/>
        <v>0</v>
      </c>
      <c r="ED24" s="99">
        <f>ED5</f>
        <v>1</v>
      </c>
      <c r="EE24" s="100"/>
      <c r="EF24" s="110"/>
      <c r="EG24" s="95">
        <f t="shared" si="40"/>
        <v>0</v>
      </c>
      <c r="EH24" s="15"/>
      <c r="EI24" s="24">
        <f t="shared" si="12"/>
        <v>0</v>
      </c>
      <c r="EJ24" s="5">
        <v>0</v>
      </c>
      <c r="EK24" s="63"/>
      <c r="EL24" s="15"/>
      <c r="EM24" s="13"/>
      <c r="EN24" s="98">
        <f t="shared" si="41"/>
        <v>0</v>
      </c>
      <c r="EO24" s="99">
        <f>EO5</f>
        <v>1</v>
      </c>
      <c r="EP24" s="100"/>
      <c r="EQ24" s="110"/>
      <c r="ER24" s="95">
        <f t="shared" si="42"/>
        <v>0</v>
      </c>
      <c r="ES24" s="15"/>
      <c r="ET24" s="24">
        <f t="shared" si="13"/>
        <v>0</v>
      </c>
      <c r="EU24" s="5">
        <v>0</v>
      </c>
      <c r="EV24" s="63"/>
      <c r="EW24" s="15"/>
      <c r="EX24" s="13"/>
      <c r="EY24" s="98">
        <f t="shared" si="43"/>
        <v>0</v>
      </c>
      <c r="EZ24" s="99">
        <f>EZ5</f>
        <v>1</v>
      </c>
      <c r="FA24" s="100"/>
      <c r="FB24" s="110"/>
      <c r="FC24" s="95">
        <f t="shared" si="44"/>
        <v>0</v>
      </c>
      <c r="FD24" s="15"/>
      <c r="FE24" s="24">
        <f t="shared" si="14"/>
        <v>0</v>
      </c>
      <c r="FF24" s="5">
        <v>0</v>
      </c>
      <c r="FG24" s="63"/>
      <c r="FH24" s="15"/>
      <c r="FI24" s="13"/>
      <c r="FJ24" s="98">
        <f t="shared" si="45"/>
        <v>0</v>
      </c>
      <c r="FK24" s="99">
        <f>FK5</f>
        <v>1</v>
      </c>
      <c r="FL24" s="100"/>
      <c r="FM24" s="110"/>
      <c r="FN24" s="95">
        <f t="shared" si="46"/>
        <v>0</v>
      </c>
      <c r="FO24" s="15"/>
      <c r="FP24" s="24">
        <f t="shared" si="15"/>
        <v>0</v>
      </c>
      <c r="FQ24" s="5">
        <v>0</v>
      </c>
      <c r="FR24" s="8">
        <v>0</v>
      </c>
      <c r="FS24" s="84">
        <f t="shared" si="47"/>
        <v>0.97240499999999985</v>
      </c>
      <c r="FT24" s="85">
        <f t="shared" si="48"/>
        <v>500</v>
      </c>
      <c r="FU24" s="85">
        <f t="shared" si="49"/>
        <v>500</v>
      </c>
      <c r="FV24" s="85">
        <f t="shared" si="50"/>
        <v>500</v>
      </c>
      <c r="FW24" s="85">
        <f t="shared" si="51"/>
        <v>500</v>
      </c>
      <c r="FX24" s="85">
        <f t="shared" si="52"/>
        <v>0.91892272499999983</v>
      </c>
      <c r="FY24" s="85">
        <f t="shared" si="53"/>
        <v>500</v>
      </c>
      <c r="FZ24" s="85">
        <f t="shared" si="54"/>
        <v>500</v>
      </c>
      <c r="GA24" s="85">
        <f t="shared" si="55"/>
        <v>500</v>
      </c>
      <c r="GB24" s="85">
        <f t="shared" si="56"/>
        <v>500</v>
      </c>
      <c r="GC24" s="85">
        <f t="shared" si="57"/>
        <v>500</v>
      </c>
      <c r="GD24" s="85">
        <f t="shared" si="58"/>
        <v>500</v>
      </c>
      <c r="GE24" s="85">
        <f t="shared" si="59"/>
        <v>500</v>
      </c>
      <c r="GF24" s="85">
        <f t="shared" si="60"/>
        <v>500</v>
      </c>
      <c r="GG24" s="85">
        <f t="shared" si="61"/>
        <v>500</v>
      </c>
      <c r="GH24" s="101">
        <f t="shared" si="16"/>
        <v>2</v>
      </c>
      <c r="GI24" s="102">
        <f t="shared" si="62"/>
        <v>1.8913277249999996</v>
      </c>
      <c r="GJ24" s="102">
        <f t="shared" si="63"/>
        <v>0.94566386249999979</v>
      </c>
      <c r="GK24" s="79">
        <f>ROW()</f>
        <v>24</v>
      </c>
    </row>
    <row r="25" spans="1:193" s="12" customFormat="1" ht="50.1" customHeight="1">
      <c r="A25" s="17">
        <f>ROW()</f>
        <v>25</v>
      </c>
      <c r="B25" s="32">
        <f t="shared" si="64"/>
        <v>19</v>
      </c>
      <c r="C25" s="33">
        <f t="shared" si="65"/>
        <v>19</v>
      </c>
      <c r="D25" s="66" t="s">
        <v>347</v>
      </c>
      <c r="E25" s="390">
        <f t="shared" si="0"/>
        <v>2.7308704499999998</v>
      </c>
      <c r="F25" s="107">
        <f t="shared" si="17"/>
        <v>3.05756015</v>
      </c>
      <c r="G25" s="3">
        <v>0</v>
      </c>
      <c r="H25" s="4">
        <v>0</v>
      </c>
      <c r="I25" s="63"/>
      <c r="J25" s="15"/>
      <c r="K25" s="13"/>
      <c r="L25" s="98">
        <f t="shared" si="66"/>
        <v>1</v>
      </c>
      <c r="M25" s="99">
        <f>M5</f>
        <v>0.94499999999999995</v>
      </c>
      <c r="N25" s="100">
        <v>3.0579999999999998</v>
      </c>
      <c r="O25" s="110">
        <v>207878</v>
      </c>
      <c r="P25" s="95">
        <f t="shared" si="18"/>
        <v>2.8898099999999998</v>
      </c>
      <c r="Q25" s="15"/>
      <c r="R25" s="24">
        <f t="shared" si="1"/>
        <v>2</v>
      </c>
      <c r="S25" s="25">
        <v>0</v>
      </c>
      <c r="T25" s="63"/>
      <c r="U25" s="15"/>
      <c r="V25" s="13"/>
      <c r="W25" s="98">
        <f t="shared" si="19"/>
        <v>0</v>
      </c>
      <c r="X25" s="99">
        <f>X5</f>
        <v>0.97</v>
      </c>
      <c r="Y25" s="100"/>
      <c r="Z25" s="110"/>
      <c r="AA25" s="95">
        <f t="shared" si="20"/>
        <v>0</v>
      </c>
      <c r="AB25" s="15"/>
      <c r="AC25" s="24">
        <f t="shared" si="2"/>
        <v>0</v>
      </c>
      <c r="AD25" s="5">
        <v>0</v>
      </c>
      <c r="AE25" s="63"/>
      <c r="AF25" s="15"/>
      <c r="AG25" s="13"/>
      <c r="AH25" s="98">
        <f t="shared" si="21"/>
        <v>0</v>
      </c>
      <c r="AI25" s="99">
        <f>AI5</f>
        <v>0.95499999999999996</v>
      </c>
      <c r="AJ25" s="100"/>
      <c r="AK25" s="110"/>
      <c r="AL25" s="95">
        <f t="shared" si="22"/>
        <v>0</v>
      </c>
      <c r="AM25" s="15"/>
      <c r="AN25" s="24">
        <f t="shared" si="3"/>
        <v>0</v>
      </c>
      <c r="AO25" s="5">
        <v>0</v>
      </c>
      <c r="AP25" s="63"/>
      <c r="AQ25" s="15"/>
      <c r="AR25" s="13"/>
      <c r="AS25" s="98">
        <f t="shared" si="23"/>
        <v>1</v>
      </c>
      <c r="AT25" s="99">
        <f>AT5</f>
        <v>0.96</v>
      </c>
      <c r="AU25" s="100">
        <v>3.7</v>
      </c>
      <c r="AV25" s="110"/>
      <c r="AW25" s="95">
        <f t="shared" si="24"/>
        <v>3.552</v>
      </c>
      <c r="AX25" s="15"/>
      <c r="AY25" s="24">
        <f t="shared" si="4"/>
        <v>3</v>
      </c>
      <c r="AZ25" s="5">
        <v>0</v>
      </c>
      <c r="BA25" s="63"/>
      <c r="BB25" s="15"/>
      <c r="BC25" s="13"/>
      <c r="BD25" s="98">
        <f t="shared" si="25"/>
        <v>0</v>
      </c>
      <c r="BE25" s="99">
        <f>BE5</f>
        <v>0.98</v>
      </c>
      <c r="BF25" s="100"/>
      <c r="BG25" s="110"/>
      <c r="BH25" s="95">
        <f t="shared" si="26"/>
        <v>0</v>
      </c>
      <c r="BI25" s="15"/>
      <c r="BJ25" s="24">
        <f t="shared" si="5"/>
        <v>0</v>
      </c>
      <c r="BK25" s="5">
        <v>0</v>
      </c>
      <c r="BL25" s="63"/>
      <c r="BM25" s="15"/>
      <c r="BN25" s="13"/>
      <c r="BO25" s="98">
        <f t="shared" si="27"/>
        <v>1</v>
      </c>
      <c r="BP25" s="99">
        <f>BP5</f>
        <v>0.94499999999999995</v>
      </c>
      <c r="BQ25" s="100">
        <v>2.8898099999999998</v>
      </c>
      <c r="BR25" s="110"/>
      <c r="BS25" s="95">
        <f t="shared" si="28"/>
        <v>2.7308704499999998</v>
      </c>
      <c r="BT25" s="15"/>
      <c r="BU25" s="24">
        <f t="shared" si="6"/>
        <v>1</v>
      </c>
      <c r="BV25" s="5">
        <v>0</v>
      </c>
      <c r="BW25" s="63"/>
      <c r="BX25" s="15"/>
      <c r="BY25" s="13"/>
      <c r="BZ25" s="98">
        <f t="shared" si="29"/>
        <v>0</v>
      </c>
      <c r="CA25" s="99">
        <f>CA5</f>
        <v>1</v>
      </c>
      <c r="CB25" s="100"/>
      <c r="CC25" s="110"/>
      <c r="CD25" s="95">
        <f t="shared" si="30"/>
        <v>0</v>
      </c>
      <c r="CE25" s="15"/>
      <c r="CF25" s="24">
        <f t="shared" si="7"/>
        <v>0</v>
      </c>
      <c r="CG25" s="5">
        <v>0</v>
      </c>
      <c r="CH25" s="63"/>
      <c r="CI25" s="15"/>
      <c r="CJ25" s="13"/>
      <c r="CK25" s="98">
        <f t="shared" si="31"/>
        <v>0</v>
      </c>
      <c r="CL25" s="99">
        <f>CL5</f>
        <v>1</v>
      </c>
      <c r="CM25" s="100"/>
      <c r="CN25" s="110"/>
      <c r="CO25" s="95">
        <f t="shared" si="32"/>
        <v>0</v>
      </c>
      <c r="CP25" s="15"/>
      <c r="CQ25" s="24">
        <f t="shared" si="8"/>
        <v>0</v>
      </c>
      <c r="CR25" s="5">
        <v>0</v>
      </c>
      <c r="CS25" s="63"/>
      <c r="CT25" s="15"/>
      <c r="CU25" s="13"/>
      <c r="CV25" s="98">
        <f t="shared" si="33"/>
        <v>0</v>
      </c>
      <c r="CW25" s="99">
        <f>CW5</f>
        <v>1</v>
      </c>
      <c r="CX25" s="100"/>
      <c r="CY25" s="110"/>
      <c r="CZ25" s="95">
        <f t="shared" si="34"/>
        <v>0</v>
      </c>
      <c r="DA25" s="15"/>
      <c r="DB25" s="24">
        <f t="shared" si="9"/>
        <v>0</v>
      </c>
      <c r="DC25" s="5">
        <v>0</v>
      </c>
      <c r="DD25" s="63"/>
      <c r="DE25" s="15"/>
      <c r="DF25" s="13"/>
      <c r="DG25" s="98">
        <f t="shared" si="35"/>
        <v>0</v>
      </c>
      <c r="DH25" s="99">
        <f>DH5</f>
        <v>1</v>
      </c>
      <c r="DI25" s="100"/>
      <c r="DJ25" s="110"/>
      <c r="DK25" s="95">
        <f t="shared" si="36"/>
        <v>0</v>
      </c>
      <c r="DL25" s="15"/>
      <c r="DM25" s="24">
        <f t="shared" si="10"/>
        <v>0</v>
      </c>
      <c r="DN25" s="5">
        <v>0</v>
      </c>
      <c r="DO25" s="63"/>
      <c r="DP25" s="15"/>
      <c r="DQ25" s="13"/>
      <c r="DR25" s="98">
        <f t="shared" si="37"/>
        <v>0</v>
      </c>
      <c r="DS25" s="99">
        <f>DS5</f>
        <v>1</v>
      </c>
      <c r="DT25" s="100"/>
      <c r="DU25" s="110"/>
      <c r="DV25" s="95">
        <f t="shared" si="38"/>
        <v>0</v>
      </c>
      <c r="DW25" s="15"/>
      <c r="DX25" s="24">
        <f t="shared" si="11"/>
        <v>0</v>
      </c>
      <c r="DY25" s="5">
        <v>0</v>
      </c>
      <c r="DZ25" s="63"/>
      <c r="EA25" s="15"/>
      <c r="EB25" s="13"/>
      <c r="EC25" s="98">
        <f t="shared" si="39"/>
        <v>0</v>
      </c>
      <c r="ED25" s="99">
        <f>ED5</f>
        <v>1</v>
      </c>
      <c r="EE25" s="100"/>
      <c r="EF25" s="110"/>
      <c r="EG25" s="95">
        <f t="shared" si="40"/>
        <v>0</v>
      </c>
      <c r="EH25" s="15"/>
      <c r="EI25" s="24">
        <f t="shared" si="12"/>
        <v>0</v>
      </c>
      <c r="EJ25" s="5">
        <v>0</v>
      </c>
      <c r="EK25" s="63"/>
      <c r="EL25" s="15"/>
      <c r="EM25" s="13"/>
      <c r="EN25" s="98">
        <f t="shared" si="41"/>
        <v>0</v>
      </c>
      <c r="EO25" s="99">
        <f>EO5</f>
        <v>1</v>
      </c>
      <c r="EP25" s="100"/>
      <c r="EQ25" s="110"/>
      <c r="ER25" s="95">
        <f t="shared" si="42"/>
        <v>0</v>
      </c>
      <c r="ES25" s="15"/>
      <c r="ET25" s="24">
        <f t="shared" si="13"/>
        <v>0</v>
      </c>
      <c r="EU25" s="5">
        <v>0</v>
      </c>
      <c r="EV25" s="63"/>
      <c r="EW25" s="15"/>
      <c r="EX25" s="13"/>
      <c r="EY25" s="98">
        <f t="shared" si="43"/>
        <v>0</v>
      </c>
      <c r="EZ25" s="99">
        <f>EZ5</f>
        <v>1</v>
      </c>
      <c r="FA25" s="100"/>
      <c r="FB25" s="110"/>
      <c r="FC25" s="95">
        <f t="shared" si="44"/>
        <v>0</v>
      </c>
      <c r="FD25" s="15"/>
      <c r="FE25" s="24">
        <f t="shared" si="14"/>
        <v>0</v>
      </c>
      <c r="FF25" s="5">
        <v>0</v>
      </c>
      <c r="FG25" s="63"/>
      <c r="FH25" s="15"/>
      <c r="FI25" s="13"/>
      <c r="FJ25" s="98">
        <f t="shared" si="45"/>
        <v>0</v>
      </c>
      <c r="FK25" s="99">
        <f>FK5</f>
        <v>1</v>
      </c>
      <c r="FL25" s="100"/>
      <c r="FM25" s="110"/>
      <c r="FN25" s="95">
        <f t="shared" si="46"/>
        <v>0</v>
      </c>
      <c r="FO25" s="15"/>
      <c r="FP25" s="24">
        <f t="shared" si="15"/>
        <v>0</v>
      </c>
      <c r="FQ25" s="5">
        <v>0</v>
      </c>
      <c r="FR25" s="8">
        <v>0</v>
      </c>
      <c r="FS25" s="84">
        <f t="shared" si="47"/>
        <v>2.8898099999999998</v>
      </c>
      <c r="FT25" s="85">
        <f t="shared" si="48"/>
        <v>500</v>
      </c>
      <c r="FU25" s="85">
        <f t="shared" si="49"/>
        <v>500</v>
      </c>
      <c r="FV25" s="85">
        <f t="shared" si="50"/>
        <v>3.552</v>
      </c>
      <c r="FW25" s="85">
        <f t="shared" si="51"/>
        <v>500</v>
      </c>
      <c r="FX25" s="85">
        <f t="shared" si="52"/>
        <v>2.7308704499999998</v>
      </c>
      <c r="FY25" s="85">
        <f t="shared" si="53"/>
        <v>500</v>
      </c>
      <c r="FZ25" s="85">
        <f t="shared" si="54"/>
        <v>500</v>
      </c>
      <c r="GA25" s="85">
        <f t="shared" si="55"/>
        <v>500</v>
      </c>
      <c r="GB25" s="85">
        <f t="shared" si="56"/>
        <v>500</v>
      </c>
      <c r="GC25" s="85">
        <f t="shared" si="57"/>
        <v>500</v>
      </c>
      <c r="GD25" s="85">
        <f t="shared" si="58"/>
        <v>500</v>
      </c>
      <c r="GE25" s="85">
        <f t="shared" si="59"/>
        <v>500</v>
      </c>
      <c r="GF25" s="85">
        <f t="shared" si="60"/>
        <v>500</v>
      </c>
      <c r="GG25" s="85">
        <f t="shared" si="61"/>
        <v>500</v>
      </c>
      <c r="GH25" s="101">
        <f t="shared" si="16"/>
        <v>3</v>
      </c>
      <c r="GI25" s="102">
        <f t="shared" si="62"/>
        <v>9.1726804499999997</v>
      </c>
      <c r="GJ25" s="102">
        <f t="shared" si="63"/>
        <v>3.05756015</v>
      </c>
      <c r="GK25" s="79">
        <f>ROW()</f>
        <v>25</v>
      </c>
    </row>
    <row r="26" spans="1:193" s="12" customFormat="1" ht="50.1" customHeight="1">
      <c r="A26" s="17">
        <f>ROW()</f>
        <v>26</v>
      </c>
      <c r="B26" s="32">
        <f t="shared" si="64"/>
        <v>20</v>
      </c>
      <c r="C26" s="33">
        <f t="shared" si="65"/>
        <v>20</v>
      </c>
      <c r="D26" s="66" t="s">
        <v>348</v>
      </c>
      <c r="E26" s="390">
        <f t="shared" si="0"/>
        <v>5.5465782749999999</v>
      </c>
      <c r="F26" s="107">
        <f t="shared" si="17"/>
        <v>5.8117244249999986</v>
      </c>
      <c r="G26" s="3">
        <v>0</v>
      </c>
      <c r="H26" s="4">
        <v>0</v>
      </c>
      <c r="I26" s="63"/>
      <c r="J26" s="15"/>
      <c r="K26" s="13"/>
      <c r="L26" s="98">
        <f t="shared" si="66"/>
        <v>1</v>
      </c>
      <c r="M26" s="99">
        <f>M5</f>
        <v>0.94499999999999995</v>
      </c>
      <c r="N26" s="100">
        <v>6.2110000000000003</v>
      </c>
      <c r="O26" s="110">
        <v>225185</v>
      </c>
      <c r="P26" s="95">
        <f t="shared" si="18"/>
        <v>5.8693949999999999</v>
      </c>
      <c r="Q26" s="15"/>
      <c r="R26" s="24">
        <f t="shared" si="1"/>
        <v>2</v>
      </c>
      <c r="S26" s="25">
        <v>0</v>
      </c>
      <c r="T26" s="63"/>
      <c r="U26" s="15"/>
      <c r="V26" s="13"/>
      <c r="W26" s="98">
        <f t="shared" si="19"/>
        <v>0</v>
      </c>
      <c r="X26" s="99">
        <f>X5</f>
        <v>0.97</v>
      </c>
      <c r="Y26" s="100"/>
      <c r="Z26" s="110"/>
      <c r="AA26" s="95">
        <f t="shared" si="20"/>
        <v>0</v>
      </c>
      <c r="AB26" s="15"/>
      <c r="AC26" s="24">
        <f t="shared" si="2"/>
        <v>0</v>
      </c>
      <c r="AD26" s="5">
        <v>0</v>
      </c>
      <c r="AE26" s="63"/>
      <c r="AF26" s="15"/>
      <c r="AG26" s="13"/>
      <c r="AH26" s="98">
        <f t="shared" si="21"/>
        <v>0</v>
      </c>
      <c r="AI26" s="99">
        <f>AI5</f>
        <v>0.95499999999999996</v>
      </c>
      <c r="AJ26" s="100"/>
      <c r="AK26" s="110"/>
      <c r="AL26" s="95">
        <f t="shared" si="22"/>
        <v>0</v>
      </c>
      <c r="AM26" s="15"/>
      <c r="AN26" s="24">
        <f t="shared" si="3"/>
        <v>0</v>
      </c>
      <c r="AO26" s="5">
        <v>0</v>
      </c>
      <c r="AP26" s="63"/>
      <c r="AQ26" s="15"/>
      <c r="AR26" s="13"/>
      <c r="AS26" s="98">
        <f t="shared" si="23"/>
        <v>1</v>
      </c>
      <c r="AT26" s="99">
        <f>AT5</f>
        <v>0.96</v>
      </c>
      <c r="AU26" s="100">
        <v>6.27</v>
      </c>
      <c r="AV26" s="110"/>
      <c r="AW26" s="95">
        <f t="shared" si="24"/>
        <v>6.0191999999999997</v>
      </c>
      <c r="AX26" s="15"/>
      <c r="AY26" s="24">
        <f t="shared" si="4"/>
        <v>3</v>
      </c>
      <c r="AZ26" s="5">
        <v>0</v>
      </c>
      <c r="BA26" s="63"/>
      <c r="BB26" s="15"/>
      <c r="BC26" s="13"/>
      <c r="BD26" s="98">
        <f t="shared" si="25"/>
        <v>0</v>
      </c>
      <c r="BE26" s="99">
        <f>BE5</f>
        <v>0.98</v>
      </c>
      <c r="BF26" s="100"/>
      <c r="BG26" s="110"/>
      <c r="BH26" s="95">
        <f t="shared" si="26"/>
        <v>0</v>
      </c>
      <c r="BI26" s="15"/>
      <c r="BJ26" s="24">
        <f t="shared" si="5"/>
        <v>0</v>
      </c>
      <c r="BK26" s="5">
        <v>0</v>
      </c>
      <c r="BL26" s="63"/>
      <c r="BM26" s="15"/>
      <c r="BN26" s="13"/>
      <c r="BO26" s="98">
        <f t="shared" si="27"/>
        <v>1</v>
      </c>
      <c r="BP26" s="99">
        <f>BP5</f>
        <v>0.94499999999999995</v>
      </c>
      <c r="BQ26" s="100">
        <v>5.8693949999999999</v>
      </c>
      <c r="BR26" s="110"/>
      <c r="BS26" s="95">
        <f t="shared" si="28"/>
        <v>5.5465782749999999</v>
      </c>
      <c r="BT26" s="15"/>
      <c r="BU26" s="24">
        <f t="shared" si="6"/>
        <v>1</v>
      </c>
      <c r="BV26" s="5">
        <v>0</v>
      </c>
      <c r="BW26" s="63"/>
      <c r="BX26" s="15"/>
      <c r="BY26" s="13"/>
      <c r="BZ26" s="98">
        <f t="shared" si="29"/>
        <v>0</v>
      </c>
      <c r="CA26" s="99">
        <f>CA5</f>
        <v>1</v>
      </c>
      <c r="CB26" s="100"/>
      <c r="CC26" s="110"/>
      <c r="CD26" s="95">
        <f t="shared" si="30"/>
        <v>0</v>
      </c>
      <c r="CE26" s="15"/>
      <c r="CF26" s="24">
        <f t="shared" si="7"/>
        <v>0</v>
      </c>
      <c r="CG26" s="5">
        <v>0</v>
      </c>
      <c r="CH26" s="63"/>
      <c r="CI26" s="15"/>
      <c r="CJ26" s="13"/>
      <c r="CK26" s="98">
        <f t="shared" si="31"/>
        <v>0</v>
      </c>
      <c r="CL26" s="99">
        <f>CL5</f>
        <v>1</v>
      </c>
      <c r="CM26" s="100"/>
      <c r="CN26" s="110"/>
      <c r="CO26" s="95">
        <f t="shared" si="32"/>
        <v>0</v>
      </c>
      <c r="CP26" s="15"/>
      <c r="CQ26" s="24">
        <f t="shared" si="8"/>
        <v>0</v>
      </c>
      <c r="CR26" s="5">
        <v>0</v>
      </c>
      <c r="CS26" s="63"/>
      <c r="CT26" s="15"/>
      <c r="CU26" s="13"/>
      <c r="CV26" s="98">
        <f t="shared" si="33"/>
        <v>0</v>
      </c>
      <c r="CW26" s="99">
        <f>CW5</f>
        <v>1</v>
      </c>
      <c r="CX26" s="100"/>
      <c r="CY26" s="110"/>
      <c r="CZ26" s="95">
        <f t="shared" si="34"/>
        <v>0</v>
      </c>
      <c r="DA26" s="15"/>
      <c r="DB26" s="24">
        <f t="shared" si="9"/>
        <v>0</v>
      </c>
      <c r="DC26" s="5">
        <v>0</v>
      </c>
      <c r="DD26" s="63"/>
      <c r="DE26" s="15"/>
      <c r="DF26" s="13"/>
      <c r="DG26" s="98">
        <f t="shared" si="35"/>
        <v>0</v>
      </c>
      <c r="DH26" s="99">
        <f>DH5</f>
        <v>1</v>
      </c>
      <c r="DI26" s="100"/>
      <c r="DJ26" s="110"/>
      <c r="DK26" s="95">
        <f t="shared" si="36"/>
        <v>0</v>
      </c>
      <c r="DL26" s="15"/>
      <c r="DM26" s="24">
        <f t="shared" si="10"/>
        <v>0</v>
      </c>
      <c r="DN26" s="5">
        <v>0</v>
      </c>
      <c r="DO26" s="63"/>
      <c r="DP26" s="15"/>
      <c r="DQ26" s="13"/>
      <c r="DR26" s="98">
        <f t="shared" si="37"/>
        <v>0</v>
      </c>
      <c r="DS26" s="99">
        <f>DS5</f>
        <v>1</v>
      </c>
      <c r="DT26" s="100"/>
      <c r="DU26" s="110"/>
      <c r="DV26" s="95">
        <f t="shared" si="38"/>
        <v>0</v>
      </c>
      <c r="DW26" s="15"/>
      <c r="DX26" s="24">
        <f t="shared" si="11"/>
        <v>0</v>
      </c>
      <c r="DY26" s="5">
        <v>0</v>
      </c>
      <c r="DZ26" s="63"/>
      <c r="EA26" s="15"/>
      <c r="EB26" s="13"/>
      <c r="EC26" s="98">
        <f t="shared" si="39"/>
        <v>0</v>
      </c>
      <c r="ED26" s="99">
        <f>ED5</f>
        <v>1</v>
      </c>
      <c r="EE26" s="100"/>
      <c r="EF26" s="110"/>
      <c r="EG26" s="95">
        <f t="shared" si="40"/>
        <v>0</v>
      </c>
      <c r="EH26" s="15"/>
      <c r="EI26" s="24">
        <f t="shared" si="12"/>
        <v>0</v>
      </c>
      <c r="EJ26" s="5">
        <v>0</v>
      </c>
      <c r="EK26" s="63"/>
      <c r="EL26" s="15"/>
      <c r="EM26" s="13"/>
      <c r="EN26" s="98">
        <f t="shared" si="41"/>
        <v>0</v>
      </c>
      <c r="EO26" s="99">
        <f>EO5</f>
        <v>1</v>
      </c>
      <c r="EP26" s="100"/>
      <c r="EQ26" s="110"/>
      <c r="ER26" s="95">
        <f t="shared" si="42"/>
        <v>0</v>
      </c>
      <c r="ES26" s="15"/>
      <c r="ET26" s="24">
        <f t="shared" si="13"/>
        <v>0</v>
      </c>
      <c r="EU26" s="5">
        <v>0</v>
      </c>
      <c r="EV26" s="63"/>
      <c r="EW26" s="15"/>
      <c r="EX26" s="13"/>
      <c r="EY26" s="98">
        <f t="shared" si="43"/>
        <v>0</v>
      </c>
      <c r="EZ26" s="99">
        <f>EZ5</f>
        <v>1</v>
      </c>
      <c r="FA26" s="100"/>
      <c r="FB26" s="110"/>
      <c r="FC26" s="95">
        <f t="shared" si="44"/>
        <v>0</v>
      </c>
      <c r="FD26" s="15"/>
      <c r="FE26" s="24">
        <f t="shared" si="14"/>
        <v>0</v>
      </c>
      <c r="FF26" s="5">
        <v>0</v>
      </c>
      <c r="FG26" s="63"/>
      <c r="FH26" s="15"/>
      <c r="FI26" s="13"/>
      <c r="FJ26" s="98">
        <f t="shared" si="45"/>
        <v>0</v>
      </c>
      <c r="FK26" s="99">
        <f>FK5</f>
        <v>1</v>
      </c>
      <c r="FL26" s="100"/>
      <c r="FM26" s="110"/>
      <c r="FN26" s="95">
        <f t="shared" si="46"/>
        <v>0</v>
      </c>
      <c r="FO26" s="15"/>
      <c r="FP26" s="24">
        <f t="shared" si="15"/>
        <v>0</v>
      </c>
      <c r="FQ26" s="5">
        <v>0</v>
      </c>
      <c r="FR26" s="8">
        <v>0</v>
      </c>
      <c r="FS26" s="84">
        <f t="shared" si="47"/>
        <v>5.8693949999999999</v>
      </c>
      <c r="FT26" s="85">
        <f t="shared" si="48"/>
        <v>500</v>
      </c>
      <c r="FU26" s="85">
        <f t="shared" si="49"/>
        <v>500</v>
      </c>
      <c r="FV26" s="85">
        <f t="shared" si="50"/>
        <v>6.0191999999999997</v>
      </c>
      <c r="FW26" s="85">
        <f t="shared" si="51"/>
        <v>500</v>
      </c>
      <c r="FX26" s="85">
        <f t="shared" si="52"/>
        <v>5.5465782749999999</v>
      </c>
      <c r="FY26" s="85">
        <f t="shared" si="53"/>
        <v>500</v>
      </c>
      <c r="FZ26" s="85">
        <f t="shared" si="54"/>
        <v>500</v>
      </c>
      <c r="GA26" s="85">
        <f t="shared" si="55"/>
        <v>500</v>
      </c>
      <c r="GB26" s="85">
        <f t="shared" si="56"/>
        <v>500</v>
      </c>
      <c r="GC26" s="85">
        <f t="shared" si="57"/>
        <v>500</v>
      </c>
      <c r="GD26" s="85">
        <f t="shared" si="58"/>
        <v>500</v>
      </c>
      <c r="GE26" s="85">
        <f t="shared" si="59"/>
        <v>500</v>
      </c>
      <c r="GF26" s="85">
        <f t="shared" si="60"/>
        <v>500</v>
      </c>
      <c r="GG26" s="85">
        <f t="shared" si="61"/>
        <v>500</v>
      </c>
      <c r="GH26" s="101">
        <f t="shared" si="16"/>
        <v>3</v>
      </c>
      <c r="GI26" s="102">
        <f t="shared" si="62"/>
        <v>17.435173274999997</v>
      </c>
      <c r="GJ26" s="102">
        <f t="shared" si="63"/>
        <v>5.8117244249999986</v>
      </c>
      <c r="GK26" s="79">
        <f>ROW()</f>
        <v>26</v>
      </c>
    </row>
    <row r="27" spans="1:193" s="12" customFormat="1" ht="50.1" customHeight="1">
      <c r="A27" s="17">
        <f>ROW()</f>
        <v>27</v>
      </c>
      <c r="B27" s="32">
        <f t="shared" si="64"/>
        <v>21</v>
      </c>
      <c r="C27" s="33">
        <f t="shared" si="65"/>
        <v>21</v>
      </c>
      <c r="D27" s="31" t="s">
        <v>349</v>
      </c>
      <c r="E27" s="390">
        <f t="shared" si="0"/>
        <v>9.6708999999999996</v>
      </c>
      <c r="F27" s="107">
        <f t="shared" si="17"/>
        <v>10.01465</v>
      </c>
      <c r="G27" s="3">
        <v>0</v>
      </c>
      <c r="H27" s="4">
        <v>0</v>
      </c>
      <c r="I27" s="63"/>
      <c r="J27" s="15"/>
      <c r="K27" s="13"/>
      <c r="L27" s="98">
        <f t="shared" si="66"/>
        <v>0</v>
      </c>
      <c r="M27" s="99">
        <f>M5</f>
        <v>0.94499999999999995</v>
      </c>
      <c r="N27" s="100"/>
      <c r="O27" s="110"/>
      <c r="P27" s="95">
        <f t="shared" si="18"/>
        <v>0</v>
      </c>
      <c r="Q27" s="15"/>
      <c r="R27" s="24">
        <f t="shared" si="1"/>
        <v>0</v>
      </c>
      <c r="S27" s="25">
        <v>0</v>
      </c>
      <c r="T27" s="63"/>
      <c r="U27" s="15"/>
      <c r="V27" s="13"/>
      <c r="W27" s="98">
        <f t="shared" si="19"/>
        <v>1</v>
      </c>
      <c r="X27" s="99">
        <f>X5</f>
        <v>0.97</v>
      </c>
      <c r="Y27" s="100">
        <v>9.9700000000000006</v>
      </c>
      <c r="Z27" s="110"/>
      <c r="AA27" s="95">
        <f t="shared" si="20"/>
        <v>9.6708999999999996</v>
      </c>
      <c r="AB27" s="15"/>
      <c r="AC27" s="24">
        <f t="shared" si="2"/>
        <v>1</v>
      </c>
      <c r="AD27" s="5">
        <v>0</v>
      </c>
      <c r="AE27" s="63"/>
      <c r="AF27" s="15"/>
      <c r="AG27" s="13"/>
      <c r="AH27" s="98">
        <f t="shared" si="21"/>
        <v>0</v>
      </c>
      <c r="AI27" s="99">
        <f>AI5</f>
        <v>0.95499999999999996</v>
      </c>
      <c r="AJ27" s="100"/>
      <c r="AK27" s="110"/>
      <c r="AL27" s="95">
        <f t="shared" si="22"/>
        <v>0</v>
      </c>
      <c r="AM27" s="15"/>
      <c r="AN27" s="24">
        <f t="shared" si="3"/>
        <v>0</v>
      </c>
      <c r="AO27" s="5">
        <v>0</v>
      </c>
      <c r="AP27" s="63"/>
      <c r="AQ27" s="15"/>
      <c r="AR27" s="13"/>
      <c r="AS27" s="98">
        <f t="shared" si="23"/>
        <v>1</v>
      </c>
      <c r="AT27" s="99">
        <f>AT5</f>
        <v>0.96</v>
      </c>
      <c r="AU27" s="100">
        <v>10.79</v>
      </c>
      <c r="AV27" s="110"/>
      <c r="AW27" s="95">
        <f t="shared" si="24"/>
        <v>10.3584</v>
      </c>
      <c r="AX27" s="15"/>
      <c r="AY27" s="24">
        <f t="shared" si="4"/>
        <v>2</v>
      </c>
      <c r="AZ27" s="5">
        <v>0</v>
      </c>
      <c r="BA27" s="63"/>
      <c r="BB27" s="15"/>
      <c r="BC27" s="13"/>
      <c r="BD27" s="98">
        <f t="shared" si="25"/>
        <v>0</v>
      </c>
      <c r="BE27" s="99">
        <f>BE5</f>
        <v>0.98</v>
      </c>
      <c r="BF27" s="100"/>
      <c r="BG27" s="110"/>
      <c r="BH27" s="95">
        <f t="shared" si="26"/>
        <v>0</v>
      </c>
      <c r="BI27" s="15"/>
      <c r="BJ27" s="24">
        <f t="shared" si="5"/>
        <v>0</v>
      </c>
      <c r="BK27" s="5">
        <v>0</v>
      </c>
      <c r="BL27" s="63"/>
      <c r="BM27" s="15"/>
      <c r="BN27" s="13"/>
      <c r="BO27" s="98">
        <f t="shared" si="27"/>
        <v>0</v>
      </c>
      <c r="BP27" s="99">
        <f>BP5</f>
        <v>0.94499999999999995</v>
      </c>
      <c r="BQ27" s="100"/>
      <c r="BR27" s="110"/>
      <c r="BS27" s="95">
        <f t="shared" si="28"/>
        <v>0</v>
      </c>
      <c r="BT27" s="15"/>
      <c r="BU27" s="24">
        <f t="shared" si="6"/>
        <v>0</v>
      </c>
      <c r="BV27" s="5">
        <v>0</v>
      </c>
      <c r="BW27" s="63"/>
      <c r="BX27" s="15"/>
      <c r="BY27" s="13"/>
      <c r="BZ27" s="98">
        <f t="shared" si="29"/>
        <v>0</v>
      </c>
      <c r="CA27" s="99">
        <f>CA5</f>
        <v>1</v>
      </c>
      <c r="CB27" s="100"/>
      <c r="CC27" s="110"/>
      <c r="CD27" s="95">
        <f t="shared" si="30"/>
        <v>0</v>
      </c>
      <c r="CE27" s="15"/>
      <c r="CF27" s="24">
        <f t="shared" si="7"/>
        <v>0</v>
      </c>
      <c r="CG27" s="5">
        <v>0</v>
      </c>
      <c r="CH27" s="63"/>
      <c r="CI27" s="15"/>
      <c r="CJ27" s="13"/>
      <c r="CK27" s="98">
        <f t="shared" si="31"/>
        <v>0</v>
      </c>
      <c r="CL27" s="99">
        <f>CL5</f>
        <v>1</v>
      </c>
      <c r="CM27" s="100"/>
      <c r="CN27" s="110"/>
      <c r="CO27" s="95">
        <f t="shared" si="32"/>
        <v>0</v>
      </c>
      <c r="CP27" s="15"/>
      <c r="CQ27" s="24">
        <f t="shared" si="8"/>
        <v>0</v>
      </c>
      <c r="CR27" s="5">
        <v>0</v>
      </c>
      <c r="CS27" s="63"/>
      <c r="CT27" s="15"/>
      <c r="CU27" s="13"/>
      <c r="CV27" s="98">
        <f t="shared" si="33"/>
        <v>0</v>
      </c>
      <c r="CW27" s="99">
        <f>CW5</f>
        <v>1</v>
      </c>
      <c r="CX27" s="100"/>
      <c r="CY27" s="110"/>
      <c r="CZ27" s="95">
        <f t="shared" si="34"/>
        <v>0</v>
      </c>
      <c r="DA27" s="15"/>
      <c r="DB27" s="24">
        <f t="shared" si="9"/>
        <v>0</v>
      </c>
      <c r="DC27" s="5">
        <v>0</v>
      </c>
      <c r="DD27" s="63"/>
      <c r="DE27" s="15"/>
      <c r="DF27" s="13"/>
      <c r="DG27" s="98">
        <f t="shared" si="35"/>
        <v>0</v>
      </c>
      <c r="DH27" s="99">
        <f>DH5</f>
        <v>1</v>
      </c>
      <c r="DI27" s="100"/>
      <c r="DJ27" s="110"/>
      <c r="DK27" s="95">
        <f t="shared" si="36"/>
        <v>0</v>
      </c>
      <c r="DL27" s="15"/>
      <c r="DM27" s="24">
        <f t="shared" si="10"/>
        <v>0</v>
      </c>
      <c r="DN27" s="5">
        <v>0</v>
      </c>
      <c r="DO27" s="63"/>
      <c r="DP27" s="15"/>
      <c r="DQ27" s="13"/>
      <c r="DR27" s="98">
        <f t="shared" si="37"/>
        <v>0</v>
      </c>
      <c r="DS27" s="99">
        <f>DS5</f>
        <v>1</v>
      </c>
      <c r="DT27" s="100"/>
      <c r="DU27" s="110"/>
      <c r="DV27" s="95">
        <f t="shared" si="38"/>
        <v>0</v>
      </c>
      <c r="DW27" s="15"/>
      <c r="DX27" s="24">
        <f t="shared" si="11"/>
        <v>0</v>
      </c>
      <c r="DY27" s="5">
        <v>0</v>
      </c>
      <c r="DZ27" s="63"/>
      <c r="EA27" s="15"/>
      <c r="EB27" s="13"/>
      <c r="EC27" s="98">
        <f t="shared" si="39"/>
        <v>0</v>
      </c>
      <c r="ED27" s="99">
        <f>ED5</f>
        <v>1</v>
      </c>
      <c r="EE27" s="100"/>
      <c r="EF27" s="110"/>
      <c r="EG27" s="95">
        <f t="shared" si="40"/>
        <v>0</v>
      </c>
      <c r="EH27" s="15"/>
      <c r="EI27" s="24">
        <f t="shared" si="12"/>
        <v>0</v>
      </c>
      <c r="EJ27" s="5">
        <v>0</v>
      </c>
      <c r="EK27" s="63"/>
      <c r="EL27" s="15"/>
      <c r="EM27" s="13"/>
      <c r="EN27" s="98">
        <f t="shared" si="41"/>
        <v>0</v>
      </c>
      <c r="EO27" s="99">
        <f>EO5</f>
        <v>1</v>
      </c>
      <c r="EP27" s="100"/>
      <c r="EQ27" s="110"/>
      <c r="ER27" s="95">
        <f t="shared" si="42"/>
        <v>0</v>
      </c>
      <c r="ES27" s="15"/>
      <c r="ET27" s="24">
        <f t="shared" si="13"/>
        <v>0</v>
      </c>
      <c r="EU27" s="5">
        <v>0</v>
      </c>
      <c r="EV27" s="63"/>
      <c r="EW27" s="15"/>
      <c r="EX27" s="13"/>
      <c r="EY27" s="98">
        <f t="shared" si="43"/>
        <v>0</v>
      </c>
      <c r="EZ27" s="99">
        <f>EZ5</f>
        <v>1</v>
      </c>
      <c r="FA27" s="100"/>
      <c r="FB27" s="110"/>
      <c r="FC27" s="95">
        <f t="shared" si="44"/>
        <v>0</v>
      </c>
      <c r="FD27" s="15"/>
      <c r="FE27" s="24">
        <f t="shared" si="14"/>
        <v>0</v>
      </c>
      <c r="FF27" s="5">
        <v>0</v>
      </c>
      <c r="FG27" s="63"/>
      <c r="FH27" s="15"/>
      <c r="FI27" s="13"/>
      <c r="FJ27" s="98">
        <f t="shared" si="45"/>
        <v>0</v>
      </c>
      <c r="FK27" s="99">
        <f>FK5</f>
        <v>1</v>
      </c>
      <c r="FL27" s="100"/>
      <c r="FM27" s="110"/>
      <c r="FN27" s="95">
        <f t="shared" si="46"/>
        <v>0</v>
      </c>
      <c r="FO27" s="15"/>
      <c r="FP27" s="24">
        <f t="shared" si="15"/>
        <v>0</v>
      </c>
      <c r="FQ27" s="5">
        <v>0</v>
      </c>
      <c r="FR27" s="8">
        <v>0</v>
      </c>
      <c r="FS27" s="84">
        <f t="shared" si="47"/>
        <v>500</v>
      </c>
      <c r="FT27" s="85">
        <f t="shared" si="48"/>
        <v>9.6708999999999996</v>
      </c>
      <c r="FU27" s="85">
        <f t="shared" si="49"/>
        <v>500</v>
      </c>
      <c r="FV27" s="85">
        <f t="shared" si="50"/>
        <v>10.3584</v>
      </c>
      <c r="FW27" s="85">
        <f t="shared" si="51"/>
        <v>500</v>
      </c>
      <c r="FX27" s="85">
        <f t="shared" si="52"/>
        <v>500</v>
      </c>
      <c r="FY27" s="85">
        <f t="shared" si="53"/>
        <v>500</v>
      </c>
      <c r="FZ27" s="85">
        <f t="shared" si="54"/>
        <v>500</v>
      </c>
      <c r="GA27" s="85">
        <f t="shared" si="55"/>
        <v>500</v>
      </c>
      <c r="GB27" s="85">
        <f t="shared" si="56"/>
        <v>500</v>
      </c>
      <c r="GC27" s="85">
        <f t="shared" si="57"/>
        <v>500</v>
      </c>
      <c r="GD27" s="85">
        <f t="shared" si="58"/>
        <v>500</v>
      </c>
      <c r="GE27" s="85">
        <f t="shared" si="59"/>
        <v>500</v>
      </c>
      <c r="GF27" s="85">
        <f t="shared" si="60"/>
        <v>500</v>
      </c>
      <c r="GG27" s="85">
        <f t="shared" si="61"/>
        <v>500</v>
      </c>
      <c r="GH27" s="101">
        <f t="shared" si="16"/>
        <v>2</v>
      </c>
      <c r="GI27" s="102">
        <f t="shared" si="62"/>
        <v>20.029299999999999</v>
      </c>
      <c r="GJ27" s="102">
        <f t="shared" si="63"/>
        <v>10.01465</v>
      </c>
      <c r="GK27" s="79">
        <f>ROW()</f>
        <v>27</v>
      </c>
    </row>
    <row r="28" spans="1:193" s="12" customFormat="1" ht="50.1" customHeight="1">
      <c r="A28" s="17">
        <f>ROW()</f>
        <v>28</v>
      </c>
      <c r="B28" s="32">
        <f t="shared" si="64"/>
        <v>22</v>
      </c>
      <c r="C28" s="33">
        <f t="shared" si="65"/>
        <v>22</v>
      </c>
      <c r="D28" s="31" t="s">
        <v>350</v>
      </c>
      <c r="E28" s="390">
        <f t="shared" si="0"/>
        <v>5.4028012499999996</v>
      </c>
      <c r="F28" s="107">
        <f t="shared" si="17"/>
        <v>5.5600256249999997</v>
      </c>
      <c r="G28" s="3">
        <v>0</v>
      </c>
      <c r="H28" s="4">
        <v>0</v>
      </c>
      <c r="I28" s="63"/>
      <c r="J28" s="15"/>
      <c r="K28" s="13"/>
      <c r="L28" s="98">
        <f t="shared" si="66"/>
        <v>1</v>
      </c>
      <c r="M28" s="99">
        <f>M5</f>
        <v>0.94499999999999995</v>
      </c>
      <c r="N28" s="100">
        <v>6.05</v>
      </c>
      <c r="O28" s="110">
        <v>84104</v>
      </c>
      <c r="P28" s="95">
        <f t="shared" si="18"/>
        <v>5.7172499999999999</v>
      </c>
      <c r="Q28" s="15"/>
      <c r="R28" s="24">
        <f t="shared" si="1"/>
        <v>2</v>
      </c>
      <c r="S28" s="25">
        <v>0</v>
      </c>
      <c r="T28" s="63"/>
      <c r="U28" s="15"/>
      <c r="V28" s="13"/>
      <c r="W28" s="98">
        <f t="shared" si="19"/>
        <v>0</v>
      </c>
      <c r="X28" s="99">
        <f>X5</f>
        <v>0.97</v>
      </c>
      <c r="Y28" s="100"/>
      <c r="Z28" s="110"/>
      <c r="AA28" s="95">
        <f t="shared" si="20"/>
        <v>0</v>
      </c>
      <c r="AB28" s="15"/>
      <c r="AC28" s="24">
        <f t="shared" si="2"/>
        <v>0</v>
      </c>
      <c r="AD28" s="5">
        <v>0</v>
      </c>
      <c r="AE28" s="63"/>
      <c r="AF28" s="15"/>
      <c r="AG28" s="13"/>
      <c r="AH28" s="98">
        <f t="shared" si="21"/>
        <v>0</v>
      </c>
      <c r="AI28" s="99">
        <f>AI5</f>
        <v>0.95499999999999996</v>
      </c>
      <c r="AJ28" s="100"/>
      <c r="AK28" s="110"/>
      <c r="AL28" s="95">
        <f t="shared" si="22"/>
        <v>0</v>
      </c>
      <c r="AM28" s="15"/>
      <c r="AN28" s="24">
        <f t="shared" si="3"/>
        <v>0</v>
      </c>
      <c r="AO28" s="5">
        <v>0</v>
      </c>
      <c r="AP28" s="63"/>
      <c r="AQ28" s="15"/>
      <c r="AR28" s="13"/>
      <c r="AS28" s="98">
        <f t="shared" si="23"/>
        <v>0</v>
      </c>
      <c r="AT28" s="99">
        <f>AT5</f>
        <v>0.96</v>
      </c>
      <c r="AU28" s="100"/>
      <c r="AV28" s="110"/>
      <c r="AW28" s="95">
        <f t="shared" si="24"/>
        <v>0</v>
      </c>
      <c r="AX28" s="15"/>
      <c r="AY28" s="24">
        <f t="shared" si="4"/>
        <v>0</v>
      </c>
      <c r="AZ28" s="5">
        <v>0</v>
      </c>
      <c r="BA28" s="63"/>
      <c r="BB28" s="15"/>
      <c r="BC28" s="13"/>
      <c r="BD28" s="98">
        <f t="shared" si="25"/>
        <v>0</v>
      </c>
      <c r="BE28" s="99">
        <f>BE5</f>
        <v>0.98</v>
      </c>
      <c r="BF28" s="100"/>
      <c r="BG28" s="110"/>
      <c r="BH28" s="95">
        <f t="shared" si="26"/>
        <v>0</v>
      </c>
      <c r="BI28" s="15"/>
      <c r="BJ28" s="24">
        <f t="shared" si="5"/>
        <v>0</v>
      </c>
      <c r="BK28" s="5">
        <v>0</v>
      </c>
      <c r="BL28" s="63"/>
      <c r="BM28" s="15"/>
      <c r="BN28" s="13"/>
      <c r="BO28" s="98">
        <f t="shared" si="27"/>
        <v>1</v>
      </c>
      <c r="BP28" s="99">
        <f>BP5</f>
        <v>0.94499999999999995</v>
      </c>
      <c r="BQ28" s="100">
        <v>5.7172499999999999</v>
      </c>
      <c r="BR28" s="110"/>
      <c r="BS28" s="95">
        <f t="shared" si="28"/>
        <v>5.4028012499999996</v>
      </c>
      <c r="BT28" s="15"/>
      <c r="BU28" s="24">
        <f t="shared" si="6"/>
        <v>1</v>
      </c>
      <c r="BV28" s="5">
        <v>0</v>
      </c>
      <c r="BW28" s="63"/>
      <c r="BX28" s="15"/>
      <c r="BY28" s="13"/>
      <c r="BZ28" s="98">
        <f t="shared" si="29"/>
        <v>0</v>
      </c>
      <c r="CA28" s="99">
        <f>CA5</f>
        <v>1</v>
      </c>
      <c r="CB28" s="100"/>
      <c r="CC28" s="110"/>
      <c r="CD28" s="95">
        <f t="shared" si="30"/>
        <v>0</v>
      </c>
      <c r="CE28" s="15"/>
      <c r="CF28" s="24">
        <f t="shared" si="7"/>
        <v>0</v>
      </c>
      <c r="CG28" s="5">
        <v>0</v>
      </c>
      <c r="CH28" s="63"/>
      <c r="CI28" s="15"/>
      <c r="CJ28" s="13"/>
      <c r="CK28" s="98">
        <f t="shared" si="31"/>
        <v>0</v>
      </c>
      <c r="CL28" s="99">
        <f>CL5</f>
        <v>1</v>
      </c>
      <c r="CM28" s="100"/>
      <c r="CN28" s="110"/>
      <c r="CO28" s="95">
        <f t="shared" si="32"/>
        <v>0</v>
      </c>
      <c r="CP28" s="15"/>
      <c r="CQ28" s="24">
        <f t="shared" si="8"/>
        <v>0</v>
      </c>
      <c r="CR28" s="5">
        <v>0</v>
      </c>
      <c r="CS28" s="63"/>
      <c r="CT28" s="15"/>
      <c r="CU28" s="13"/>
      <c r="CV28" s="98">
        <f t="shared" si="33"/>
        <v>0</v>
      </c>
      <c r="CW28" s="99">
        <f>CW5</f>
        <v>1</v>
      </c>
      <c r="CX28" s="100"/>
      <c r="CY28" s="110"/>
      <c r="CZ28" s="95">
        <f t="shared" si="34"/>
        <v>0</v>
      </c>
      <c r="DA28" s="15"/>
      <c r="DB28" s="24">
        <f t="shared" si="9"/>
        <v>0</v>
      </c>
      <c r="DC28" s="5">
        <v>0</v>
      </c>
      <c r="DD28" s="63"/>
      <c r="DE28" s="15"/>
      <c r="DF28" s="13"/>
      <c r="DG28" s="98">
        <f t="shared" si="35"/>
        <v>0</v>
      </c>
      <c r="DH28" s="99">
        <f>DH5</f>
        <v>1</v>
      </c>
      <c r="DI28" s="100"/>
      <c r="DJ28" s="110"/>
      <c r="DK28" s="95">
        <f t="shared" si="36"/>
        <v>0</v>
      </c>
      <c r="DL28" s="15"/>
      <c r="DM28" s="24">
        <f t="shared" si="10"/>
        <v>0</v>
      </c>
      <c r="DN28" s="5">
        <v>0</v>
      </c>
      <c r="DO28" s="63"/>
      <c r="DP28" s="15"/>
      <c r="DQ28" s="13"/>
      <c r="DR28" s="98">
        <f t="shared" si="37"/>
        <v>0</v>
      </c>
      <c r="DS28" s="99">
        <f>DS5</f>
        <v>1</v>
      </c>
      <c r="DT28" s="100"/>
      <c r="DU28" s="110"/>
      <c r="DV28" s="95">
        <f t="shared" si="38"/>
        <v>0</v>
      </c>
      <c r="DW28" s="15"/>
      <c r="DX28" s="24">
        <f t="shared" si="11"/>
        <v>0</v>
      </c>
      <c r="DY28" s="5">
        <v>0</v>
      </c>
      <c r="DZ28" s="63"/>
      <c r="EA28" s="15"/>
      <c r="EB28" s="13"/>
      <c r="EC28" s="98">
        <f t="shared" si="39"/>
        <v>0</v>
      </c>
      <c r="ED28" s="99">
        <f>ED5</f>
        <v>1</v>
      </c>
      <c r="EE28" s="100"/>
      <c r="EF28" s="110"/>
      <c r="EG28" s="95">
        <f t="shared" si="40"/>
        <v>0</v>
      </c>
      <c r="EH28" s="15"/>
      <c r="EI28" s="24">
        <f t="shared" si="12"/>
        <v>0</v>
      </c>
      <c r="EJ28" s="5">
        <v>0</v>
      </c>
      <c r="EK28" s="63"/>
      <c r="EL28" s="15"/>
      <c r="EM28" s="13"/>
      <c r="EN28" s="98">
        <f t="shared" si="41"/>
        <v>0</v>
      </c>
      <c r="EO28" s="99">
        <f>EO5</f>
        <v>1</v>
      </c>
      <c r="EP28" s="100"/>
      <c r="EQ28" s="110"/>
      <c r="ER28" s="95">
        <f t="shared" si="42"/>
        <v>0</v>
      </c>
      <c r="ES28" s="15"/>
      <c r="ET28" s="24">
        <f t="shared" si="13"/>
        <v>0</v>
      </c>
      <c r="EU28" s="5">
        <v>0</v>
      </c>
      <c r="EV28" s="63"/>
      <c r="EW28" s="15"/>
      <c r="EX28" s="13"/>
      <c r="EY28" s="98">
        <f t="shared" si="43"/>
        <v>0</v>
      </c>
      <c r="EZ28" s="99">
        <f>EZ5</f>
        <v>1</v>
      </c>
      <c r="FA28" s="100"/>
      <c r="FB28" s="110"/>
      <c r="FC28" s="95">
        <f t="shared" si="44"/>
        <v>0</v>
      </c>
      <c r="FD28" s="15"/>
      <c r="FE28" s="24">
        <f t="shared" si="14"/>
        <v>0</v>
      </c>
      <c r="FF28" s="5">
        <v>0</v>
      </c>
      <c r="FG28" s="63"/>
      <c r="FH28" s="15"/>
      <c r="FI28" s="13"/>
      <c r="FJ28" s="98">
        <f t="shared" si="45"/>
        <v>0</v>
      </c>
      <c r="FK28" s="99">
        <f>FK5</f>
        <v>1</v>
      </c>
      <c r="FL28" s="100"/>
      <c r="FM28" s="110"/>
      <c r="FN28" s="95">
        <f t="shared" si="46"/>
        <v>0</v>
      </c>
      <c r="FO28" s="15"/>
      <c r="FP28" s="24">
        <f t="shared" si="15"/>
        <v>0</v>
      </c>
      <c r="FQ28" s="5">
        <v>0</v>
      </c>
      <c r="FR28" s="8">
        <v>0</v>
      </c>
      <c r="FS28" s="84">
        <f t="shared" si="47"/>
        <v>5.7172499999999999</v>
      </c>
      <c r="FT28" s="85">
        <f t="shared" si="48"/>
        <v>500</v>
      </c>
      <c r="FU28" s="85">
        <f t="shared" si="49"/>
        <v>500</v>
      </c>
      <c r="FV28" s="85">
        <f t="shared" si="50"/>
        <v>500</v>
      </c>
      <c r="FW28" s="85">
        <f t="shared" si="51"/>
        <v>500</v>
      </c>
      <c r="FX28" s="85">
        <f t="shared" si="52"/>
        <v>5.4028012499999996</v>
      </c>
      <c r="FY28" s="85">
        <f t="shared" si="53"/>
        <v>500</v>
      </c>
      <c r="FZ28" s="85">
        <f t="shared" si="54"/>
        <v>500</v>
      </c>
      <c r="GA28" s="85">
        <f t="shared" si="55"/>
        <v>500</v>
      </c>
      <c r="GB28" s="85">
        <f t="shared" si="56"/>
        <v>500</v>
      </c>
      <c r="GC28" s="85">
        <f t="shared" si="57"/>
        <v>500</v>
      </c>
      <c r="GD28" s="85">
        <f t="shared" si="58"/>
        <v>500</v>
      </c>
      <c r="GE28" s="85">
        <f t="shared" si="59"/>
        <v>500</v>
      </c>
      <c r="GF28" s="85">
        <f t="shared" si="60"/>
        <v>500</v>
      </c>
      <c r="GG28" s="85">
        <f t="shared" si="61"/>
        <v>500</v>
      </c>
      <c r="GH28" s="101">
        <f t="shared" si="16"/>
        <v>2</v>
      </c>
      <c r="GI28" s="102">
        <f t="shared" si="62"/>
        <v>11.120051249999999</v>
      </c>
      <c r="GJ28" s="102">
        <f t="shared" si="63"/>
        <v>5.5600256249999997</v>
      </c>
      <c r="GK28" s="79">
        <f>ROW()</f>
        <v>28</v>
      </c>
    </row>
    <row r="29" spans="1:193" s="12" customFormat="1" ht="50.1" customHeight="1">
      <c r="A29" s="17">
        <f>ROW()</f>
        <v>29</v>
      </c>
      <c r="B29" s="32">
        <f t="shared" si="64"/>
        <v>23</v>
      </c>
      <c r="C29" s="33">
        <f t="shared" si="65"/>
        <v>23</v>
      </c>
      <c r="D29" s="31" t="s">
        <v>351</v>
      </c>
      <c r="E29" s="390">
        <f t="shared" si="0"/>
        <v>9.8879999999999999</v>
      </c>
      <c r="F29" s="107">
        <f t="shared" si="17"/>
        <v>9.8879999999999999</v>
      </c>
      <c r="G29" s="3">
        <v>0</v>
      </c>
      <c r="H29" s="4">
        <v>0</v>
      </c>
      <c r="I29" s="63"/>
      <c r="J29" s="15"/>
      <c r="K29" s="13"/>
      <c r="L29" s="98">
        <f t="shared" si="66"/>
        <v>0</v>
      </c>
      <c r="M29" s="99">
        <f>M5</f>
        <v>0.94499999999999995</v>
      </c>
      <c r="N29" s="100"/>
      <c r="O29" s="110"/>
      <c r="P29" s="95">
        <f t="shared" si="18"/>
        <v>0</v>
      </c>
      <c r="Q29" s="15"/>
      <c r="R29" s="24">
        <f t="shared" si="1"/>
        <v>0</v>
      </c>
      <c r="S29" s="25">
        <v>0</v>
      </c>
      <c r="T29" s="63"/>
      <c r="U29" s="15"/>
      <c r="V29" s="13"/>
      <c r="W29" s="98">
        <f t="shared" si="19"/>
        <v>0</v>
      </c>
      <c r="X29" s="99">
        <f>X5</f>
        <v>0.97</v>
      </c>
      <c r="Y29" s="100"/>
      <c r="Z29" s="110"/>
      <c r="AA29" s="95">
        <f t="shared" si="20"/>
        <v>0</v>
      </c>
      <c r="AB29" s="15"/>
      <c r="AC29" s="24">
        <f t="shared" si="2"/>
        <v>0</v>
      </c>
      <c r="AD29" s="5">
        <v>0</v>
      </c>
      <c r="AE29" s="63"/>
      <c r="AF29" s="15"/>
      <c r="AG29" s="13"/>
      <c r="AH29" s="98">
        <f t="shared" si="21"/>
        <v>0</v>
      </c>
      <c r="AI29" s="99">
        <f>AI5</f>
        <v>0.95499999999999996</v>
      </c>
      <c r="AJ29" s="100"/>
      <c r="AK29" s="110"/>
      <c r="AL29" s="95">
        <f t="shared" si="22"/>
        <v>0</v>
      </c>
      <c r="AM29" s="15"/>
      <c r="AN29" s="24">
        <f t="shared" si="3"/>
        <v>0</v>
      </c>
      <c r="AO29" s="5">
        <v>0</v>
      </c>
      <c r="AP29" s="63"/>
      <c r="AQ29" s="15"/>
      <c r="AR29" s="13"/>
      <c r="AS29" s="98">
        <f t="shared" si="23"/>
        <v>1</v>
      </c>
      <c r="AT29" s="99">
        <f>AT5</f>
        <v>0.96</v>
      </c>
      <c r="AU29" s="100">
        <v>10.3</v>
      </c>
      <c r="AV29" s="110"/>
      <c r="AW29" s="95">
        <f t="shared" si="24"/>
        <v>9.8879999999999999</v>
      </c>
      <c r="AX29" s="15"/>
      <c r="AY29" s="24">
        <f t="shared" si="4"/>
        <v>1</v>
      </c>
      <c r="AZ29" s="5">
        <v>0</v>
      </c>
      <c r="BA29" s="63"/>
      <c r="BB29" s="15"/>
      <c r="BC29" s="13"/>
      <c r="BD29" s="98">
        <f t="shared" si="25"/>
        <v>0</v>
      </c>
      <c r="BE29" s="99">
        <f>BE5</f>
        <v>0.98</v>
      </c>
      <c r="BF29" s="100"/>
      <c r="BG29" s="110"/>
      <c r="BH29" s="95">
        <f t="shared" si="26"/>
        <v>0</v>
      </c>
      <c r="BI29" s="15"/>
      <c r="BJ29" s="24">
        <f t="shared" si="5"/>
        <v>0</v>
      </c>
      <c r="BK29" s="5">
        <v>0</v>
      </c>
      <c r="BL29" s="63"/>
      <c r="BM29" s="15"/>
      <c r="BN29" s="13"/>
      <c r="BO29" s="98">
        <f t="shared" si="27"/>
        <v>0</v>
      </c>
      <c r="BP29" s="99">
        <f>BP5</f>
        <v>0.94499999999999995</v>
      </c>
      <c r="BQ29" s="100"/>
      <c r="BR29" s="110"/>
      <c r="BS29" s="95">
        <f t="shared" si="28"/>
        <v>0</v>
      </c>
      <c r="BT29" s="15"/>
      <c r="BU29" s="24">
        <f t="shared" si="6"/>
        <v>0</v>
      </c>
      <c r="BV29" s="5">
        <v>0</v>
      </c>
      <c r="BW29" s="63"/>
      <c r="BX29" s="15"/>
      <c r="BY29" s="13"/>
      <c r="BZ29" s="98">
        <f t="shared" si="29"/>
        <v>0</v>
      </c>
      <c r="CA29" s="99">
        <f>CA5</f>
        <v>1</v>
      </c>
      <c r="CB29" s="100"/>
      <c r="CC29" s="110"/>
      <c r="CD29" s="95">
        <f t="shared" si="30"/>
        <v>0</v>
      </c>
      <c r="CE29" s="15"/>
      <c r="CF29" s="24">
        <f t="shared" si="7"/>
        <v>0</v>
      </c>
      <c r="CG29" s="5">
        <v>0</v>
      </c>
      <c r="CH29" s="63"/>
      <c r="CI29" s="15"/>
      <c r="CJ29" s="13"/>
      <c r="CK29" s="98">
        <f t="shared" si="31"/>
        <v>0</v>
      </c>
      <c r="CL29" s="99">
        <f>CL5</f>
        <v>1</v>
      </c>
      <c r="CM29" s="100"/>
      <c r="CN29" s="110"/>
      <c r="CO29" s="95">
        <f t="shared" si="32"/>
        <v>0</v>
      </c>
      <c r="CP29" s="15"/>
      <c r="CQ29" s="24">
        <f t="shared" si="8"/>
        <v>0</v>
      </c>
      <c r="CR29" s="5">
        <v>0</v>
      </c>
      <c r="CS29" s="63"/>
      <c r="CT29" s="15"/>
      <c r="CU29" s="13"/>
      <c r="CV29" s="98">
        <f t="shared" si="33"/>
        <v>0</v>
      </c>
      <c r="CW29" s="99">
        <f>CW5</f>
        <v>1</v>
      </c>
      <c r="CX29" s="100"/>
      <c r="CY29" s="110"/>
      <c r="CZ29" s="95">
        <f t="shared" si="34"/>
        <v>0</v>
      </c>
      <c r="DA29" s="15"/>
      <c r="DB29" s="24">
        <f t="shared" si="9"/>
        <v>0</v>
      </c>
      <c r="DC29" s="5">
        <v>0</v>
      </c>
      <c r="DD29" s="63"/>
      <c r="DE29" s="15"/>
      <c r="DF29" s="13"/>
      <c r="DG29" s="98">
        <f t="shared" si="35"/>
        <v>0</v>
      </c>
      <c r="DH29" s="99">
        <f>DH5</f>
        <v>1</v>
      </c>
      <c r="DI29" s="100"/>
      <c r="DJ29" s="110"/>
      <c r="DK29" s="95">
        <f t="shared" si="36"/>
        <v>0</v>
      </c>
      <c r="DL29" s="15"/>
      <c r="DM29" s="24">
        <f t="shared" si="10"/>
        <v>0</v>
      </c>
      <c r="DN29" s="5">
        <v>0</v>
      </c>
      <c r="DO29" s="63"/>
      <c r="DP29" s="15"/>
      <c r="DQ29" s="13"/>
      <c r="DR29" s="98">
        <f t="shared" si="37"/>
        <v>0</v>
      </c>
      <c r="DS29" s="99">
        <f>DS5</f>
        <v>1</v>
      </c>
      <c r="DT29" s="100"/>
      <c r="DU29" s="110"/>
      <c r="DV29" s="95">
        <f t="shared" si="38"/>
        <v>0</v>
      </c>
      <c r="DW29" s="15"/>
      <c r="DX29" s="24">
        <f t="shared" si="11"/>
        <v>0</v>
      </c>
      <c r="DY29" s="5">
        <v>0</v>
      </c>
      <c r="DZ29" s="63"/>
      <c r="EA29" s="15"/>
      <c r="EB29" s="13"/>
      <c r="EC29" s="98">
        <f t="shared" si="39"/>
        <v>0</v>
      </c>
      <c r="ED29" s="99">
        <f>ED5</f>
        <v>1</v>
      </c>
      <c r="EE29" s="100"/>
      <c r="EF29" s="110"/>
      <c r="EG29" s="95">
        <f t="shared" si="40"/>
        <v>0</v>
      </c>
      <c r="EH29" s="15"/>
      <c r="EI29" s="24">
        <f t="shared" si="12"/>
        <v>0</v>
      </c>
      <c r="EJ29" s="5">
        <v>0</v>
      </c>
      <c r="EK29" s="63"/>
      <c r="EL29" s="15"/>
      <c r="EM29" s="13"/>
      <c r="EN29" s="98">
        <f t="shared" si="41"/>
        <v>0</v>
      </c>
      <c r="EO29" s="99">
        <f>EO5</f>
        <v>1</v>
      </c>
      <c r="EP29" s="100"/>
      <c r="EQ29" s="110"/>
      <c r="ER29" s="95">
        <f t="shared" si="42"/>
        <v>0</v>
      </c>
      <c r="ES29" s="15"/>
      <c r="ET29" s="24">
        <f t="shared" si="13"/>
        <v>0</v>
      </c>
      <c r="EU29" s="5">
        <v>0</v>
      </c>
      <c r="EV29" s="63"/>
      <c r="EW29" s="15"/>
      <c r="EX29" s="13"/>
      <c r="EY29" s="98">
        <f t="shared" si="43"/>
        <v>0</v>
      </c>
      <c r="EZ29" s="99">
        <f>EZ5</f>
        <v>1</v>
      </c>
      <c r="FA29" s="100"/>
      <c r="FB29" s="110"/>
      <c r="FC29" s="95">
        <f t="shared" si="44"/>
        <v>0</v>
      </c>
      <c r="FD29" s="15"/>
      <c r="FE29" s="24">
        <f t="shared" si="14"/>
        <v>0</v>
      </c>
      <c r="FF29" s="5">
        <v>0</v>
      </c>
      <c r="FG29" s="63"/>
      <c r="FH29" s="15"/>
      <c r="FI29" s="13"/>
      <c r="FJ29" s="98">
        <f t="shared" si="45"/>
        <v>0</v>
      </c>
      <c r="FK29" s="99">
        <f>FK5</f>
        <v>1</v>
      </c>
      <c r="FL29" s="100"/>
      <c r="FM29" s="110"/>
      <c r="FN29" s="95">
        <f t="shared" si="46"/>
        <v>0</v>
      </c>
      <c r="FO29" s="15"/>
      <c r="FP29" s="24">
        <f t="shared" si="15"/>
        <v>0</v>
      </c>
      <c r="FQ29" s="5">
        <v>0</v>
      </c>
      <c r="FR29" s="8">
        <v>0</v>
      </c>
      <c r="FS29" s="84">
        <f t="shared" si="47"/>
        <v>500</v>
      </c>
      <c r="FT29" s="85">
        <f t="shared" si="48"/>
        <v>500</v>
      </c>
      <c r="FU29" s="85">
        <f t="shared" si="49"/>
        <v>500</v>
      </c>
      <c r="FV29" s="85">
        <f t="shared" si="50"/>
        <v>9.8879999999999999</v>
      </c>
      <c r="FW29" s="85">
        <f t="shared" si="51"/>
        <v>500</v>
      </c>
      <c r="FX29" s="85">
        <f t="shared" si="52"/>
        <v>500</v>
      </c>
      <c r="FY29" s="85">
        <f t="shared" si="53"/>
        <v>500</v>
      </c>
      <c r="FZ29" s="85">
        <f t="shared" si="54"/>
        <v>500</v>
      </c>
      <c r="GA29" s="85">
        <f t="shared" si="55"/>
        <v>500</v>
      </c>
      <c r="GB29" s="85">
        <f t="shared" si="56"/>
        <v>500</v>
      </c>
      <c r="GC29" s="85">
        <f t="shared" si="57"/>
        <v>500</v>
      </c>
      <c r="GD29" s="85">
        <f t="shared" si="58"/>
        <v>500</v>
      </c>
      <c r="GE29" s="85">
        <f t="shared" si="59"/>
        <v>500</v>
      </c>
      <c r="GF29" s="85">
        <f t="shared" si="60"/>
        <v>500</v>
      </c>
      <c r="GG29" s="85">
        <f t="shared" si="61"/>
        <v>500</v>
      </c>
      <c r="GH29" s="101">
        <f t="shared" si="16"/>
        <v>1</v>
      </c>
      <c r="GI29" s="102">
        <f t="shared" si="62"/>
        <v>9.8879999999999999</v>
      </c>
      <c r="GJ29" s="102">
        <f t="shared" si="63"/>
        <v>9.8879999999999999</v>
      </c>
      <c r="GK29" s="79">
        <f>ROW()</f>
        <v>29</v>
      </c>
    </row>
    <row r="30" spans="1:193" s="12" customFormat="1" ht="50.1" customHeight="1">
      <c r="A30" s="17">
        <f>ROW()</f>
        <v>30</v>
      </c>
      <c r="B30" s="32">
        <f t="shared" si="64"/>
        <v>24</v>
      </c>
      <c r="C30" s="33">
        <f t="shared" si="65"/>
        <v>24</v>
      </c>
      <c r="D30" s="31" t="s">
        <v>352</v>
      </c>
      <c r="E30" s="390">
        <f t="shared" si="0"/>
        <v>9.2149999999999999</v>
      </c>
      <c r="F30" s="107">
        <f t="shared" si="17"/>
        <v>13.27646571875</v>
      </c>
      <c r="G30" s="3">
        <v>0</v>
      </c>
      <c r="H30" s="4">
        <v>0</v>
      </c>
      <c r="I30" s="63"/>
      <c r="J30" s="15"/>
      <c r="K30" s="13"/>
      <c r="L30" s="98">
        <f t="shared" si="66"/>
        <v>1</v>
      </c>
      <c r="M30" s="99">
        <f>M5</f>
        <v>0.94499999999999995</v>
      </c>
      <c r="N30" s="100">
        <v>11.715</v>
      </c>
      <c r="O30" s="110"/>
      <c r="P30" s="95">
        <f t="shared" si="18"/>
        <v>11.070675</v>
      </c>
      <c r="Q30" s="15"/>
      <c r="R30" s="24">
        <f t="shared" si="1"/>
        <v>3</v>
      </c>
      <c r="S30" s="25">
        <v>0</v>
      </c>
      <c r="T30" s="63"/>
      <c r="U30" s="15"/>
      <c r="V30" s="13"/>
      <c r="W30" s="98">
        <f t="shared" si="19"/>
        <v>1</v>
      </c>
      <c r="X30" s="99">
        <f>X5</f>
        <v>0.97</v>
      </c>
      <c r="Y30" s="100">
        <v>9.5</v>
      </c>
      <c r="Z30" s="110"/>
      <c r="AA30" s="95">
        <f t="shared" si="20"/>
        <v>9.2149999999999999</v>
      </c>
      <c r="AB30" s="15"/>
      <c r="AC30" s="24">
        <f t="shared" si="2"/>
        <v>1</v>
      </c>
      <c r="AD30" s="5">
        <v>0</v>
      </c>
      <c r="AE30" s="63"/>
      <c r="AF30" s="15"/>
      <c r="AG30" s="13"/>
      <c r="AH30" s="98">
        <f t="shared" si="21"/>
        <v>0</v>
      </c>
      <c r="AI30" s="99">
        <f>AI5</f>
        <v>0.95499999999999996</v>
      </c>
      <c r="AJ30" s="100"/>
      <c r="AK30" s="110"/>
      <c r="AL30" s="95">
        <f t="shared" si="22"/>
        <v>0</v>
      </c>
      <c r="AM30" s="15"/>
      <c r="AN30" s="24">
        <f t="shared" si="3"/>
        <v>0</v>
      </c>
      <c r="AO30" s="5">
        <v>0</v>
      </c>
      <c r="AP30" s="63"/>
      <c r="AQ30" s="15"/>
      <c r="AR30" s="13"/>
      <c r="AS30" s="98">
        <f t="shared" si="23"/>
        <v>1</v>
      </c>
      <c r="AT30" s="99">
        <f>AT5</f>
        <v>0.96</v>
      </c>
      <c r="AU30" s="100">
        <v>23.29</v>
      </c>
      <c r="AV30" s="110"/>
      <c r="AW30" s="95">
        <f t="shared" si="24"/>
        <v>22.3584</v>
      </c>
      <c r="AX30" s="15"/>
      <c r="AY30" s="24">
        <f t="shared" si="4"/>
        <v>4</v>
      </c>
      <c r="AZ30" s="5">
        <v>0</v>
      </c>
      <c r="BA30" s="63"/>
      <c r="BB30" s="15"/>
      <c r="BC30" s="13"/>
      <c r="BD30" s="98">
        <f t="shared" si="25"/>
        <v>0</v>
      </c>
      <c r="BE30" s="99">
        <f>BE5</f>
        <v>0.98</v>
      </c>
      <c r="BF30" s="100"/>
      <c r="BG30" s="110"/>
      <c r="BH30" s="95">
        <f t="shared" si="26"/>
        <v>0</v>
      </c>
      <c r="BI30" s="15"/>
      <c r="BJ30" s="24">
        <f t="shared" si="5"/>
        <v>0</v>
      </c>
      <c r="BK30" s="5">
        <v>0</v>
      </c>
      <c r="BL30" s="63"/>
      <c r="BM30" s="15"/>
      <c r="BN30" s="13"/>
      <c r="BO30" s="98">
        <f t="shared" si="27"/>
        <v>1</v>
      </c>
      <c r="BP30" s="99">
        <f>BP5</f>
        <v>0.94499999999999995</v>
      </c>
      <c r="BQ30" s="100">
        <v>11.070675</v>
      </c>
      <c r="BR30" s="110"/>
      <c r="BS30" s="95">
        <f t="shared" si="28"/>
        <v>10.461787874999999</v>
      </c>
      <c r="BT30" s="15"/>
      <c r="BU30" s="24">
        <f t="shared" si="6"/>
        <v>2</v>
      </c>
      <c r="BV30" s="5">
        <v>0</v>
      </c>
      <c r="BW30" s="63"/>
      <c r="BX30" s="15"/>
      <c r="BY30" s="13"/>
      <c r="BZ30" s="98">
        <f t="shared" si="29"/>
        <v>0</v>
      </c>
      <c r="CA30" s="99">
        <f>CA5</f>
        <v>1</v>
      </c>
      <c r="CB30" s="100"/>
      <c r="CC30" s="110"/>
      <c r="CD30" s="95">
        <f t="shared" si="30"/>
        <v>0</v>
      </c>
      <c r="CE30" s="15"/>
      <c r="CF30" s="24">
        <f t="shared" si="7"/>
        <v>0</v>
      </c>
      <c r="CG30" s="5">
        <v>0</v>
      </c>
      <c r="CH30" s="63"/>
      <c r="CI30" s="15"/>
      <c r="CJ30" s="13"/>
      <c r="CK30" s="98">
        <f t="shared" si="31"/>
        <v>0</v>
      </c>
      <c r="CL30" s="99">
        <f>CL5</f>
        <v>1</v>
      </c>
      <c r="CM30" s="100"/>
      <c r="CN30" s="110"/>
      <c r="CO30" s="95">
        <f t="shared" si="32"/>
        <v>0</v>
      </c>
      <c r="CP30" s="15"/>
      <c r="CQ30" s="24">
        <f t="shared" si="8"/>
        <v>0</v>
      </c>
      <c r="CR30" s="5">
        <v>0</v>
      </c>
      <c r="CS30" s="63"/>
      <c r="CT30" s="15"/>
      <c r="CU30" s="13"/>
      <c r="CV30" s="98">
        <f t="shared" si="33"/>
        <v>0</v>
      </c>
      <c r="CW30" s="99">
        <f>CW5</f>
        <v>1</v>
      </c>
      <c r="CX30" s="100"/>
      <c r="CY30" s="110"/>
      <c r="CZ30" s="95">
        <f t="shared" si="34"/>
        <v>0</v>
      </c>
      <c r="DA30" s="15"/>
      <c r="DB30" s="24">
        <f t="shared" si="9"/>
        <v>0</v>
      </c>
      <c r="DC30" s="5">
        <v>0</v>
      </c>
      <c r="DD30" s="63"/>
      <c r="DE30" s="15"/>
      <c r="DF30" s="13"/>
      <c r="DG30" s="98">
        <f t="shared" si="35"/>
        <v>0</v>
      </c>
      <c r="DH30" s="99">
        <f>DH5</f>
        <v>1</v>
      </c>
      <c r="DI30" s="100"/>
      <c r="DJ30" s="110"/>
      <c r="DK30" s="95">
        <f t="shared" si="36"/>
        <v>0</v>
      </c>
      <c r="DL30" s="15"/>
      <c r="DM30" s="24">
        <f t="shared" si="10"/>
        <v>0</v>
      </c>
      <c r="DN30" s="5">
        <v>0</v>
      </c>
      <c r="DO30" s="63"/>
      <c r="DP30" s="15"/>
      <c r="DQ30" s="13"/>
      <c r="DR30" s="98">
        <f t="shared" si="37"/>
        <v>0</v>
      </c>
      <c r="DS30" s="99">
        <f>DS5</f>
        <v>1</v>
      </c>
      <c r="DT30" s="100"/>
      <c r="DU30" s="110"/>
      <c r="DV30" s="95">
        <f t="shared" si="38"/>
        <v>0</v>
      </c>
      <c r="DW30" s="15"/>
      <c r="DX30" s="24">
        <f t="shared" si="11"/>
        <v>0</v>
      </c>
      <c r="DY30" s="5">
        <v>0</v>
      </c>
      <c r="DZ30" s="63"/>
      <c r="EA30" s="15"/>
      <c r="EB30" s="13"/>
      <c r="EC30" s="98">
        <f t="shared" si="39"/>
        <v>0</v>
      </c>
      <c r="ED30" s="99">
        <f>ED5</f>
        <v>1</v>
      </c>
      <c r="EE30" s="100"/>
      <c r="EF30" s="110"/>
      <c r="EG30" s="95">
        <f t="shared" si="40"/>
        <v>0</v>
      </c>
      <c r="EH30" s="15"/>
      <c r="EI30" s="24">
        <f t="shared" si="12"/>
        <v>0</v>
      </c>
      <c r="EJ30" s="5">
        <v>0</v>
      </c>
      <c r="EK30" s="63"/>
      <c r="EL30" s="15"/>
      <c r="EM30" s="13"/>
      <c r="EN30" s="98">
        <f t="shared" si="41"/>
        <v>0</v>
      </c>
      <c r="EO30" s="99">
        <f>EO5</f>
        <v>1</v>
      </c>
      <c r="EP30" s="100"/>
      <c r="EQ30" s="110"/>
      <c r="ER30" s="95">
        <f t="shared" si="42"/>
        <v>0</v>
      </c>
      <c r="ES30" s="15"/>
      <c r="ET30" s="24">
        <f t="shared" si="13"/>
        <v>0</v>
      </c>
      <c r="EU30" s="5">
        <v>0</v>
      </c>
      <c r="EV30" s="63"/>
      <c r="EW30" s="15"/>
      <c r="EX30" s="13"/>
      <c r="EY30" s="98">
        <f t="shared" si="43"/>
        <v>0</v>
      </c>
      <c r="EZ30" s="99">
        <f>EZ5</f>
        <v>1</v>
      </c>
      <c r="FA30" s="100"/>
      <c r="FB30" s="110"/>
      <c r="FC30" s="95">
        <f t="shared" si="44"/>
        <v>0</v>
      </c>
      <c r="FD30" s="15"/>
      <c r="FE30" s="24">
        <f t="shared" si="14"/>
        <v>0</v>
      </c>
      <c r="FF30" s="5">
        <v>0</v>
      </c>
      <c r="FG30" s="63"/>
      <c r="FH30" s="15"/>
      <c r="FI30" s="13"/>
      <c r="FJ30" s="98">
        <f t="shared" si="45"/>
        <v>0</v>
      </c>
      <c r="FK30" s="99">
        <f>FK5</f>
        <v>1</v>
      </c>
      <c r="FL30" s="100"/>
      <c r="FM30" s="110"/>
      <c r="FN30" s="95">
        <f t="shared" si="46"/>
        <v>0</v>
      </c>
      <c r="FO30" s="15"/>
      <c r="FP30" s="24">
        <f t="shared" si="15"/>
        <v>0</v>
      </c>
      <c r="FQ30" s="5">
        <v>0</v>
      </c>
      <c r="FR30" s="8">
        <v>0</v>
      </c>
      <c r="FS30" s="84">
        <f t="shared" si="47"/>
        <v>11.070675</v>
      </c>
      <c r="FT30" s="85">
        <f t="shared" si="48"/>
        <v>9.2149999999999999</v>
      </c>
      <c r="FU30" s="85">
        <f t="shared" si="49"/>
        <v>500</v>
      </c>
      <c r="FV30" s="85">
        <f t="shared" si="50"/>
        <v>22.3584</v>
      </c>
      <c r="FW30" s="85">
        <f t="shared" si="51"/>
        <v>500</v>
      </c>
      <c r="FX30" s="85">
        <f t="shared" si="52"/>
        <v>10.461787874999999</v>
      </c>
      <c r="FY30" s="85">
        <f t="shared" si="53"/>
        <v>500</v>
      </c>
      <c r="FZ30" s="85">
        <f t="shared" si="54"/>
        <v>500</v>
      </c>
      <c r="GA30" s="85">
        <f t="shared" si="55"/>
        <v>500</v>
      </c>
      <c r="GB30" s="85">
        <f t="shared" si="56"/>
        <v>500</v>
      </c>
      <c r="GC30" s="85">
        <f t="shared" si="57"/>
        <v>500</v>
      </c>
      <c r="GD30" s="85">
        <f t="shared" si="58"/>
        <v>500</v>
      </c>
      <c r="GE30" s="85">
        <f t="shared" si="59"/>
        <v>500</v>
      </c>
      <c r="GF30" s="85">
        <f t="shared" si="60"/>
        <v>500</v>
      </c>
      <c r="GG30" s="85">
        <f t="shared" si="61"/>
        <v>500</v>
      </c>
      <c r="GH30" s="101">
        <f t="shared" si="16"/>
        <v>4</v>
      </c>
      <c r="GI30" s="102">
        <f t="shared" si="62"/>
        <v>53.105862875</v>
      </c>
      <c r="GJ30" s="102">
        <f t="shared" si="63"/>
        <v>13.27646571875</v>
      </c>
      <c r="GK30" s="79">
        <f>ROW()</f>
        <v>30</v>
      </c>
    </row>
    <row r="31" spans="1:193" s="12" customFormat="1" ht="50.1" customHeight="1">
      <c r="A31" s="17">
        <f>ROW()</f>
        <v>31</v>
      </c>
      <c r="B31" s="32">
        <f t="shared" si="64"/>
        <v>25</v>
      </c>
      <c r="C31" s="33">
        <f t="shared" si="65"/>
        <v>25</v>
      </c>
      <c r="D31" s="31" t="s">
        <v>353</v>
      </c>
      <c r="E31" s="390">
        <f t="shared" si="0"/>
        <v>5.1840000000000002</v>
      </c>
      <c r="F31" s="107">
        <f t="shared" si="17"/>
        <v>6.0393939749999994</v>
      </c>
      <c r="G31" s="3">
        <v>0</v>
      </c>
      <c r="H31" s="4">
        <v>0</v>
      </c>
      <c r="I31" s="63"/>
      <c r="J31" s="15"/>
      <c r="K31" s="13"/>
      <c r="L31" s="98">
        <f t="shared" si="66"/>
        <v>1</v>
      </c>
      <c r="M31" s="99">
        <f>M5</f>
        <v>0.94499999999999995</v>
      </c>
      <c r="N31" s="100">
        <v>7.0369999999999999</v>
      </c>
      <c r="O31" s="110">
        <v>21111</v>
      </c>
      <c r="P31" s="95">
        <f t="shared" si="18"/>
        <v>6.6499649999999999</v>
      </c>
      <c r="Q31" s="15"/>
      <c r="R31" s="24">
        <f t="shared" si="1"/>
        <v>3</v>
      </c>
      <c r="S31" s="25">
        <v>0</v>
      </c>
      <c r="T31" s="63"/>
      <c r="U31" s="15"/>
      <c r="V31" s="13"/>
      <c r="W31" s="98">
        <f t="shared" si="19"/>
        <v>0</v>
      </c>
      <c r="X31" s="99">
        <f>X5</f>
        <v>0.97</v>
      </c>
      <c r="Y31" s="100"/>
      <c r="Z31" s="110"/>
      <c r="AA31" s="95">
        <f t="shared" si="20"/>
        <v>0</v>
      </c>
      <c r="AB31" s="15"/>
      <c r="AC31" s="24">
        <f t="shared" si="2"/>
        <v>0</v>
      </c>
      <c r="AD31" s="5">
        <v>0</v>
      </c>
      <c r="AE31" s="63"/>
      <c r="AF31" s="15"/>
      <c r="AG31" s="13"/>
      <c r="AH31" s="98">
        <f t="shared" si="21"/>
        <v>0</v>
      </c>
      <c r="AI31" s="99">
        <f>AI5</f>
        <v>0.95499999999999996</v>
      </c>
      <c r="AJ31" s="100"/>
      <c r="AK31" s="110"/>
      <c r="AL31" s="95">
        <f t="shared" si="22"/>
        <v>0</v>
      </c>
      <c r="AM31" s="15"/>
      <c r="AN31" s="24">
        <f t="shared" si="3"/>
        <v>0</v>
      </c>
      <c r="AO31" s="5">
        <v>0</v>
      </c>
      <c r="AP31" s="63"/>
      <c r="AQ31" s="15"/>
      <c r="AR31" s="13"/>
      <c r="AS31" s="98">
        <f t="shared" si="23"/>
        <v>1</v>
      </c>
      <c r="AT31" s="99">
        <f>AT5</f>
        <v>0.96</v>
      </c>
      <c r="AU31" s="100">
        <v>5.4</v>
      </c>
      <c r="AV31" s="110"/>
      <c r="AW31" s="95">
        <f t="shared" si="24"/>
        <v>5.1840000000000002</v>
      </c>
      <c r="AX31" s="15"/>
      <c r="AY31" s="24">
        <f t="shared" si="4"/>
        <v>1</v>
      </c>
      <c r="AZ31" s="5">
        <v>0</v>
      </c>
      <c r="BA31" s="63"/>
      <c r="BB31" s="15"/>
      <c r="BC31" s="13"/>
      <c r="BD31" s="98">
        <f t="shared" si="25"/>
        <v>0</v>
      </c>
      <c r="BE31" s="99">
        <f>BE5</f>
        <v>0.98</v>
      </c>
      <c r="BF31" s="100"/>
      <c r="BG31" s="110"/>
      <c r="BH31" s="95">
        <f t="shared" si="26"/>
        <v>0</v>
      </c>
      <c r="BI31" s="15"/>
      <c r="BJ31" s="24">
        <f t="shared" si="5"/>
        <v>0</v>
      </c>
      <c r="BK31" s="5">
        <v>0</v>
      </c>
      <c r="BL31" s="63"/>
      <c r="BM31" s="15"/>
      <c r="BN31" s="13"/>
      <c r="BO31" s="98">
        <f t="shared" si="27"/>
        <v>1</v>
      </c>
      <c r="BP31" s="99">
        <f>BP5</f>
        <v>0.94499999999999995</v>
      </c>
      <c r="BQ31" s="100">
        <v>6.6499649999999999</v>
      </c>
      <c r="BR31" s="110"/>
      <c r="BS31" s="95">
        <f t="shared" si="28"/>
        <v>6.284216925</v>
      </c>
      <c r="BT31" s="15"/>
      <c r="BU31" s="24">
        <f t="shared" si="6"/>
        <v>2</v>
      </c>
      <c r="BV31" s="5">
        <v>0</v>
      </c>
      <c r="BW31" s="63"/>
      <c r="BX31" s="15"/>
      <c r="BY31" s="13"/>
      <c r="BZ31" s="98">
        <f t="shared" si="29"/>
        <v>0</v>
      </c>
      <c r="CA31" s="99">
        <f>CA5</f>
        <v>1</v>
      </c>
      <c r="CB31" s="100"/>
      <c r="CC31" s="110"/>
      <c r="CD31" s="95">
        <f t="shared" si="30"/>
        <v>0</v>
      </c>
      <c r="CE31" s="15"/>
      <c r="CF31" s="24">
        <f t="shared" si="7"/>
        <v>0</v>
      </c>
      <c r="CG31" s="5">
        <v>0</v>
      </c>
      <c r="CH31" s="63"/>
      <c r="CI31" s="15"/>
      <c r="CJ31" s="13"/>
      <c r="CK31" s="98">
        <f t="shared" si="31"/>
        <v>0</v>
      </c>
      <c r="CL31" s="99">
        <f>CL5</f>
        <v>1</v>
      </c>
      <c r="CM31" s="100"/>
      <c r="CN31" s="110"/>
      <c r="CO31" s="95">
        <f t="shared" si="32"/>
        <v>0</v>
      </c>
      <c r="CP31" s="15"/>
      <c r="CQ31" s="24">
        <f t="shared" si="8"/>
        <v>0</v>
      </c>
      <c r="CR31" s="5">
        <v>0</v>
      </c>
      <c r="CS31" s="63"/>
      <c r="CT31" s="15"/>
      <c r="CU31" s="13"/>
      <c r="CV31" s="98">
        <f t="shared" si="33"/>
        <v>0</v>
      </c>
      <c r="CW31" s="99">
        <f>CW5</f>
        <v>1</v>
      </c>
      <c r="CX31" s="100"/>
      <c r="CY31" s="110"/>
      <c r="CZ31" s="95">
        <f t="shared" si="34"/>
        <v>0</v>
      </c>
      <c r="DA31" s="15"/>
      <c r="DB31" s="24">
        <f t="shared" si="9"/>
        <v>0</v>
      </c>
      <c r="DC31" s="5">
        <v>0</v>
      </c>
      <c r="DD31" s="63"/>
      <c r="DE31" s="15"/>
      <c r="DF31" s="13"/>
      <c r="DG31" s="98">
        <f t="shared" si="35"/>
        <v>0</v>
      </c>
      <c r="DH31" s="99">
        <f>DH5</f>
        <v>1</v>
      </c>
      <c r="DI31" s="100"/>
      <c r="DJ31" s="110"/>
      <c r="DK31" s="95">
        <f t="shared" si="36"/>
        <v>0</v>
      </c>
      <c r="DL31" s="15"/>
      <c r="DM31" s="24">
        <f t="shared" si="10"/>
        <v>0</v>
      </c>
      <c r="DN31" s="5">
        <v>0</v>
      </c>
      <c r="DO31" s="63"/>
      <c r="DP31" s="15"/>
      <c r="DQ31" s="13"/>
      <c r="DR31" s="98">
        <f t="shared" si="37"/>
        <v>0</v>
      </c>
      <c r="DS31" s="99">
        <f>DS5</f>
        <v>1</v>
      </c>
      <c r="DT31" s="100"/>
      <c r="DU31" s="110"/>
      <c r="DV31" s="95">
        <f t="shared" si="38"/>
        <v>0</v>
      </c>
      <c r="DW31" s="15"/>
      <c r="DX31" s="24">
        <f t="shared" si="11"/>
        <v>0</v>
      </c>
      <c r="DY31" s="5">
        <v>0</v>
      </c>
      <c r="DZ31" s="63"/>
      <c r="EA31" s="15"/>
      <c r="EB31" s="13"/>
      <c r="EC31" s="98">
        <f t="shared" si="39"/>
        <v>0</v>
      </c>
      <c r="ED31" s="99">
        <f>ED5</f>
        <v>1</v>
      </c>
      <c r="EE31" s="100"/>
      <c r="EF31" s="110"/>
      <c r="EG31" s="95">
        <f t="shared" si="40"/>
        <v>0</v>
      </c>
      <c r="EH31" s="15"/>
      <c r="EI31" s="24">
        <f t="shared" si="12"/>
        <v>0</v>
      </c>
      <c r="EJ31" s="5">
        <v>0</v>
      </c>
      <c r="EK31" s="63"/>
      <c r="EL31" s="15"/>
      <c r="EM31" s="13"/>
      <c r="EN31" s="98">
        <f t="shared" si="41"/>
        <v>0</v>
      </c>
      <c r="EO31" s="99">
        <f>EO5</f>
        <v>1</v>
      </c>
      <c r="EP31" s="100"/>
      <c r="EQ31" s="110"/>
      <c r="ER31" s="95">
        <f t="shared" si="42"/>
        <v>0</v>
      </c>
      <c r="ES31" s="15"/>
      <c r="ET31" s="24">
        <f t="shared" si="13"/>
        <v>0</v>
      </c>
      <c r="EU31" s="5">
        <v>0</v>
      </c>
      <c r="EV31" s="63"/>
      <c r="EW31" s="15"/>
      <c r="EX31" s="13"/>
      <c r="EY31" s="98">
        <f t="shared" si="43"/>
        <v>0</v>
      </c>
      <c r="EZ31" s="99">
        <f>EZ5</f>
        <v>1</v>
      </c>
      <c r="FA31" s="100"/>
      <c r="FB31" s="110"/>
      <c r="FC31" s="95">
        <f t="shared" si="44"/>
        <v>0</v>
      </c>
      <c r="FD31" s="15"/>
      <c r="FE31" s="24">
        <f t="shared" si="14"/>
        <v>0</v>
      </c>
      <c r="FF31" s="5">
        <v>0</v>
      </c>
      <c r="FG31" s="63"/>
      <c r="FH31" s="15"/>
      <c r="FI31" s="13"/>
      <c r="FJ31" s="98">
        <f t="shared" si="45"/>
        <v>0</v>
      </c>
      <c r="FK31" s="99">
        <f>FK5</f>
        <v>1</v>
      </c>
      <c r="FL31" s="100"/>
      <c r="FM31" s="110"/>
      <c r="FN31" s="95">
        <f t="shared" si="46"/>
        <v>0</v>
      </c>
      <c r="FO31" s="15"/>
      <c r="FP31" s="24">
        <f t="shared" si="15"/>
        <v>0</v>
      </c>
      <c r="FQ31" s="5">
        <v>0</v>
      </c>
      <c r="FR31" s="8">
        <v>0</v>
      </c>
      <c r="FS31" s="84">
        <f t="shared" si="47"/>
        <v>6.6499649999999999</v>
      </c>
      <c r="FT31" s="85">
        <f t="shared" si="48"/>
        <v>500</v>
      </c>
      <c r="FU31" s="85">
        <f t="shared" si="49"/>
        <v>500</v>
      </c>
      <c r="FV31" s="85">
        <f t="shared" si="50"/>
        <v>5.1840000000000002</v>
      </c>
      <c r="FW31" s="85">
        <f t="shared" si="51"/>
        <v>500</v>
      </c>
      <c r="FX31" s="85">
        <f t="shared" si="52"/>
        <v>6.284216925</v>
      </c>
      <c r="FY31" s="85">
        <f t="shared" si="53"/>
        <v>500</v>
      </c>
      <c r="FZ31" s="85">
        <f t="shared" si="54"/>
        <v>500</v>
      </c>
      <c r="GA31" s="85">
        <f t="shared" si="55"/>
        <v>500</v>
      </c>
      <c r="GB31" s="85">
        <f t="shared" si="56"/>
        <v>500</v>
      </c>
      <c r="GC31" s="85">
        <f t="shared" si="57"/>
        <v>500</v>
      </c>
      <c r="GD31" s="85">
        <f t="shared" si="58"/>
        <v>500</v>
      </c>
      <c r="GE31" s="85">
        <f t="shared" si="59"/>
        <v>500</v>
      </c>
      <c r="GF31" s="85">
        <f t="shared" si="60"/>
        <v>500</v>
      </c>
      <c r="GG31" s="85">
        <f t="shared" si="61"/>
        <v>500</v>
      </c>
      <c r="GH31" s="101">
        <f t="shared" si="16"/>
        <v>3</v>
      </c>
      <c r="GI31" s="102">
        <f t="shared" si="62"/>
        <v>18.118181924999998</v>
      </c>
      <c r="GJ31" s="102">
        <f t="shared" si="63"/>
        <v>6.0393939749999994</v>
      </c>
      <c r="GK31" s="79">
        <f>ROW()</f>
        <v>31</v>
      </c>
    </row>
    <row r="32" spans="1:193" s="12" customFormat="1" ht="50.1" customHeight="1">
      <c r="A32" s="17">
        <f>ROW()</f>
        <v>32</v>
      </c>
      <c r="B32" s="32">
        <f t="shared" si="64"/>
        <v>26</v>
      </c>
      <c r="C32" s="33">
        <f t="shared" si="65"/>
        <v>26</v>
      </c>
      <c r="D32" s="31" t="s">
        <v>354</v>
      </c>
      <c r="E32" s="390">
        <f t="shared" si="0"/>
        <v>8.4680999999999997</v>
      </c>
      <c r="F32" s="107">
        <f t="shared" si="17"/>
        <v>8.7604499999999987</v>
      </c>
      <c r="G32" s="3">
        <v>0</v>
      </c>
      <c r="H32" s="4">
        <v>0</v>
      </c>
      <c r="I32" s="63"/>
      <c r="J32" s="15"/>
      <c r="K32" s="13"/>
      <c r="L32" s="98">
        <f t="shared" si="66"/>
        <v>0</v>
      </c>
      <c r="M32" s="99">
        <f>M5</f>
        <v>0.94499999999999995</v>
      </c>
      <c r="N32" s="100"/>
      <c r="O32" s="110"/>
      <c r="P32" s="95">
        <f t="shared" si="18"/>
        <v>0</v>
      </c>
      <c r="Q32" s="15"/>
      <c r="R32" s="24">
        <f t="shared" si="1"/>
        <v>0</v>
      </c>
      <c r="S32" s="25">
        <v>0</v>
      </c>
      <c r="T32" s="63"/>
      <c r="U32" s="15"/>
      <c r="V32" s="13"/>
      <c r="W32" s="98">
        <f t="shared" si="19"/>
        <v>1</v>
      </c>
      <c r="X32" s="99">
        <f>X5</f>
        <v>0.97</v>
      </c>
      <c r="Y32" s="100">
        <v>8.73</v>
      </c>
      <c r="Z32" s="110"/>
      <c r="AA32" s="95">
        <f t="shared" si="20"/>
        <v>8.4680999999999997</v>
      </c>
      <c r="AB32" s="15"/>
      <c r="AC32" s="24">
        <f t="shared" si="2"/>
        <v>1</v>
      </c>
      <c r="AD32" s="5">
        <v>0</v>
      </c>
      <c r="AE32" s="63"/>
      <c r="AF32" s="15"/>
      <c r="AG32" s="13"/>
      <c r="AH32" s="98">
        <f t="shared" si="21"/>
        <v>0</v>
      </c>
      <c r="AI32" s="99">
        <f>AI5</f>
        <v>0.95499999999999996</v>
      </c>
      <c r="AJ32" s="100"/>
      <c r="AK32" s="110"/>
      <c r="AL32" s="95">
        <f t="shared" si="22"/>
        <v>0</v>
      </c>
      <c r="AM32" s="15"/>
      <c r="AN32" s="24">
        <f t="shared" si="3"/>
        <v>0</v>
      </c>
      <c r="AO32" s="5">
        <v>0</v>
      </c>
      <c r="AP32" s="63"/>
      <c r="AQ32" s="15"/>
      <c r="AR32" s="13"/>
      <c r="AS32" s="98">
        <f t="shared" si="23"/>
        <v>1</v>
      </c>
      <c r="AT32" s="99">
        <f>AT5</f>
        <v>0.96</v>
      </c>
      <c r="AU32" s="100">
        <v>9.43</v>
      </c>
      <c r="AV32" s="110"/>
      <c r="AW32" s="95">
        <f t="shared" si="24"/>
        <v>9.0527999999999995</v>
      </c>
      <c r="AX32" s="15"/>
      <c r="AY32" s="24">
        <f t="shared" si="4"/>
        <v>2</v>
      </c>
      <c r="AZ32" s="5">
        <v>0</v>
      </c>
      <c r="BA32" s="63"/>
      <c r="BB32" s="15"/>
      <c r="BC32" s="13"/>
      <c r="BD32" s="98">
        <f t="shared" si="25"/>
        <v>0</v>
      </c>
      <c r="BE32" s="99">
        <f>BE5</f>
        <v>0.98</v>
      </c>
      <c r="BF32" s="100"/>
      <c r="BG32" s="110"/>
      <c r="BH32" s="95">
        <f t="shared" si="26"/>
        <v>0</v>
      </c>
      <c r="BI32" s="15"/>
      <c r="BJ32" s="24">
        <f t="shared" si="5"/>
        <v>0</v>
      </c>
      <c r="BK32" s="5">
        <v>0</v>
      </c>
      <c r="BL32" s="63"/>
      <c r="BM32" s="15"/>
      <c r="BN32" s="13"/>
      <c r="BO32" s="98">
        <f t="shared" si="27"/>
        <v>0</v>
      </c>
      <c r="BP32" s="99">
        <f>BP5</f>
        <v>0.94499999999999995</v>
      </c>
      <c r="BQ32" s="100"/>
      <c r="BR32" s="110"/>
      <c r="BS32" s="95">
        <f t="shared" si="28"/>
        <v>0</v>
      </c>
      <c r="BT32" s="15"/>
      <c r="BU32" s="24">
        <f t="shared" si="6"/>
        <v>0</v>
      </c>
      <c r="BV32" s="5">
        <v>0</v>
      </c>
      <c r="BW32" s="63"/>
      <c r="BX32" s="15"/>
      <c r="BY32" s="13"/>
      <c r="BZ32" s="98">
        <f t="shared" si="29"/>
        <v>0</v>
      </c>
      <c r="CA32" s="99">
        <f>CA5</f>
        <v>1</v>
      </c>
      <c r="CB32" s="100"/>
      <c r="CC32" s="110"/>
      <c r="CD32" s="95">
        <f t="shared" si="30"/>
        <v>0</v>
      </c>
      <c r="CE32" s="15"/>
      <c r="CF32" s="24">
        <f t="shared" si="7"/>
        <v>0</v>
      </c>
      <c r="CG32" s="5">
        <v>0</v>
      </c>
      <c r="CH32" s="63"/>
      <c r="CI32" s="15"/>
      <c r="CJ32" s="13"/>
      <c r="CK32" s="98">
        <f t="shared" si="31"/>
        <v>0</v>
      </c>
      <c r="CL32" s="99">
        <f>CL5</f>
        <v>1</v>
      </c>
      <c r="CM32" s="100"/>
      <c r="CN32" s="110"/>
      <c r="CO32" s="95">
        <f t="shared" si="32"/>
        <v>0</v>
      </c>
      <c r="CP32" s="15"/>
      <c r="CQ32" s="24">
        <f t="shared" si="8"/>
        <v>0</v>
      </c>
      <c r="CR32" s="5">
        <v>0</v>
      </c>
      <c r="CS32" s="63"/>
      <c r="CT32" s="15"/>
      <c r="CU32" s="13"/>
      <c r="CV32" s="98">
        <f t="shared" si="33"/>
        <v>0</v>
      </c>
      <c r="CW32" s="99">
        <f>CW5</f>
        <v>1</v>
      </c>
      <c r="CX32" s="100"/>
      <c r="CY32" s="110"/>
      <c r="CZ32" s="95">
        <f t="shared" si="34"/>
        <v>0</v>
      </c>
      <c r="DA32" s="15"/>
      <c r="DB32" s="24">
        <f t="shared" si="9"/>
        <v>0</v>
      </c>
      <c r="DC32" s="5">
        <v>0</v>
      </c>
      <c r="DD32" s="63"/>
      <c r="DE32" s="15"/>
      <c r="DF32" s="13"/>
      <c r="DG32" s="98">
        <f t="shared" si="35"/>
        <v>0</v>
      </c>
      <c r="DH32" s="99">
        <f>DH5</f>
        <v>1</v>
      </c>
      <c r="DI32" s="100"/>
      <c r="DJ32" s="110"/>
      <c r="DK32" s="95">
        <f t="shared" si="36"/>
        <v>0</v>
      </c>
      <c r="DL32" s="15"/>
      <c r="DM32" s="24">
        <f t="shared" si="10"/>
        <v>0</v>
      </c>
      <c r="DN32" s="5">
        <v>0</v>
      </c>
      <c r="DO32" s="63"/>
      <c r="DP32" s="15"/>
      <c r="DQ32" s="13"/>
      <c r="DR32" s="98">
        <f t="shared" si="37"/>
        <v>0</v>
      </c>
      <c r="DS32" s="99">
        <f>DS5</f>
        <v>1</v>
      </c>
      <c r="DT32" s="100"/>
      <c r="DU32" s="110"/>
      <c r="DV32" s="95">
        <f t="shared" si="38"/>
        <v>0</v>
      </c>
      <c r="DW32" s="15"/>
      <c r="DX32" s="24">
        <f t="shared" si="11"/>
        <v>0</v>
      </c>
      <c r="DY32" s="5">
        <v>0</v>
      </c>
      <c r="DZ32" s="63"/>
      <c r="EA32" s="15"/>
      <c r="EB32" s="13"/>
      <c r="EC32" s="98">
        <f t="shared" si="39"/>
        <v>0</v>
      </c>
      <c r="ED32" s="99">
        <f>ED5</f>
        <v>1</v>
      </c>
      <c r="EE32" s="100"/>
      <c r="EF32" s="110"/>
      <c r="EG32" s="95">
        <f t="shared" si="40"/>
        <v>0</v>
      </c>
      <c r="EH32" s="15"/>
      <c r="EI32" s="24">
        <f t="shared" si="12"/>
        <v>0</v>
      </c>
      <c r="EJ32" s="5">
        <v>0</v>
      </c>
      <c r="EK32" s="63"/>
      <c r="EL32" s="15"/>
      <c r="EM32" s="13"/>
      <c r="EN32" s="98">
        <f t="shared" si="41"/>
        <v>0</v>
      </c>
      <c r="EO32" s="99">
        <f>EO5</f>
        <v>1</v>
      </c>
      <c r="EP32" s="100"/>
      <c r="EQ32" s="110"/>
      <c r="ER32" s="95">
        <f t="shared" si="42"/>
        <v>0</v>
      </c>
      <c r="ES32" s="15"/>
      <c r="ET32" s="24">
        <f t="shared" si="13"/>
        <v>0</v>
      </c>
      <c r="EU32" s="5">
        <v>0</v>
      </c>
      <c r="EV32" s="63"/>
      <c r="EW32" s="15"/>
      <c r="EX32" s="13"/>
      <c r="EY32" s="98">
        <f t="shared" si="43"/>
        <v>0</v>
      </c>
      <c r="EZ32" s="99">
        <f>EZ5</f>
        <v>1</v>
      </c>
      <c r="FA32" s="100"/>
      <c r="FB32" s="110"/>
      <c r="FC32" s="95">
        <f t="shared" si="44"/>
        <v>0</v>
      </c>
      <c r="FD32" s="15"/>
      <c r="FE32" s="24">
        <f t="shared" si="14"/>
        <v>0</v>
      </c>
      <c r="FF32" s="5">
        <v>0</v>
      </c>
      <c r="FG32" s="63"/>
      <c r="FH32" s="15"/>
      <c r="FI32" s="13"/>
      <c r="FJ32" s="98">
        <f t="shared" si="45"/>
        <v>0</v>
      </c>
      <c r="FK32" s="99">
        <f>FK5</f>
        <v>1</v>
      </c>
      <c r="FL32" s="100"/>
      <c r="FM32" s="110"/>
      <c r="FN32" s="95">
        <f t="shared" si="46"/>
        <v>0</v>
      </c>
      <c r="FO32" s="15"/>
      <c r="FP32" s="24">
        <f t="shared" si="15"/>
        <v>0</v>
      </c>
      <c r="FQ32" s="5">
        <v>0</v>
      </c>
      <c r="FR32" s="8">
        <v>0</v>
      </c>
      <c r="FS32" s="84">
        <f t="shared" si="47"/>
        <v>500</v>
      </c>
      <c r="FT32" s="85">
        <f t="shared" si="48"/>
        <v>8.4680999999999997</v>
      </c>
      <c r="FU32" s="85">
        <f t="shared" si="49"/>
        <v>500</v>
      </c>
      <c r="FV32" s="85">
        <f t="shared" si="50"/>
        <v>9.0527999999999995</v>
      </c>
      <c r="FW32" s="85">
        <f t="shared" si="51"/>
        <v>500</v>
      </c>
      <c r="FX32" s="85">
        <f t="shared" si="52"/>
        <v>500</v>
      </c>
      <c r="FY32" s="85">
        <f t="shared" si="53"/>
        <v>500</v>
      </c>
      <c r="FZ32" s="85">
        <f t="shared" si="54"/>
        <v>500</v>
      </c>
      <c r="GA32" s="85">
        <f t="shared" si="55"/>
        <v>500</v>
      </c>
      <c r="GB32" s="85">
        <f t="shared" si="56"/>
        <v>500</v>
      </c>
      <c r="GC32" s="85">
        <f t="shared" si="57"/>
        <v>500</v>
      </c>
      <c r="GD32" s="85">
        <f t="shared" si="58"/>
        <v>500</v>
      </c>
      <c r="GE32" s="85">
        <f t="shared" si="59"/>
        <v>500</v>
      </c>
      <c r="GF32" s="85">
        <f t="shared" si="60"/>
        <v>500</v>
      </c>
      <c r="GG32" s="85">
        <f t="shared" si="61"/>
        <v>500</v>
      </c>
      <c r="GH32" s="101">
        <f t="shared" si="16"/>
        <v>2</v>
      </c>
      <c r="GI32" s="102">
        <f t="shared" si="62"/>
        <v>17.520899999999997</v>
      </c>
      <c r="GJ32" s="102">
        <f t="shared" si="63"/>
        <v>8.7604499999999987</v>
      </c>
      <c r="GK32" s="79">
        <f>ROW()</f>
        <v>32</v>
      </c>
    </row>
    <row r="33" spans="1:193" s="12" customFormat="1" ht="50.1" customHeight="1">
      <c r="A33" s="17">
        <f>ROW()</f>
        <v>33</v>
      </c>
      <c r="B33" s="32">
        <f t="shared" si="64"/>
        <v>27</v>
      </c>
      <c r="C33" s="33">
        <f t="shared" si="65"/>
        <v>27</v>
      </c>
      <c r="D33" s="31" t="s">
        <v>355</v>
      </c>
      <c r="E33" s="390">
        <f t="shared" si="0"/>
        <v>8.4700399999999991</v>
      </c>
      <c r="F33" s="107">
        <f t="shared" si="17"/>
        <v>8.9757724999999997</v>
      </c>
      <c r="G33" s="3">
        <v>0</v>
      </c>
      <c r="H33" s="4">
        <v>0</v>
      </c>
      <c r="I33" s="63"/>
      <c r="J33" s="15"/>
      <c r="K33" s="13"/>
      <c r="L33" s="98">
        <f t="shared" si="66"/>
        <v>1</v>
      </c>
      <c r="M33" s="99">
        <f>M5</f>
        <v>0.94499999999999995</v>
      </c>
      <c r="N33" s="100">
        <v>10</v>
      </c>
      <c r="O33" s="110">
        <v>29112</v>
      </c>
      <c r="P33" s="95">
        <f t="shared" si="18"/>
        <v>9.4499999999999993</v>
      </c>
      <c r="Q33" s="15"/>
      <c r="R33" s="24">
        <f t="shared" si="1"/>
        <v>4</v>
      </c>
      <c r="S33" s="25">
        <v>0</v>
      </c>
      <c r="T33" s="63"/>
      <c r="U33" s="15"/>
      <c r="V33" s="13"/>
      <c r="W33" s="98">
        <f t="shared" si="19"/>
        <v>1</v>
      </c>
      <c r="X33" s="99">
        <f>X5</f>
        <v>0.97</v>
      </c>
      <c r="Y33" s="100">
        <v>8.7319999999999993</v>
      </c>
      <c r="Z33" s="110"/>
      <c r="AA33" s="95">
        <f t="shared" si="20"/>
        <v>8.4700399999999991</v>
      </c>
      <c r="AB33" s="15"/>
      <c r="AC33" s="24">
        <f t="shared" si="2"/>
        <v>1</v>
      </c>
      <c r="AD33" s="5">
        <v>0</v>
      </c>
      <c r="AE33" s="63"/>
      <c r="AF33" s="15"/>
      <c r="AG33" s="13"/>
      <c r="AH33" s="98">
        <f t="shared" si="21"/>
        <v>0</v>
      </c>
      <c r="AI33" s="99">
        <f>AI5</f>
        <v>0.95499999999999996</v>
      </c>
      <c r="AJ33" s="100"/>
      <c r="AK33" s="110"/>
      <c r="AL33" s="95">
        <f t="shared" si="22"/>
        <v>0</v>
      </c>
      <c r="AM33" s="15"/>
      <c r="AN33" s="24">
        <f t="shared" si="3"/>
        <v>0</v>
      </c>
      <c r="AO33" s="5">
        <v>0</v>
      </c>
      <c r="AP33" s="63"/>
      <c r="AQ33" s="15"/>
      <c r="AR33" s="13"/>
      <c r="AS33" s="98">
        <f t="shared" si="23"/>
        <v>1</v>
      </c>
      <c r="AT33" s="99">
        <f>AT5</f>
        <v>0.96</v>
      </c>
      <c r="AU33" s="100">
        <v>9.43</v>
      </c>
      <c r="AV33" s="110"/>
      <c r="AW33" s="95">
        <f t="shared" si="24"/>
        <v>9.0527999999999995</v>
      </c>
      <c r="AX33" s="15"/>
      <c r="AY33" s="24">
        <f t="shared" si="4"/>
        <v>3</v>
      </c>
      <c r="AZ33" s="5">
        <v>0</v>
      </c>
      <c r="BA33" s="63"/>
      <c r="BB33" s="15"/>
      <c r="BC33" s="13"/>
      <c r="BD33" s="98">
        <f t="shared" si="25"/>
        <v>0</v>
      </c>
      <c r="BE33" s="99">
        <f>BE5</f>
        <v>0.98</v>
      </c>
      <c r="BF33" s="100"/>
      <c r="BG33" s="110"/>
      <c r="BH33" s="95">
        <f t="shared" si="26"/>
        <v>0</v>
      </c>
      <c r="BI33" s="15"/>
      <c r="BJ33" s="24">
        <f t="shared" si="5"/>
        <v>0</v>
      </c>
      <c r="BK33" s="5">
        <v>0</v>
      </c>
      <c r="BL33" s="63"/>
      <c r="BM33" s="15"/>
      <c r="BN33" s="13"/>
      <c r="BO33" s="98">
        <f t="shared" si="27"/>
        <v>1</v>
      </c>
      <c r="BP33" s="99">
        <f>BP5</f>
        <v>0.94499999999999995</v>
      </c>
      <c r="BQ33" s="100">
        <v>9.4499999999999993</v>
      </c>
      <c r="BR33" s="110"/>
      <c r="BS33" s="95">
        <f t="shared" si="28"/>
        <v>8.9302499999999991</v>
      </c>
      <c r="BT33" s="15"/>
      <c r="BU33" s="24">
        <f t="shared" si="6"/>
        <v>2</v>
      </c>
      <c r="BV33" s="5">
        <v>0</v>
      </c>
      <c r="BW33" s="63"/>
      <c r="BX33" s="15"/>
      <c r="BY33" s="13"/>
      <c r="BZ33" s="98">
        <f t="shared" si="29"/>
        <v>0</v>
      </c>
      <c r="CA33" s="99">
        <f>CA5</f>
        <v>1</v>
      </c>
      <c r="CB33" s="100"/>
      <c r="CC33" s="110"/>
      <c r="CD33" s="95">
        <f t="shared" si="30"/>
        <v>0</v>
      </c>
      <c r="CE33" s="15"/>
      <c r="CF33" s="24">
        <f t="shared" si="7"/>
        <v>0</v>
      </c>
      <c r="CG33" s="5">
        <v>0</v>
      </c>
      <c r="CH33" s="63"/>
      <c r="CI33" s="15"/>
      <c r="CJ33" s="13"/>
      <c r="CK33" s="98">
        <f t="shared" si="31"/>
        <v>0</v>
      </c>
      <c r="CL33" s="99">
        <f>CL5</f>
        <v>1</v>
      </c>
      <c r="CM33" s="100"/>
      <c r="CN33" s="110"/>
      <c r="CO33" s="95">
        <f t="shared" si="32"/>
        <v>0</v>
      </c>
      <c r="CP33" s="15"/>
      <c r="CQ33" s="24">
        <f t="shared" si="8"/>
        <v>0</v>
      </c>
      <c r="CR33" s="5">
        <v>0</v>
      </c>
      <c r="CS33" s="63"/>
      <c r="CT33" s="15"/>
      <c r="CU33" s="13"/>
      <c r="CV33" s="98">
        <f t="shared" si="33"/>
        <v>0</v>
      </c>
      <c r="CW33" s="99">
        <f>CW5</f>
        <v>1</v>
      </c>
      <c r="CX33" s="100"/>
      <c r="CY33" s="110"/>
      <c r="CZ33" s="95">
        <f t="shared" si="34"/>
        <v>0</v>
      </c>
      <c r="DA33" s="15"/>
      <c r="DB33" s="24">
        <f t="shared" si="9"/>
        <v>0</v>
      </c>
      <c r="DC33" s="5">
        <v>0</v>
      </c>
      <c r="DD33" s="63"/>
      <c r="DE33" s="15"/>
      <c r="DF33" s="13"/>
      <c r="DG33" s="98">
        <f t="shared" si="35"/>
        <v>0</v>
      </c>
      <c r="DH33" s="99">
        <f>DH5</f>
        <v>1</v>
      </c>
      <c r="DI33" s="100"/>
      <c r="DJ33" s="110"/>
      <c r="DK33" s="95">
        <f t="shared" si="36"/>
        <v>0</v>
      </c>
      <c r="DL33" s="15"/>
      <c r="DM33" s="24">
        <f t="shared" si="10"/>
        <v>0</v>
      </c>
      <c r="DN33" s="5">
        <v>0</v>
      </c>
      <c r="DO33" s="63"/>
      <c r="DP33" s="15"/>
      <c r="DQ33" s="13"/>
      <c r="DR33" s="98">
        <f t="shared" si="37"/>
        <v>0</v>
      </c>
      <c r="DS33" s="99">
        <f>DS5</f>
        <v>1</v>
      </c>
      <c r="DT33" s="100"/>
      <c r="DU33" s="110"/>
      <c r="DV33" s="95">
        <f t="shared" si="38"/>
        <v>0</v>
      </c>
      <c r="DW33" s="15"/>
      <c r="DX33" s="24">
        <f t="shared" si="11"/>
        <v>0</v>
      </c>
      <c r="DY33" s="5">
        <v>0</v>
      </c>
      <c r="DZ33" s="63"/>
      <c r="EA33" s="15"/>
      <c r="EB33" s="13"/>
      <c r="EC33" s="98">
        <f t="shared" si="39"/>
        <v>0</v>
      </c>
      <c r="ED33" s="99">
        <f>ED5</f>
        <v>1</v>
      </c>
      <c r="EE33" s="100"/>
      <c r="EF33" s="110"/>
      <c r="EG33" s="95">
        <f t="shared" si="40"/>
        <v>0</v>
      </c>
      <c r="EH33" s="15"/>
      <c r="EI33" s="24">
        <f t="shared" si="12"/>
        <v>0</v>
      </c>
      <c r="EJ33" s="5">
        <v>0</v>
      </c>
      <c r="EK33" s="63"/>
      <c r="EL33" s="15"/>
      <c r="EM33" s="13"/>
      <c r="EN33" s="98">
        <f t="shared" si="41"/>
        <v>0</v>
      </c>
      <c r="EO33" s="99">
        <f>EO5</f>
        <v>1</v>
      </c>
      <c r="EP33" s="100"/>
      <c r="EQ33" s="110"/>
      <c r="ER33" s="95">
        <f t="shared" si="42"/>
        <v>0</v>
      </c>
      <c r="ES33" s="15"/>
      <c r="ET33" s="24">
        <f t="shared" si="13"/>
        <v>0</v>
      </c>
      <c r="EU33" s="5">
        <v>0</v>
      </c>
      <c r="EV33" s="63"/>
      <c r="EW33" s="15"/>
      <c r="EX33" s="13"/>
      <c r="EY33" s="98">
        <f t="shared" si="43"/>
        <v>0</v>
      </c>
      <c r="EZ33" s="99">
        <f>EZ5</f>
        <v>1</v>
      </c>
      <c r="FA33" s="100"/>
      <c r="FB33" s="110"/>
      <c r="FC33" s="95">
        <f t="shared" si="44"/>
        <v>0</v>
      </c>
      <c r="FD33" s="15"/>
      <c r="FE33" s="24">
        <f t="shared" si="14"/>
        <v>0</v>
      </c>
      <c r="FF33" s="5">
        <v>0</v>
      </c>
      <c r="FG33" s="63"/>
      <c r="FH33" s="15"/>
      <c r="FI33" s="13"/>
      <c r="FJ33" s="98">
        <f t="shared" si="45"/>
        <v>0</v>
      </c>
      <c r="FK33" s="99">
        <f>FK5</f>
        <v>1</v>
      </c>
      <c r="FL33" s="100"/>
      <c r="FM33" s="110"/>
      <c r="FN33" s="95">
        <f t="shared" si="46"/>
        <v>0</v>
      </c>
      <c r="FO33" s="15"/>
      <c r="FP33" s="24">
        <f t="shared" si="15"/>
        <v>0</v>
      </c>
      <c r="FQ33" s="5">
        <v>0</v>
      </c>
      <c r="FR33" s="8">
        <v>0</v>
      </c>
      <c r="FS33" s="84">
        <f t="shared" si="47"/>
        <v>9.4499999999999993</v>
      </c>
      <c r="FT33" s="85">
        <f t="shared" si="48"/>
        <v>8.4700399999999991</v>
      </c>
      <c r="FU33" s="85">
        <f t="shared" si="49"/>
        <v>500</v>
      </c>
      <c r="FV33" s="85">
        <f t="shared" si="50"/>
        <v>9.0527999999999995</v>
      </c>
      <c r="FW33" s="85">
        <f t="shared" si="51"/>
        <v>500</v>
      </c>
      <c r="FX33" s="85">
        <f t="shared" si="52"/>
        <v>8.9302499999999991</v>
      </c>
      <c r="FY33" s="85">
        <f t="shared" si="53"/>
        <v>500</v>
      </c>
      <c r="FZ33" s="85">
        <f t="shared" si="54"/>
        <v>500</v>
      </c>
      <c r="GA33" s="85">
        <f t="shared" si="55"/>
        <v>500</v>
      </c>
      <c r="GB33" s="85">
        <f t="shared" si="56"/>
        <v>500</v>
      </c>
      <c r="GC33" s="85">
        <f t="shared" si="57"/>
        <v>500</v>
      </c>
      <c r="GD33" s="85">
        <f t="shared" si="58"/>
        <v>500</v>
      </c>
      <c r="GE33" s="85">
        <f t="shared" si="59"/>
        <v>500</v>
      </c>
      <c r="GF33" s="85">
        <f t="shared" si="60"/>
        <v>500</v>
      </c>
      <c r="GG33" s="85">
        <f t="shared" si="61"/>
        <v>500</v>
      </c>
      <c r="GH33" s="101">
        <f t="shared" si="16"/>
        <v>4</v>
      </c>
      <c r="GI33" s="102">
        <f t="shared" si="62"/>
        <v>35.903089999999999</v>
      </c>
      <c r="GJ33" s="102">
        <f t="shared" si="63"/>
        <v>8.9757724999999997</v>
      </c>
      <c r="GK33" s="79">
        <f>ROW()</f>
        <v>33</v>
      </c>
    </row>
    <row r="34" spans="1:193" s="12" customFormat="1" ht="50.1" customHeight="1">
      <c r="A34" s="17">
        <f>ROW()</f>
        <v>34</v>
      </c>
      <c r="B34" s="32">
        <f t="shared" si="64"/>
        <v>28</v>
      </c>
      <c r="C34" s="33">
        <f t="shared" si="65"/>
        <v>28</v>
      </c>
      <c r="D34" s="31" t="s">
        <v>356</v>
      </c>
      <c r="E34" s="390">
        <f t="shared" si="0"/>
        <v>4.1087654999999996</v>
      </c>
      <c r="F34" s="107">
        <f t="shared" si="17"/>
        <v>4.9355026250000007</v>
      </c>
      <c r="G34" s="3">
        <v>0</v>
      </c>
      <c r="H34" s="4">
        <v>0</v>
      </c>
      <c r="I34" s="63"/>
      <c r="J34" s="15"/>
      <c r="K34" s="13"/>
      <c r="L34" s="98">
        <f t="shared" si="66"/>
        <v>1</v>
      </c>
      <c r="M34" s="99">
        <f>M5</f>
        <v>0.94499999999999995</v>
      </c>
      <c r="N34" s="100">
        <v>4.601</v>
      </c>
      <c r="O34" s="110"/>
      <c r="P34" s="95">
        <f t="shared" si="18"/>
        <v>4.3479450000000002</v>
      </c>
      <c r="Q34" s="15"/>
      <c r="R34" s="24">
        <f t="shared" si="1"/>
        <v>2</v>
      </c>
      <c r="S34" s="25">
        <v>0</v>
      </c>
      <c r="T34" s="63"/>
      <c r="U34" s="15"/>
      <c r="V34" s="13"/>
      <c r="W34" s="98">
        <f t="shared" si="19"/>
        <v>1</v>
      </c>
      <c r="X34" s="99">
        <f>X5</f>
        <v>0.97</v>
      </c>
      <c r="Y34" s="100">
        <v>6.29</v>
      </c>
      <c r="Z34" s="110"/>
      <c r="AA34" s="95">
        <f t="shared" si="20"/>
        <v>6.1013000000000002</v>
      </c>
      <c r="AB34" s="15"/>
      <c r="AC34" s="24">
        <f t="shared" si="2"/>
        <v>4</v>
      </c>
      <c r="AD34" s="5">
        <v>0</v>
      </c>
      <c r="AE34" s="63"/>
      <c r="AF34" s="15"/>
      <c r="AG34" s="13"/>
      <c r="AH34" s="98">
        <f t="shared" si="21"/>
        <v>0</v>
      </c>
      <c r="AI34" s="99">
        <f>AI5</f>
        <v>0.95499999999999996</v>
      </c>
      <c r="AJ34" s="100"/>
      <c r="AK34" s="110"/>
      <c r="AL34" s="95">
        <f t="shared" si="22"/>
        <v>0</v>
      </c>
      <c r="AM34" s="15"/>
      <c r="AN34" s="24">
        <f t="shared" si="3"/>
        <v>0</v>
      </c>
      <c r="AO34" s="5">
        <v>0</v>
      </c>
      <c r="AP34" s="63"/>
      <c r="AQ34" s="15"/>
      <c r="AR34" s="13"/>
      <c r="AS34" s="98">
        <f t="shared" si="23"/>
        <v>1</v>
      </c>
      <c r="AT34" s="99">
        <f>AT5</f>
        <v>0.96</v>
      </c>
      <c r="AU34" s="100">
        <v>5.4</v>
      </c>
      <c r="AV34" s="110"/>
      <c r="AW34" s="95">
        <f t="shared" si="24"/>
        <v>5.1840000000000002</v>
      </c>
      <c r="AX34" s="15"/>
      <c r="AY34" s="24">
        <f t="shared" si="4"/>
        <v>3</v>
      </c>
      <c r="AZ34" s="5">
        <v>0</v>
      </c>
      <c r="BA34" s="63"/>
      <c r="BB34" s="15"/>
      <c r="BC34" s="13"/>
      <c r="BD34" s="98">
        <f t="shared" si="25"/>
        <v>0</v>
      </c>
      <c r="BE34" s="99">
        <f>BE5</f>
        <v>0.98</v>
      </c>
      <c r="BF34" s="100"/>
      <c r="BG34" s="110"/>
      <c r="BH34" s="95">
        <f t="shared" si="26"/>
        <v>0</v>
      </c>
      <c r="BI34" s="15"/>
      <c r="BJ34" s="24">
        <f t="shared" si="5"/>
        <v>0</v>
      </c>
      <c r="BK34" s="5">
        <v>0</v>
      </c>
      <c r="BL34" s="63"/>
      <c r="BM34" s="15"/>
      <c r="BN34" s="13"/>
      <c r="BO34" s="98">
        <f t="shared" si="27"/>
        <v>1</v>
      </c>
      <c r="BP34" s="99">
        <f>BP5</f>
        <v>0.94499999999999995</v>
      </c>
      <c r="BQ34" s="100">
        <v>4.3479000000000001</v>
      </c>
      <c r="BR34" s="110"/>
      <c r="BS34" s="95">
        <f t="shared" si="28"/>
        <v>4.1087654999999996</v>
      </c>
      <c r="BT34" s="15"/>
      <c r="BU34" s="24">
        <f t="shared" si="6"/>
        <v>1</v>
      </c>
      <c r="BV34" s="5">
        <v>0</v>
      </c>
      <c r="BW34" s="63"/>
      <c r="BX34" s="15"/>
      <c r="BY34" s="13"/>
      <c r="BZ34" s="98">
        <f t="shared" si="29"/>
        <v>0</v>
      </c>
      <c r="CA34" s="99">
        <f>CA5</f>
        <v>1</v>
      </c>
      <c r="CB34" s="100"/>
      <c r="CC34" s="110"/>
      <c r="CD34" s="95">
        <f t="shared" si="30"/>
        <v>0</v>
      </c>
      <c r="CE34" s="15"/>
      <c r="CF34" s="24">
        <f t="shared" si="7"/>
        <v>0</v>
      </c>
      <c r="CG34" s="5">
        <v>0</v>
      </c>
      <c r="CH34" s="63"/>
      <c r="CI34" s="15"/>
      <c r="CJ34" s="13"/>
      <c r="CK34" s="98">
        <f t="shared" si="31"/>
        <v>0</v>
      </c>
      <c r="CL34" s="99">
        <f>CL5</f>
        <v>1</v>
      </c>
      <c r="CM34" s="100"/>
      <c r="CN34" s="110"/>
      <c r="CO34" s="95">
        <f t="shared" si="32"/>
        <v>0</v>
      </c>
      <c r="CP34" s="15"/>
      <c r="CQ34" s="24">
        <f t="shared" si="8"/>
        <v>0</v>
      </c>
      <c r="CR34" s="5">
        <v>0</v>
      </c>
      <c r="CS34" s="63"/>
      <c r="CT34" s="15"/>
      <c r="CU34" s="13"/>
      <c r="CV34" s="98">
        <f t="shared" si="33"/>
        <v>0</v>
      </c>
      <c r="CW34" s="99">
        <f>CW5</f>
        <v>1</v>
      </c>
      <c r="CX34" s="100"/>
      <c r="CY34" s="110"/>
      <c r="CZ34" s="95">
        <f t="shared" si="34"/>
        <v>0</v>
      </c>
      <c r="DA34" s="15"/>
      <c r="DB34" s="24">
        <f t="shared" si="9"/>
        <v>0</v>
      </c>
      <c r="DC34" s="5">
        <v>0</v>
      </c>
      <c r="DD34" s="63"/>
      <c r="DE34" s="15"/>
      <c r="DF34" s="13"/>
      <c r="DG34" s="98">
        <f t="shared" si="35"/>
        <v>0</v>
      </c>
      <c r="DH34" s="99">
        <f>DH5</f>
        <v>1</v>
      </c>
      <c r="DI34" s="100"/>
      <c r="DJ34" s="110"/>
      <c r="DK34" s="95">
        <f t="shared" si="36"/>
        <v>0</v>
      </c>
      <c r="DL34" s="15"/>
      <c r="DM34" s="24">
        <f t="shared" si="10"/>
        <v>0</v>
      </c>
      <c r="DN34" s="5">
        <v>0</v>
      </c>
      <c r="DO34" s="63"/>
      <c r="DP34" s="15"/>
      <c r="DQ34" s="13"/>
      <c r="DR34" s="98">
        <f t="shared" si="37"/>
        <v>0</v>
      </c>
      <c r="DS34" s="99">
        <f>DS5</f>
        <v>1</v>
      </c>
      <c r="DT34" s="100"/>
      <c r="DU34" s="110"/>
      <c r="DV34" s="95">
        <f t="shared" si="38"/>
        <v>0</v>
      </c>
      <c r="DW34" s="15"/>
      <c r="DX34" s="24">
        <f t="shared" si="11"/>
        <v>0</v>
      </c>
      <c r="DY34" s="5">
        <v>0</v>
      </c>
      <c r="DZ34" s="63"/>
      <c r="EA34" s="15"/>
      <c r="EB34" s="13"/>
      <c r="EC34" s="98">
        <f t="shared" si="39"/>
        <v>0</v>
      </c>
      <c r="ED34" s="99">
        <f>ED5</f>
        <v>1</v>
      </c>
      <c r="EE34" s="100"/>
      <c r="EF34" s="110"/>
      <c r="EG34" s="95">
        <f t="shared" si="40"/>
        <v>0</v>
      </c>
      <c r="EH34" s="15"/>
      <c r="EI34" s="24">
        <f t="shared" si="12"/>
        <v>0</v>
      </c>
      <c r="EJ34" s="5">
        <v>0</v>
      </c>
      <c r="EK34" s="63"/>
      <c r="EL34" s="15"/>
      <c r="EM34" s="13"/>
      <c r="EN34" s="98">
        <f t="shared" si="41"/>
        <v>0</v>
      </c>
      <c r="EO34" s="99">
        <f>EO5</f>
        <v>1</v>
      </c>
      <c r="EP34" s="100"/>
      <c r="EQ34" s="110"/>
      <c r="ER34" s="95">
        <f t="shared" si="42"/>
        <v>0</v>
      </c>
      <c r="ES34" s="15"/>
      <c r="ET34" s="24">
        <f t="shared" si="13"/>
        <v>0</v>
      </c>
      <c r="EU34" s="5">
        <v>0</v>
      </c>
      <c r="EV34" s="63"/>
      <c r="EW34" s="15"/>
      <c r="EX34" s="13"/>
      <c r="EY34" s="98">
        <f t="shared" si="43"/>
        <v>0</v>
      </c>
      <c r="EZ34" s="99">
        <f>EZ5</f>
        <v>1</v>
      </c>
      <c r="FA34" s="100"/>
      <c r="FB34" s="110"/>
      <c r="FC34" s="95">
        <f t="shared" si="44"/>
        <v>0</v>
      </c>
      <c r="FD34" s="15"/>
      <c r="FE34" s="24">
        <f t="shared" si="14"/>
        <v>0</v>
      </c>
      <c r="FF34" s="5">
        <v>0</v>
      </c>
      <c r="FG34" s="63"/>
      <c r="FH34" s="15"/>
      <c r="FI34" s="13"/>
      <c r="FJ34" s="98">
        <f t="shared" si="45"/>
        <v>0</v>
      </c>
      <c r="FK34" s="99">
        <f>FK5</f>
        <v>1</v>
      </c>
      <c r="FL34" s="100"/>
      <c r="FM34" s="110"/>
      <c r="FN34" s="95">
        <f t="shared" si="46"/>
        <v>0</v>
      </c>
      <c r="FO34" s="15"/>
      <c r="FP34" s="24">
        <f t="shared" si="15"/>
        <v>0</v>
      </c>
      <c r="FQ34" s="5">
        <v>0</v>
      </c>
      <c r="FR34" s="8">
        <v>0</v>
      </c>
      <c r="FS34" s="84">
        <f t="shared" si="47"/>
        <v>4.3479450000000002</v>
      </c>
      <c r="FT34" s="85">
        <f t="shared" si="48"/>
        <v>6.1013000000000002</v>
      </c>
      <c r="FU34" s="85">
        <f t="shared" si="49"/>
        <v>500</v>
      </c>
      <c r="FV34" s="85">
        <f t="shared" si="50"/>
        <v>5.1840000000000002</v>
      </c>
      <c r="FW34" s="85">
        <f t="shared" si="51"/>
        <v>500</v>
      </c>
      <c r="FX34" s="85">
        <f t="shared" si="52"/>
        <v>4.1087654999999996</v>
      </c>
      <c r="FY34" s="85">
        <f t="shared" si="53"/>
        <v>500</v>
      </c>
      <c r="FZ34" s="85">
        <f t="shared" si="54"/>
        <v>500</v>
      </c>
      <c r="GA34" s="85">
        <f t="shared" si="55"/>
        <v>500</v>
      </c>
      <c r="GB34" s="85">
        <f t="shared" si="56"/>
        <v>500</v>
      </c>
      <c r="GC34" s="85">
        <f t="shared" si="57"/>
        <v>500</v>
      </c>
      <c r="GD34" s="85">
        <f t="shared" si="58"/>
        <v>500</v>
      </c>
      <c r="GE34" s="85">
        <f t="shared" si="59"/>
        <v>500</v>
      </c>
      <c r="GF34" s="85">
        <f t="shared" si="60"/>
        <v>500</v>
      </c>
      <c r="GG34" s="85">
        <f t="shared" si="61"/>
        <v>500</v>
      </c>
      <c r="GH34" s="101">
        <f t="shared" si="16"/>
        <v>4</v>
      </c>
      <c r="GI34" s="102">
        <f t="shared" si="62"/>
        <v>19.742010500000003</v>
      </c>
      <c r="GJ34" s="102">
        <f t="shared" si="63"/>
        <v>4.9355026250000007</v>
      </c>
      <c r="GK34" s="79">
        <f>ROW()</f>
        <v>34</v>
      </c>
    </row>
    <row r="35" spans="1:193" s="12" customFormat="1" ht="50.1" customHeight="1">
      <c r="A35" s="17">
        <f>ROW()</f>
        <v>35</v>
      </c>
      <c r="B35" s="32">
        <f t="shared" si="64"/>
        <v>29</v>
      </c>
      <c r="C35" s="33">
        <f t="shared" si="65"/>
        <v>29</v>
      </c>
      <c r="D35" s="31" t="s">
        <v>357</v>
      </c>
      <c r="E35" s="390">
        <f t="shared" si="0"/>
        <v>14.975999999999999</v>
      </c>
      <c r="F35" s="107">
        <f t="shared" si="17"/>
        <v>14.975999999999999</v>
      </c>
      <c r="G35" s="3">
        <v>0</v>
      </c>
      <c r="H35" s="4">
        <v>0</v>
      </c>
      <c r="I35" s="63"/>
      <c r="J35" s="15"/>
      <c r="K35" s="13"/>
      <c r="L35" s="98">
        <f t="shared" si="66"/>
        <v>0</v>
      </c>
      <c r="M35" s="99">
        <f>M5</f>
        <v>0.94499999999999995</v>
      </c>
      <c r="N35" s="100"/>
      <c r="O35" s="110"/>
      <c r="P35" s="95">
        <f t="shared" si="18"/>
        <v>0</v>
      </c>
      <c r="Q35" s="15"/>
      <c r="R35" s="24">
        <f t="shared" si="1"/>
        <v>0</v>
      </c>
      <c r="S35" s="25">
        <v>0</v>
      </c>
      <c r="T35" s="63"/>
      <c r="U35" s="15"/>
      <c r="V35" s="13"/>
      <c r="W35" s="98">
        <f t="shared" si="19"/>
        <v>0</v>
      </c>
      <c r="X35" s="99">
        <f>X5</f>
        <v>0.97</v>
      </c>
      <c r="Y35" s="100"/>
      <c r="Z35" s="110"/>
      <c r="AA35" s="95">
        <f t="shared" si="20"/>
        <v>0</v>
      </c>
      <c r="AB35" s="15"/>
      <c r="AC35" s="24">
        <f t="shared" si="2"/>
        <v>0</v>
      </c>
      <c r="AD35" s="5">
        <v>0</v>
      </c>
      <c r="AE35" s="63"/>
      <c r="AF35" s="15"/>
      <c r="AG35" s="13"/>
      <c r="AH35" s="98">
        <f t="shared" si="21"/>
        <v>0</v>
      </c>
      <c r="AI35" s="99">
        <f>AI5</f>
        <v>0.95499999999999996</v>
      </c>
      <c r="AJ35" s="100"/>
      <c r="AK35" s="110"/>
      <c r="AL35" s="95">
        <f t="shared" si="22"/>
        <v>0</v>
      </c>
      <c r="AM35" s="15"/>
      <c r="AN35" s="24">
        <f t="shared" si="3"/>
        <v>0</v>
      </c>
      <c r="AO35" s="5">
        <v>0</v>
      </c>
      <c r="AP35" s="63"/>
      <c r="AQ35" s="15"/>
      <c r="AR35" s="13"/>
      <c r="AS35" s="98">
        <f t="shared" si="23"/>
        <v>1</v>
      </c>
      <c r="AT35" s="99">
        <f>AT5</f>
        <v>0.96</v>
      </c>
      <c r="AU35" s="100">
        <v>15.6</v>
      </c>
      <c r="AV35" s="110"/>
      <c r="AW35" s="95">
        <f t="shared" si="24"/>
        <v>14.975999999999999</v>
      </c>
      <c r="AX35" s="15"/>
      <c r="AY35" s="24">
        <f t="shared" si="4"/>
        <v>1</v>
      </c>
      <c r="AZ35" s="5">
        <v>0</v>
      </c>
      <c r="BA35" s="63"/>
      <c r="BB35" s="15"/>
      <c r="BC35" s="13"/>
      <c r="BD35" s="98">
        <f t="shared" si="25"/>
        <v>0</v>
      </c>
      <c r="BE35" s="99">
        <f>BE5</f>
        <v>0.98</v>
      </c>
      <c r="BF35" s="100"/>
      <c r="BG35" s="110"/>
      <c r="BH35" s="95">
        <f t="shared" si="26"/>
        <v>0</v>
      </c>
      <c r="BI35" s="15"/>
      <c r="BJ35" s="24">
        <f t="shared" si="5"/>
        <v>0</v>
      </c>
      <c r="BK35" s="5">
        <v>0</v>
      </c>
      <c r="BL35" s="63"/>
      <c r="BM35" s="15"/>
      <c r="BN35" s="13"/>
      <c r="BO35" s="98">
        <f t="shared" si="27"/>
        <v>0</v>
      </c>
      <c r="BP35" s="99">
        <f>BP5</f>
        <v>0.94499999999999995</v>
      </c>
      <c r="BQ35" s="100"/>
      <c r="BR35" s="110"/>
      <c r="BS35" s="95">
        <f t="shared" si="28"/>
        <v>0</v>
      </c>
      <c r="BT35" s="15"/>
      <c r="BU35" s="24">
        <f t="shared" si="6"/>
        <v>0</v>
      </c>
      <c r="BV35" s="5">
        <v>0</v>
      </c>
      <c r="BW35" s="63"/>
      <c r="BX35" s="15"/>
      <c r="BY35" s="13"/>
      <c r="BZ35" s="98">
        <f t="shared" si="29"/>
        <v>0</v>
      </c>
      <c r="CA35" s="99">
        <f>CA5</f>
        <v>1</v>
      </c>
      <c r="CB35" s="100"/>
      <c r="CC35" s="110"/>
      <c r="CD35" s="95">
        <f t="shared" si="30"/>
        <v>0</v>
      </c>
      <c r="CE35" s="15"/>
      <c r="CF35" s="24">
        <f t="shared" si="7"/>
        <v>0</v>
      </c>
      <c r="CG35" s="5">
        <v>0</v>
      </c>
      <c r="CH35" s="63"/>
      <c r="CI35" s="15"/>
      <c r="CJ35" s="13"/>
      <c r="CK35" s="98">
        <f t="shared" si="31"/>
        <v>0</v>
      </c>
      <c r="CL35" s="99">
        <f>CL5</f>
        <v>1</v>
      </c>
      <c r="CM35" s="100"/>
      <c r="CN35" s="110"/>
      <c r="CO35" s="95">
        <f t="shared" si="32"/>
        <v>0</v>
      </c>
      <c r="CP35" s="15"/>
      <c r="CQ35" s="24">
        <f t="shared" si="8"/>
        <v>0</v>
      </c>
      <c r="CR35" s="5">
        <v>0</v>
      </c>
      <c r="CS35" s="63"/>
      <c r="CT35" s="15"/>
      <c r="CU35" s="13"/>
      <c r="CV35" s="98">
        <f t="shared" si="33"/>
        <v>0</v>
      </c>
      <c r="CW35" s="99">
        <f>CW5</f>
        <v>1</v>
      </c>
      <c r="CX35" s="100"/>
      <c r="CY35" s="110"/>
      <c r="CZ35" s="95">
        <f t="shared" si="34"/>
        <v>0</v>
      </c>
      <c r="DA35" s="15"/>
      <c r="DB35" s="24">
        <f t="shared" si="9"/>
        <v>0</v>
      </c>
      <c r="DC35" s="5">
        <v>0</v>
      </c>
      <c r="DD35" s="63"/>
      <c r="DE35" s="15"/>
      <c r="DF35" s="13"/>
      <c r="DG35" s="98">
        <f t="shared" si="35"/>
        <v>0</v>
      </c>
      <c r="DH35" s="99">
        <f>DH5</f>
        <v>1</v>
      </c>
      <c r="DI35" s="100"/>
      <c r="DJ35" s="110"/>
      <c r="DK35" s="95">
        <f t="shared" si="36"/>
        <v>0</v>
      </c>
      <c r="DL35" s="15"/>
      <c r="DM35" s="24">
        <f t="shared" si="10"/>
        <v>0</v>
      </c>
      <c r="DN35" s="5">
        <v>0</v>
      </c>
      <c r="DO35" s="63"/>
      <c r="DP35" s="15"/>
      <c r="DQ35" s="13"/>
      <c r="DR35" s="98">
        <f t="shared" si="37"/>
        <v>0</v>
      </c>
      <c r="DS35" s="99">
        <f>DS5</f>
        <v>1</v>
      </c>
      <c r="DT35" s="100"/>
      <c r="DU35" s="110"/>
      <c r="DV35" s="95">
        <f t="shared" si="38"/>
        <v>0</v>
      </c>
      <c r="DW35" s="15"/>
      <c r="DX35" s="24">
        <f t="shared" si="11"/>
        <v>0</v>
      </c>
      <c r="DY35" s="5">
        <v>0</v>
      </c>
      <c r="DZ35" s="63"/>
      <c r="EA35" s="15"/>
      <c r="EB35" s="13"/>
      <c r="EC35" s="98">
        <f t="shared" si="39"/>
        <v>0</v>
      </c>
      <c r="ED35" s="99">
        <f>ED5</f>
        <v>1</v>
      </c>
      <c r="EE35" s="100"/>
      <c r="EF35" s="110"/>
      <c r="EG35" s="95">
        <f t="shared" si="40"/>
        <v>0</v>
      </c>
      <c r="EH35" s="15"/>
      <c r="EI35" s="24">
        <f t="shared" si="12"/>
        <v>0</v>
      </c>
      <c r="EJ35" s="5">
        <v>0</v>
      </c>
      <c r="EK35" s="63"/>
      <c r="EL35" s="15"/>
      <c r="EM35" s="13"/>
      <c r="EN35" s="98">
        <f t="shared" si="41"/>
        <v>0</v>
      </c>
      <c r="EO35" s="99">
        <f>EO5</f>
        <v>1</v>
      </c>
      <c r="EP35" s="100"/>
      <c r="EQ35" s="110"/>
      <c r="ER35" s="95">
        <f t="shared" si="42"/>
        <v>0</v>
      </c>
      <c r="ES35" s="15"/>
      <c r="ET35" s="24">
        <f t="shared" si="13"/>
        <v>0</v>
      </c>
      <c r="EU35" s="5">
        <v>0</v>
      </c>
      <c r="EV35" s="63"/>
      <c r="EW35" s="15"/>
      <c r="EX35" s="13"/>
      <c r="EY35" s="98">
        <f t="shared" si="43"/>
        <v>0</v>
      </c>
      <c r="EZ35" s="99">
        <f>EZ5</f>
        <v>1</v>
      </c>
      <c r="FA35" s="100"/>
      <c r="FB35" s="110"/>
      <c r="FC35" s="95">
        <f t="shared" si="44"/>
        <v>0</v>
      </c>
      <c r="FD35" s="15"/>
      <c r="FE35" s="24">
        <f t="shared" si="14"/>
        <v>0</v>
      </c>
      <c r="FF35" s="5">
        <v>0</v>
      </c>
      <c r="FG35" s="63"/>
      <c r="FH35" s="15"/>
      <c r="FI35" s="13"/>
      <c r="FJ35" s="98">
        <f t="shared" si="45"/>
        <v>0</v>
      </c>
      <c r="FK35" s="99">
        <f>FK5</f>
        <v>1</v>
      </c>
      <c r="FL35" s="100"/>
      <c r="FM35" s="110"/>
      <c r="FN35" s="95">
        <f t="shared" si="46"/>
        <v>0</v>
      </c>
      <c r="FO35" s="15"/>
      <c r="FP35" s="24">
        <f t="shared" si="15"/>
        <v>0</v>
      </c>
      <c r="FQ35" s="5">
        <v>0</v>
      </c>
      <c r="FR35" s="8">
        <v>0</v>
      </c>
      <c r="FS35" s="84">
        <f t="shared" si="47"/>
        <v>500</v>
      </c>
      <c r="FT35" s="85">
        <f t="shared" si="48"/>
        <v>500</v>
      </c>
      <c r="FU35" s="85">
        <f t="shared" si="49"/>
        <v>500</v>
      </c>
      <c r="FV35" s="85">
        <f t="shared" si="50"/>
        <v>14.975999999999999</v>
      </c>
      <c r="FW35" s="85">
        <f t="shared" si="51"/>
        <v>500</v>
      </c>
      <c r="FX35" s="85">
        <f t="shared" si="52"/>
        <v>500</v>
      </c>
      <c r="FY35" s="85">
        <f t="shared" si="53"/>
        <v>500</v>
      </c>
      <c r="FZ35" s="85">
        <f t="shared" si="54"/>
        <v>500</v>
      </c>
      <c r="GA35" s="85">
        <f t="shared" si="55"/>
        <v>500</v>
      </c>
      <c r="GB35" s="85">
        <f t="shared" si="56"/>
        <v>500</v>
      </c>
      <c r="GC35" s="85">
        <f t="shared" si="57"/>
        <v>500</v>
      </c>
      <c r="GD35" s="85">
        <f t="shared" si="58"/>
        <v>500</v>
      </c>
      <c r="GE35" s="85">
        <f t="shared" si="59"/>
        <v>500</v>
      </c>
      <c r="GF35" s="85">
        <f t="shared" si="60"/>
        <v>500</v>
      </c>
      <c r="GG35" s="85">
        <f t="shared" si="61"/>
        <v>500</v>
      </c>
      <c r="GH35" s="101">
        <f t="shared" si="16"/>
        <v>1</v>
      </c>
      <c r="GI35" s="102">
        <f t="shared" si="62"/>
        <v>14.975999999999999</v>
      </c>
      <c r="GJ35" s="102">
        <f t="shared" si="63"/>
        <v>14.975999999999999</v>
      </c>
      <c r="GK35" s="79">
        <f>ROW()</f>
        <v>35</v>
      </c>
    </row>
    <row r="36" spans="1:193" s="12" customFormat="1" ht="50.1" customHeight="1">
      <c r="A36" s="17">
        <f>ROW()</f>
        <v>36</v>
      </c>
      <c r="B36" s="32">
        <f t="shared" si="64"/>
        <v>30</v>
      </c>
      <c r="C36" s="33">
        <f t="shared" si="65"/>
        <v>30</v>
      </c>
      <c r="D36" s="31" t="s">
        <v>358</v>
      </c>
      <c r="E36" s="390">
        <f t="shared" si="0"/>
        <v>3.6167512499999996</v>
      </c>
      <c r="F36" s="107">
        <f t="shared" si="17"/>
        <v>3.7220006249999997</v>
      </c>
      <c r="G36" s="3">
        <v>0</v>
      </c>
      <c r="H36" s="4">
        <v>0</v>
      </c>
      <c r="I36" s="63"/>
      <c r="J36" s="15"/>
      <c r="K36" s="13"/>
      <c r="L36" s="98">
        <f t="shared" si="66"/>
        <v>1</v>
      </c>
      <c r="M36" s="99">
        <f>M5</f>
        <v>0.94499999999999995</v>
      </c>
      <c r="N36" s="100">
        <v>4.05</v>
      </c>
      <c r="O36" s="110">
        <v>84881</v>
      </c>
      <c r="P36" s="95">
        <f t="shared" si="18"/>
        <v>3.8272499999999998</v>
      </c>
      <c r="Q36" s="15"/>
      <c r="R36" s="24">
        <f t="shared" si="1"/>
        <v>2</v>
      </c>
      <c r="S36" s="25">
        <v>0</v>
      </c>
      <c r="T36" s="63"/>
      <c r="U36" s="15"/>
      <c r="V36" s="13"/>
      <c r="W36" s="98">
        <f t="shared" si="19"/>
        <v>0</v>
      </c>
      <c r="X36" s="99">
        <f>X5</f>
        <v>0.97</v>
      </c>
      <c r="Y36" s="100"/>
      <c r="Z36" s="110"/>
      <c r="AA36" s="95">
        <f t="shared" si="20"/>
        <v>0</v>
      </c>
      <c r="AB36" s="15"/>
      <c r="AC36" s="24">
        <f t="shared" si="2"/>
        <v>0</v>
      </c>
      <c r="AD36" s="5">
        <v>0</v>
      </c>
      <c r="AE36" s="63"/>
      <c r="AF36" s="15"/>
      <c r="AG36" s="13"/>
      <c r="AH36" s="98">
        <f t="shared" si="21"/>
        <v>0</v>
      </c>
      <c r="AI36" s="99">
        <f>AI5</f>
        <v>0.95499999999999996</v>
      </c>
      <c r="AJ36" s="100"/>
      <c r="AK36" s="110"/>
      <c r="AL36" s="95">
        <f t="shared" si="22"/>
        <v>0</v>
      </c>
      <c r="AM36" s="15"/>
      <c r="AN36" s="24">
        <f t="shared" si="3"/>
        <v>0</v>
      </c>
      <c r="AO36" s="5">
        <v>0</v>
      </c>
      <c r="AP36" s="63"/>
      <c r="AQ36" s="15"/>
      <c r="AR36" s="13"/>
      <c r="AS36" s="98">
        <f t="shared" si="23"/>
        <v>0</v>
      </c>
      <c r="AT36" s="99">
        <f>AT5</f>
        <v>0.96</v>
      </c>
      <c r="AU36" s="100"/>
      <c r="AV36" s="110"/>
      <c r="AW36" s="95">
        <f t="shared" si="24"/>
        <v>0</v>
      </c>
      <c r="AX36" s="15"/>
      <c r="AY36" s="24">
        <f t="shared" si="4"/>
        <v>0</v>
      </c>
      <c r="AZ36" s="5">
        <v>0</v>
      </c>
      <c r="BA36" s="63"/>
      <c r="BB36" s="15"/>
      <c r="BC36" s="13"/>
      <c r="BD36" s="98">
        <f t="shared" si="25"/>
        <v>0</v>
      </c>
      <c r="BE36" s="99">
        <f>BE5</f>
        <v>0.98</v>
      </c>
      <c r="BF36" s="100"/>
      <c r="BG36" s="110"/>
      <c r="BH36" s="95">
        <f t="shared" si="26"/>
        <v>0</v>
      </c>
      <c r="BI36" s="15"/>
      <c r="BJ36" s="24">
        <f t="shared" si="5"/>
        <v>0</v>
      </c>
      <c r="BK36" s="5">
        <v>0</v>
      </c>
      <c r="BL36" s="63"/>
      <c r="BM36" s="15"/>
      <c r="BN36" s="13"/>
      <c r="BO36" s="98">
        <f t="shared" si="27"/>
        <v>1</v>
      </c>
      <c r="BP36" s="99">
        <f>BP5</f>
        <v>0.94499999999999995</v>
      </c>
      <c r="BQ36" s="100">
        <v>3.8272499999999998</v>
      </c>
      <c r="BR36" s="110"/>
      <c r="BS36" s="95">
        <f t="shared" si="28"/>
        <v>3.6167512499999996</v>
      </c>
      <c r="BT36" s="15"/>
      <c r="BU36" s="24">
        <f t="shared" si="6"/>
        <v>1</v>
      </c>
      <c r="BV36" s="5">
        <v>0</v>
      </c>
      <c r="BW36" s="63"/>
      <c r="BX36" s="15"/>
      <c r="BY36" s="13"/>
      <c r="BZ36" s="98">
        <f t="shared" si="29"/>
        <v>0</v>
      </c>
      <c r="CA36" s="99">
        <f>CA5</f>
        <v>1</v>
      </c>
      <c r="CB36" s="100"/>
      <c r="CC36" s="110"/>
      <c r="CD36" s="95">
        <f t="shared" si="30"/>
        <v>0</v>
      </c>
      <c r="CE36" s="15"/>
      <c r="CF36" s="24">
        <f t="shared" si="7"/>
        <v>0</v>
      </c>
      <c r="CG36" s="5">
        <v>0</v>
      </c>
      <c r="CH36" s="63"/>
      <c r="CI36" s="15"/>
      <c r="CJ36" s="13"/>
      <c r="CK36" s="98">
        <f t="shared" si="31"/>
        <v>0</v>
      </c>
      <c r="CL36" s="99">
        <f>CL5</f>
        <v>1</v>
      </c>
      <c r="CM36" s="100"/>
      <c r="CN36" s="110"/>
      <c r="CO36" s="95">
        <f t="shared" si="32"/>
        <v>0</v>
      </c>
      <c r="CP36" s="15"/>
      <c r="CQ36" s="24">
        <f t="shared" si="8"/>
        <v>0</v>
      </c>
      <c r="CR36" s="5">
        <v>0</v>
      </c>
      <c r="CS36" s="63"/>
      <c r="CT36" s="15"/>
      <c r="CU36" s="13"/>
      <c r="CV36" s="98">
        <f t="shared" si="33"/>
        <v>0</v>
      </c>
      <c r="CW36" s="99">
        <f>CW5</f>
        <v>1</v>
      </c>
      <c r="CX36" s="100"/>
      <c r="CY36" s="110"/>
      <c r="CZ36" s="95">
        <f t="shared" si="34"/>
        <v>0</v>
      </c>
      <c r="DA36" s="15"/>
      <c r="DB36" s="24">
        <f t="shared" si="9"/>
        <v>0</v>
      </c>
      <c r="DC36" s="5">
        <v>0</v>
      </c>
      <c r="DD36" s="63"/>
      <c r="DE36" s="15"/>
      <c r="DF36" s="13"/>
      <c r="DG36" s="98">
        <f t="shared" si="35"/>
        <v>0</v>
      </c>
      <c r="DH36" s="99">
        <f>DH5</f>
        <v>1</v>
      </c>
      <c r="DI36" s="100"/>
      <c r="DJ36" s="110"/>
      <c r="DK36" s="95">
        <f t="shared" si="36"/>
        <v>0</v>
      </c>
      <c r="DL36" s="15"/>
      <c r="DM36" s="24">
        <f t="shared" si="10"/>
        <v>0</v>
      </c>
      <c r="DN36" s="5">
        <v>0</v>
      </c>
      <c r="DO36" s="63"/>
      <c r="DP36" s="15"/>
      <c r="DQ36" s="13"/>
      <c r="DR36" s="98">
        <f t="shared" si="37"/>
        <v>0</v>
      </c>
      <c r="DS36" s="99">
        <f>DS5</f>
        <v>1</v>
      </c>
      <c r="DT36" s="100"/>
      <c r="DU36" s="110"/>
      <c r="DV36" s="95">
        <f t="shared" si="38"/>
        <v>0</v>
      </c>
      <c r="DW36" s="15"/>
      <c r="DX36" s="24">
        <f t="shared" si="11"/>
        <v>0</v>
      </c>
      <c r="DY36" s="5">
        <v>0</v>
      </c>
      <c r="DZ36" s="63"/>
      <c r="EA36" s="15"/>
      <c r="EB36" s="13"/>
      <c r="EC36" s="98">
        <f t="shared" si="39"/>
        <v>0</v>
      </c>
      <c r="ED36" s="99">
        <f>ED5</f>
        <v>1</v>
      </c>
      <c r="EE36" s="100"/>
      <c r="EF36" s="110"/>
      <c r="EG36" s="95">
        <f t="shared" si="40"/>
        <v>0</v>
      </c>
      <c r="EH36" s="15"/>
      <c r="EI36" s="24">
        <f t="shared" si="12"/>
        <v>0</v>
      </c>
      <c r="EJ36" s="5">
        <v>0</v>
      </c>
      <c r="EK36" s="63"/>
      <c r="EL36" s="15"/>
      <c r="EM36" s="13"/>
      <c r="EN36" s="98">
        <f t="shared" si="41"/>
        <v>0</v>
      </c>
      <c r="EO36" s="99">
        <f>EO5</f>
        <v>1</v>
      </c>
      <c r="EP36" s="100"/>
      <c r="EQ36" s="110"/>
      <c r="ER36" s="95">
        <f t="shared" si="42"/>
        <v>0</v>
      </c>
      <c r="ES36" s="15"/>
      <c r="ET36" s="24">
        <f t="shared" si="13"/>
        <v>0</v>
      </c>
      <c r="EU36" s="5">
        <v>0</v>
      </c>
      <c r="EV36" s="63"/>
      <c r="EW36" s="15"/>
      <c r="EX36" s="13"/>
      <c r="EY36" s="98">
        <f t="shared" si="43"/>
        <v>0</v>
      </c>
      <c r="EZ36" s="99">
        <f>EZ5</f>
        <v>1</v>
      </c>
      <c r="FA36" s="100"/>
      <c r="FB36" s="110"/>
      <c r="FC36" s="95">
        <f t="shared" si="44"/>
        <v>0</v>
      </c>
      <c r="FD36" s="15"/>
      <c r="FE36" s="24">
        <f t="shared" si="14"/>
        <v>0</v>
      </c>
      <c r="FF36" s="5">
        <v>0</v>
      </c>
      <c r="FG36" s="63"/>
      <c r="FH36" s="15"/>
      <c r="FI36" s="13"/>
      <c r="FJ36" s="98">
        <f t="shared" si="45"/>
        <v>0</v>
      </c>
      <c r="FK36" s="99">
        <f>FK5</f>
        <v>1</v>
      </c>
      <c r="FL36" s="100"/>
      <c r="FM36" s="110"/>
      <c r="FN36" s="95">
        <f t="shared" si="46"/>
        <v>0</v>
      </c>
      <c r="FO36" s="15"/>
      <c r="FP36" s="24">
        <f t="shared" si="15"/>
        <v>0</v>
      </c>
      <c r="FQ36" s="5">
        <v>0</v>
      </c>
      <c r="FR36" s="8">
        <v>0</v>
      </c>
      <c r="FS36" s="84">
        <f t="shared" si="47"/>
        <v>3.8272499999999998</v>
      </c>
      <c r="FT36" s="85">
        <f t="shared" si="48"/>
        <v>500</v>
      </c>
      <c r="FU36" s="85">
        <f t="shared" si="49"/>
        <v>500</v>
      </c>
      <c r="FV36" s="85">
        <f t="shared" si="50"/>
        <v>500</v>
      </c>
      <c r="FW36" s="85">
        <f t="shared" si="51"/>
        <v>500</v>
      </c>
      <c r="FX36" s="85">
        <f t="shared" si="52"/>
        <v>3.6167512499999996</v>
      </c>
      <c r="FY36" s="85">
        <f t="shared" si="53"/>
        <v>500</v>
      </c>
      <c r="FZ36" s="85">
        <f t="shared" si="54"/>
        <v>500</v>
      </c>
      <c r="GA36" s="85">
        <f t="shared" si="55"/>
        <v>500</v>
      </c>
      <c r="GB36" s="85">
        <f t="shared" si="56"/>
        <v>500</v>
      </c>
      <c r="GC36" s="85">
        <f t="shared" si="57"/>
        <v>500</v>
      </c>
      <c r="GD36" s="85">
        <f t="shared" si="58"/>
        <v>500</v>
      </c>
      <c r="GE36" s="85">
        <f t="shared" si="59"/>
        <v>500</v>
      </c>
      <c r="GF36" s="85">
        <f t="shared" si="60"/>
        <v>500</v>
      </c>
      <c r="GG36" s="85">
        <f t="shared" si="61"/>
        <v>500</v>
      </c>
      <c r="GH36" s="101">
        <f t="shared" si="16"/>
        <v>2</v>
      </c>
      <c r="GI36" s="102">
        <f t="shared" si="62"/>
        <v>7.4440012499999995</v>
      </c>
      <c r="GJ36" s="102">
        <f t="shared" si="63"/>
        <v>3.7220006249999997</v>
      </c>
      <c r="GK36" s="79">
        <f>ROW()</f>
        <v>36</v>
      </c>
    </row>
    <row r="37" spans="1:193" s="12" customFormat="1" ht="50.1" customHeight="1">
      <c r="A37" s="17">
        <f>ROW()</f>
        <v>37</v>
      </c>
      <c r="B37" s="32">
        <f t="shared" si="64"/>
        <v>31</v>
      </c>
      <c r="C37" s="33">
        <f t="shared" si="65"/>
        <v>31</v>
      </c>
      <c r="D37" s="31" t="s">
        <v>359</v>
      </c>
      <c r="E37" s="390">
        <f t="shared" si="0"/>
        <v>25.305599999999998</v>
      </c>
      <c r="F37" s="107">
        <f t="shared" si="17"/>
        <v>25.305599999999998</v>
      </c>
      <c r="G37" s="3">
        <v>0</v>
      </c>
      <c r="H37" s="4">
        <v>0</v>
      </c>
      <c r="I37" s="63"/>
      <c r="J37" s="15"/>
      <c r="K37" s="13"/>
      <c r="L37" s="98">
        <f t="shared" si="66"/>
        <v>0</v>
      </c>
      <c r="M37" s="99">
        <f>M5</f>
        <v>0.94499999999999995</v>
      </c>
      <c r="N37" s="100"/>
      <c r="O37" s="110"/>
      <c r="P37" s="95">
        <f t="shared" si="18"/>
        <v>0</v>
      </c>
      <c r="Q37" s="15"/>
      <c r="R37" s="24">
        <f t="shared" si="1"/>
        <v>0</v>
      </c>
      <c r="S37" s="25">
        <v>0</v>
      </c>
      <c r="T37" s="63"/>
      <c r="U37" s="15"/>
      <c r="V37" s="13"/>
      <c r="W37" s="98">
        <f t="shared" si="19"/>
        <v>0</v>
      </c>
      <c r="X37" s="99">
        <f>X5</f>
        <v>0.97</v>
      </c>
      <c r="Y37" s="100"/>
      <c r="Z37" s="110"/>
      <c r="AA37" s="95">
        <f t="shared" si="20"/>
        <v>0</v>
      </c>
      <c r="AB37" s="15"/>
      <c r="AC37" s="24">
        <f t="shared" si="2"/>
        <v>0</v>
      </c>
      <c r="AD37" s="5">
        <v>0</v>
      </c>
      <c r="AE37" s="63"/>
      <c r="AF37" s="15"/>
      <c r="AG37" s="13"/>
      <c r="AH37" s="98">
        <f t="shared" si="21"/>
        <v>0</v>
      </c>
      <c r="AI37" s="99">
        <f>AI5</f>
        <v>0.95499999999999996</v>
      </c>
      <c r="AJ37" s="100"/>
      <c r="AK37" s="110"/>
      <c r="AL37" s="95">
        <f t="shared" si="22"/>
        <v>0</v>
      </c>
      <c r="AM37" s="15"/>
      <c r="AN37" s="24">
        <f t="shared" si="3"/>
        <v>0</v>
      </c>
      <c r="AO37" s="5">
        <v>0</v>
      </c>
      <c r="AP37" s="63"/>
      <c r="AQ37" s="15"/>
      <c r="AR37" s="13"/>
      <c r="AS37" s="98">
        <f t="shared" si="23"/>
        <v>1</v>
      </c>
      <c r="AT37" s="99">
        <f>AT5</f>
        <v>0.96</v>
      </c>
      <c r="AU37" s="100">
        <v>26.36</v>
      </c>
      <c r="AV37" s="110"/>
      <c r="AW37" s="95">
        <f t="shared" si="24"/>
        <v>25.305599999999998</v>
      </c>
      <c r="AX37" s="15"/>
      <c r="AY37" s="24">
        <f t="shared" si="4"/>
        <v>1</v>
      </c>
      <c r="AZ37" s="5">
        <v>0</v>
      </c>
      <c r="BA37" s="63"/>
      <c r="BB37" s="15"/>
      <c r="BC37" s="13"/>
      <c r="BD37" s="98">
        <f t="shared" si="25"/>
        <v>0</v>
      </c>
      <c r="BE37" s="99">
        <f>BE5</f>
        <v>0.98</v>
      </c>
      <c r="BF37" s="100"/>
      <c r="BG37" s="110"/>
      <c r="BH37" s="95">
        <f t="shared" si="26"/>
        <v>0</v>
      </c>
      <c r="BI37" s="15"/>
      <c r="BJ37" s="24">
        <f t="shared" si="5"/>
        <v>0</v>
      </c>
      <c r="BK37" s="5">
        <v>0</v>
      </c>
      <c r="BL37" s="63"/>
      <c r="BM37" s="15"/>
      <c r="BN37" s="13"/>
      <c r="BO37" s="98">
        <f t="shared" si="27"/>
        <v>0</v>
      </c>
      <c r="BP37" s="99">
        <f>BP5</f>
        <v>0.94499999999999995</v>
      </c>
      <c r="BQ37" s="100"/>
      <c r="BR37" s="110"/>
      <c r="BS37" s="95">
        <f t="shared" si="28"/>
        <v>0</v>
      </c>
      <c r="BT37" s="15"/>
      <c r="BU37" s="24">
        <f t="shared" si="6"/>
        <v>0</v>
      </c>
      <c r="BV37" s="5">
        <v>0</v>
      </c>
      <c r="BW37" s="63"/>
      <c r="BX37" s="15"/>
      <c r="BY37" s="13"/>
      <c r="BZ37" s="98">
        <f t="shared" si="29"/>
        <v>0</v>
      </c>
      <c r="CA37" s="99">
        <f>CA5</f>
        <v>1</v>
      </c>
      <c r="CB37" s="100"/>
      <c r="CC37" s="110"/>
      <c r="CD37" s="95">
        <f t="shared" si="30"/>
        <v>0</v>
      </c>
      <c r="CE37" s="15"/>
      <c r="CF37" s="24">
        <f t="shared" si="7"/>
        <v>0</v>
      </c>
      <c r="CG37" s="5">
        <v>0</v>
      </c>
      <c r="CH37" s="63"/>
      <c r="CI37" s="15"/>
      <c r="CJ37" s="13"/>
      <c r="CK37" s="98">
        <f t="shared" si="31"/>
        <v>0</v>
      </c>
      <c r="CL37" s="99">
        <f>CL5</f>
        <v>1</v>
      </c>
      <c r="CM37" s="100"/>
      <c r="CN37" s="110"/>
      <c r="CO37" s="95">
        <f t="shared" si="32"/>
        <v>0</v>
      </c>
      <c r="CP37" s="15"/>
      <c r="CQ37" s="24">
        <f t="shared" si="8"/>
        <v>0</v>
      </c>
      <c r="CR37" s="5">
        <v>0</v>
      </c>
      <c r="CS37" s="63"/>
      <c r="CT37" s="15"/>
      <c r="CU37" s="13"/>
      <c r="CV37" s="98">
        <f t="shared" si="33"/>
        <v>0</v>
      </c>
      <c r="CW37" s="99">
        <f>CW5</f>
        <v>1</v>
      </c>
      <c r="CX37" s="100"/>
      <c r="CY37" s="110"/>
      <c r="CZ37" s="95">
        <f t="shared" si="34"/>
        <v>0</v>
      </c>
      <c r="DA37" s="15"/>
      <c r="DB37" s="24">
        <f t="shared" si="9"/>
        <v>0</v>
      </c>
      <c r="DC37" s="5">
        <v>0</v>
      </c>
      <c r="DD37" s="63"/>
      <c r="DE37" s="15"/>
      <c r="DF37" s="13"/>
      <c r="DG37" s="98">
        <f t="shared" si="35"/>
        <v>0</v>
      </c>
      <c r="DH37" s="99">
        <f>DH5</f>
        <v>1</v>
      </c>
      <c r="DI37" s="100"/>
      <c r="DJ37" s="110"/>
      <c r="DK37" s="95">
        <f t="shared" si="36"/>
        <v>0</v>
      </c>
      <c r="DL37" s="15"/>
      <c r="DM37" s="24">
        <f t="shared" si="10"/>
        <v>0</v>
      </c>
      <c r="DN37" s="5">
        <v>0</v>
      </c>
      <c r="DO37" s="63"/>
      <c r="DP37" s="15"/>
      <c r="DQ37" s="13"/>
      <c r="DR37" s="98">
        <f t="shared" si="37"/>
        <v>0</v>
      </c>
      <c r="DS37" s="99">
        <f>DS5</f>
        <v>1</v>
      </c>
      <c r="DT37" s="100"/>
      <c r="DU37" s="110"/>
      <c r="DV37" s="95">
        <f t="shared" si="38"/>
        <v>0</v>
      </c>
      <c r="DW37" s="15"/>
      <c r="DX37" s="24">
        <f t="shared" si="11"/>
        <v>0</v>
      </c>
      <c r="DY37" s="5">
        <v>0</v>
      </c>
      <c r="DZ37" s="63"/>
      <c r="EA37" s="15"/>
      <c r="EB37" s="13"/>
      <c r="EC37" s="98">
        <f t="shared" si="39"/>
        <v>0</v>
      </c>
      <c r="ED37" s="99">
        <f>ED5</f>
        <v>1</v>
      </c>
      <c r="EE37" s="100"/>
      <c r="EF37" s="110"/>
      <c r="EG37" s="95">
        <f t="shared" si="40"/>
        <v>0</v>
      </c>
      <c r="EH37" s="15"/>
      <c r="EI37" s="24">
        <f t="shared" si="12"/>
        <v>0</v>
      </c>
      <c r="EJ37" s="5">
        <v>0</v>
      </c>
      <c r="EK37" s="63"/>
      <c r="EL37" s="15"/>
      <c r="EM37" s="13"/>
      <c r="EN37" s="98">
        <f t="shared" si="41"/>
        <v>0</v>
      </c>
      <c r="EO37" s="99">
        <f>EO5</f>
        <v>1</v>
      </c>
      <c r="EP37" s="100"/>
      <c r="EQ37" s="110"/>
      <c r="ER37" s="95">
        <f t="shared" si="42"/>
        <v>0</v>
      </c>
      <c r="ES37" s="15"/>
      <c r="ET37" s="24">
        <f t="shared" si="13"/>
        <v>0</v>
      </c>
      <c r="EU37" s="5">
        <v>0</v>
      </c>
      <c r="EV37" s="63"/>
      <c r="EW37" s="15"/>
      <c r="EX37" s="13"/>
      <c r="EY37" s="98">
        <f t="shared" si="43"/>
        <v>0</v>
      </c>
      <c r="EZ37" s="99">
        <f>EZ5</f>
        <v>1</v>
      </c>
      <c r="FA37" s="100"/>
      <c r="FB37" s="110"/>
      <c r="FC37" s="95">
        <f t="shared" si="44"/>
        <v>0</v>
      </c>
      <c r="FD37" s="15"/>
      <c r="FE37" s="24">
        <f t="shared" si="14"/>
        <v>0</v>
      </c>
      <c r="FF37" s="5">
        <v>0</v>
      </c>
      <c r="FG37" s="63"/>
      <c r="FH37" s="15"/>
      <c r="FI37" s="13"/>
      <c r="FJ37" s="98">
        <f t="shared" si="45"/>
        <v>0</v>
      </c>
      <c r="FK37" s="99">
        <f>FK5</f>
        <v>1</v>
      </c>
      <c r="FL37" s="100"/>
      <c r="FM37" s="110"/>
      <c r="FN37" s="95">
        <f t="shared" si="46"/>
        <v>0</v>
      </c>
      <c r="FO37" s="15"/>
      <c r="FP37" s="24">
        <f t="shared" si="15"/>
        <v>0</v>
      </c>
      <c r="FQ37" s="5">
        <v>0</v>
      </c>
      <c r="FR37" s="8">
        <v>0</v>
      </c>
      <c r="FS37" s="84">
        <f t="shared" si="47"/>
        <v>500</v>
      </c>
      <c r="FT37" s="85">
        <f t="shared" si="48"/>
        <v>500</v>
      </c>
      <c r="FU37" s="85">
        <f t="shared" si="49"/>
        <v>500</v>
      </c>
      <c r="FV37" s="85">
        <f t="shared" si="50"/>
        <v>25.305599999999998</v>
      </c>
      <c r="FW37" s="85">
        <f t="shared" si="51"/>
        <v>500</v>
      </c>
      <c r="FX37" s="85">
        <f t="shared" si="52"/>
        <v>500</v>
      </c>
      <c r="FY37" s="85">
        <f t="shared" si="53"/>
        <v>500</v>
      </c>
      <c r="FZ37" s="85">
        <f t="shared" si="54"/>
        <v>500</v>
      </c>
      <c r="GA37" s="85">
        <f t="shared" si="55"/>
        <v>500</v>
      </c>
      <c r="GB37" s="85">
        <f t="shared" si="56"/>
        <v>500</v>
      </c>
      <c r="GC37" s="85">
        <f t="shared" si="57"/>
        <v>500</v>
      </c>
      <c r="GD37" s="85">
        <f t="shared" si="58"/>
        <v>500</v>
      </c>
      <c r="GE37" s="85">
        <f t="shared" si="59"/>
        <v>500</v>
      </c>
      <c r="GF37" s="85">
        <f t="shared" si="60"/>
        <v>500</v>
      </c>
      <c r="GG37" s="85">
        <f t="shared" si="61"/>
        <v>500</v>
      </c>
      <c r="GH37" s="101">
        <f t="shared" si="16"/>
        <v>1</v>
      </c>
      <c r="GI37" s="102">
        <f t="shared" si="62"/>
        <v>25.305599999999998</v>
      </c>
      <c r="GJ37" s="102">
        <f t="shared" si="63"/>
        <v>25.305599999999998</v>
      </c>
      <c r="GK37" s="79">
        <f>ROW()</f>
        <v>37</v>
      </c>
    </row>
    <row r="38" spans="1:193" s="12" customFormat="1" ht="50.1" customHeight="1">
      <c r="A38" s="17">
        <f>ROW()</f>
        <v>38</v>
      </c>
      <c r="B38" s="32">
        <f t="shared" si="64"/>
        <v>32</v>
      </c>
      <c r="C38" s="33">
        <f t="shared" si="65"/>
        <v>32</v>
      </c>
      <c r="D38" s="31" t="s">
        <v>360</v>
      </c>
      <c r="E38" s="390">
        <f t="shared" si="0"/>
        <v>15.538634999999998</v>
      </c>
      <c r="F38" s="107">
        <f t="shared" si="17"/>
        <v>17.254583749999998</v>
      </c>
      <c r="G38" s="3">
        <v>0</v>
      </c>
      <c r="H38" s="4">
        <v>0</v>
      </c>
      <c r="I38" s="63"/>
      <c r="J38" s="15"/>
      <c r="K38" s="13"/>
      <c r="L38" s="98">
        <f t="shared" si="66"/>
        <v>1</v>
      </c>
      <c r="M38" s="99">
        <f>M5</f>
        <v>0.94499999999999995</v>
      </c>
      <c r="N38" s="100">
        <v>17.399999999999999</v>
      </c>
      <c r="O38" s="110">
        <v>26639</v>
      </c>
      <c r="P38" s="95">
        <f t="shared" si="18"/>
        <v>16.442999999999998</v>
      </c>
      <c r="Q38" s="15"/>
      <c r="R38" s="24">
        <f t="shared" si="1"/>
        <v>2</v>
      </c>
      <c r="S38" s="25">
        <v>0</v>
      </c>
      <c r="T38" s="63"/>
      <c r="U38" s="15"/>
      <c r="V38" s="13"/>
      <c r="W38" s="98">
        <f t="shared" si="19"/>
        <v>1</v>
      </c>
      <c r="X38" s="99">
        <f>X5</f>
        <v>0.97</v>
      </c>
      <c r="Y38" s="100">
        <v>17.27</v>
      </c>
      <c r="Z38" s="110"/>
      <c r="AA38" s="95">
        <f t="shared" si="20"/>
        <v>16.751899999999999</v>
      </c>
      <c r="AB38" s="15"/>
      <c r="AC38" s="24">
        <f t="shared" si="2"/>
        <v>3</v>
      </c>
      <c r="AD38" s="5">
        <v>0</v>
      </c>
      <c r="AE38" s="63"/>
      <c r="AF38" s="15"/>
      <c r="AG38" s="13"/>
      <c r="AH38" s="98">
        <f t="shared" si="21"/>
        <v>0</v>
      </c>
      <c r="AI38" s="99">
        <f>AI5</f>
        <v>0.95499999999999996</v>
      </c>
      <c r="AJ38" s="100"/>
      <c r="AK38" s="110"/>
      <c r="AL38" s="95">
        <f t="shared" si="22"/>
        <v>0</v>
      </c>
      <c r="AM38" s="15"/>
      <c r="AN38" s="24">
        <f t="shared" si="3"/>
        <v>0</v>
      </c>
      <c r="AO38" s="5">
        <v>0</v>
      </c>
      <c r="AP38" s="63"/>
      <c r="AQ38" s="15"/>
      <c r="AR38" s="13"/>
      <c r="AS38" s="98">
        <f t="shared" si="23"/>
        <v>1</v>
      </c>
      <c r="AT38" s="99">
        <f>AT5</f>
        <v>0.96</v>
      </c>
      <c r="AU38" s="100">
        <v>21.13</v>
      </c>
      <c r="AV38" s="110"/>
      <c r="AW38" s="95">
        <f t="shared" si="24"/>
        <v>20.284799999999997</v>
      </c>
      <c r="AX38" s="15"/>
      <c r="AY38" s="24">
        <f t="shared" si="4"/>
        <v>4</v>
      </c>
      <c r="AZ38" s="5">
        <v>0</v>
      </c>
      <c r="BA38" s="63"/>
      <c r="BB38" s="15"/>
      <c r="BC38" s="13"/>
      <c r="BD38" s="98">
        <f t="shared" si="25"/>
        <v>0</v>
      </c>
      <c r="BE38" s="99">
        <f>BE5</f>
        <v>0.98</v>
      </c>
      <c r="BF38" s="100"/>
      <c r="BG38" s="110"/>
      <c r="BH38" s="95">
        <f t="shared" si="26"/>
        <v>0</v>
      </c>
      <c r="BI38" s="15"/>
      <c r="BJ38" s="24">
        <f t="shared" si="5"/>
        <v>0</v>
      </c>
      <c r="BK38" s="5">
        <v>0</v>
      </c>
      <c r="BL38" s="63"/>
      <c r="BM38" s="15"/>
      <c r="BN38" s="13"/>
      <c r="BO38" s="98">
        <f t="shared" si="27"/>
        <v>1</v>
      </c>
      <c r="BP38" s="99">
        <f>BP5</f>
        <v>0.94499999999999995</v>
      </c>
      <c r="BQ38" s="100">
        <v>16.442999999999998</v>
      </c>
      <c r="BR38" s="110"/>
      <c r="BS38" s="95">
        <f t="shared" si="28"/>
        <v>15.538634999999998</v>
      </c>
      <c r="BT38" s="15"/>
      <c r="BU38" s="24">
        <f t="shared" si="6"/>
        <v>1</v>
      </c>
      <c r="BV38" s="5">
        <v>0</v>
      </c>
      <c r="BW38" s="63"/>
      <c r="BX38" s="15"/>
      <c r="BY38" s="13"/>
      <c r="BZ38" s="98">
        <f t="shared" si="29"/>
        <v>0</v>
      </c>
      <c r="CA38" s="99">
        <f>CA5</f>
        <v>1</v>
      </c>
      <c r="CB38" s="100"/>
      <c r="CC38" s="110"/>
      <c r="CD38" s="95">
        <f t="shared" si="30"/>
        <v>0</v>
      </c>
      <c r="CE38" s="15"/>
      <c r="CF38" s="24">
        <f t="shared" si="7"/>
        <v>0</v>
      </c>
      <c r="CG38" s="5">
        <v>0</v>
      </c>
      <c r="CH38" s="63"/>
      <c r="CI38" s="15"/>
      <c r="CJ38" s="13"/>
      <c r="CK38" s="98">
        <f t="shared" si="31"/>
        <v>0</v>
      </c>
      <c r="CL38" s="99">
        <f>CL5</f>
        <v>1</v>
      </c>
      <c r="CM38" s="100"/>
      <c r="CN38" s="110"/>
      <c r="CO38" s="95">
        <f t="shared" si="32"/>
        <v>0</v>
      </c>
      <c r="CP38" s="15"/>
      <c r="CQ38" s="24">
        <f t="shared" si="8"/>
        <v>0</v>
      </c>
      <c r="CR38" s="5">
        <v>0</v>
      </c>
      <c r="CS38" s="63"/>
      <c r="CT38" s="15"/>
      <c r="CU38" s="13"/>
      <c r="CV38" s="98">
        <f t="shared" si="33"/>
        <v>0</v>
      </c>
      <c r="CW38" s="99">
        <f>CW5</f>
        <v>1</v>
      </c>
      <c r="CX38" s="100"/>
      <c r="CY38" s="110"/>
      <c r="CZ38" s="95">
        <f t="shared" si="34"/>
        <v>0</v>
      </c>
      <c r="DA38" s="15"/>
      <c r="DB38" s="24">
        <f t="shared" si="9"/>
        <v>0</v>
      </c>
      <c r="DC38" s="5">
        <v>0</v>
      </c>
      <c r="DD38" s="63"/>
      <c r="DE38" s="15"/>
      <c r="DF38" s="13"/>
      <c r="DG38" s="98">
        <f t="shared" si="35"/>
        <v>0</v>
      </c>
      <c r="DH38" s="99">
        <f>DH5</f>
        <v>1</v>
      </c>
      <c r="DI38" s="100"/>
      <c r="DJ38" s="110"/>
      <c r="DK38" s="95">
        <f t="shared" si="36"/>
        <v>0</v>
      </c>
      <c r="DL38" s="15"/>
      <c r="DM38" s="24">
        <f t="shared" si="10"/>
        <v>0</v>
      </c>
      <c r="DN38" s="5">
        <v>0</v>
      </c>
      <c r="DO38" s="63"/>
      <c r="DP38" s="15"/>
      <c r="DQ38" s="13"/>
      <c r="DR38" s="98">
        <f t="shared" si="37"/>
        <v>0</v>
      </c>
      <c r="DS38" s="99">
        <f>DS5</f>
        <v>1</v>
      </c>
      <c r="DT38" s="100"/>
      <c r="DU38" s="110"/>
      <c r="DV38" s="95">
        <f t="shared" si="38"/>
        <v>0</v>
      </c>
      <c r="DW38" s="15"/>
      <c r="DX38" s="24">
        <f t="shared" si="11"/>
        <v>0</v>
      </c>
      <c r="DY38" s="5">
        <v>0</v>
      </c>
      <c r="DZ38" s="63"/>
      <c r="EA38" s="15"/>
      <c r="EB38" s="13"/>
      <c r="EC38" s="98">
        <f t="shared" si="39"/>
        <v>0</v>
      </c>
      <c r="ED38" s="99">
        <f>ED5</f>
        <v>1</v>
      </c>
      <c r="EE38" s="100"/>
      <c r="EF38" s="110"/>
      <c r="EG38" s="95">
        <f t="shared" si="40"/>
        <v>0</v>
      </c>
      <c r="EH38" s="15"/>
      <c r="EI38" s="24">
        <f t="shared" si="12"/>
        <v>0</v>
      </c>
      <c r="EJ38" s="5">
        <v>0</v>
      </c>
      <c r="EK38" s="63"/>
      <c r="EL38" s="15"/>
      <c r="EM38" s="13"/>
      <c r="EN38" s="98">
        <f t="shared" si="41"/>
        <v>0</v>
      </c>
      <c r="EO38" s="99">
        <f>EO5</f>
        <v>1</v>
      </c>
      <c r="EP38" s="100"/>
      <c r="EQ38" s="110"/>
      <c r="ER38" s="95">
        <f t="shared" si="42"/>
        <v>0</v>
      </c>
      <c r="ES38" s="15"/>
      <c r="ET38" s="24">
        <f t="shared" si="13"/>
        <v>0</v>
      </c>
      <c r="EU38" s="5">
        <v>0</v>
      </c>
      <c r="EV38" s="63"/>
      <c r="EW38" s="15"/>
      <c r="EX38" s="13"/>
      <c r="EY38" s="98">
        <f t="shared" si="43"/>
        <v>0</v>
      </c>
      <c r="EZ38" s="99">
        <f>EZ5</f>
        <v>1</v>
      </c>
      <c r="FA38" s="100"/>
      <c r="FB38" s="110"/>
      <c r="FC38" s="95">
        <f t="shared" si="44"/>
        <v>0</v>
      </c>
      <c r="FD38" s="15"/>
      <c r="FE38" s="24">
        <f t="shared" si="14"/>
        <v>0</v>
      </c>
      <c r="FF38" s="5">
        <v>0</v>
      </c>
      <c r="FG38" s="63"/>
      <c r="FH38" s="15"/>
      <c r="FI38" s="13"/>
      <c r="FJ38" s="98">
        <f t="shared" si="45"/>
        <v>0</v>
      </c>
      <c r="FK38" s="99">
        <f>FK5</f>
        <v>1</v>
      </c>
      <c r="FL38" s="100"/>
      <c r="FM38" s="110"/>
      <c r="FN38" s="95">
        <f t="shared" si="46"/>
        <v>0</v>
      </c>
      <c r="FO38" s="15"/>
      <c r="FP38" s="24">
        <f t="shared" si="15"/>
        <v>0</v>
      </c>
      <c r="FQ38" s="5">
        <v>0</v>
      </c>
      <c r="FR38" s="8">
        <v>0</v>
      </c>
      <c r="FS38" s="84">
        <f t="shared" si="47"/>
        <v>16.442999999999998</v>
      </c>
      <c r="FT38" s="85">
        <f t="shared" si="48"/>
        <v>16.751899999999999</v>
      </c>
      <c r="FU38" s="85">
        <f t="shared" si="49"/>
        <v>500</v>
      </c>
      <c r="FV38" s="85">
        <f t="shared" si="50"/>
        <v>20.284799999999997</v>
      </c>
      <c r="FW38" s="85">
        <f t="shared" si="51"/>
        <v>500</v>
      </c>
      <c r="FX38" s="85">
        <f t="shared" si="52"/>
        <v>15.538634999999998</v>
      </c>
      <c r="FY38" s="85">
        <f t="shared" si="53"/>
        <v>500</v>
      </c>
      <c r="FZ38" s="85">
        <f t="shared" si="54"/>
        <v>500</v>
      </c>
      <c r="GA38" s="85">
        <f t="shared" si="55"/>
        <v>500</v>
      </c>
      <c r="GB38" s="85">
        <f t="shared" si="56"/>
        <v>500</v>
      </c>
      <c r="GC38" s="85">
        <f t="shared" si="57"/>
        <v>500</v>
      </c>
      <c r="GD38" s="85">
        <f t="shared" si="58"/>
        <v>500</v>
      </c>
      <c r="GE38" s="85">
        <f t="shared" si="59"/>
        <v>500</v>
      </c>
      <c r="GF38" s="85">
        <f t="shared" si="60"/>
        <v>500</v>
      </c>
      <c r="GG38" s="85">
        <f t="shared" si="61"/>
        <v>500</v>
      </c>
      <c r="GH38" s="101">
        <f t="shared" si="16"/>
        <v>4</v>
      </c>
      <c r="GI38" s="102">
        <f t="shared" si="62"/>
        <v>69.018334999999993</v>
      </c>
      <c r="GJ38" s="102">
        <f t="shared" si="63"/>
        <v>17.254583749999998</v>
      </c>
      <c r="GK38" s="79">
        <f>ROW()</f>
        <v>38</v>
      </c>
    </row>
    <row r="39" spans="1:193" s="12" customFormat="1" ht="50.1" customHeight="1">
      <c r="A39" s="17">
        <f>ROW()</f>
        <v>39</v>
      </c>
      <c r="B39" s="32">
        <f t="shared" si="64"/>
        <v>33</v>
      </c>
      <c r="C39" s="33">
        <f t="shared" si="65"/>
        <v>33</v>
      </c>
      <c r="D39" s="31" t="s">
        <v>361</v>
      </c>
      <c r="E39" s="390">
        <f t="shared" si="0"/>
        <v>1.0573000000000001</v>
      </c>
      <c r="F39" s="107">
        <f t="shared" si="17"/>
        <v>10.272131049999999</v>
      </c>
      <c r="G39" s="3">
        <v>0</v>
      </c>
      <c r="H39" s="4">
        <v>0</v>
      </c>
      <c r="I39" s="63"/>
      <c r="J39" s="15"/>
      <c r="K39" s="13"/>
      <c r="L39" s="98">
        <f t="shared" si="66"/>
        <v>1</v>
      </c>
      <c r="M39" s="99">
        <f>M5</f>
        <v>0.94499999999999995</v>
      </c>
      <c r="N39" s="100">
        <v>20.808</v>
      </c>
      <c r="O39" s="110">
        <v>151025</v>
      </c>
      <c r="P39" s="95">
        <f t="shared" si="18"/>
        <v>19.66356</v>
      </c>
      <c r="Q39" s="15"/>
      <c r="R39" s="24">
        <f t="shared" si="1"/>
        <v>4</v>
      </c>
      <c r="S39" s="25">
        <v>0</v>
      </c>
      <c r="T39" s="63"/>
      <c r="U39" s="15"/>
      <c r="V39" s="13"/>
      <c r="W39" s="98">
        <f t="shared" si="19"/>
        <v>1</v>
      </c>
      <c r="X39" s="99">
        <f>X5</f>
        <v>0.97</v>
      </c>
      <c r="Y39" s="100">
        <v>1.0900000000000001</v>
      </c>
      <c r="Z39" s="110"/>
      <c r="AA39" s="95">
        <f t="shared" si="20"/>
        <v>1.0573000000000001</v>
      </c>
      <c r="AB39" s="15"/>
      <c r="AC39" s="24">
        <f t="shared" si="2"/>
        <v>1</v>
      </c>
      <c r="AD39" s="5">
        <v>0</v>
      </c>
      <c r="AE39" s="63"/>
      <c r="AF39" s="15"/>
      <c r="AG39" s="13"/>
      <c r="AH39" s="98">
        <f t="shared" si="21"/>
        <v>0</v>
      </c>
      <c r="AI39" s="99">
        <f>AI5</f>
        <v>0.95499999999999996</v>
      </c>
      <c r="AJ39" s="100"/>
      <c r="AK39" s="110"/>
      <c r="AL39" s="95">
        <f t="shared" si="22"/>
        <v>0</v>
      </c>
      <c r="AM39" s="15"/>
      <c r="AN39" s="24">
        <f t="shared" si="3"/>
        <v>0</v>
      </c>
      <c r="AO39" s="5">
        <v>0</v>
      </c>
      <c r="AP39" s="63"/>
      <c r="AQ39" s="15"/>
      <c r="AR39" s="13"/>
      <c r="AS39" s="98">
        <f t="shared" si="23"/>
        <v>1</v>
      </c>
      <c r="AT39" s="99">
        <f>AT5</f>
        <v>0.96</v>
      </c>
      <c r="AU39" s="100">
        <v>1.86</v>
      </c>
      <c r="AV39" s="110"/>
      <c r="AW39" s="95">
        <f t="shared" si="24"/>
        <v>1.7856000000000001</v>
      </c>
      <c r="AX39" s="15"/>
      <c r="AY39" s="24">
        <f t="shared" si="4"/>
        <v>2</v>
      </c>
      <c r="AZ39" s="5">
        <v>0</v>
      </c>
      <c r="BA39" s="63"/>
      <c r="BB39" s="15"/>
      <c r="BC39" s="13"/>
      <c r="BD39" s="98">
        <f t="shared" si="25"/>
        <v>0</v>
      </c>
      <c r="BE39" s="99">
        <f>BE5</f>
        <v>0.98</v>
      </c>
      <c r="BF39" s="100"/>
      <c r="BG39" s="110"/>
      <c r="BH39" s="95">
        <f t="shared" si="26"/>
        <v>0</v>
      </c>
      <c r="BI39" s="15"/>
      <c r="BJ39" s="24">
        <f t="shared" si="5"/>
        <v>0</v>
      </c>
      <c r="BK39" s="5">
        <v>0</v>
      </c>
      <c r="BL39" s="63"/>
      <c r="BM39" s="15"/>
      <c r="BN39" s="13"/>
      <c r="BO39" s="98">
        <f t="shared" si="27"/>
        <v>1</v>
      </c>
      <c r="BP39" s="99">
        <f>BP5</f>
        <v>0.94499999999999995</v>
      </c>
      <c r="BQ39" s="100">
        <v>19.66356</v>
      </c>
      <c r="BR39" s="110"/>
      <c r="BS39" s="95">
        <f t="shared" si="28"/>
        <v>18.582064199999998</v>
      </c>
      <c r="BT39" s="15"/>
      <c r="BU39" s="24">
        <f t="shared" si="6"/>
        <v>3</v>
      </c>
      <c r="BV39" s="5">
        <v>0</v>
      </c>
      <c r="BW39" s="63"/>
      <c r="BX39" s="15"/>
      <c r="BY39" s="13"/>
      <c r="BZ39" s="98">
        <f t="shared" si="29"/>
        <v>0</v>
      </c>
      <c r="CA39" s="99">
        <f>CA5</f>
        <v>1</v>
      </c>
      <c r="CB39" s="100"/>
      <c r="CC39" s="110"/>
      <c r="CD39" s="95">
        <f t="shared" si="30"/>
        <v>0</v>
      </c>
      <c r="CE39" s="15"/>
      <c r="CF39" s="24">
        <f t="shared" si="7"/>
        <v>0</v>
      </c>
      <c r="CG39" s="5">
        <v>0</v>
      </c>
      <c r="CH39" s="63"/>
      <c r="CI39" s="15"/>
      <c r="CJ39" s="13"/>
      <c r="CK39" s="98">
        <f t="shared" si="31"/>
        <v>0</v>
      </c>
      <c r="CL39" s="99">
        <f>CL5</f>
        <v>1</v>
      </c>
      <c r="CM39" s="100"/>
      <c r="CN39" s="110"/>
      <c r="CO39" s="95">
        <f t="shared" si="32"/>
        <v>0</v>
      </c>
      <c r="CP39" s="15"/>
      <c r="CQ39" s="24">
        <f t="shared" si="8"/>
        <v>0</v>
      </c>
      <c r="CR39" s="5">
        <v>0</v>
      </c>
      <c r="CS39" s="63"/>
      <c r="CT39" s="15"/>
      <c r="CU39" s="13"/>
      <c r="CV39" s="98">
        <f t="shared" si="33"/>
        <v>0</v>
      </c>
      <c r="CW39" s="99">
        <f>CW5</f>
        <v>1</v>
      </c>
      <c r="CX39" s="100"/>
      <c r="CY39" s="110"/>
      <c r="CZ39" s="95">
        <f t="shared" si="34"/>
        <v>0</v>
      </c>
      <c r="DA39" s="15"/>
      <c r="DB39" s="24">
        <f t="shared" si="9"/>
        <v>0</v>
      </c>
      <c r="DC39" s="5">
        <v>0</v>
      </c>
      <c r="DD39" s="63"/>
      <c r="DE39" s="15"/>
      <c r="DF39" s="13"/>
      <c r="DG39" s="98">
        <f t="shared" si="35"/>
        <v>0</v>
      </c>
      <c r="DH39" s="99">
        <f>DH5</f>
        <v>1</v>
      </c>
      <c r="DI39" s="100"/>
      <c r="DJ39" s="110"/>
      <c r="DK39" s="95">
        <f t="shared" si="36"/>
        <v>0</v>
      </c>
      <c r="DL39" s="15"/>
      <c r="DM39" s="24">
        <f t="shared" si="10"/>
        <v>0</v>
      </c>
      <c r="DN39" s="5">
        <v>0</v>
      </c>
      <c r="DO39" s="63"/>
      <c r="DP39" s="15"/>
      <c r="DQ39" s="13"/>
      <c r="DR39" s="98">
        <f t="shared" si="37"/>
        <v>0</v>
      </c>
      <c r="DS39" s="99">
        <f>DS5</f>
        <v>1</v>
      </c>
      <c r="DT39" s="100"/>
      <c r="DU39" s="110"/>
      <c r="DV39" s="95">
        <f t="shared" si="38"/>
        <v>0</v>
      </c>
      <c r="DW39" s="15"/>
      <c r="DX39" s="24">
        <f t="shared" si="11"/>
        <v>0</v>
      </c>
      <c r="DY39" s="5">
        <v>0</v>
      </c>
      <c r="DZ39" s="63"/>
      <c r="EA39" s="15"/>
      <c r="EB39" s="13"/>
      <c r="EC39" s="98">
        <f t="shared" si="39"/>
        <v>0</v>
      </c>
      <c r="ED39" s="99">
        <f>ED5</f>
        <v>1</v>
      </c>
      <c r="EE39" s="100"/>
      <c r="EF39" s="110"/>
      <c r="EG39" s="95">
        <f t="shared" si="40"/>
        <v>0</v>
      </c>
      <c r="EH39" s="15"/>
      <c r="EI39" s="24">
        <f t="shared" si="12"/>
        <v>0</v>
      </c>
      <c r="EJ39" s="5">
        <v>0</v>
      </c>
      <c r="EK39" s="63"/>
      <c r="EL39" s="15"/>
      <c r="EM39" s="13"/>
      <c r="EN39" s="98">
        <f t="shared" si="41"/>
        <v>0</v>
      </c>
      <c r="EO39" s="99">
        <f>EO5</f>
        <v>1</v>
      </c>
      <c r="EP39" s="100"/>
      <c r="EQ39" s="110"/>
      <c r="ER39" s="95">
        <f t="shared" si="42"/>
        <v>0</v>
      </c>
      <c r="ES39" s="15"/>
      <c r="ET39" s="24">
        <f t="shared" si="13"/>
        <v>0</v>
      </c>
      <c r="EU39" s="5">
        <v>0</v>
      </c>
      <c r="EV39" s="63"/>
      <c r="EW39" s="15"/>
      <c r="EX39" s="13"/>
      <c r="EY39" s="98">
        <f t="shared" si="43"/>
        <v>0</v>
      </c>
      <c r="EZ39" s="99">
        <f>EZ5</f>
        <v>1</v>
      </c>
      <c r="FA39" s="100"/>
      <c r="FB39" s="110"/>
      <c r="FC39" s="95">
        <f t="shared" si="44"/>
        <v>0</v>
      </c>
      <c r="FD39" s="15"/>
      <c r="FE39" s="24">
        <f t="shared" si="14"/>
        <v>0</v>
      </c>
      <c r="FF39" s="5">
        <v>0</v>
      </c>
      <c r="FG39" s="63"/>
      <c r="FH39" s="15"/>
      <c r="FI39" s="13"/>
      <c r="FJ39" s="98">
        <f t="shared" si="45"/>
        <v>0</v>
      </c>
      <c r="FK39" s="99">
        <f>FK5</f>
        <v>1</v>
      </c>
      <c r="FL39" s="100"/>
      <c r="FM39" s="110"/>
      <c r="FN39" s="95">
        <f t="shared" si="46"/>
        <v>0</v>
      </c>
      <c r="FO39" s="15"/>
      <c r="FP39" s="24">
        <f t="shared" si="15"/>
        <v>0</v>
      </c>
      <c r="FQ39" s="5">
        <v>0</v>
      </c>
      <c r="FR39" s="8">
        <v>0</v>
      </c>
      <c r="FS39" s="84">
        <f t="shared" si="47"/>
        <v>19.66356</v>
      </c>
      <c r="FT39" s="85">
        <f t="shared" si="48"/>
        <v>1.0573000000000001</v>
      </c>
      <c r="FU39" s="85">
        <f t="shared" si="49"/>
        <v>500</v>
      </c>
      <c r="FV39" s="85">
        <f t="shared" si="50"/>
        <v>1.7856000000000001</v>
      </c>
      <c r="FW39" s="85">
        <f t="shared" si="51"/>
        <v>500</v>
      </c>
      <c r="FX39" s="85">
        <f t="shared" si="52"/>
        <v>18.582064199999998</v>
      </c>
      <c r="FY39" s="85">
        <f t="shared" si="53"/>
        <v>500</v>
      </c>
      <c r="FZ39" s="85">
        <f t="shared" si="54"/>
        <v>500</v>
      </c>
      <c r="GA39" s="85">
        <f t="shared" si="55"/>
        <v>500</v>
      </c>
      <c r="GB39" s="85">
        <f t="shared" si="56"/>
        <v>500</v>
      </c>
      <c r="GC39" s="85">
        <f t="shared" si="57"/>
        <v>500</v>
      </c>
      <c r="GD39" s="85">
        <f t="shared" si="58"/>
        <v>500</v>
      </c>
      <c r="GE39" s="85">
        <f t="shared" si="59"/>
        <v>500</v>
      </c>
      <c r="GF39" s="85">
        <f t="shared" si="60"/>
        <v>500</v>
      </c>
      <c r="GG39" s="85">
        <f t="shared" si="61"/>
        <v>500</v>
      </c>
      <c r="GH39" s="101">
        <f t="shared" si="16"/>
        <v>4</v>
      </c>
      <c r="GI39" s="102">
        <f t="shared" si="62"/>
        <v>41.088524199999995</v>
      </c>
      <c r="GJ39" s="102">
        <f t="shared" si="63"/>
        <v>10.272131049999999</v>
      </c>
      <c r="GK39" s="79">
        <f>ROW()</f>
        <v>39</v>
      </c>
    </row>
    <row r="40" spans="1:193" s="12" customFormat="1" ht="50.1" customHeight="1">
      <c r="A40" s="17">
        <f>ROW()</f>
        <v>40</v>
      </c>
      <c r="B40" s="32">
        <f t="shared" si="64"/>
        <v>34</v>
      </c>
      <c r="C40" s="33">
        <f t="shared" si="65"/>
        <v>34</v>
      </c>
      <c r="D40" s="31" t="s">
        <v>362</v>
      </c>
      <c r="E40" s="390">
        <f t="shared" si="0"/>
        <v>0.36099000000000003</v>
      </c>
      <c r="F40" s="107">
        <f t="shared" si="17"/>
        <v>0.36382500000000007</v>
      </c>
      <c r="G40" s="3">
        <v>0</v>
      </c>
      <c r="H40" s="4">
        <v>0</v>
      </c>
      <c r="I40" s="63"/>
      <c r="J40" s="15"/>
      <c r="K40" s="13"/>
      <c r="L40" s="98">
        <f t="shared" si="66"/>
        <v>0</v>
      </c>
      <c r="M40" s="99">
        <f>M5</f>
        <v>0.94499999999999995</v>
      </c>
      <c r="N40" s="100"/>
      <c r="O40" s="110"/>
      <c r="P40" s="95">
        <f t="shared" si="18"/>
        <v>0</v>
      </c>
      <c r="Q40" s="15"/>
      <c r="R40" s="24">
        <f t="shared" si="1"/>
        <v>0</v>
      </c>
      <c r="S40" s="25">
        <v>0</v>
      </c>
      <c r="T40" s="63"/>
      <c r="U40" s="15"/>
      <c r="V40" s="13"/>
      <c r="W40" s="98">
        <f t="shared" si="19"/>
        <v>1</v>
      </c>
      <c r="X40" s="99">
        <f>X5</f>
        <v>0.97</v>
      </c>
      <c r="Y40" s="100">
        <v>0.37800000000000006</v>
      </c>
      <c r="Z40" s="110"/>
      <c r="AA40" s="95">
        <f t="shared" si="20"/>
        <v>0.36666000000000004</v>
      </c>
      <c r="AB40" s="15"/>
      <c r="AC40" s="24">
        <f t="shared" si="2"/>
        <v>2</v>
      </c>
      <c r="AD40" s="5">
        <v>0</v>
      </c>
      <c r="AE40" s="63"/>
      <c r="AF40" s="15"/>
      <c r="AG40" s="13"/>
      <c r="AH40" s="98">
        <f t="shared" si="21"/>
        <v>1</v>
      </c>
      <c r="AI40" s="99">
        <f>AI5</f>
        <v>0.95499999999999996</v>
      </c>
      <c r="AJ40" s="100">
        <v>0.37800000000000006</v>
      </c>
      <c r="AK40" s="110"/>
      <c r="AL40" s="95">
        <f t="shared" si="22"/>
        <v>0.36099000000000003</v>
      </c>
      <c r="AM40" s="15"/>
      <c r="AN40" s="24">
        <f t="shared" si="3"/>
        <v>1</v>
      </c>
      <c r="AO40" s="5">
        <v>0</v>
      </c>
      <c r="AP40" s="63"/>
      <c r="AQ40" s="15"/>
      <c r="AR40" s="13"/>
      <c r="AS40" s="98">
        <f t="shared" si="23"/>
        <v>0</v>
      </c>
      <c r="AT40" s="99">
        <f>AT5</f>
        <v>0.96</v>
      </c>
      <c r="AU40" s="100"/>
      <c r="AV40" s="110"/>
      <c r="AW40" s="95">
        <f t="shared" si="24"/>
        <v>0</v>
      </c>
      <c r="AX40" s="15"/>
      <c r="AY40" s="24">
        <f t="shared" si="4"/>
        <v>0</v>
      </c>
      <c r="AZ40" s="5">
        <v>0</v>
      </c>
      <c r="BA40" s="63"/>
      <c r="BB40" s="15"/>
      <c r="BC40" s="13"/>
      <c r="BD40" s="98">
        <f t="shared" si="25"/>
        <v>0</v>
      </c>
      <c r="BE40" s="99">
        <f>BE5</f>
        <v>0.98</v>
      </c>
      <c r="BF40" s="100"/>
      <c r="BG40" s="110"/>
      <c r="BH40" s="95">
        <f t="shared" si="26"/>
        <v>0</v>
      </c>
      <c r="BI40" s="15"/>
      <c r="BJ40" s="24">
        <f t="shared" si="5"/>
        <v>0</v>
      </c>
      <c r="BK40" s="5">
        <v>0</v>
      </c>
      <c r="BL40" s="63"/>
      <c r="BM40" s="15"/>
      <c r="BN40" s="13"/>
      <c r="BO40" s="98">
        <f t="shared" si="27"/>
        <v>0</v>
      </c>
      <c r="BP40" s="99">
        <f>BP5</f>
        <v>0.94499999999999995</v>
      </c>
      <c r="BQ40" s="100"/>
      <c r="BR40" s="110"/>
      <c r="BS40" s="95">
        <f t="shared" si="28"/>
        <v>0</v>
      </c>
      <c r="BT40" s="15"/>
      <c r="BU40" s="24">
        <f t="shared" si="6"/>
        <v>0</v>
      </c>
      <c r="BV40" s="5">
        <v>0</v>
      </c>
      <c r="BW40" s="63"/>
      <c r="BX40" s="15"/>
      <c r="BY40" s="13"/>
      <c r="BZ40" s="98">
        <f t="shared" si="29"/>
        <v>0</v>
      </c>
      <c r="CA40" s="99">
        <f>CA5</f>
        <v>1</v>
      </c>
      <c r="CB40" s="100"/>
      <c r="CC40" s="110"/>
      <c r="CD40" s="95">
        <f t="shared" si="30"/>
        <v>0</v>
      </c>
      <c r="CE40" s="15"/>
      <c r="CF40" s="24">
        <f t="shared" si="7"/>
        <v>0</v>
      </c>
      <c r="CG40" s="5">
        <v>0</v>
      </c>
      <c r="CH40" s="63"/>
      <c r="CI40" s="15"/>
      <c r="CJ40" s="13"/>
      <c r="CK40" s="98">
        <f t="shared" si="31"/>
        <v>0</v>
      </c>
      <c r="CL40" s="99">
        <f>CL5</f>
        <v>1</v>
      </c>
      <c r="CM40" s="100"/>
      <c r="CN40" s="110"/>
      <c r="CO40" s="95">
        <f t="shared" si="32"/>
        <v>0</v>
      </c>
      <c r="CP40" s="15"/>
      <c r="CQ40" s="24">
        <f t="shared" si="8"/>
        <v>0</v>
      </c>
      <c r="CR40" s="5">
        <v>0</v>
      </c>
      <c r="CS40" s="63"/>
      <c r="CT40" s="15"/>
      <c r="CU40" s="13"/>
      <c r="CV40" s="98">
        <f t="shared" si="33"/>
        <v>0</v>
      </c>
      <c r="CW40" s="99">
        <f>CW5</f>
        <v>1</v>
      </c>
      <c r="CX40" s="100"/>
      <c r="CY40" s="110"/>
      <c r="CZ40" s="95">
        <f t="shared" si="34"/>
        <v>0</v>
      </c>
      <c r="DA40" s="15"/>
      <c r="DB40" s="24">
        <f t="shared" si="9"/>
        <v>0</v>
      </c>
      <c r="DC40" s="5">
        <v>0</v>
      </c>
      <c r="DD40" s="63"/>
      <c r="DE40" s="15"/>
      <c r="DF40" s="13"/>
      <c r="DG40" s="98">
        <f t="shared" si="35"/>
        <v>0</v>
      </c>
      <c r="DH40" s="99">
        <f>DH5</f>
        <v>1</v>
      </c>
      <c r="DI40" s="100"/>
      <c r="DJ40" s="110"/>
      <c r="DK40" s="95">
        <f t="shared" si="36"/>
        <v>0</v>
      </c>
      <c r="DL40" s="15"/>
      <c r="DM40" s="24">
        <f t="shared" si="10"/>
        <v>0</v>
      </c>
      <c r="DN40" s="5">
        <v>0</v>
      </c>
      <c r="DO40" s="63"/>
      <c r="DP40" s="15"/>
      <c r="DQ40" s="13"/>
      <c r="DR40" s="98">
        <f t="shared" si="37"/>
        <v>0</v>
      </c>
      <c r="DS40" s="99">
        <f>DS5</f>
        <v>1</v>
      </c>
      <c r="DT40" s="100"/>
      <c r="DU40" s="110"/>
      <c r="DV40" s="95">
        <f t="shared" si="38"/>
        <v>0</v>
      </c>
      <c r="DW40" s="15"/>
      <c r="DX40" s="24">
        <f t="shared" si="11"/>
        <v>0</v>
      </c>
      <c r="DY40" s="5">
        <v>0</v>
      </c>
      <c r="DZ40" s="63"/>
      <c r="EA40" s="15"/>
      <c r="EB40" s="13"/>
      <c r="EC40" s="98">
        <f t="shared" si="39"/>
        <v>0</v>
      </c>
      <c r="ED40" s="99">
        <f>ED5</f>
        <v>1</v>
      </c>
      <c r="EE40" s="100"/>
      <c r="EF40" s="110"/>
      <c r="EG40" s="95">
        <f t="shared" si="40"/>
        <v>0</v>
      </c>
      <c r="EH40" s="15"/>
      <c r="EI40" s="24">
        <f t="shared" si="12"/>
        <v>0</v>
      </c>
      <c r="EJ40" s="5">
        <v>0</v>
      </c>
      <c r="EK40" s="63"/>
      <c r="EL40" s="15"/>
      <c r="EM40" s="13"/>
      <c r="EN40" s="98">
        <f t="shared" si="41"/>
        <v>0</v>
      </c>
      <c r="EO40" s="99">
        <f>EO5</f>
        <v>1</v>
      </c>
      <c r="EP40" s="100"/>
      <c r="EQ40" s="110"/>
      <c r="ER40" s="95">
        <f t="shared" si="42"/>
        <v>0</v>
      </c>
      <c r="ES40" s="15"/>
      <c r="ET40" s="24">
        <f t="shared" si="13"/>
        <v>0</v>
      </c>
      <c r="EU40" s="5">
        <v>0</v>
      </c>
      <c r="EV40" s="63"/>
      <c r="EW40" s="15"/>
      <c r="EX40" s="13"/>
      <c r="EY40" s="98">
        <f t="shared" si="43"/>
        <v>0</v>
      </c>
      <c r="EZ40" s="99">
        <f>EZ5</f>
        <v>1</v>
      </c>
      <c r="FA40" s="100"/>
      <c r="FB40" s="110"/>
      <c r="FC40" s="95">
        <f t="shared" si="44"/>
        <v>0</v>
      </c>
      <c r="FD40" s="15"/>
      <c r="FE40" s="24">
        <f t="shared" si="14"/>
        <v>0</v>
      </c>
      <c r="FF40" s="5">
        <v>0</v>
      </c>
      <c r="FG40" s="63"/>
      <c r="FH40" s="15"/>
      <c r="FI40" s="13"/>
      <c r="FJ40" s="98">
        <f t="shared" si="45"/>
        <v>0</v>
      </c>
      <c r="FK40" s="99">
        <f>FK5</f>
        <v>1</v>
      </c>
      <c r="FL40" s="100"/>
      <c r="FM40" s="110"/>
      <c r="FN40" s="95">
        <f t="shared" si="46"/>
        <v>0</v>
      </c>
      <c r="FO40" s="15"/>
      <c r="FP40" s="24">
        <f t="shared" si="15"/>
        <v>0</v>
      </c>
      <c r="FQ40" s="5">
        <v>0</v>
      </c>
      <c r="FR40" s="8">
        <v>0</v>
      </c>
      <c r="FS40" s="84">
        <f t="shared" si="47"/>
        <v>500</v>
      </c>
      <c r="FT40" s="85">
        <f t="shared" si="48"/>
        <v>0.36666000000000004</v>
      </c>
      <c r="FU40" s="85">
        <f t="shared" si="49"/>
        <v>0.36099000000000003</v>
      </c>
      <c r="FV40" s="85">
        <f t="shared" si="50"/>
        <v>500</v>
      </c>
      <c r="FW40" s="85">
        <f t="shared" si="51"/>
        <v>500</v>
      </c>
      <c r="FX40" s="85">
        <f t="shared" si="52"/>
        <v>500</v>
      </c>
      <c r="FY40" s="85">
        <f t="shared" si="53"/>
        <v>500</v>
      </c>
      <c r="FZ40" s="85">
        <f t="shared" si="54"/>
        <v>500</v>
      </c>
      <c r="GA40" s="85">
        <f t="shared" si="55"/>
        <v>500</v>
      </c>
      <c r="GB40" s="85">
        <f t="shared" si="56"/>
        <v>500</v>
      </c>
      <c r="GC40" s="85">
        <f t="shared" si="57"/>
        <v>500</v>
      </c>
      <c r="GD40" s="85">
        <f t="shared" si="58"/>
        <v>500</v>
      </c>
      <c r="GE40" s="85">
        <f t="shared" si="59"/>
        <v>500</v>
      </c>
      <c r="GF40" s="85">
        <f t="shared" si="60"/>
        <v>500</v>
      </c>
      <c r="GG40" s="85">
        <f t="shared" si="61"/>
        <v>500</v>
      </c>
      <c r="GH40" s="101">
        <f t="shared" si="16"/>
        <v>2</v>
      </c>
      <c r="GI40" s="102">
        <f t="shared" si="62"/>
        <v>0.72765000000000013</v>
      </c>
      <c r="GJ40" s="102">
        <f t="shared" si="63"/>
        <v>0.36382500000000007</v>
      </c>
      <c r="GK40" s="79">
        <f>ROW()</f>
        <v>40</v>
      </c>
    </row>
    <row r="41" spans="1:193" s="12" customFormat="1" ht="50.1" customHeight="1">
      <c r="A41" s="17">
        <f>ROW()</f>
        <v>41</v>
      </c>
      <c r="B41" s="32">
        <f t="shared" si="64"/>
        <v>35</v>
      </c>
      <c r="C41" s="33">
        <f t="shared" si="65"/>
        <v>35</v>
      </c>
      <c r="D41" s="31" t="s">
        <v>363</v>
      </c>
      <c r="E41" s="390">
        <f t="shared" si="0"/>
        <v>0.44975666666666664</v>
      </c>
      <c r="F41" s="107">
        <f t="shared" si="17"/>
        <v>0.44975666666666664</v>
      </c>
      <c r="G41" s="3">
        <v>0</v>
      </c>
      <c r="H41" s="4">
        <v>0</v>
      </c>
      <c r="I41" s="63"/>
      <c r="J41" s="15"/>
      <c r="K41" s="13"/>
      <c r="L41" s="98">
        <f t="shared" si="66"/>
        <v>0</v>
      </c>
      <c r="M41" s="99">
        <f>M5</f>
        <v>0.94499999999999995</v>
      </c>
      <c r="N41" s="100"/>
      <c r="O41" s="110"/>
      <c r="P41" s="95">
        <f t="shared" si="18"/>
        <v>0</v>
      </c>
      <c r="Q41" s="15"/>
      <c r="R41" s="24">
        <f t="shared" si="1"/>
        <v>0</v>
      </c>
      <c r="S41" s="25">
        <v>0</v>
      </c>
      <c r="T41" s="63"/>
      <c r="U41" s="15"/>
      <c r="V41" s="13"/>
      <c r="W41" s="98">
        <f t="shared" si="19"/>
        <v>1</v>
      </c>
      <c r="X41" s="99">
        <f>X5</f>
        <v>0.97</v>
      </c>
      <c r="Y41" s="100">
        <v>0.46366666666666667</v>
      </c>
      <c r="Z41" s="110"/>
      <c r="AA41" s="95">
        <f t="shared" si="20"/>
        <v>0.44975666666666664</v>
      </c>
      <c r="AB41" s="15"/>
      <c r="AC41" s="24">
        <f t="shared" si="2"/>
        <v>1</v>
      </c>
      <c r="AD41" s="5">
        <v>0</v>
      </c>
      <c r="AE41" s="63"/>
      <c r="AF41" s="15"/>
      <c r="AG41" s="13"/>
      <c r="AH41" s="98">
        <f t="shared" si="21"/>
        <v>0</v>
      </c>
      <c r="AI41" s="99">
        <f>AI5</f>
        <v>0.95499999999999996</v>
      </c>
      <c r="AJ41" s="100"/>
      <c r="AK41" s="110"/>
      <c r="AL41" s="95">
        <f t="shared" si="22"/>
        <v>0</v>
      </c>
      <c r="AM41" s="15"/>
      <c r="AN41" s="24">
        <f t="shared" si="3"/>
        <v>0</v>
      </c>
      <c r="AO41" s="5">
        <v>0</v>
      </c>
      <c r="AP41" s="63"/>
      <c r="AQ41" s="15"/>
      <c r="AR41" s="13"/>
      <c r="AS41" s="98">
        <f t="shared" si="23"/>
        <v>0</v>
      </c>
      <c r="AT41" s="99">
        <f>AT5</f>
        <v>0.96</v>
      </c>
      <c r="AU41" s="100"/>
      <c r="AV41" s="110"/>
      <c r="AW41" s="95">
        <f t="shared" si="24"/>
        <v>0</v>
      </c>
      <c r="AX41" s="15"/>
      <c r="AY41" s="24">
        <f t="shared" si="4"/>
        <v>0</v>
      </c>
      <c r="AZ41" s="5">
        <v>0</v>
      </c>
      <c r="BA41" s="63"/>
      <c r="BB41" s="15"/>
      <c r="BC41" s="13"/>
      <c r="BD41" s="98">
        <f t="shared" si="25"/>
        <v>0</v>
      </c>
      <c r="BE41" s="99">
        <f>BE5</f>
        <v>0.98</v>
      </c>
      <c r="BF41" s="100"/>
      <c r="BG41" s="110"/>
      <c r="BH41" s="95">
        <f t="shared" si="26"/>
        <v>0</v>
      </c>
      <c r="BI41" s="15"/>
      <c r="BJ41" s="24">
        <f t="shared" si="5"/>
        <v>0</v>
      </c>
      <c r="BK41" s="5">
        <v>0</v>
      </c>
      <c r="BL41" s="63"/>
      <c r="BM41" s="15"/>
      <c r="BN41" s="13"/>
      <c r="BO41" s="98">
        <f t="shared" si="27"/>
        <v>0</v>
      </c>
      <c r="BP41" s="99">
        <f>BP5</f>
        <v>0.94499999999999995</v>
      </c>
      <c r="BQ41" s="100"/>
      <c r="BR41" s="110"/>
      <c r="BS41" s="95">
        <f t="shared" si="28"/>
        <v>0</v>
      </c>
      <c r="BT41" s="15"/>
      <c r="BU41" s="24">
        <f t="shared" si="6"/>
        <v>0</v>
      </c>
      <c r="BV41" s="5">
        <v>0</v>
      </c>
      <c r="BW41" s="63"/>
      <c r="BX41" s="15"/>
      <c r="BY41" s="13"/>
      <c r="BZ41" s="98">
        <f t="shared" si="29"/>
        <v>0</v>
      </c>
      <c r="CA41" s="99">
        <f>CA5</f>
        <v>1</v>
      </c>
      <c r="CB41" s="100"/>
      <c r="CC41" s="110"/>
      <c r="CD41" s="95">
        <f t="shared" si="30"/>
        <v>0</v>
      </c>
      <c r="CE41" s="15"/>
      <c r="CF41" s="24">
        <f t="shared" si="7"/>
        <v>0</v>
      </c>
      <c r="CG41" s="5">
        <v>0</v>
      </c>
      <c r="CH41" s="63"/>
      <c r="CI41" s="15"/>
      <c r="CJ41" s="13"/>
      <c r="CK41" s="98">
        <f t="shared" si="31"/>
        <v>0</v>
      </c>
      <c r="CL41" s="99">
        <f>CL5</f>
        <v>1</v>
      </c>
      <c r="CM41" s="100"/>
      <c r="CN41" s="110"/>
      <c r="CO41" s="95">
        <f t="shared" si="32"/>
        <v>0</v>
      </c>
      <c r="CP41" s="15"/>
      <c r="CQ41" s="24">
        <f t="shared" si="8"/>
        <v>0</v>
      </c>
      <c r="CR41" s="5">
        <v>0</v>
      </c>
      <c r="CS41" s="63"/>
      <c r="CT41" s="15"/>
      <c r="CU41" s="13"/>
      <c r="CV41" s="98">
        <f t="shared" si="33"/>
        <v>0</v>
      </c>
      <c r="CW41" s="99">
        <f>CW5</f>
        <v>1</v>
      </c>
      <c r="CX41" s="100"/>
      <c r="CY41" s="110"/>
      <c r="CZ41" s="95">
        <f t="shared" si="34"/>
        <v>0</v>
      </c>
      <c r="DA41" s="15"/>
      <c r="DB41" s="24">
        <f t="shared" si="9"/>
        <v>0</v>
      </c>
      <c r="DC41" s="5">
        <v>0</v>
      </c>
      <c r="DD41" s="63"/>
      <c r="DE41" s="15"/>
      <c r="DF41" s="13"/>
      <c r="DG41" s="98">
        <f t="shared" si="35"/>
        <v>0</v>
      </c>
      <c r="DH41" s="99">
        <f>DH5</f>
        <v>1</v>
      </c>
      <c r="DI41" s="100"/>
      <c r="DJ41" s="110"/>
      <c r="DK41" s="95">
        <f t="shared" si="36"/>
        <v>0</v>
      </c>
      <c r="DL41" s="15"/>
      <c r="DM41" s="24">
        <f t="shared" si="10"/>
        <v>0</v>
      </c>
      <c r="DN41" s="5">
        <v>0</v>
      </c>
      <c r="DO41" s="63"/>
      <c r="DP41" s="15"/>
      <c r="DQ41" s="13"/>
      <c r="DR41" s="98">
        <f t="shared" si="37"/>
        <v>0</v>
      </c>
      <c r="DS41" s="99">
        <f>DS5</f>
        <v>1</v>
      </c>
      <c r="DT41" s="100"/>
      <c r="DU41" s="110"/>
      <c r="DV41" s="95">
        <f t="shared" si="38"/>
        <v>0</v>
      </c>
      <c r="DW41" s="15"/>
      <c r="DX41" s="24">
        <f t="shared" si="11"/>
        <v>0</v>
      </c>
      <c r="DY41" s="5">
        <v>0</v>
      </c>
      <c r="DZ41" s="63"/>
      <c r="EA41" s="15"/>
      <c r="EB41" s="13"/>
      <c r="EC41" s="98">
        <f t="shared" si="39"/>
        <v>0</v>
      </c>
      <c r="ED41" s="99">
        <f>ED5</f>
        <v>1</v>
      </c>
      <c r="EE41" s="100"/>
      <c r="EF41" s="110"/>
      <c r="EG41" s="95">
        <f t="shared" si="40"/>
        <v>0</v>
      </c>
      <c r="EH41" s="15"/>
      <c r="EI41" s="24">
        <f t="shared" si="12"/>
        <v>0</v>
      </c>
      <c r="EJ41" s="5">
        <v>0</v>
      </c>
      <c r="EK41" s="63"/>
      <c r="EL41" s="15"/>
      <c r="EM41" s="13"/>
      <c r="EN41" s="98">
        <f t="shared" si="41"/>
        <v>0</v>
      </c>
      <c r="EO41" s="99">
        <f>EO5</f>
        <v>1</v>
      </c>
      <c r="EP41" s="100"/>
      <c r="EQ41" s="110"/>
      <c r="ER41" s="95">
        <f t="shared" si="42"/>
        <v>0</v>
      </c>
      <c r="ES41" s="15"/>
      <c r="ET41" s="24">
        <f t="shared" si="13"/>
        <v>0</v>
      </c>
      <c r="EU41" s="5">
        <v>0</v>
      </c>
      <c r="EV41" s="63"/>
      <c r="EW41" s="15"/>
      <c r="EX41" s="13"/>
      <c r="EY41" s="98">
        <f t="shared" si="43"/>
        <v>0</v>
      </c>
      <c r="EZ41" s="99">
        <f>EZ5</f>
        <v>1</v>
      </c>
      <c r="FA41" s="100"/>
      <c r="FB41" s="110"/>
      <c r="FC41" s="95">
        <f t="shared" si="44"/>
        <v>0</v>
      </c>
      <c r="FD41" s="15"/>
      <c r="FE41" s="24">
        <f t="shared" si="14"/>
        <v>0</v>
      </c>
      <c r="FF41" s="5">
        <v>0</v>
      </c>
      <c r="FG41" s="63"/>
      <c r="FH41" s="15"/>
      <c r="FI41" s="13"/>
      <c r="FJ41" s="98">
        <f t="shared" si="45"/>
        <v>0</v>
      </c>
      <c r="FK41" s="99">
        <f>FK5</f>
        <v>1</v>
      </c>
      <c r="FL41" s="100"/>
      <c r="FM41" s="110"/>
      <c r="FN41" s="95">
        <f t="shared" si="46"/>
        <v>0</v>
      </c>
      <c r="FO41" s="15"/>
      <c r="FP41" s="24">
        <f t="shared" si="15"/>
        <v>0</v>
      </c>
      <c r="FQ41" s="5">
        <v>0</v>
      </c>
      <c r="FR41" s="8">
        <v>0</v>
      </c>
      <c r="FS41" s="84">
        <f t="shared" si="47"/>
        <v>500</v>
      </c>
      <c r="FT41" s="85">
        <f t="shared" si="48"/>
        <v>0.44975666666666664</v>
      </c>
      <c r="FU41" s="85">
        <f t="shared" si="49"/>
        <v>500</v>
      </c>
      <c r="FV41" s="85">
        <f t="shared" si="50"/>
        <v>500</v>
      </c>
      <c r="FW41" s="85">
        <f t="shared" si="51"/>
        <v>500</v>
      </c>
      <c r="FX41" s="85">
        <f t="shared" si="52"/>
        <v>500</v>
      </c>
      <c r="FY41" s="85">
        <f t="shared" si="53"/>
        <v>500</v>
      </c>
      <c r="FZ41" s="85">
        <f t="shared" si="54"/>
        <v>500</v>
      </c>
      <c r="GA41" s="85">
        <f t="shared" si="55"/>
        <v>500</v>
      </c>
      <c r="GB41" s="85">
        <f t="shared" si="56"/>
        <v>500</v>
      </c>
      <c r="GC41" s="85">
        <f t="shared" si="57"/>
        <v>500</v>
      </c>
      <c r="GD41" s="85">
        <f t="shared" si="58"/>
        <v>500</v>
      </c>
      <c r="GE41" s="85">
        <f t="shared" si="59"/>
        <v>500</v>
      </c>
      <c r="GF41" s="85">
        <f t="shared" si="60"/>
        <v>500</v>
      </c>
      <c r="GG41" s="85">
        <f t="shared" si="61"/>
        <v>500</v>
      </c>
      <c r="GH41" s="101">
        <f t="shared" si="16"/>
        <v>1</v>
      </c>
      <c r="GI41" s="102">
        <f t="shared" si="62"/>
        <v>0.44975666666666664</v>
      </c>
      <c r="GJ41" s="102">
        <f t="shared" si="63"/>
        <v>0.44975666666666664</v>
      </c>
      <c r="GK41" s="79">
        <f>ROW()</f>
        <v>41</v>
      </c>
    </row>
    <row r="42" spans="1:193" s="12" customFormat="1" ht="50.1" customHeight="1">
      <c r="A42" s="17">
        <f>ROW()</f>
        <v>42</v>
      </c>
      <c r="B42" s="32">
        <f t="shared" si="64"/>
        <v>36</v>
      </c>
      <c r="C42" s="33">
        <f t="shared" si="65"/>
        <v>36</v>
      </c>
      <c r="D42" s="31" t="s">
        <v>364</v>
      </c>
      <c r="E42" s="390">
        <f t="shared" si="0"/>
        <v>0.41945384249999995</v>
      </c>
      <c r="F42" s="107">
        <f t="shared" si="17"/>
        <v>0.43166017125</v>
      </c>
      <c r="G42" s="3">
        <v>0</v>
      </c>
      <c r="H42" s="4">
        <v>0</v>
      </c>
      <c r="I42" s="63"/>
      <c r="J42" s="15"/>
      <c r="K42" s="13"/>
      <c r="L42" s="98">
        <f t="shared" si="66"/>
        <v>1</v>
      </c>
      <c r="M42" s="99">
        <f>M5</f>
        <v>0.94499999999999995</v>
      </c>
      <c r="N42" s="100">
        <v>0.46970000000000001</v>
      </c>
      <c r="O42" s="110">
        <v>419402</v>
      </c>
      <c r="P42" s="95">
        <f t="shared" si="18"/>
        <v>0.4438665</v>
      </c>
      <c r="Q42" s="15"/>
      <c r="R42" s="24">
        <f t="shared" si="1"/>
        <v>2</v>
      </c>
      <c r="S42" s="25">
        <v>0</v>
      </c>
      <c r="T42" s="63"/>
      <c r="U42" s="15"/>
      <c r="V42" s="13"/>
      <c r="W42" s="98">
        <f t="shared" si="19"/>
        <v>0</v>
      </c>
      <c r="X42" s="99">
        <f>X5</f>
        <v>0.97</v>
      </c>
      <c r="Y42" s="100"/>
      <c r="Z42" s="110"/>
      <c r="AA42" s="95">
        <f t="shared" si="20"/>
        <v>0</v>
      </c>
      <c r="AB42" s="15"/>
      <c r="AC42" s="24">
        <f t="shared" si="2"/>
        <v>0</v>
      </c>
      <c r="AD42" s="5">
        <v>0</v>
      </c>
      <c r="AE42" s="63"/>
      <c r="AF42" s="15"/>
      <c r="AG42" s="13"/>
      <c r="AH42" s="98">
        <f t="shared" si="21"/>
        <v>0</v>
      </c>
      <c r="AI42" s="99">
        <f>AI5</f>
        <v>0.95499999999999996</v>
      </c>
      <c r="AJ42" s="100"/>
      <c r="AK42" s="110"/>
      <c r="AL42" s="95">
        <f t="shared" si="22"/>
        <v>0</v>
      </c>
      <c r="AM42" s="15"/>
      <c r="AN42" s="24">
        <f t="shared" si="3"/>
        <v>0</v>
      </c>
      <c r="AO42" s="5">
        <v>0</v>
      </c>
      <c r="AP42" s="63"/>
      <c r="AQ42" s="15"/>
      <c r="AR42" s="13"/>
      <c r="AS42" s="98">
        <f t="shared" si="23"/>
        <v>0</v>
      </c>
      <c r="AT42" s="99">
        <f>AT5</f>
        <v>0.96</v>
      </c>
      <c r="AU42" s="100"/>
      <c r="AV42" s="110"/>
      <c r="AW42" s="95">
        <f t="shared" si="24"/>
        <v>0</v>
      </c>
      <c r="AX42" s="15"/>
      <c r="AY42" s="24">
        <f t="shared" si="4"/>
        <v>0</v>
      </c>
      <c r="AZ42" s="5">
        <v>0</v>
      </c>
      <c r="BA42" s="63"/>
      <c r="BB42" s="15"/>
      <c r="BC42" s="13"/>
      <c r="BD42" s="98">
        <f t="shared" si="25"/>
        <v>0</v>
      </c>
      <c r="BE42" s="99">
        <f>BE5</f>
        <v>0.98</v>
      </c>
      <c r="BF42" s="100"/>
      <c r="BG42" s="110"/>
      <c r="BH42" s="95">
        <f t="shared" si="26"/>
        <v>0</v>
      </c>
      <c r="BI42" s="15"/>
      <c r="BJ42" s="24">
        <f t="shared" si="5"/>
        <v>0</v>
      </c>
      <c r="BK42" s="5">
        <v>0</v>
      </c>
      <c r="BL42" s="63"/>
      <c r="BM42" s="15"/>
      <c r="BN42" s="13"/>
      <c r="BO42" s="98">
        <f t="shared" si="27"/>
        <v>1</v>
      </c>
      <c r="BP42" s="99">
        <f>BP5</f>
        <v>0.94499999999999995</v>
      </c>
      <c r="BQ42" s="100">
        <v>0.4438665</v>
      </c>
      <c r="BR42" s="110"/>
      <c r="BS42" s="95">
        <f t="shared" si="28"/>
        <v>0.41945384249999995</v>
      </c>
      <c r="BT42" s="15"/>
      <c r="BU42" s="24">
        <f t="shared" si="6"/>
        <v>1</v>
      </c>
      <c r="BV42" s="5">
        <v>0</v>
      </c>
      <c r="BW42" s="63"/>
      <c r="BX42" s="15"/>
      <c r="BY42" s="13"/>
      <c r="BZ42" s="98">
        <f t="shared" si="29"/>
        <v>0</v>
      </c>
      <c r="CA42" s="99">
        <f>CA5</f>
        <v>1</v>
      </c>
      <c r="CB42" s="100"/>
      <c r="CC42" s="110"/>
      <c r="CD42" s="95">
        <f t="shared" si="30"/>
        <v>0</v>
      </c>
      <c r="CE42" s="15"/>
      <c r="CF42" s="24">
        <f t="shared" si="7"/>
        <v>0</v>
      </c>
      <c r="CG42" s="5">
        <v>0</v>
      </c>
      <c r="CH42" s="63"/>
      <c r="CI42" s="15"/>
      <c r="CJ42" s="13"/>
      <c r="CK42" s="98">
        <f t="shared" si="31"/>
        <v>0</v>
      </c>
      <c r="CL42" s="99">
        <f>CL5</f>
        <v>1</v>
      </c>
      <c r="CM42" s="100"/>
      <c r="CN42" s="110"/>
      <c r="CO42" s="95">
        <f t="shared" si="32"/>
        <v>0</v>
      </c>
      <c r="CP42" s="15"/>
      <c r="CQ42" s="24">
        <f t="shared" si="8"/>
        <v>0</v>
      </c>
      <c r="CR42" s="5">
        <v>0</v>
      </c>
      <c r="CS42" s="63"/>
      <c r="CT42" s="15"/>
      <c r="CU42" s="13"/>
      <c r="CV42" s="98">
        <f t="shared" si="33"/>
        <v>0</v>
      </c>
      <c r="CW42" s="99">
        <f>CW5</f>
        <v>1</v>
      </c>
      <c r="CX42" s="100"/>
      <c r="CY42" s="110"/>
      <c r="CZ42" s="95">
        <f t="shared" si="34"/>
        <v>0</v>
      </c>
      <c r="DA42" s="15"/>
      <c r="DB42" s="24">
        <f t="shared" si="9"/>
        <v>0</v>
      </c>
      <c r="DC42" s="5">
        <v>0</v>
      </c>
      <c r="DD42" s="63"/>
      <c r="DE42" s="15"/>
      <c r="DF42" s="13"/>
      <c r="DG42" s="98">
        <f t="shared" si="35"/>
        <v>0</v>
      </c>
      <c r="DH42" s="99">
        <f>DH5</f>
        <v>1</v>
      </c>
      <c r="DI42" s="100"/>
      <c r="DJ42" s="110"/>
      <c r="DK42" s="95">
        <f t="shared" si="36"/>
        <v>0</v>
      </c>
      <c r="DL42" s="15"/>
      <c r="DM42" s="24">
        <f t="shared" si="10"/>
        <v>0</v>
      </c>
      <c r="DN42" s="5">
        <v>0</v>
      </c>
      <c r="DO42" s="63"/>
      <c r="DP42" s="15"/>
      <c r="DQ42" s="13"/>
      <c r="DR42" s="98">
        <f t="shared" si="37"/>
        <v>0</v>
      </c>
      <c r="DS42" s="99">
        <f>DS5</f>
        <v>1</v>
      </c>
      <c r="DT42" s="100"/>
      <c r="DU42" s="110"/>
      <c r="DV42" s="95">
        <f t="shared" si="38"/>
        <v>0</v>
      </c>
      <c r="DW42" s="15"/>
      <c r="DX42" s="24">
        <f t="shared" si="11"/>
        <v>0</v>
      </c>
      <c r="DY42" s="5">
        <v>0</v>
      </c>
      <c r="DZ42" s="63"/>
      <c r="EA42" s="15"/>
      <c r="EB42" s="13"/>
      <c r="EC42" s="98">
        <f t="shared" si="39"/>
        <v>0</v>
      </c>
      <c r="ED42" s="99">
        <f>ED5</f>
        <v>1</v>
      </c>
      <c r="EE42" s="100"/>
      <c r="EF42" s="110"/>
      <c r="EG42" s="95">
        <f t="shared" si="40"/>
        <v>0</v>
      </c>
      <c r="EH42" s="15"/>
      <c r="EI42" s="24">
        <f t="shared" si="12"/>
        <v>0</v>
      </c>
      <c r="EJ42" s="5">
        <v>0</v>
      </c>
      <c r="EK42" s="63"/>
      <c r="EL42" s="15"/>
      <c r="EM42" s="13"/>
      <c r="EN42" s="98">
        <f t="shared" si="41"/>
        <v>0</v>
      </c>
      <c r="EO42" s="99">
        <f>EO5</f>
        <v>1</v>
      </c>
      <c r="EP42" s="100"/>
      <c r="EQ42" s="110"/>
      <c r="ER42" s="95">
        <f t="shared" si="42"/>
        <v>0</v>
      </c>
      <c r="ES42" s="15"/>
      <c r="ET42" s="24">
        <f t="shared" si="13"/>
        <v>0</v>
      </c>
      <c r="EU42" s="5">
        <v>0</v>
      </c>
      <c r="EV42" s="63"/>
      <c r="EW42" s="15"/>
      <c r="EX42" s="13"/>
      <c r="EY42" s="98">
        <f t="shared" si="43"/>
        <v>0</v>
      </c>
      <c r="EZ42" s="99">
        <f>EZ5</f>
        <v>1</v>
      </c>
      <c r="FA42" s="100"/>
      <c r="FB42" s="110"/>
      <c r="FC42" s="95">
        <f t="shared" si="44"/>
        <v>0</v>
      </c>
      <c r="FD42" s="15"/>
      <c r="FE42" s="24">
        <f t="shared" si="14"/>
        <v>0</v>
      </c>
      <c r="FF42" s="5">
        <v>0</v>
      </c>
      <c r="FG42" s="63"/>
      <c r="FH42" s="15"/>
      <c r="FI42" s="13"/>
      <c r="FJ42" s="98">
        <f t="shared" si="45"/>
        <v>0</v>
      </c>
      <c r="FK42" s="99">
        <f>FK5</f>
        <v>1</v>
      </c>
      <c r="FL42" s="100"/>
      <c r="FM42" s="110"/>
      <c r="FN42" s="95">
        <f t="shared" si="46"/>
        <v>0</v>
      </c>
      <c r="FO42" s="15"/>
      <c r="FP42" s="24">
        <f t="shared" si="15"/>
        <v>0</v>
      </c>
      <c r="FQ42" s="5">
        <v>0</v>
      </c>
      <c r="FR42" s="8">
        <v>0</v>
      </c>
      <c r="FS42" s="84">
        <f t="shared" si="47"/>
        <v>0.4438665</v>
      </c>
      <c r="FT42" s="85">
        <f t="shared" si="48"/>
        <v>500</v>
      </c>
      <c r="FU42" s="85">
        <f t="shared" si="49"/>
        <v>500</v>
      </c>
      <c r="FV42" s="85">
        <f t="shared" si="50"/>
        <v>500</v>
      </c>
      <c r="FW42" s="85">
        <f t="shared" si="51"/>
        <v>500</v>
      </c>
      <c r="FX42" s="85">
        <f t="shared" si="52"/>
        <v>0.41945384249999995</v>
      </c>
      <c r="FY42" s="85">
        <f t="shared" si="53"/>
        <v>500</v>
      </c>
      <c r="FZ42" s="85">
        <f t="shared" si="54"/>
        <v>500</v>
      </c>
      <c r="GA42" s="85">
        <f t="shared" si="55"/>
        <v>500</v>
      </c>
      <c r="GB42" s="85">
        <f t="shared" si="56"/>
        <v>500</v>
      </c>
      <c r="GC42" s="85">
        <f t="shared" si="57"/>
        <v>500</v>
      </c>
      <c r="GD42" s="85">
        <f t="shared" si="58"/>
        <v>500</v>
      </c>
      <c r="GE42" s="85">
        <f t="shared" si="59"/>
        <v>500</v>
      </c>
      <c r="GF42" s="85">
        <f t="shared" si="60"/>
        <v>500</v>
      </c>
      <c r="GG42" s="85">
        <f t="shared" si="61"/>
        <v>500</v>
      </c>
      <c r="GH42" s="101">
        <f t="shared" si="16"/>
        <v>2</v>
      </c>
      <c r="GI42" s="102">
        <f t="shared" si="62"/>
        <v>0.8633203425</v>
      </c>
      <c r="GJ42" s="102">
        <f t="shared" si="63"/>
        <v>0.43166017125</v>
      </c>
      <c r="GK42" s="79">
        <f>ROW()</f>
        <v>42</v>
      </c>
    </row>
    <row r="43" spans="1:193" s="12" customFormat="1" ht="50.1" customHeight="1">
      <c r="A43" s="17">
        <f>ROW()</f>
        <v>43</v>
      </c>
      <c r="B43" s="32">
        <f t="shared" si="64"/>
        <v>37</v>
      </c>
      <c r="C43" s="33">
        <f t="shared" si="65"/>
        <v>37</v>
      </c>
      <c r="D43" s="31" t="s">
        <v>365</v>
      </c>
      <c r="E43" s="390">
        <f t="shared" si="0"/>
        <v>4.4231999999999996</v>
      </c>
      <c r="F43" s="107">
        <f t="shared" si="17"/>
        <v>5.2013020249999995</v>
      </c>
      <c r="G43" s="3">
        <v>0</v>
      </c>
      <c r="H43" s="4">
        <v>0</v>
      </c>
      <c r="I43" s="63"/>
      <c r="J43" s="15"/>
      <c r="K43" s="13"/>
      <c r="L43" s="98">
        <f t="shared" si="66"/>
        <v>1</v>
      </c>
      <c r="M43" s="99">
        <f>M5</f>
        <v>0.94499999999999995</v>
      </c>
      <c r="N43" s="100">
        <v>6.0830000000000002</v>
      </c>
      <c r="O43" s="110">
        <v>151517</v>
      </c>
      <c r="P43" s="95">
        <f t="shared" si="18"/>
        <v>5.7484349999999997</v>
      </c>
      <c r="Q43" s="15"/>
      <c r="R43" s="24">
        <f t="shared" si="1"/>
        <v>3</v>
      </c>
      <c r="S43" s="25">
        <v>0</v>
      </c>
      <c r="T43" s="63"/>
      <c r="U43" s="15"/>
      <c r="V43" s="13"/>
      <c r="W43" s="98">
        <f t="shared" si="19"/>
        <v>1</v>
      </c>
      <c r="X43" s="99">
        <f>X5</f>
        <v>0.97</v>
      </c>
      <c r="Y43" s="100">
        <v>4.5599999999999996</v>
      </c>
      <c r="Z43" s="110"/>
      <c r="AA43" s="95">
        <f t="shared" si="20"/>
        <v>4.4231999999999996</v>
      </c>
      <c r="AB43" s="15"/>
      <c r="AC43" s="24">
        <f t="shared" si="2"/>
        <v>1</v>
      </c>
      <c r="AD43" s="5">
        <v>0</v>
      </c>
      <c r="AE43" s="63"/>
      <c r="AF43" s="15"/>
      <c r="AG43" s="13"/>
      <c r="AH43" s="98">
        <f t="shared" si="21"/>
        <v>0</v>
      </c>
      <c r="AI43" s="99">
        <f>AI5</f>
        <v>0.95499999999999996</v>
      </c>
      <c r="AJ43" s="100"/>
      <c r="AK43" s="110"/>
      <c r="AL43" s="95">
        <f t="shared" si="22"/>
        <v>0</v>
      </c>
      <c r="AM43" s="15"/>
      <c r="AN43" s="24">
        <f t="shared" si="3"/>
        <v>0</v>
      </c>
      <c r="AO43" s="5">
        <v>0</v>
      </c>
      <c r="AP43" s="63"/>
      <c r="AQ43" s="15"/>
      <c r="AR43" s="13"/>
      <c r="AS43" s="98">
        <f t="shared" si="23"/>
        <v>0</v>
      </c>
      <c r="AT43" s="99">
        <f>AT5</f>
        <v>0.96</v>
      </c>
      <c r="AU43" s="100"/>
      <c r="AV43" s="110"/>
      <c r="AW43" s="95">
        <f t="shared" si="24"/>
        <v>0</v>
      </c>
      <c r="AX43" s="15"/>
      <c r="AY43" s="24">
        <f t="shared" si="4"/>
        <v>0</v>
      </c>
      <c r="AZ43" s="5">
        <v>0</v>
      </c>
      <c r="BA43" s="63"/>
      <c r="BB43" s="15"/>
      <c r="BC43" s="13"/>
      <c r="BD43" s="98">
        <f t="shared" si="25"/>
        <v>0</v>
      </c>
      <c r="BE43" s="99">
        <f>BE5</f>
        <v>0.98</v>
      </c>
      <c r="BF43" s="100"/>
      <c r="BG43" s="110"/>
      <c r="BH43" s="95">
        <f t="shared" si="26"/>
        <v>0</v>
      </c>
      <c r="BI43" s="15"/>
      <c r="BJ43" s="24">
        <f t="shared" si="5"/>
        <v>0</v>
      </c>
      <c r="BK43" s="5">
        <v>0</v>
      </c>
      <c r="BL43" s="63"/>
      <c r="BM43" s="15"/>
      <c r="BN43" s="13"/>
      <c r="BO43" s="98">
        <f t="shared" si="27"/>
        <v>1</v>
      </c>
      <c r="BP43" s="99">
        <f>BP5</f>
        <v>0.94499999999999995</v>
      </c>
      <c r="BQ43" s="100">
        <v>5.7484349999999997</v>
      </c>
      <c r="BR43" s="110"/>
      <c r="BS43" s="95">
        <f t="shared" si="28"/>
        <v>5.4322710749999992</v>
      </c>
      <c r="BT43" s="15"/>
      <c r="BU43" s="24">
        <f t="shared" si="6"/>
        <v>2</v>
      </c>
      <c r="BV43" s="5">
        <v>0</v>
      </c>
      <c r="BW43" s="63"/>
      <c r="BX43" s="15"/>
      <c r="BY43" s="13"/>
      <c r="BZ43" s="98">
        <f t="shared" si="29"/>
        <v>0</v>
      </c>
      <c r="CA43" s="99">
        <f>CA5</f>
        <v>1</v>
      </c>
      <c r="CB43" s="100"/>
      <c r="CC43" s="110"/>
      <c r="CD43" s="95">
        <f t="shared" si="30"/>
        <v>0</v>
      </c>
      <c r="CE43" s="15"/>
      <c r="CF43" s="24">
        <f t="shared" si="7"/>
        <v>0</v>
      </c>
      <c r="CG43" s="5">
        <v>0</v>
      </c>
      <c r="CH43" s="63"/>
      <c r="CI43" s="15"/>
      <c r="CJ43" s="13"/>
      <c r="CK43" s="98">
        <f t="shared" si="31"/>
        <v>0</v>
      </c>
      <c r="CL43" s="99">
        <f>CL5</f>
        <v>1</v>
      </c>
      <c r="CM43" s="100"/>
      <c r="CN43" s="110"/>
      <c r="CO43" s="95">
        <f t="shared" si="32"/>
        <v>0</v>
      </c>
      <c r="CP43" s="15"/>
      <c r="CQ43" s="24">
        <f t="shared" si="8"/>
        <v>0</v>
      </c>
      <c r="CR43" s="5">
        <v>0</v>
      </c>
      <c r="CS43" s="63"/>
      <c r="CT43" s="15"/>
      <c r="CU43" s="13"/>
      <c r="CV43" s="98">
        <f t="shared" si="33"/>
        <v>0</v>
      </c>
      <c r="CW43" s="99">
        <f>CW5</f>
        <v>1</v>
      </c>
      <c r="CX43" s="100"/>
      <c r="CY43" s="110"/>
      <c r="CZ43" s="95">
        <f t="shared" si="34"/>
        <v>0</v>
      </c>
      <c r="DA43" s="15"/>
      <c r="DB43" s="24">
        <f t="shared" si="9"/>
        <v>0</v>
      </c>
      <c r="DC43" s="5">
        <v>0</v>
      </c>
      <c r="DD43" s="63"/>
      <c r="DE43" s="15"/>
      <c r="DF43" s="13"/>
      <c r="DG43" s="98">
        <f t="shared" si="35"/>
        <v>0</v>
      </c>
      <c r="DH43" s="99">
        <f>DH5</f>
        <v>1</v>
      </c>
      <c r="DI43" s="100"/>
      <c r="DJ43" s="110"/>
      <c r="DK43" s="95">
        <f t="shared" si="36"/>
        <v>0</v>
      </c>
      <c r="DL43" s="15"/>
      <c r="DM43" s="24">
        <f t="shared" si="10"/>
        <v>0</v>
      </c>
      <c r="DN43" s="5">
        <v>0</v>
      </c>
      <c r="DO43" s="63"/>
      <c r="DP43" s="15"/>
      <c r="DQ43" s="13"/>
      <c r="DR43" s="98">
        <f t="shared" si="37"/>
        <v>0</v>
      </c>
      <c r="DS43" s="99">
        <f>DS5</f>
        <v>1</v>
      </c>
      <c r="DT43" s="100"/>
      <c r="DU43" s="110"/>
      <c r="DV43" s="95">
        <f t="shared" si="38"/>
        <v>0</v>
      </c>
      <c r="DW43" s="15"/>
      <c r="DX43" s="24">
        <f t="shared" si="11"/>
        <v>0</v>
      </c>
      <c r="DY43" s="5">
        <v>0</v>
      </c>
      <c r="DZ43" s="63"/>
      <c r="EA43" s="15"/>
      <c r="EB43" s="13"/>
      <c r="EC43" s="98">
        <f t="shared" si="39"/>
        <v>0</v>
      </c>
      <c r="ED43" s="99">
        <f>ED5</f>
        <v>1</v>
      </c>
      <c r="EE43" s="100"/>
      <c r="EF43" s="110"/>
      <c r="EG43" s="95">
        <f t="shared" si="40"/>
        <v>0</v>
      </c>
      <c r="EH43" s="15"/>
      <c r="EI43" s="24">
        <f t="shared" si="12"/>
        <v>0</v>
      </c>
      <c r="EJ43" s="5">
        <v>0</v>
      </c>
      <c r="EK43" s="63"/>
      <c r="EL43" s="15"/>
      <c r="EM43" s="13"/>
      <c r="EN43" s="98">
        <f t="shared" si="41"/>
        <v>0</v>
      </c>
      <c r="EO43" s="99">
        <f>EO5</f>
        <v>1</v>
      </c>
      <c r="EP43" s="100"/>
      <c r="EQ43" s="110"/>
      <c r="ER43" s="95">
        <f t="shared" si="42"/>
        <v>0</v>
      </c>
      <c r="ES43" s="15"/>
      <c r="ET43" s="24">
        <f t="shared" si="13"/>
        <v>0</v>
      </c>
      <c r="EU43" s="5">
        <v>0</v>
      </c>
      <c r="EV43" s="63"/>
      <c r="EW43" s="15"/>
      <c r="EX43" s="13"/>
      <c r="EY43" s="98">
        <f t="shared" si="43"/>
        <v>0</v>
      </c>
      <c r="EZ43" s="99">
        <f>EZ5</f>
        <v>1</v>
      </c>
      <c r="FA43" s="100"/>
      <c r="FB43" s="110"/>
      <c r="FC43" s="95">
        <f t="shared" si="44"/>
        <v>0</v>
      </c>
      <c r="FD43" s="15"/>
      <c r="FE43" s="24">
        <f t="shared" si="14"/>
        <v>0</v>
      </c>
      <c r="FF43" s="5">
        <v>0</v>
      </c>
      <c r="FG43" s="63"/>
      <c r="FH43" s="15"/>
      <c r="FI43" s="13"/>
      <c r="FJ43" s="98">
        <f t="shared" si="45"/>
        <v>0</v>
      </c>
      <c r="FK43" s="99">
        <f>FK5</f>
        <v>1</v>
      </c>
      <c r="FL43" s="100"/>
      <c r="FM43" s="110"/>
      <c r="FN43" s="95">
        <f t="shared" si="46"/>
        <v>0</v>
      </c>
      <c r="FO43" s="15"/>
      <c r="FP43" s="24">
        <f t="shared" si="15"/>
        <v>0</v>
      </c>
      <c r="FQ43" s="5">
        <v>0</v>
      </c>
      <c r="FR43" s="8">
        <v>0</v>
      </c>
      <c r="FS43" s="84">
        <f t="shared" si="47"/>
        <v>5.7484349999999997</v>
      </c>
      <c r="FT43" s="85">
        <f t="shared" si="48"/>
        <v>4.4231999999999996</v>
      </c>
      <c r="FU43" s="85">
        <f t="shared" si="49"/>
        <v>500</v>
      </c>
      <c r="FV43" s="85">
        <f t="shared" si="50"/>
        <v>500</v>
      </c>
      <c r="FW43" s="85">
        <f t="shared" si="51"/>
        <v>500</v>
      </c>
      <c r="FX43" s="85">
        <f t="shared" si="52"/>
        <v>5.4322710749999992</v>
      </c>
      <c r="FY43" s="85">
        <f t="shared" si="53"/>
        <v>500</v>
      </c>
      <c r="FZ43" s="85">
        <f t="shared" si="54"/>
        <v>500</v>
      </c>
      <c r="GA43" s="85">
        <f t="shared" si="55"/>
        <v>500</v>
      </c>
      <c r="GB43" s="85">
        <f t="shared" si="56"/>
        <v>500</v>
      </c>
      <c r="GC43" s="85">
        <f t="shared" si="57"/>
        <v>500</v>
      </c>
      <c r="GD43" s="85">
        <f t="shared" si="58"/>
        <v>500</v>
      </c>
      <c r="GE43" s="85">
        <f t="shared" si="59"/>
        <v>500</v>
      </c>
      <c r="GF43" s="85">
        <f t="shared" si="60"/>
        <v>500</v>
      </c>
      <c r="GG43" s="85">
        <f t="shared" si="61"/>
        <v>500</v>
      </c>
      <c r="GH43" s="101">
        <f t="shared" si="16"/>
        <v>3</v>
      </c>
      <c r="GI43" s="102">
        <f t="shared" si="62"/>
        <v>15.603906074999998</v>
      </c>
      <c r="GJ43" s="102">
        <f t="shared" si="63"/>
        <v>5.2013020249999995</v>
      </c>
      <c r="GK43" s="79">
        <f>ROW()</f>
        <v>43</v>
      </c>
    </row>
    <row r="44" spans="1:193" s="12" customFormat="1" ht="50.1" customHeight="1">
      <c r="A44" s="17">
        <f>ROW()</f>
        <v>44</v>
      </c>
      <c r="B44" s="32">
        <f t="shared" si="64"/>
        <v>38</v>
      </c>
      <c r="C44" s="33">
        <f t="shared" si="65"/>
        <v>38</v>
      </c>
      <c r="D44" s="31" t="s">
        <v>366</v>
      </c>
      <c r="E44" s="390">
        <f t="shared" si="0"/>
        <v>8.5440000000000005</v>
      </c>
      <c r="F44" s="107">
        <f t="shared" si="17"/>
        <v>10.801713781249999</v>
      </c>
      <c r="G44" s="3">
        <v>0</v>
      </c>
      <c r="H44" s="4">
        <v>0</v>
      </c>
      <c r="I44" s="63"/>
      <c r="J44" s="15"/>
      <c r="K44" s="13"/>
      <c r="L44" s="98">
        <f t="shared" si="66"/>
        <v>1</v>
      </c>
      <c r="M44" s="99">
        <f>M5</f>
        <v>0.94499999999999995</v>
      </c>
      <c r="N44" s="100">
        <v>12.205</v>
      </c>
      <c r="O44" s="110">
        <v>151539</v>
      </c>
      <c r="P44" s="95">
        <f t="shared" si="18"/>
        <v>11.533724999999999</v>
      </c>
      <c r="Q44" s="15"/>
      <c r="R44" s="24">
        <f t="shared" si="1"/>
        <v>3</v>
      </c>
      <c r="S44" s="25">
        <v>0</v>
      </c>
      <c r="T44" s="63"/>
      <c r="U44" s="15"/>
      <c r="V44" s="13"/>
      <c r="W44" s="98">
        <f t="shared" si="19"/>
        <v>1</v>
      </c>
      <c r="X44" s="99">
        <f>X5</f>
        <v>0.97</v>
      </c>
      <c r="Y44" s="100">
        <v>12.608000000000001</v>
      </c>
      <c r="Z44" s="110"/>
      <c r="AA44" s="95">
        <f t="shared" si="20"/>
        <v>12.229760000000001</v>
      </c>
      <c r="AB44" s="15"/>
      <c r="AC44" s="24">
        <f t="shared" si="2"/>
        <v>4</v>
      </c>
      <c r="AD44" s="5">
        <v>0</v>
      </c>
      <c r="AE44" s="63"/>
      <c r="AF44" s="15"/>
      <c r="AG44" s="13"/>
      <c r="AH44" s="98">
        <f t="shared" si="21"/>
        <v>0</v>
      </c>
      <c r="AI44" s="99">
        <f>AI5</f>
        <v>0.95499999999999996</v>
      </c>
      <c r="AJ44" s="100"/>
      <c r="AK44" s="110"/>
      <c r="AL44" s="95">
        <f t="shared" si="22"/>
        <v>0</v>
      </c>
      <c r="AM44" s="15"/>
      <c r="AN44" s="24">
        <f t="shared" si="3"/>
        <v>0</v>
      </c>
      <c r="AO44" s="5">
        <v>0</v>
      </c>
      <c r="AP44" s="63"/>
      <c r="AQ44" s="15"/>
      <c r="AR44" s="13"/>
      <c r="AS44" s="98">
        <f t="shared" si="23"/>
        <v>1</v>
      </c>
      <c r="AT44" s="99">
        <f>AT5</f>
        <v>0.96</v>
      </c>
      <c r="AU44" s="100">
        <v>8.9</v>
      </c>
      <c r="AV44" s="110"/>
      <c r="AW44" s="95">
        <f t="shared" si="24"/>
        <v>8.5440000000000005</v>
      </c>
      <c r="AX44" s="15"/>
      <c r="AY44" s="24">
        <f t="shared" si="4"/>
        <v>1</v>
      </c>
      <c r="AZ44" s="5">
        <v>0</v>
      </c>
      <c r="BA44" s="63"/>
      <c r="BB44" s="15"/>
      <c r="BC44" s="13"/>
      <c r="BD44" s="98">
        <f t="shared" si="25"/>
        <v>0</v>
      </c>
      <c r="BE44" s="99">
        <f>BE5</f>
        <v>0.98</v>
      </c>
      <c r="BF44" s="100"/>
      <c r="BG44" s="110"/>
      <c r="BH44" s="95">
        <f t="shared" si="26"/>
        <v>0</v>
      </c>
      <c r="BI44" s="15"/>
      <c r="BJ44" s="24">
        <f t="shared" si="5"/>
        <v>0</v>
      </c>
      <c r="BK44" s="5">
        <v>0</v>
      </c>
      <c r="BL44" s="63"/>
      <c r="BM44" s="15"/>
      <c r="BN44" s="13"/>
      <c r="BO44" s="98">
        <f t="shared" si="27"/>
        <v>1</v>
      </c>
      <c r="BP44" s="99">
        <f>BP5</f>
        <v>0.94499999999999995</v>
      </c>
      <c r="BQ44" s="100">
        <v>11.533724999999999</v>
      </c>
      <c r="BR44" s="110"/>
      <c r="BS44" s="95">
        <f t="shared" si="28"/>
        <v>10.899370124999999</v>
      </c>
      <c r="BT44" s="15"/>
      <c r="BU44" s="24">
        <f t="shared" si="6"/>
        <v>2</v>
      </c>
      <c r="BV44" s="5">
        <v>0</v>
      </c>
      <c r="BW44" s="63"/>
      <c r="BX44" s="15"/>
      <c r="BY44" s="13"/>
      <c r="BZ44" s="98">
        <f t="shared" si="29"/>
        <v>0</v>
      </c>
      <c r="CA44" s="99">
        <f>CA5</f>
        <v>1</v>
      </c>
      <c r="CB44" s="100"/>
      <c r="CC44" s="110"/>
      <c r="CD44" s="95">
        <f t="shared" si="30"/>
        <v>0</v>
      </c>
      <c r="CE44" s="15"/>
      <c r="CF44" s="24">
        <f t="shared" si="7"/>
        <v>0</v>
      </c>
      <c r="CG44" s="5">
        <v>0</v>
      </c>
      <c r="CH44" s="63"/>
      <c r="CI44" s="15"/>
      <c r="CJ44" s="13"/>
      <c r="CK44" s="98">
        <f t="shared" si="31"/>
        <v>0</v>
      </c>
      <c r="CL44" s="99">
        <f>CL5</f>
        <v>1</v>
      </c>
      <c r="CM44" s="100"/>
      <c r="CN44" s="110"/>
      <c r="CO44" s="95">
        <f t="shared" si="32"/>
        <v>0</v>
      </c>
      <c r="CP44" s="15"/>
      <c r="CQ44" s="24">
        <f t="shared" si="8"/>
        <v>0</v>
      </c>
      <c r="CR44" s="5">
        <v>0</v>
      </c>
      <c r="CS44" s="63"/>
      <c r="CT44" s="15"/>
      <c r="CU44" s="13"/>
      <c r="CV44" s="98">
        <f t="shared" si="33"/>
        <v>0</v>
      </c>
      <c r="CW44" s="99">
        <f>CW5</f>
        <v>1</v>
      </c>
      <c r="CX44" s="100"/>
      <c r="CY44" s="110"/>
      <c r="CZ44" s="95">
        <f t="shared" si="34"/>
        <v>0</v>
      </c>
      <c r="DA44" s="15"/>
      <c r="DB44" s="24">
        <f t="shared" si="9"/>
        <v>0</v>
      </c>
      <c r="DC44" s="5">
        <v>0</v>
      </c>
      <c r="DD44" s="63"/>
      <c r="DE44" s="15"/>
      <c r="DF44" s="13"/>
      <c r="DG44" s="98">
        <f t="shared" si="35"/>
        <v>0</v>
      </c>
      <c r="DH44" s="99">
        <f>DH5</f>
        <v>1</v>
      </c>
      <c r="DI44" s="100"/>
      <c r="DJ44" s="110"/>
      <c r="DK44" s="95">
        <f t="shared" si="36"/>
        <v>0</v>
      </c>
      <c r="DL44" s="15"/>
      <c r="DM44" s="24">
        <f t="shared" si="10"/>
        <v>0</v>
      </c>
      <c r="DN44" s="5">
        <v>0</v>
      </c>
      <c r="DO44" s="63"/>
      <c r="DP44" s="15"/>
      <c r="DQ44" s="13"/>
      <c r="DR44" s="98">
        <f t="shared" si="37"/>
        <v>0</v>
      </c>
      <c r="DS44" s="99">
        <f>DS5</f>
        <v>1</v>
      </c>
      <c r="DT44" s="100"/>
      <c r="DU44" s="110"/>
      <c r="DV44" s="95">
        <f t="shared" si="38"/>
        <v>0</v>
      </c>
      <c r="DW44" s="15"/>
      <c r="DX44" s="24">
        <f t="shared" si="11"/>
        <v>0</v>
      </c>
      <c r="DY44" s="5">
        <v>0</v>
      </c>
      <c r="DZ44" s="63"/>
      <c r="EA44" s="15"/>
      <c r="EB44" s="13"/>
      <c r="EC44" s="98">
        <f t="shared" si="39"/>
        <v>0</v>
      </c>
      <c r="ED44" s="99">
        <f>ED5</f>
        <v>1</v>
      </c>
      <c r="EE44" s="100"/>
      <c r="EF44" s="110"/>
      <c r="EG44" s="95">
        <f t="shared" si="40"/>
        <v>0</v>
      </c>
      <c r="EH44" s="15"/>
      <c r="EI44" s="24">
        <f t="shared" si="12"/>
        <v>0</v>
      </c>
      <c r="EJ44" s="5">
        <v>0</v>
      </c>
      <c r="EK44" s="63"/>
      <c r="EL44" s="15"/>
      <c r="EM44" s="13"/>
      <c r="EN44" s="98">
        <f t="shared" si="41"/>
        <v>0</v>
      </c>
      <c r="EO44" s="99">
        <f>EO5</f>
        <v>1</v>
      </c>
      <c r="EP44" s="100"/>
      <c r="EQ44" s="110"/>
      <c r="ER44" s="95">
        <f t="shared" si="42"/>
        <v>0</v>
      </c>
      <c r="ES44" s="15"/>
      <c r="ET44" s="24">
        <f t="shared" si="13"/>
        <v>0</v>
      </c>
      <c r="EU44" s="5">
        <v>0</v>
      </c>
      <c r="EV44" s="63"/>
      <c r="EW44" s="15"/>
      <c r="EX44" s="13"/>
      <c r="EY44" s="98">
        <f t="shared" si="43"/>
        <v>0</v>
      </c>
      <c r="EZ44" s="99">
        <f>EZ5</f>
        <v>1</v>
      </c>
      <c r="FA44" s="100"/>
      <c r="FB44" s="110"/>
      <c r="FC44" s="95">
        <f t="shared" si="44"/>
        <v>0</v>
      </c>
      <c r="FD44" s="15"/>
      <c r="FE44" s="24">
        <f t="shared" si="14"/>
        <v>0</v>
      </c>
      <c r="FF44" s="5">
        <v>0</v>
      </c>
      <c r="FG44" s="63"/>
      <c r="FH44" s="15"/>
      <c r="FI44" s="13"/>
      <c r="FJ44" s="98">
        <f t="shared" si="45"/>
        <v>0</v>
      </c>
      <c r="FK44" s="99">
        <f>FK5</f>
        <v>1</v>
      </c>
      <c r="FL44" s="100"/>
      <c r="FM44" s="110"/>
      <c r="FN44" s="95">
        <f t="shared" si="46"/>
        <v>0</v>
      </c>
      <c r="FO44" s="15"/>
      <c r="FP44" s="24">
        <f t="shared" si="15"/>
        <v>0</v>
      </c>
      <c r="FQ44" s="5">
        <v>0</v>
      </c>
      <c r="FR44" s="8">
        <v>0</v>
      </c>
      <c r="FS44" s="84">
        <f t="shared" si="47"/>
        <v>11.533724999999999</v>
      </c>
      <c r="FT44" s="85">
        <f t="shared" si="48"/>
        <v>12.229760000000001</v>
      </c>
      <c r="FU44" s="85">
        <f t="shared" si="49"/>
        <v>500</v>
      </c>
      <c r="FV44" s="85">
        <f t="shared" si="50"/>
        <v>8.5440000000000005</v>
      </c>
      <c r="FW44" s="85">
        <f t="shared" si="51"/>
        <v>500</v>
      </c>
      <c r="FX44" s="85">
        <f t="shared" si="52"/>
        <v>10.899370124999999</v>
      </c>
      <c r="FY44" s="85">
        <f t="shared" si="53"/>
        <v>500</v>
      </c>
      <c r="FZ44" s="85">
        <f t="shared" si="54"/>
        <v>500</v>
      </c>
      <c r="GA44" s="85">
        <f t="shared" si="55"/>
        <v>500</v>
      </c>
      <c r="GB44" s="85">
        <f t="shared" si="56"/>
        <v>500</v>
      </c>
      <c r="GC44" s="85">
        <f t="shared" si="57"/>
        <v>500</v>
      </c>
      <c r="GD44" s="85">
        <f t="shared" si="58"/>
        <v>500</v>
      </c>
      <c r="GE44" s="85">
        <f t="shared" si="59"/>
        <v>500</v>
      </c>
      <c r="GF44" s="85">
        <f t="shared" si="60"/>
        <v>500</v>
      </c>
      <c r="GG44" s="85">
        <f t="shared" si="61"/>
        <v>500</v>
      </c>
      <c r="GH44" s="101">
        <f t="shared" si="16"/>
        <v>4</v>
      </c>
      <c r="GI44" s="102">
        <f t="shared" si="62"/>
        <v>43.206855124999997</v>
      </c>
      <c r="GJ44" s="102">
        <f t="shared" si="63"/>
        <v>10.801713781249999</v>
      </c>
      <c r="GK44" s="79">
        <f>ROW()</f>
        <v>44</v>
      </c>
    </row>
    <row r="45" spans="1:193" s="12" customFormat="1" ht="50.1" customHeight="1">
      <c r="A45" s="17">
        <f>ROW()</f>
        <v>45</v>
      </c>
      <c r="B45" s="32">
        <f t="shared" si="64"/>
        <v>39</v>
      </c>
      <c r="C45" s="33">
        <f t="shared" si="65"/>
        <v>39</v>
      </c>
      <c r="D45" s="31" t="s">
        <v>367</v>
      </c>
      <c r="E45" s="390">
        <f t="shared" si="0"/>
        <v>5.0927999999999995</v>
      </c>
      <c r="F45" s="107">
        <f t="shared" si="17"/>
        <v>5.3739499999999998</v>
      </c>
      <c r="G45" s="3">
        <v>0</v>
      </c>
      <c r="H45" s="4">
        <v>0</v>
      </c>
      <c r="I45" s="63"/>
      <c r="J45" s="15"/>
      <c r="K45" s="13"/>
      <c r="L45" s="98">
        <f t="shared" si="66"/>
        <v>0</v>
      </c>
      <c r="M45" s="99">
        <f>M5</f>
        <v>0.94499999999999995</v>
      </c>
      <c r="N45" s="100"/>
      <c r="O45" s="110"/>
      <c r="P45" s="95">
        <f t="shared" si="18"/>
        <v>0</v>
      </c>
      <c r="Q45" s="15"/>
      <c r="R45" s="24">
        <f t="shared" si="1"/>
        <v>0</v>
      </c>
      <c r="S45" s="25">
        <v>0</v>
      </c>
      <c r="T45" s="63"/>
      <c r="U45" s="15"/>
      <c r="V45" s="13"/>
      <c r="W45" s="98">
        <f t="shared" si="19"/>
        <v>1</v>
      </c>
      <c r="X45" s="99">
        <f>X5</f>
        <v>0.97</v>
      </c>
      <c r="Y45" s="100">
        <v>5.83</v>
      </c>
      <c r="Z45" s="110"/>
      <c r="AA45" s="95">
        <f t="shared" si="20"/>
        <v>5.6551</v>
      </c>
      <c r="AB45" s="15"/>
      <c r="AC45" s="24">
        <f t="shared" si="2"/>
        <v>2</v>
      </c>
      <c r="AD45" s="5">
        <v>0</v>
      </c>
      <c r="AE45" s="63"/>
      <c r="AF45" s="15"/>
      <c r="AG45" s="13"/>
      <c r="AH45" s="98">
        <f t="shared" si="21"/>
        <v>0</v>
      </c>
      <c r="AI45" s="99">
        <f>AI5</f>
        <v>0.95499999999999996</v>
      </c>
      <c r="AJ45" s="100"/>
      <c r="AK45" s="110"/>
      <c r="AL45" s="95">
        <f t="shared" si="22"/>
        <v>0</v>
      </c>
      <c r="AM45" s="15"/>
      <c r="AN45" s="24">
        <f t="shared" si="3"/>
        <v>0</v>
      </c>
      <c r="AO45" s="5">
        <v>0</v>
      </c>
      <c r="AP45" s="63"/>
      <c r="AQ45" s="15"/>
      <c r="AR45" s="13"/>
      <c r="AS45" s="98">
        <f t="shared" si="23"/>
        <v>1</v>
      </c>
      <c r="AT45" s="99">
        <f>AT5</f>
        <v>0.96</v>
      </c>
      <c r="AU45" s="100">
        <v>5.3049999999999997</v>
      </c>
      <c r="AV45" s="110"/>
      <c r="AW45" s="95">
        <f t="shared" si="24"/>
        <v>5.0927999999999995</v>
      </c>
      <c r="AX45" s="15"/>
      <c r="AY45" s="24">
        <f t="shared" si="4"/>
        <v>1</v>
      </c>
      <c r="AZ45" s="5">
        <v>0</v>
      </c>
      <c r="BA45" s="63"/>
      <c r="BB45" s="15"/>
      <c r="BC45" s="13"/>
      <c r="BD45" s="98">
        <f t="shared" si="25"/>
        <v>0</v>
      </c>
      <c r="BE45" s="99">
        <f>BE5</f>
        <v>0.98</v>
      </c>
      <c r="BF45" s="100"/>
      <c r="BG45" s="110"/>
      <c r="BH45" s="95">
        <f t="shared" si="26"/>
        <v>0</v>
      </c>
      <c r="BI45" s="15"/>
      <c r="BJ45" s="24">
        <f t="shared" si="5"/>
        <v>0</v>
      </c>
      <c r="BK45" s="5">
        <v>0</v>
      </c>
      <c r="BL45" s="63"/>
      <c r="BM45" s="15"/>
      <c r="BN45" s="13"/>
      <c r="BO45" s="98">
        <f t="shared" si="27"/>
        <v>0</v>
      </c>
      <c r="BP45" s="99">
        <f>BP5</f>
        <v>0.94499999999999995</v>
      </c>
      <c r="BQ45" s="100"/>
      <c r="BR45" s="110"/>
      <c r="BS45" s="95">
        <f t="shared" si="28"/>
        <v>0</v>
      </c>
      <c r="BT45" s="15"/>
      <c r="BU45" s="24">
        <f t="shared" si="6"/>
        <v>0</v>
      </c>
      <c r="BV45" s="5">
        <v>0</v>
      </c>
      <c r="BW45" s="63"/>
      <c r="BX45" s="15"/>
      <c r="BY45" s="13"/>
      <c r="BZ45" s="98">
        <f t="shared" si="29"/>
        <v>0</v>
      </c>
      <c r="CA45" s="99">
        <f>CA5</f>
        <v>1</v>
      </c>
      <c r="CB45" s="100"/>
      <c r="CC45" s="110"/>
      <c r="CD45" s="95">
        <f t="shared" si="30"/>
        <v>0</v>
      </c>
      <c r="CE45" s="15"/>
      <c r="CF45" s="24">
        <f t="shared" si="7"/>
        <v>0</v>
      </c>
      <c r="CG45" s="5">
        <v>0</v>
      </c>
      <c r="CH45" s="63"/>
      <c r="CI45" s="15"/>
      <c r="CJ45" s="13"/>
      <c r="CK45" s="98">
        <f t="shared" si="31"/>
        <v>0</v>
      </c>
      <c r="CL45" s="99">
        <f>CL5</f>
        <v>1</v>
      </c>
      <c r="CM45" s="100"/>
      <c r="CN45" s="110"/>
      <c r="CO45" s="95">
        <f t="shared" si="32"/>
        <v>0</v>
      </c>
      <c r="CP45" s="15"/>
      <c r="CQ45" s="24">
        <f t="shared" si="8"/>
        <v>0</v>
      </c>
      <c r="CR45" s="5">
        <v>0</v>
      </c>
      <c r="CS45" s="63"/>
      <c r="CT45" s="15"/>
      <c r="CU45" s="13"/>
      <c r="CV45" s="98">
        <f t="shared" si="33"/>
        <v>0</v>
      </c>
      <c r="CW45" s="99">
        <f>CW5</f>
        <v>1</v>
      </c>
      <c r="CX45" s="100"/>
      <c r="CY45" s="110"/>
      <c r="CZ45" s="95">
        <f t="shared" si="34"/>
        <v>0</v>
      </c>
      <c r="DA45" s="15"/>
      <c r="DB45" s="24">
        <f t="shared" si="9"/>
        <v>0</v>
      </c>
      <c r="DC45" s="5">
        <v>0</v>
      </c>
      <c r="DD45" s="63"/>
      <c r="DE45" s="15"/>
      <c r="DF45" s="13"/>
      <c r="DG45" s="98">
        <f t="shared" si="35"/>
        <v>0</v>
      </c>
      <c r="DH45" s="99">
        <f>DH5</f>
        <v>1</v>
      </c>
      <c r="DI45" s="100"/>
      <c r="DJ45" s="110"/>
      <c r="DK45" s="95">
        <f t="shared" si="36"/>
        <v>0</v>
      </c>
      <c r="DL45" s="15"/>
      <c r="DM45" s="24">
        <f t="shared" si="10"/>
        <v>0</v>
      </c>
      <c r="DN45" s="5">
        <v>0</v>
      </c>
      <c r="DO45" s="63"/>
      <c r="DP45" s="15"/>
      <c r="DQ45" s="13"/>
      <c r="DR45" s="98">
        <f t="shared" si="37"/>
        <v>0</v>
      </c>
      <c r="DS45" s="99">
        <f>DS5</f>
        <v>1</v>
      </c>
      <c r="DT45" s="100"/>
      <c r="DU45" s="110"/>
      <c r="DV45" s="95">
        <f t="shared" si="38"/>
        <v>0</v>
      </c>
      <c r="DW45" s="15"/>
      <c r="DX45" s="24">
        <f t="shared" si="11"/>
        <v>0</v>
      </c>
      <c r="DY45" s="5">
        <v>0</v>
      </c>
      <c r="DZ45" s="63"/>
      <c r="EA45" s="15"/>
      <c r="EB45" s="13"/>
      <c r="EC45" s="98">
        <f t="shared" si="39"/>
        <v>0</v>
      </c>
      <c r="ED45" s="99">
        <f>ED5</f>
        <v>1</v>
      </c>
      <c r="EE45" s="100"/>
      <c r="EF45" s="110"/>
      <c r="EG45" s="95">
        <f t="shared" si="40"/>
        <v>0</v>
      </c>
      <c r="EH45" s="15"/>
      <c r="EI45" s="24">
        <f t="shared" si="12"/>
        <v>0</v>
      </c>
      <c r="EJ45" s="5">
        <v>0</v>
      </c>
      <c r="EK45" s="63"/>
      <c r="EL45" s="15"/>
      <c r="EM45" s="13"/>
      <c r="EN45" s="98">
        <f t="shared" si="41"/>
        <v>0</v>
      </c>
      <c r="EO45" s="99">
        <f>EO5</f>
        <v>1</v>
      </c>
      <c r="EP45" s="100"/>
      <c r="EQ45" s="110"/>
      <c r="ER45" s="95">
        <f t="shared" si="42"/>
        <v>0</v>
      </c>
      <c r="ES45" s="15"/>
      <c r="ET45" s="24">
        <f t="shared" si="13"/>
        <v>0</v>
      </c>
      <c r="EU45" s="5">
        <v>0</v>
      </c>
      <c r="EV45" s="63"/>
      <c r="EW45" s="15"/>
      <c r="EX45" s="13"/>
      <c r="EY45" s="98">
        <f t="shared" si="43"/>
        <v>0</v>
      </c>
      <c r="EZ45" s="99">
        <f>EZ5</f>
        <v>1</v>
      </c>
      <c r="FA45" s="100"/>
      <c r="FB45" s="110"/>
      <c r="FC45" s="95">
        <f t="shared" si="44"/>
        <v>0</v>
      </c>
      <c r="FD45" s="15"/>
      <c r="FE45" s="24">
        <f t="shared" si="14"/>
        <v>0</v>
      </c>
      <c r="FF45" s="5">
        <v>0</v>
      </c>
      <c r="FG45" s="63"/>
      <c r="FH45" s="15"/>
      <c r="FI45" s="13"/>
      <c r="FJ45" s="98">
        <f t="shared" si="45"/>
        <v>0</v>
      </c>
      <c r="FK45" s="99">
        <f>FK5</f>
        <v>1</v>
      </c>
      <c r="FL45" s="100"/>
      <c r="FM45" s="110"/>
      <c r="FN45" s="95">
        <f t="shared" si="46"/>
        <v>0</v>
      </c>
      <c r="FO45" s="15"/>
      <c r="FP45" s="24">
        <f t="shared" si="15"/>
        <v>0</v>
      </c>
      <c r="FQ45" s="5">
        <v>0</v>
      </c>
      <c r="FR45" s="8">
        <v>0</v>
      </c>
      <c r="FS45" s="84">
        <f t="shared" si="47"/>
        <v>500</v>
      </c>
      <c r="FT45" s="85">
        <f t="shared" si="48"/>
        <v>5.6551</v>
      </c>
      <c r="FU45" s="85">
        <f t="shared" si="49"/>
        <v>500</v>
      </c>
      <c r="FV45" s="85">
        <f t="shared" si="50"/>
        <v>5.0927999999999995</v>
      </c>
      <c r="FW45" s="85">
        <f t="shared" si="51"/>
        <v>500</v>
      </c>
      <c r="FX45" s="85">
        <f t="shared" si="52"/>
        <v>500</v>
      </c>
      <c r="FY45" s="85">
        <f t="shared" si="53"/>
        <v>500</v>
      </c>
      <c r="FZ45" s="85">
        <f t="shared" si="54"/>
        <v>500</v>
      </c>
      <c r="GA45" s="85">
        <f t="shared" si="55"/>
        <v>500</v>
      </c>
      <c r="GB45" s="85">
        <f t="shared" si="56"/>
        <v>500</v>
      </c>
      <c r="GC45" s="85">
        <f t="shared" si="57"/>
        <v>500</v>
      </c>
      <c r="GD45" s="85">
        <f t="shared" si="58"/>
        <v>500</v>
      </c>
      <c r="GE45" s="85">
        <f t="shared" si="59"/>
        <v>500</v>
      </c>
      <c r="GF45" s="85">
        <f t="shared" si="60"/>
        <v>500</v>
      </c>
      <c r="GG45" s="85">
        <f t="shared" si="61"/>
        <v>500</v>
      </c>
      <c r="GH45" s="101">
        <f t="shared" si="16"/>
        <v>2</v>
      </c>
      <c r="GI45" s="102">
        <f t="shared" si="62"/>
        <v>10.7479</v>
      </c>
      <c r="GJ45" s="102">
        <f t="shared" si="63"/>
        <v>5.3739499999999998</v>
      </c>
      <c r="GK45" s="79">
        <f>ROW()</f>
        <v>45</v>
      </c>
    </row>
    <row r="46" spans="1:193" s="12" customFormat="1" ht="50.1" customHeight="1">
      <c r="A46" s="17">
        <f>ROW()</f>
        <v>46</v>
      </c>
      <c r="B46" s="32">
        <f t="shared" si="64"/>
        <v>40</v>
      </c>
      <c r="C46" s="33">
        <f t="shared" si="65"/>
        <v>40</v>
      </c>
      <c r="D46" s="31" t="s">
        <v>368</v>
      </c>
      <c r="E46" s="390">
        <f t="shared" si="0"/>
        <v>4.8</v>
      </c>
      <c r="F46" s="107">
        <f t="shared" si="17"/>
        <v>4.8</v>
      </c>
      <c r="G46" s="3">
        <v>0</v>
      </c>
      <c r="H46" s="4">
        <v>0</v>
      </c>
      <c r="I46" s="63"/>
      <c r="J46" s="15"/>
      <c r="K46" s="13"/>
      <c r="L46" s="98">
        <f t="shared" si="66"/>
        <v>0</v>
      </c>
      <c r="M46" s="99">
        <f>M5</f>
        <v>0.94499999999999995</v>
      </c>
      <c r="N46" s="100"/>
      <c r="O46" s="110" t="s">
        <v>234</v>
      </c>
      <c r="P46" s="95">
        <f t="shared" si="18"/>
        <v>0</v>
      </c>
      <c r="Q46" s="15"/>
      <c r="R46" s="24">
        <f t="shared" si="1"/>
        <v>0</v>
      </c>
      <c r="S46" s="25">
        <v>0</v>
      </c>
      <c r="T46" s="63"/>
      <c r="U46" s="15"/>
      <c r="V46" s="13"/>
      <c r="W46" s="98">
        <f t="shared" si="19"/>
        <v>0</v>
      </c>
      <c r="X46" s="99">
        <f>X5</f>
        <v>0.97</v>
      </c>
      <c r="Y46" s="100"/>
      <c r="Z46" s="110"/>
      <c r="AA46" s="95">
        <f t="shared" si="20"/>
        <v>0</v>
      </c>
      <c r="AB46" s="15"/>
      <c r="AC46" s="24">
        <f t="shared" si="2"/>
        <v>0</v>
      </c>
      <c r="AD46" s="5">
        <v>0</v>
      </c>
      <c r="AE46" s="63"/>
      <c r="AF46" s="15"/>
      <c r="AG46" s="13"/>
      <c r="AH46" s="98">
        <f t="shared" si="21"/>
        <v>0</v>
      </c>
      <c r="AI46" s="99">
        <f>AI5</f>
        <v>0.95499999999999996</v>
      </c>
      <c r="AJ46" s="100"/>
      <c r="AK46" s="110"/>
      <c r="AL46" s="95">
        <f t="shared" si="22"/>
        <v>0</v>
      </c>
      <c r="AM46" s="15"/>
      <c r="AN46" s="24">
        <f t="shared" si="3"/>
        <v>0</v>
      </c>
      <c r="AO46" s="5">
        <v>0</v>
      </c>
      <c r="AP46" s="63"/>
      <c r="AQ46" s="15"/>
      <c r="AR46" s="13"/>
      <c r="AS46" s="98">
        <f t="shared" si="23"/>
        <v>1</v>
      </c>
      <c r="AT46" s="99">
        <f>AT5</f>
        <v>0.96</v>
      </c>
      <c r="AU46" s="100">
        <v>5</v>
      </c>
      <c r="AV46" s="110"/>
      <c r="AW46" s="95">
        <f t="shared" si="24"/>
        <v>4.8</v>
      </c>
      <c r="AX46" s="15"/>
      <c r="AY46" s="24">
        <f t="shared" si="4"/>
        <v>1</v>
      </c>
      <c r="AZ46" s="5">
        <v>0</v>
      </c>
      <c r="BA46" s="63"/>
      <c r="BB46" s="15"/>
      <c r="BC46" s="13"/>
      <c r="BD46" s="98">
        <f t="shared" si="25"/>
        <v>0</v>
      </c>
      <c r="BE46" s="99">
        <f>BE5</f>
        <v>0.98</v>
      </c>
      <c r="BF46" s="100"/>
      <c r="BG46" s="110"/>
      <c r="BH46" s="95">
        <f t="shared" si="26"/>
        <v>0</v>
      </c>
      <c r="BI46" s="15"/>
      <c r="BJ46" s="24">
        <f t="shared" si="5"/>
        <v>0</v>
      </c>
      <c r="BK46" s="5">
        <v>0</v>
      </c>
      <c r="BL46" s="63"/>
      <c r="BM46" s="15"/>
      <c r="BN46" s="13"/>
      <c r="BO46" s="98">
        <f t="shared" si="27"/>
        <v>0</v>
      </c>
      <c r="BP46" s="99">
        <f>BP5</f>
        <v>0.94499999999999995</v>
      </c>
      <c r="BQ46" s="100"/>
      <c r="BR46" s="110"/>
      <c r="BS46" s="95">
        <f t="shared" si="28"/>
        <v>0</v>
      </c>
      <c r="BT46" s="15"/>
      <c r="BU46" s="24">
        <f t="shared" si="6"/>
        <v>0</v>
      </c>
      <c r="BV46" s="5">
        <v>0</v>
      </c>
      <c r="BW46" s="63"/>
      <c r="BX46" s="15"/>
      <c r="BY46" s="13"/>
      <c r="BZ46" s="98">
        <f t="shared" si="29"/>
        <v>0</v>
      </c>
      <c r="CA46" s="99">
        <f>CA5</f>
        <v>1</v>
      </c>
      <c r="CB46" s="100"/>
      <c r="CC46" s="110"/>
      <c r="CD46" s="95">
        <f t="shared" si="30"/>
        <v>0</v>
      </c>
      <c r="CE46" s="15"/>
      <c r="CF46" s="24">
        <f t="shared" si="7"/>
        <v>0</v>
      </c>
      <c r="CG46" s="5">
        <v>0</v>
      </c>
      <c r="CH46" s="63"/>
      <c r="CI46" s="15"/>
      <c r="CJ46" s="13"/>
      <c r="CK46" s="98">
        <f t="shared" si="31"/>
        <v>0</v>
      </c>
      <c r="CL46" s="99">
        <f>CL5</f>
        <v>1</v>
      </c>
      <c r="CM46" s="100"/>
      <c r="CN46" s="110"/>
      <c r="CO46" s="95">
        <f t="shared" si="32"/>
        <v>0</v>
      </c>
      <c r="CP46" s="15"/>
      <c r="CQ46" s="24">
        <f t="shared" si="8"/>
        <v>0</v>
      </c>
      <c r="CR46" s="5">
        <v>0</v>
      </c>
      <c r="CS46" s="63"/>
      <c r="CT46" s="15"/>
      <c r="CU46" s="13"/>
      <c r="CV46" s="98">
        <f t="shared" si="33"/>
        <v>0</v>
      </c>
      <c r="CW46" s="99">
        <f>CW5</f>
        <v>1</v>
      </c>
      <c r="CX46" s="100"/>
      <c r="CY46" s="110"/>
      <c r="CZ46" s="95">
        <f t="shared" si="34"/>
        <v>0</v>
      </c>
      <c r="DA46" s="15"/>
      <c r="DB46" s="24">
        <f t="shared" si="9"/>
        <v>0</v>
      </c>
      <c r="DC46" s="5">
        <v>0</v>
      </c>
      <c r="DD46" s="63"/>
      <c r="DE46" s="15"/>
      <c r="DF46" s="13"/>
      <c r="DG46" s="98">
        <f t="shared" si="35"/>
        <v>0</v>
      </c>
      <c r="DH46" s="99">
        <f>DH5</f>
        <v>1</v>
      </c>
      <c r="DI46" s="100"/>
      <c r="DJ46" s="110"/>
      <c r="DK46" s="95">
        <f t="shared" si="36"/>
        <v>0</v>
      </c>
      <c r="DL46" s="15"/>
      <c r="DM46" s="24">
        <f t="shared" si="10"/>
        <v>0</v>
      </c>
      <c r="DN46" s="5">
        <v>0</v>
      </c>
      <c r="DO46" s="63"/>
      <c r="DP46" s="15"/>
      <c r="DQ46" s="13"/>
      <c r="DR46" s="98">
        <f t="shared" si="37"/>
        <v>0</v>
      </c>
      <c r="DS46" s="99">
        <f>DS5</f>
        <v>1</v>
      </c>
      <c r="DT46" s="100"/>
      <c r="DU46" s="110"/>
      <c r="DV46" s="95">
        <f t="shared" si="38"/>
        <v>0</v>
      </c>
      <c r="DW46" s="15"/>
      <c r="DX46" s="24">
        <f t="shared" si="11"/>
        <v>0</v>
      </c>
      <c r="DY46" s="5">
        <v>0</v>
      </c>
      <c r="DZ46" s="63"/>
      <c r="EA46" s="15"/>
      <c r="EB46" s="13"/>
      <c r="EC46" s="98">
        <f t="shared" si="39"/>
        <v>0</v>
      </c>
      <c r="ED46" s="99">
        <f>ED5</f>
        <v>1</v>
      </c>
      <c r="EE46" s="100"/>
      <c r="EF46" s="110"/>
      <c r="EG46" s="95">
        <f t="shared" si="40"/>
        <v>0</v>
      </c>
      <c r="EH46" s="15"/>
      <c r="EI46" s="24">
        <f t="shared" si="12"/>
        <v>0</v>
      </c>
      <c r="EJ46" s="5">
        <v>0</v>
      </c>
      <c r="EK46" s="63"/>
      <c r="EL46" s="15"/>
      <c r="EM46" s="13"/>
      <c r="EN46" s="98">
        <f t="shared" si="41"/>
        <v>0</v>
      </c>
      <c r="EO46" s="99">
        <f>EO5</f>
        <v>1</v>
      </c>
      <c r="EP46" s="100"/>
      <c r="EQ46" s="110"/>
      <c r="ER46" s="95">
        <f t="shared" si="42"/>
        <v>0</v>
      </c>
      <c r="ES46" s="15"/>
      <c r="ET46" s="24">
        <f t="shared" si="13"/>
        <v>0</v>
      </c>
      <c r="EU46" s="5">
        <v>0</v>
      </c>
      <c r="EV46" s="63"/>
      <c r="EW46" s="15"/>
      <c r="EX46" s="13"/>
      <c r="EY46" s="98">
        <f t="shared" si="43"/>
        <v>0</v>
      </c>
      <c r="EZ46" s="99">
        <f>EZ5</f>
        <v>1</v>
      </c>
      <c r="FA46" s="100"/>
      <c r="FB46" s="110"/>
      <c r="FC46" s="95">
        <f t="shared" si="44"/>
        <v>0</v>
      </c>
      <c r="FD46" s="15"/>
      <c r="FE46" s="24">
        <f t="shared" si="14"/>
        <v>0</v>
      </c>
      <c r="FF46" s="5">
        <v>0</v>
      </c>
      <c r="FG46" s="63"/>
      <c r="FH46" s="15"/>
      <c r="FI46" s="13"/>
      <c r="FJ46" s="98">
        <f t="shared" si="45"/>
        <v>0</v>
      </c>
      <c r="FK46" s="99">
        <f>FK5</f>
        <v>1</v>
      </c>
      <c r="FL46" s="100"/>
      <c r="FM46" s="110"/>
      <c r="FN46" s="95">
        <f t="shared" si="46"/>
        <v>0</v>
      </c>
      <c r="FO46" s="15"/>
      <c r="FP46" s="24">
        <f t="shared" si="15"/>
        <v>0</v>
      </c>
      <c r="FQ46" s="5">
        <v>0</v>
      </c>
      <c r="FR46" s="8">
        <v>0</v>
      </c>
      <c r="FS46" s="84">
        <f t="shared" si="47"/>
        <v>500</v>
      </c>
      <c r="FT46" s="85">
        <f t="shared" si="48"/>
        <v>500</v>
      </c>
      <c r="FU46" s="85">
        <f t="shared" si="49"/>
        <v>500</v>
      </c>
      <c r="FV46" s="85">
        <f t="shared" si="50"/>
        <v>4.8</v>
      </c>
      <c r="FW46" s="85">
        <f t="shared" si="51"/>
        <v>500</v>
      </c>
      <c r="FX46" s="85">
        <f t="shared" si="52"/>
        <v>500</v>
      </c>
      <c r="FY46" s="85">
        <f t="shared" si="53"/>
        <v>500</v>
      </c>
      <c r="FZ46" s="85">
        <f t="shared" si="54"/>
        <v>500</v>
      </c>
      <c r="GA46" s="85">
        <f t="shared" si="55"/>
        <v>500</v>
      </c>
      <c r="GB46" s="85">
        <f t="shared" si="56"/>
        <v>500</v>
      </c>
      <c r="GC46" s="85">
        <f t="shared" si="57"/>
        <v>500</v>
      </c>
      <c r="GD46" s="85">
        <f t="shared" si="58"/>
        <v>500</v>
      </c>
      <c r="GE46" s="85">
        <f t="shared" si="59"/>
        <v>500</v>
      </c>
      <c r="GF46" s="85">
        <f t="shared" si="60"/>
        <v>500</v>
      </c>
      <c r="GG46" s="85">
        <f t="shared" si="61"/>
        <v>500</v>
      </c>
      <c r="GH46" s="101">
        <f t="shared" si="16"/>
        <v>1</v>
      </c>
      <c r="GI46" s="102">
        <f t="shared" si="62"/>
        <v>4.8</v>
      </c>
      <c r="GJ46" s="102">
        <f t="shared" si="63"/>
        <v>4.8</v>
      </c>
      <c r="GK46" s="79">
        <f>ROW()</f>
        <v>46</v>
      </c>
    </row>
    <row r="47" spans="1:193" s="12" customFormat="1" ht="50.1" customHeight="1">
      <c r="A47" s="17">
        <f>ROW()</f>
        <v>47</v>
      </c>
      <c r="B47" s="32">
        <f t="shared" si="64"/>
        <v>41</v>
      </c>
      <c r="C47" s="33">
        <f t="shared" si="65"/>
        <v>41</v>
      </c>
      <c r="D47" s="31" t="s">
        <v>369</v>
      </c>
      <c r="E47" s="390">
        <f t="shared" si="0"/>
        <v>2.3013254249999995</v>
      </c>
      <c r="F47" s="107">
        <f t="shared" si="17"/>
        <v>2.7482526062499999</v>
      </c>
      <c r="G47" s="3">
        <v>0</v>
      </c>
      <c r="H47" s="4">
        <v>0</v>
      </c>
      <c r="I47" s="63"/>
      <c r="J47" s="15"/>
      <c r="K47" s="13"/>
      <c r="L47" s="98">
        <f t="shared" si="66"/>
        <v>1</v>
      </c>
      <c r="M47" s="99">
        <f>M5</f>
        <v>0.94499999999999995</v>
      </c>
      <c r="N47" s="100">
        <v>2.577</v>
      </c>
      <c r="O47" s="110">
        <v>141317</v>
      </c>
      <c r="P47" s="95">
        <f t="shared" si="18"/>
        <v>2.4352649999999998</v>
      </c>
      <c r="Q47" s="15"/>
      <c r="R47" s="24">
        <f t="shared" si="1"/>
        <v>2</v>
      </c>
      <c r="S47" s="25">
        <v>0</v>
      </c>
      <c r="T47" s="63"/>
      <c r="U47" s="15"/>
      <c r="V47" s="13"/>
      <c r="W47" s="98">
        <f t="shared" si="19"/>
        <v>1</v>
      </c>
      <c r="X47" s="99">
        <f>X5</f>
        <v>0.97</v>
      </c>
      <c r="Y47" s="100">
        <v>2.9860000000000002</v>
      </c>
      <c r="Z47" s="110"/>
      <c r="AA47" s="95">
        <f t="shared" si="20"/>
        <v>2.89642</v>
      </c>
      <c r="AB47" s="15"/>
      <c r="AC47" s="24">
        <f t="shared" si="2"/>
        <v>3</v>
      </c>
      <c r="AD47" s="5">
        <v>0</v>
      </c>
      <c r="AE47" s="63"/>
      <c r="AF47" s="15"/>
      <c r="AG47" s="13"/>
      <c r="AH47" s="98">
        <f t="shared" si="21"/>
        <v>0</v>
      </c>
      <c r="AI47" s="99">
        <f>AI5</f>
        <v>0.95499999999999996</v>
      </c>
      <c r="AJ47" s="100"/>
      <c r="AK47" s="110"/>
      <c r="AL47" s="95">
        <f t="shared" si="22"/>
        <v>0</v>
      </c>
      <c r="AM47" s="15"/>
      <c r="AN47" s="24">
        <f t="shared" si="3"/>
        <v>0</v>
      </c>
      <c r="AO47" s="5">
        <v>0</v>
      </c>
      <c r="AP47" s="63"/>
      <c r="AQ47" s="15"/>
      <c r="AR47" s="13"/>
      <c r="AS47" s="98">
        <f t="shared" si="23"/>
        <v>1</v>
      </c>
      <c r="AT47" s="99">
        <f>AT5</f>
        <v>0.96</v>
      </c>
      <c r="AU47" s="100">
        <v>3.5</v>
      </c>
      <c r="AV47" s="110"/>
      <c r="AW47" s="95">
        <f t="shared" si="24"/>
        <v>3.36</v>
      </c>
      <c r="AX47" s="15"/>
      <c r="AY47" s="24">
        <f t="shared" si="4"/>
        <v>4</v>
      </c>
      <c r="AZ47" s="5">
        <v>0</v>
      </c>
      <c r="BA47" s="63"/>
      <c r="BB47" s="15"/>
      <c r="BC47" s="13"/>
      <c r="BD47" s="98">
        <f t="shared" si="25"/>
        <v>0</v>
      </c>
      <c r="BE47" s="99">
        <f>BE5</f>
        <v>0.98</v>
      </c>
      <c r="BF47" s="100"/>
      <c r="BG47" s="110"/>
      <c r="BH47" s="95">
        <f t="shared" si="26"/>
        <v>0</v>
      </c>
      <c r="BI47" s="15"/>
      <c r="BJ47" s="24">
        <f t="shared" si="5"/>
        <v>0</v>
      </c>
      <c r="BK47" s="5">
        <v>0</v>
      </c>
      <c r="BL47" s="63"/>
      <c r="BM47" s="15"/>
      <c r="BN47" s="13"/>
      <c r="BO47" s="98">
        <f t="shared" si="27"/>
        <v>1</v>
      </c>
      <c r="BP47" s="99">
        <f>BP5</f>
        <v>0.94499999999999995</v>
      </c>
      <c r="BQ47" s="100">
        <v>2.4352649999999998</v>
      </c>
      <c r="BR47" s="110"/>
      <c r="BS47" s="95">
        <f t="shared" si="28"/>
        <v>2.3013254249999995</v>
      </c>
      <c r="BT47" s="15"/>
      <c r="BU47" s="24">
        <f t="shared" si="6"/>
        <v>1</v>
      </c>
      <c r="BV47" s="5">
        <v>0</v>
      </c>
      <c r="BW47" s="63"/>
      <c r="BX47" s="15"/>
      <c r="BY47" s="13"/>
      <c r="BZ47" s="98">
        <f t="shared" si="29"/>
        <v>0</v>
      </c>
      <c r="CA47" s="99">
        <f>CA5</f>
        <v>1</v>
      </c>
      <c r="CB47" s="100"/>
      <c r="CC47" s="110"/>
      <c r="CD47" s="95">
        <f t="shared" si="30"/>
        <v>0</v>
      </c>
      <c r="CE47" s="15"/>
      <c r="CF47" s="24">
        <f t="shared" si="7"/>
        <v>0</v>
      </c>
      <c r="CG47" s="5">
        <v>0</v>
      </c>
      <c r="CH47" s="63"/>
      <c r="CI47" s="15"/>
      <c r="CJ47" s="13"/>
      <c r="CK47" s="98">
        <f t="shared" si="31"/>
        <v>0</v>
      </c>
      <c r="CL47" s="99">
        <f>CL5</f>
        <v>1</v>
      </c>
      <c r="CM47" s="100"/>
      <c r="CN47" s="110"/>
      <c r="CO47" s="95">
        <f t="shared" si="32"/>
        <v>0</v>
      </c>
      <c r="CP47" s="15"/>
      <c r="CQ47" s="24">
        <f t="shared" si="8"/>
        <v>0</v>
      </c>
      <c r="CR47" s="5">
        <v>0</v>
      </c>
      <c r="CS47" s="63"/>
      <c r="CT47" s="15"/>
      <c r="CU47" s="13"/>
      <c r="CV47" s="98">
        <f t="shared" si="33"/>
        <v>0</v>
      </c>
      <c r="CW47" s="99">
        <f>CW5</f>
        <v>1</v>
      </c>
      <c r="CX47" s="100"/>
      <c r="CY47" s="110"/>
      <c r="CZ47" s="95">
        <f t="shared" si="34"/>
        <v>0</v>
      </c>
      <c r="DA47" s="15"/>
      <c r="DB47" s="24">
        <f t="shared" si="9"/>
        <v>0</v>
      </c>
      <c r="DC47" s="5">
        <v>0</v>
      </c>
      <c r="DD47" s="63"/>
      <c r="DE47" s="15"/>
      <c r="DF47" s="13"/>
      <c r="DG47" s="98">
        <f t="shared" si="35"/>
        <v>0</v>
      </c>
      <c r="DH47" s="99">
        <f>DH5</f>
        <v>1</v>
      </c>
      <c r="DI47" s="100"/>
      <c r="DJ47" s="110"/>
      <c r="DK47" s="95">
        <f t="shared" si="36"/>
        <v>0</v>
      </c>
      <c r="DL47" s="15"/>
      <c r="DM47" s="24">
        <f t="shared" si="10"/>
        <v>0</v>
      </c>
      <c r="DN47" s="5">
        <v>0</v>
      </c>
      <c r="DO47" s="63"/>
      <c r="DP47" s="15"/>
      <c r="DQ47" s="13"/>
      <c r="DR47" s="98">
        <f t="shared" si="37"/>
        <v>0</v>
      </c>
      <c r="DS47" s="99">
        <f>DS5</f>
        <v>1</v>
      </c>
      <c r="DT47" s="100"/>
      <c r="DU47" s="110"/>
      <c r="DV47" s="95">
        <f t="shared" si="38"/>
        <v>0</v>
      </c>
      <c r="DW47" s="15"/>
      <c r="DX47" s="24">
        <f t="shared" si="11"/>
        <v>0</v>
      </c>
      <c r="DY47" s="5">
        <v>0</v>
      </c>
      <c r="DZ47" s="63"/>
      <c r="EA47" s="15"/>
      <c r="EB47" s="13"/>
      <c r="EC47" s="98">
        <f t="shared" si="39"/>
        <v>0</v>
      </c>
      <c r="ED47" s="99">
        <f>ED5</f>
        <v>1</v>
      </c>
      <c r="EE47" s="100"/>
      <c r="EF47" s="110"/>
      <c r="EG47" s="95">
        <f t="shared" si="40"/>
        <v>0</v>
      </c>
      <c r="EH47" s="15"/>
      <c r="EI47" s="24">
        <f t="shared" si="12"/>
        <v>0</v>
      </c>
      <c r="EJ47" s="5">
        <v>0</v>
      </c>
      <c r="EK47" s="63"/>
      <c r="EL47" s="15"/>
      <c r="EM47" s="13"/>
      <c r="EN47" s="98">
        <f t="shared" si="41"/>
        <v>0</v>
      </c>
      <c r="EO47" s="99">
        <f>EO5</f>
        <v>1</v>
      </c>
      <c r="EP47" s="100"/>
      <c r="EQ47" s="110"/>
      <c r="ER47" s="95">
        <f t="shared" si="42"/>
        <v>0</v>
      </c>
      <c r="ES47" s="15"/>
      <c r="ET47" s="24">
        <f t="shared" si="13"/>
        <v>0</v>
      </c>
      <c r="EU47" s="5">
        <v>0</v>
      </c>
      <c r="EV47" s="63"/>
      <c r="EW47" s="15"/>
      <c r="EX47" s="13"/>
      <c r="EY47" s="98">
        <f t="shared" si="43"/>
        <v>0</v>
      </c>
      <c r="EZ47" s="99">
        <f>EZ5</f>
        <v>1</v>
      </c>
      <c r="FA47" s="100"/>
      <c r="FB47" s="110"/>
      <c r="FC47" s="95">
        <f t="shared" si="44"/>
        <v>0</v>
      </c>
      <c r="FD47" s="15"/>
      <c r="FE47" s="24">
        <f t="shared" si="14"/>
        <v>0</v>
      </c>
      <c r="FF47" s="5">
        <v>0</v>
      </c>
      <c r="FG47" s="63"/>
      <c r="FH47" s="15"/>
      <c r="FI47" s="13"/>
      <c r="FJ47" s="98">
        <f t="shared" si="45"/>
        <v>0</v>
      </c>
      <c r="FK47" s="99">
        <f>FK5</f>
        <v>1</v>
      </c>
      <c r="FL47" s="100"/>
      <c r="FM47" s="110"/>
      <c r="FN47" s="95">
        <f t="shared" si="46"/>
        <v>0</v>
      </c>
      <c r="FO47" s="15"/>
      <c r="FP47" s="24">
        <f t="shared" si="15"/>
        <v>0</v>
      </c>
      <c r="FQ47" s="5">
        <v>0</v>
      </c>
      <c r="FR47" s="8">
        <v>0</v>
      </c>
      <c r="FS47" s="84">
        <f t="shared" si="47"/>
        <v>2.4352649999999998</v>
      </c>
      <c r="FT47" s="85">
        <f t="shared" si="48"/>
        <v>2.89642</v>
      </c>
      <c r="FU47" s="85">
        <f t="shared" si="49"/>
        <v>500</v>
      </c>
      <c r="FV47" s="85">
        <f t="shared" si="50"/>
        <v>3.36</v>
      </c>
      <c r="FW47" s="85">
        <f t="shared" si="51"/>
        <v>500</v>
      </c>
      <c r="FX47" s="85">
        <f t="shared" si="52"/>
        <v>2.3013254249999995</v>
      </c>
      <c r="FY47" s="85">
        <f t="shared" si="53"/>
        <v>500</v>
      </c>
      <c r="FZ47" s="85">
        <f t="shared" si="54"/>
        <v>500</v>
      </c>
      <c r="GA47" s="85">
        <f t="shared" si="55"/>
        <v>500</v>
      </c>
      <c r="GB47" s="85">
        <f t="shared" si="56"/>
        <v>500</v>
      </c>
      <c r="GC47" s="85">
        <f t="shared" si="57"/>
        <v>500</v>
      </c>
      <c r="GD47" s="85">
        <f t="shared" si="58"/>
        <v>500</v>
      </c>
      <c r="GE47" s="85">
        <f t="shared" si="59"/>
        <v>500</v>
      </c>
      <c r="GF47" s="85">
        <f t="shared" si="60"/>
        <v>500</v>
      </c>
      <c r="GG47" s="85">
        <f t="shared" si="61"/>
        <v>500</v>
      </c>
      <c r="GH47" s="101">
        <f t="shared" si="16"/>
        <v>4</v>
      </c>
      <c r="GI47" s="102">
        <f t="shared" si="62"/>
        <v>10.993010425</v>
      </c>
      <c r="GJ47" s="102">
        <f t="shared" si="63"/>
        <v>2.7482526062499999</v>
      </c>
      <c r="GK47" s="79">
        <f>ROW()</f>
        <v>47</v>
      </c>
    </row>
    <row r="48" spans="1:193" s="12" customFormat="1" ht="50.1" customHeight="1">
      <c r="A48" s="17">
        <f>ROW()</f>
        <v>48</v>
      </c>
      <c r="B48" s="32">
        <f t="shared" si="64"/>
        <v>42</v>
      </c>
      <c r="C48" s="33">
        <f t="shared" si="65"/>
        <v>42</v>
      </c>
      <c r="D48" s="31" t="s">
        <v>370</v>
      </c>
      <c r="E48" s="390">
        <f t="shared" si="0"/>
        <v>1.09104</v>
      </c>
      <c r="F48" s="107">
        <f t="shared" si="17"/>
        <v>1.09104</v>
      </c>
      <c r="G48" s="3">
        <v>0</v>
      </c>
      <c r="H48" s="4">
        <v>0</v>
      </c>
      <c r="I48" s="63"/>
      <c r="J48" s="15"/>
      <c r="K48" s="13"/>
      <c r="L48" s="98">
        <f t="shared" si="66"/>
        <v>0</v>
      </c>
      <c r="M48" s="99">
        <f>M5</f>
        <v>0.94499999999999995</v>
      </c>
      <c r="N48" s="100"/>
      <c r="O48" s="110"/>
      <c r="P48" s="95">
        <f t="shared" si="18"/>
        <v>0</v>
      </c>
      <c r="Q48" s="15"/>
      <c r="R48" s="24">
        <f t="shared" si="1"/>
        <v>0</v>
      </c>
      <c r="S48" s="25">
        <v>0</v>
      </c>
      <c r="T48" s="63"/>
      <c r="U48" s="15"/>
      <c r="V48" s="13"/>
      <c r="W48" s="98">
        <f t="shared" si="19"/>
        <v>0</v>
      </c>
      <c r="X48" s="99">
        <f>X5</f>
        <v>0.97</v>
      </c>
      <c r="Y48" s="100"/>
      <c r="Z48" s="110"/>
      <c r="AA48" s="95">
        <f t="shared" si="20"/>
        <v>0</v>
      </c>
      <c r="AB48" s="15"/>
      <c r="AC48" s="24">
        <f t="shared" si="2"/>
        <v>0</v>
      </c>
      <c r="AD48" s="5">
        <v>0</v>
      </c>
      <c r="AE48" s="63"/>
      <c r="AF48" s="15"/>
      <c r="AG48" s="13"/>
      <c r="AH48" s="98">
        <f t="shared" si="21"/>
        <v>0</v>
      </c>
      <c r="AI48" s="99">
        <f>AI5</f>
        <v>0.95499999999999996</v>
      </c>
      <c r="AJ48" s="100"/>
      <c r="AK48" s="110"/>
      <c r="AL48" s="95">
        <f t="shared" si="22"/>
        <v>0</v>
      </c>
      <c r="AM48" s="15"/>
      <c r="AN48" s="24">
        <f t="shared" si="3"/>
        <v>0</v>
      </c>
      <c r="AO48" s="5">
        <v>0</v>
      </c>
      <c r="AP48" s="63"/>
      <c r="AQ48" s="15"/>
      <c r="AR48" s="13"/>
      <c r="AS48" s="98">
        <f t="shared" si="23"/>
        <v>1</v>
      </c>
      <c r="AT48" s="99">
        <f>AT5</f>
        <v>0.96</v>
      </c>
      <c r="AU48" s="100">
        <v>1.1365000000000001</v>
      </c>
      <c r="AV48" s="110"/>
      <c r="AW48" s="95">
        <f t="shared" si="24"/>
        <v>1.09104</v>
      </c>
      <c r="AX48" s="15"/>
      <c r="AY48" s="24">
        <f t="shared" si="4"/>
        <v>1</v>
      </c>
      <c r="AZ48" s="5">
        <v>0</v>
      </c>
      <c r="BA48" s="63"/>
      <c r="BB48" s="15"/>
      <c r="BC48" s="13"/>
      <c r="BD48" s="98">
        <f t="shared" si="25"/>
        <v>0</v>
      </c>
      <c r="BE48" s="99">
        <f>BE5</f>
        <v>0.98</v>
      </c>
      <c r="BF48" s="100"/>
      <c r="BG48" s="110"/>
      <c r="BH48" s="95">
        <f t="shared" si="26"/>
        <v>0</v>
      </c>
      <c r="BI48" s="15"/>
      <c r="BJ48" s="24">
        <f t="shared" si="5"/>
        <v>0</v>
      </c>
      <c r="BK48" s="5">
        <v>0</v>
      </c>
      <c r="BL48" s="63"/>
      <c r="BM48" s="15"/>
      <c r="BN48" s="13"/>
      <c r="BO48" s="98">
        <f t="shared" si="27"/>
        <v>0</v>
      </c>
      <c r="BP48" s="99">
        <f>BP5</f>
        <v>0.94499999999999995</v>
      </c>
      <c r="BQ48" s="100"/>
      <c r="BR48" s="110"/>
      <c r="BS48" s="95">
        <f t="shared" si="28"/>
        <v>0</v>
      </c>
      <c r="BT48" s="15"/>
      <c r="BU48" s="24">
        <f t="shared" si="6"/>
        <v>0</v>
      </c>
      <c r="BV48" s="5">
        <v>0</v>
      </c>
      <c r="BW48" s="63"/>
      <c r="BX48" s="15"/>
      <c r="BY48" s="13"/>
      <c r="BZ48" s="98">
        <f t="shared" si="29"/>
        <v>0</v>
      </c>
      <c r="CA48" s="99">
        <f>CA5</f>
        <v>1</v>
      </c>
      <c r="CB48" s="100"/>
      <c r="CC48" s="110"/>
      <c r="CD48" s="95">
        <f t="shared" si="30"/>
        <v>0</v>
      </c>
      <c r="CE48" s="15"/>
      <c r="CF48" s="24">
        <f t="shared" si="7"/>
        <v>0</v>
      </c>
      <c r="CG48" s="5">
        <v>0</v>
      </c>
      <c r="CH48" s="63"/>
      <c r="CI48" s="15"/>
      <c r="CJ48" s="13"/>
      <c r="CK48" s="98">
        <f t="shared" si="31"/>
        <v>0</v>
      </c>
      <c r="CL48" s="99">
        <f>CL5</f>
        <v>1</v>
      </c>
      <c r="CM48" s="100"/>
      <c r="CN48" s="110"/>
      <c r="CO48" s="95">
        <f t="shared" si="32"/>
        <v>0</v>
      </c>
      <c r="CP48" s="15"/>
      <c r="CQ48" s="24">
        <f t="shared" si="8"/>
        <v>0</v>
      </c>
      <c r="CR48" s="5">
        <v>0</v>
      </c>
      <c r="CS48" s="63"/>
      <c r="CT48" s="15"/>
      <c r="CU48" s="13"/>
      <c r="CV48" s="98">
        <f t="shared" si="33"/>
        <v>0</v>
      </c>
      <c r="CW48" s="99">
        <f>CW5</f>
        <v>1</v>
      </c>
      <c r="CX48" s="100"/>
      <c r="CY48" s="110"/>
      <c r="CZ48" s="95">
        <f t="shared" si="34"/>
        <v>0</v>
      </c>
      <c r="DA48" s="15"/>
      <c r="DB48" s="24">
        <f t="shared" si="9"/>
        <v>0</v>
      </c>
      <c r="DC48" s="5">
        <v>0</v>
      </c>
      <c r="DD48" s="63"/>
      <c r="DE48" s="15"/>
      <c r="DF48" s="13"/>
      <c r="DG48" s="98">
        <f t="shared" si="35"/>
        <v>0</v>
      </c>
      <c r="DH48" s="99">
        <f>DH5</f>
        <v>1</v>
      </c>
      <c r="DI48" s="100"/>
      <c r="DJ48" s="110"/>
      <c r="DK48" s="95">
        <f t="shared" si="36"/>
        <v>0</v>
      </c>
      <c r="DL48" s="15"/>
      <c r="DM48" s="24">
        <f t="shared" si="10"/>
        <v>0</v>
      </c>
      <c r="DN48" s="5">
        <v>0</v>
      </c>
      <c r="DO48" s="63"/>
      <c r="DP48" s="15"/>
      <c r="DQ48" s="13"/>
      <c r="DR48" s="98">
        <f t="shared" si="37"/>
        <v>0</v>
      </c>
      <c r="DS48" s="99">
        <f>DS5</f>
        <v>1</v>
      </c>
      <c r="DT48" s="100"/>
      <c r="DU48" s="110"/>
      <c r="DV48" s="95">
        <f t="shared" si="38"/>
        <v>0</v>
      </c>
      <c r="DW48" s="15"/>
      <c r="DX48" s="24">
        <f t="shared" si="11"/>
        <v>0</v>
      </c>
      <c r="DY48" s="5">
        <v>0</v>
      </c>
      <c r="DZ48" s="63"/>
      <c r="EA48" s="15"/>
      <c r="EB48" s="13"/>
      <c r="EC48" s="98">
        <f t="shared" si="39"/>
        <v>0</v>
      </c>
      <c r="ED48" s="99">
        <f>ED5</f>
        <v>1</v>
      </c>
      <c r="EE48" s="100"/>
      <c r="EF48" s="110"/>
      <c r="EG48" s="95">
        <f t="shared" si="40"/>
        <v>0</v>
      </c>
      <c r="EH48" s="15"/>
      <c r="EI48" s="24">
        <f t="shared" si="12"/>
        <v>0</v>
      </c>
      <c r="EJ48" s="5">
        <v>0</v>
      </c>
      <c r="EK48" s="63"/>
      <c r="EL48" s="15"/>
      <c r="EM48" s="13"/>
      <c r="EN48" s="98">
        <f t="shared" si="41"/>
        <v>0</v>
      </c>
      <c r="EO48" s="99">
        <f>EO5</f>
        <v>1</v>
      </c>
      <c r="EP48" s="100"/>
      <c r="EQ48" s="110"/>
      <c r="ER48" s="95">
        <f t="shared" si="42"/>
        <v>0</v>
      </c>
      <c r="ES48" s="15"/>
      <c r="ET48" s="24">
        <f t="shared" si="13"/>
        <v>0</v>
      </c>
      <c r="EU48" s="5">
        <v>0</v>
      </c>
      <c r="EV48" s="63"/>
      <c r="EW48" s="15"/>
      <c r="EX48" s="13"/>
      <c r="EY48" s="98">
        <f t="shared" si="43"/>
        <v>0</v>
      </c>
      <c r="EZ48" s="99">
        <f>EZ5</f>
        <v>1</v>
      </c>
      <c r="FA48" s="100"/>
      <c r="FB48" s="110"/>
      <c r="FC48" s="95">
        <f t="shared" si="44"/>
        <v>0</v>
      </c>
      <c r="FD48" s="15"/>
      <c r="FE48" s="24">
        <f t="shared" si="14"/>
        <v>0</v>
      </c>
      <c r="FF48" s="5">
        <v>0</v>
      </c>
      <c r="FG48" s="63"/>
      <c r="FH48" s="15"/>
      <c r="FI48" s="13"/>
      <c r="FJ48" s="98">
        <f t="shared" si="45"/>
        <v>0</v>
      </c>
      <c r="FK48" s="99">
        <f>FK5</f>
        <v>1</v>
      </c>
      <c r="FL48" s="100"/>
      <c r="FM48" s="110"/>
      <c r="FN48" s="95">
        <f t="shared" si="46"/>
        <v>0</v>
      </c>
      <c r="FO48" s="15"/>
      <c r="FP48" s="24">
        <f t="shared" si="15"/>
        <v>0</v>
      </c>
      <c r="FQ48" s="5">
        <v>0</v>
      </c>
      <c r="FR48" s="8">
        <v>0</v>
      </c>
      <c r="FS48" s="84">
        <f t="shared" si="47"/>
        <v>500</v>
      </c>
      <c r="FT48" s="85">
        <f t="shared" si="48"/>
        <v>500</v>
      </c>
      <c r="FU48" s="85">
        <f t="shared" si="49"/>
        <v>500</v>
      </c>
      <c r="FV48" s="85">
        <f t="shared" si="50"/>
        <v>1.09104</v>
      </c>
      <c r="FW48" s="85">
        <f t="shared" si="51"/>
        <v>500</v>
      </c>
      <c r="FX48" s="85">
        <f t="shared" si="52"/>
        <v>500</v>
      </c>
      <c r="FY48" s="85">
        <f t="shared" si="53"/>
        <v>500</v>
      </c>
      <c r="FZ48" s="85">
        <f t="shared" si="54"/>
        <v>500</v>
      </c>
      <c r="GA48" s="85">
        <f t="shared" si="55"/>
        <v>500</v>
      </c>
      <c r="GB48" s="85">
        <f t="shared" si="56"/>
        <v>500</v>
      </c>
      <c r="GC48" s="85">
        <f t="shared" si="57"/>
        <v>500</v>
      </c>
      <c r="GD48" s="85">
        <f t="shared" si="58"/>
        <v>500</v>
      </c>
      <c r="GE48" s="85">
        <f t="shared" si="59"/>
        <v>500</v>
      </c>
      <c r="GF48" s="85">
        <f t="shared" si="60"/>
        <v>500</v>
      </c>
      <c r="GG48" s="85">
        <f t="shared" si="61"/>
        <v>500</v>
      </c>
      <c r="GH48" s="101">
        <f t="shared" si="16"/>
        <v>1</v>
      </c>
      <c r="GI48" s="102">
        <f t="shared" si="62"/>
        <v>1.09104</v>
      </c>
      <c r="GJ48" s="102">
        <f t="shared" si="63"/>
        <v>1.09104</v>
      </c>
      <c r="GK48" s="79">
        <f>ROW()</f>
        <v>48</v>
      </c>
    </row>
    <row r="49" spans="1:193" s="12" customFormat="1" ht="50.1" customHeight="1">
      <c r="A49" s="17">
        <f>ROW()</f>
        <v>49</v>
      </c>
      <c r="B49" s="32">
        <f t="shared" si="64"/>
        <v>43</v>
      </c>
      <c r="C49" s="33">
        <f t="shared" si="65"/>
        <v>43</v>
      </c>
      <c r="D49" s="31" t="s">
        <v>371</v>
      </c>
      <c r="E49" s="390">
        <f t="shared" si="0"/>
        <v>0.99909999999999999</v>
      </c>
      <c r="F49" s="107">
        <f t="shared" si="17"/>
        <v>1.03947953125</v>
      </c>
      <c r="G49" s="3">
        <v>0</v>
      </c>
      <c r="H49" s="4">
        <v>0</v>
      </c>
      <c r="I49" s="63"/>
      <c r="J49" s="15"/>
      <c r="K49" s="13"/>
      <c r="L49" s="98">
        <f t="shared" si="66"/>
        <v>1</v>
      </c>
      <c r="M49" s="99">
        <f>M5</f>
        <v>0.94499999999999995</v>
      </c>
      <c r="N49" s="100">
        <v>1.125</v>
      </c>
      <c r="O49" s="110">
        <v>425512</v>
      </c>
      <c r="P49" s="95">
        <f t="shared" si="18"/>
        <v>1.0631249999999999</v>
      </c>
      <c r="Q49" s="15"/>
      <c r="R49" s="24">
        <f t="shared" si="1"/>
        <v>3</v>
      </c>
      <c r="S49" s="25">
        <v>0</v>
      </c>
      <c r="T49" s="63"/>
      <c r="U49" s="15"/>
      <c r="V49" s="13"/>
      <c r="W49" s="98">
        <f t="shared" si="19"/>
        <v>1</v>
      </c>
      <c r="X49" s="99">
        <f>X5</f>
        <v>0.97</v>
      </c>
      <c r="Y49" s="100">
        <v>1.03</v>
      </c>
      <c r="Z49" s="110"/>
      <c r="AA49" s="95">
        <f t="shared" si="20"/>
        <v>0.99909999999999999</v>
      </c>
      <c r="AB49" s="15"/>
      <c r="AC49" s="24">
        <f t="shared" si="2"/>
        <v>1</v>
      </c>
      <c r="AD49" s="5">
        <v>0</v>
      </c>
      <c r="AE49" s="63"/>
      <c r="AF49" s="15"/>
      <c r="AG49" s="13"/>
      <c r="AH49" s="98">
        <f t="shared" si="21"/>
        <v>0</v>
      </c>
      <c r="AI49" s="99">
        <f>AI5</f>
        <v>0.95499999999999996</v>
      </c>
      <c r="AJ49" s="100"/>
      <c r="AK49" s="110"/>
      <c r="AL49" s="95">
        <f t="shared" si="22"/>
        <v>0</v>
      </c>
      <c r="AM49" s="15"/>
      <c r="AN49" s="24">
        <f t="shared" si="3"/>
        <v>0</v>
      </c>
      <c r="AO49" s="5">
        <v>0</v>
      </c>
      <c r="AP49" s="63"/>
      <c r="AQ49" s="15"/>
      <c r="AR49" s="13"/>
      <c r="AS49" s="98">
        <f t="shared" si="23"/>
        <v>1</v>
      </c>
      <c r="AT49" s="99">
        <f>AT5</f>
        <v>0.96</v>
      </c>
      <c r="AU49" s="100">
        <v>1.1365000000000001</v>
      </c>
      <c r="AV49" s="110"/>
      <c r="AW49" s="95">
        <f t="shared" si="24"/>
        <v>1.09104</v>
      </c>
      <c r="AX49" s="15"/>
      <c r="AY49" s="24">
        <f t="shared" si="4"/>
        <v>4</v>
      </c>
      <c r="AZ49" s="5">
        <v>0</v>
      </c>
      <c r="BA49" s="63"/>
      <c r="BB49" s="15"/>
      <c r="BC49" s="13"/>
      <c r="BD49" s="98">
        <f t="shared" si="25"/>
        <v>0</v>
      </c>
      <c r="BE49" s="99">
        <f>BE5</f>
        <v>0.98</v>
      </c>
      <c r="BF49" s="100"/>
      <c r="BG49" s="110"/>
      <c r="BH49" s="95">
        <f t="shared" si="26"/>
        <v>0</v>
      </c>
      <c r="BI49" s="15"/>
      <c r="BJ49" s="24">
        <f t="shared" si="5"/>
        <v>0</v>
      </c>
      <c r="BK49" s="5">
        <v>0</v>
      </c>
      <c r="BL49" s="63"/>
      <c r="BM49" s="15"/>
      <c r="BN49" s="13"/>
      <c r="BO49" s="98">
        <f t="shared" si="27"/>
        <v>1</v>
      </c>
      <c r="BP49" s="99">
        <f>BP5</f>
        <v>0.94499999999999995</v>
      </c>
      <c r="BQ49" s="100">
        <v>1.0631250000000001</v>
      </c>
      <c r="BR49" s="110"/>
      <c r="BS49" s="95">
        <f t="shared" si="28"/>
        <v>1.0046531250000001</v>
      </c>
      <c r="BT49" s="15"/>
      <c r="BU49" s="24">
        <f t="shared" si="6"/>
        <v>2</v>
      </c>
      <c r="BV49" s="5">
        <v>0</v>
      </c>
      <c r="BW49" s="63"/>
      <c r="BX49" s="15"/>
      <c r="BY49" s="13"/>
      <c r="BZ49" s="98">
        <f t="shared" si="29"/>
        <v>0</v>
      </c>
      <c r="CA49" s="99">
        <f>CA5</f>
        <v>1</v>
      </c>
      <c r="CB49" s="100"/>
      <c r="CC49" s="110"/>
      <c r="CD49" s="95">
        <f t="shared" si="30"/>
        <v>0</v>
      </c>
      <c r="CE49" s="15"/>
      <c r="CF49" s="24">
        <f t="shared" si="7"/>
        <v>0</v>
      </c>
      <c r="CG49" s="5">
        <v>0</v>
      </c>
      <c r="CH49" s="63"/>
      <c r="CI49" s="15"/>
      <c r="CJ49" s="13"/>
      <c r="CK49" s="98">
        <f t="shared" si="31"/>
        <v>0</v>
      </c>
      <c r="CL49" s="99">
        <f>CL5</f>
        <v>1</v>
      </c>
      <c r="CM49" s="100"/>
      <c r="CN49" s="110"/>
      <c r="CO49" s="95">
        <f t="shared" si="32"/>
        <v>0</v>
      </c>
      <c r="CP49" s="15"/>
      <c r="CQ49" s="24">
        <f t="shared" si="8"/>
        <v>0</v>
      </c>
      <c r="CR49" s="5">
        <v>0</v>
      </c>
      <c r="CS49" s="63"/>
      <c r="CT49" s="15"/>
      <c r="CU49" s="13"/>
      <c r="CV49" s="98">
        <f t="shared" si="33"/>
        <v>0</v>
      </c>
      <c r="CW49" s="99">
        <f>CW5</f>
        <v>1</v>
      </c>
      <c r="CX49" s="100"/>
      <c r="CY49" s="110"/>
      <c r="CZ49" s="95">
        <f t="shared" si="34"/>
        <v>0</v>
      </c>
      <c r="DA49" s="15"/>
      <c r="DB49" s="24">
        <f t="shared" si="9"/>
        <v>0</v>
      </c>
      <c r="DC49" s="5">
        <v>0</v>
      </c>
      <c r="DD49" s="63"/>
      <c r="DE49" s="15"/>
      <c r="DF49" s="13"/>
      <c r="DG49" s="98">
        <f t="shared" si="35"/>
        <v>0</v>
      </c>
      <c r="DH49" s="99">
        <f>DH5</f>
        <v>1</v>
      </c>
      <c r="DI49" s="100"/>
      <c r="DJ49" s="110"/>
      <c r="DK49" s="95">
        <f t="shared" si="36"/>
        <v>0</v>
      </c>
      <c r="DL49" s="15"/>
      <c r="DM49" s="24">
        <f t="shared" si="10"/>
        <v>0</v>
      </c>
      <c r="DN49" s="5">
        <v>0</v>
      </c>
      <c r="DO49" s="63"/>
      <c r="DP49" s="15"/>
      <c r="DQ49" s="13"/>
      <c r="DR49" s="98">
        <f t="shared" si="37"/>
        <v>0</v>
      </c>
      <c r="DS49" s="99">
        <f>DS5</f>
        <v>1</v>
      </c>
      <c r="DT49" s="100"/>
      <c r="DU49" s="110"/>
      <c r="DV49" s="95">
        <f t="shared" si="38"/>
        <v>0</v>
      </c>
      <c r="DW49" s="15"/>
      <c r="DX49" s="24">
        <f t="shared" si="11"/>
        <v>0</v>
      </c>
      <c r="DY49" s="5">
        <v>0</v>
      </c>
      <c r="DZ49" s="63"/>
      <c r="EA49" s="15"/>
      <c r="EB49" s="13"/>
      <c r="EC49" s="98">
        <f t="shared" si="39"/>
        <v>0</v>
      </c>
      <c r="ED49" s="99">
        <f>ED5</f>
        <v>1</v>
      </c>
      <c r="EE49" s="100"/>
      <c r="EF49" s="110"/>
      <c r="EG49" s="95">
        <f t="shared" si="40"/>
        <v>0</v>
      </c>
      <c r="EH49" s="15"/>
      <c r="EI49" s="24">
        <f t="shared" si="12"/>
        <v>0</v>
      </c>
      <c r="EJ49" s="5">
        <v>0</v>
      </c>
      <c r="EK49" s="63"/>
      <c r="EL49" s="15"/>
      <c r="EM49" s="13"/>
      <c r="EN49" s="98">
        <f t="shared" si="41"/>
        <v>0</v>
      </c>
      <c r="EO49" s="99">
        <f>EO5</f>
        <v>1</v>
      </c>
      <c r="EP49" s="100"/>
      <c r="EQ49" s="110"/>
      <c r="ER49" s="95">
        <f t="shared" si="42"/>
        <v>0</v>
      </c>
      <c r="ES49" s="15"/>
      <c r="ET49" s="24">
        <f t="shared" si="13"/>
        <v>0</v>
      </c>
      <c r="EU49" s="5">
        <v>0</v>
      </c>
      <c r="EV49" s="63"/>
      <c r="EW49" s="15"/>
      <c r="EX49" s="13"/>
      <c r="EY49" s="98">
        <f t="shared" si="43"/>
        <v>0</v>
      </c>
      <c r="EZ49" s="99">
        <f>EZ5</f>
        <v>1</v>
      </c>
      <c r="FA49" s="100"/>
      <c r="FB49" s="110"/>
      <c r="FC49" s="95">
        <f t="shared" si="44"/>
        <v>0</v>
      </c>
      <c r="FD49" s="15"/>
      <c r="FE49" s="24">
        <f t="shared" si="14"/>
        <v>0</v>
      </c>
      <c r="FF49" s="5">
        <v>0</v>
      </c>
      <c r="FG49" s="63"/>
      <c r="FH49" s="15"/>
      <c r="FI49" s="13"/>
      <c r="FJ49" s="98">
        <f t="shared" si="45"/>
        <v>0</v>
      </c>
      <c r="FK49" s="99">
        <f>FK5</f>
        <v>1</v>
      </c>
      <c r="FL49" s="100"/>
      <c r="FM49" s="110"/>
      <c r="FN49" s="95">
        <f t="shared" si="46"/>
        <v>0</v>
      </c>
      <c r="FO49" s="15"/>
      <c r="FP49" s="24">
        <f t="shared" si="15"/>
        <v>0</v>
      </c>
      <c r="FQ49" s="5">
        <v>0</v>
      </c>
      <c r="FR49" s="8">
        <v>0</v>
      </c>
      <c r="FS49" s="84">
        <f t="shared" si="47"/>
        <v>1.0631249999999999</v>
      </c>
      <c r="FT49" s="85">
        <f t="shared" si="48"/>
        <v>0.99909999999999999</v>
      </c>
      <c r="FU49" s="85">
        <f t="shared" si="49"/>
        <v>500</v>
      </c>
      <c r="FV49" s="85">
        <f t="shared" si="50"/>
        <v>1.09104</v>
      </c>
      <c r="FW49" s="85">
        <f t="shared" si="51"/>
        <v>500</v>
      </c>
      <c r="FX49" s="85">
        <f t="shared" si="52"/>
        <v>1.0046531250000001</v>
      </c>
      <c r="FY49" s="85">
        <f t="shared" si="53"/>
        <v>500</v>
      </c>
      <c r="FZ49" s="85">
        <f t="shared" si="54"/>
        <v>500</v>
      </c>
      <c r="GA49" s="85">
        <f t="shared" si="55"/>
        <v>500</v>
      </c>
      <c r="GB49" s="85">
        <f t="shared" si="56"/>
        <v>500</v>
      </c>
      <c r="GC49" s="85">
        <f t="shared" si="57"/>
        <v>500</v>
      </c>
      <c r="GD49" s="85">
        <f t="shared" si="58"/>
        <v>500</v>
      </c>
      <c r="GE49" s="85">
        <f t="shared" si="59"/>
        <v>500</v>
      </c>
      <c r="GF49" s="85">
        <f t="shared" si="60"/>
        <v>500</v>
      </c>
      <c r="GG49" s="85">
        <f t="shared" si="61"/>
        <v>500</v>
      </c>
      <c r="GH49" s="101">
        <f t="shared" si="16"/>
        <v>4</v>
      </c>
      <c r="GI49" s="102">
        <f t="shared" si="62"/>
        <v>4.1579181250000001</v>
      </c>
      <c r="GJ49" s="102">
        <f t="shared" si="63"/>
        <v>1.03947953125</v>
      </c>
      <c r="GK49" s="79">
        <f>ROW()</f>
        <v>49</v>
      </c>
    </row>
    <row r="50" spans="1:193" s="12" customFormat="1" ht="50.1" customHeight="1">
      <c r="A50" s="17">
        <f>ROW()</f>
        <v>50</v>
      </c>
      <c r="B50" s="32">
        <f t="shared" si="64"/>
        <v>44</v>
      </c>
      <c r="C50" s="33">
        <f t="shared" si="65"/>
        <v>44</v>
      </c>
      <c r="D50" s="31" t="s">
        <v>372</v>
      </c>
      <c r="E50" s="390">
        <f t="shared" si="0"/>
        <v>46.784686724999993</v>
      </c>
      <c r="F50" s="107">
        <f t="shared" si="17"/>
        <v>48.146145862499992</v>
      </c>
      <c r="G50" s="3">
        <v>0</v>
      </c>
      <c r="H50" s="4">
        <v>0</v>
      </c>
      <c r="I50" s="63"/>
      <c r="J50" s="15"/>
      <c r="K50" s="13"/>
      <c r="L50" s="98">
        <f t="shared" si="66"/>
        <v>1</v>
      </c>
      <c r="M50" s="99">
        <f>M5</f>
        <v>0.94499999999999995</v>
      </c>
      <c r="N50" s="100">
        <v>52.389000000000003</v>
      </c>
      <c r="O50" s="110">
        <v>425993</v>
      </c>
      <c r="P50" s="95">
        <f t="shared" si="18"/>
        <v>49.507604999999998</v>
      </c>
      <c r="Q50" s="15"/>
      <c r="R50" s="24">
        <f t="shared" si="1"/>
        <v>2</v>
      </c>
      <c r="S50" s="25">
        <v>0</v>
      </c>
      <c r="T50" s="63"/>
      <c r="U50" s="15"/>
      <c r="V50" s="13"/>
      <c r="W50" s="98">
        <f t="shared" si="19"/>
        <v>0</v>
      </c>
      <c r="X50" s="99">
        <f>X5</f>
        <v>0.97</v>
      </c>
      <c r="Y50" s="100"/>
      <c r="Z50" s="110"/>
      <c r="AA50" s="95">
        <f t="shared" si="20"/>
        <v>0</v>
      </c>
      <c r="AB50" s="15" t="s">
        <v>248</v>
      </c>
      <c r="AC50" s="24">
        <f t="shared" si="2"/>
        <v>0</v>
      </c>
      <c r="AD50" s="5">
        <v>0</v>
      </c>
      <c r="AE50" s="63"/>
      <c r="AF50" s="15"/>
      <c r="AG50" s="13"/>
      <c r="AH50" s="98">
        <f t="shared" si="21"/>
        <v>0</v>
      </c>
      <c r="AI50" s="99">
        <f>AI5</f>
        <v>0.95499999999999996</v>
      </c>
      <c r="AJ50" s="100"/>
      <c r="AK50" s="110"/>
      <c r="AL50" s="95">
        <f t="shared" si="22"/>
        <v>0</v>
      </c>
      <c r="AM50" s="15"/>
      <c r="AN50" s="24">
        <f t="shared" si="3"/>
        <v>0</v>
      </c>
      <c r="AO50" s="5">
        <v>0</v>
      </c>
      <c r="AP50" s="63"/>
      <c r="AQ50" s="15"/>
      <c r="AR50" s="13"/>
      <c r="AS50" s="98">
        <f t="shared" si="23"/>
        <v>0</v>
      </c>
      <c r="AT50" s="99">
        <f>AT5</f>
        <v>0.96</v>
      </c>
      <c r="AU50" s="100"/>
      <c r="AV50" s="110"/>
      <c r="AW50" s="95">
        <f t="shared" si="24"/>
        <v>0</v>
      </c>
      <c r="AX50" s="15"/>
      <c r="AY50" s="24">
        <f t="shared" si="4"/>
        <v>0</v>
      </c>
      <c r="AZ50" s="5">
        <v>0</v>
      </c>
      <c r="BA50" s="63"/>
      <c r="BB50" s="15"/>
      <c r="BC50" s="13"/>
      <c r="BD50" s="98">
        <f t="shared" si="25"/>
        <v>0</v>
      </c>
      <c r="BE50" s="99">
        <f>BE5</f>
        <v>0.98</v>
      </c>
      <c r="BF50" s="100"/>
      <c r="BG50" s="110"/>
      <c r="BH50" s="95">
        <f t="shared" si="26"/>
        <v>0</v>
      </c>
      <c r="BI50" s="15"/>
      <c r="BJ50" s="24">
        <f t="shared" si="5"/>
        <v>0</v>
      </c>
      <c r="BK50" s="5">
        <v>0</v>
      </c>
      <c r="BL50" s="63"/>
      <c r="BM50" s="15"/>
      <c r="BN50" s="13"/>
      <c r="BO50" s="98">
        <f t="shared" si="27"/>
        <v>1</v>
      </c>
      <c r="BP50" s="99">
        <f>BP5</f>
        <v>0.94499999999999995</v>
      </c>
      <c r="BQ50" s="100">
        <v>49.507604999999998</v>
      </c>
      <c r="BR50" s="110"/>
      <c r="BS50" s="95">
        <f t="shared" si="28"/>
        <v>46.784686724999993</v>
      </c>
      <c r="BT50" s="15"/>
      <c r="BU50" s="24">
        <f t="shared" si="6"/>
        <v>1</v>
      </c>
      <c r="BV50" s="5">
        <v>0</v>
      </c>
      <c r="BW50" s="63"/>
      <c r="BX50" s="15"/>
      <c r="BY50" s="13"/>
      <c r="BZ50" s="98">
        <f t="shared" si="29"/>
        <v>0</v>
      </c>
      <c r="CA50" s="99">
        <f>CA5</f>
        <v>1</v>
      </c>
      <c r="CB50" s="100"/>
      <c r="CC50" s="110"/>
      <c r="CD50" s="95">
        <f t="shared" si="30"/>
        <v>0</v>
      </c>
      <c r="CE50" s="15"/>
      <c r="CF50" s="24">
        <f t="shared" si="7"/>
        <v>0</v>
      </c>
      <c r="CG50" s="5">
        <v>0</v>
      </c>
      <c r="CH50" s="63"/>
      <c r="CI50" s="15"/>
      <c r="CJ50" s="13"/>
      <c r="CK50" s="98">
        <f t="shared" si="31"/>
        <v>0</v>
      </c>
      <c r="CL50" s="99">
        <f>CL5</f>
        <v>1</v>
      </c>
      <c r="CM50" s="100"/>
      <c r="CN50" s="110"/>
      <c r="CO50" s="95">
        <f t="shared" si="32"/>
        <v>0</v>
      </c>
      <c r="CP50" s="15"/>
      <c r="CQ50" s="24">
        <f t="shared" si="8"/>
        <v>0</v>
      </c>
      <c r="CR50" s="5">
        <v>0</v>
      </c>
      <c r="CS50" s="63"/>
      <c r="CT50" s="15"/>
      <c r="CU50" s="13"/>
      <c r="CV50" s="98">
        <f t="shared" si="33"/>
        <v>0</v>
      </c>
      <c r="CW50" s="99">
        <f>CW5</f>
        <v>1</v>
      </c>
      <c r="CX50" s="100"/>
      <c r="CY50" s="110"/>
      <c r="CZ50" s="95">
        <f t="shared" si="34"/>
        <v>0</v>
      </c>
      <c r="DA50" s="15"/>
      <c r="DB50" s="24">
        <f t="shared" si="9"/>
        <v>0</v>
      </c>
      <c r="DC50" s="5">
        <v>0</v>
      </c>
      <c r="DD50" s="63"/>
      <c r="DE50" s="15"/>
      <c r="DF50" s="13"/>
      <c r="DG50" s="98">
        <f t="shared" si="35"/>
        <v>0</v>
      </c>
      <c r="DH50" s="99">
        <f>DH5</f>
        <v>1</v>
      </c>
      <c r="DI50" s="100"/>
      <c r="DJ50" s="110"/>
      <c r="DK50" s="95">
        <f t="shared" si="36"/>
        <v>0</v>
      </c>
      <c r="DL50" s="15"/>
      <c r="DM50" s="24">
        <f t="shared" si="10"/>
        <v>0</v>
      </c>
      <c r="DN50" s="5">
        <v>0</v>
      </c>
      <c r="DO50" s="63"/>
      <c r="DP50" s="15"/>
      <c r="DQ50" s="13"/>
      <c r="DR50" s="98">
        <f t="shared" si="37"/>
        <v>0</v>
      </c>
      <c r="DS50" s="99">
        <f>DS5</f>
        <v>1</v>
      </c>
      <c r="DT50" s="100"/>
      <c r="DU50" s="110"/>
      <c r="DV50" s="95">
        <f t="shared" si="38"/>
        <v>0</v>
      </c>
      <c r="DW50" s="15"/>
      <c r="DX50" s="24">
        <f t="shared" si="11"/>
        <v>0</v>
      </c>
      <c r="DY50" s="5">
        <v>0</v>
      </c>
      <c r="DZ50" s="63"/>
      <c r="EA50" s="15"/>
      <c r="EB50" s="13"/>
      <c r="EC50" s="98">
        <f t="shared" si="39"/>
        <v>0</v>
      </c>
      <c r="ED50" s="99">
        <f>ED5</f>
        <v>1</v>
      </c>
      <c r="EE50" s="100"/>
      <c r="EF50" s="110"/>
      <c r="EG50" s="95">
        <f t="shared" si="40"/>
        <v>0</v>
      </c>
      <c r="EH50" s="15"/>
      <c r="EI50" s="24">
        <f t="shared" si="12"/>
        <v>0</v>
      </c>
      <c r="EJ50" s="5">
        <v>0</v>
      </c>
      <c r="EK50" s="63"/>
      <c r="EL50" s="15"/>
      <c r="EM50" s="13"/>
      <c r="EN50" s="98">
        <f t="shared" si="41"/>
        <v>0</v>
      </c>
      <c r="EO50" s="99">
        <f>EO5</f>
        <v>1</v>
      </c>
      <c r="EP50" s="100"/>
      <c r="EQ50" s="110"/>
      <c r="ER50" s="95">
        <f t="shared" si="42"/>
        <v>0</v>
      </c>
      <c r="ES50" s="15"/>
      <c r="ET50" s="24">
        <f t="shared" si="13"/>
        <v>0</v>
      </c>
      <c r="EU50" s="5">
        <v>0</v>
      </c>
      <c r="EV50" s="63"/>
      <c r="EW50" s="15"/>
      <c r="EX50" s="13"/>
      <c r="EY50" s="98">
        <f t="shared" si="43"/>
        <v>0</v>
      </c>
      <c r="EZ50" s="99">
        <f>EZ5</f>
        <v>1</v>
      </c>
      <c r="FA50" s="100"/>
      <c r="FB50" s="110"/>
      <c r="FC50" s="95">
        <f t="shared" si="44"/>
        <v>0</v>
      </c>
      <c r="FD50" s="15"/>
      <c r="FE50" s="24">
        <f t="shared" si="14"/>
        <v>0</v>
      </c>
      <c r="FF50" s="5">
        <v>0</v>
      </c>
      <c r="FG50" s="63"/>
      <c r="FH50" s="15"/>
      <c r="FI50" s="13"/>
      <c r="FJ50" s="98">
        <f t="shared" si="45"/>
        <v>0</v>
      </c>
      <c r="FK50" s="99">
        <f>FK5</f>
        <v>1</v>
      </c>
      <c r="FL50" s="100"/>
      <c r="FM50" s="110"/>
      <c r="FN50" s="95">
        <f t="shared" si="46"/>
        <v>0</v>
      </c>
      <c r="FO50" s="15"/>
      <c r="FP50" s="24">
        <f t="shared" si="15"/>
        <v>0</v>
      </c>
      <c r="FQ50" s="5">
        <v>0</v>
      </c>
      <c r="FR50" s="8">
        <v>0</v>
      </c>
      <c r="FS50" s="84">
        <f t="shared" si="47"/>
        <v>49.507604999999998</v>
      </c>
      <c r="FT50" s="85">
        <f t="shared" si="48"/>
        <v>500</v>
      </c>
      <c r="FU50" s="85">
        <f t="shared" si="49"/>
        <v>500</v>
      </c>
      <c r="FV50" s="85">
        <f t="shared" si="50"/>
        <v>500</v>
      </c>
      <c r="FW50" s="85">
        <f t="shared" si="51"/>
        <v>500</v>
      </c>
      <c r="FX50" s="85">
        <f t="shared" si="52"/>
        <v>46.784686724999993</v>
      </c>
      <c r="FY50" s="85">
        <f t="shared" si="53"/>
        <v>500</v>
      </c>
      <c r="FZ50" s="85">
        <f t="shared" si="54"/>
        <v>500</v>
      </c>
      <c r="GA50" s="85">
        <f t="shared" si="55"/>
        <v>500</v>
      </c>
      <c r="GB50" s="85">
        <f t="shared" si="56"/>
        <v>500</v>
      </c>
      <c r="GC50" s="85">
        <f t="shared" si="57"/>
        <v>500</v>
      </c>
      <c r="GD50" s="85">
        <f t="shared" si="58"/>
        <v>500</v>
      </c>
      <c r="GE50" s="85">
        <f t="shared" si="59"/>
        <v>500</v>
      </c>
      <c r="GF50" s="85">
        <f t="shared" si="60"/>
        <v>500</v>
      </c>
      <c r="GG50" s="85">
        <f t="shared" si="61"/>
        <v>500</v>
      </c>
      <c r="GH50" s="101">
        <f t="shared" si="16"/>
        <v>2</v>
      </c>
      <c r="GI50" s="102">
        <f t="shared" si="62"/>
        <v>96.292291724999984</v>
      </c>
      <c r="GJ50" s="102">
        <f t="shared" si="63"/>
        <v>48.146145862499992</v>
      </c>
      <c r="GK50" s="79">
        <f>ROW()</f>
        <v>50</v>
      </c>
    </row>
    <row r="51" spans="1:193" s="12" customFormat="1" ht="50.1" customHeight="1">
      <c r="A51" s="17">
        <f>ROW()</f>
        <v>51</v>
      </c>
      <c r="B51" s="32">
        <f t="shared" si="64"/>
        <v>45</v>
      </c>
      <c r="C51" s="33">
        <f t="shared" si="65"/>
        <v>45</v>
      </c>
      <c r="D51" s="31" t="s">
        <v>373</v>
      </c>
      <c r="E51" s="390">
        <f t="shared" si="0"/>
        <v>4.3222409999999991</v>
      </c>
      <c r="F51" s="107">
        <f t="shared" si="17"/>
        <v>4.7861469999999997</v>
      </c>
      <c r="G51" s="3">
        <v>0</v>
      </c>
      <c r="H51" s="4">
        <v>0</v>
      </c>
      <c r="I51" s="63"/>
      <c r="J51" s="15"/>
      <c r="K51" s="13"/>
      <c r="L51" s="98">
        <f t="shared" si="66"/>
        <v>1</v>
      </c>
      <c r="M51" s="99">
        <f>M5</f>
        <v>0.94499999999999995</v>
      </c>
      <c r="N51" s="100">
        <v>4.84</v>
      </c>
      <c r="O51" s="110">
        <v>425740</v>
      </c>
      <c r="P51" s="95">
        <f t="shared" si="18"/>
        <v>4.5737999999999994</v>
      </c>
      <c r="Q51" s="15"/>
      <c r="R51" s="24">
        <f t="shared" si="1"/>
        <v>2</v>
      </c>
      <c r="S51" s="25">
        <v>0</v>
      </c>
      <c r="T51" s="63"/>
      <c r="U51" s="15"/>
      <c r="V51" s="13"/>
      <c r="W51" s="98">
        <f t="shared" si="19"/>
        <v>0</v>
      </c>
      <c r="X51" s="99">
        <f>X5</f>
        <v>0.97</v>
      </c>
      <c r="Y51" s="100"/>
      <c r="Z51" s="110"/>
      <c r="AA51" s="95">
        <f t="shared" si="20"/>
        <v>0</v>
      </c>
      <c r="AB51" s="15"/>
      <c r="AC51" s="24">
        <f t="shared" si="2"/>
        <v>0</v>
      </c>
      <c r="AD51" s="5">
        <v>0</v>
      </c>
      <c r="AE51" s="63"/>
      <c r="AF51" s="15"/>
      <c r="AG51" s="13"/>
      <c r="AH51" s="98">
        <f t="shared" si="21"/>
        <v>0</v>
      </c>
      <c r="AI51" s="99">
        <f>AI5</f>
        <v>0.95499999999999996</v>
      </c>
      <c r="AJ51" s="100"/>
      <c r="AK51" s="110"/>
      <c r="AL51" s="95">
        <f t="shared" si="22"/>
        <v>0</v>
      </c>
      <c r="AM51" s="15"/>
      <c r="AN51" s="24">
        <f t="shared" si="3"/>
        <v>0</v>
      </c>
      <c r="AO51" s="5">
        <v>0</v>
      </c>
      <c r="AP51" s="63"/>
      <c r="AQ51" s="15"/>
      <c r="AR51" s="13"/>
      <c r="AS51" s="98">
        <f t="shared" si="23"/>
        <v>1</v>
      </c>
      <c r="AT51" s="99">
        <f>AT5</f>
        <v>0.96</v>
      </c>
      <c r="AU51" s="100">
        <v>5.69</v>
      </c>
      <c r="AV51" s="110"/>
      <c r="AW51" s="95">
        <f t="shared" si="24"/>
        <v>5.4624000000000006</v>
      </c>
      <c r="AX51" s="15"/>
      <c r="AY51" s="24">
        <f t="shared" si="4"/>
        <v>3</v>
      </c>
      <c r="AZ51" s="5">
        <v>0</v>
      </c>
      <c r="BA51" s="63"/>
      <c r="BB51" s="15"/>
      <c r="BC51" s="13"/>
      <c r="BD51" s="98">
        <f t="shared" si="25"/>
        <v>0</v>
      </c>
      <c r="BE51" s="99">
        <f>BE5</f>
        <v>0.98</v>
      </c>
      <c r="BF51" s="100"/>
      <c r="BG51" s="110"/>
      <c r="BH51" s="95">
        <f t="shared" si="26"/>
        <v>0</v>
      </c>
      <c r="BI51" s="15"/>
      <c r="BJ51" s="24">
        <f t="shared" si="5"/>
        <v>0</v>
      </c>
      <c r="BK51" s="5">
        <v>0</v>
      </c>
      <c r="BL51" s="63"/>
      <c r="BM51" s="15"/>
      <c r="BN51" s="13"/>
      <c r="BO51" s="98">
        <f t="shared" si="27"/>
        <v>1</v>
      </c>
      <c r="BP51" s="99">
        <f>BP5</f>
        <v>0.94499999999999995</v>
      </c>
      <c r="BQ51" s="100">
        <v>4.5737999999999994</v>
      </c>
      <c r="BR51" s="110"/>
      <c r="BS51" s="95">
        <f t="shared" si="28"/>
        <v>4.3222409999999991</v>
      </c>
      <c r="BT51" s="15"/>
      <c r="BU51" s="24">
        <f t="shared" si="6"/>
        <v>1</v>
      </c>
      <c r="BV51" s="5">
        <v>0</v>
      </c>
      <c r="BW51" s="63"/>
      <c r="BX51" s="15"/>
      <c r="BY51" s="13"/>
      <c r="BZ51" s="98">
        <f t="shared" si="29"/>
        <v>0</v>
      </c>
      <c r="CA51" s="99">
        <f>CA5</f>
        <v>1</v>
      </c>
      <c r="CB51" s="100"/>
      <c r="CC51" s="110"/>
      <c r="CD51" s="95">
        <f t="shared" si="30"/>
        <v>0</v>
      </c>
      <c r="CE51" s="15"/>
      <c r="CF51" s="24">
        <f t="shared" si="7"/>
        <v>0</v>
      </c>
      <c r="CG51" s="5">
        <v>0</v>
      </c>
      <c r="CH51" s="63"/>
      <c r="CI51" s="15"/>
      <c r="CJ51" s="13"/>
      <c r="CK51" s="98">
        <f t="shared" si="31"/>
        <v>0</v>
      </c>
      <c r="CL51" s="99">
        <f>CL5</f>
        <v>1</v>
      </c>
      <c r="CM51" s="100"/>
      <c r="CN51" s="110"/>
      <c r="CO51" s="95">
        <f t="shared" si="32"/>
        <v>0</v>
      </c>
      <c r="CP51" s="15"/>
      <c r="CQ51" s="24">
        <f t="shared" si="8"/>
        <v>0</v>
      </c>
      <c r="CR51" s="5">
        <v>0</v>
      </c>
      <c r="CS51" s="63"/>
      <c r="CT51" s="15"/>
      <c r="CU51" s="13"/>
      <c r="CV51" s="98">
        <f t="shared" si="33"/>
        <v>0</v>
      </c>
      <c r="CW51" s="99">
        <f>CW5</f>
        <v>1</v>
      </c>
      <c r="CX51" s="100"/>
      <c r="CY51" s="110"/>
      <c r="CZ51" s="95">
        <f t="shared" si="34"/>
        <v>0</v>
      </c>
      <c r="DA51" s="15"/>
      <c r="DB51" s="24">
        <f t="shared" si="9"/>
        <v>0</v>
      </c>
      <c r="DC51" s="5">
        <v>0</v>
      </c>
      <c r="DD51" s="63"/>
      <c r="DE51" s="15"/>
      <c r="DF51" s="13"/>
      <c r="DG51" s="98">
        <f t="shared" si="35"/>
        <v>0</v>
      </c>
      <c r="DH51" s="99">
        <f>DH5</f>
        <v>1</v>
      </c>
      <c r="DI51" s="100"/>
      <c r="DJ51" s="110"/>
      <c r="DK51" s="95">
        <f t="shared" si="36"/>
        <v>0</v>
      </c>
      <c r="DL51" s="15"/>
      <c r="DM51" s="24">
        <f t="shared" si="10"/>
        <v>0</v>
      </c>
      <c r="DN51" s="5">
        <v>0</v>
      </c>
      <c r="DO51" s="63"/>
      <c r="DP51" s="15"/>
      <c r="DQ51" s="13"/>
      <c r="DR51" s="98">
        <f t="shared" si="37"/>
        <v>0</v>
      </c>
      <c r="DS51" s="99">
        <f>DS5</f>
        <v>1</v>
      </c>
      <c r="DT51" s="100"/>
      <c r="DU51" s="110"/>
      <c r="DV51" s="95">
        <f t="shared" si="38"/>
        <v>0</v>
      </c>
      <c r="DW51" s="15"/>
      <c r="DX51" s="24">
        <f t="shared" si="11"/>
        <v>0</v>
      </c>
      <c r="DY51" s="5">
        <v>0</v>
      </c>
      <c r="DZ51" s="63"/>
      <c r="EA51" s="15"/>
      <c r="EB51" s="13"/>
      <c r="EC51" s="98">
        <f t="shared" si="39"/>
        <v>0</v>
      </c>
      <c r="ED51" s="99">
        <f>ED5</f>
        <v>1</v>
      </c>
      <c r="EE51" s="100"/>
      <c r="EF51" s="110"/>
      <c r="EG51" s="95">
        <f t="shared" si="40"/>
        <v>0</v>
      </c>
      <c r="EH51" s="15"/>
      <c r="EI51" s="24">
        <f t="shared" si="12"/>
        <v>0</v>
      </c>
      <c r="EJ51" s="5">
        <v>0</v>
      </c>
      <c r="EK51" s="63"/>
      <c r="EL51" s="15"/>
      <c r="EM51" s="13"/>
      <c r="EN51" s="98">
        <f t="shared" si="41"/>
        <v>0</v>
      </c>
      <c r="EO51" s="99">
        <f>EO5</f>
        <v>1</v>
      </c>
      <c r="EP51" s="100"/>
      <c r="EQ51" s="110"/>
      <c r="ER51" s="95">
        <f t="shared" si="42"/>
        <v>0</v>
      </c>
      <c r="ES51" s="15"/>
      <c r="ET51" s="24">
        <f t="shared" si="13"/>
        <v>0</v>
      </c>
      <c r="EU51" s="5">
        <v>0</v>
      </c>
      <c r="EV51" s="63"/>
      <c r="EW51" s="15"/>
      <c r="EX51" s="13"/>
      <c r="EY51" s="98">
        <f t="shared" si="43"/>
        <v>0</v>
      </c>
      <c r="EZ51" s="99">
        <f>EZ5</f>
        <v>1</v>
      </c>
      <c r="FA51" s="100"/>
      <c r="FB51" s="110"/>
      <c r="FC51" s="95">
        <f t="shared" si="44"/>
        <v>0</v>
      </c>
      <c r="FD51" s="15"/>
      <c r="FE51" s="24">
        <f t="shared" si="14"/>
        <v>0</v>
      </c>
      <c r="FF51" s="5">
        <v>0</v>
      </c>
      <c r="FG51" s="63"/>
      <c r="FH51" s="15"/>
      <c r="FI51" s="13"/>
      <c r="FJ51" s="98">
        <f t="shared" si="45"/>
        <v>0</v>
      </c>
      <c r="FK51" s="99">
        <f>FK5</f>
        <v>1</v>
      </c>
      <c r="FL51" s="100"/>
      <c r="FM51" s="110"/>
      <c r="FN51" s="95">
        <f t="shared" si="46"/>
        <v>0</v>
      </c>
      <c r="FO51" s="15"/>
      <c r="FP51" s="24">
        <f t="shared" si="15"/>
        <v>0</v>
      </c>
      <c r="FQ51" s="5">
        <v>0</v>
      </c>
      <c r="FR51" s="8">
        <v>0</v>
      </c>
      <c r="FS51" s="84">
        <f t="shared" si="47"/>
        <v>4.5737999999999994</v>
      </c>
      <c r="FT51" s="85">
        <f t="shared" si="48"/>
        <v>500</v>
      </c>
      <c r="FU51" s="85">
        <f t="shared" si="49"/>
        <v>500</v>
      </c>
      <c r="FV51" s="85">
        <f t="shared" si="50"/>
        <v>5.4624000000000006</v>
      </c>
      <c r="FW51" s="85">
        <f t="shared" si="51"/>
        <v>500</v>
      </c>
      <c r="FX51" s="85">
        <f t="shared" si="52"/>
        <v>4.3222409999999991</v>
      </c>
      <c r="FY51" s="85">
        <f t="shared" si="53"/>
        <v>500</v>
      </c>
      <c r="FZ51" s="85">
        <f t="shared" si="54"/>
        <v>500</v>
      </c>
      <c r="GA51" s="85">
        <f t="shared" si="55"/>
        <v>500</v>
      </c>
      <c r="GB51" s="85">
        <f t="shared" si="56"/>
        <v>500</v>
      </c>
      <c r="GC51" s="85">
        <f t="shared" si="57"/>
        <v>500</v>
      </c>
      <c r="GD51" s="85">
        <f t="shared" si="58"/>
        <v>500</v>
      </c>
      <c r="GE51" s="85">
        <f t="shared" si="59"/>
        <v>500</v>
      </c>
      <c r="GF51" s="85">
        <f t="shared" si="60"/>
        <v>500</v>
      </c>
      <c r="GG51" s="85">
        <f t="shared" si="61"/>
        <v>500</v>
      </c>
      <c r="GH51" s="101">
        <f t="shared" si="16"/>
        <v>3</v>
      </c>
      <c r="GI51" s="102">
        <f t="shared" si="62"/>
        <v>14.358440999999999</v>
      </c>
      <c r="GJ51" s="102">
        <f t="shared" si="63"/>
        <v>4.7861469999999997</v>
      </c>
      <c r="GK51" s="79">
        <f>ROW()</f>
        <v>51</v>
      </c>
    </row>
    <row r="52" spans="1:193" s="12" customFormat="1" ht="50.1" customHeight="1">
      <c r="A52" s="17">
        <f>ROW()</f>
        <v>52</v>
      </c>
      <c r="B52" s="32">
        <f t="shared" si="64"/>
        <v>46</v>
      </c>
      <c r="C52" s="33">
        <f t="shared" si="65"/>
        <v>46</v>
      </c>
      <c r="D52" s="31" t="s">
        <v>374</v>
      </c>
      <c r="E52" s="390">
        <f t="shared" si="0"/>
        <v>4.7039999999999997</v>
      </c>
      <c r="F52" s="107">
        <f t="shared" si="17"/>
        <v>4.7039999999999997</v>
      </c>
      <c r="G52" s="3">
        <v>0</v>
      </c>
      <c r="H52" s="4">
        <v>0</v>
      </c>
      <c r="I52" s="63"/>
      <c r="J52" s="15"/>
      <c r="K52" s="13"/>
      <c r="L52" s="98">
        <f t="shared" si="66"/>
        <v>0</v>
      </c>
      <c r="M52" s="99">
        <f>M5</f>
        <v>0.94499999999999995</v>
      </c>
      <c r="N52" s="100"/>
      <c r="O52" s="110" t="s">
        <v>235</v>
      </c>
      <c r="P52" s="95">
        <f t="shared" si="18"/>
        <v>0</v>
      </c>
      <c r="Q52" s="15"/>
      <c r="R52" s="24">
        <f t="shared" si="1"/>
        <v>0</v>
      </c>
      <c r="S52" s="25">
        <v>0</v>
      </c>
      <c r="T52" s="63"/>
      <c r="U52" s="15"/>
      <c r="V52" s="13"/>
      <c r="W52" s="98">
        <f t="shared" si="19"/>
        <v>0</v>
      </c>
      <c r="X52" s="99">
        <f>X5</f>
        <v>0.97</v>
      </c>
      <c r="Y52" s="100"/>
      <c r="Z52" s="110"/>
      <c r="AA52" s="95">
        <f t="shared" si="20"/>
        <v>0</v>
      </c>
      <c r="AB52" s="15"/>
      <c r="AC52" s="24">
        <f t="shared" si="2"/>
        <v>0</v>
      </c>
      <c r="AD52" s="5">
        <v>0</v>
      </c>
      <c r="AE52" s="63"/>
      <c r="AF52" s="15"/>
      <c r="AG52" s="13"/>
      <c r="AH52" s="98">
        <f t="shared" si="21"/>
        <v>0</v>
      </c>
      <c r="AI52" s="99">
        <f>AI5</f>
        <v>0.95499999999999996</v>
      </c>
      <c r="AJ52" s="100"/>
      <c r="AK52" s="110"/>
      <c r="AL52" s="95">
        <f t="shared" si="22"/>
        <v>0</v>
      </c>
      <c r="AM52" s="15"/>
      <c r="AN52" s="24">
        <f t="shared" si="3"/>
        <v>0</v>
      </c>
      <c r="AO52" s="5">
        <v>0</v>
      </c>
      <c r="AP52" s="63"/>
      <c r="AQ52" s="15"/>
      <c r="AR52" s="13"/>
      <c r="AS52" s="98">
        <f t="shared" si="23"/>
        <v>1</v>
      </c>
      <c r="AT52" s="99">
        <f>AT5</f>
        <v>0.96</v>
      </c>
      <c r="AU52" s="100">
        <v>4.9000000000000004</v>
      </c>
      <c r="AV52" s="110"/>
      <c r="AW52" s="95">
        <f t="shared" si="24"/>
        <v>4.7039999999999997</v>
      </c>
      <c r="AX52" s="15"/>
      <c r="AY52" s="24">
        <f t="shared" si="4"/>
        <v>1</v>
      </c>
      <c r="AZ52" s="5">
        <v>0</v>
      </c>
      <c r="BA52" s="63"/>
      <c r="BB52" s="15"/>
      <c r="BC52" s="13"/>
      <c r="BD52" s="98">
        <f t="shared" si="25"/>
        <v>0</v>
      </c>
      <c r="BE52" s="99">
        <f>BE5</f>
        <v>0.98</v>
      </c>
      <c r="BF52" s="100"/>
      <c r="BG52" s="110"/>
      <c r="BH52" s="95">
        <f t="shared" si="26"/>
        <v>0</v>
      </c>
      <c r="BI52" s="15"/>
      <c r="BJ52" s="24">
        <f t="shared" si="5"/>
        <v>0</v>
      </c>
      <c r="BK52" s="5">
        <v>0</v>
      </c>
      <c r="BL52" s="63"/>
      <c r="BM52" s="15"/>
      <c r="BN52" s="13"/>
      <c r="BO52" s="98">
        <f t="shared" si="27"/>
        <v>0</v>
      </c>
      <c r="BP52" s="99">
        <f>BP5</f>
        <v>0.94499999999999995</v>
      </c>
      <c r="BQ52" s="100"/>
      <c r="BR52" s="110"/>
      <c r="BS52" s="95">
        <f t="shared" si="28"/>
        <v>0</v>
      </c>
      <c r="BT52" s="15"/>
      <c r="BU52" s="24">
        <f t="shared" si="6"/>
        <v>0</v>
      </c>
      <c r="BV52" s="5">
        <v>0</v>
      </c>
      <c r="BW52" s="63"/>
      <c r="BX52" s="15"/>
      <c r="BY52" s="13"/>
      <c r="BZ52" s="98">
        <f t="shared" si="29"/>
        <v>0</v>
      </c>
      <c r="CA52" s="99">
        <f>CA5</f>
        <v>1</v>
      </c>
      <c r="CB52" s="100"/>
      <c r="CC52" s="110"/>
      <c r="CD52" s="95">
        <f t="shared" si="30"/>
        <v>0</v>
      </c>
      <c r="CE52" s="15"/>
      <c r="CF52" s="24">
        <f t="shared" si="7"/>
        <v>0</v>
      </c>
      <c r="CG52" s="5">
        <v>0</v>
      </c>
      <c r="CH52" s="63"/>
      <c r="CI52" s="15"/>
      <c r="CJ52" s="13"/>
      <c r="CK52" s="98">
        <f t="shared" si="31"/>
        <v>0</v>
      </c>
      <c r="CL52" s="99">
        <f>CL5</f>
        <v>1</v>
      </c>
      <c r="CM52" s="100"/>
      <c r="CN52" s="110"/>
      <c r="CO52" s="95">
        <f t="shared" si="32"/>
        <v>0</v>
      </c>
      <c r="CP52" s="15"/>
      <c r="CQ52" s="24">
        <f t="shared" si="8"/>
        <v>0</v>
      </c>
      <c r="CR52" s="5">
        <v>0</v>
      </c>
      <c r="CS52" s="63"/>
      <c r="CT52" s="15"/>
      <c r="CU52" s="13"/>
      <c r="CV52" s="98">
        <f t="shared" si="33"/>
        <v>0</v>
      </c>
      <c r="CW52" s="99">
        <f>CW5</f>
        <v>1</v>
      </c>
      <c r="CX52" s="100"/>
      <c r="CY52" s="110"/>
      <c r="CZ52" s="95">
        <f t="shared" si="34"/>
        <v>0</v>
      </c>
      <c r="DA52" s="15"/>
      <c r="DB52" s="24">
        <f t="shared" si="9"/>
        <v>0</v>
      </c>
      <c r="DC52" s="5">
        <v>0</v>
      </c>
      <c r="DD52" s="63"/>
      <c r="DE52" s="15"/>
      <c r="DF52" s="13"/>
      <c r="DG52" s="98">
        <f t="shared" si="35"/>
        <v>0</v>
      </c>
      <c r="DH52" s="99">
        <f>DH5</f>
        <v>1</v>
      </c>
      <c r="DI52" s="100"/>
      <c r="DJ52" s="110"/>
      <c r="DK52" s="95">
        <f t="shared" si="36"/>
        <v>0</v>
      </c>
      <c r="DL52" s="15"/>
      <c r="DM52" s="24">
        <f t="shared" si="10"/>
        <v>0</v>
      </c>
      <c r="DN52" s="5">
        <v>0</v>
      </c>
      <c r="DO52" s="63"/>
      <c r="DP52" s="15"/>
      <c r="DQ52" s="13"/>
      <c r="DR52" s="98">
        <f t="shared" si="37"/>
        <v>0</v>
      </c>
      <c r="DS52" s="99">
        <f>DS5</f>
        <v>1</v>
      </c>
      <c r="DT52" s="100"/>
      <c r="DU52" s="110"/>
      <c r="DV52" s="95">
        <f t="shared" si="38"/>
        <v>0</v>
      </c>
      <c r="DW52" s="15"/>
      <c r="DX52" s="24">
        <f t="shared" si="11"/>
        <v>0</v>
      </c>
      <c r="DY52" s="5">
        <v>0</v>
      </c>
      <c r="DZ52" s="63"/>
      <c r="EA52" s="15"/>
      <c r="EB52" s="13"/>
      <c r="EC52" s="98">
        <f t="shared" si="39"/>
        <v>0</v>
      </c>
      <c r="ED52" s="99">
        <f>ED5</f>
        <v>1</v>
      </c>
      <c r="EE52" s="100"/>
      <c r="EF52" s="110"/>
      <c r="EG52" s="95">
        <f t="shared" si="40"/>
        <v>0</v>
      </c>
      <c r="EH52" s="15"/>
      <c r="EI52" s="24">
        <f t="shared" si="12"/>
        <v>0</v>
      </c>
      <c r="EJ52" s="5">
        <v>0</v>
      </c>
      <c r="EK52" s="63"/>
      <c r="EL52" s="15"/>
      <c r="EM52" s="13"/>
      <c r="EN52" s="98">
        <f t="shared" si="41"/>
        <v>0</v>
      </c>
      <c r="EO52" s="99">
        <f>EO5</f>
        <v>1</v>
      </c>
      <c r="EP52" s="100"/>
      <c r="EQ52" s="110"/>
      <c r="ER52" s="95">
        <f t="shared" si="42"/>
        <v>0</v>
      </c>
      <c r="ES52" s="15"/>
      <c r="ET52" s="24">
        <f t="shared" si="13"/>
        <v>0</v>
      </c>
      <c r="EU52" s="5">
        <v>0</v>
      </c>
      <c r="EV52" s="63"/>
      <c r="EW52" s="15"/>
      <c r="EX52" s="13"/>
      <c r="EY52" s="98">
        <f t="shared" si="43"/>
        <v>0</v>
      </c>
      <c r="EZ52" s="99">
        <f>EZ5</f>
        <v>1</v>
      </c>
      <c r="FA52" s="100"/>
      <c r="FB52" s="110"/>
      <c r="FC52" s="95">
        <f t="shared" si="44"/>
        <v>0</v>
      </c>
      <c r="FD52" s="15"/>
      <c r="FE52" s="24">
        <f t="shared" si="14"/>
        <v>0</v>
      </c>
      <c r="FF52" s="5">
        <v>0</v>
      </c>
      <c r="FG52" s="63"/>
      <c r="FH52" s="15"/>
      <c r="FI52" s="13"/>
      <c r="FJ52" s="98">
        <f t="shared" si="45"/>
        <v>0</v>
      </c>
      <c r="FK52" s="99">
        <f>FK5</f>
        <v>1</v>
      </c>
      <c r="FL52" s="100"/>
      <c r="FM52" s="110"/>
      <c r="FN52" s="95">
        <f t="shared" si="46"/>
        <v>0</v>
      </c>
      <c r="FO52" s="15"/>
      <c r="FP52" s="24">
        <f t="shared" si="15"/>
        <v>0</v>
      </c>
      <c r="FQ52" s="5">
        <v>0</v>
      </c>
      <c r="FR52" s="8">
        <v>0</v>
      </c>
      <c r="FS52" s="84">
        <f t="shared" si="47"/>
        <v>500</v>
      </c>
      <c r="FT52" s="85">
        <f t="shared" si="48"/>
        <v>500</v>
      </c>
      <c r="FU52" s="85">
        <f t="shared" si="49"/>
        <v>500</v>
      </c>
      <c r="FV52" s="85">
        <f t="shared" si="50"/>
        <v>4.7039999999999997</v>
      </c>
      <c r="FW52" s="85">
        <f t="shared" si="51"/>
        <v>500</v>
      </c>
      <c r="FX52" s="85">
        <f t="shared" si="52"/>
        <v>500</v>
      </c>
      <c r="FY52" s="85">
        <f t="shared" si="53"/>
        <v>500</v>
      </c>
      <c r="FZ52" s="85">
        <f t="shared" si="54"/>
        <v>500</v>
      </c>
      <c r="GA52" s="85">
        <f t="shared" si="55"/>
        <v>500</v>
      </c>
      <c r="GB52" s="85">
        <f t="shared" si="56"/>
        <v>500</v>
      </c>
      <c r="GC52" s="85">
        <f t="shared" si="57"/>
        <v>500</v>
      </c>
      <c r="GD52" s="85">
        <f t="shared" si="58"/>
        <v>500</v>
      </c>
      <c r="GE52" s="85">
        <f t="shared" si="59"/>
        <v>500</v>
      </c>
      <c r="GF52" s="85">
        <f t="shared" si="60"/>
        <v>500</v>
      </c>
      <c r="GG52" s="85">
        <f t="shared" si="61"/>
        <v>500</v>
      </c>
      <c r="GH52" s="101">
        <f t="shared" si="16"/>
        <v>1</v>
      </c>
      <c r="GI52" s="102">
        <f t="shared" si="62"/>
        <v>4.7039999999999997</v>
      </c>
      <c r="GJ52" s="102">
        <f t="shared" si="63"/>
        <v>4.7039999999999997</v>
      </c>
      <c r="GK52" s="79">
        <f>ROW()</f>
        <v>52</v>
      </c>
    </row>
    <row r="53" spans="1:193" s="12" customFormat="1" ht="50.1" customHeight="1">
      <c r="A53" s="17">
        <f>ROW()</f>
        <v>53</v>
      </c>
      <c r="B53" s="32">
        <f t="shared" si="64"/>
        <v>47</v>
      </c>
      <c r="C53" s="33">
        <f t="shared" si="65"/>
        <v>47</v>
      </c>
      <c r="D53" s="31" t="s">
        <v>375</v>
      </c>
      <c r="E53" s="390">
        <f t="shared" si="0"/>
        <v>20.709500000000002</v>
      </c>
      <c r="F53" s="107">
        <f t="shared" si="17"/>
        <v>20.709500000000002</v>
      </c>
      <c r="G53" s="3">
        <v>0</v>
      </c>
      <c r="H53" s="4">
        <v>0</v>
      </c>
      <c r="I53" s="63"/>
      <c r="J53" s="15"/>
      <c r="K53" s="13"/>
      <c r="L53" s="98">
        <f t="shared" si="66"/>
        <v>0</v>
      </c>
      <c r="M53" s="99">
        <f>M5</f>
        <v>0.94499999999999995</v>
      </c>
      <c r="N53" s="100"/>
      <c r="O53" s="110"/>
      <c r="P53" s="95">
        <f t="shared" si="18"/>
        <v>0</v>
      </c>
      <c r="Q53" s="15"/>
      <c r="R53" s="24">
        <f t="shared" si="1"/>
        <v>0</v>
      </c>
      <c r="S53" s="25">
        <v>0</v>
      </c>
      <c r="T53" s="63"/>
      <c r="U53" s="15"/>
      <c r="V53" s="13"/>
      <c r="W53" s="98">
        <f t="shared" si="19"/>
        <v>1</v>
      </c>
      <c r="X53" s="99">
        <f>X5</f>
        <v>0.97</v>
      </c>
      <c r="Y53" s="100">
        <v>21.35</v>
      </c>
      <c r="Z53" s="110"/>
      <c r="AA53" s="95">
        <f t="shared" si="20"/>
        <v>20.709500000000002</v>
      </c>
      <c r="AB53" s="15"/>
      <c r="AC53" s="24">
        <f t="shared" si="2"/>
        <v>1</v>
      </c>
      <c r="AD53" s="5">
        <v>0</v>
      </c>
      <c r="AE53" s="63"/>
      <c r="AF53" s="15"/>
      <c r="AG53" s="13"/>
      <c r="AH53" s="98">
        <f t="shared" si="21"/>
        <v>0</v>
      </c>
      <c r="AI53" s="99">
        <f>AI5</f>
        <v>0.95499999999999996</v>
      </c>
      <c r="AJ53" s="100"/>
      <c r="AK53" s="110"/>
      <c r="AL53" s="95">
        <f t="shared" si="22"/>
        <v>0</v>
      </c>
      <c r="AM53" s="15"/>
      <c r="AN53" s="24">
        <f t="shared" si="3"/>
        <v>0</v>
      </c>
      <c r="AO53" s="5">
        <v>0</v>
      </c>
      <c r="AP53" s="63"/>
      <c r="AQ53" s="15"/>
      <c r="AR53" s="13"/>
      <c r="AS53" s="98">
        <f t="shared" si="23"/>
        <v>0</v>
      </c>
      <c r="AT53" s="99">
        <f>AT5</f>
        <v>0.96</v>
      </c>
      <c r="AU53" s="100"/>
      <c r="AV53" s="110"/>
      <c r="AW53" s="95">
        <f t="shared" si="24"/>
        <v>0</v>
      </c>
      <c r="AX53" s="15"/>
      <c r="AY53" s="24">
        <f t="shared" si="4"/>
        <v>0</v>
      </c>
      <c r="AZ53" s="5">
        <v>0</v>
      </c>
      <c r="BA53" s="63"/>
      <c r="BB53" s="15"/>
      <c r="BC53" s="13"/>
      <c r="BD53" s="98">
        <f t="shared" si="25"/>
        <v>0</v>
      </c>
      <c r="BE53" s="99">
        <f>BE5</f>
        <v>0.98</v>
      </c>
      <c r="BF53" s="100"/>
      <c r="BG53" s="110"/>
      <c r="BH53" s="95">
        <f t="shared" si="26"/>
        <v>0</v>
      </c>
      <c r="BI53" s="15"/>
      <c r="BJ53" s="24">
        <f t="shared" si="5"/>
        <v>0</v>
      </c>
      <c r="BK53" s="5">
        <v>0</v>
      </c>
      <c r="BL53" s="63"/>
      <c r="BM53" s="15"/>
      <c r="BN53" s="13"/>
      <c r="BO53" s="98">
        <f t="shared" si="27"/>
        <v>0</v>
      </c>
      <c r="BP53" s="99">
        <f>BP5</f>
        <v>0.94499999999999995</v>
      </c>
      <c r="BQ53" s="100"/>
      <c r="BR53" s="110"/>
      <c r="BS53" s="95">
        <f t="shared" si="28"/>
        <v>0</v>
      </c>
      <c r="BT53" s="15"/>
      <c r="BU53" s="24">
        <f t="shared" si="6"/>
        <v>0</v>
      </c>
      <c r="BV53" s="5">
        <v>0</v>
      </c>
      <c r="BW53" s="63"/>
      <c r="BX53" s="15"/>
      <c r="BY53" s="13"/>
      <c r="BZ53" s="98">
        <f t="shared" si="29"/>
        <v>0</v>
      </c>
      <c r="CA53" s="99">
        <f>CA5</f>
        <v>1</v>
      </c>
      <c r="CB53" s="100"/>
      <c r="CC53" s="110"/>
      <c r="CD53" s="95">
        <f t="shared" si="30"/>
        <v>0</v>
      </c>
      <c r="CE53" s="15"/>
      <c r="CF53" s="24">
        <f t="shared" si="7"/>
        <v>0</v>
      </c>
      <c r="CG53" s="5">
        <v>0</v>
      </c>
      <c r="CH53" s="63"/>
      <c r="CI53" s="15"/>
      <c r="CJ53" s="13"/>
      <c r="CK53" s="98">
        <f t="shared" si="31"/>
        <v>0</v>
      </c>
      <c r="CL53" s="99">
        <f>CL5</f>
        <v>1</v>
      </c>
      <c r="CM53" s="100"/>
      <c r="CN53" s="110"/>
      <c r="CO53" s="95">
        <f t="shared" si="32"/>
        <v>0</v>
      </c>
      <c r="CP53" s="15"/>
      <c r="CQ53" s="24">
        <f t="shared" si="8"/>
        <v>0</v>
      </c>
      <c r="CR53" s="5">
        <v>0</v>
      </c>
      <c r="CS53" s="63"/>
      <c r="CT53" s="15"/>
      <c r="CU53" s="13"/>
      <c r="CV53" s="98">
        <f t="shared" si="33"/>
        <v>0</v>
      </c>
      <c r="CW53" s="99">
        <f>CW5</f>
        <v>1</v>
      </c>
      <c r="CX53" s="100"/>
      <c r="CY53" s="110"/>
      <c r="CZ53" s="95">
        <f t="shared" si="34"/>
        <v>0</v>
      </c>
      <c r="DA53" s="15"/>
      <c r="DB53" s="24">
        <f t="shared" si="9"/>
        <v>0</v>
      </c>
      <c r="DC53" s="5">
        <v>0</v>
      </c>
      <c r="DD53" s="63"/>
      <c r="DE53" s="15"/>
      <c r="DF53" s="13"/>
      <c r="DG53" s="98">
        <f t="shared" si="35"/>
        <v>0</v>
      </c>
      <c r="DH53" s="99">
        <f>DH5</f>
        <v>1</v>
      </c>
      <c r="DI53" s="100"/>
      <c r="DJ53" s="110"/>
      <c r="DK53" s="95">
        <f t="shared" si="36"/>
        <v>0</v>
      </c>
      <c r="DL53" s="15"/>
      <c r="DM53" s="24">
        <f t="shared" si="10"/>
        <v>0</v>
      </c>
      <c r="DN53" s="5">
        <v>0</v>
      </c>
      <c r="DO53" s="63"/>
      <c r="DP53" s="15"/>
      <c r="DQ53" s="13"/>
      <c r="DR53" s="98">
        <f t="shared" si="37"/>
        <v>0</v>
      </c>
      <c r="DS53" s="99">
        <f>DS5</f>
        <v>1</v>
      </c>
      <c r="DT53" s="100"/>
      <c r="DU53" s="110"/>
      <c r="DV53" s="95">
        <f t="shared" si="38"/>
        <v>0</v>
      </c>
      <c r="DW53" s="15"/>
      <c r="DX53" s="24">
        <f t="shared" si="11"/>
        <v>0</v>
      </c>
      <c r="DY53" s="5">
        <v>0</v>
      </c>
      <c r="DZ53" s="63"/>
      <c r="EA53" s="15"/>
      <c r="EB53" s="13"/>
      <c r="EC53" s="98">
        <f t="shared" si="39"/>
        <v>0</v>
      </c>
      <c r="ED53" s="99">
        <f>ED5</f>
        <v>1</v>
      </c>
      <c r="EE53" s="100"/>
      <c r="EF53" s="110"/>
      <c r="EG53" s="95">
        <f t="shared" si="40"/>
        <v>0</v>
      </c>
      <c r="EH53" s="15"/>
      <c r="EI53" s="24">
        <f t="shared" si="12"/>
        <v>0</v>
      </c>
      <c r="EJ53" s="5">
        <v>0</v>
      </c>
      <c r="EK53" s="63"/>
      <c r="EL53" s="15"/>
      <c r="EM53" s="13"/>
      <c r="EN53" s="98">
        <f t="shared" si="41"/>
        <v>0</v>
      </c>
      <c r="EO53" s="99">
        <f>EO5</f>
        <v>1</v>
      </c>
      <c r="EP53" s="100"/>
      <c r="EQ53" s="110"/>
      <c r="ER53" s="95">
        <f t="shared" si="42"/>
        <v>0</v>
      </c>
      <c r="ES53" s="15"/>
      <c r="ET53" s="24">
        <f t="shared" si="13"/>
        <v>0</v>
      </c>
      <c r="EU53" s="5">
        <v>0</v>
      </c>
      <c r="EV53" s="63"/>
      <c r="EW53" s="15"/>
      <c r="EX53" s="13"/>
      <c r="EY53" s="98">
        <f t="shared" si="43"/>
        <v>0</v>
      </c>
      <c r="EZ53" s="99">
        <f>EZ5</f>
        <v>1</v>
      </c>
      <c r="FA53" s="100"/>
      <c r="FB53" s="110"/>
      <c r="FC53" s="95">
        <f t="shared" si="44"/>
        <v>0</v>
      </c>
      <c r="FD53" s="15"/>
      <c r="FE53" s="24">
        <f t="shared" si="14"/>
        <v>0</v>
      </c>
      <c r="FF53" s="5">
        <v>0</v>
      </c>
      <c r="FG53" s="63"/>
      <c r="FH53" s="15"/>
      <c r="FI53" s="13"/>
      <c r="FJ53" s="98">
        <f t="shared" si="45"/>
        <v>0</v>
      </c>
      <c r="FK53" s="99">
        <f>FK5</f>
        <v>1</v>
      </c>
      <c r="FL53" s="100"/>
      <c r="FM53" s="110"/>
      <c r="FN53" s="95">
        <f t="shared" si="46"/>
        <v>0</v>
      </c>
      <c r="FO53" s="15"/>
      <c r="FP53" s="24">
        <f t="shared" si="15"/>
        <v>0</v>
      </c>
      <c r="FQ53" s="5">
        <v>0</v>
      </c>
      <c r="FR53" s="8">
        <v>0</v>
      </c>
      <c r="FS53" s="84">
        <f t="shared" si="47"/>
        <v>500</v>
      </c>
      <c r="FT53" s="85">
        <f t="shared" si="48"/>
        <v>20.709500000000002</v>
      </c>
      <c r="FU53" s="85">
        <f t="shared" si="49"/>
        <v>500</v>
      </c>
      <c r="FV53" s="85">
        <f t="shared" si="50"/>
        <v>500</v>
      </c>
      <c r="FW53" s="85">
        <f t="shared" si="51"/>
        <v>500</v>
      </c>
      <c r="FX53" s="85">
        <f t="shared" si="52"/>
        <v>500</v>
      </c>
      <c r="FY53" s="85">
        <f t="shared" si="53"/>
        <v>500</v>
      </c>
      <c r="FZ53" s="85">
        <f t="shared" si="54"/>
        <v>500</v>
      </c>
      <c r="GA53" s="85">
        <f t="shared" si="55"/>
        <v>500</v>
      </c>
      <c r="GB53" s="85">
        <f t="shared" si="56"/>
        <v>500</v>
      </c>
      <c r="GC53" s="85">
        <f t="shared" si="57"/>
        <v>500</v>
      </c>
      <c r="GD53" s="85">
        <f t="shared" si="58"/>
        <v>500</v>
      </c>
      <c r="GE53" s="85">
        <f t="shared" si="59"/>
        <v>500</v>
      </c>
      <c r="GF53" s="85">
        <f t="shared" si="60"/>
        <v>500</v>
      </c>
      <c r="GG53" s="85">
        <f t="shared" si="61"/>
        <v>500</v>
      </c>
      <c r="GH53" s="101">
        <f t="shared" si="16"/>
        <v>1</v>
      </c>
      <c r="GI53" s="102">
        <f t="shared" si="62"/>
        <v>20.709500000000002</v>
      </c>
      <c r="GJ53" s="102">
        <f t="shared" si="63"/>
        <v>20.709500000000002</v>
      </c>
      <c r="GK53" s="79">
        <f>ROW()</f>
        <v>53</v>
      </c>
    </row>
    <row r="54" spans="1:193" s="12" customFormat="1" ht="50.1" customHeight="1">
      <c r="A54" s="17">
        <f>ROW()</f>
        <v>54</v>
      </c>
      <c r="B54" s="32">
        <f t="shared" si="64"/>
        <v>48</v>
      </c>
      <c r="C54" s="33">
        <f t="shared" si="65"/>
        <v>48</v>
      </c>
      <c r="D54" s="31" t="s">
        <v>376</v>
      </c>
      <c r="E54" s="390">
        <f t="shared" si="0"/>
        <v>8.4923500000000001</v>
      </c>
      <c r="F54" s="107">
        <f t="shared" si="17"/>
        <v>8.9318009833333321</v>
      </c>
      <c r="G54" s="3">
        <v>0</v>
      </c>
      <c r="H54" s="4">
        <v>0</v>
      </c>
      <c r="I54" s="63"/>
      <c r="J54" s="15"/>
      <c r="K54" s="13"/>
      <c r="L54" s="98">
        <f t="shared" si="66"/>
        <v>1</v>
      </c>
      <c r="M54" s="99">
        <f>M5</f>
        <v>0.94499999999999995</v>
      </c>
      <c r="N54" s="100">
        <v>9.9580000000000002</v>
      </c>
      <c r="O54" s="110">
        <v>84617</v>
      </c>
      <c r="P54" s="95">
        <f t="shared" si="18"/>
        <v>9.4103099999999991</v>
      </c>
      <c r="Q54" s="15"/>
      <c r="R54" s="24">
        <f t="shared" si="1"/>
        <v>3</v>
      </c>
      <c r="S54" s="25">
        <v>0</v>
      </c>
      <c r="T54" s="63"/>
      <c r="U54" s="15"/>
      <c r="V54" s="13"/>
      <c r="W54" s="98">
        <f t="shared" si="19"/>
        <v>1</v>
      </c>
      <c r="X54" s="99">
        <f>X5</f>
        <v>0.97</v>
      </c>
      <c r="Y54" s="100">
        <v>8.7550000000000008</v>
      </c>
      <c r="Z54" s="110"/>
      <c r="AA54" s="95">
        <f t="shared" si="20"/>
        <v>8.4923500000000001</v>
      </c>
      <c r="AB54" s="15"/>
      <c r="AC54" s="24">
        <f t="shared" si="2"/>
        <v>1</v>
      </c>
      <c r="AD54" s="5">
        <v>0</v>
      </c>
      <c r="AE54" s="63"/>
      <c r="AF54" s="15"/>
      <c r="AG54" s="13"/>
      <c r="AH54" s="98">
        <f t="shared" si="21"/>
        <v>0</v>
      </c>
      <c r="AI54" s="99">
        <f>AI5</f>
        <v>0.95499999999999996</v>
      </c>
      <c r="AJ54" s="100"/>
      <c r="AK54" s="110"/>
      <c r="AL54" s="95">
        <f t="shared" si="22"/>
        <v>0</v>
      </c>
      <c r="AM54" s="15"/>
      <c r="AN54" s="24">
        <f t="shared" si="3"/>
        <v>0</v>
      </c>
      <c r="AO54" s="5">
        <v>0</v>
      </c>
      <c r="AP54" s="63"/>
      <c r="AQ54" s="15"/>
      <c r="AR54" s="13"/>
      <c r="AS54" s="98">
        <f t="shared" si="23"/>
        <v>0</v>
      </c>
      <c r="AT54" s="99">
        <f>AT5</f>
        <v>0.96</v>
      </c>
      <c r="AU54" s="100"/>
      <c r="AV54" s="110"/>
      <c r="AW54" s="95">
        <f t="shared" si="24"/>
        <v>0</v>
      </c>
      <c r="AX54" s="15"/>
      <c r="AY54" s="24">
        <f t="shared" si="4"/>
        <v>0</v>
      </c>
      <c r="AZ54" s="5">
        <v>0</v>
      </c>
      <c r="BA54" s="63"/>
      <c r="BB54" s="15"/>
      <c r="BC54" s="13"/>
      <c r="BD54" s="98">
        <f t="shared" si="25"/>
        <v>0</v>
      </c>
      <c r="BE54" s="99">
        <f>BE5</f>
        <v>0.98</v>
      </c>
      <c r="BF54" s="100"/>
      <c r="BG54" s="110"/>
      <c r="BH54" s="95">
        <f t="shared" si="26"/>
        <v>0</v>
      </c>
      <c r="BI54" s="15"/>
      <c r="BJ54" s="24">
        <f t="shared" si="5"/>
        <v>0</v>
      </c>
      <c r="BK54" s="5">
        <v>0</v>
      </c>
      <c r="BL54" s="63"/>
      <c r="BM54" s="15"/>
      <c r="BN54" s="13"/>
      <c r="BO54" s="98">
        <f t="shared" si="27"/>
        <v>1</v>
      </c>
      <c r="BP54" s="99">
        <f>BP5</f>
        <v>0.94499999999999995</v>
      </c>
      <c r="BQ54" s="100">
        <v>9.4103099999999991</v>
      </c>
      <c r="BR54" s="110"/>
      <c r="BS54" s="95">
        <f t="shared" si="28"/>
        <v>8.8927429499999988</v>
      </c>
      <c r="BT54" s="15"/>
      <c r="BU54" s="24">
        <f t="shared" si="6"/>
        <v>2</v>
      </c>
      <c r="BV54" s="5">
        <v>0</v>
      </c>
      <c r="BW54" s="63"/>
      <c r="BX54" s="15"/>
      <c r="BY54" s="13"/>
      <c r="BZ54" s="98">
        <f t="shared" si="29"/>
        <v>0</v>
      </c>
      <c r="CA54" s="99">
        <f>CA5</f>
        <v>1</v>
      </c>
      <c r="CB54" s="100"/>
      <c r="CC54" s="110"/>
      <c r="CD54" s="95">
        <f t="shared" si="30"/>
        <v>0</v>
      </c>
      <c r="CE54" s="15"/>
      <c r="CF54" s="24">
        <f t="shared" si="7"/>
        <v>0</v>
      </c>
      <c r="CG54" s="5">
        <v>0</v>
      </c>
      <c r="CH54" s="63"/>
      <c r="CI54" s="15"/>
      <c r="CJ54" s="13"/>
      <c r="CK54" s="98">
        <f t="shared" si="31"/>
        <v>0</v>
      </c>
      <c r="CL54" s="99">
        <f>CL5</f>
        <v>1</v>
      </c>
      <c r="CM54" s="100"/>
      <c r="CN54" s="110"/>
      <c r="CO54" s="95">
        <f t="shared" si="32"/>
        <v>0</v>
      </c>
      <c r="CP54" s="15"/>
      <c r="CQ54" s="24">
        <f t="shared" si="8"/>
        <v>0</v>
      </c>
      <c r="CR54" s="5">
        <v>0</v>
      </c>
      <c r="CS54" s="63"/>
      <c r="CT54" s="15"/>
      <c r="CU54" s="13"/>
      <c r="CV54" s="98">
        <f t="shared" si="33"/>
        <v>0</v>
      </c>
      <c r="CW54" s="99">
        <f>CW5</f>
        <v>1</v>
      </c>
      <c r="CX54" s="100"/>
      <c r="CY54" s="110"/>
      <c r="CZ54" s="95">
        <f t="shared" si="34"/>
        <v>0</v>
      </c>
      <c r="DA54" s="15"/>
      <c r="DB54" s="24">
        <f t="shared" si="9"/>
        <v>0</v>
      </c>
      <c r="DC54" s="5">
        <v>0</v>
      </c>
      <c r="DD54" s="63"/>
      <c r="DE54" s="15"/>
      <c r="DF54" s="13"/>
      <c r="DG54" s="98">
        <f t="shared" si="35"/>
        <v>0</v>
      </c>
      <c r="DH54" s="99">
        <f>DH5</f>
        <v>1</v>
      </c>
      <c r="DI54" s="100"/>
      <c r="DJ54" s="110"/>
      <c r="DK54" s="95">
        <f t="shared" si="36"/>
        <v>0</v>
      </c>
      <c r="DL54" s="15"/>
      <c r="DM54" s="24">
        <f t="shared" si="10"/>
        <v>0</v>
      </c>
      <c r="DN54" s="5">
        <v>0</v>
      </c>
      <c r="DO54" s="63"/>
      <c r="DP54" s="15"/>
      <c r="DQ54" s="13"/>
      <c r="DR54" s="98">
        <f t="shared" si="37"/>
        <v>0</v>
      </c>
      <c r="DS54" s="99">
        <f>DS5</f>
        <v>1</v>
      </c>
      <c r="DT54" s="100"/>
      <c r="DU54" s="110"/>
      <c r="DV54" s="95">
        <f t="shared" si="38"/>
        <v>0</v>
      </c>
      <c r="DW54" s="15"/>
      <c r="DX54" s="24">
        <f t="shared" si="11"/>
        <v>0</v>
      </c>
      <c r="DY54" s="5">
        <v>0</v>
      </c>
      <c r="DZ54" s="63"/>
      <c r="EA54" s="15"/>
      <c r="EB54" s="13"/>
      <c r="EC54" s="98">
        <f t="shared" si="39"/>
        <v>0</v>
      </c>
      <c r="ED54" s="99">
        <f>ED5</f>
        <v>1</v>
      </c>
      <c r="EE54" s="100"/>
      <c r="EF54" s="110"/>
      <c r="EG54" s="95">
        <f t="shared" si="40"/>
        <v>0</v>
      </c>
      <c r="EH54" s="15"/>
      <c r="EI54" s="24">
        <f t="shared" si="12"/>
        <v>0</v>
      </c>
      <c r="EJ54" s="5">
        <v>0</v>
      </c>
      <c r="EK54" s="63"/>
      <c r="EL54" s="15"/>
      <c r="EM54" s="13"/>
      <c r="EN54" s="98">
        <f t="shared" si="41"/>
        <v>0</v>
      </c>
      <c r="EO54" s="99">
        <f>EO5</f>
        <v>1</v>
      </c>
      <c r="EP54" s="100"/>
      <c r="EQ54" s="110"/>
      <c r="ER54" s="95">
        <f t="shared" si="42"/>
        <v>0</v>
      </c>
      <c r="ES54" s="15"/>
      <c r="ET54" s="24">
        <f t="shared" si="13"/>
        <v>0</v>
      </c>
      <c r="EU54" s="5">
        <v>0</v>
      </c>
      <c r="EV54" s="63"/>
      <c r="EW54" s="15"/>
      <c r="EX54" s="13"/>
      <c r="EY54" s="98">
        <f t="shared" si="43"/>
        <v>0</v>
      </c>
      <c r="EZ54" s="99">
        <f>EZ5</f>
        <v>1</v>
      </c>
      <c r="FA54" s="100"/>
      <c r="FB54" s="110"/>
      <c r="FC54" s="95">
        <f t="shared" si="44"/>
        <v>0</v>
      </c>
      <c r="FD54" s="15"/>
      <c r="FE54" s="24">
        <f t="shared" si="14"/>
        <v>0</v>
      </c>
      <c r="FF54" s="5">
        <v>0</v>
      </c>
      <c r="FG54" s="63"/>
      <c r="FH54" s="15"/>
      <c r="FI54" s="13"/>
      <c r="FJ54" s="98">
        <f t="shared" si="45"/>
        <v>0</v>
      </c>
      <c r="FK54" s="99">
        <f>FK5</f>
        <v>1</v>
      </c>
      <c r="FL54" s="100"/>
      <c r="FM54" s="110"/>
      <c r="FN54" s="95">
        <f t="shared" si="46"/>
        <v>0</v>
      </c>
      <c r="FO54" s="15"/>
      <c r="FP54" s="24">
        <f t="shared" si="15"/>
        <v>0</v>
      </c>
      <c r="FQ54" s="5">
        <v>0</v>
      </c>
      <c r="FR54" s="8">
        <v>0</v>
      </c>
      <c r="FS54" s="84">
        <f t="shared" si="47"/>
        <v>9.4103099999999991</v>
      </c>
      <c r="FT54" s="85">
        <f t="shared" si="48"/>
        <v>8.4923500000000001</v>
      </c>
      <c r="FU54" s="85">
        <f t="shared" si="49"/>
        <v>500</v>
      </c>
      <c r="FV54" s="85">
        <f t="shared" si="50"/>
        <v>500</v>
      </c>
      <c r="FW54" s="85">
        <f t="shared" si="51"/>
        <v>500</v>
      </c>
      <c r="FX54" s="85">
        <f t="shared" si="52"/>
        <v>8.8927429499999988</v>
      </c>
      <c r="FY54" s="85">
        <f t="shared" si="53"/>
        <v>500</v>
      </c>
      <c r="FZ54" s="85">
        <f t="shared" si="54"/>
        <v>500</v>
      </c>
      <c r="GA54" s="85">
        <f t="shared" si="55"/>
        <v>500</v>
      </c>
      <c r="GB54" s="85">
        <f t="shared" si="56"/>
        <v>500</v>
      </c>
      <c r="GC54" s="85">
        <f t="shared" si="57"/>
        <v>500</v>
      </c>
      <c r="GD54" s="85">
        <f t="shared" si="58"/>
        <v>500</v>
      </c>
      <c r="GE54" s="85">
        <f t="shared" si="59"/>
        <v>500</v>
      </c>
      <c r="GF54" s="85">
        <f t="shared" si="60"/>
        <v>500</v>
      </c>
      <c r="GG54" s="85">
        <f t="shared" si="61"/>
        <v>500</v>
      </c>
      <c r="GH54" s="101">
        <f t="shared" si="16"/>
        <v>3</v>
      </c>
      <c r="GI54" s="102">
        <f t="shared" si="62"/>
        <v>26.795402949999996</v>
      </c>
      <c r="GJ54" s="102">
        <f t="shared" si="63"/>
        <v>8.9318009833333321</v>
      </c>
      <c r="GK54" s="79">
        <f>ROW()</f>
        <v>54</v>
      </c>
    </row>
    <row r="55" spans="1:193" s="12" customFormat="1" ht="50.1" customHeight="1">
      <c r="A55" s="17">
        <f>ROW()</f>
        <v>55</v>
      </c>
      <c r="B55" s="32">
        <f t="shared" si="64"/>
        <v>49</v>
      </c>
      <c r="C55" s="33">
        <f t="shared" si="65"/>
        <v>49</v>
      </c>
      <c r="D55" s="31" t="s">
        <v>377</v>
      </c>
      <c r="E55" s="390">
        <f t="shared" si="0"/>
        <v>19.781396774999997</v>
      </c>
      <c r="F55" s="107">
        <f t="shared" si="17"/>
        <v>22.00719794375</v>
      </c>
      <c r="G55" s="3">
        <v>0</v>
      </c>
      <c r="H55" s="4">
        <v>0</v>
      </c>
      <c r="I55" s="63"/>
      <c r="J55" s="15"/>
      <c r="K55" s="13"/>
      <c r="L55" s="98">
        <f t="shared" si="66"/>
        <v>1</v>
      </c>
      <c r="M55" s="99">
        <f>M5</f>
        <v>0.94499999999999995</v>
      </c>
      <c r="N55" s="100">
        <v>22.151</v>
      </c>
      <c r="O55" s="110">
        <v>425249</v>
      </c>
      <c r="P55" s="95">
        <f t="shared" si="18"/>
        <v>20.932694999999999</v>
      </c>
      <c r="Q55" s="15"/>
      <c r="R55" s="24">
        <f t="shared" si="1"/>
        <v>3</v>
      </c>
      <c r="S55" s="25">
        <v>0</v>
      </c>
      <c r="T55" s="63"/>
      <c r="U55" s="15"/>
      <c r="V55" s="13"/>
      <c r="W55" s="98">
        <f t="shared" si="19"/>
        <v>1</v>
      </c>
      <c r="X55" s="99">
        <f>X5</f>
        <v>0.97</v>
      </c>
      <c r="Y55" s="100">
        <v>20.75</v>
      </c>
      <c r="Z55" s="110"/>
      <c r="AA55" s="95">
        <f t="shared" si="20"/>
        <v>20.127499999999998</v>
      </c>
      <c r="AB55" s="15"/>
      <c r="AC55" s="24">
        <f t="shared" si="2"/>
        <v>2</v>
      </c>
      <c r="AD55" s="5">
        <v>0</v>
      </c>
      <c r="AE55" s="63"/>
      <c r="AF55" s="15"/>
      <c r="AG55" s="13"/>
      <c r="AH55" s="98">
        <f t="shared" si="21"/>
        <v>0</v>
      </c>
      <c r="AI55" s="99">
        <f>AI5</f>
        <v>0.95499999999999996</v>
      </c>
      <c r="AJ55" s="100"/>
      <c r="AK55" s="110"/>
      <c r="AL55" s="95">
        <f t="shared" si="22"/>
        <v>0</v>
      </c>
      <c r="AM55" s="15"/>
      <c r="AN55" s="24">
        <f t="shared" si="3"/>
        <v>0</v>
      </c>
      <c r="AO55" s="5">
        <v>0</v>
      </c>
      <c r="AP55" s="63"/>
      <c r="AQ55" s="15"/>
      <c r="AR55" s="13"/>
      <c r="AS55" s="98">
        <f t="shared" si="23"/>
        <v>1</v>
      </c>
      <c r="AT55" s="99">
        <f>AT5</f>
        <v>0.96</v>
      </c>
      <c r="AU55" s="100">
        <v>28.32</v>
      </c>
      <c r="AV55" s="110"/>
      <c r="AW55" s="95">
        <f t="shared" si="24"/>
        <v>27.187200000000001</v>
      </c>
      <c r="AX55" s="15"/>
      <c r="AY55" s="24">
        <f t="shared" si="4"/>
        <v>4</v>
      </c>
      <c r="AZ55" s="5">
        <v>0</v>
      </c>
      <c r="BA55" s="63"/>
      <c r="BB55" s="15"/>
      <c r="BC55" s="13"/>
      <c r="BD55" s="98">
        <f t="shared" si="25"/>
        <v>0</v>
      </c>
      <c r="BE55" s="99">
        <f>BE5</f>
        <v>0.98</v>
      </c>
      <c r="BF55" s="100"/>
      <c r="BG55" s="110"/>
      <c r="BH55" s="95">
        <f t="shared" si="26"/>
        <v>0</v>
      </c>
      <c r="BI55" s="15"/>
      <c r="BJ55" s="24">
        <f t="shared" si="5"/>
        <v>0</v>
      </c>
      <c r="BK55" s="5">
        <v>0</v>
      </c>
      <c r="BL55" s="63"/>
      <c r="BM55" s="15"/>
      <c r="BN55" s="13"/>
      <c r="BO55" s="98">
        <f t="shared" si="27"/>
        <v>1</v>
      </c>
      <c r="BP55" s="99">
        <f>BP5</f>
        <v>0.94499999999999995</v>
      </c>
      <c r="BQ55" s="100">
        <v>20.932694999999999</v>
      </c>
      <c r="BR55" s="110"/>
      <c r="BS55" s="95">
        <f t="shared" si="28"/>
        <v>19.781396774999997</v>
      </c>
      <c r="BT55" s="15"/>
      <c r="BU55" s="24">
        <f t="shared" si="6"/>
        <v>1</v>
      </c>
      <c r="BV55" s="5">
        <v>0</v>
      </c>
      <c r="BW55" s="63"/>
      <c r="BX55" s="15"/>
      <c r="BY55" s="13"/>
      <c r="BZ55" s="98">
        <f t="shared" si="29"/>
        <v>0</v>
      </c>
      <c r="CA55" s="99">
        <f>CA5</f>
        <v>1</v>
      </c>
      <c r="CB55" s="100"/>
      <c r="CC55" s="110"/>
      <c r="CD55" s="95">
        <f t="shared" si="30"/>
        <v>0</v>
      </c>
      <c r="CE55" s="15"/>
      <c r="CF55" s="24">
        <f t="shared" si="7"/>
        <v>0</v>
      </c>
      <c r="CG55" s="5">
        <v>0</v>
      </c>
      <c r="CH55" s="63"/>
      <c r="CI55" s="15"/>
      <c r="CJ55" s="13"/>
      <c r="CK55" s="98">
        <f t="shared" si="31"/>
        <v>0</v>
      </c>
      <c r="CL55" s="99">
        <f>CL5</f>
        <v>1</v>
      </c>
      <c r="CM55" s="100"/>
      <c r="CN55" s="110"/>
      <c r="CO55" s="95">
        <f t="shared" si="32"/>
        <v>0</v>
      </c>
      <c r="CP55" s="15"/>
      <c r="CQ55" s="24">
        <f t="shared" si="8"/>
        <v>0</v>
      </c>
      <c r="CR55" s="5">
        <v>0</v>
      </c>
      <c r="CS55" s="63"/>
      <c r="CT55" s="15"/>
      <c r="CU55" s="13"/>
      <c r="CV55" s="98">
        <f t="shared" si="33"/>
        <v>0</v>
      </c>
      <c r="CW55" s="99">
        <f>CW5</f>
        <v>1</v>
      </c>
      <c r="CX55" s="100"/>
      <c r="CY55" s="110"/>
      <c r="CZ55" s="95">
        <f t="shared" si="34"/>
        <v>0</v>
      </c>
      <c r="DA55" s="15"/>
      <c r="DB55" s="24">
        <f t="shared" si="9"/>
        <v>0</v>
      </c>
      <c r="DC55" s="5">
        <v>0</v>
      </c>
      <c r="DD55" s="63"/>
      <c r="DE55" s="15"/>
      <c r="DF55" s="13"/>
      <c r="DG55" s="98">
        <f t="shared" si="35"/>
        <v>0</v>
      </c>
      <c r="DH55" s="99">
        <f>DH5</f>
        <v>1</v>
      </c>
      <c r="DI55" s="100"/>
      <c r="DJ55" s="110"/>
      <c r="DK55" s="95">
        <f t="shared" si="36"/>
        <v>0</v>
      </c>
      <c r="DL55" s="15"/>
      <c r="DM55" s="24">
        <f t="shared" si="10"/>
        <v>0</v>
      </c>
      <c r="DN55" s="5">
        <v>0</v>
      </c>
      <c r="DO55" s="63"/>
      <c r="DP55" s="15"/>
      <c r="DQ55" s="13"/>
      <c r="DR55" s="98">
        <f t="shared" si="37"/>
        <v>0</v>
      </c>
      <c r="DS55" s="99">
        <f>DS5</f>
        <v>1</v>
      </c>
      <c r="DT55" s="100"/>
      <c r="DU55" s="110"/>
      <c r="DV55" s="95">
        <f t="shared" si="38"/>
        <v>0</v>
      </c>
      <c r="DW55" s="15"/>
      <c r="DX55" s="24">
        <f t="shared" si="11"/>
        <v>0</v>
      </c>
      <c r="DY55" s="5">
        <v>0</v>
      </c>
      <c r="DZ55" s="63"/>
      <c r="EA55" s="15"/>
      <c r="EB55" s="13"/>
      <c r="EC55" s="98">
        <f t="shared" si="39"/>
        <v>0</v>
      </c>
      <c r="ED55" s="99">
        <f>ED5</f>
        <v>1</v>
      </c>
      <c r="EE55" s="100"/>
      <c r="EF55" s="110"/>
      <c r="EG55" s="95">
        <f t="shared" si="40"/>
        <v>0</v>
      </c>
      <c r="EH55" s="15"/>
      <c r="EI55" s="24">
        <f t="shared" si="12"/>
        <v>0</v>
      </c>
      <c r="EJ55" s="5">
        <v>0</v>
      </c>
      <c r="EK55" s="63"/>
      <c r="EL55" s="15"/>
      <c r="EM55" s="13"/>
      <c r="EN55" s="98">
        <f t="shared" si="41"/>
        <v>0</v>
      </c>
      <c r="EO55" s="99">
        <f>EO5</f>
        <v>1</v>
      </c>
      <c r="EP55" s="100"/>
      <c r="EQ55" s="110"/>
      <c r="ER55" s="95">
        <f t="shared" si="42"/>
        <v>0</v>
      </c>
      <c r="ES55" s="15"/>
      <c r="ET55" s="24">
        <f t="shared" si="13"/>
        <v>0</v>
      </c>
      <c r="EU55" s="5">
        <v>0</v>
      </c>
      <c r="EV55" s="63"/>
      <c r="EW55" s="15"/>
      <c r="EX55" s="13"/>
      <c r="EY55" s="98">
        <f t="shared" si="43"/>
        <v>0</v>
      </c>
      <c r="EZ55" s="99">
        <f>EZ5</f>
        <v>1</v>
      </c>
      <c r="FA55" s="100"/>
      <c r="FB55" s="110"/>
      <c r="FC55" s="95">
        <f t="shared" si="44"/>
        <v>0</v>
      </c>
      <c r="FD55" s="15"/>
      <c r="FE55" s="24">
        <f t="shared" si="14"/>
        <v>0</v>
      </c>
      <c r="FF55" s="5">
        <v>0</v>
      </c>
      <c r="FG55" s="63"/>
      <c r="FH55" s="15"/>
      <c r="FI55" s="13"/>
      <c r="FJ55" s="98">
        <f t="shared" si="45"/>
        <v>0</v>
      </c>
      <c r="FK55" s="99">
        <f>FK5</f>
        <v>1</v>
      </c>
      <c r="FL55" s="100"/>
      <c r="FM55" s="110"/>
      <c r="FN55" s="95">
        <f t="shared" si="46"/>
        <v>0</v>
      </c>
      <c r="FO55" s="15"/>
      <c r="FP55" s="24">
        <f t="shared" si="15"/>
        <v>0</v>
      </c>
      <c r="FQ55" s="5">
        <v>0</v>
      </c>
      <c r="FR55" s="8">
        <v>0</v>
      </c>
      <c r="FS55" s="84">
        <f t="shared" si="47"/>
        <v>20.932694999999999</v>
      </c>
      <c r="FT55" s="85">
        <f t="shared" si="48"/>
        <v>20.127499999999998</v>
      </c>
      <c r="FU55" s="85">
        <f t="shared" si="49"/>
        <v>500</v>
      </c>
      <c r="FV55" s="85">
        <f t="shared" si="50"/>
        <v>27.187200000000001</v>
      </c>
      <c r="FW55" s="85">
        <f t="shared" si="51"/>
        <v>500</v>
      </c>
      <c r="FX55" s="85">
        <f t="shared" si="52"/>
        <v>19.781396774999997</v>
      </c>
      <c r="FY55" s="85">
        <f t="shared" si="53"/>
        <v>500</v>
      </c>
      <c r="FZ55" s="85">
        <f t="shared" si="54"/>
        <v>500</v>
      </c>
      <c r="GA55" s="85">
        <f t="shared" si="55"/>
        <v>500</v>
      </c>
      <c r="GB55" s="85">
        <f t="shared" si="56"/>
        <v>500</v>
      </c>
      <c r="GC55" s="85">
        <f t="shared" si="57"/>
        <v>500</v>
      </c>
      <c r="GD55" s="85">
        <f t="shared" si="58"/>
        <v>500</v>
      </c>
      <c r="GE55" s="85">
        <f t="shared" si="59"/>
        <v>500</v>
      </c>
      <c r="GF55" s="85">
        <f t="shared" si="60"/>
        <v>500</v>
      </c>
      <c r="GG55" s="85">
        <f t="shared" si="61"/>
        <v>500</v>
      </c>
      <c r="GH55" s="101">
        <f t="shared" si="16"/>
        <v>4</v>
      </c>
      <c r="GI55" s="102">
        <f t="shared" si="62"/>
        <v>88.028791775000002</v>
      </c>
      <c r="GJ55" s="102">
        <f t="shared" si="63"/>
        <v>22.00719794375</v>
      </c>
      <c r="GK55" s="79">
        <f>ROW()</f>
        <v>55</v>
      </c>
    </row>
    <row r="56" spans="1:193" s="12" customFormat="1" ht="50.1" customHeight="1">
      <c r="A56" s="17">
        <f>ROW()</f>
        <v>56</v>
      </c>
      <c r="B56" s="32">
        <f t="shared" si="64"/>
        <v>50</v>
      </c>
      <c r="C56" s="33">
        <f t="shared" si="65"/>
        <v>50</v>
      </c>
      <c r="D56" s="31" t="s">
        <v>378</v>
      </c>
      <c r="E56" s="390">
        <f t="shared" si="0"/>
        <v>4.7633953499999988</v>
      </c>
      <c r="F56" s="107">
        <f t="shared" si="17"/>
        <v>4.9096084499999995</v>
      </c>
      <c r="G56" s="3">
        <v>0</v>
      </c>
      <c r="H56" s="4">
        <v>0</v>
      </c>
      <c r="I56" s="63"/>
      <c r="J56" s="15"/>
      <c r="K56" s="13"/>
      <c r="L56" s="98">
        <f t="shared" si="66"/>
        <v>1</v>
      </c>
      <c r="M56" s="99">
        <f>M5</f>
        <v>0.94499999999999995</v>
      </c>
      <c r="N56" s="100">
        <v>5.3339999999999996</v>
      </c>
      <c r="O56" s="110">
        <v>425092</v>
      </c>
      <c r="P56" s="95">
        <f t="shared" si="18"/>
        <v>5.0406299999999993</v>
      </c>
      <c r="Q56" s="15"/>
      <c r="R56" s="24">
        <f t="shared" si="1"/>
        <v>3</v>
      </c>
      <c r="S56" s="25">
        <v>0</v>
      </c>
      <c r="T56" s="63"/>
      <c r="U56" s="15"/>
      <c r="V56" s="13"/>
      <c r="W56" s="98">
        <f t="shared" si="19"/>
        <v>0</v>
      </c>
      <c r="X56" s="99">
        <f>X5</f>
        <v>0.97</v>
      </c>
      <c r="Y56" s="100"/>
      <c r="Z56" s="110"/>
      <c r="AA56" s="95">
        <f t="shared" si="20"/>
        <v>0</v>
      </c>
      <c r="AB56" s="15"/>
      <c r="AC56" s="24">
        <f t="shared" si="2"/>
        <v>0</v>
      </c>
      <c r="AD56" s="5">
        <v>0</v>
      </c>
      <c r="AE56" s="63"/>
      <c r="AF56" s="15"/>
      <c r="AG56" s="13"/>
      <c r="AH56" s="98">
        <f t="shared" si="21"/>
        <v>0</v>
      </c>
      <c r="AI56" s="99">
        <f>AI5</f>
        <v>0.95499999999999996</v>
      </c>
      <c r="AJ56" s="100"/>
      <c r="AK56" s="110"/>
      <c r="AL56" s="95">
        <f t="shared" si="22"/>
        <v>0</v>
      </c>
      <c r="AM56" s="15"/>
      <c r="AN56" s="24">
        <f t="shared" si="3"/>
        <v>0</v>
      </c>
      <c r="AO56" s="5">
        <v>0</v>
      </c>
      <c r="AP56" s="63"/>
      <c r="AQ56" s="15"/>
      <c r="AR56" s="13"/>
      <c r="AS56" s="98">
        <f t="shared" si="23"/>
        <v>1</v>
      </c>
      <c r="AT56" s="99">
        <f>AT5</f>
        <v>0.96</v>
      </c>
      <c r="AU56" s="100">
        <v>5.13</v>
      </c>
      <c r="AV56" s="110"/>
      <c r="AW56" s="95">
        <f t="shared" si="24"/>
        <v>4.9247999999999994</v>
      </c>
      <c r="AX56" s="15"/>
      <c r="AY56" s="24">
        <f t="shared" si="4"/>
        <v>2</v>
      </c>
      <c r="AZ56" s="5">
        <v>0</v>
      </c>
      <c r="BA56" s="63"/>
      <c r="BB56" s="15"/>
      <c r="BC56" s="13"/>
      <c r="BD56" s="98">
        <f t="shared" si="25"/>
        <v>0</v>
      </c>
      <c r="BE56" s="99">
        <f>BE5</f>
        <v>0.98</v>
      </c>
      <c r="BF56" s="100"/>
      <c r="BG56" s="110"/>
      <c r="BH56" s="95">
        <f t="shared" si="26"/>
        <v>0</v>
      </c>
      <c r="BI56" s="15"/>
      <c r="BJ56" s="24">
        <f t="shared" si="5"/>
        <v>0</v>
      </c>
      <c r="BK56" s="5">
        <v>0</v>
      </c>
      <c r="BL56" s="63"/>
      <c r="BM56" s="15"/>
      <c r="BN56" s="13"/>
      <c r="BO56" s="98">
        <f t="shared" si="27"/>
        <v>1</v>
      </c>
      <c r="BP56" s="99">
        <f>BP5</f>
        <v>0.94499999999999995</v>
      </c>
      <c r="BQ56" s="100">
        <v>5.0406299999999993</v>
      </c>
      <c r="BR56" s="110"/>
      <c r="BS56" s="95">
        <f t="shared" si="28"/>
        <v>4.7633953499999988</v>
      </c>
      <c r="BT56" s="15"/>
      <c r="BU56" s="24">
        <f t="shared" si="6"/>
        <v>1</v>
      </c>
      <c r="BV56" s="5">
        <v>0</v>
      </c>
      <c r="BW56" s="63"/>
      <c r="BX56" s="15"/>
      <c r="BY56" s="13"/>
      <c r="BZ56" s="98">
        <f t="shared" si="29"/>
        <v>0</v>
      </c>
      <c r="CA56" s="99">
        <f>CA5</f>
        <v>1</v>
      </c>
      <c r="CB56" s="100"/>
      <c r="CC56" s="110"/>
      <c r="CD56" s="95">
        <f t="shared" si="30"/>
        <v>0</v>
      </c>
      <c r="CE56" s="15"/>
      <c r="CF56" s="24">
        <f t="shared" si="7"/>
        <v>0</v>
      </c>
      <c r="CG56" s="5">
        <v>0</v>
      </c>
      <c r="CH56" s="63"/>
      <c r="CI56" s="15"/>
      <c r="CJ56" s="13"/>
      <c r="CK56" s="98">
        <f t="shared" si="31"/>
        <v>0</v>
      </c>
      <c r="CL56" s="99">
        <f>CL5</f>
        <v>1</v>
      </c>
      <c r="CM56" s="100"/>
      <c r="CN56" s="110"/>
      <c r="CO56" s="95">
        <f t="shared" si="32"/>
        <v>0</v>
      </c>
      <c r="CP56" s="15"/>
      <c r="CQ56" s="24">
        <f t="shared" si="8"/>
        <v>0</v>
      </c>
      <c r="CR56" s="5">
        <v>0</v>
      </c>
      <c r="CS56" s="63"/>
      <c r="CT56" s="15"/>
      <c r="CU56" s="13"/>
      <c r="CV56" s="98">
        <f t="shared" si="33"/>
        <v>0</v>
      </c>
      <c r="CW56" s="99">
        <f>CW5</f>
        <v>1</v>
      </c>
      <c r="CX56" s="100"/>
      <c r="CY56" s="110"/>
      <c r="CZ56" s="95">
        <f t="shared" si="34"/>
        <v>0</v>
      </c>
      <c r="DA56" s="15"/>
      <c r="DB56" s="24">
        <f t="shared" si="9"/>
        <v>0</v>
      </c>
      <c r="DC56" s="5">
        <v>0</v>
      </c>
      <c r="DD56" s="63"/>
      <c r="DE56" s="15"/>
      <c r="DF56" s="13"/>
      <c r="DG56" s="98">
        <f t="shared" si="35"/>
        <v>0</v>
      </c>
      <c r="DH56" s="99">
        <f>DH5</f>
        <v>1</v>
      </c>
      <c r="DI56" s="100"/>
      <c r="DJ56" s="110"/>
      <c r="DK56" s="95">
        <f t="shared" si="36"/>
        <v>0</v>
      </c>
      <c r="DL56" s="15"/>
      <c r="DM56" s="24">
        <f t="shared" si="10"/>
        <v>0</v>
      </c>
      <c r="DN56" s="5">
        <v>0</v>
      </c>
      <c r="DO56" s="63"/>
      <c r="DP56" s="15"/>
      <c r="DQ56" s="13"/>
      <c r="DR56" s="98">
        <f t="shared" si="37"/>
        <v>0</v>
      </c>
      <c r="DS56" s="99">
        <f>DS5</f>
        <v>1</v>
      </c>
      <c r="DT56" s="100"/>
      <c r="DU56" s="110"/>
      <c r="DV56" s="95">
        <f t="shared" si="38"/>
        <v>0</v>
      </c>
      <c r="DW56" s="15"/>
      <c r="DX56" s="24">
        <f t="shared" si="11"/>
        <v>0</v>
      </c>
      <c r="DY56" s="5">
        <v>0</v>
      </c>
      <c r="DZ56" s="63"/>
      <c r="EA56" s="15"/>
      <c r="EB56" s="13"/>
      <c r="EC56" s="98">
        <f t="shared" si="39"/>
        <v>0</v>
      </c>
      <c r="ED56" s="99">
        <f>ED5</f>
        <v>1</v>
      </c>
      <c r="EE56" s="100"/>
      <c r="EF56" s="110"/>
      <c r="EG56" s="95">
        <f t="shared" si="40"/>
        <v>0</v>
      </c>
      <c r="EH56" s="15"/>
      <c r="EI56" s="24">
        <f t="shared" si="12"/>
        <v>0</v>
      </c>
      <c r="EJ56" s="5">
        <v>0</v>
      </c>
      <c r="EK56" s="63"/>
      <c r="EL56" s="15"/>
      <c r="EM56" s="13"/>
      <c r="EN56" s="98">
        <f t="shared" si="41"/>
        <v>0</v>
      </c>
      <c r="EO56" s="99">
        <f>EO5</f>
        <v>1</v>
      </c>
      <c r="EP56" s="100"/>
      <c r="EQ56" s="110"/>
      <c r="ER56" s="95">
        <f t="shared" si="42"/>
        <v>0</v>
      </c>
      <c r="ES56" s="15"/>
      <c r="ET56" s="24">
        <f t="shared" si="13"/>
        <v>0</v>
      </c>
      <c r="EU56" s="5">
        <v>0</v>
      </c>
      <c r="EV56" s="63"/>
      <c r="EW56" s="15"/>
      <c r="EX56" s="13"/>
      <c r="EY56" s="98">
        <f t="shared" si="43"/>
        <v>0</v>
      </c>
      <c r="EZ56" s="99">
        <f>EZ5</f>
        <v>1</v>
      </c>
      <c r="FA56" s="100"/>
      <c r="FB56" s="110"/>
      <c r="FC56" s="95">
        <f t="shared" si="44"/>
        <v>0</v>
      </c>
      <c r="FD56" s="15"/>
      <c r="FE56" s="24">
        <f t="shared" si="14"/>
        <v>0</v>
      </c>
      <c r="FF56" s="5">
        <v>0</v>
      </c>
      <c r="FG56" s="63"/>
      <c r="FH56" s="15"/>
      <c r="FI56" s="13"/>
      <c r="FJ56" s="98">
        <f t="shared" si="45"/>
        <v>0</v>
      </c>
      <c r="FK56" s="99">
        <f>FK5</f>
        <v>1</v>
      </c>
      <c r="FL56" s="100"/>
      <c r="FM56" s="110"/>
      <c r="FN56" s="95">
        <f t="shared" si="46"/>
        <v>0</v>
      </c>
      <c r="FO56" s="15"/>
      <c r="FP56" s="24">
        <f t="shared" si="15"/>
        <v>0</v>
      </c>
      <c r="FQ56" s="5">
        <v>0</v>
      </c>
      <c r="FR56" s="8">
        <v>0</v>
      </c>
      <c r="FS56" s="84">
        <f t="shared" si="47"/>
        <v>5.0406299999999993</v>
      </c>
      <c r="FT56" s="85">
        <f t="shared" si="48"/>
        <v>500</v>
      </c>
      <c r="FU56" s="85">
        <f t="shared" si="49"/>
        <v>500</v>
      </c>
      <c r="FV56" s="85">
        <f t="shared" si="50"/>
        <v>4.9247999999999994</v>
      </c>
      <c r="FW56" s="85">
        <f t="shared" si="51"/>
        <v>500</v>
      </c>
      <c r="FX56" s="85">
        <f t="shared" si="52"/>
        <v>4.7633953499999988</v>
      </c>
      <c r="FY56" s="85">
        <f t="shared" si="53"/>
        <v>500</v>
      </c>
      <c r="FZ56" s="85">
        <f t="shared" si="54"/>
        <v>500</v>
      </c>
      <c r="GA56" s="85">
        <f t="shared" si="55"/>
        <v>500</v>
      </c>
      <c r="GB56" s="85">
        <f t="shared" si="56"/>
        <v>500</v>
      </c>
      <c r="GC56" s="85">
        <f t="shared" si="57"/>
        <v>500</v>
      </c>
      <c r="GD56" s="85">
        <f t="shared" si="58"/>
        <v>500</v>
      </c>
      <c r="GE56" s="85">
        <f t="shared" si="59"/>
        <v>500</v>
      </c>
      <c r="GF56" s="85">
        <f t="shared" si="60"/>
        <v>500</v>
      </c>
      <c r="GG56" s="85">
        <f t="shared" si="61"/>
        <v>500</v>
      </c>
      <c r="GH56" s="101">
        <f t="shared" si="16"/>
        <v>3</v>
      </c>
      <c r="GI56" s="102">
        <f t="shared" si="62"/>
        <v>14.728825349999997</v>
      </c>
      <c r="GJ56" s="102">
        <f t="shared" si="63"/>
        <v>4.9096084499999995</v>
      </c>
      <c r="GK56" s="79">
        <f>ROW()</f>
        <v>56</v>
      </c>
    </row>
    <row r="57" spans="1:193" s="12" customFormat="1" ht="50.1" customHeight="1">
      <c r="A57" s="17">
        <f>ROW()</f>
        <v>57</v>
      </c>
      <c r="B57" s="32">
        <f t="shared" si="64"/>
        <v>51</v>
      </c>
      <c r="C57" s="33">
        <f t="shared" si="65"/>
        <v>51</v>
      </c>
      <c r="D57" s="31" t="s">
        <v>379</v>
      </c>
      <c r="E57" s="390">
        <f t="shared" si="0"/>
        <v>49.857585749999998</v>
      </c>
      <c r="F57" s="107">
        <f t="shared" si="17"/>
        <v>51.805645249999998</v>
      </c>
      <c r="G57" s="3">
        <v>0</v>
      </c>
      <c r="H57" s="4">
        <v>0</v>
      </c>
      <c r="I57" s="63"/>
      <c r="J57" s="15"/>
      <c r="K57" s="13"/>
      <c r="L57" s="98">
        <f t="shared" si="66"/>
        <v>1</v>
      </c>
      <c r="M57" s="99">
        <f>M5</f>
        <v>0.94499999999999995</v>
      </c>
      <c r="N57" s="100">
        <v>55.83</v>
      </c>
      <c r="O57" s="110">
        <v>425088</v>
      </c>
      <c r="P57" s="95">
        <f t="shared" si="18"/>
        <v>52.759349999999998</v>
      </c>
      <c r="Q57" s="15"/>
      <c r="R57" s="24">
        <f t="shared" si="1"/>
        <v>2</v>
      </c>
      <c r="S57" s="25">
        <v>0</v>
      </c>
      <c r="T57" s="63"/>
      <c r="U57" s="15"/>
      <c r="V57" s="13"/>
      <c r="W57" s="98">
        <f t="shared" si="19"/>
        <v>0</v>
      </c>
      <c r="X57" s="99">
        <f>X5</f>
        <v>0.97</v>
      </c>
      <c r="Y57" s="100"/>
      <c r="Z57" s="110"/>
      <c r="AA57" s="95">
        <f t="shared" si="20"/>
        <v>0</v>
      </c>
      <c r="AB57" s="15"/>
      <c r="AC57" s="24">
        <f t="shared" si="2"/>
        <v>0</v>
      </c>
      <c r="AD57" s="5">
        <v>0</v>
      </c>
      <c r="AE57" s="63"/>
      <c r="AF57" s="15"/>
      <c r="AG57" s="13"/>
      <c r="AH57" s="98">
        <f t="shared" si="21"/>
        <v>0</v>
      </c>
      <c r="AI57" s="99">
        <f>AI5</f>
        <v>0.95499999999999996</v>
      </c>
      <c r="AJ57" s="100"/>
      <c r="AK57" s="110"/>
      <c r="AL57" s="95">
        <f t="shared" si="22"/>
        <v>0</v>
      </c>
      <c r="AM57" s="15"/>
      <c r="AN57" s="24">
        <f t="shared" si="3"/>
        <v>0</v>
      </c>
      <c r="AO57" s="5">
        <v>0</v>
      </c>
      <c r="AP57" s="63"/>
      <c r="AQ57" s="15"/>
      <c r="AR57" s="13"/>
      <c r="AS57" s="98">
        <f t="shared" si="23"/>
        <v>1</v>
      </c>
      <c r="AT57" s="99">
        <f>AT5</f>
        <v>0.96</v>
      </c>
      <c r="AU57" s="100">
        <v>55</v>
      </c>
      <c r="AV57" s="110"/>
      <c r="AW57" s="95">
        <f t="shared" si="24"/>
        <v>52.8</v>
      </c>
      <c r="AX57" s="15"/>
      <c r="AY57" s="24">
        <f t="shared" si="4"/>
        <v>3</v>
      </c>
      <c r="AZ57" s="5">
        <v>0</v>
      </c>
      <c r="BA57" s="63"/>
      <c r="BB57" s="15"/>
      <c r="BC57" s="13"/>
      <c r="BD57" s="98">
        <f t="shared" si="25"/>
        <v>0</v>
      </c>
      <c r="BE57" s="99">
        <f>BE5</f>
        <v>0.98</v>
      </c>
      <c r="BF57" s="100"/>
      <c r="BG57" s="110"/>
      <c r="BH57" s="95">
        <f t="shared" si="26"/>
        <v>0</v>
      </c>
      <c r="BI57" s="15"/>
      <c r="BJ57" s="24">
        <f t="shared" si="5"/>
        <v>0</v>
      </c>
      <c r="BK57" s="5">
        <v>0</v>
      </c>
      <c r="BL57" s="63"/>
      <c r="BM57" s="15"/>
      <c r="BN57" s="13"/>
      <c r="BO57" s="98">
        <f t="shared" si="27"/>
        <v>1</v>
      </c>
      <c r="BP57" s="99">
        <f>BP5</f>
        <v>0.94499999999999995</v>
      </c>
      <c r="BQ57" s="100">
        <v>52.759349999999998</v>
      </c>
      <c r="BR57" s="110"/>
      <c r="BS57" s="95">
        <f t="shared" si="28"/>
        <v>49.857585749999998</v>
      </c>
      <c r="BT57" s="15"/>
      <c r="BU57" s="24">
        <f t="shared" si="6"/>
        <v>1</v>
      </c>
      <c r="BV57" s="5">
        <v>0</v>
      </c>
      <c r="BW57" s="63"/>
      <c r="BX57" s="15"/>
      <c r="BY57" s="13"/>
      <c r="BZ57" s="98">
        <f t="shared" si="29"/>
        <v>0</v>
      </c>
      <c r="CA57" s="99">
        <f>CA5</f>
        <v>1</v>
      </c>
      <c r="CB57" s="100"/>
      <c r="CC57" s="110"/>
      <c r="CD57" s="95">
        <f t="shared" si="30"/>
        <v>0</v>
      </c>
      <c r="CE57" s="15"/>
      <c r="CF57" s="24">
        <f t="shared" si="7"/>
        <v>0</v>
      </c>
      <c r="CG57" s="5">
        <v>0</v>
      </c>
      <c r="CH57" s="63"/>
      <c r="CI57" s="15"/>
      <c r="CJ57" s="13"/>
      <c r="CK57" s="98">
        <f t="shared" si="31"/>
        <v>0</v>
      </c>
      <c r="CL57" s="99">
        <f>CL5</f>
        <v>1</v>
      </c>
      <c r="CM57" s="100"/>
      <c r="CN57" s="110"/>
      <c r="CO57" s="95">
        <f t="shared" si="32"/>
        <v>0</v>
      </c>
      <c r="CP57" s="15"/>
      <c r="CQ57" s="24">
        <f t="shared" si="8"/>
        <v>0</v>
      </c>
      <c r="CR57" s="5">
        <v>0</v>
      </c>
      <c r="CS57" s="63"/>
      <c r="CT57" s="15"/>
      <c r="CU57" s="13"/>
      <c r="CV57" s="98">
        <f t="shared" si="33"/>
        <v>0</v>
      </c>
      <c r="CW57" s="99">
        <f>CW5</f>
        <v>1</v>
      </c>
      <c r="CX57" s="100"/>
      <c r="CY57" s="110"/>
      <c r="CZ57" s="95">
        <f t="shared" si="34"/>
        <v>0</v>
      </c>
      <c r="DA57" s="15"/>
      <c r="DB57" s="24">
        <f t="shared" si="9"/>
        <v>0</v>
      </c>
      <c r="DC57" s="5">
        <v>0</v>
      </c>
      <c r="DD57" s="63"/>
      <c r="DE57" s="15"/>
      <c r="DF57" s="13"/>
      <c r="DG57" s="98">
        <f t="shared" si="35"/>
        <v>0</v>
      </c>
      <c r="DH57" s="99">
        <f>DH5</f>
        <v>1</v>
      </c>
      <c r="DI57" s="100"/>
      <c r="DJ57" s="110"/>
      <c r="DK57" s="95">
        <f t="shared" si="36"/>
        <v>0</v>
      </c>
      <c r="DL57" s="15"/>
      <c r="DM57" s="24">
        <f t="shared" si="10"/>
        <v>0</v>
      </c>
      <c r="DN57" s="5">
        <v>0</v>
      </c>
      <c r="DO57" s="63"/>
      <c r="DP57" s="15"/>
      <c r="DQ57" s="13"/>
      <c r="DR57" s="98">
        <f t="shared" si="37"/>
        <v>0</v>
      </c>
      <c r="DS57" s="99">
        <f>DS5</f>
        <v>1</v>
      </c>
      <c r="DT57" s="100"/>
      <c r="DU57" s="110"/>
      <c r="DV57" s="95">
        <f t="shared" si="38"/>
        <v>0</v>
      </c>
      <c r="DW57" s="15"/>
      <c r="DX57" s="24">
        <f t="shared" si="11"/>
        <v>0</v>
      </c>
      <c r="DY57" s="5">
        <v>0</v>
      </c>
      <c r="DZ57" s="63"/>
      <c r="EA57" s="15"/>
      <c r="EB57" s="13"/>
      <c r="EC57" s="98">
        <f t="shared" si="39"/>
        <v>0</v>
      </c>
      <c r="ED57" s="99">
        <f>ED5</f>
        <v>1</v>
      </c>
      <c r="EE57" s="100"/>
      <c r="EF57" s="110"/>
      <c r="EG57" s="95">
        <f t="shared" si="40"/>
        <v>0</v>
      </c>
      <c r="EH57" s="15"/>
      <c r="EI57" s="24">
        <f t="shared" si="12"/>
        <v>0</v>
      </c>
      <c r="EJ57" s="5">
        <v>0</v>
      </c>
      <c r="EK57" s="63"/>
      <c r="EL57" s="15"/>
      <c r="EM57" s="13"/>
      <c r="EN57" s="98">
        <f t="shared" si="41"/>
        <v>0</v>
      </c>
      <c r="EO57" s="99">
        <f>EO5</f>
        <v>1</v>
      </c>
      <c r="EP57" s="100"/>
      <c r="EQ57" s="110"/>
      <c r="ER57" s="95">
        <f t="shared" si="42"/>
        <v>0</v>
      </c>
      <c r="ES57" s="15"/>
      <c r="ET57" s="24">
        <f t="shared" si="13"/>
        <v>0</v>
      </c>
      <c r="EU57" s="5">
        <v>0</v>
      </c>
      <c r="EV57" s="63"/>
      <c r="EW57" s="15"/>
      <c r="EX57" s="13"/>
      <c r="EY57" s="98">
        <f t="shared" si="43"/>
        <v>0</v>
      </c>
      <c r="EZ57" s="99">
        <f>EZ5</f>
        <v>1</v>
      </c>
      <c r="FA57" s="100"/>
      <c r="FB57" s="110"/>
      <c r="FC57" s="95">
        <f t="shared" si="44"/>
        <v>0</v>
      </c>
      <c r="FD57" s="15"/>
      <c r="FE57" s="24">
        <f t="shared" si="14"/>
        <v>0</v>
      </c>
      <c r="FF57" s="5">
        <v>0</v>
      </c>
      <c r="FG57" s="63"/>
      <c r="FH57" s="15"/>
      <c r="FI57" s="13"/>
      <c r="FJ57" s="98">
        <f t="shared" si="45"/>
        <v>0</v>
      </c>
      <c r="FK57" s="99">
        <f>FK5</f>
        <v>1</v>
      </c>
      <c r="FL57" s="100"/>
      <c r="FM57" s="110"/>
      <c r="FN57" s="95">
        <f t="shared" si="46"/>
        <v>0</v>
      </c>
      <c r="FO57" s="15"/>
      <c r="FP57" s="24">
        <f t="shared" si="15"/>
        <v>0</v>
      </c>
      <c r="FQ57" s="5">
        <v>0</v>
      </c>
      <c r="FR57" s="8">
        <v>0</v>
      </c>
      <c r="FS57" s="84">
        <f t="shared" si="47"/>
        <v>52.759349999999998</v>
      </c>
      <c r="FT57" s="85">
        <f t="shared" si="48"/>
        <v>500</v>
      </c>
      <c r="FU57" s="85">
        <f t="shared" si="49"/>
        <v>500</v>
      </c>
      <c r="FV57" s="85">
        <f t="shared" si="50"/>
        <v>52.8</v>
      </c>
      <c r="FW57" s="85">
        <f t="shared" si="51"/>
        <v>500</v>
      </c>
      <c r="FX57" s="85">
        <f t="shared" si="52"/>
        <v>49.857585749999998</v>
      </c>
      <c r="FY57" s="85">
        <f t="shared" si="53"/>
        <v>500</v>
      </c>
      <c r="FZ57" s="85">
        <f t="shared" si="54"/>
        <v>500</v>
      </c>
      <c r="GA57" s="85">
        <f t="shared" si="55"/>
        <v>500</v>
      </c>
      <c r="GB57" s="85">
        <f t="shared" si="56"/>
        <v>500</v>
      </c>
      <c r="GC57" s="85">
        <f t="shared" si="57"/>
        <v>500</v>
      </c>
      <c r="GD57" s="85">
        <f t="shared" si="58"/>
        <v>500</v>
      </c>
      <c r="GE57" s="85">
        <f t="shared" si="59"/>
        <v>500</v>
      </c>
      <c r="GF57" s="85">
        <f t="shared" si="60"/>
        <v>500</v>
      </c>
      <c r="GG57" s="85">
        <f t="shared" si="61"/>
        <v>500</v>
      </c>
      <c r="GH57" s="101">
        <f t="shared" si="16"/>
        <v>3</v>
      </c>
      <c r="GI57" s="102">
        <f t="shared" si="62"/>
        <v>155.41693574999999</v>
      </c>
      <c r="GJ57" s="102">
        <f t="shared" si="63"/>
        <v>51.805645249999998</v>
      </c>
      <c r="GK57" s="79">
        <f>ROW()</f>
        <v>57</v>
      </c>
    </row>
    <row r="58" spans="1:193" s="12" customFormat="1" ht="50.1" customHeight="1">
      <c r="A58" s="17">
        <f>ROW()</f>
        <v>58</v>
      </c>
      <c r="B58" s="32">
        <f t="shared" si="64"/>
        <v>52</v>
      </c>
      <c r="C58" s="33">
        <f t="shared" si="65"/>
        <v>52</v>
      </c>
      <c r="D58" s="31" t="s">
        <v>380</v>
      </c>
      <c r="E58" s="390">
        <f t="shared" si="0"/>
        <v>54.270022274999995</v>
      </c>
      <c r="F58" s="107">
        <f t="shared" si="17"/>
        <v>55.849308637499995</v>
      </c>
      <c r="G58" s="3">
        <v>0</v>
      </c>
      <c r="H58" s="4">
        <v>0</v>
      </c>
      <c r="I58" s="63"/>
      <c r="J58" s="15"/>
      <c r="K58" s="13"/>
      <c r="L58" s="98">
        <f t="shared" si="66"/>
        <v>1</v>
      </c>
      <c r="M58" s="99">
        <f>M5</f>
        <v>0.94499999999999995</v>
      </c>
      <c r="N58" s="100">
        <v>60.771000000000001</v>
      </c>
      <c r="O58" s="110">
        <v>425998</v>
      </c>
      <c r="P58" s="95">
        <f t="shared" si="18"/>
        <v>57.428594999999994</v>
      </c>
      <c r="Q58" s="15"/>
      <c r="R58" s="24">
        <f t="shared" si="1"/>
        <v>2</v>
      </c>
      <c r="S58" s="25">
        <v>0</v>
      </c>
      <c r="T58" s="63"/>
      <c r="U58" s="15"/>
      <c r="V58" s="13"/>
      <c r="W58" s="98">
        <f t="shared" si="19"/>
        <v>0</v>
      </c>
      <c r="X58" s="99">
        <f>X5</f>
        <v>0.97</v>
      </c>
      <c r="Y58" s="100"/>
      <c r="Z58" s="110"/>
      <c r="AA58" s="95">
        <f t="shared" si="20"/>
        <v>0</v>
      </c>
      <c r="AB58" s="15" t="s">
        <v>248</v>
      </c>
      <c r="AC58" s="24">
        <f t="shared" si="2"/>
        <v>0</v>
      </c>
      <c r="AD58" s="5">
        <v>0</v>
      </c>
      <c r="AE58" s="63"/>
      <c r="AF58" s="15"/>
      <c r="AG58" s="13"/>
      <c r="AH58" s="98">
        <f t="shared" si="21"/>
        <v>0</v>
      </c>
      <c r="AI58" s="99">
        <f>AI5</f>
        <v>0.95499999999999996</v>
      </c>
      <c r="AJ58" s="100"/>
      <c r="AK58" s="110"/>
      <c r="AL58" s="95">
        <f t="shared" si="22"/>
        <v>0</v>
      </c>
      <c r="AM58" s="15"/>
      <c r="AN58" s="24">
        <f t="shared" si="3"/>
        <v>0</v>
      </c>
      <c r="AO58" s="5">
        <v>0</v>
      </c>
      <c r="AP58" s="63"/>
      <c r="AQ58" s="15"/>
      <c r="AR58" s="13"/>
      <c r="AS58" s="98">
        <f t="shared" si="23"/>
        <v>0</v>
      </c>
      <c r="AT58" s="99">
        <f>AT5</f>
        <v>0.96</v>
      </c>
      <c r="AU58" s="100"/>
      <c r="AV58" s="110"/>
      <c r="AW58" s="95">
        <f t="shared" si="24"/>
        <v>0</v>
      </c>
      <c r="AX58" s="15"/>
      <c r="AY58" s="24">
        <f t="shared" si="4"/>
        <v>0</v>
      </c>
      <c r="AZ58" s="5">
        <v>0</v>
      </c>
      <c r="BA58" s="63"/>
      <c r="BB58" s="15"/>
      <c r="BC58" s="13"/>
      <c r="BD58" s="98">
        <f t="shared" si="25"/>
        <v>0</v>
      </c>
      <c r="BE58" s="99">
        <f>BE5</f>
        <v>0.98</v>
      </c>
      <c r="BF58" s="100"/>
      <c r="BG58" s="110"/>
      <c r="BH58" s="95">
        <f t="shared" si="26"/>
        <v>0</v>
      </c>
      <c r="BI58" s="15"/>
      <c r="BJ58" s="24">
        <f t="shared" si="5"/>
        <v>0</v>
      </c>
      <c r="BK58" s="5">
        <v>0</v>
      </c>
      <c r="BL58" s="63"/>
      <c r="BM58" s="15"/>
      <c r="BN58" s="13"/>
      <c r="BO58" s="98">
        <f t="shared" si="27"/>
        <v>1</v>
      </c>
      <c r="BP58" s="99">
        <f>BP5</f>
        <v>0.94499999999999995</v>
      </c>
      <c r="BQ58" s="100">
        <v>57.428594999999994</v>
      </c>
      <c r="BR58" s="110"/>
      <c r="BS58" s="95">
        <f t="shared" si="28"/>
        <v>54.270022274999995</v>
      </c>
      <c r="BT58" s="15"/>
      <c r="BU58" s="24">
        <f t="shared" si="6"/>
        <v>1</v>
      </c>
      <c r="BV58" s="5">
        <v>0</v>
      </c>
      <c r="BW58" s="63"/>
      <c r="BX58" s="15"/>
      <c r="BY58" s="13"/>
      <c r="BZ58" s="98">
        <f t="shared" si="29"/>
        <v>0</v>
      </c>
      <c r="CA58" s="99">
        <f>CA5</f>
        <v>1</v>
      </c>
      <c r="CB58" s="100"/>
      <c r="CC58" s="110"/>
      <c r="CD58" s="95">
        <f t="shared" si="30"/>
        <v>0</v>
      </c>
      <c r="CE58" s="15"/>
      <c r="CF58" s="24">
        <f t="shared" si="7"/>
        <v>0</v>
      </c>
      <c r="CG58" s="5">
        <v>0</v>
      </c>
      <c r="CH58" s="63"/>
      <c r="CI58" s="15"/>
      <c r="CJ58" s="13"/>
      <c r="CK58" s="98">
        <f t="shared" si="31"/>
        <v>0</v>
      </c>
      <c r="CL58" s="99">
        <f>CL5</f>
        <v>1</v>
      </c>
      <c r="CM58" s="100"/>
      <c r="CN58" s="110"/>
      <c r="CO58" s="95">
        <f t="shared" si="32"/>
        <v>0</v>
      </c>
      <c r="CP58" s="15"/>
      <c r="CQ58" s="24">
        <f t="shared" si="8"/>
        <v>0</v>
      </c>
      <c r="CR58" s="5">
        <v>0</v>
      </c>
      <c r="CS58" s="63"/>
      <c r="CT58" s="15"/>
      <c r="CU58" s="13"/>
      <c r="CV58" s="98">
        <f t="shared" si="33"/>
        <v>0</v>
      </c>
      <c r="CW58" s="99">
        <f>CW5</f>
        <v>1</v>
      </c>
      <c r="CX58" s="100"/>
      <c r="CY58" s="110"/>
      <c r="CZ58" s="95">
        <f t="shared" si="34"/>
        <v>0</v>
      </c>
      <c r="DA58" s="15"/>
      <c r="DB58" s="24">
        <f t="shared" si="9"/>
        <v>0</v>
      </c>
      <c r="DC58" s="5">
        <v>0</v>
      </c>
      <c r="DD58" s="63"/>
      <c r="DE58" s="15"/>
      <c r="DF58" s="13"/>
      <c r="DG58" s="98">
        <f t="shared" si="35"/>
        <v>0</v>
      </c>
      <c r="DH58" s="99">
        <f>DH5</f>
        <v>1</v>
      </c>
      <c r="DI58" s="100"/>
      <c r="DJ58" s="110"/>
      <c r="DK58" s="95">
        <f t="shared" si="36"/>
        <v>0</v>
      </c>
      <c r="DL58" s="15"/>
      <c r="DM58" s="24">
        <f t="shared" si="10"/>
        <v>0</v>
      </c>
      <c r="DN58" s="5">
        <v>0</v>
      </c>
      <c r="DO58" s="63"/>
      <c r="DP58" s="15"/>
      <c r="DQ58" s="13"/>
      <c r="DR58" s="98">
        <f t="shared" si="37"/>
        <v>0</v>
      </c>
      <c r="DS58" s="99">
        <f>DS5</f>
        <v>1</v>
      </c>
      <c r="DT58" s="100"/>
      <c r="DU58" s="110"/>
      <c r="DV58" s="95">
        <f t="shared" si="38"/>
        <v>0</v>
      </c>
      <c r="DW58" s="15"/>
      <c r="DX58" s="24">
        <f t="shared" si="11"/>
        <v>0</v>
      </c>
      <c r="DY58" s="5">
        <v>0</v>
      </c>
      <c r="DZ58" s="63"/>
      <c r="EA58" s="15"/>
      <c r="EB58" s="13"/>
      <c r="EC58" s="98">
        <f t="shared" si="39"/>
        <v>0</v>
      </c>
      <c r="ED58" s="99">
        <f>ED5</f>
        <v>1</v>
      </c>
      <c r="EE58" s="100"/>
      <c r="EF58" s="110"/>
      <c r="EG58" s="95">
        <f t="shared" si="40"/>
        <v>0</v>
      </c>
      <c r="EH58" s="15"/>
      <c r="EI58" s="24">
        <f t="shared" si="12"/>
        <v>0</v>
      </c>
      <c r="EJ58" s="5">
        <v>0</v>
      </c>
      <c r="EK58" s="63"/>
      <c r="EL58" s="15"/>
      <c r="EM58" s="13"/>
      <c r="EN58" s="98">
        <f t="shared" si="41"/>
        <v>0</v>
      </c>
      <c r="EO58" s="99">
        <f>EO5</f>
        <v>1</v>
      </c>
      <c r="EP58" s="100"/>
      <c r="EQ58" s="110"/>
      <c r="ER58" s="95">
        <f t="shared" si="42"/>
        <v>0</v>
      </c>
      <c r="ES58" s="15"/>
      <c r="ET58" s="24">
        <f t="shared" si="13"/>
        <v>0</v>
      </c>
      <c r="EU58" s="5">
        <v>0</v>
      </c>
      <c r="EV58" s="63"/>
      <c r="EW58" s="15"/>
      <c r="EX58" s="13"/>
      <c r="EY58" s="98">
        <f t="shared" si="43"/>
        <v>0</v>
      </c>
      <c r="EZ58" s="99">
        <f>EZ5</f>
        <v>1</v>
      </c>
      <c r="FA58" s="100"/>
      <c r="FB58" s="110"/>
      <c r="FC58" s="95">
        <f t="shared" si="44"/>
        <v>0</v>
      </c>
      <c r="FD58" s="15"/>
      <c r="FE58" s="24">
        <f t="shared" si="14"/>
        <v>0</v>
      </c>
      <c r="FF58" s="5">
        <v>0</v>
      </c>
      <c r="FG58" s="63"/>
      <c r="FH58" s="15"/>
      <c r="FI58" s="13"/>
      <c r="FJ58" s="98">
        <f t="shared" si="45"/>
        <v>0</v>
      </c>
      <c r="FK58" s="99">
        <f>FK5</f>
        <v>1</v>
      </c>
      <c r="FL58" s="100"/>
      <c r="FM58" s="110"/>
      <c r="FN58" s="95">
        <f t="shared" si="46"/>
        <v>0</v>
      </c>
      <c r="FO58" s="15"/>
      <c r="FP58" s="24">
        <f t="shared" si="15"/>
        <v>0</v>
      </c>
      <c r="FQ58" s="5">
        <v>0</v>
      </c>
      <c r="FR58" s="8">
        <v>0</v>
      </c>
      <c r="FS58" s="84">
        <f t="shared" si="47"/>
        <v>57.428594999999994</v>
      </c>
      <c r="FT58" s="85">
        <f t="shared" si="48"/>
        <v>500</v>
      </c>
      <c r="FU58" s="85">
        <f t="shared" si="49"/>
        <v>500</v>
      </c>
      <c r="FV58" s="85">
        <f t="shared" si="50"/>
        <v>500</v>
      </c>
      <c r="FW58" s="85">
        <f t="shared" si="51"/>
        <v>500</v>
      </c>
      <c r="FX58" s="85">
        <f t="shared" si="52"/>
        <v>54.270022274999995</v>
      </c>
      <c r="FY58" s="85">
        <f t="shared" si="53"/>
        <v>500</v>
      </c>
      <c r="FZ58" s="85">
        <f t="shared" si="54"/>
        <v>500</v>
      </c>
      <c r="GA58" s="85">
        <f t="shared" si="55"/>
        <v>500</v>
      </c>
      <c r="GB58" s="85">
        <f t="shared" si="56"/>
        <v>500</v>
      </c>
      <c r="GC58" s="85">
        <f t="shared" si="57"/>
        <v>500</v>
      </c>
      <c r="GD58" s="85">
        <f t="shared" si="58"/>
        <v>500</v>
      </c>
      <c r="GE58" s="85">
        <f t="shared" si="59"/>
        <v>500</v>
      </c>
      <c r="GF58" s="85">
        <f t="shared" si="60"/>
        <v>500</v>
      </c>
      <c r="GG58" s="85">
        <f t="shared" si="61"/>
        <v>500</v>
      </c>
      <c r="GH58" s="101">
        <f t="shared" si="16"/>
        <v>2</v>
      </c>
      <c r="GI58" s="102">
        <f t="shared" si="62"/>
        <v>111.69861727499999</v>
      </c>
      <c r="GJ58" s="102">
        <f t="shared" si="63"/>
        <v>55.849308637499995</v>
      </c>
      <c r="GK58" s="79">
        <f>ROW()</f>
        <v>58</v>
      </c>
    </row>
    <row r="59" spans="1:193" s="12" customFormat="1" ht="50.1" customHeight="1">
      <c r="A59" s="17">
        <f>ROW()</f>
        <v>59</v>
      </c>
      <c r="B59" s="32">
        <f t="shared" si="64"/>
        <v>53</v>
      </c>
      <c r="C59" s="33">
        <f t="shared" si="65"/>
        <v>53</v>
      </c>
      <c r="D59" s="31" t="s">
        <v>381</v>
      </c>
      <c r="E59" s="390">
        <f t="shared" si="0"/>
        <v>4.8959999999999999</v>
      </c>
      <c r="F59" s="107">
        <f t="shared" si="17"/>
        <v>4.8959999999999999</v>
      </c>
      <c r="G59" s="3">
        <v>0</v>
      </c>
      <c r="H59" s="4">
        <v>0</v>
      </c>
      <c r="I59" s="63"/>
      <c r="J59" s="15"/>
      <c r="K59" s="13"/>
      <c r="L59" s="98">
        <f t="shared" si="66"/>
        <v>0</v>
      </c>
      <c r="M59" s="99">
        <f>M5</f>
        <v>0.94499999999999995</v>
      </c>
      <c r="N59" s="100"/>
      <c r="O59" s="110"/>
      <c r="P59" s="95">
        <f t="shared" si="18"/>
        <v>0</v>
      </c>
      <c r="Q59" s="15"/>
      <c r="R59" s="24">
        <f t="shared" si="1"/>
        <v>0</v>
      </c>
      <c r="S59" s="25">
        <v>0</v>
      </c>
      <c r="T59" s="63"/>
      <c r="U59" s="15"/>
      <c r="V59" s="13"/>
      <c r="W59" s="98">
        <f t="shared" si="19"/>
        <v>0</v>
      </c>
      <c r="X59" s="99">
        <f>X5</f>
        <v>0.97</v>
      </c>
      <c r="Y59" s="100"/>
      <c r="Z59" s="110"/>
      <c r="AA59" s="95">
        <f t="shared" si="20"/>
        <v>0</v>
      </c>
      <c r="AB59" s="15"/>
      <c r="AC59" s="24">
        <f t="shared" si="2"/>
        <v>0</v>
      </c>
      <c r="AD59" s="5">
        <v>0</v>
      </c>
      <c r="AE59" s="63"/>
      <c r="AF59" s="15"/>
      <c r="AG59" s="13"/>
      <c r="AH59" s="98">
        <f t="shared" si="21"/>
        <v>0</v>
      </c>
      <c r="AI59" s="99">
        <f>AI5</f>
        <v>0.95499999999999996</v>
      </c>
      <c r="AJ59" s="100"/>
      <c r="AK59" s="110"/>
      <c r="AL59" s="95">
        <f t="shared" si="22"/>
        <v>0</v>
      </c>
      <c r="AM59" s="15"/>
      <c r="AN59" s="24">
        <f t="shared" si="3"/>
        <v>0</v>
      </c>
      <c r="AO59" s="5">
        <v>0</v>
      </c>
      <c r="AP59" s="63"/>
      <c r="AQ59" s="15"/>
      <c r="AR59" s="13"/>
      <c r="AS59" s="98">
        <f t="shared" si="23"/>
        <v>1</v>
      </c>
      <c r="AT59" s="99">
        <f>AT5</f>
        <v>0.96</v>
      </c>
      <c r="AU59" s="100">
        <v>5.0999999999999996</v>
      </c>
      <c r="AV59" s="110"/>
      <c r="AW59" s="95">
        <f t="shared" si="24"/>
        <v>4.8959999999999999</v>
      </c>
      <c r="AX59" s="15"/>
      <c r="AY59" s="24">
        <f t="shared" si="4"/>
        <v>1</v>
      </c>
      <c r="AZ59" s="5">
        <v>0</v>
      </c>
      <c r="BA59" s="63"/>
      <c r="BB59" s="15"/>
      <c r="BC59" s="13"/>
      <c r="BD59" s="98">
        <f t="shared" si="25"/>
        <v>0</v>
      </c>
      <c r="BE59" s="99">
        <f>BE5</f>
        <v>0.98</v>
      </c>
      <c r="BF59" s="100"/>
      <c r="BG59" s="110"/>
      <c r="BH59" s="95">
        <f t="shared" si="26"/>
        <v>0</v>
      </c>
      <c r="BI59" s="15"/>
      <c r="BJ59" s="24">
        <f t="shared" si="5"/>
        <v>0</v>
      </c>
      <c r="BK59" s="5">
        <v>0</v>
      </c>
      <c r="BL59" s="63"/>
      <c r="BM59" s="15"/>
      <c r="BN59" s="13"/>
      <c r="BO59" s="98">
        <f t="shared" si="27"/>
        <v>0</v>
      </c>
      <c r="BP59" s="99">
        <f>BP5</f>
        <v>0.94499999999999995</v>
      </c>
      <c r="BQ59" s="100"/>
      <c r="BR59" s="110"/>
      <c r="BS59" s="95">
        <f t="shared" si="28"/>
        <v>0</v>
      </c>
      <c r="BT59" s="15"/>
      <c r="BU59" s="24">
        <f t="shared" si="6"/>
        <v>0</v>
      </c>
      <c r="BV59" s="5">
        <v>0</v>
      </c>
      <c r="BW59" s="63"/>
      <c r="BX59" s="15"/>
      <c r="BY59" s="13"/>
      <c r="BZ59" s="98">
        <f t="shared" si="29"/>
        <v>0</v>
      </c>
      <c r="CA59" s="99">
        <f>CA5</f>
        <v>1</v>
      </c>
      <c r="CB59" s="100"/>
      <c r="CC59" s="110"/>
      <c r="CD59" s="95">
        <f t="shared" si="30"/>
        <v>0</v>
      </c>
      <c r="CE59" s="15"/>
      <c r="CF59" s="24">
        <f t="shared" si="7"/>
        <v>0</v>
      </c>
      <c r="CG59" s="5">
        <v>0</v>
      </c>
      <c r="CH59" s="63"/>
      <c r="CI59" s="15"/>
      <c r="CJ59" s="13"/>
      <c r="CK59" s="98">
        <f t="shared" si="31"/>
        <v>0</v>
      </c>
      <c r="CL59" s="99">
        <f>CL5</f>
        <v>1</v>
      </c>
      <c r="CM59" s="100"/>
      <c r="CN59" s="110"/>
      <c r="CO59" s="95">
        <f t="shared" si="32"/>
        <v>0</v>
      </c>
      <c r="CP59" s="15"/>
      <c r="CQ59" s="24">
        <f t="shared" si="8"/>
        <v>0</v>
      </c>
      <c r="CR59" s="5">
        <v>0</v>
      </c>
      <c r="CS59" s="63"/>
      <c r="CT59" s="15"/>
      <c r="CU59" s="13"/>
      <c r="CV59" s="98">
        <f t="shared" si="33"/>
        <v>0</v>
      </c>
      <c r="CW59" s="99">
        <f>CW5</f>
        <v>1</v>
      </c>
      <c r="CX59" s="100"/>
      <c r="CY59" s="110"/>
      <c r="CZ59" s="95">
        <f t="shared" si="34"/>
        <v>0</v>
      </c>
      <c r="DA59" s="15"/>
      <c r="DB59" s="24">
        <f t="shared" si="9"/>
        <v>0</v>
      </c>
      <c r="DC59" s="5">
        <v>0</v>
      </c>
      <c r="DD59" s="63"/>
      <c r="DE59" s="15"/>
      <c r="DF59" s="13"/>
      <c r="DG59" s="98">
        <f t="shared" si="35"/>
        <v>0</v>
      </c>
      <c r="DH59" s="99">
        <f>DH5</f>
        <v>1</v>
      </c>
      <c r="DI59" s="100"/>
      <c r="DJ59" s="110"/>
      <c r="DK59" s="95">
        <f t="shared" si="36"/>
        <v>0</v>
      </c>
      <c r="DL59" s="15"/>
      <c r="DM59" s="24">
        <f t="shared" si="10"/>
        <v>0</v>
      </c>
      <c r="DN59" s="5">
        <v>0</v>
      </c>
      <c r="DO59" s="63"/>
      <c r="DP59" s="15"/>
      <c r="DQ59" s="13"/>
      <c r="DR59" s="98">
        <f t="shared" si="37"/>
        <v>0</v>
      </c>
      <c r="DS59" s="99">
        <f>DS5</f>
        <v>1</v>
      </c>
      <c r="DT59" s="100"/>
      <c r="DU59" s="110"/>
      <c r="DV59" s="95">
        <f t="shared" si="38"/>
        <v>0</v>
      </c>
      <c r="DW59" s="15"/>
      <c r="DX59" s="24">
        <f t="shared" si="11"/>
        <v>0</v>
      </c>
      <c r="DY59" s="5">
        <v>0</v>
      </c>
      <c r="DZ59" s="63"/>
      <c r="EA59" s="15"/>
      <c r="EB59" s="13"/>
      <c r="EC59" s="98">
        <f t="shared" si="39"/>
        <v>0</v>
      </c>
      <c r="ED59" s="99">
        <f>ED5</f>
        <v>1</v>
      </c>
      <c r="EE59" s="100"/>
      <c r="EF59" s="110"/>
      <c r="EG59" s="95">
        <f t="shared" si="40"/>
        <v>0</v>
      </c>
      <c r="EH59" s="15"/>
      <c r="EI59" s="24">
        <f t="shared" si="12"/>
        <v>0</v>
      </c>
      <c r="EJ59" s="5">
        <v>0</v>
      </c>
      <c r="EK59" s="63"/>
      <c r="EL59" s="15"/>
      <c r="EM59" s="13"/>
      <c r="EN59" s="98">
        <f t="shared" si="41"/>
        <v>0</v>
      </c>
      <c r="EO59" s="99">
        <f>EO5</f>
        <v>1</v>
      </c>
      <c r="EP59" s="100"/>
      <c r="EQ59" s="110"/>
      <c r="ER59" s="95">
        <f t="shared" si="42"/>
        <v>0</v>
      </c>
      <c r="ES59" s="15"/>
      <c r="ET59" s="24">
        <f t="shared" si="13"/>
        <v>0</v>
      </c>
      <c r="EU59" s="5">
        <v>0</v>
      </c>
      <c r="EV59" s="63"/>
      <c r="EW59" s="15"/>
      <c r="EX59" s="13"/>
      <c r="EY59" s="98">
        <f t="shared" si="43"/>
        <v>0</v>
      </c>
      <c r="EZ59" s="99">
        <f>EZ5</f>
        <v>1</v>
      </c>
      <c r="FA59" s="100"/>
      <c r="FB59" s="110"/>
      <c r="FC59" s="95">
        <f t="shared" si="44"/>
        <v>0</v>
      </c>
      <c r="FD59" s="15"/>
      <c r="FE59" s="24">
        <f t="shared" si="14"/>
        <v>0</v>
      </c>
      <c r="FF59" s="5">
        <v>0</v>
      </c>
      <c r="FG59" s="63"/>
      <c r="FH59" s="15"/>
      <c r="FI59" s="13"/>
      <c r="FJ59" s="98">
        <f t="shared" si="45"/>
        <v>0</v>
      </c>
      <c r="FK59" s="99">
        <f>FK5</f>
        <v>1</v>
      </c>
      <c r="FL59" s="100"/>
      <c r="FM59" s="110"/>
      <c r="FN59" s="95">
        <f t="shared" si="46"/>
        <v>0</v>
      </c>
      <c r="FO59" s="15"/>
      <c r="FP59" s="24">
        <f t="shared" si="15"/>
        <v>0</v>
      </c>
      <c r="FQ59" s="5">
        <v>0</v>
      </c>
      <c r="FR59" s="8">
        <v>0</v>
      </c>
      <c r="FS59" s="84">
        <f t="shared" si="47"/>
        <v>500</v>
      </c>
      <c r="FT59" s="85">
        <f t="shared" si="48"/>
        <v>500</v>
      </c>
      <c r="FU59" s="85">
        <f t="shared" si="49"/>
        <v>500</v>
      </c>
      <c r="FV59" s="85">
        <f t="shared" si="50"/>
        <v>4.8959999999999999</v>
      </c>
      <c r="FW59" s="85">
        <f t="shared" si="51"/>
        <v>500</v>
      </c>
      <c r="FX59" s="85">
        <f t="shared" si="52"/>
        <v>500</v>
      </c>
      <c r="FY59" s="85">
        <f t="shared" si="53"/>
        <v>500</v>
      </c>
      <c r="FZ59" s="85">
        <f t="shared" si="54"/>
        <v>500</v>
      </c>
      <c r="GA59" s="85">
        <f t="shared" si="55"/>
        <v>500</v>
      </c>
      <c r="GB59" s="85">
        <f t="shared" si="56"/>
        <v>500</v>
      </c>
      <c r="GC59" s="85">
        <f t="shared" si="57"/>
        <v>500</v>
      </c>
      <c r="GD59" s="85">
        <f t="shared" si="58"/>
        <v>500</v>
      </c>
      <c r="GE59" s="85">
        <f t="shared" si="59"/>
        <v>500</v>
      </c>
      <c r="GF59" s="85">
        <f t="shared" si="60"/>
        <v>500</v>
      </c>
      <c r="GG59" s="85">
        <f t="shared" si="61"/>
        <v>500</v>
      </c>
      <c r="GH59" s="101">
        <f t="shared" si="16"/>
        <v>1</v>
      </c>
      <c r="GI59" s="102">
        <f t="shared" si="62"/>
        <v>4.8959999999999999</v>
      </c>
      <c r="GJ59" s="102">
        <f t="shared" si="63"/>
        <v>4.8959999999999999</v>
      </c>
      <c r="GK59" s="79">
        <f>ROW()</f>
        <v>59</v>
      </c>
    </row>
    <row r="60" spans="1:193" s="12" customFormat="1" ht="50.1" customHeight="1">
      <c r="A60" s="17">
        <f>ROW()</f>
        <v>60</v>
      </c>
      <c r="B60" s="32">
        <f t="shared" si="64"/>
        <v>54</v>
      </c>
      <c r="C60" s="33">
        <f t="shared" si="65"/>
        <v>54</v>
      </c>
      <c r="D60" s="31" t="s">
        <v>382</v>
      </c>
      <c r="E60" s="390">
        <f t="shared" si="0"/>
        <v>6.2975999999999992</v>
      </c>
      <c r="F60" s="107">
        <f t="shared" si="17"/>
        <v>6.955813749999999</v>
      </c>
      <c r="G60" s="3">
        <v>0</v>
      </c>
      <c r="H60" s="4">
        <v>0</v>
      </c>
      <c r="I60" s="63"/>
      <c r="J60" s="15"/>
      <c r="K60" s="13"/>
      <c r="L60" s="98">
        <f t="shared" si="66"/>
        <v>1</v>
      </c>
      <c r="M60" s="99">
        <f>M5</f>
        <v>0.94499999999999995</v>
      </c>
      <c r="N60" s="100">
        <v>8.26</v>
      </c>
      <c r="O60" s="110"/>
      <c r="P60" s="95">
        <f t="shared" si="18"/>
        <v>7.805699999999999</v>
      </c>
      <c r="Q60" s="15"/>
      <c r="R60" s="24">
        <f t="shared" si="1"/>
        <v>4</v>
      </c>
      <c r="S60" s="25">
        <v>0</v>
      </c>
      <c r="T60" s="63"/>
      <c r="U60" s="15"/>
      <c r="V60" s="13"/>
      <c r="W60" s="98">
        <f t="shared" si="19"/>
        <v>1</v>
      </c>
      <c r="X60" s="99">
        <f>X5</f>
        <v>0.97</v>
      </c>
      <c r="Y60" s="100">
        <v>6.5949999999999998</v>
      </c>
      <c r="Z60" s="110"/>
      <c r="AA60" s="95">
        <f t="shared" si="20"/>
        <v>6.3971499999999999</v>
      </c>
      <c r="AB60" s="15"/>
      <c r="AC60" s="24">
        <f t="shared" si="2"/>
        <v>2</v>
      </c>
      <c r="AD60" s="5">
        <v>0</v>
      </c>
      <c r="AE60" s="63"/>
      <c r="AF60" s="15"/>
      <c r="AG60" s="13"/>
      <c r="AH60" s="98">
        <f t="shared" si="21"/>
        <v>0</v>
      </c>
      <c r="AI60" s="99">
        <f>AI5</f>
        <v>0.95499999999999996</v>
      </c>
      <c r="AJ60" s="100"/>
      <c r="AK60" s="110"/>
      <c r="AL60" s="95">
        <f t="shared" si="22"/>
        <v>0</v>
      </c>
      <c r="AM60" s="15"/>
      <c r="AN60" s="24">
        <f t="shared" si="3"/>
        <v>0</v>
      </c>
      <c r="AO60" s="5">
        <v>0</v>
      </c>
      <c r="AP60" s="63"/>
      <c r="AQ60" s="15"/>
      <c r="AR60" s="13"/>
      <c r="AS60" s="98">
        <f t="shared" si="23"/>
        <v>1</v>
      </c>
      <c r="AT60" s="99">
        <f>AT5</f>
        <v>0.96</v>
      </c>
      <c r="AU60" s="100">
        <v>6.56</v>
      </c>
      <c r="AV60" s="110"/>
      <c r="AW60" s="95">
        <f t="shared" si="24"/>
        <v>6.2975999999999992</v>
      </c>
      <c r="AX60" s="15"/>
      <c r="AY60" s="24">
        <f t="shared" si="4"/>
        <v>1</v>
      </c>
      <c r="AZ60" s="5">
        <v>0</v>
      </c>
      <c r="BA60" s="63"/>
      <c r="BB60" s="15"/>
      <c r="BC60" s="13"/>
      <c r="BD60" s="98">
        <f t="shared" si="25"/>
        <v>0</v>
      </c>
      <c r="BE60" s="99">
        <f>BE5</f>
        <v>0.98</v>
      </c>
      <c r="BF60" s="100"/>
      <c r="BG60" s="110"/>
      <c r="BH60" s="95">
        <f t="shared" si="26"/>
        <v>0</v>
      </c>
      <c r="BI60" s="15"/>
      <c r="BJ60" s="24">
        <f t="shared" si="5"/>
        <v>0</v>
      </c>
      <c r="BK60" s="5">
        <v>0</v>
      </c>
      <c r="BL60" s="63"/>
      <c r="BM60" s="15"/>
      <c r="BN60" s="13"/>
      <c r="BO60" s="98">
        <f t="shared" si="27"/>
        <v>1</v>
      </c>
      <c r="BP60" s="99">
        <f>BP5</f>
        <v>0.94499999999999995</v>
      </c>
      <c r="BQ60" s="100">
        <v>7.7489999999999988</v>
      </c>
      <c r="BR60" s="110"/>
      <c r="BS60" s="95">
        <f t="shared" si="28"/>
        <v>7.3228049999999989</v>
      </c>
      <c r="BT60" s="15"/>
      <c r="BU60" s="24">
        <f t="shared" si="6"/>
        <v>3</v>
      </c>
      <c r="BV60" s="5">
        <v>0</v>
      </c>
      <c r="BW60" s="63"/>
      <c r="BX60" s="15"/>
      <c r="BY60" s="13"/>
      <c r="BZ60" s="98">
        <f t="shared" si="29"/>
        <v>0</v>
      </c>
      <c r="CA60" s="99">
        <f>CA5</f>
        <v>1</v>
      </c>
      <c r="CB60" s="100"/>
      <c r="CC60" s="110"/>
      <c r="CD60" s="95">
        <f t="shared" si="30"/>
        <v>0</v>
      </c>
      <c r="CE60" s="15"/>
      <c r="CF60" s="24">
        <f t="shared" si="7"/>
        <v>0</v>
      </c>
      <c r="CG60" s="5">
        <v>0</v>
      </c>
      <c r="CH60" s="63"/>
      <c r="CI60" s="15"/>
      <c r="CJ60" s="13"/>
      <c r="CK60" s="98">
        <f t="shared" si="31"/>
        <v>0</v>
      </c>
      <c r="CL60" s="99">
        <f>CL5</f>
        <v>1</v>
      </c>
      <c r="CM60" s="100"/>
      <c r="CN60" s="110"/>
      <c r="CO60" s="95">
        <f t="shared" si="32"/>
        <v>0</v>
      </c>
      <c r="CP60" s="15"/>
      <c r="CQ60" s="24">
        <f t="shared" si="8"/>
        <v>0</v>
      </c>
      <c r="CR60" s="5">
        <v>0</v>
      </c>
      <c r="CS60" s="63"/>
      <c r="CT60" s="15"/>
      <c r="CU60" s="13"/>
      <c r="CV60" s="98">
        <f t="shared" si="33"/>
        <v>0</v>
      </c>
      <c r="CW60" s="99">
        <f>CW5</f>
        <v>1</v>
      </c>
      <c r="CX60" s="100"/>
      <c r="CY60" s="110"/>
      <c r="CZ60" s="95">
        <f t="shared" si="34"/>
        <v>0</v>
      </c>
      <c r="DA60" s="15"/>
      <c r="DB60" s="24">
        <f t="shared" si="9"/>
        <v>0</v>
      </c>
      <c r="DC60" s="5">
        <v>0</v>
      </c>
      <c r="DD60" s="63"/>
      <c r="DE60" s="15"/>
      <c r="DF60" s="13"/>
      <c r="DG60" s="98">
        <f t="shared" si="35"/>
        <v>0</v>
      </c>
      <c r="DH60" s="99">
        <f>DH5</f>
        <v>1</v>
      </c>
      <c r="DI60" s="100"/>
      <c r="DJ60" s="110"/>
      <c r="DK60" s="95">
        <f t="shared" si="36"/>
        <v>0</v>
      </c>
      <c r="DL60" s="15"/>
      <c r="DM60" s="24">
        <f t="shared" si="10"/>
        <v>0</v>
      </c>
      <c r="DN60" s="5">
        <v>0</v>
      </c>
      <c r="DO60" s="63"/>
      <c r="DP60" s="15"/>
      <c r="DQ60" s="13"/>
      <c r="DR60" s="98">
        <f t="shared" si="37"/>
        <v>0</v>
      </c>
      <c r="DS60" s="99">
        <f>DS5</f>
        <v>1</v>
      </c>
      <c r="DT60" s="100"/>
      <c r="DU60" s="110"/>
      <c r="DV60" s="95">
        <f t="shared" si="38"/>
        <v>0</v>
      </c>
      <c r="DW60" s="15"/>
      <c r="DX60" s="24">
        <f t="shared" si="11"/>
        <v>0</v>
      </c>
      <c r="DY60" s="5">
        <v>0</v>
      </c>
      <c r="DZ60" s="63"/>
      <c r="EA60" s="15"/>
      <c r="EB60" s="13"/>
      <c r="EC60" s="98">
        <f t="shared" si="39"/>
        <v>0</v>
      </c>
      <c r="ED60" s="99">
        <f>ED5</f>
        <v>1</v>
      </c>
      <c r="EE60" s="100"/>
      <c r="EF60" s="110"/>
      <c r="EG60" s="95">
        <f t="shared" si="40"/>
        <v>0</v>
      </c>
      <c r="EH60" s="15"/>
      <c r="EI60" s="24">
        <f t="shared" si="12"/>
        <v>0</v>
      </c>
      <c r="EJ60" s="5">
        <v>0</v>
      </c>
      <c r="EK60" s="63"/>
      <c r="EL60" s="15"/>
      <c r="EM60" s="13"/>
      <c r="EN60" s="98">
        <f t="shared" si="41"/>
        <v>0</v>
      </c>
      <c r="EO60" s="99">
        <f>EO5</f>
        <v>1</v>
      </c>
      <c r="EP60" s="100"/>
      <c r="EQ60" s="110"/>
      <c r="ER60" s="95">
        <f t="shared" si="42"/>
        <v>0</v>
      </c>
      <c r="ES60" s="15"/>
      <c r="ET60" s="24">
        <f t="shared" si="13"/>
        <v>0</v>
      </c>
      <c r="EU60" s="5">
        <v>0</v>
      </c>
      <c r="EV60" s="63"/>
      <c r="EW60" s="15"/>
      <c r="EX60" s="13"/>
      <c r="EY60" s="98">
        <f t="shared" si="43"/>
        <v>0</v>
      </c>
      <c r="EZ60" s="99">
        <f>EZ5</f>
        <v>1</v>
      </c>
      <c r="FA60" s="100"/>
      <c r="FB60" s="110"/>
      <c r="FC60" s="95">
        <f t="shared" si="44"/>
        <v>0</v>
      </c>
      <c r="FD60" s="15"/>
      <c r="FE60" s="24">
        <f t="shared" si="14"/>
        <v>0</v>
      </c>
      <c r="FF60" s="5">
        <v>0</v>
      </c>
      <c r="FG60" s="63"/>
      <c r="FH60" s="15"/>
      <c r="FI60" s="13"/>
      <c r="FJ60" s="98">
        <f t="shared" si="45"/>
        <v>0</v>
      </c>
      <c r="FK60" s="99">
        <f>FK5</f>
        <v>1</v>
      </c>
      <c r="FL60" s="100"/>
      <c r="FM60" s="110"/>
      <c r="FN60" s="95">
        <f t="shared" si="46"/>
        <v>0</v>
      </c>
      <c r="FO60" s="15"/>
      <c r="FP60" s="24">
        <f t="shared" si="15"/>
        <v>0</v>
      </c>
      <c r="FQ60" s="5">
        <v>0</v>
      </c>
      <c r="FR60" s="8">
        <v>0</v>
      </c>
      <c r="FS60" s="84">
        <f t="shared" si="47"/>
        <v>7.805699999999999</v>
      </c>
      <c r="FT60" s="85">
        <f t="shared" si="48"/>
        <v>6.3971499999999999</v>
      </c>
      <c r="FU60" s="85">
        <f t="shared" si="49"/>
        <v>500</v>
      </c>
      <c r="FV60" s="85">
        <f t="shared" si="50"/>
        <v>6.2975999999999992</v>
      </c>
      <c r="FW60" s="85">
        <f t="shared" si="51"/>
        <v>500</v>
      </c>
      <c r="FX60" s="85">
        <f t="shared" si="52"/>
        <v>7.3228049999999989</v>
      </c>
      <c r="FY60" s="85">
        <f t="shared" si="53"/>
        <v>500</v>
      </c>
      <c r="FZ60" s="85">
        <f t="shared" si="54"/>
        <v>500</v>
      </c>
      <c r="GA60" s="85">
        <f t="shared" si="55"/>
        <v>500</v>
      </c>
      <c r="GB60" s="85">
        <f t="shared" si="56"/>
        <v>500</v>
      </c>
      <c r="GC60" s="85">
        <f t="shared" si="57"/>
        <v>500</v>
      </c>
      <c r="GD60" s="85">
        <f t="shared" si="58"/>
        <v>500</v>
      </c>
      <c r="GE60" s="85">
        <f t="shared" si="59"/>
        <v>500</v>
      </c>
      <c r="GF60" s="85">
        <f t="shared" si="60"/>
        <v>500</v>
      </c>
      <c r="GG60" s="85">
        <f t="shared" si="61"/>
        <v>500</v>
      </c>
      <c r="GH60" s="101">
        <f t="shared" si="16"/>
        <v>4</v>
      </c>
      <c r="GI60" s="102">
        <f t="shared" si="62"/>
        <v>27.823254999999996</v>
      </c>
      <c r="GJ60" s="102">
        <f t="shared" si="63"/>
        <v>6.955813749999999</v>
      </c>
      <c r="GK60" s="79">
        <f>ROW()</f>
        <v>60</v>
      </c>
    </row>
    <row r="61" spans="1:193" s="12" customFormat="1" ht="50.1" customHeight="1">
      <c r="A61" s="17">
        <f>ROW()</f>
        <v>61</v>
      </c>
      <c r="B61" s="32">
        <f t="shared" si="64"/>
        <v>55</v>
      </c>
      <c r="C61" s="33">
        <f t="shared" si="65"/>
        <v>55</v>
      </c>
      <c r="D61" s="31" t="s">
        <v>383</v>
      </c>
      <c r="E61" s="390">
        <f t="shared" si="0"/>
        <v>9.0683711999999996</v>
      </c>
      <c r="F61" s="107">
        <f t="shared" si="17"/>
        <v>9.2572955999999991</v>
      </c>
      <c r="G61" s="3">
        <v>0</v>
      </c>
      <c r="H61" s="4">
        <v>0</v>
      </c>
      <c r="I61" s="63"/>
      <c r="J61" s="15"/>
      <c r="K61" s="13"/>
      <c r="L61" s="98">
        <f t="shared" si="66"/>
        <v>1</v>
      </c>
      <c r="M61" s="99">
        <f>M5</f>
        <v>0.94499999999999995</v>
      </c>
      <c r="N61" s="100">
        <v>9.9960000000000004</v>
      </c>
      <c r="O61" s="110">
        <v>131315</v>
      </c>
      <c r="P61" s="95">
        <f t="shared" si="18"/>
        <v>9.4462200000000003</v>
      </c>
      <c r="Q61" s="15"/>
      <c r="R61" s="24">
        <f t="shared" si="1"/>
        <v>2</v>
      </c>
      <c r="S61" s="25">
        <v>0</v>
      </c>
      <c r="T61" s="63"/>
      <c r="U61" s="15"/>
      <c r="V61" s="13"/>
      <c r="W61" s="98">
        <f t="shared" si="19"/>
        <v>0</v>
      </c>
      <c r="X61" s="99">
        <f>X5</f>
        <v>0.97</v>
      </c>
      <c r="Y61" s="100"/>
      <c r="Z61" s="110"/>
      <c r="AA61" s="95">
        <f t="shared" si="20"/>
        <v>0</v>
      </c>
      <c r="AB61" s="15"/>
      <c r="AC61" s="24">
        <f t="shared" si="2"/>
        <v>0</v>
      </c>
      <c r="AD61" s="5">
        <v>0</v>
      </c>
      <c r="AE61" s="63"/>
      <c r="AF61" s="15"/>
      <c r="AG61" s="13"/>
      <c r="AH61" s="98">
        <f t="shared" si="21"/>
        <v>0</v>
      </c>
      <c r="AI61" s="99">
        <f>AI5</f>
        <v>0.95499999999999996</v>
      </c>
      <c r="AJ61" s="100"/>
      <c r="AK61" s="110"/>
      <c r="AL61" s="95">
        <f t="shared" si="22"/>
        <v>0</v>
      </c>
      <c r="AM61" s="15"/>
      <c r="AN61" s="24">
        <f t="shared" si="3"/>
        <v>0</v>
      </c>
      <c r="AO61" s="5">
        <v>0</v>
      </c>
      <c r="AP61" s="63"/>
      <c r="AQ61" s="15"/>
      <c r="AR61" s="13"/>
      <c r="AS61" s="98">
        <f t="shared" si="23"/>
        <v>0</v>
      </c>
      <c r="AT61" s="99">
        <f>AT5</f>
        <v>0.96</v>
      </c>
      <c r="AU61" s="100"/>
      <c r="AV61" s="110"/>
      <c r="AW61" s="95">
        <f t="shared" si="24"/>
        <v>0</v>
      </c>
      <c r="AX61" s="15"/>
      <c r="AY61" s="24">
        <f t="shared" si="4"/>
        <v>0</v>
      </c>
      <c r="AZ61" s="5">
        <v>0</v>
      </c>
      <c r="BA61" s="63"/>
      <c r="BB61" s="15"/>
      <c r="BC61" s="13"/>
      <c r="BD61" s="98">
        <f t="shared" si="25"/>
        <v>0</v>
      </c>
      <c r="BE61" s="99">
        <f>BE5</f>
        <v>0.98</v>
      </c>
      <c r="BF61" s="100"/>
      <c r="BG61" s="110"/>
      <c r="BH61" s="95">
        <f t="shared" si="26"/>
        <v>0</v>
      </c>
      <c r="BI61" s="15"/>
      <c r="BJ61" s="24">
        <f t="shared" si="5"/>
        <v>0</v>
      </c>
      <c r="BK61" s="5">
        <v>0</v>
      </c>
      <c r="BL61" s="63"/>
      <c r="BM61" s="15"/>
      <c r="BN61" s="13"/>
      <c r="BO61" s="98">
        <f t="shared" si="27"/>
        <v>1</v>
      </c>
      <c r="BP61" s="99">
        <f>BP5</f>
        <v>0.94499999999999995</v>
      </c>
      <c r="BQ61" s="100">
        <v>9.5961599999999994</v>
      </c>
      <c r="BR61" s="110"/>
      <c r="BS61" s="95">
        <f t="shared" si="28"/>
        <v>9.0683711999999996</v>
      </c>
      <c r="BT61" s="15"/>
      <c r="BU61" s="24">
        <f t="shared" si="6"/>
        <v>1</v>
      </c>
      <c r="BV61" s="5">
        <v>0</v>
      </c>
      <c r="BW61" s="63"/>
      <c r="BX61" s="15"/>
      <c r="BY61" s="13"/>
      <c r="BZ61" s="98">
        <f t="shared" si="29"/>
        <v>0</v>
      </c>
      <c r="CA61" s="99">
        <f>CA5</f>
        <v>1</v>
      </c>
      <c r="CB61" s="100"/>
      <c r="CC61" s="110"/>
      <c r="CD61" s="95">
        <f t="shared" si="30"/>
        <v>0</v>
      </c>
      <c r="CE61" s="15"/>
      <c r="CF61" s="24">
        <f t="shared" si="7"/>
        <v>0</v>
      </c>
      <c r="CG61" s="5">
        <v>0</v>
      </c>
      <c r="CH61" s="63"/>
      <c r="CI61" s="15"/>
      <c r="CJ61" s="13"/>
      <c r="CK61" s="98">
        <f t="shared" si="31"/>
        <v>0</v>
      </c>
      <c r="CL61" s="99">
        <f>CL5</f>
        <v>1</v>
      </c>
      <c r="CM61" s="100"/>
      <c r="CN61" s="110"/>
      <c r="CO61" s="95">
        <f t="shared" si="32"/>
        <v>0</v>
      </c>
      <c r="CP61" s="15"/>
      <c r="CQ61" s="24">
        <f t="shared" si="8"/>
        <v>0</v>
      </c>
      <c r="CR61" s="5">
        <v>0</v>
      </c>
      <c r="CS61" s="63"/>
      <c r="CT61" s="15"/>
      <c r="CU61" s="13"/>
      <c r="CV61" s="98">
        <f t="shared" si="33"/>
        <v>0</v>
      </c>
      <c r="CW61" s="99">
        <f>CW5</f>
        <v>1</v>
      </c>
      <c r="CX61" s="100"/>
      <c r="CY61" s="110"/>
      <c r="CZ61" s="95">
        <f t="shared" si="34"/>
        <v>0</v>
      </c>
      <c r="DA61" s="15"/>
      <c r="DB61" s="24">
        <f t="shared" si="9"/>
        <v>0</v>
      </c>
      <c r="DC61" s="5">
        <v>0</v>
      </c>
      <c r="DD61" s="63"/>
      <c r="DE61" s="15"/>
      <c r="DF61" s="13"/>
      <c r="DG61" s="98">
        <f t="shared" si="35"/>
        <v>0</v>
      </c>
      <c r="DH61" s="99">
        <f>DH5</f>
        <v>1</v>
      </c>
      <c r="DI61" s="100"/>
      <c r="DJ61" s="110"/>
      <c r="DK61" s="95">
        <f t="shared" si="36"/>
        <v>0</v>
      </c>
      <c r="DL61" s="15"/>
      <c r="DM61" s="24">
        <f t="shared" si="10"/>
        <v>0</v>
      </c>
      <c r="DN61" s="5">
        <v>0</v>
      </c>
      <c r="DO61" s="63"/>
      <c r="DP61" s="15"/>
      <c r="DQ61" s="13"/>
      <c r="DR61" s="98">
        <f t="shared" si="37"/>
        <v>0</v>
      </c>
      <c r="DS61" s="99">
        <f>DS5</f>
        <v>1</v>
      </c>
      <c r="DT61" s="100"/>
      <c r="DU61" s="110"/>
      <c r="DV61" s="95">
        <f t="shared" si="38"/>
        <v>0</v>
      </c>
      <c r="DW61" s="15"/>
      <c r="DX61" s="24">
        <f t="shared" si="11"/>
        <v>0</v>
      </c>
      <c r="DY61" s="5">
        <v>0</v>
      </c>
      <c r="DZ61" s="63"/>
      <c r="EA61" s="15"/>
      <c r="EB61" s="13"/>
      <c r="EC61" s="98">
        <f t="shared" si="39"/>
        <v>0</v>
      </c>
      <c r="ED61" s="99">
        <f>ED5</f>
        <v>1</v>
      </c>
      <c r="EE61" s="100"/>
      <c r="EF61" s="110"/>
      <c r="EG61" s="95">
        <f t="shared" si="40"/>
        <v>0</v>
      </c>
      <c r="EH61" s="15"/>
      <c r="EI61" s="24">
        <f t="shared" si="12"/>
        <v>0</v>
      </c>
      <c r="EJ61" s="5">
        <v>0</v>
      </c>
      <c r="EK61" s="63"/>
      <c r="EL61" s="15"/>
      <c r="EM61" s="13"/>
      <c r="EN61" s="98">
        <f t="shared" si="41"/>
        <v>0</v>
      </c>
      <c r="EO61" s="99">
        <f>EO5</f>
        <v>1</v>
      </c>
      <c r="EP61" s="100"/>
      <c r="EQ61" s="110"/>
      <c r="ER61" s="95">
        <f t="shared" si="42"/>
        <v>0</v>
      </c>
      <c r="ES61" s="15"/>
      <c r="ET61" s="24">
        <f t="shared" si="13"/>
        <v>0</v>
      </c>
      <c r="EU61" s="5">
        <v>0</v>
      </c>
      <c r="EV61" s="63"/>
      <c r="EW61" s="15"/>
      <c r="EX61" s="13"/>
      <c r="EY61" s="98">
        <f t="shared" si="43"/>
        <v>0</v>
      </c>
      <c r="EZ61" s="99">
        <f>EZ5</f>
        <v>1</v>
      </c>
      <c r="FA61" s="100"/>
      <c r="FB61" s="110"/>
      <c r="FC61" s="95">
        <f t="shared" si="44"/>
        <v>0</v>
      </c>
      <c r="FD61" s="15"/>
      <c r="FE61" s="24">
        <f t="shared" si="14"/>
        <v>0</v>
      </c>
      <c r="FF61" s="5">
        <v>0</v>
      </c>
      <c r="FG61" s="63"/>
      <c r="FH61" s="15"/>
      <c r="FI61" s="13"/>
      <c r="FJ61" s="98">
        <f t="shared" si="45"/>
        <v>0</v>
      </c>
      <c r="FK61" s="99">
        <f>FK5</f>
        <v>1</v>
      </c>
      <c r="FL61" s="100"/>
      <c r="FM61" s="110"/>
      <c r="FN61" s="95">
        <f t="shared" si="46"/>
        <v>0</v>
      </c>
      <c r="FO61" s="15"/>
      <c r="FP61" s="24">
        <f t="shared" si="15"/>
        <v>0</v>
      </c>
      <c r="FQ61" s="5">
        <v>0</v>
      </c>
      <c r="FR61" s="8">
        <v>0</v>
      </c>
      <c r="FS61" s="84">
        <f t="shared" si="47"/>
        <v>9.4462200000000003</v>
      </c>
      <c r="FT61" s="85">
        <f t="shared" si="48"/>
        <v>500</v>
      </c>
      <c r="FU61" s="85">
        <f t="shared" si="49"/>
        <v>500</v>
      </c>
      <c r="FV61" s="85">
        <f t="shared" si="50"/>
        <v>500</v>
      </c>
      <c r="FW61" s="85">
        <f t="shared" si="51"/>
        <v>500</v>
      </c>
      <c r="FX61" s="85">
        <f t="shared" si="52"/>
        <v>9.0683711999999996</v>
      </c>
      <c r="FY61" s="85">
        <f t="shared" si="53"/>
        <v>500</v>
      </c>
      <c r="FZ61" s="85">
        <f t="shared" si="54"/>
        <v>500</v>
      </c>
      <c r="GA61" s="85">
        <f t="shared" si="55"/>
        <v>500</v>
      </c>
      <c r="GB61" s="85">
        <f t="shared" si="56"/>
        <v>500</v>
      </c>
      <c r="GC61" s="85">
        <f t="shared" si="57"/>
        <v>500</v>
      </c>
      <c r="GD61" s="85">
        <f t="shared" si="58"/>
        <v>500</v>
      </c>
      <c r="GE61" s="85">
        <f t="shared" si="59"/>
        <v>500</v>
      </c>
      <c r="GF61" s="85">
        <f t="shared" si="60"/>
        <v>500</v>
      </c>
      <c r="GG61" s="85">
        <f t="shared" si="61"/>
        <v>500</v>
      </c>
      <c r="GH61" s="101">
        <f t="shared" si="16"/>
        <v>2</v>
      </c>
      <c r="GI61" s="102">
        <f t="shared" si="62"/>
        <v>18.514591199999998</v>
      </c>
      <c r="GJ61" s="102">
        <f t="shared" si="63"/>
        <v>9.2572955999999991</v>
      </c>
      <c r="GK61" s="79">
        <f>ROW()</f>
        <v>61</v>
      </c>
    </row>
    <row r="62" spans="1:193" s="12" customFormat="1" ht="50.1" customHeight="1">
      <c r="A62" s="17">
        <f>ROW()</f>
        <v>62</v>
      </c>
      <c r="B62" s="32">
        <f t="shared" si="64"/>
        <v>56</v>
      </c>
      <c r="C62" s="33">
        <f t="shared" si="65"/>
        <v>56</v>
      </c>
      <c r="D62" s="31" t="s">
        <v>384</v>
      </c>
      <c r="E62" s="390">
        <f t="shared" si="0"/>
        <v>7.008</v>
      </c>
      <c r="F62" s="107">
        <f t="shared" si="17"/>
        <v>9.0074180749999986</v>
      </c>
      <c r="G62" s="3">
        <v>0</v>
      </c>
      <c r="H62" s="4">
        <v>0</v>
      </c>
      <c r="I62" s="63"/>
      <c r="J62" s="15"/>
      <c r="K62" s="13"/>
      <c r="L62" s="98">
        <f t="shared" si="66"/>
        <v>1</v>
      </c>
      <c r="M62" s="99">
        <f>M5</f>
        <v>0.94499999999999995</v>
      </c>
      <c r="N62" s="100">
        <v>10.888999999999999</v>
      </c>
      <c r="O62" s="110">
        <v>105904</v>
      </c>
      <c r="P62" s="95">
        <f t="shared" si="18"/>
        <v>10.290104999999999</v>
      </c>
      <c r="Q62" s="15"/>
      <c r="R62" s="24">
        <f t="shared" si="1"/>
        <v>3</v>
      </c>
      <c r="S62" s="25">
        <v>0</v>
      </c>
      <c r="T62" s="63"/>
      <c r="U62" s="15"/>
      <c r="V62" s="13"/>
      <c r="W62" s="98">
        <f t="shared" si="19"/>
        <v>0</v>
      </c>
      <c r="X62" s="99">
        <f>X5</f>
        <v>0.97</v>
      </c>
      <c r="Y62" s="100"/>
      <c r="Z62" s="110"/>
      <c r="AA62" s="95">
        <f t="shared" si="20"/>
        <v>0</v>
      </c>
      <c r="AB62" s="15"/>
      <c r="AC62" s="24">
        <f t="shared" si="2"/>
        <v>0</v>
      </c>
      <c r="AD62" s="5">
        <v>0</v>
      </c>
      <c r="AE62" s="63"/>
      <c r="AF62" s="15"/>
      <c r="AG62" s="13"/>
      <c r="AH62" s="98">
        <f t="shared" si="21"/>
        <v>0</v>
      </c>
      <c r="AI62" s="99">
        <f>AI5</f>
        <v>0.95499999999999996</v>
      </c>
      <c r="AJ62" s="100"/>
      <c r="AK62" s="110"/>
      <c r="AL62" s="95">
        <f t="shared" si="22"/>
        <v>0</v>
      </c>
      <c r="AM62" s="15"/>
      <c r="AN62" s="24">
        <f t="shared" si="3"/>
        <v>0</v>
      </c>
      <c r="AO62" s="5">
        <v>0</v>
      </c>
      <c r="AP62" s="63"/>
      <c r="AQ62" s="15"/>
      <c r="AR62" s="13"/>
      <c r="AS62" s="98">
        <f t="shared" si="23"/>
        <v>1</v>
      </c>
      <c r="AT62" s="99">
        <f>AT5</f>
        <v>0.96</v>
      </c>
      <c r="AU62" s="100">
        <v>7.3</v>
      </c>
      <c r="AV62" s="110"/>
      <c r="AW62" s="95">
        <f t="shared" si="24"/>
        <v>7.008</v>
      </c>
      <c r="AX62" s="15"/>
      <c r="AY62" s="24">
        <f t="shared" si="4"/>
        <v>1</v>
      </c>
      <c r="AZ62" s="5">
        <v>0</v>
      </c>
      <c r="BA62" s="63"/>
      <c r="BB62" s="15"/>
      <c r="BC62" s="13"/>
      <c r="BD62" s="98">
        <f t="shared" si="25"/>
        <v>0</v>
      </c>
      <c r="BE62" s="99">
        <f>BE5</f>
        <v>0.98</v>
      </c>
      <c r="BF62" s="100"/>
      <c r="BG62" s="110"/>
      <c r="BH62" s="95">
        <f t="shared" si="26"/>
        <v>0</v>
      </c>
      <c r="BI62" s="15"/>
      <c r="BJ62" s="24">
        <f t="shared" si="5"/>
        <v>0</v>
      </c>
      <c r="BK62" s="5">
        <v>0</v>
      </c>
      <c r="BL62" s="63"/>
      <c r="BM62" s="15"/>
      <c r="BN62" s="13"/>
      <c r="BO62" s="98">
        <f t="shared" si="27"/>
        <v>1</v>
      </c>
      <c r="BP62" s="99">
        <f>BP5</f>
        <v>0.94499999999999995</v>
      </c>
      <c r="BQ62" s="100">
        <v>10.290104999999999</v>
      </c>
      <c r="BR62" s="110"/>
      <c r="BS62" s="95">
        <f t="shared" si="28"/>
        <v>9.7241492249999979</v>
      </c>
      <c r="BT62" s="15"/>
      <c r="BU62" s="24">
        <f t="shared" si="6"/>
        <v>2</v>
      </c>
      <c r="BV62" s="5">
        <v>0</v>
      </c>
      <c r="BW62" s="63"/>
      <c r="BX62" s="15"/>
      <c r="BY62" s="13"/>
      <c r="BZ62" s="98">
        <f t="shared" si="29"/>
        <v>0</v>
      </c>
      <c r="CA62" s="99">
        <f>CA5</f>
        <v>1</v>
      </c>
      <c r="CB62" s="100"/>
      <c r="CC62" s="110"/>
      <c r="CD62" s="95">
        <f t="shared" si="30"/>
        <v>0</v>
      </c>
      <c r="CE62" s="15"/>
      <c r="CF62" s="24">
        <f t="shared" si="7"/>
        <v>0</v>
      </c>
      <c r="CG62" s="5">
        <v>0</v>
      </c>
      <c r="CH62" s="63"/>
      <c r="CI62" s="15"/>
      <c r="CJ62" s="13"/>
      <c r="CK62" s="98">
        <f t="shared" si="31"/>
        <v>0</v>
      </c>
      <c r="CL62" s="99">
        <f>CL5</f>
        <v>1</v>
      </c>
      <c r="CM62" s="100"/>
      <c r="CN62" s="110"/>
      <c r="CO62" s="95">
        <f t="shared" si="32"/>
        <v>0</v>
      </c>
      <c r="CP62" s="15"/>
      <c r="CQ62" s="24">
        <f t="shared" si="8"/>
        <v>0</v>
      </c>
      <c r="CR62" s="5">
        <v>0</v>
      </c>
      <c r="CS62" s="63"/>
      <c r="CT62" s="15"/>
      <c r="CU62" s="13"/>
      <c r="CV62" s="98">
        <f t="shared" si="33"/>
        <v>0</v>
      </c>
      <c r="CW62" s="99">
        <f>CW5</f>
        <v>1</v>
      </c>
      <c r="CX62" s="100"/>
      <c r="CY62" s="110"/>
      <c r="CZ62" s="95">
        <f t="shared" si="34"/>
        <v>0</v>
      </c>
      <c r="DA62" s="15"/>
      <c r="DB62" s="24">
        <f t="shared" si="9"/>
        <v>0</v>
      </c>
      <c r="DC62" s="5">
        <v>0</v>
      </c>
      <c r="DD62" s="63"/>
      <c r="DE62" s="15"/>
      <c r="DF62" s="13"/>
      <c r="DG62" s="98">
        <f t="shared" si="35"/>
        <v>0</v>
      </c>
      <c r="DH62" s="99">
        <f>DH5</f>
        <v>1</v>
      </c>
      <c r="DI62" s="100"/>
      <c r="DJ62" s="110"/>
      <c r="DK62" s="95">
        <f t="shared" si="36"/>
        <v>0</v>
      </c>
      <c r="DL62" s="15"/>
      <c r="DM62" s="24">
        <f t="shared" si="10"/>
        <v>0</v>
      </c>
      <c r="DN62" s="5">
        <v>0</v>
      </c>
      <c r="DO62" s="63"/>
      <c r="DP62" s="15"/>
      <c r="DQ62" s="13"/>
      <c r="DR62" s="98">
        <f t="shared" si="37"/>
        <v>0</v>
      </c>
      <c r="DS62" s="99">
        <f>DS5</f>
        <v>1</v>
      </c>
      <c r="DT62" s="100"/>
      <c r="DU62" s="110"/>
      <c r="DV62" s="95">
        <f t="shared" si="38"/>
        <v>0</v>
      </c>
      <c r="DW62" s="15"/>
      <c r="DX62" s="24">
        <f t="shared" si="11"/>
        <v>0</v>
      </c>
      <c r="DY62" s="5">
        <v>0</v>
      </c>
      <c r="DZ62" s="63"/>
      <c r="EA62" s="15"/>
      <c r="EB62" s="13"/>
      <c r="EC62" s="98">
        <f t="shared" si="39"/>
        <v>0</v>
      </c>
      <c r="ED62" s="99">
        <f>ED5</f>
        <v>1</v>
      </c>
      <c r="EE62" s="100"/>
      <c r="EF62" s="110"/>
      <c r="EG62" s="95">
        <f t="shared" si="40"/>
        <v>0</v>
      </c>
      <c r="EH62" s="15"/>
      <c r="EI62" s="24">
        <f t="shared" si="12"/>
        <v>0</v>
      </c>
      <c r="EJ62" s="5">
        <v>0</v>
      </c>
      <c r="EK62" s="63"/>
      <c r="EL62" s="15"/>
      <c r="EM62" s="13"/>
      <c r="EN62" s="98">
        <f t="shared" si="41"/>
        <v>0</v>
      </c>
      <c r="EO62" s="99">
        <f>EO5</f>
        <v>1</v>
      </c>
      <c r="EP62" s="100"/>
      <c r="EQ62" s="110"/>
      <c r="ER62" s="95">
        <f t="shared" si="42"/>
        <v>0</v>
      </c>
      <c r="ES62" s="15"/>
      <c r="ET62" s="24">
        <f t="shared" si="13"/>
        <v>0</v>
      </c>
      <c r="EU62" s="5">
        <v>0</v>
      </c>
      <c r="EV62" s="63"/>
      <c r="EW62" s="15"/>
      <c r="EX62" s="13"/>
      <c r="EY62" s="98">
        <f t="shared" si="43"/>
        <v>0</v>
      </c>
      <c r="EZ62" s="99">
        <f>EZ5</f>
        <v>1</v>
      </c>
      <c r="FA62" s="100"/>
      <c r="FB62" s="110"/>
      <c r="FC62" s="95">
        <f t="shared" si="44"/>
        <v>0</v>
      </c>
      <c r="FD62" s="15"/>
      <c r="FE62" s="24">
        <f t="shared" si="14"/>
        <v>0</v>
      </c>
      <c r="FF62" s="5">
        <v>0</v>
      </c>
      <c r="FG62" s="63"/>
      <c r="FH62" s="15"/>
      <c r="FI62" s="13"/>
      <c r="FJ62" s="98">
        <f t="shared" si="45"/>
        <v>0</v>
      </c>
      <c r="FK62" s="99">
        <f>FK5</f>
        <v>1</v>
      </c>
      <c r="FL62" s="100"/>
      <c r="FM62" s="110"/>
      <c r="FN62" s="95">
        <f t="shared" si="46"/>
        <v>0</v>
      </c>
      <c r="FO62" s="15"/>
      <c r="FP62" s="24">
        <f t="shared" si="15"/>
        <v>0</v>
      </c>
      <c r="FQ62" s="5">
        <v>0</v>
      </c>
      <c r="FR62" s="8">
        <v>0</v>
      </c>
      <c r="FS62" s="84">
        <f t="shared" si="47"/>
        <v>10.290104999999999</v>
      </c>
      <c r="FT62" s="85">
        <f t="shared" si="48"/>
        <v>500</v>
      </c>
      <c r="FU62" s="85">
        <f t="shared" si="49"/>
        <v>500</v>
      </c>
      <c r="FV62" s="85">
        <f t="shared" si="50"/>
        <v>7.008</v>
      </c>
      <c r="FW62" s="85">
        <f t="shared" si="51"/>
        <v>500</v>
      </c>
      <c r="FX62" s="85">
        <f t="shared" si="52"/>
        <v>9.7241492249999979</v>
      </c>
      <c r="FY62" s="85">
        <f t="shared" si="53"/>
        <v>500</v>
      </c>
      <c r="FZ62" s="85">
        <f t="shared" si="54"/>
        <v>500</v>
      </c>
      <c r="GA62" s="85">
        <f t="shared" si="55"/>
        <v>500</v>
      </c>
      <c r="GB62" s="85">
        <f t="shared" si="56"/>
        <v>500</v>
      </c>
      <c r="GC62" s="85">
        <f t="shared" si="57"/>
        <v>500</v>
      </c>
      <c r="GD62" s="85">
        <f t="shared" si="58"/>
        <v>500</v>
      </c>
      <c r="GE62" s="85">
        <f t="shared" si="59"/>
        <v>500</v>
      </c>
      <c r="GF62" s="85">
        <f t="shared" si="60"/>
        <v>500</v>
      </c>
      <c r="GG62" s="85">
        <f t="shared" si="61"/>
        <v>500</v>
      </c>
      <c r="GH62" s="101">
        <f t="shared" si="16"/>
        <v>3</v>
      </c>
      <c r="GI62" s="102">
        <f t="shared" si="62"/>
        <v>27.022254224999998</v>
      </c>
      <c r="GJ62" s="102">
        <f t="shared" si="63"/>
        <v>9.0074180749999986</v>
      </c>
      <c r="GK62" s="79">
        <f>ROW()</f>
        <v>62</v>
      </c>
    </row>
    <row r="63" spans="1:193" s="12" customFormat="1" ht="50.1" customHeight="1">
      <c r="A63" s="17">
        <f>ROW()</f>
        <v>63</v>
      </c>
      <c r="B63" s="32">
        <f t="shared" si="64"/>
        <v>57</v>
      </c>
      <c r="C63" s="33">
        <f t="shared" si="65"/>
        <v>57</v>
      </c>
      <c r="D63" s="31" t="s">
        <v>385</v>
      </c>
      <c r="E63" s="390">
        <f t="shared" si="0"/>
        <v>0.36465187500000001</v>
      </c>
      <c r="F63" s="107">
        <f t="shared" si="17"/>
        <v>0.44606895833333332</v>
      </c>
      <c r="G63" s="3">
        <v>0</v>
      </c>
      <c r="H63" s="4">
        <v>0</v>
      </c>
      <c r="I63" s="63"/>
      <c r="J63" s="15"/>
      <c r="K63" s="13"/>
      <c r="L63" s="98">
        <f t="shared" si="66"/>
        <v>1</v>
      </c>
      <c r="M63" s="99">
        <f>M5</f>
        <v>0.94499999999999995</v>
      </c>
      <c r="N63" s="100">
        <v>0.40833333333333338</v>
      </c>
      <c r="O63" s="110">
        <v>73207</v>
      </c>
      <c r="P63" s="95">
        <f t="shared" si="18"/>
        <v>0.38587500000000002</v>
      </c>
      <c r="Q63" s="15"/>
      <c r="R63" s="24">
        <f t="shared" si="1"/>
        <v>2</v>
      </c>
      <c r="S63" s="25">
        <v>0</v>
      </c>
      <c r="T63" s="63"/>
      <c r="U63" s="15"/>
      <c r="V63" s="13"/>
      <c r="W63" s="98">
        <f t="shared" si="19"/>
        <v>0</v>
      </c>
      <c r="X63" s="99">
        <f>X5</f>
        <v>0.97</v>
      </c>
      <c r="Y63" s="100"/>
      <c r="Z63" s="110"/>
      <c r="AA63" s="95">
        <f t="shared" si="20"/>
        <v>0</v>
      </c>
      <c r="AB63" s="15"/>
      <c r="AC63" s="24">
        <f t="shared" si="2"/>
        <v>0</v>
      </c>
      <c r="AD63" s="5">
        <v>0</v>
      </c>
      <c r="AE63" s="63"/>
      <c r="AF63" s="15"/>
      <c r="AG63" s="13"/>
      <c r="AH63" s="98">
        <f t="shared" si="21"/>
        <v>0</v>
      </c>
      <c r="AI63" s="99">
        <f>AI5</f>
        <v>0.95499999999999996</v>
      </c>
      <c r="AJ63" s="100"/>
      <c r="AK63" s="110"/>
      <c r="AL63" s="95">
        <f t="shared" si="22"/>
        <v>0</v>
      </c>
      <c r="AM63" s="15"/>
      <c r="AN63" s="24">
        <f t="shared" si="3"/>
        <v>0</v>
      </c>
      <c r="AO63" s="5">
        <v>0</v>
      </c>
      <c r="AP63" s="63"/>
      <c r="AQ63" s="15"/>
      <c r="AR63" s="13"/>
      <c r="AS63" s="98">
        <f t="shared" si="23"/>
        <v>1</v>
      </c>
      <c r="AT63" s="99">
        <f>AT5</f>
        <v>0.96</v>
      </c>
      <c r="AU63" s="100">
        <v>0.61216666666666664</v>
      </c>
      <c r="AV63" s="110"/>
      <c r="AW63" s="95">
        <f t="shared" si="24"/>
        <v>0.58767999999999998</v>
      </c>
      <c r="AX63" s="15"/>
      <c r="AY63" s="24">
        <f t="shared" si="4"/>
        <v>3</v>
      </c>
      <c r="AZ63" s="5">
        <v>0</v>
      </c>
      <c r="BA63" s="63"/>
      <c r="BB63" s="15"/>
      <c r="BC63" s="13"/>
      <c r="BD63" s="98">
        <f t="shared" si="25"/>
        <v>0</v>
      </c>
      <c r="BE63" s="99">
        <f>BE5</f>
        <v>0.98</v>
      </c>
      <c r="BF63" s="100"/>
      <c r="BG63" s="110"/>
      <c r="BH63" s="95">
        <f t="shared" si="26"/>
        <v>0</v>
      </c>
      <c r="BI63" s="15"/>
      <c r="BJ63" s="24">
        <f t="shared" si="5"/>
        <v>0</v>
      </c>
      <c r="BK63" s="5">
        <v>0</v>
      </c>
      <c r="BL63" s="63"/>
      <c r="BM63" s="15"/>
      <c r="BN63" s="13"/>
      <c r="BO63" s="98">
        <f t="shared" si="27"/>
        <v>1</v>
      </c>
      <c r="BP63" s="99">
        <f>BP5</f>
        <v>0.94499999999999995</v>
      </c>
      <c r="BQ63" s="100">
        <v>0.38587500000000002</v>
      </c>
      <c r="BR63" s="110"/>
      <c r="BS63" s="95">
        <f t="shared" si="28"/>
        <v>0.36465187500000001</v>
      </c>
      <c r="BT63" s="15"/>
      <c r="BU63" s="24">
        <f t="shared" si="6"/>
        <v>1</v>
      </c>
      <c r="BV63" s="5">
        <v>0</v>
      </c>
      <c r="BW63" s="63"/>
      <c r="BX63" s="15"/>
      <c r="BY63" s="13"/>
      <c r="BZ63" s="98">
        <f t="shared" si="29"/>
        <v>0</v>
      </c>
      <c r="CA63" s="99">
        <f>CA5</f>
        <v>1</v>
      </c>
      <c r="CB63" s="100"/>
      <c r="CC63" s="110"/>
      <c r="CD63" s="95">
        <f t="shared" si="30"/>
        <v>0</v>
      </c>
      <c r="CE63" s="15"/>
      <c r="CF63" s="24">
        <f t="shared" si="7"/>
        <v>0</v>
      </c>
      <c r="CG63" s="5">
        <v>0</v>
      </c>
      <c r="CH63" s="63"/>
      <c r="CI63" s="15"/>
      <c r="CJ63" s="13"/>
      <c r="CK63" s="98">
        <f t="shared" si="31"/>
        <v>0</v>
      </c>
      <c r="CL63" s="99">
        <f>CL5</f>
        <v>1</v>
      </c>
      <c r="CM63" s="100"/>
      <c r="CN63" s="110"/>
      <c r="CO63" s="95">
        <f t="shared" si="32"/>
        <v>0</v>
      </c>
      <c r="CP63" s="15"/>
      <c r="CQ63" s="24">
        <f t="shared" si="8"/>
        <v>0</v>
      </c>
      <c r="CR63" s="5">
        <v>0</v>
      </c>
      <c r="CS63" s="63"/>
      <c r="CT63" s="15"/>
      <c r="CU63" s="13"/>
      <c r="CV63" s="98">
        <f t="shared" si="33"/>
        <v>0</v>
      </c>
      <c r="CW63" s="99">
        <f>CW5</f>
        <v>1</v>
      </c>
      <c r="CX63" s="100"/>
      <c r="CY63" s="110"/>
      <c r="CZ63" s="95">
        <f t="shared" si="34"/>
        <v>0</v>
      </c>
      <c r="DA63" s="15"/>
      <c r="DB63" s="24">
        <f t="shared" si="9"/>
        <v>0</v>
      </c>
      <c r="DC63" s="5">
        <v>0</v>
      </c>
      <c r="DD63" s="63"/>
      <c r="DE63" s="15"/>
      <c r="DF63" s="13"/>
      <c r="DG63" s="98">
        <f t="shared" si="35"/>
        <v>0</v>
      </c>
      <c r="DH63" s="99">
        <f>DH5</f>
        <v>1</v>
      </c>
      <c r="DI63" s="100"/>
      <c r="DJ63" s="110"/>
      <c r="DK63" s="95">
        <f t="shared" si="36"/>
        <v>0</v>
      </c>
      <c r="DL63" s="15"/>
      <c r="DM63" s="24">
        <f t="shared" si="10"/>
        <v>0</v>
      </c>
      <c r="DN63" s="5">
        <v>0</v>
      </c>
      <c r="DO63" s="63"/>
      <c r="DP63" s="15"/>
      <c r="DQ63" s="13"/>
      <c r="DR63" s="98">
        <f t="shared" si="37"/>
        <v>0</v>
      </c>
      <c r="DS63" s="99">
        <f>DS5</f>
        <v>1</v>
      </c>
      <c r="DT63" s="100"/>
      <c r="DU63" s="110"/>
      <c r="DV63" s="95">
        <f t="shared" si="38"/>
        <v>0</v>
      </c>
      <c r="DW63" s="15"/>
      <c r="DX63" s="24">
        <f t="shared" si="11"/>
        <v>0</v>
      </c>
      <c r="DY63" s="5">
        <v>0</v>
      </c>
      <c r="DZ63" s="63"/>
      <c r="EA63" s="15"/>
      <c r="EB63" s="13"/>
      <c r="EC63" s="98">
        <f t="shared" si="39"/>
        <v>0</v>
      </c>
      <c r="ED63" s="99">
        <f>ED5</f>
        <v>1</v>
      </c>
      <c r="EE63" s="100"/>
      <c r="EF63" s="110"/>
      <c r="EG63" s="95">
        <f t="shared" si="40"/>
        <v>0</v>
      </c>
      <c r="EH63" s="15"/>
      <c r="EI63" s="24">
        <f t="shared" si="12"/>
        <v>0</v>
      </c>
      <c r="EJ63" s="5">
        <v>0</v>
      </c>
      <c r="EK63" s="63"/>
      <c r="EL63" s="15"/>
      <c r="EM63" s="13"/>
      <c r="EN63" s="98">
        <f t="shared" si="41"/>
        <v>0</v>
      </c>
      <c r="EO63" s="99">
        <f>EO5</f>
        <v>1</v>
      </c>
      <c r="EP63" s="100"/>
      <c r="EQ63" s="110"/>
      <c r="ER63" s="95">
        <f t="shared" si="42"/>
        <v>0</v>
      </c>
      <c r="ES63" s="15"/>
      <c r="ET63" s="24">
        <f t="shared" si="13"/>
        <v>0</v>
      </c>
      <c r="EU63" s="5">
        <v>0</v>
      </c>
      <c r="EV63" s="63"/>
      <c r="EW63" s="15"/>
      <c r="EX63" s="13"/>
      <c r="EY63" s="98">
        <f t="shared" si="43"/>
        <v>0</v>
      </c>
      <c r="EZ63" s="99">
        <f>EZ5</f>
        <v>1</v>
      </c>
      <c r="FA63" s="100"/>
      <c r="FB63" s="110"/>
      <c r="FC63" s="95">
        <f t="shared" si="44"/>
        <v>0</v>
      </c>
      <c r="FD63" s="15"/>
      <c r="FE63" s="24">
        <f t="shared" si="14"/>
        <v>0</v>
      </c>
      <c r="FF63" s="5">
        <v>0</v>
      </c>
      <c r="FG63" s="63"/>
      <c r="FH63" s="15"/>
      <c r="FI63" s="13"/>
      <c r="FJ63" s="98">
        <f t="shared" si="45"/>
        <v>0</v>
      </c>
      <c r="FK63" s="99">
        <f>FK5</f>
        <v>1</v>
      </c>
      <c r="FL63" s="100"/>
      <c r="FM63" s="110"/>
      <c r="FN63" s="95">
        <f t="shared" si="46"/>
        <v>0</v>
      </c>
      <c r="FO63" s="15"/>
      <c r="FP63" s="24">
        <f t="shared" si="15"/>
        <v>0</v>
      </c>
      <c r="FQ63" s="5">
        <v>0</v>
      </c>
      <c r="FR63" s="8">
        <v>0</v>
      </c>
      <c r="FS63" s="84">
        <f t="shared" si="47"/>
        <v>0.38587500000000002</v>
      </c>
      <c r="FT63" s="85">
        <f t="shared" si="48"/>
        <v>500</v>
      </c>
      <c r="FU63" s="85">
        <f t="shared" si="49"/>
        <v>500</v>
      </c>
      <c r="FV63" s="85">
        <f t="shared" si="50"/>
        <v>0.58767999999999998</v>
      </c>
      <c r="FW63" s="85">
        <f t="shared" si="51"/>
        <v>500</v>
      </c>
      <c r="FX63" s="85">
        <f t="shared" si="52"/>
        <v>0.36465187500000001</v>
      </c>
      <c r="FY63" s="85">
        <f t="shared" si="53"/>
        <v>500</v>
      </c>
      <c r="FZ63" s="85">
        <f t="shared" si="54"/>
        <v>500</v>
      </c>
      <c r="GA63" s="85">
        <f t="shared" si="55"/>
        <v>500</v>
      </c>
      <c r="GB63" s="85">
        <f t="shared" si="56"/>
        <v>500</v>
      </c>
      <c r="GC63" s="85">
        <f t="shared" si="57"/>
        <v>500</v>
      </c>
      <c r="GD63" s="85">
        <f t="shared" si="58"/>
        <v>500</v>
      </c>
      <c r="GE63" s="85">
        <f t="shared" si="59"/>
        <v>500</v>
      </c>
      <c r="GF63" s="85">
        <f t="shared" si="60"/>
        <v>500</v>
      </c>
      <c r="GG63" s="85">
        <f t="shared" si="61"/>
        <v>500</v>
      </c>
      <c r="GH63" s="101">
        <f t="shared" si="16"/>
        <v>3</v>
      </c>
      <c r="GI63" s="102">
        <f t="shared" si="62"/>
        <v>1.338206875</v>
      </c>
      <c r="GJ63" s="102">
        <f t="shared" si="63"/>
        <v>0.44606895833333332</v>
      </c>
      <c r="GK63" s="79">
        <f>ROW()</f>
        <v>63</v>
      </c>
    </row>
    <row r="64" spans="1:193" s="12" customFormat="1" ht="50.1" customHeight="1">
      <c r="A64" s="17">
        <f>ROW()</f>
        <v>64</v>
      </c>
      <c r="B64" s="32">
        <f t="shared" si="64"/>
        <v>58</v>
      </c>
      <c r="C64" s="33">
        <f t="shared" si="65"/>
        <v>58</v>
      </c>
      <c r="D64" s="31" t="s">
        <v>386</v>
      </c>
      <c r="E64" s="390">
        <f t="shared" si="0"/>
        <v>7.4067493500000001</v>
      </c>
      <c r="F64" s="107">
        <f t="shared" si="17"/>
        <v>7.6222896750000002</v>
      </c>
      <c r="G64" s="3">
        <v>0</v>
      </c>
      <c r="H64" s="4">
        <v>0</v>
      </c>
      <c r="I64" s="63"/>
      <c r="J64" s="15"/>
      <c r="K64" s="13"/>
      <c r="L64" s="98">
        <f t="shared" si="66"/>
        <v>1</v>
      </c>
      <c r="M64" s="99">
        <f>M5</f>
        <v>0.94499999999999995</v>
      </c>
      <c r="N64" s="100">
        <v>8.2940000000000005</v>
      </c>
      <c r="O64" s="110">
        <v>434392</v>
      </c>
      <c r="P64" s="95">
        <f t="shared" si="18"/>
        <v>7.8378300000000003</v>
      </c>
      <c r="Q64" s="15"/>
      <c r="R64" s="24">
        <f t="shared" si="1"/>
        <v>2</v>
      </c>
      <c r="S64" s="25">
        <v>0</v>
      </c>
      <c r="T64" s="63"/>
      <c r="U64" s="15"/>
      <c r="V64" s="13"/>
      <c r="W64" s="98">
        <f t="shared" si="19"/>
        <v>0</v>
      </c>
      <c r="X64" s="99">
        <f>X5</f>
        <v>0.97</v>
      </c>
      <c r="Y64" s="100"/>
      <c r="Z64" s="110"/>
      <c r="AA64" s="95">
        <f t="shared" si="20"/>
        <v>0</v>
      </c>
      <c r="AB64" s="15"/>
      <c r="AC64" s="24">
        <f t="shared" si="2"/>
        <v>0</v>
      </c>
      <c r="AD64" s="5">
        <v>0</v>
      </c>
      <c r="AE64" s="63"/>
      <c r="AF64" s="15"/>
      <c r="AG64" s="13"/>
      <c r="AH64" s="98">
        <f t="shared" si="21"/>
        <v>0</v>
      </c>
      <c r="AI64" s="99">
        <f>AI5</f>
        <v>0.95499999999999996</v>
      </c>
      <c r="AJ64" s="100"/>
      <c r="AK64" s="110"/>
      <c r="AL64" s="95">
        <f t="shared" si="22"/>
        <v>0</v>
      </c>
      <c r="AM64" s="15"/>
      <c r="AN64" s="24">
        <f t="shared" si="3"/>
        <v>0</v>
      </c>
      <c r="AO64" s="5">
        <v>0</v>
      </c>
      <c r="AP64" s="63"/>
      <c r="AQ64" s="15"/>
      <c r="AR64" s="13"/>
      <c r="AS64" s="98">
        <f t="shared" si="23"/>
        <v>0</v>
      </c>
      <c r="AT64" s="99">
        <f>AT5</f>
        <v>0.96</v>
      </c>
      <c r="AU64" s="100"/>
      <c r="AV64" s="110"/>
      <c r="AW64" s="95">
        <f t="shared" si="24"/>
        <v>0</v>
      </c>
      <c r="AX64" s="15"/>
      <c r="AY64" s="24">
        <f t="shared" si="4"/>
        <v>0</v>
      </c>
      <c r="AZ64" s="5">
        <v>0</v>
      </c>
      <c r="BA64" s="63"/>
      <c r="BB64" s="15"/>
      <c r="BC64" s="13"/>
      <c r="BD64" s="98">
        <f t="shared" si="25"/>
        <v>0</v>
      </c>
      <c r="BE64" s="99">
        <f>BE5</f>
        <v>0.98</v>
      </c>
      <c r="BF64" s="100"/>
      <c r="BG64" s="110"/>
      <c r="BH64" s="95">
        <f t="shared" si="26"/>
        <v>0</v>
      </c>
      <c r="BI64" s="15"/>
      <c r="BJ64" s="24">
        <f t="shared" si="5"/>
        <v>0</v>
      </c>
      <c r="BK64" s="5">
        <v>0</v>
      </c>
      <c r="BL64" s="63"/>
      <c r="BM64" s="15"/>
      <c r="BN64" s="13"/>
      <c r="BO64" s="98">
        <f t="shared" si="27"/>
        <v>1</v>
      </c>
      <c r="BP64" s="99">
        <f>BP5</f>
        <v>0.94499999999999995</v>
      </c>
      <c r="BQ64" s="100">
        <v>7.8378300000000003</v>
      </c>
      <c r="BR64" s="110"/>
      <c r="BS64" s="95">
        <f t="shared" si="28"/>
        <v>7.4067493500000001</v>
      </c>
      <c r="BT64" s="15"/>
      <c r="BU64" s="24">
        <f t="shared" si="6"/>
        <v>1</v>
      </c>
      <c r="BV64" s="5">
        <v>0</v>
      </c>
      <c r="BW64" s="63"/>
      <c r="BX64" s="15"/>
      <c r="BY64" s="13"/>
      <c r="BZ64" s="98">
        <f t="shared" si="29"/>
        <v>0</v>
      </c>
      <c r="CA64" s="99">
        <f>CA5</f>
        <v>1</v>
      </c>
      <c r="CB64" s="100"/>
      <c r="CC64" s="110"/>
      <c r="CD64" s="95">
        <f t="shared" si="30"/>
        <v>0</v>
      </c>
      <c r="CE64" s="15"/>
      <c r="CF64" s="24">
        <f t="shared" si="7"/>
        <v>0</v>
      </c>
      <c r="CG64" s="5">
        <v>0</v>
      </c>
      <c r="CH64" s="63"/>
      <c r="CI64" s="15"/>
      <c r="CJ64" s="13"/>
      <c r="CK64" s="98">
        <f t="shared" si="31"/>
        <v>0</v>
      </c>
      <c r="CL64" s="99">
        <f>CL5</f>
        <v>1</v>
      </c>
      <c r="CM64" s="100"/>
      <c r="CN64" s="110"/>
      <c r="CO64" s="95">
        <f t="shared" si="32"/>
        <v>0</v>
      </c>
      <c r="CP64" s="15"/>
      <c r="CQ64" s="24">
        <f t="shared" si="8"/>
        <v>0</v>
      </c>
      <c r="CR64" s="5">
        <v>0</v>
      </c>
      <c r="CS64" s="63"/>
      <c r="CT64" s="15"/>
      <c r="CU64" s="13"/>
      <c r="CV64" s="98">
        <f t="shared" si="33"/>
        <v>0</v>
      </c>
      <c r="CW64" s="99">
        <f>CW5</f>
        <v>1</v>
      </c>
      <c r="CX64" s="100"/>
      <c r="CY64" s="110"/>
      <c r="CZ64" s="95">
        <f t="shared" si="34"/>
        <v>0</v>
      </c>
      <c r="DA64" s="15"/>
      <c r="DB64" s="24">
        <f t="shared" si="9"/>
        <v>0</v>
      </c>
      <c r="DC64" s="5">
        <v>0</v>
      </c>
      <c r="DD64" s="63"/>
      <c r="DE64" s="15"/>
      <c r="DF64" s="13"/>
      <c r="DG64" s="98">
        <f t="shared" si="35"/>
        <v>0</v>
      </c>
      <c r="DH64" s="99">
        <f>DH5</f>
        <v>1</v>
      </c>
      <c r="DI64" s="100"/>
      <c r="DJ64" s="110"/>
      <c r="DK64" s="95">
        <f t="shared" si="36"/>
        <v>0</v>
      </c>
      <c r="DL64" s="15"/>
      <c r="DM64" s="24">
        <f t="shared" si="10"/>
        <v>0</v>
      </c>
      <c r="DN64" s="5">
        <v>0</v>
      </c>
      <c r="DO64" s="63"/>
      <c r="DP64" s="15"/>
      <c r="DQ64" s="13"/>
      <c r="DR64" s="98">
        <f t="shared" si="37"/>
        <v>0</v>
      </c>
      <c r="DS64" s="99">
        <f>DS5</f>
        <v>1</v>
      </c>
      <c r="DT64" s="100"/>
      <c r="DU64" s="110"/>
      <c r="DV64" s="95">
        <f t="shared" si="38"/>
        <v>0</v>
      </c>
      <c r="DW64" s="15"/>
      <c r="DX64" s="24">
        <f t="shared" si="11"/>
        <v>0</v>
      </c>
      <c r="DY64" s="5">
        <v>0</v>
      </c>
      <c r="DZ64" s="63"/>
      <c r="EA64" s="15"/>
      <c r="EB64" s="13"/>
      <c r="EC64" s="98">
        <f t="shared" si="39"/>
        <v>0</v>
      </c>
      <c r="ED64" s="99">
        <f>ED5</f>
        <v>1</v>
      </c>
      <c r="EE64" s="100"/>
      <c r="EF64" s="110"/>
      <c r="EG64" s="95">
        <f t="shared" si="40"/>
        <v>0</v>
      </c>
      <c r="EH64" s="15"/>
      <c r="EI64" s="24">
        <f t="shared" si="12"/>
        <v>0</v>
      </c>
      <c r="EJ64" s="5">
        <v>0</v>
      </c>
      <c r="EK64" s="63"/>
      <c r="EL64" s="15"/>
      <c r="EM64" s="13"/>
      <c r="EN64" s="98">
        <f t="shared" si="41"/>
        <v>0</v>
      </c>
      <c r="EO64" s="99">
        <f>EO5</f>
        <v>1</v>
      </c>
      <c r="EP64" s="100"/>
      <c r="EQ64" s="110"/>
      <c r="ER64" s="95">
        <f t="shared" si="42"/>
        <v>0</v>
      </c>
      <c r="ES64" s="15"/>
      <c r="ET64" s="24">
        <f t="shared" si="13"/>
        <v>0</v>
      </c>
      <c r="EU64" s="5">
        <v>0</v>
      </c>
      <c r="EV64" s="63"/>
      <c r="EW64" s="15"/>
      <c r="EX64" s="13"/>
      <c r="EY64" s="98">
        <f t="shared" si="43"/>
        <v>0</v>
      </c>
      <c r="EZ64" s="99">
        <f>EZ5</f>
        <v>1</v>
      </c>
      <c r="FA64" s="100"/>
      <c r="FB64" s="110"/>
      <c r="FC64" s="95">
        <f t="shared" si="44"/>
        <v>0</v>
      </c>
      <c r="FD64" s="15"/>
      <c r="FE64" s="24">
        <f t="shared" si="14"/>
        <v>0</v>
      </c>
      <c r="FF64" s="5">
        <v>0</v>
      </c>
      <c r="FG64" s="63"/>
      <c r="FH64" s="15"/>
      <c r="FI64" s="13"/>
      <c r="FJ64" s="98">
        <f t="shared" si="45"/>
        <v>0</v>
      </c>
      <c r="FK64" s="99">
        <f>FK5</f>
        <v>1</v>
      </c>
      <c r="FL64" s="100"/>
      <c r="FM64" s="110"/>
      <c r="FN64" s="95">
        <f t="shared" si="46"/>
        <v>0</v>
      </c>
      <c r="FO64" s="15"/>
      <c r="FP64" s="24">
        <f t="shared" si="15"/>
        <v>0</v>
      </c>
      <c r="FQ64" s="5">
        <v>0</v>
      </c>
      <c r="FR64" s="8">
        <v>0</v>
      </c>
      <c r="FS64" s="84">
        <f t="shared" si="47"/>
        <v>7.8378300000000003</v>
      </c>
      <c r="FT64" s="85">
        <f t="shared" si="48"/>
        <v>500</v>
      </c>
      <c r="FU64" s="85">
        <f t="shared" si="49"/>
        <v>500</v>
      </c>
      <c r="FV64" s="85">
        <f t="shared" si="50"/>
        <v>500</v>
      </c>
      <c r="FW64" s="85">
        <f t="shared" si="51"/>
        <v>500</v>
      </c>
      <c r="FX64" s="85">
        <f t="shared" si="52"/>
        <v>7.4067493500000001</v>
      </c>
      <c r="FY64" s="85">
        <f t="shared" si="53"/>
        <v>500</v>
      </c>
      <c r="FZ64" s="85">
        <f t="shared" si="54"/>
        <v>500</v>
      </c>
      <c r="GA64" s="85">
        <f t="shared" si="55"/>
        <v>500</v>
      </c>
      <c r="GB64" s="85">
        <f t="shared" si="56"/>
        <v>500</v>
      </c>
      <c r="GC64" s="85">
        <f t="shared" si="57"/>
        <v>500</v>
      </c>
      <c r="GD64" s="85">
        <f t="shared" si="58"/>
        <v>500</v>
      </c>
      <c r="GE64" s="85">
        <f t="shared" si="59"/>
        <v>500</v>
      </c>
      <c r="GF64" s="85">
        <f t="shared" si="60"/>
        <v>500</v>
      </c>
      <c r="GG64" s="85">
        <f t="shared" si="61"/>
        <v>500</v>
      </c>
      <c r="GH64" s="101">
        <f t="shared" si="16"/>
        <v>2</v>
      </c>
      <c r="GI64" s="102">
        <f t="shared" si="62"/>
        <v>15.24457935</v>
      </c>
      <c r="GJ64" s="102">
        <f t="shared" si="63"/>
        <v>7.6222896750000002</v>
      </c>
      <c r="GK64" s="79">
        <f>ROW()</f>
        <v>64</v>
      </c>
    </row>
    <row r="65" spans="1:193" s="12" customFormat="1" ht="50.1" customHeight="1">
      <c r="A65" s="17">
        <f>ROW()</f>
        <v>65</v>
      </c>
      <c r="B65" s="32">
        <f t="shared" si="64"/>
        <v>59</v>
      </c>
      <c r="C65" s="33">
        <f t="shared" si="65"/>
        <v>59</v>
      </c>
      <c r="D65" s="31" t="s">
        <v>387</v>
      </c>
      <c r="E65" s="390">
        <f t="shared" si="0"/>
        <v>3.7105188749999996</v>
      </c>
      <c r="F65" s="107">
        <f t="shared" si="17"/>
        <v>3.998464625</v>
      </c>
      <c r="G65" s="3">
        <v>0</v>
      </c>
      <c r="H65" s="4">
        <v>0</v>
      </c>
      <c r="I65" s="63"/>
      <c r="J65" s="15"/>
      <c r="K65" s="13"/>
      <c r="L65" s="98">
        <f t="shared" si="66"/>
        <v>1</v>
      </c>
      <c r="M65" s="99">
        <f>M5</f>
        <v>0.94499999999999995</v>
      </c>
      <c r="N65" s="100">
        <v>4.1550000000000002</v>
      </c>
      <c r="O65" s="110"/>
      <c r="P65" s="95">
        <f t="shared" si="18"/>
        <v>3.9264749999999999</v>
      </c>
      <c r="Q65" s="15"/>
      <c r="R65" s="24">
        <f t="shared" si="1"/>
        <v>2</v>
      </c>
      <c r="S65" s="25">
        <v>0</v>
      </c>
      <c r="T65" s="63"/>
      <c r="U65" s="15"/>
      <c r="V65" s="13"/>
      <c r="W65" s="98">
        <f t="shared" si="19"/>
        <v>0</v>
      </c>
      <c r="X65" s="99">
        <f>X5</f>
        <v>0.97</v>
      </c>
      <c r="Y65" s="100"/>
      <c r="Z65" s="110"/>
      <c r="AA65" s="95">
        <f t="shared" si="20"/>
        <v>0</v>
      </c>
      <c r="AB65" s="15"/>
      <c r="AC65" s="24">
        <f t="shared" si="2"/>
        <v>0</v>
      </c>
      <c r="AD65" s="5">
        <v>0</v>
      </c>
      <c r="AE65" s="63"/>
      <c r="AF65" s="15"/>
      <c r="AG65" s="13"/>
      <c r="AH65" s="98">
        <f t="shared" si="21"/>
        <v>0</v>
      </c>
      <c r="AI65" s="99">
        <f>AI5</f>
        <v>0.95499999999999996</v>
      </c>
      <c r="AJ65" s="100"/>
      <c r="AK65" s="110"/>
      <c r="AL65" s="95">
        <f t="shared" si="22"/>
        <v>0</v>
      </c>
      <c r="AM65" s="15"/>
      <c r="AN65" s="24">
        <f t="shared" si="3"/>
        <v>0</v>
      </c>
      <c r="AO65" s="5">
        <v>0</v>
      </c>
      <c r="AP65" s="63"/>
      <c r="AQ65" s="15"/>
      <c r="AR65" s="13"/>
      <c r="AS65" s="98">
        <f t="shared" si="23"/>
        <v>1</v>
      </c>
      <c r="AT65" s="99">
        <f>AT5</f>
        <v>0.96</v>
      </c>
      <c r="AU65" s="100">
        <v>4.54</v>
      </c>
      <c r="AV65" s="110"/>
      <c r="AW65" s="95">
        <f t="shared" si="24"/>
        <v>4.3583999999999996</v>
      </c>
      <c r="AX65" s="15"/>
      <c r="AY65" s="24">
        <f t="shared" si="4"/>
        <v>3</v>
      </c>
      <c r="AZ65" s="5">
        <v>0</v>
      </c>
      <c r="BA65" s="63"/>
      <c r="BB65" s="15"/>
      <c r="BC65" s="13"/>
      <c r="BD65" s="98">
        <f t="shared" si="25"/>
        <v>0</v>
      </c>
      <c r="BE65" s="99">
        <f>BE5</f>
        <v>0.98</v>
      </c>
      <c r="BF65" s="100"/>
      <c r="BG65" s="110"/>
      <c r="BH65" s="95">
        <f t="shared" si="26"/>
        <v>0</v>
      </c>
      <c r="BI65" s="15"/>
      <c r="BJ65" s="24">
        <f t="shared" si="5"/>
        <v>0</v>
      </c>
      <c r="BK65" s="5">
        <v>0</v>
      </c>
      <c r="BL65" s="63"/>
      <c r="BM65" s="15"/>
      <c r="BN65" s="13"/>
      <c r="BO65" s="98">
        <f t="shared" si="27"/>
        <v>1</v>
      </c>
      <c r="BP65" s="99">
        <f>BP5</f>
        <v>0.94499999999999995</v>
      </c>
      <c r="BQ65" s="100">
        <v>3.9264749999999999</v>
      </c>
      <c r="BR65" s="110"/>
      <c r="BS65" s="95">
        <f t="shared" si="28"/>
        <v>3.7105188749999996</v>
      </c>
      <c r="BT65" s="15"/>
      <c r="BU65" s="24">
        <f t="shared" si="6"/>
        <v>1</v>
      </c>
      <c r="BV65" s="5">
        <v>0</v>
      </c>
      <c r="BW65" s="63"/>
      <c r="BX65" s="15"/>
      <c r="BY65" s="13"/>
      <c r="BZ65" s="98">
        <f t="shared" si="29"/>
        <v>0</v>
      </c>
      <c r="CA65" s="99">
        <f>CA5</f>
        <v>1</v>
      </c>
      <c r="CB65" s="100"/>
      <c r="CC65" s="110"/>
      <c r="CD65" s="95">
        <f t="shared" si="30"/>
        <v>0</v>
      </c>
      <c r="CE65" s="15"/>
      <c r="CF65" s="24">
        <f t="shared" si="7"/>
        <v>0</v>
      </c>
      <c r="CG65" s="5">
        <v>0</v>
      </c>
      <c r="CH65" s="63"/>
      <c r="CI65" s="15"/>
      <c r="CJ65" s="13"/>
      <c r="CK65" s="98">
        <f t="shared" si="31"/>
        <v>0</v>
      </c>
      <c r="CL65" s="99">
        <f>CL5</f>
        <v>1</v>
      </c>
      <c r="CM65" s="100"/>
      <c r="CN65" s="110"/>
      <c r="CO65" s="95">
        <f t="shared" si="32"/>
        <v>0</v>
      </c>
      <c r="CP65" s="15"/>
      <c r="CQ65" s="24">
        <f t="shared" si="8"/>
        <v>0</v>
      </c>
      <c r="CR65" s="5">
        <v>0</v>
      </c>
      <c r="CS65" s="63"/>
      <c r="CT65" s="15"/>
      <c r="CU65" s="13"/>
      <c r="CV65" s="98">
        <f t="shared" si="33"/>
        <v>0</v>
      </c>
      <c r="CW65" s="99">
        <f>CW5</f>
        <v>1</v>
      </c>
      <c r="CX65" s="100"/>
      <c r="CY65" s="110"/>
      <c r="CZ65" s="95">
        <f t="shared" si="34"/>
        <v>0</v>
      </c>
      <c r="DA65" s="15"/>
      <c r="DB65" s="24">
        <f t="shared" si="9"/>
        <v>0</v>
      </c>
      <c r="DC65" s="5">
        <v>0</v>
      </c>
      <c r="DD65" s="63"/>
      <c r="DE65" s="15"/>
      <c r="DF65" s="13"/>
      <c r="DG65" s="98">
        <f t="shared" si="35"/>
        <v>0</v>
      </c>
      <c r="DH65" s="99">
        <f>DH5</f>
        <v>1</v>
      </c>
      <c r="DI65" s="100"/>
      <c r="DJ65" s="110"/>
      <c r="DK65" s="95">
        <f t="shared" si="36"/>
        <v>0</v>
      </c>
      <c r="DL65" s="15"/>
      <c r="DM65" s="24">
        <f t="shared" si="10"/>
        <v>0</v>
      </c>
      <c r="DN65" s="5">
        <v>0</v>
      </c>
      <c r="DO65" s="63"/>
      <c r="DP65" s="15"/>
      <c r="DQ65" s="13"/>
      <c r="DR65" s="98">
        <f t="shared" si="37"/>
        <v>0</v>
      </c>
      <c r="DS65" s="99">
        <f>DS5</f>
        <v>1</v>
      </c>
      <c r="DT65" s="100"/>
      <c r="DU65" s="110"/>
      <c r="DV65" s="95">
        <f t="shared" si="38"/>
        <v>0</v>
      </c>
      <c r="DW65" s="15"/>
      <c r="DX65" s="24">
        <f t="shared" si="11"/>
        <v>0</v>
      </c>
      <c r="DY65" s="5">
        <v>0</v>
      </c>
      <c r="DZ65" s="63"/>
      <c r="EA65" s="15"/>
      <c r="EB65" s="13"/>
      <c r="EC65" s="98">
        <f t="shared" si="39"/>
        <v>0</v>
      </c>
      <c r="ED65" s="99">
        <f>ED5</f>
        <v>1</v>
      </c>
      <c r="EE65" s="100"/>
      <c r="EF65" s="110"/>
      <c r="EG65" s="95">
        <f t="shared" si="40"/>
        <v>0</v>
      </c>
      <c r="EH65" s="15"/>
      <c r="EI65" s="24">
        <f t="shared" si="12"/>
        <v>0</v>
      </c>
      <c r="EJ65" s="5">
        <v>0</v>
      </c>
      <c r="EK65" s="63"/>
      <c r="EL65" s="15"/>
      <c r="EM65" s="13"/>
      <c r="EN65" s="98">
        <f t="shared" si="41"/>
        <v>0</v>
      </c>
      <c r="EO65" s="99">
        <f>EO5</f>
        <v>1</v>
      </c>
      <c r="EP65" s="100"/>
      <c r="EQ65" s="110"/>
      <c r="ER65" s="95">
        <f t="shared" si="42"/>
        <v>0</v>
      </c>
      <c r="ES65" s="15"/>
      <c r="ET65" s="24">
        <f t="shared" si="13"/>
        <v>0</v>
      </c>
      <c r="EU65" s="5">
        <v>0</v>
      </c>
      <c r="EV65" s="63"/>
      <c r="EW65" s="15"/>
      <c r="EX65" s="13"/>
      <c r="EY65" s="98">
        <f t="shared" si="43"/>
        <v>0</v>
      </c>
      <c r="EZ65" s="99">
        <f>EZ5</f>
        <v>1</v>
      </c>
      <c r="FA65" s="100"/>
      <c r="FB65" s="110"/>
      <c r="FC65" s="95">
        <f t="shared" si="44"/>
        <v>0</v>
      </c>
      <c r="FD65" s="15"/>
      <c r="FE65" s="24">
        <f t="shared" si="14"/>
        <v>0</v>
      </c>
      <c r="FF65" s="5">
        <v>0</v>
      </c>
      <c r="FG65" s="63"/>
      <c r="FH65" s="15"/>
      <c r="FI65" s="13"/>
      <c r="FJ65" s="98">
        <f t="shared" si="45"/>
        <v>0</v>
      </c>
      <c r="FK65" s="99">
        <f>FK5</f>
        <v>1</v>
      </c>
      <c r="FL65" s="100"/>
      <c r="FM65" s="110"/>
      <c r="FN65" s="95">
        <f t="shared" si="46"/>
        <v>0</v>
      </c>
      <c r="FO65" s="15"/>
      <c r="FP65" s="24">
        <f t="shared" si="15"/>
        <v>0</v>
      </c>
      <c r="FQ65" s="5">
        <v>0</v>
      </c>
      <c r="FR65" s="8">
        <v>0</v>
      </c>
      <c r="FS65" s="84">
        <f t="shared" si="47"/>
        <v>3.9264749999999999</v>
      </c>
      <c r="FT65" s="85">
        <f t="shared" si="48"/>
        <v>500</v>
      </c>
      <c r="FU65" s="85">
        <f t="shared" si="49"/>
        <v>500</v>
      </c>
      <c r="FV65" s="85">
        <f t="shared" si="50"/>
        <v>4.3583999999999996</v>
      </c>
      <c r="FW65" s="85">
        <f t="shared" si="51"/>
        <v>500</v>
      </c>
      <c r="FX65" s="85">
        <f t="shared" si="52"/>
        <v>3.7105188749999996</v>
      </c>
      <c r="FY65" s="85">
        <f t="shared" si="53"/>
        <v>500</v>
      </c>
      <c r="FZ65" s="85">
        <f t="shared" si="54"/>
        <v>500</v>
      </c>
      <c r="GA65" s="85">
        <f t="shared" si="55"/>
        <v>500</v>
      </c>
      <c r="GB65" s="85">
        <f t="shared" si="56"/>
        <v>500</v>
      </c>
      <c r="GC65" s="85">
        <f t="shared" si="57"/>
        <v>500</v>
      </c>
      <c r="GD65" s="85">
        <f t="shared" si="58"/>
        <v>500</v>
      </c>
      <c r="GE65" s="85">
        <f t="shared" si="59"/>
        <v>500</v>
      </c>
      <c r="GF65" s="85">
        <f t="shared" si="60"/>
        <v>500</v>
      </c>
      <c r="GG65" s="85">
        <f t="shared" si="61"/>
        <v>500</v>
      </c>
      <c r="GH65" s="101">
        <f t="shared" si="16"/>
        <v>3</v>
      </c>
      <c r="GI65" s="102">
        <f t="shared" si="62"/>
        <v>11.995393875</v>
      </c>
      <c r="GJ65" s="102">
        <f t="shared" si="63"/>
        <v>3.998464625</v>
      </c>
      <c r="GK65" s="79">
        <f>ROW()</f>
        <v>65</v>
      </c>
    </row>
    <row r="66" spans="1:193" s="12" customFormat="1" ht="50.1" customHeight="1">
      <c r="A66" s="17">
        <f>ROW()</f>
        <v>66</v>
      </c>
      <c r="B66" s="32">
        <f t="shared" si="64"/>
        <v>60</v>
      </c>
      <c r="C66" s="33">
        <f t="shared" si="65"/>
        <v>60</v>
      </c>
      <c r="D66" s="31" t="s">
        <v>388</v>
      </c>
      <c r="E66" s="390">
        <f t="shared" si="0"/>
        <v>4.7272499999999997</v>
      </c>
      <c r="F66" s="107">
        <f t="shared" si="17"/>
        <v>4.7272499999999997</v>
      </c>
      <c r="G66" s="3">
        <v>0</v>
      </c>
      <c r="H66" s="4">
        <v>0</v>
      </c>
      <c r="I66" s="63"/>
      <c r="J66" s="15"/>
      <c r="K66" s="13"/>
      <c r="L66" s="98">
        <f t="shared" si="66"/>
        <v>0</v>
      </c>
      <c r="M66" s="99">
        <f>M5</f>
        <v>0.94499999999999995</v>
      </c>
      <c r="N66" s="100"/>
      <c r="O66" s="110"/>
      <c r="P66" s="95">
        <f t="shared" si="18"/>
        <v>0</v>
      </c>
      <c r="Q66" s="15"/>
      <c r="R66" s="24">
        <f t="shared" si="1"/>
        <v>0</v>
      </c>
      <c r="S66" s="25">
        <v>0</v>
      </c>
      <c r="T66" s="63"/>
      <c r="U66" s="15"/>
      <c r="V66" s="13"/>
      <c r="W66" s="98">
        <f t="shared" si="19"/>
        <v>0</v>
      </c>
      <c r="X66" s="99">
        <f>X5</f>
        <v>0.97</v>
      </c>
      <c r="Y66" s="100"/>
      <c r="Z66" s="110"/>
      <c r="AA66" s="95">
        <f t="shared" si="20"/>
        <v>0</v>
      </c>
      <c r="AB66" s="15"/>
      <c r="AC66" s="24">
        <f t="shared" si="2"/>
        <v>0</v>
      </c>
      <c r="AD66" s="5">
        <v>0</v>
      </c>
      <c r="AE66" s="63"/>
      <c r="AF66" s="15"/>
      <c r="AG66" s="13"/>
      <c r="AH66" s="98">
        <f t="shared" si="21"/>
        <v>1</v>
      </c>
      <c r="AI66" s="99">
        <f>AI5</f>
        <v>0.95499999999999996</v>
      </c>
      <c r="AJ66" s="100">
        <v>4.95</v>
      </c>
      <c r="AK66" s="110"/>
      <c r="AL66" s="95">
        <f t="shared" si="22"/>
        <v>4.7272499999999997</v>
      </c>
      <c r="AM66" s="15"/>
      <c r="AN66" s="24">
        <f t="shared" si="3"/>
        <v>1</v>
      </c>
      <c r="AO66" s="5">
        <v>0</v>
      </c>
      <c r="AP66" s="63"/>
      <c r="AQ66" s="15"/>
      <c r="AR66" s="13"/>
      <c r="AS66" s="98">
        <f t="shared" si="23"/>
        <v>0</v>
      </c>
      <c r="AT66" s="99">
        <f>AT5</f>
        <v>0.96</v>
      </c>
      <c r="AU66" s="100"/>
      <c r="AV66" s="110"/>
      <c r="AW66" s="95">
        <f t="shared" si="24"/>
        <v>0</v>
      </c>
      <c r="AX66" s="15"/>
      <c r="AY66" s="24">
        <f t="shared" si="4"/>
        <v>0</v>
      </c>
      <c r="AZ66" s="5">
        <v>0</v>
      </c>
      <c r="BA66" s="63"/>
      <c r="BB66" s="15"/>
      <c r="BC66" s="13"/>
      <c r="BD66" s="98">
        <f t="shared" si="25"/>
        <v>0</v>
      </c>
      <c r="BE66" s="99">
        <f>BE5</f>
        <v>0.98</v>
      </c>
      <c r="BF66" s="100"/>
      <c r="BG66" s="110"/>
      <c r="BH66" s="95">
        <f t="shared" si="26"/>
        <v>0</v>
      </c>
      <c r="BI66" s="15"/>
      <c r="BJ66" s="24">
        <f t="shared" si="5"/>
        <v>0</v>
      </c>
      <c r="BK66" s="5">
        <v>0</v>
      </c>
      <c r="BL66" s="63"/>
      <c r="BM66" s="15"/>
      <c r="BN66" s="13"/>
      <c r="BO66" s="98">
        <f t="shared" si="27"/>
        <v>0</v>
      </c>
      <c r="BP66" s="99">
        <f>BP5</f>
        <v>0.94499999999999995</v>
      </c>
      <c r="BQ66" s="100"/>
      <c r="BR66" s="110"/>
      <c r="BS66" s="95">
        <f t="shared" si="28"/>
        <v>0</v>
      </c>
      <c r="BT66" s="15"/>
      <c r="BU66" s="24">
        <f t="shared" si="6"/>
        <v>0</v>
      </c>
      <c r="BV66" s="5">
        <v>0</v>
      </c>
      <c r="BW66" s="63"/>
      <c r="BX66" s="15"/>
      <c r="BY66" s="13"/>
      <c r="BZ66" s="98">
        <f t="shared" si="29"/>
        <v>0</v>
      </c>
      <c r="CA66" s="99">
        <f>CA5</f>
        <v>1</v>
      </c>
      <c r="CB66" s="100"/>
      <c r="CC66" s="110"/>
      <c r="CD66" s="95">
        <f t="shared" si="30"/>
        <v>0</v>
      </c>
      <c r="CE66" s="15"/>
      <c r="CF66" s="24">
        <f t="shared" si="7"/>
        <v>0</v>
      </c>
      <c r="CG66" s="5">
        <v>0</v>
      </c>
      <c r="CH66" s="63"/>
      <c r="CI66" s="15"/>
      <c r="CJ66" s="13"/>
      <c r="CK66" s="98">
        <f t="shared" si="31"/>
        <v>0</v>
      </c>
      <c r="CL66" s="99">
        <f>CL5</f>
        <v>1</v>
      </c>
      <c r="CM66" s="100"/>
      <c r="CN66" s="110"/>
      <c r="CO66" s="95">
        <f t="shared" si="32"/>
        <v>0</v>
      </c>
      <c r="CP66" s="15"/>
      <c r="CQ66" s="24">
        <f t="shared" si="8"/>
        <v>0</v>
      </c>
      <c r="CR66" s="5">
        <v>0</v>
      </c>
      <c r="CS66" s="63"/>
      <c r="CT66" s="15"/>
      <c r="CU66" s="13"/>
      <c r="CV66" s="98">
        <f t="shared" si="33"/>
        <v>0</v>
      </c>
      <c r="CW66" s="99">
        <f>CW5</f>
        <v>1</v>
      </c>
      <c r="CX66" s="100"/>
      <c r="CY66" s="110"/>
      <c r="CZ66" s="95">
        <f t="shared" si="34"/>
        <v>0</v>
      </c>
      <c r="DA66" s="15"/>
      <c r="DB66" s="24">
        <f t="shared" si="9"/>
        <v>0</v>
      </c>
      <c r="DC66" s="5">
        <v>0</v>
      </c>
      <c r="DD66" s="63"/>
      <c r="DE66" s="15"/>
      <c r="DF66" s="13"/>
      <c r="DG66" s="98">
        <f t="shared" si="35"/>
        <v>0</v>
      </c>
      <c r="DH66" s="99">
        <f>DH5</f>
        <v>1</v>
      </c>
      <c r="DI66" s="100"/>
      <c r="DJ66" s="110"/>
      <c r="DK66" s="95">
        <f t="shared" si="36"/>
        <v>0</v>
      </c>
      <c r="DL66" s="15"/>
      <c r="DM66" s="24">
        <f t="shared" si="10"/>
        <v>0</v>
      </c>
      <c r="DN66" s="5">
        <v>0</v>
      </c>
      <c r="DO66" s="63"/>
      <c r="DP66" s="15"/>
      <c r="DQ66" s="13"/>
      <c r="DR66" s="98">
        <f t="shared" si="37"/>
        <v>0</v>
      </c>
      <c r="DS66" s="99">
        <f>DS5</f>
        <v>1</v>
      </c>
      <c r="DT66" s="100"/>
      <c r="DU66" s="110"/>
      <c r="DV66" s="95">
        <f t="shared" si="38"/>
        <v>0</v>
      </c>
      <c r="DW66" s="15"/>
      <c r="DX66" s="24">
        <f t="shared" si="11"/>
        <v>0</v>
      </c>
      <c r="DY66" s="5">
        <v>0</v>
      </c>
      <c r="DZ66" s="63"/>
      <c r="EA66" s="15"/>
      <c r="EB66" s="13"/>
      <c r="EC66" s="98">
        <f t="shared" si="39"/>
        <v>0</v>
      </c>
      <c r="ED66" s="99">
        <f>ED5</f>
        <v>1</v>
      </c>
      <c r="EE66" s="100"/>
      <c r="EF66" s="110"/>
      <c r="EG66" s="95">
        <f t="shared" si="40"/>
        <v>0</v>
      </c>
      <c r="EH66" s="15"/>
      <c r="EI66" s="24">
        <f t="shared" si="12"/>
        <v>0</v>
      </c>
      <c r="EJ66" s="5">
        <v>0</v>
      </c>
      <c r="EK66" s="63"/>
      <c r="EL66" s="15"/>
      <c r="EM66" s="13"/>
      <c r="EN66" s="98">
        <f t="shared" si="41"/>
        <v>0</v>
      </c>
      <c r="EO66" s="99">
        <f>EO5</f>
        <v>1</v>
      </c>
      <c r="EP66" s="100"/>
      <c r="EQ66" s="110"/>
      <c r="ER66" s="95">
        <f t="shared" si="42"/>
        <v>0</v>
      </c>
      <c r="ES66" s="15"/>
      <c r="ET66" s="24">
        <f t="shared" si="13"/>
        <v>0</v>
      </c>
      <c r="EU66" s="5">
        <v>0</v>
      </c>
      <c r="EV66" s="63"/>
      <c r="EW66" s="15"/>
      <c r="EX66" s="13"/>
      <c r="EY66" s="98">
        <f t="shared" si="43"/>
        <v>0</v>
      </c>
      <c r="EZ66" s="99">
        <f>EZ5</f>
        <v>1</v>
      </c>
      <c r="FA66" s="100"/>
      <c r="FB66" s="110"/>
      <c r="FC66" s="95">
        <f t="shared" si="44"/>
        <v>0</v>
      </c>
      <c r="FD66" s="15"/>
      <c r="FE66" s="24">
        <f t="shared" si="14"/>
        <v>0</v>
      </c>
      <c r="FF66" s="5">
        <v>0</v>
      </c>
      <c r="FG66" s="63"/>
      <c r="FH66" s="15"/>
      <c r="FI66" s="13"/>
      <c r="FJ66" s="98">
        <f t="shared" si="45"/>
        <v>0</v>
      </c>
      <c r="FK66" s="99">
        <f>FK5</f>
        <v>1</v>
      </c>
      <c r="FL66" s="100"/>
      <c r="FM66" s="110"/>
      <c r="FN66" s="95">
        <f t="shared" si="46"/>
        <v>0</v>
      </c>
      <c r="FO66" s="15"/>
      <c r="FP66" s="24">
        <f t="shared" si="15"/>
        <v>0</v>
      </c>
      <c r="FQ66" s="5">
        <v>0</v>
      </c>
      <c r="FR66" s="8">
        <v>0</v>
      </c>
      <c r="FS66" s="84">
        <f t="shared" si="47"/>
        <v>500</v>
      </c>
      <c r="FT66" s="85">
        <f t="shared" si="48"/>
        <v>500</v>
      </c>
      <c r="FU66" s="85">
        <f t="shared" si="49"/>
        <v>4.7272499999999997</v>
      </c>
      <c r="FV66" s="85">
        <f t="shared" si="50"/>
        <v>500</v>
      </c>
      <c r="FW66" s="85">
        <f t="shared" si="51"/>
        <v>500</v>
      </c>
      <c r="FX66" s="85">
        <f t="shared" si="52"/>
        <v>500</v>
      </c>
      <c r="FY66" s="85">
        <f t="shared" si="53"/>
        <v>500</v>
      </c>
      <c r="FZ66" s="85">
        <f t="shared" si="54"/>
        <v>500</v>
      </c>
      <c r="GA66" s="85">
        <f t="shared" si="55"/>
        <v>500</v>
      </c>
      <c r="GB66" s="85">
        <f t="shared" si="56"/>
        <v>500</v>
      </c>
      <c r="GC66" s="85">
        <f t="shared" si="57"/>
        <v>500</v>
      </c>
      <c r="GD66" s="85">
        <f t="shared" si="58"/>
        <v>500</v>
      </c>
      <c r="GE66" s="85">
        <f t="shared" si="59"/>
        <v>500</v>
      </c>
      <c r="GF66" s="85">
        <f t="shared" si="60"/>
        <v>500</v>
      </c>
      <c r="GG66" s="85">
        <f t="shared" si="61"/>
        <v>500</v>
      </c>
      <c r="GH66" s="101">
        <f t="shared" si="16"/>
        <v>1</v>
      </c>
      <c r="GI66" s="102">
        <f t="shared" si="62"/>
        <v>4.7272499999999997</v>
      </c>
      <c r="GJ66" s="102">
        <f t="shared" si="63"/>
        <v>4.7272499999999997</v>
      </c>
      <c r="GK66" s="79">
        <f>ROW()</f>
        <v>66</v>
      </c>
    </row>
    <row r="67" spans="1:193" s="12" customFormat="1" ht="50.1" customHeight="1">
      <c r="A67" s="17">
        <f>ROW()</f>
        <v>67</v>
      </c>
      <c r="B67" s="32">
        <f t="shared" si="64"/>
        <v>61</v>
      </c>
      <c r="C67" s="33">
        <f t="shared" si="65"/>
        <v>61</v>
      </c>
      <c r="D67" s="31" t="s">
        <v>389</v>
      </c>
      <c r="E67" s="390">
        <f t="shared" si="0"/>
        <v>12.134399999999999</v>
      </c>
      <c r="F67" s="107">
        <f t="shared" si="17"/>
        <v>12.134399999999999</v>
      </c>
      <c r="G67" s="3">
        <v>0</v>
      </c>
      <c r="H67" s="4">
        <v>0</v>
      </c>
      <c r="I67" s="63"/>
      <c r="J67" s="15"/>
      <c r="K67" s="13"/>
      <c r="L67" s="98">
        <f t="shared" si="66"/>
        <v>0</v>
      </c>
      <c r="M67" s="99">
        <f>M5</f>
        <v>0.94499999999999995</v>
      </c>
      <c r="N67" s="100"/>
      <c r="O67" s="110"/>
      <c r="P67" s="95">
        <f t="shared" si="18"/>
        <v>0</v>
      </c>
      <c r="Q67" s="15"/>
      <c r="R67" s="24">
        <f t="shared" si="1"/>
        <v>0</v>
      </c>
      <c r="S67" s="25">
        <v>0</v>
      </c>
      <c r="T67" s="63"/>
      <c r="U67" s="15"/>
      <c r="V67" s="13"/>
      <c r="W67" s="98">
        <f t="shared" si="19"/>
        <v>0</v>
      </c>
      <c r="X67" s="99">
        <f>X5</f>
        <v>0.97</v>
      </c>
      <c r="Y67" s="100"/>
      <c r="Z67" s="110"/>
      <c r="AA67" s="95">
        <f t="shared" si="20"/>
        <v>0</v>
      </c>
      <c r="AB67" s="15"/>
      <c r="AC67" s="24">
        <f t="shared" si="2"/>
        <v>0</v>
      </c>
      <c r="AD67" s="5">
        <v>0</v>
      </c>
      <c r="AE67" s="63"/>
      <c r="AF67" s="15"/>
      <c r="AG67" s="13"/>
      <c r="AH67" s="98">
        <f t="shared" si="21"/>
        <v>0</v>
      </c>
      <c r="AI67" s="99">
        <f>AI5</f>
        <v>0.95499999999999996</v>
      </c>
      <c r="AJ67" s="100"/>
      <c r="AK67" s="110"/>
      <c r="AL67" s="95">
        <f t="shared" si="22"/>
        <v>0</v>
      </c>
      <c r="AM67" s="15"/>
      <c r="AN67" s="24">
        <f t="shared" si="3"/>
        <v>0</v>
      </c>
      <c r="AO67" s="5">
        <v>0</v>
      </c>
      <c r="AP67" s="63"/>
      <c r="AQ67" s="15"/>
      <c r="AR67" s="13"/>
      <c r="AS67" s="98">
        <f t="shared" si="23"/>
        <v>1</v>
      </c>
      <c r="AT67" s="99">
        <f>AT5</f>
        <v>0.96</v>
      </c>
      <c r="AU67" s="100">
        <v>12.64</v>
      </c>
      <c r="AV67" s="110"/>
      <c r="AW67" s="95">
        <f t="shared" si="24"/>
        <v>12.134399999999999</v>
      </c>
      <c r="AX67" s="15"/>
      <c r="AY67" s="24">
        <f t="shared" si="4"/>
        <v>1</v>
      </c>
      <c r="AZ67" s="5">
        <v>0</v>
      </c>
      <c r="BA67" s="63"/>
      <c r="BB67" s="15"/>
      <c r="BC67" s="13"/>
      <c r="BD67" s="98">
        <f t="shared" si="25"/>
        <v>0</v>
      </c>
      <c r="BE67" s="99">
        <f>BE5</f>
        <v>0.98</v>
      </c>
      <c r="BF67" s="100"/>
      <c r="BG67" s="110"/>
      <c r="BH67" s="95">
        <f t="shared" si="26"/>
        <v>0</v>
      </c>
      <c r="BI67" s="15"/>
      <c r="BJ67" s="24">
        <f t="shared" si="5"/>
        <v>0</v>
      </c>
      <c r="BK67" s="5">
        <v>0</v>
      </c>
      <c r="BL67" s="63"/>
      <c r="BM67" s="15"/>
      <c r="BN67" s="13"/>
      <c r="BO67" s="98">
        <f t="shared" si="27"/>
        <v>0</v>
      </c>
      <c r="BP67" s="99">
        <f>BP5</f>
        <v>0.94499999999999995</v>
      </c>
      <c r="BQ67" s="100"/>
      <c r="BR67" s="110"/>
      <c r="BS67" s="95">
        <f t="shared" si="28"/>
        <v>0</v>
      </c>
      <c r="BT67" s="15"/>
      <c r="BU67" s="24">
        <f t="shared" si="6"/>
        <v>0</v>
      </c>
      <c r="BV67" s="5">
        <v>0</v>
      </c>
      <c r="BW67" s="63"/>
      <c r="BX67" s="15"/>
      <c r="BY67" s="13"/>
      <c r="BZ67" s="98">
        <f t="shared" si="29"/>
        <v>0</v>
      </c>
      <c r="CA67" s="99">
        <f>CA5</f>
        <v>1</v>
      </c>
      <c r="CB67" s="100"/>
      <c r="CC67" s="110"/>
      <c r="CD67" s="95">
        <f t="shared" si="30"/>
        <v>0</v>
      </c>
      <c r="CE67" s="15"/>
      <c r="CF67" s="24">
        <f t="shared" si="7"/>
        <v>0</v>
      </c>
      <c r="CG67" s="5">
        <v>0</v>
      </c>
      <c r="CH67" s="63"/>
      <c r="CI67" s="15"/>
      <c r="CJ67" s="13"/>
      <c r="CK67" s="98">
        <f t="shared" si="31"/>
        <v>0</v>
      </c>
      <c r="CL67" s="99">
        <f>CL5</f>
        <v>1</v>
      </c>
      <c r="CM67" s="100"/>
      <c r="CN67" s="110"/>
      <c r="CO67" s="95">
        <f t="shared" si="32"/>
        <v>0</v>
      </c>
      <c r="CP67" s="15"/>
      <c r="CQ67" s="24">
        <f t="shared" si="8"/>
        <v>0</v>
      </c>
      <c r="CR67" s="5">
        <v>0</v>
      </c>
      <c r="CS67" s="63"/>
      <c r="CT67" s="15"/>
      <c r="CU67" s="13"/>
      <c r="CV67" s="98">
        <f t="shared" si="33"/>
        <v>0</v>
      </c>
      <c r="CW67" s="99">
        <f>CW5</f>
        <v>1</v>
      </c>
      <c r="CX67" s="100"/>
      <c r="CY67" s="110"/>
      <c r="CZ67" s="95">
        <f t="shared" si="34"/>
        <v>0</v>
      </c>
      <c r="DA67" s="15"/>
      <c r="DB67" s="24">
        <f t="shared" si="9"/>
        <v>0</v>
      </c>
      <c r="DC67" s="5">
        <v>0</v>
      </c>
      <c r="DD67" s="63"/>
      <c r="DE67" s="15"/>
      <c r="DF67" s="13"/>
      <c r="DG67" s="98">
        <f t="shared" si="35"/>
        <v>0</v>
      </c>
      <c r="DH67" s="99">
        <f>DH5</f>
        <v>1</v>
      </c>
      <c r="DI67" s="100"/>
      <c r="DJ67" s="110"/>
      <c r="DK67" s="95">
        <f t="shared" si="36"/>
        <v>0</v>
      </c>
      <c r="DL67" s="15"/>
      <c r="DM67" s="24">
        <f t="shared" si="10"/>
        <v>0</v>
      </c>
      <c r="DN67" s="5">
        <v>0</v>
      </c>
      <c r="DO67" s="63"/>
      <c r="DP67" s="15"/>
      <c r="DQ67" s="13"/>
      <c r="DR67" s="98">
        <f t="shared" si="37"/>
        <v>0</v>
      </c>
      <c r="DS67" s="99">
        <f>DS5</f>
        <v>1</v>
      </c>
      <c r="DT67" s="100"/>
      <c r="DU67" s="110"/>
      <c r="DV67" s="95">
        <f t="shared" si="38"/>
        <v>0</v>
      </c>
      <c r="DW67" s="15"/>
      <c r="DX67" s="24">
        <f t="shared" si="11"/>
        <v>0</v>
      </c>
      <c r="DY67" s="5">
        <v>0</v>
      </c>
      <c r="DZ67" s="63"/>
      <c r="EA67" s="15"/>
      <c r="EB67" s="13"/>
      <c r="EC67" s="98">
        <f t="shared" si="39"/>
        <v>0</v>
      </c>
      <c r="ED67" s="99">
        <f>ED5</f>
        <v>1</v>
      </c>
      <c r="EE67" s="100"/>
      <c r="EF67" s="110"/>
      <c r="EG67" s="95">
        <f t="shared" si="40"/>
        <v>0</v>
      </c>
      <c r="EH67" s="15"/>
      <c r="EI67" s="24">
        <f t="shared" si="12"/>
        <v>0</v>
      </c>
      <c r="EJ67" s="5">
        <v>0</v>
      </c>
      <c r="EK67" s="63"/>
      <c r="EL67" s="15"/>
      <c r="EM67" s="13"/>
      <c r="EN67" s="98">
        <f t="shared" si="41"/>
        <v>0</v>
      </c>
      <c r="EO67" s="99">
        <f>EO5</f>
        <v>1</v>
      </c>
      <c r="EP67" s="100"/>
      <c r="EQ67" s="110"/>
      <c r="ER67" s="95">
        <f t="shared" si="42"/>
        <v>0</v>
      </c>
      <c r="ES67" s="15"/>
      <c r="ET67" s="24">
        <f t="shared" si="13"/>
        <v>0</v>
      </c>
      <c r="EU67" s="5">
        <v>0</v>
      </c>
      <c r="EV67" s="63"/>
      <c r="EW67" s="15"/>
      <c r="EX67" s="13"/>
      <c r="EY67" s="98">
        <f t="shared" si="43"/>
        <v>0</v>
      </c>
      <c r="EZ67" s="99">
        <f>EZ5</f>
        <v>1</v>
      </c>
      <c r="FA67" s="100"/>
      <c r="FB67" s="110"/>
      <c r="FC67" s="95">
        <f t="shared" si="44"/>
        <v>0</v>
      </c>
      <c r="FD67" s="15"/>
      <c r="FE67" s="24">
        <f t="shared" si="14"/>
        <v>0</v>
      </c>
      <c r="FF67" s="5">
        <v>0</v>
      </c>
      <c r="FG67" s="63"/>
      <c r="FH67" s="15"/>
      <c r="FI67" s="13"/>
      <c r="FJ67" s="98">
        <f t="shared" si="45"/>
        <v>0</v>
      </c>
      <c r="FK67" s="99">
        <f>FK5</f>
        <v>1</v>
      </c>
      <c r="FL67" s="100"/>
      <c r="FM67" s="110"/>
      <c r="FN67" s="95">
        <f t="shared" si="46"/>
        <v>0</v>
      </c>
      <c r="FO67" s="15"/>
      <c r="FP67" s="24">
        <f t="shared" si="15"/>
        <v>0</v>
      </c>
      <c r="FQ67" s="5">
        <v>0</v>
      </c>
      <c r="FR67" s="8">
        <v>0</v>
      </c>
      <c r="FS67" s="84">
        <f t="shared" si="47"/>
        <v>500</v>
      </c>
      <c r="FT67" s="85">
        <f t="shared" si="48"/>
        <v>500</v>
      </c>
      <c r="FU67" s="85">
        <f t="shared" si="49"/>
        <v>500</v>
      </c>
      <c r="FV67" s="85">
        <f t="shared" si="50"/>
        <v>12.134399999999999</v>
      </c>
      <c r="FW67" s="85">
        <f t="shared" si="51"/>
        <v>500</v>
      </c>
      <c r="FX67" s="85">
        <f t="shared" si="52"/>
        <v>500</v>
      </c>
      <c r="FY67" s="85">
        <f t="shared" si="53"/>
        <v>500</v>
      </c>
      <c r="FZ67" s="85">
        <f t="shared" si="54"/>
        <v>500</v>
      </c>
      <c r="GA67" s="85">
        <f t="shared" si="55"/>
        <v>500</v>
      </c>
      <c r="GB67" s="85">
        <f t="shared" si="56"/>
        <v>500</v>
      </c>
      <c r="GC67" s="85">
        <f t="shared" si="57"/>
        <v>500</v>
      </c>
      <c r="GD67" s="85">
        <f t="shared" si="58"/>
        <v>500</v>
      </c>
      <c r="GE67" s="85">
        <f t="shared" si="59"/>
        <v>500</v>
      </c>
      <c r="GF67" s="85">
        <f t="shared" si="60"/>
        <v>500</v>
      </c>
      <c r="GG67" s="85">
        <f t="shared" si="61"/>
        <v>500</v>
      </c>
      <c r="GH67" s="101">
        <f t="shared" si="16"/>
        <v>1</v>
      </c>
      <c r="GI67" s="102">
        <f t="shared" si="62"/>
        <v>12.134399999999999</v>
      </c>
      <c r="GJ67" s="102">
        <f t="shared" si="63"/>
        <v>12.134399999999999</v>
      </c>
      <c r="GK67" s="79">
        <f>ROW()</f>
        <v>67</v>
      </c>
    </row>
    <row r="68" spans="1:193" s="12" customFormat="1" ht="50.1" customHeight="1">
      <c r="A68" s="17">
        <f>ROW()</f>
        <v>68</v>
      </c>
      <c r="B68" s="32">
        <f t="shared" si="64"/>
        <v>62</v>
      </c>
      <c r="C68" s="33">
        <f t="shared" si="65"/>
        <v>62</v>
      </c>
      <c r="D68" s="31" t="s">
        <v>390</v>
      </c>
      <c r="E68" s="390">
        <f t="shared" si="0"/>
        <v>7.9523876249999992</v>
      </c>
      <c r="F68" s="107">
        <f t="shared" si="17"/>
        <v>8.3673206562499995</v>
      </c>
      <c r="G68" s="3">
        <v>0</v>
      </c>
      <c r="H68" s="4">
        <v>0</v>
      </c>
      <c r="I68" s="63"/>
      <c r="J68" s="15"/>
      <c r="K68" s="13"/>
      <c r="L68" s="98">
        <f t="shared" si="66"/>
        <v>1</v>
      </c>
      <c r="M68" s="99">
        <f>M5</f>
        <v>0.94499999999999995</v>
      </c>
      <c r="N68" s="100">
        <v>8.9049999999999994</v>
      </c>
      <c r="O68" s="110">
        <v>431059</v>
      </c>
      <c r="P68" s="95">
        <f t="shared" si="18"/>
        <v>8.4152249999999995</v>
      </c>
      <c r="Q68" s="15"/>
      <c r="R68" s="24">
        <f t="shared" si="1"/>
        <v>2</v>
      </c>
      <c r="S68" s="25">
        <v>0</v>
      </c>
      <c r="T68" s="63"/>
      <c r="U68" s="15"/>
      <c r="V68" s="13"/>
      <c r="W68" s="98">
        <f t="shared" si="19"/>
        <v>1</v>
      </c>
      <c r="X68" s="99">
        <f>X5</f>
        <v>0.97</v>
      </c>
      <c r="Y68" s="100">
        <v>8.9510000000000005</v>
      </c>
      <c r="Z68" s="110"/>
      <c r="AA68" s="95">
        <f t="shared" si="20"/>
        <v>8.6824700000000004</v>
      </c>
      <c r="AB68" s="15"/>
      <c r="AC68" s="24">
        <f t="shared" si="2"/>
        <v>4</v>
      </c>
      <c r="AD68" s="5">
        <v>0</v>
      </c>
      <c r="AE68" s="63"/>
      <c r="AF68" s="15"/>
      <c r="AG68" s="13"/>
      <c r="AH68" s="98">
        <f t="shared" si="21"/>
        <v>0</v>
      </c>
      <c r="AI68" s="99">
        <f>AI5</f>
        <v>0.95499999999999996</v>
      </c>
      <c r="AJ68" s="100"/>
      <c r="AK68" s="110"/>
      <c r="AL68" s="95">
        <f t="shared" si="22"/>
        <v>0</v>
      </c>
      <c r="AM68" s="15"/>
      <c r="AN68" s="24">
        <f t="shared" si="3"/>
        <v>0</v>
      </c>
      <c r="AO68" s="5">
        <v>0</v>
      </c>
      <c r="AP68" s="63"/>
      <c r="AQ68" s="15"/>
      <c r="AR68" s="13"/>
      <c r="AS68" s="98">
        <f t="shared" si="23"/>
        <v>1</v>
      </c>
      <c r="AT68" s="99">
        <f>AT5</f>
        <v>0.96</v>
      </c>
      <c r="AU68" s="100">
        <v>8.77</v>
      </c>
      <c r="AV68" s="110"/>
      <c r="AW68" s="95">
        <f t="shared" si="24"/>
        <v>8.4192</v>
      </c>
      <c r="AX68" s="15"/>
      <c r="AY68" s="24">
        <f t="shared" si="4"/>
        <v>3</v>
      </c>
      <c r="AZ68" s="5">
        <v>0</v>
      </c>
      <c r="BA68" s="63"/>
      <c r="BB68" s="15"/>
      <c r="BC68" s="13"/>
      <c r="BD68" s="98">
        <f t="shared" si="25"/>
        <v>0</v>
      </c>
      <c r="BE68" s="99">
        <f>BE5</f>
        <v>0.98</v>
      </c>
      <c r="BF68" s="100"/>
      <c r="BG68" s="110"/>
      <c r="BH68" s="95">
        <f t="shared" si="26"/>
        <v>0</v>
      </c>
      <c r="BI68" s="15"/>
      <c r="BJ68" s="24">
        <f t="shared" si="5"/>
        <v>0</v>
      </c>
      <c r="BK68" s="5">
        <v>0</v>
      </c>
      <c r="BL68" s="63"/>
      <c r="BM68" s="15"/>
      <c r="BN68" s="13"/>
      <c r="BO68" s="98">
        <f t="shared" si="27"/>
        <v>1</v>
      </c>
      <c r="BP68" s="99">
        <f>BP5</f>
        <v>0.94499999999999995</v>
      </c>
      <c r="BQ68" s="100">
        <v>8.4152249999999995</v>
      </c>
      <c r="BR68" s="110"/>
      <c r="BS68" s="95">
        <f t="shared" si="28"/>
        <v>7.9523876249999992</v>
      </c>
      <c r="BT68" s="15"/>
      <c r="BU68" s="24">
        <f t="shared" si="6"/>
        <v>1</v>
      </c>
      <c r="BV68" s="5">
        <v>0</v>
      </c>
      <c r="BW68" s="63"/>
      <c r="BX68" s="15"/>
      <c r="BY68" s="13"/>
      <c r="BZ68" s="98">
        <f t="shared" si="29"/>
        <v>0</v>
      </c>
      <c r="CA68" s="99">
        <f>CA5</f>
        <v>1</v>
      </c>
      <c r="CB68" s="100"/>
      <c r="CC68" s="110"/>
      <c r="CD68" s="95">
        <f t="shared" si="30"/>
        <v>0</v>
      </c>
      <c r="CE68" s="15"/>
      <c r="CF68" s="24">
        <f t="shared" si="7"/>
        <v>0</v>
      </c>
      <c r="CG68" s="5">
        <v>0</v>
      </c>
      <c r="CH68" s="63"/>
      <c r="CI68" s="15"/>
      <c r="CJ68" s="13"/>
      <c r="CK68" s="98">
        <f t="shared" si="31"/>
        <v>0</v>
      </c>
      <c r="CL68" s="99">
        <f>CL5</f>
        <v>1</v>
      </c>
      <c r="CM68" s="100"/>
      <c r="CN68" s="110"/>
      <c r="CO68" s="95">
        <f t="shared" si="32"/>
        <v>0</v>
      </c>
      <c r="CP68" s="15"/>
      <c r="CQ68" s="24">
        <f t="shared" si="8"/>
        <v>0</v>
      </c>
      <c r="CR68" s="5">
        <v>0</v>
      </c>
      <c r="CS68" s="63"/>
      <c r="CT68" s="15"/>
      <c r="CU68" s="13"/>
      <c r="CV68" s="98">
        <f t="shared" si="33"/>
        <v>0</v>
      </c>
      <c r="CW68" s="99">
        <f>CW5</f>
        <v>1</v>
      </c>
      <c r="CX68" s="100"/>
      <c r="CY68" s="110"/>
      <c r="CZ68" s="95">
        <f t="shared" si="34"/>
        <v>0</v>
      </c>
      <c r="DA68" s="15"/>
      <c r="DB68" s="24">
        <f t="shared" si="9"/>
        <v>0</v>
      </c>
      <c r="DC68" s="5">
        <v>0</v>
      </c>
      <c r="DD68" s="63"/>
      <c r="DE68" s="15"/>
      <c r="DF68" s="13"/>
      <c r="DG68" s="98">
        <f t="shared" si="35"/>
        <v>0</v>
      </c>
      <c r="DH68" s="99">
        <f>DH5</f>
        <v>1</v>
      </c>
      <c r="DI68" s="100"/>
      <c r="DJ68" s="110"/>
      <c r="DK68" s="95">
        <f t="shared" si="36"/>
        <v>0</v>
      </c>
      <c r="DL68" s="15"/>
      <c r="DM68" s="24">
        <f t="shared" si="10"/>
        <v>0</v>
      </c>
      <c r="DN68" s="5">
        <v>0</v>
      </c>
      <c r="DO68" s="63"/>
      <c r="DP68" s="15"/>
      <c r="DQ68" s="13"/>
      <c r="DR68" s="98">
        <f t="shared" si="37"/>
        <v>0</v>
      </c>
      <c r="DS68" s="99">
        <f>DS5</f>
        <v>1</v>
      </c>
      <c r="DT68" s="100"/>
      <c r="DU68" s="110"/>
      <c r="DV68" s="95">
        <f t="shared" si="38"/>
        <v>0</v>
      </c>
      <c r="DW68" s="15"/>
      <c r="DX68" s="24">
        <f t="shared" si="11"/>
        <v>0</v>
      </c>
      <c r="DY68" s="5">
        <v>0</v>
      </c>
      <c r="DZ68" s="63"/>
      <c r="EA68" s="15"/>
      <c r="EB68" s="13"/>
      <c r="EC68" s="98">
        <f t="shared" si="39"/>
        <v>0</v>
      </c>
      <c r="ED68" s="99">
        <f>ED5</f>
        <v>1</v>
      </c>
      <c r="EE68" s="100"/>
      <c r="EF68" s="110"/>
      <c r="EG68" s="95">
        <f t="shared" si="40"/>
        <v>0</v>
      </c>
      <c r="EH68" s="15"/>
      <c r="EI68" s="24">
        <f t="shared" si="12"/>
        <v>0</v>
      </c>
      <c r="EJ68" s="5">
        <v>0</v>
      </c>
      <c r="EK68" s="63"/>
      <c r="EL68" s="15"/>
      <c r="EM68" s="13"/>
      <c r="EN68" s="98">
        <f t="shared" si="41"/>
        <v>0</v>
      </c>
      <c r="EO68" s="99">
        <f>EO5</f>
        <v>1</v>
      </c>
      <c r="EP68" s="100"/>
      <c r="EQ68" s="110"/>
      <c r="ER68" s="95">
        <f t="shared" si="42"/>
        <v>0</v>
      </c>
      <c r="ES68" s="15"/>
      <c r="ET68" s="24">
        <f t="shared" si="13"/>
        <v>0</v>
      </c>
      <c r="EU68" s="5">
        <v>0</v>
      </c>
      <c r="EV68" s="63"/>
      <c r="EW68" s="15"/>
      <c r="EX68" s="13"/>
      <c r="EY68" s="98">
        <f t="shared" si="43"/>
        <v>0</v>
      </c>
      <c r="EZ68" s="99">
        <f>EZ5</f>
        <v>1</v>
      </c>
      <c r="FA68" s="100"/>
      <c r="FB68" s="110"/>
      <c r="FC68" s="95">
        <f t="shared" si="44"/>
        <v>0</v>
      </c>
      <c r="FD68" s="15"/>
      <c r="FE68" s="24">
        <f t="shared" si="14"/>
        <v>0</v>
      </c>
      <c r="FF68" s="5">
        <v>0</v>
      </c>
      <c r="FG68" s="63"/>
      <c r="FH68" s="15"/>
      <c r="FI68" s="13"/>
      <c r="FJ68" s="98">
        <f t="shared" si="45"/>
        <v>0</v>
      </c>
      <c r="FK68" s="99">
        <f>FK5</f>
        <v>1</v>
      </c>
      <c r="FL68" s="100"/>
      <c r="FM68" s="110"/>
      <c r="FN68" s="95">
        <f t="shared" si="46"/>
        <v>0</v>
      </c>
      <c r="FO68" s="15"/>
      <c r="FP68" s="24">
        <f t="shared" si="15"/>
        <v>0</v>
      </c>
      <c r="FQ68" s="5">
        <v>0</v>
      </c>
      <c r="FR68" s="8">
        <v>0</v>
      </c>
      <c r="FS68" s="84">
        <f t="shared" si="47"/>
        <v>8.4152249999999995</v>
      </c>
      <c r="FT68" s="85">
        <f t="shared" si="48"/>
        <v>8.6824700000000004</v>
      </c>
      <c r="FU68" s="85">
        <f t="shared" si="49"/>
        <v>500</v>
      </c>
      <c r="FV68" s="85">
        <f t="shared" si="50"/>
        <v>8.4192</v>
      </c>
      <c r="FW68" s="85">
        <f t="shared" si="51"/>
        <v>500</v>
      </c>
      <c r="FX68" s="85">
        <f t="shared" si="52"/>
        <v>7.9523876249999992</v>
      </c>
      <c r="FY68" s="85">
        <f t="shared" si="53"/>
        <v>500</v>
      </c>
      <c r="FZ68" s="85">
        <f t="shared" si="54"/>
        <v>500</v>
      </c>
      <c r="GA68" s="85">
        <f t="shared" si="55"/>
        <v>500</v>
      </c>
      <c r="GB68" s="85">
        <f t="shared" si="56"/>
        <v>500</v>
      </c>
      <c r="GC68" s="85">
        <f t="shared" si="57"/>
        <v>500</v>
      </c>
      <c r="GD68" s="85">
        <f t="shared" si="58"/>
        <v>500</v>
      </c>
      <c r="GE68" s="85">
        <f t="shared" si="59"/>
        <v>500</v>
      </c>
      <c r="GF68" s="85">
        <f t="shared" si="60"/>
        <v>500</v>
      </c>
      <c r="GG68" s="85">
        <f t="shared" si="61"/>
        <v>500</v>
      </c>
      <c r="GH68" s="101">
        <f t="shared" si="16"/>
        <v>4</v>
      </c>
      <c r="GI68" s="102">
        <f t="shared" si="62"/>
        <v>33.469282624999998</v>
      </c>
      <c r="GJ68" s="102">
        <f t="shared" si="63"/>
        <v>8.3673206562499995</v>
      </c>
      <c r="GK68" s="79">
        <f>ROW()</f>
        <v>68</v>
      </c>
    </row>
    <row r="69" spans="1:193" s="12" customFormat="1" ht="50.1" customHeight="1">
      <c r="A69" s="17">
        <f>ROW()</f>
        <v>69</v>
      </c>
      <c r="B69" s="32">
        <f t="shared" si="64"/>
        <v>63</v>
      </c>
      <c r="C69" s="33">
        <f t="shared" si="65"/>
        <v>63</v>
      </c>
      <c r="D69" s="31" t="s">
        <v>391</v>
      </c>
      <c r="E69" s="390">
        <f t="shared" si="0"/>
        <v>3.7105188749999996</v>
      </c>
      <c r="F69" s="107">
        <f t="shared" si="17"/>
        <v>3.8184969375</v>
      </c>
      <c r="G69" s="3">
        <v>0</v>
      </c>
      <c r="H69" s="4">
        <v>0</v>
      </c>
      <c r="I69" s="63"/>
      <c r="J69" s="15"/>
      <c r="K69" s="13"/>
      <c r="L69" s="98">
        <f t="shared" si="66"/>
        <v>1</v>
      </c>
      <c r="M69" s="99">
        <f>M5</f>
        <v>0.94499999999999995</v>
      </c>
      <c r="N69" s="100">
        <v>4.1550000000000002</v>
      </c>
      <c r="O69" s="110">
        <v>431167</v>
      </c>
      <c r="P69" s="95">
        <f t="shared" si="18"/>
        <v>3.9264749999999999</v>
      </c>
      <c r="Q69" s="15"/>
      <c r="R69" s="24">
        <f t="shared" si="1"/>
        <v>2</v>
      </c>
      <c r="S69" s="25">
        <v>0</v>
      </c>
      <c r="T69" s="63"/>
      <c r="U69" s="15"/>
      <c r="V69" s="13"/>
      <c r="W69" s="98">
        <f t="shared" si="19"/>
        <v>0</v>
      </c>
      <c r="X69" s="99">
        <f>X5</f>
        <v>0.97</v>
      </c>
      <c r="Y69" s="100"/>
      <c r="Z69" s="110"/>
      <c r="AA69" s="95">
        <f t="shared" si="20"/>
        <v>0</v>
      </c>
      <c r="AB69" s="15"/>
      <c r="AC69" s="24">
        <f t="shared" si="2"/>
        <v>0</v>
      </c>
      <c r="AD69" s="5">
        <v>0</v>
      </c>
      <c r="AE69" s="63"/>
      <c r="AF69" s="15"/>
      <c r="AG69" s="13"/>
      <c r="AH69" s="98">
        <f t="shared" si="21"/>
        <v>0</v>
      </c>
      <c r="AI69" s="99">
        <f>AI5</f>
        <v>0.95499999999999996</v>
      </c>
      <c r="AJ69" s="100"/>
      <c r="AK69" s="110"/>
      <c r="AL69" s="95">
        <f t="shared" si="22"/>
        <v>0</v>
      </c>
      <c r="AM69" s="15"/>
      <c r="AN69" s="24">
        <f t="shared" si="3"/>
        <v>0</v>
      </c>
      <c r="AO69" s="5">
        <v>0</v>
      </c>
      <c r="AP69" s="63"/>
      <c r="AQ69" s="15"/>
      <c r="AR69" s="13"/>
      <c r="AS69" s="98">
        <f t="shared" si="23"/>
        <v>0</v>
      </c>
      <c r="AT69" s="99">
        <f>AT5</f>
        <v>0.96</v>
      </c>
      <c r="AU69" s="100"/>
      <c r="AV69" s="110"/>
      <c r="AW69" s="95">
        <f t="shared" si="24"/>
        <v>0</v>
      </c>
      <c r="AX69" s="15"/>
      <c r="AY69" s="24">
        <f t="shared" si="4"/>
        <v>0</v>
      </c>
      <c r="AZ69" s="5">
        <v>0</v>
      </c>
      <c r="BA69" s="63"/>
      <c r="BB69" s="15"/>
      <c r="BC69" s="13"/>
      <c r="BD69" s="98">
        <f t="shared" si="25"/>
        <v>0</v>
      </c>
      <c r="BE69" s="99">
        <f>BE5</f>
        <v>0.98</v>
      </c>
      <c r="BF69" s="100"/>
      <c r="BG69" s="110"/>
      <c r="BH69" s="95">
        <f t="shared" si="26"/>
        <v>0</v>
      </c>
      <c r="BI69" s="15"/>
      <c r="BJ69" s="24">
        <f t="shared" si="5"/>
        <v>0</v>
      </c>
      <c r="BK69" s="5">
        <v>0</v>
      </c>
      <c r="BL69" s="63"/>
      <c r="BM69" s="15"/>
      <c r="BN69" s="13"/>
      <c r="BO69" s="98">
        <f t="shared" si="27"/>
        <v>1</v>
      </c>
      <c r="BP69" s="99">
        <f>BP5</f>
        <v>0.94499999999999995</v>
      </c>
      <c r="BQ69" s="100">
        <v>3.9264749999999999</v>
      </c>
      <c r="BR69" s="110"/>
      <c r="BS69" s="95">
        <f t="shared" si="28"/>
        <v>3.7105188749999996</v>
      </c>
      <c r="BT69" s="15"/>
      <c r="BU69" s="24">
        <f t="shared" si="6"/>
        <v>1</v>
      </c>
      <c r="BV69" s="5">
        <v>0</v>
      </c>
      <c r="BW69" s="63"/>
      <c r="BX69" s="15"/>
      <c r="BY69" s="13"/>
      <c r="BZ69" s="98">
        <f t="shared" si="29"/>
        <v>0</v>
      </c>
      <c r="CA69" s="99">
        <f>CA5</f>
        <v>1</v>
      </c>
      <c r="CB69" s="100"/>
      <c r="CC69" s="110"/>
      <c r="CD69" s="95">
        <f t="shared" si="30"/>
        <v>0</v>
      </c>
      <c r="CE69" s="15"/>
      <c r="CF69" s="24">
        <f t="shared" si="7"/>
        <v>0</v>
      </c>
      <c r="CG69" s="5">
        <v>0</v>
      </c>
      <c r="CH69" s="63"/>
      <c r="CI69" s="15"/>
      <c r="CJ69" s="13"/>
      <c r="CK69" s="98">
        <f t="shared" si="31"/>
        <v>0</v>
      </c>
      <c r="CL69" s="99">
        <f>CL5</f>
        <v>1</v>
      </c>
      <c r="CM69" s="100"/>
      <c r="CN69" s="110"/>
      <c r="CO69" s="95">
        <f t="shared" si="32"/>
        <v>0</v>
      </c>
      <c r="CP69" s="15"/>
      <c r="CQ69" s="24">
        <f t="shared" si="8"/>
        <v>0</v>
      </c>
      <c r="CR69" s="5">
        <v>0</v>
      </c>
      <c r="CS69" s="63"/>
      <c r="CT69" s="15"/>
      <c r="CU69" s="13"/>
      <c r="CV69" s="98">
        <f t="shared" si="33"/>
        <v>0</v>
      </c>
      <c r="CW69" s="99">
        <f>CW5</f>
        <v>1</v>
      </c>
      <c r="CX69" s="100"/>
      <c r="CY69" s="110"/>
      <c r="CZ69" s="95">
        <f t="shared" si="34"/>
        <v>0</v>
      </c>
      <c r="DA69" s="15"/>
      <c r="DB69" s="24">
        <f t="shared" si="9"/>
        <v>0</v>
      </c>
      <c r="DC69" s="5">
        <v>0</v>
      </c>
      <c r="DD69" s="63"/>
      <c r="DE69" s="15"/>
      <c r="DF69" s="13"/>
      <c r="DG69" s="98">
        <f t="shared" si="35"/>
        <v>0</v>
      </c>
      <c r="DH69" s="99">
        <f>DH5</f>
        <v>1</v>
      </c>
      <c r="DI69" s="100"/>
      <c r="DJ69" s="110"/>
      <c r="DK69" s="95">
        <f t="shared" si="36"/>
        <v>0</v>
      </c>
      <c r="DL69" s="15"/>
      <c r="DM69" s="24">
        <f t="shared" si="10"/>
        <v>0</v>
      </c>
      <c r="DN69" s="5">
        <v>0</v>
      </c>
      <c r="DO69" s="63"/>
      <c r="DP69" s="15"/>
      <c r="DQ69" s="13"/>
      <c r="DR69" s="98">
        <f t="shared" si="37"/>
        <v>0</v>
      </c>
      <c r="DS69" s="99">
        <f>DS5</f>
        <v>1</v>
      </c>
      <c r="DT69" s="100"/>
      <c r="DU69" s="110"/>
      <c r="DV69" s="95">
        <f t="shared" si="38"/>
        <v>0</v>
      </c>
      <c r="DW69" s="15"/>
      <c r="DX69" s="24">
        <f t="shared" si="11"/>
        <v>0</v>
      </c>
      <c r="DY69" s="5">
        <v>0</v>
      </c>
      <c r="DZ69" s="63"/>
      <c r="EA69" s="15"/>
      <c r="EB69" s="13"/>
      <c r="EC69" s="98">
        <f t="shared" si="39"/>
        <v>0</v>
      </c>
      <c r="ED69" s="99">
        <f>ED5</f>
        <v>1</v>
      </c>
      <c r="EE69" s="100"/>
      <c r="EF69" s="110"/>
      <c r="EG69" s="95">
        <f t="shared" si="40"/>
        <v>0</v>
      </c>
      <c r="EH69" s="15"/>
      <c r="EI69" s="24">
        <f t="shared" si="12"/>
        <v>0</v>
      </c>
      <c r="EJ69" s="5">
        <v>0</v>
      </c>
      <c r="EK69" s="63"/>
      <c r="EL69" s="15"/>
      <c r="EM69" s="13"/>
      <c r="EN69" s="98">
        <f t="shared" si="41"/>
        <v>0</v>
      </c>
      <c r="EO69" s="99">
        <f>EO5</f>
        <v>1</v>
      </c>
      <c r="EP69" s="100"/>
      <c r="EQ69" s="110"/>
      <c r="ER69" s="95">
        <f t="shared" si="42"/>
        <v>0</v>
      </c>
      <c r="ES69" s="15"/>
      <c r="ET69" s="24">
        <f t="shared" si="13"/>
        <v>0</v>
      </c>
      <c r="EU69" s="5">
        <v>0</v>
      </c>
      <c r="EV69" s="63"/>
      <c r="EW69" s="15"/>
      <c r="EX69" s="13"/>
      <c r="EY69" s="98">
        <f t="shared" si="43"/>
        <v>0</v>
      </c>
      <c r="EZ69" s="99">
        <f>EZ5</f>
        <v>1</v>
      </c>
      <c r="FA69" s="100"/>
      <c r="FB69" s="110"/>
      <c r="FC69" s="95">
        <f t="shared" si="44"/>
        <v>0</v>
      </c>
      <c r="FD69" s="15"/>
      <c r="FE69" s="24">
        <f t="shared" si="14"/>
        <v>0</v>
      </c>
      <c r="FF69" s="5">
        <v>0</v>
      </c>
      <c r="FG69" s="63"/>
      <c r="FH69" s="15"/>
      <c r="FI69" s="13"/>
      <c r="FJ69" s="98">
        <f t="shared" si="45"/>
        <v>0</v>
      </c>
      <c r="FK69" s="99">
        <f>FK5</f>
        <v>1</v>
      </c>
      <c r="FL69" s="100"/>
      <c r="FM69" s="110"/>
      <c r="FN69" s="95">
        <f t="shared" si="46"/>
        <v>0</v>
      </c>
      <c r="FO69" s="15"/>
      <c r="FP69" s="24">
        <f t="shared" si="15"/>
        <v>0</v>
      </c>
      <c r="FQ69" s="5">
        <v>0</v>
      </c>
      <c r="FR69" s="8">
        <v>0</v>
      </c>
      <c r="FS69" s="84">
        <f t="shared" si="47"/>
        <v>3.9264749999999999</v>
      </c>
      <c r="FT69" s="85">
        <f t="shared" si="48"/>
        <v>500</v>
      </c>
      <c r="FU69" s="85">
        <f t="shared" si="49"/>
        <v>500</v>
      </c>
      <c r="FV69" s="85">
        <f t="shared" si="50"/>
        <v>500</v>
      </c>
      <c r="FW69" s="85">
        <f t="shared" si="51"/>
        <v>500</v>
      </c>
      <c r="FX69" s="85">
        <f t="shared" si="52"/>
        <v>3.7105188749999996</v>
      </c>
      <c r="FY69" s="85">
        <f t="shared" si="53"/>
        <v>500</v>
      </c>
      <c r="FZ69" s="85">
        <f t="shared" si="54"/>
        <v>500</v>
      </c>
      <c r="GA69" s="85">
        <f t="shared" si="55"/>
        <v>500</v>
      </c>
      <c r="GB69" s="85">
        <f t="shared" si="56"/>
        <v>500</v>
      </c>
      <c r="GC69" s="85">
        <f t="shared" si="57"/>
        <v>500</v>
      </c>
      <c r="GD69" s="85">
        <f t="shared" si="58"/>
        <v>500</v>
      </c>
      <c r="GE69" s="85">
        <f t="shared" si="59"/>
        <v>500</v>
      </c>
      <c r="GF69" s="85">
        <f t="shared" si="60"/>
        <v>500</v>
      </c>
      <c r="GG69" s="85">
        <f t="shared" si="61"/>
        <v>500</v>
      </c>
      <c r="GH69" s="101">
        <f t="shared" si="16"/>
        <v>2</v>
      </c>
      <c r="GI69" s="102">
        <f t="shared" si="62"/>
        <v>7.6369938749999999</v>
      </c>
      <c r="GJ69" s="102">
        <f t="shared" si="63"/>
        <v>3.8184969375</v>
      </c>
      <c r="GK69" s="79">
        <f>ROW()</f>
        <v>69</v>
      </c>
    </row>
    <row r="70" spans="1:193" s="12" customFormat="1" ht="50.1" customHeight="1">
      <c r="A70" s="17">
        <f>ROW()</f>
        <v>70</v>
      </c>
      <c r="B70" s="32">
        <f t="shared" si="64"/>
        <v>64</v>
      </c>
      <c r="C70" s="33">
        <f t="shared" si="65"/>
        <v>64</v>
      </c>
      <c r="D70" s="31" t="s">
        <v>392</v>
      </c>
      <c r="E70" s="390">
        <f t="shared" si="0"/>
        <v>10.547779999999999</v>
      </c>
      <c r="F70" s="107">
        <f t="shared" si="17"/>
        <v>10.547779999999999</v>
      </c>
      <c r="G70" s="3">
        <v>0</v>
      </c>
      <c r="H70" s="4">
        <v>0</v>
      </c>
      <c r="I70" s="63"/>
      <c r="J70" s="15"/>
      <c r="K70" s="13"/>
      <c r="L70" s="98">
        <f t="shared" si="66"/>
        <v>0</v>
      </c>
      <c r="M70" s="99">
        <f>M5</f>
        <v>0.94499999999999995</v>
      </c>
      <c r="N70" s="100"/>
      <c r="O70" s="110"/>
      <c r="P70" s="95">
        <f t="shared" si="18"/>
        <v>0</v>
      </c>
      <c r="Q70" s="15"/>
      <c r="R70" s="24">
        <f t="shared" si="1"/>
        <v>0</v>
      </c>
      <c r="S70" s="25">
        <v>0</v>
      </c>
      <c r="T70" s="63"/>
      <c r="U70" s="15"/>
      <c r="V70" s="13"/>
      <c r="W70" s="98">
        <f t="shared" si="19"/>
        <v>1</v>
      </c>
      <c r="X70" s="99">
        <f>X5</f>
        <v>0.97</v>
      </c>
      <c r="Y70" s="100">
        <v>10.874000000000001</v>
      </c>
      <c r="Z70" s="110"/>
      <c r="AA70" s="95">
        <f t="shared" si="20"/>
        <v>10.547779999999999</v>
      </c>
      <c r="AB70" s="15"/>
      <c r="AC70" s="24">
        <f t="shared" si="2"/>
        <v>1</v>
      </c>
      <c r="AD70" s="5">
        <v>0</v>
      </c>
      <c r="AE70" s="63"/>
      <c r="AF70" s="15"/>
      <c r="AG70" s="13"/>
      <c r="AH70" s="98">
        <f t="shared" si="21"/>
        <v>0</v>
      </c>
      <c r="AI70" s="99">
        <f>AI5</f>
        <v>0.95499999999999996</v>
      </c>
      <c r="AJ70" s="100"/>
      <c r="AK70" s="110"/>
      <c r="AL70" s="95">
        <f t="shared" si="22"/>
        <v>0</v>
      </c>
      <c r="AM70" s="15"/>
      <c r="AN70" s="24">
        <f t="shared" si="3"/>
        <v>0</v>
      </c>
      <c r="AO70" s="5">
        <v>0</v>
      </c>
      <c r="AP70" s="63"/>
      <c r="AQ70" s="15"/>
      <c r="AR70" s="13"/>
      <c r="AS70" s="98">
        <f t="shared" si="23"/>
        <v>0</v>
      </c>
      <c r="AT70" s="99">
        <f>AT5</f>
        <v>0.96</v>
      </c>
      <c r="AU70" s="100"/>
      <c r="AV70" s="110"/>
      <c r="AW70" s="95">
        <f t="shared" si="24"/>
        <v>0</v>
      </c>
      <c r="AX70" s="15"/>
      <c r="AY70" s="24">
        <f t="shared" si="4"/>
        <v>0</v>
      </c>
      <c r="AZ70" s="5">
        <v>0</v>
      </c>
      <c r="BA70" s="63"/>
      <c r="BB70" s="15"/>
      <c r="BC70" s="13"/>
      <c r="BD70" s="98">
        <f t="shared" si="25"/>
        <v>0</v>
      </c>
      <c r="BE70" s="99">
        <f>BE5</f>
        <v>0.98</v>
      </c>
      <c r="BF70" s="100"/>
      <c r="BG70" s="110"/>
      <c r="BH70" s="95">
        <f t="shared" si="26"/>
        <v>0</v>
      </c>
      <c r="BI70" s="15"/>
      <c r="BJ70" s="24">
        <f t="shared" si="5"/>
        <v>0</v>
      </c>
      <c r="BK70" s="5">
        <v>0</v>
      </c>
      <c r="BL70" s="63"/>
      <c r="BM70" s="15"/>
      <c r="BN70" s="13"/>
      <c r="BO70" s="98">
        <f t="shared" si="27"/>
        <v>0</v>
      </c>
      <c r="BP70" s="99">
        <f>BP5</f>
        <v>0.94499999999999995</v>
      </c>
      <c r="BQ70" s="100"/>
      <c r="BR70" s="110"/>
      <c r="BS70" s="95">
        <f t="shared" si="28"/>
        <v>0</v>
      </c>
      <c r="BT70" s="15"/>
      <c r="BU70" s="24">
        <f t="shared" si="6"/>
        <v>0</v>
      </c>
      <c r="BV70" s="5">
        <v>0</v>
      </c>
      <c r="BW70" s="63"/>
      <c r="BX70" s="15"/>
      <c r="BY70" s="13"/>
      <c r="BZ70" s="98">
        <f t="shared" si="29"/>
        <v>0</v>
      </c>
      <c r="CA70" s="99">
        <f>CA5</f>
        <v>1</v>
      </c>
      <c r="CB70" s="100"/>
      <c r="CC70" s="110"/>
      <c r="CD70" s="95">
        <f t="shared" si="30"/>
        <v>0</v>
      </c>
      <c r="CE70" s="15"/>
      <c r="CF70" s="24">
        <f t="shared" si="7"/>
        <v>0</v>
      </c>
      <c r="CG70" s="5">
        <v>0</v>
      </c>
      <c r="CH70" s="63"/>
      <c r="CI70" s="15"/>
      <c r="CJ70" s="13"/>
      <c r="CK70" s="98">
        <f t="shared" si="31"/>
        <v>0</v>
      </c>
      <c r="CL70" s="99">
        <f>CL5</f>
        <v>1</v>
      </c>
      <c r="CM70" s="100"/>
      <c r="CN70" s="110"/>
      <c r="CO70" s="95">
        <f t="shared" si="32"/>
        <v>0</v>
      </c>
      <c r="CP70" s="15"/>
      <c r="CQ70" s="24">
        <f t="shared" si="8"/>
        <v>0</v>
      </c>
      <c r="CR70" s="5">
        <v>0</v>
      </c>
      <c r="CS70" s="63"/>
      <c r="CT70" s="15"/>
      <c r="CU70" s="13"/>
      <c r="CV70" s="98">
        <f t="shared" si="33"/>
        <v>0</v>
      </c>
      <c r="CW70" s="99">
        <f>CW5</f>
        <v>1</v>
      </c>
      <c r="CX70" s="100"/>
      <c r="CY70" s="110"/>
      <c r="CZ70" s="95">
        <f t="shared" si="34"/>
        <v>0</v>
      </c>
      <c r="DA70" s="15"/>
      <c r="DB70" s="24">
        <f t="shared" si="9"/>
        <v>0</v>
      </c>
      <c r="DC70" s="5">
        <v>0</v>
      </c>
      <c r="DD70" s="63"/>
      <c r="DE70" s="15"/>
      <c r="DF70" s="13"/>
      <c r="DG70" s="98">
        <f t="shared" si="35"/>
        <v>0</v>
      </c>
      <c r="DH70" s="99">
        <f>DH5</f>
        <v>1</v>
      </c>
      <c r="DI70" s="100"/>
      <c r="DJ70" s="110"/>
      <c r="DK70" s="95">
        <f t="shared" si="36"/>
        <v>0</v>
      </c>
      <c r="DL70" s="15"/>
      <c r="DM70" s="24">
        <f t="shared" si="10"/>
        <v>0</v>
      </c>
      <c r="DN70" s="5">
        <v>0</v>
      </c>
      <c r="DO70" s="63"/>
      <c r="DP70" s="15"/>
      <c r="DQ70" s="13"/>
      <c r="DR70" s="98">
        <f t="shared" si="37"/>
        <v>0</v>
      </c>
      <c r="DS70" s="99">
        <f>DS5</f>
        <v>1</v>
      </c>
      <c r="DT70" s="100"/>
      <c r="DU70" s="110"/>
      <c r="DV70" s="95">
        <f t="shared" si="38"/>
        <v>0</v>
      </c>
      <c r="DW70" s="15"/>
      <c r="DX70" s="24">
        <f t="shared" si="11"/>
        <v>0</v>
      </c>
      <c r="DY70" s="5">
        <v>0</v>
      </c>
      <c r="DZ70" s="63"/>
      <c r="EA70" s="15"/>
      <c r="EB70" s="13"/>
      <c r="EC70" s="98">
        <f t="shared" si="39"/>
        <v>0</v>
      </c>
      <c r="ED70" s="99">
        <f>ED5</f>
        <v>1</v>
      </c>
      <c r="EE70" s="100"/>
      <c r="EF70" s="110"/>
      <c r="EG70" s="95">
        <f t="shared" si="40"/>
        <v>0</v>
      </c>
      <c r="EH70" s="15"/>
      <c r="EI70" s="24">
        <f t="shared" si="12"/>
        <v>0</v>
      </c>
      <c r="EJ70" s="5">
        <v>0</v>
      </c>
      <c r="EK70" s="63"/>
      <c r="EL70" s="15"/>
      <c r="EM70" s="13"/>
      <c r="EN70" s="98">
        <f t="shared" si="41"/>
        <v>0</v>
      </c>
      <c r="EO70" s="99">
        <f>EO5</f>
        <v>1</v>
      </c>
      <c r="EP70" s="100"/>
      <c r="EQ70" s="110"/>
      <c r="ER70" s="95">
        <f t="shared" si="42"/>
        <v>0</v>
      </c>
      <c r="ES70" s="15"/>
      <c r="ET70" s="24">
        <f t="shared" si="13"/>
        <v>0</v>
      </c>
      <c r="EU70" s="5">
        <v>0</v>
      </c>
      <c r="EV70" s="63"/>
      <c r="EW70" s="15"/>
      <c r="EX70" s="13"/>
      <c r="EY70" s="98">
        <f t="shared" si="43"/>
        <v>0</v>
      </c>
      <c r="EZ70" s="99">
        <f>EZ5</f>
        <v>1</v>
      </c>
      <c r="FA70" s="100"/>
      <c r="FB70" s="110"/>
      <c r="FC70" s="95">
        <f t="shared" si="44"/>
        <v>0</v>
      </c>
      <c r="FD70" s="15"/>
      <c r="FE70" s="24">
        <f t="shared" si="14"/>
        <v>0</v>
      </c>
      <c r="FF70" s="5">
        <v>0</v>
      </c>
      <c r="FG70" s="63"/>
      <c r="FH70" s="15"/>
      <c r="FI70" s="13"/>
      <c r="FJ70" s="98">
        <f t="shared" si="45"/>
        <v>0</v>
      </c>
      <c r="FK70" s="99">
        <f>FK5</f>
        <v>1</v>
      </c>
      <c r="FL70" s="100"/>
      <c r="FM70" s="110"/>
      <c r="FN70" s="95">
        <f t="shared" si="46"/>
        <v>0</v>
      </c>
      <c r="FO70" s="15"/>
      <c r="FP70" s="24">
        <f t="shared" si="15"/>
        <v>0</v>
      </c>
      <c r="FQ70" s="5">
        <v>0</v>
      </c>
      <c r="FR70" s="8">
        <v>0</v>
      </c>
      <c r="FS70" s="84">
        <f t="shared" si="47"/>
        <v>500</v>
      </c>
      <c r="FT70" s="85">
        <f t="shared" si="48"/>
        <v>10.547779999999999</v>
      </c>
      <c r="FU70" s="85">
        <f t="shared" si="49"/>
        <v>500</v>
      </c>
      <c r="FV70" s="85">
        <f t="shared" si="50"/>
        <v>500</v>
      </c>
      <c r="FW70" s="85">
        <f t="shared" si="51"/>
        <v>500</v>
      </c>
      <c r="FX70" s="85">
        <f t="shared" si="52"/>
        <v>500</v>
      </c>
      <c r="FY70" s="85">
        <f t="shared" si="53"/>
        <v>500</v>
      </c>
      <c r="FZ70" s="85">
        <f t="shared" si="54"/>
        <v>500</v>
      </c>
      <c r="GA70" s="85">
        <f t="shared" si="55"/>
        <v>500</v>
      </c>
      <c r="GB70" s="85">
        <f t="shared" si="56"/>
        <v>500</v>
      </c>
      <c r="GC70" s="85">
        <f t="shared" si="57"/>
        <v>500</v>
      </c>
      <c r="GD70" s="85">
        <f t="shared" si="58"/>
        <v>500</v>
      </c>
      <c r="GE70" s="85">
        <f t="shared" si="59"/>
        <v>500</v>
      </c>
      <c r="GF70" s="85">
        <f t="shared" si="60"/>
        <v>500</v>
      </c>
      <c r="GG70" s="85">
        <f t="shared" si="61"/>
        <v>500</v>
      </c>
      <c r="GH70" s="101">
        <f t="shared" ref="GH70:GH133" si="67">L70+W70+AH70+AS70+BD70+BO70+BZ70+CK70+CV70+DG70+DR70+EC70+EN70+EY70+FJ70</f>
        <v>1</v>
      </c>
      <c r="GI70" s="102">
        <f t="shared" si="62"/>
        <v>10.547779999999999</v>
      </c>
      <c r="GJ70" s="102">
        <f t="shared" si="63"/>
        <v>10.547779999999999</v>
      </c>
      <c r="GK70" s="79">
        <f>ROW()</f>
        <v>70</v>
      </c>
    </row>
    <row r="71" spans="1:193" s="12" customFormat="1" ht="50.1" customHeight="1">
      <c r="A71" s="17">
        <f>ROW()</f>
        <v>71</v>
      </c>
      <c r="B71" s="32">
        <f t="shared" si="64"/>
        <v>65</v>
      </c>
      <c r="C71" s="33">
        <f t="shared" si="65"/>
        <v>65</v>
      </c>
      <c r="D71" s="31" t="s">
        <v>393</v>
      </c>
      <c r="E71" s="390">
        <f t="shared" ref="E71:E134" si="68">MIN(FS71:GG71)</f>
        <v>1.2859559999999997</v>
      </c>
      <c r="F71" s="107">
        <f t="shared" si="17"/>
        <v>1.3233779999999997</v>
      </c>
      <c r="G71" s="3">
        <v>0</v>
      </c>
      <c r="H71" s="4">
        <v>0</v>
      </c>
      <c r="I71" s="63"/>
      <c r="J71" s="15"/>
      <c r="K71" s="13"/>
      <c r="L71" s="98">
        <f t="shared" si="66"/>
        <v>1</v>
      </c>
      <c r="M71" s="99">
        <f>M5</f>
        <v>0.94499999999999995</v>
      </c>
      <c r="N71" s="100">
        <v>1.44</v>
      </c>
      <c r="O71" s="110">
        <v>730013</v>
      </c>
      <c r="P71" s="95">
        <f t="shared" si="18"/>
        <v>1.3607999999999998</v>
      </c>
      <c r="Q71" s="15"/>
      <c r="R71" s="24">
        <f t="shared" ref="R71:R134" si="69">IF(ISBLANK(P71),0,IF(P71=0,0,RANK(P71,FS71:GG71,1)))</f>
        <v>2</v>
      </c>
      <c r="S71" s="25">
        <v>0</v>
      </c>
      <c r="T71" s="63"/>
      <c r="U71" s="15"/>
      <c r="V71" s="13"/>
      <c r="W71" s="98">
        <f t="shared" si="19"/>
        <v>0</v>
      </c>
      <c r="X71" s="99">
        <f>X5</f>
        <v>0.97</v>
      </c>
      <c r="Y71" s="100"/>
      <c r="Z71" s="110"/>
      <c r="AA71" s="95">
        <f t="shared" si="20"/>
        <v>0</v>
      </c>
      <c r="AB71" s="15"/>
      <c r="AC71" s="24">
        <f t="shared" ref="AC71:AC134" si="70">IF(ISBLANK(AA71),0,IF(AA71=0,0,RANK(AA71,FS71:GG71,1)))</f>
        <v>0</v>
      </c>
      <c r="AD71" s="5">
        <v>0</v>
      </c>
      <c r="AE71" s="63"/>
      <c r="AF71" s="15"/>
      <c r="AG71" s="13"/>
      <c r="AH71" s="98">
        <f t="shared" si="21"/>
        <v>0</v>
      </c>
      <c r="AI71" s="99">
        <f>AI5</f>
        <v>0.95499999999999996</v>
      </c>
      <c r="AJ71" s="100"/>
      <c r="AK71" s="110"/>
      <c r="AL71" s="95">
        <f t="shared" si="22"/>
        <v>0</v>
      </c>
      <c r="AM71" s="15"/>
      <c r="AN71" s="24">
        <f t="shared" ref="AN71:AN134" si="71">IF(ISBLANK(AL71),0,IF(AL71=0,0,RANK(AL71,FS71:GG71,1)))</f>
        <v>0</v>
      </c>
      <c r="AO71" s="5">
        <v>0</v>
      </c>
      <c r="AP71" s="63"/>
      <c r="AQ71" s="15"/>
      <c r="AR71" s="13"/>
      <c r="AS71" s="98">
        <f t="shared" si="23"/>
        <v>0</v>
      </c>
      <c r="AT71" s="99">
        <f>AT5</f>
        <v>0.96</v>
      </c>
      <c r="AU71" s="100"/>
      <c r="AV71" s="110"/>
      <c r="AW71" s="95">
        <f t="shared" si="24"/>
        <v>0</v>
      </c>
      <c r="AX71" s="15"/>
      <c r="AY71" s="24">
        <f t="shared" ref="AY71:AY134" si="72">IF(ISBLANK(AW71),0,IF(AW71=0,0,RANK(AW71,FS71:GG71,1)))</f>
        <v>0</v>
      </c>
      <c r="AZ71" s="5">
        <v>0</v>
      </c>
      <c r="BA71" s="63"/>
      <c r="BB71" s="15"/>
      <c r="BC71" s="13"/>
      <c r="BD71" s="98">
        <f t="shared" si="25"/>
        <v>0</v>
      </c>
      <c r="BE71" s="99">
        <f>BE5</f>
        <v>0.98</v>
      </c>
      <c r="BF71" s="100"/>
      <c r="BG71" s="110"/>
      <c r="BH71" s="95">
        <f t="shared" si="26"/>
        <v>0</v>
      </c>
      <c r="BI71" s="15"/>
      <c r="BJ71" s="24">
        <f t="shared" ref="BJ71:BJ134" si="73">IF(ISBLANK(BH71),0,IF(BH71=0,0,RANK(BH71,FS71:GG71,1)))</f>
        <v>0</v>
      </c>
      <c r="BK71" s="5">
        <v>0</v>
      </c>
      <c r="BL71" s="63"/>
      <c r="BM71" s="15"/>
      <c r="BN71" s="13"/>
      <c r="BO71" s="98">
        <f t="shared" si="27"/>
        <v>1</v>
      </c>
      <c r="BP71" s="99">
        <f>BP5</f>
        <v>0.94499999999999995</v>
      </c>
      <c r="BQ71" s="100">
        <v>1.3607999999999998</v>
      </c>
      <c r="BR71" s="110"/>
      <c r="BS71" s="95">
        <f t="shared" si="28"/>
        <v>1.2859559999999997</v>
      </c>
      <c r="BT71" s="15"/>
      <c r="BU71" s="24">
        <f t="shared" ref="BU71:BU134" si="74">IF(ISBLANK(BS71),0,IF(BS71=0,0,RANK(BS71,FS71:GG71,1)))</f>
        <v>1</v>
      </c>
      <c r="BV71" s="5">
        <v>0</v>
      </c>
      <c r="BW71" s="63"/>
      <c r="BX71" s="15"/>
      <c r="BY71" s="13"/>
      <c r="BZ71" s="98">
        <f t="shared" si="29"/>
        <v>0</v>
      </c>
      <c r="CA71" s="99">
        <f>CA5</f>
        <v>1</v>
      </c>
      <c r="CB71" s="100"/>
      <c r="CC71" s="110"/>
      <c r="CD71" s="95">
        <f t="shared" si="30"/>
        <v>0</v>
      </c>
      <c r="CE71" s="15"/>
      <c r="CF71" s="24">
        <f t="shared" ref="CF71:CF134" si="75">IF(ISBLANK(CD71),0,IF(CD71=0,0,RANK(CD71,FS71:GG71,1)))</f>
        <v>0</v>
      </c>
      <c r="CG71" s="5">
        <v>0</v>
      </c>
      <c r="CH71" s="63"/>
      <c r="CI71" s="15"/>
      <c r="CJ71" s="13"/>
      <c r="CK71" s="98">
        <f t="shared" si="31"/>
        <v>0</v>
      </c>
      <c r="CL71" s="99">
        <f>CL5</f>
        <v>1</v>
      </c>
      <c r="CM71" s="100"/>
      <c r="CN71" s="110"/>
      <c r="CO71" s="95">
        <f t="shared" si="32"/>
        <v>0</v>
      </c>
      <c r="CP71" s="15"/>
      <c r="CQ71" s="24">
        <f t="shared" ref="CQ71:CQ134" si="76">IF(ISBLANK(CO71),0,IF(CO71=0,0,RANK(CO71,FS71:GG71,1)))</f>
        <v>0</v>
      </c>
      <c r="CR71" s="5">
        <v>0</v>
      </c>
      <c r="CS71" s="63"/>
      <c r="CT71" s="15"/>
      <c r="CU71" s="13"/>
      <c r="CV71" s="98">
        <f t="shared" si="33"/>
        <v>0</v>
      </c>
      <c r="CW71" s="99">
        <f>CW5</f>
        <v>1</v>
      </c>
      <c r="CX71" s="100"/>
      <c r="CY71" s="110"/>
      <c r="CZ71" s="95">
        <f t="shared" si="34"/>
        <v>0</v>
      </c>
      <c r="DA71" s="15"/>
      <c r="DB71" s="24">
        <f t="shared" ref="DB71:DB134" si="77">IF(ISBLANK(CZ71),0,IF(CZ71=0,0,RANK(CZ71,FS71:GG71,1)))</f>
        <v>0</v>
      </c>
      <c r="DC71" s="5">
        <v>0</v>
      </c>
      <c r="DD71" s="63"/>
      <c r="DE71" s="15"/>
      <c r="DF71" s="13"/>
      <c r="DG71" s="98">
        <f t="shared" si="35"/>
        <v>0</v>
      </c>
      <c r="DH71" s="99">
        <f>DH5</f>
        <v>1</v>
      </c>
      <c r="DI71" s="100"/>
      <c r="DJ71" s="110"/>
      <c r="DK71" s="95">
        <f t="shared" si="36"/>
        <v>0</v>
      </c>
      <c r="DL71" s="15"/>
      <c r="DM71" s="24">
        <f t="shared" ref="DM71:DM134" si="78">IF(ISBLANK(DK71),0,IF(DK71=0,0,RANK(DK71,FS71:GG71,1)))</f>
        <v>0</v>
      </c>
      <c r="DN71" s="5">
        <v>0</v>
      </c>
      <c r="DO71" s="63"/>
      <c r="DP71" s="15"/>
      <c r="DQ71" s="13"/>
      <c r="DR71" s="98">
        <f t="shared" si="37"/>
        <v>0</v>
      </c>
      <c r="DS71" s="99">
        <f>DS5</f>
        <v>1</v>
      </c>
      <c r="DT71" s="100"/>
      <c r="DU71" s="110"/>
      <c r="DV71" s="95">
        <f t="shared" si="38"/>
        <v>0</v>
      </c>
      <c r="DW71" s="15"/>
      <c r="DX71" s="24">
        <f t="shared" ref="DX71:DX134" si="79">IF(ISBLANK(DV71),0,IF(DV71=0,0,RANK(DV71,FS71:GG71,1)))</f>
        <v>0</v>
      </c>
      <c r="DY71" s="5">
        <v>0</v>
      </c>
      <c r="DZ71" s="63"/>
      <c r="EA71" s="15"/>
      <c r="EB71" s="13"/>
      <c r="EC71" s="98">
        <f t="shared" si="39"/>
        <v>0</v>
      </c>
      <c r="ED71" s="99">
        <f>ED5</f>
        <v>1</v>
      </c>
      <c r="EE71" s="100"/>
      <c r="EF71" s="110"/>
      <c r="EG71" s="95">
        <f t="shared" si="40"/>
        <v>0</v>
      </c>
      <c r="EH71" s="15"/>
      <c r="EI71" s="24">
        <f t="shared" ref="EI71:EI134" si="80">IF(ISBLANK(EG71),0,IF(EG71=0,0,RANK(EG71,FS71:GG71,1)))</f>
        <v>0</v>
      </c>
      <c r="EJ71" s="5">
        <v>0</v>
      </c>
      <c r="EK71" s="63"/>
      <c r="EL71" s="15"/>
      <c r="EM71" s="13"/>
      <c r="EN71" s="98">
        <f t="shared" si="41"/>
        <v>0</v>
      </c>
      <c r="EO71" s="99">
        <f>EO5</f>
        <v>1</v>
      </c>
      <c r="EP71" s="100"/>
      <c r="EQ71" s="110"/>
      <c r="ER71" s="95">
        <f t="shared" si="42"/>
        <v>0</v>
      </c>
      <c r="ES71" s="15"/>
      <c r="ET71" s="24">
        <f t="shared" ref="ET71:ET134" si="81">IF(ISBLANK(ER71),0,IF(ER71=0,0,RANK(ER71,FS71:GG71,1)))</f>
        <v>0</v>
      </c>
      <c r="EU71" s="5">
        <v>0</v>
      </c>
      <c r="EV71" s="63"/>
      <c r="EW71" s="15"/>
      <c r="EX71" s="13"/>
      <c r="EY71" s="98">
        <f t="shared" si="43"/>
        <v>0</v>
      </c>
      <c r="EZ71" s="99">
        <f>EZ5</f>
        <v>1</v>
      </c>
      <c r="FA71" s="100"/>
      <c r="FB71" s="110"/>
      <c r="FC71" s="95">
        <f t="shared" si="44"/>
        <v>0</v>
      </c>
      <c r="FD71" s="15"/>
      <c r="FE71" s="24">
        <f t="shared" ref="FE71:FE134" si="82">IF(ISBLANK(FC71),0,IF(FC71=0,0,RANK(FC71,FS71:GG71,1)))</f>
        <v>0</v>
      </c>
      <c r="FF71" s="5">
        <v>0</v>
      </c>
      <c r="FG71" s="63"/>
      <c r="FH71" s="15"/>
      <c r="FI71" s="13"/>
      <c r="FJ71" s="98">
        <f t="shared" si="45"/>
        <v>0</v>
      </c>
      <c r="FK71" s="99">
        <f>FK5</f>
        <v>1</v>
      </c>
      <c r="FL71" s="100"/>
      <c r="FM71" s="110"/>
      <c r="FN71" s="95">
        <f t="shared" si="46"/>
        <v>0</v>
      </c>
      <c r="FO71" s="15"/>
      <c r="FP71" s="24">
        <f t="shared" ref="FP71:FP134" si="83">IF(ISBLANK(FN71),0,IF(FN71=0,0,RANK(FN71,FS71:GG71,1)))</f>
        <v>0</v>
      </c>
      <c r="FQ71" s="5">
        <v>0</v>
      </c>
      <c r="FR71" s="8">
        <v>0</v>
      </c>
      <c r="FS71" s="84">
        <f t="shared" si="47"/>
        <v>1.3607999999999998</v>
      </c>
      <c r="FT71" s="85">
        <f t="shared" si="48"/>
        <v>500</v>
      </c>
      <c r="FU71" s="85">
        <f t="shared" si="49"/>
        <v>500</v>
      </c>
      <c r="FV71" s="85">
        <f t="shared" si="50"/>
        <v>500</v>
      </c>
      <c r="FW71" s="85">
        <f t="shared" si="51"/>
        <v>500</v>
      </c>
      <c r="FX71" s="85">
        <f t="shared" si="52"/>
        <v>1.2859559999999997</v>
      </c>
      <c r="FY71" s="85">
        <f t="shared" si="53"/>
        <v>500</v>
      </c>
      <c r="FZ71" s="85">
        <f t="shared" si="54"/>
        <v>500</v>
      </c>
      <c r="GA71" s="85">
        <f t="shared" si="55"/>
        <v>500</v>
      </c>
      <c r="GB71" s="85">
        <f t="shared" si="56"/>
        <v>500</v>
      </c>
      <c r="GC71" s="85">
        <f t="shared" si="57"/>
        <v>500</v>
      </c>
      <c r="GD71" s="85">
        <f t="shared" si="58"/>
        <v>500</v>
      </c>
      <c r="GE71" s="85">
        <f t="shared" si="59"/>
        <v>500</v>
      </c>
      <c r="GF71" s="85">
        <f t="shared" si="60"/>
        <v>500</v>
      </c>
      <c r="GG71" s="85">
        <f t="shared" si="61"/>
        <v>500</v>
      </c>
      <c r="GH71" s="101">
        <f t="shared" si="67"/>
        <v>2</v>
      </c>
      <c r="GI71" s="102">
        <f t="shared" si="62"/>
        <v>2.6467559999999994</v>
      </c>
      <c r="GJ71" s="102">
        <f t="shared" si="63"/>
        <v>1.3233779999999997</v>
      </c>
      <c r="GK71" s="79">
        <f>ROW()</f>
        <v>71</v>
      </c>
    </row>
    <row r="72" spans="1:193" s="12" customFormat="1" ht="50.1" customHeight="1">
      <c r="A72" s="17">
        <f>ROW()</f>
        <v>72</v>
      </c>
      <c r="B72" s="32">
        <f t="shared" si="64"/>
        <v>66</v>
      </c>
      <c r="C72" s="33">
        <f t="shared" si="65"/>
        <v>66</v>
      </c>
      <c r="D72" s="31" t="s">
        <v>394</v>
      </c>
      <c r="E72" s="390">
        <f t="shared" si="68"/>
        <v>14.8527918</v>
      </c>
      <c r="F72" s="107">
        <f t="shared" ref="F72:F135" si="84">GJ72</f>
        <v>15.285015900000001</v>
      </c>
      <c r="G72" s="3">
        <v>0</v>
      </c>
      <c r="H72" s="4">
        <v>0</v>
      </c>
      <c r="I72" s="63"/>
      <c r="J72" s="15"/>
      <c r="K72" s="13"/>
      <c r="L72" s="98">
        <f t="shared" si="66"/>
        <v>1</v>
      </c>
      <c r="M72" s="99">
        <f>M5</f>
        <v>0.94499999999999995</v>
      </c>
      <c r="N72" s="100">
        <v>16.632000000000001</v>
      </c>
      <c r="O72" s="110">
        <v>423024</v>
      </c>
      <c r="P72" s="95">
        <f t="shared" ref="P72:P135" si="85">N72*M72</f>
        <v>15.71724</v>
      </c>
      <c r="Q72" s="15"/>
      <c r="R72" s="24">
        <f t="shared" si="69"/>
        <v>2</v>
      </c>
      <c r="S72" s="25">
        <v>0</v>
      </c>
      <c r="T72" s="63"/>
      <c r="U72" s="15"/>
      <c r="V72" s="13"/>
      <c r="W72" s="98">
        <f t="shared" ref="W72:W135" si="86">IF(Y72&gt;0,1,0)</f>
        <v>0</v>
      </c>
      <c r="X72" s="99">
        <f>X5</f>
        <v>0.97</v>
      </c>
      <c r="Y72" s="100"/>
      <c r="Z72" s="110"/>
      <c r="AA72" s="95">
        <f t="shared" ref="AA72:AA135" si="87">Y72*X72</f>
        <v>0</v>
      </c>
      <c r="AB72" s="15"/>
      <c r="AC72" s="24">
        <f t="shared" si="70"/>
        <v>0</v>
      </c>
      <c r="AD72" s="5">
        <v>0</v>
      </c>
      <c r="AE72" s="63"/>
      <c r="AF72" s="15"/>
      <c r="AG72" s="13"/>
      <c r="AH72" s="98">
        <f t="shared" ref="AH72:AH135" si="88">IF(AJ72&gt;0,1,0)</f>
        <v>0</v>
      </c>
      <c r="AI72" s="99">
        <f>AI5</f>
        <v>0.95499999999999996</v>
      </c>
      <c r="AJ72" s="100"/>
      <c r="AK72" s="110"/>
      <c r="AL72" s="95">
        <f t="shared" ref="AL72:AL135" si="89">AJ72*AI72</f>
        <v>0</v>
      </c>
      <c r="AM72" s="15"/>
      <c r="AN72" s="24">
        <f t="shared" si="71"/>
        <v>0</v>
      </c>
      <c r="AO72" s="5">
        <v>0</v>
      </c>
      <c r="AP72" s="63"/>
      <c r="AQ72" s="15"/>
      <c r="AR72" s="13"/>
      <c r="AS72" s="98">
        <f t="shared" ref="AS72:AS135" si="90">IF(AU72&gt;0,1,0)</f>
        <v>0</v>
      </c>
      <c r="AT72" s="99">
        <f>AT5</f>
        <v>0.96</v>
      </c>
      <c r="AU72" s="100"/>
      <c r="AV72" s="110"/>
      <c r="AW72" s="95">
        <f t="shared" ref="AW72:AW135" si="91">AU72*AT72</f>
        <v>0</v>
      </c>
      <c r="AX72" s="15"/>
      <c r="AY72" s="24">
        <f t="shared" si="72"/>
        <v>0</v>
      </c>
      <c r="AZ72" s="5">
        <v>0</v>
      </c>
      <c r="BA72" s="63"/>
      <c r="BB72" s="15"/>
      <c r="BC72" s="13"/>
      <c r="BD72" s="98">
        <f t="shared" ref="BD72:BD135" si="92">IF(BF72&gt;0,1,0)</f>
        <v>0</v>
      </c>
      <c r="BE72" s="99">
        <f>BE5</f>
        <v>0.98</v>
      </c>
      <c r="BF72" s="100"/>
      <c r="BG72" s="110"/>
      <c r="BH72" s="95">
        <f t="shared" ref="BH72:BH135" si="93">BF72*BE72</f>
        <v>0</v>
      </c>
      <c r="BI72" s="15"/>
      <c r="BJ72" s="24">
        <f t="shared" si="73"/>
        <v>0</v>
      </c>
      <c r="BK72" s="5">
        <v>0</v>
      </c>
      <c r="BL72" s="63"/>
      <c r="BM72" s="15"/>
      <c r="BN72" s="13"/>
      <c r="BO72" s="98">
        <f t="shared" ref="BO72:BO135" si="94">IF(BQ72&gt;0,1,0)</f>
        <v>1</v>
      </c>
      <c r="BP72" s="99">
        <f>BP5</f>
        <v>0.94499999999999995</v>
      </c>
      <c r="BQ72" s="100">
        <v>15.71724</v>
      </c>
      <c r="BR72" s="110"/>
      <c r="BS72" s="95">
        <f t="shared" ref="BS72:BS135" si="95">BQ72*BP72</f>
        <v>14.8527918</v>
      </c>
      <c r="BT72" s="15"/>
      <c r="BU72" s="24">
        <f t="shared" si="74"/>
        <v>1</v>
      </c>
      <c r="BV72" s="5">
        <v>0</v>
      </c>
      <c r="BW72" s="63"/>
      <c r="BX72" s="15"/>
      <c r="BY72" s="13"/>
      <c r="BZ72" s="98">
        <f t="shared" ref="BZ72:BZ135" si="96">IF(CB72&gt;0,1,0)</f>
        <v>0</v>
      </c>
      <c r="CA72" s="99">
        <f>CA5</f>
        <v>1</v>
      </c>
      <c r="CB72" s="100"/>
      <c r="CC72" s="110"/>
      <c r="CD72" s="95">
        <f t="shared" ref="CD72:CD135" si="97">CB72*CA72</f>
        <v>0</v>
      </c>
      <c r="CE72" s="15"/>
      <c r="CF72" s="24">
        <f t="shared" si="75"/>
        <v>0</v>
      </c>
      <c r="CG72" s="5">
        <v>0</v>
      </c>
      <c r="CH72" s="63"/>
      <c r="CI72" s="15"/>
      <c r="CJ72" s="13"/>
      <c r="CK72" s="98">
        <f t="shared" ref="CK72:CK135" si="98">IF(CM72&gt;0,1,0)</f>
        <v>0</v>
      </c>
      <c r="CL72" s="99">
        <f>CL5</f>
        <v>1</v>
      </c>
      <c r="CM72" s="100"/>
      <c r="CN72" s="110"/>
      <c r="CO72" s="95">
        <f t="shared" ref="CO72:CO135" si="99">CM72*CL72</f>
        <v>0</v>
      </c>
      <c r="CP72" s="15"/>
      <c r="CQ72" s="24">
        <f t="shared" si="76"/>
        <v>0</v>
      </c>
      <c r="CR72" s="5">
        <v>0</v>
      </c>
      <c r="CS72" s="63"/>
      <c r="CT72" s="15"/>
      <c r="CU72" s="13"/>
      <c r="CV72" s="98">
        <f t="shared" ref="CV72:CV135" si="100">IF(CX72&gt;0,1,0)</f>
        <v>0</v>
      </c>
      <c r="CW72" s="99">
        <f>CW5</f>
        <v>1</v>
      </c>
      <c r="CX72" s="100"/>
      <c r="CY72" s="110"/>
      <c r="CZ72" s="95">
        <f t="shared" ref="CZ72:CZ135" si="101">CX72*CW72</f>
        <v>0</v>
      </c>
      <c r="DA72" s="15"/>
      <c r="DB72" s="24">
        <f t="shared" si="77"/>
        <v>0</v>
      </c>
      <c r="DC72" s="5">
        <v>0</v>
      </c>
      <c r="DD72" s="63"/>
      <c r="DE72" s="15"/>
      <c r="DF72" s="13"/>
      <c r="DG72" s="98">
        <f t="shared" ref="DG72:DG135" si="102">IF(DI72&gt;0,1,0)</f>
        <v>0</v>
      </c>
      <c r="DH72" s="99">
        <f>DH5</f>
        <v>1</v>
      </c>
      <c r="DI72" s="100"/>
      <c r="DJ72" s="110"/>
      <c r="DK72" s="95">
        <f t="shared" ref="DK72:DK135" si="103">DI72*DH72</f>
        <v>0</v>
      </c>
      <c r="DL72" s="15"/>
      <c r="DM72" s="24">
        <f t="shared" si="78"/>
        <v>0</v>
      </c>
      <c r="DN72" s="5">
        <v>0</v>
      </c>
      <c r="DO72" s="63"/>
      <c r="DP72" s="15"/>
      <c r="DQ72" s="13"/>
      <c r="DR72" s="98">
        <f t="shared" ref="DR72:DR135" si="104">IF(DT72&gt;0,1,0)</f>
        <v>0</v>
      </c>
      <c r="DS72" s="99">
        <f>DS5</f>
        <v>1</v>
      </c>
      <c r="DT72" s="100"/>
      <c r="DU72" s="110"/>
      <c r="DV72" s="95">
        <f t="shared" ref="DV72:DV135" si="105">DT72*DS72</f>
        <v>0</v>
      </c>
      <c r="DW72" s="15"/>
      <c r="DX72" s="24">
        <f t="shared" si="79"/>
        <v>0</v>
      </c>
      <c r="DY72" s="5">
        <v>0</v>
      </c>
      <c r="DZ72" s="63"/>
      <c r="EA72" s="15"/>
      <c r="EB72" s="13"/>
      <c r="EC72" s="98">
        <f t="shared" ref="EC72:EC135" si="106">IF(EE72&gt;0,1,0)</f>
        <v>0</v>
      </c>
      <c r="ED72" s="99">
        <f>ED5</f>
        <v>1</v>
      </c>
      <c r="EE72" s="100"/>
      <c r="EF72" s="110"/>
      <c r="EG72" s="95">
        <f t="shared" ref="EG72:EG135" si="107">EE72*ED72</f>
        <v>0</v>
      </c>
      <c r="EH72" s="15"/>
      <c r="EI72" s="24">
        <f t="shared" si="80"/>
        <v>0</v>
      </c>
      <c r="EJ72" s="5">
        <v>0</v>
      </c>
      <c r="EK72" s="63"/>
      <c r="EL72" s="15"/>
      <c r="EM72" s="13"/>
      <c r="EN72" s="98">
        <f t="shared" ref="EN72:EN135" si="108">IF(EP72&gt;0,1,0)</f>
        <v>0</v>
      </c>
      <c r="EO72" s="99">
        <f>EO5</f>
        <v>1</v>
      </c>
      <c r="EP72" s="100"/>
      <c r="EQ72" s="110"/>
      <c r="ER72" s="95">
        <f t="shared" ref="ER72:ER135" si="109">EP72*EO72</f>
        <v>0</v>
      </c>
      <c r="ES72" s="15"/>
      <c r="ET72" s="24">
        <f t="shared" si="81"/>
        <v>0</v>
      </c>
      <c r="EU72" s="5">
        <v>0</v>
      </c>
      <c r="EV72" s="63"/>
      <c r="EW72" s="15"/>
      <c r="EX72" s="13"/>
      <c r="EY72" s="98">
        <f t="shared" ref="EY72:EY135" si="110">IF(FA72&gt;0,1,0)</f>
        <v>0</v>
      </c>
      <c r="EZ72" s="99">
        <f>EZ5</f>
        <v>1</v>
      </c>
      <c r="FA72" s="100"/>
      <c r="FB72" s="110"/>
      <c r="FC72" s="95">
        <f t="shared" ref="FC72:FC135" si="111">FA72*EZ72</f>
        <v>0</v>
      </c>
      <c r="FD72" s="15"/>
      <c r="FE72" s="24">
        <f t="shared" si="82"/>
        <v>0</v>
      </c>
      <c r="FF72" s="5">
        <v>0</v>
      </c>
      <c r="FG72" s="63"/>
      <c r="FH72" s="15"/>
      <c r="FI72" s="13"/>
      <c r="FJ72" s="98">
        <f t="shared" ref="FJ72:FJ135" si="112">IF(FL72&gt;0,1,0)</f>
        <v>0</v>
      </c>
      <c r="FK72" s="99">
        <f>FK5</f>
        <v>1</v>
      </c>
      <c r="FL72" s="100"/>
      <c r="FM72" s="110"/>
      <c r="FN72" s="95">
        <f t="shared" ref="FN72:FN135" si="113">FL72*FK72</f>
        <v>0</v>
      </c>
      <c r="FO72" s="15"/>
      <c r="FP72" s="24">
        <f t="shared" si="83"/>
        <v>0</v>
      </c>
      <c r="FQ72" s="5">
        <v>0</v>
      </c>
      <c r="FR72" s="8">
        <v>0</v>
      </c>
      <c r="FS72" s="84">
        <f t="shared" ref="FS72:FS135" si="114">IF(P72&lt;=0,500,P72)</f>
        <v>15.71724</v>
      </c>
      <c r="FT72" s="85">
        <f t="shared" ref="FT72:FT135" si="115">IF(AA72&lt;=0,500,AA72)</f>
        <v>500</v>
      </c>
      <c r="FU72" s="85">
        <f t="shared" ref="FU72:FU135" si="116">IF(AL72&lt;=0,500,AL72)</f>
        <v>500</v>
      </c>
      <c r="FV72" s="85">
        <f t="shared" ref="FV72:FV135" si="117">IF(AW72&lt;=0,500,AW72)</f>
        <v>500</v>
      </c>
      <c r="FW72" s="85">
        <f t="shared" ref="FW72:FW135" si="118">IF(BH72&lt;=0,500,BH72)</f>
        <v>500</v>
      </c>
      <c r="FX72" s="85">
        <f t="shared" ref="FX72:FX135" si="119">IF(BS72&lt;=0,500,BS72)</f>
        <v>14.8527918</v>
      </c>
      <c r="FY72" s="85">
        <f t="shared" ref="FY72:FY135" si="120">IF(CD72&lt;=0,500,CD72)</f>
        <v>500</v>
      </c>
      <c r="FZ72" s="85">
        <f t="shared" ref="FZ72:FZ135" si="121">IF(CO72&lt;=0,500,CO72)</f>
        <v>500</v>
      </c>
      <c r="GA72" s="85">
        <f t="shared" ref="GA72:GA135" si="122">IF(CZ72&lt;=0,500,CZ72)</f>
        <v>500</v>
      </c>
      <c r="GB72" s="85">
        <f t="shared" ref="GB72:GB135" si="123">IF(DK72&lt;=0,500,DK72)</f>
        <v>500</v>
      </c>
      <c r="GC72" s="85">
        <f t="shared" ref="GC72:GC135" si="124">IF(DV72&lt;=0,500,DV72)</f>
        <v>500</v>
      </c>
      <c r="GD72" s="85">
        <f t="shared" ref="GD72:GD135" si="125">IF(EG72&lt;=0,500,EG72)</f>
        <v>500</v>
      </c>
      <c r="GE72" s="85">
        <f t="shared" ref="GE72:GE135" si="126">IF(ER72&lt;=0,500,ER72)</f>
        <v>500</v>
      </c>
      <c r="GF72" s="85">
        <f t="shared" ref="GF72:GF135" si="127">IF(FC72&lt;=0,500,FC72)</f>
        <v>500</v>
      </c>
      <c r="GG72" s="85">
        <f t="shared" ref="GG72:GG135" si="128">IF(FN72&lt;=0,500,FN72)</f>
        <v>500</v>
      </c>
      <c r="GH72" s="101">
        <f t="shared" si="67"/>
        <v>2</v>
      </c>
      <c r="GI72" s="102">
        <f t="shared" ref="GI72:GI135" si="129">P72+AA72+AL72+AW72+BH72+BS72+CD72+CO72+CZ72+DK72+DV72+EG72+ER72+FC72+FN72</f>
        <v>30.570031800000002</v>
      </c>
      <c r="GJ72" s="102">
        <f t="shared" ref="GJ72:GJ135" si="130">IF(GH72&lt;=0,0,GI72/GH72)</f>
        <v>15.285015900000001</v>
      </c>
      <c r="GK72" s="79">
        <f>ROW()</f>
        <v>72</v>
      </c>
    </row>
    <row r="73" spans="1:193" s="12" customFormat="1" ht="50.1" customHeight="1">
      <c r="A73" s="17">
        <f>ROW()</f>
        <v>73</v>
      </c>
      <c r="B73" s="32">
        <f t="shared" ref="B73:B136" si="131">A73-6</f>
        <v>67</v>
      </c>
      <c r="C73" s="33">
        <f t="shared" ref="C73:C136" si="132">IF(ISTEXT(D73),B73,0)</f>
        <v>67</v>
      </c>
      <c r="D73" s="31" t="s">
        <v>395</v>
      </c>
      <c r="E73" s="390">
        <f t="shared" si="68"/>
        <v>4.831785</v>
      </c>
      <c r="F73" s="107">
        <f t="shared" si="84"/>
        <v>4.831785</v>
      </c>
      <c r="G73" s="3">
        <v>0</v>
      </c>
      <c r="H73" s="4">
        <v>0</v>
      </c>
      <c r="I73" s="63"/>
      <c r="J73" s="15"/>
      <c r="K73" s="13"/>
      <c r="L73" s="98">
        <f t="shared" si="66"/>
        <v>1</v>
      </c>
      <c r="M73" s="99">
        <f>M5</f>
        <v>0.94499999999999995</v>
      </c>
      <c r="N73" s="100">
        <v>5.1130000000000004</v>
      </c>
      <c r="O73" s="110">
        <v>423007</v>
      </c>
      <c r="P73" s="95">
        <f t="shared" si="85"/>
        <v>4.831785</v>
      </c>
      <c r="Q73" s="15"/>
      <c r="R73" s="24">
        <f t="shared" si="69"/>
        <v>1</v>
      </c>
      <c r="S73" s="25">
        <v>0</v>
      </c>
      <c r="T73" s="63"/>
      <c r="U73" s="15"/>
      <c r="V73" s="13"/>
      <c r="W73" s="98">
        <f t="shared" si="86"/>
        <v>0</v>
      </c>
      <c r="X73" s="99">
        <f>X5</f>
        <v>0.97</v>
      </c>
      <c r="Y73" s="100"/>
      <c r="Z73" s="110"/>
      <c r="AA73" s="95">
        <f t="shared" si="87"/>
        <v>0</v>
      </c>
      <c r="AB73" s="15"/>
      <c r="AC73" s="24">
        <f t="shared" si="70"/>
        <v>0</v>
      </c>
      <c r="AD73" s="5">
        <v>0</v>
      </c>
      <c r="AE73" s="63"/>
      <c r="AF73" s="15"/>
      <c r="AG73" s="13"/>
      <c r="AH73" s="98">
        <f t="shared" si="88"/>
        <v>0</v>
      </c>
      <c r="AI73" s="99">
        <f>AI5</f>
        <v>0.95499999999999996</v>
      </c>
      <c r="AJ73" s="100"/>
      <c r="AK73" s="110"/>
      <c r="AL73" s="95">
        <f t="shared" si="89"/>
        <v>0</v>
      </c>
      <c r="AM73" s="15"/>
      <c r="AN73" s="24">
        <f t="shared" si="71"/>
        <v>0</v>
      </c>
      <c r="AO73" s="5">
        <v>0</v>
      </c>
      <c r="AP73" s="63"/>
      <c r="AQ73" s="15"/>
      <c r="AR73" s="13"/>
      <c r="AS73" s="98">
        <f t="shared" si="90"/>
        <v>0</v>
      </c>
      <c r="AT73" s="99">
        <f>AT5</f>
        <v>0.96</v>
      </c>
      <c r="AU73" s="100"/>
      <c r="AV73" s="110"/>
      <c r="AW73" s="95">
        <f t="shared" si="91"/>
        <v>0</v>
      </c>
      <c r="AX73" s="15"/>
      <c r="AY73" s="24">
        <f t="shared" si="72"/>
        <v>0</v>
      </c>
      <c r="AZ73" s="5">
        <v>0</v>
      </c>
      <c r="BA73" s="63"/>
      <c r="BB73" s="15"/>
      <c r="BC73" s="13"/>
      <c r="BD73" s="98">
        <f t="shared" si="92"/>
        <v>0</v>
      </c>
      <c r="BE73" s="99">
        <f>BE5</f>
        <v>0.98</v>
      </c>
      <c r="BF73" s="100"/>
      <c r="BG73" s="110"/>
      <c r="BH73" s="95">
        <f t="shared" si="93"/>
        <v>0</v>
      </c>
      <c r="BI73" s="15"/>
      <c r="BJ73" s="24">
        <f t="shared" si="73"/>
        <v>0</v>
      </c>
      <c r="BK73" s="5">
        <v>0</v>
      </c>
      <c r="BL73" s="63"/>
      <c r="BM73" s="15"/>
      <c r="BN73" s="13"/>
      <c r="BO73" s="98">
        <f t="shared" si="94"/>
        <v>0</v>
      </c>
      <c r="BP73" s="99">
        <f>BP5</f>
        <v>0.94499999999999995</v>
      </c>
      <c r="BQ73" s="100"/>
      <c r="BR73" s="110"/>
      <c r="BS73" s="95">
        <f t="shared" si="95"/>
        <v>0</v>
      </c>
      <c r="BT73" s="15"/>
      <c r="BU73" s="24">
        <f t="shared" si="74"/>
        <v>0</v>
      </c>
      <c r="BV73" s="5">
        <v>0</v>
      </c>
      <c r="BW73" s="63"/>
      <c r="BX73" s="15"/>
      <c r="BY73" s="13"/>
      <c r="BZ73" s="98">
        <f t="shared" si="96"/>
        <v>0</v>
      </c>
      <c r="CA73" s="99">
        <f>CA5</f>
        <v>1</v>
      </c>
      <c r="CB73" s="100"/>
      <c r="CC73" s="110"/>
      <c r="CD73" s="95">
        <f t="shared" si="97"/>
        <v>0</v>
      </c>
      <c r="CE73" s="15"/>
      <c r="CF73" s="24">
        <f t="shared" si="75"/>
        <v>0</v>
      </c>
      <c r="CG73" s="5">
        <v>0</v>
      </c>
      <c r="CH73" s="63"/>
      <c r="CI73" s="15"/>
      <c r="CJ73" s="13"/>
      <c r="CK73" s="98">
        <f t="shared" si="98"/>
        <v>0</v>
      </c>
      <c r="CL73" s="99">
        <f>CL5</f>
        <v>1</v>
      </c>
      <c r="CM73" s="100"/>
      <c r="CN73" s="110"/>
      <c r="CO73" s="95">
        <f t="shared" si="99"/>
        <v>0</v>
      </c>
      <c r="CP73" s="15"/>
      <c r="CQ73" s="24">
        <f t="shared" si="76"/>
        <v>0</v>
      </c>
      <c r="CR73" s="5">
        <v>0</v>
      </c>
      <c r="CS73" s="63"/>
      <c r="CT73" s="15"/>
      <c r="CU73" s="13"/>
      <c r="CV73" s="98">
        <f t="shared" si="100"/>
        <v>0</v>
      </c>
      <c r="CW73" s="99">
        <f>CW5</f>
        <v>1</v>
      </c>
      <c r="CX73" s="100"/>
      <c r="CY73" s="110"/>
      <c r="CZ73" s="95">
        <f t="shared" si="101"/>
        <v>0</v>
      </c>
      <c r="DA73" s="15"/>
      <c r="DB73" s="24">
        <f t="shared" si="77"/>
        <v>0</v>
      </c>
      <c r="DC73" s="5">
        <v>0</v>
      </c>
      <c r="DD73" s="63"/>
      <c r="DE73" s="15"/>
      <c r="DF73" s="13"/>
      <c r="DG73" s="98">
        <f t="shared" si="102"/>
        <v>0</v>
      </c>
      <c r="DH73" s="99">
        <f>DH5</f>
        <v>1</v>
      </c>
      <c r="DI73" s="100"/>
      <c r="DJ73" s="110"/>
      <c r="DK73" s="95">
        <f t="shared" si="103"/>
        <v>0</v>
      </c>
      <c r="DL73" s="15"/>
      <c r="DM73" s="24">
        <f t="shared" si="78"/>
        <v>0</v>
      </c>
      <c r="DN73" s="5">
        <v>0</v>
      </c>
      <c r="DO73" s="63"/>
      <c r="DP73" s="15"/>
      <c r="DQ73" s="13"/>
      <c r="DR73" s="98">
        <f t="shared" si="104"/>
        <v>0</v>
      </c>
      <c r="DS73" s="99">
        <f>DS5</f>
        <v>1</v>
      </c>
      <c r="DT73" s="100"/>
      <c r="DU73" s="110"/>
      <c r="DV73" s="95">
        <f t="shared" si="105"/>
        <v>0</v>
      </c>
      <c r="DW73" s="15"/>
      <c r="DX73" s="24">
        <f t="shared" si="79"/>
        <v>0</v>
      </c>
      <c r="DY73" s="5">
        <v>0</v>
      </c>
      <c r="DZ73" s="63"/>
      <c r="EA73" s="15"/>
      <c r="EB73" s="13"/>
      <c r="EC73" s="98">
        <f t="shared" si="106"/>
        <v>0</v>
      </c>
      <c r="ED73" s="99">
        <f>ED5</f>
        <v>1</v>
      </c>
      <c r="EE73" s="100"/>
      <c r="EF73" s="110"/>
      <c r="EG73" s="95">
        <f t="shared" si="107"/>
        <v>0</v>
      </c>
      <c r="EH73" s="15"/>
      <c r="EI73" s="24">
        <f t="shared" si="80"/>
        <v>0</v>
      </c>
      <c r="EJ73" s="5">
        <v>0</v>
      </c>
      <c r="EK73" s="63"/>
      <c r="EL73" s="15"/>
      <c r="EM73" s="13"/>
      <c r="EN73" s="98">
        <f t="shared" si="108"/>
        <v>0</v>
      </c>
      <c r="EO73" s="99">
        <f>EO5</f>
        <v>1</v>
      </c>
      <c r="EP73" s="100"/>
      <c r="EQ73" s="110"/>
      <c r="ER73" s="95">
        <f t="shared" si="109"/>
        <v>0</v>
      </c>
      <c r="ES73" s="15"/>
      <c r="ET73" s="24">
        <f t="shared" si="81"/>
        <v>0</v>
      </c>
      <c r="EU73" s="5">
        <v>0</v>
      </c>
      <c r="EV73" s="63"/>
      <c r="EW73" s="15"/>
      <c r="EX73" s="13"/>
      <c r="EY73" s="98">
        <f t="shared" si="110"/>
        <v>0</v>
      </c>
      <c r="EZ73" s="99">
        <f>EZ5</f>
        <v>1</v>
      </c>
      <c r="FA73" s="100"/>
      <c r="FB73" s="110"/>
      <c r="FC73" s="95">
        <f t="shared" si="111"/>
        <v>0</v>
      </c>
      <c r="FD73" s="15"/>
      <c r="FE73" s="24">
        <f t="shared" si="82"/>
        <v>0</v>
      </c>
      <c r="FF73" s="5">
        <v>0</v>
      </c>
      <c r="FG73" s="63"/>
      <c r="FH73" s="15"/>
      <c r="FI73" s="13"/>
      <c r="FJ73" s="98">
        <f t="shared" si="112"/>
        <v>0</v>
      </c>
      <c r="FK73" s="99">
        <f>FK5</f>
        <v>1</v>
      </c>
      <c r="FL73" s="100"/>
      <c r="FM73" s="110"/>
      <c r="FN73" s="95">
        <f t="shared" si="113"/>
        <v>0</v>
      </c>
      <c r="FO73" s="15"/>
      <c r="FP73" s="24">
        <f t="shared" si="83"/>
        <v>0</v>
      </c>
      <c r="FQ73" s="5">
        <v>0</v>
      </c>
      <c r="FR73" s="8">
        <v>0</v>
      </c>
      <c r="FS73" s="84">
        <f t="shared" si="114"/>
        <v>4.831785</v>
      </c>
      <c r="FT73" s="85">
        <f t="shared" si="115"/>
        <v>500</v>
      </c>
      <c r="FU73" s="85">
        <f t="shared" si="116"/>
        <v>500</v>
      </c>
      <c r="FV73" s="85">
        <f t="shared" si="117"/>
        <v>500</v>
      </c>
      <c r="FW73" s="85">
        <f t="shared" si="118"/>
        <v>500</v>
      </c>
      <c r="FX73" s="85">
        <f t="shared" si="119"/>
        <v>500</v>
      </c>
      <c r="FY73" s="85">
        <f t="shared" si="120"/>
        <v>500</v>
      </c>
      <c r="FZ73" s="85">
        <f t="shared" si="121"/>
        <v>500</v>
      </c>
      <c r="GA73" s="85">
        <f t="shared" si="122"/>
        <v>500</v>
      </c>
      <c r="GB73" s="85">
        <f t="shared" si="123"/>
        <v>500</v>
      </c>
      <c r="GC73" s="85">
        <f t="shared" si="124"/>
        <v>500</v>
      </c>
      <c r="GD73" s="85">
        <f t="shared" si="125"/>
        <v>500</v>
      </c>
      <c r="GE73" s="85">
        <f t="shared" si="126"/>
        <v>500</v>
      </c>
      <c r="GF73" s="85">
        <f t="shared" si="127"/>
        <v>500</v>
      </c>
      <c r="GG73" s="85">
        <f t="shared" si="128"/>
        <v>500</v>
      </c>
      <c r="GH73" s="101">
        <f t="shared" si="67"/>
        <v>1</v>
      </c>
      <c r="GI73" s="102">
        <f t="shared" si="129"/>
        <v>4.831785</v>
      </c>
      <c r="GJ73" s="102">
        <f t="shared" si="130"/>
        <v>4.831785</v>
      </c>
      <c r="GK73" s="79">
        <f>ROW()</f>
        <v>73</v>
      </c>
    </row>
    <row r="74" spans="1:193" s="12" customFormat="1" ht="50.1" customHeight="1">
      <c r="A74" s="17">
        <f>ROW()</f>
        <v>74</v>
      </c>
      <c r="B74" s="32">
        <f t="shared" si="131"/>
        <v>68</v>
      </c>
      <c r="C74" s="33">
        <f t="shared" si="132"/>
        <v>68</v>
      </c>
      <c r="D74" s="31" t="s">
        <v>396</v>
      </c>
      <c r="E74" s="390">
        <f t="shared" si="68"/>
        <v>33.041924999999999</v>
      </c>
      <c r="F74" s="107">
        <f t="shared" si="84"/>
        <v>34.003462499999998</v>
      </c>
      <c r="G74" s="3">
        <v>0</v>
      </c>
      <c r="H74" s="4">
        <v>0</v>
      </c>
      <c r="I74" s="63"/>
      <c r="J74" s="15"/>
      <c r="K74" s="13"/>
      <c r="L74" s="98">
        <f t="shared" ref="L74:L137" si="133">IF(N74&gt;0,1,0)</f>
        <v>1</v>
      </c>
      <c r="M74" s="99">
        <f>M5</f>
        <v>0.94499999999999995</v>
      </c>
      <c r="N74" s="100">
        <v>37</v>
      </c>
      <c r="O74" s="110">
        <v>14222</v>
      </c>
      <c r="P74" s="95">
        <f t="shared" si="85"/>
        <v>34.964999999999996</v>
      </c>
      <c r="Q74" s="15"/>
      <c r="R74" s="24">
        <f t="shared" si="69"/>
        <v>2</v>
      </c>
      <c r="S74" s="25">
        <v>0</v>
      </c>
      <c r="T74" s="63"/>
      <c r="U74" s="15"/>
      <c r="V74" s="13"/>
      <c r="W74" s="98">
        <f t="shared" si="86"/>
        <v>0</v>
      </c>
      <c r="X74" s="99">
        <f>X5</f>
        <v>0.97</v>
      </c>
      <c r="Y74" s="100"/>
      <c r="Z74" s="110"/>
      <c r="AA74" s="95">
        <f t="shared" si="87"/>
        <v>0</v>
      </c>
      <c r="AB74" s="15"/>
      <c r="AC74" s="24">
        <f t="shared" si="70"/>
        <v>0</v>
      </c>
      <c r="AD74" s="5">
        <v>0</v>
      </c>
      <c r="AE74" s="63"/>
      <c r="AF74" s="15"/>
      <c r="AG74" s="13"/>
      <c r="AH74" s="98">
        <f t="shared" si="88"/>
        <v>0</v>
      </c>
      <c r="AI74" s="99">
        <f>AI5</f>
        <v>0.95499999999999996</v>
      </c>
      <c r="AJ74" s="100"/>
      <c r="AK74" s="110"/>
      <c r="AL74" s="95">
        <f t="shared" si="89"/>
        <v>0</v>
      </c>
      <c r="AM74" s="15"/>
      <c r="AN74" s="24">
        <f t="shared" si="71"/>
        <v>0</v>
      </c>
      <c r="AO74" s="5">
        <v>0</v>
      </c>
      <c r="AP74" s="63"/>
      <c r="AQ74" s="15"/>
      <c r="AR74" s="13"/>
      <c r="AS74" s="98">
        <f t="shared" si="90"/>
        <v>0</v>
      </c>
      <c r="AT74" s="99">
        <f>AT5</f>
        <v>0.96</v>
      </c>
      <c r="AU74" s="100"/>
      <c r="AV74" s="110"/>
      <c r="AW74" s="95">
        <f t="shared" si="91"/>
        <v>0</v>
      </c>
      <c r="AX74" s="15"/>
      <c r="AY74" s="24">
        <f t="shared" si="72"/>
        <v>0</v>
      </c>
      <c r="AZ74" s="5">
        <v>0</v>
      </c>
      <c r="BA74" s="63"/>
      <c r="BB74" s="15"/>
      <c r="BC74" s="13"/>
      <c r="BD74" s="98">
        <f t="shared" si="92"/>
        <v>0</v>
      </c>
      <c r="BE74" s="99">
        <f>BE5</f>
        <v>0.98</v>
      </c>
      <c r="BF74" s="100"/>
      <c r="BG74" s="110"/>
      <c r="BH74" s="95">
        <f t="shared" si="93"/>
        <v>0</v>
      </c>
      <c r="BI74" s="15"/>
      <c r="BJ74" s="24">
        <f t="shared" si="73"/>
        <v>0</v>
      </c>
      <c r="BK74" s="5">
        <v>0</v>
      </c>
      <c r="BL74" s="63"/>
      <c r="BM74" s="15"/>
      <c r="BN74" s="13"/>
      <c r="BO74" s="98">
        <f t="shared" si="94"/>
        <v>1</v>
      </c>
      <c r="BP74" s="99">
        <f>BP5</f>
        <v>0.94499999999999995</v>
      </c>
      <c r="BQ74" s="100">
        <v>34.965000000000003</v>
      </c>
      <c r="BR74" s="110"/>
      <c r="BS74" s="95">
        <f t="shared" si="95"/>
        <v>33.041924999999999</v>
      </c>
      <c r="BT74" s="15"/>
      <c r="BU74" s="24">
        <f t="shared" si="74"/>
        <v>1</v>
      </c>
      <c r="BV74" s="5">
        <v>0</v>
      </c>
      <c r="BW74" s="63"/>
      <c r="BX74" s="15"/>
      <c r="BY74" s="13"/>
      <c r="BZ74" s="98">
        <f t="shared" si="96"/>
        <v>0</v>
      </c>
      <c r="CA74" s="99">
        <f>CA5</f>
        <v>1</v>
      </c>
      <c r="CB74" s="100"/>
      <c r="CC74" s="110"/>
      <c r="CD74" s="95">
        <f t="shared" si="97"/>
        <v>0</v>
      </c>
      <c r="CE74" s="15"/>
      <c r="CF74" s="24">
        <f t="shared" si="75"/>
        <v>0</v>
      </c>
      <c r="CG74" s="5">
        <v>0</v>
      </c>
      <c r="CH74" s="63"/>
      <c r="CI74" s="15"/>
      <c r="CJ74" s="13"/>
      <c r="CK74" s="98">
        <f t="shared" si="98"/>
        <v>0</v>
      </c>
      <c r="CL74" s="99">
        <f>CL5</f>
        <v>1</v>
      </c>
      <c r="CM74" s="100"/>
      <c r="CN74" s="110"/>
      <c r="CO74" s="95">
        <f t="shared" si="99"/>
        <v>0</v>
      </c>
      <c r="CP74" s="15"/>
      <c r="CQ74" s="24">
        <f t="shared" si="76"/>
        <v>0</v>
      </c>
      <c r="CR74" s="5">
        <v>0</v>
      </c>
      <c r="CS74" s="63"/>
      <c r="CT74" s="15"/>
      <c r="CU74" s="13"/>
      <c r="CV74" s="98">
        <f t="shared" si="100"/>
        <v>0</v>
      </c>
      <c r="CW74" s="99">
        <f>CW5</f>
        <v>1</v>
      </c>
      <c r="CX74" s="100"/>
      <c r="CY74" s="110"/>
      <c r="CZ74" s="95">
        <f t="shared" si="101"/>
        <v>0</v>
      </c>
      <c r="DA74" s="15"/>
      <c r="DB74" s="24">
        <f t="shared" si="77"/>
        <v>0</v>
      </c>
      <c r="DC74" s="5">
        <v>0</v>
      </c>
      <c r="DD74" s="63"/>
      <c r="DE74" s="15"/>
      <c r="DF74" s="13"/>
      <c r="DG74" s="98">
        <f t="shared" si="102"/>
        <v>0</v>
      </c>
      <c r="DH74" s="99">
        <f>DH5</f>
        <v>1</v>
      </c>
      <c r="DI74" s="100"/>
      <c r="DJ74" s="110"/>
      <c r="DK74" s="95">
        <f t="shared" si="103"/>
        <v>0</v>
      </c>
      <c r="DL74" s="15"/>
      <c r="DM74" s="24">
        <f t="shared" si="78"/>
        <v>0</v>
      </c>
      <c r="DN74" s="5">
        <v>0</v>
      </c>
      <c r="DO74" s="63"/>
      <c r="DP74" s="15"/>
      <c r="DQ74" s="13"/>
      <c r="DR74" s="98">
        <f t="shared" si="104"/>
        <v>0</v>
      </c>
      <c r="DS74" s="99">
        <f>DS5</f>
        <v>1</v>
      </c>
      <c r="DT74" s="100"/>
      <c r="DU74" s="110"/>
      <c r="DV74" s="95">
        <f t="shared" si="105"/>
        <v>0</v>
      </c>
      <c r="DW74" s="15"/>
      <c r="DX74" s="24">
        <f t="shared" si="79"/>
        <v>0</v>
      </c>
      <c r="DY74" s="5">
        <v>0</v>
      </c>
      <c r="DZ74" s="63"/>
      <c r="EA74" s="15"/>
      <c r="EB74" s="13"/>
      <c r="EC74" s="98">
        <f t="shared" si="106"/>
        <v>0</v>
      </c>
      <c r="ED74" s="99">
        <f>ED5</f>
        <v>1</v>
      </c>
      <c r="EE74" s="100"/>
      <c r="EF74" s="110"/>
      <c r="EG74" s="95">
        <f t="shared" si="107"/>
        <v>0</v>
      </c>
      <c r="EH74" s="15"/>
      <c r="EI74" s="24">
        <f t="shared" si="80"/>
        <v>0</v>
      </c>
      <c r="EJ74" s="5">
        <v>0</v>
      </c>
      <c r="EK74" s="63"/>
      <c r="EL74" s="15"/>
      <c r="EM74" s="13"/>
      <c r="EN74" s="98">
        <f t="shared" si="108"/>
        <v>0</v>
      </c>
      <c r="EO74" s="99">
        <f>EO5</f>
        <v>1</v>
      </c>
      <c r="EP74" s="100"/>
      <c r="EQ74" s="110"/>
      <c r="ER74" s="95">
        <f t="shared" si="109"/>
        <v>0</v>
      </c>
      <c r="ES74" s="15"/>
      <c r="ET74" s="24">
        <f t="shared" si="81"/>
        <v>0</v>
      </c>
      <c r="EU74" s="5">
        <v>0</v>
      </c>
      <c r="EV74" s="63"/>
      <c r="EW74" s="15"/>
      <c r="EX74" s="13"/>
      <c r="EY74" s="98">
        <f t="shared" si="110"/>
        <v>0</v>
      </c>
      <c r="EZ74" s="99">
        <f>EZ5</f>
        <v>1</v>
      </c>
      <c r="FA74" s="100"/>
      <c r="FB74" s="110"/>
      <c r="FC74" s="95">
        <f t="shared" si="111"/>
        <v>0</v>
      </c>
      <c r="FD74" s="15"/>
      <c r="FE74" s="24">
        <f t="shared" si="82"/>
        <v>0</v>
      </c>
      <c r="FF74" s="5">
        <v>0</v>
      </c>
      <c r="FG74" s="63"/>
      <c r="FH74" s="15"/>
      <c r="FI74" s="13"/>
      <c r="FJ74" s="98">
        <f t="shared" si="112"/>
        <v>0</v>
      </c>
      <c r="FK74" s="99">
        <f>FK5</f>
        <v>1</v>
      </c>
      <c r="FL74" s="100"/>
      <c r="FM74" s="110"/>
      <c r="FN74" s="95">
        <f t="shared" si="113"/>
        <v>0</v>
      </c>
      <c r="FO74" s="15"/>
      <c r="FP74" s="24">
        <f t="shared" si="83"/>
        <v>0</v>
      </c>
      <c r="FQ74" s="5">
        <v>0</v>
      </c>
      <c r="FR74" s="8">
        <v>0</v>
      </c>
      <c r="FS74" s="84">
        <f t="shared" si="114"/>
        <v>34.964999999999996</v>
      </c>
      <c r="FT74" s="85">
        <f t="shared" si="115"/>
        <v>500</v>
      </c>
      <c r="FU74" s="85">
        <f t="shared" si="116"/>
        <v>500</v>
      </c>
      <c r="FV74" s="85">
        <f t="shared" si="117"/>
        <v>500</v>
      </c>
      <c r="FW74" s="85">
        <f t="shared" si="118"/>
        <v>500</v>
      </c>
      <c r="FX74" s="85">
        <f t="shared" si="119"/>
        <v>33.041924999999999</v>
      </c>
      <c r="FY74" s="85">
        <f t="shared" si="120"/>
        <v>500</v>
      </c>
      <c r="FZ74" s="85">
        <f t="shared" si="121"/>
        <v>500</v>
      </c>
      <c r="GA74" s="85">
        <f t="shared" si="122"/>
        <v>500</v>
      </c>
      <c r="GB74" s="85">
        <f t="shared" si="123"/>
        <v>500</v>
      </c>
      <c r="GC74" s="85">
        <f t="shared" si="124"/>
        <v>500</v>
      </c>
      <c r="GD74" s="85">
        <f t="shared" si="125"/>
        <v>500</v>
      </c>
      <c r="GE74" s="85">
        <f t="shared" si="126"/>
        <v>500</v>
      </c>
      <c r="GF74" s="85">
        <f t="shared" si="127"/>
        <v>500</v>
      </c>
      <c r="GG74" s="85">
        <f t="shared" si="128"/>
        <v>500</v>
      </c>
      <c r="GH74" s="101">
        <f t="shared" si="67"/>
        <v>2</v>
      </c>
      <c r="GI74" s="102">
        <f t="shared" si="129"/>
        <v>68.006924999999995</v>
      </c>
      <c r="GJ74" s="102">
        <f t="shared" si="130"/>
        <v>34.003462499999998</v>
      </c>
      <c r="GK74" s="79">
        <f>ROW()</f>
        <v>74</v>
      </c>
    </row>
    <row r="75" spans="1:193" s="12" customFormat="1" ht="50.1" customHeight="1">
      <c r="A75" s="17">
        <f>ROW()</f>
        <v>75</v>
      </c>
      <c r="B75" s="32">
        <f t="shared" si="131"/>
        <v>69</v>
      </c>
      <c r="C75" s="33">
        <f t="shared" si="132"/>
        <v>69</v>
      </c>
      <c r="D75" s="31" t="s">
        <v>397</v>
      </c>
      <c r="E75" s="390">
        <f t="shared" si="68"/>
        <v>0.72870839999999992</v>
      </c>
      <c r="F75" s="107">
        <f t="shared" si="84"/>
        <v>0.74991419999999986</v>
      </c>
      <c r="G75" s="3">
        <v>0</v>
      </c>
      <c r="H75" s="4">
        <v>0</v>
      </c>
      <c r="I75" s="63"/>
      <c r="J75" s="15"/>
      <c r="K75" s="13"/>
      <c r="L75" s="98">
        <f t="shared" si="133"/>
        <v>1</v>
      </c>
      <c r="M75" s="99">
        <f>M5</f>
        <v>0.94499999999999995</v>
      </c>
      <c r="N75" s="100">
        <v>0.81599999999999995</v>
      </c>
      <c r="O75" s="110">
        <v>434006</v>
      </c>
      <c r="P75" s="95">
        <f t="shared" si="85"/>
        <v>0.77111999999999992</v>
      </c>
      <c r="Q75" s="15"/>
      <c r="R75" s="24">
        <f t="shared" si="69"/>
        <v>2</v>
      </c>
      <c r="S75" s="25">
        <v>0</v>
      </c>
      <c r="T75" s="63"/>
      <c r="U75" s="15"/>
      <c r="V75" s="13"/>
      <c r="W75" s="98">
        <f t="shared" si="86"/>
        <v>0</v>
      </c>
      <c r="X75" s="99">
        <f>X5</f>
        <v>0.97</v>
      </c>
      <c r="Y75" s="100"/>
      <c r="Z75" s="110"/>
      <c r="AA75" s="95">
        <f t="shared" si="87"/>
        <v>0</v>
      </c>
      <c r="AB75" s="15"/>
      <c r="AC75" s="24">
        <f t="shared" si="70"/>
        <v>0</v>
      </c>
      <c r="AD75" s="5">
        <v>0</v>
      </c>
      <c r="AE75" s="63"/>
      <c r="AF75" s="15"/>
      <c r="AG75" s="13"/>
      <c r="AH75" s="98">
        <f t="shared" si="88"/>
        <v>0</v>
      </c>
      <c r="AI75" s="99">
        <f>AI5</f>
        <v>0.95499999999999996</v>
      </c>
      <c r="AJ75" s="100"/>
      <c r="AK75" s="110"/>
      <c r="AL75" s="95">
        <f t="shared" si="89"/>
        <v>0</v>
      </c>
      <c r="AM75" s="15"/>
      <c r="AN75" s="24">
        <f t="shared" si="71"/>
        <v>0</v>
      </c>
      <c r="AO75" s="5">
        <v>0</v>
      </c>
      <c r="AP75" s="63"/>
      <c r="AQ75" s="15"/>
      <c r="AR75" s="13"/>
      <c r="AS75" s="98">
        <f t="shared" si="90"/>
        <v>0</v>
      </c>
      <c r="AT75" s="99">
        <f>AT5</f>
        <v>0.96</v>
      </c>
      <c r="AU75" s="100"/>
      <c r="AV75" s="110"/>
      <c r="AW75" s="95">
        <f t="shared" si="91"/>
        <v>0</v>
      </c>
      <c r="AX75" s="15"/>
      <c r="AY75" s="24">
        <f t="shared" si="72"/>
        <v>0</v>
      </c>
      <c r="AZ75" s="5">
        <v>0</v>
      </c>
      <c r="BA75" s="63"/>
      <c r="BB75" s="15"/>
      <c r="BC75" s="13"/>
      <c r="BD75" s="98">
        <f t="shared" si="92"/>
        <v>0</v>
      </c>
      <c r="BE75" s="99">
        <f>BE5</f>
        <v>0.98</v>
      </c>
      <c r="BF75" s="100"/>
      <c r="BG75" s="110"/>
      <c r="BH75" s="95">
        <f t="shared" si="93"/>
        <v>0</v>
      </c>
      <c r="BI75" s="15"/>
      <c r="BJ75" s="24">
        <f t="shared" si="73"/>
        <v>0</v>
      </c>
      <c r="BK75" s="5">
        <v>0</v>
      </c>
      <c r="BL75" s="63"/>
      <c r="BM75" s="15"/>
      <c r="BN75" s="13"/>
      <c r="BO75" s="98">
        <f t="shared" si="94"/>
        <v>1</v>
      </c>
      <c r="BP75" s="99">
        <f>BP5</f>
        <v>0.94499999999999995</v>
      </c>
      <c r="BQ75" s="100">
        <v>0.77111999999999992</v>
      </c>
      <c r="BR75" s="110"/>
      <c r="BS75" s="95">
        <f t="shared" si="95"/>
        <v>0.72870839999999992</v>
      </c>
      <c r="BT75" s="15"/>
      <c r="BU75" s="24">
        <f t="shared" si="74"/>
        <v>1</v>
      </c>
      <c r="BV75" s="5">
        <v>0</v>
      </c>
      <c r="BW75" s="63"/>
      <c r="BX75" s="15"/>
      <c r="BY75" s="13"/>
      <c r="BZ75" s="98">
        <f t="shared" si="96"/>
        <v>0</v>
      </c>
      <c r="CA75" s="99">
        <f>CA5</f>
        <v>1</v>
      </c>
      <c r="CB75" s="100"/>
      <c r="CC75" s="110"/>
      <c r="CD75" s="95">
        <f t="shared" si="97"/>
        <v>0</v>
      </c>
      <c r="CE75" s="15"/>
      <c r="CF75" s="24">
        <f t="shared" si="75"/>
        <v>0</v>
      </c>
      <c r="CG75" s="5">
        <v>0</v>
      </c>
      <c r="CH75" s="63"/>
      <c r="CI75" s="15"/>
      <c r="CJ75" s="13"/>
      <c r="CK75" s="98">
        <f t="shared" si="98"/>
        <v>0</v>
      </c>
      <c r="CL75" s="99">
        <f>CL5</f>
        <v>1</v>
      </c>
      <c r="CM75" s="100"/>
      <c r="CN75" s="110"/>
      <c r="CO75" s="95">
        <f t="shared" si="99"/>
        <v>0</v>
      </c>
      <c r="CP75" s="15"/>
      <c r="CQ75" s="24">
        <f t="shared" si="76"/>
        <v>0</v>
      </c>
      <c r="CR75" s="5">
        <v>0</v>
      </c>
      <c r="CS75" s="63"/>
      <c r="CT75" s="15"/>
      <c r="CU75" s="13"/>
      <c r="CV75" s="98">
        <f t="shared" si="100"/>
        <v>0</v>
      </c>
      <c r="CW75" s="99">
        <f>CW5</f>
        <v>1</v>
      </c>
      <c r="CX75" s="100"/>
      <c r="CY75" s="110"/>
      <c r="CZ75" s="95">
        <f t="shared" si="101"/>
        <v>0</v>
      </c>
      <c r="DA75" s="15"/>
      <c r="DB75" s="24">
        <f t="shared" si="77"/>
        <v>0</v>
      </c>
      <c r="DC75" s="5">
        <v>0</v>
      </c>
      <c r="DD75" s="63"/>
      <c r="DE75" s="15"/>
      <c r="DF75" s="13"/>
      <c r="DG75" s="98">
        <f t="shared" si="102"/>
        <v>0</v>
      </c>
      <c r="DH75" s="99">
        <f>DH5</f>
        <v>1</v>
      </c>
      <c r="DI75" s="100"/>
      <c r="DJ75" s="110"/>
      <c r="DK75" s="95">
        <f t="shared" si="103"/>
        <v>0</v>
      </c>
      <c r="DL75" s="15"/>
      <c r="DM75" s="24">
        <f t="shared" si="78"/>
        <v>0</v>
      </c>
      <c r="DN75" s="5">
        <v>0</v>
      </c>
      <c r="DO75" s="63"/>
      <c r="DP75" s="15"/>
      <c r="DQ75" s="13"/>
      <c r="DR75" s="98">
        <f t="shared" si="104"/>
        <v>0</v>
      </c>
      <c r="DS75" s="99">
        <f>DS5</f>
        <v>1</v>
      </c>
      <c r="DT75" s="100"/>
      <c r="DU75" s="110"/>
      <c r="DV75" s="95">
        <f t="shared" si="105"/>
        <v>0</v>
      </c>
      <c r="DW75" s="15"/>
      <c r="DX75" s="24">
        <f t="shared" si="79"/>
        <v>0</v>
      </c>
      <c r="DY75" s="5">
        <v>0</v>
      </c>
      <c r="DZ75" s="63"/>
      <c r="EA75" s="15"/>
      <c r="EB75" s="13"/>
      <c r="EC75" s="98">
        <f t="shared" si="106"/>
        <v>0</v>
      </c>
      <c r="ED75" s="99">
        <f>ED5</f>
        <v>1</v>
      </c>
      <c r="EE75" s="100"/>
      <c r="EF75" s="110"/>
      <c r="EG75" s="95">
        <f t="shared" si="107"/>
        <v>0</v>
      </c>
      <c r="EH75" s="15"/>
      <c r="EI75" s="24">
        <f t="shared" si="80"/>
        <v>0</v>
      </c>
      <c r="EJ75" s="5">
        <v>0</v>
      </c>
      <c r="EK75" s="63"/>
      <c r="EL75" s="15"/>
      <c r="EM75" s="13"/>
      <c r="EN75" s="98">
        <f t="shared" si="108"/>
        <v>0</v>
      </c>
      <c r="EO75" s="99">
        <f>EO5</f>
        <v>1</v>
      </c>
      <c r="EP75" s="100"/>
      <c r="EQ75" s="110"/>
      <c r="ER75" s="95">
        <f t="shared" si="109"/>
        <v>0</v>
      </c>
      <c r="ES75" s="15"/>
      <c r="ET75" s="24">
        <f t="shared" si="81"/>
        <v>0</v>
      </c>
      <c r="EU75" s="5">
        <v>0</v>
      </c>
      <c r="EV75" s="63"/>
      <c r="EW75" s="15"/>
      <c r="EX75" s="13"/>
      <c r="EY75" s="98">
        <f t="shared" si="110"/>
        <v>0</v>
      </c>
      <c r="EZ75" s="99">
        <f>EZ5</f>
        <v>1</v>
      </c>
      <c r="FA75" s="100"/>
      <c r="FB75" s="110"/>
      <c r="FC75" s="95">
        <f t="shared" si="111"/>
        <v>0</v>
      </c>
      <c r="FD75" s="15"/>
      <c r="FE75" s="24">
        <f t="shared" si="82"/>
        <v>0</v>
      </c>
      <c r="FF75" s="5">
        <v>0</v>
      </c>
      <c r="FG75" s="63"/>
      <c r="FH75" s="15"/>
      <c r="FI75" s="13"/>
      <c r="FJ75" s="98">
        <f t="shared" si="112"/>
        <v>0</v>
      </c>
      <c r="FK75" s="99">
        <f>FK5</f>
        <v>1</v>
      </c>
      <c r="FL75" s="100"/>
      <c r="FM75" s="110"/>
      <c r="FN75" s="95">
        <f t="shared" si="113"/>
        <v>0</v>
      </c>
      <c r="FO75" s="15"/>
      <c r="FP75" s="24">
        <f t="shared" si="83"/>
        <v>0</v>
      </c>
      <c r="FQ75" s="5">
        <v>0</v>
      </c>
      <c r="FR75" s="8">
        <v>0</v>
      </c>
      <c r="FS75" s="84">
        <f t="shared" si="114"/>
        <v>0.77111999999999992</v>
      </c>
      <c r="FT75" s="85">
        <f t="shared" si="115"/>
        <v>500</v>
      </c>
      <c r="FU75" s="85">
        <f t="shared" si="116"/>
        <v>500</v>
      </c>
      <c r="FV75" s="85">
        <f t="shared" si="117"/>
        <v>500</v>
      </c>
      <c r="FW75" s="85">
        <f t="shared" si="118"/>
        <v>500</v>
      </c>
      <c r="FX75" s="85">
        <f t="shared" si="119"/>
        <v>0.72870839999999992</v>
      </c>
      <c r="FY75" s="85">
        <f t="shared" si="120"/>
        <v>500</v>
      </c>
      <c r="FZ75" s="85">
        <f t="shared" si="121"/>
        <v>500</v>
      </c>
      <c r="GA75" s="85">
        <f t="shared" si="122"/>
        <v>500</v>
      </c>
      <c r="GB75" s="85">
        <f t="shared" si="123"/>
        <v>500</v>
      </c>
      <c r="GC75" s="85">
        <f t="shared" si="124"/>
        <v>500</v>
      </c>
      <c r="GD75" s="85">
        <f t="shared" si="125"/>
        <v>500</v>
      </c>
      <c r="GE75" s="85">
        <f t="shared" si="126"/>
        <v>500</v>
      </c>
      <c r="GF75" s="85">
        <f t="shared" si="127"/>
        <v>500</v>
      </c>
      <c r="GG75" s="85">
        <f t="shared" si="128"/>
        <v>500</v>
      </c>
      <c r="GH75" s="101">
        <f t="shared" si="67"/>
        <v>2</v>
      </c>
      <c r="GI75" s="102">
        <f t="shared" si="129"/>
        <v>1.4998283999999997</v>
      </c>
      <c r="GJ75" s="102">
        <f t="shared" si="130"/>
        <v>0.74991419999999986</v>
      </c>
      <c r="GK75" s="79">
        <f>ROW()</f>
        <v>75</v>
      </c>
    </row>
    <row r="76" spans="1:193" s="12" customFormat="1" ht="50.1" customHeight="1">
      <c r="A76" s="17">
        <f>ROW()</f>
        <v>76</v>
      </c>
      <c r="B76" s="32">
        <f t="shared" si="131"/>
        <v>70</v>
      </c>
      <c r="C76" s="33">
        <f t="shared" si="132"/>
        <v>70</v>
      </c>
      <c r="D76" s="31" t="s">
        <v>398</v>
      </c>
      <c r="E76" s="390">
        <f t="shared" si="68"/>
        <v>8.771291549999999</v>
      </c>
      <c r="F76" s="107">
        <f t="shared" si="84"/>
        <v>9.0265407749999991</v>
      </c>
      <c r="G76" s="3">
        <v>0</v>
      </c>
      <c r="H76" s="4">
        <v>0</v>
      </c>
      <c r="I76" s="63"/>
      <c r="J76" s="15"/>
      <c r="K76" s="13"/>
      <c r="L76" s="98">
        <f t="shared" si="133"/>
        <v>1</v>
      </c>
      <c r="M76" s="99">
        <f>M5</f>
        <v>0.94499999999999995</v>
      </c>
      <c r="N76" s="100">
        <v>9.8219999999999992</v>
      </c>
      <c r="O76" s="110">
        <v>14295</v>
      </c>
      <c r="P76" s="95">
        <f t="shared" si="85"/>
        <v>9.2817899999999991</v>
      </c>
      <c r="Q76" s="15"/>
      <c r="R76" s="24">
        <f t="shared" si="69"/>
        <v>2</v>
      </c>
      <c r="S76" s="25">
        <v>0</v>
      </c>
      <c r="T76" s="63"/>
      <c r="U76" s="15"/>
      <c r="V76" s="13"/>
      <c r="W76" s="98">
        <f t="shared" si="86"/>
        <v>0</v>
      </c>
      <c r="X76" s="99">
        <f>X5</f>
        <v>0.97</v>
      </c>
      <c r="Y76" s="100"/>
      <c r="Z76" s="110"/>
      <c r="AA76" s="95">
        <f t="shared" si="87"/>
        <v>0</v>
      </c>
      <c r="AB76" s="15"/>
      <c r="AC76" s="24">
        <f t="shared" si="70"/>
        <v>0</v>
      </c>
      <c r="AD76" s="5">
        <v>0</v>
      </c>
      <c r="AE76" s="63"/>
      <c r="AF76" s="15"/>
      <c r="AG76" s="13"/>
      <c r="AH76" s="98">
        <f t="shared" si="88"/>
        <v>0</v>
      </c>
      <c r="AI76" s="99">
        <f>AI5</f>
        <v>0.95499999999999996</v>
      </c>
      <c r="AJ76" s="100"/>
      <c r="AK76" s="110"/>
      <c r="AL76" s="95">
        <f t="shared" si="89"/>
        <v>0</v>
      </c>
      <c r="AM76" s="15"/>
      <c r="AN76" s="24">
        <f t="shared" si="71"/>
        <v>0</v>
      </c>
      <c r="AO76" s="5">
        <v>0</v>
      </c>
      <c r="AP76" s="63"/>
      <c r="AQ76" s="15"/>
      <c r="AR76" s="13"/>
      <c r="AS76" s="98">
        <f t="shared" si="90"/>
        <v>0</v>
      </c>
      <c r="AT76" s="99">
        <f>AT5</f>
        <v>0.96</v>
      </c>
      <c r="AU76" s="100"/>
      <c r="AV76" s="110"/>
      <c r="AW76" s="95">
        <f t="shared" si="91"/>
        <v>0</v>
      </c>
      <c r="AX76" s="15"/>
      <c r="AY76" s="24">
        <f t="shared" si="72"/>
        <v>0</v>
      </c>
      <c r="AZ76" s="5">
        <v>0</v>
      </c>
      <c r="BA76" s="63"/>
      <c r="BB76" s="15"/>
      <c r="BC76" s="13"/>
      <c r="BD76" s="98">
        <f t="shared" si="92"/>
        <v>0</v>
      </c>
      <c r="BE76" s="99">
        <f>BE5</f>
        <v>0.98</v>
      </c>
      <c r="BF76" s="100"/>
      <c r="BG76" s="110"/>
      <c r="BH76" s="95">
        <f t="shared" si="93"/>
        <v>0</v>
      </c>
      <c r="BI76" s="15"/>
      <c r="BJ76" s="24">
        <f t="shared" si="73"/>
        <v>0</v>
      </c>
      <c r="BK76" s="5">
        <v>0</v>
      </c>
      <c r="BL76" s="63"/>
      <c r="BM76" s="15"/>
      <c r="BN76" s="13"/>
      <c r="BO76" s="98">
        <f t="shared" si="94"/>
        <v>1</v>
      </c>
      <c r="BP76" s="99">
        <f>BP5</f>
        <v>0.94499999999999995</v>
      </c>
      <c r="BQ76" s="100">
        <v>9.2817899999999991</v>
      </c>
      <c r="BR76" s="110"/>
      <c r="BS76" s="95">
        <f t="shared" si="95"/>
        <v>8.771291549999999</v>
      </c>
      <c r="BT76" s="15"/>
      <c r="BU76" s="24">
        <f t="shared" si="74"/>
        <v>1</v>
      </c>
      <c r="BV76" s="5">
        <v>0</v>
      </c>
      <c r="BW76" s="63"/>
      <c r="BX76" s="15"/>
      <c r="BY76" s="13"/>
      <c r="BZ76" s="98">
        <f t="shared" si="96"/>
        <v>0</v>
      </c>
      <c r="CA76" s="99">
        <f>CA5</f>
        <v>1</v>
      </c>
      <c r="CB76" s="100"/>
      <c r="CC76" s="110"/>
      <c r="CD76" s="95">
        <f t="shared" si="97"/>
        <v>0</v>
      </c>
      <c r="CE76" s="15"/>
      <c r="CF76" s="24">
        <f t="shared" si="75"/>
        <v>0</v>
      </c>
      <c r="CG76" s="5">
        <v>0</v>
      </c>
      <c r="CH76" s="63"/>
      <c r="CI76" s="15"/>
      <c r="CJ76" s="13"/>
      <c r="CK76" s="98">
        <f t="shared" si="98"/>
        <v>0</v>
      </c>
      <c r="CL76" s="99">
        <f>CL5</f>
        <v>1</v>
      </c>
      <c r="CM76" s="100"/>
      <c r="CN76" s="110"/>
      <c r="CO76" s="95">
        <f t="shared" si="99"/>
        <v>0</v>
      </c>
      <c r="CP76" s="15"/>
      <c r="CQ76" s="24">
        <f t="shared" si="76"/>
        <v>0</v>
      </c>
      <c r="CR76" s="5">
        <v>0</v>
      </c>
      <c r="CS76" s="63"/>
      <c r="CT76" s="15"/>
      <c r="CU76" s="13"/>
      <c r="CV76" s="98">
        <f t="shared" si="100"/>
        <v>0</v>
      </c>
      <c r="CW76" s="99">
        <f>CW5</f>
        <v>1</v>
      </c>
      <c r="CX76" s="100"/>
      <c r="CY76" s="110"/>
      <c r="CZ76" s="95">
        <f t="shared" si="101"/>
        <v>0</v>
      </c>
      <c r="DA76" s="15"/>
      <c r="DB76" s="24">
        <f t="shared" si="77"/>
        <v>0</v>
      </c>
      <c r="DC76" s="5">
        <v>0</v>
      </c>
      <c r="DD76" s="63"/>
      <c r="DE76" s="15"/>
      <c r="DF76" s="13"/>
      <c r="DG76" s="98">
        <f t="shared" si="102"/>
        <v>0</v>
      </c>
      <c r="DH76" s="99">
        <f>DH5</f>
        <v>1</v>
      </c>
      <c r="DI76" s="100"/>
      <c r="DJ76" s="110"/>
      <c r="DK76" s="95">
        <f t="shared" si="103"/>
        <v>0</v>
      </c>
      <c r="DL76" s="15"/>
      <c r="DM76" s="24">
        <f t="shared" si="78"/>
        <v>0</v>
      </c>
      <c r="DN76" s="5">
        <v>0</v>
      </c>
      <c r="DO76" s="63"/>
      <c r="DP76" s="15"/>
      <c r="DQ76" s="13"/>
      <c r="DR76" s="98">
        <f t="shared" si="104"/>
        <v>0</v>
      </c>
      <c r="DS76" s="99">
        <f>DS5</f>
        <v>1</v>
      </c>
      <c r="DT76" s="100"/>
      <c r="DU76" s="110"/>
      <c r="DV76" s="95">
        <f t="shared" si="105"/>
        <v>0</v>
      </c>
      <c r="DW76" s="15"/>
      <c r="DX76" s="24">
        <f t="shared" si="79"/>
        <v>0</v>
      </c>
      <c r="DY76" s="5">
        <v>0</v>
      </c>
      <c r="DZ76" s="63"/>
      <c r="EA76" s="15"/>
      <c r="EB76" s="13"/>
      <c r="EC76" s="98">
        <f t="shared" si="106"/>
        <v>0</v>
      </c>
      <c r="ED76" s="99">
        <f>ED5</f>
        <v>1</v>
      </c>
      <c r="EE76" s="100"/>
      <c r="EF76" s="110"/>
      <c r="EG76" s="95">
        <f t="shared" si="107"/>
        <v>0</v>
      </c>
      <c r="EH76" s="15"/>
      <c r="EI76" s="24">
        <f t="shared" si="80"/>
        <v>0</v>
      </c>
      <c r="EJ76" s="5">
        <v>0</v>
      </c>
      <c r="EK76" s="63"/>
      <c r="EL76" s="15"/>
      <c r="EM76" s="13"/>
      <c r="EN76" s="98">
        <f t="shared" si="108"/>
        <v>0</v>
      </c>
      <c r="EO76" s="99">
        <f>EO5</f>
        <v>1</v>
      </c>
      <c r="EP76" s="100"/>
      <c r="EQ76" s="110"/>
      <c r="ER76" s="95">
        <f t="shared" si="109"/>
        <v>0</v>
      </c>
      <c r="ES76" s="15"/>
      <c r="ET76" s="24">
        <f t="shared" si="81"/>
        <v>0</v>
      </c>
      <c r="EU76" s="5">
        <v>0</v>
      </c>
      <c r="EV76" s="63"/>
      <c r="EW76" s="15"/>
      <c r="EX76" s="13"/>
      <c r="EY76" s="98">
        <f t="shared" si="110"/>
        <v>0</v>
      </c>
      <c r="EZ76" s="99">
        <f>EZ5</f>
        <v>1</v>
      </c>
      <c r="FA76" s="100"/>
      <c r="FB76" s="110"/>
      <c r="FC76" s="95">
        <f t="shared" si="111"/>
        <v>0</v>
      </c>
      <c r="FD76" s="15"/>
      <c r="FE76" s="24">
        <f t="shared" si="82"/>
        <v>0</v>
      </c>
      <c r="FF76" s="5">
        <v>0</v>
      </c>
      <c r="FG76" s="63"/>
      <c r="FH76" s="15"/>
      <c r="FI76" s="13"/>
      <c r="FJ76" s="98">
        <f t="shared" si="112"/>
        <v>0</v>
      </c>
      <c r="FK76" s="99">
        <f>FK5</f>
        <v>1</v>
      </c>
      <c r="FL76" s="100"/>
      <c r="FM76" s="110"/>
      <c r="FN76" s="95">
        <f t="shared" si="113"/>
        <v>0</v>
      </c>
      <c r="FO76" s="15"/>
      <c r="FP76" s="24">
        <f t="shared" si="83"/>
        <v>0</v>
      </c>
      <c r="FQ76" s="5">
        <v>0</v>
      </c>
      <c r="FR76" s="8">
        <v>0</v>
      </c>
      <c r="FS76" s="84">
        <f t="shared" si="114"/>
        <v>9.2817899999999991</v>
      </c>
      <c r="FT76" s="85">
        <f t="shared" si="115"/>
        <v>500</v>
      </c>
      <c r="FU76" s="85">
        <f t="shared" si="116"/>
        <v>500</v>
      </c>
      <c r="FV76" s="85">
        <f t="shared" si="117"/>
        <v>500</v>
      </c>
      <c r="FW76" s="85">
        <f t="shared" si="118"/>
        <v>500</v>
      </c>
      <c r="FX76" s="85">
        <f t="shared" si="119"/>
        <v>8.771291549999999</v>
      </c>
      <c r="FY76" s="85">
        <f t="shared" si="120"/>
        <v>500</v>
      </c>
      <c r="FZ76" s="85">
        <f t="shared" si="121"/>
        <v>500</v>
      </c>
      <c r="GA76" s="85">
        <f t="shared" si="122"/>
        <v>500</v>
      </c>
      <c r="GB76" s="85">
        <f t="shared" si="123"/>
        <v>500</v>
      </c>
      <c r="GC76" s="85">
        <f t="shared" si="124"/>
        <v>500</v>
      </c>
      <c r="GD76" s="85">
        <f t="shared" si="125"/>
        <v>500</v>
      </c>
      <c r="GE76" s="85">
        <f t="shared" si="126"/>
        <v>500</v>
      </c>
      <c r="GF76" s="85">
        <f t="shared" si="127"/>
        <v>500</v>
      </c>
      <c r="GG76" s="85">
        <f t="shared" si="128"/>
        <v>500</v>
      </c>
      <c r="GH76" s="101">
        <f t="shared" si="67"/>
        <v>2</v>
      </c>
      <c r="GI76" s="102">
        <f t="shared" si="129"/>
        <v>18.053081549999998</v>
      </c>
      <c r="GJ76" s="102">
        <f t="shared" si="130"/>
        <v>9.0265407749999991</v>
      </c>
      <c r="GK76" s="79">
        <f>ROW()</f>
        <v>76</v>
      </c>
    </row>
    <row r="77" spans="1:193" s="12" customFormat="1" ht="50.1" customHeight="1">
      <c r="A77" s="17">
        <f>ROW()</f>
        <v>77</v>
      </c>
      <c r="B77" s="32">
        <f t="shared" si="131"/>
        <v>71</v>
      </c>
      <c r="C77" s="33">
        <f t="shared" si="132"/>
        <v>71</v>
      </c>
      <c r="D77" s="31" t="s">
        <v>399</v>
      </c>
      <c r="E77" s="390">
        <f t="shared" si="68"/>
        <v>6.9645999999999999</v>
      </c>
      <c r="F77" s="107">
        <f t="shared" si="84"/>
        <v>6.9645999999999999</v>
      </c>
      <c r="G77" s="3">
        <v>0</v>
      </c>
      <c r="H77" s="4">
        <v>0</v>
      </c>
      <c r="I77" s="63"/>
      <c r="J77" s="15"/>
      <c r="K77" s="13"/>
      <c r="L77" s="98">
        <f t="shared" si="133"/>
        <v>0</v>
      </c>
      <c r="M77" s="99">
        <f>M5</f>
        <v>0.94499999999999995</v>
      </c>
      <c r="N77" s="100"/>
      <c r="O77" s="110"/>
      <c r="P77" s="95">
        <f t="shared" si="85"/>
        <v>0</v>
      </c>
      <c r="Q77" s="15"/>
      <c r="R77" s="24">
        <f t="shared" si="69"/>
        <v>0</v>
      </c>
      <c r="S77" s="25">
        <v>0</v>
      </c>
      <c r="T77" s="63"/>
      <c r="U77" s="15"/>
      <c r="V77" s="13"/>
      <c r="W77" s="98">
        <f t="shared" si="86"/>
        <v>1</v>
      </c>
      <c r="X77" s="99">
        <f>X5</f>
        <v>0.97</v>
      </c>
      <c r="Y77" s="100">
        <v>7.18</v>
      </c>
      <c r="Z77" s="110"/>
      <c r="AA77" s="95">
        <f t="shared" si="87"/>
        <v>6.9645999999999999</v>
      </c>
      <c r="AB77" s="15"/>
      <c r="AC77" s="24">
        <f t="shared" si="70"/>
        <v>1</v>
      </c>
      <c r="AD77" s="5">
        <v>0</v>
      </c>
      <c r="AE77" s="63"/>
      <c r="AF77" s="15"/>
      <c r="AG77" s="13"/>
      <c r="AH77" s="98">
        <f t="shared" si="88"/>
        <v>0</v>
      </c>
      <c r="AI77" s="99">
        <f>AI5</f>
        <v>0.95499999999999996</v>
      </c>
      <c r="AJ77" s="100"/>
      <c r="AK77" s="110"/>
      <c r="AL77" s="95">
        <f t="shared" si="89"/>
        <v>0</v>
      </c>
      <c r="AM77" s="15"/>
      <c r="AN77" s="24">
        <f t="shared" si="71"/>
        <v>0</v>
      </c>
      <c r="AO77" s="5">
        <v>0</v>
      </c>
      <c r="AP77" s="63"/>
      <c r="AQ77" s="15"/>
      <c r="AR77" s="13"/>
      <c r="AS77" s="98">
        <f t="shared" si="90"/>
        <v>0</v>
      </c>
      <c r="AT77" s="99">
        <f>AT5</f>
        <v>0.96</v>
      </c>
      <c r="AU77" s="100"/>
      <c r="AV77" s="110"/>
      <c r="AW77" s="95">
        <f t="shared" si="91"/>
        <v>0</v>
      </c>
      <c r="AX77" s="15"/>
      <c r="AY77" s="24">
        <f t="shared" si="72"/>
        <v>0</v>
      </c>
      <c r="AZ77" s="5">
        <v>0</v>
      </c>
      <c r="BA77" s="63"/>
      <c r="BB77" s="15"/>
      <c r="BC77" s="13"/>
      <c r="BD77" s="98">
        <f t="shared" si="92"/>
        <v>0</v>
      </c>
      <c r="BE77" s="99">
        <f>BE5</f>
        <v>0.98</v>
      </c>
      <c r="BF77" s="100"/>
      <c r="BG77" s="110"/>
      <c r="BH77" s="95">
        <f t="shared" si="93"/>
        <v>0</v>
      </c>
      <c r="BI77" s="15"/>
      <c r="BJ77" s="24">
        <f t="shared" si="73"/>
        <v>0</v>
      </c>
      <c r="BK77" s="5">
        <v>0</v>
      </c>
      <c r="BL77" s="63"/>
      <c r="BM77" s="15"/>
      <c r="BN77" s="13"/>
      <c r="BO77" s="98">
        <f t="shared" si="94"/>
        <v>0</v>
      </c>
      <c r="BP77" s="99">
        <f>BP5</f>
        <v>0.94499999999999995</v>
      </c>
      <c r="BQ77" s="100"/>
      <c r="BR77" s="110"/>
      <c r="BS77" s="95">
        <f t="shared" si="95"/>
        <v>0</v>
      </c>
      <c r="BT77" s="15"/>
      <c r="BU77" s="24">
        <f t="shared" si="74"/>
        <v>0</v>
      </c>
      <c r="BV77" s="5">
        <v>0</v>
      </c>
      <c r="BW77" s="63"/>
      <c r="BX77" s="15"/>
      <c r="BY77" s="13"/>
      <c r="BZ77" s="98">
        <f t="shared" si="96"/>
        <v>0</v>
      </c>
      <c r="CA77" s="99">
        <f>CA5</f>
        <v>1</v>
      </c>
      <c r="CB77" s="100"/>
      <c r="CC77" s="110"/>
      <c r="CD77" s="95">
        <f t="shared" si="97"/>
        <v>0</v>
      </c>
      <c r="CE77" s="15"/>
      <c r="CF77" s="24">
        <f t="shared" si="75"/>
        <v>0</v>
      </c>
      <c r="CG77" s="5">
        <v>0</v>
      </c>
      <c r="CH77" s="63"/>
      <c r="CI77" s="15"/>
      <c r="CJ77" s="13"/>
      <c r="CK77" s="98">
        <f t="shared" si="98"/>
        <v>0</v>
      </c>
      <c r="CL77" s="99">
        <f>CL5</f>
        <v>1</v>
      </c>
      <c r="CM77" s="100"/>
      <c r="CN77" s="110"/>
      <c r="CO77" s="95">
        <f t="shared" si="99"/>
        <v>0</v>
      </c>
      <c r="CP77" s="15"/>
      <c r="CQ77" s="24">
        <f t="shared" si="76"/>
        <v>0</v>
      </c>
      <c r="CR77" s="5">
        <v>0</v>
      </c>
      <c r="CS77" s="63"/>
      <c r="CT77" s="15"/>
      <c r="CU77" s="13"/>
      <c r="CV77" s="98">
        <f t="shared" si="100"/>
        <v>0</v>
      </c>
      <c r="CW77" s="99">
        <f>CW5</f>
        <v>1</v>
      </c>
      <c r="CX77" s="100"/>
      <c r="CY77" s="110"/>
      <c r="CZ77" s="95">
        <f t="shared" si="101"/>
        <v>0</v>
      </c>
      <c r="DA77" s="15"/>
      <c r="DB77" s="24">
        <f t="shared" si="77"/>
        <v>0</v>
      </c>
      <c r="DC77" s="5">
        <v>0</v>
      </c>
      <c r="DD77" s="63"/>
      <c r="DE77" s="15"/>
      <c r="DF77" s="13"/>
      <c r="DG77" s="98">
        <f t="shared" si="102"/>
        <v>0</v>
      </c>
      <c r="DH77" s="99">
        <f>DH5</f>
        <v>1</v>
      </c>
      <c r="DI77" s="100"/>
      <c r="DJ77" s="110"/>
      <c r="DK77" s="95">
        <f t="shared" si="103"/>
        <v>0</v>
      </c>
      <c r="DL77" s="15"/>
      <c r="DM77" s="24">
        <f t="shared" si="78"/>
        <v>0</v>
      </c>
      <c r="DN77" s="5">
        <v>0</v>
      </c>
      <c r="DO77" s="63"/>
      <c r="DP77" s="15"/>
      <c r="DQ77" s="13"/>
      <c r="DR77" s="98">
        <f t="shared" si="104"/>
        <v>0</v>
      </c>
      <c r="DS77" s="99">
        <f>DS5</f>
        <v>1</v>
      </c>
      <c r="DT77" s="100"/>
      <c r="DU77" s="110"/>
      <c r="DV77" s="95">
        <f t="shared" si="105"/>
        <v>0</v>
      </c>
      <c r="DW77" s="15"/>
      <c r="DX77" s="24">
        <f t="shared" si="79"/>
        <v>0</v>
      </c>
      <c r="DY77" s="5">
        <v>0</v>
      </c>
      <c r="DZ77" s="63"/>
      <c r="EA77" s="15"/>
      <c r="EB77" s="13"/>
      <c r="EC77" s="98">
        <f t="shared" si="106"/>
        <v>0</v>
      </c>
      <c r="ED77" s="99">
        <f>ED5</f>
        <v>1</v>
      </c>
      <c r="EE77" s="100"/>
      <c r="EF77" s="110"/>
      <c r="EG77" s="95">
        <f t="shared" si="107"/>
        <v>0</v>
      </c>
      <c r="EH77" s="15"/>
      <c r="EI77" s="24">
        <f t="shared" si="80"/>
        <v>0</v>
      </c>
      <c r="EJ77" s="5">
        <v>0</v>
      </c>
      <c r="EK77" s="63"/>
      <c r="EL77" s="15"/>
      <c r="EM77" s="13"/>
      <c r="EN77" s="98">
        <f t="shared" si="108"/>
        <v>0</v>
      </c>
      <c r="EO77" s="99">
        <f>EO5</f>
        <v>1</v>
      </c>
      <c r="EP77" s="100"/>
      <c r="EQ77" s="110"/>
      <c r="ER77" s="95">
        <f t="shared" si="109"/>
        <v>0</v>
      </c>
      <c r="ES77" s="15"/>
      <c r="ET77" s="24">
        <f t="shared" si="81"/>
        <v>0</v>
      </c>
      <c r="EU77" s="5">
        <v>0</v>
      </c>
      <c r="EV77" s="63"/>
      <c r="EW77" s="15"/>
      <c r="EX77" s="13"/>
      <c r="EY77" s="98">
        <f t="shared" si="110"/>
        <v>0</v>
      </c>
      <c r="EZ77" s="99">
        <f>EZ5</f>
        <v>1</v>
      </c>
      <c r="FA77" s="100"/>
      <c r="FB77" s="110"/>
      <c r="FC77" s="95">
        <f t="shared" si="111"/>
        <v>0</v>
      </c>
      <c r="FD77" s="15"/>
      <c r="FE77" s="24">
        <f t="shared" si="82"/>
        <v>0</v>
      </c>
      <c r="FF77" s="5">
        <v>0</v>
      </c>
      <c r="FG77" s="63"/>
      <c r="FH77" s="15"/>
      <c r="FI77" s="13"/>
      <c r="FJ77" s="98">
        <f t="shared" si="112"/>
        <v>0</v>
      </c>
      <c r="FK77" s="99">
        <f>FK5</f>
        <v>1</v>
      </c>
      <c r="FL77" s="100"/>
      <c r="FM77" s="110"/>
      <c r="FN77" s="95">
        <f t="shared" si="113"/>
        <v>0</v>
      </c>
      <c r="FO77" s="15"/>
      <c r="FP77" s="24">
        <f t="shared" si="83"/>
        <v>0</v>
      </c>
      <c r="FQ77" s="5">
        <v>0</v>
      </c>
      <c r="FR77" s="8">
        <v>0</v>
      </c>
      <c r="FS77" s="84">
        <f t="shared" si="114"/>
        <v>500</v>
      </c>
      <c r="FT77" s="85">
        <f t="shared" si="115"/>
        <v>6.9645999999999999</v>
      </c>
      <c r="FU77" s="85">
        <f t="shared" si="116"/>
        <v>500</v>
      </c>
      <c r="FV77" s="85">
        <f t="shared" si="117"/>
        <v>500</v>
      </c>
      <c r="FW77" s="85">
        <f t="shared" si="118"/>
        <v>500</v>
      </c>
      <c r="FX77" s="85">
        <f t="shared" si="119"/>
        <v>500</v>
      </c>
      <c r="FY77" s="85">
        <f t="shared" si="120"/>
        <v>500</v>
      </c>
      <c r="FZ77" s="85">
        <f t="shared" si="121"/>
        <v>500</v>
      </c>
      <c r="GA77" s="85">
        <f t="shared" si="122"/>
        <v>500</v>
      </c>
      <c r="GB77" s="85">
        <f t="shared" si="123"/>
        <v>500</v>
      </c>
      <c r="GC77" s="85">
        <f t="shared" si="124"/>
        <v>500</v>
      </c>
      <c r="GD77" s="85">
        <f t="shared" si="125"/>
        <v>500</v>
      </c>
      <c r="GE77" s="85">
        <f t="shared" si="126"/>
        <v>500</v>
      </c>
      <c r="GF77" s="85">
        <f t="shared" si="127"/>
        <v>500</v>
      </c>
      <c r="GG77" s="85">
        <f t="shared" si="128"/>
        <v>500</v>
      </c>
      <c r="GH77" s="101">
        <f t="shared" si="67"/>
        <v>1</v>
      </c>
      <c r="GI77" s="102">
        <f t="shared" si="129"/>
        <v>6.9645999999999999</v>
      </c>
      <c r="GJ77" s="102">
        <f t="shared" si="130"/>
        <v>6.9645999999999999</v>
      </c>
      <c r="GK77" s="79">
        <f>ROW()</f>
        <v>77</v>
      </c>
    </row>
    <row r="78" spans="1:193" s="12" customFormat="1" ht="50.1" customHeight="1">
      <c r="A78" s="17">
        <f>ROW()</f>
        <v>78</v>
      </c>
      <c r="B78" s="32">
        <f t="shared" si="131"/>
        <v>72</v>
      </c>
      <c r="C78" s="33">
        <f t="shared" si="132"/>
        <v>72</v>
      </c>
      <c r="D78" s="31" t="s">
        <v>400</v>
      </c>
      <c r="E78" s="390">
        <f t="shared" si="68"/>
        <v>2.6399999999999997</v>
      </c>
      <c r="F78" s="107">
        <f t="shared" si="84"/>
        <v>2.7792924999999999</v>
      </c>
      <c r="G78" s="3">
        <v>0</v>
      </c>
      <c r="H78" s="4">
        <v>0</v>
      </c>
      <c r="I78" s="63"/>
      <c r="J78" s="15"/>
      <c r="K78" s="13"/>
      <c r="L78" s="98">
        <f t="shared" si="133"/>
        <v>1</v>
      </c>
      <c r="M78" s="99">
        <f>M5</f>
        <v>0.94499999999999995</v>
      </c>
      <c r="N78" s="100">
        <v>3.1</v>
      </c>
      <c r="O78" s="110">
        <v>125229</v>
      </c>
      <c r="P78" s="95">
        <f t="shared" si="85"/>
        <v>2.9295</v>
      </c>
      <c r="Q78" s="15"/>
      <c r="R78" s="24">
        <f t="shared" si="69"/>
        <v>3</v>
      </c>
      <c r="S78" s="25">
        <v>0</v>
      </c>
      <c r="T78" s="63"/>
      <c r="U78" s="15"/>
      <c r="V78" s="13"/>
      <c r="W78" s="98">
        <f t="shared" si="86"/>
        <v>0</v>
      </c>
      <c r="X78" s="99">
        <f>X5</f>
        <v>0.97</v>
      </c>
      <c r="Y78" s="100"/>
      <c r="Z78" s="110"/>
      <c r="AA78" s="95">
        <f t="shared" si="87"/>
        <v>0</v>
      </c>
      <c r="AB78" s="15"/>
      <c r="AC78" s="24">
        <f t="shared" si="70"/>
        <v>0</v>
      </c>
      <c r="AD78" s="5">
        <v>0</v>
      </c>
      <c r="AE78" s="63"/>
      <c r="AF78" s="15"/>
      <c r="AG78" s="13"/>
      <c r="AH78" s="98">
        <f t="shared" si="88"/>
        <v>0</v>
      </c>
      <c r="AI78" s="99">
        <f>AI5</f>
        <v>0.95499999999999996</v>
      </c>
      <c r="AJ78" s="100"/>
      <c r="AK78" s="110"/>
      <c r="AL78" s="95">
        <f t="shared" si="89"/>
        <v>0</v>
      </c>
      <c r="AM78" s="15"/>
      <c r="AN78" s="24">
        <f t="shared" si="71"/>
        <v>0</v>
      </c>
      <c r="AO78" s="5">
        <v>0</v>
      </c>
      <c r="AP78" s="63"/>
      <c r="AQ78" s="15"/>
      <c r="AR78" s="13"/>
      <c r="AS78" s="98">
        <f t="shared" si="90"/>
        <v>1</v>
      </c>
      <c r="AT78" s="99">
        <f>AT5</f>
        <v>0.96</v>
      </c>
      <c r="AU78" s="100">
        <v>2.75</v>
      </c>
      <c r="AV78" s="110"/>
      <c r="AW78" s="95">
        <f t="shared" si="91"/>
        <v>2.6399999999999997</v>
      </c>
      <c r="AX78" s="15"/>
      <c r="AY78" s="24">
        <f t="shared" si="72"/>
        <v>1</v>
      </c>
      <c r="AZ78" s="5">
        <v>0</v>
      </c>
      <c r="BA78" s="63"/>
      <c r="BB78" s="15"/>
      <c r="BC78" s="13"/>
      <c r="BD78" s="98">
        <f t="shared" si="92"/>
        <v>0</v>
      </c>
      <c r="BE78" s="99">
        <f>BE5</f>
        <v>0.98</v>
      </c>
      <c r="BF78" s="100"/>
      <c r="BG78" s="110"/>
      <c r="BH78" s="95">
        <f t="shared" si="93"/>
        <v>0</v>
      </c>
      <c r="BI78" s="15"/>
      <c r="BJ78" s="24">
        <f t="shared" si="73"/>
        <v>0</v>
      </c>
      <c r="BK78" s="5">
        <v>0</v>
      </c>
      <c r="BL78" s="63"/>
      <c r="BM78" s="15"/>
      <c r="BN78" s="13"/>
      <c r="BO78" s="98">
        <f t="shared" si="94"/>
        <v>1</v>
      </c>
      <c r="BP78" s="99">
        <f>BP5</f>
        <v>0.94499999999999995</v>
      </c>
      <c r="BQ78" s="100">
        <v>2.9295</v>
      </c>
      <c r="BR78" s="110"/>
      <c r="BS78" s="95">
        <f t="shared" si="95"/>
        <v>2.7683774999999997</v>
      </c>
      <c r="BT78" s="15"/>
      <c r="BU78" s="24">
        <f t="shared" si="74"/>
        <v>2</v>
      </c>
      <c r="BV78" s="5">
        <v>0</v>
      </c>
      <c r="BW78" s="63"/>
      <c r="BX78" s="15"/>
      <c r="BY78" s="13"/>
      <c r="BZ78" s="98">
        <f t="shared" si="96"/>
        <v>0</v>
      </c>
      <c r="CA78" s="99">
        <f>CA5</f>
        <v>1</v>
      </c>
      <c r="CB78" s="100"/>
      <c r="CC78" s="110"/>
      <c r="CD78" s="95">
        <f t="shared" si="97"/>
        <v>0</v>
      </c>
      <c r="CE78" s="15"/>
      <c r="CF78" s="24">
        <f t="shared" si="75"/>
        <v>0</v>
      </c>
      <c r="CG78" s="5">
        <v>0</v>
      </c>
      <c r="CH78" s="63"/>
      <c r="CI78" s="15"/>
      <c r="CJ78" s="13"/>
      <c r="CK78" s="98">
        <f t="shared" si="98"/>
        <v>0</v>
      </c>
      <c r="CL78" s="99">
        <f>CL5</f>
        <v>1</v>
      </c>
      <c r="CM78" s="100"/>
      <c r="CN78" s="110"/>
      <c r="CO78" s="95">
        <f t="shared" si="99"/>
        <v>0</v>
      </c>
      <c r="CP78" s="15"/>
      <c r="CQ78" s="24">
        <f t="shared" si="76"/>
        <v>0</v>
      </c>
      <c r="CR78" s="5">
        <v>0</v>
      </c>
      <c r="CS78" s="63"/>
      <c r="CT78" s="15"/>
      <c r="CU78" s="13"/>
      <c r="CV78" s="98">
        <f t="shared" si="100"/>
        <v>0</v>
      </c>
      <c r="CW78" s="99">
        <f>CW5</f>
        <v>1</v>
      </c>
      <c r="CX78" s="100"/>
      <c r="CY78" s="110"/>
      <c r="CZ78" s="95">
        <f t="shared" si="101"/>
        <v>0</v>
      </c>
      <c r="DA78" s="15"/>
      <c r="DB78" s="24">
        <f t="shared" si="77"/>
        <v>0</v>
      </c>
      <c r="DC78" s="5">
        <v>0</v>
      </c>
      <c r="DD78" s="63"/>
      <c r="DE78" s="15"/>
      <c r="DF78" s="13"/>
      <c r="DG78" s="98">
        <f t="shared" si="102"/>
        <v>0</v>
      </c>
      <c r="DH78" s="99">
        <f>DH5</f>
        <v>1</v>
      </c>
      <c r="DI78" s="100"/>
      <c r="DJ78" s="110"/>
      <c r="DK78" s="95">
        <f t="shared" si="103"/>
        <v>0</v>
      </c>
      <c r="DL78" s="15"/>
      <c r="DM78" s="24">
        <f t="shared" si="78"/>
        <v>0</v>
      </c>
      <c r="DN78" s="5">
        <v>0</v>
      </c>
      <c r="DO78" s="63"/>
      <c r="DP78" s="15"/>
      <c r="DQ78" s="13"/>
      <c r="DR78" s="98">
        <f t="shared" si="104"/>
        <v>0</v>
      </c>
      <c r="DS78" s="99">
        <f>DS5</f>
        <v>1</v>
      </c>
      <c r="DT78" s="100"/>
      <c r="DU78" s="110"/>
      <c r="DV78" s="95">
        <f t="shared" si="105"/>
        <v>0</v>
      </c>
      <c r="DW78" s="15"/>
      <c r="DX78" s="24">
        <f t="shared" si="79"/>
        <v>0</v>
      </c>
      <c r="DY78" s="5">
        <v>0</v>
      </c>
      <c r="DZ78" s="63"/>
      <c r="EA78" s="15"/>
      <c r="EB78" s="13"/>
      <c r="EC78" s="98">
        <f t="shared" si="106"/>
        <v>0</v>
      </c>
      <c r="ED78" s="99">
        <f>ED5</f>
        <v>1</v>
      </c>
      <c r="EE78" s="100"/>
      <c r="EF78" s="110"/>
      <c r="EG78" s="95">
        <f t="shared" si="107"/>
        <v>0</v>
      </c>
      <c r="EH78" s="15"/>
      <c r="EI78" s="24">
        <f t="shared" si="80"/>
        <v>0</v>
      </c>
      <c r="EJ78" s="5">
        <v>0</v>
      </c>
      <c r="EK78" s="63"/>
      <c r="EL78" s="15"/>
      <c r="EM78" s="13"/>
      <c r="EN78" s="98">
        <f t="shared" si="108"/>
        <v>0</v>
      </c>
      <c r="EO78" s="99">
        <f>EO5</f>
        <v>1</v>
      </c>
      <c r="EP78" s="100"/>
      <c r="EQ78" s="110"/>
      <c r="ER78" s="95">
        <f t="shared" si="109"/>
        <v>0</v>
      </c>
      <c r="ES78" s="15"/>
      <c r="ET78" s="24">
        <f t="shared" si="81"/>
        <v>0</v>
      </c>
      <c r="EU78" s="5">
        <v>0</v>
      </c>
      <c r="EV78" s="63"/>
      <c r="EW78" s="15"/>
      <c r="EX78" s="13"/>
      <c r="EY78" s="98">
        <f t="shared" si="110"/>
        <v>0</v>
      </c>
      <c r="EZ78" s="99">
        <f>EZ5</f>
        <v>1</v>
      </c>
      <c r="FA78" s="100"/>
      <c r="FB78" s="110"/>
      <c r="FC78" s="95">
        <f t="shared" si="111"/>
        <v>0</v>
      </c>
      <c r="FD78" s="15"/>
      <c r="FE78" s="24">
        <f t="shared" si="82"/>
        <v>0</v>
      </c>
      <c r="FF78" s="5">
        <v>0</v>
      </c>
      <c r="FG78" s="63"/>
      <c r="FH78" s="15"/>
      <c r="FI78" s="13"/>
      <c r="FJ78" s="98">
        <f t="shared" si="112"/>
        <v>0</v>
      </c>
      <c r="FK78" s="99">
        <f>FK5</f>
        <v>1</v>
      </c>
      <c r="FL78" s="100"/>
      <c r="FM78" s="110"/>
      <c r="FN78" s="95">
        <f t="shared" si="113"/>
        <v>0</v>
      </c>
      <c r="FO78" s="15"/>
      <c r="FP78" s="24">
        <f t="shared" si="83"/>
        <v>0</v>
      </c>
      <c r="FQ78" s="5">
        <v>0</v>
      </c>
      <c r="FR78" s="8">
        <v>0</v>
      </c>
      <c r="FS78" s="84">
        <f t="shared" si="114"/>
        <v>2.9295</v>
      </c>
      <c r="FT78" s="85">
        <f t="shared" si="115"/>
        <v>500</v>
      </c>
      <c r="FU78" s="85">
        <f t="shared" si="116"/>
        <v>500</v>
      </c>
      <c r="FV78" s="85">
        <f t="shared" si="117"/>
        <v>2.6399999999999997</v>
      </c>
      <c r="FW78" s="85">
        <f t="shared" si="118"/>
        <v>500</v>
      </c>
      <c r="FX78" s="85">
        <f t="shared" si="119"/>
        <v>2.7683774999999997</v>
      </c>
      <c r="FY78" s="85">
        <f t="shared" si="120"/>
        <v>500</v>
      </c>
      <c r="FZ78" s="85">
        <f t="shared" si="121"/>
        <v>500</v>
      </c>
      <c r="GA78" s="85">
        <f t="shared" si="122"/>
        <v>500</v>
      </c>
      <c r="GB78" s="85">
        <f t="shared" si="123"/>
        <v>500</v>
      </c>
      <c r="GC78" s="85">
        <f t="shared" si="124"/>
        <v>500</v>
      </c>
      <c r="GD78" s="85">
        <f t="shared" si="125"/>
        <v>500</v>
      </c>
      <c r="GE78" s="85">
        <f t="shared" si="126"/>
        <v>500</v>
      </c>
      <c r="GF78" s="85">
        <f t="shared" si="127"/>
        <v>500</v>
      </c>
      <c r="GG78" s="85">
        <f t="shared" si="128"/>
        <v>500</v>
      </c>
      <c r="GH78" s="101">
        <f t="shared" si="67"/>
        <v>3</v>
      </c>
      <c r="GI78" s="102">
        <f t="shared" si="129"/>
        <v>8.3378774999999994</v>
      </c>
      <c r="GJ78" s="102">
        <f t="shared" si="130"/>
        <v>2.7792924999999999</v>
      </c>
      <c r="GK78" s="79">
        <f>ROW()</f>
        <v>78</v>
      </c>
    </row>
    <row r="79" spans="1:193" s="12" customFormat="1" ht="50.1" customHeight="1">
      <c r="A79" s="17">
        <f>ROW()</f>
        <v>79</v>
      </c>
      <c r="B79" s="32">
        <f t="shared" si="131"/>
        <v>73</v>
      </c>
      <c r="C79" s="33">
        <f t="shared" si="132"/>
        <v>73</v>
      </c>
      <c r="D79" s="31" t="s">
        <v>401</v>
      </c>
      <c r="E79" s="390">
        <f t="shared" si="68"/>
        <v>4.7580371999999995</v>
      </c>
      <c r="F79" s="107">
        <f t="shared" si="84"/>
        <v>5.4339323999999998</v>
      </c>
      <c r="G79" s="3">
        <v>0</v>
      </c>
      <c r="H79" s="4">
        <v>0</v>
      </c>
      <c r="I79" s="63"/>
      <c r="J79" s="15"/>
      <c r="K79" s="13"/>
      <c r="L79" s="98">
        <f t="shared" si="133"/>
        <v>1</v>
      </c>
      <c r="M79" s="99">
        <f>M5</f>
        <v>0.94499999999999995</v>
      </c>
      <c r="N79" s="100">
        <v>5.3280000000000003</v>
      </c>
      <c r="O79" s="110">
        <v>84619</v>
      </c>
      <c r="P79" s="95">
        <f t="shared" si="85"/>
        <v>5.0349599999999999</v>
      </c>
      <c r="Q79" s="15"/>
      <c r="R79" s="24">
        <f t="shared" si="69"/>
        <v>2</v>
      </c>
      <c r="S79" s="25">
        <v>0</v>
      </c>
      <c r="T79" s="63"/>
      <c r="U79" s="15"/>
      <c r="V79" s="13"/>
      <c r="W79" s="98">
        <f t="shared" si="86"/>
        <v>0</v>
      </c>
      <c r="X79" s="99">
        <f>X5</f>
        <v>0.97</v>
      </c>
      <c r="Y79" s="100"/>
      <c r="Z79" s="110"/>
      <c r="AA79" s="95">
        <f t="shared" si="87"/>
        <v>0</v>
      </c>
      <c r="AB79" s="15"/>
      <c r="AC79" s="24">
        <f t="shared" si="70"/>
        <v>0</v>
      </c>
      <c r="AD79" s="5">
        <v>0</v>
      </c>
      <c r="AE79" s="63"/>
      <c r="AF79" s="15"/>
      <c r="AG79" s="13"/>
      <c r="AH79" s="98">
        <f t="shared" si="88"/>
        <v>0</v>
      </c>
      <c r="AI79" s="99">
        <f>AI5</f>
        <v>0.95499999999999996</v>
      </c>
      <c r="AJ79" s="100"/>
      <c r="AK79" s="110"/>
      <c r="AL79" s="95">
        <f t="shared" si="89"/>
        <v>0</v>
      </c>
      <c r="AM79" s="15"/>
      <c r="AN79" s="24">
        <f t="shared" si="71"/>
        <v>0</v>
      </c>
      <c r="AO79" s="5">
        <v>0</v>
      </c>
      <c r="AP79" s="63"/>
      <c r="AQ79" s="15"/>
      <c r="AR79" s="13"/>
      <c r="AS79" s="98">
        <f t="shared" si="90"/>
        <v>1</v>
      </c>
      <c r="AT79" s="99">
        <f>AT5</f>
        <v>0.96</v>
      </c>
      <c r="AU79" s="100">
        <v>6.78</v>
      </c>
      <c r="AV79" s="110"/>
      <c r="AW79" s="95">
        <f t="shared" si="91"/>
        <v>6.5087999999999999</v>
      </c>
      <c r="AX79" s="15"/>
      <c r="AY79" s="24">
        <f t="shared" si="72"/>
        <v>3</v>
      </c>
      <c r="AZ79" s="5">
        <v>0</v>
      </c>
      <c r="BA79" s="63"/>
      <c r="BB79" s="15"/>
      <c r="BC79" s="13"/>
      <c r="BD79" s="98">
        <f t="shared" si="92"/>
        <v>0</v>
      </c>
      <c r="BE79" s="99">
        <f>BE5</f>
        <v>0.98</v>
      </c>
      <c r="BF79" s="100"/>
      <c r="BG79" s="110"/>
      <c r="BH79" s="95">
        <f t="shared" si="93"/>
        <v>0</v>
      </c>
      <c r="BI79" s="15"/>
      <c r="BJ79" s="24">
        <f t="shared" si="73"/>
        <v>0</v>
      </c>
      <c r="BK79" s="5">
        <v>0</v>
      </c>
      <c r="BL79" s="63"/>
      <c r="BM79" s="15"/>
      <c r="BN79" s="13"/>
      <c r="BO79" s="98">
        <f t="shared" si="94"/>
        <v>1</v>
      </c>
      <c r="BP79" s="99">
        <f>BP5</f>
        <v>0.94499999999999995</v>
      </c>
      <c r="BQ79" s="100">
        <v>5.0349599999999999</v>
      </c>
      <c r="BR79" s="110"/>
      <c r="BS79" s="95">
        <f t="shared" si="95"/>
        <v>4.7580371999999995</v>
      </c>
      <c r="BT79" s="15"/>
      <c r="BU79" s="24">
        <f t="shared" si="74"/>
        <v>1</v>
      </c>
      <c r="BV79" s="5">
        <v>0</v>
      </c>
      <c r="BW79" s="63"/>
      <c r="BX79" s="15"/>
      <c r="BY79" s="13"/>
      <c r="BZ79" s="98">
        <f t="shared" si="96"/>
        <v>0</v>
      </c>
      <c r="CA79" s="99">
        <f>CA5</f>
        <v>1</v>
      </c>
      <c r="CB79" s="100"/>
      <c r="CC79" s="110"/>
      <c r="CD79" s="95">
        <f t="shared" si="97"/>
        <v>0</v>
      </c>
      <c r="CE79" s="15"/>
      <c r="CF79" s="24">
        <f t="shared" si="75"/>
        <v>0</v>
      </c>
      <c r="CG79" s="5">
        <v>0</v>
      </c>
      <c r="CH79" s="63"/>
      <c r="CI79" s="15"/>
      <c r="CJ79" s="13"/>
      <c r="CK79" s="98">
        <f t="shared" si="98"/>
        <v>0</v>
      </c>
      <c r="CL79" s="99">
        <f>CL5</f>
        <v>1</v>
      </c>
      <c r="CM79" s="100"/>
      <c r="CN79" s="110"/>
      <c r="CO79" s="95">
        <f t="shared" si="99"/>
        <v>0</v>
      </c>
      <c r="CP79" s="15"/>
      <c r="CQ79" s="24">
        <f t="shared" si="76"/>
        <v>0</v>
      </c>
      <c r="CR79" s="5">
        <v>0</v>
      </c>
      <c r="CS79" s="63"/>
      <c r="CT79" s="15"/>
      <c r="CU79" s="13"/>
      <c r="CV79" s="98">
        <f t="shared" si="100"/>
        <v>0</v>
      </c>
      <c r="CW79" s="99">
        <f>CW5</f>
        <v>1</v>
      </c>
      <c r="CX79" s="100"/>
      <c r="CY79" s="110"/>
      <c r="CZ79" s="95">
        <f t="shared" si="101"/>
        <v>0</v>
      </c>
      <c r="DA79" s="15"/>
      <c r="DB79" s="24">
        <f t="shared" si="77"/>
        <v>0</v>
      </c>
      <c r="DC79" s="5">
        <v>0</v>
      </c>
      <c r="DD79" s="63"/>
      <c r="DE79" s="15"/>
      <c r="DF79" s="13"/>
      <c r="DG79" s="98">
        <f t="shared" si="102"/>
        <v>0</v>
      </c>
      <c r="DH79" s="99">
        <f>DH5</f>
        <v>1</v>
      </c>
      <c r="DI79" s="100"/>
      <c r="DJ79" s="110"/>
      <c r="DK79" s="95">
        <f t="shared" si="103"/>
        <v>0</v>
      </c>
      <c r="DL79" s="15"/>
      <c r="DM79" s="24">
        <f t="shared" si="78"/>
        <v>0</v>
      </c>
      <c r="DN79" s="5">
        <v>0</v>
      </c>
      <c r="DO79" s="63"/>
      <c r="DP79" s="15"/>
      <c r="DQ79" s="13"/>
      <c r="DR79" s="98">
        <f t="shared" si="104"/>
        <v>0</v>
      </c>
      <c r="DS79" s="99">
        <f>DS5</f>
        <v>1</v>
      </c>
      <c r="DT79" s="100"/>
      <c r="DU79" s="110"/>
      <c r="DV79" s="95">
        <f t="shared" si="105"/>
        <v>0</v>
      </c>
      <c r="DW79" s="15"/>
      <c r="DX79" s="24">
        <f t="shared" si="79"/>
        <v>0</v>
      </c>
      <c r="DY79" s="5">
        <v>0</v>
      </c>
      <c r="DZ79" s="63"/>
      <c r="EA79" s="15"/>
      <c r="EB79" s="13"/>
      <c r="EC79" s="98">
        <f t="shared" si="106"/>
        <v>0</v>
      </c>
      <c r="ED79" s="99">
        <f>ED5</f>
        <v>1</v>
      </c>
      <c r="EE79" s="100"/>
      <c r="EF79" s="110"/>
      <c r="EG79" s="95">
        <f t="shared" si="107"/>
        <v>0</v>
      </c>
      <c r="EH79" s="15"/>
      <c r="EI79" s="24">
        <f t="shared" si="80"/>
        <v>0</v>
      </c>
      <c r="EJ79" s="5">
        <v>0</v>
      </c>
      <c r="EK79" s="63"/>
      <c r="EL79" s="15"/>
      <c r="EM79" s="13"/>
      <c r="EN79" s="98">
        <f t="shared" si="108"/>
        <v>0</v>
      </c>
      <c r="EO79" s="99">
        <f>EO5</f>
        <v>1</v>
      </c>
      <c r="EP79" s="100"/>
      <c r="EQ79" s="110"/>
      <c r="ER79" s="95">
        <f t="shared" si="109"/>
        <v>0</v>
      </c>
      <c r="ES79" s="15"/>
      <c r="ET79" s="24">
        <f t="shared" si="81"/>
        <v>0</v>
      </c>
      <c r="EU79" s="5">
        <v>0</v>
      </c>
      <c r="EV79" s="63"/>
      <c r="EW79" s="15"/>
      <c r="EX79" s="13"/>
      <c r="EY79" s="98">
        <f t="shared" si="110"/>
        <v>0</v>
      </c>
      <c r="EZ79" s="99">
        <f>EZ5</f>
        <v>1</v>
      </c>
      <c r="FA79" s="100"/>
      <c r="FB79" s="110"/>
      <c r="FC79" s="95">
        <f t="shared" si="111"/>
        <v>0</v>
      </c>
      <c r="FD79" s="15"/>
      <c r="FE79" s="24">
        <f t="shared" si="82"/>
        <v>0</v>
      </c>
      <c r="FF79" s="5">
        <v>0</v>
      </c>
      <c r="FG79" s="63"/>
      <c r="FH79" s="15"/>
      <c r="FI79" s="13"/>
      <c r="FJ79" s="98">
        <f t="shared" si="112"/>
        <v>0</v>
      </c>
      <c r="FK79" s="99">
        <f>FK5</f>
        <v>1</v>
      </c>
      <c r="FL79" s="100"/>
      <c r="FM79" s="110"/>
      <c r="FN79" s="95">
        <f t="shared" si="113"/>
        <v>0</v>
      </c>
      <c r="FO79" s="15"/>
      <c r="FP79" s="24">
        <f t="shared" si="83"/>
        <v>0</v>
      </c>
      <c r="FQ79" s="5">
        <v>0</v>
      </c>
      <c r="FR79" s="8">
        <v>0</v>
      </c>
      <c r="FS79" s="84">
        <f t="shared" si="114"/>
        <v>5.0349599999999999</v>
      </c>
      <c r="FT79" s="85">
        <f t="shared" si="115"/>
        <v>500</v>
      </c>
      <c r="FU79" s="85">
        <f t="shared" si="116"/>
        <v>500</v>
      </c>
      <c r="FV79" s="85">
        <f t="shared" si="117"/>
        <v>6.5087999999999999</v>
      </c>
      <c r="FW79" s="85">
        <f t="shared" si="118"/>
        <v>500</v>
      </c>
      <c r="FX79" s="85">
        <f t="shared" si="119"/>
        <v>4.7580371999999995</v>
      </c>
      <c r="FY79" s="85">
        <f t="shared" si="120"/>
        <v>500</v>
      </c>
      <c r="FZ79" s="85">
        <f t="shared" si="121"/>
        <v>500</v>
      </c>
      <c r="GA79" s="85">
        <f t="shared" si="122"/>
        <v>500</v>
      </c>
      <c r="GB79" s="85">
        <f t="shared" si="123"/>
        <v>500</v>
      </c>
      <c r="GC79" s="85">
        <f t="shared" si="124"/>
        <v>500</v>
      </c>
      <c r="GD79" s="85">
        <f t="shared" si="125"/>
        <v>500</v>
      </c>
      <c r="GE79" s="85">
        <f t="shared" si="126"/>
        <v>500</v>
      </c>
      <c r="GF79" s="85">
        <f t="shared" si="127"/>
        <v>500</v>
      </c>
      <c r="GG79" s="85">
        <f t="shared" si="128"/>
        <v>500</v>
      </c>
      <c r="GH79" s="101">
        <f t="shared" si="67"/>
        <v>3</v>
      </c>
      <c r="GI79" s="102">
        <f t="shared" si="129"/>
        <v>16.301797199999999</v>
      </c>
      <c r="GJ79" s="102">
        <f t="shared" si="130"/>
        <v>5.4339323999999998</v>
      </c>
      <c r="GK79" s="79">
        <f>ROW()</f>
        <v>79</v>
      </c>
    </row>
    <row r="80" spans="1:193" s="12" customFormat="1" ht="50.1" customHeight="1">
      <c r="A80" s="17">
        <f>ROW()</f>
        <v>80</v>
      </c>
      <c r="B80" s="32">
        <f t="shared" si="131"/>
        <v>74</v>
      </c>
      <c r="C80" s="33">
        <f t="shared" si="132"/>
        <v>74</v>
      </c>
      <c r="D80" s="31" t="s">
        <v>402</v>
      </c>
      <c r="E80" s="390">
        <f t="shared" si="68"/>
        <v>4.2016826250000001</v>
      </c>
      <c r="F80" s="107">
        <f t="shared" si="84"/>
        <v>4.3004525416666661</v>
      </c>
      <c r="G80" s="3">
        <v>0</v>
      </c>
      <c r="H80" s="4">
        <v>0</v>
      </c>
      <c r="I80" s="63"/>
      <c r="J80" s="15"/>
      <c r="K80" s="13"/>
      <c r="L80" s="98">
        <f t="shared" si="133"/>
        <v>1</v>
      </c>
      <c r="M80" s="99">
        <f>M5</f>
        <v>0.94499999999999995</v>
      </c>
      <c r="N80" s="100">
        <v>4.7050000000000001</v>
      </c>
      <c r="O80" s="110">
        <v>84622</v>
      </c>
      <c r="P80" s="95">
        <f t="shared" si="85"/>
        <v>4.4462250000000001</v>
      </c>
      <c r="Q80" s="15"/>
      <c r="R80" s="24">
        <f t="shared" si="69"/>
        <v>3</v>
      </c>
      <c r="S80" s="25">
        <v>0</v>
      </c>
      <c r="T80" s="63"/>
      <c r="U80" s="15"/>
      <c r="V80" s="13"/>
      <c r="W80" s="98">
        <f t="shared" si="86"/>
        <v>1</v>
      </c>
      <c r="X80" s="99">
        <f>X5</f>
        <v>0.97</v>
      </c>
      <c r="Y80" s="100">
        <v>4.3849999999999998</v>
      </c>
      <c r="Z80" s="110"/>
      <c r="AA80" s="95">
        <f t="shared" si="87"/>
        <v>4.25345</v>
      </c>
      <c r="AB80" s="15"/>
      <c r="AC80" s="24">
        <f t="shared" si="70"/>
        <v>2</v>
      </c>
      <c r="AD80" s="5">
        <v>0</v>
      </c>
      <c r="AE80" s="63"/>
      <c r="AF80" s="15"/>
      <c r="AG80" s="13"/>
      <c r="AH80" s="98">
        <f t="shared" si="88"/>
        <v>0</v>
      </c>
      <c r="AI80" s="99">
        <f>AI5</f>
        <v>0.95499999999999996</v>
      </c>
      <c r="AJ80" s="100"/>
      <c r="AK80" s="110"/>
      <c r="AL80" s="95">
        <f t="shared" si="89"/>
        <v>0</v>
      </c>
      <c r="AM80" s="15"/>
      <c r="AN80" s="24">
        <f t="shared" si="71"/>
        <v>0</v>
      </c>
      <c r="AO80" s="5">
        <v>0</v>
      </c>
      <c r="AP80" s="63"/>
      <c r="AQ80" s="15"/>
      <c r="AR80" s="13"/>
      <c r="AS80" s="98">
        <f t="shared" si="90"/>
        <v>0</v>
      </c>
      <c r="AT80" s="99">
        <f>AT5</f>
        <v>0.96</v>
      </c>
      <c r="AU80" s="100"/>
      <c r="AV80" s="110"/>
      <c r="AW80" s="95">
        <f t="shared" si="91"/>
        <v>0</v>
      </c>
      <c r="AX80" s="15"/>
      <c r="AY80" s="24">
        <f t="shared" si="72"/>
        <v>0</v>
      </c>
      <c r="AZ80" s="5">
        <v>0</v>
      </c>
      <c r="BA80" s="63"/>
      <c r="BB80" s="15"/>
      <c r="BC80" s="13"/>
      <c r="BD80" s="98">
        <f t="shared" si="92"/>
        <v>0</v>
      </c>
      <c r="BE80" s="99">
        <f>BE5</f>
        <v>0.98</v>
      </c>
      <c r="BF80" s="100"/>
      <c r="BG80" s="110"/>
      <c r="BH80" s="95">
        <f t="shared" si="93"/>
        <v>0</v>
      </c>
      <c r="BI80" s="15"/>
      <c r="BJ80" s="24">
        <f t="shared" si="73"/>
        <v>0</v>
      </c>
      <c r="BK80" s="5">
        <v>0</v>
      </c>
      <c r="BL80" s="63"/>
      <c r="BM80" s="15"/>
      <c r="BN80" s="13"/>
      <c r="BO80" s="98">
        <f t="shared" si="94"/>
        <v>1</v>
      </c>
      <c r="BP80" s="99">
        <f>BP5</f>
        <v>0.94499999999999995</v>
      </c>
      <c r="BQ80" s="100">
        <v>4.4462250000000001</v>
      </c>
      <c r="BR80" s="110"/>
      <c r="BS80" s="95">
        <f t="shared" si="95"/>
        <v>4.2016826250000001</v>
      </c>
      <c r="BT80" s="15"/>
      <c r="BU80" s="24">
        <f t="shared" si="74"/>
        <v>1</v>
      </c>
      <c r="BV80" s="5">
        <v>0</v>
      </c>
      <c r="BW80" s="63"/>
      <c r="BX80" s="15"/>
      <c r="BY80" s="13"/>
      <c r="BZ80" s="98">
        <f t="shared" si="96"/>
        <v>0</v>
      </c>
      <c r="CA80" s="99">
        <f>CA5</f>
        <v>1</v>
      </c>
      <c r="CB80" s="100"/>
      <c r="CC80" s="110"/>
      <c r="CD80" s="95">
        <f t="shared" si="97"/>
        <v>0</v>
      </c>
      <c r="CE80" s="15"/>
      <c r="CF80" s="24">
        <f t="shared" si="75"/>
        <v>0</v>
      </c>
      <c r="CG80" s="5">
        <v>0</v>
      </c>
      <c r="CH80" s="63"/>
      <c r="CI80" s="15"/>
      <c r="CJ80" s="13"/>
      <c r="CK80" s="98">
        <f t="shared" si="98"/>
        <v>0</v>
      </c>
      <c r="CL80" s="99">
        <f>CL5</f>
        <v>1</v>
      </c>
      <c r="CM80" s="100"/>
      <c r="CN80" s="110"/>
      <c r="CO80" s="95">
        <f t="shared" si="99"/>
        <v>0</v>
      </c>
      <c r="CP80" s="15"/>
      <c r="CQ80" s="24">
        <f t="shared" si="76"/>
        <v>0</v>
      </c>
      <c r="CR80" s="5">
        <v>0</v>
      </c>
      <c r="CS80" s="63"/>
      <c r="CT80" s="15"/>
      <c r="CU80" s="13"/>
      <c r="CV80" s="98">
        <f t="shared" si="100"/>
        <v>0</v>
      </c>
      <c r="CW80" s="99">
        <f>CW5</f>
        <v>1</v>
      </c>
      <c r="CX80" s="100"/>
      <c r="CY80" s="110"/>
      <c r="CZ80" s="95">
        <f t="shared" si="101"/>
        <v>0</v>
      </c>
      <c r="DA80" s="15"/>
      <c r="DB80" s="24">
        <f t="shared" si="77"/>
        <v>0</v>
      </c>
      <c r="DC80" s="5">
        <v>0</v>
      </c>
      <c r="DD80" s="63"/>
      <c r="DE80" s="15"/>
      <c r="DF80" s="13"/>
      <c r="DG80" s="98">
        <f t="shared" si="102"/>
        <v>0</v>
      </c>
      <c r="DH80" s="99">
        <f>DH5</f>
        <v>1</v>
      </c>
      <c r="DI80" s="100"/>
      <c r="DJ80" s="110"/>
      <c r="DK80" s="95">
        <f t="shared" si="103"/>
        <v>0</v>
      </c>
      <c r="DL80" s="15"/>
      <c r="DM80" s="24">
        <f t="shared" si="78"/>
        <v>0</v>
      </c>
      <c r="DN80" s="5">
        <v>0</v>
      </c>
      <c r="DO80" s="63"/>
      <c r="DP80" s="15"/>
      <c r="DQ80" s="13"/>
      <c r="DR80" s="98">
        <f t="shared" si="104"/>
        <v>0</v>
      </c>
      <c r="DS80" s="99">
        <f>DS5</f>
        <v>1</v>
      </c>
      <c r="DT80" s="100"/>
      <c r="DU80" s="110"/>
      <c r="DV80" s="95">
        <f t="shared" si="105"/>
        <v>0</v>
      </c>
      <c r="DW80" s="15"/>
      <c r="DX80" s="24">
        <f t="shared" si="79"/>
        <v>0</v>
      </c>
      <c r="DY80" s="5">
        <v>0</v>
      </c>
      <c r="DZ80" s="63"/>
      <c r="EA80" s="15"/>
      <c r="EB80" s="13"/>
      <c r="EC80" s="98">
        <f t="shared" si="106"/>
        <v>0</v>
      </c>
      <c r="ED80" s="99">
        <f>ED5</f>
        <v>1</v>
      </c>
      <c r="EE80" s="100"/>
      <c r="EF80" s="110"/>
      <c r="EG80" s="95">
        <f t="shared" si="107"/>
        <v>0</v>
      </c>
      <c r="EH80" s="15"/>
      <c r="EI80" s="24">
        <f t="shared" si="80"/>
        <v>0</v>
      </c>
      <c r="EJ80" s="5">
        <v>0</v>
      </c>
      <c r="EK80" s="63"/>
      <c r="EL80" s="15"/>
      <c r="EM80" s="13"/>
      <c r="EN80" s="98">
        <f t="shared" si="108"/>
        <v>0</v>
      </c>
      <c r="EO80" s="99">
        <f>EO5</f>
        <v>1</v>
      </c>
      <c r="EP80" s="100"/>
      <c r="EQ80" s="110"/>
      <c r="ER80" s="95">
        <f t="shared" si="109"/>
        <v>0</v>
      </c>
      <c r="ES80" s="15"/>
      <c r="ET80" s="24">
        <f t="shared" si="81"/>
        <v>0</v>
      </c>
      <c r="EU80" s="5">
        <v>0</v>
      </c>
      <c r="EV80" s="63"/>
      <c r="EW80" s="15"/>
      <c r="EX80" s="13"/>
      <c r="EY80" s="98">
        <f t="shared" si="110"/>
        <v>0</v>
      </c>
      <c r="EZ80" s="99">
        <f>EZ5</f>
        <v>1</v>
      </c>
      <c r="FA80" s="100"/>
      <c r="FB80" s="110"/>
      <c r="FC80" s="95">
        <f t="shared" si="111"/>
        <v>0</v>
      </c>
      <c r="FD80" s="15"/>
      <c r="FE80" s="24">
        <f t="shared" si="82"/>
        <v>0</v>
      </c>
      <c r="FF80" s="5">
        <v>0</v>
      </c>
      <c r="FG80" s="63"/>
      <c r="FH80" s="15"/>
      <c r="FI80" s="13"/>
      <c r="FJ80" s="98">
        <f t="shared" si="112"/>
        <v>0</v>
      </c>
      <c r="FK80" s="99">
        <f>FK5</f>
        <v>1</v>
      </c>
      <c r="FL80" s="100"/>
      <c r="FM80" s="110"/>
      <c r="FN80" s="95">
        <f t="shared" si="113"/>
        <v>0</v>
      </c>
      <c r="FO80" s="15"/>
      <c r="FP80" s="24">
        <f t="shared" si="83"/>
        <v>0</v>
      </c>
      <c r="FQ80" s="5">
        <v>0</v>
      </c>
      <c r="FR80" s="8">
        <v>0</v>
      </c>
      <c r="FS80" s="84">
        <f t="shared" si="114"/>
        <v>4.4462250000000001</v>
      </c>
      <c r="FT80" s="85">
        <f t="shared" si="115"/>
        <v>4.25345</v>
      </c>
      <c r="FU80" s="85">
        <f t="shared" si="116"/>
        <v>500</v>
      </c>
      <c r="FV80" s="85">
        <f t="shared" si="117"/>
        <v>500</v>
      </c>
      <c r="FW80" s="85">
        <f t="shared" si="118"/>
        <v>500</v>
      </c>
      <c r="FX80" s="85">
        <f t="shared" si="119"/>
        <v>4.2016826250000001</v>
      </c>
      <c r="FY80" s="85">
        <f t="shared" si="120"/>
        <v>500</v>
      </c>
      <c r="FZ80" s="85">
        <f t="shared" si="121"/>
        <v>500</v>
      </c>
      <c r="GA80" s="85">
        <f t="shared" si="122"/>
        <v>500</v>
      </c>
      <c r="GB80" s="85">
        <f t="shared" si="123"/>
        <v>500</v>
      </c>
      <c r="GC80" s="85">
        <f t="shared" si="124"/>
        <v>500</v>
      </c>
      <c r="GD80" s="85">
        <f t="shared" si="125"/>
        <v>500</v>
      </c>
      <c r="GE80" s="85">
        <f t="shared" si="126"/>
        <v>500</v>
      </c>
      <c r="GF80" s="85">
        <f t="shared" si="127"/>
        <v>500</v>
      </c>
      <c r="GG80" s="85">
        <f t="shared" si="128"/>
        <v>500</v>
      </c>
      <c r="GH80" s="101">
        <f t="shared" si="67"/>
        <v>3</v>
      </c>
      <c r="GI80" s="102">
        <f t="shared" si="129"/>
        <v>12.901357624999999</v>
      </c>
      <c r="GJ80" s="102">
        <f t="shared" si="130"/>
        <v>4.3004525416666661</v>
      </c>
      <c r="GK80" s="79">
        <f>ROW()</f>
        <v>80</v>
      </c>
    </row>
    <row r="81" spans="1:193" s="12" customFormat="1" ht="50.1" customHeight="1">
      <c r="A81" s="17">
        <f>ROW()</f>
        <v>81</v>
      </c>
      <c r="B81" s="32">
        <f t="shared" si="131"/>
        <v>75</v>
      </c>
      <c r="C81" s="33">
        <f t="shared" si="132"/>
        <v>75</v>
      </c>
      <c r="D81" s="31" t="s">
        <v>403</v>
      </c>
      <c r="E81" s="390">
        <f t="shared" si="68"/>
        <v>4.0025380499999992</v>
      </c>
      <c r="F81" s="107">
        <f t="shared" si="84"/>
        <v>4.1190140249999994</v>
      </c>
      <c r="G81" s="3">
        <v>0</v>
      </c>
      <c r="H81" s="4">
        <v>0</v>
      </c>
      <c r="I81" s="63"/>
      <c r="J81" s="15"/>
      <c r="K81" s="13"/>
      <c r="L81" s="98">
        <f t="shared" si="133"/>
        <v>1</v>
      </c>
      <c r="M81" s="99">
        <f>M5</f>
        <v>0.94499999999999995</v>
      </c>
      <c r="N81" s="100">
        <v>4.4820000000000002</v>
      </c>
      <c r="O81" s="110">
        <v>31270</v>
      </c>
      <c r="P81" s="95">
        <f t="shared" si="85"/>
        <v>4.2354899999999995</v>
      </c>
      <c r="Q81" s="15"/>
      <c r="R81" s="24">
        <f t="shared" si="69"/>
        <v>2</v>
      </c>
      <c r="S81" s="25">
        <v>0</v>
      </c>
      <c r="T81" s="63"/>
      <c r="U81" s="15"/>
      <c r="V81" s="13"/>
      <c r="W81" s="98">
        <f t="shared" si="86"/>
        <v>0</v>
      </c>
      <c r="X81" s="99">
        <f>X5</f>
        <v>0.97</v>
      </c>
      <c r="Y81" s="100"/>
      <c r="Z81" s="110"/>
      <c r="AA81" s="95">
        <f t="shared" si="87"/>
        <v>0</v>
      </c>
      <c r="AB81" s="15"/>
      <c r="AC81" s="24">
        <f t="shared" si="70"/>
        <v>0</v>
      </c>
      <c r="AD81" s="5">
        <v>0</v>
      </c>
      <c r="AE81" s="63"/>
      <c r="AF81" s="15"/>
      <c r="AG81" s="13"/>
      <c r="AH81" s="98">
        <f t="shared" si="88"/>
        <v>0</v>
      </c>
      <c r="AI81" s="99">
        <f>AI5</f>
        <v>0.95499999999999996</v>
      </c>
      <c r="AJ81" s="100"/>
      <c r="AK81" s="110"/>
      <c r="AL81" s="95">
        <f t="shared" si="89"/>
        <v>0</v>
      </c>
      <c r="AM81" s="15"/>
      <c r="AN81" s="24">
        <f t="shared" si="71"/>
        <v>0</v>
      </c>
      <c r="AO81" s="5">
        <v>0</v>
      </c>
      <c r="AP81" s="63"/>
      <c r="AQ81" s="15"/>
      <c r="AR81" s="13"/>
      <c r="AS81" s="98">
        <f t="shared" si="90"/>
        <v>0</v>
      </c>
      <c r="AT81" s="99">
        <f>AT5</f>
        <v>0.96</v>
      </c>
      <c r="AU81" s="100"/>
      <c r="AV81" s="110"/>
      <c r="AW81" s="95">
        <f t="shared" si="91"/>
        <v>0</v>
      </c>
      <c r="AX81" s="15"/>
      <c r="AY81" s="24">
        <f t="shared" si="72"/>
        <v>0</v>
      </c>
      <c r="AZ81" s="5">
        <v>0</v>
      </c>
      <c r="BA81" s="63"/>
      <c r="BB81" s="15"/>
      <c r="BC81" s="13"/>
      <c r="BD81" s="98">
        <f t="shared" si="92"/>
        <v>0</v>
      </c>
      <c r="BE81" s="99">
        <f>BE5</f>
        <v>0.98</v>
      </c>
      <c r="BF81" s="100"/>
      <c r="BG81" s="110"/>
      <c r="BH81" s="95">
        <f t="shared" si="93"/>
        <v>0</v>
      </c>
      <c r="BI81" s="15"/>
      <c r="BJ81" s="24">
        <f t="shared" si="73"/>
        <v>0</v>
      </c>
      <c r="BK81" s="5">
        <v>0</v>
      </c>
      <c r="BL81" s="63"/>
      <c r="BM81" s="15"/>
      <c r="BN81" s="13"/>
      <c r="BO81" s="98">
        <f t="shared" si="94"/>
        <v>1</v>
      </c>
      <c r="BP81" s="99">
        <f>BP5</f>
        <v>0.94499999999999995</v>
      </c>
      <c r="BQ81" s="100">
        <v>4.2354899999999995</v>
      </c>
      <c r="BR81" s="110"/>
      <c r="BS81" s="95">
        <f t="shared" si="95"/>
        <v>4.0025380499999992</v>
      </c>
      <c r="BT81" s="15"/>
      <c r="BU81" s="24">
        <f t="shared" si="74"/>
        <v>1</v>
      </c>
      <c r="BV81" s="5">
        <v>0</v>
      </c>
      <c r="BW81" s="63"/>
      <c r="BX81" s="15"/>
      <c r="BY81" s="13"/>
      <c r="BZ81" s="98">
        <f t="shared" si="96"/>
        <v>0</v>
      </c>
      <c r="CA81" s="99">
        <f>CA5</f>
        <v>1</v>
      </c>
      <c r="CB81" s="100"/>
      <c r="CC81" s="110"/>
      <c r="CD81" s="95">
        <f t="shared" si="97"/>
        <v>0</v>
      </c>
      <c r="CE81" s="15"/>
      <c r="CF81" s="24">
        <f t="shared" si="75"/>
        <v>0</v>
      </c>
      <c r="CG81" s="5">
        <v>0</v>
      </c>
      <c r="CH81" s="63"/>
      <c r="CI81" s="15"/>
      <c r="CJ81" s="13"/>
      <c r="CK81" s="98">
        <f t="shared" si="98"/>
        <v>0</v>
      </c>
      <c r="CL81" s="99">
        <f>CL5</f>
        <v>1</v>
      </c>
      <c r="CM81" s="100"/>
      <c r="CN81" s="110"/>
      <c r="CO81" s="95">
        <f t="shared" si="99"/>
        <v>0</v>
      </c>
      <c r="CP81" s="15"/>
      <c r="CQ81" s="24">
        <f t="shared" si="76"/>
        <v>0</v>
      </c>
      <c r="CR81" s="5">
        <v>0</v>
      </c>
      <c r="CS81" s="63"/>
      <c r="CT81" s="15"/>
      <c r="CU81" s="13"/>
      <c r="CV81" s="98">
        <f t="shared" si="100"/>
        <v>0</v>
      </c>
      <c r="CW81" s="99">
        <f>CW5</f>
        <v>1</v>
      </c>
      <c r="CX81" s="100"/>
      <c r="CY81" s="110"/>
      <c r="CZ81" s="95">
        <f t="shared" si="101"/>
        <v>0</v>
      </c>
      <c r="DA81" s="15"/>
      <c r="DB81" s="24">
        <f t="shared" si="77"/>
        <v>0</v>
      </c>
      <c r="DC81" s="5">
        <v>0</v>
      </c>
      <c r="DD81" s="63"/>
      <c r="DE81" s="15"/>
      <c r="DF81" s="13"/>
      <c r="DG81" s="98">
        <f t="shared" si="102"/>
        <v>0</v>
      </c>
      <c r="DH81" s="99">
        <f>DH5</f>
        <v>1</v>
      </c>
      <c r="DI81" s="100"/>
      <c r="DJ81" s="110"/>
      <c r="DK81" s="95">
        <f t="shared" si="103"/>
        <v>0</v>
      </c>
      <c r="DL81" s="15"/>
      <c r="DM81" s="24">
        <f t="shared" si="78"/>
        <v>0</v>
      </c>
      <c r="DN81" s="5">
        <v>0</v>
      </c>
      <c r="DO81" s="63"/>
      <c r="DP81" s="15"/>
      <c r="DQ81" s="13"/>
      <c r="DR81" s="98">
        <f t="shared" si="104"/>
        <v>0</v>
      </c>
      <c r="DS81" s="99">
        <f>DS5</f>
        <v>1</v>
      </c>
      <c r="DT81" s="100"/>
      <c r="DU81" s="110"/>
      <c r="DV81" s="95">
        <f t="shared" si="105"/>
        <v>0</v>
      </c>
      <c r="DW81" s="15"/>
      <c r="DX81" s="24">
        <f t="shared" si="79"/>
        <v>0</v>
      </c>
      <c r="DY81" s="5">
        <v>0</v>
      </c>
      <c r="DZ81" s="63"/>
      <c r="EA81" s="15"/>
      <c r="EB81" s="13"/>
      <c r="EC81" s="98">
        <f t="shared" si="106"/>
        <v>0</v>
      </c>
      <c r="ED81" s="99">
        <f>ED5</f>
        <v>1</v>
      </c>
      <c r="EE81" s="100"/>
      <c r="EF81" s="110"/>
      <c r="EG81" s="95">
        <f t="shared" si="107"/>
        <v>0</v>
      </c>
      <c r="EH81" s="15"/>
      <c r="EI81" s="24">
        <f t="shared" si="80"/>
        <v>0</v>
      </c>
      <c r="EJ81" s="5">
        <v>0</v>
      </c>
      <c r="EK81" s="63"/>
      <c r="EL81" s="15"/>
      <c r="EM81" s="13"/>
      <c r="EN81" s="98">
        <f t="shared" si="108"/>
        <v>0</v>
      </c>
      <c r="EO81" s="99">
        <f>EO5</f>
        <v>1</v>
      </c>
      <c r="EP81" s="100"/>
      <c r="EQ81" s="110"/>
      <c r="ER81" s="95">
        <f t="shared" si="109"/>
        <v>0</v>
      </c>
      <c r="ES81" s="15"/>
      <c r="ET81" s="24">
        <f t="shared" si="81"/>
        <v>0</v>
      </c>
      <c r="EU81" s="5">
        <v>0</v>
      </c>
      <c r="EV81" s="63"/>
      <c r="EW81" s="15"/>
      <c r="EX81" s="13"/>
      <c r="EY81" s="98">
        <f t="shared" si="110"/>
        <v>0</v>
      </c>
      <c r="EZ81" s="99">
        <f>EZ5</f>
        <v>1</v>
      </c>
      <c r="FA81" s="100"/>
      <c r="FB81" s="110"/>
      <c r="FC81" s="95">
        <f t="shared" si="111"/>
        <v>0</v>
      </c>
      <c r="FD81" s="15"/>
      <c r="FE81" s="24">
        <f t="shared" si="82"/>
        <v>0</v>
      </c>
      <c r="FF81" s="5">
        <v>0</v>
      </c>
      <c r="FG81" s="63"/>
      <c r="FH81" s="15"/>
      <c r="FI81" s="13"/>
      <c r="FJ81" s="98">
        <f t="shared" si="112"/>
        <v>0</v>
      </c>
      <c r="FK81" s="99">
        <f>FK5</f>
        <v>1</v>
      </c>
      <c r="FL81" s="100"/>
      <c r="FM81" s="110"/>
      <c r="FN81" s="95">
        <f t="shared" si="113"/>
        <v>0</v>
      </c>
      <c r="FO81" s="15"/>
      <c r="FP81" s="24">
        <f t="shared" si="83"/>
        <v>0</v>
      </c>
      <c r="FQ81" s="5">
        <v>0</v>
      </c>
      <c r="FR81" s="8">
        <v>0</v>
      </c>
      <c r="FS81" s="84">
        <f t="shared" si="114"/>
        <v>4.2354899999999995</v>
      </c>
      <c r="FT81" s="85">
        <f t="shared" si="115"/>
        <v>500</v>
      </c>
      <c r="FU81" s="85">
        <f t="shared" si="116"/>
        <v>500</v>
      </c>
      <c r="FV81" s="85">
        <f t="shared" si="117"/>
        <v>500</v>
      </c>
      <c r="FW81" s="85">
        <f t="shared" si="118"/>
        <v>500</v>
      </c>
      <c r="FX81" s="85">
        <f t="shared" si="119"/>
        <v>4.0025380499999992</v>
      </c>
      <c r="FY81" s="85">
        <f t="shared" si="120"/>
        <v>500</v>
      </c>
      <c r="FZ81" s="85">
        <f t="shared" si="121"/>
        <v>500</v>
      </c>
      <c r="GA81" s="85">
        <f t="shared" si="122"/>
        <v>500</v>
      </c>
      <c r="GB81" s="85">
        <f t="shared" si="123"/>
        <v>500</v>
      </c>
      <c r="GC81" s="85">
        <f t="shared" si="124"/>
        <v>500</v>
      </c>
      <c r="GD81" s="85">
        <f t="shared" si="125"/>
        <v>500</v>
      </c>
      <c r="GE81" s="85">
        <f t="shared" si="126"/>
        <v>500</v>
      </c>
      <c r="GF81" s="85">
        <f t="shared" si="127"/>
        <v>500</v>
      </c>
      <c r="GG81" s="85">
        <f t="shared" si="128"/>
        <v>500</v>
      </c>
      <c r="GH81" s="101">
        <f t="shared" si="67"/>
        <v>2</v>
      </c>
      <c r="GI81" s="102">
        <f t="shared" si="129"/>
        <v>8.2380280499999987</v>
      </c>
      <c r="GJ81" s="102">
        <f t="shared" si="130"/>
        <v>4.1190140249999994</v>
      </c>
      <c r="GK81" s="79">
        <f>ROW()</f>
        <v>81</v>
      </c>
    </row>
    <row r="82" spans="1:193" s="12" customFormat="1" ht="50.1" customHeight="1">
      <c r="A82" s="17">
        <f>ROW()</f>
        <v>82</v>
      </c>
      <c r="B82" s="32">
        <f t="shared" si="131"/>
        <v>76</v>
      </c>
      <c r="C82" s="33">
        <f t="shared" si="132"/>
        <v>76</v>
      </c>
      <c r="D82" s="31" t="s">
        <v>404</v>
      </c>
      <c r="E82" s="390">
        <f t="shared" si="68"/>
        <v>4.0025380499999992</v>
      </c>
      <c r="F82" s="107">
        <f t="shared" si="84"/>
        <v>4.1190140249999994</v>
      </c>
      <c r="G82" s="3">
        <v>0</v>
      </c>
      <c r="H82" s="4">
        <v>0</v>
      </c>
      <c r="I82" s="63"/>
      <c r="J82" s="15"/>
      <c r="K82" s="13"/>
      <c r="L82" s="98">
        <f t="shared" si="133"/>
        <v>1</v>
      </c>
      <c r="M82" s="99">
        <f>M5</f>
        <v>0.94499999999999995</v>
      </c>
      <c r="N82" s="100">
        <v>4.4820000000000002</v>
      </c>
      <c r="O82" s="110">
        <v>31276</v>
      </c>
      <c r="P82" s="95">
        <f t="shared" si="85"/>
        <v>4.2354899999999995</v>
      </c>
      <c r="Q82" s="15"/>
      <c r="R82" s="24">
        <f t="shared" si="69"/>
        <v>2</v>
      </c>
      <c r="S82" s="25">
        <v>0</v>
      </c>
      <c r="T82" s="63"/>
      <c r="U82" s="15"/>
      <c r="V82" s="13"/>
      <c r="W82" s="98">
        <f t="shared" si="86"/>
        <v>0</v>
      </c>
      <c r="X82" s="99">
        <f>X5</f>
        <v>0.97</v>
      </c>
      <c r="Y82" s="100"/>
      <c r="Z82" s="110"/>
      <c r="AA82" s="95">
        <f t="shared" si="87"/>
        <v>0</v>
      </c>
      <c r="AB82" s="15"/>
      <c r="AC82" s="24">
        <f t="shared" si="70"/>
        <v>0</v>
      </c>
      <c r="AD82" s="5">
        <v>0</v>
      </c>
      <c r="AE82" s="63"/>
      <c r="AF82" s="15"/>
      <c r="AG82" s="13"/>
      <c r="AH82" s="98">
        <f t="shared" si="88"/>
        <v>0</v>
      </c>
      <c r="AI82" s="99">
        <f>AI5</f>
        <v>0.95499999999999996</v>
      </c>
      <c r="AJ82" s="100"/>
      <c r="AK82" s="110"/>
      <c r="AL82" s="95">
        <f t="shared" si="89"/>
        <v>0</v>
      </c>
      <c r="AM82" s="15"/>
      <c r="AN82" s="24">
        <f t="shared" si="71"/>
        <v>0</v>
      </c>
      <c r="AO82" s="5">
        <v>0</v>
      </c>
      <c r="AP82" s="63"/>
      <c r="AQ82" s="15"/>
      <c r="AR82" s="13"/>
      <c r="AS82" s="98">
        <f t="shared" si="90"/>
        <v>0</v>
      </c>
      <c r="AT82" s="99">
        <f>AT5</f>
        <v>0.96</v>
      </c>
      <c r="AU82" s="100"/>
      <c r="AV82" s="110"/>
      <c r="AW82" s="95">
        <f t="shared" si="91"/>
        <v>0</v>
      </c>
      <c r="AX82" s="15"/>
      <c r="AY82" s="24">
        <f t="shared" si="72"/>
        <v>0</v>
      </c>
      <c r="AZ82" s="5">
        <v>0</v>
      </c>
      <c r="BA82" s="63"/>
      <c r="BB82" s="15"/>
      <c r="BC82" s="13"/>
      <c r="BD82" s="98">
        <f t="shared" si="92"/>
        <v>0</v>
      </c>
      <c r="BE82" s="99">
        <f>BE5</f>
        <v>0.98</v>
      </c>
      <c r="BF82" s="100"/>
      <c r="BG82" s="110"/>
      <c r="BH82" s="95">
        <f t="shared" si="93"/>
        <v>0</v>
      </c>
      <c r="BI82" s="15"/>
      <c r="BJ82" s="24">
        <f t="shared" si="73"/>
        <v>0</v>
      </c>
      <c r="BK82" s="5">
        <v>0</v>
      </c>
      <c r="BL82" s="63"/>
      <c r="BM82" s="15"/>
      <c r="BN82" s="13"/>
      <c r="BO82" s="98">
        <f t="shared" si="94"/>
        <v>1</v>
      </c>
      <c r="BP82" s="99">
        <f>BP5</f>
        <v>0.94499999999999995</v>
      </c>
      <c r="BQ82" s="100">
        <v>4.2354899999999995</v>
      </c>
      <c r="BR82" s="110"/>
      <c r="BS82" s="95">
        <f t="shared" si="95"/>
        <v>4.0025380499999992</v>
      </c>
      <c r="BT82" s="15"/>
      <c r="BU82" s="24">
        <f t="shared" si="74"/>
        <v>1</v>
      </c>
      <c r="BV82" s="5">
        <v>0</v>
      </c>
      <c r="BW82" s="63"/>
      <c r="BX82" s="15"/>
      <c r="BY82" s="13"/>
      <c r="BZ82" s="98">
        <f t="shared" si="96"/>
        <v>0</v>
      </c>
      <c r="CA82" s="99">
        <f>CA5</f>
        <v>1</v>
      </c>
      <c r="CB82" s="100"/>
      <c r="CC82" s="110"/>
      <c r="CD82" s="95">
        <f t="shared" si="97"/>
        <v>0</v>
      </c>
      <c r="CE82" s="15"/>
      <c r="CF82" s="24">
        <f t="shared" si="75"/>
        <v>0</v>
      </c>
      <c r="CG82" s="5">
        <v>0</v>
      </c>
      <c r="CH82" s="63"/>
      <c r="CI82" s="15"/>
      <c r="CJ82" s="13"/>
      <c r="CK82" s="98">
        <f t="shared" si="98"/>
        <v>0</v>
      </c>
      <c r="CL82" s="99">
        <f>CL5</f>
        <v>1</v>
      </c>
      <c r="CM82" s="100"/>
      <c r="CN82" s="110"/>
      <c r="CO82" s="95">
        <f t="shared" si="99"/>
        <v>0</v>
      </c>
      <c r="CP82" s="15"/>
      <c r="CQ82" s="24">
        <f t="shared" si="76"/>
        <v>0</v>
      </c>
      <c r="CR82" s="5">
        <v>0</v>
      </c>
      <c r="CS82" s="63"/>
      <c r="CT82" s="15"/>
      <c r="CU82" s="13"/>
      <c r="CV82" s="98">
        <f t="shared" si="100"/>
        <v>0</v>
      </c>
      <c r="CW82" s="99">
        <f>CW5</f>
        <v>1</v>
      </c>
      <c r="CX82" s="100"/>
      <c r="CY82" s="110"/>
      <c r="CZ82" s="95">
        <f t="shared" si="101"/>
        <v>0</v>
      </c>
      <c r="DA82" s="15"/>
      <c r="DB82" s="24">
        <f t="shared" si="77"/>
        <v>0</v>
      </c>
      <c r="DC82" s="5">
        <v>0</v>
      </c>
      <c r="DD82" s="63"/>
      <c r="DE82" s="15"/>
      <c r="DF82" s="13"/>
      <c r="DG82" s="98">
        <f t="shared" si="102"/>
        <v>0</v>
      </c>
      <c r="DH82" s="99">
        <f>DH5</f>
        <v>1</v>
      </c>
      <c r="DI82" s="100"/>
      <c r="DJ82" s="110"/>
      <c r="DK82" s="95">
        <f t="shared" si="103"/>
        <v>0</v>
      </c>
      <c r="DL82" s="15"/>
      <c r="DM82" s="24">
        <f t="shared" si="78"/>
        <v>0</v>
      </c>
      <c r="DN82" s="5">
        <v>0</v>
      </c>
      <c r="DO82" s="63"/>
      <c r="DP82" s="15"/>
      <c r="DQ82" s="13"/>
      <c r="DR82" s="98">
        <f t="shared" si="104"/>
        <v>0</v>
      </c>
      <c r="DS82" s="99">
        <f>DS5</f>
        <v>1</v>
      </c>
      <c r="DT82" s="100"/>
      <c r="DU82" s="110"/>
      <c r="DV82" s="95">
        <f t="shared" si="105"/>
        <v>0</v>
      </c>
      <c r="DW82" s="15"/>
      <c r="DX82" s="24">
        <f t="shared" si="79"/>
        <v>0</v>
      </c>
      <c r="DY82" s="5">
        <v>0</v>
      </c>
      <c r="DZ82" s="63"/>
      <c r="EA82" s="15"/>
      <c r="EB82" s="13"/>
      <c r="EC82" s="98">
        <f t="shared" si="106"/>
        <v>0</v>
      </c>
      <c r="ED82" s="99">
        <f>ED5</f>
        <v>1</v>
      </c>
      <c r="EE82" s="100"/>
      <c r="EF82" s="110"/>
      <c r="EG82" s="95">
        <f t="shared" si="107"/>
        <v>0</v>
      </c>
      <c r="EH82" s="15"/>
      <c r="EI82" s="24">
        <f t="shared" si="80"/>
        <v>0</v>
      </c>
      <c r="EJ82" s="5">
        <v>0</v>
      </c>
      <c r="EK82" s="63"/>
      <c r="EL82" s="15"/>
      <c r="EM82" s="13"/>
      <c r="EN82" s="98">
        <f t="shared" si="108"/>
        <v>0</v>
      </c>
      <c r="EO82" s="99">
        <f>EO5</f>
        <v>1</v>
      </c>
      <c r="EP82" s="100"/>
      <c r="EQ82" s="110"/>
      <c r="ER82" s="95">
        <f t="shared" si="109"/>
        <v>0</v>
      </c>
      <c r="ES82" s="15"/>
      <c r="ET82" s="24">
        <f t="shared" si="81"/>
        <v>0</v>
      </c>
      <c r="EU82" s="5">
        <v>0</v>
      </c>
      <c r="EV82" s="63"/>
      <c r="EW82" s="15"/>
      <c r="EX82" s="13"/>
      <c r="EY82" s="98">
        <f t="shared" si="110"/>
        <v>0</v>
      </c>
      <c r="EZ82" s="99">
        <f>EZ5</f>
        <v>1</v>
      </c>
      <c r="FA82" s="100"/>
      <c r="FB82" s="110"/>
      <c r="FC82" s="95">
        <f t="shared" si="111"/>
        <v>0</v>
      </c>
      <c r="FD82" s="15"/>
      <c r="FE82" s="24">
        <f t="shared" si="82"/>
        <v>0</v>
      </c>
      <c r="FF82" s="5">
        <v>0</v>
      </c>
      <c r="FG82" s="63"/>
      <c r="FH82" s="15"/>
      <c r="FI82" s="13"/>
      <c r="FJ82" s="98">
        <f t="shared" si="112"/>
        <v>0</v>
      </c>
      <c r="FK82" s="99">
        <f>FK5</f>
        <v>1</v>
      </c>
      <c r="FL82" s="100"/>
      <c r="FM82" s="110"/>
      <c r="FN82" s="95">
        <f t="shared" si="113"/>
        <v>0</v>
      </c>
      <c r="FO82" s="15"/>
      <c r="FP82" s="24">
        <f t="shared" si="83"/>
        <v>0</v>
      </c>
      <c r="FQ82" s="5">
        <v>0</v>
      </c>
      <c r="FR82" s="8">
        <v>0</v>
      </c>
      <c r="FS82" s="84">
        <f t="shared" si="114"/>
        <v>4.2354899999999995</v>
      </c>
      <c r="FT82" s="85">
        <f t="shared" si="115"/>
        <v>500</v>
      </c>
      <c r="FU82" s="85">
        <f t="shared" si="116"/>
        <v>500</v>
      </c>
      <c r="FV82" s="85">
        <f t="shared" si="117"/>
        <v>500</v>
      </c>
      <c r="FW82" s="85">
        <f t="shared" si="118"/>
        <v>500</v>
      </c>
      <c r="FX82" s="85">
        <f t="shared" si="119"/>
        <v>4.0025380499999992</v>
      </c>
      <c r="FY82" s="85">
        <f t="shared" si="120"/>
        <v>500</v>
      </c>
      <c r="FZ82" s="85">
        <f t="shared" si="121"/>
        <v>500</v>
      </c>
      <c r="GA82" s="85">
        <f t="shared" si="122"/>
        <v>500</v>
      </c>
      <c r="GB82" s="85">
        <f t="shared" si="123"/>
        <v>500</v>
      </c>
      <c r="GC82" s="85">
        <f t="shared" si="124"/>
        <v>500</v>
      </c>
      <c r="GD82" s="85">
        <f t="shared" si="125"/>
        <v>500</v>
      </c>
      <c r="GE82" s="85">
        <f t="shared" si="126"/>
        <v>500</v>
      </c>
      <c r="GF82" s="85">
        <f t="shared" si="127"/>
        <v>500</v>
      </c>
      <c r="GG82" s="85">
        <f t="shared" si="128"/>
        <v>500</v>
      </c>
      <c r="GH82" s="101">
        <f t="shared" si="67"/>
        <v>2</v>
      </c>
      <c r="GI82" s="102">
        <f t="shared" si="129"/>
        <v>8.2380280499999987</v>
      </c>
      <c r="GJ82" s="102">
        <f t="shared" si="130"/>
        <v>4.1190140249999994</v>
      </c>
      <c r="GK82" s="79">
        <f>ROW()</f>
        <v>82</v>
      </c>
    </row>
    <row r="83" spans="1:193" s="12" customFormat="1" ht="50.1" customHeight="1">
      <c r="A83" s="17">
        <f>ROW()</f>
        <v>83</v>
      </c>
      <c r="B83" s="32">
        <f t="shared" si="131"/>
        <v>77</v>
      </c>
      <c r="C83" s="33">
        <f t="shared" si="132"/>
        <v>77</v>
      </c>
      <c r="D83" s="31" t="s">
        <v>405</v>
      </c>
      <c r="E83" s="390">
        <f t="shared" si="68"/>
        <v>8.106880949999999</v>
      </c>
      <c r="F83" s="107">
        <f t="shared" si="84"/>
        <v>8.3427954749999991</v>
      </c>
      <c r="G83" s="3">
        <v>0</v>
      </c>
      <c r="H83" s="4">
        <v>0</v>
      </c>
      <c r="I83" s="63"/>
      <c r="J83" s="15"/>
      <c r="K83" s="13"/>
      <c r="L83" s="98">
        <f t="shared" si="133"/>
        <v>1</v>
      </c>
      <c r="M83" s="99">
        <f>M5</f>
        <v>0.94499999999999995</v>
      </c>
      <c r="N83" s="100">
        <v>9.0779999999999994</v>
      </c>
      <c r="O83" s="110">
        <v>423752</v>
      </c>
      <c r="P83" s="95">
        <f t="shared" si="85"/>
        <v>8.5787099999999992</v>
      </c>
      <c r="Q83" s="15"/>
      <c r="R83" s="24">
        <f t="shared" si="69"/>
        <v>2</v>
      </c>
      <c r="S83" s="25">
        <v>0</v>
      </c>
      <c r="T83" s="63"/>
      <c r="U83" s="15"/>
      <c r="V83" s="13"/>
      <c r="W83" s="98">
        <f t="shared" si="86"/>
        <v>0</v>
      </c>
      <c r="X83" s="99">
        <f>X5</f>
        <v>0.97</v>
      </c>
      <c r="Y83" s="100"/>
      <c r="Z83" s="110"/>
      <c r="AA83" s="95">
        <f t="shared" si="87"/>
        <v>0</v>
      </c>
      <c r="AB83" s="15"/>
      <c r="AC83" s="24">
        <f t="shared" si="70"/>
        <v>0</v>
      </c>
      <c r="AD83" s="5">
        <v>0</v>
      </c>
      <c r="AE83" s="63"/>
      <c r="AF83" s="15"/>
      <c r="AG83" s="13"/>
      <c r="AH83" s="98">
        <f t="shared" si="88"/>
        <v>0</v>
      </c>
      <c r="AI83" s="99">
        <f>AI5</f>
        <v>0.95499999999999996</v>
      </c>
      <c r="AJ83" s="100"/>
      <c r="AK83" s="110"/>
      <c r="AL83" s="95">
        <f t="shared" si="89"/>
        <v>0</v>
      </c>
      <c r="AM83" s="15"/>
      <c r="AN83" s="24">
        <f t="shared" si="71"/>
        <v>0</v>
      </c>
      <c r="AO83" s="5">
        <v>0</v>
      </c>
      <c r="AP83" s="63"/>
      <c r="AQ83" s="15"/>
      <c r="AR83" s="13"/>
      <c r="AS83" s="98">
        <f t="shared" si="90"/>
        <v>0</v>
      </c>
      <c r="AT83" s="99">
        <f>AT5</f>
        <v>0.96</v>
      </c>
      <c r="AU83" s="100"/>
      <c r="AV83" s="110"/>
      <c r="AW83" s="95">
        <f t="shared" si="91"/>
        <v>0</v>
      </c>
      <c r="AX83" s="15"/>
      <c r="AY83" s="24">
        <f t="shared" si="72"/>
        <v>0</v>
      </c>
      <c r="AZ83" s="5">
        <v>0</v>
      </c>
      <c r="BA83" s="63"/>
      <c r="BB83" s="15"/>
      <c r="BC83" s="13"/>
      <c r="BD83" s="98">
        <f t="shared" si="92"/>
        <v>0</v>
      </c>
      <c r="BE83" s="99">
        <f>BE5</f>
        <v>0.98</v>
      </c>
      <c r="BF83" s="100"/>
      <c r="BG83" s="110"/>
      <c r="BH83" s="95">
        <f t="shared" si="93"/>
        <v>0</v>
      </c>
      <c r="BI83" s="15"/>
      <c r="BJ83" s="24">
        <f t="shared" si="73"/>
        <v>0</v>
      </c>
      <c r="BK83" s="5">
        <v>0</v>
      </c>
      <c r="BL83" s="63"/>
      <c r="BM83" s="15"/>
      <c r="BN83" s="13"/>
      <c r="BO83" s="98">
        <f t="shared" si="94"/>
        <v>1</v>
      </c>
      <c r="BP83" s="99">
        <f>BP5</f>
        <v>0.94499999999999995</v>
      </c>
      <c r="BQ83" s="100">
        <v>8.5787099999999992</v>
      </c>
      <c r="BR83" s="110"/>
      <c r="BS83" s="95">
        <f t="shared" si="95"/>
        <v>8.106880949999999</v>
      </c>
      <c r="BT83" s="15"/>
      <c r="BU83" s="24">
        <f t="shared" si="74"/>
        <v>1</v>
      </c>
      <c r="BV83" s="5">
        <v>0</v>
      </c>
      <c r="BW83" s="63"/>
      <c r="BX83" s="15"/>
      <c r="BY83" s="13"/>
      <c r="BZ83" s="98">
        <f t="shared" si="96"/>
        <v>0</v>
      </c>
      <c r="CA83" s="99">
        <f>CA5</f>
        <v>1</v>
      </c>
      <c r="CB83" s="100"/>
      <c r="CC83" s="110"/>
      <c r="CD83" s="95">
        <f t="shared" si="97"/>
        <v>0</v>
      </c>
      <c r="CE83" s="15"/>
      <c r="CF83" s="24">
        <f t="shared" si="75"/>
        <v>0</v>
      </c>
      <c r="CG83" s="5">
        <v>0</v>
      </c>
      <c r="CH83" s="63"/>
      <c r="CI83" s="15"/>
      <c r="CJ83" s="13"/>
      <c r="CK83" s="98">
        <f t="shared" si="98"/>
        <v>0</v>
      </c>
      <c r="CL83" s="99">
        <f>CL5</f>
        <v>1</v>
      </c>
      <c r="CM83" s="100"/>
      <c r="CN83" s="110"/>
      <c r="CO83" s="95">
        <f t="shared" si="99"/>
        <v>0</v>
      </c>
      <c r="CP83" s="15"/>
      <c r="CQ83" s="24">
        <f t="shared" si="76"/>
        <v>0</v>
      </c>
      <c r="CR83" s="5">
        <v>0</v>
      </c>
      <c r="CS83" s="63"/>
      <c r="CT83" s="15"/>
      <c r="CU83" s="13"/>
      <c r="CV83" s="98">
        <f t="shared" si="100"/>
        <v>0</v>
      </c>
      <c r="CW83" s="99">
        <f>CW5</f>
        <v>1</v>
      </c>
      <c r="CX83" s="100"/>
      <c r="CY83" s="110"/>
      <c r="CZ83" s="95">
        <f t="shared" si="101"/>
        <v>0</v>
      </c>
      <c r="DA83" s="15"/>
      <c r="DB83" s="24">
        <f t="shared" si="77"/>
        <v>0</v>
      </c>
      <c r="DC83" s="5">
        <v>0</v>
      </c>
      <c r="DD83" s="63"/>
      <c r="DE83" s="15"/>
      <c r="DF83" s="13"/>
      <c r="DG83" s="98">
        <f t="shared" si="102"/>
        <v>0</v>
      </c>
      <c r="DH83" s="99">
        <f>DH5</f>
        <v>1</v>
      </c>
      <c r="DI83" s="100"/>
      <c r="DJ83" s="110"/>
      <c r="DK83" s="95">
        <f t="shared" si="103"/>
        <v>0</v>
      </c>
      <c r="DL83" s="15"/>
      <c r="DM83" s="24">
        <f t="shared" si="78"/>
        <v>0</v>
      </c>
      <c r="DN83" s="5">
        <v>0</v>
      </c>
      <c r="DO83" s="63"/>
      <c r="DP83" s="15"/>
      <c r="DQ83" s="13"/>
      <c r="DR83" s="98">
        <f t="shared" si="104"/>
        <v>0</v>
      </c>
      <c r="DS83" s="99">
        <f>DS5</f>
        <v>1</v>
      </c>
      <c r="DT83" s="100"/>
      <c r="DU83" s="110"/>
      <c r="DV83" s="95">
        <f t="shared" si="105"/>
        <v>0</v>
      </c>
      <c r="DW83" s="15"/>
      <c r="DX83" s="24">
        <f t="shared" si="79"/>
        <v>0</v>
      </c>
      <c r="DY83" s="5">
        <v>0</v>
      </c>
      <c r="DZ83" s="63"/>
      <c r="EA83" s="15"/>
      <c r="EB83" s="13"/>
      <c r="EC83" s="98">
        <f t="shared" si="106"/>
        <v>0</v>
      </c>
      <c r="ED83" s="99">
        <f>ED5</f>
        <v>1</v>
      </c>
      <c r="EE83" s="100"/>
      <c r="EF83" s="110"/>
      <c r="EG83" s="95">
        <f t="shared" si="107"/>
        <v>0</v>
      </c>
      <c r="EH83" s="15"/>
      <c r="EI83" s="24">
        <f t="shared" si="80"/>
        <v>0</v>
      </c>
      <c r="EJ83" s="5">
        <v>0</v>
      </c>
      <c r="EK83" s="63"/>
      <c r="EL83" s="15"/>
      <c r="EM83" s="13"/>
      <c r="EN83" s="98">
        <f t="shared" si="108"/>
        <v>0</v>
      </c>
      <c r="EO83" s="99">
        <f>EO5</f>
        <v>1</v>
      </c>
      <c r="EP83" s="100"/>
      <c r="EQ83" s="110"/>
      <c r="ER83" s="95">
        <f t="shared" si="109"/>
        <v>0</v>
      </c>
      <c r="ES83" s="15"/>
      <c r="ET83" s="24">
        <f t="shared" si="81"/>
        <v>0</v>
      </c>
      <c r="EU83" s="5">
        <v>0</v>
      </c>
      <c r="EV83" s="63"/>
      <c r="EW83" s="15"/>
      <c r="EX83" s="13"/>
      <c r="EY83" s="98">
        <f t="shared" si="110"/>
        <v>0</v>
      </c>
      <c r="EZ83" s="99">
        <f>EZ5</f>
        <v>1</v>
      </c>
      <c r="FA83" s="100"/>
      <c r="FB83" s="110"/>
      <c r="FC83" s="95">
        <f t="shared" si="111"/>
        <v>0</v>
      </c>
      <c r="FD83" s="15"/>
      <c r="FE83" s="24">
        <f t="shared" si="82"/>
        <v>0</v>
      </c>
      <c r="FF83" s="5">
        <v>0</v>
      </c>
      <c r="FG83" s="63"/>
      <c r="FH83" s="15"/>
      <c r="FI83" s="13"/>
      <c r="FJ83" s="98">
        <f t="shared" si="112"/>
        <v>0</v>
      </c>
      <c r="FK83" s="99">
        <f>FK5</f>
        <v>1</v>
      </c>
      <c r="FL83" s="100"/>
      <c r="FM83" s="110"/>
      <c r="FN83" s="95">
        <f t="shared" si="113"/>
        <v>0</v>
      </c>
      <c r="FO83" s="15"/>
      <c r="FP83" s="24">
        <f t="shared" si="83"/>
        <v>0</v>
      </c>
      <c r="FQ83" s="5">
        <v>0</v>
      </c>
      <c r="FR83" s="8">
        <v>0</v>
      </c>
      <c r="FS83" s="84">
        <f t="shared" si="114"/>
        <v>8.5787099999999992</v>
      </c>
      <c r="FT83" s="85">
        <f t="shared" si="115"/>
        <v>500</v>
      </c>
      <c r="FU83" s="85">
        <f t="shared" si="116"/>
        <v>500</v>
      </c>
      <c r="FV83" s="85">
        <f t="shared" si="117"/>
        <v>500</v>
      </c>
      <c r="FW83" s="85">
        <f t="shared" si="118"/>
        <v>500</v>
      </c>
      <c r="FX83" s="85">
        <f t="shared" si="119"/>
        <v>8.106880949999999</v>
      </c>
      <c r="FY83" s="85">
        <f t="shared" si="120"/>
        <v>500</v>
      </c>
      <c r="FZ83" s="85">
        <f t="shared" si="121"/>
        <v>500</v>
      </c>
      <c r="GA83" s="85">
        <f t="shared" si="122"/>
        <v>500</v>
      </c>
      <c r="GB83" s="85">
        <f t="shared" si="123"/>
        <v>500</v>
      </c>
      <c r="GC83" s="85">
        <f t="shared" si="124"/>
        <v>500</v>
      </c>
      <c r="GD83" s="85">
        <f t="shared" si="125"/>
        <v>500</v>
      </c>
      <c r="GE83" s="85">
        <f t="shared" si="126"/>
        <v>500</v>
      </c>
      <c r="GF83" s="85">
        <f t="shared" si="127"/>
        <v>500</v>
      </c>
      <c r="GG83" s="85">
        <f t="shared" si="128"/>
        <v>500</v>
      </c>
      <c r="GH83" s="101">
        <f t="shared" si="67"/>
        <v>2</v>
      </c>
      <c r="GI83" s="102">
        <f t="shared" si="129"/>
        <v>16.685590949999998</v>
      </c>
      <c r="GJ83" s="102">
        <f t="shared" si="130"/>
        <v>8.3427954749999991</v>
      </c>
      <c r="GK83" s="79">
        <f>ROW()</f>
        <v>83</v>
      </c>
    </row>
    <row r="84" spans="1:193" s="12" customFormat="1" ht="50.1" customHeight="1">
      <c r="A84" s="17">
        <f>ROW()</f>
        <v>84</v>
      </c>
      <c r="B84" s="32">
        <f t="shared" si="131"/>
        <v>78</v>
      </c>
      <c r="C84" s="33">
        <f t="shared" si="132"/>
        <v>78</v>
      </c>
      <c r="D84" s="31" t="s">
        <v>406</v>
      </c>
      <c r="E84" s="390">
        <f t="shared" si="68"/>
        <v>1.3535999999999999</v>
      </c>
      <c r="F84" s="107">
        <f t="shared" si="84"/>
        <v>1.8399310499999997</v>
      </c>
      <c r="G84" s="3">
        <v>0</v>
      </c>
      <c r="H84" s="4">
        <v>0</v>
      </c>
      <c r="I84" s="63"/>
      <c r="J84" s="15"/>
      <c r="K84" s="13"/>
      <c r="L84" s="98">
        <f t="shared" si="133"/>
        <v>1</v>
      </c>
      <c r="M84" s="99">
        <f>M5</f>
        <v>0.94499999999999995</v>
      </c>
      <c r="N84" s="100">
        <v>2.5129999999999999</v>
      </c>
      <c r="O84" s="110"/>
      <c r="P84" s="95">
        <f t="shared" si="85"/>
        <v>2.3747849999999997</v>
      </c>
      <c r="Q84" s="15"/>
      <c r="R84" s="24">
        <f t="shared" si="69"/>
        <v>3</v>
      </c>
      <c r="S84" s="25">
        <v>0</v>
      </c>
      <c r="T84" s="63"/>
      <c r="U84" s="15"/>
      <c r="V84" s="13"/>
      <c r="W84" s="98">
        <f t="shared" si="86"/>
        <v>0</v>
      </c>
      <c r="X84" s="99">
        <f>X5</f>
        <v>0.97</v>
      </c>
      <c r="Y84" s="100"/>
      <c r="Z84" s="110"/>
      <c r="AA84" s="95">
        <f t="shared" si="87"/>
        <v>0</v>
      </c>
      <c r="AB84" s="15"/>
      <c r="AC84" s="24">
        <f t="shared" si="70"/>
        <v>0</v>
      </c>
      <c r="AD84" s="5">
        <v>0</v>
      </c>
      <c r="AE84" s="63"/>
      <c r="AF84" s="15"/>
      <c r="AG84" s="13"/>
      <c r="AH84" s="98">
        <f t="shared" si="88"/>
        <v>0</v>
      </c>
      <c r="AI84" s="99">
        <f>AI5</f>
        <v>0.95499999999999996</v>
      </c>
      <c r="AJ84" s="100"/>
      <c r="AK84" s="110"/>
      <c r="AL84" s="95">
        <f t="shared" si="89"/>
        <v>0</v>
      </c>
      <c r="AM84" s="15"/>
      <c r="AN84" s="24">
        <f t="shared" si="71"/>
        <v>0</v>
      </c>
      <c r="AO84" s="5">
        <v>0</v>
      </c>
      <c r="AP84" s="63"/>
      <c r="AQ84" s="15"/>
      <c r="AR84" s="13"/>
      <c r="AS84" s="98">
        <f t="shared" si="90"/>
        <v>1</v>
      </c>
      <c r="AT84" s="99">
        <f>AT5</f>
        <v>0.96</v>
      </c>
      <c r="AU84" s="100">
        <v>1.41</v>
      </c>
      <c r="AV84" s="110"/>
      <c r="AW84" s="95">
        <f t="shared" si="91"/>
        <v>1.3535999999999999</v>
      </c>
      <c r="AX84" s="15"/>
      <c r="AY84" s="24">
        <f t="shared" si="72"/>
        <v>1</v>
      </c>
      <c r="AZ84" s="5">
        <v>0</v>
      </c>
      <c r="BA84" s="63"/>
      <c r="BB84" s="15"/>
      <c r="BC84" s="13"/>
      <c r="BD84" s="98">
        <f t="shared" si="92"/>
        <v>0</v>
      </c>
      <c r="BE84" s="99">
        <f>BE5</f>
        <v>0.98</v>
      </c>
      <c r="BF84" s="100"/>
      <c r="BG84" s="110"/>
      <c r="BH84" s="95">
        <f t="shared" si="93"/>
        <v>0</v>
      </c>
      <c r="BI84" s="15"/>
      <c r="BJ84" s="24">
        <f t="shared" si="73"/>
        <v>0</v>
      </c>
      <c r="BK84" s="5">
        <v>0</v>
      </c>
      <c r="BL84" s="63"/>
      <c r="BM84" s="15"/>
      <c r="BN84" s="13"/>
      <c r="BO84" s="98">
        <f t="shared" si="94"/>
        <v>1</v>
      </c>
      <c r="BP84" s="99">
        <f>BP5</f>
        <v>0.94499999999999995</v>
      </c>
      <c r="BQ84" s="100">
        <v>1.8956699999999997</v>
      </c>
      <c r="BR84" s="110"/>
      <c r="BS84" s="95">
        <f t="shared" si="95"/>
        <v>1.7914081499999996</v>
      </c>
      <c r="BT84" s="15"/>
      <c r="BU84" s="24">
        <f t="shared" si="74"/>
        <v>2</v>
      </c>
      <c r="BV84" s="5">
        <v>0</v>
      </c>
      <c r="BW84" s="63"/>
      <c r="BX84" s="15"/>
      <c r="BY84" s="13"/>
      <c r="BZ84" s="98">
        <f t="shared" si="96"/>
        <v>0</v>
      </c>
      <c r="CA84" s="99">
        <f>CA5</f>
        <v>1</v>
      </c>
      <c r="CB84" s="100"/>
      <c r="CC84" s="110"/>
      <c r="CD84" s="95">
        <f t="shared" si="97"/>
        <v>0</v>
      </c>
      <c r="CE84" s="15"/>
      <c r="CF84" s="24">
        <f t="shared" si="75"/>
        <v>0</v>
      </c>
      <c r="CG84" s="5">
        <v>0</v>
      </c>
      <c r="CH84" s="63"/>
      <c r="CI84" s="15"/>
      <c r="CJ84" s="13"/>
      <c r="CK84" s="98">
        <f t="shared" si="98"/>
        <v>0</v>
      </c>
      <c r="CL84" s="99">
        <f>CL5</f>
        <v>1</v>
      </c>
      <c r="CM84" s="100"/>
      <c r="CN84" s="110"/>
      <c r="CO84" s="95">
        <f t="shared" si="99"/>
        <v>0</v>
      </c>
      <c r="CP84" s="15"/>
      <c r="CQ84" s="24">
        <f t="shared" si="76"/>
        <v>0</v>
      </c>
      <c r="CR84" s="5">
        <v>0</v>
      </c>
      <c r="CS84" s="63"/>
      <c r="CT84" s="15"/>
      <c r="CU84" s="13"/>
      <c r="CV84" s="98">
        <f t="shared" si="100"/>
        <v>0</v>
      </c>
      <c r="CW84" s="99">
        <f>CW5</f>
        <v>1</v>
      </c>
      <c r="CX84" s="100"/>
      <c r="CY84" s="110"/>
      <c r="CZ84" s="95">
        <f t="shared" si="101"/>
        <v>0</v>
      </c>
      <c r="DA84" s="15"/>
      <c r="DB84" s="24">
        <f t="shared" si="77"/>
        <v>0</v>
      </c>
      <c r="DC84" s="5">
        <v>0</v>
      </c>
      <c r="DD84" s="63"/>
      <c r="DE84" s="15"/>
      <c r="DF84" s="13"/>
      <c r="DG84" s="98">
        <f t="shared" si="102"/>
        <v>0</v>
      </c>
      <c r="DH84" s="99">
        <f>DH5</f>
        <v>1</v>
      </c>
      <c r="DI84" s="100"/>
      <c r="DJ84" s="110"/>
      <c r="DK84" s="95">
        <f t="shared" si="103"/>
        <v>0</v>
      </c>
      <c r="DL84" s="15"/>
      <c r="DM84" s="24">
        <f t="shared" si="78"/>
        <v>0</v>
      </c>
      <c r="DN84" s="5">
        <v>0</v>
      </c>
      <c r="DO84" s="63"/>
      <c r="DP84" s="15"/>
      <c r="DQ84" s="13"/>
      <c r="DR84" s="98">
        <f t="shared" si="104"/>
        <v>0</v>
      </c>
      <c r="DS84" s="99">
        <f>DS5</f>
        <v>1</v>
      </c>
      <c r="DT84" s="100"/>
      <c r="DU84" s="110"/>
      <c r="DV84" s="95">
        <f t="shared" si="105"/>
        <v>0</v>
      </c>
      <c r="DW84" s="15"/>
      <c r="DX84" s="24">
        <f t="shared" si="79"/>
        <v>0</v>
      </c>
      <c r="DY84" s="5">
        <v>0</v>
      </c>
      <c r="DZ84" s="63"/>
      <c r="EA84" s="15"/>
      <c r="EB84" s="13"/>
      <c r="EC84" s="98">
        <f t="shared" si="106"/>
        <v>0</v>
      </c>
      <c r="ED84" s="99">
        <f>ED5</f>
        <v>1</v>
      </c>
      <c r="EE84" s="100"/>
      <c r="EF84" s="110"/>
      <c r="EG84" s="95">
        <f t="shared" si="107"/>
        <v>0</v>
      </c>
      <c r="EH84" s="15"/>
      <c r="EI84" s="24">
        <f t="shared" si="80"/>
        <v>0</v>
      </c>
      <c r="EJ84" s="5">
        <v>0</v>
      </c>
      <c r="EK84" s="63"/>
      <c r="EL84" s="15"/>
      <c r="EM84" s="13"/>
      <c r="EN84" s="98">
        <f t="shared" si="108"/>
        <v>0</v>
      </c>
      <c r="EO84" s="99">
        <f>EO5</f>
        <v>1</v>
      </c>
      <c r="EP84" s="100"/>
      <c r="EQ84" s="110"/>
      <c r="ER84" s="95">
        <f t="shared" si="109"/>
        <v>0</v>
      </c>
      <c r="ES84" s="15"/>
      <c r="ET84" s="24">
        <f t="shared" si="81"/>
        <v>0</v>
      </c>
      <c r="EU84" s="5">
        <v>0</v>
      </c>
      <c r="EV84" s="63"/>
      <c r="EW84" s="15"/>
      <c r="EX84" s="13"/>
      <c r="EY84" s="98">
        <f t="shared" si="110"/>
        <v>0</v>
      </c>
      <c r="EZ84" s="99">
        <f>EZ5</f>
        <v>1</v>
      </c>
      <c r="FA84" s="100"/>
      <c r="FB84" s="110"/>
      <c r="FC84" s="95">
        <f t="shared" si="111"/>
        <v>0</v>
      </c>
      <c r="FD84" s="15"/>
      <c r="FE84" s="24">
        <f t="shared" si="82"/>
        <v>0</v>
      </c>
      <c r="FF84" s="5">
        <v>0</v>
      </c>
      <c r="FG84" s="63"/>
      <c r="FH84" s="15"/>
      <c r="FI84" s="13"/>
      <c r="FJ84" s="98">
        <f t="shared" si="112"/>
        <v>0</v>
      </c>
      <c r="FK84" s="99">
        <f>FK5</f>
        <v>1</v>
      </c>
      <c r="FL84" s="100"/>
      <c r="FM84" s="110"/>
      <c r="FN84" s="95">
        <f t="shared" si="113"/>
        <v>0</v>
      </c>
      <c r="FO84" s="15"/>
      <c r="FP84" s="24">
        <f t="shared" si="83"/>
        <v>0</v>
      </c>
      <c r="FQ84" s="5">
        <v>0</v>
      </c>
      <c r="FR84" s="8">
        <v>0</v>
      </c>
      <c r="FS84" s="84">
        <f t="shared" si="114"/>
        <v>2.3747849999999997</v>
      </c>
      <c r="FT84" s="85">
        <f t="shared" si="115"/>
        <v>500</v>
      </c>
      <c r="FU84" s="85">
        <f t="shared" si="116"/>
        <v>500</v>
      </c>
      <c r="FV84" s="85">
        <f t="shared" si="117"/>
        <v>1.3535999999999999</v>
      </c>
      <c r="FW84" s="85">
        <f t="shared" si="118"/>
        <v>500</v>
      </c>
      <c r="FX84" s="85">
        <f t="shared" si="119"/>
        <v>1.7914081499999996</v>
      </c>
      <c r="FY84" s="85">
        <f t="shared" si="120"/>
        <v>500</v>
      </c>
      <c r="FZ84" s="85">
        <f t="shared" si="121"/>
        <v>500</v>
      </c>
      <c r="GA84" s="85">
        <f t="shared" si="122"/>
        <v>500</v>
      </c>
      <c r="GB84" s="85">
        <f t="shared" si="123"/>
        <v>500</v>
      </c>
      <c r="GC84" s="85">
        <f t="shared" si="124"/>
        <v>500</v>
      </c>
      <c r="GD84" s="85">
        <f t="shared" si="125"/>
        <v>500</v>
      </c>
      <c r="GE84" s="85">
        <f t="shared" si="126"/>
        <v>500</v>
      </c>
      <c r="GF84" s="85">
        <f t="shared" si="127"/>
        <v>500</v>
      </c>
      <c r="GG84" s="85">
        <f t="shared" si="128"/>
        <v>500</v>
      </c>
      <c r="GH84" s="101">
        <f t="shared" si="67"/>
        <v>3</v>
      </c>
      <c r="GI84" s="102">
        <f t="shared" si="129"/>
        <v>5.519793149999999</v>
      </c>
      <c r="GJ84" s="102">
        <f t="shared" si="130"/>
        <v>1.8399310499999997</v>
      </c>
      <c r="GK84" s="79">
        <f>ROW()</f>
        <v>84</v>
      </c>
    </row>
    <row r="85" spans="1:193" s="12" customFormat="1" ht="50.1" customHeight="1">
      <c r="A85" s="17">
        <f>ROW()</f>
        <v>85</v>
      </c>
      <c r="B85" s="32">
        <f t="shared" si="131"/>
        <v>79</v>
      </c>
      <c r="C85" s="33">
        <f t="shared" si="132"/>
        <v>79</v>
      </c>
      <c r="D85" s="31" t="s">
        <v>407</v>
      </c>
      <c r="E85" s="390">
        <f t="shared" si="68"/>
        <v>0.98679262499999987</v>
      </c>
      <c r="F85" s="107">
        <f t="shared" si="84"/>
        <v>1.1218058749999997</v>
      </c>
      <c r="G85" s="3">
        <v>0</v>
      </c>
      <c r="H85" s="4">
        <v>0</v>
      </c>
      <c r="I85" s="63"/>
      <c r="J85" s="15"/>
      <c r="K85" s="13"/>
      <c r="L85" s="98">
        <f t="shared" si="133"/>
        <v>1</v>
      </c>
      <c r="M85" s="99">
        <f>M5</f>
        <v>0.94499999999999995</v>
      </c>
      <c r="N85" s="100">
        <v>1.105</v>
      </c>
      <c r="O85" s="110"/>
      <c r="P85" s="95">
        <f t="shared" si="85"/>
        <v>1.044225</v>
      </c>
      <c r="Q85" s="15"/>
      <c r="R85" s="24">
        <f t="shared" si="69"/>
        <v>2</v>
      </c>
      <c r="S85" s="25">
        <v>0</v>
      </c>
      <c r="T85" s="63"/>
      <c r="U85" s="15"/>
      <c r="V85" s="13"/>
      <c r="W85" s="98">
        <f t="shared" si="86"/>
        <v>0</v>
      </c>
      <c r="X85" s="99">
        <f>X5</f>
        <v>0.97</v>
      </c>
      <c r="Y85" s="100"/>
      <c r="Z85" s="110"/>
      <c r="AA85" s="95">
        <f t="shared" si="87"/>
        <v>0</v>
      </c>
      <c r="AB85" s="15"/>
      <c r="AC85" s="24">
        <f t="shared" si="70"/>
        <v>0</v>
      </c>
      <c r="AD85" s="5">
        <v>0</v>
      </c>
      <c r="AE85" s="63"/>
      <c r="AF85" s="15"/>
      <c r="AG85" s="13"/>
      <c r="AH85" s="98">
        <f t="shared" si="88"/>
        <v>0</v>
      </c>
      <c r="AI85" s="99">
        <f>AI5</f>
        <v>0.95499999999999996</v>
      </c>
      <c r="AJ85" s="100"/>
      <c r="AK85" s="110"/>
      <c r="AL85" s="95">
        <f t="shared" si="89"/>
        <v>0</v>
      </c>
      <c r="AM85" s="15"/>
      <c r="AN85" s="24">
        <f t="shared" si="71"/>
        <v>0</v>
      </c>
      <c r="AO85" s="5">
        <v>0</v>
      </c>
      <c r="AP85" s="63"/>
      <c r="AQ85" s="15"/>
      <c r="AR85" s="13"/>
      <c r="AS85" s="98">
        <f t="shared" si="90"/>
        <v>1</v>
      </c>
      <c r="AT85" s="99">
        <f>AT5</f>
        <v>0.96</v>
      </c>
      <c r="AU85" s="100">
        <v>1.39</v>
      </c>
      <c r="AV85" s="110"/>
      <c r="AW85" s="95">
        <f t="shared" si="91"/>
        <v>1.3343999999999998</v>
      </c>
      <c r="AX85" s="15"/>
      <c r="AY85" s="24">
        <f t="shared" si="72"/>
        <v>3</v>
      </c>
      <c r="AZ85" s="5">
        <v>0</v>
      </c>
      <c r="BA85" s="63"/>
      <c r="BB85" s="15"/>
      <c r="BC85" s="13"/>
      <c r="BD85" s="98">
        <f t="shared" si="92"/>
        <v>0</v>
      </c>
      <c r="BE85" s="99">
        <f>BE5</f>
        <v>0.98</v>
      </c>
      <c r="BF85" s="100"/>
      <c r="BG85" s="110"/>
      <c r="BH85" s="95">
        <f t="shared" si="93"/>
        <v>0</v>
      </c>
      <c r="BI85" s="15"/>
      <c r="BJ85" s="24">
        <f t="shared" si="73"/>
        <v>0</v>
      </c>
      <c r="BK85" s="5">
        <v>0</v>
      </c>
      <c r="BL85" s="63"/>
      <c r="BM85" s="15"/>
      <c r="BN85" s="13"/>
      <c r="BO85" s="98">
        <f t="shared" si="94"/>
        <v>1</v>
      </c>
      <c r="BP85" s="99">
        <f>BP5</f>
        <v>0.94499999999999995</v>
      </c>
      <c r="BQ85" s="100">
        <v>1.044225</v>
      </c>
      <c r="BR85" s="110"/>
      <c r="BS85" s="95">
        <f t="shared" si="95"/>
        <v>0.98679262499999987</v>
      </c>
      <c r="BT85" s="15"/>
      <c r="BU85" s="24">
        <f t="shared" si="74"/>
        <v>1</v>
      </c>
      <c r="BV85" s="5">
        <v>0</v>
      </c>
      <c r="BW85" s="63"/>
      <c r="BX85" s="15"/>
      <c r="BY85" s="13"/>
      <c r="BZ85" s="98">
        <f t="shared" si="96"/>
        <v>0</v>
      </c>
      <c r="CA85" s="99">
        <f>CA5</f>
        <v>1</v>
      </c>
      <c r="CB85" s="100"/>
      <c r="CC85" s="110"/>
      <c r="CD85" s="95">
        <f t="shared" si="97"/>
        <v>0</v>
      </c>
      <c r="CE85" s="15"/>
      <c r="CF85" s="24">
        <f t="shared" si="75"/>
        <v>0</v>
      </c>
      <c r="CG85" s="5">
        <v>0</v>
      </c>
      <c r="CH85" s="63"/>
      <c r="CI85" s="15"/>
      <c r="CJ85" s="13"/>
      <c r="CK85" s="98">
        <f t="shared" si="98"/>
        <v>0</v>
      </c>
      <c r="CL85" s="99">
        <f>CL5</f>
        <v>1</v>
      </c>
      <c r="CM85" s="100"/>
      <c r="CN85" s="110"/>
      <c r="CO85" s="95">
        <f t="shared" si="99"/>
        <v>0</v>
      </c>
      <c r="CP85" s="15"/>
      <c r="CQ85" s="24">
        <f t="shared" si="76"/>
        <v>0</v>
      </c>
      <c r="CR85" s="5">
        <v>0</v>
      </c>
      <c r="CS85" s="63"/>
      <c r="CT85" s="15"/>
      <c r="CU85" s="13"/>
      <c r="CV85" s="98">
        <f t="shared" si="100"/>
        <v>0</v>
      </c>
      <c r="CW85" s="99">
        <f>CW5</f>
        <v>1</v>
      </c>
      <c r="CX85" s="100"/>
      <c r="CY85" s="110"/>
      <c r="CZ85" s="95">
        <f t="shared" si="101"/>
        <v>0</v>
      </c>
      <c r="DA85" s="15"/>
      <c r="DB85" s="24">
        <f t="shared" si="77"/>
        <v>0</v>
      </c>
      <c r="DC85" s="5">
        <v>0</v>
      </c>
      <c r="DD85" s="63"/>
      <c r="DE85" s="15"/>
      <c r="DF85" s="13"/>
      <c r="DG85" s="98">
        <f t="shared" si="102"/>
        <v>0</v>
      </c>
      <c r="DH85" s="99">
        <f>DH5</f>
        <v>1</v>
      </c>
      <c r="DI85" s="100"/>
      <c r="DJ85" s="110"/>
      <c r="DK85" s="95">
        <f t="shared" si="103"/>
        <v>0</v>
      </c>
      <c r="DL85" s="15"/>
      <c r="DM85" s="24">
        <f t="shared" si="78"/>
        <v>0</v>
      </c>
      <c r="DN85" s="5">
        <v>0</v>
      </c>
      <c r="DO85" s="63"/>
      <c r="DP85" s="15"/>
      <c r="DQ85" s="13"/>
      <c r="DR85" s="98">
        <f t="shared" si="104"/>
        <v>0</v>
      </c>
      <c r="DS85" s="99">
        <f>DS5</f>
        <v>1</v>
      </c>
      <c r="DT85" s="100"/>
      <c r="DU85" s="110"/>
      <c r="DV85" s="95">
        <f t="shared" si="105"/>
        <v>0</v>
      </c>
      <c r="DW85" s="15"/>
      <c r="DX85" s="24">
        <f t="shared" si="79"/>
        <v>0</v>
      </c>
      <c r="DY85" s="5">
        <v>0</v>
      </c>
      <c r="DZ85" s="63"/>
      <c r="EA85" s="15"/>
      <c r="EB85" s="13"/>
      <c r="EC85" s="98">
        <f t="shared" si="106"/>
        <v>0</v>
      </c>
      <c r="ED85" s="99">
        <f>ED5</f>
        <v>1</v>
      </c>
      <c r="EE85" s="100"/>
      <c r="EF85" s="110"/>
      <c r="EG85" s="95">
        <f t="shared" si="107"/>
        <v>0</v>
      </c>
      <c r="EH85" s="15"/>
      <c r="EI85" s="24">
        <f t="shared" si="80"/>
        <v>0</v>
      </c>
      <c r="EJ85" s="5">
        <v>0</v>
      </c>
      <c r="EK85" s="63"/>
      <c r="EL85" s="15"/>
      <c r="EM85" s="13"/>
      <c r="EN85" s="98">
        <f t="shared" si="108"/>
        <v>0</v>
      </c>
      <c r="EO85" s="99">
        <f>EO5</f>
        <v>1</v>
      </c>
      <c r="EP85" s="100"/>
      <c r="EQ85" s="110"/>
      <c r="ER85" s="95">
        <f t="shared" si="109"/>
        <v>0</v>
      </c>
      <c r="ES85" s="15"/>
      <c r="ET85" s="24">
        <f t="shared" si="81"/>
        <v>0</v>
      </c>
      <c r="EU85" s="5">
        <v>0</v>
      </c>
      <c r="EV85" s="63"/>
      <c r="EW85" s="15"/>
      <c r="EX85" s="13"/>
      <c r="EY85" s="98">
        <f t="shared" si="110"/>
        <v>0</v>
      </c>
      <c r="EZ85" s="99">
        <f>EZ5</f>
        <v>1</v>
      </c>
      <c r="FA85" s="100"/>
      <c r="FB85" s="110"/>
      <c r="FC85" s="95">
        <f t="shared" si="111"/>
        <v>0</v>
      </c>
      <c r="FD85" s="15"/>
      <c r="FE85" s="24">
        <f t="shared" si="82"/>
        <v>0</v>
      </c>
      <c r="FF85" s="5">
        <v>0</v>
      </c>
      <c r="FG85" s="63"/>
      <c r="FH85" s="15"/>
      <c r="FI85" s="13"/>
      <c r="FJ85" s="98">
        <f t="shared" si="112"/>
        <v>0</v>
      </c>
      <c r="FK85" s="99">
        <f>FK5</f>
        <v>1</v>
      </c>
      <c r="FL85" s="100"/>
      <c r="FM85" s="110"/>
      <c r="FN85" s="95">
        <f t="shared" si="113"/>
        <v>0</v>
      </c>
      <c r="FO85" s="15"/>
      <c r="FP85" s="24">
        <f t="shared" si="83"/>
        <v>0</v>
      </c>
      <c r="FQ85" s="5">
        <v>0</v>
      </c>
      <c r="FR85" s="8">
        <v>0</v>
      </c>
      <c r="FS85" s="84">
        <f t="shared" si="114"/>
        <v>1.044225</v>
      </c>
      <c r="FT85" s="85">
        <f t="shared" si="115"/>
        <v>500</v>
      </c>
      <c r="FU85" s="85">
        <f t="shared" si="116"/>
        <v>500</v>
      </c>
      <c r="FV85" s="85">
        <f t="shared" si="117"/>
        <v>1.3343999999999998</v>
      </c>
      <c r="FW85" s="85">
        <f t="shared" si="118"/>
        <v>500</v>
      </c>
      <c r="FX85" s="85">
        <f t="shared" si="119"/>
        <v>0.98679262499999987</v>
      </c>
      <c r="FY85" s="85">
        <f t="shared" si="120"/>
        <v>500</v>
      </c>
      <c r="FZ85" s="85">
        <f t="shared" si="121"/>
        <v>500</v>
      </c>
      <c r="GA85" s="85">
        <f t="shared" si="122"/>
        <v>500</v>
      </c>
      <c r="GB85" s="85">
        <f t="shared" si="123"/>
        <v>500</v>
      </c>
      <c r="GC85" s="85">
        <f t="shared" si="124"/>
        <v>500</v>
      </c>
      <c r="GD85" s="85">
        <f t="shared" si="125"/>
        <v>500</v>
      </c>
      <c r="GE85" s="85">
        <f t="shared" si="126"/>
        <v>500</v>
      </c>
      <c r="GF85" s="85">
        <f t="shared" si="127"/>
        <v>500</v>
      </c>
      <c r="GG85" s="85">
        <f t="shared" si="128"/>
        <v>500</v>
      </c>
      <c r="GH85" s="101">
        <f t="shared" si="67"/>
        <v>3</v>
      </c>
      <c r="GI85" s="102">
        <f t="shared" si="129"/>
        <v>3.3654176249999992</v>
      </c>
      <c r="GJ85" s="102">
        <f t="shared" si="130"/>
        <v>1.1218058749999997</v>
      </c>
      <c r="GK85" s="79">
        <f>ROW()</f>
        <v>85</v>
      </c>
    </row>
    <row r="86" spans="1:193" s="12" customFormat="1" ht="50.1" customHeight="1">
      <c r="A86" s="17">
        <f>ROW()</f>
        <v>86</v>
      </c>
      <c r="B86" s="32">
        <f t="shared" si="131"/>
        <v>80</v>
      </c>
      <c r="C86" s="33">
        <f t="shared" si="132"/>
        <v>80</v>
      </c>
      <c r="D86" s="31" t="s">
        <v>408</v>
      </c>
      <c r="E86" s="390">
        <f t="shared" si="68"/>
        <v>2.0352000000000001</v>
      </c>
      <c r="F86" s="107">
        <f t="shared" si="84"/>
        <v>2.0352000000000001</v>
      </c>
      <c r="G86" s="3">
        <v>0</v>
      </c>
      <c r="H86" s="4">
        <v>0</v>
      </c>
      <c r="I86" s="63"/>
      <c r="J86" s="15"/>
      <c r="K86" s="13"/>
      <c r="L86" s="98">
        <f t="shared" si="133"/>
        <v>0</v>
      </c>
      <c r="M86" s="99">
        <f>M5</f>
        <v>0.94499999999999995</v>
      </c>
      <c r="N86" s="100"/>
      <c r="O86" s="110"/>
      <c r="P86" s="95">
        <f t="shared" si="85"/>
        <v>0</v>
      </c>
      <c r="Q86" s="15"/>
      <c r="R86" s="24">
        <f t="shared" si="69"/>
        <v>0</v>
      </c>
      <c r="S86" s="25">
        <v>0</v>
      </c>
      <c r="T86" s="63"/>
      <c r="U86" s="15"/>
      <c r="V86" s="13"/>
      <c r="W86" s="98">
        <f t="shared" si="86"/>
        <v>0</v>
      </c>
      <c r="X86" s="99">
        <f>X5</f>
        <v>0.97</v>
      </c>
      <c r="Y86" s="100"/>
      <c r="Z86" s="110"/>
      <c r="AA86" s="95">
        <f t="shared" si="87"/>
        <v>0</v>
      </c>
      <c r="AB86" s="15"/>
      <c r="AC86" s="24">
        <f t="shared" si="70"/>
        <v>0</v>
      </c>
      <c r="AD86" s="5">
        <v>0</v>
      </c>
      <c r="AE86" s="63"/>
      <c r="AF86" s="15"/>
      <c r="AG86" s="13"/>
      <c r="AH86" s="98">
        <f t="shared" si="88"/>
        <v>0</v>
      </c>
      <c r="AI86" s="99">
        <f>AI5</f>
        <v>0.95499999999999996</v>
      </c>
      <c r="AJ86" s="100"/>
      <c r="AK86" s="110"/>
      <c r="AL86" s="95">
        <f t="shared" si="89"/>
        <v>0</v>
      </c>
      <c r="AM86" s="15"/>
      <c r="AN86" s="24">
        <f t="shared" si="71"/>
        <v>0</v>
      </c>
      <c r="AO86" s="5">
        <v>0</v>
      </c>
      <c r="AP86" s="63"/>
      <c r="AQ86" s="15"/>
      <c r="AR86" s="13"/>
      <c r="AS86" s="98">
        <f t="shared" si="90"/>
        <v>1</v>
      </c>
      <c r="AT86" s="99">
        <f>AT5</f>
        <v>0.96</v>
      </c>
      <c r="AU86" s="100">
        <v>2.12</v>
      </c>
      <c r="AV86" s="110"/>
      <c r="AW86" s="95">
        <f t="shared" si="91"/>
        <v>2.0352000000000001</v>
      </c>
      <c r="AX86" s="15"/>
      <c r="AY86" s="24">
        <f t="shared" si="72"/>
        <v>1</v>
      </c>
      <c r="AZ86" s="5">
        <v>0</v>
      </c>
      <c r="BA86" s="63"/>
      <c r="BB86" s="15"/>
      <c r="BC86" s="13"/>
      <c r="BD86" s="98">
        <f t="shared" si="92"/>
        <v>0</v>
      </c>
      <c r="BE86" s="99">
        <f>BE5</f>
        <v>0.98</v>
      </c>
      <c r="BF86" s="100"/>
      <c r="BG86" s="110"/>
      <c r="BH86" s="95">
        <f t="shared" si="93"/>
        <v>0</v>
      </c>
      <c r="BI86" s="15"/>
      <c r="BJ86" s="24">
        <f t="shared" si="73"/>
        <v>0</v>
      </c>
      <c r="BK86" s="5">
        <v>0</v>
      </c>
      <c r="BL86" s="63"/>
      <c r="BM86" s="15"/>
      <c r="BN86" s="13"/>
      <c r="BO86" s="98">
        <f t="shared" si="94"/>
        <v>0</v>
      </c>
      <c r="BP86" s="99">
        <f>BP5</f>
        <v>0.94499999999999995</v>
      </c>
      <c r="BQ86" s="100"/>
      <c r="BR86" s="110"/>
      <c r="BS86" s="95">
        <f t="shared" si="95"/>
        <v>0</v>
      </c>
      <c r="BT86" s="15"/>
      <c r="BU86" s="24">
        <f t="shared" si="74"/>
        <v>0</v>
      </c>
      <c r="BV86" s="5">
        <v>0</v>
      </c>
      <c r="BW86" s="63"/>
      <c r="BX86" s="15"/>
      <c r="BY86" s="13"/>
      <c r="BZ86" s="98">
        <f t="shared" si="96"/>
        <v>0</v>
      </c>
      <c r="CA86" s="99">
        <f>CA5</f>
        <v>1</v>
      </c>
      <c r="CB86" s="100"/>
      <c r="CC86" s="110"/>
      <c r="CD86" s="95">
        <f t="shared" si="97"/>
        <v>0</v>
      </c>
      <c r="CE86" s="15"/>
      <c r="CF86" s="24">
        <f t="shared" si="75"/>
        <v>0</v>
      </c>
      <c r="CG86" s="5">
        <v>0</v>
      </c>
      <c r="CH86" s="63"/>
      <c r="CI86" s="15"/>
      <c r="CJ86" s="13"/>
      <c r="CK86" s="98">
        <f t="shared" si="98"/>
        <v>0</v>
      </c>
      <c r="CL86" s="99">
        <f>CL5</f>
        <v>1</v>
      </c>
      <c r="CM86" s="100"/>
      <c r="CN86" s="110"/>
      <c r="CO86" s="95">
        <f t="shared" si="99"/>
        <v>0</v>
      </c>
      <c r="CP86" s="15"/>
      <c r="CQ86" s="24">
        <f t="shared" si="76"/>
        <v>0</v>
      </c>
      <c r="CR86" s="5">
        <v>0</v>
      </c>
      <c r="CS86" s="63"/>
      <c r="CT86" s="15"/>
      <c r="CU86" s="13"/>
      <c r="CV86" s="98">
        <f t="shared" si="100"/>
        <v>0</v>
      </c>
      <c r="CW86" s="99">
        <f>CW5</f>
        <v>1</v>
      </c>
      <c r="CX86" s="100"/>
      <c r="CY86" s="110"/>
      <c r="CZ86" s="95">
        <f t="shared" si="101"/>
        <v>0</v>
      </c>
      <c r="DA86" s="15"/>
      <c r="DB86" s="24">
        <f t="shared" si="77"/>
        <v>0</v>
      </c>
      <c r="DC86" s="5">
        <v>0</v>
      </c>
      <c r="DD86" s="63"/>
      <c r="DE86" s="15"/>
      <c r="DF86" s="13"/>
      <c r="DG86" s="98">
        <f t="shared" si="102"/>
        <v>0</v>
      </c>
      <c r="DH86" s="99">
        <f>DH5</f>
        <v>1</v>
      </c>
      <c r="DI86" s="100"/>
      <c r="DJ86" s="110"/>
      <c r="DK86" s="95">
        <f t="shared" si="103"/>
        <v>0</v>
      </c>
      <c r="DL86" s="15"/>
      <c r="DM86" s="24">
        <f t="shared" si="78"/>
        <v>0</v>
      </c>
      <c r="DN86" s="5">
        <v>0</v>
      </c>
      <c r="DO86" s="63"/>
      <c r="DP86" s="15"/>
      <c r="DQ86" s="13"/>
      <c r="DR86" s="98">
        <f t="shared" si="104"/>
        <v>0</v>
      </c>
      <c r="DS86" s="99">
        <f>DS5</f>
        <v>1</v>
      </c>
      <c r="DT86" s="100"/>
      <c r="DU86" s="110"/>
      <c r="DV86" s="95">
        <f t="shared" si="105"/>
        <v>0</v>
      </c>
      <c r="DW86" s="15"/>
      <c r="DX86" s="24">
        <f t="shared" si="79"/>
        <v>0</v>
      </c>
      <c r="DY86" s="5">
        <v>0</v>
      </c>
      <c r="DZ86" s="63"/>
      <c r="EA86" s="15"/>
      <c r="EB86" s="13"/>
      <c r="EC86" s="98">
        <f t="shared" si="106"/>
        <v>0</v>
      </c>
      <c r="ED86" s="99">
        <f>ED5</f>
        <v>1</v>
      </c>
      <c r="EE86" s="100"/>
      <c r="EF86" s="110"/>
      <c r="EG86" s="95">
        <f t="shared" si="107"/>
        <v>0</v>
      </c>
      <c r="EH86" s="15"/>
      <c r="EI86" s="24">
        <f t="shared" si="80"/>
        <v>0</v>
      </c>
      <c r="EJ86" s="5">
        <v>0</v>
      </c>
      <c r="EK86" s="63"/>
      <c r="EL86" s="15"/>
      <c r="EM86" s="13"/>
      <c r="EN86" s="98">
        <f t="shared" si="108"/>
        <v>0</v>
      </c>
      <c r="EO86" s="99">
        <f>EO5</f>
        <v>1</v>
      </c>
      <c r="EP86" s="100"/>
      <c r="EQ86" s="110"/>
      <c r="ER86" s="95">
        <f t="shared" si="109"/>
        <v>0</v>
      </c>
      <c r="ES86" s="15"/>
      <c r="ET86" s="24">
        <f t="shared" si="81"/>
        <v>0</v>
      </c>
      <c r="EU86" s="5">
        <v>0</v>
      </c>
      <c r="EV86" s="63"/>
      <c r="EW86" s="15"/>
      <c r="EX86" s="13"/>
      <c r="EY86" s="98">
        <f t="shared" si="110"/>
        <v>0</v>
      </c>
      <c r="EZ86" s="99">
        <f>EZ5</f>
        <v>1</v>
      </c>
      <c r="FA86" s="100"/>
      <c r="FB86" s="110"/>
      <c r="FC86" s="95">
        <f t="shared" si="111"/>
        <v>0</v>
      </c>
      <c r="FD86" s="15"/>
      <c r="FE86" s="24">
        <f t="shared" si="82"/>
        <v>0</v>
      </c>
      <c r="FF86" s="5">
        <v>0</v>
      </c>
      <c r="FG86" s="63"/>
      <c r="FH86" s="15"/>
      <c r="FI86" s="13"/>
      <c r="FJ86" s="98">
        <f t="shared" si="112"/>
        <v>0</v>
      </c>
      <c r="FK86" s="99">
        <f>FK5</f>
        <v>1</v>
      </c>
      <c r="FL86" s="100"/>
      <c r="FM86" s="110"/>
      <c r="FN86" s="95">
        <f t="shared" si="113"/>
        <v>0</v>
      </c>
      <c r="FO86" s="15"/>
      <c r="FP86" s="24">
        <f t="shared" si="83"/>
        <v>0</v>
      </c>
      <c r="FQ86" s="5">
        <v>0</v>
      </c>
      <c r="FR86" s="8">
        <v>0</v>
      </c>
      <c r="FS86" s="84">
        <f t="shared" si="114"/>
        <v>500</v>
      </c>
      <c r="FT86" s="85">
        <f t="shared" si="115"/>
        <v>500</v>
      </c>
      <c r="FU86" s="85">
        <f t="shared" si="116"/>
        <v>500</v>
      </c>
      <c r="FV86" s="85">
        <f t="shared" si="117"/>
        <v>2.0352000000000001</v>
      </c>
      <c r="FW86" s="85">
        <f t="shared" si="118"/>
        <v>500</v>
      </c>
      <c r="FX86" s="85">
        <f t="shared" si="119"/>
        <v>500</v>
      </c>
      <c r="FY86" s="85">
        <f t="shared" si="120"/>
        <v>500</v>
      </c>
      <c r="FZ86" s="85">
        <f t="shared" si="121"/>
        <v>500</v>
      </c>
      <c r="GA86" s="85">
        <f t="shared" si="122"/>
        <v>500</v>
      </c>
      <c r="GB86" s="85">
        <f t="shared" si="123"/>
        <v>500</v>
      </c>
      <c r="GC86" s="85">
        <f t="shared" si="124"/>
        <v>500</v>
      </c>
      <c r="GD86" s="85">
        <f t="shared" si="125"/>
        <v>500</v>
      </c>
      <c r="GE86" s="85">
        <f t="shared" si="126"/>
        <v>500</v>
      </c>
      <c r="GF86" s="85">
        <f t="shared" si="127"/>
        <v>500</v>
      </c>
      <c r="GG86" s="85">
        <f t="shared" si="128"/>
        <v>500</v>
      </c>
      <c r="GH86" s="101">
        <f t="shared" si="67"/>
        <v>1</v>
      </c>
      <c r="GI86" s="102">
        <f t="shared" si="129"/>
        <v>2.0352000000000001</v>
      </c>
      <c r="GJ86" s="102">
        <f t="shared" si="130"/>
        <v>2.0352000000000001</v>
      </c>
      <c r="GK86" s="79">
        <f>ROW()</f>
        <v>86</v>
      </c>
    </row>
    <row r="87" spans="1:193" s="12" customFormat="1" ht="50.1" customHeight="1">
      <c r="A87" s="17">
        <f>ROW()</f>
        <v>87</v>
      </c>
      <c r="B87" s="32">
        <f t="shared" si="131"/>
        <v>81</v>
      </c>
      <c r="C87" s="33">
        <f t="shared" si="132"/>
        <v>81</v>
      </c>
      <c r="D87" s="31" t="s">
        <v>409</v>
      </c>
      <c r="E87" s="390">
        <f t="shared" si="68"/>
        <v>1.6713100000000001</v>
      </c>
      <c r="F87" s="107">
        <f t="shared" si="84"/>
        <v>1.78349</v>
      </c>
      <c r="G87" s="3">
        <v>0</v>
      </c>
      <c r="H87" s="4">
        <v>0</v>
      </c>
      <c r="I87" s="63"/>
      <c r="J87" s="15"/>
      <c r="K87" s="13"/>
      <c r="L87" s="98">
        <f t="shared" si="133"/>
        <v>1</v>
      </c>
      <c r="M87" s="99">
        <f>M5</f>
        <v>0.94499999999999995</v>
      </c>
      <c r="N87" s="100">
        <v>2.0059999999999998</v>
      </c>
      <c r="O87" s="110"/>
      <c r="P87" s="95">
        <f t="shared" si="85"/>
        <v>1.8956699999999997</v>
      </c>
      <c r="Q87" s="15"/>
      <c r="R87" s="24">
        <f t="shared" si="69"/>
        <v>2</v>
      </c>
      <c r="S87" s="25">
        <v>0</v>
      </c>
      <c r="T87" s="63"/>
      <c r="U87" s="15"/>
      <c r="V87" s="13"/>
      <c r="W87" s="98">
        <f t="shared" si="86"/>
        <v>1</v>
      </c>
      <c r="X87" s="99">
        <f>X5</f>
        <v>0.97</v>
      </c>
      <c r="Y87" s="100">
        <v>1.7230000000000001</v>
      </c>
      <c r="Z87" s="110"/>
      <c r="AA87" s="95">
        <f t="shared" si="87"/>
        <v>1.6713100000000001</v>
      </c>
      <c r="AB87" s="15"/>
      <c r="AC87" s="24">
        <f t="shared" si="70"/>
        <v>1</v>
      </c>
      <c r="AD87" s="5">
        <v>0</v>
      </c>
      <c r="AE87" s="63"/>
      <c r="AF87" s="15"/>
      <c r="AG87" s="13"/>
      <c r="AH87" s="98">
        <f t="shared" si="88"/>
        <v>0</v>
      </c>
      <c r="AI87" s="99">
        <f>AI5</f>
        <v>0.95499999999999996</v>
      </c>
      <c r="AJ87" s="100"/>
      <c r="AK87" s="110"/>
      <c r="AL87" s="95">
        <f t="shared" si="89"/>
        <v>0</v>
      </c>
      <c r="AM87" s="15"/>
      <c r="AN87" s="24">
        <f t="shared" si="71"/>
        <v>0</v>
      </c>
      <c r="AO87" s="5">
        <v>0</v>
      </c>
      <c r="AP87" s="63"/>
      <c r="AQ87" s="15"/>
      <c r="AR87" s="13"/>
      <c r="AS87" s="98">
        <f t="shared" si="90"/>
        <v>0</v>
      </c>
      <c r="AT87" s="99">
        <f>AT5</f>
        <v>0.96</v>
      </c>
      <c r="AU87" s="100"/>
      <c r="AV87" s="110"/>
      <c r="AW87" s="95">
        <f t="shared" si="91"/>
        <v>0</v>
      </c>
      <c r="AX87" s="15"/>
      <c r="AY87" s="24">
        <f t="shared" si="72"/>
        <v>0</v>
      </c>
      <c r="AZ87" s="5">
        <v>0</v>
      </c>
      <c r="BA87" s="63"/>
      <c r="BB87" s="15"/>
      <c r="BC87" s="13"/>
      <c r="BD87" s="98">
        <f t="shared" si="92"/>
        <v>0</v>
      </c>
      <c r="BE87" s="99">
        <f>BE5</f>
        <v>0.98</v>
      </c>
      <c r="BF87" s="100"/>
      <c r="BG87" s="110"/>
      <c r="BH87" s="95">
        <f t="shared" si="93"/>
        <v>0</v>
      </c>
      <c r="BI87" s="15"/>
      <c r="BJ87" s="24">
        <f t="shared" si="73"/>
        <v>0</v>
      </c>
      <c r="BK87" s="5">
        <v>0</v>
      </c>
      <c r="BL87" s="63"/>
      <c r="BM87" s="15"/>
      <c r="BN87" s="13"/>
      <c r="BO87" s="98">
        <f t="shared" si="94"/>
        <v>0</v>
      </c>
      <c r="BP87" s="99">
        <f>BP5</f>
        <v>0.94499999999999995</v>
      </c>
      <c r="BQ87" s="100"/>
      <c r="BR87" s="110"/>
      <c r="BS87" s="95">
        <f t="shared" si="95"/>
        <v>0</v>
      </c>
      <c r="BT87" s="15"/>
      <c r="BU87" s="24">
        <f t="shared" si="74"/>
        <v>0</v>
      </c>
      <c r="BV87" s="5">
        <v>0</v>
      </c>
      <c r="BW87" s="63"/>
      <c r="BX87" s="15"/>
      <c r="BY87" s="13"/>
      <c r="BZ87" s="98">
        <f t="shared" si="96"/>
        <v>0</v>
      </c>
      <c r="CA87" s="99">
        <f>CA5</f>
        <v>1</v>
      </c>
      <c r="CB87" s="100"/>
      <c r="CC87" s="110"/>
      <c r="CD87" s="95">
        <f t="shared" si="97"/>
        <v>0</v>
      </c>
      <c r="CE87" s="15"/>
      <c r="CF87" s="24">
        <f t="shared" si="75"/>
        <v>0</v>
      </c>
      <c r="CG87" s="5">
        <v>0</v>
      </c>
      <c r="CH87" s="63"/>
      <c r="CI87" s="15"/>
      <c r="CJ87" s="13"/>
      <c r="CK87" s="98">
        <f t="shared" si="98"/>
        <v>0</v>
      </c>
      <c r="CL87" s="99">
        <f>CL5</f>
        <v>1</v>
      </c>
      <c r="CM87" s="100"/>
      <c r="CN87" s="110"/>
      <c r="CO87" s="95">
        <f t="shared" si="99"/>
        <v>0</v>
      </c>
      <c r="CP87" s="15"/>
      <c r="CQ87" s="24">
        <f t="shared" si="76"/>
        <v>0</v>
      </c>
      <c r="CR87" s="5">
        <v>0</v>
      </c>
      <c r="CS87" s="63"/>
      <c r="CT87" s="15"/>
      <c r="CU87" s="13"/>
      <c r="CV87" s="98">
        <f t="shared" si="100"/>
        <v>0</v>
      </c>
      <c r="CW87" s="99">
        <f>CW5</f>
        <v>1</v>
      </c>
      <c r="CX87" s="100"/>
      <c r="CY87" s="110"/>
      <c r="CZ87" s="95">
        <f t="shared" si="101"/>
        <v>0</v>
      </c>
      <c r="DA87" s="15"/>
      <c r="DB87" s="24">
        <f t="shared" si="77"/>
        <v>0</v>
      </c>
      <c r="DC87" s="5">
        <v>0</v>
      </c>
      <c r="DD87" s="63"/>
      <c r="DE87" s="15"/>
      <c r="DF87" s="13"/>
      <c r="DG87" s="98">
        <f t="shared" si="102"/>
        <v>0</v>
      </c>
      <c r="DH87" s="99">
        <f>DH5</f>
        <v>1</v>
      </c>
      <c r="DI87" s="100"/>
      <c r="DJ87" s="110"/>
      <c r="DK87" s="95">
        <f t="shared" si="103"/>
        <v>0</v>
      </c>
      <c r="DL87" s="15"/>
      <c r="DM87" s="24">
        <f t="shared" si="78"/>
        <v>0</v>
      </c>
      <c r="DN87" s="5">
        <v>0</v>
      </c>
      <c r="DO87" s="63"/>
      <c r="DP87" s="15"/>
      <c r="DQ87" s="13"/>
      <c r="DR87" s="98">
        <f t="shared" si="104"/>
        <v>0</v>
      </c>
      <c r="DS87" s="99">
        <f>DS5</f>
        <v>1</v>
      </c>
      <c r="DT87" s="100"/>
      <c r="DU87" s="110"/>
      <c r="DV87" s="95">
        <f t="shared" si="105"/>
        <v>0</v>
      </c>
      <c r="DW87" s="15"/>
      <c r="DX87" s="24">
        <f t="shared" si="79"/>
        <v>0</v>
      </c>
      <c r="DY87" s="5">
        <v>0</v>
      </c>
      <c r="DZ87" s="63"/>
      <c r="EA87" s="15"/>
      <c r="EB87" s="13"/>
      <c r="EC87" s="98">
        <f t="shared" si="106"/>
        <v>0</v>
      </c>
      <c r="ED87" s="99">
        <f>ED5</f>
        <v>1</v>
      </c>
      <c r="EE87" s="100"/>
      <c r="EF87" s="110"/>
      <c r="EG87" s="95">
        <f t="shared" si="107"/>
        <v>0</v>
      </c>
      <c r="EH87" s="15"/>
      <c r="EI87" s="24">
        <f t="shared" si="80"/>
        <v>0</v>
      </c>
      <c r="EJ87" s="5">
        <v>0</v>
      </c>
      <c r="EK87" s="63"/>
      <c r="EL87" s="15"/>
      <c r="EM87" s="13"/>
      <c r="EN87" s="98">
        <f t="shared" si="108"/>
        <v>0</v>
      </c>
      <c r="EO87" s="99">
        <f>EO5</f>
        <v>1</v>
      </c>
      <c r="EP87" s="100"/>
      <c r="EQ87" s="110"/>
      <c r="ER87" s="95">
        <f t="shared" si="109"/>
        <v>0</v>
      </c>
      <c r="ES87" s="15"/>
      <c r="ET87" s="24">
        <f t="shared" si="81"/>
        <v>0</v>
      </c>
      <c r="EU87" s="5">
        <v>0</v>
      </c>
      <c r="EV87" s="63"/>
      <c r="EW87" s="15"/>
      <c r="EX87" s="13"/>
      <c r="EY87" s="98">
        <f t="shared" si="110"/>
        <v>0</v>
      </c>
      <c r="EZ87" s="99">
        <f>EZ5</f>
        <v>1</v>
      </c>
      <c r="FA87" s="100"/>
      <c r="FB87" s="110"/>
      <c r="FC87" s="95">
        <f t="shared" si="111"/>
        <v>0</v>
      </c>
      <c r="FD87" s="15"/>
      <c r="FE87" s="24">
        <f t="shared" si="82"/>
        <v>0</v>
      </c>
      <c r="FF87" s="5">
        <v>0</v>
      </c>
      <c r="FG87" s="63"/>
      <c r="FH87" s="15"/>
      <c r="FI87" s="13"/>
      <c r="FJ87" s="98">
        <f t="shared" si="112"/>
        <v>0</v>
      </c>
      <c r="FK87" s="99">
        <f>FK5</f>
        <v>1</v>
      </c>
      <c r="FL87" s="100"/>
      <c r="FM87" s="110"/>
      <c r="FN87" s="95">
        <f t="shared" si="113"/>
        <v>0</v>
      </c>
      <c r="FO87" s="15"/>
      <c r="FP87" s="24">
        <f t="shared" si="83"/>
        <v>0</v>
      </c>
      <c r="FQ87" s="5">
        <v>0</v>
      </c>
      <c r="FR87" s="8">
        <v>0</v>
      </c>
      <c r="FS87" s="84">
        <f t="shared" si="114"/>
        <v>1.8956699999999997</v>
      </c>
      <c r="FT87" s="85">
        <f t="shared" si="115"/>
        <v>1.6713100000000001</v>
      </c>
      <c r="FU87" s="85">
        <f t="shared" si="116"/>
        <v>500</v>
      </c>
      <c r="FV87" s="85">
        <f t="shared" si="117"/>
        <v>500</v>
      </c>
      <c r="FW87" s="85">
        <f t="shared" si="118"/>
        <v>500</v>
      </c>
      <c r="FX87" s="85">
        <f t="shared" si="119"/>
        <v>500</v>
      </c>
      <c r="FY87" s="85">
        <f t="shared" si="120"/>
        <v>500</v>
      </c>
      <c r="FZ87" s="85">
        <f t="shared" si="121"/>
        <v>500</v>
      </c>
      <c r="GA87" s="85">
        <f t="shared" si="122"/>
        <v>500</v>
      </c>
      <c r="GB87" s="85">
        <f t="shared" si="123"/>
        <v>500</v>
      </c>
      <c r="GC87" s="85">
        <f t="shared" si="124"/>
        <v>500</v>
      </c>
      <c r="GD87" s="85">
        <f t="shared" si="125"/>
        <v>500</v>
      </c>
      <c r="GE87" s="85">
        <f t="shared" si="126"/>
        <v>500</v>
      </c>
      <c r="GF87" s="85">
        <f t="shared" si="127"/>
        <v>500</v>
      </c>
      <c r="GG87" s="85">
        <f t="shared" si="128"/>
        <v>500</v>
      </c>
      <c r="GH87" s="101">
        <f t="shared" si="67"/>
        <v>2</v>
      </c>
      <c r="GI87" s="102">
        <f t="shared" si="129"/>
        <v>3.56698</v>
      </c>
      <c r="GJ87" s="102">
        <f t="shared" si="130"/>
        <v>1.78349</v>
      </c>
      <c r="GK87" s="79">
        <f>ROW()</f>
        <v>87</v>
      </c>
    </row>
    <row r="88" spans="1:193" s="12" customFormat="1" ht="50.1" customHeight="1">
      <c r="A88" s="17">
        <f>ROW()</f>
        <v>88</v>
      </c>
      <c r="B88" s="32">
        <f t="shared" si="131"/>
        <v>82</v>
      </c>
      <c r="C88" s="33">
        <f t="shared" si="132"/>
        <v>82</v>
      </c>
      <c r="D88" s="31" t="s">
        <v>410</v>
      </c>
      <c r="E88" s="390">
        <f t="shared" si="68"/>
        <v>1.2757499999999999</v>
      </c>
      <c r="F88" s="107">
        <f t="shared" si="84"/>
        <v>1.2757499999999999</v>
      </c>
      <c r="G88" s="3">
        <v>0</v>
      </c>
      <c r="H88" s="4">
        <v>0</v>
      </c>
      <c r="I88" s="63"/>
      <c r="J88" s="15"/>
      <c r="K88" s="13"/>
      <c r="L88" s="98">
        <f t="shared" si="133"/>
        <v>1</v>
      </c>
      <c r="M88" s="99">
        <f>M5</f>
        <v>0.94499999999999995</v>
      </c>
      <c r="N88" s="100">
        <v>1.35</v>
      </c>
      <c r="O88" s="110">
        <v>431173</v>
      </c>
      <c r="P88" s="95">
        <f t="shared" si="85"/>
        <v>1.2757499999999999</v>
      </c>
      <c r="Q88" s="15"/>
      <c r="R88" s="24">
        <f t="shared" si="69"/>
        <v>1</v>
      </c>
      <c r="S88" s="25">
        <v>0</v>
      </c>
      <c r="T88" s="63"/>
      <c r="U88" s="15"/>
      <c r="V88" s="13"/>
      <c r="W88" s="98">
        <f t="shared" si="86"/>
        <v>0</v>
      </c>
      <c r="X88" s="99">
        <f>X5</f>
        <v>0.97</v>
      </c>
      <c r="Y88" s="100"/>
      <c r="Z88" s="110"/>
      <c r="AA88" s="95">
        <f t="shared" si="87"/>
        <v>0</v>
      </c>
      <c r="AB88" s="15"/>
      <c r="AC88" s="24">
        <f t="shared" si="70"/>
        <v>0</v>
      </c>
      <c r="AD88" s="5">
        <v>0</v>
      </c>
      <c r="AE88" s="63"/>
      <c r="AF88" s="15"/>
      <c r="AG88" s="13"/>
      <c r="AH88" s="98">
        <f t="shared" si="88"/>
        <v>0</v>
      </c>
      <c r="AI88" s="99">
        <f>AI5</f>
        <v>0.95499999999999996</v>
      </c>
      <c r="AJ88" s="100"/>
      <c r="AK88" s="110"/>
      <c r="AL88" s="95">
        <f t="shared" si="89"/>
        <v>0</v>
      </c>
      <c r="AM88" s="15"/>
      <c r="AN88" s="24">
        <f t="shared" si="71"/>
        <v>0</v>
      </c>
      <c r="AO88" s="5">
        <v>0</v>
      </c>
      <c r="AP88" s="63"/>
      <c r="AQ88" s="15"/>
      <c r="AR88" s="13"/>
      <c r="AS88" s="98">
        <f t="shared" si="90"/>
        <v>0</v>
      </c>
      <c r="AT88" s="99">
        <f>AT5</f>
        <v>0.96</v>
      </c>
      <c r="AU88" s="100"/>
      <c r="AV88" s="110"/>
      <c r="AW88" s="95">
        <f t="shared" si="91"/>
        <v>0</v>
      </c>
      <c r="AX88" s="15"/>
      <c r="AY88" s="24">
        <f t="shared" si="72"/>
        <v>0</v>
      </c>
      <c r="AZ88" s="5">
        <v>0</v>
      </c>
      <c r="BA88" s="63"/>
      <c r="BB88" s="15"/>
      <c r="BC88" s="13"/>
      <c r="BD88" s="98">
        <f t="shared" si="92"/>
        <v>0</v>
      </c>
      <c r="BE88" s="99">
        <f>BE5</f>
        <v>0.98</v>
      </c>
      <c r="BF88" s="100"/>
      <c r="BG88" s="110"/>
      <c r="BH88" s="95">
        <f t="shared" si="93"/>
        <v>0</v>
      </c>
      <c r="BI88" s="15"/>
      <c r="BJ88" s="24">
        <f t="shared" si="73"/>
        <v>0</v>
      </c>
      <c r="BK88" s="5">
        <v>0</v>
      </c>
      <c r="BL88" s="63"/>
      <c r="BM88" s="15"/>
      <c r="BN88" s="13"/>
      <c r="BO88" s="98">
        <f t="shared" si="94"/>
        <v>0</v>
      </c>
      <c r="BP88" s="99">
        <f>BP5</f>
        <v>0.94499999999999995</v>
      </c>
      <c r="BQ88" s="100"/>
      <c r="BR88" s="110"/>
      <c r="BS88" s="95">
        <f t="shared" si="95"/>
        <v>0</v>
      </c>
      <c r="BT88" s="15"/>
      <c r="BU88" s="24">
        <f t="shared" si="74"/>
        <v>0</v>
      </c>
      <c r="BV88" s="5">
        <v>0</v>
      </c>
      <c r="BW88" s="63"/>
      <c r="BX88" s="15"/>
      <c r="BY88" s="13"/>
      <c r="BZ88" s="98">
        <f t="shared" si="96"/>
        <v>0</v>
      </c>
      <c r="CA88" s="99">
        <f>CA5</f>
        <v>1</v>
      </c>
      <c r="CB88" s="100"/>
      <c r="CC88" s="110"/>
      <c r="CD88" s="95">
        <f t="shared" si="97"/>
        <v>0</v>
      </c>
      <c r="CE88" s="15"/>
      <c r="CF88" s="24">
        <f t="shared" si="75"/>
        <v>0</v>
      </c>
      <c r="CG88" s="5">
        <v>0</v>
      </c>
      <c r="CH88" s="63"/>
      <c r="CI88" s="15"/>
      <c r="CJ88" s="13"/>
      <c r="CK88" s="98">
        <f t="shared" si="98"/>
        <v>0</v>
      </c>
      <c r="CL88" s="99">
        <f>CL5</f>
        <v>1</v>
      </c>
      <c r="CM88" s="100"/>
      <c r="CN88" s="110"/>
      <c r="CO88" s="95">
        <f t="shared" si="99"/>
        <v>0</v>
      </c>
      <c r="CP88" s="15"/>
      <c r="CQ88" s="24">
        <f t="shared" si="76"/>
        <v>0</v>
      </c>
      <c r="CR88" s="5">
        <v>0</v>
      </c>
      <c r="CS88" s="63"/>
      <c r="CT88" s="15"/>
      <c r="CU88" s="13"/>
      <c r="CV88" s="98">
        <f t="shared" si="100"/>
        <v>0</v>
      </c>
      <c r="CW88" s="99">
        <f>CW5</f>
        <v>1</v>
      </c>
      <c r="CX88" s="100"/>
      <c r="CY88" s="110"/>
      <c r="CZ88" s="95">
        <f t="shared" si="101"/>
        <v>0</v>
      </c>
      <c r="DA88" s="15"/>
      <c r="DB88" s="24">
        <f t="shared" si="77"/>
        <v>0</v>
      </c>
      <c r="DC88" s="5">
        <v>0</v>
      </c>
      <c r="DD88" s="63"/>
      <c r="DE88" s="15"/>
      <c r="DF88" s="13"/>
      <c r="DG88" s="98">
        <f t="shared" si="102"/>
        <v>0</v>
      </c>
      <c r="DH88" s="99">
        <f>DH5</f>
        <v>1</v>
      </c>
      <c r="DI88" s="100"/>
      <c r="DJ88" s="110"/>
      <c r="DK88" s="95">
        <f t="shared" si="103"/>
        <v>0</v>
      </c>
      <c r="DL88" s="15"/>
      <c r="DM88" s="24">
        <f t="shared" si="78"/>
        <v>0</v>
      </c>
      <c r="DN88" s="5">
        <v>0</v>
      </c>
      <c r="DO88" s="63"/>
      <c r="DP88" s="15"/>
      <c r="DQ88" s="13"/>
      <c r="DR88" s="98">
        <f t="shared" si="104"/>
        <v>0</v>
      </c>
      <c r="DS88" s="99">
        <f>DS5</f>
        <v>1</v>
      </c>
      <c r="DT88" s="100"/>
      <c r="DU88" s="110"/>
      <c r="DV88" s="95">
        <f t="shared" si="105"/>
        <v>0</v>
      </c>
      <c r="DW88" s="15"/>
      <c r="DX88" s="24">
        <f t="shared" si="79"/>
        <v>0</v>
      </c>
      <c r="DY88" s="5">
        <v>0</v>
      </c>
      <c r="DZ88" s="63"/>
      <c r="EA88" s="15"/>
      <c r="EB88" s="13"/>
      <c r="EC88" s="98">
        <f t="shared" si="106"/>
        <v>0</v>
      </c>
      <c r="ED88" s="99">
        <f>ED5</f>
        <v>1</v>
      </c>
      <c r="EE88" s="100"/>
      <c r="EF88" s="110"/>
      <c r="EG88" s="95">
        <f t="shared" si="107"/>
        <v>0</v>
      </c>
      <c r="EH88" s="15"/>
      <c r="EI88" s="24">
        <f t="shared" si="80"/>
        <v>0</v>
      </c>
      <c r="EJ88" s="5">
        <v>0</v>
      </c>
      <c r="EK88" s="63"/>
      <c r="EL88" s="15"/>
      <c r="EM88" s="13"/>
      <c r="EN88" s="98">
        <f t="shared" si="108"/>
        <v>0</v>
      </c>
      <c r="EO88" s="99">
        <f>EO5</f>
        <v>1</v>
      </c>
      <c r="EP88" s="100"/>
      <c r="EQ88" s="110"/>
      <c r="ER88" s="95">
        <f t="shared" si="109"/>
        <v>0</v>
      </c>
      <c r="ES88" s="15"/>
      <c r="ET88" s="24">
        <f t="shared" si="81"/>
        <v>0</v>
      </c>
      <c r="EU88" s="5">
        <v>0</v>
      </c>
      <c r="EV88" s="63"/>
      <c r="EW88" s="15"/>
      <c r="EX88" s="13"/>
      <c r="EY88" s="98">
        <f t="shared" si="110"/>
        <v>0</v>
      </c>
      <c r="EZ88" s="99">
        <f>EZ5</f>
        <v>1</v>
      </c>
      <c r="FA88" s="100"/>
      <c r="FB88" s="110"/>
      <c r="FC88" s="95">
        <f t="shared" si="111"/>
        <v>0</v>
      </c>
      <c r="FD88" s="15"/>
      <c r="FE88" s="24">
        <f t="shared" si="82"/>
        <v>0</v>
      </c>
      <c r="FF88" s="5">
        <v>0</v>
      </c>
      <c r="FG88" s="63"/>
      <c r="FH88" s="15"/>
      <c r="FI88" s="13"/>
      <c r="FJ88" s="98">
        <f t="shared" si="112"/>
        <v>0</v>
      </c>
      <c r="FK88" s="99">
        <f>FK5</f>
        <v>1</v>
      </c>
      <c r="FL88" s="100"/>
      <c r="FM88" s="110"/>
      <c r="FN88" s="95">
        <f t="shared" si="113"/>
        <v>0</v>
      </c>
      <c r="FO88" s="15"/>
      <c r="FP88" s="24">
        <f t="shared" si="83"/>
        <v>0</v>
      </c>
      <c r="FQ88" s="5">
        <v>0</v>
      </c>
      <c r="FR88" s="8">
        <v>0</v>
      </c>
      <c r="FS88" s="84">
        <f t="shared" si="114"/>
        <v>1.2757499999999999</v>
      </c>
      <c r="FT88" s="85">
        <f t="shared" si="115"/>
        <v>500</v>
      </c>
      <c r="FU88" s="85">
        <f t="shared" si="116"/>
        <v>500</v>
      </c>
      <c r="FV88" s="85">
        <f t="shared" si="117"/>
        <v>500</v>
      </c>
      <c r="FW88" s="85">
        <f t="shared" si="118"/>
        <v>500</v>
      </c>
      <c r="FX88" s="85">
        <f t="shared" si="119"/>
        <v>500</v>
      </c>
      <c r="FY88" s="85">
        <f t="shared" si="120"/>
        <v>500</v>
      </c>
      <c r="FZ88" s="85">
        <f t="shared" si="121"/>
        <v>500</v>
      </c>
      <c r="GA88" s="85">
        <f t="shared" si="122"/>
        <v>500</v>
      </c>
      <c r="GB88" s="85">
        <f t="shared" si="123"/>
        <v>500</v>
      </c>
      <c r="GC88" s="85">
        <f t="shared" si="124"/>
        <v>500</v>
      </c>
      <c r="GD88" s="85">
        <f t="shared" si="125"/>
        <v>500</v>
      </c>
      <c r="GE88" s="85">
        <f t="shared" si="126"/>
        <v>500</v>
      </c>
      <c r="GF88" s="85">
        <f t="shared" si="127"/>
        <v>500</v>
      </c>
      <c r="GG88" s="85">
        <f t="shared" si="128"/>
        <v>500</v>
      </c>
      <c r="GH88" s="101">
        <f t="shared" si="67"/>
        <v>1</v>
      </c>
      <c r="GI88" s="102">
        <f t="shared" si="129"/>
        <v>1.2757499999999999</v>
      </c>
      <c r="GJ88" s="102">
        <f t="shared" si="130"/>
        <v>1.2757499999999999</v>
      </c>
      <c r="GK88" s="79">
        <f>ROW()</f>
        <v>88</v>
      </c>
    </row>
    <row r="89" spans="1:193" s="12" customFormat="1" ht="50.1" customHeight="1">
      <c r="A89" s="17">
        <f>ROW()</f>
        <v>89</v>
      </c>
      <c r="B89" s="32">
        <f t="shared" si="131"/>
        <v>83</v>
      </c>
      <c r="C89" s="33">
        <f t="shared" si="132"/>
        <v>83</v>
      </c>
      <c r="D89" s="31" t="s">
        <v>411</v>
      </c>
      <c r="E89" s="390">
        <f t="shared" si="68"/>
        <v>6.5251900000000003</v>
      </c>
      <c r="F89" s="107">
        <f t="shared" si="84"/>
        <v>7.1738462500000004</v>
      </c>
      <c r="G89" s="3">
        <v>0</v>
      </c>
      <c r="H89" s="4">
        <v>0</v>
      </c>
      <c r="I89" s="63"/>
      <c r="J89" s="15"/>
      <c r="K89" s="13"/>
      <c r="L89" s="98">
        <f t="shared" si="133"/>
        <v>1</v>
      </c>
      <c r="M89" s="99">
        <f>M5</f>
        <v>0.94499999999999995</v>
      </c>
      <c r="N89" s="100">
        <v>7.8</v>
      </c>
      <c r="O89" s="110">
        <v>261011</v>
      </c>
      <c r="P89" s="95">
        <f t="shared" si="85"/>
        <v>7.3709999999999996</v>
      </c>
      <c r="Q89" s="15"/>
      <c r="R89" s="24">
        <f t="shared" si="69"/>
        <v>3</v>
      </c>
      <c r="S89" s="25">
        <v>0</v>
      </c>
      <c r="T89" s="63"/>
      <c r="U89" s="15"/>
      <c r="V89" s="13"/>
      <c r="W89" s="98">
        <f t="shared" si="86"/>
        <v>1</v>
      </c>
      <c r="X89" s="99">
        <f>X5</f>
        <v>0.97</v>
      </c>
      <c r="Y89" s="100">
        <v>6.7270000000000003</v>
      </c>
      <c r="Z89" s="110"/>
      <c r="AA89" s="95">
        <f t="shared" si="87"/>
        <v>6.5251900000000003</v>
      </c>
      <c r="AB89" s="15"/>
      <c r="AC89" s="24">
        <f t="shared" si="70"/>
        <v>1</v>
      </c>
      <c r="AD89" s="5">
        <v>0</v>
      </c>
      <c r="AE89" s="63"/>
      <c r="AF89" s="15"/>
      <c r="AG89" s="13"/>
      <c r="AH89" s="98">
        <f t="shared" si="88"/>
        <v>0</v>
      </c>
      <c r="AI89" s="99">
        <f>AI5</f>
        <v>0.95499999999999996</v>
      </c>
      <c r="AJ89" s="100"/>
      <c r="AK89" s="110"/>
      <c r="AL89" s="95">
        <f t="shared" si="89"/>
        <v>0</v>
      </c>
      <c r="AM89" s="15"/>
      <c r="AN89" s="24">
        <f t="shared" si="71"/>
        <v>0</v>
      </c>
      <c r="AO89" s="5">
        <v>0</v>
      </c>
      <c r="AP89" s="63"/>
      <c r="AQ89" s="15"/>
      <c r="AR89" s="13"/>
      <c r="AS89" s="98">
        <f t="shared" si="90"/>
        <v>1</v>
      </c>
      <c r="AT89" s="99">
        <f>AT5</f>
        <v>0.96</v>
      </c>
      <c r="AU89" s="100">
        <v>8.16</v>
      </c>
      <c r="AV89" s="110"/>
      <c r="AW89" s="95">
        <f t="shared" si="91"/>
        <v>7.8335999999999997</v>
      </c>
      <c r="AX89" s="15"/>
      <c r="AY89" s="24">
        <f t="shared" si="72"/>
        <v>4</v>
      </c>
      <c r="AZ89" s="5">
        <v>0</v>
      </c>
      <c r="BA89" s="63"/>
      <c r="BB89" s="15"/>
      <c r="BC89" s="13"/>
      <c r="BD89" s="98">
        <f t="shared" si="92"/>
        <v>0</v>
      </c>
      <c r="BE89" s="99">
        <f>BE5</f>
        <v>0.98</v>
      </c>
      <c r="BF89" s="100"/>
      <c r="BG89" s="110"/>
      <c r="BH89" s="95">
        <f t="shared" si="93"/>
        <v>0</v>
      </c>
      <c r="BI89" s="15"/>
      <c r="BJ89" s="24">
        <f t="shared" si="73"/>
        <v>0</v>
      </c>
      <c r="BK89" s="5">
        <v>0</v>
      </c>
      <c r="BL89" s="63"/>
      <c r="BM89" s="15"/>
      <c r="BN89" s="13"/>
      <c r="BO89" s="98">
        <f t="shared" si="94"/>
        <v>1</v>
      </c>
      <c r="BP89" s="99">
        <f>BP5</f>
        <v>0.94499999999999995</v>
      </c>
      <c r="BQ89" s="100">
        <v>7.3709999999999996</v>
      </c>
      <c r="BR89" s="110"/>
      <c r="BS89" s="95">
        <f t="shared" si="95"/>
        <v>6.9655949999999995</v>
      </c>
      <c r="BT89" s="15"/>
      <c r="BU89" s="24">
        <f t="shared" si="74"/>
        <v>2</v>
      </c>
      <c r="BV89" s="5">
        <v>0</v>
      </c>
      <c r="BW89" s="63"/>
      <c r="BX89" s="15"/>
      <c r="BY89" s="13"/>
      <c r="BZ89" s="98">
        <f t="shared" si="96"/>
        <v>0</v>
      </c>
      <c r="CA89" s="99">
        <f>CA5</f>
        <v>1</v>
      </c>
      <c r="CB89" s="100"/>
      <c r="CC89" s="110"/>
      <c r="CD89" s="95">
        <f t="shared" si="97"/>
        <v>0</v>
      </c>
      <c r="CE89" s="15"/>
      <c r="CF89" s="24">
        <f t="shared" si="75"/>
        <v>0</v>
      </c>
      <c r="CG89" s="5">
        <v>0</v>
      </c>
      <c r="CH89" s="63"/>
      <c r="CI89" s="15"/>
      <c r="CJ89" s="13"/>
      <c r="CK89" s="98">
        <f t="shared" si="98"/>
        <v>0</v>
      </c>
      <c r="CL89" s="99">
        <f>CL5</f>
        <v>1</v>
      </c>
      <c r="CM89" s="100"/>
      <c r="CN89" s="110"/>
      <c r="CO89" s="95">
        <f t="shared" si="99"/>
        <v>0</v>
      </c>
      <c r="CP89" s="15"/>
      <c r="CQ89" s="24">
        <f t="shared" si="76"/>
        <v>0</v>
      </c>
      <c r="CR89" s="5">
        <v>0</v>
      </c>
      <c r="CS89" s="63"/>
      <c r="CT89" s="15"/>
      <c r="CU89" s="13"/>
      <c r="CV89" s="98">
        <f t="shared" si="100"/>
        <v>0</v>
      </c>
      <c r="CW89" s="99">
        <f>CW5</f>
        <v>1</v>
      </c>
      <c r="CX89" s="100"/>
      <c r="CY89" s="110"/>
      <c r="CZ89" s="95">
        <f t="shared" si="101"/>
        <v>0</v>
      </c>
      <c r="DA89" s="15"/>
      <c r="DB89" s="24">
        <f t="shared" si="77"/>
        <v>0</v>
      </c>
      <c r="DC89" s="5">
        <v>0</v>
      </c>
      <c r="DD89" s="63"/>
      <c r="DE89" s="15"/>
      <c r="DF89" s="13"/>
      <c r="DG89" s="98">
        <f t="shared" si="102"/>
        <v>0</v>
      </c>
      <c r="DH89" s="99">
        <f>DH5</f>
        <v>1</v>
      </c>
      <c r="DI89" s="100"/>
      <c r="DJ89" s="110"/>
      <c r="DK89" s="95">
        <f t="shared" si="103"/>
        <v>0</v>
      </c>
      <c r="DL89" s="15"/>
      <c r="DM89" s="24">
        <f t="shared" si="78"/>
        <v>0</v>
      </c>
      <c r="DN89" s="5">
        <v>0</v>
      </c>
      <c r="DO89" s="63"/>
      <c r="DP89" s="15"/>
      <c r="DQ89" s="13"/>
      <c r="DR89" s="98">
        <f t="shared" si="104"/>
        <v>0</v>
      </c>
      <c r="DS89" s="99">
        <f>DS5</f>
        <v>1</v>
      </c>
      <c r="DT89" s="100"/>
      <c r="DU89" s="110"/>
      <c r="DV89" s="95">
        <f t="shared" si="105"/>
        <v>0</v>
      </c>
      <c r="DW89" s="15"/>
      <c r="DX89" s="24">
        <f t="shared" si="79"/>
        <v>0</v>
      </c>
      <c r="DY89" s="5">
        <v>0</v>
      </c>
      <c r="DZ89" s="63"/>
      <c r="EA89" s="15"/>
      <c r="EB89" s="13"/>
      <c r="EC89" s="98">
        <f t="shared" si="106"/>
        <v>0</v>
      </c>
      <c r="ED89" s="99">
        <f>ED5</f>
        <v>1</v>
      </c>
      <c r="EE89" s="100"/>
      <c r="EF89" s="110"/>
      <c r="EG89" s="95">
        <f t="shared" si="107"/>
        <v>0</v>
      </c>
      <c r="EH89" s="15"/>
      <c r="EI89" s="24">
        <f t="shared" si="80"/>
        <v>0</v>
      </c>
      <c r="EJ89" s="5">
        <v>0</v>
      </c>
      <c r="EK89" s="63"/>
      <c r="EL89" s="15"/>
      <c r="EM89" s="13"/>
      <c r="EN89" s="98">
        <f t="shared" si="108"/>
        <v>0</v>
      </c>
      <c r="EO89" s="99">
        <f>EO5</f>
        <v>1</v>
      </c>
      <c r="EP89" s="100"/>
      <c r="EQ89" s="110"/>
      <c r="ER89" s="95">
        <f t="shared" si="109"/>
        <v>0</v>
      </c>
      <c r="ES89" s="15"/>
      <c r="ET89" s="24">
        <f t="shared" si="81"/>
        <v>0</v>
      </c>
      <c r="EU89" s="5">
        <v>0</v>
      </c>
      <c r="EV89" s="63"/>
      <c r="EW89" s="15"/>
      <c r="EX89" s="13"/>
      <c r="EY89" s="98">
        <f t="shared" si="110"/>
        <v>0</v>
      </c>
      <c r="EZ89" s="99">
        <f>EZ5</f>
        <v>1</v>
      </c>
      <c r="FA89" s="100"/>
      <c r="FB89" s="110"/>
      <c r="FC89" s="95">
        <f t="shared" si="111"/>
        <v>0</v>
      </c>
      <c r="FD89" s="15"/>
      <c r="FE89" s="24">
        <f t="shared" si="82"/>
        <v>0</v>
      </c>
      <c r="FF89" s="5">
        <v>0</v>
      </c>
      <c r="FG89" s="63"/>
      <c r="FH89" s="15"/>
      <c r="FI89" s="13"/>
      <c r="FJ89" s="98">
        <f t="shared" si="112"/>
        <v>0</v>
      </c>
      <c r="FK89" s="99">
        <f>FK5</f>
        <v>1</v>
      </c>
      <c r="FL89" s="100"/>
      <c r="FM89" s="110"/>
      <c r="FN89" s="95">
        <f t="shared" si="113"/>
        <v>0</v>
      </c>
      <c r="FO89" s="15"/>
      <c r="FP89" s="24">
        <f t="shared" si="83"/>
        <v>0</v>
      </c>
      <c r="FQ89" s="5">
        <v>0</v>
      </c>
      <c r="FR89" s="8">
        <v>0</v>
      </c>
      <c r="FS89" s="84">
        <f t="shared" si="114"/>
        <v>7.3709999999999996</v>
      </c>
      <c r="FT89" s="85">
        <f t="shared" si="115"/>
        <v>6.5251900000000003</v>
      </c>
      <c r="FU89" s="85">
        <f t="shared" si="116"/>
        <v>500</v>
      </c>
      <c r="FV89" s="85">
        <f t="shared" si="117"/>
        <v>7.8335999999999997</v>
      </c>
      <c r="FW89" s="85">
        <f t="shared" si="118"/>
        <v>500</v>
      </c>
      <c r="FX89" s="85">
        <f t="shared" si="119"/>
        <v>6.9655949999999995</v>
      </c>
      <c r="FY89" s="85">
        <f t="shared" si="120"/>
        <v>500</v>
      </c>
      <c r="FZ89" s="85">
        <f t="shared" si="121"/>
        <v>500</v>
      </c>
      <c r="GA89" s="85">
        <f t="shared" si="122"/>
        <v>500</v>
      </c>
      <c r="GB89" s="85">
        <f t="shared" si="123"/>
        <v>500</v>
      </c>
      <c r="GC89" s="85">
        <f t="shared" si="124"/>
        <v>500</v>
      </c>
      <c r="GD89" s="85">
        <f t="shared" si="125"/>
        <v>500</v>
      </c>
      <c r="GE89" s="85">
        <f t="shared" si="126"/>
        <v>500</v>
      </c>
      <c r="GF89" s="85">
        <f t="shared" si="127"/>
        <v>500</v>
      </c>
      <c r="GG89" s="85">
        <f t="shared" si="128"/>
        <v>500</v>
      </c>
      <c r="GH89" s="101">
        <f t="shared" si="67"/>
        <v>4</v>
      </c>
      <c r="GI89" s="102">
        <f t="shared" si="129"/>
        <v>28.695385000000002</v>
      </c>
      <c r="GJ89" s="102">
        <f t="shared" si="130"/>
        <v>7.1738462500000004</v>
      </c>
      <c r="GK89" s="79">
        <f>ROW()</f>
        <v>89</v>
      </c>
    </row>
    <row r="90" spans="1:193" s="12" customFormat="1" ht="50.1" customHeight="1">
      <c r="A90" s="17">
        <f>ROW()</f>
        <v>90</v>
      </c>
      <c r="B90" s="32">
        <f t="shared" si="131"/>
        <v>84</v>
      </c>
      <c r="C90" s="33">
        <f t="shared" si="132"/>
        <v>84</v>
      </c>
      <c r="D90" s="31" t="s">
        <v>412</v>
      </c>
      <c r="E90" s="390">
        <f t="shared" si="68"/>
        <v>3.0416431499999996</v>
      </c>
      <c r="F90" s="107">
        <f t="shared" si="84"/>
        <v>3.130156575</v>
      </c>
      <c r="G90" s="3">
        <v>0</v>
      </c>
      <c r="H90" s="4">
        <v>0</v>
      </c>
      <c r="I90" s="63"/>
      <c r="J90" s="15"/>
      <c r="K90" s="13"/>
      <c r="L90" s="98">
        <f t="shared" si="133"/>
        <v>1</v>
      </c>
      <c r="M90" s="99">
        <f>M5</f>
        <v>0.94499999999999995</v>
      </c>
      <c r="N90" s="100">
        <v>3.4060000000000001</v>
      </c>
      <c r="O90" s="110">
        <v>151832</v>
      </c>
      <c r="P90" s="95">
        <f t="shared" si="85"/>
        <v>3.2186699999999999</v>
      </c>
      <c r="Q90" s="15"/>
      <c r="R90" s="24">
        <f t="shared" si="69"/>
        <v>2</v>
      </c>
      <c r="S90" s="25">
        <v>0</v>
      </c>
      <c r="T90" s="63"/>
      <c r="U90" s="15"/>
      <c r="V90" s="13"/>
      <c r="W90" s="98">
        <f t="shared" si="86"/>
        <v>0</v>
      </c>
      <c r="X90" s="99">
        <f>X5</f>
        <v>0.97</v>
      </c>
      <c r="Y90" s="100"/>
      <c r="Z90" s="110"/>
      <c r="AA90" s="95">
        <f t="shared" si="87"/>
        <v>0</v>
      </c>
      <c r="AB90" s="15"/>
      <c r="AC90" s="24">
        <f t="shared" si="70"/>
        <v>0</v>
      </c>
      <c r="AD90" s="5">
        <v>0</v>
      </c>
      <c r="AE90" s="63"/>
      <c r="AF90" s="15"/>
      <c r="AG90" s="13"/>
      <c r="AH90" s="98">
        <f t="shared" si="88"/>
        <v>0</v>
      </c>
      <c r="AI90" s="99">
        <f>AI5</f>
        <v>0.95499999999999996</v>
      </c>
      <c r="AJ90" s="100"/>
      <c r="AK90" s="110"/>
      <c r="AL90" s="95">
        <f t="shared" si="89"/>
        <v>0</v>
      </c>
      <c r="AM90" s="15"/>
      <c r="AN90" s="24">
        <f t="shared" si="71"/>
        <v>0</v>
      </c>
      <c r="AO90" s="5">
        <v>0</v>
      </c>
      <c r="AP90" s="63"/>
      <c r="AQ90" s="15"/>
      <c r="AR90" s="13"/>
      <c r="AS90" s="98">
        <f t="shared" si="90"/>
        <v>0</v>
      </c>
      <c r="AT90" s="99">
        <f>AT5</f>
        <v>0.96</v>
      </c>
      <c r="AU90" s="100"/>
      <c r="AV90" s="110"/>
      <c r="AW90" s="95">
        <f t="shared" si="91"/>
        <v>0</v>
      </c>
      <c r="AX90" s="15"/>
      <c r="AY90" s="24">
        <f t="shared" si="72"/>
        <v>0</v>
      </c>
      <c r="AZ90" s="5">
        <v>0</v>
      </c>
      <c r="BA90" s="63"/>
      <c r="BB90" s="15"/>
      <c r="BC90" s="13"/>
      <c r="BD90" s="98">
        <f t="shared" si="92"/>
        <v>0</v>
      </c>
      <c r="BE90" s="99">
        <f>BE5</f>
        <v>0.98</v>
      </c>
      <c r="BF90" s="100"/>
      <c r="BG90" s="110"/>
      <c r="BH90" s="95">
        <f t="shared" si="93"/>
        <v>0</v>
      </c>
      <c r="BI90" s="15"/>
      <c r="BJ90" s="24">
        <f t="shared" si="73"/>
        <v>0</v>
      </c>
      <c r="BK90" s="5">
        <v>0</v>
      </c>
      <c r="BL90" s="63"/>
      <c r="BM90" s="15"/>
      <c r="BN90" s="13"/>
      <c r="BO90" s="98">
        <f t="shared" si="94"/>
        <v>1</v>
      </c>
      <c r="BP90" s="99">
        <f>BP5</f>
        <v>0.94499999999999995</v>
      </c>
      <c r="BQ90" s="100">
        <v>3.2186699999999999</v>
      </c>
      <c r="BR90" s="110"/>
      <c r="BS90" s="95">
        <f t="shared" si="95"/>
        <v>3.0416431499999996</v>
      </c>
      <c r="BT90" s="15"/>
      <c r="BU90" s="24">
        <f t="shared" si="74"/>
        <v>1</v>
      </c>
      <c r="BV90" s="5">
        <v>0</v>
      </c>
      <c r="BW90" s="63"/>
      <c r="BX90" s="15"/>
      <c r="BY90" s="13"/>
      <c r="BZ90" s="98">
        <f t="shared" si="96"/>
        <v>0</v>
      </c>
      <c r="CA90" s="99">
        <f>CA5</f>
        <v>1</v>
      </c>
      <c r="CB90" s="100"/>
      <c r="CC90" s="110"/>
      <c r="CD90" s="95">
        <f t="shared" si="97"/>
        <v>0</v>
      </c>
      <c r="CE90" s="15"/>
      <c r="CF90" s="24">
        <f t="shared" si="75"/>
        <v>0</v>
      </c>
      <c r="CG90" s="5">
        <v>0</v>
      </c>
      <c r="CH90" s="63"/>
      <c r="CI90" s="15"/>
      <c r="CJ90" s="13"/>
      <c r="CK90" s="98">
        <f t="shared" si="98"/>
        <v>0</v>
      </c>
      <c r="CL90" s="99">
        <f>CL5</f>
        <v>1</v>
      </c>
      <c r="CM90" s="100"/>
      <c r="CN90" s="110"/>
      <c r="CO90" s="95">
        <f t="shared" si="99"/>
        <v>0</v>
      </c>
      <c r="CP90" s="15"/>
      <c r="CQ90" s="24">
        <f t="shared" si="76"/>
        <v>0</v>
      </c>
      <c r="CR90" s="5">
        <v>0</v>
      </c>
      <c r="CS90" s="63"/>
      <c r="CT90" s="15"/>
      <c r="CU90" s="13"/>
      <c r="CV90" s="98">
        <f t="shared" si="100"/>
        <v>0</v>
      </c>
      <c r="CW90" s="99">
        <f>CW5</f>
        <v>1</v>
      </c>
      <c r="CX90" s="100"/>
      <c r="CY90" s="110"/>
      <c r="CZ90" s="95">
        <f t="shared" si="101"/>
        <v>0</v>
      </c>
      <c r="DA90" s="15"/>
      <c r="DB90" s="24">
        <f t="shared" si="77"/>
        <v>0</v>
      </c>
      <c r="DC90" s="5">
        <v>0</v>
      </c>
      <c r="DD90" s="63"/>
      <c r="DE90" s="15"/>
      <c r="DF90" s="13"/>
      <c r="DG90" s="98">
        <f t="shared" si="102"/>
        <v>0</v>
      </c>
      <c r="DH90" s="99">
        <f>DH5</f>
        <v>1</v>
      </c>
      <c r="DI90" s="100"/>
      <c r="DJ90" s="110"/>
      <c r="DK90" s="95">
        <f t="shared" si="103"/>
        <v>0</v>
      </c>
      <c r="DL90" s="15"/>
      <c r="DM90" s="24">
        <f t="shared" si="78"/>
        <v>0</v>
      </c>
      <c r="DN90" s="5">
        <v>0</v>
      </c>
      <c r="DO90" s="63"/>
      <c r="DP90" s="15"/>
      <c r="DQ90" s="13"/>
      <c r="DR90" s="98">
        <f t="shared" si="104"/>
        <v>0</v>
      </c>
      <c r="DS90" s="99">
        <f>DS5</f>
        <v>1</v>
      </c>
      <c r="DT90" s="100"/>
      <c r="DU90" s="110"/>
      <c r="DV90" s="95">
        <f t="shared" si="105"/>
        <v>0</v>
      </c>
      <c r="DW90" s="15"/>
      <c r="DX90" s="24">
        <f t="shared" si="79"/>
        <v>0</v>
      </c>
      <c r="DY90" s="5">
        <v>0</v>
      </c>
      <c r="DZ90" s="63"/>
      <c r="EA90" s="15"/>
      <c r="EB90" s="13"/>
      <c r="EC90" s="98">
        <f t="shared" si="106"/>
        <v>0</v>
      </c>
      <c r="ED90" s="99">
        <f>ED5</f>
        <v>1</v>
      </c>
      <c r="EE90" s="100"/>
      <c r="EF90" s="110"/>
      <c r="EG90" s="95">
        <f t="shared" si="107"/>
        <v>0</v>
      </c>
      <c r="EH90" s="15"/>
      <c r="EI90" s="24">
        <f t="shared" si="80"/>
        <v>0</v>
      </c>
      <c r="EJ90" s="5">
        <v>0</v>
      </c>
      <c r="EK90" s="63"/>
      <c r="EL90" s="15"/>
      <c r="EM90" s="13"/>
      <c r="EN90" s="98">
        <f t="shared" si="108"/>
        <v>0</v>
      </c>
      <c r="EO90" s="99">
        <f>EO5</f>
        <v>1</v>
      </c>
      <c r="EP90" s="100"/>
      <c r="EQ90" s="110"/>
      <c r="ER90" s="95">
        <f t="shared" si="109"/>
        <v>0</v>
      </c>
      <c r="ES90" s="15"/>
      <c r="ET90" s="24">
        <f t="shared" si="81"/>
        <v>0</v>
      </c>
      <c r="EU90" s="5">
        <v>0</v>
      </c>
      <c r="EV90" s="63"/>
      <c r="EW90" s="15"/>
      <c r="EX90" s="13"/>
      <c r="EY90" s="98">
        <f t="shared" si="110"/>
        <v>0</v>
      </c>
      <c r="EZ90" s="99">
        <f>EZ5</f>
        <v>1</v>
      </c>
      <c r="FA90" s="100"/>
      <c r="FB90" s="110"/>
      <c r="FC90" s="95">
        <f t="shared" si="111"/>
        <v>0</v>
      </c>
      <c r="FD90" s="15"/>
      <c r="FE90" s="24">
        <f t="shared" si="82"/>
        <v>0</v>
      </c>
      <c r="FF90" s="5">
        <v>0</v>
      </c>
      <c r="FG90" s="63"/>
      <c r="FH90" s="15"/>
      <c r="FI90" s="13"/>
      <c r="FJ90" s="98">
        <f t="shared" si="112"/>
        <v>0</v>
      </c>
      <c r="FK90" s="99">
        <f>FK5</f>
        <v>1</v>
      </c>
      <c r="FL90" s="100"/>
      <c r="FM90" s="110"/>
      <c r="FN90" s="95">
        <f t="shared" si="113"/>
        <v>0</v>
      </c>
      <c r="FO90" s="15"/>
      <c r="FP90" s="24">
        <f t="shared" si="83"/>
        <v>0</v>
      </c>
      <c r="FQ90" s="5">
        <v>0</v>
      </c>
      <c r="FR90" s="8">
        <v>0</v>
      </c>
      <c r="FS90" s="84">
        <f t="shared" si="114"/>
        <v>3.2186699999999999</v>
      </c>
      <c r="FT90" s="85">
        <f t="shared" si="115"/>
        <v>500</v>
      </c>
      <c r="FU90" s="85">
        <f t="shared" si="116"/>
        <v>500</v>
      </c>
      <c r="FV90" s="85">
        <f t="shared" si="117"/>
        <v>500</v>
      </c>
      <c r="FW90" s="85">
        <f t="shared" si="118"/>
        <v>500</v>
      </c>
      <c r="FX90" s="85">
        <f t="shared" si="119"/>
        <v>3.0416431499999996</v>
      </c>
      <c r="FY90" s="85">
        <f t="shared" si="120"/>
        <v>500</v>
      </c>
      <c r="FZ90" s="85">
        <f t="shared" si="121"/>
        <v>500</v>
      </c>
      <c r="GA90" s="85">
        <f t="shared" si="122"/>
        <v>500</v>
      </c>
      <c r="GB90" s="85">
        <f t="shared" si="123"/>
        <v>500</v>
      </c>
      <c r="GC90" s="85">
        <f t="shared" si="124"/>
        <v>500</v>
      </c>
      <c r="GD90" s="85">
        <f t="shared" si="125"/>
        <v>500</v>
      </c>
      <c r="GE90" s="85">
        <f t="shared" si="126"/>
        <v>500</v>
      </c>
      <c r="GF90" s="85">
        <f t="shared" si="127"/>
        <v>500</v>
      </c>
      <c r="GG90" s="85">
        <f t="shared" si="128"/>
        <v>500</v>
      </c>
      <c r="GH90" s="101">
        <f t="shared" si="67"/>
        <v>2</v>
      </c>
      <c r="GI90" s="102">
        <f t="shared" si="129"/>
        <v>6.26031315</v>
      </c>
      <c r="GJ90" s="102">
        <f t="shared" si="130"/>
        <v>3.130156575</v>
      </c>
      <c r="GK90" s="79">
        <f>ROW()</f>
        <v>90</v>
      </c>
    </row>
    <row r="91" spans="1:193" s="12" customFormat="1" ht="50.1" customHeight="1">
      <c r="A91" s="17">
        <f>ROW()</f>
        <v>91</v>
      </c>
      <c r="B91" s="32">
        <f t="shared" si="131"/>
        <v>85</v>
      </c>
      <c r="C91" s="33">
        <f t="shared" si="132"/>
        <v>85</v>
      </c>
      <c r="D91" s="31" t="s">
        <v>413</v>
      </c>
      <c r="E91" s="390">
        <f t="shared" si="68"/>
        <v>2.30375</v>
      </c>
      <c r="F91" s="107">
        <f t="shared" si="84"/>
        <v>2.30375</v>
      </c>
      <c r="G91" s="3">
        <v>0</v>
      </c>
      <c r="H91" s="4">
        <v>0</v>
      </c>
      <c r="I91" s="63"/>
      <c r="J91" s="15"/>
      <c r="K91" s="13"/>
      <c r="L91" s="98">
        <f t="shared" si="133"/>
        <v>0</v>
      </c>
      <c r="M91" s="99">
        <f>M5</f>
        <v>0.94499999999999995</v>
      </c>
      <c r="N91" s="100"/>
      <c r="O91" s="110"/>
      <c r="P91" s="95">
        <f t="shared" si="85"/>
        <v>0</v>
      </c>
      <c r="Q91" s="15"/>
      <c r="R91" s="24">
        <f t="shared" si="69"/>
        <v>0</v>
      </c>
      <c r="S91" s="25">
        <v>0</v>
      </c>
      <c r="T91" s="63"/>
      <c r="U91" s="15"/>
      <c r="V91" s="13"/>
      <c r="W91" s="98">
        <f t="shared" si="86"/>
        <v>1</v>
      </c>
      <c r="X91" s="99">
        <f>X5</f>
        <v>0.97</v>
      </c>
      <c r="Y91" s="100">
        <v>2.375</v>
      </c>
      <c r="Z91" s="110"/>
      <c r="AA91" s="95">
        <f t="shared" si="87"/>
        <v>2.30375</v>
      </c>
      <c r="AB91" s="15"/>
      <c r="AC91" s="24">
        <f t="shared" si="70"/>
        <v>1</v>
      </c>
      <c r="AD91" s="5">
        <v>0</v>
      </c>
      <c r="AE91" s="63"/>
      <c r="AF91" s="15"/>
      <c r="AG91" s="13"/>
      <c r="AH91" s="98">
        <f t="shared" si="88"/>
        <v>0</v>
      </c>
      <c r="AI91" s="99">
        <f>AI5</f>
        <v>0.95499999999999996</v>
      </c>
      <c r="AJ91" s="100"/>
      <c r="AK91" s="110"/>
      <c r="AL91" s="95">
        <f t="shared" si="89"/>
        <v>0</v>
      </c>
      <c r="AM91" s="15"/>
      <c r="AN91" s="24">
        <f t="shared" si="71"/>
        <v>0</v>
      </c>
      <c r="AO91" s="5">
        <v>0</v>
      </c>
      <c r="AP91" s="63"/>
      <c r="AQ91" s="15"/>
      <c r="AR91" s="13"/>
      <c r="AS91" s="98">
        <f t="shared" si="90"/>
        <v>0</v>
      </c>
      <c r="AT91" s="99">
        <f>AT5</f>
        <v>0.96</v>
      </c>
      <c r="AU91" s="100"/>
      <c r="AV91" s="110"/>
      <c r="AW91" s="95">
        <f t="shared" si="91"/>
        <v>0</v>
      </c>
      <c r="AX91" s="15"/>
      <c r="AY91" s="24">
        <f t="shared" si="72"/>
        <v>0</v>
      </c>
      <c r="AZ91" s="5">
        <v>0</v>
      </c>
      <c r="BA91" s="63"/>
      <c r="BB91" s="15"/>
      <c r="BC91" s="13"/>
      <c r="BD91" s="98">
        <f t="shared" si="92"/>
        <v>0</v>
      </c>
      <c r="BE91" s="99">
        <f>BE5</f>
        <v>0.98</v>
      </c>
      <c r="BF91" s="100"/>
      <c r="BG91" s="110"/>
      <c r="BH91" s="95">
        <f t="shared" si="93"/>
        <v>0</v>
      </c>
      <c r="BI91" s="15"/>
      <c r="BJ91" s="24">
        <f t="shared" si="73"/>
        <v>0</v>
      </c>
      <c r="BK91" s="5">
        <v>0</v>
      </c>
      <c r="BL91" s="63"/>
      <c r="BM91" s="15"/>
      <c r="BN91" s="13"/>
      <c r="BO91" s="98">
        <f t="shared" si="94"/>
        <v>0</v>
      </c>
      <c r="BP91" s="99">
        <f>BP5</f>
        <v>0.94499999999999995</v>
      </c>
      <c r="BQ91" s="100">
        <v>0</v>
      </c>
      <c r="BR91" s="110"/>
      <c r="BS91" s="95">
        <f t="shared" si="95"/>
        <v>0</v>
      </c>
      <c r="BT91" s="15"/>
      <c r="BU91" s="24">
        <f t="shared" si="74"/>
        <v>0</v>
      </c>
      <c r="BV91" s="5">
        <v>0</v>
      </c>
      <c r="BW91" s="63"/>
      <c r="BX91" s="15"/>
      <c r="BY91" s="13"/>
      <c r="BZ91" s="98">
        <f t="shared" si="96"/>
        <v>0</v>
      </c>
      <c r="CA91" s="99">
        <f>CA5</f>
        <v>1</v>
      </c>
      <c r="CB91" s="100"/>
      <c r="CC91" s="110"/>
      <c r="CD91" s="95">
        <f t="shared" si="97"/>
        <v>0</v>
      </c>
      <c r="CE91" s="15"/>
      <c r="CF91" s="24">
        <f t="shared" si="75"/>
        <v>0</v>
      </c>
      <c r="CG91" s="5">
        <v>0</v>
      </c>
      <c r="CH91" s="63"/>
      <c r="CI91" s="15"/>
      <c r="CJ91" s="13"/>
      <c r="CK91" s="98">
        <f t="shared" si="98"/>
        <v>0</v>
      </c>
      <c r="CL91" s="99">
        <f>CL5</f>
        <v>1</v>
      </c>
      <c r="CM91" s="100"/>
      <c r="CN91" s="110"/>
      <c r="CO91" s="95">
        <f t="shared" si="99"/>
        <v>0</v>
      </c>
      <c r="CP91" s="15"/>
      <c r="CQ91" s="24">
        <f t="shared" si="76"/>
        <v>0</v>
      </c>
      <c r="CR91" s="5">
        <v>0</v>
      </c>
      <c r="CS91" s="63"/>
      <c r="CT91" s="15"/>
      <c r="CU91" s="13"/>
      <c r="CV91" s="98">
        <f t="shared" si="100"/>
        <v>0</v>
      </c>
      <c r="CW91" s="99">
        <f>CW5</f>
        <v>1</v>
      </c>
      <c r="CX91" s="100"/>
      <c r="CY91" s="110"/>
      <c r="CZ91" s="95">
        <f t="shared" si="101"/>
        <v>0</v>
      </c>
      <c r="DA91" s="15"/>
      <c r="DB91" s="24">
        <f t="shared" si="77"/>
        <v>0</v>
      </c>
      <c r="DC91" s="5">
        <v>0</v>
      </c>
      <c r="DD91" s="63"/>
      <c r="DE91" s="15"/>
      <c r="DF91" s="13"/>
      <c r="DG91" s="98">
        <f t="shared" si="102"/>
        <v>0</v>
      </c>
      <c r="DH91" s="99">
        <f>DH5</f>
        <v>1</v>
      </c>
      <c r="DI91" s="100"/>
      <c r="DJ91" s="110"/>
      <c r="DK91" s="95">
        <f t="shared" si="103"/>
        <v>0</v>
      </c>
      <c r="DL91" s="15"/>
      <c r="DM91" s="24">
        <f t="shared" si="78"/>
        <v>0</v>
      </c>
      <c r="DN91" s="5">
        <v>0</v>
      </c>
      <c r="DO91" s="63"/>
      <c r="DP91" s="15"/>
      <c r="DQ91" s="13"/>
      <c r="DR91" s="98">
        <f t="shared" si="104"/>
        <v>0</v>
      </c>
      <c r="DS91" s="99">
        <f>DS5</f>
        <v>1</v>
      </c>
      <c r="DT91" s="100"/>
      <c r="DU91" s="110"/>
      <c r="DV91" s="95">
        <f t="shared" si="105"/>
        <v>0</v>
      </c>
      <c r="DW91" s="15"/>
      <c r="DX91" s="24">
        <f t="shared" si="79"/>
        <v>0</v>
      </c>
      <c r="DY91" s="5">
        <v>0</v>
      </c>
      <c r="DZ91" s="63"/>
      <c r="EA91" s="15"/>
      <c r="EB91" s="13"/>
      <c r="EC91" s="98">
        <f t="shared" si="106"/>
        <v>0</v>
      </c>
      <c r="ED91" s="99">
        <f>ED5</f>
        <v>1</v>
      </c>
      <c r="EE91" s="100"/>
      <c r="EF91" s="110"/>
      <c r="EG91" s="95">
        <f t="shared" si="107"/>
        <v>0</v>
      </c>
      <c r="EH91" s="15"/>
      <c r="EI91" s="24">
        <f t="shared" si="80"/>
        <v>0</v>
      </c>
      <c r="EJ91" s="5">
        <v>0</v>
      </c>
      <c r="EK91" s="63"/>
      <c r="EL91" s="15"/>
      <c r="EM91" s="13"/>
      <c r="EN91" s="98">
        <f t="shared" si="108"/>
        <v>0</v>
      </c>
      <c r="EO91" s="99">
        <f>EO5</f>
        <v>1</v>
      </c>
      <c r="EP91" s="100"/>
      <c r="EQ91" s="110"/>
      <c r="ER91" s="95">
        <f t="shared" si="109"/>
        <v>0</v>
      </c>
      <c r="ES91" s="15"/>
      <c r="ET91" s="24">
        <f t="shared" si="81"/>
        <v>0</v>
      </c>
      <c r="EU91" s="5">
        <v>0</v>
      </c>
      <c r="EV91" s="63"/>
      <c r="EW91" s="15"/>
      <c r="EX91" s="13"/>
      <c r="EY91" s="98">
        <f t="shared" si="110"/>
        <v>0</v>
      </c>
      <c r="EZ91" s="99">
        <f>EZ5</f>
        <v>1</v>
      </c>
      <c r="FA91" s="100"/>
      <c r="FB91" s="110"/>
      <c r="FC91" s="95">
        <f t="shared" si="111"/>
        <v>0</v>
      </c>
      <c r="FD91" s="15"/>
      <c r="FE91" s="24">
        <f t="shared" si="82"/>
        <v>0</v>
      </c>
      <c r="FF91" s="5">
        <v>0</v>
      </c>
      <c r="FG91" s="63"/>
      <c r="FH91" s="15"/>
      <c r="FI91" s="13"/>
      <c r="FJ91" s="98">
        <f t="shared" si="112"/>
        <v>0</v>
      </c>
      <c r="FK91" s="99">
        <f>FK5</f>
        <v>1</v>
      </c>
      <c r="FL91" s="100"/>
      <c r="FM91" s="110"/>
      <c r="FN91" s="95">
        <f t="shared" si="113"/>
        <v>0</v>
      </c>
      <c r="FO91" s="15"/>
      <c r="FP91" s="24">
        <f t="shared" si="83"/>
        <v>0</v>
      </c>
      <c r="FQ91" s="5">
        <v>0</v>
      </c>
      <c r="FR91" s="8">
        <v>0</v>
      </c>
      <c r="FS91" s="84">
        <f t="shared" si="114"/>
        <v>500</v>
      </c>
      <c r="FT91" s="85">
        <f t="shared" si="115"/>
        <v>2.30375</v>
      </c>
      <c r="FU91" s="85">
        <f t="shared" si="116"/>
        <v>500</v>
      </c>
      <c r="FV91" s="85">
        <f t="shared" si="117"/>
        <v>500</v>
      </c>
      <c r="FW91" s="85">
        <f t="shared" si="118"/>
        <v>500</v>
      </c>
      <c r="FX91" s="85">
        <f t="shared" si="119"/>
        <v>500</v>
      </c>
      <c r="FY91" s="85">
        <f t="shared" si="120"/>
        <v>500</v>
      </c>
      <c r="FZ91" s="85">
        <f t="shared" si="121"/>
        <v>500</v>
      </c>
      <c r="GA91" s="85">
        <f t="shared" si="122"/>
        <v>500</v>
      </c>
      <c r="GB91" s="85">
        <f t="shared" si="123"/>
        <v>500</v>
      </c>
      <c r="GC91" s="85">
        <f t="shared" si="124"/>
        <v>500</v>
      </c>
      <c r="GD91" s="85">
        <f t="shared" si="125"/>
        <v>500</v>
      </c>
      <c r="GE91" s="85">
        <f t="shared" si="126"/>
        <v>500</v>
      </c>
      <c r="GF91" s="85">
        <f t="shared" si="127"/>
        <v>500</v>
      </c>
      <c r="GG91" s="85">
        <f t="shared" si="128"/>
        <v>500</v>
      </c>
      <c r="GH91" s="101">
        <f t="shared" si="67"/>
        <v>1</v>
      </c>
      <c r="GI91" s="102">
        <f t="shared" si="129"/>
        <v>2.30375</v>
      </c>
      <c r="GJ91" s="102">
        <f t="shared" si="130"/>
        <v>2.30375</v>
      </c>
      <c r="GK91" s="79">
        <f>ROW()</f>
        <v>91</v>
      </c>
    </row>
    <row r="92" spans="1:193" s="12" customFormat="1" ht="50.1" customHeight="1">
      <c r="A92" s="17">
        <f>ROW()</f>
        <v>92</v>
      </c>
      <c r="B92" s="32">
        <f t="shared" si="131"/>
        <v>86</v>
      </c>
      <c r="C92" s="33">
        <f t="shared" si="132"/>
        <v>86</v>
      </c>
      <c r="D92" s="31" t="s">
        <v>414</v>
      </c>
      <c r="E92" s="390">
        <f t="shared" si="68"/>
        <v>9.9393682500000011</v>
      </c>
      <c r="F92" s="107">
        <f t="shared" si="84"/>
        <v>10.228609125000002</v>
      </c>
      <c r="G92" s="3">
        <v>0</v>
      </c>
      <c r="H92" s="4">
        <v>0</v>
      </c>
      <c r="I92" s="63"/>
      <c r="J92" s="15"/>
      <c r="K92" s="13"/>
      <c r="L92" s="98">
        <f t="shared" si="133"/>
        <v>1</v>
      </c>
      <c r="M92" s="99">
        <f>M5</f>
        <v>0.94499999999999995</v>
      </c>
      <c r="N92" s="100">
        <v>11.13</v>
      </c>
      <c r="O92" s="110">
        <v>141086</v>
      </c>
      <c r="P92" s="95">
        <f t="shared" si="85"/>
        <v>10.517850000000001</v>
      </c>
      <c r="Q92" s="15"/>
      <c r="R92" s="24">
        <f t="shared" si="69"/>
        <v>2</v>
      </c>
      <c r="S92" s="25">
        <v>0</v>
      </c>
      <c r="T92" s="63"/>
      <c r="U92" s="15"/>
      <c r="V92" s="13"/>
      <c r="W92" s="98">
        <f t="shared" si="86"/>
        <v>0</v>
      </c>
      <c r="X92" s="99">
        <f>X5</f>
        <v>0.97</v>
      </c>
      <c r="Y92" s="100"/>
      <c r="Z92" s="110"/>
      <c r="AA92" s="95">
        <f t="shared" si="87"/>
        <v>0</v>
      </c>
      <c r="AB92" s="15"/>
      <c r="AC92" s="24">
        <f t="shared" si="70"/>
        <v>0</v>
      </c>
      <c r="AD92" s="5">
        <v>0</v>
      </c>
      <c r="AE92" s="63"/>
      <c r="AF92" s="15"/>
      <c r="AG92" s="13"/>
      <c r="AH92" s="98">
        <f t="shared" si="88"/>
        <v>0</v>
      </c>
      <c r="AI92" s="99">
        <f>AI5</f>
        <v>0.95499999999999996</v>
      </c>
      <c r="AJ92" s="100"/>
      <c r="AK92" s="110"/>
      <c r="AL92" s="95">
        <f t="shared" si="89"/>
        <v>0</v>
      </c>
      <c r="AM92" s="15"/>
      <c r="AN92" s="24">
        <f t="shared" si="71"/>
        <v>0</v>
      </c>
      <c r="AO92" s="5">
        <v>0</v>
      </c>
      <c r="AP92" s="63"/>
      <c r="AQ92" s="15"/>
      <c r="AR92" s="13"/>
      <c r="AS92" s="98">
        <f t="shared" si="90"/>
        <v>0</v>
      </c>
      <c r="AT92" s="99">
        <f>AT5</f>
        <v>0.96</v>
      </c>
      <c r="AU92" s="100"/>
      <c r="AV92" s="110"/>
      <c r="AW92" s="95">
        <f t="shared" si="91"/>
        <v>0</v>
      </c>
      <c r="AX92" s="15"/>
      <c r="AY92" s="24">
        <f t="shared" si="72"/>
        <v>0</v>
      </c>
      <c r="AZ92" s="5">
        <v>0</v>
      </c>
      <c r="BA92" s="63"/>
      <c r="BB92" s="15"/>
      <c r="BC92" s="13"/>
      <c r="BD92" s="98">
        <f t="shared" si="92"/>
        <v>0</v>
      </c>
      <c r="BE92" s="99">
        <f>BE5</f>
        <v>0.98</v>
      </c>
      <c r="BF92" s="100"/>
      <c r="BG92" s="110"/>
      <c r="BH92" s="95">
        <f t="shared" si="93"/>
        <v>0</v>
      </c>
      <c r="BI92" s="15"/>
      <c r="BJ92" s="24">
        <f t="shared" si="73"/>
        <v>0</v>
      </c>
      <c r="BK92" s="5">
        <v>0</v>
      </c>
      <c r="BL92" s="63"/>
      <c r="BM92" s="15"/>
      <c r="BN92" s="13"/>
      <c r="BO92" s="98">
        <f t="shared" si="94"/>
        <v>1</v>
      </c>
      <c r="BP92" s="99">
        <f>BP5</f>
        <v>0.94499999999999995</v>
      </c>
      <c r="BQ92" s="100">
        <v>10.517850000000001</v>
      </c>
      <c r="BR92" s="110"/>
      <c r="BS92" s="95">
        <f t="shared" si="95"/>
        <v>9.9393682500000011</v>
      </c>
      <c r="BT92" s="15"/>
      <c r="BU92" s="24">
        <f t="shared" si="74"/>
        <v>1</v>
      </c>
      <c r="BV92" s="5">
        <v>0</v>
      </c>
      <c r="BW92" s="63"/>
      <c r="BX92" s="15"/>
      <c r="BY92" s="13"/>
      <c r="BZ92" s="98">
        <f t="shared" si="96"/>
        <v>0</v>
      </c>
      <c r="CA92" s="99">
        <f>CA5</f>
        <v>1</v>
      </c>
      <c r="CB92" s="100"/>
      <c r="CC92" s="110"/>
      <c r="CD92" s="95">
        <f t="shared" si="97"/>
        <v>0</v>
      </c>
      <c r="CE92" s="15"/>
      <c r="CF92" s="24">
        <f t="shared" si="75"/>
        <v>0</v>
      </c>
      <c r="CG92" s="5">
        <v>0</v>
      </c>
      <c r="CH92" s="63"/>
      <c r="CI92" s="15"/>
      <c r="CJ92" s="13"/>
      <c r="CK92" s="98">
        <f t="shared" si="98"/>
        <v>0</v>
      </c>
      <c r="CL92" s="99">
        <f>CL5</f>
        <v>1</v>
      </c>
      <c r="CM92" s="100"/>
      <c r="CN92" s="110"/>
      <c r="CO92" s="95">
        <f t="shared" si="99"/>
        <v>0</v>
      </c>
      <c r="CP92" s="15"/>
      <c r="CQ92" s="24">
        <f t="shared" si="76"/>
        <v>0</v>
      </c>
      <c r="CR92" s="5">
        <v>0</v>
      </c>
      <c r="CS92" s="63"/>
      <c r="CT92" s="15"/>
      <c r="CU92" s="13"/>
      <c r="CV92" s="98">
        <f t="shared" si="100"/>
        <v>0</v>
      </c>
      <c r="CW92" s="99">
        <f>CW5</f>
        <v>1</v>
      </c>
      <c r="CX92" s="100"/>
      <c r="CY92" s="110"/>
      <c r="CZ92" s="95">
        <f t="shared" si="101"/>
        <v>0</v>
      </c>
      <c r="DA92" s="15"/>
      <c r="DB92" s="24">
        <f t="shared" si="77"/>
        <v>0</v>
      </c>
      <c r="DC92" s="5">
        <v>0</v>
      </c>
      <c r="DD92" s="63"/>
      <c r="DE92" s="15"/>
      <c r="DF92" s="13"/>
      <c r="DG92" s="98">
        <f t="shared" si="102"/>
        <v>0</v>
      </c>
      <c r="DH92" s="99">
        <f>DH5</f>
        <v>1</v>
      </c>
      <c r="DI92" s="100"/>
      <c r="DJ92" s="110"/>
      <c r="DK92" s="95">
        <f t="shared" si="103"/>
        <v>0</v>
      </c>
      <c r="DL92" s="15"/>
      <c r="DM92" s="24">
        <f t="shared" si="78"/>
        <v>0</v>
      </c>
      <c r="DN92" s="5">
        <v>0</v>
      </c>
      <c r="DO92" s="63"/>
      <c r="DP92" s="15"/>
      <c r="DQ92" s="13"/>
      <c r="DR92" s="98">
        <f t="shared" si="104"/>
        <v>0</v>
      </c>
      <c r="DS92" s="99">
        <f>DS5</f>
        <v>1</v>
      </c>
      <c r="DT92" s="100"/>
      <c r="DU92" s="110"/>
      <c r="DV92" s="95">
        <f t="shared" si="105"/>
        <v>0</v>
      </c>
      <c r="DW92" s="15"/>
      <c r="DX92" s="24">
        <f t="shared" si="79"/>
        <v>0</v>
      </c>
      <c r="DY92" s="5">
        <v>0</v>
      </c>
      <c r="DZ92" s="63"/>
      <c r="EA92" s="15"/>
      <c r="EB92" s="13"/>
      <c r="EC92" s="98">
        <f t="shared" si="106"/>
        <v>0</v>
      </c>
      <c r="ED92" s="99">
        <f>ED5</f>
        <v>1</v>
      </c>
      <c r="EE92" s="100"/>
      <c r="EF92" s="110"/>
      <c r="EG92" s="95">
        <f t="shared" si="107"/>
        <v>0</v>
      </c>
      <c r="EH92" s="15"/>
      <c r="EI92" s="24">
        <f t="shared" si="80"/>
        <v>0</v>
      </c>
      <c r="EJ92" s="5">
        <v>0</v>
      </c>
      <c r="EK92" s="63"/>
      <c r="EL92" s="15"/>
      <c r="EM92" s="13"/>
      <c r="EN92" s="98">
        <f t="shared" si="108"/>
        <v>0</v>
      </c>
      <c r="EO92" s="99">
        <f>EO5</f>
        <v>1</v>
      </c>
      <c r="EP92" s="100"/>
      <c r="EQ92" s="110"/>
      <c r="ER92" s="95">
        <f t="shared" si="109"/>
        <v>0</v>
      </c>
      <c r="ES92" s="15"/>
      <c r="ET92" s="24">
        <f t="shared" si="81"/>
        <v>0</v>
      </c>
      <c r="EU92" s="5">
        <v>0</v>
      </c>
      <c r="EV92" s="63"/>
      <c r="EW92" s="15"/>
      <c r="EX92" s="13"/>
      <c r="EY92" s="98">
        <f t="shared" si="110"/>
        <v>0</v>
      </c>
      <c r="EZ92" s="99">
        <f>EZ5</f>
        <v>1</v>
      </c>
      <c r="FA92" s="100"/>
      <c r="FB92" s="110"/>
      <c r="FC92" s="95">
        <f t="shared" si="111"/>
        <v>0</v>
      </c>
      <c r="FD92" s="15"/>
      <c r="FE92" s="24">
        <f t="shared" si="82"/>
        <v>0</v>
      </c>
      <c r="FF92" s="5">
        <v>0</v>
      </c>
      <c r="FG92" s="63"/>
      <c r="FH92" s="15"/>
      <c r="FI92" s="13"/>
      <c r="FJ92" s="98">
        <f t="shared" si="112"/>
        <v>0</v>
      </c>
      <c r="FK92" s="99">
        <f>FK5</f>
        <v>1</v>
      </c>
      <c r="FL92" s="100"/>
      <c r="FM92" s="110"/>
      <c r="FN92" s="95">
        <f t="shared" si="113"/>
        <v>0</v>
      </c>
      <c r="FO92" s="15"/>
      <c r="FP92" s="24">
        <f t="shared" si="83"/>
        <v>0</v>
      </c>
      <c r="FQ92" s="5">
        <v>0</v>
      </c>
      <c r="FR92" s="8">
        <v>0</v>
      </c>
      <c r="FS92" s="84">
        <f t="shared" si="114"/>
        <v>10.517850000000001</v>
      </c>
      <c r="FT92" s="85">
        <f t="shared" si="115"/>
        <v>500</v>
      </c>
      <c r="FU92" s="85">
        <f t="shared" si="116"/>
        <v>500</v>
      </c>
      <c r="FV92" s="85">
        <f t="shared" si="117"/>
        <v>500</v>
      </c>
      <c r="FW92" s="85">
        <f t="shared" si="118"/>
        <v>500</v>
      </c>
      <c r="FX92" s="85">
        <f t="shared" si="119"/>
        <v>9.9393682500000011</v>
      </c>
      <c r="FY92" s="85">
        <f t="shared" si="120"/>
        <v>500</v>
      </c>
      <c r="FZ92" s="85">
        <f t="shared" si="121"/>
        <v>500</v>
      </c>
      <c r="GA92" s="85">
        <f t="shared" si="122"/>
        <v>500</v>
      </c>
      <c r="GB92" s="85">
        <f t="shared" si="123"/>
        <v>500</v>
      </c>
      <c r="GC92" s="85">
        <f t="shared" si="124"/>
        <v>500</v>
      </c>
      <c r="GD92" s="85">
        <f t="shared" si="125"/>
        <v>500</v>
      </c>
      <c r="GE92" s="85">
        <f t="shared" si="126"/>
        <v>500</v>
      </c>
      <c r="GF92" s="85">
        <f t="shared" si="127"/>
        <v>500</v>
      </c>
      <c r="GG92" s="85">
        <f t="shared" si="128"/>
        <v>500</v>
      </c>
      <c r="GH92" s="101">
        <f t="shared" si="67"/>
        <v>2</v>
      </c>
      <c r="GI92" s="102">
        <f t="shared" si="129"/>
        <v>20.457218250000004</v>
      </c>
      <c r="GJ92" s="102">
        <f t="shared" si="130"/>
        <v>10.228609125000002</v>
      </c>
      <c r="GK92" s="79">
        <f>ROW()</f>
        <v>92</v>
      </c>
    </row>
    <row r="93" spans="1:193" s="12" customFormat="1" ht="50.1" customHeight="1">
      <c r="A93" s="17">
        <f>ROW()</f>
        <v>93</v>
      </c>
      <c r="B93" s="32">
        <f t="shared" si="131"/>
        <v>87</v>
      </c>
      <c r="C93" s="33">
        <f t="shared" si="132"/>
        <v>87</v>
      </c>
      <c r="D93" s="31" t="s">
        <v>415</v>
      </c>
      <c r="E93" s="390">
        <f t="shared" si="68"/>
        <v>1.56279375</v>
      </c>
      <c r="F93" s="107">
        <f t="shared" si="84"/>
        <v>2.2305812499999997</v>
      </c>
      <c r="G93" s="3">
        <v>0</v>
      </c>
      <c r="H93" s="4">
        <v>0</v>
      </c>
      <c r="I93" s="63"/>
      <c r="J93" s="15"/>
      <c r="K93" s="13"/>
      <c r="L93" s="98">
        <f t="shared" si="133"/>
        <v>1</v>
      </c>
      <c r="M93" s="99">
        <f>M5</f>
        <v>0.94499999999999995</v>
      </c>
      <c r="N93" s="100">
        <v>1.75</v>
      </c>
      <c r="O93" s="110">
        <v>141072</v>
      </c>
      <c r="P93" s="95">
        <f t="shared" si="85"/>
        <v>1.6537499999999998</v>
      </c>
      <c r="Q93" s="15"/>
      <c r="R93" s="24">
        <f t="shared" si="69"/>
        <v>2</v>
      </c>
      <c r="S93" s="25">
        <v>0</v>
      </c>
      <c r="T93" s="63"/>
      <c r="U93" s="15"/>
      <c r="V93" s="13"/>
      <c r="W93" s="98">
        <f t="shared" si="86"/>
        <v>0</v>
      </c>
      <c r="X93" s="99">
        <f>X5</f>
        <v>0.97</v>
      </c>
      <c r="Y93" s="100"/>
      <c r="Z93" s="110"/>
      <c r="AA93" s="95">
        <f t="shared" si="87"/>
        <v>0</v>
      </c>
      <c r="AB93" s="15"/>
      <c r="AC93" s="24">
        <f t="shared" si="70"/>
        <v>0</v>
      </c>
      <c r="AD93" s="5">
        <v>0</v>
      </c>
      <c r="AE93" s="63"/>
      <c r="AF93" s="15"/>
      <c r="AG93" s="13"/>
      <c r="AH93" s="98">
        <f t="shared" si="88"/>
        <v>0</v>
      </c>
      <c r="AI93" s="99">
        <f>AI5</f>
        <v>0.95499999999999996</v>
      </c>
      <c r="AJ93" s="100"/>
      <c r="AK93" s="110"/>
      <c r="AL93" s="95">
        <f t="shared" si="89"/>
        <v>0</v>
      </c>
      <c r="AM93" s="15"/>
      <c r="AN93" s="24">
        <f t="shared" si="71"/>
        <v>0</v>
      </c>
      <c r="AO93" s="5">
        <v>0</v>
      </c>
      <c r="AP93" s="63"/>
      <c r="AQ93" s="15"/>
      <c r="AR93" s="13"/>
      <c r="AS93" s="98">
        <f t="shared" si="90"/>
        <v>1</v>
      </c>
      <c r="AT93" s="99">
        <f>AT5</f>
        <v>0.96</v>
      </c>
      <c r="AU93" s="100">
        <v>3.62</v>
      </c>
      <c r="AV93" s="110"/>
      <c r="AW93" s="95">
        <f t="shared" si="91"/>
        <v>3.4752000000000001</v>
      </c>
      <c r="AX93" s="15"/>
      <c r="AY93" s="24">
        <f t="shared" si="72"/>
        <v>3</v>
      </c>
      <c r="AZ93" s="5">
        <v>0</v>
      </c>
      <c r="BA93" s="63"/>
      <c r="BB93" s="15"/>
      <c r="BC93" s="13"/>
      <c r="BD93" s="98">
        <f t="shared" si="92"/>
        <v>0</v>
      </c>
      <c r="BE93" s="99">
        <f>BE5</f>
        <v>0.98</v>
      </c>
      <c r="BF93" s="100"/>
      <c r="BG93" s="110"/>
      <c r="BH93" s="95">
        <f t="shared" si="93"/>
        <v>0</v>
      </c>
      <c r="BI93" s="15"/>
      <c r="BJ93" s="24">
        <f t="shared" si="73"/>
        <v>0</v>
      </c>
      <c r="BK93" s="5">
        <v>0</v>
      </c>
      <c r="BL93" s="63"/>
      <c r="BM93" s="15"/>
      <c r="BN93" s="13"/>
      <c r="BO93" s="98">
        <f t="shared" si="94"/>
        <v>1</v>
      </c>
      <c r="BP93" s="99">
        <f>BP5</f>
        <v>0.94499999999999995</v>
      </c>
      <c r="BQ93" s="100">
        <v>1.6537500000000001</v>
      </c>
      <c r="BR93" s="110"/>
      <c r="BS93" s="95">
        <f t="shared" si="95"/>
        <v>1.56279375</v>
      </c>
      <c r="BT93" s="15"/>
      <c r="BU93" s="24">
        <f t="shared" si="74"/>
        <v>1</v>
      </c>
      <c r="BV93" s="5">
        <v>0</v>
      </c>
      <c r="BW93" s="63"/>
      <c r="BX93" s="15"/>
      <c r="BY93" s="13"/>
      <c r="BZ93" s="98">
        <f t="shared" si="96"/>
        <v>0</v>
      </c>
      <c r="CA93" s="99">
        <f>CA5</f>
        <v>1</v>
      </c>
      <c r="CB93" s="100"/>
      <c r="CC93" s="110"/>
      <c r="CD93" s="95">
        <f t="shared" si="97"/>
        <v>0</v>
      </c>
      <c r="CE93" s="15"/>
      <c r="CF93" s="24">
        <f t="shared" si="75"/>
        <v>0</v>
      </c>
      <c r="CG93" s="5">
        <v>0</v>
      </c>
      <c r="CH93" s="63"/>
      <c r="CI93" s="15"/>
      <c r="CJ93" s="13"/>
      <c r="CK93" s="98">
        <f t="shared" si="98"/>
        <v>0</v>
      </c>
      <c r="CL93" s="99">
        <f>CL5</f>
        <v>1</v>
      </c>
      <c r="CM93" s="100"/>
      <c r="CN93" s="110"/>
      <c r="CO93" s="95">
        <f t="shared" si="99"/>
        <v>0</v>
      </c>
      <c r="CP93" s="15"/>
      <c r="CQ93" s="24">
        <f t="shared" si="76"/>
        <v>0</v>
      </c>
      <c r="CR93" s="5">
        <v>0</v>
      </c>
      <c r="CS93" s="63"/>
      <c r="CT93" s="15"/>
      <c r="CU93" s="13"/>
      <c r="CV93" s="98">
        <f t="shared" si="100"/>
        <v>0</v>
      </c>
      <c r="CW93" s="99">
        <f>CW5</f>
        <v>1</v>
      </c>
      <c r="CX93" s="100"/>
      <c r="CY93" s="110"/>
      <c r="CZ93" s="95">
        <f t="shared" si="101"/>
        <v>0</v>
      </c>
      <c r="DA93" s="15"/>
      <c r="DB93" s="24">
        <f t="shared" si="77"/>
        <v>0</v>
      </c>
      <c r="DC93" s="5">
        <v>0</v>
      </c>
      <c r="DD93" s="63"/>
      <c r="DE93" s="15"/>
      <c r="DF93" s="13"/>
      <c r="DG93" s="98">
        <f t="shared" si="102"/>
        <v>0</v>
      </c>
      <c r="DH93" s="99">
        <f>DH5</f>
        <v>1</v>
      </c>
      <c r="DI93" s="100"/>
      <c r="DJ93" s="110"/>
      <c r="DK93" s="95">
        <f t="shared" si="103"/>
        <v>0</v>
      </c>
      <c r="DL93" s="15"/>
      <c r="DM93" s="24">
        <f t="shared" si="78"/>
        <v>0</v>
      </c>
      <c r="DN93" s="5">
        <v>0</v>
      </c>
      <c r="DO93" s="63"/>
      <c r="DP93" s="15"/>
      <c r="DQ93" s="13"/>
      <c r="DR93" s="98">
        <f t="shared" si="104"/>
        <v>0</v>
      </c>
      <c r="DS93" s="99">
        <f>DS5</f>
        <v>1</v>
      </c>
      <c r="DT93" s="100"/>
      <c r="DU93" s="110"/>
      <c r="DV93" s="95">
        <f t="shared" si="105"/>
        <v>0</v>
      </c>
      <c r="DW93" s="15"/>
      <c r="DX93" s="24">
        <f t="shared" si="79"/>
        <v>0</v>
      </c>
      <c r="DY93" s="5">
        <v>0</v>
      </c>
      <c r="DZ93" s="63"/>
      <c r="EA93" s="15"/>
      <c r="EB93" s="13"/>
      <c r="EC93" s="98">
        <f t="shared" si="106"/>
        <v>0</v>
      </c>
      <c r="ED93" s="99">
        <f>ED5</f>
        <v>1</v>
      </c>
      <c r="EE93" s="100"/>
      <c r="EF93" s="110"/>
      <c r="EG93" s="95">
        <f t="shared" si="107"/>
        <v>0</v>
      </c>
      <c r="EH93" s="15"/>
      <c r="EI93" s="24">
        <f t="shared" si="80"/>
        <v>0</v>
      </c>
      <c r="EJ93" s="5">
        <v>0</v>
      </c>
      <c r="EK93" s="63"/>
      <c r="EL93" s="15"/>
      <c r="EM93" s="13"/>
      <c r="EN93" s="98">
        <f t="shared" si="108"/>
        <v>0</v>
      </c>
      <c r="EO93" s="99">
        <f>EO5</f>
        <v>1</v>
      </c>
      <c r="EP93" s="100"/>
      <c r="EQ93" s="110"/>
      <c r="ER93" s="95">
        <f t="shared" si="109"/>
        <v>0</v>
      </c>
      <c r="ES93" s="15"/>
      <c r="ET93" s="24">
        <f t="shared" si="81"/>
        <v>0</v>
      </c>
      <c r="EU93" s="5">
        <v>0</v>
      </c>
      <c r="EV93" s="63"/>
      <c r="EW93" s="15"/>
      <c r="EX93" s="13"/>
      <c r="EY93" s="98">
        <f t="shared" si="110"/>
        <v>0</v>
      </c>
      <c r="EZ93" s="99">
        <f>EZ5</f>
        <v>1</v>
      </c>
      <c r="FA93" s="100"/>
      <c r="FB93" s="110"/>
      <c r="FC93" s="95">
        <f t="shared" si="111"/>
        <v>0</v>
      </c>
      <c r="FD93" s="15"/>
      <c r="FE93" s="24">
        <f t="shared" si="82"/>
        <v>0</v>
      </c>
      <c r="FF93" s="5">
        <v>0</v>
      </c>
      <c r="FG93" s="63"/>
      <c r="FH93" s="15"/>
      <c r="FI93" s="13"/>
      <c r="FJ93" s="98">
        <f t="shared" si="112"/>
        <v>0</v>
      </c>
      <c r="FK93" s="99">
        <f>FK5</f>
        <v>1</v>
      </c>
      <c r="FL93" s="100"/>
      <c r="FM93" s="110"/>
      <c r="FN93" s="95">
        <f t="shared" si="113"/>
        <v>0</v>
      </c>
      <c r="FO93" s="15"/>
      <c r="FP93" s="24">
        <f t="shared" si="83"/>
        <v>0</v>
      </c>
      <c r="FQ93" s="5">
        <v>0</v>
      </c>
      <c r="FR93" s="8">
        <v>0</v>
      </c>
      <c r="FS93" s="84">
        <f t="shared" si="114"/>
        <v>1.6537499999999998</v>
      </c>
      <c r="FT93" s="85">
        <f t="shared" si="115"/>
        <v>500</v>
      </c>
      <c r="FU93" s="85">
        <f t="shared" si="116"/>
        <v>500</v>
      </c>
      <c r="FV93" s="85">
        <f t="shared" si="117"/>
        <v>3.4752000000000001</v>
      </c>
      <c r="FW93" s="85">
        <f t="shared" si="118"/>
        <v>500</v>
      </c>
      <c r="FX93" s="85">
        <f t="shared" si="119"/>
        <v>1.56279375</v>
      </c>
      <c r="FY93" s="85">
        <f t="shared" si="120"/>
        <v>500</v>
      </c>
      <c r="FZ93" s="85">
        <f t="shared" si="121"/>
        <v>500</v>
      </c>
      <c r="GA93" s="85">
        <f t="shared" si="122"/>
        <v>500</v>
      </c>
      <c r="GB93" s="85">
        <f t="shared" si="123"/>
        <v>500</v>
      </c>
      <c r="GC93" s="85">
        <f t="shared" si="124"/>
        <v>500</v>
      </c>
      <c r="GD93" s="85">
        <f t="shared" si="125"/>
        <v>500</v>
      </c>
      <c r="GE93" s="85">
        <f t="shared" si="126"/>
        <v>500</v>
      </c>
      <c r="GF93" s="85">
        <f t="shared" si="127"/>
        <v>500</v>
      </c>
      <c r="GG93" s="85">
        <f t="shared" si="128"/>
        <v>500</v>
      </c>
      <c r="GH93" s="101">
        <f t="shared" si="67"/>
        <v>3</v>
      </c>
      <c r="GI93" s="102">
        <f t="shared" si="129"/>
        <v>6.6917437499999997</v>
      </c>
      <c r="GJ93" s="102">
        <f t="shared" si="130"/>
        <v>2.2305812499999997</v>
      </c>
      <c r="GK93" s="79">
        <f>ROW()</f>
        <v>93</v>
      </c>
    </row>
    <row r="94" spans="1:193" s="12" customFormat="1" ht="50.1" customHeight="1">
      <c r="A94" s="17">
        <f>ROW()</f>
        <v>94</v>
      </c>
      <c r="B94" s="32">
        <f t="shared" si="131"/>
        <v>88</v>
      </c>
      <c r="C94" s="33">
        <f t="shared" si="132"/>
        <v>88</v>
      </c>
      <c r="D94" s="31" t="s">
        <v>416</v>
      </c>
      <c r="E94" s="390">
        <f t="shared" si="68"/>
        <v>7.4399999999999995</v>
      </c>
      <c r="F94" s="107">
        <f t="shared" si="84"/>
        <v>7.4399999999999995</v>
      </c>
      <c r="G94" s="3">
        <v>0</v>
      </c>
      <c r="H94" s="4">
        <v>0</v>
      </c>
      <c r="I94" s="63"/>
      <c r="J94" s="15"/>
      <c r="K94" s="13"/>
      <c r="L94" s="98">
        <f t="shared" si="133"/>
        <v>0</v>
      </c>
      <c r="M94" s="99">
        <f>M5</f>
        <v>0.94499999999999995</v>
      </c>
      <c r="N94" s="100"/>
      <c r="O94" s="110"/>
      <c r="P94" s="95">
        <f t="shared" si="85"/>
        <v>0</v>
      </c>
      <c r="Q94" s="15"/>
      <c r="R94" s="24">
        <f t="shared" si="69"/>
        <v>0</v>
      </c>
      <c r="S94" s="25">
        <v>0</v>
      </c>
      <c r="T94" s="63"/>
      <c r="U94" s="15"/>
      <c r="V94" s="13"/>
      <c r="W94" s="98">
        <f t="shared" si="86"/>
        <v>0</v>
      </c>
      <c r="X94" s="99">
        <f>X5</f>
        <v>0.97</v>
      </c>
      <c r="Y94" s="100"/>
      <c r="Z94" s="110"/>
      <c r="AA94" s="95">
        <f t="shared" si="87"/>
        <v>0</v>
      </c>
      <c r="AB94" s="15"/>
      <c r="AC94" s="24">
        <f t="shared" si="70"/>
        <v>0</v>
      </c>
      <c r="AD94" s="5">
        <v>0</v>
      </c>
      <c r="AE94" s="63"/>
      <c r="AF94" s="15"/>
      <c r="AG94" s="13"/>
      <c r="AH94" s="98">
        <f t="shared" si="88"/>
        <v>0</v>
      </c>
      <c r="AI94" s="99">
        <f>AI5</f>
        <v>0.95499999999999996</v>
      </c>
      <c r="AJ94" s="100"/>
      <c r="AK94" s="110"/>
      <c r="AL94" s="95">
        <f t="shared" si="89"/>
        <v>0</v>
      </c>
      <c r="AM94" s="15"/>
      <c r="AN94" s="24">
        <f t="shared" si="71"/>
        <v>0</v>
      </c>
      <c r="AO94" s="5">
        <v>0</v>
      </c>
      <c r="AP94" s="63"/>
      <c r="AQ94" s="15"/>
      <c r="AR94" s="13"/>
      <c r="AS94" s="98">
        <f t="shared" si="90"/>
        <v>1</v>
      </c>
      <c r="AT94" s="99">
        <f>AT5</f>
        <v>0.96</v>
      </c>
      <c r="AU94" s="100">
        <v>7.75</v>
      </c>
      <c r="AV94" s="110"/>
      <c r="AW94" s="95">
        <f t="shared" si="91"/>
        <v>7.4399999999999995</v>
      </c>
      <c r="AX94" s="15"/>
      <c r="AY94" s="24">
        <f t="shared" si="72"/>
        <v>1</v>
      </c>
      <c r="AZ94" s="5">
        <v>0</v>
      </c>
      <c r="BA94" s="63"/>
      <c r="BB94" s="15"/>
      <c r="BC94" s="13"/>
      <c r="BD94" s="98">
        <f t="shared" si="92"/>
        <v>0</v>
      </c>
      <c r="BE94" s="99">
        <f>BE5</f>
        <v>0.98</v>
      </c>
      <c r="BF94" s="100"/>
      <c r="BG94" s="110"/>
      <c r="BH94" s="95">
        <f t="shared" si="93"/>
        <v>0</v>
      </c>
      <c r="BI94" s="15"/>
      <c r="BJ94" s="24">
        <f t="shared" si="73"/>
        <v>0</v>
      </c>
      <c r="BK94" s="5">
        <v>0</v>
      </c>
      <c r="BL94" s="63"/>
      <c r="BM94" s="15"/>
      <c r="BN94" s="13"/>
      <c r="BO94" s="98">
        <f t="shared" si="94"/>
        <v>0</v>
      </c>
      <c r="BP94" s="99">
        <f>BP5</f>
        <v>0.94499999999999995</v>
      </c>
      <c r="BQ94" s="100"/>
      <c r="BR94" s="110"/>
      <c r="BS94" s="95">
        <f t="shared" si="95"/>
        <v>0</v>
      </c>
      <c r="BT94" s="15"/>
      <c r="BU94" s="24">
        <f t="shared" si="74"/>
        <v>0</v>
      </c>
      <c r="BV94" s="5">
        <v>0</v>
      </c>
      <c r="BW94" s="63"/>
      <c r="BX94" s="15"/>
      <c r="BY94" s="13"/>
      <c r="BZ94" s="98">
        <f t="shared" si="96"/>
        <v>0</v>
      </c>
      <c r="CA94" s="99">
        <f>CA5</f>
        <v>1</v>
      </c>
      <c r="CB94" s="100"/>
      <c r="CC94" s="110"/>
      <c r="CD94" s="95">
        <f t="shared" si="97"/>
        <v>0</v>
      </c>
      <c r="CE94" s="15"/>
      <c r="CF94" s="24">
        <f t="shared" si="75"/>
        <v>0</v>
      </c>
      <c r="CG94" s="5">
        <v>0</v>
      </c>
      <c r="CH94" s="63"/>
      <c r="CI94" s="15"/>
      <c r="CJ94" s="13"/>
      <c r="CK94" s="98">
        <f t="shared" si="98"/>
        <v>0</v>
      </c>
      <c r="CL94" s="99">
        <f>CL5</f>
        <v>1</v>
      </c>
      <c r="CM94" s="100"/>
      <c r="CN94" s="110"/>
      <c r="CO94" s="95">
        <f t="shared" si="99"/>
        <v>0</v>
      </c>
      <c r="CP94" s="15"/>
      <c r="CQ94" s="24">
        <f t="shared" si="76"/>
        <v>0</v>
      </c>
      <c r="CR94" s="5">
        <v>0</v>
      </c>
      <c r="CS94" s="63"/>
      <c r="CT94" s="15"/>
      <c r="CU94" s="13"/>
      <c r="CV94" s="98">
        <f t="shared" si="100"/>
        <v>0</v>
      </c>
      <c r="CW94" s="99">
        <f>CW5</f>
        <v>1</v>
      </c>
      <c r="CX94" s="100"/>
      <c r="CY94" s="110"/>
      <c r="CZ94" s="95">
        <f t="shared" si="101"/>
        <v>0</v>
      </c>
      <c r="DA94" s="15"/>
      <c r="DB94" s="24">
        <f t="shared" si="77"/>
        <v>0</v>
      </c>
      <c r="DC94" s="5">
        <v>0</v>
      </c>
      <c r="DD94" s="63"/>
      <c r="DE94" s="15"/>
      <c r="DF94" s="13"/>
      <c r="DG94" s="98">
        <f t="shared" si="102"/>
        <v>0</v>
      </c>
      <c r="DH94" s="99">
        <f>DH5</f>
        <v>1</v>
      </c>
      <c r="DI94" s="100"/>
      <c r="DJ94" s="110"/>
      <c r="DK94" s="95">
        <f t="shared" si="103"/>
        <v>0</v>
      </c>
      <c r="DL94" s="15"/>
      <c r="DM94" s="24">
        <f t="shared" si="78"/>
        <v>0</v>
      </c>
      <c r="DN94" s="5">
        <v>0</v>
      </c>
      <c r="DO94" s="63"/>
      <c r="DP94" s="15"/>
      <c r="DQ94" s="13"/>
      <c r="DR94" s="98">
        <f t="shared" si="104"/>
        <v>0</v>
      </c>
      <c r="DS94" s="99">
        <f>DS5</f>
        <v>1</v>
      </c>
      <c r="DT94" s="100"/>
      <c r="DU94" s="110"/>
      <c r="DV94" s="95">
        <f t="shared" si="105"/>
        <v>0</v>
      </c>
      <c r="DW94" s="15"/>
      <c r="DX94" s="24">
        <f t="shared" si="79"/>
        <v>0</v>
      </c>
      <c r="DY94" s="5">
        <v>0</v>
      </c>
      <c r="DZ94" s="63"/>
      <c r="EA94" s="15"/>
      <c r="EB94" s="13"/>
      <c r="EC94" s="98">
        <f t="shared" si="106"/>
        <v>0</v>
      </c>
      <c r="ED94" s="99">
        <f>ED5</f>
        <v>1</v>
      </c>
      <c r="EE94" s="100"/>
      <c r="EF94" s="110"/>
      <c r="EG94" s="95">
        <f t="shared" si="107"/>
        <v>0</v>
      </c>
      <c r="EH94" s="15"/>
      <c r="EI94" s="24">
        <f t="shared" si="80"/>
        <v>0</v>
      </c>
      <c r="EJ94" s="5">
        <v>0</v>
      </c>
      <c r="EK94" s="63"/>
      <c r="EL94" s="15"/>
      <c r="EM94" s="13"/>
      <c r="EN94" s="98">
        <f t="shared" si="108"/>
        <v>0</v>
      </c>
      <c r="EO94" s="99">
        <f>EO5</f>
        <v>1</v>
      </c>
      <c r="EP94" s="100"/>
      <c r="EQ94" s="110"/>
      <c r="ER94" s="95">
        <f t="shared" si="109"/>
        <v>0</v>
      </c>
      <c r="ES94" s="15"/>
      <c r="ET94" s="24">
        <f t="shared" si="81"/>
        <v>0</v>
      </c>
      <c r="EU94" s="5">
        <v>0</v>
      </c>
      <c r="EV94" s="63"/>
      <c r="EW94" s="15"/>
      <c r="EX94" s="13"/>
      <c r="EY94" s="98">
        <f t="shared" si="110"/>
        <v>0</v>
      </c>
      <c r="EZ94" s="99">
        <f>EZ5</f>
        <v>1</v>
      </c>
      <c r="FA94" s="100"/>
      <c r="FB94" s="110"/>
      <c r="FC94" s="95">
        <f t="shared" si="111"/>
        <v>0</v>
      </c>
      <c r="FD94" s="15"/>
      <c r="FE94" s="24">
        <f t="shared" si="82"/>
        <v>0</v>
      </c>
      <c r="FF94" s="5">
        <v>0</v>
      </c>
      <c r="FG94" s="63"/>
      <c r="FH94" s="15"/>
      <c r="FI94" s="13"/>
      <c r="FJ94" s="98">
        <f t="shared" si="112"/>
        <v>0</v>
      </c>
      <c r="FK94" s="99">
        <f>FK5</f>
        <v>1</v>
      </c>
      <c r="FL94" s="100"/>
      <c r="FM94" s="110"/>
      <c r="FN94" s="95">
        <f t="shared" si="113"/>
        <v>0</v>
      </c>
      <c r="FO94" s="15"/>
      <c r="FP94" s="24">
        <f t="shared" si="83"/>
        <v>0</v>
      </c>
      <c r="FQ94" s="5">
        <v>0</v>
      </c>
      <c r="FR94" s="8">
        <v>0</v>
      </c>
      <c r="FS94" s="84">
        <f t="shared" si="114"/>
        <v>500</v>
      </c>
      <c r="FT94" s="85">
        <f t="shared" si="115"/>
        <v>500</v>
      </c>
      <c r="FU94" s="85">
        <f t="shared" si="116"/>
        <v>500</v>
      </c>
      <c r="FV94" s="85">
        <f t="shared" si="117"/>
        <v>7.4399999999999995</v>
      </c>
      <c r="FW94" s="85">
        <f t="shared" si="118"/>
        <v>500</v>
      </c>
      <c r="FX94" s="85">
        <f t="shared" si="119"/>
        <v>500</v>
      </c>
      <c r="FY94" s="85">
        <f t="shared" si="120"/>
        <v>500</v>
      </c>
      <c r="FZ94" s="85">
        <f t="shared" si="121"/>
        <v>500</v>
      </c>
      <c r="GA94" s="85">
        <f t="shared" si="122"/>
        <v>500</v>
      </c>
      <c r="GB94" s="85">
        <f t="shared" si="123"/>
        <v>500</v>
      </c>
      <c r="GC94" s="85">
        <f t="shared" si="124"/>
        <v>500</v>
      </c>
      <c r="GD94" s="85">
        <f t="shared" si="125"/>
        <v>500</v>
      </c>
      <c r="GE94" s="85">
        <f t="shared" si="126"/>
        <v>500</v>
      </c>
      <c r="GF94" s="85">
        <f t="shared" si="127"/>
        <v>500</v>
      </c>
      <c r="GG94" s="85">
        <f t="shared" si="128"/>
        <v>500</v>
      </c>
      <c r="GH94" s="101">
        <f t="shared" si="67"/>
        <v>1</v>
      </c>
      <c r="GI94" s="102">
        <f t="shared" si="129"/>
        <v>7.4399999999999995</v>
      </c>
      <c r="GJ94" s="102">
        <f t="shared" si="130"/>
        <v>7.4399999999999995</v>
      </c>
      <c r="GK94" s="79">
        <f>ROW()</f>
        <v>94</v>
      </c>
    </row>
    <row r="95" spans="1:193" s="12" customFormat="1" ht="50.1" customHeight="1">
      <c r="A95" s="17">
        <f>ROW()</f>
        <v>95</v>
      </c>
      <c r="B95" s="32">
        <f t="shared" si="131"/>
        <v>89</v>
      </c>
      <c r="C95" s="33">
        <f t="shared" si="132"/>
        <v>89</v>
      </c>
      <c r="D95" s="31" t="s">
        <v>417</v>
      </c>
      <c r="E95" s="390">
        <f t="shared" si="68"/>
        <v>13.36608</v>
      </c>
      <c r="F95" s="107">
        <f t="shared" si="84"/>
        <v>13.36608</v>
      </c>
      <c r="G95" s="3">
        <v>0</v>
      </c>
      <c r="H95" s="4">
        <v>0</v>
      </c>
      <c r="I95" s="63"/>
      <c r="J95" s="15"/>
      <c r="K95" s="13"/>
      <c r="L95" s="98">
        <f t="shared" si="133"/>
        <v>1</v>
      </c>
      <c r="M95" s="99">
        <f>M5</f>
        <v>0.94499999999999995</v>
      </c>
      <c r="N95" s="100">
        <v>14.144</v>
      </c>
      <c r="O95" s="110">
        <v>124112</v>
      </c>
      <c r="P95" s="95">
        <f t="shared" si="85"/>
        <v>13.36608</v>
      </c>
      <c r="Q95" s="15"/>
      <c r="R95" s="24">
        <f t="shared" si="69"/>
        <v>1</v>
      </c>
      <c r="S95" s="25">
        <v>0</v>
      </c>
      <c r="T95" s="63"/>
      <c r="U95" s="15"/>
      <c r="V95" s="13"/>
      <c r="W95" s="98">
        <f t="shared" si="86"/>
        <v>0</v>
      </c>
      <c r="X95" s="99">
        <f>X5</f>
        <v>0.97</v>
      </c>
      <c r="Y95" s="100"/>
      <c r="Z95" s="110"/>
      <c r="AA95" s="95">
        <f t="shared" si="87"/>
        <v>0</v>
      </c>
      <c r="AB95" s="15"/>
      <c r="AC95" s="24">
        <f t="shared" si="70"/>
        <v>0</v>
      </c>
      <c r="AD95" s="5">
        <v>0</v>
      </c>
      <c r="AE95" s="63"/>
      <c r="AF95" s="15"/>
      <c r="AG95" s="13"/>
      <c r="AH95" s="98">
        <f t="shared" si="88"/>
        <v>0</v>
      </c>
      <c r="AI95" s="99">
        <f>AI5</f>
        <v>0.95499999999999996</v>
      </c>
      <c r="AJ95" s="100"/>
      <c r="AK95" s="110"/>
      <c r="AL95" s="95">
        <f t="shared" si="89"/>
        <v>0</v>
      </c>
      <c r="AM95" s="15"/>
      <c r="AN95" s="24">
        <f t="shared" si="71"/>
        <v>0</v>
      </c>
      <c r="AO95" s="5">
        <v>0</v>
      </c>
      <c r="AP95" s="63"/>
      <c r="AQ95" s="15"/>
      <c r="AR95" s="13"/>
      <c r="AS95" s="98">
        <f t="shared" si="90"/>
        <v>0</v>
      </c>
      <c r="AT95" s="99">
        <f>AT5</f>
        <v>0.96</v>
      </c>
      <c r="AU95" s="100"/>
      <c r="AV95" s="110"/>
      <c r="AW95" s="95">
        <f t="shared" si="91"/>
        <v>0</v>
      </c>
      <c r="AX95" s="15"/>
      <c r="AY95" s="24">
        <f t="shared" si="72"/>
        <v>0</v>
      </c>
      <c r="AZ95" s="5">
        <v>0</v>
      </c>
      <c r="BA95" s="63"/>
      <c r="BB95" s="15"/>
      <c r="BC95" s="13"/>
      <c r="BD95" s="98">
        <f t="shared" si="92"/>
        <v>0</v>
      </c>
      <c r="BE95" s="99">
        <f>BE5</f>
        <v>0.98</v>
      </c>
      <c r="BF95" s="100"/>
      <c r="BG95" s="110"/>
      <c r="BH95" s="95">
        <f t="shared" si="93"/>
        <v>0</v>
      </c>
      <c r="BI95" s="15"/>
      <c r="BJ95" s="24">
        <f t="shared" si="73"/>
        <v>0</v>
      </c>
      <c r="BK95" s="5">
        <v>0</v>
      </c>
      <c r="BL95" s="63"/>
      <c r="BM95" s="15"/>
      <c r="BN95" s="13"/>
      <c r="BO95" s="98">
        <f t="shared" si="94"/>
        <v>0</v>
      </c>
      <c r="BP95" s="99">
        <f>BP5</f>
        <v>0.94499999999999995</v>
      </c>
      <c r="BQ95" s="100"/>
      <c r="BR95" s="110"/>
      <c r="BS95" s="95">
        <f t="shared" si="95"/>
        <v>0</v>
      </c>
      <c r="BT95" s="15"/>
      <c r="BU95" s="24">
        <f t="shared" si="74"/>
        <v>0</v>
      </c>
      <c r="BV95" s="5">
        <v>0</v>
      </c>
      <c r="BW95" s="63"/>
      <c r="BX95" s="15"/>
      <c r="BY95" s="13"/>
      <c r="BZ95" s="98">
        <f t="shared" si="96"/>
        <v>0</v>
      </c>
      <c r="CA95" s="99">
        <f>CA5</f>
        <v>1</v>
      </c>
      <c r="CB95" s="100"/>
      <c r="CC95" s="110"/>
      <c r="CD95" s="95">
        <f t="shared" si="97"/>
        <v>0</v>
      </c>
      <c r="CE95" s="15"/>
      <c r="CF95" s="24">
        <f t="shared" si="75"/>
        <v>0</v>
      </c>
      <c r="CG95" s="5">
        <v>0</v>
      </c>
      <c r="CH95" s="63"/>
      <c r="CI95" s="15"/>
      <c r="CJ95" s="13"/>
      <c r="CK95" s="98">
        <f t="shared" si="98"/>
        <v>0</v>
      </c>
      <c r="CL95" s="99">
        <f>CL5</f>
        <v>1</v>
      </c>
      <c r="CM95" s="100"/>
      <c r="CN95" s="110"/>
      <c r="CO95" s="95">
        <f t="shared" si="99"/>
        <v>0</v>
      </c>
      <c r="CP95" s="15"/>
      <c r="CQ95" s="24">
        <f t="shared" si="76"/>
        <v>0</v>
      </c>
      <c r="CR95" s="5">
        <v>0</v>
      </c>
      <c r="CS95" s="63"/>
      <c r="CT95" s="15"/>
      <c r="CU95" s="13"/>
      <c r="CV95" s="98">
        <f t="shared" si="100"/>
        <v>0</v>
      </c>
      <c r="CW95" s="99">
        <f>CW5</f>
        <v>1</v>
      </c>
      <c r="CX95" s="100"/>
      <c r="CY95" s="110"/>
      <c r="CZ95" s="95">
        <f t="shared" si="101"/>
        <v>0</v>
      </c>
      <c r="DA95" s="15"/>
      <c r="DB95" s="24">
        <f t="shared" si="77"/>
        <v>0</v>
      </c>
      <c r="DC95" s="5">
        <v>0</v>
      </c>
      <c r="DD95" s="63"/>
      <c r="DE95" s="15"/>
      <c r="DF95" s="13"/>
      <c r="DG95" s="98">
        <f t="shared" si="102"/>
        <v>0</v>
      </c>
      <c r="DH95" s="99">
        <f>DH5</f>
        <v>1</v>
      </c>
      <c r="DI95" s="100"/>
      <c r="DJ95" s="110"/>
      <c r="DK95" s="95">
        <f t="shared" si="103"/>
        <v>0</v>
      </c>
      <c r="DL95" s="15"/>
      <c r="DM95" s="24">
        <f t="shared" si="78"/>
        <v>0</v>
      </c>
      <c r="DN95" s="5">
        <v>0</v>
      </c>
      <c r="DO95" s="63"/>
      <c r="DP95" s="15"/>
      <c r="DQ95" s="13"/>
      <c r="DR95" s="98">
        <f t="shared" si="104"/>
        <v>0</v>
      </c>
      <c r="DS95" s="99">
        <f>DS5</f>
        <v>1</v>
      </c>
      <c r="DT95" s="100"/>
      <c r="DU95" s="110"/>
      <c r="DV95" s="95">
        <f t="shared" si="105"/>
        <v>0</v>
      </c>
      <c r="DW95" s="15"/>
      <c r="DX95" s="24">
        <f t="shared" si="79"/>
        <v>0</v>
      </c>
      <c r="DY95" s="5">
        <v>0</v>
      </c>
      <c r="DZ95" s="63"/>
      <c r="EA95" s="15"/>
      <c r="EB95" s="13"/>
      <c r="EC95" s="98">
        <f t="shared" si="106"/>
        <v>0</v>
      </c>
      <c r="ED95" s="99">
        <f>ED5</f>
        <v>1</v>
      </c>
      <c r="EE95" s="100"/>
      <c r="EF95" s="110"/>
      <c r="EG95" s="95">
        <f t="shared" si="107"/>
        <v>0</v>
      </c>
      <c r="EH95" s="15"/>
      <c r="EI95" s="24">
        <f t="shared" si="80"/>
        <v>0</v>
      </c>
      <c r="EJ95" s="5">
        <v>0</v>
      </c>
      <c r="EK95" s="63"/>
      <c r="EL95" s="15"/>
      <c r="EM95" s="13"/>
      <c r="EN95" s="98">
        <f t="shared" si="108"/>
        <v>0</v>
      </c>
      <c r="EO95" s="99">
        <f>EO5</f>
        <v>1</v>
      </c>
      <c r="EP95" s="100"/>
      <c r="EQ95" s="110"/>
      <c r="ER95" s="95">
        <f t="shared" si="109"/>
        <v>0</v>
      </c>
      <c r="ES95" s="15"/>
      <c r="ET95" s="24">
        <f t="shared" si="81"/>
        <v>0</v>
      </c>
      <c r="EU95" s="5">
        <v>0</v>
      </c>
      <c r="EV95" s="63"/>
      <c r="EW95" s="15"/>
      <c r="EX95" s="13"/>
      <c r="EY95" s="98">
        <f t="shared" si="110"/>
        <v>0</v>
      </c>
      <c r="EZ95" s="99">
        <f>EZ5</f>
        <v>1</v>
      </c>
      <c r="FA95" s="100"/>
      <c r="FB95" s="110"/>
      <c r="FC95" s="95">
        <f t="shared" si="111"/>
        <v>0</v>
      </c>
      <c r="FD95" s="15"/>
      <c r="FE95" s="24">
        <f t="shared" si="82"/>
        <v>0</v>
      </c>
      <c r="FF95" s="5">
        <v>0</v>
      </c>
      <c r="FG95" s="63"/>
      <c r="FH95" s="15"/>
      <c r="FI95" s="13"/>
      <c r="FJ95" s="98">
        <f t="shared" si="112"/>
        <v>0</v>
      </c>
      <c r="FK95" s="99">
        <f>FK5</f>
        <v>1</v>
      </c>
      <c r="FL95" s="100"/>
      <c r="FM95" s="110"/>
      <c r="FN95" s="95">
        <f t="shared" si="113"/>
        <v>0</v>
      </c>
      <c r="FO95" s="15"/>
      <c r="FP95" s="24">
        <f t="shared" si="83"/>
        <v>0</v>
      </c>
      <c r="FQ95" s="5">
        <v>0</v>
      </c>
      <c r="FR95" s="8">
        <v>0</v>
      </c>
      <c r="FS95" s="84">
        <f t="shared" si="114"/>
        <v>13.36608</v>
      </c>
      <c r="FT95" s="85">
        <f t="shared" si="115"/>
        <v>500</v>
      </c>
      <c r="FU95" s="85">
        <f t="shared" si="116"/>
        <v>500</v>
      </c>
      <c r="FV95" s="85">
        <f t="shared" si="117"/>
        <v>500</v>
      </c>
      <c r="FW95" s="85">
        <f t="shared" si="118"/>
        <v>500</v>
      </c>
      <c r="FX95" s="85">
        <f t="shared" si="119"/>
        <v>500</v>
      </c>
      <c r="FY95" s="85">
        <f t="shared" si="120"/>
        <v>500</v>
      </c>
      <c r="FZ95" s="85">
        <f t="shared" si="121"/>
        <v>500</v>
      </c>
      <c r="GA95" s="85">
        <f t="shared" si="122"/>
        <v>500</v>
      </c>
      <c r="GB95" s="85">
        <f t="shared" si="123"/>
        <v>500</v>
      </c>
      <c r="GC95" s="85">
        <f t="shared" si="124"/>
        <v>500</v>
      </c>
      <c r="GD95" s="85">
        <f t="shared" si="125"/>
        <v>500</v>
      </c>
      <c r="GE95" s="85">
        <f t="shared" si="126"/>
        <v>500</v>
      </c>
      <c r="GF95" s="85">
        <f t="shared" si="127"/>
        <v>500</v>
      </c>
      <c r="GG95" s="85">
        <f t="shared" si="128"/>
        <v>500</v>
      </c>
      <c r="GH95" s="101">
        <f t="shared" si="67"/>
        <v>1</v>
      </c>
      <c r="GI95" s="102">
        <f t="shared" si="129"/>
        <v>13.36608</v>
      </c>
      <c r="GJ95" s="102">
        <f t="shared" si="130"/>
        <v>13.36608</v>
      </c>
      <c r="GK95" s="79">
        <f>ROW()</f>
        <v>95</v>
      </c>
    </row>
    <row r="96" spans="1:193" s="12" customFormat="1" ht="50.1" customHeight="1">
      <c r="A96" s="17">
        <f>ROW()</f>
        <v>96</v>
      </c>
      <c r="B96" s="32">
        <f t="shared" si="131"/>
        <v>90</v>
      </c>
      <c r="C96" s="33">
        <f t="shared" si="132"/>
        <v>90</v>
      </c>
      <c r="D96" s="31" t="s">
        <v>418</v>
      </c>
      <c r="E96" s="390">
        <f t="shared" si="68"/>
        <v>14.6496</v>
      </c>
      <c r="F96" s="107">
        <f t="shared" si="84"/>
        <v>14.6496</v>
      </c>
      <c r="G96" s="3">
        <v>0</v>
      </c>
      <c r="H96" s="4">
        <v>0</v>
      </c>
      <c r="I96" s="63"/>
      <c r="J96" s="15"/>
      <c r="K96" s="13"/>
      <c r="L96" s="98">
        <f t="shared" si="133"/>
        <v>0</v>
      </c>
      <c r="M96" s="99">
        <f>M5</f>
        <v>0.94499999999999995</v>
      </c>
      <c r="N96" s="100"/>
      <c r="O96" s="110"/>
      <c r="P96" s="95">
        <f t="shared" si="85"/>
        <v>0</v>
      </c>
      <c r="Q96" s="15"/>
      <c r="R96" s="24">
        <f t="shared" si="69"/>
        <v>0</v>
      </c>
      <c r="S96" s="25">
        <v>0</v>
      </c>
      <c r="T96" s="63"/>
      <c r="U96" s="15"/>
      <c r="V96" s="13"/>
      <c r="W96" s="98">
        <f t="shared" si="86"/>
        <v>0</v>
      </c>
      <c r="X96" s="99">
        <f>X5</f>
        <v>0.97</v>
      </c>
      <c r="Y96" s="100"/>
      <c r="Z96" s="110"/>
      <c r="AA96" s="95">
        <f t="shared" si="87"/>
        <v>0</v>
      </c>
      <c r="AB96" s="15"/>
      <c r="AC96" s="24">
        <f t="shared" si="70"/>
        <v>0</v>
      </c>
      <c r="AD96" s="5">
        <v>0</v>
      </c>
      <c r="AE96" s="63"/>
      <c r="AF96" s="15"/>
      <c r="AG96" s="13"/>
      <c r="AH96" s="98">
        <f t="shared" si="88"/>
        <v>0</v>
      </c>
      <c r="AI96" s="99">
        <f>AI5</f>
        <v>0.95499999999999996</v>
      </c>
      <c r="AJ96" s="100"/>
      <c r="AK96" s="110"/>
      <c r="AL96" s="95">
        <f t="shared" si="89"/>
        <v>0</v>
      </c>
      <c r="AM96" s="15"/>
      <c r="AN96" s="24">
        <f t="shared" si="71"/>
        <v>0</v>
      </c>
      <c r="AO96" s="5">
        <v>0</v>
      </c>
      <c r="AP96" s="63"/>
      <c r="AQ96" s="15"/>
      <c r="AR96" s="13"/>
      <c r="AS96" s="98">
        <f t="shared" si="90"/>
        <v>1</v>
      </c>
      <c r="AT96" s="99">
        <f>AT5</f>
        <v>0.96</v>
      </c>
      <c r="AU96" s="100">
        <v>15.26</v>
      </c>
      <c r="AV96" s="110"/>
      <c r="AW96" s="95">
        <f t="shared" si="91"/>
        <v>14.6496</v>
      </c>
      <c r="AX96" s="15"/>
      <c r="AY96" s="24">
        <f t="shared" si="72"/>
        <v>1</v>
      </c>
      <c r="AZ96" s="5">
        <v>0</v>
      </c>
      <c r="BA96" s="63"/>
      <c r="BB96" s="15"/>
      <c r="BC96" s="13"/>
      <c r="BD96" s="98">
        <f t="shared" si="92"/>
        <v>0</v>
      </c>
      <c r="BE96" s="99">
        <f>BE5</f>
        <v>0.98</v>
      </c>
      <c r="BF96" s="100"/>
      <c r="BG96" s="110"/>
      <c r="BH96" s="95">
        <f t="shared" si="93"/>
        <v>0</v>
      </c>
      <c r="BI96" s="15"/>
      <c r="BJ96" s="24">
        <f t="shared" si="73"/>
        <v>0</v>
      </c>
      <c r="BK96" s="5">
        <v>0</v>
      </c>
      <c r="BL96" s="63"/>
      <c r="BM96" s="15"/>
      <c r="BN96" s="13"/>
      <c r="BO96" s="98">
        <f t="shared" si="94"/>
        <v>0</v>
      </c>
      <c r="BP96" s="99">
        <f>BP5</f>
        <v>0.94499999999999995</v>
      </c>
      <c r="BQ96" s="100"/>
      <c r="BR96" s="110"/>
      <c r="BS96" s="95">
        <f t="shared" si="95"/>
        <v>0</v>
      </c>
      <c r="BT96" s="15"/>
      <c r="BU96" s="24">
        <f t="shared" si="74"/>
        <v>0</v>
      </c>
      <c r="BV96" s="5">
        <v>0</v>
      </c>
      <c r="BW96" s="63"/>
      <c r="BX96" s="15"/>
      <c r="BY96" s="13"/>
      <c r="BZ96" s="98">
        <f t="shared" si="96"/>
        <v>0</v>
      </c>
      <c r="CA96" s="99">
        <f>CA5</f>
        <v>1</v>
      </c>
      <c r="CB96" s="100"/>
      <c r="CC96" s="110"/>
      <c r="CD96" s="95">
        <f t="shared" si="97"/>
        <v>0</v>
      </c>
      <c r="CE96" s="15"/>
      <c r="CF96" s="24">
        <f t="shared" si="75"/>
        <v>0</v>
      </c>
      <c r="CG96" s="5">
        <v>0</v>
      </c>
      <c r="CH96" s="63"/>
      <c r="CI96" s="15"/>
      <c r="CJ96" s="13"/>
      <c r="CK96" s="98">
        <f t="shared" si="98"/>
        <v>0</v>
      </c>
      <c r="CL96" s="99">
        <f>CL5</f>
        <v>1</v>
      </c>
      <c r="CM96" s="100"/>
      <c r="CN96" s="110"/>
      <c r="CO96" s="95">
        <f t="shared" si="99"/>
        <v>0</v>
      </c>
      <c r="CP96" s="15"/>
      <c r="CQ96" s="24">
        <f t="shared" si="76"/>
        <v>0</v>
      </c>
      <c r="CR96" s="5">
        <v>0</v>
      </c>
      <c r="CS96" s="63"/>
      <c r="CT96" s="15"/>
      <c r="CU96" s="13"/>
      <c r="CV96" s="98">
        <f t="shared" si="100"/>
        <v>0</v>
      </c>
      <c r="CW96" s="99">
        <f>CW5</f>
        <v>1</v>
      </c>
      <c r="CX96" s="100"/>
      <c r="CY96" s="110"/>
      <c r="CZ96" s="95">
        <f t="shared" si="101"/>
        <v>0</v>
      </c>
      <c r="DA96" s="15"/>
      <c r="DB96" s="24">
        <f t="shared" si="77"/>
        <v>0</v>
      </c>
      <c r="DC96" s="5">
        <v>0</v>
      </c>
      <c r="DD96" s="63"/>
      <c r="DE96" s="15"/>
      <c r="DF96" s="13"/>
      <c r="DG96" s="98">
        <f t="shared" si="102"/>
        <v>0</v>
      </c>
      <c r="DH96" s="99">
        <f>DH5</f>
        <v>1</v>
      </c>
      <c r="DI96" s="100"/>
      <c r="DJ96" s="110"/>
      <c r="DK96" s="95">
        <f t="shared" si="103"/>
        <v>0</v>
      </c>
      <c r="DL96" s="15"/>
      <c r="DM96" s="24">
        <f t="shared" si="78"/>
        <v>0</v>
      </c>
      <c r="DN96" s="5">
        <v>0</v>
      </c>
      <c r="DO96" s="63"/>
      <c r="DP96" s="15"/>
      <c r="DQ96" s="13"/>
      <c r="DR96" s="98">
        <f t="shared" si="104"/>
        <v>0</v>
      </c>
      <c r="DS96" s="99">
        <f>DS5</f>
        <v>1</v>
      </c>
      <c r="DT96" s="100"/>
      <c r="DU96" s="110"/>
      <c r="DV96" s="95">
        <f t="shared" si="105"/>
        <v>0</v>
      </c>
      <c r="DW96" s="15"/>
      <c r="DX96" s="24">
        <f t="shared" si="79"/>
        <v>0</v>
      </c>
      <c r="DY96" s="5">
        <v>0</v>
      </c>
      <c r="DZ96" s="63"/>
      <c r="EA96" s="15"/>
      <c r="EB96" s="13"/>
      <c r="EC96" s="98">
        <f t="shared" si="106"/>
        <v>0</v>
      </c>
      <c r="ED96" s="99">
        <f>ED5</f>
        <v>1</v>
      </c>
      <c r="EE96" s="100"/>
      <c r="EF96" s="110"/>
      <c r="EG96" s="95">
        <f t="shared" si="107"/>
        <v>0</v>
      </c>
      <c r="EH96" s="15"/>
      <c r="EI96" s="24">
        <f t="shared" si="80"/>
        <v>0</v>
      </c>
      <c r="EJ96" s="5">
        <v>0</v>
      </c>
      <c r="EK96" s="63"/>
      <c r="EL96" s="15"/>
      <c r="EM96" s="13"/>
      <c r="EN96" s="98">
        <f t="shared" si="108"/>
        <v>0</v>
      </c>
      <c r="EO96" s="99">
        <f>EO5</f>
        <v>1</v>
      </c>
      <c r="EP96" s="100"/>
      <c r="EQ96" s="110"/>
      <c r="ER96" s="95">
        <f t="shared" si="109"/>
        <v>0</v>
      </c>
      <c r="ES96" s="15"/>
      <c r="ET96" s="24">
        <f t="shared" si="81"/>
        <v>0</v>
      </c>
      <c r="EU96" s="5">
        <v>0</v>
      </c>
      <c r="EV96" s="63"/>
      <c r="EW96" s="15"/>
      <c r="EX96" s="13"/>
      <c r="EY96" s="98">
        <f t="shared" si="110"/>
        <v>0</v>
      </c>
      <c r="EZ96" s="99">
        <f>EZ5</f>
        <v>1</v>
      </c>
      <c r="FA96" s="100"/>
      <c r="FB96" s="110"/>
      <c r="FC96" s="95">
        <f t="shared" si="111"/>
        <v>0</v>
      </c>
      <c r="FD96" s="15"/>
      <c r="FE96" s="24">
        <f t="shared" si="82"/>
        <v>0</v>
      </c>
      <c r="FF96" s="5">
        <v>0</v>
      </c>
      <c r="FG96" s="63"/>
      <c r="FH96" s="15"/>
      <c r="FI96" s="13"/>
      <c r="FJ96" s="98">
        <f t="shared" si="112"/>
        <v>0</v>
      </c>
      <c r="FK96" s="99">
        <f>FK5</f>
        <v>1</v>
      </c>
      <c r="FL96" s="100"/>
      <c r="FM96" s="110"/>
      <c r="FN96" s="95">
        <f t="shared" si="113"/>
        <v>0</v>
      </c>
      <c r="FO96" s="15"/>
      <c r="FP96" s="24">
        <f t="shared" si="83"/>
        <v>0</v>
      </c>
      <c r="FQ96" s="5">
        <v>0</v>
      </c>
      <c r="FR96" s="8">
        <v>0</v>
      </c>
      <c r="FS96" s="84">
        <f t="shared" si="114"/>
        <v>500</v>
      </c>
      <c r="FT96" s="85">
        <f t="shared" si="115"/>
        <v>500</v>
      </c>
      <c r="FU96" s="85">
        <f t="shared" si="116"/>
        <v>500</v>
      </c>
      <c r="FV96" s="85">
        <f t="shared" si="117"/>
        <v>14.6496</v>
      </c>
      <c r="FW96" s="85">
        <f t="shared" si="118"/>
        <v>500</v>
      </c>
      <c r="FX96" s="85">
        <f t="shared" si="119"/>
        <v>500</v>
      </c>
      <c r="FY96" s="85">
        <f t="shared" si="120"/>
        <v>500</v>
      </c>
      <c r="FZ96" s="85">
        <f t="shared" si="121"/>
        <v>500</v>
      </c>
      <c r="GA96" s="85">
        <f t="shared" si="122"/>
        <v>500</v>
      </c>
      <c r="GB96" s="85">
        <f t="shared" si="123"/>
        <v>500</v>
      </c>
      <c r="GC96" s="85">
        <f t="shared" si="124"/>
        <v>500</v>
      </c>
      <c r="GD96" s="85">
        <f t="shared" si="125"/>
        <v>500</v>
      </c>
      <c r="GE96" s="85">
        <f t="shared" si="126"/>
        <v>500</v>
      </c>
      <c r="GF96" s="85">
        <f t="shared" si="127"/>
        <v>500</v>
      </c>
      <c r="GG96" s="85">
        <f t="shared" si="128"/>
        <v>500</v>
      </c>
      <c r="GH96" s="101">
        <f t="shared" si="67"/>
        <v>1</v>
      </c>
      <c r="GI96" s="102">
        <f t="shared" si="129"/>
        <v>14.6496</v>
      </c>
      <c r="GJ96" s="102">
        <f t="shared" si="130"/>
        <v>14.6496</v>
      </c>
      <c r="GK96" s="79">
        <f>ROW()</f>
        <v>96</v>
      </c>
    </row>
    <row r="97" spans="1:193" s="12" customFormat="1" ht="50.1" customHeight="1">
      <c r="A97" s="17">
        <f>ROW()</f>
        <v>97</v>
      </c>
      <c r="B97" s="32">
        <f t="shared" si="131"/>
        <v>91</v>
      </c>
      <c r="C97" s="33">
        <f t="shared" si="132"/>
        <v>91</v>
      </c>
      <c r="D97" s="31" t="s">
        <v>419</v>
      </c>
      <c r="E97" s="390">
        <f t="shared" si="68"/>
        <v>9.5327999999999999</v>
      </c>
      <c r="F97" s="107">
        <f t="shared" si="84"/>
        <v>9.5824499999999997</v>
      </c>
      <c r="G97" s="3">
        <v>0</v>
      </c>
      <c r="H97" s="4">
        <v>0</v>
      </c>
      <c r="I97" s="63"/>
      <c r="J97" s="15"/>
      <c r="K97" s="13"/>
      <c r="L97" s="98">
        <f t="shared" si="133"/>
        <v>0</v>
      </c>
      <c r="M97" s="99">
        <f>M5</f>
        <v>0.94499999999999995</v>
      </c>
      <c r="N97" s="100"/>
      <c r="O97" s="110"/>
      <c r="P97" s="95">
        <f t="shared" si="85"/>
        <v>0</v>
      </c>
      <c r="Q97" s="15"/>
      <c r="R97" s="24">
        <f t="shared" si="69"/>
        <v>0</v>
      </c>
      <c r="S97" s="25">
        <v>0</v>
      </c>
      <c r="T97" s="63"/>
      <c r="U97" s="15"/>
      <c r="V97" s="13"/>
      <c r="W97" s="98">
        <f t="shared" si="86"/>
        <v>1</v>
      </c>
      <c r="X97" s="99">
        <f>X5</f>
        <v>0.97</v>
      </c>
      <c r="Y97" s="100">
        <v>9.93</v>
      </c>
      <c r="Z97" s="110"/>
      <c r="AA97" s="95">
        <f t="shared" si="87"/>
        <v>9.6320999999999994</v>
      </c>
      <c r="AB97" s="15"/>
      <c r="AC97" s="24">
        <f t="shared" si="70"/>
        <v>2</v>
      </c>
      <c r="AD97" s="5">
        <v>0</v>
      </c>
      <c r="AE97" s="63"/>
      <c r="AF97" s="15"/>
      <c r="AG97" s="13"/>
      <c r="AH97" s="98">
        <f t="shared" si="88"/>
        <v>0</v>
      </c>
      <c r="AI97" s="99">
        <f>AI5</f>
        <v>0.95499999999999996</v>
      </c>
      <c r="AJ97" s="100"/>
      <c r="AK97" s="110"/>
      <c r="AL97" s="95">
        <f t="shared" si="89"/>
        <v>0</v>
      </c>
      <c r="AM97" s="15"/>
      <c r="AN97" s="24">
        <f t="shared" si="71"/>
        <v>0</v>
      </c>
      <c r="AO97" s="5">
        <v>0</v>
      </c>
      <c r="AP97" s="63"/>
      <c r="AQ97" s="15"/>
      <c r="AR97" s="13"/>
      <c r="AS97" s="98">
        <f t="shared" si="90"/>
        <v>1</v>
      </c>
      <c r="AT97" s="99">
        <f>AT5</f>
        <v>0.96</v>
      </c>
      <c r="AU97" s="100">
        <v>9.93</v>
      </c>
      <c r="AV97" s="110"/>
      <c r="AW97" s="95">
        <f t="shared" si="91"/>
        <v>9.5327999999999999</v>
      </c>
      <c r="AX97" s="15"/>
      <c r="AY97" s="24">
        <f t="shared" si="72"/>
        <v>1</v>
      </c>
      <c r="AZ97" s="5">
        <v>0</v>
      </c>
      <c r="BA97" s="63"/>
      <c r="BB97" s="15"/>
      <c r="BC97" s="13"/>
      <c r="BD97" s="98">
        <f t="shared" si="92"/>
        <v>0</v>
      </c>
      <c r="BE97" s="99">
        <f>BE5</f>
        <v>0.98</v>
      </c>
      <c r="BF97" s="100"/>
      <c r="BG97" s="110"/>
      <c r="BH97" s="95">
        <f t="shared" si="93"/>
        <v>0</v>
      </c>
      <c r="BI97" s="15"/>
      <c r="BJ97" s="24">
        <f t="shared" si="73"/>
        <v>0</v>
      </c>
      <c r="BK97" s="5">
        <v>0</v>
      </c>
      <c r="BL97" s="63"/>
      <c r="BM97" s="15"/>
      <c r="BN97" s="13"/>
      <c r="BO97" s="98">
        <f t="shared" si="94"/>
        <v>0</v>
      </c>
      <c r="BP97" s="99">
        <f>BP5</f>
        <v>0.94499999999999995</v>
      </c>
      <c r="BQ97" s="100"/>
      <c r="BR97" s="110"/>
      <c r="BS97" s="95">
        <f t="shared" si="95"/>
        <v>0</v>
      </c>
      <c r="BT97" s="15"/>
      <c r="BU97" s="24">
        <f t="shared" si="74"/>
        <v>0</v>
      </c>
      <c r="BV97" s="5">
        <v>0</v>
      </c>
      <c r="BW97" s="63"/>
      <c r="BX97" s="15"/>
      <c r="BY97" s="13"/>
      <c r="BZ97" s="98">
        <f t="shared" si="96"/>
        <v>0</v>
      </c>
      <c r="CA97" s="99">
        <f>CA5</f>
        <v>1</v>
      </c>
      <c r="CB97" s="100"/>
      <c r="CC97" s="110"/>
      <c r="CD97" s="95">
        <f t="shared" si="97"/>
        <v>0</v>
      </c>
      <c r="CE97" s="15"/>
      <c r="CF97" s="24">
        <f t="shared" si="75"/>
        <v>0</v>
      </c>
      <c r="CG97" s="5">
        <v>0</v>
      </c>
      <c r="CH97" s="63"/>
      <c r="CI97" s="15"/>
      <c r="CJ97" s="13"/>
      <c r="CK97" s="98">
        <f t="shared" si="98"/>
        <v>0</v>
      </c>
      <c r="CL97" s="99">
        <f>CL5</f>
        <v>1</v>
      </c>
      <c r="CM97" s="100"/>
      <c r="CN97" s="110"/>
      <c r="CO97" s="95">
        <f t="shared" si="99"/>
        <v>0</v>
      </c>
      <c r="CP97" s="15"/>
      <c r="CQ97" s="24">
        <f t="shared" si="76"/>
        <v>0</v>
      </c>
      <c r="CR97" s="5">
        <v>0</v>
      </c>
      <c r="CS97" s="63"/>
      <c r="CT97" s="15"/>
      <c r="CU97" s="13"/>
      <c r="CV97" s="98">
        <f t="shared" si="100"/>
        <v>0</v>
      </c>
      <c r="CW97" s="99">
        <f>CW5</f>
        <v>1</v>
      </c>
      <c r="CX97" s="100"/>
      <c r="CY97" s="110"/>
      <c r="CZ97" s="95">
        <f t="shared" si="101"/>
        <v>0</v>
      </c>
      <c r="DA97" s="15"/>
      <c r="DB97" s="24">
        <f t="shared" si="77"/>
        <v>0</v>
      </c>
      <c r="DC97" s="5">
        <v>0</v>
      </c>
      <c r="DD97" s="63"/>
      <c r="DE97" s="15"/>
      <c r="DF97" s="13"/>
      <c r="DG97" s="98">
        <f t="shared" si="102"/>
        <v>0</v>
      </c>
      <c r="DH97" s="99">
        <f>DH5</f>
        <v>1</v>
      </c>
      <c r="DI97" s="100"/>
      <c r="DJ97" s="110"/>
      <c r="DK97" s="95">
        <f t="shared" si="103"/>
        <v>0</v>
      </c>
      <c r="DL97" s="15"/>
      <c r="DM97" s="24">
        <f t="shared" si="78"/>
        <v>0</v>
      </c>
      <c r="DN97" s="5">
        <v>0</v>
      </c>
      <c r="DO97" s="63"/>
      <c r="DP97" s="15"/>
      <c r="DQ97" s="13"/>
      <c r="DR97" s="98">
        <f t="shared" si="104"/>
        <v>0</v>
      </c>
      <c r="DS97" s="99">
        <f>DS5</f>
        <v>1</v>
      </c>
      <c r="DT97" s="100"/>
      <c r="DU97" s="110"/>
      <c r="DV97" s="95">
        <f t="shared" si="105"/>
        <v>0</v>
      </c>
      <c r="DW97" s="15"/>
      <c r="DX97" s="24">
        <f t="shared" si="79"/>
        <v>0</v>
      </c>
      <c r="DY97" s="5">
        <v>0</v>
      </c>
      <c r="DZ97" s="63"/>
      <c r="EA97" s="15"/>
      <c r="EB97" s="13"/>
      <c r="EC97" s="98">
        <f t="shared" si="106"/>
        <v>0</v>
      </c>
      <c r="ED97" s="99">
        <f>ED5</f>
        <v>1</v>
      </c>
      <c r="EE97" s="100"/>
      <c r="EF97" s="110"/>
      <c r="EG97" s="95">
        <f t="shared" si="107"/>
        <v>0</v>
      </c>
      <c r="EH97" s="15"/>
      <c r="EI97" s="24">
        <f t="shared" si="80"/>
        <v>0</v>
      </c>
      <c r="EJ97" s="5">
        <v>0</v>
      </c>
      <c r="EK97" s="63"/>
      <c r="EL97" s="15"/>
      <c r="EM97" s="13"/>
      <c r="EN97" s="98">
        <f t="shared" si="108"/>
        <v>0</v>
      </c>
      <c r="EO97" s="99">
        <f>EO5</f>
        <v>1</v>
      </c>
      <c r="EP97" s="100"/>
      <c r="EQ97" s="110"/>
      <c r="ER97" s="95">
        <f t="shared" si="109"/>
        <v>0</v>
      </c>
      <c r="ES97" s="15"/>
      <c r="ET97" s="24">
        <f t="shared" si="81"/>
        <v>0</v>
      </c>
      <c r="EU97" s="5">
        <v>0</v>
      </c>
      <c r="EV97" s="63"/>
      <c r="EW97" s="15"/>
      <c r="EX97" s="13"/>
      <c r="EY97" s="98">
        <f t="shared" si="110"/>
        <v>0</v>
      </c>
      <c r="EZ97" s="99">
        <f>EZ5</f>
        <v>1</v>
      </c>
      <c r="FA97" s="100"/>
      <c r="FB97" s="110"/>
      <c r="FC97" s="95">
        <f t="shared" si="111"/>
        <v>0</v>
      </c>
      <c r="FD97" s="15"/>
      <c r="FE97" s="24">
        <f t="shared" si="82"/>
        <v>0</v>
      </c>
      <c r="FF97" s="5">
        <v>0</v>
      </c>
      <c r="FG97" s="63"/>
      <c r="FH97" s="15"/>
      <c r="FI97" s="13"/>
      <c r="FJ97" s="98">
        <f t="shared" si="112"/>
        <v>0</v>
      </c>
      <c r="FK97" s="99">
        <f>FK5</f>
        <v>1</v>
      </c>
      <c r="FL97" s="100"/>
      <c r="FM97" s="110"/>
      <c r="FN97" s="95">
        <f t="shared" si="113"/>
        <v>0</v>
      </c>
      <c r="FO97" s="15"/>
      <c r="FP97" s="24">
        <f t="shared" si="83"/>
        <v>0</v>
      </c>
      <c r="FQ97" s="5">
        <v>0</v>
      </c>
      <c r="FR97" s="8">
        <v>0</v>
      </c>
      <c r="FS97" s="84">
        <f t="shared" si="114"/>
        <v>500</v>
      </c>
      <c r="FT97" s="85">
        <f t="shared" si="115"/>
        <v>9.6320999999999994</v>
      </c>
      <c r="FU97" s="85">
        <f t="shared" si="116"/>
        <v>500</v>
      </c>
      <c r="FV97" s="85">
        <f t="shared" si="117"/>
        <v>9.5327999999999999</v>
      </c>
      <c r="FW97" s="85">
        <f t="shared" si="118"/>
        <v>500</v>
      </c>
      <c r="FX97" s="85">
        <f t="shared" si="119"/>
        <v>500</v>
      </c>
      <c r="FY97" s="85">
        <f t="shared" si="120"/>
        <v>500</v>
      </c>
      <c r="FZ97" s="85">
        <f t="shared" si="121"/>
        <v>500</v>
      </c>
      <c r="GA97" s="85">
        <f t="shared" si="122"/>
        <v>500</v>
      </c>
      <c r="GB97" s="85">
        <f t="shared" si="123"/>
        <v>500</v>
      </c>
      <c r="GC97" s="85">
        <f t="shared" si="124"/>
        <v>500</v>
      </c>
      <c r="GD97" s="85">
        <f t="shared" si="125"/>
        <v>500</v>
      </c>
      <c r="GE97" s="85">
        <f t="shared" si="126"/>
        <v>500</v>
      </c>
      <c r="GF97" s="85">
        <f t="shared" si="127"/>
        <v>500</v>
      </c>
      <c r="GG97" s="85">
        <f t="shared" si="128"/>
        <v>500</v>
      </c>
      <c r="GH97" s="101">
        <f t="shared" si="67"/>
        <v>2</v>
      </c>
      <c r="GI97" s="102">
        <f t="shared" si="129"/>
        <v>19.164899999999999</v>
      </c>
      <c r="GJ97" s="102">
        <f t="shared" si="130"/>
        <v>9.5824499999999997</v>
      </c>
      <c r="GK97" s="79">
        <f>ROW()</f>
        <v>97</v>
      </c>
    </row>
    <row r="98" spans="1:193" s="12" customFormat="1" ht="50.1" customHeight="1">
      <c r="A98" s="17">
        <f>ROW()</f>
        <v>98</v>
      </c>
      <c r="B98" s="32">
        <f t="shared" si="131"/>
        <v>92</v>
      </c>
      <c r="C98" s="33">
        <f t="shared" si="132"/>
        <v>92</v>
      </c>
      <c r="D98" s="31" t="s">
        <v>420</v>
      </c>
      <c r="E98" s="390">
        <f t="shared" si="68"/>
        <v>5.5680108749999997</v>
      </c>
      <c r="F98" s="107">
        <f t="shared" si="84"/>
        <v>5.7300429375000004</v>
      </c>
      <c r="G98" s="3">
        <v>0</v>
      </c>
      <c r="H98" s="4">
        <v>0</v>
      </c>
      <c r="I98" s="63"/>
      <c r="J98" s="15"/>
      <c r="K98" s="13"/>
      <c r="L98" s="98">
        <f t="shared" si="133"/>
        <v>1</v>
      </c>
      <c r="M98" s="99">
        <f>M5</f>
        <v>0.94499999999999995</v>
      </c>
      <c r="N98" s="100">
        <v>6.2350000000000003</v>
      </c>
      <c r="O98" s="110">
        <v>121217</v>
      </c>
      <c r="P98" s="95">
        <f t="shared" si="85"/>
        <v>5.8920750000000002</v>
      </c>
      <c r="Q98" s="15"/>
      <c r="R98" s="24">
        <f t="shared" si="69"/>
        <v>2</v>
      </c>
      <c r="S98" s="25">
        <v>0</v>
      </c>
      <c r="T98" s="63"/>
      <c r="U98" s="15"/>
      <c r="V98" s="13"/>
      <c r="W98" s="98">
        <f t="shared" si="86"/>
        <v>0</v>
      </c>
      <c r="X98" s="99">
        <f>X5</f>
        <v>0.97</v>
      </c>
      <c r="Y98" s="100"/>
      <c r="Z98" s="110"/>
      <c r="AA98" s="95">
        <f t="shared" si="87"/>
        <v>0</v>
      </c>
      <c r="AB98" s="15"/>
      <c r="AC98" s="24">
        <f t="shared" si="70"/>
        <v>0</v>
      </c>
      <c r="AD98" s="5">
        <v>0</v>
      </c>
      <c r="AE98" s="63"/>
      <c r="AF98" s="15"/>
      <c r="AG98" s="13"/>
      <c r="AH98" s="98">
        <f t="shared" si="88"/>
        <v>0</v>
      </c>
      <c r="AI98" s="99">
        <f>AI5</f>
        <v>0.95499999999999996</v>
      </c>
      <c r="AJ98" s="100"/>
      <c r="AK98" s="110"/>
      <c r="AL98" s="95">
        <f t="shared" si="89"/>
        <v>0</v>
      </c>
      <c r="AM98" s="15"/>
      <c r="AN98" s="24">
        <f t="shared" si="71"/>
        <v>0</v>
      </c>
      <c r="AO98" s="5">
        <v>0</v>
      </c>
      <c r="AP98" s="63"/>
      <c r="AQ98" s="15"/>
      <c r="AR98" s="13"/>
      <c r="AS98" s="98">
        <f t="shared" si="90"/>
        <v>0</v>
      </c>
      <c r="AT98" s="99">
        <f>AT5</f>
        <v>0.96</v>
      </c>
      <c r="AU98" s="100"/>
      <c r="AV98" s="110"/>
      <c r="AW98" s="95">
        <f t="shared" si="91"/>
        <v>0</v>
      </c>
      <c r="AX98" s="15"/>
      <c r="AY98" s="24">
        <f t="shared" si="72"/>
        <v>0</v>
      </c>
      <c r="AZ98" s="5">
        <v>0</v>
      </c>
      <c r="BA98" s="63"/>
      <c r="BB98" s="15"/>
      <c r="BC98" s="13"/>
      <c r="BD98" s="98">
        <f t="shared" si="92"/>
        <v>0</v>
      </c>
      <c r="BE98" s="99">
        <f>BE5</f>
        <v>0.98</v>
      </c>
      <c r="BF98" s="100"/>
      <c r="BG98" s="110"/>
      <c r="BH98" s="95">
        <f t="shared" si="93"/>
        <v>0</v>
      </c>
      <c r="BI98" s="15"/>
      <c r="BJ98" s="24">
        <f t="shared" si="73"/>
        <v>0</v>
      </c>
      <c r="BK98" s="5">
        <v>0</v>
      </c>
      <c r="BL98" s="63"/>
      <c r="BM98" s="15"/>
      <c r="BN98" s="13"/>
      <c r="BO98" s="98">
        <f t="shared" si="94"/>
        <v>1</v>
      </c>
      <c r="BP98" s="99">
        <f>BP5</f>
        <v>0.94499999999999995</v>
      </c>
      <c r="BQ98" s="100">
        <v>5.8920750000000002</v>
      </c>
      <c r="BR98" s="110"/>
      <c r="BS98" s="95">
        <f t="shared" si="95"/>
        <v>5.5680108749999997</v>
      </c>
      <c r="BT98" s="15"/>
      <c r="BU98" s="24">
        <f t="shared" si="74"/>
        <v>1</v>
      </c>
      <c r="BV98" s="5">
        <v>0</v>
      </c>
      <c r="BW98" s="63"/>
      <c r="BX98" s="15"/>
      <c r="BY98" s="13"/>
      <c r="BZ98" s="98">
        <f t="shared" si="96"/>
        <v>0</v>
      </c>
      <c r="CA98" s="99">
        <f>CA5</f>
        <v>1</v>
      </c>
      <c r="CB98" s="100"/>
      <c r="CC98" s="110"/>
      <c r="CD98" s="95">
        <f t="shared" si="97"/>
        <v>0</v>
      </c>
      <c r="CE98" s="15"/>
      <c r="CF98" s="24">
        <f t="shared" si="75"/>
        <v>0</v>
      </c>
      <c r="CG98" s="5">
        <v>0</v>
      </c>
      <c r="CH98" s="63"/>
      <c r="CI98" s="15"/>
      <c r="CJ98" s="13"/>
      <c r="CK98" s="98">
        <f t="shared" si="98"/>
        <v>0</v>
      </c>
      <c r="CL98" s="99">
        <f>CL5</f>
        <v>1</v>
      </c>
      <c r="CM98" s="100"/>
      <c r="CN98" s="110"/>
      <c r="CO98" s="95">
        <f t="shared" si="99"/>
        <v>0</v>
      </c>
      <c r="CP98" s="15"/>
      <c r="CQ98" s="24">
        <f t="shared" si="76"/>
        <v>0</v>
      </c>
      <c r="CR98" s="5">
        <v>0</v>
      </c>
      <c r="CS98" s="63"/>
      <c r="CT98" s="15"/>
      <c r="CU98" s="13"/>
      <c r="CV98" s="98">
        <f t="shared" si="100"/>
        <v>0</v>
      </c>
      <c r="CW98" s="99">
        <f>CW5</f>
        <v>1</v>
      </c>
      <c r="CX98" s="100"/>
      <c r="CY98" s="110"/>
      <c r="CZ98" s="95">
        <f t="shared" si="101"/>
        <v>0</v>
      </c>
      <c r="DA98" s="15"/>
      <c r="DB98" s="24">
        <f t="shared" si="77"/>
        <v>0</v>
      </c>
      <c r="DC98" s="5">
        <v>0</v>
      </c>
      <c r="DD98" s="63"/>
      <c r="DE98" s="15"/>
      <c r="DF98" s="13"/>
      <c r="DG98" s="98">
        <f t="shared" si="102"/>
        <v>0</v>
      </c>
      <c r="DH98" s="99">
        <f>DH5</f>
        <v>1</v>
      </c>
      <c r="DI98" s="100"/>
      <c r="DJ98" s="110"/>
      <c r="DK98" s="95">
        <f t="shared" si="103"/>
        <v>0</v>
      </c>
      <c r="DL98" s="15"/>
      <c r="DM98" s="24">
        <f t="shared" si="78"/>
        <v>0</v>
      </c>
      <c r="DN98" s="5">
        <v>0</v>
      </c>
      <c r="DO98" s="63"/>
      <c r="DP98" s="15"/>
      <c r="DQ98" s="13"/>
      <c r="DR98" s="98">
        <f t="shared" si="104"/>
        <v>0</v>
      </c>
      <c r="DS98" s="99">
        <f>DS5</f>
        <v>1</v>
      </c>
      <c r="DT98" s="100"/>
      <c r="DU98" s="110"/>
      <c r="DV98" s="95">
        <f t="shared" si="105"/>
        <v>0</v>
      </c>
      <c r="DW98" s="15"/>
      <c r="DX98" s="24">
        <f t="shared" si="79"/>
        <v>0</v>
      </c>
      <c r="DY98" s="5">
        <v>0</v>
      </c>
      <c r="DZ98" s="63"/>
      <c r="EA98" s="15"/>
      <c r="EB98" s="13"/>
      <c r="EC98" s="98">
        <f t="shared" si="106"/>
        <v>0</v>
      </c>
      <c r="ED98" s="99">
        <f>ED5</f>
        <v>1</v>
      </c>
      <c r="EE98" s="100"/>
      <c r="EF98" s="110"/>
      <c r="EG98" s="95">
        <f t="shared" si="107"/>
        <v>0</v>
      </c>
      <c r="EH98" s="15"/>
      <c r="EI98" s="24">
        <f t="shared" si="80"/>
        <v>0</v>
      </c>
      <c r="EJ98" s="5">
        <v>0</v>
      </c>
      <c r="EK98" s="63"/>
      <c r="EL98" s="15"/>
      <c r="EM98" s="13"/>
      <c r="EN98" s="98">
        <f t="shared" si="108"/>
        <v>0</v>
      </c>
      <c r="EO98" s="99">
        <f>EO5</f>
        <v>1</v>
      </c>
      <c r="EP98" s="100"/>
      <c r="EQ98" s="110"/>
      <c r="ER98" s="95">
        <f t="shared" si="109"/>
        <v>0</v>
      </c>
      <c r="ES98" s="15"/>
      <c r="ET98" s="24">
        <f t="shared" si="81"/>
        <v>0</v>
      </c>
      <c r="EU98" s="5">
        <v>0</v>
      </c>
      <c r="EV98" s="63"/>
      <c r="EW98" s="15"/>
      <c r="EX98" s="13"/>
      <c r="EY98" s="98">
        <f t="shared" si="110"/>
        <v>0</v>
      </c>
      <c r="EZ98" s="99">
        <f>EZ5</f>
        <v>1</v>
      </c>
      <c r="FA98" s="100"/>
      <c r="FB98" s="110"/>
      <c r="FC98" s="95">
        <f t="shared" si="111"/>
        <v>0</v>
      </c>
      <c r="FD98" s="15"/>
      <c r="FE98" s="24">
        <f t="shared" si="82"/>
        <v>0</v>
      </c>
      <c r="FF98" s="5">
        <v>0</v>
      </c>
      <c r="FG98" s="63"/>
      <c r="FH98" s="15"/>
      <c r="FI98" s="13"/>
      <c r="FJ98" s="98">
        <f t="shared" si="112"/>
        <v>0</v>
      </c>
      <c r="FK98" s="99">
        <f>FK5</f>
        <v>1</v>
      </c>
      <c r="FL98" s="100"/>
      <c r="FM98" s="110"/>
      <c r="FN98" s="95">
        <f t="shared" si="113"/>
        <v>0</v>
      </c>
      <c r="FO98" s="15"/>
      <c r="FP98" s="24">
        <f t="shared" si="83"/>
        <v>0</v>
      </c>
      <c r="FQ98" s="5">
        <v>0</v>
      </c>
      <c r="FR98" s="8">
        <v>0</v>
      </c>
      <c r="FS98" s="84">
        <f t="shared" si="114"/>
        <v>5.8920750000000002</v>
      </c>
      <c r="FT98" s="85">
        <f t="shared" si="115"/>
        <v>500</v>
      </c>
      <c r="FU98" s="85">
        <f t="shared" si="116"/>
        <v>500</v>
      </c>
      <c r="FV98" s="85">
        <f t="shared" si="117"/>
        <v>500</v>
      </c>
      <c r="FW98" s="85">
        <f t="shared" si="118"/>
        <v>500</v>
      </c>
      <c r="FX98" s="85">
        <f t="shared" si="119"/>
        <v>5.5680108749999997</v>
      </c>
      <c r="FY98" s="85">
        <f t="shared" si="120"/>
        <v>500</v>
      </c>
      <c r="FZ98" s="85">
        <f t="shared" si="121"/>
        <v>500</v>
      </c>
      <c r="GA98" s="85">
        <f t="shared" si="122"/>
        <v>500</v>
      </c>
      <c r="GB98" s="85">
        <f t="shared" si="123"/>
        <v>500</v>
      </c>
      <c r="GC98" s="85">
        <f t="shared" si="124"/>
        <v>500</v>
      </c>
      <c r="GD98" s="85">
        <f t="shared" si="125"/>
        <v>500</v>
      </c>
      <c r="GE98" s="85">
        <f t="shared" si="126"/>
        <v>500</v>
      </c>
      <c r="GF98" s="85">
        <f t="shared" si="127"/>
        <v>500</v>
      </c>
      <c r="GG98" s="85">
        <f t="shared" si="128"/>
        <v>500</v>
      </c>
      <c r="GH98" s="101">
        <f t="shared" si="67"/>
        <v>2</v>
      </c>
      <c r="GI98" s="102">
        <f t="shared" si="129"/>
        <v>11.460085875000001</v>
      </c>
      <c r="GJ98" s="102">
        <f t="shared" si="130"/>
        <v>5.7300429375000004</v>
      </c>
      <c r="GK98" s="79">
        <f>ROW()</f>
        <v>98</v>
      </c>
    </row>
    <row r="99" spans="1:193" s="12" customFormat="1" ht="50.1" customHeight="1">
      <c r="A99" s="17">
        <f>ROW()</f>
        <v>99</v>
      </c>
      <c r="B99" s="32">
        <f t="shared" si="131"/>
        <v>93</v>
      </c>
      <c r="C99" s="33">
        <f t="shared" si="132"/>
        <v>93</v>
      </c>
      <c r="D99" s="31" t="s">
        <v>421</v>
      </c>
      <c r="E99" s="390">
        <f t="shared" si="68"/>
        <v>5.5028200499999995</v>
      </c>
      <c r="F99" s="107">
        <f t="shared" si="84"/>
        <v>6.9860033499999998</v>
      </c>
      <c r="G99" s="3">
        <v>0</v>
      </c>
      <c r="H99" s="4">
        <v>0</v>
      </c>
      <c r="I99" s="63"/>
      <c r="J99" s="15"/>
      <c r="K99" s="13"/>
      <c r="L99" s="98">
        <f t="shared" si="133"/>
        <v>1</v>
      </c>
      <c r="M99" s="99">
        <f>M5</f>
        <v>0.94499999999999995</v>
      </c>
      <c r="N99" s="100">
        <v>6.1619999999999999</v>
      </c>
      <c r="O99" s="110"/>
      <c r="P99" s="95">
        <f t="shared" si="85"/>
        <v>5.8230899999999997</v>
      </c>
      <c r="Q99" s="15"/>
      <c r="R99" s="24">
        <f t="shared" si="69"/>
        <v>2</v>
      </c>
      <c r="S99" s="25">
        <v>0</v>
      </c>
      <c r="T99" s="63"/>
      <c r="U99" s="15"/>
      <c r="V99" s="13"/>
      <c r="W99" s="98">
        <f t="shared" si="86"/>
        <v>1</v>
      </c>
      <c r="X99" s="99">
        <f>X5</f>
        <v>0.97</v>
      </c>
      <c r="Y99" s="100">
        <v>9.93</v>
      </c>
      <c r="Z99" s="110"/>
      <c r="AA99" s="95">
        <f t="shared" si="87"/>
        <v>9.6320999999999994</v>
      </c>
      <c r="AB99" s="15"/>
      <c r="AC99" s="24">
        <f t="shared" si="70"/>
        <v>3</v>
      </c>
      <c r="AD99" s="5">
        <v>0</v>
      </c>
      <c r="AE99" s="63"/>
      <c r="AF99" s="15"/>
      <c r="AG99" s="13"/>
      <c r="AH99" s="98">
        <f t="shared" si="88"/>
        <v>0</v>
      </c>
      <c r="AI99" s="99">
        <f>AI5</f>
        <v>0.95499999999999996</v>
      </c>
      <c r="AJ99" s="100"/>
      <c r="AK99" s="110"/>
      <c r="AL99" s="95">
        <f t="shared" si="89"/>
        <v>0</v>
      </c>
      <c r="AM99" s="15"/>
      <c r="AN99" s="24">
        <f t="shared" si="71"/>
        <v>0</v>
      </c>
      <c r="AO99" s="5">
        <v>0</v>
      </c>
      <c r="AP99" s="63"/>
      <c r="AQ99" s="15"/>
      <c r="AR99" s="13"/>
      <c r="AS99" s="98">
        <f t="shared" si="90"/>
        <v>0</v>
      </c>
      <c r="AT99" s="99">
        <f>AT5</f>
        <v>0.96</v>
      </c>
      <c r="AU99" s="100"/>
      <c r="AV99" s="110"/>
      <c r="AW99" s="95">
        <f t="shared" si="91"/>
        <v>0</v>
      </c>
      <c r="AX99" s="15"/>
      <c r="AY99" s="24">
        <f t="shared" si="72"/>
        <v>0</v>
      </c>
      <c r="AZ99" s="5">
        <v>0</v>
      </c>
      <c r="BA99" s="63"/>
      <c r="BB99" s="15"/>
      <c r="BC99" s="13"/>
      <c r="BD99" s="98">
        <f t="shared" si="92"/>
        <v>0</v>
      </c>
      <c r="BE99" s="99">
        <f>BE5</f>
        <v>0.98</v>
      </c>
      <c r="BF99" s="100"/>
      <c r="BG99" s="110"/>
      <c r="BH99" s="95">
        <f t="shared" si="93"/>
        <v>0</v>
      </c>
      <c r="BI99" s="15"/>
      <c r="BJ99" s="24">
        <f t="shared" si="73"/>
        <v>0</v>
      </c>
      <c r="BK99" s="5">
        <v>0</v>
      </c>
      <c r="BL99" s="63"/>
      <c r="BM99" s="15"/>
      <c r="BN99" s="13"/>
      <c r="BO99" s="98">
        <f t="shared" si="94"/>
        <v>1</v>
      </c>
      <c r="BP99" s="99">
        <f>BP5</f>
        <v>0.94499999999999995</v>
      </c>
      <c r="BQ99" s="100">
        <v>5.8230899999999997</v>
      </c>
      <c r="BR99" s="110"/>
      <c r="BS99" s="95">
        <f t="shared" si="95"/>
        <v>5.5028200499999995</v>
      </c>
      <c r="BT99" s="15"/>
      <c r="BU99" s="24">
        <f t="shared" si="74"/>
        <v>1</v>
      </c>
      <c r="BV99" s="5">
        <v>0</v>
      </c>
      <c r="BW99" s="63"/>
      <c r="BX99" s="15"/>
      <c r="BY99" s="13"/>
      <c r="BZ99" s="98">
        <f t="shared" si="96"/>
        <v>0</v>
      </c>
      <c r="CA99" s="99">
        <f>CA5</f>
        <v>1</v>
      </c>
      <c r="CB99" s="100"/>
      <c r="CC99" s="110"/>
      <c r="CD99" s="95">
        <f t="shared" si="97"/>
        <v>0</v>
      </c>
      <c r="CE99" s="15"/>
      <c r="CF99" s="24">
        <f t="shared" si="75"/>
        <v>0</v>
      </c>
      <c r="CG99" s="5">
        <v>0</v>
      </c>
      <c r="CH99" s="63"/>
      <c r="CI99" s="15"/>
      <c r="CJ99" s="13"/>
      <c r="CK99" s="98">
        <f t="shared" si="98"/>
        <v>0</v>
      </c>
      <c r="CL99" s="99">
        <f>CL5</f>
        <v>1</v>
      </c>
      <c r="CM99" s="100"/>
      <c r="CN99" s="110"/>
      <c r="CO99" s="95">
        <f t="shared" si="99"/>
        <v>0</v>
      </c>
      <c r="CP99" s="15"/>
      <c r="CQ99" s="24">
        <f t="shared" si="76"/>
        <v>0</v>
      </c>
      <c r="CR99" s="5">
        <v>0</v>
      </c>
      <c r="CS99" s="63"/>
      <c r="CT99" s="15"/>
      <c r="CU99" s="13"/>
      <c r="CV99" s="98">
        <f t="shared" si="100"/>
        <v>0</v>
      </c>
      <c r="CW99" s="99">
        <f>CW5</f>
        <v>1</v>
      </c>
      <c r="CX99" s="100"/>
      <c r="CY99" s="110"/>
      <c r="CZ99" s="95">
        <f t="shared" si="101"/>
        <v>0</v>
      </c>
      <c r="DA99" s="15"/>
      <c r="DB99" s="24">
        <f t="shared" si="77"/>
        <v>0</v>
      </c>
      <c r="DC99" s="5">
        <v>0</v>
      </c>
      <c r="DD99" s="63"/>
      <c r="DE99" s="15"/>
      <c r="DF99" s="13"/>
      <c r="DG99" s="98">
        <f t="shared" si="102"/>
        <v>0</v>
      </c>
      <c r="DH99" s="99">
        <f>DH5</f>
        <v>1</v>
      </c>
      <c r="DI99" s="100"/>
      <c r="DJ99" s="110"/>
      <c r="DK99" s="95">
        <f t="shared" si="103"/>
        <v>0</v>
      </c>
      <c r="DL99" s="15"/>
      <c r="DM99" s="24">
        <f t="shared" si="78"/>
        <v>0</v>
      </c>
      <c r="DN99" s="5">
        <v>0</v>
      </c>
      <c r="DO99" s="63"/>
      <c r="DP99" s="15"/>
      <c r="DQ99" s="13"/>
      <c r="DR99" s="98">
        <f t="shared" si="104"/>
        <v>0</v>
      </c>
      <c r="DS99" s="99">
        <f>DS5</f>
        <v>1</v>
      </c>
      <c r="DT99" s="100"/>
      <c r="DU99" s="110"/>
      <c r="DV99" s="95">
        <f t="shared" si="105"/>
        <v>0</v>
      </c>
      <c r="DW99" s="15"/>
      <c r="DX99" s="24">
        <f t="shared" si="79"/>
        <v>0</v>
      </c>
      <c r="DY99" s="5">
        <v>0</v>
      </c>
      <c r="DZ99" s="63"/>
      <c r="EA99" s="15"/>
      <c r="EB99" s="13"/>
      <c r="EC99" s="98">
        <f t="shared" si="106"/>
        <v>0</v>
      </c>
      <c r="ED99" s="99">
        <f>ED5</f>
        <v>1</v>
      </c>
      <c r="EE99" s="100"/>
      <c r="EF99" s="110"/>
      <c r="EG99" s="95">
        <f t="shared" si="107"/>
        <v>0</v>
      </c>
      <c r="EH99" s="15"/>
      <c r="EI99" s="24">
        <f t="shared" si="80"/>
        <v>0</v>
      </c>
      <c r="EJ99" s="5">
        <v>0</v>
      </c>
      <c r="EK99" s="63"/>
      <c r="EL99" s="15"/>
      <c r="EM99" s="13"/>
      <c r="EN99" s="98">
        <f t="shared" si="108"/>
        <v>0</v>
      </c>
      <c r="EO99" s="99">
        <f>EO5</f>
        <v>1</v>
      </c>
      <c r="EP99" s="100"/>
      <c r="EQ99" s="110"/>
      <c r="ER99" s="95">
        <f t="shared" si="109"/>
        <v>0</v>
      </c>
      <c r="ES99" s="15"/>
      <c r="ET99" s="24">
        <f t="shared" si="81"/>
        <v>0</v>
      </c>
      <c r="EU99" s="5">
        <v>0</v>
      </c>
      <c r="EV99" s="63"/>
      <c r="EW99" s="15"/>
      <c r="EX99" s="13"/>
      <c r="EY99" s="98">
        <f t="shared" si="110"/>
        <v>0</v>
      </c>
      <c r="EZ99" s="99">
        <f>EZ5</f>
        <v>1</v>
      </c>
      <c r="FA99" s="100"/>
      <c r="FB99" s="110"/>
      <c r="FC99" s="95">
        <f t="shared" si="111"/>
        <v>0</v>
      </c>
      <c r="FD99" s="15"/>
      <c r="FE99" s="24">
        <f t="shared" si="82"/>
        <v>0</v>
      </c>
      <c r="FF99" s="5">
        <v>0</v>
      </c>
      <c r="FG99" s="63"/>
      <c r="FH99" s="15"/>
      <c r="FI99" s="13"/>
      <c r="FJ99" s="98">
        <f t="shared" si="112"/>
        <v>0</v>
      </c>
      <c r="FK99" s="99">
        <f>FK5</f>
        <v>1</v>
      </c>
      <c r="FL99" s="100"/>
      <c r="FM99" s="110"/>
      <c r="FN99" s="95">
        <f t="shared" si="113"/>
        <v>0</v>
      </c>
      <c r="FO99" s="15"/>
      <c r="FP99" s="24">
        <f t="shared" si="83"/>
        <v>0</v>
      </c>
      <c r="FQ99" s="5">
        <v>0</v>
      </c>
      <c r="FR99" s="8">
        <v>0</v>
      </c>
      <c r="FS99" s="84">
        <f t="shared" si="114"/>
        <v>5.8230899999999997</v>
      </c>
      <c r="FT99" s="85">
        <f t="shared" si="115"/>
        <v>9.6320999999999994</v>
      </c>
      <c r="FU99" s="85">
        <f t="shared" si="116"/>
        <v>500</v>
      </c>
      <c r="FV99" s="85">
        <f t="shared" si="117"/>
        <v>500</v>
      </c>
      <c r="FW99" s="85">
        <f t="shared" si="118"/>
        <v>500</v>
      </c>
      <c r="FX99" s="85">
        <f t="shared" si="119"/>
        <v>5.5028200499999995</v>
      </c>
      <c r="FY99" s="85">
        <f t="shared" si="120"/>
        <v>500</v>
      </c>
      <c r="FZ99" s="85">
        <f t="shared" si="121"/>
        <v>500</v>
      </c>
      <c r="GA99" s="85">
        <f t="shared" si="122"/>
        <v>500</v>
      </c>
      <c r="GB99" s="85">
        <f t="shared" si="123"/>
        <v>500</v>
      </c>
      <c r="GC99" s="85">
        <f t="shared" si="124"/>
        <v>500</v>
      </c>
      <c r="GD99" s="85">
        <f t="shared" si="125"/>
        <v>500</v>
      </c>
      <c r="GE99" s="85">
        <f t="shared" si="126"/>
        <v>500</v>
      </c>
      <c r="GF99" s="85">
        <f t="shared" si="127"/>
        <v>500</v>
      </c>
      <c r="GG99" s="85">
        <f t="shared" si="128"/>
        <v>500</v>
      </c>
      <c r="GH99" s="101">
        <f t="shared" si="67"/>
        <v>3</v>
      </c>
      <c r="GI99" s="102">
        <f t="shared" si="129"/>
        <v>20.958010049999999</v>
      </c>
      <c r="GJ99" s="102">
        <f t="shared" si="130"/>
        <v>6.9860033499999998</v>
      </c>
      <c r="GK99" s="79">
        <f>ROW()</f>
        <v>99</v>
      </c>
    </row>
    <row r="100" spans="1:193" s="12" customFormat="1" ht="50.1" customHeight="1">
      <c r="A100" s="17">
        <f>ROW()</f>
        <v>100</v>
      </c>
      <c r="B100" s="32">
        <f t="shared" si="131"/>
        <v>94</v>
      </c>
      <c r="C100" s="33">
        <f t="shared" si="132"/>
        <v>94</v>
      </c>
      <c r="D100" s="31" t="s">
        <v>422</v>
      </c>
      <c r="E100" s="390">
        <f t="shared" si="68"/>
        <v>6.6431999999999993</v>
      </c>
      <c r="F100" s="107">
        <f t="shared" si="84"/>
        <v>6.6431999999999993</v>
      </c>
      <c r="G100" s="3">
        <v>0</v>
      </c>
      <c r="H100" s="4">
        <v>0</v>
      </c>
      <c r="I100" s="63"/>
      <c r="J100" s="15"/>
      <c r="K100" s="13"/>
      <c r="L100" s="98">
        <f t="shared" si="133"/>
        <v>0</v>
      </c>
      <c r="M100" s="99">
        <f>M5</f>
        <v>0.94499999999999995</v>
      </c>
      <c r="N100" s="100"/>
      <c r="O100" s="110"/>
      <c r="P100" s="95">
        <f t="shared" si="85"/>
        <v>0</v>
      </c>
      <c r="Q100" s="15"/>
      <c r="R100" s="24">
        <f t="shared" si="69"/>
        <v>0</v>
      </c>
      <c r="S100" s="25">
        <v>0</v>
      </c>
      <c r="T100" s="63"/>
      <c r="U100" s="15"/>
      <c r="V100" s="13"/>
      <c r="W100" s="98">
        <f t="shared" si="86"/>
        <v>0</v>
      </c>
      <c r="X100" s="99">
        <f>X5</f>
        <v>0.97</v>
      </c>
      <c r="Y100" s="100"/>
      <c r="Z100" s="110"/>
      <c r="AA100" s="95">
        <f t="shared" si="87"/>
        <v>0</v>
      </c>
      <c r="AB100" s="15"/>
      <c r="AC100" s="24">
        <f t="shared" si="70"/>
        <v>0</v>
      </c>
      <c r="AD100" s="5">
        <v>0</v>
      </c>
      <c r="AE100" s="63"/>
      <c r="AF100" s="15"/>
      <c r="AG100" s="13"/>
      <c r="AH100" s="98">
        <f t="shared" si="88"/>
        <v>0</v>
      </c>
      <c r="AI100" s="99">
        <f>AI5</f>
        <v>0.95499999999999996</v>
      </c>
      <c r="AJ100" s="100"/>
      <c r="AK100" s="110"/>
      <c r="AL100" s="95">
        <f t="shared" si="89"/>
        <v>0</v>
      </c>
      <c r="AM100" s="15"/>
      <c r="AN100" s="24">
        <f t="shared" si="71"/>
        <v>0</v>
      </c>
      <c r="AO100" s="5">
        <v>0</v>
      </c>
      <c r="AP100" s="63"/>
      <c r="AQ100" s="15"/>
      <c r="AR100" s="13"/>
      <c r="AS100" s="98">
        <f t="shared" si="90"/>
        <v>1</v>
      </c>
      <c r="AT100" s="99">
        <f>AT5</f>
        <v>0.96</v>
      </c>
      <c r="AU100" s="100">
        <v>6.92</v>
      </c>
      <c r="AV100" s="110"/>
      <c r="AW100" s="95">
        <f t="shared" si="91"/>
        <v>6.6431999999999993</v>
      </c>
      <c r="AX100" s="15"/>
      <c r="AY100" s="24">
        <f t="shared" si="72"/>
        <v>1</v>
      </c>
      <c r="AZ100" s="5">
        <v>0</v>
      </c>
      <c r="BA100" s="63"/>
      <c r="BB100" s="15"/>
      <c r="BC100" s="13"/>
      <c r="BD100" s="98">
        <f t="shared" si="92"/>
        <v>0</v>
      </c>
      <c r="BE100" s="99">
        <f>BE5</f>
        <v>0.98</v>
      </c>
      <c r="BF100" s="100"/>
      <c r="BG100" s="110"/>
      <c r="BH100" s="95">
        <f t="shared" si="93"/>
        <v>0</v>
      </c>
      <c r="BI100" s="15"/>
      <c r="BJ100" s="24">
        <f t="shared" si="73"/>
        <v>0</v>
      </c>
      <c r="BK100" s="5">
        <v>0</v>
      </c>
      <c r="BL100" s="63"/>
      <c r="BM100" s="15"/>
      <c r="BN100" s="13"/>
      <c r="BO100" s="98">
        <f t="shared" si="94"/>
        <v>0</v>
      </c>
      <c r="BP100" s="99">
        <f>BP5</f>
        <v>0.94499999999999995</v>
      </c>
      <c r="BQ100" s="100"/>
      <c r="BR100" s="110"/>
      <c r="BS100" s="95">
        <f t="shared" si="95"/>
        <v>0</v>
      </c>
      <c r="BT100" s="15"/>
      <c r="BU100" s="24">
        <f t="shared" si="74"/>
        <v>0</v>
      </c>
      <c r="BV100" s="5">
        <v>0</v>
      </c>
      <c r="BW100" s="63"/>
      <c r="BX100" s="15"/>
      <c r="BY100" s="13"/>
      <c r="BZ100" s="98">
        <f t="shared" si="96"/>
        <v>0</v>
      </c>
      <c r="CA100" s="99">
        <f>CA5</f>
        <v>1</v>
      </c>
      <c r="CB100" s="100"/>
      <c r="CC100" s="110"/>
      <c r="CD100" s="95">
        <f t="shared" si="97"/>
        <v>0</v>
      </c>
      <c r="CE100" s="15"/>
      <c r="CF100" s="24">
        <f t="shared" si="75"/>
        <v>0</v>
      </c>
      <c r="CG100" s="5">
        <v>0</v>
      </c>
      <c r="CH100" s="63"/>
      <c r="CI100" s="15"/>
      <c r="CJ100" s="13"/>
      <c r="CK100" s="98">
        <f t="shared" si="98"/>
        <v>0</v>
      </c>
      <c r="CL100" s="99">
        <f>CL5</f>
        <v>1</v>
      </c>
      <c r="CM100" s="100"/>
      <c r="CN100" s="110"/>
      <c r="CO100" s="95">
        <f t="shared" si="99"/>
        <v>0</v>
      </c>
      <c r="CP100" s="15"/>
      <c r="CQ100" s="24">
        <f t="shared" si="76"/>
        <v>0</v>
      </c>
      <c r="CR100" s="5">
        <v>0</v>
      </c>
      <c r="CS100" s="63"/>
      <c r="CT100" s="15"/>
      <c r="CU100" s="13"/>
      <c r="CV100" s="98">
        <f t="shared" si="100"/>
        <v>0</v>
      </c>
      <c r="CW100" s="99">
        <f>CW5</f>
        <v>1</v>
      </c>
      <c r="CX100" s="100"/>
      <c r="CY100" s="110"/>
      <c r="CZ100" s="95">
        <f t="shared" si="101"/>
        <v>0</v>
      </c>
      <c r="DA100" s="15"/>
      <c r="DB100" s="24">
        <f t="shared" si="77"/>
        <v>0</v>
      </c>
      <c r="DC100" s="5">
        <v>0</v>
      </c>
      <c r="DD100" s="63"/>
      <c r="DE100" s="15"/>
      <c r="DF100" s="13"/>
      <c r="DG100" s="98">
        <f t="shared" si="102"/>
        <v>0</v>
      </c>
      <c r="DH100" s="99">
        <f>DH5</f>
        <v>1</v>
      </c>
      <c r="DI100" s="100"/>
      <c r="DJ100" s="110"/>
      <c r="DK100" s="95">
        <f t="shared" si="103"/>
        <v>0</v>
      </c>
      <c r="DL100" s="15"/>
      <c r="DM100" s="24">
        <f t="shared" si="78"/>
        <v>0</v>
      </c>
      <c r="DN100" s="5">
        <v>0</v>
      </c>
      <c r="DO100" s="63"/>
      <c r="DP100" s="15"/>
      <c r="DQ100" s="13"/>
      <c r="DR100" s="98">
        <f t="shared" si="104"/>
        <v>0</v>
      </c>
      <c r="DS100" s="99">
        <f>DS5</f>
        <v>1</v>
      </c>
      <c r="DT100" s="100"/>
      <c r="DU100" s="110"/>
      <c r="DV100" s="95">
        <f t="shared" si="105"/>
        <v>0</v>
      </c>
      <c r="DW100" s="15"/>
      <c r="DX100" s="24">
        <f t="shared" si="79"/>
        <v>0</v>
      </c>
      <c r="DY100" s="5">
        <v>0</v>
      </c>
      <c r="DZ100" s="63"/>
      <c r="EA100" s="15"/>
      <c r="EB100" s="13"/>
      <c r="EC100" s="98">
        <f t="shared" si="106"/>
        <v>0</v>
      </c>
      <c r="ED100" s="99">
        <f>ED5</f>
        <v>1</v>
      </c>
      <c r="EE100" s="100"/>
      <c r="EF100" s="110"/>
      <c r="EG100" s="95">
        <f t="shared" si="107"/>
        <v>0</v>
      </c>
      <c r="EH100" s="15"/>
      <c r="EI100" s="24">
        <f t="shared" si="80"/>
        <v>0</v>
      </c>
      <c r="EJ100" s="5">
        <v>0</v>
      </c>
      <c r="EK100" s="63"/>
      <c r="EL100" s="15"/>
      <c r="EM100" s="13"/>
      <c r="EN100" s="98">
        <f t="shared" si="108"/>
        <v>0</v>
      </c>
      <c r="EO100" s="99">
        <f>EO5</f>
        <v>1</v>
      </c>
      <c r="EP100" s="100"/>
      <c r="EQ100" s="110"/>
      <c r="ER100" s="95">
        <f t="shared" si="109"/>
        <v>0</v>
      </c>
      <c r="ES100" s="15"/>
      <c r="ET100" s="24">
        <f t="shared" si="81"/>
        <v>0</v>
      </c>
      <c r="EU100" s="5">
        <v>0</v>
      </c>
      <c r="EV100" s="63"/>
      <c r="EW100" s="15"/>
      <c r="EX100" s="13"/>
      <c r="EY100" s="98">
        <f t="shared" si="110"/>
        <v>0</v>
      </c>
      <c r="EZ100" s="99">
        <f>EZ5</f>
        <v>1</v>
      </c>
      <c r="FA100" s="100"/>
      <c r="FB100" s="110"/>
      <c r="FC100" s="95">
        <f t="shared" si="111"/>
        <v>0</v>
      </c>
      <c r="FD100" s="15"/>
      <c r="FE100" s="24">
        <f t="shared" si="82"/>
        <v>0</v>
      </c>
      <c r="FF100" s="5">
        <v>0</v>
      </c>
      <c r="FG100" s="63"/>
      <c r="FH100" s="15"/>
      <c r="FI100" s="13"/>
      <c r="FJ100" s="98">
        <f t="shared" si="112"/>
        <v>0</v>
      </c>
      <c r="FK100" s="99">
        <f>FK5</f>
        <v>1</v>
      </c>
      <c r="FL100" s="100"/>
      <c r="FM100" s="110"/>
      <c r="FN100" s="95">
        <f t="shared" si="113"/>
        <v>0</v>
      </c>
      <c r="FO100" s="15"/>
      <c r="FP100" s="24">
        <f t="shared" si="83"/>
        <v>0</v>
      </c>
      <c r="FQ100" s="5">
        <v>0</v>
      </c>
      <c r="FR100" s="8">
        <v>0</v>
      </c>
      <c r="FS100" s="84">
        <f t="shared" si="114"/>
        <v>500</v>
      </c>
      <c r="FT100" s="85">
        <f t="shared" si="115"/>
        <v>500</v>
      </c>
      <c r="FU100" s="85">
        <f t="shared" si="116"/>
        <v>500</v>
      </c>
      <c r="FV100" s="85">
        <f t="shared" si="117"/>
        <v>6.6431999999999993</v>
      </c>
      <c r="FW100" s="85">
        <f t="shared" si="118"/>
        <v>500</v>
      </c>
      <c r="FX100" s="85">
        <f t="shared" si="119"/>
        <v>500</v>
      </c>
      <c r="FY100" s="85">
        <f t="shared" si="120"/>
        <v>500</v>
      </c>
      <c r="FZ100" s="85">
        <f t="shared" si="121"/>
        <v>500</v>
      </c>
      <c r="GA100" s="85">
        <f t="shared" si="122"/>
        <v>500</v>
      </c>
      <c r="GB100" s="85">
        <f t="shared" si="123"/>
        <v>500</v>
      </c>
      <c r="GC100" s="85">
        <f t="shared" si="124"/>
        <v>500</v>
      </c>
      <c r="GD100" s="85">
        <f t="shared" si="125"/>
        <v>500</v>
      </c>
      <c r="GE100" s="85">
        <f t="shared" si="126"/>
        <v>500</v>
      </c>
      <c r="GF100" s="85">
        <f t="shared" si="127"/>
        <v>500</v>
      </c>
      <c r="GG100" s="85">
        <f t="shared" si="128"/>
        <v>500</v>
      </c>
      <c r="GH100" s="101">
        <f t="shared" si="67"/>
        <v>1</v>
      </c>
      <c r="GI100" s="102">
        <f t="shared" si="129"/>
        <v>6.6431999999999993</v>
      </c>
      <c r="GJ100" s="102">
        <f t="shared" si="130"/>
        <v>6.6431999999999993</v>
      </c>
      <c r="GK100" s="79">
        <f>ROW()</f>
        <v>100</v>
      </c>
    </row>
    <row r="101" spans="1:193" s="12" customFormat="1" ht="50.1" customHeight="1">
      <c r="A101" s="17">
        <f>ROW()</f>
        <v>101</v>
      </c>
      <c r="B101" s="32">
        <f t="shared" si="131"/>
        <v>95</v>
      </c>
      <c r="C101" s="33">
        <f t="shared" si="132"/>
        <v>95</v>
      </c>
      <c r="D101" s="31" t="s">
        <v>423</v>
      </c>
      <c r="E101" s="390">
        <f t="shared" si="68"/>
        <v>6.4799999999999995</v>
      </c>
      <c r="F101" s="107">
        <f t="shared" si="84"/>
        <v>7.3524624374999998</v>
      </c>
      <c r="G101" s="3">
        <v>0</v>
      </c>
      <c r="H101" s="4">
        <v>0</v>
      </c>
      <c r="I101" s="63"/>
      <c r="J101" s="15"/>
      <c r="K101" s="13"/>
      <c r="L101" s="98">
        <f t="shared" si="133"/>
        <v>1</v>
      </c>
      <c r="M101" s="99">
        <f>M5</f>
        <v>0.94499999999999995</v>
      </c>
      <c r="N101" s="100">
        <v>7.99</v>
      </c>
      <c r="O101" s="110">
        <v>216129</v>
      </c>
      <c r="P101" s="95">
        <f t="shared" si="85"/>
        <v>7.5505499999999994</v>
      </c>
      <c r="Q101" s="15"/>
      <c r="R101" s="24">
        <f t="shared" si="69"/>
        <v>3</v>
      </c>
      <c r="S101" s="25">
        <v>0</v>
      </c>
      <c r="T101" s="63"/>
      <c r="U101" s="15"/>
      <c r="V101" s="13"/>
      <c r="W101" s="98">
        <f t="shared" si="86"/>
        <v>1</v>
      </c>
      <c r="X101" s="99">
        <f>X5</f>
        <v>0.97</v>
      </c>
      <c r="Y101" s="100">
        <v>8.4990000000000006</v>
      </c>
      <c r="Z101" s="110"/>
      <c r="AA101" s="95">
        <f t="shared" si="87"/>
        <v>8.2440300000000004</v>
      </c>
      <c r="AB101" s="15"/>
      <c r="AC101" s="24">
        <f t="shared" si="70"/>
        <v>4</v>
      </c>
      <c r="AD101" s="5">
        <v>0</v>
      </c>
      <c r="AE101" s="63"/>
      <c r="AF101" s="15"/>
      <c r="AG101" s="13"/>
      <c r="AH101" s="98">
        <f t="shared" si="88"/>
        <v>0</v>
      </c>
      <c r="AI101" s="99">
        <f>AI5</f>
        <v>0.95499999999999996</v>
      </c>
      <c r="AJ101" s="100"/>
      <c r="AK101" s="110"/>
      <c r="AL101" s="95">
        <f t="shared" si="89"/>
        <v>0</v>
      </c>
      <c r="AM101" s="15"/>
      <c r="AN101" s="24">
        <f t="shared" si="71"/>
        <v>0</v>
      </c>
      <c r="AO101" s="5">
        <v>0</v>
      </c>
      <c r="AP101" s="63"/>
      <c r="AQ101" s="15"/>
      <c r="AR101" s="13"/>
      <c r="AS101" s="98">
        <f t="shared" si="90"/>
        <v>1</v>
      </c>
      <c r="AT101" s="99">
        <f>AT5</f>
        <v>0.96</v>
      </c>
      <c r="AU101" s="100">
        <v>6.75</v>
      </c>
      <c r="AV101" s="110"/>
      <c r="AW101" s="95">
        <f t="shared" si="91"/>
        <v>6.4799999999999995</v>
      </c>
      <c r="AX101" s="15"/>
      <c r="AY101" s="24">
        <f t="shared" si="72"/>
        <v>1</v>
      </c>
      <c r="AZ101" s="5">
        <v>0</v>
      </c>
      <c r="BA101" s="63"/>
      <c r="BB101" s="15"/>
      <c r="BC101" s="13"/>
      <c r="BD101" s="98">
        <f t="shared" si="92"/>
        <v>0</v>
      </c>
      <c r="BE101" s="99">
        <f>BE5</f>
        <v>0.98</v>
      </c>
      <c r="BF101" s="100"/>
      <c r="BG101" s="110"/>
      <c r="BH101" s="95">
        <f t="shared" si="93"/>
        <v>0</v>
      </c>
      <c r="BI101" s="15"/>
      <c r="BJ101" s="24">
        <f t="shared" si="73"/>
        <v>0</v>
      </c>
      <c r="BK101" s="5">
        <v>0</v>
      </c>
      <c r="BL101" s="63"/>
      <c r="BM101" s="15"/>
      <c r="BN101" s="13"/>
      <c r="BO101" s="98">
        <f t="shared" si="94"/>
        <v>1</v>
      </c>
      <c r="BP101" s="99">
        <f>BP5</f>
        <v>0.94499999999999995</v>
      </c>
      <c r="BQ101" s="100">
        <v>7.5505499999999994</v>
      </c>
      <c r="BR101" s="110"/>
      <c r="BS101" s="95">
        <f t="shared" si="95"/>
        <v>7.1352697499999991</v>
      </c>
      <c r="BT101" s="15"/>
      <c r="BU101" s="24">
        <f t="shared" si="74"/>
        <v>2</v>
      </c>
      <c r="BV101" s="5">
        <v>0</v>
      </c>
      <c r="BW101" s="63"/>
      <c r="BX101" s="15"/>
      <c r="BY101" s="13"/>
      <c r="BZ101" s="98">
        <f t="shared" si="96"/>
        <v>0</v>
      </c>
      <c r="CA101" s="99">
        <f>CA5</f>
        <v>1</v>
      </c>
      <c r="CB101" s="100"/>
      <c r="CC101" s="110"/>
      <c r="CD101" s="95">
        <f t="shared" si="97"/>
        <v>0</v>
      </c>
      <c r="CE101" s="15"/>
      <c r="CF101" s="24">
        <f t="shared" si="75"/>
        <v>0</v>
      </c>
      <c r="CG101" s="5">
        <v>0</v>
      </c>
      <c r="CH101" s="63"/>
      <c r="CI101" s="15"/>
      <c r="CJ101" s="13"/>
      <c r="CK101" s="98">
        <f t="shared" si="98"/>
        <v>0</v>
      </c>
      <c r="CL101" s="99">
        <f>CL5</f>
        <v>1</v>
      </c>
      <c r="CM101" s="100"/>
      <c r="CN101" s="110"/>
      <c r="CO101" s="95">
        <f t="shared" si="99"/>
        <v>0</v>
      </c>
      <c r="CP101" s="15"/>
      <c r="CQ101" s="24">
        <f t="shared" si="76"/>
        <v>0</v>
      </c>
      <c r="CR101" s="5">
        <v>0</v>
      </c>
      <c r="CS101" s="63"/>
      <c r="CT101" s="15"/>
      <c r="CU101" s="13"/>
      <c r="CV101" s="98">
        <f t="shared" si="100"/>
        <v>0</v>
      </c>
      <c r="CW101" s="99">
        <f>CW5</f>
        <v>1</v>
      </c>
      <c r="CX101" s="100"/>
      <c r="CY101" s="110"/>
      <c r="CZ101" s="95">
        <f t="shared" si="101"/>
        <v>0</v>
      </c>
      <c r="DA101" s="15"/>
      <c r="DB101" s="24">
        <f t="shared" si="77"/>
        <v>0</v>
      </c>
      <c r="DC101" s="5">
        <v>0</v>
      </c>
      <c r="DD101" s="63"/>
      <c r="DE101" s="15"/>
      <c r="DF101" s="13"/>
      <c r="DG101" s="98">
        <f t="shared" si="102"/>
        <v>0</v>
      </c>
      <c r="DH101" s="99">
        <f>DH5</f>
        <v>1</v>
      </c>
      <c r="DI101" s="100"/>
      <c r="DJ101" s="110"/>
      <c r="DK101" s="95">
        <f t="shared" si="103"/>
        <v>0</v>
      </c>
      <c r="DL101" s="15"/>
      <c r="DM101" s="24">
        <f t="shared" si="78"/>
        <v>0</v>
      </c>
      <c r="DN101" s="5">
        <v>0</v>
      </c>
      <c r="DO101" s="63"/>
      <c r="DP101" s="15"/>
      <c r="DQ101" s="13"/>
      <c r="DR101" s="98">
        <f t="shared" si="104"/>
        <v>0</v>
      </c>
      <c r="DS101" s="99">
        <f>DS5</f>
        <v>1</v>
      </c>
      <c r="DT101" s="100"/>
      <c r="DU101" s="110"/>
      <c r="DV101" s="95">
        <f t="shared" si="105"/>
        <v>0</v>
      </c>
      <c r="DW101" s="15"/>
      <c r="DX101" s="24">
        <f t="shared" si="79"/>
        <v>0</v>
      </c>
      <c r="DY101" s="5">
        <v>0</v>
      </c>
      <c r="DZ101" s="63"/>
      <c r="EA101" s="15"/>
      <c r="EB101" s="13"/>
      <c r="EC101" s="98">
        <f t="shared" si="106"/>
        <v>0</v>
      </c>
      <c r="ED101" s="99">
        <f>ED5</f>
        <v>1</v>
      </c>
      <c r="EE101" s="100"/>
      <c r="EF101" s="110"/>
      <c r="EG101" s="95">
        <f t="shared" si="107"/>
        <v>0</v>
      </c>
      <c r="EH101" s="15"/>
      <c r="EI101" s="24">
        <f t="shared" si="80"/>
        <v>0</v>
      </c>
      <c r="EJ101" s="5">
        <v>0</v>
      </c>
      <c r="EK101" s="63"/>
      <c r="EL101" s="15"/>
      <c r="EM101" s="13"/>
      <c r="EN101" s="98">
        <f t="shared" si="108"/>
        <v>0</v>
      </c>
      <c r="EO101" s="99">
        <f>EO5</f>
        <v>1</v>
      </c>
      <c r="EP101" s="100"/>
      <c r="EQ101" s="110"/>
      <c r="ER101" s="95">
        <f t="shared" si="109"/>
        <v>0</v>
      </c>
      <c r="ES101" s="15"/>
      <c r="ET101" s="24">
        <f t="shared" si="81"/>
        <v>0</v>
      </c>
      <c r="EU101" s="5">
        <v>0</v>
      </c>
      <c r="EV101" s="63"/>
      <c r="EW101" s="15"/>
      <c r="EX101" s="13"/>
      <c r="EY101" s="98">
        <f t="shared" si="110"/>
        <v>0</v>
      </c>
      <c r="EZ101" s="99">
        <f>EZ5</f>
        <v>1</v>
      </c>
      <c r="FA101" s="100"/>
      <c r="FB101" s="110"/>
      <c r="FC101" s="95">
        <f t="shared" si="111"/>
        <v>0</v>
      </c>
      <c r="FD101" s="15"/>
      <c r="FE101" s="24">
        <f t="shared" si="82"/>
        <v>0</v>
      </c>
      <c r="FF101" s="5">
        <v>0</v>
      </c>
      <c r="FG101" s="63"/>
      <c r="FH101" s="15"/>
      <c r="FI101" s="13"/>
      <c r="FJ101" s="98">
        <f t="shared" si="112"/>
        <v>0</v>
      </c>
      <c r="FK101" s="99">
        <f>FK5</f>
        <v>1</v>
      </c>
      <c r="FL101" s="100"/>
      <c r="FM101" s="110"/>
      <c r="FN101" s="95">
        <f t="shared" si="113"/>
        <v>0</v>
      </c>
      <c r="FO101" s="15"/>
      <c r="FP101" s="24">
        <f t="shared" si="83"/>
        <v>0</v>
      </c>
      <c r="FQ101" s="5">
        <v>0</v>
      </c>
      <c r="FR101" s="8">
        <v>0</v>
      </c>
      <c r="FS101" s="84">
        <f t="shared" si="114"/>
        <v>7.5505499999999994</v>
      </c>
      <c r="FT101" s="85">
        <f t="shared" si="115"/>
        <v>8.2440300000000004</v>
      </c>
      <c r="FU101" s="85">
        <f t="shared" si="116"/>
        <v>500</v>
      </c>
      <c r="FV101" s="85">
        <f t="shared" si="117"/>
        <v>6.4799999999999995</v>
      </c>
      <c r="FW101" s="85">
        <f t="shared" si="118"/>
        <v>500</v>
      </c>
      <c r="FX101" s="85">
        <f t="shared" si="119"/>
        <v>7.1352697499999991</v>
      </c>
      <c r="FY101" s="85">
        <f t="shared" si="120"/>
        <v>500</v>
      </c>
      <c r="FZ101" s="85">
        <f t="shared" si="121"/>
        <v>500</v>
      </c>
      <c r="GA101" s="85">
        <f t="shared" si="122"/>
        <v>500</v>
      </c>
      <c r="GB101" s="85">
        <f t="shared" si="123"/>
        <v>500</v>
      </c>
      <c r="GC101" s="85">
        <f t="shared" si="124"/>
        <v>500</v>
      </c>
      <c r="GD101" s="85">
        <f t="shared" si="125"/>
        <v>500</v>
      </c>
      <c r="GE101" s="85">
        <f t="shared" si="126"/>
        <v>500</v>
      </c>
      <c r="GF101" s="85">
        <f t="shared" si="127"/>
        <v>500</v>
      </c>
      <c r="GG101" s="85">
        <f t="shared" si="128"/>
        <v>500</v>
      </c>
      <c r="GH101" s="101">
        <f t="shared" si="67"/>
        <v>4</v>
      </c>
      <c r="GI101" s="102">
        <f t="shared" si="129"/>
        <v>29.409849749999999</v>
      </c>
      <c r="GJ101" s="102">
        <f t="shared" si="130"/>
        <v>7.3524624374999998</v>
      </c>
      <c r="GK101" s="79">
        <f>ROW()</f>
        <v>101</v>
      </c>
    </row>
    <row r="102" spans="1:193" s="12" customFormat="1" ht="50.1" customHeight="1">
      <c r="A102" s="17">
        <f>ROW()</f>
        <v>102</v>
      </c>
      <c r="B102" s="32">
        <f t="shared" si="131"/>
        <v>96</v>
      </c>
      <c r="C102" s="33">
        <f t="shared" si="132"/>
        <v>96</v>
      </c>
      <c r="D102" s="31" t="s">
        <v>424</v>
      </c>
      <c r="E102" s="390">
        <f t="shared" si="68"/>
        <v>6.1391299999999998</v>
      </c>
      <c r="F102" s="107">
        <f t="shared" si="84"/>
        <v>6.8325937666666663</v>
      </c>
      <c r="G102" s="3">
        <v>0</v>
      </c>
      <c r="H102" s="4">
        <v>0</v>
      </c>
      <c r="I102" s="63"/>
      <c r="J102" s="15"/>
      <c r="K102" s="13"/>
      <c r="L102" s="98">
        <f t="shared" si="133"/>
        <v>1</v>
      </c>
      <c r="M102" s="99">
        <f>M5</f>
        <v>0.94499999999999995</v>
      </c>
      <c r="N102" s="100">
        <v>7.8120000000000003</v>
      </c>
      <c r="O102" s="110">
        <v>124205</v>
      </c>
      <c r="P102" s="95">
        <f t="shared" si="85"/>
        <v>7.3823400000000001</v>
      </c>
      <c r="Q102" s="15"/>
      <c r="R102" s="24">
        <f t="shared" si="69"/>
        <v>3</v>
      </c>
      <c r="S102" s="25">
        <v>0</v>
      </c>
      <c r="T102" s="63"/>
      <c r="U102" s="15"/>
      <c r="V102" s="13"/>
      <c r="W102" s="98">
        <f t="shared" si="86"/>
        <v>1</v>
      </c>
      <c r="X102" s="99">
        <f>X5</f>
        <v>0.97</v>
      </c>
      <c r="Y102" s="100">
        <v>6.3289999999999997</v>
      </c>
      <c r="Z102" s="110"/>
      <c r="AA102" s="95">
        <f t="shared" si="87"/>
        <v>6.1391299999999998</v>
      </c>
      <c r="AB102" s="15"/>
      <c r="AC102" s="24">
        <f t="shared" si="70"/>
        <v>1</v>
      </c>
      <c r="AD102" s="5">
        <v>0</v>
      </c>
      <c r="AE102" s="63"/>
      <c r="AF102" s="15"/>
      <c r="AG102" s="13"/>
      <c r="AH102" s="98">
        <f t="shared" si="88"/>
        <v>0</v>
      </c>
      <c r="AI102" s="99">
        <f>AI5</f>
        <v>0.95499999999999996</v>
      </c>
      <c r="AJ102" s="100"/>
      <c r="AK102" s="110"/>
      <c r="AL102" s="95">
        <f t="shared" si="89"/>
        <v>0</v>
      </c>
      <c r="AM102" s="15"/>
      <c r="AN102" s="24">
        <f t="shared" si="71"/>
        <v>0</v>
      </c>
      <c r="AO102" s="5">
        <v>0</v>
      </c>
      <c r="AP102" s="63"/>
      <c r="AQ102" s="15"/>
      <c r="AR102" s="13"/>
      <c r="AS102" s="98">
        <f t="shared" si="90"/>
        <v>0</v>
      </c>
      <c r="AT102" s="99">
        <f>AT5</f>
        <v>0.96</v>
      </c>
      <c r="AU102" s="100"/>
      <c r="AV102" s="110"/>
      <c r="AW102" s="95">
        <f t="shared" si="91"/>
        <v>0</v>
      </c>
      <c r="AX102" s="15"/>
      <c r="AY102" s="24">
        <f t="shared" si="72"/>
        <v>0</v>
      </c>
      <c r="AZ102" s="5">
        <v>0</v>
      </c>
      <c r="BA102" s="63"/>
      <c r="BB102" s="15"/>
      <c r="BC102" s="13"/>
      <c r="BD102" s="98">
        <f t="shared" si="92"/>
        <v>0</v>
      </c>
      <c r="BE102" s="99">
        <f>BE5</f>
        <v>0.98</v>
      </c>
      <c r="BF102" s="100"/>
      <c r="BG102" s="110"/>
      <c r="BH102" s="95">
        <f t="shared" si="93"/>
        <v>0</v>
      </c>
      <c r="BI102" s="15"/>
      <c r="BJ102" s="24">
        <f t="shared" si="73"/>
        <v>0</v>
      </c>
      <c r="BK102" s="5">
        <v>0</v>
      </c>
      <c r="BL102" s="63"/>
      <c r="BM102" s="15"/>
      <c r="BN102" s="13"/>
      <c r="BO102" s="98">
        <f t="shared" si="94"/>
        <v>1</v>
      </c>
      <c r="BP102" s="99">
        <f>BP5</f>
        <v>0.94499999999999995</v>
      </c>
      <c r="BQ102" s="100">
        <v>7.3823400000000001</v>
      </c>
      <c r="BR102" s="110"/>
      <c r="BS102" s="95">
        <f t="shared" si="95"/>
        <v>6.9763112999999999</v>
      </c>
      <c r="BT102" s="15"/>
      <c r="BU102" s="24">
        <f t="shared" si="74"/>
        <v>2</v>
      </c>
      <c r="BV102" s="5">
        <v>0</v>
      </c>
      <c r="BW102" s="63"/>
      <c r="BX102" s="15"/>
      <c r="BY102" s="13"/>
      <c r="BZ102" s="98">
        <f t="shared" si="96"/>
        <v>0</v>
      </c>
      <c r="CA102" s="99">
        <f>CA5</f>
        <v>1</v>
      </c>
      <c r="CB102" s="100"/>
      <c r="CC102" s="110"/>
      <c r="CD102" s="95">
        <f t="shared" si="97"/>
        <v>0</v>
      </c>
      <c r="CE102" s="15"/>
      <c r="CF102" s="24">
        <f t="shared" si="75"/>
        <v>0</v>
      </c>
      <c r="CG102" s="5">
        <v>0</v>
      </c>
      <c r="CH102" s="63"/>
      <c r="CI102" s="15"/>
      <c r="CJ102" s="13"/>
      <c r="CK102" s="98">
        <f t="shared" si="98"/>
        <v>0</v>
      </c>
      <c r="CL102" s="99">
        <f>CL5</f>
        <v>1</v>
      </c>
      <c r="CM102" s="100"/>
      <c r="CN102" s="110"/>
      <c r="CO102" s="95">
        <f t="shared" si="99"/>
        <v>0</v>
      </c>
      <c r="CP102" s="15"/>
      <c r="CQ102" s="24">
        <f t="shared" si="76"/>
        <v>0</v>
      </c>
      <c r="CR102" s="5">
        <v>0</v>
      </c>
      <c r="CS102" s="63"/>
      <c r="CT102" s="15"/>
      <c r="CU102" s="13"/>
      <c r="CV102" s="98">
        <f t="shared" si="100"/>
        <v>0</v>
      </c>
      <c r="CW102" s="99">
        <f>CW5</f>
        <v>1</v>
      </c>
      <c r="CX102" s="100"/>
      <c r="CY102" s="110"/>
      <c r="CZ102" s="95">
        <f t="shared" si="101"/>
        <v>0</v>
      </c>
      <c r="DA102" s="15"/>
      <c r="DB102" s="24">
        <f t="shared" si="77"/>
        <v>0</v>
      </c>
      <c r="DC102" s="5">
        <v>0</v>
      </c>
      <c r="DD102" s="63"/>
      <c r="DE102" s="15"/>
      <c r="DF102" s="13"/>
      <c r="DG102" s="98">
        <f t="shared" si="102"/>
        <v>0</v>
      </c>
      <c r="DH102" s="99">
        <f>DH5</f>
        <v>1</v>
      </c>
      <c r="DI102" s="100"/>
      <c r="DJ102" s="110"/>
      <c r="DK102" s="95">
        <f t="shared" si="103"/>
        <v>0</v>
      </c>
      <c r="DL102" s="15"/>
      <c r="DM102" s="24">
        <f t="shared" si="78"/>
        <v>0</v>
      </c>
      <c r="DN102" s="5">
        <v>0</v>
      </c>
      <c r="DO102" s="63"/>
      <c r="DP102" s="15"/>
      <c r="DQ102" s="13"/>
      <c r="DR102" s="98">
        <f t="shared" si="104"/>
        <v>0</v>
      </c>
      <c r="DS102" s="99">
        <f>DS5</f>
        <v>1</v>
      </c>
      <c r="DT102" s="100"/>
      <c r="DU102" s="110"/>
      <c r="DV102" s="95">
        <f t="shared" si="105"/>
        <v>0</v>
      </c>
      <c r="DW102" s="15"/>
      <c r="DX102" s="24">
        <f t="shared" si="79"/>
        <v>0</v>
      </c>
      <c r="DY102" s="5">
        <v>0</v>
      </c>
      <c r="DZ102" s="63"/>
      <c r="EA102" s="15"/>
      <c r="EB102" s="13"/>
      <c r="EC102" s="98">
        <f t="shared" si="106"/>
        <v>0</v>
      </c>
      <c r="ED102" s="99">
        <f>ED5</f>
        <v>1</v>
      </c>
      <c r="EE102" s="100"/>
      <c r="EF102" s="110"/>
      <c r="EG102" s="95">
        <f t="shared" si="107"/>
        <v>0</v>
      </c>
      <c r="EH102" s="15"/>
      <c r="EI102" s="24">
        <f t="shared" si="80"/>
        <v>0</v>
      </c>
      <c r="EJ102" s="5">
        <v>0</v>
      </c>
      <c r="EK102" s="63"/>
      <c r="EL102" s="15"/>
      <c r="EM102" s="13"/>
      <c r="EN102" s="98">
        <f t="shared" si="108"/>
        <v>0</v>
      </c>
      <c r="EO102" s="99">
        <f>EO5</f>
        <v>1</v>
      </c>
      <c r="EP102" s="100"/>
      <c r="EQ102" s="110"/>
      <c r="ER102" s="95">
        <f t="shared" si="109"/>
        <v>0</v>
      </c>
      <c r="ES102" s="15"/>
      <c r="ET102" s="24">
        <f t="shared" si="81"/>
        <v>0</v>
      </c>
      <c r="EU102" s="5">
        <v>0</v>
      </c>
      <c r="EV102" s="63"/>
      <c r="EW102" s="15"/>
      <c r="EX102" s="13"/>
      <c r="EY102" s="98">
        <f t="shared" si="110"/>
        <v>0</v>
      </c>
      <c r="EZ102" s="99">
        <f>EZ5</f>
        <v>1</v>
      </c>
      <c r="FA102" s="100"/>
      <c r="FB102" s="110"/>
      <c r="FC102" s="95">
        <f t="shared" si="111"/>
        <v>0</v>
      </c>
      <c r="FD102" s="15"/>
      <c r="FE102" s="24">
        <f t="shared" si="82"/>
        <v>0</v>
      </c>
      <c r="FF102" s="5">
        <v>0</v>
      </c>
      <c r="FG102" s="63"/>
      <c r="FH102" s="15"/>
      <c r="FI102" s="13"/>
      <c r="FJ102" s="98">
        <f t="shared" si="112"/>
        <v>0</v>
      </c>
      <c r="FK102" s="99">
        <f>FK5</f>
        <v>1</v>
      </c>
      <c r="FL102" s="100"/>
      <c r="FM102" s="110"/>
      <c r="FN102" s="95">
        <f t="shared" si="113"/>
        <v>0</v>
      </c>
      <c r="FO102" s="15"/>
      <c r="FP102" s="24">
        <f t="shared" si="83"/>
        <v>0</v>
      </c>
      <c r="FQ102" s="5">
        <v>0</v>
      </c>
      <c r="FR102" s="8">
        <v>0</v>
      </c>
      <c r="FS102" s="84">
        <f t="shared" si="114"/>
        <v>7.3823400000000001</v>
      </c>
      <c r="FT102" s="85">
        <f t="shared" si="115"/>
        <v>6.1391299999999998</v>
      </c>
      <c r="FU102" s="85">
        <f t="shared" si="116"/>
        <v>500</v>
      </c>
      <c r="FV102" s="85">
        <f t="shared" si="117"/>
        <v>500</v>
      </c>
      <c r="FW102" s="85">
        <f t="shared" si="118"/>
        <v>500</v>
      </c>
      <c r="FX102" s="85">
        <f t="shared" si="119"/>
        <v>6.9763112999999999</v>
      </c>
      <c r="FY102" s="85">
        <f t="shared" si="120"/>
        <v>500</v>
      </c>
      <c r="FZ102" s="85">
        <f t="shared" si="121"/>
        <v>500</v>
      </c>
      <c r="GA102" s="85">
        <f t="shared" si="122"/>
        <v>500</v>
      </c>
      <c r="GB102" s="85">
        <f t="shared" si="123"/>
        <v>500</v>
      </c>
      <c r="GC102" s="85">
        <f t="shared" si="124"/>
        <v>500</v>
      </c>
      <c r="GD102" s="85">
        <f t="shared" si="125"/>
        <v>500</v>
      </c>
      <c r="GE102" s="85">
        <f t="shared" si="126"/>
        <v>500</v>
      </c>
      <c r="GF102" s="85">
        <f t="shared" si="127"/>
        <v>500</v>
      </c>
      <c r="GG102" s="85">
        <f t="shared" si="128"/>
        <v>500</v>
      </c>
      <c r="GH102" s="101">
        <f t="shared" si="67"/>
        <v>3</v>
      </c>
      <c r="GI102" s="102">
        <f t="shared" si="129"/>
        <v>20.4977813</v>
      </c>
      <c r="GJ102" s="102">
        <f t="shared" si="130"/>
        <v>6.8325937666666663</v>
      </c>
      <c r="GK102" s="79">
        <f>ROW()</f>
        <v>102</v>
      </c>
    </row>
    <row r="103" spans="1:193" s="12" customFormat="1" ht="50.1" customHeight="1">
      <c r="A103" s="17">
        <f>ROW()</f>
        <v>103</v>
      </c>
      <c r="B103" s="32">
        <f t="shared" si="131"/>
        <v>97</v>
      </c>
      <c r="C103" s="33">
        <f t="shared" si="132"/>
        <v>97</v>
      </c>
      <c r="D103" s="31" t="s">
        <v>425</v>
      </c>
      <c r="E103" s="390">
        <f t="shared" si="68"/>
        <v>1.3475747249999996</v>
      </c>
      <c r="F103" s="107">
        <f t="shared" si="84"/>
        <v>1.3867898624999997</v>
      </c>
      <c r="G103" s="3">
        <v>0</v>
      </c>
      <c r="H103" s="4">
        <v>0</v>
      </c>
      <c r="I103" s="63"/>
      <c r="J103" s="15"/>
      <c r="K103" s="13"/>
      <c r="L103" s="98">
        <f t="shared" si="133"/>
        <v>1</v>
      </c>
      <c r="M103" s="99">
        <f>M5</f>
        <v>0.94499999999999995</v>
      </c>
      <c r="N103" s="100">
        <v>1.5089999999999999</v>
      </c>
      <c r="O103" s="110">
        <v>216128</v>
      </c>
      <c r="P103" s="95">
        <f t="shared" si="85"/>
        <v>1.4260049999999997</v>
      </c>
      <c r="Q103" s="15"/>
      <c r="R103" s="24">
        <f t="shared" si="69"/>
        <v>2</v>
      </c>
      <c r="S103" s="25">
        <v>0</v>
      </c>
      <c r="T103" s="63"/>
      <c r="U103" s="15"/>
      <c r="V103" s="13"/>
      <c r="W103" s="98">
        <f t="shared" si="86"/>
        <v>0</v>
      </c>
      <c r="X103" s="99">
        <f>X5</f>
        <v>0.97</v>
      </c>
      <c r="Y103" s="100"/>
      <c r="Z103" s="110"/>
      <c r="AA103" s="95">
        <f t="shared" si="87"/>
        <v>0</v>
      </c>
      <c r="AB103" s="15"/>
      <c r="AC103" s="24">
        <f t="shared" si="70"/>
        <v>0</v>
      </c>
      <c r="AD103" s="5">
        <v>0</v>
      </c>
      <c r="AE103" s="63"/>
      <c r="AF103" s="15"/>
      <c r="AG103" s="13"/>
      <c r="AH103" s="98">
        <f t="shared" si="88"/>
        <v>0</v>
      </c>
      <c r="AI103" s="99">
        <f>AI5</f>
        <v>0.95499999999999996</v>
      </c>
      <c r="AJ103" s="100"/>
      <c r="AK103" s="110"/>
      <c r="AL103" s="95">
        <f t="shared" si="89"/>
        <v>0</v>
      </c>
      <c r="AM103" s="15"/>
      <c r="AN103" s="24">
        <f t="shared" si="71"/>
        <v>0</v>
      </c>
      <c r="AO103" s="5">
        <v>0</v>
      </c>
      <c r="AP103" s="63"/>
      <c r="AQ103" s="15"/>
      <c r="AR103" s="13"/>
      <c r="AS103" s="98">
        <f t="shared" si="90"/>
        <v>0</v>
      </c>
      <c r="AT103" s="99">
        <f>AT5</f>
        <v>0.96</v>
      </c>
      <c r="AU103" s="100"/>
      <c r="AV103" s="110"/>
      <c r="AW103" s="95">
        <f t="shared" si="91"/>
        <v>0</v>
      </c>
      <c r="AX103" s="15"/>
      <c r="AY103" s="24">
        <f t="shared" si="72"/>
        <v>0</v>
      </c>
      <c r="AZ103" s="5">
        <v>0</v>
      </c>
      <c r="BA103" s="63"/>
      <c r="BB103" s="15"/>
      <c r="BC103" s="13"/>
      <c r="BD103" s="98">
        <f t="shared" si="92"/>
        <v>0</v>
      </c>
      <c r="BE103" s="99">
        <f>BE5</f>
        <v>0.98</v>
      </c>
      <c r="BF103" s="100"/>
      <c r="BG103" s="110"/>
      <c r="BH103" s="95">
        <f t="shared" si="93"/>
        <v>0</v>
      </c>
      <c r="BI103" s="15"/>
      <c r="BJ103" s="24">
        <f t="shared" si="73"/>
        <v>0</v>
      </c>
      <c r="BK103" s="5">
        <v>0</v>
      </c>
      <c r="BL103" s="63"/>
      <c r="BM103" s="15"/>
      <c r="BN103" s="13"/>
      <c r="BO103" s="98">
        <f t="shared" si="94"/>
        <v>1</v>
      </c>
      <c r="BP103" s="99">
        <f>BP5</f>
        <v>0.94499999999999995</v>
      </c>
      <c r="BQ103" s="100">
        <v>1.4260049999999997</v>
      </c>
      <c r="BR103" s="110"/>
      <c r="BS103" s="95">
        <f t="shared" si="95"/>
        <v>1.3475747249999996</v>
      </c>
      <c r="BT103" s="15"/>
      <c r="BU103" s="24">
        <f t="shared" si="74"/>
        <v>1</v>
      </c>
      <c r="BV103" s="5">
        <v>0</v>
      </c>
      <c r="BW103" s="63"/>
      <c r="BX103" s="15"/>
      <c r="BY103" s="13"/>
      <c r="BZ103" s="98">
        <f t="shared" si="96"/>
        <v>0</v>
      </c>
      <c r="CA103" s="99">
        <f>CA5</f>
        <v>1</v>
      </c>
      <c r="CB103" s="100"/>
      <c r="CC103" s="110"/>
      <c r="CD103" s="95">
        <f t="shared" si="97"/>
        <v>0</v>
      </c>
      <c r="CE103" s="15"/>
      <c r="CF103" s="24">
        <f t="shared" si="75"/>
        <v>0</v>
      </c>
      <c r="CG103" s="5">
        <v>0</v>
      </c>
      <c r="CH103" s="63"/>
      <c r="CI103" s="15"/>
      <c r="CJ103" s="13"/>
      <c r="CK103" s="98">
        <f t="shared" si="98"/>
        <v>0</v>
      </c>
      <c r="CL103" s="99">
        <f>CL5</f>
        <v>1</v>
      </c>
      <c r="CM103" s="100"/>
      <c r="CN103" s="110"/>
      <c r="CO103" s="95">
        <f t="shared" si="99"/>
        <v>0</v>
      </c>
      <c r="CP103" s="15"/>
      <c r="CQ103" s="24">
        <f t="shared" si="76"/>
        <v>0</v>
      </c>
      <c r="CR103" s="5">
        <v>0</v>
      </c>
      <c r="CS103" s="63"/>
      <c r="CT103" s="15"/>
      <c r="CU103" s="13"/>
      <c r="CV103" s="98">
        <f t="shared" si="100"/>
        <v>0</v>
      </c>
      <c r="CW103" s="99">
        <f>CW5</f>
        <v>1</v>
      </c>
      <c r="CX103" s="100"/>
      <c r="CY103" s="110"/>
      <c r="CZ103" s="95">
        <f t="shared" si="101"/>
        <v>0</v>
      </c>
      <c r="DA103" s="15"/>
      <c r="DB103" s="24">
        <f t="shared" si="77"/>
        <v>0</v>
      </c>
      <c r="DC103" s="5">
        <v>0</v>
      </c>
      <c r="DD103" s="63"/>
      <c r="DE103" s="15"/>
      <c r="DF103" s="13"/>
      <c r="DG103" s="98">
        <f t="shared" si="102"/>
        <v>0</v>
      </c>
      <c r="DH103" s="99">
        <f>DH5</f>
        <v>1</v>
      </c>
      <c r="DI103" s="100"/>
      <c r="DJ103" s="110"/>
      <c r="DK103" s="95">
        <f t="shared" si="103"/>
        <v>0</v>
      </c>
      <c r="DL103" s="15"/>
      <c r="DM103" s="24">
        <f t="shared" si="78"/>
        <v>0</v>
      </c>
      <c r="DN103" s="5">
        <v>0</v>
      </c>
      <c r="DO103" s="63"/>
      <c r="DP103" s="15"/>
      <c r="DQ103" s="13"/>
      <c r="DR103" s="98">
        <f t="shared" si="104"/>
        <v>0</v>
      </c>
      <c r="DS103" s="99">
        <f>DS5</f>
        <v>1</v>
      </c>
      <c r="DT103" s="100"/>
      <c r="DU103" s="110"/>
      <c r="DV103" s="95">
        <f t="shared" si="105"/>
        <v>0</v>
      </c>
      <c r="DW103" s="15"/>
      <c r="DX103" s="24">
        <f t="shared" si="79"/>
        <v>0</v>
      </c>
      <c r="DY103" s="5">
        <v>0</v>
      </c>
      <c r="DZ103" s="63"/>
      <c r="EA103" s="15"/>
      <c r="EB103" s="13"/>
      <c r="EC103" s="98">
        <f t="shared" si="106"/>
        <v>0</v>
      </c>
      <c r="ED103" s="99">
        <f>ED5</f>
        <v>1</v>
      </c>
      <c r="EE103" s="100"/>
      <c r="EF103" s="110"/>
      <c r="EG103" s="95">
        <f t="shared" si="107"/>
        <v>0</v>
      </c>
      <c r="EH103" s="15"/>
      <c r="EI103" s="24">
        <f t="shared" si="80"/>
        <v>0</v>
      </c>
      <c r="EJ103" s="5">
        <v>0</v>
      </c>
      <c r="EK103" s="63"/>
      <c r="EL103" s="15"/>
      <c r="EM103" s="13"/>
      <c r="EN103" s="98">
        <f t="shared" si="108"/>
        <v>0</v>
      </c>
      <c r="EO103" s="99">
        <f>EO5</f>
        <v>1</v>
      </c>
      <c r="EP103" s="100"/>
      <c r="EQ103" s="110"/>
      <c r="ER103" s="95">
        <f t="shared" si="109"/>
        <v>0</v>
      </c>
      <c r="ES103" s="15"/>
      <c r="ET103" s="24">
        <f t="shared" si="81"/>
        <v>0</v>
      </c>
      <c r="EU103" s="5">
        <v>0</v>
      </c>
      <c r="EV103" s="63"/>
      <c r="EW103" s="15"/>
      <c r="EX103" s="13"/>
      <c r="EY103" s="98">
        <f t="shared" si="110"/>
        <v>0</v>
      </c>
      <c r="EZ103" s="99">
        <f>EZ5</f>
        <v>1</v>
      </c>
      <c r="FA103" s="100"/>
      <c r="FB103" s="110"/>
      <c r="FC103" s="95">
        <f t="shared" si="111"/>
        <v>0</v>
      </c>
      <c r="FD103" s="15"/>
      <c r="FE103" s="24">
        <f t="shared" si="82"/>
        <v>0</v>
      </c>
      <c r="FF103" s="5">
        <v>0</v>
      </c>
      <c r="FG103" s="63"/>
      <c r="FH103" s="15"/>
      <c r="FI103" s="13"/>
      <c r="FJ103" s="98">
        <f t="shared" si="112"/>
        <v>0</v>
      </c>
      <c r="FK103" s="99">
        <f>FK5</f>
        <v>1</v>
      </c>
      <c r="FL103" s="100"/>
      <c r="FM103" s="110"/>
      <c r="FN103" s="95">
        <f t="shared" si="113"/>
        <v>0</v>
      </c>
      <c r="FO103" s="15"/>
      <c r="FP103" s="24">
        <f t="shared" si="83"/>
        <v>0</v>
      </c>
      <c r="FQ103" s="5">
        <v>0</v>
      </c>
      <c r="FR103" s="8">
        <v>0</v>
      </c>
      <c r="FS103" s="84">
        <f t="shared" si="114"/>
        <v>1.4260049999999997</v>
      </c>
      <c r="FT103" s="85">
        <f t="shared" si="115"/>
        <v>500</v>
      </c>
      <c r="FU103" s="85">
        <f t="shared" si="116"/>
        <v>500</v>
      </c>
      <c r="FV103" s="85">
        <f t="shared" si="117"/>
        <v>500</v>
      </c>
      <c r="FW103" s="85">
        <f t="shared" si="118"/>
        <v>500</v>
      </c>
      <c r="FX103" s="85">
        <f t="shared" si="119"/>
        <v>1.3475747249999996</v>
      </c>
      <c r="FY103" s="85">
        <f t="shared" si="120"/>
        <v>500</v>
      </c>
      <c r="FZ103" s="85">
        <f t="shared" si="121"/>
        <v>500</v>
      </c>
      <c r="GA103" s="85">
        <f t="shared" si="122"/>
        <v>500</v>
      </c>
      <c r="GB103" s="85">
        <f t="shared" si="123"/>
        <v>500</v>
      </c>
      <c r="GC103" s="85">
        <f t="shared" si="124"/>
        <v>500</v>
      </c>
      <c r="GD103" s="85">
        <f t="shared" si="125"/>
        <v>500</v>
      </c>
      <c r="GE103" s="85">
        <f t="shared" si="126"/>
        <v>500</v>
      </c>
      <c r="GF103" s="85">
        <f t="shared" si="127"/>
        <v>500</v>
      </c>
      <c r="GG103" s="85">
        <f t="shared" si="128"/>
        <v>500</v>
      </c>
      <c r="GH103" s="101">
        <f t="shared" si="67"/>
        <v>2</v>
      </c>
      <c r="GI103" s="102">
        <f t="shared" si="129"/>
        <v>2.7735797249999994</v>
      </c>
      <c r="GJ103" s="102">
        <f t="shared" si="130"/>
        <v>1.3867898624999997</v>
      </c>
      <c r="GK103" s="79">
        <f>ROW()</f>
        <v>103</v>
      </c>
    </row>
    <row r="104" spans="1:193" s="12" customFormat="1" ht="50.1" customHeight="1">
      <c r="A104" s="17">
        <f>ROW()</f>
        <v>104</v>
      </c>
      <c r="B104" s="32">
        <f t="shared" si="131"/>
        <v>98</v>
      </c>
      <c r="C104" s="33">
        <f t="shared" si="132"/>
        <v>98</v>
      </c>
      <c r="D104" s="31" t="s">
        <v>426</v>
      </c>
      <c r="E104" s="390">
        <f t="shared" si="68"/>
        <v>2.2147019999999999</v>
      </c>
      <c r="F104" s="107">
        <f t="shared" si="84"/>
        <v>2.2791509999999997</v>
      </c>
      <c r="G104" s="3">
        <v>0</v>
      </c>
      <c r="H104" s="4">
        <v>0</v>
      </c>
      <c r="I104" s="63"/>
      <c r="J104" s="15"/>
      <c r="K104" s="13"/>
      <c r="L104" s="98">
        <f t="shared" si="133"/>
        <v>1</v>
      </c>
      <c r="M104" s="99">
        <f>M5</f>
        <v>0.94499999999999995</v>
      </c>
      <c r="N104" s="100">
        <v>2.48</v>
      </c>
      <c r="O104" s="110">
        <v>105883</v>
      </c>
      <c r="P104" s="95">
        <f t="shared" si="85"/>
        <v>2.3435999999999999</v>
      </c>
      <c r="Q104" s="15"/>
      <c r="R104" s="24">
        <f t="shared" si="69"/>
        <v>2</v>
      </c>
      <c r="S104" s="25">
        <v>0</v>
      </c>
      <c r="T104" s="63"/>
      <c r="U104" s="15"/>
      <c r="V104" s="13"/>
      <c r="W104" s="98">
        <f t="shared" si="86"/>
        <v>0</v>
      </c>
      <c r="X104" s="99">
        <f>X5</f>
        <v>0.97</v>
      </c>
      <c r="Y104" s="100"/>
      <c r="Z104" s="110"/>
      <c r="AA104" s="95">
        <f t="shared" si="87"/>
        <v>0</v>
      </c>
      <c r="AB104" s="15"/>
      <c r="AC104" s="24">
        <f t="shared" si="70"/>
        <v>0</v>
      </c>
      <c r="AD104" s="5">
        <v>0</v>
      </c>
      <c r="AE104" s="63"/>
      <c r="AF104" s="15"/>
      <c r="AG104" s="13"/>
      <c r="AH104" s="98">
        <f t="shared" si="88"/>
        <v>0</v>
      </c>
      <c r="AI104" s="99">
        <f>AI5</f>
        <v>0.95499999999999996</v>
      </c>
      <c r="AJ104" s="100"/>
      <c r="AK104" s="110"/>
      <c r="AL104" s="95">
        <f t="shared" si="89"/>
        <v>0</v>
      </c>
      <c r="AM104" s="15"/>
      <c r="AN104" s="24">
        <f t="shared" si="71"/>
        <v>0</v>
      </c>
      <c r="AO104" s="5">
        <v>0</v>
      </c>
      <c r="AP104" s="63"/>
      <c r="AQ104" s="15"/>
      <c r="AR104" s="13"/>
      <c r="AS104" s="98">
        <f t="shared" si="90"/>
        <v>0</v>
      </c>
      <c r="AT104" s="99">
        <f>AT5</f>
        <v>0.96</v>
      </c>
      <c r="AU104" s="100"/>
      <c r="AV104" s="110"/>
      <c r="AW104" s="95">
        <f t="shared" si="91"/>
        <v>0</v>
      </c>
      <c r="AX104" s="15"/>
      <c r="AY104" s="24">
        <f t="shared" si="72"/>
        <v>0</v>
      </c>
      <c r="AZ104" s="5">
        <v>0</v>
      </c>
      <c r="BA104" s="63"/>
      <c r="BB104" s="15"/>
      <c r="BC104" s="13"/>
      <c r="BD104" s="98">
        <f t="shared" si="92"/>
        <v>0</v>
      </c>
      <c r="BE104" s="99">
        <f>BE5</f>
        <v>0.98</v>
      </c>
      <c r="BF104" s="100"/>
      <c r="BG104" s="110"/>
      <c r="BH104" s="95">
        <f t="shared" si="93"/>
        <v>0</v>
      </c>
      <c r="BI104" s="15"/>
      <c r="BJ104" s="24">
        <f t="shared" si="73"/>
        <v>0</v>
      </c>
      <c r="BK104" s="5">
        <v>0</v>
      </c>
      <c r="BL104" s="63"/>
      <c r="BM104" s="15"/>
      <c r="BN104" s="13"/>
      <c r="BO104" s="98">
        <f t="shared" si="94"/>
        <v>1</v>
      </c>
      <c r="BP104" s="99">
        <f>BP5</f>
        <v>0.94499999999999995</v>
      </c>
      <c r="BQ104" s="100">
        <v>2.3435999999999999</v>
      </c>
      <c r="BR104" s="110"/>
      <c r="BS104" s="95">
        <f t="shared" si="95"/>
        <v>2.2147019999999999</v>
      </c>
      <c r="BT104" s="15"/>
      <c r="BU104" s="24">
        <f t="shared" si="74"/>
        <v>1</v>
      </c>
      <c r="BV104" s="5">
        <v>0</v>
      </c>
      <c r="BW104" s="63"/>
      <c r="BX104" s="15"/>
      <c r="BY104" s="13"/>
      <c r="BZ104" s="98">
        <f t="shared" si="96"/>
        <v>0</v>
      </c>
      <c r="CA104" s="99">
        <f>CA5</f>
        <v>1</v>
      </c>
      <c r="CB104" s="100"/>
      <c r="CC104" s="110"/>
      <c r="CD104" s="95">
        <f t="shared" si="97"/>
        <v>0</v>
      </c>
      <c r="CE104" s="15"/>
      <c r="CF104" s="24">
        <f t="shared" si="75"/>
        <v>0</v>
      </c>
      <c r="CG104" s="5">
        <v>0</v>
      </c>
      <c r="CH104" s="63"/>
      <c r="CI104" s="15"/>
      <c r="CJ104" s="13"/>
      <c r="CK104" s="98">
        <f t="shared" si="98"/>
        <v>0</v>
      </c>
      <c r="CL104" s="99">
        <f>CL5</f>
        <v>1</v>
      </c>
      <c r="CM104" s="100"/>
      <c r="CN104" s="110"/>
      <c r="CO104" s="95">
        <f t="shared" si="99"/>
        <v>0</v>
      </c>
      <c r="CP104" s="15"/>
      <c r="CQ104" s="24">
        <f t="shared" si="76"/>
        <v>0</v>
      </c>
      <c r="CR104" s="5">
        <v>0</v>
      </c>
      <c r="CS104" s="63"/>
      <c r="CT104" s="15"/>
      <c r="CU104" s="13"/>
      <c r="CV104" s="98">
        <f t="shared" si="100"/>
        <v>0</v>
      </c>
      <c r="CW104" s="99">
        <f>CW5</f>
        <v>1</v>
      </c>
      <c r="CX104" s="100"/>
      <c r="CY104" s="110"/>
      <c r="CZ104" s="95">
        <f t="shared" si="101"/>
        <v>0</v>
      </c>
      <c r="DA104" s="15"/>
      <c r="DB104" s="24">
        <f t="shared" si="77"/>
        <v>0</v>
      </c>
      <c r="DC104" s="5">
        <v>0</v>
      </c>
      <c r="DD104" s="63"/>
      <c r="DE104" s="15"/>
      <c r="DF104" s="13"/>
      <c r="DG104" s="98">
        <f t="shared" si="102"/>
        <v>0</v>
      </c>
      <c r="DH104" s="99">
        <f>DH5</f>
        <v>1</v>
      </c>
      <c r="DI104" s="100"/>
      <c r="DJ104" s="110"/>
      <c r="DK104" s="95">
        <f t="shared" si="103"/>
        <v>0</v>
      </c>
      <c r="DL104" s="15"/>
      <c r="DM104" s="24">
        <f t="shared" si="78"/>
        <v>0</v>
      </c>
      <c r="DN104" s="5">
        <v>0</v>
      </c>
      <c r="DO104" s="63"/>
      <c r="DP104" s="15"/>
      <c r="DQ104" s="13"/>
      <c r="DR104" s="98">
        <f t="shared" si="104"/>
        <v>0</v>
      </c>
      <c r="DS104" s="99">
        <f>DS5</f>
        <v>1</v>
      </c>
      <c r="DT104" s="100"/>
      <c r="DU104" s="110"/>
      <c r="DV104" s="95">
        <f t="shared" si="105"/>
        <v>0</v>
      </c>
      <c r="DW104" s="15"/>
      <c r="DX104" s="24">
        <f t="shared" si="79"/>
        <v>0</v>
      </c>
      <c r="DY104" s="5">
        <v>0</v>
      </c>
      <c r="DZ104" s="63"/>
      <c r="EA104" s="15"/>
      <c r="EB104" s="13"/>
      <c r="EC104" s="98">
        <f t="shared" si="106"/>
        <v>0</v>
      </c>
      <c r="ED104" s="99">
        <f>ED5</f>
        <v>1</v>
      </c>
      <c r="EE104" s="100"/>
      <c r="EF104" s="110"/>
      <c r="EG104" s="95">
        <f t="shared" si="107"/>
        <v>0</v>
      </c>
      <c r="EH104" s="15"/>
      <c r="EI104" s="24">
        <f t="shared" si="80"/>
        <v>0</v>
      </c>
      <c r="EJ104" s="5">
        <v>0</v>
      </c>
      <c r="EK104" s="63"/>
      <c r="EL104" s="15"/>
      <c r="EM104" s="13"/>
      <c r="EN104" s="98">
        <f t="shared" si="108"/>
        <v>0</v>
      </c>
      <c r="EO104" s="99">
        <f>EO5</f>
        <v>1</v>
      </c>
      <c r="EP104" s="100"/>
      <c r="EQ104" s="110"/>
      <c r="ER104" s="95">
        <f t="shared" si="109"/>
        <v>0</v>
      </c>
      <c r="ES104" s="15"/>
      <c r="ET104" s="24">
        <f t="shared" si="81"/>
        <v>0</v>
      </c>
      <c r="EU104" s="5">
        <v>0</v>
      </c>
      <c r="EV104" s="63"/>
      <c r="EW104" s="15"/>
      <c r="EX104" s="13"/>
      <c r="EY104" s="98">
        <f t="shared" si="110"/>
        <v>0</v>
      </c>
      <c r="EZ104" s="99">
        <f>EZ5</f>
        <v>1</v>
      </c>
      <c r="FA104" s="100"/>
      <c r="FB104" s="110"/>
      <c r="FC104" s="95">
        <f t="shared" si="111"/>
        <v>0</v>
      </c>
      <c r="FD104" s="15"/>
      <c r="FE104" s="24">
        <f t="shared" si="82"/>
        <v>0</v>
      </c>
      <c r="FF104" s="5">
        <v>0</v>
      </c>
      <c r="FG104" s="63"/>
      <c r="FH104" s="15"/>
      <c r="FI104" s="13"/>
      <c r="FJ104" s="98">
        <f t="shared" si="112"/>
        <v>0</v>
      </c>
      <c r="FK104" s="99">
        <f>FK5</f>
        <v>1</v>
      </c>
      <c r="FL104" s="100"/>
      <c r="FM104" s="110"/>
      <c r="FN104" s="95">
        <f t="shared" si="113"/>
        <v>0</v>
      </c>
      <c r="FO104" s="15"/>
      <c r="FP104" s="24">
        <f t="shared" si="83"/>
        <v>0</v>
      </c>
      <c r="FQ104" s="5">
        <v>0</v>
      </c>
      <c r="FR104" s="8">
        <v>0</v>
      </c>
      <c r="FS104" s="84">
        <f t="shared" si="114"/>
        <v>2.3435999999999999</v>
      </c>
      <c r="FT104" s="85">
        <f t="shared" si="115"/>
        <v>500</v>
      </c>
      <c r="FU104" s="85">
        <f t="shared" si="116"/>
        <v>500</v>
      </c>
      <c r="FV104" s="85">
        <f t="shared" si="117"/>
        <v>500</v>
      </c>
      <c r="FW104" s="85">
        <f t="shared" si="118"/>
        <v>500</v>
      </c>
      <c r="FX104" s="85">
        <f t="shared" si="119"/>
        <v>2.2147019999999999</v>
      </c>
      <c r="FY104" s="85">
        <f t="shared" si="120"/>
        <v>500</v>
      </c>
      <c r="FZ104" s="85">
        <f t="shared" si="121"/>
        <v>500</v>
      </c>
      <c r="GA104" s="85">
        <f t="shared" si="122"/>
        <v>500</v>
      </c>
      <c r="GB104" s="85">
        <f t="shared" si="123"/>
        <v>500</v>
      </c>
      <c r="GC104" s="85">
        <f t="shared" si="124"/>
        <v>500</v>
      </c>
      <c r="GD104" s="85">
        <f t="shared" si="125"/>
        <v>500</v>
      </c>
      <c r="GE104" s="85">
        <f t="shared" si="126"/>
        <v>500</v>
      </c>
      <c r="GF104" s="85">
        <f t="shared" si="127"/>
        <v>500</v>
      </c>
      <c r="GG104" s="85">
        <f t="shared" si="128"/>
        <v>500</v>
      </c>
      <c r="GH104" s="101">
        <f t="shared" si="67"/>
        <v>2</v>
      </c>
      <c r="GI104" s="102">
        <f t="shared" si="129"/>
        <v>4.5583019999999994</v>
      </c>
      <c r="GJ104" s="102">
        <f t="shared" si="130"/>
        <v>2.2791509999999997</v>
      </c>
      <c r="GK104" s="79">
        <f>ROW()</f>
        <v>104</v>
      </c>
    </row>
    <row r="105" spans="1:193" s="12" customFormat="1" ht="50.1" customHeight="1">
      <c r="A105" s="17">
        <f>ROW()</f>
        <v>105</v>
      </c>
      <c r="B105" s="32">
        <f t="shared" si="131"/>
        <v>99</v>
      </c>
      <c r="C105" s="33">
        <f t="shared" si="132"/>
        <v>99</v>
      </c>
      <c r="D105" s="31" t="s">
        <v>427</v>
      </c>
      <c r="E105" s="390">
        <f t="shared" si="68"/>
        <v>1.296</v>
      </c>
      <c r="F105" s="107">
        <f t="shared" si="84"/>
        <v>1.4328384562500001</v>
      </c>
      <c r="G105" s="3">
        <v>0</v>
      </c>
      <c r="H105" s="4">
        <v>0</v>
      </c>
      <c r="I105" s="63"/>
      <c r="J105" s="15"/>
      <c r="K105" s="13"/>
      <c r="L105" s="98">
        <f t="shared" si="133"/>
        <v>1</v>
      </c>
      <c r="M105" s="99">
        <f>M5</f>
        <v>0.94499999999999995</v>
      </c>
      <c r="N105" s="100">
        <v>1.593</v>
      </c>
      <c r="O105" s="110">
        <v>105888</v>
      </c>
      <c r="P105" s="95">
        <f t="shared" si="85"/>
        <v>1.505385</v>
      </c>
      <c r="Q105" s="15"/>
      <c r="R105" s="24">
        <f t="shared" si="69"/>
        <v>3</v>
      </c>
      <c r="S105" s="25">
        <v>0</v>
      </c>
      <c r="T105" s="63"/>
      <c r="U105" s="15"/>
      <c r="V105" s="13"/>
      <c r="W105" s="98">
        <f t="shared" si="86"/>
        <v>1</v>
      </c>
      <c r="X105" s="99">
        <f>X5</f>
        <v>0.97</v>
      </c>
      <c r="Y105" s="100">
        <v>1.554</v>
      </c>
      <c r="Z105" s="110"/>
      <c r="AA105" s="95">
        <f t="shared" si="87"/>
        <v>1.5073799999999999</v>
      </c>
      <c r="AB105" s="15"/>
      <c r="AC105" s="24">
        <f t="shared" si="70"/>
        <v>4</v>
      </c>
      <c r="AD105" s="5">
        <v>0</v>
      </c>
      <c r="AE105" s="63"/>
      <c r="AF105" s="15"/>
      <c r="AG105" s="13"/>
      <c r="AH105" s="98">
        <f t="shared" si="88"/>
        <v>0</v>
      </c>
      <c r="AI105" s="99">
        <f>AI5</f>
        <v>0.95499999999999996</v>
      </c>
      <c r="AJ105" s="100"/>
      <c r="AK105" s="110"/>
      <c r="AL105" s="95">
        <f t="shared" si="89"/>
        <v>0</v>
      </c>
      <c r="AM105" s="15"/>
      <c r="AN105" s="24">
        <f t="shared" si="71"/>
        <v>0</v>
      </c>
      <c r="AO105" s="5">
        <v>0</v>
      </c>
      <c r="AP105" s="63"/>
      <c r="AQ105" s="15"/>
      <c r="AR105" s="13"/>
      <c r="AS105" s="98">
        <f t="shared" si="90"/>
        <v>1</v>
      </c>
      <c r="AT105" s="99">
        <f>AT5</f>
        <v>0.96</v>
      </c>
      <c r="AU105" s="100">
        <v>1.35</v>
      </c>
      <c r="AV105" s="110"/>
      <c r="AW105" s="95">
        <f t="shared" si="91"/>
        <v>1.296</v>
      </c>
      <c r="AX105" s="15"/>
      <c r="AY105" s="24">
        <f t="shared" si="72"/>
        <v>1</v>
      </c>
      <c r="AZ105" s="5">
        <v>0</v>
      </c>
      <c r="BA105" s="63"/>
      <c r="BB105" s="15"/>
      <c r="BC105" s="13"/>
      <c r="BD105" s="98">
        <f t="shared" si="92"/>
        <v>0</v>
      </c>
      <c r="BE105" s="99">
        <f>BE5</f>
        <v>0.98</v>
      </c>
      <c r="BF105" s="100"/>
      <c r="BG105" s="110"/>
      <c r="BH105" s="95">
        <f t="shared" si="93"/>
        <v>0</v>
      </c>
      <c r="BI105" s="15"/>
      <c r="BJ105" s="24">
        <f t="shared" si="73"/>
        <v>0</v>
      </c>
      <c r="BK105" s="5">
        <v>0</v>
      </c>
      <c r="BL105" s="63"/>
      <c r="BM105" s="15"/>
      <c r="BN105" s="13"/>
      <c r="BO105" s="98">
        <f t="shared" si="94"/>
        <v>1</v>
      </c>
      <c r="BP105" s="99">
        <f>BP5</f>
        <v>0.94499999999999995</v>
      </c>
      <c r="BQ105" s="100">
        <v>1.505385</v>
      </c>
      <c r="BR105" s="110"/>
      <c r="BS105" s="95">
        <f t="shared" si="95"/>
        <v>1.4225888249999998</v>
      </c>
      <c r="BT105" s="15"/>
      <c r="BU105" s="24">
        <f t="shared" si="74"/>
        <v>2</v>
      </c>
      <c r="BV105" s="5">
        <v>0</v>
      </c>
      <c r="BW105" s="63"/>
      <c r="BX105" s="15"/>
      <c r="BY105" s="13"/>
      <c r="BZ105" s="98">
        <f t="shared" si="96"/>
        <v>0</v>
      </c>
      <c r="CA105" s="99">
        <f>CA5</f>
        <v>1</v>
      </c>
      <c r="CB105" s="100"/>
      <c r="CC105" s="110"/>
      <c r="CD105" s="95">
        <f t="shared" si="97"/>
        <v>0</v>
      </c>
      <c r="CE105" s="15"/>
      <c r="CF105" s="24">
        <f t="shared" si="75"/>
        <v>0</v>
      </c>
      <c r="CG105" s="5">
        <v>0</v>
      </c>
      <c r="CH105" s="63"/>
      <c r="CI105" s="15"/>
      <c r="CJ105" s="13"/>
      <c r="CK105" s="98">
        <f t="shared" si="98"/>
        <v>0</v>
      </c>
      <c r="CL105" s="99">
        <f>CL5</f>
        <v>1</v>
      </c>
      <c r="CM105" s="100"/>
      <c r="CN105" s="110"/>
      <c r="CO105" s="95">
        <f t="shared" si="99"/>
        <v>0</v>
      </c>
      <c r="CP105" s="15"/>
      <c r="CQ105" s="24">
        <f t="shared" si="76"/>
        <v>0</v>
      </c>
      <c r="CR105" s="5">
        <v>0</v>
      </c>
      <c r="CS105" s="63"/>
      <c r="CT105" s="15"/>
      <c r="CU105" s="13"/>
      <c r="CV105" s="98">
        <f t="shared" si="100"/>
        <v>0</v>
      </c>
      <c r="CW105" s="99">
        <f>CW5</f>
        <v>1</v>
      </c>
      <c r="CX105" s="100"/>
      <c r="CY105" s="110"/>
      <c r="CZ105" s="95">
        <f t="shared" si="101"/>
        <v>0</v>
      </c>
      <c r="DA105" s="15"/>
      <c r="DB105" s="24">
        <f t="shared" si="77"/>
        <v>0</v>
      </c>
      <c r="DC105" s="5">
        <v>0</v>
      </c>
      <c r="DD105" s="63"/>
      <c r="DE105" s="15"/>
      <c r="DF105" s="13"/>
      <c r="DG105" s="98">
        <f t="shared" si="102"/>
        <v>0</v>
      </c>
      <c r="DH105" s="99">
        <f>DH5</f>
        <v>1</v>
      </c>
      <c r="DI105" s="100"/>
      <c r="DJ105" s="110"/>
      <c r="DK105" s="95">
        <f t="shared" si="103"/>
        <v>0</v>
      </c>
      <c r="DL105" s="15"/>
      <c r="DM105" s="24">
        <f t="shared" si="78"/>
        <v>0</v>
      </c>
      <c r="DN105" s="5">
        <v>0</v>
      </c>
      <c r="DO105" s="63"/>
      <c r="DP105" s="15"/>
      <c r="DQ105" s="13"/>
      <c r="DR105" s="98">
        <f t="shared" si="104"/>
        <v>0</v>
      </c>
      <c r="DS105" s="99">
        <f>DS5</f>
        <v>1</v>
      </c>
      <c r="DT105" s="100"/>
      <c r="DU105" s="110"/>
      <c r="DV105" s="95">
        <f t="shared" si="105"/>
        <v>0</v>
      </c>
      <c r="DW105" s="15"/>
      <c r="DX105" s="24">
        <f t="shared" si="79"/>
        <v>0</v>
      </c>
      <c r="DY105" s="5">
        <v>0</v>
      </c>
      <c r="DZ105" s="63"/>
      <c r="EA105" s="15"/>
      <c r="EB105" s="13"/>
      <c r="EC105" s="98">
        <f t="shared" si="106"/>
        <v>0</v>
      </c>
      <c r="ED105" s="99">
        <f>ED5</f>
        <v>1</v>
      </c>
      <c r="EE105" s="100"/>
      <c r="EF105" s="110"/>
      <c r="EG105" s="95">
        <f t="shared" si="107"/>
        <v>0</v>
      </c>
      <c r="EH105" s="15"/>
      <c r="EI105" s="24">
        <f t="shared" si="80"/>
        <v>0</v>
      </c>
      <c r="EJ105" s="5">
        <v>0</v>
      </c>
      <c r="EK105" s="63"/>
      <c r="EL105" s="15"/>
      <c r="EM105" s="13"/>
      <c r="EN105" s="98">
        <f t="shared" si="108"/>
        <v>0</v>
      </c>
      <c r="EO105" s="99">
        <f>EO5</f>
        <v>1</v>
      </c>
      <c r="EP105" s="100"/>
      <c r="EQ105" s="110"/>
      <c r="ER105" s="95">
        <f t="shared" si="109"/>
        <v>0</v>
      </c>
      <c r="ES105" s="15"/>
      <c r="ET105" s="24">
        <f t="shared" si="81"/>
        <v>0</v>
      </c>
      <c r="EU105" s="5">
        <v>0</v>
      </c>
      <c r="EV105" s="63"/>
      <c r="EW105" s="15"/>
      <c r="EX105" s="13"/>
      <c r="EY105" s="98">
        <f t="shared" si="110"/>
        <v>0</v>
      </c>
      <c r="EZ105" s="99">
        <f>EZ5</f>
        <v>1</v>
      </c>
      <c r="FA105" s="100"/>
      <c r="FB105" s="110"/>
      <c r="FC105" s="95">
        <f t="shared" si="111"/>
        <v>0</v>
      </c>
      <c r="FD105" s="15"/>
      <c r="FE105" s="24">
        <f t="shared" si="82"/>
        <v>0</v>
      </c>
      <c r="FF105" s="5">
        <v>0</v>
      </c>
      <c r="FG105" s="63"/>
      <c r="FH105" s="15"/>
      <c r="FI105" s="13"/>
      <c r="FJ105" s="98">
        <f t="shared" si="112"/>
        <v>0</v>
      </c>
      <c r="FK105" s="99">
        <f>FK5</f>
        <v>1</v>
      </c>
      <c r="FL105" s="100"/>
      <c r="FM105" s="110"/>
      <c r="FN105" s="95">
        <f t="shared" si="113"/>
        <v>0</v>
      </c>
      <c r="FO105" s="15"/>
      <c r="FP105" s="24">
        <f t="shared" si="83"/>
        <v>0</v>
      </c>
      <c r="FQ105" s="5">
        <v>0</v>
      </c>
      <c r="FR105" s="8">
        <v>0</v>
      </c>
      <c r="FS105" s="84">
        <f t="shared" si="114"/>
        <v>1.505385</v>
      </c>
      <c r="FT105" s="85">
        <f t="shared" si="115"/>
        <v>1.5073799999999999</v>
      </c>
      <c r="FU105" s="85">
        <f t="shared" si="116"/>
        <v>500</v>
      </c>
      <c r="FV105" s="85">
        <f t="shared" si="117"/>
        <v>1.296</v>
      </c>
      <c r="FW105" s="85">
        <f t="shared" si="118"/>
        <v>500</v>
      </c>
      <c r="FX105" s="85">
        <f t="shared" si="119"/>
        <v>1.4225888249999998</v>
      </c>
      <c r="FY105" s="85">
        <f t="shared" si="120"/>
        <v>500</v>
      </c>
      <c r="FZ105" s="85">
        <f t="shared" si="121"/>
        <v>500</v>
      </c>
      <c r="GA105" s="85">
        <f t="shared" si="122"/>
        <v>500</v>
      </c>
      <c r="GB105" s="85">
        <f t="shared" si="123"/>
        <v>500</v>
      </c>
      <c r="GC105" s="85">
        <f t="shared" si="124"/>
        <v>500</v>
      </c>
      <c r="GD105" s="85">
        <f t="shared" si="125"/>
        <v>500</v>
      </c>
      <c r="GE105" s="85">
        <f t="shared" si="126"/>
        <v>500</v>
      </c>
      <c r="GF105" s="85">
        <f t="shared" si="127"/>
        <v>500</v>
      </c>
      <c r="GG105" s="85">
        <f t="shared" si="128"/>
        <v>500</v>
      </c>
      <c r="GH105" s="101">
        <f t="shared" si="67"/>
        <v>4</v>
      </c>
      <c r="GI105" s="102">
        <f t="shared" si="129"/>
        <v>5.7313538250000002</v>
      </c>
      <c r="GJ105" s="102">
        <f t="shared" si="130"/>
        <v>1.4328384562500001</v>
      </c>
      <c r="GK105" s="79">
        <f>ROW()</f>
        <v>105</v>
      </c>
    </row>
    <row r="106" spans="1:193" s="12" customFormat="1" ht="50.1" customHeight="1">
      <c r="A106" s="17">
        <f>ROW()</f>
        <v>106</v>
      </c>
      <c r="B106" s="32">
        <f t="shared" si="131"/>
        <v>100</v>
      </c>
      <c r="C106" s="33">
        <f t="shared" si="132"/>
        <v>100</v>
      </c>
      <c r="D106" s="31" t="s">
        <v>428</v>
      </c>
      <c r="E106" s="390">
        <f t="shared" si="68"/>
        <v>10.791314099999997</v>
      </c>
      <c r="F106" s="107">
        <f t="shared" si="84"/>
        <v>11.105347049999999</v>
      </c>
      <c r="G106" s="3">
        <v>0</v>
      </c>
      <c r="H106" s="4">
        <v>0</v>
      </c>
      <c r="I106" s="63"/>
      <c r="J106" s="15"/>
      <c r="K106" s="13"/>
      <c r="L106" s="98">
        <f t="shared" si="133"/>
        <v>1</v>
      </c>
      <c r="M106" s="99">
        <f>M5</f>
        <v>0.94499999999999995</v>
      </c>
      <c r="N106" s="100">
        <v>12.084</v>
      </c>
      <c r="O106" s="110">
        <v>434113</v>
      </c>
      <c r="P106" s="95">
        <f t="shared" si="85"/>
        <v>11.419379999999999</v>
      </c>
      <c r="Q106" s="15"/>
      <c r="R106" s="24">
        <f t="shared" si="69"/>
        <v>2</v>
      </c>
      <c r="S106" s="25">
        <v>0</v>
      </c>
      <c r="T106" s="63"/>
      <c r="U106" s="15"/>
      <c r="V106" s="13"/>
      <c r="W106" s="98">
        <f t="shared" si="86"/>
        <v>0</v>
      </c>
      <c r="X106" s="99">
        <f>X5</f>
        <v>0.97</v>
      </c>
      <c r="Y106" s="100"/>
      <c r="Z106" s="110"/>
      <c r="AA106" s="95">
        <f t="shared" si="87"/>
        <v>0</v>
      </c>
      <c r="AB106" s="15"/>
      <c r="AC106" s="24">
        <f t="shared" si="70"/>
        <v>0</v>
      </c>
      <c r="AD106" s="5">
        <v>0</v>
      </c>
      <c r="AE106" s="63"/>
      <c r="AF106" s="15"/>
      <c r="AG106" s="13"/>
      <c r="AH106" s="98">
        <f t="shared" si="88"/>
        <v>0</v>
      </c>
      <c r="AI106" s="99">
        <f>AI5</f>
        <v>0.95499999999999996</v>
      </c>
      <c r="AJ106" s="100"/>
      <c r="AK106" s="110"/>
      <c r="AL106" s="95">
        <f t="shared" si="89"/>
        <v>0</v>
      </c>
      <c r="AM106" s="15"/>
      <c r="AN106" s="24">
        <f t="shared" si="71"/>
        <v>0</v>
      </c>
      <c r="AO106" s="5">
        <v>0</v>
      </c>
      <c r="AP106" s="63"/>
      <c r="AQ106" s="15"/>
      <c r="AR106" s="13"/>
      <c r="AS106" s="98">
        <f t="shared" si="90"/>
        <v>0</v>
      </c>
      <c r="AT106" s="99">
        <f>AT5</f>
        <v>0.96</v>
      </c>
      <c r="AU106" s="100"/>
      <c r="AV106" s="110"/>
      <c r="AW106" s="95">
        <f t="shared" si="91"/>
        <v>0</v>
      </c>
      <c r="AX106" s="15"/>
      <c r="AY106" s="24">
        <f t="shared" si="72"/>
        <v>0</v>
      </c>
      <c r="AZ106" s="5">
        <v>0</v>
      </c>
      <c r="BA106" s="63"/>
      <c r="BB106" s="15"/>
      <c r="BC106" s="13"/>
      <c r="BD106" s="98">
        <f t="shared" si="92"/>
        <v>0</v>
      </c>
      <c r="BE106" s="99">
        <f>BE5</f>
        <v>0.98</v>
      </c>
      <c r="BF106" s="100"/>
      <c r="BG106" s="110"/>
      <c r="BH106" s="95">
        <f t="shared" si="93"/>
        <v>0</v>
      </c>
      <c r="BI106" s="15"/>
      <c r="BJ106" s="24">
        <f t="shared" si="73"/>
        <v>0</v>
      </c>
      <c r="BK106" s="5">
        <v>0</v>
      </c>
      <c r="BL106" s="63"/>
      <c r="BM106" s="15"/>
      <c r="BN106" s="13"/>
      <c r="BO106" s="98">
        <f t="shared" si="94"/>
        <v>1</v>
      </c>
      <c r="BP106" s="99">
        <f>BP5</f>
        <v>0.94499999999999995</v>
      </c>
      <c r="BQ106" s="100">
        <v>11.419379999999999</v>
      </c>
      <c r="BR106" s="110"/>
      <c r="BS106" s="95">
        <f t="shared" si="95"/>
        <v>10.791314099999997</v>
      </c>
      <c r="BT106" s="15"/>
      <c r="BU106" s="24">
        <f t="shared" si="74"/>
        <v>1</v>
      </c>
      <c r="BV106" s="5">
        <v>0</v>
      </c>
      <c r="BW106" s="63"/>
      <c r="BX106" s="15"/>
      <c r="BY106" s="13"/>
      <c r="BZ106" s="98">
        <f t="shared" si="96"/>
        <v>0</v>
      </c>
      <c r="CA106" s="99">
        <f>CA5</f>
        <v>1</v>
      </c>
      <c r="CB106" s="100"/>
      <c r="CC106" s="110"/>
      <c r="CD106" s="95">
        <f t="shared" si="97"/>
        <v>0</v>
      </c>
      <c r="CE106" s="15"/>
      <c r="CF106" s="24">
        <f t="shared" si="75"/>
        <v>0</v>
      </c>
      <c r="CG106" s="5">
        <v>0</v>
      </c>
      <c r="CH106" s="63"/>
      <c r="CI106" s="15"/>
      <c r="CJ106" s="13"/>
      <c r="CK106" s="98">
        <f t="shared" si="98"/>
        <v>0</v>
      </c>
      <c r="CL106" s="99">
        <f>CL5</f>
        <v>1</v>
      </c>
      <c r="CM106" s="100"/>
      <c r="CN106" s="110"/>
      <c r="CO106" s="95">
        <f t="shared" si="99"/>
        <v>0</v>
      </c>
      <c r="CP106" s="15"/>
      <c r="CQ106" s="24">
        <f t="shared" si="76"/>
        <v>0</v>
      </c>
      <c r="CR106" s="5">
        <v>0</v>
      </c>
      <c r="CS106" s="63"/>
      <c r="CT106" s="15"/>
      <c r="CU106" s="13"/>
      <c r="CV106" s="98">
        <f t="shared" si="100"/>
        <v>0</v>
      </c>
      <c r="CW106" s="99">
        <f>CW5</f>
        <v>1</v>
      </c>
      <c r="CX106" s="100"/>
      <c r="CY106" s="110"/>
      <c r="CZ106" s="95">
        <f t="shared" si="101"/>
        <v>0</v>
      </c>
      <c r="DA106" s="15"/>
      <c r="DB106" s="24">
        <f t="shared" si="77"/>
        <v>0</v>
      </c>
      <c r="DC106" s="5">
        <v>0</v>
      </c>
      <c r="DD106" s="63"/>
      <c r="DE106" s="15"/>
      <c r="DF106" s="13"/>
      <c r="DG106" s="98">
        <f t="shared" si="102"/>
        <v>0</v>
      </c>
      <c r="DH106" s="99">
        <f>DH5</f>
        <v>1</v>
      </c>
      <c r="DI106" s="100"/>
      <c r="DJ106" s="110"/>
      <c r="DK106" s="95">
        <f t="shared" si="103"/>
        <v>0</v>
      </c>
      <c r="DL106" s="15"/>
      <c r="DM106" s="24">
        <f t="shared" si="78"/>
        <v>0</v>
      </c>
      <c r="DN106" s="5">
        <v>0</v>
      </c>
      <c r="DO106" s="63"/>
      <c r="DP106" s="15"/>
      <c r="DQ106" s="13"/>
      <c r="DR106" s="98">
        <f t="shared" si="104"/>
        <v>0</v>
      </c>
      <c r="DS106" s="99">
        <f>DS5</f>
        <v>1</v>
      </c>
      <c r="DT106" s="100"/>
      <c r="DU106" s="110"/>
      <c r="DV106" s="95">
        <f t="shared" si="105"/>
        <v>0</v>
      </c>
      <c r="DW106" s="15"/>
      <c r="DX106" s="24">
        <f t="shared" si="79"/>
        <v>0</v>
      </c>
      <c r="DY106" s="5">
        <v>0</v>
      </c>
      <c r="DZ106" s="63"/>
      <c r="EA106" s="15"/>
      <c r="EB106" s="13"/>
      <c r="EC106" s="98">
        <f t="shared" si="106"/>
        <v>0</v>
      </c>
      <c r="ED106" s="99">
        <f>ED5</f>
        <v>1</v>
      </c>
      <c r="EE106" s="100"/>
      <c r="EF106" s="110"/>
      <c r="EG106" s="95">
        <f t="shared" si="107"/>
        <v>0</v>
      </c>
      <c r="EH106" s="15"/>
      <c r="EI106" s="24">
        <f t="shared" si="80"/>
        <v>0</v>
      </c>
      <c r="EJ106" s="5">
        <v>0</v>
      </c>
      <c r="EK106" s="63"/>
      <c r="EL106" s="15"/>
      <c r="EM106" s="13"/>
      <c r="EN106" s="98">
        <f t="shared" si="108"/>
        <v>0</v>
      </c>
      <c r="EO106" s="99">
        <f>EO5</f>
        <v>1</v>
      </c>
      <c r="EP106" s="100"/>
      <c r="EQ106" s="110"/>
      <c r="ER106" s="95">
        <f t="shared" si="109"/>
        <v>0</v>
      </c>
      <c r="ES106" s="15"/>
      <c r="ET106" s="24">
        <f t="shared" si="81"/>
        <v>0</v>
      </c>
      <c r="EU106" s="5">
        <v>0</v>
      </c>
      <c r="EV106" s="63"/>
      <c r="EW106" s="15"/>
      <c r="EX106" s="13"/>
      <c r="EY106" s="98">
        <f t="shared" si="110"/>
        <v>0</v>
      </c>
      <c r="EZ106" s="99">
        <f>EZ5</f>
        <v>1</v>
      </c>
      <c r="FA106" s="100"/>
      <c r="FB106" s="110"/>
      <c r="FC106" s="95">
        <f t="shared" si="111"/>
        <v>0</v>
      </c>
      <c r="FD106" s="15"/>
      <c r="FE106" s="24">
        <f t="shared" si="82"/>
        <v>0</v>
      </c>
      <c r="FF106" s="5">
        <v>0</v>
      </c>
      <c r="FG106" s="63"/>
      <c r="FH106" s="15"/>
      <c r="FI106" s="13"/>
      <c r="FJ106" s="98">
        <f t="shared" si="112"/>
        <v>0</v>
      </c>
      <c r="FK106" s="99">
        <f>FK5</f>
        <v>1</v>
      </c>
      <c r="FL106" s="100"/>
      <c r="FM106" s="110"/>
      <c r="FN106" s="95">
        <f t="shared" si="113"/>
        <v>0</v>
      </c>
      <c r="FO106" s="15"/>
      <c r="FP106" s="24">
        <f t="shared" si="83"/>
        <v>0</v>
      </c>
      <c r="FQ106" s="5">
        <v>0</v>
      </c>
      <c r="FR106" s="8">
        <v>0</v>
      </c>
      <c r="FS106" s="84">
        <f t="shared" si="114"/>
        <v>11.419379999999999</v>
      </c>
      <c r="FT106" s="85">
        <f t="shared" si="115"/>
        <v>500</v>
      </c>
      <c r="FU106" s="85">
        <f t="shared" si="116"/>
        <v>500</v>
      </c>
      <c r="FV106" s="85">
        <f t="shared" si="117"/>
        <v>500</v>
      </c>
      <c r="FW106" s="85">
        <f t="shared" si="118"/>
        <v>500</v>
      </c>
      <c r="FX106" s="85">
        <f t="shared" si="119"/>
        <v>10.791314099999997</v>
      </c>
      <c r="FY106" s="85">
        <f t="shared" si="120"/>
        <v>500</v>
      </c>
      <c r="FZ106" s="85">
        <f t="shared" si="121"/>
        <v>500</v>
      </c>
      <c r="GA106" s="85">
        <f t="shared" si="122"/>
        <v>500</v>
      </c>
      <c r="GB106" s="85">
        <f t="shared" si="123"/>
        <v>500</v>
      </c>
      <c r="GC106" s="85">
        <f t="shared" si="124"/>
        <v>500</v>
      </c>
      <c r="GD106" s="85">
        <f t="shared" si="125"/>
        <v>500</v>
      </c>
      <c r="GE106" s="85">
        <f t="shared" si="126"/>
        <v>500</v>
      </c>
      <c r="GF106" s="85">
        <f t="shared" si="127"/>
        <v>500</v>
      </c>
      <c r="GG106" s="85">
        <f t="shared" si="128"/>
        <v>500</v>
      </c>
      <c r="GH106" s="101">
        <f t="shared" si="67"/>
        <v>2</v>
      </c>
      <c r="GI106" s="102">
        <f t="shared" si="129"/>
        <v>22.210694099999998</v>
      </c>
      <c r="GJ106" s="102">
        <f t="shared" si="130"/>
        <v>11.105347049999999</v>
      </c>
      <c r="GK106" s="79">
        <f>ROW()</f>
        <v>106</v>
      </c>
    </row>
    <row r="107" spans="1:193" s="12" customFormat="1" ht="50.1" customHeight="1">
      <c r="A107" s="17">
        <f>ROW()</f>
        <v>107</v>
      </c>
      <c r="B107" s="32">
        <f t="shared" si="131"/>
        <v>101</v>
      </c>
      <c r="C107" s="33">
        <f t="shared" si="132"/>
        <v>101</v>
      </c>
      <c r="D107" s="31" t="s">
        <v>429</v>
      </c>
      <c r="E107" s="390">
        <f t="shared" si="68"/>
        <v>7.008</v>
      </c>
      <c r="F107" s="107">
        <f t="shared" si="84"/>
        <v>7.008</v>
      </c>
      <c r="G107" s="3">
        <v>0</v>
      </c>
      <c r="H107" s="4">
        <v>0</v>
      </c>
      <c r="I107" s="63"/>
      <c r="J107" s="15"/>
      <c r="K107" s="13"/>
      <c r="L107" s="98">
        <f t="shared" si="133"/>
        <v>0</v>
      </c>
      <c r="M107" s="99">
        <f>M5</f>
        <v>0.94499999999999995</v>
      </c>
      <c r="N107" s="100"/>
      <c r="O107" s="110" t="s">
        <v>236</v>
      </c>
      <c r="P107" s="95">
        <f t="shared" si="85"/>
        <v>0</v>
      </c>
      <c r="Q107" s="15"/>
      <c r="R107" s="24">
        <f t="shared" si="69"/>
        <v>0</v>
      </c>
      <c r="S107" s="25">
        <v>0</v>
      </c>
      <c r="T107" s="63"/>
      <c r="U107" s="15"/>
      <c r="V107" s="13"/>
      <c r="W107" s="98">
        <f t="shared" si="86"/>
        <v>0</v>
      </c>
      <c r="X107" s="99">
        <f>X5</f>
        <v>0.97</v>
      </c>
      <c r="Y107" s="100"/>
      <c r="Z107" s="110"/>
      <c r="AA107" s="95">
        <f t="shared" si="87"/>
        <v>0</v>
      </c>
      <c r="AB107" s="15"/>
      <c r="AC107" s="24">
        <f t="shared" si="70"/>
        <v>0</v>
      </c>
      <c r="AD107" s="5">
        <v>0</v>
      </c>
      <c r="AE107" s="63"/>
      <c r="AF107" s="15"/>
      <c r="AG107" s="13"/>
      <c r="AH107" s="98">
        <f t="shared" si="88"/>
        <v>0</v>
      </c>
      <c r="AI107" s="99">
        <f>AI5</f>
        <v>0.95499999999999996</v>
      </c>
      <c r="AJ107" s="100"/>
      <c r="AK107" s="110"/>
      <c r="AL107" s="95">
        <f t="shared" si="89"/>
        <v>0</v>
      </c>
      <c r="AM107" s="15"/>
      <c r="AN107" s="24">
        <f t="shared" si="71"/>
        <v>0</v>
      </c>
      <c r="AO107" s="5">
        <v>0</v>
      </c>
      <c r="AP107" s="63"/>
      <c r="AQ107" s="15"/>
      <c r="AR107" s="13"/>
      <c r="AS107" s="98">
        <f t="shared" si="90"/>
        <v>1</v>
      </c>
      <c r="AT107" s="99">
        <f>AT5</f>
        <v>0.96</v>
      </c>
      <c r="AU107" s="100">
        <v>7.3</v>
      </c>
      <c r="AV107" s="110"/>
      <c r="AW107" s="95">
        <f t="shared" si="91"/>
        <v>7.008</v>
      </c>
      <c r="AX107" s="15"/>
      <c r="AY107" s="24">
        <f t="shared" si="72"/>
        <v>1</v>
      </c>
      <c r="AZ107" s="5">
        <v>0</v>
      </c>
      <c r="BA107" s="63"/>
      <c r="BB107" s="15"/>
      <c r="BC107" s="13"/>
      <c r="BD107" s="98">
        <f t="shared" si="92"/>
        <v>0</v>
      </c>
      <c r="BE107" s="99">
        <f>BE5</f>
        <v>0.98</v>
      </c>
      <c r="BF107" s="100"/>
      <c r="BG107" s="110"/>
      <c r="BH107" s="95">
        <f t="shared" si="93"/>
        <v>0</v>
      </c>
      <c r="BI107" s="15"/>
      <c r="BJ107" s="24">
        <f t="shared" si="73"/>
        <v>0</v>
      </c>
      <c r="BK107" s="5">
        <v>0</v>
      </c>
      <c r="BL107" s="63"/>
      <c r="BM107" s="15"/>
      <c r="BN107" s="13"/>
      <c r="BO107" s="98">
        <f t="shared" si="94"/>
        <v>0</v>
      </c>
      <c r="BP107" s="99">
        <f>BP5</f>
        <v>0.94499999999999995</v>
      </c>
      <c r="BQ107" s="100"/>
      <c r="BR107" s="110"/>
      <c r="BS107" s="95">
        <f t="shared" si="95"/>
        <v>0</v>
      </c>
      <c r="BT107" s="15"/>
      <c r="BU107" s="24">
        <f t="shared" si="74"/>
        <v>0</v>
      </c>
      <c r="BV107" s="5">
        <v>0</v>
      </c>
      <c r="BW107" s="63"/>
      <c r="BX107" s="15"/>
      <c r="BY107" s="13"/>
      <c r="BZ107" s="98">
        <f t="shared" si="96"/>
        <v>0</v>
      </c>
      <c r="CA107" s="99">
        <f>CA5</f>
        <v>1</v>
      </c>
      <c r="CB107" s="100"/>
      <c r="CC107" s="110"/>
      <c r="CD107" s="95">
        <f t="shared" si="97"/>
        <v>0</v>
      </c>
      <c r="CE107" s="15"/>
      <c r="CF107" s="24">
        <f t="shared" si="75"/>
        <v>0</v>
      </c>
      <c r="CG107" s="5">
        <v>0</v>
      </c>
      <c r="CH107" s="63"/>
      <c r="CI107" s="15"/>
      <c r="CJ107" s="13"/>
      <c r="CK107" s="98">
        <f t="shared" si="98"/>
        <v>0</v>
      </c>
      <c r="CL107" s="99">
        <f>CL5</f>
        <v>1</v>
      </c>
      <c r="CM107" s="100"/>
      <c r="CN107" s="110"/>
      <c r="CO107" s="95">
        <f t="shared" si="99"/>
        <v>0</v>
      </c>
      <c r="CP107" s="15"/>
      <c r="CQ107" s="24">
        <f t="shared" si="76"/>
        <v>0</v>
      </c>
      <c r="CR107" s="5">
        <v>0</v>
      </c>
      <c r="CS107" s="63"/>
      <c r="CT107" s="15"/>
      <c r="CU107" s="13"/>
      <c r="CV107" s="98">
        <f t="shared" si="100"/>
        <v>0</v>
      </c>
      <c r="CW107" s="99">
        <f>CW5</f>
        <v>1</v>
      </c>
      <c r="CX107" s="100"/>
      <c r="CY107" s="110"/>
      <c r="CZ107" s="95">
        <f t="shared" si="101"/>
        <v>0</v>
      </c>
      <c r="DA107" s="15"/>
      <c r="DB107" s="24">
        <f t="shared" si="77"/>
        <v>0</v>
      </c>
      <c r="DC107" s="5">
        <v>0</v>
      </c>
      <c r="DD107" s="63"/>
      <c r="DE107" s="15"/>
      <c r="DF107" s="13"/>
      <c r="DG107" s="98">
        <f t="shared" si="102"/>
        <v>0</v>
      </c>
      <c r="DH107" s="99">
        <f>DH5</f>
        <v>1</v>
      </c>
      <c r="DI107" s="100"/>
      <c r="DJ107" s="110"/>
      <c r="DK107" s="95">
        <f t="shared" si="103"/>
        <v>0</v>
      </c>
      <c r="DL107" s="15"/>
      <c r="DM107" s="24">
        <f t="shared" si="78"/>
        <v>0</v>
      </c>
      <c r="DN107" s="5">
        <v>0</v>
      </c>
      <c r="DO107" s="63"/>
      <c r="DP107" s="15"/>
      <c r="DQ107" s="13"/>
      <c r="DR107" s="98">
        <f t="shared" si="104"/>
        <v>0</v>
      </c>
      <c r="DS107" s="99">
        <f>DS5</f>
        <v>1</v>
      </c>
      <c r="DT107" s="100"/>
      <c r="DU107" s="110"/>
      <c r="DV107" s="95">
        <f t="shared" si="105"/>
        <v>0</v>
      </c>
      <c r="DW107" s="15"/>
      <c r="DX107" s="24">
        <f t="shared" si="79"/>
        <v>0</v>
      </c>
      <c r="DY107" s="5">
        <v>0</v>
      </c>
      <c r="DZ107" s="63"/>
      <c r="EA107" s="15"/>
      <c r="EB107" s="13"/>
      <c r="EC107" s="98">
        <f t="shared" si="106"/>
        <v>0</v>
      </c>
      <c r="ED107" s="99">
        <f>ED5</f>
        <v>1</v>
      </c>
      <c r="EE107" s="100"/>
      <c r="EF107" s="110"/>
      <c r="EG107" s="95">
        <f t="shared" si="107"/>
        <v>0</v>
      </c>
      <c r="EH107" s="15"/>
      <c r="EI107" s="24">
        <f t="shared" si="80"/>
        <v>0</v>
      </c>
      <c r="EJ107" s="5">
        <v>0</v>
      </c>
      <c r="EK107" s="63"/>
      <c r="EL107" s="15"/>
      <c r="EM107" s="13"/>
      <c r="EN107" s="98">
        <f t="shared" si="108"/>
        <v>0</v>
      </c>
      <c r="EO107" s="99">
        <f>EO5</f>
        <v>1</v>
      </c>
      <c r="EP107" s="100"/>
      <c r="EQ107" s="110"/>
      <c r="ER107" s="95">
        <f t="shared" si="109"/>
        <v>0</v>
      </c>
      <c r="ES107" s="15"/>
      <c r="ET107" s="24">
        <f t="shared" si="81"/>
        <v>0</v>
      </c>
      <c r="EU107" s="5">
        <v>0</v>
      </c>
      <c r="EV107" s="63"/>
      <c r="EW107" s="15"/>
      <c r="EX107" s="13"/>
      <c r="EY107" s="98">
        <f t="shared" si="110"/>
        <v>0</v>
      </c>
      <c r="EZ107" s="99">
        <f>EZ5</f>
        <v>1</v>
      </c>
      <c r="FA107" s="100"/>
      <c r="FB107" s="110"/>
      <c r="FC107" s="95">
        <f t="shared" si="111"/>
        <v>0</v>
      </c>
      <c r="FD107" s="15"/>
      <c r="FE107" s="24">
        <f t="shared" si="82"/>
        <v>0</v>
      </c>
      <c r="FF107" s="5">
        <v>0</v>
      </c>
      <c r="FG107" s="63"/>
      <c r="FH107" s="15"/>
      <c r="FI107" s="13"/>
      <c r="FJ107" s="98">
        <f t="shared" si="112"/>
        <v>0</v>
      </c>
      <c r="FK107" s="99">
        <f>FK5</f>
        <v>1</v>
      </c>
      <c r="FL107" s="100"/>
      <c r="FM107" s="110"/>
      <c r="FN107" s="95">
        <f t="shared" si="113"/>
        <v>0</v>
      </c>
      <c r="FO107" s="15"/>
      <c r="FP107" s="24">
        <f t="shared" si="83"/>
        <v>0</v>
      </c>
      <c r="FQ107" s="5">
        <v>0</v>
      </c>
      <c r="FR107" s="8">
        <v>0</v>
      </c>
      <c r="FS107" s="84">
        <f t="shared" si="114"/>
        <v>500</v>
      </c>
      <c r="FT107" s="85">
        <f t="shared" si="115"/>
        <v>500</v>
      </c>
      <c r="FU107" s="85">
        <f t="shared" si="116"/>
        <v>500</v>
      </c>
      <c r="FV107" s="85">
        <f t="shared" si="117"/>
        <v>7.008</v>
      </c>
      <c r="FW107" s="85">
        <f t="shared" si="118"/>
        <v>500</v>
      </c>
      <c r="FX107" s="85">
        <f t="shared" si="119"/>
        <v>500</v>
      </c>
      <c r="FY107" s="85">
        <f t="shared" si="120"/>
        <v>500</v>
      </c>
      <c r="FZ107" s="85">
        <f t="shared" si="121"/>
        <v>500</v>
      </c>
      <c r="GA107" s="85">
        <f t="shared" si="122"/>
        <v>500</v>
      </c>
      <c r="GB107" s="85">
        <f t="shared" si="123"/>
        <v>500</v>
      </c>
      <c r="GC107" s="85">
        <f t="shared" si="124"/>
        <v>500</v>
      </c>
      <c r="GD107" s="85">
        <f t="shared" si="125"/>
        <v>500</v>
      </c>
      <c r="GE107" s="85">
        <f t="shared" si="126"/>
        <v>500</v>
      </c>
      <c r="GF107" s="85">
        <f t="shared" si="127"/>
        <v>500</v>
      </c>
      <c r="GG107" s="85">
        <f t="shared" si="128"/>
        <v>500</v>
      </c>
      <c r="GH107" s="101">
        <f t="shared" si="67"/>
        <v>1</v>
      </c>
      <c r="GI107" s="102">
        <f t="shared" si="129"/>
        <v>7.008</v>
      </c>
      <c r="GJ107" s="102">
        <f t="shared" si="130"/>
        <v>7.008</v>
      </c>
      <c r="GK107" s="79">
        <f>ROW()</f>
        <v>107</v>
      </c>
    </row>
    <row r="108" spans="1:193" s="12" customFormat="1" ht="50.1" customHeight="1">
      <c r="A108" s="17">
        <f>ROW()</f>
        <v>108</v>
      </c>
      <c r="B108" s="32">
        <f t="shared" si="131"/>
        <v>102</v>
      </c>
      <c r="C108" s="33">
        <f t="shared" si="132"/>
        <v>102</v>
      </c>
      <c r="D108" s="31" t="s">
        <v>430</v>
      </c>
      <c r="E108" s="390">
        <f t="shared" si="68"/>
        <v>5.5367549999999994</v>
      </c>
      <c r="F108" s="107">
        <f t="shared" si="84"/>
        <v>5.9456187499999995</v>
      </c>
      <c r="G108" s="3">
        <v>0</v>
      </c>
      <c r="H108" s="4">
        <v>0</v>
      </c>
      <c r="I108" s="63"/>
      <c r="J108" s="15"/>
      <c r="K108" s="13"/>
      <c r="L108" s="98">
        <f t="shared" si="133"/>
        <v>1</v>
      </c>
      <c r="M108" s="99">
        <f>M5</f>
        <v>0.94499999999999995</v>
      </c>
      <c r="N108" s="100">
        <v>6.2</v>
      </c>
      <c r="O108" s="110">
        <v>434306</v>
      </c>
      <c r="P108" s="95">
        <f t="shared" si="85"/>
        <v>5.859</v>
      </c>
      <c r="Q108" s="15"/>
      <c r="R108" s="24">
        <f t="shared" si="69"/>
        <v>2</v>
      </c>
      <c r="S108" s="25">
        <v>0</v>
      </c>
      <c r="T108" s="63"/>
      <c r="U108" s="15"/>
      <c r="V108" s="13"/>
      <c r="W108" s="98">
        <f t="shared" si="86"/>
        <v>1</v>
      </c>
      <c r="X108" s="99">
        <f>X5</f>
        <v>0.97</v>
      </c>
      <c r="Y108" s="100">
        <v>6.4160000000000004</v>
      </c>
      <c r="Z108" s="110"/>
      <c r="AA108" s="95">
        <f t="shared" si="87"/>
        <v>6.2235200000000006</v>
      </c>
      <c r="AB108" s="15"/>
      <c r="AC108" s="24">
        <f t="shared" si="70"/>
        <v>4</v>
      </c>
      <c r="AD108" s="5">
        <v>0</v>
      </c>
      <c r="AE108" s="63"/>
      <c r="AF108" s="15"/>
      <c r="AG108" s="13"/>
      <c r="AH108" s="98">
        <f t="shared" si="88"/>
        <v>0</v>
      </c>
      <c r="AI108" s="99">
        <f>AI5</f>
        <v>0.95499999999999996</v>
      </c>
      <c r="AJ108" s="100"/>
      <c r="AK108" s="110"/>
      <c r="AL108" s="95">
        <f t="shared" si="89"/>
        <v>0</v>
      </c>
      <c r="AM108" s="15"/>
      <c r="AN108" s="24">
        <f t="shared" si="71"/>
        <v>0</v>
      </c>
      <c r="AO108" s="5">
        <v>0</v>
      </c>
      <c r="AP108" s="63"/>
      <c r="AQ108" s="15"/>
      <c r="AR108" s="13"/>
      <c r="AS108" s="98">
        <f t="shared" si="90"/>
        <v>1</v>
      </c>
      <c r="AT108" s="99">
        <f>AT5</f>
        <v>0.96</v>
      </c>
      <c r="AU108" s="100">
        <v>6.42</v>
      </c>
      <c r="AV108" s="110"/>
      <c r="AW108" s="95">
        <f t="shared" si="91"/>
        <v>6.1631999999999998</v>
      </c>
      <c r="AX108" s="15"/>
      <c r="AY108" s="24">
        <f t="shared" si="72"/>
        <v>3</v>
      </c>
      <c r="AZ108" s="5">
        <v>0</v>
      </c>
      <c r="BA108" s="63"/>
      <c r="BB108" s="15"/>
      <c r="BC108" s="13"/>
      <c r="BD108" s="98">
        <f t="shared" si="92"/>
        <v>0</v>
      </c>
      <c r="BE108" s="99">
        <f>BE5</f>
        <v>0.98</v>
      </c>
      <c r="BF108" s="100"/>
      <c r="BG108" s="110"/>
      <c r="BH108" s="95">
        <f t="shared" si="93"/>
        <v>0</v>
      </c>
      <c r="BI108" s="15"/>
      <c r="BJ108" s="24">
        <f t="shared" si="73"/>
        <v>0</v>
      </c>
      <c r="BK108" s="5">
        <v>0</v>
      </c>
      <c r="BL108" s="63"/>
      <c r="BM108" s="15"/>
      <c r="BN108" s="13"/>
      <c r="BO108" s="98">
        <f t="shared" si="94"/>
        <v>1</v>
      </c>
      <c r="BP108" s="99">
        <f>BP5</f>
        <v>0.94499999999999995</v>
      </c>
      <c r="BQ108" s="100">
        <v>5.859</v>
      </c>
      <c r="BR108" s="110"/>
      <c r="BS108" s="95">
        <f t="shared" si="95"/>
        <v>5.5367549999999994</v>
      </c>
      <c r="BT108" s="15"/>
      <c r="BU108" s="24">
        <f t="shared" si="74"/>
        <v>1</v>
      </c>
      <c r="BV108" s="5">
        <v>0</v>
      </c>
      <c r="BW108" s="63"/>
      <c r="BX108" s="15"/>
      <c r="BY108" s="13"/>
      <c r="BZ108" s="98">
        <f t="shared" si="96"/>
        <v>0</v>
      </c>
      <c r="CA108" s="99">
        <f>CA5</f>
        <v>1</v>
      </c>
      <c r="CB108" s="100"/>
      <c r="CC108" s="110"/>
      <c r="CD108" s="95">
        <f t="shared" si="97"/>
        <v>0</v>
      </c>
      <c r="CE108" s="15"/>
      <c r="CF108" s="24">
        <f t="shared" si="75"/>
        <v>0</v>
      </c>
      <c r="CG108" s="5">
        <v>0</v>
      </c>
      <c r="CH108" s="63"/>
      <c r="CI108" s="15"/>
      <c r="CJ108" s="13"/>
      <c r="CK108" s="98">
        <f t="shared" si="98"/>
        <v>0</v>
      </c>
      <c r="CL108" s="99">
        <f>CL5</f>
        <v>1</v>
      </c>
      <c r="CM108" s="100"/>
      <c r="CN108" s="110"/>
      <c r="CO108" s="95">
        <f t="shared" si="99"/>
        <v>0</v>
      </c>
      <c r="CP108" s="15"/>
      <c r="CQ108" s="24">
        <f t="shared" si="76"/>
        <v>0</v>
      </c>
      <c r="CR108" s="5">
        <v>0</v>
      </c>
      <c r="CS108" s="63"/>
      <c r="CT108" s="15"/>
      <c r="CU108" s="13"/>
      <c r="CV108" s="98">
        <f t="shared" si="100"/>
        <v>0</v>
      </c>
      <c r="CW108" s="99">
        <f>CW5</f>
        <v>1</v>
      </c>
      <c r="CX108" s="100"/>
      <c r="CY108" s="110"/>
      <c r="CZ108" s="95">
        <f t="shared" si="101"/>
        <v>0</v>
      </c>
      <c r="DA108" s="15"/>
      <c r="DB108" s="24">
        <f t="shared" si="77"/>
        <v>0</v>
      </c>
      <c r="DC108" s="5">
        <v>0</v>
      </c>
      <c r="DD108" s="63"/>
      <c r="DE108" s="15"/>
      <c r="DF108" s="13"/>
      <c r="DG108" s="98">
        <f t="shared" si="102"/>
        <v>0</v>
      </c>
      <c r="DH108" s="99">
        <f>DH5</f>
        <v>1</v>
      </c>
      <c r="DI108" s="100"/>
      <c r="DJ108" s="110"/>
      <c r="DK108" s="95">
        <f t="shared" si="103"/>
        <v>0</v>
      </c>
      <c r="DL108" s="15"/>
      <c r="DM108" s="24">
        <f t="shared" si="78"/>
        <v>0</v>
      </c>
      <c r="DN108" s="5">
        <v>0</v>
      </c>
      <c r="DO108" s="63"/>
      <c r="DP108" s="15"/>
      <c r="DQ108" s="13"/>
      <c r="DR108" s="98">
        <f t="shared" si="104"/>
        <v>0</v>
      </c>
      <c r="DS108" s="99">
        <f>DS5</f>
        <v>1</v>
      </c>
      <c r="DT108" s="100"/>
      <c r="DU108" s="110"/>
      <c r="DV108" s="95">
        <f t="shared" si="105"/>
        <v>0</v>
      </c>
      <c r="DW108" s="15"/>
      <c r="DX108" s="24">
        <f t="shared" si="79"/>
        <v>0</v>
      </c>
      <c r="DY108" s="5">
        <v>0</v>
      </c>
      <c r="DZ108" s="63"/>
      <c r="EA108" s="15"/>
      <c r="EB108" s="13"/>
      <c r="EC108" s="98">
        <f t="shared" si="106"/>
        <v>0</v>
      </c>
      <c r="ED108" s="99">
        <f>ED5</f>
        <v>1</v>
      </c>
      <c r="EE108" s="100"/>
      <c r="EF108" s="110"/>
      <c r="EG108" s="95">
        <f t="shared" si="107"/>
        <v>0</v>
      </c>
      <c r="EH108" s="15"/>
      <c r="EI108" s="24">
        <f t="shared" si="80"/>
        <v>0</v>
      </c>
      <c r="EJ108" s="5">
        <v>0</v>
      </c>
      <c r="EK108" s="63"/>
      <c r="EL108" s="15"/>
      <c r="EM108" s="13"/>
      <c r="EN108" s="98">
        <f t="shared" si="108"/>
        <v>0</v>
      </c>
      <c r="EO108" s="99">
        <f>EO5</f>
        <v>1</v>
      </c>
      <c r="EP108" s="100"/>
      <c r="EQ108" s="110"/>
      <c r="ER108" s="95">
        <f t="shared" si="109"/>
        <v>0</v>
      </c>
      <c r="ES108" s="15"/>
      <c r="ET108" s="24">
        <f t="shared" si="81"/>
        <v>0</v>
      </c>
      <c r="EU108" s="5">
        <v>0</v>
      </c>
      <c r="EV108" s="63"/>
      <c r="EW108" s="15"/>
      <c r="EX108" s="13"/>
      <c r="EY108" s="98">
        <f t="shared" si="110"/>
        <v>0</v>
      </c>
      <c r="EZ108" s="99">
        <f>EZ5</f>
        <v>1</v>
      </c>
      <c r="FA108" s="100"/>
      <c r="FB108" s="110"/>
      <c r="FC108" s="95">
        <f t="shared" si="111"/>
        <v>0</v>
      </c>
      <c r="FD108" s="15"/>
      <c r="FE108" s="24">
        <f t="shared" si="82"/>
        <v>0</v>
      </c>
      <c r="FF108" s="5">
        <v>0</v>
      </c>
      <c r="FG108" s="63"/>
      <c r="FH108" s="15"/>
      <c r="FI108" s="13"/>
      <c r="FJ108" s="98">
        <f t="shared" si="112"/>
        <v>0</v>
      </c>
      <c r="FK108" s="99">
        <f>FK5</f>
        <v>1</v>
      </c>
      <c r="FL108" s="100"/>
      <c r="FM108" s="110"/>
      <c r="FN108" s="95">
        <f t="shared" si="113"/>
        <v>0</v>
      </c>
      <c r="FO108" s="15"/>
      <c r="FP108" s="24">
        <f t="shared" si="83"/>
        <v>0</v>
      </c>
      <c r="FQ108" s="5">
        <v>0</v>
      </c>
      <c r="FR108" s="8">
        <v>0</v>
      </c>
      <c r="FS108" s="84">
        <f t="shared" si="114"/>
        <v>5.859</v>
      </c>
      <c r="FT108" s="85">
        <f t="shared" si="115"/>
        <v>6.2235200000000006</v>
      </c>
      <c r="FU108" s="85">
        <f t="shared" si="116"/>
        <v>500</v>
      </c>
      <c r="FV108" s="85">
        <f t="shared" si="117"/>
        <v>6.1631999999999998</v>
      </c>
      <c r="FW108" s="85">
        <f t="shared" si="118"/>
        <v>500</v>
      </c>
      <c r="FX108" s="85">
        <f t="shared" si="119"/>
        <v>5.5367549999999994</v>
      </c>
      <c r="FY108" s="85">
        <f t="shared" si="120"/>
        <v>500</v>
      </c>
      <c r="FZ108" s="85">
        <f t="shared" si="121"/>
        <v>500</v>
      </c>
      <c r="GA108" s="85">
        <f t="shared" si="122"/>
        <v>500</v>
      </c>
      <c r="GB108" s="85">
        <f t="shared" si="123"/>
        <v>500</v>
      </c>
      <c r="GC108" s="85">
        <f t="shared" si="124"/>
        <v>500</v>
      </c>
      <c r="GD108" s="85">
        <f t="shared" si="125"/>
        <v>500</v>
      </c>
      <c r="GE108" s="85">
        <f t="shared" si="126"/>
        <v>500</v>
      </c>
      <c r="GF108" s="85">
        <f t="shared" si="127"/>
        <v>500</v>
      </c>
      <c r="GG108" s="85">
        <f t="shared" si="128"/>
        <v>500</v>
      </c>
      <c r="GH108" s="101">
        <f t="shared" si="67"/>
        <v>4</v>
      </c>
      <c r="GI108" s="102">
        <f t="shared" si="129"/>
        <v>23.782474999999998</v>
      </c>
      <c r="GJ108" s="102">
        <f t="shared" si="130"/>
        <v>5.9456187499999995</v>
      </c>
      <c r="GK108" s="79">
        <f>ROW()</f>
        <v>108</v>
      </c>
    </row>
    <row r="109" spans="1:193" s="12" customFormat="1" ht="50.1" customHeight="1">
      <c r="A109" s="17">
        <f>ROW()</f>
        <v>109</v>
      </c>
      <c r="B109" s="32">
        <f t="shared" si="131"/>
        <v>103</v>
      </c>
      <c r="C109" s="33">
        <f t="shared" si="132"/>
        <v>103</v>
      </c>
      <c r="D109" s="31" t="s">
        <v>431</v>
      </c>
      <c r="E109" s="390">
        <f t="shared" si="68"/>
        <v>1.1502162</v>
      </c>
      <c r="F109" s="107">
        <f t="shared" si="84"/>
        <v>1.2706640499999999</v>
      </c>
      <c r="G109" s="3">
        <v>0</v>
      </c>
      <c r="H109" s="4">
        <v>0</v>
      </c>
      <c r="I109" s="63"/>
      <c r="J109" s="15"/>
      <c r="K109" s="13"/>
      <c r="L109" s="98">
        <f t="shared" si="133"/>
        <v>1</v>
      </c>
      <c r="M109" s="99">
        <f>M5</f>
        <v>0.94499999999999995</v>
      </c>
      <c r="N109" s="100">
        <v>1.288</v>
      </c>
      <c r="O109" s="110">
        <v>434005</v>
      </c>
      <c r="P109" s="95">
        <f t="shared" si="85"/>
        <v>1.21716</v>
      </c>
      <c r="Q109" s="15"/>
      <c r="R109" s="24">
        <f t="shared" si="69"/>
        <v>2</v>
      </c>
      <c r="S109" s="25">
        <v>0</v>
      </c>
      <c r="T109" s="63"/>
      <c r="U109" s="15"/>
      <c r="V109" s="13"/>
      <c r="W109" s="98">
        <f t="shared" si="86"/>
        <v>1</v>
      </c>
      <c r="X109" s="99">
        <f>X5</f>
        <v>0.97</v>
      </c>
      <c r="Y109" s="100">
        <v>1.3839999999999999</v>
      </c>
      <c r="Z109" s="110"/>
      <c r="AA109" s="95">
        <f t="shared" si="87"/>
        <v>1.3424799999999999</v>
      </c>
      <c r="AB109" s="15"/>
      <c r="AC109" s="24">
        <f t="shared" si="70"/>
        <v>3</v>
      </c>
      <c r="AD109" s="5">
        <v>0</v>
      </c>
      <c r="AE109" s="63"/>
      <c r="AF109" s="15"/>
      <c r="AG109" s="13"/>
      <c r="AH109" s="98">
        <f t="shared" si="88"/>
        <v>0</v>
      </c>
      <c r="AI109" s="99">
        <f>AI5</f>
        <v>0.95499999999999996</v>
      </c>
      <c r="AJ109" s="100"/>
      <c r="AK109" s="110"/>
      <c r="AL109" s="95">
        <f t="shared" si="89"/>
        <v>0</v>
      </c>
      <c r="AM109" s="15"/>
      <c r="AN109" s="24">
        <f t="shared" si="71"/>
        <v>0</v>
      </c>
      <c r="AO109" s="5">
        <v>0</v>
      </c>
      <c r="AP109" s="63"/>
      <c r="AQ109" s="15"/>
      <c r="AR109" s="13"/>
      <c r="AS109" s="98">
        <f t="shared" si="90"/>
        <v>1</v>
      </c>
      <c r="AT109" s="99">
        <f>AT5</f>
        <v>0.96</v>
      </c>
      <c r="AU109" s="100">
        <v>1.43</v>
      </c>
      <c r="AV109" s="110"/>
      <c r="AW109" s="95">
        <f t="shared" si="91"/>
        <v>1.3727999999999998</v>
      </c>
      <c r="AX109" s="15"/>
      <c r="AY109" s="24">
        <f t="shared" si="72"/>
        <v>4</v>
      </c>
      <c r="AZ109" s="5">
        <v>0</v>
      </c>
      <c r="BA109" s="63"/>
      <c r="BB109" s="15"/>
      <c r="BC109" s="13"/>
      <c r="BD109" s="98">
        <f t="shared" si="92"/>
        <v>0</v>
      </c>
      <c r="BE109" s="99">
        <f>BE5</f>
        <v>0.98</v>
      </c>
      <c r="BF109" s="100"/>
      <c r="BG109" s="110"/>
      <c r="BH109" s="95">
        <f t="shared" si="93"/>
        <v>0</v>
      </c>
      <c r="BI109" s="15"/>
      <c r="BJ109" s="24">
        <f t="shared" si="73"/>
        <v>0</v>
      </c>
      <c r="BK109" s="5">
        <v>0</v>
      </c>
      <c r="BL109" s="63"/>
      <c r="BM109" s="15"/>
      <c r="BN109" s="13"/>
      <c r="BO109" s="98">
        <f t="shared" si="94"/>
        <v>1</v>
      </c>
      <c r="BP109" s="99">
        <f>BP5</f>
        <v>0.94499999999999995</v>
      </c>
      <c r="BQ109" s="100">
        <v>1.21716</v>
      </c>
      <c r="BR109" s="110"/>
      <c r="BS109" s="95">
        <f t="shared" si="95"/>
        <v>1.1502162</v>
      </c>
      <c r="BT109" s="15"/>
      <c r="BU109" s="24">
        <f t="shared" si="74"/>
        <v>1</v>
      </c>
      <c r="BV109" s="5">
        <v>0</v>
      </c>
      <c r="BW109" s="63"/>
      <c r="BX109" s="15"/>
      <c r="BY109" s="13"/>
      <c r="BZ109" s="98">
        <f t="shared" si="96"/>
        <v>0</v>
      </c>
      <c r="CA109" s="99">
        <f>CA5</f>
        <v>1</v>
      </c>
      <c r="CB109" s="100"/>
      <c r="CC109" s="110"/>
      <c r="CD109" s="95">
        <f t="shared" si="97"/>
        <v>0</v>
      </c>
      <c r="CE109" s="15"/>
      <c r="CF109" s="24">
        <f t="shared" si="75"/>
        <v>0</v>
      </c>
      <c r="CG109" s="5">
        <v>0</v>
      </c>
      <c r="CH109" s="63"/>
      <c r="CI109" s="15"/>
      <c r="CJ109" s="13"/>
      <c r="CK109" s="98">
        <f t="shared" si="98"/>
        <v>0</v>
      </c>
      <c r="CL109" s="99">
        <f>CL5</f>
        <v>1</v>
      </c>
      <c r="CM109" s="100"/>
      <c r="CN109" s="110"/>
      <c r="CO109" s="95">
        <f t="shared" si="99"/>
        <v>0</v>
      </c>
      <c r="CP109" s="15"/>
      <c r="CQ109" s="24">
        <f t="shared" si="76"/>
        <v>0</v>
      </c>
      <c r="CR109" s="5">
        <v>0</v>
      </c>
      <c r="CS109" s="63"/>
      <c r="CT109" s="15"/>
      <c r="CU109" s="13"/>
      <c r="CV109" s="98">
        <f t="shared" si="100"/>
        <v>0</v>
      </c>
      <c r="CW109" s="99">
        <f>CW5</f>
        <v>1</v>
      </c>
      <c r="CX109" s="100"/>
      <c r="CY109" s="110"/>
      <c r="CZ109" s="95">
        <f t="shared" si="101"/>
        <v>0</v>
      </c>
      <c r="DA109" s="15"/>
      <c r="DB109" s="24">
        <f t="shared" si="77"/>
        <v>0</v>
      </c>
      <c r="DC109" s="5">
        <v>0</v>
      </c>
      <c r="DD109" s="63"/>
      <c r="DE109" s="15"/>
      <c r="DF109" s="13"/>
      <c r="DG109" s="98">
        <f t="shared" si="102"/>
        <v>0</v>
      </c>
      <c r="DH109" s="99">
        <f>DH5</f>
        <v>1</v>
      </c>
      <c r="DI109" s="100"/>
      <c r="DJ109" s="110"/>
      <c r="DK109" s="95">
        <f t="shared" si="103"/>
        <v>0</v>
      </c>
      <c r="DL109" s="15"/>
      <c r="DM109" s="24">
        <f t="shared" si="78"/>
        <v>0</v>
      </c>
      <c r="DN109" s="5">
        <v>0</v>
      </c>
      <c r="DO109" s="63"/>
      <c r="DP109" s="15"/>
      <c r="DQ109" s="13"/>
      <c r="DR109" s="98">
        <f t="shared" si="104"/>
        <v>0</v>
      </c>
      <c r="DS109" s="99">
        <f>DS5</f>
        <v>1</v>
      </c>
      <c r="DT109" s="100"/>
      <c r="DU109" s="110"/>
      <c r="DV109" s="95">
        <f t="shared" si="105"/>
        <v>0</v>
      </c>
      <c r="DW109" s="15"/>
      <c r="DX109" s="24">
        <f t="shared" si="79"/>
        <v>0</v>
      </c>
      <c r="DY109" s="5">
        <v>0</v>
      </c>
      <c r="DZ109" s="63"/>
      <c r="EA109" s="15"/>
      <c r="EB109" s="13"/>
      <c r="EC109" s="98">
        <f t="shared" si="106"/>
        <v>0</v>
      </c>
      <c r="ED109" s="99">
        <f>ED5</f>
        <v>1</v>
      </c>
      <c r="EE109" s="100"/>
      <c r="EF109" s="110"/>
      <c r="EG109" s="95">
        <f t="shared" si="107"/>
        <v>0</v>
      </c>
      <c r="EH109" s="15"/>
      <c r="EI109" s="24">
        <f t="shared" si="80"/>
        <v>0</v>
      </c>
      <c r="EJ109" s="5">
        <v>0</v>
      </c>
      <c r="EK109" s="63"/>
      <c r="EL109" s="15"/>
      <c r="EM109" s="13"/>
      <c r="EN109" s="98">
        <f t="shared" si="108"/>
        <v>0</v>
      </c>
      <c r="EO109" s="99">
        <f>EO5</f>
        <v>1</v>
      </c>
      <c r="EP109" s="100"/>
      <c r="EQ109" s="110"/>
      <c r="ER109" s="95">
        <f t="shared" si="109"/>
        <v>0</v>
      </c>
      <c r="ES109" s="15"/>
      <c r="ET109" s="24">
        <f t="shared" si="81"/>
        <v>0</v>
      </c>
      <c r="EU109" s="5">
        <v>0</v>
      </c>
      <c r="EV109" s="63"/>
      <c r="EW109" s="15"/>
      <c r="EX109" s="13"/>
      <c r="EY109" s="98">
        <f t="shared" si="110"/>
        <v>0</v>
      </c>
      <c r="EZ109" s="99">
        <f>EZ5</f>
        <v>1</v>
      </c>
      <c r="FA109" s="100"/>
      <c r="FB109" s="110"/>
      <c r="FC109" s="95">
        <f t="shared" si="111"/>
        <v>0</v>
      </c>
      <c r="FD109" s="15"/>
      <c r="FE109" s="24">
        <f t="shared" si="82"/>
        <v>0</v>
      </c>
      <c r="FF109" s="5">
        <v>0</v>
      </c>
      <c r="FG109" s="63"/>
      <c r="FH109" s="15"/>
      <c r="FI109" s="13"/>
      <c r="FJ109" s="98">
        <f t="shared" si="112"/>
        <v>0</v>
      </c>
      <c r="FK109" s="99">
        <f>FK5</f>
        <v>1</v>
      </c>
      <c r="FL109" s="100"/>
      <c r="FM109" s="110"/>
      <c r="FN109" s="95">
        <f t="shared" si="113"/>
        <v>0</v>
      </c>
      <c r="FO109" s="15"/>
      <c r="FP109" s="24">
        <f t="shared" si="83"/>
        <v>0</v>
      </c>
      <c r="FQ109" s="5">
        <v>0</v>
      </c>
      <c r="FR109" s="8">
        <v>0</v>
      </c>
      <c r="FS109" s="84">
        <f t="shared" si="114"/>
        <v>1.21716</v>
      </c>
      <c r="FT109" s="85">
        <f t="shared" si="115"/>
        <v>1.3424799999999999</v>
      </c>
      <c r="FU109" s="85">
        <f t="shared" si="116"/>
        <v>500</v>
      </c>
      <c r="FV109" s="85">
        <f t="shared" si="117"/>
        <v>1.3727999999999998</v>
      </c>
      <c r="FW109" s="85">
        <f t="shared" si="118"/>
        <v>500</v>
      </c>
      <c r="FX109" s="85">
        <f t="shared" si="119"/>
        <v>1.1502162</v>
      </c>
      <c r="FY109" s="85">
        <f t="shared" si="120"/>
        <v>500</v>
      </c>
      <c r="FZ109" s="85">
        <f t="shared" si="121"/>
        <v>500</v>
      </c>
      <c r="GA109" s="85">
        <f t="shared" si="122"/>
        <v>500</v>
      </c>
      <c r="GB109" s="85">
        <f t="shared" si="123"/>
        <v>500</v>
      </c>
      <c r="GC109" s="85">
        <f t="shared" si="124"/>
        <v>500</v>
      </c>
      <c r="GD109" s="85">
        <f t="shared" si="125"/>
        <v>500</v>
      </c>
      <c r="GE109" s="85">
        <f t="shared" si="126"/>
        <v>500</v>
      </c>
      <c r="GF109" s="85">
        <f t="shared" si="127"/>
        <v>500</v>
      </c>
      <c r="GG109" s="85">
        <f t="shared" si="128"/>
        <v>500</v>
      </c>
      <c r="GH109" s="101">
        <f t="shared" si="67"/>
        <v>4</v>
      </c>
      <c r="GI109" s="102">
        <f t="shared" si="129"/>
        <v>5.0826561999999997</v>
      </c>
      <c r="GJ109" s="102">
        <f t="shared" si="130"/>
        <v>1.2706640499999999</v>
      </c>
      <c r="GK109" s="79">
        <f>ROW()</f>
        <v>109</v>
      </c>
    </row>
    <row r="110" spans="1:193" s="12" customFormat="1" ht="50.1" customHeight="1">
      <c r="A110" s="17">
        <f>ROW()</f>
        <v>110</v>
      </c>
      <c r="B110" s="32">
        <f t="shared" si="131"/>
        <v>104</v>
      </c>
      <c r="C110" s="33">
        <f t="shared" si="132"/>
        <v>104</v>
      </c>
      <c r="D110" s="31" t="s">
        <v>432</v>
      </c>
      <c r="E110" s="390">
        <f t="shared" si="68"/>
        <v>3.7956099999999999</v>
      </c>
      <c r="F110" s="107">
        <f t="shared" si="84"/>
        <v>5.2904780833333325</v>
      </c>
      <c r="G110" s="3">
        <v>0</v>
      </c>
      <c r="H110" s="4">
        <v>0</v>
      </c>
      <c r="I110" s="63"/>
      <c r="J110" s="15"/>
      <c r="K110" s="13"/>
      <c r="L110" s="98">
        <f t="shared" si="133"/>
        <v>1</v>
      </c>
      <c r="M110" s="99">
        <f>M5</f>
        <v>0.94499999999999995</v>
      </c>
      <c r="N110" s="100">
        <v>6.57</v>
      </c>
      <c r="O110" s="110"/>
      <c r="P110" s="95">
        <f t="shared" si="85"/>
        <v>6.2086499999999996</v>
      </c>
      <c r="Q110" s="15"/>
      <c r="R110" s="24">
        <f t="shared" si="69"/>
        <v>3</v>
      </c>
      <c r="S110" s="25">
        <v>0</v>
      </c>
      <c r="T110" s="63"/>
      <c r="U110" s="15"/>
      <c r="V110" s="13"/>
      <c r="W110" s="98">
        <f t="shared" si="86"/>
        <v>1</v>
      </c>
      <c r="X110" s="99">
        <f>X5</f>
        <v>0.97</v>
      </c>
      <c r="Y110" s="100">
        <v>3.9129999999999998</v>
      </c>
      <c r="Z110" s="110"/>
      <c r="AA110" s="95">
        <f t="shared" si="87"/>
        <v>3.7956099999999999</v>
      </c>
      <c r="AB110" s="15"/>
      <c r="AC110" s="24">
        <f t="shared" si="70"/>
        <v>1</v>
      </c>
      <c r="AD110" s="5">
        <v>0</v>
      </c>
      <c r="AE110" s="63"/>
      <c r="AF110" s="15"/>
      <c r="AG110" s="13"/>
      <c r="AH110" s="98">
        <f t="shared" si="88"/>
        <v>0</v>
      </c>
      <c r="AI110" s="99">
        <f>AI5</f>
        <v>0.95499999999999996</v>
      </c>
      <c r="AJ110" s="100"/>
      <c r="AK110" s="110"/>
      <c r="AL110" s="95">
        <f t="shared" si="89"/>
        <v>0</v>
      </c>
      <c r="AM110" s="15"/>
      <c r="AN110" s="24">
        <f t="shared" si="71"/>
        <v>0</v>
      </c>
      <c r="AO110" s="5">
        <v>0</v>
      </c>
      <c r="AP110" s="63"/>
      <c r="AQ110" s="15"/>
      <c r="AR110" s="13"/>
      <c r="AS110" s="98">
        <f t="shared" si="90"/>
        <v>0</v>
      </c>
      <c r="AT110" s="99">
        <f>AT5</f>
        <v>0.96</v>
      </c>
      <c r="AU110" s="100"/>
      <c r="AV110" s="110"/>
      <c r="AW110" s="95">
        <f t="shared" si="91"/>
        <v>0</v>
      </c>
      <c r="AX110" s="15"/>
      <c r="AY110" s="24">
        <f t="shared" si="72"/>
        <v>0</v>
      </c>
      <c r="AZ110" s="5">
        <v>0</v>
      </c>
      <c r="BA110" s="63"/>
      <c r="BB110" s="15"/>
      <c r="BC110" s="13"/>
      <c r="BD110" s="98">
        <f t="shared" si="92"/>
        <v>0</v>
      </c>
      <c r="BE110" s="99">
        <f>BE5</f>
        <v>0.98</v>
      </c>
      <c r="BF110" s="100"/>
      <c r="BG110" s="110"/>
      <c r="BH110" s="95">
        <f t="shared" si="93"/>
        <v>0</v>
      </c>
      <c r="BI110" s="15"/>
      <c r="BJ110" s="24">
        <f t="shared" si="73"/>
        <v>0</v>
      </c>
      <c r="BK110" s="5">
        <v>0</v>
      </c>
      <c r="BL110" s="63"/>
      <c r="BM110" s="15"/>
      <c r="BN110" s="13"/>
      <c r="BO110" s="98">
        <f t="shared" si="94"/>
        <v>1</v>
      </c>
      <c r="BP110" s="99">
        <f>BP5</f>
        <v>0.94499999999999995</v>
      </c>
      <c r="BQ110" s="100">
        <v>6.2086499999999996</v>
      </c>
      <c r="BR110" s="110"/>
      <c r="BS110" s="95">
        <f t="shared" si="95"/>
        <v>5.8671742499999997</v>
      </c>
      <c r="BT110" s="15"/>
      <c r="BU110" s="24">
        <f t="shared" si="74"/>
        <v>2</v>
      </c>
      <c r="BV110" s="5">
        <v>0</v>
      </c>
      <c r="BW110" s="63"/>
      <c r="BX110" s="15"/>
      <c r="BY110" s="13"/>
      <c r="BZ110" s="98">
        <f t="shared" si="96"/>
        <v>0</v>
      </c>
      <c r="CA110" s="99">
        <f>CA5</f>
        <v>1</v>
      </c>
      <c r="CB110" s="100"/>
      <c r="CC110" s="110"/>
      <c r="CD110" s="95">
        <f t="shared" si="97"/>
        <v>0</v>
      </c>
      <c r="CE110" s="15"/>
      <c r="CF110" s="24">
        <f t="shared" si="75"/>
        <v>0</v>
      </c>
      <c r="CG110" s="5">
        <v>0</v>
      </c>
      <c r="CH110" s="63"/>
      <c r="CI110" s="15"/>
      <c r="CJ110" s="13"/>
      <c r="CK110" s="98">
        <f t="shared" si="98"/>
        <v>0</v>
      </c>
      <c r="CL110" s="99">
        <f>CL5</f>
        <v>1</v>
      </c>
      <c r="CM110" s="100"/>
      <c r="CN110" s="110"/>
      <c r="CO110" s="95">
        <f t="shared" si="99"/>
        <v>0</v>
      </c>
      <c r="CP110" s="15"/>
      <c r="CQ110" s="24">
        <f t="shared" si="76"/>
        <v>0</v>
      </c>
      <c r="CR110" s="5">
        <v>0</v>
      </c>
      <c r="CS110" s="63"/>
      <c r="CT110" s="15"/>
      <c r="CU110" s="13"/>
      <c r="CV110" s="98">
        <f t="shared" si="100"/>
        <v>0</v>
      </c>
      <c r="CW110" s="99">
        <f>CW5</f>
        <v>1</v>
      </c>
      <c r="CX110" s="100"/>
      <c r="CY110" s="110"/>
      <c r="CZ110" s="95">
        <f t="shared" si="101"/>
        <v>0</v>
      </c>
      <c r="DA110" s="15"/>
      <c r="DB110" s="24">
        <f t="shared" si="77"/>
        <v>0</v>
      </c>
      <c r="DC110" s="5">
        <v>0</v>
      </c>
      <c r="DD110" s="63"/>
      <c r="DE110" s="15"/>
      <c r="DF110" s="13"/>
      <c r="DG110" s="98">
        <f t="shared" si="102"/>
        <v>0</v>
      </c>
      <c r="DH110" s="99">
        <f>DH5</f>
        <v>1</v>
      </c>
      <c r="DI110" s="100"/>
      <c r="DJ110" s="110"/>
      <c r="DK110" s="95">
        <f t="shared" si="103"/>
        <v>0</v>
      </c>
      <c r="DL110" s="15"/>
      <c r="DM110" s="24">
        <f t="shared" si="78"/>
        <v>0</v>
      </c>
      <c r="DN110" s="5">
        <v>0</v>
      </c>
      <c r="DO110" s="63"/>
      <c r="DP110" s="15"/>
      <c r="DQ110" s="13"/>
      <c r="DR110" s="98">
        <f t="shared" si="104"/>
        <v>0</v>
      </c>
      <c r="DS110" s="99">
        <f>DS5</f>
        <v>1</v>
      </c>
      <c r="DT110" s="100"/>
      <c r="DU110" s="110"/>
      <c r="DV110" s="95">
        <f t="shared" si="105"/>
        <v>0</v>
      </c>
      <c r="DW110" s="15"/>
      <c r="DX110" s="24">
        <f t="shared" si="79"/>
        <v>0</v>
      </c>
      <c r="DY110" s="5">
        <v>0</v>
      </c>
      <c r="DZ110" s="63"/>
      <c r="EA110" s="15"/>
      <c r="EB110" s="13"/>
      <c r="EC110" s="98">
        <f t="shared" si="106"/>
        <v>0</v>
      </c>
      <c r="ED110" s="99">
        <f>ED5</f>
        <v>1</v>
      </c>
      <c r="EE110" s="100"/>
      <c r="EF110" s="110"/>
      <c r="EG110" s="95">
        <f t="shared" si="107"/>
        <v>0</v>
      </c>
      <c r="EH110" s="15"/>
      <c r="EI110" s="24">
        <f t="shared" si="80"/>
        <v>0</v>
      </c>
      <c r="EJ110" s="5">
        <v>0</v>
      </c>
      <c r="EK110" s="63"/>
      <c r="EL110" s="15"/>
      <c r="EM110" s="13"/>
      <c r="EN110" s="98">
        <f t="shared" si="108"/>
        <v>0</v>
      </c>
      <c r="EO110" s="99">
        <f>EO5</f>
        <v>1</v>
      </c>
      <c r="EP110" s="100"/>
      <c r="EQ110" s="110"/>
      <c r="ER110" s="95">
        <f t="shared" si="109"/>
        <v>0</v>
      </c>
      <c r="ES110" s="15"/>
      <c r="ET110" s="24">
        <f t="shared" si="81"/>
        <v>0</v>
      </c>
      <c r="EU110" s="5">
        <v>0</v>
      </c>
      <c r="EV110" s="63"/>
      <c r="EW110" s="15"/>
      <c r="EX110" s="13"/>
      <c r="EY110" s="98">
        <f t="shared" si="110"/>
        <v>0</v>
      </c>
      <c r="EZ110" s="99">
        <f>EZ5</f>
        <v>1</v>
      </c>
      <c r="FA110" s="100"/>
      <c r="FB110" s="110"/>
      <c r="FC110" s="95">
        <f t="shared" si="111"/>
        <v>0</v>
      </c>
      <c r="FD110" s="15"/>
      <c r="FE110" s="24">
        <f t="shared" si="82"/>
        <v>0</v>
      </c>
      <c r="FF110" s="5">
        <v>0</v>
      </c>
      <c r="FG110" s="63"/>
      <c r="FH110" s="15"/>
      <c r="FI110" s="13"/>
      <c r="FJ110" s="98">
        <f t="shared" si="112"/>
        <v>0</v>
      </c>
      <c r="FK110" s="99">
        <f>FK5</f>
        <v>1</v>
      </c>
      <c r="FL110" s="100"/>
      <c r="FM110" s="110"/>
      <c r="FN110" s="95">
        <f t="shared" si="113"/>
        <v>0</v>
      </c>
      <c r="FO110" s="15"/>
      <c r="FP110" s="24">
        <f t="shared" si="83"/>
        <v>0</v>
      </c>
      <c r="FQ110" s="5">
        <v>0</v>
      </c>
      <c r="FR110" s="8">
        <v>0</v>
      </c>
      <c r="FS110" s="84">
        <f t="shared" si="114"/>
        <v>6.2086499999999996</v>
      </c>
      <c r="FT110" s="85">
        <f t="shared" si="115"/>
        <v>3.7956099999999999</v>
      </c>
      <c r="FU110" s="85">
        <f t="shared" si="116"/>
        <v>500</v>
      </c>
      <c r="FV110" s="85">
        <f t="shared" si="117"/>
        <v>500</v>
      </c>
      <c r="FW110" s="85">
        <f t="shared" si="118"/>
        <v>500</v>
      </c>
      <c r="FX110" s="85">
        <f t="shared" si="119"/>
        <v>5.8671742499999997</v>
      </c>
      <c r="FY110" s="85">
        <f t="shared" si="120"/>
        <v>500</v>
      </c>
      <c r="FZ110" s="85">
        <f t="shared" si="121"/>
        <v>500</v>
      </c>
      <c r="GA110" s="85">
        <f t="shared" si="122"/>
        <v>500</v>
      </c>
      <c r="GB110" s="85">
        <f t="shared" si="123"/>
        <v>500</v>
      </c>
      <c r="GC110" s="85">
        <f t="shared" si="124"/>
        <v>500</v>
      </c>
      <c r="GD110" s="85">
        <f t="shared" si="125"/>
        <v>500</v>
      </c>
      <c r="GE110" s="85">
        <f t="shared" si="126"/>
        <v>500</v>
      </c>
      <c r="GF110" s="85">
        <f t="shared" si="127"/>
        <v>500</v>
      </c>
      <c r="GG110" s="85">
        <f t="shared" si="128"/>
        <v>500</v>
      </c>
      <c r="GH110" s="101">
        <f t="shared" si="67"/>
        <v>3</v>
      </c>
      <c r="GI110" s="102">
        <f t="shared" si="129"/>
        <v>15.871434249999998</v>
      </c>
      <c r="GJ110" s="102">
        <f t="shared" si="130"/>
        <v>5.2904780833333325</v>
      </c>
      <c r="GK110" s="79">
        <f>ROW()</f>
        <v>110</v>
      </c>
    </row>
    <row r="111" spans="1:193" s="12" customFormat="1" ht="50.1" customHeight="1">
      <c r="A111" s="17">
        <f>ROW()</f>
        <v>111</v>
      </c>
      <c r="B111" s="32">
        <f t="shared" si="131"/>
        <v>105</v>
      </c>
      <c r="C111" s="33">
        <f t="shared" si="132"/>
        <v>105</v>
      </c>
      <c r="D111" s="31" t="s">
        <v>433</v>
      </c>
      <c r="E111" s="390">
        <f t="shared" si="68"/>
        <v>7.8925549499999983</v>
      </c>
      <c r="F111" s="107">
        <f t="shared" si="84"/>
        <v>8.1222324749999988</v>
      </c>
      <c r="G111" s="3">
        <v>0</v>
      </c>
      <c r="H111" s="4">
        <v>0</v>
      </c>
      <c r="I111" s="63"/>
      <c r="J111" s="15"/>
      <c r="K111" s="13"/>
      <c r="L111" s="98">
        <f t="shared" si="133"/>
        <v>1</v>
      </c>
      <c r="M111" s="99">
        <f>M5</f>
        <v>0.94499999999999995</v>
      </c>
      <c r="N111" s="100">
        <v>8.8379999999999992</v>
      </c>
      <c r="O111" s="110">
        <v>151632</v>
      </c>
      <c r="P111" s="95">
        <f t="shared" si="85"/>
        <v>8.3519099999999984</v>
      </c>
      <c r="Q111" s="15"/>
      <c r="R111" s="24">
        <f t="shared" si="69"/>
        <v>2</v>
      </c>
      <c r="S111" s="25">
        <v>0</v>
      </c>
      <c r="T111" s="63"/>
      <c r="U111" s="15"/>
      <c r="V111" s="13"/>
      <c r="W111" s="98">
        <f t="shared" si="86"/>
        <v>0</v>
      </c>
      <c r="X111" s="99">
        <f>X5</f>
        <v>0.97</v>
      </c>
      <c r="Y111" s="100"/>
      <c r="Z111" s="110"/>
      <c r="AA111" s="95">
        <f t="shared" si="87"/>
        <v>0</v>
      </c>
      <c r="AB111" s="15"/>
      <c r="AC111" s="24">
        <f t="shared" si="70"/>
        <v>0</v>
      </c>
      <c r="AD111" s="5">
        <v>0</v>
      </c>
      <c r="AE111" s="63"/>
      <c r="AF111" s="15"/>
      <c r="AG111" s="13"/>
      <c r="AH111" s="98">
        <f t="shared" si="88"/>
        <v>0</v>
      </c>
      <c r="AI111" s="99">
        <f>AI5</f>
        <v>0.95499999999999996</v>
      </c>
      <c r="AJ111" s="100"/>
      <c r="AK111" s="110"/>
      <c r="AL111" s="95">
        <f t="shared" si="89"/>
        <v>0</v>
      </c>
      <c r="AM111" s="15"/>
      <c r="AN111" s="24">
        <f t="shared" si="71"/>
        <v>0</v>
      </c>
      <c r="AO111" s="5">
        <v>0</v>
      </c>
      <c r="AP111" s="63"/>
      <c r="AQ111" s="15"/>
      <c r="AR111" s="13"/>
      <c r="AS111" s="98">
        <f t="shared" si="90"/>
        <v>0</v>
      </c>
      <c r="AT111" s="99">
        <f>AT5</f>
        <v>0.96</v>
      </c>
      <c r="AU111" s="100"/>
      <c r="AV111" s="110"/>
      <c r="AW111" s="95">
        <f t="shared" si="91"/>
        <v>0</v>
      </c>
      <c r="AX111" s="15"/>
      <c r="AY111" s="24">
        <f t="shared" si="72"/>
        <v>0</v>
      </c>
      <c r="AZ111" s="5">
        <v>0</v>
      </c>
      <c r="BA111" s="63"/>
      <c r="BB111" s="15"/>
      <c r="BC111" s="13"/>
      <c r="BD111" s="98">
        <f t="shared" si="92"/>
        <v>0</v>
      </c>
      <c r="BE111" s="99">
        <f>BE5</f>
        <v>0.98</v>
      </c>
      <c r="BF111" s="100"/>
      <c r="BG111" s="110"/>
      <c r="BH111" s="95">
        <f t="shared" si="93"/>
        <v>0</v>
      </c>
      <c r="BI111" s="15"/>
      <c r="BJ111" s="24">
        <f t="shared" si="73"/>
        <v>0</v>
      </c>
      <c r="BK111" s="5">
        <v>0</v>
      </c>
      <c r="BL111" s="63"/>
      <c r="BM111" s="15"/>
      <c r="BN111" s="13"/>
      <c r="BO111" s="98">
        <f t="shared" si="94"/>
        <v>1</v>
      </c>
      <c r="BP111" s="99">
        <f>BP5</f>
        <v>0.94499999999999995</v>
      </c>
      <c r="BQ111" s="100">
        <v>8.3519099999999984</v>
      </c>
      <c r="BR111" s="110"/>
      <c r="BS111" s="95">
        <f t="shared" si="95"/>
        <v>7.8925549499999983</v>
      </c>
      <c r="BT111" s="15"/>
      <c r="BU111" s="24">
        <f t="shared" si="74"/>
        <v>1</v>
      </c>
      <c r="BV111" s="5">
        <v>0</v>
      </c>
      <c r="BW111" s="63"/>
      <c r="BX111" s="15"/>
      <c r="BY111" s="13"/>
      <c r="BZ111" s="98">
        <f t="shared" si="96"/>
        <v>0</v>
      </c>
      <c r="CA111" s="99">
        <f>CA5</f>
        <v>1</v>
      </c>
      <c r="CB111" s="100"/>
      <c r="CC111" s="110"/>
      <c r="CD111" s="95">
        <f t="shared" si="97"/>
        <v>0</v>
      </c>
      <c r="CE111" s="15"/>
      <c r="CF111" s="24">
        <f t="shared" si="75"/>
        <v>0</v>
      </c>
      <c r="CG111" s="5">
        <v>0</v>
      </c>
      <c r="CH111" s="63"/>
      <c r="CI111" s="15"/>
      <c r="CJ111" s="13"/>
      <c r="CK111" s="98">
        <f t="shared" si="98"/>
        <v>0</v>
      </c>
      <c r="CL111" s="99">
        <f>CL5</f>
        <v>1</v>
      </c>
      <c r="CM111" s="100"/>
      <c r="CN111" s="110"/>
      <c r="CO111" s="95">
        <f t="shared" si="99"/>
        <v>0</v>
      </c>
      <c r="CP111" s="15"/>
      <c r="CQ111" s="24">
        <f t="shared" si="76"/>
        <v>0</v>
      </c>
      <c r="CR111" s="5">
        <v>0</v>
      </c>
      <c r="CS111" s="63"/>
      <c r="CT111" s="15"/>
      <c r="CU111" s="13"/>
      <c r="CV111" s="98">
        <f t="shared" si="100"/>
        <v>0</v>
      </c>
      <c r="CW111" s="99">
        <f>CW5</f>
        <v>1</v>
      </c>
      <c r="CX111" s="100"/>
      <c r="CY111" s="110"/>
      <c r="CZ111" s="95">
        <f t="shared" si="101"/>
        <v>0</v>
      </c>
      <c r="DA111" s="15"/>
      <c r="DB111" s="24">
        <f t="shared" si="77"/>
        <v>0</v>
      </c>
      <c r="DC111" s="5">
        <v>0</v>
      </c>
      <c r="DD111" s="63"/>
      <c r="DE111" s="15"/>
      <c r="DF111" s="13"/>
      <c r="DG111" s="98">
        <f t="shared" si="102"/>
        <v>0</v>
      </c>
      <c r="DH111" s="99">
        <f>DH5</f>
        <v>1</v>
      </c>
      <c r="DI111" s="100"/>
      <c r="DJ111" s="110"/>
      <c r="DK111" s="95">
        <f t="shared" si="103"/>
        <v>0</v>
      </c>
      <c r="DL111" s="15"/>
      <c r="DM111" s="24">
        <f t="shared" si="78"/>
        <v>0</v>
      </c>
      <c r="DN111" s="5">
        <v>0</v>
      </c>
      <c r="DO111" s="63"/>
      <c r="DP111" s="15"/>
      <c r="DQ111" s="13"/>
      <c r="DR111" s="98">
        <f t="shared" si="104"/>
        <v>0</v>
      </c>
      <c r="DS111" s="99">
        <f>DS5</f>
        <v>1</v>
      </c>
      <c r="DT111" s="100"/>
      <c r="DU111" s="110"/>
      <c r="DV111" s="95">
        <f t="shared" si="105"/>
        <v>0</v>
      </c>
      <c r="DW111" s="15"/>
      <c r="DX111" s="24">
        <f t="shared" si="79"/>
        <v>0</v>
      </c>
      <c r="DY111" s="5">
        <v>0</v>
      </c>
      <c r="DZ111" s="63"/>
      <c r="EA111" s="15"/>
      <c r="EB111" s="13"/>
      <c r="EC111" s="98">
        <f t="shared" si="106"/>
        <v>0</v>
      </c>
      <c r="ED111" s="99">
        <f>ED5</f>
        <v>1</v>
      </c>
      <c r="EE111" s="100"/>
      <c r="EF111" s="110"/>
      <c r="EG111" s="95">
        <f t="shared" si="107"/>
        <v>0</v>
      </c>
      <c r="EH111" s="15"/>
      <c r="EI111" s="24">
        <f t="shared" si="80"/>
        <v>0</v>
      </c>
      <c r="EJ111" s="5">
        <v>0</v>
      </c>
      <c r="EK111" s="63"/>
      <c r="EL111" s="15"/>
      <c r="EM111" s="13"/>
      <c r="EN111" s="98">
        <f t="shared" si="108"/>
        <v>0</v>
      </c>
      <c r="EO111" s="99">
        <f>EO5</f>
        <v>1</v>
      </c>
      <c r="EP111" s="100"/>
      <c r="EQ111" s="110"/>
      <c r="ER111" s="95">
        <f t="shared" si="109"/>
        <v>0</v>
      </c>
      <c r="ES111" s="15"/>
      <c r="ET111" s="24">
        <f t="shared" si="81"/>
        <v>0</v>
      </c>
      <c r="EU111" s="5">
        <v>0</v>
      </c>
      <c r="EV111" s="63"/>
      <c r="EW111" s="15"/>
      <c r="EX111" s="13"/>
      <c r="EY111" s="98">
        <f t="shared" si="110"/>
        <v>0</v>
      </c>
      <c r="EZ111" s="99">
        <f>EZ5</f>
        <v>1</v>
      </c>
      <c r="FA111" s="100"/>
      <c r="FB111" s="110"/>
      <c r="FC111" s="95">
        <f t="shared" si="111"/>
        <v>0</v>
      </c>
      <c r="FD111" s="15"/>
      <c r="FE111" s="24">
        <f t="shared" si="82"/>
        <v>0</v>
      </c>
      <c r="FF111" s="5">
        <v>0</v>
      </c>
      <c r="FG111" s="63"/>
      <c r="FH111" s="15"/>
      <c r="FI111" s="13"/>
      <c r="FJ111" s="98">
        <f t="shared" si="112"/>
        <v>0</v>
      </c>
      <c r="FK111" s="99">
        <f>FK5</f>
        <v>1</v>
      </c>
      <c r="FL111" s="100"/>
      <c r="FM111" s="110"/>
      <c r="FN111" s="95">
        <f t="shared" si="113"/>
        <v>0</v>
      </c>
      <c r="FO111" s="15"/>
      <c r="FP111" s="24">
        <f t="shared" si="83"/>
        <v>0</v>
      </c>
      <c r="FQ111" s="5">
        <v>0</v>
      </c>
      <c r="FR111" s="8">
        <v>0</v>
      </c>
      <c r="FS111" s="84">
        <f t="shared" si="114"/>
        <v>8.3519099999999984</v>
      </c>
      <c r="FT111" s="85">
        <f t="shared" si="115"/>
        <v>500</v>
      </c>
      <c r="FU111" s="85">
        <f t="shared" si="116"/>
        <v>500</v>
      </c>
      <c r="FV111" s="85">
        <f t="shared" si="117"/>
        <v>500</v>
      </c>
      <c r="FW111" s="85">
        <f t="shared" si="118"/>
        <v>500</v>
      </c>
      <c r="FX111" s="85">
        <f t="shared" si="119"/>
        <v>7.8925549499999983</v>
      </c>
      <c r="FY111" s="85">
        <f t="shared" si="120"/>
        <v>500</v>
      </c>
      <c r="FZ111" s="85">
        <f t="shared" si="121"/>
        <v>500</v>
      </c>
      <c r="GA111" s="85">
        <f t="shared" si="122"/>
        <v>500</v>
      </c>
      <c r="GB111" s="85">
        <f t="shared" si="123"/>
        <v>500</v>
      </c>
      <c r="GC111" s="85">
        <f t="shared" si="124"/>
        <v>500</v>
      </c>
      <c r="GD111" s="85">
        <f t="shared" si="125"/>
        <v>500</v>
      </c>
      <c r="GE111" s="85">
        <f t="shared" si="126"/>
        <v>500</v>
      </c>
      <c r="GF111" s="85">
        <f t="shared" si="127"/>
        <v>500</v>
      </c>
      <c r="GG111" s="85">
        <f t="shared" si="128"/>
        <v>500</v>
      </c>
      <c r="GH111" s="101">
        <f t="shared" si="67"/>
        <v>2</v>
      </c>
      <c r="GI111" s="102">
        <f t="shared" si="129"/>
        <v>16.244464949999998</v>
      </c>
      <c r="GJ111" s="102">
        <f t="shared" si="130"/>
        <v>8.1222324749999988</v>
      </c>
      <c r="GK111" s="79">
        <f>ROW()</f>
        <v>111</v>
      </c>
    </row>
    <row r="112" spans="1:193" s="12" customFormat="1" ht="50.1" customHeight="1">
      <c r="A112" s="17">
        <f>ROW()</f>
        <v>112</v>
      </c>
      <c r="B112" s="32">
        <f t="shared" si="131"/>
        <v>106</v>
      </c>
      <c r="C112" s="33">
        <f t="shared" si="132"/>
        <v>106</v>
      </c>
      <c r="D112" s="31" t="s">
        <v>434</v>
      </c>
      <c r="E112" s="390">
        <f t="shared" si="68"/>
        <v>1.5940496249999998</v>
      </c>
      <c r="F112" s="107">
        <f t="shared" si="84"/>
        <v>1.6472248749999998</v>
      </c>
      <c r="G112" s="3">
        <v>0</v>
      </c>
      <c r="H112" s="4">
        <v>0</v>
      </c>
      <c r="I112" s="63"/>
      <c r="J112" s="15"/>
      <c r="K112" s="13"/>
      <c r="L112" s="98">
        <f t="shared" si="133"/>
        <v>1</v>
      </c>
      <c r="M112" s="99">
        <f>M5</f>
        <v>0.94499999999999995</v>
      </c>
      <c r="N112" s="100">
        <v>1.7849999999999999</v>
      </c>
      <c r="O112" s="110">
        <v>241156</v>
      </c>
      <c r="P112" s="95">
        <f t="shared" si="85"/>
        <v>1.6868249999999998</v>
      </c>
      <c r="Q112" s="15"/>
      <c r="R112" s="24">
        <f t="shared" si="69"/>
        <v>3</v>
      </c>
      <c r="S112" s="25">
        <v>0</v>
      </c>
      <c r="T112" s="63"/>
      <c r="U112" s="15"/>
      <c r="V112" s="13"/>
      <c r="W112" s="98">
        <f t="shared" si="86"/>
        <v>0</v>
      </c>
      <c r="X112" s="99">
        <f>X5</f>
        <v>0.97</v>
      </c>
      <c r="Y112" s="100"/>
      <c r="Z112" s="110"/>
      <c r="AA112" s="95">
        <f t="shared" si="87"/>
        <v>0</v>
      </c>
      <c r="AB112" s="15"/>
      <c r="AC112" s="24">
        <f t="shared" si="70"/>
        <v>0</v>
      </c>
      <c r="AD112" s="5">
        <v>0</v>
      </c>
      <c r="AE112" s="63"/>
      <c r="AF112" s="15"/>
      <c r="AG112" s="13"/>
      <c r="AH112" s="98">
        <f t="shared" si="88"/>
        <v>0</v>
      </c>
      <c r="AI112" s="99">
        <f>AI5</f>
        <v>0.95499999999999996</v>
      </c>
      <c r="AJ112" s="100"/>
      <c r="AK112" s="110"/>
      <c r="AL112" s="95">
        <f t="shared" si="89"/>
        <v>0</v>
      </c>
      <c r="AM112" s="15"/>
      <c r="AN112" s="24">
        <f t="shared" si="71"/>
        <v>0</v>
      </c>
      <c r="AO112" s="5">
        <v>0</v>
      </c>
      <c r="AP112" s="63"/>
      <c r="AQ112" s="15"/>
      <c r="AR112" s="13"/>
      <c r="AS112" s="98">
        <f t="shared" si="90"/>
        <v>1</v>
      </c>
      <c r="AT112" s="99">
        <f>AT5</f>
        <v>0.96</v>
      </c>
      <c r="AU112" s="100">
        <v>1.73</v>
      </c>
      <c r="AV112" s="110"/>
      <c r="AW112" s="95">
        <f t="shared" si="91"/>
        <v>1.6607999999999998</v>
      </c>
      <c r="AX112" s="15"/>
      <c r="AY112" s="24">
        <f t="shared" si="72"/>
        <v>2</v>
      </c>
      <c r="AZ112" s="5">
        <v>0</v>
      </c>
      <c r="BA112" s="63"/>
      <c r="BB112" s="15"/>
      <c r="BC112" s="13"/>
      <c r="BD112" s="98">
        <f t="shared" si="92"/>
        <v>0</v>
      </c>
      <c r="BE112" s="99">
        <f>BE5</f>
        <v>0.98</v>
      </c>
      <c r="BF112" s="100"/>
      <c r="BG112" s="110"/>
      <c r="BH112" s="95">
        <f t="shared" si="93"/>
        <v>0</v>
      </c>
      <c r="BI112" s="15"/>
      <c r="BJ112" s="24">
        <f t="shared" si="73"/>
        <v>0</v>
      </c>
      <c r="BK112" s="5">
        <v>0</v>
      </c>
      <c r="BL112" s="63"/>
      <c r="BM112" s="15"/>
      <c r="BN112" s="13"/>
      <c r="BO112" s="98">
        <f t="shared" si="94"/>
        <v>1</v>
      </c>
      <c r="BP112" s="99">
        <f>BP5</f>
        <v>0.94499999999999995</v>
      </c>
      <c r="BQ112" s="100">
        <v>1.6868249999999998</v>
      </c>
      <c r="BR112" s="110"/>
      <c r="BS112" s="95">
        <f t="shared" si="95"/>
        <v>1.5940496249999998</v>
      </c>
      <c r="BT112" s="15"/>
      <c r="BU112" s="24">
        <f t="shared" si="74"/>
        <v>1</v>
      </c>
      <c r="BV112" s="5">
        <v>0</v>
      </c>
      <c r="BW112" s="63"/>
      <c r="BX112" s="15"/>
      <c r="BY112" s="13"/>
      <c r="BZ112" s="98">
        <f t="shared" si="96"/>
        <v>0</v>
      </c>
      <c r="CA112" s="99">
        <f>CA5</f>
        <v>1</v>
      </c>
      <c r="CB112" s="100"/>
      <c r="CC112" s="110"/>
      <c r="CD112" s="95">
        <f t="shared" si="97"/>
        <v>0</v>
      </c>
      <c r="CE112" s="15"/>
      <c r="CF112" s="24">
        <f t="shared" si="75"/>
        <v>0</v>
      </c>
      <c r="CG112" s="5">
        <v>0</v>
      </c>
      <c r="CH112" s="63"/>
      <c r="CI112" s="15"/>
      <c r="CJ112" s="13"/>
      <c r="CK112" s="98">
        <f t="shared" si="98"/>
        <v>0</v>
      </c>
      <c r="CL112" s="99">
        <f>CL5</f>
        <v>1</v>
      </c>
      <c r="CM112" s="100"/>
      <c r="CN112" s="110"/>
      <c r="CO112" s="95">
        <f t="shared" si="99"/>
        <v>0</v>
      </c>
      <c r="CP112" s="15"/>
      <c r="CQ112" s="24">
        <f t="shared" si="76"/>
        <v>0</v>
      </c>
      <c r="CR112" s="5">
        <v>0</v>
      </c>
      <c r="CS112" s="63"/>
      <c r="CT112" s="15"/>
      <c r="CU112" s="13"/>
      <c r="CV112" s="98">
        <f t="shared" si="100"/>
        <v>0</v>
      </c>
      <c r="CW112" s="99">
        <f>CW5</f>
        <v>1</v>
      </c>
      <c r="CX112" s="100"/>
      <c r="CY112" s="110"/>
      <c r="CZ112" s="95">
        <f t="shared" si="101"/>
        <v>0</v>
      </c>
      <c r="DA112" s="15"/>
      <c r="DB112" s="24">
        <f t="shared" si="77"/>
        <v>0</v>
      </c>
      <c r="DC112" s="5">
        <v>0</v>
      </c>
      <c r="DD112" s="63"/>
      <c r="DE112" s="15"/>
      <c r="DF112" s="13"/>
      <c r="DG112" s="98">
        <f t="shared" si="102"/>
        <v>0</v>
      </c>
      <c r="DH112" s="99">
        <f>DH5</f>
        <v>1</v>
      </c>
      <c r="DI112" s="100"/>
      <c r="DJ112" s="110"/>
      <c r="DK112" s="95">
        <f t="shared" si="103"/>
        <v>0</v>
      </c>
      <c r="DL112" s="15"/>
      <c r="DM112" s="24">
        <f t="shared" si="78"/>
        <v>0</v>
      </c>
      <c r="DN112" s="5">
        <v>0</v>
      </c>
      <c r="DO112" s="63"/>
      <c r="DP112" s="15"/>
      <c r="DQ112" s="13"/>
      <c r="DR112" s="98">
        <f t="shared" si="104"/>
        <v>0</v>
      </c>
      <c r="DS112" s="99">
        <f>DS5</f>
        <v>1</v>
      </c>
      <c r="DT112" s="100"/>
      <c r="DU112" s="110"/>
      <c r="DV112" s="95">
        <f t="shared" si="105"/>
        <v>0</v>
      </c>
      <c r="DW112" s="15"/>
      <c r="DX112" s="24">
        <f t="shared" si="79"/>
        <v>0</v>
      </c>
      <c r="DY112" s="5">
        <v>0</v>
      </c>
      <c r="DZ112" s="63"/>
      <c r="EA112" s="15"/>
      <c r="EB112" s="13"/>
      <c r="EC112" s="98">
        <f t="shared" si="106"/>
        <v>0</v>
      </c>
      <c r="ED112" s="99">
        <f>ED5</f>
        <v>1</v>
      </c>
      <c r="EE112" s="100"/>
      <c r="EF112" s="110"/>
      <c r="EG112" s="95">
        <f t="shared" si="107"/>
        <v>0</v>
      </c>
      <c r="EH112" s="15"/>
      <c r="EI112" s="24">
        <f t="shared" si="80"/>
        <v>0</v>
      </c>
      <c r="EJ112" s="5">
        <v>0</v>
      </c>
      <c r="EK112" s="63"/>
      <c r="EL112" s="15"/>
      <c r="EM112" s="13"/>
      <c r="EN112" s="98">
        <f t="shared" si="108"/>
        <v>0</v>
      </c>
      <c r="EO112" s="99">
        <f>EO5</f>
        <v>1</v>
      </c>
      <c r="EP112" s="100"/>
      <c r="EQ112" s="110"/>
      <c r="ER112" s="95">
        <f t="shared" si="109"/>
        <v>0</v>
      </c>
      <c r="ES112" s="15"/>
      <c r="ET112" s="24">
        <f t="shared" si="81"/>
        <v>0</v>
      </c>
      <c r="EU112" s="5">
        <v>0</v>
      </c>
      <c r="EV112" s="63"/>
      <c r="EW112" s="15"/>
      <c r="EX112" s="13"/>
      <c r="EY112" s="98">
        <f t="shared" si="110"/>
        <v>0</v>
      </c>
      <c r="EZ112" s="99">
        <f>EZ5</f>
        <v>1</v>
      </c>
      <c r="FA112" s="100"/>
      <c r="FB112" s="110"/>
      <c r="FC112" s="95">
        <f t="shared" si="111"/>
        <v>0</v>
      </c>
      <c r="FD112" s="15"/>
      <c r="FE112" s="24">
        <f t="shared" si="82"/>
        <v>0</v>
      </c>
      <c r="FF112" s="5">
        <v>0</v>
      </c>
      <c r="FG112" s="63"/>
      <c r="FH112" s="15"/>
      <c r="FI112" s="13"/>
      <c r="FJ112" s="98">
        <f t="shared" si="112"/>
        <v>0</v>
      </c>
      <c r="FK112" s="99">
        <f>FK5</f>
        <v>1</v>
      </c>
      <c r="FL112" s="100"/>
      <c r="FM112" s="110"/>
      <c r="FN112" s="95">
        <f t="shared" si="113"/>
        <v>0</v>
      </c>
      <c r="FO112" s="15"/>
      <c r="FP112" s="24">
        <f t="shared" si="83"/>
        <v>0</v>
      </c>
      <c r="FQ112" s="5">
        <v>0</v>
      </c>
      <c r="FR112" s="8">
        <v>0</v>
      </c>
      <c r="FS112" s="84">
        <f t="shared" si="114"/>
        <v>1.6868249999999998</v>
      </c>
      <c r="FT112" s="85">
        <f t="shared" si="115"/>
        <v>500</v>
      </c>
      <c r="FU112" s="85">
        <f t="shared" si="116"/>
        <v>500</v>
      </c>
      <c r="FV112" s="85">
        <f t="shared" si="117"/>
        <v>1.6607999999999998</v>
      </c>
      <c r="FW112" s="85">
        <f t="shared" si="118"/>
        <v>500</v>
      </c>
      <c r="FX112" s="85">
        <f t="shared" si="119"/>
        <v>1.5940496249999998</v>
      </c>
      <c r="FY112" s="85">
        <f t="shared" si="120"/>
        <v>500</v>
      </c>
      <c r="FZ112" s="85">
        <f t="shared" si="121"/>
        <v>500</v>
      </c>
      <c r="GA112" s="85">
        <f t="shared" si="122"/>
        <v>500</v>
      </c>
      <c r="GB112" s="85">
        <f t="shared" si="123"/>
        <v>500</v>
      </c>
      <c r="GC112" s="85">
        <f t="shared" si="124"/>
        <v>500</v>
      </c>
      <c r="GD112" s="85">
        <f t="shared" si="125"/>
        <v>500</v>
      </c>
      <c r="GE112" s="85">
        <f t="shared" si="126"/>
        <v>500</v>
      </c>
      <c r="GF112" s="85">
        <f t="shared" si="127"/>
        <v>500</v>
      </c>
      <c r="GG112" s="85">
        <f t="shared" si="128"/>
        <v>500</v>
      </c>
      <c r="GH112" s="101">
        <f t="shared" si="67"/>
        <v>3</v>
      </c>
      <c r="GI112" s="102">
        <f t="shared" si="129"/>
        <v>4.9416746249999992</v>
      </c>
      <c r="GJ112" s="102">
        <f t="shared" si="130"/>
        <v>1.6472248749999998</v>
      </c>
      <c r="GK112" s="79">
        <f>ROW()</f>
        <v>112</v>
      </c>
    </row>
    <row r="113" spans="1:193" s="12" customFormat="1" ht="50.1" customHeight="1">
      <c r="A113" s="17">
        <f>ROW()</f>
        <v>113</v>
      </c>
      <c r="B113" s="32">
        <f t="shared" si="131"/>
        <v>107</v>
      </c>
      <c r="C113" s="33">
        <f t="shared" si="132"/>
        <v>107</v>
      </c>
      <c r="D113" s="31" t="s">
        <v>435</v>
      </c>
      <c r="E113" s="390">
        <f t="shared" si="68"/>
        <v>0.41127999999999998</v>
      </c>
      <c r="F113" s="107">
        <f t="shared" si="84"/>
        <v>0.41127999999999998</v>
      </c>
      <c r="G113" s="3">
        <v>0</v>
      </c>
      <c r="H113" s="4">
        <v>0</v>
      </c>
      <c r="I113" s="63"/>
      <c r="J113" s="15"/>
      <c r="K113" s="13"/>
      <c r="L113" s="98">
        <f t="shared" si="133"/>
        <v>0</v>
      </c>
      <c r="M113" s="99">
        <f>M5</f>
        <v>0.94499999999999995</v>
      </c>
      <c r="N113" s="100"/>
      <c r="O113" s="110"/>
      <c r="P113" s="95">
        <f t="shared" si="85"/>
        <v>0</v>
      </c>
      <c r="Q113" s="15"/>
      <c r="R113" s="24">
        <f t="shared" si="69"/>
        <v>0</v>
      </c>
      <c r="S113" s="25">
        <v>0</v>
      </c>
      <c r="T113" s="63"/>
      <c r="U113" s="15"/>
      <c r="V113" s="13"/>
      <c r="W113" s="98">
        <f t="shared" si="86"/>
        <v>1</v>
      </c>
      <c r="X113" s="99">
        <f>X5</f>
        <v>0.97</v>
      </c>
      <c r="Y113" s="100">
        <v>0.42399999999999999</v>
      </c>
      <c r="Z113" s="110"/>
      <c r="AA113" s="95">
        <f t="shared" si="87"/>
        <v>0.41127999999999998</v>
      </c>
      <c r="AB113" s="15"/>
      <c r="AC113" s="24">
        <f t="shared" si="70"/>
        <v>1</v>
      </c>
      <c r="AD113" s="5">
        <v>0</v>
      </c>
      <c r="AE113" s="63"/>
      <c r="AF113" s="15"/>
      <c r="AG113" s="13"/>
      <c r="AH113" s="98">
        <f t="shared" si="88"/>
        <v>0</v>
      </c>
      <c r="AI113" s="99">
        <f>AI5</f>
        <v>0.95499999999999996</v>
      </c>
      <c r="AJ113" s="100"/>
      <c r="AK113" s="110"/>
      <c r="AL113" s="95">
        <f t="shared" si="89"/>
        <v>0</v>
      </c>
      <c r="AM113" s="15"/>
      <c r="AN113" s="24">
        <f t="shared" si="71"/>
        <v>0</v>
      </c>
      <c r="AO113" s="5">
        <v>0</v>
      </c>
      <c r="AP113" s="63"/>
      <c r="AQ113" s="15"/>
      <c r="AR113" s="13"/>
      <c r="AS113" s="98">
        <f t="shared" si="90"/>
        <v>0</v>
      </c>
      <c r="AT113" s="99">
        <f>AT5</f>
        <v>0.96</v>
      </c>
      <c r="AU113" s="100"/>
      <c r="AV113" s="110"/>
      <c r="AW113" s="95">
        <f t="shared" si="91"/>
        <v>0</v>
      </c>
      <c r="AX113" s="15"/>
      <c r="AY113" s="24">
        <f t="shared" si="72"/>
        <v>0</v>
      </c>
      <c r="AZ113" s="5">
        <v>0</v>
      </c>
      <c r="BA113" s="63"/>
      <c r="BB113" s="15"/>
      <c r="BC113" s="13"/>
      <c r="BD113" s="98">
        <f t="shared" si="92"/>
        <v>0</v>
      </c>
      <c r="BE113" s="99">
        <f>BE5</f>
        <v>0.98</v>
      </c>
      <c r="BF113" s="100"/>
      <c r="BG113" s="110"/>
      <c r="BH113" s="95">
        <f t="shared" si="93"/>
        <v>0</v>
      </c>
      <c r="BI113" s="15"/>
      <c r="BJ113" s="24">
        <f t="shared" si="73"/>
        <v>0</v>
      </c>
      <c r="BK113" s="5">
        <v>0</v>
      </c>
      <c r="BL113" s="63"/>
      <c r="BM113" s="15"/>
      <c r="BN113" s="13"/>
      <c r="BO113" s="98">
        <f t="shared" si="94"/>
        <v>0</v>
      </c>
      <c r="BP113" s="99">
        <f>BP5</f>
        <v>0.94499999999999995</v>
      </c>
      <c r="BQ113" s="100"/>
      <c r="BR113" s="110"/>
      <c r="BS113" s="95">
        <f t="shared" si="95"/>
        <v>0</v>
      </c>
      <c r="BT113" s="15"/>
      <c r="BU113" s="24">
        <f t="shared" si="74"/>
        <v>0</v>
      </c>
      <c r="BV113" s="5">
        <v>0</v>
      </c>
      <c r="BW113" s="63"/>
      <c r="BX113" s="15"/>
      <c r="BY113" s="13"/>
      <c r="BZ113" s="98">
        <f t="shared" si="96"/>
        <v>0</v>
      </c>
      <c r="CA113" s="99">
        <f>CA5</f>
        <v>1</v>
      </c>
      <c r="CB113" s="100"/>
      <c r="CC113" s="110"/>
      <c r="CD113" s="95">
        <f t="shared" si="97"/>
        <v>0</v>
      </c>
      <c r="CE113" s="15"/>
      <c r="CF113" s="24">
        <f t="shared" si="75"/>
        <v>0</v>
      </c>
      <c r="CG113" s="5">
        <v>0</v>
      </c>
      <c r="CH113" s="63"/>
      <c r="CI113" s="15"/>
      <c r="CJ113" s="13"/>
      <c r="CK113" s="98">
        <f t="shared" si="98"/>
        <v>0</v>
      </c>
      <c r="CL113" s="99">
        <f>CL5</f>
        <v>1</v>
      </c>
      <c r="CM113" s="100"/>
      <c r="CN113" s="110"/>
      <c r="CO113" s="95">
        <f t="shared" si="99"/>
        <v>0</v>
      </c>
      <c r="CP113" s="15"/>
      <c r="CQ113" s="24">
        <f t="shared" si="76"/>
        <v>0</v>
      </c>
      <c r="CR113" s="5">
        <v>0</v>
      </c>
      <c r="CS113" s="63"/>
      <c r="CT113" s="15"/>
      <c r="CU113" s="13"/>
      <c r="CV113" s="98">
        <f t="shared" si="100"/>
        <v>0</v>
      </c>
      <c r="CW113" s="99">
        <f>CW5</f>
        <v>1</v>
      </c>
      <c r="CX113" s="100"/>
      <c r="CY113" s="110"/>
      <c r="CZ113" s="95">
        <f t="shared" si="101"/>
        <v>0</v>
      </c>
      <c r="DA113" s="15"/>
      <c r="DB113" s="24">
        <f t="shared" si="77"/>
        <v>0</v>
      </c>
      <c r="DC113" s="5">
        <v>0</v>
      </c>
      <c r="DD113" s="63"/>
      <c r="DE113" s="15"/>
      <c r="DF113" s="13"/>
      <c r="DG113" s="98">
        <f t="shared" si="102"/>
        <v>0</v>
      </c>
      <c r="DH113" s="99">
        <f>DH5</f>
        <v>1</v>
      </c>
      <c r="DI113" s="100"/>
      <c r="DJ113" s="110"/>
      <c r="DK113" s="95">
        <f t="shared" si="103"/>
        <v>0</v>
      </c>
      <c r="DL113" s="15"/>
      <c r="DM113" s="24">
        <f t="shared" si="78"/>
        <v>0</v>
      </c>
      <c r="DN113" s="5">
        <v>0</v>
      </c>
      <c r="DO113" s="63"/>
      <c r="DP113" s="15"/>
      <c r="DQ113" s="13"/>
      <c r="DR113" s="98">
        <f t="shared" si="104"/>
        <v>0</v>
      </c>
      <c r="DS113" s="99">
        <f>DS5</f>
        <v>1</v>
      </c>
      <c r="DT113" s="100"/>
      <c r="DU113" s="110"/>
      <c r="DV113" s="95">
        <f t="shared" si="105"/>
        <v>0</v>
      </c>
      <c r="DW113" s="15"/>
      <c r="DX113" s="24">
        <f t="shared" si="79"/>
        <v>0</v>
      </c>
      <c r="DY113" s="5">
        <v>0</v>
      </c>
      <c r="DZ113" s="63"/>
      <c r="EA113" s="15"/>
      <c r="EB113" s="13"/>
      <c r="EC113" s="98">
        <f t="shared" si="106"/>
        <v>0</v>
      </c>
      <c r="ED113" s="99">
        <f>ED5</f>
        <v>1</v>
      </c>
      <c r="EE113" s="100"/>
      <c r="EF113" s="110"/>
      <c r="EG113" s="95">
        <f t="shared" si="107"/>
        <v>0</v>
      </c>
      <c r="EH113" s="15"/>
      <c r="EI113" s="24">
        <f t="shared" si="80"/>
        <v>0</v>
      </c>
      <c r="EJ113" s="5">
        <v>0</v>
      </c>
      <c r="EK113" s="63"/>
      <c r="EL113" s="15"/>
      <c r="EM113" s="13"/>
      <c r="EN113" s="98">
        <f t="shared" si="108"/>
        <v>0</v>
      </c>
      <c r="EO113" s="99">
        <f>EO5</f>
        <v>1</v>
      </c>
      <c r="EP113" s="100"/>
      <c r="EQ113" s="110"/>
      <c r="ER113" s="95">
        <f t="shared" si="109"/>
        <v>0</v>
      </c>
      <c r="ES113" s="15"/>
      <c r="ET113" s="24">
        <f t="shared" si="81"/>
        <v>0</v>
      </c>
      <c r="EU113" s="5">
        <v>0</v>
      </c>
      <c r="EV113" s="63"/>
      <c r="EW113" s="15"/>
      <c r="EX113" s="13"/>
      <c r="EY113" s="98">
        <f t="shared" si="110"/>
        <v>0</v>
      </c>
      <c r="EZ113" s="99">
        <f>EZ5</f>
        <v>1</v>
      </c>
      <c r="FA113" s="100"/>
      <c r="FB113" s="110"/>
      <c r="FC113" s="95">
        <f t="shared" si="111"/>
        <v>0</v>
      </c>
      <c r="FD113" s="15"/>
      <c r="FE113" s="24">
        <f t="shared" si="82"/>
        <v>0</v>
      </c>
      <c r="FF113" s="5">
        <v>0</v>
      </c>
      <c r="FG113" s="63"/>
      <c r="FH113" s="15"/>
      <c r="FI113" s="13"/>
      <c r="FJ113" s="98">
        <f t="shared" si="112"/>
        <v>0</v>
      </c>
      <c r="FK113" s="99">
        <f>FK5</f>
        <v>1</v>
      </c>
      <c r="FL113" s="100"/>
      <c r="FM113" s="110"/>
      <c r="FN113" s="95">
        <f t="shared" si="113"/>
        <v>0</v>
      </c>
      <c r="FO113" s="15"/>
      <c r="FP113" s="24">
        <f t="shared" si="83"/>
        <v>0</v>
      </c>
      <c r="FQ113" s="5">
        <v>0</v>
      </c>
      <c r="FR113" s="8">
        <v>0</v>
      </c>
      <c r="FS113" s="84">
        <f t="shared" si="114"/>
        <v>500</v>
      </c>
      <c r="FT113" s="85">
        <f t="shared" si="115"/>
        <v>0.41127999999999998</v>
      </c>
      <c r="FU113" s="85">
        <f t="shared" si="116"/>
        <v>500</v>
      </c>
      <c r="FV113" s="85">
        <f t="shared" si="117"/>
        <v>500</v>
      </c>
      <c r="FW113" s="85">
        <f t="shared" si="118"/>
        <v>500</v>
      </c>
      <c r="FX113" s="85">
        <f t="shared" si="119"/>
        <v>500</v>
      </c>
      <c r="FY113" s="85">
        <f t="shared" si="120"/>
        <v>500</v>
      </c>
      <c r="FZ113" s="85">
        <f t="shared" si="121"/>
        <v>500</v>
      </c>
      <c r="GA113" s="85">
        <f t="shared" si="122"/>
        <v>500</v>
      </c>
      <c r="GB113" s="85">
        <f t="shared" si="123"/>
        <v>500</v>
      </c>
      <c r="GC113" s="85">
        <f t="shared" si="124"/>
        <v>500</v>
      </c>
      <c r="GD113" s="85">
        <f t="shared" si="125"/>
        <v>500</v>
      </c>
      <c r="GE113" s="85">
        <f t="shared" si="126"/>
        <v>500</v>
      </c>
      <c r="GF113" s="85">
        <f t="shared" si="127"/>
        <v>500</v>
      </c>
      <c r="GG113" s="85">
        <f t="shared" si="128"/>
        <v>500</v>
      </c>
      <c r="GH113" s="101">
        <f t="shared" si="67"/>
        <v>1</v>
      </c>
      <c r="GI113" s="102">
        <f t="shared" si="129"/>
        <v>0.41127999999999998</v>
      </c>
      <c r="GJ113" s="102">
        <f t="shared" si="130"/>
        <v>0.41127999999999998</v>
      </c>
      <c r="GK113" s="79">
        <f>ROW()</f>
        <v>113</v>
      </c>
    </row>
    <row r="114" spans="1:193" s="12" customFormat="1" ht="50.1" customHeight="1">
      <c r="A114" s="17">
        <f>ROW()</f>
        <v>114</v>
      </c>
      <c r="B114" s="32">
        <f t="shared" si="131"/>
        <v>108</v>
      </c>
      <c r="C114" s="33">
        <f t="shared" si="132"/>
        <v>108</v>
      </c>
      <c r="D114" s="31" t="s">
        <v>436</v>
      </c>
      <c r="E114" s="390">
        <f t="shared" si="68"/>
        <v>0.76800149999999989</v>
      </c>
      <c r="F114" s="107">
        <f t="shared" si="84"/>
        <v>0.79035074999999999</v>
      </c>
      <c r="G114" s="3">
        <v>0</v>
      </c>
      <c r="H114" s="4">
        <v>0</v>
      </c>
      <c r="I114" s="63"/>
      <c r="J114" s="15"/>
      <c r="K114" s="13"/>
      <c r="L114" s="98">
        <f t="shared" si="133"/>
        <v>1</v>
      </c>
      <c r="M114" s="99">
        <f>M5</f>
        <v>0.94499999999999995</v>
      </c>
      <c r="N114" s="100">
        <v>0.86</v>
      </c>
      <c r="O114" s="110">
        <v>241060</v>
      </c>
      <c r="P114" s="95">
        <f t="shared" si="85"/>
        <v>0.81269999999999998</v>
      </c>
      <c r="Q114" s="15"/>
      <c r="R114" s="24">
        <f t="shared" si="69"/>
        <v>2</v>
      </c>
      <c r="S114" s="25">
        <v>0</v>
      </c>
      <c r="T114" s="63"/>
      <c r="U114" s="15"/>
      <c r="V114" s="13"/>
      <c r="W114" s="98">
        <f t="shared" si="86"/>
        <v>0</v>
      </c>
      <c r="X114" s="99">
        <f>X5</f>
        <v>0.97</v>
      </c>
      <c r="Y114" s="100"/>
      <c r="Z114" s="110"/>
      <c r="AA114" s="95">
        <f t="shared" si="87"/>
        <v>0</v>
      </c>
      <c r="AB114" s="15"/>
      <c r="AC114" s="24">
        <f t="shared" si="70"/>
        <v>0</v>
      </c>
      <c r="AD114" s="5">
        <v>0</v>
      </c>
      <c r="AE114" s="63"/>
      <c r="AF114" s="15"/>
      <c r="AG114" s="13"/>
      <c r="AH114" s="98">
        <f t="shared" si="88"/>
        <v>0</v>
      </c>
      <c r="AI114" s="99">
        <f>AI5</f>
        <v>0.95499999999999996</v>
      </c>
      <c r="AJ114" s="100"/>
      <c r="AK114" s="110"/>
      <c r="AL114" s="95">
        <f t="shared" si="89"/>
        <v>0</v>
      </c>
      <c r="AM114" s="15"/>
      <c r="AN114" s="24">
        <f t="shared" si="71"/>
        <v>0</v>
      </c>
      <c r="AO114" s="5">
        <v>0</v>
      </c>
      <c r="AP114" s="63"/>
      <c r="AQ114" s="15"/>
      <c r="AR114" s="13"/>
      <c r="AS114" s="98">
        <f t="shared" si="90"/>
        <v>0</v>
      </c>
      <c r="AT114" s="99">
        <f>AT5</f>
        <v>0.96</v>
      </c>
      <c r="AU114" s="100"/>
      <c r="AV114" s="110"/>
      <c r="AW114" s="95">
        <f t="shared" si="91"/>
        <v>0</v>
      </c>
      <c r="AX114" s="15"/>
      <c r="AY114" s="24">
        <f t="shared" si="72"/>
        <v>0</v>
      </c>
      <c r="AZ114" s="5">
        <v>0</v>
      </c>
      <c r="BA114" s="63"/>
      <c r="BB114" s="15"/>
      <c r="BC114" s="13"/>
      <c r="BD114" s="98">
        <f t="shared" si="92"/>
        <v>0</v>
      </c>
      <c r="BE114" s="99">
        <f>BE5</f>
        <v>0.98</v>
      </c>
      <c r="BF114" s="100"/>
      <c r="BG114" s="110"/>
      <c r="BH114" s="95">
        <f t="shared" si="93"/>
        <v>0</v>
      </c>
      <c r="BI114" s="15"/>
      <c r="BJ114" s="24">
        <f t="shared" si="73"/>
        <v>0</v>
      </c>
      <c r="BK114" s="5">
        <v>0</v>
      </c>
      <c r="BL114" s="63"/>
      <c r="BM114" s="15"/>
      <c r="BN114" s="13"/>
      <c r="BO114" s="98">
        <f t="shared" si="94"/>
        <v>1</v>
      </c>
      <c r="BP114" s="99">
        <f>BP5</f>
        <v>0.94499999999999995</v>
      </c>
      <c r="BQ114" s="100">
        <v>0.81269999999999998</v>
      </c>
      <c r="BR114" s="110"/>
      <c r="BS114" s="95">
        <f t="shared" si="95"/>
        <v>0.76800149999999989</v>
      </c>
      <c r="BT114" s="15"/>
      <c r="BU114" s="24">
        <f t="shared" si="74"/>
        <v>1</v>
      </c>
      <c r="BV114" s="5">
        <v>0</v>
      </c>
      <c r="BW114" s="63"/>
      <c r="BX114" s="15"/>
      <c r="BY114" s="13"/>
      <c r="BZ114" s="98">
        <f t="shared" si="96"/>
        <v>0</v>
      </c>
      <c r="CA114" s="99">
        <f>CA5</f>
        <v>1</v>
      </c>
      <c r="CB114" s="100"/>
      <c r="CC114" s="110"/>
      <c r="CD114" s="95">
        <f t="shared" si="97"/>
        <v>0</v>
      </c>
      <c r="CE114" s="15"/>
      <c r="CF114" s="24">
        <f t="shared" si="75"/>
        <v>0</v>
      </c>
      <c r="CG114" s="5">
        <v>0</v>
      </c>
      <c r="CH114" s="63"/>
      <c r="CI114" s="15"/>
      <c r="CJ114" s="13"/>
      <c r="CK114" s="98">
        <f t="shared" si="98"/>
        <v>0</v>
      </c>
      <c r="CL114" s="99">
        <f>CL5</f>
        <v>1</v>
      </c>
      <c r="CM114" s="100"/>
      <c r="CN114" s="110"/>
      <c r="CO114" s="95">
        <f t="shared" si="99"/>
        <v>0</v>
      </c>
      <c r="CP114" s="15"/>
      <c r="CQ114" s="24">
        <f t="shared" si="76"/>
        <v>0</v>
      </c>
      <c r="CR114" s="5">
        <v>0</v>
      </c>
      <c r="CS114" s="63"/>
      <c r="CT114" s="15"/>
      <c r="CU114" s="13"/>
      <c r="CV114" s="98">
        <f t="shared" si="100"/>
        <v>0</v>
      </c>
      <c r="CW114" s="99">
        <f>CW5</f>
        <v>1</v>
      </c>
      <c r="CX114" s="100"/>
      <c r="CY114" s="110"/>
      <c r="CZ114" s="95">
        <f t="shared" si="101"/>
        <v>0</v>
      </c>
      <c r="DA114" s="15"/>
      <c r="DB114" s="24">
        <f t="shared" si="77"/>
        <v>0</v>
      </c>
      <c r="DC114" s="5">
        <v>0</v>
      </c>
      <c r="DD114" s="63"/>
      <c r="DE114" s="15"/>
      <c r="DF114" s="13"/>
      <c r="DG114" s="98">
        <f t="shared" si="102"/>
        <v>0</v>
      </c>
      <c r="DH114" s="99">
        <f>DH5</f>
        <v>1</v>
      </c>
      <c r="DI114" s="100"/>
      <c r="DJ114" s="110"/>
      <c r="DK114" s="95">
        <f t="shared" si="103"/>
        <v>0</v>
      </c>
      <c r="DL114" s="15"/>
      <c r="DM114" s="24">
        <f t="shared" si="78"/>
        <v>0</v>
      </c>
      <c r="DN114" s="5">
        <v>0</v>
      </c>
      <c r="DO114" s="63"/>
      <c r="DP114" s="15"/>
      <c r="DQ114" s="13"/>
      <c r="DR114" s="98">
        <f t="shared" si="104"/>
        <v>0</v>
      </c>
      <c r="DS114" s="99">
        <f>DS5</f>
        <v>1</v>
      </c>
      <c r="DT114" s="100"/>
      <c r="DU114" s="110"/>
      <c r="DV114" s="95">
        <f t="shared" si="105"/>
        <v>0</v>
      </c>
      <c r="DW114" s="15"/>
      <c r="DX114" s="24">
        <f t="shared" si="79"/>
        <v>0</v>
      </c>
      <c r="DY114" s="5">
        <v>0</v>
      </c>
      <c r="DZ114" s="63"/>
      <c r="EA114" s="15"/>
      <c r="EB114" s="13"/>
      <c r="EC114" s="98">
        <f t="shared" si="106"/>
        <v>0</v>
      </c>
      <c r="ED114" s="99">
        <f>ED5</f>
        <v>1</v>
      </c>
      <c r="EE114" s="100"/>
      <c r="EF114" s="110"/>
      <c r="EG114" s="95">
        <f t="shared" si="107"/>
        <v>0</v>
      </c>
      <c r="EH114" s="15"/>
      <c r="EI114" s="24">
        <f t="shared" si="80"/>
        <v>0</v>
      </c>
      <c r="EJ114" s="5">
        <v>0</v>
      </c>
      <c r="EK114" s="63"/>
      <c r="EL114" s="15"/>
      <c r="EM114" s="13"/>
      <c r="EN114" s="98">
        <f t="shared" si="108"/>
        <v>0</v>
      </c>
      <c r="EO114" s="99">
        <f>EO5</f>
        <v>1</v>
      </c>
      <c r="EP114" s="100"/>
      <c r="EQ114" s="110"/>
      <c r="ER114" s="95">
        <f t="shared" si="109"/>
        <v>0</v>
      </c>
      <c r="ES114" s="15"/>
      <c r="ET114" s="24">
        <f t="shared" si="81"/>
        <v>0</v>
      </c>
      <c r="EU114" s="5">
        <v>0</v>
      </c>
      <c r="EV114" s="63"/>
      <c r="EW114" s="15"/>
      <c r="EX114" s="13"/>
      <c r="EY114" s="98">
        <f t="shared" si="110"/>
        <v>0</v>
      </c>
      <c r="EZ114" s="99">
        <f>EZ5</f>
        <v>1</v>
      </c>
      <c r="FA114" s="100"/>
      <c r="FB114" s="110"/>
      <c r="FC114" s="95">
        <f t="shared" si="111"/>
        <v>0</v>
      </c>
      <c r="FD114" s="15"/>
      <c r="FE114" s="24">
        <f t="shared" si="82"/>
        <v>0</v>
      </c>
      <c r="FF114" s="5">
        <v>0</v>
      </c>
      <c r="FG114" s="63"/>
      <c r="FH114" s="15"/>
      <c r="FI114" s="13"/>
      <c r="FJ114" s="98">
        <f t="shared" si="112"/>
        <v>0</v>
      </c>
      <c r="FK114" s="99">
        <f>FK5</f>
        <v>1</v>
      </c>
      <c r="FL114" s="100"/>
      <c r="FM114" s="110"/>
      <c r="FN114" s="95">
        <f t="shared" si="113"/>
        <v>0</v>
      </c>
      <c r="FO114" s="15"/>
      <c r="FP114" s="24">
        <f t="shared" si="83"/>
        <v>0</v>
      </c>
      <c r="FQ114" s="5">
        <v>0</v>
      </c>
      <c r="FR114" s="8">
        <v>0</v>
      </c>
      <c r="FS114" s="84">
        <f t="shared" si="114"/>
        <v>0.81269999999999998</v>
      </c>
      <c r="FT114" s="85">
        <f t="shared" si="115"/>
        <v>500</v>
      </c>
      <c r="FU114" s="85">
        <f t="shared" si="116"/>
        <v>500</v>
      </c>
      <c r="FV114" s="85">
        <f t="shared" si="117"/>
        <v>500</v>
      </c>
      <c r="FW114" s="85">
        <f t="shared" si="118"/>
        <v>500</v>
      </c>
      <c r="FX114" s="85">
        <f t="shared" si="119"/>
        <v>0.76800149999999989</v>
      </c>
      <c r="FY114" s="85">
        <f t="shared" si="120"/>
        <v>500</v>
      </c>
      <c r="FZ114" s="85">
        <f t="shared" si="121"/>
        <v>500</v>
      </c>
      <c r="GA114" s="85">
        <f t="shared" si="122"/>
        <v>500</v>
      </c>
      <c r="GB114" s="85">
        <f t="shared" si="123"/>
        <v>500</v>
      </c>
      <c r="GC114" s="85">
        <f t="shared" si="124"/>
        <v>500</v>
      </c>
      <c r="GD114" s="85">
        <f t="shared" si="125"/>
        <v>500</v>
      </c>
      <c r="GE114" s="85">
        <f t="shared" si="126"/>
        <v>500</v>
      </c>
      <c r="GF114" s="85">
        <f t="shared" si="127"/>
        <v>500</v>
      </c>
      <c r="GG114" s="85">
        <f t="shared" si="128"/>
        <v>500</v>
      </c>
      <c r="GH114" s="101">
        <f t="shared" si="67"/>
        <v>2</v>
      </c>
      <c r="GI114" s="102">
        <f t="shared" si="129"/>
        <v>1.5807015</v>
      </c>
      <c r="GJ114" s="102">
        <f t="shared" si="130"/>
        <v>0.79035074999999999</v>
      </c>
      <c r="GK114" s="79">
        <f>ROW()</f>
        <v>114</v>
      </c>
    </row>
    <row r="115" spans="1:193" s="12" customFormat="1" ht="50.1" customHeight="1">
      <c r="A115" s="17">
        <f>ROW()</f>
        <v>115</v>
      </c>
      <c r="B115" s="32">
        <f t="shared" si="131"/>
        <v>109</v>
      </c>
      <c r="C115" s="33">
        <f t="shared" si="132"/>
        <v>109</v>
      </c>
      <c r="D115" s="31" t="s">
        <v>437</v>
      </c>
      <c r="E115" s="390">
        <f t="shared" si="68"/>
        <v>0.12502349999999998</v>
      </c>
      <c r="F115" s="107">
        <f t="shared" si="84"/>
        <v>0.15538770833333332</v>
      </c>
      <c r="G115" s="3">
        <v>0</v>
      </c>
      <c r="H115" s="4">
        <v>0</v>
      </c>
      <c r="I115" s="63"/>
      <c r="J115" s="15"/>
      <c r="K115" s="13"/>
      <c r="L115" s="98">
        <f t="shared" si="133"/>
        <v>1</v>
      </c>
      <c r="M115" s="99">
        <f>M5</f>
        <v>0.94499999999999995</v>
      </c>
      <c r="N115" s="100">
        <v>0.14000000000000001</v>
      </c>
      <c r="O115" s="110">
        <v>241059</v>
      </c>
      <c r="P115" s="95">
        <f t="shared" si="85"/>
        <v>0.1323</v>
      </c>
      <c r="Q115" s="15"/>
      <c r="R115" s="24">
        <f t="shared" si="69"/>
        <v>2</v>
      </c>
      <c r="S115" s="25">
        <v>0</v>
      </c>
      <c r="T115" s="63"/>
      <c r="U115" s="15"/>
      <c r="V115" s="13"/>
      <c r="W115" s="98">
        <f t="shared" si="86"/>
        <v>1</v>
      </c>
      <c r="X115" s="99">
        <f>X5</f>
        <v>0.97</v>
      </c>
      <c r="Y115" s="100">
        <v>0.21686666666666668</v>
      </c>
      <c r="Z115" s="110"/>
      <c r="AA115" s="95">
        <f t="shared" si="87"/>
        <v>0.21036066666666667</v>
      </c>
      <c r="AB115" s="15"/>
      <c r="AC115" s="24">
        <f t="shared" si="70"/>
        <v>4</v>
      </c>
      <c r="AD115" s="5">
        <v>0</v>
      </c>
      <c r="AE115" s="63"/>
      <c r="AF115" s="15"/>
      <c r="AG115" s="13"/>
      <c r="AH115" s="98">
        <f t="shared" si="88"/>
        <v>0</v>
      </c>
      <c r="AI115" s="99">
        <f>AI5</f>
        <v>0.95499999999999996</v>
      </c>
      <c r="AJ115" s="100"/>
      <c r="AK115" s="110"/>
      <c r="AL115" s="95">
        <f t="shared" si="89"/>
        <v>0</v>
      </c>
      <c r="AM115" s="15"/>
      <c r="AN115" s="24">
        <f t="shared" si="71"/>
        <v>0</v>
      </c>
      <c r="AO115" s="5">
        <v>0</v>
      </c>
      <c r="AP115" s="63"/>
      <c r="AQ115" s="15"/>
      <c r="AR115" s="13"/>
      <c r="AS115" s="98">
        <f t="shared" si="90"/>
        <v>1</v>
      </c>
      <c r="AT115" s="99">
        <f>AT5</f>
        <v>0.96</v>
      </c>
      <c r="AU115" s="100">
        <v>0.16027777777777777</v>
      </c>
      <c r="AV115" s="110"/>
      <c r="AW115" s="95">
        <f t="shared" si="91"/>
        <v>0.15386666666666665</v>
      </c>
      <c r="AX115" s="15"/>
      <c r="AY115" s="24">
        <f t="shared" si="72"/>
        <v>3</v>
      </c>
      <c r="AZ115" s="5">
        <v>0</v>
      </c>
      <c r="BA115" s="63"/>
      <c r="BB115" s="15"/>
      <c r="BC115" s="13"/>
      <c r="BD115" s="98">
        <f t="shared" si="92"/>
        <v>0</v>
      </c>
      <c r="BE115" s="99">
        <f>BE5</f>
        <v>0.98</v>
      </c>
      <c r="BF115" s="100"/>
      <c r="BG115" s="110"/>
      <c r="BH115" s="95">
        <f t="shared" si="93"/>
        <v>0</v>
      </c>
      <c r="BI115" s="15"/>
      <c r="BJ115" s="24">
        <f t="shared" si="73"/>
        <v>0</v>
      </c>
      <c r="BK115" s="5">
        <v>0</v>
      </c>
      <c r="BL115" s="63"/>
      <c r="BM115" s="15"/>
      <c r="BN115" s="13"/>
      <c r="BO115" s="98">
        <f t="shared" si="94"/>
        <v>1</v>
      </c>
      <c r="BP115" s="99">
        <f>BP5</f>
        <v>0.94499999999999995</v>
      </c>
      <c r="BQ115" s="100">
        <v>0.1323</v>
      </c>
      <c r="BR115" s="110"/>
      <c r="BS115" s="95">
        <f t="shared" si="95"/>
        <v>0.12502349999999998</v>
      </c>
      <c r="BT115" s="15"/>
      <c r="BU115" s="24">
        <f t="shared" si="74"/>
        <v>1</v>
      </c>
      <c r="BV115" s="5">
        <v>0</v>
      </c>
      <c r="BW115" s="63"/>
      <c r="BX115" s="15"/>
      <c r="BY115" s="13"/>
      <c r="BZ115" s="98">
        <f t="shared" si="96"/>
        <v>0</v>
      </c>
      <c r="CA115" s="99">
        <f>CA5</f>
        <v>1</v>
      </c>
      <c r="CB115" s="100"/>
      <c r="CC115" s="110"/>
      <c r="CD115" s="95">
        <f t="shared" si="97"/>
        <v>0</v>
      </c>
      <c r="CE115" s="15"/>
      <c r="CF115" s="24">
        <f t="shared" si="75"/>
        <v>0</v>
      </c>
      <c r="CG115" s="5">
        <v>0</v>
      </c>
      <c r="CH115" s="63"/>
      <c r="CI115" s="15"/>
      <c r="CJ115" s="13"/>
      <c r="CK115" s="98">
        <f t="shared" si="98"/>
        <v>0</v>
      </c>
      <c r="CL115" s="99">
        <f>CL5</f>
        <v>1</v>
      </c>
      <c r="CM115" s="100"/>
      <c r="CN115" s="110"/>
      <c r="CO115" s="95">
        <f t="shared" si="99"/>
        <v>0</v>
      </c>
      <c r="CP115" s="15"/>
      <c r="CQ115" s="24">
        <f t="shared" si="76"/>
        <v>0</v>
      </c>
      <c r="CR115" s="5">
        <v>0</v>
      </c>
      <c r="CS115" s="63"/>
      <c r="CT115" s="15"/>
      <c r="CU115" s="13"/>
      <c r="CV115" s="98">
        <f t="shared" si="100"/>
        <v>0</v>
      </c>
      <c r="CW115" s="99">
        <f>CW5</f>
        <v>1</v>
      </c>
      <c r="CX115" s="100"/>
      <c r="CY115" s="110"/>
      <c r="CZ115" s="95">
        <f t="shared" si="101"/>
        <v>0</v>
      </c>
      <c r="DA115" s="15"/>
      <c r="DB115" s="24">
        <f t="shared" si="77"/>
        <v>0</v>
      </c>
      <c r="DC115" s="5">
        <v>0</v>
      </c>
      <c r="DD115" s="63"/>
      <c r="DE115" s="15"/>
      <c r="DF115" s="13"/>
      <c r="DG115" s="98">
        <f t="shared" si="102"/>
        <v>0</v>
      </c>
      <c r="DH115" s="99">
        <f>DH5</f>
        <v>1</v>
      </c>
      <c r="DI115" s="100"/>
      <c r="DJ115" s="110"/>
      <c r="DK115" s="95">
        <f t="shared" si="103"/>
        <v>0</v>
      </c>
      <c r="DL115" s="15"/>
      <c r="DM115" s="24">
        <f t="shared" si="78"/>
        <v>0</v>
      </c>
      <c r="DN115" s="5">
        <v>0</v>
      </c>
      <c r="DO115" s="63"/>
      <c r="DP115" s="15"/>
      <c r="DQ115" s="13"/>
      <c r="DR115" s="98">
        <f t="shared" si="104"/>
        <v>0</v>
      </c>
      <c r="DS115" s="99">
        <f>DS5</f>
        <v>1</v>
      </c>
      <c r="DT115" s="100"/>
      <c r="DU115" s="110"/>
      <c r="DV115" s="95">
        <f t="shared" si="105"/>
        <v>0</v>
      </c>
      <c r="DW115" s="15"/>
      <c r="DX115" s="24">
        <f t="shared" si="79"/>
        <v>0</v>
      </c>
      <c r="DY115" s="5">
        <v>0</v>
      </c>
      <c r="DZ115" s="63"/>
      <c r="EA115" s="15"/>
      <c r="EB115" s="13"/>
      <c r="EC115" s="98">
        <f t="shared" si="106"/>
        <v>0</v>
      </c>
      <c r="ED115" s="99">
        <f>ED5</f>
        <v>1</v>
      </c>
      <c r="EE115" s="100"/>
      <c r="EF115" s="110"/>
      <c r="EG115" s="95">
        <f t="shared" si="107"/>
        <v>0</v>
      </c>
      <c r="EH115" s="15"/>
      <c r="EI115" s="24">
        <f t="shared" si="80"/>
        <v>0</v>
      </c>
      <c r="EJ115" s="5">
        <v>0</v>
      </c>
      <c r="EK115" s="63"/>
      <c r="EL115" s="15"/>
      <c r="EM115" s="13"/>
      <c r="EN115" s="98">
        <f t="shared" si="108"/>
        <v>0</v>
      </c>
      <c r="EO115" s="99">
        <f>EO5</f>
        <v>1</v>
      </c>
      <c r="EP115" s="100"/>
      <c r="EQ115" s="110"/>
      <c r="ER115" s="95">
        <f t="shared" si="109"/>
        <v>0</v>
      </c>
      <c r="ES115" s="15"/>
      <c r="ET115" s="24">
        <f t="shared" si="81"/>
        <v>0</v>
      </c>
      <c r="EU115" s="5">
        <v>0</v>
      </c>
      <c r="EV115" s="63"/>
      <c r="EW115" s="15"/>
      <c r="EX115" s="13"/>
      <c r="EY115" s="98">
        <f t="shared" si="110"/>
        <v>0</v>
      </c>
      <c r="EZ115" s="99">
        <f>EZ5</f>
        <v>1</v>
      </c>
      <c r="FA115" s="100"/>
      <c r="FB115" s="110"/>
      <c r="FC115" s="95">
        <f t="shared" si="111"/>
        <v>0</v>
      </c>
      <c r="FD115" s="15"/>
      <c r="FE115" s="24">
        <f t="shared" si="82"/>
        <v>0</v>
      </c>
      <c r="FF115" s="5">
        <v>0</v>
      </c>
      <c r="FG115" s="63"/>
      <c r="FH115" s="15"/>
      <c r="FI115" s="13"/>
      <c r="FJ115" s="98">
        <f t="shared" si="112"/>
        <v>0</v>
      </c>
      <c r="FK115" s="99">
        <f>FK5</f>
        <v>1</v>
      </c>
      <c r="FL115" s="100"/>
      <c r="FM115" s="110"/>
      <c r="FN115" s="95">
        <f t="shared" si="113"/>
        <v>0</v>
      </c>
      <c r="FO115" s="15"/>
      <c r="FP115" s="24">
        <f t="shared" si="83"/>
        <v>0</v>
      </c>
      <c r="FQ115" s="5">
        <v>0</v>
      </c>
      <c r="FR115" s="8">
        <v>0</v>
      </c>
      <c r="FS115" s="84">
        <f t="shared" si="114"/>
        <v>0.1323</v>
      </c>
      <c r="FT115" s="85">
        <f t="shared" si="115"/>
        <v>0.21036066666666667</v>
      </c>
      <c r="FU115" s="85">
        <f t="shared" si="116"/>
        <v>500</v>
      </c>
      <c r="FV115" s="85">
        <f t="shared" si="117"/>
        <v>0.15386666666666665</v>
      </c>
      <c r="FW115" s="85">
        <f t="shared" si="118"/>
        <v>500</v>
      </c>
      <c r="FX115" s="85">
        <f t="shared" si="119"/>
        <v>0.12502349999999998</v>
      </c>
      <c r="FY115" s="85">
        <f t="shared" si="120"/>
        <v>500</v>
      </c>
      <c r="FZ115" s="85">
        <f t="shared" si="121"/>
        <v>500</v>
      </c>
      <c r="GA115" s="85">
        <f t="shared" si="122"/>
        <v>500</v>
      </c>
      <c r="GB115" s="85">
        <f t="shared" si="123"/>
        <v>500</v>
      </c>
      <c r="GC115" s="85">
        <f t="shared" si="124"/>
        <v>500</v>
      </c>
      <c r="GD115" s="85">
        <f t="shared" si="125"/>
        <v>500</v>
      </c>
      <c r="GE115" s="85">
        <f t="shared" si="126"/>
        <v>500</v>
      </c>
      <c r="GF115" s="85">
        <f t="shared" si="127"/>
        <v>500</v>
      </c>
      <c r="GG115" s="85">
        <f t="shared" si="128"/>
        <v>500</v>
      </c>
      <c r="GH115" s="101">
        <f t="shared" si="67"/>
        <v>4</v>
      </c>
      <c r="GI115" s="102">
        <f t="shared" si="129"/>
        <v>0.62155083333333327</v>
      </c>
      <c r="GJ115" s="102">
        <f t="shared" si="130"/>
        <v>0.15538770833333332</v>
      </c>
      <c r="GK115" s="79">
        <f>ROW()</f>
        <v>115</v>
      </c>
    </row>
    <row r="116" spans="1:193" s="12" customFormat="1" ht="50.1" customHeight="1">
      <c r="A116" s="17">
        <f>ROW()</f>
        <v>116</v>
      </c>
      <c r="B116" s="32">
        <f t="shared" si="131"/>
        <v>110</v>
      </c>
      <c r="C116" s="33">
        <f t="shared" si="132"/>
        <v>110</v>
      </c>
      <c r="D116" s="31" t="s">
        <v>438</v>
      </c>
      <c r="E116" s="390">
        <f t="shared" si="68"/>
        <v>33.6</v>
      </c>
      <c r="F116" s="107">
        <f t="shared" si="84"/>
        <v>33.6</v>
      </c>
      <c r="G116" s="3">
        <v>0</v>
      </c>
      <c r="H116" s="4">
        <v>0</v>
      </c>
      <c r="I116" s="63"/>
      <c r="J116" s="15"/>
      <c r="K116" s="13"/>
      <c r="L116" s="98">
        <f t="shared" si="133"/>
        <v>0</v>
      </c>
      <c r="M116" s="99">
        <f>M5</f>
        <v>0.94499999999999995</v>
      </c>
      <c r="N116" s="100"/>
      <c r="O116" s="110" t="s">
        <v>237</v>
      </c>
      <c r="P116" s="95">
        <f t="shared" si="85"/>
        <v>0</v>
      </c>
      <c r="Q116" s="15"/>
      <c r="R116" s="24">
        <f t="shared" si="69"/>
        <v>0</v>
      </c>
      <c r="S116" s="25">
        <v>0</v>
      </c>
      <c r="T116" s="63"/>
      <c r="U116" s="15"/>
      <c r="V116" s="13"/>
      <c r="W116" s="98">
        <f t="shared" si="86"/>
        <v>0</v>
      </c>
      <c r="X116" s="99">
        <f>X5</f>
        <v>0.97</v>
      </c>
      <c r="Y116" s="100"/>
      <c r="Z116" s="110"/>
      <c r="AA116" s="95">
        <f t="shared" si="87"/>
        <v>0</v>
      </c>
      <c r="AB116" s="15"/>
      <c r="AC116" s="24">
        <f t="shared" si="70"/>
        <v>0</v>
      </c>
      <c r="AD116" s="5">
        <v>0</v>
      </c>
      <c r="AE116" s="63"/>
      <c r="AF116" s="15"/>
      <c r="AG116" s="13"/>
      <c r="AH116" s="98">
        <f t="shared" si="88"/>
        <v>0</v>
      </c>
      <c r="AI116" s="99">
        <f>AI5</f>
        <v>0.95499999999999996</v>
      </c>
      <c r="AJ116" s="100"/>
      <c r="AK116" s="110"/>
      <c r="AL116" s="95">
        <f t="shared" si="89"/>
        <v>0</v>
      </c>
      <c r="AM116" s="15"/>
      <c r="AN116" s="24">
        <f t="shared" si="71"/>
        <v>0</v>
      </c>
      <c r="AO116" s="5">
        <v>0</v>
      </c>
      <c r="AP116" s="63"/>
      <c r="AQ116" s="15"/>
      <c r="AR116" s="13"/>
      <c r="AS116" s="98">
        <f t="shared" si="90"/>
        <v>1</v>
      </c>
      <c r="AT116" s="99">
        <f>AT5</f>
        <v>0.96</v>
      </c>
      <c r="AU116" s="100">
        <v>35</v>
      </c>
      <c r="AV116" s="110"/>
      <c r="AW116" s="95">
        <f t="shared" si="91"/>
        <v>33.6</v>
      </c>
      <c r="AX116" s="15"/>
      <c r="AY116" s="24">
        <f t="shared" si="72"/>
        <v>1</v>
      </c>
      <c r="AZ116" s="5">
        <v>0</v>
      </c>
      <c r="BA116" s="63"/>
      <c r="BB116" s="15"/>
      <c r="BC116" s="13"/>
      <c r="BD116" s="98">
        <f t="shared" si="92"/>
        <v>0</v>
      </c>
      <c r="BE116" s="99">
        <f>BE5</f>
        <v>0.98</v>
      </c>
      <c r="BF116" s="100"/>
      <c r="BG116" s="110"/>
      <c r="BH116" s="95">
        <f t="shared" si="93"/>
        <v>0</v>
      </c>
      <c r="BI116" s="15"/>
      <c r="BJ116" s="24">
        <f t="shared" si="73"/>
        <v>0</v>
      </c>
      <c r="BK116" s="5">
        <v>0</v>
      </c>
      <c r="BL116" s="63"/>
      <c r="BM116" s="15"/>
      <c r="BN116" s="13"/>
      <c r="BO116" s="98">
        <f t="shared" si="94"/>
        <v>0</v>
      </c>
      <c r="BP116" s="99">
        <f>BP5</f>
        <v>0.94499999999999995</v>
      </c>
      <c r="BQ116" s="100"/>
      <c r="BR116" s="110"/>
      <c r="BS116" s="95">
        <f t="shared" si="95"/>
        <v>0</v>
      </c>
      <c r="BT116" s="15"/>
      <c r="BU116" s="24">
        <f t="shared" si="74"/>
        <v>0</v>
      </c>
      <c r="BV116" s="5">
        <v>0</v>
      </c>
      <c r="BW116" s="63"/>
      <c r="BX116" s="15"/>
      <c r="BY116" s="13"/>
      <c r="BZ116" s="98">
        <f t="shared" si="96"/>
        <v>0</v>
      </c>
      <c r="CA116" s="99">
        <f>CA5</f>
        <v>1</v>
      </c>
      <c r="CB116" s="100"/>
      <c r="CC116" s="110"/>
      <c r="CD116" s="95">
        <f t="shared" si="97"/>
        <v>0</v>
      </c>
      <c r="CE116" s="15"/>
      <c r="CF116" s="24">
        <f t="shared" si="75"/>
        <v>0</v>
      </c>
      <c r="CG116" s="5">
        <v>0</v>
      </c>
      <c r="CH116" s="63"/>
      <c r="CI116" s="15"/>
      <c r="CJ116" s="13"/>
      <c r="CK116" s="98">
        <f t="shared" si="98"/>
        <v>0</v>
      </c>
      <c r="CL116" s="99">
        <f>CL5</f>
        <v>1</v>
      </c>
      <c r="CM116" s="100"/>
      <c r="CN116" s="110"/>
      <c r="CO116" s="95">
        <f t="shared" si="99"/>
        <v>0</v>
      </c>
      <c r="CP116" s="15"/>
      <c r="CQ116" s="24">
        <f t="shared" si="76"/>
        <v>0</v>
      </c>
      <c r="CR116" s="5">
        <v>0</v>
      </c>
      <c r="CS116" s="63"/>
      <c r="CT116" s="15"/>
      <c r="CU116" s="13"/>
      <c r="CV116" s="98">
        <f t="shared" si="100"/>
        <v>0</v>
      </c>
      <c r="CW116" s="99">
        <f>CW5</f>
        <v>1</v>
      </c>
      <c r="CX116" s="100"/>
      <c r="CY116" s="110"/>
      <c r="CZ116" s="95">
        <f t="shared" si="101"/>
        <v>0</v>
      </c>
      <c r="DA116" s="15"/>
      <c r="DB116" s="24">
        <f t="shared" si="77"/>
        <v>0</v>
      </c>
      <c r="DC116" s="5">
        <v>0</v>
      </c>
      <c r="DD116" s="63"/>
      <c r="DE116" s="15"/>
      <c r="DF116" s="13"/>
      <c r="DG116" s="98">
        <f t="shared" si="102"/>
        <v>0</v>
      </c>
      <c r="DH116" s="99">
        <f>DH5</f>
        <v>1</v>
      </c>
      <c r="DI116" s="100"/>
      <c r="DJ116" s="110"/>
      <c r="DK116" s="95">
        <f t="shared" si="103"/>
        <v>0</v>
      </c>
      <c r="DL116" s="15"/>
      <c r="DM116" s="24">
        <f t="shared" si="78"/>
        <v>0</v>
      </c>
      <c r="DN116" s="5">
        <v>0</v>
      </c>
      <c r="DO116" s="63"/>
      <c r="DP116" s="15"/>
      <c r="DQ116" s="13"/>
      <c r="DR116" s="98">
        <f t="shared" si="104"/>
        <v>0</v>
      </c>
      <c r="DS116" s="99">
        <f>DS5</f>
        <v>1</v>
      </c>
      <c r="DT116" s="100"/>
      <c r="DU116" s="110"/>
      <c r="DV116" s="95">
        <f t="shared" si="105"/>
        <v>0</v>
      </c>
      <c r="DW116" s="15"/>
      <c r="DX116" s="24">
        <f t="shared" si="79"/>
        <v>0</v>
      </c>
      <c r="DY116" s="5">
        <v>0</v>
      </c>
      <c r="DZ116" s="63"/>
      <c r="EA116" s="15"/>
      <c r="EB116" s="13"/>
      <c r="EC116" s="98">
        <f t="shared" si="106"/>
        <v>0</v>
      </c>
      <c r="ED116" s="99">
        <f>ED5</f>
        <v>1</v>
      </c>
      <c r="EE116" s="100"/>
      <c r="EF116" s="110"/>
      <c r="EG116" s="95">
        <f t="shared" si="107"/>
        <v>0</v>
      </c>
      <c r="EH116" s="15"/>
      <c r="EI116" s="24">
        <f t="shared" si="80"/>
        <v>0</v>
      </c>
      <c r="EJ116" s="5">
        <v>0</v>
      </c>
      <c r="EK116" s="63"/>
      <c r="EL116" s="15"/>
      <c r="EM116" s="13"/>
      <c r="EN116" s="98">
        <f t="shared" si="108"/>
        <v>0</v>
      </c>
      <c r="EO116" s="99">
        <f>EO5</f>
        <v>1</v>
      </c>
      <c r="EP116" s="100"/>
      <c r="EQ116" s="110"/>
      <c r="ER116" s="95">
        <f t="shared" si="109"/>
        <v>0</v>
      </c>
      <c r="ES116" s="15"/>
      <c r="ET116" s="24">
        <f t="shared" si="81"/>
        <v>0</v>
      </c>
      <c r="EU116" s="5">
        <v>0</v>
      </c>
      <c r="EV116" s="63"/>
      <c r="EW116" s="15"/>
      <c r="EX116" s="13"/>
      <c r="EY116" s="98">
        <f t="shared" si="110"/>
        <v>0</v>
      </c>
      <c r="EZ116" s="99">
        <f>EZ5</f>
        <v>1</v>
      </c>
      <c r="FA116" s="100"/>
      <c r="FB116" s="110"/>
      <c r="FC116" s="95">
        <f t="shared" si="111"/>
        <v>0</v>
      </c>
      <c r="FD116" s="15"/>
      <c r="FE116" s="24">
        <f t="shared" si="82"/>
        <v>0</v>
      </c>
      <c r="FF116" s="5">
        <v>0</v>
      </c>
      <c r="FG116" s="63"/>
      <c r="FH116" s="15"/>
      <c r="FI116" s="13"/>
      <c r="FJ116" s="98">
        <f t="shared" si="112"/>
        <v>0</v>
      </c>
      <c r="FK116" s="99">
        <f>FK5</f>
        <v>1</v>
      </c>
      <c r="FL116" s="100"/>
      <c r="FM116" s="110"/>
      <c r="FN116" s="95">
        <f t="shared" si="113"/>
        <v>0</v>
      </c>
      <c r="FO116" s="15"/>
      <c r="FP116" s="24">
        <f t="shared" si="83"/>
        <v>0</v>
      </c>
      <c r="FQ116" s="5">
        <v>0</v>
      </c>
      <c r="FR116" s="8">
        <v>0</v>
      </c>
      <c r="FS116" s="84">
        <f t="shared" si="114"/>
        <v>500</v>
      </c>
      <c r="FT116" s="85">
        <f t="shared" si="115"/>
        <v>500</v>
      </c>
      <c r="FU116" s="85">
        <f t="shared" si="116"/>
        <v>500</v>
      </c>
      <c r="FV116" s="85">
        <f t="shared" si="117"/>
        <v>33.6</v>
      </c>
      <c r="FW116" s="85">
        <f t="shared" si="118"/>
        <v>500</v>
      </c>
      <c r="FX116" s="85">
        <f t="shared" si="119"/>
        <v>500</v>
      </c>
      <c r="FY116" s="85">
        <f t="shared" si="120"/>
        <v>500</v>
      </c>
      <c r="FZ116" s="85">
        <f t="shared" si="121"/>
        <v>500</v>
      </c>
      <c r="GA116" s="85">
        <f t="shared" si="122"/>
        <v>500</v>
      </c>
      <c r="GB116" s="85">
        <f t="shared" si="123"/>
        <v>500</v>
      </c>
      <c r="GC116" s="85">
        <f t="shared" si="124"/>
        <v>500</v>
      </c>
      <c r="GD116" s="85">
        <f t="shared" si="125"/>
        <v>500</v>
      </c>
      <c r="GE116" s="85">
        <f t="shared" si="126"/>
        <v>500</v>
      </c>
      <c r="GF116" s="85">
        <f t="shared" si="127"/>
        <v>500</v>
      </c>
      <c r="GG116" s="85">
        <f t="shared" si="128"/>
        <v>500</v>
      </c>
      <c r="GH116" s="101">
        <f t="shared" si="67"/>
        <v>1</v>
      </c>
      <c r="GI116" s="102">
        <f t="shared" si="129"/>
        <v>33.6</v>
      </c>
      <c r="GJ116" s="102">
        <f t="shared" si="130"/>
        <v>33.6</v>
      </c>
      <c r="GK116" s="79">
        <f>ROW()</f>
        <v>116</v>
      </c>
    </row>
    <row r="117" spans="1:193" s="12" customFormat="1" ht="50.1" customHeight="1">
      <c r="A117" s="17">
        <f>ROW()</f>
        <v>117</v>
      </c>
      <c r="B117" s="32">
        <f t="shared" si="131"/>
        <v>111</v>
      </c>
      <c r="C117" s="33">
        <f t="shared" si="132"/>
        <v>111</v>
      </c>
      <c r="D117" s="31" t="s">
        <v>439</v>
      </c>
      <c r="E117" s="390">
        <f t="shared" si="68"/>
        <v>16.384319999999999</v>
      </c>
      <c r="F117" s="107">
        <f t="shared" si="84"/>
        <v>16.886603400000002</v>
      </c>
      <c r="G117" s="3">
        <v>0</v>
      </c>
      <c r="H117" s="4">
        <v>0</v>
      </c>
      <c r="I117" s="63"/>
      <c r="J117" s="15"/>
      <c r="K117" s="13"/>
      <c r="L117" s="98">
        <f t="shared" si="133"/>
        <v>1</v>
      </c>
      <c r="M117" s="99">
        <f>M5</f>
        <v>0.94499999999999995</v>
      </c>
      <c r="N117" s="100">
        <v>18.648</v>
      </c>
      <c r="O117" s="110">
        <v>84652</v>
      </c>
      <c r="P117" s="95">
        <f t="shared" si="85"/>
        <v>17.62236</v>
      </c>
      <c r="Q117" s="15"/>
      <c r="R117" s="24">
        <f t="shared" si="69"/>
        <v>3</v>
      </c>
      <c r="S117" s="25">
        <v>0</v>
      </c>
      <c r="T117" s="63"/>
      <c r="U117" s="15"/>
      <c r="V117" s="13"/>
      <c r="W117" s="98">
        <f t="shared" si="86"/>
        <v>0</v>
      </c>
      <c r="X117" s="99">
        <f>X5</f>
        <v>0.97</v>
      </c>
      <c r="Y117" s="100"/>
      <c r="Z117" s="110"/>
      <c r="AA117" s="95">
        <f t="shared" si="87"/>
        <v>0</v>
      </c>
      <c r="AB117" s="15"/>
      <c r="AC117" s="24">
        <f t="shared" si="70"/>
        <v>0</v>
      </c>
      <c r="AD117" s="5">
        <v>0</v>
      </c>
      <c r="AE117" s="63"/>
      <c r="AF117" s="15"/>
      <c r="AG117" s="13"/>
      <c r="AH117" s="98">
        <f t="shared" si="88"/>
        <v>0</v>
      </c>
      <c r="AI117" s="99">
        <f>AI5</f>
        <v>0.95499999999999996</v>
      </c>
      <c r="AJ117" s="100"/>
      <c r="AK117" s="110"/>
      <c r="AL117" s="95">
        <f t="shared" si="89"/>
        <v>0</v>
      </c>
      <c r="AM117" s="15"/>
      <c r="AN117" s="24">
        <f t="shared" si="71"/>
        <v>0</v>
      </c>
      <c r="AO117" s="5">
        <v>0</v>
      </c>
      <c r="AP117" s="63"/>
      <c r="AQ117" s="15"/>
      <c r="AR117" s="13"/>
      <c r="AS117" s="98">
        <f t="shared" si="90"/>
        <v>1</v>
      </c>
      <c r="AT117" s="99">
        <f>AT5</f>
        <v>0.96</v>
      </c>
      <c r="AU117" s="100">
        <v>17.067</v>
      </c>
      <c r="AV117" s="110"/>
      <c r="AW117" s="95">
        <f t="shared" si="91"/>
        <v>16.384319999999999</v>
      </c>
      <c r="AX117" s="15"/>
      <c r="AY117" s="24">
        <f t="shared" si="72"/>
        <v>1</v>
      </c>
      <c r="AZ117" s="5">
        <v>0</v>
      </c>
      <c r="BA117" s="63"/>
      <c r="BB117" s="15"/>
      <c r="BC117" s="13"/>
      <c r="BD117" s="98">
        <f t="shared" si="92"/>
        <v>0</v>
      </c>
      <c r="BE117" s="99">
        <f>BE5</f>
        <v>0.98</v>
      </c>
      <c r="BF117" s="100"/>
      <c r="BG117" s="110"/>
      <c r="BH117" s="95">
        <f t="shared" si="93"/>
        <v>0</v>
      </c>
      <c r="BI117" s="15"/>
      <c r="BJ117" s="24">
        <f t="shared" si="73"/>
        <v>0</v>
      </c>
      <c r="BK117" s="5">
        <v>0</v>
      </c>
      <c r="BL117" s="63"/>
      <c r="BM117" s="15"/>
      <c r="BN117" s="13"/>
      <c r="BO117" s="98">
        <f t="shared" si="94"/>
        <v>1</v>
      </c>
      <c r="BP117" s="99">
        <f>BP5</f>
        <v>0.94499999999999995</v>
      </c>
      <c r="BQ117" s="100">
        <v>17.62236</v>
      </c>
      <c r="BR117" s="110"/>
      <c r="BS117" s="95">
        <f t="shared" si="95"/>
        <v>16.6531302</v>
      </c>
      <c r="BT117" s="15"/>
      <c r="BU117" s="24">
        <f t="shared" si="74"/>
        <v>2</v>
      </c>
      <c r="BV117" s="5">
        <v>0</v>
      </c>
      <c r="BW117" s="63"/>
      <c r="BX117" s="15"/>
      <c r="BY117" s="13"/>
      <c r="BZ117" s="98">
        <f t="shared" si="96"/>
        <v>0</v>
      </c>
      <c r="CA117" s="99">
        <f>CA5</f>
        <v>1</v>
      </c>
      <c r="CB117" s="100"/>
      <c r="CC117" s="110"/>
      <c r="CD117" s="95">
        <f t="shared" si="97"/>
        <v>0</v>
      </c>
      <c r="CE117" s="15"/>
      <c r="CF117" s="24">
        <f t="shared" si="75"/>
        <v>0</v>
      </c>
      <c r="CG117" s="5">
        <v>0</v>
      </c>
      <c r="CH117" s="63"/>
      <c r="CI117" s="15"/>
      <c r="CJ117" s="13"/>
      <c r="CK117" s="98">
        <f t="shared" si="98"/>
        <v>0</v>
      </c>
      <c r="CL117" s="99">
        <f>CL5</f>
        <v>1</v>
      </c>
      <c r="CM117" s="100"/>
      <c r="CN117" s="110"/>
      <c r="CO117" s="95">
        <f t="shared" si="99"/>
        <v>0</v>
      </c>
      <c r="CP117" s="15"/>
      <c r="CQ117" s="24">
        <f t="shared" si="76"/>
        <v>0</v>
      </c>
      <c r="CR117" s="5">
        <v>0</v>
      </c>
      <c r="CS117" s="63"/>
      <c r="CT117" s="15"/>
      <c r="CU117" s="13"/>
      <c r="CV117" s="98">
        <f t="shared" si="100"/>
        <v>0</v>
      </c>
      <c r="CW117" s="99">
        <f>CW5</f>
        <v>1</v>
      </c>
      <c r="CX117" s="100"/>
      <c r="CY117" s="110"/>
      <c r="CZ117" s="95">
        <f t="shared" si="101"/>
        <v>0</v>
      </c>
      <c r="DA117" s="15"/>
      <c r="DB117" s="24">
        <f t="shared" si="77"/>
        <v>0</v>
      </c>
      <c r="DC117" s="5">
        <v>0</v>
      </c>
      <c r="DD117" s="63"/>
      <c r="DE117" s="15"/>
      <c r="DF117" s="13"/>
      <c r="DG117" s="98">
        <f t="shared" si="102"/>
        <v>0</v>
      </c>
      <c r="DH117" s="99">
        <f>DH5</f>
        <v>1</v>
      </c>
      <c r="DI117" s="100"/>
      <c r="DJ117" s="110"/>
      <c r="DK117" s="95">
        <f t="shared" si="103"/>
        <v>0</v>
      </c>
      <c r="DL117" s="15"/>
      <c r="DM117" s="24">
        <f t="shared" si="78"/>
        <v>0</v>
      </c>
      <c r="DN117" s="5">
        <v>0</v>
      </c>
      <c r="DO117" s="63"/>
      <c r="DP117" s="15"/>
      <c r="DQ117" s="13"/>
      <c r="DR117" s="98">
        <f t="shared" si="104"/>
        <v>0</v>
      </c>
      <c r="DS117" s="99">
        <f>DS5</f>
        <v>1</v>
      </c>
      <c r="DT117" s="100"/>
      <c r="DU117" s="110"/>
      <c r="DV117" s="95">
        <f t="shared" si="105"/>
        <v>0</v>
      </c>
      <c r="DW117" s="15"/>
      <c r="DX117" s="24">
        <f t="shared" si="79"/>
        <v>0</v>
      </c>
      <c r="DY117" s="5">
        <v>0</v>
      </c>
      <c r="DZ117" s="63"/>
      <c r="EA117" s="15"/>
      <c r="EB117" s="13"/>
      <c r="EC117" s="98">
        <f t="shared" si="106"/>
        <v>0</v>
      </c>
      <c r="ED117" s="99">
        <f>ED5</f>
        <v>1</v>
      </c>
      <c r="EE117" s="100"/>
      <c r="EF117" s="110"/>
      <c r="EG117" s="95">
        <f t="shared" si="107"/>
        <v>0</v>
      </c>
      <c r="EH117" s="15"/>
      <c r="EI117" s="24">
        <f t="shared" si="80"/>
        <v>0</v>
      </c>
      <c r="EJ117" s="5">
        <v>0</v>
      </c>
      <c r="EK117" s="63"/>
      <c r="EL117" s="15"/>
      <c r="EM117" s="13"/>
      <c r="EN117" s="98">
        <f t="shared" si="108"/>
        <v>0</v>
      </c>
      <c r="EO117" s="99">
        <f>EO5</f>
        <v>1</v>
      </c>
      <c r="EP117" s="100"/>
      <c r="EQ117" s="110"/>
      <c r="ER117" s="95">
        <f t="shared" si="109"/>
        <v>0</v>
      </c>
      <c r="ES117" s="15"/>
      <c r="ET117" s="24">
        <f t="shared" si="81"/>
        <v>0</v>
      </c>
      <c r="EU117" s="5">
        <v>0</v>
      </c>
      <c r="EV117" s="63"/>
      <c r="EW117" s="15"/>
      <c r="EX117" s="13"/>
      <c r="EY117" s="98">
        <f t="shared" si="110"/>
        <v>0</v>
      </c>
      <c r="EZ117" s="99">
        <f>EZ5</f>
        <v>1</v>
      </c>
      <c r="FA117" s="100"/>
      <c r="FB117" s="110"/>
      <c r="FC117" s="95">
        <f t="shared" si="111"/>
        <v>0</v>
      </c>
      <c r="FD117" s="15"/>
      <c r="FE117" s="24">
        <f t="shared" si="82"/>
        <v>0</v>
      </c>
      <c r="FF117" s="5">
        <v>0</v>
      </c>
      <c r="FG117" s="63"/>
      <c r="FH117" s="15"/>
      <c r="FI117" s="13"/>
      <c r="FJ117" s="98">
        <f t="shared" si="112"/>
        <v>0</v>
      </c>
      <c r="FK117" s="99">
        <f>FK5</f>
        <v>1</v>
      </c>
      <c r="FL117" s="100"/>
      <c r="FM117" s="110"/>
      <c r="FN117" s="95">
        <f t="shared" si="113"/>
        <v>0</v>
      </c>
      <c r="FO117" s="15"/>
      <c r="FP117" s="24">
        <f t="shared" si="83"/>
        <v>0</v>
      </c>
      <c r="FQ117" s="5">
        <v>0</v>
      </c>
      <c r="FR117" s="8">
        <v>0</v>
      </c>
      <c r="FS117" s="84">
        <f t="shared" si="114"/>
        <v>17.62236</v>
      </c>
      <c r="FT117" s="85">
        <f t="shared" si="115"/>
        <v>500</v>
      </c>
      <c r="FU117" s="85">
        <f t="shared" si="116"/>
        <v>500</v>
      </c>
      <c r="FV117" s="85">
        <f t="shared" si="117"/>
        <v>16.384319999999999</v>
      </c>
      <c r="FW117" s="85">
        <f t="shared" si="118"/>
        <v>500</v>
      </c>
      <c r="FX117" s="85">
        <f t="shared" si="119"/>
        <v>16.6531302</v>
      </c>
      <c r="FY117" s="85">
        <f t="shared" si="120"/>
        <v>500</v>
      </c>
      <c r="FZ117" s="85">
        <f t="shared" si="121"/>
        <v>500</v>
      </c>
      <c r="GA117" s="85">
        <f t="shared" si="122"/>
        <v>500</v>
      </c>
      <c r="GB117" s="85">
        <f t="shared" si="123"/>
        <v>500</v>
      </c>
      <c r="GC117" s="85">
        <f t="shared" si="124"/>
        <v>500</v>
      </c>
      <c r="GD117" s="85">
        <f t="shared" si="125"/>
        <v>500</v>
      </c>
      <c r="GE117" s="85">
        <f t="shared" si="126"/>
        <v>500</v>
      </c>
      <c r="GF117" s="85">
        <f t="shared" si="127"/>
        <v>500</v>
      </c>
      <c r="GG117" s="85">
        <f t="shared" si="128"/>
        <v>500</v>
      </c>
      <c r="GH117" s="101">
        <f t="shared" si="67"/>
        <v>3</v>
      </c>
      <c r="GI117" s="102">
        <f t="shared" si="129"/>
        <v>50.659810200000003</v>
      </c>
      <c r="GJ117" s="102">
        <f t="shared" si="130"/>
        <v>16.886603400000002</v>
      </c>
      <c r="GK117" s="79">
        <f>ROW()</f>
        <v>117</v>
      </c>
    </row>
    <row r="118" spans="1:193" s="12" customFormat="1" ht="50.1" customHeight="1">
      <c r="A118" s="17">
        <f>ROW()</f>
        <v>118</v>
      </c>
      <c r="B118" s="32">
        <f t="shared" si="131"/>
        <v>112</v>
      </c>
      <c r="C118" s="33">
        <f t="shared" si="132"/>
        <v>112</v>
      </c>
      <c r="D118" s="31" t="s">
        <v>440</v>
      </c>
      <c r="E118" s="390">
        <f t="shared" si="68"/>
        <v>32.1312</v>
      </c>
      <c r="F118" s="107">
        <f t="shared" si="84"/>
        <v>32.1312</v>
      </c>
      <c r="G118" s="3">
        <v>0</v>
      </c>
      <c r="H118" s="4">
        <v>0</v>
      </c>
      <c r="I118" s="63"/>
      <c r="J118" s="15"/>
      <c r="K118" s="13"/>
      <c r="L118" s="98">
        <f t="shared" si="133"/>
        <v>0</v>
      </c>
      <c r="M118" s="99">
        <f>M5</f>
        <v>0.94499999999999995</v>
      </c>
      <c r="N118" s="100"/>
      <c r="O118" s="110"/>
      <c r="P118" s="95">
        <f t="shared" si="85"/>
        <v>0</v>
      </c>
      <c r="Q118" s="15"/>
      <c r="R118" s="24">
        <f t="shared" si="69"/>
        <v>0</v>
      </c>
      <c r="S118" s="25">
        <v>0</v>
      </c>
      <c r="T118" s="63"/>
      <c r="U118" s="15"/>
      <c r="V118" s="13"/>
      <c r="W118" s="98">
        <f t="shared" si="86"/>
        <v>0</v>
      </c>
      <c r="X118" s="99">
        <f>X5</f>
        <v>0.97</v>
      </c>
      <c r="Y118" s="100"/>
      <c r="Z118" s="110"/>
      <c r="AA118" s="95">
        <f t="shared" si="87"/>
        <v>0</v>
      </c>
      <c r="AB118" s="15"/>
      <c r="AC118" s="24">
        <f t="shared" si="70"/>
        <v>0</v>
      </c>
      <c r="AD118" s="5">
        <v>0</v>
      </c>
      <c r="AE118" s="63"/>
      <c r="AF118" s="15"/>
      <c r="AG118" s="13"/>
      <c r="AH118" s="98">
        <f t="shared" si="88"/>
        <v>0</v>
      </c>
      <c r="AI118" s="99">
        <f>AI5</f>
        <v>0.95499999999999996</v>
      </c>
      <c r="AJ118" s="100"/>
      <c r="AK118" s="110"/>
      <c r="AL118" s="95">
        <f t="shared" si="89"/>
        <v>0</v>
      </c>
      <c r="AM118" s="15"/>
      <c r="AN118" s="24">
        <f t="shared" si="71"/>
        <v>0</v>
      </c>
      <c r="AO118" s="5">
        <v>0</v>
      </c>
      <c r="AP118" s="63"/>
      <c r="AQ118" s="15"/>
      <c r="AR118" s="13"/>
      <c r="AS118" s="98">
        <f t="shared" si="90"/>
        <v>1</v>
      </c>
      <c r="AT118" s="99">
        <f>AT5</f>
        <v>0.96</v>
      </c>
      <c r="AU118" s="100">
        <v>33.47</v>
      </c>
      <c r="AV118" s="110"/>
      <c r="AW118" s="95">
        <f t="shared" si="91"/>
        <v>32.1312</v>
      </c>
      <c r="AX118" s="15"/>
      <c r="AY118" s="24">
        <f t="shared" si="72"/>
        <v>1</v>
      </c>
      <c r="AZ118" s="5">
        <v>0</v>
      </c>
      <c r="BA118" s="63"/>
      <c r="BB118" s="15"/>
      <c r="BC118" s="13"/>
      <c r="BD118" s="98">
        <f t="shared" si="92"/>
        <v>0</v>
      </c>
      <c r="BE118" s="99">
        <f>BE5</f>
        <v>0.98</v>
      </c>
      <c r="BF118" s="100"/>
      <c r="BG118" s="110"/>
      <c r="BH118" s="95">
        <f t="shared" si="93"/>
        <v>0</v>
      </c>
      <c r="BI118" s="15"/>
      <c r="BJ118" s="24">
        <f t="shared" si="73"/>
        <v>0</v>
      </c>
      <c r="BK118" s="5">
        <v>0</v>
      </c>
      <c r="BL118" s="63"/>
      <c r="BM118" s="15"/>
      <c r="BN118" s="13"/>
      <c r="BO118" s="98">
        <f t="shared" si="94"/>
        <v>0</v>
      </c>
      <c r="BP118" s="99">
        <f>BP5</f>
        <v>0.94499999999999995</v>
      </c>
      <c r="BQ118" s="100"/>
      <c r="BR118" s="110"/>
      <c r="BS118" s="95">
        <f t="shared" si="95"/>
        <v>0</v>
      </c>
      <c r="BT118" s="15"/>
      <c r="BU118" s="24">
        <f t="shared" si="74"/>
        <v>0</v>
      </c>
      <c r="BV118" s="5">
        <v>0</v>
      </c>
      <c r="BW118" s="63"/>
      <c r="BX118" s="15"/>
      <c r="BY118" s="13"/>
      <c r="BZ118" s="98">
        <f t="shared" si="96"/>
        <v>0</v>
      </c>
      <c r="CA118" s="99">
        <f>CA5</f>
        <v>1</v>
      </c>
      <c r="CB118" s="100"/>
      <c r="CC118" s="110"/>
      <c r="CD118" s="95">
        <f t="shared" si="97"/>
        <v>0</v>
      </c>
      <c r="CE118" s="15"/>
      <c r="CF118" s="24">
        <f t="shared" si="75"/>
        <v>0</v>
      </c>
      <c r="CG118" s="5">
        <v>0</v>
      </c>
      <c r="CH118" s="63"/>
      <c r="CI118" s="15"/>
      <c r="CJ118" s="13"/>
      <c r="CK118" s="98">
        <f t="shared" si="98"/>
        <v>0</v>
      </c>
      <c r="CL118" s="99">
        <f>CL5</f>
        <v>1</v>
      </c>
      <c r="CM118" s="100"/>
      <c r="CN118" s="110"/>
      <c r="CO118" s="95">
        <f t="shared" si="99"/>
        <v>0</v>
      </c>
      <c r="CP118" s="15"/>
      <c r="CQ118" s="24">
        <f t="shared" si="76"/>
        <v>0</v>
      </c>
      <c r="CR118" s="5">
        <v>0</v>
      </c>
      <c r="CS118" s="63"/>
      <c r="CT118" s="15"/>
      <c r="CU118" s="13"/>
      <c r="CV118" s="98">
        <f t="shared" si="100"/>
        <v>0</v>
      </c>
      <c r="CW118" s="99">
        <f>CW5</f>
        <v>1</v>
      </c>
      <c r="CX118" s="100"/>
      <c r="CY118" s="110"/>
      <c r="CZ118" s="95">
        <f t="shared" si="101"/>
        <v>0</v>
      </c>
      <c r="DA118" s="15"/>
      <c r="DB118" s="24">
        <f t="shared" si="77"/>
        <v>0</v>
      </c>
      <c r="DC118" s="5">
        <v>0</v>
      </c>
      <c r="DD118" s="63"/>
      <c r="DE118" s="15"/>
      <c r="DF118" s="13"/>
      <c r="DG118" s="98">
        <f t="shared" si="102"/>
        <v>0</v>
      </c>
      <c r="DH118" s="99">
        <f>DH5</f>
        <v>1</v>
      </c>
      <c r="DI118" s="100"/>
      <c r="DJ118" s="110"/>
      <c r="DK118" s="95">
        <f t="shared" si="103"/>
        <v>0</v>
      </c>
      <c r="DL118" s="15"/>
      <c r="DM118" s="24">
        <f t="shared" si="78"/>
        <v>0</v>
      </c>
      <c r="DN118" s="5">
        <v>0</v>
      </c>
      <c r="DO118" s="63"/>
      <c r="DP118" s="15"/>
      <c r="DQ118" s="13"/>
      <c r="DR118" s="98">
        <f t="shared" si="104"/>
        <v>0</v>
      </c>
      <c r="DS118" s="99">
        <f>DS5</f>
        <v>1</v>
      </c>
      <c r="DT118" s="100"/>
      <c r="DU118" s="110"/>
      <c r="DV118" s="95">
        <f t="shared" si="105"/>
        <v>0</v>
      </c>
      <c r="DW118" s="15"/>
      <c r="DX118" s="24">
        <f t="shared" si="79"/>
        <v>0</v>
      </c>
      <c r="DY118" s="5">
        <v>0</v>
      </c>
      <c r="DZ118" s="63"/>
      <c r="EA118" s="15"/>
      <c r="EB118" s="13"/>
      <c r="EC118" s="98">
        <f t="shared" si="106"/>
        <v>0</v>
      </c>
      <c r="ED118" s="99">
        <f>ED5</f>
        <v>1</v>
      </c>
      <c r="EE118" s="100"/>
      <c r="EF118" s="110"/>
      <c r="EG118" s="95">
        <f t="shared" si="107"/>
        <v>0</v>
      </c>
      <c r="EH118" s="15"/>
      <c r="EI118" s="24">
        <f t="shared" si="80"/>
        <v>0</v>
      </c>
      <c r="EJ118" s="5">
        <v>0</v>
      </c>
      <c r="EK118" s="63"/>
      <c r="EL118" s="15"/>
      <c r="EM118" s="13"/>
      <c r="EN118" s="98">
        <f t="shared" si="108"/>
        <v>0</v>
      </c>
      <c r="EO118" s="99">
        <f>EO5</f>
        <v>1</v>
      </c>
      <c r="EP118" s="100"/>
      <c r="EQ118" s="110"/>
      <c r="ER118" s="95">
        <f t="shared" si="109"/>
        <v>0</v>
      </c>
      <c r="ES118" s="15"/>
      <c r="ET118" s="24">
        <f t="shared" si="81"/>
        <v>0</v>
      </c>
      <c r="EU118" s="5">
        <v>0</v>
      </c>
      <c r="EV118" s="63"/>
      <c r="EW118" s="15"/>
      <c r="EX118" s="13"/>
      <c r="EY118" s="98">
        <f t="shared" si="110"/>
        <v>0</v>
      </c>
      <c r="EZ118" s="99">
        <f>EZ5</f>
        <v>1</v>
      </c>
      <c r="FA118" s="100"/>
      <c r="FB118" s="110"/>
      <c r="FC118" s="95">
        <f t="shared" si="111"/>
        <v>0</v>
      </c>
      <c r="FD118" s="15"/>
      <c r="FE118" s="24">
        <f t="shared" si="82"/>
        <v>0</v>
      </c>
      <c r="FF118" s="5">
        <v>0</v>
      </c>
      <c r="FG118" s="63"/>
      <c r="FH118" s="15"/>
      <c r="FI118" s="13"/>
      <c r="FJ118" s="98">
        <f t="shared" si="112"/>
        <v>0</v>
      </c>
      <c r="FK118" s="99">
        <f>FK5</f>
        <v>1</v>
      </c>
      <c r="FL118" s="100"/>
      <c r="FM118" s="110"/>
      <c r="FN118" s="95">
        <f t="shared" si="113"/>
        <v>0</v>
      </c>
      <c r="FO118" s="15"/>
      <c r="FP118" s="24">
        <f t="shared" si="83"/>
        <v>0</v>
      </c>
      <c r="FQ118" s="5">
        <v>0</v>
      </c>
      <c r="FR118" s="8">
        <v>0</v>
      </c>
      <c r="FS118" s="84">
        <f t="shared" si="114"/>
        <v>500</v>
      </c>
      <c r="FT118" s="85">
        <f t="shared" si="115"/>
        <v>500</v>
      </c>
      <c r="FU118" s="85">
        <f t="shared" si="116"/>
        <v>500</v>
      </c>
      <c r="FV118" s="85">
        <f t="shared" si="117"/>
        <v>32.1312</v>
      </c>
      <c r="FW118" s="85">
        <f t="shared" si="118"/>
        <v>500</v>
      </c>
      <c r="FX118" s="85">
        <f t="shared" si="119"/>
        <v>500</v>
      </c>
      <c r="FY118" s="85">
        <f t="shared" si="120"/>
        <v>500</v>
      </c>
      <c r="FZ118" s="85">
        <f t="shared" si="121"/>
        <v>500</v>
      </c>
      <c r="GA118" s="85">
        <f t="shared" si="122"/>
        <v>500</v>
      </c>
      <c r="GB118" s="85">
        <f t="shared" si="123"/>
        <v>500</v>
      </c>
      <c r="GC118" s="85">
        <f t="shared" si="124"/>
        <v>500</v>
      </c>
      <c r="GD118" s="85">
        <f t="shared" si="125"/>
        <v>500</v>
      </c>
      <c r="GE118" s="85">
        <f t="shared" si="126"/>
        <v>500</v>
      </c>
      <c r="GF118" s="85">
        <f t="shared" si="127"/>
        <v>500</v>
      </c>
      <c r="GG118" s="85">
        <f t="shared" si="128"/>
        <v>500</v>
      </c>
      <c r="GH118" s="101">
        <f t="shared" si="67"/>
        <v>1</v>
      </c>
      <c r="GI118" s="102">
        <f t="shared" si="129"/>
        <v>32.1312</v>
      </c>
      <c r="GJ118" s="102">
        <f t="shared" si="130"/>
        <v>32.1312</v>
      </c>
      <c r="GK118" s="79">
        <f>ROW()</f>
        <v>118</v>
      </c>
    </row>
    <row r="119" spans="1:193" s="12" customFormat="1" ht="50.1" customHeight="1">
      <c r="A119" s="17">
        <f>ROW()</f>
        <v>119</v>
      </c>
      <c r="B119" s="32">
        <f t="shared" si="131"/>
        <v>113</v>
      </c>
      <c r="C119" s="33">
        <f t="shared" si="132"/>
        <v>113</v>
      </c>
      <c r="D119" s="31" t="s">
        <v>441</v>
      </c>
      <c r="E119" s="390">
        <f t="shared" si="68"/>
        <v>30.414349999999999</v>
      </c>
      <c r="F119" s="107">
        <f t="shared" si="84"/>
        <v>30.414349999999999</v>
      </c>
      <c r="G119" s="3">
        <v>0</v>
      </c>
      <c r="H119" s="4">
        <v>0</v>
      </c>
      <c r="I119" s="63"/>
      <c r="J119" s="15"/>
      <c r="K119" s="13"/>
      <c r="L119" s="98">
        <f t="shared" si="133"/>
        <v>0</v>
      </c>
      <c r="M119" s="99">
        <f>M5</f>
        <v>0.94499999999999995</v>
      </c>
      <c r="N119" s="100"/>
      <c r="O119" s="110"/>
      <c r="P119" s="95">
        <f t="shared" si="85"/>
        <v>0</v>
      </c>
      <c r="Q119" s="15"/>
      <c r="R119" s="24">
        <f t="shared" si="69"/>
        <v>0</v>
      </c>
      <c r="S119" s="25">
        <v>0</v>
      </c>
      <c r="T119" s="63"/>
      <c r="U119" s="15"/>
      <c r="V119" s="13"/>
      <c r="W119" s="98">
        <f t="shared" si="86"/>
        <v>1</v>
      </c>
      <c r="X119" s="99">
        <f>X5</f>
        <v>0.97</v>
      </c>
      <c r="Y119" s="100">
        <v>31.355</v>
      </c>
      <c r="Z119" s="110"/>
      <c r="AA119" s="95">
        <f t="shared" si="87"/>
        <v>30.414349999999999</v>
      </c>
      <c r="AB119" s="15"/>
      <c r="AC119" s="24">
        <f t="shared" si="70"/>
        <v>1</v>
      </c>
      <c r="AD119" s="5">
        <v>0</v>
      </c>
      <c r="AE119" s="63"/>
      <c r="AF119" s="15"/>
      <c r="AG119" s="13"/>
      <c r="AH119" s="98">
        <f t="shared" si="88"/>
        <v>0</v>
      </c>
      <c r="AI119" s="99">
        <f>AI5</f>
        <v>0.95499999999999996</v>
      </c>
      <c r="AJ119" s="100"/>
      <c r="AK119" s="110"/>
      <c r="AL119" s="95">
        <f t="shared" si="89"/>
        <v>0</v>
      </c>
      <c r="AM119" s="15"/>
      <c r="AN119" s="24">
        <f t="shared" si="71"/>
        <v>0</v>
      </c>
      <c r="AO119" s="5">
        <v>0</v>
      </c>
      <c r="AP119" s="63"/>
      <c r="AQ119" s="15"/>
      <c r="AR119" s="13"/>
      <c r="AS119" s="98">
        <f t="shared" si="90"/>
        <v>0</v>
      </c>
      <c r="AT119" s="99">
        <f>AT5</f>
        <v>0.96</v>
      </c>
      <c r="AU119" s="100"/>
      <c r="AV119" s="110"/>
      <c r="AW119" s="95">
        <f t="shared" si="91"/>
        <v>0</v>
      </c>
      <c r="AX119" s="15"/>
      <c r="AY119" s="24">
        <f t="shared" si="72"/>
        <v>0</v>
      </c>
      <c r="AZ119" s="5">
        <v>0</v>
      </c>
      <c r="BA119" s="63"/>
      <c r="BB119" s="15"/>
      <c r="BC119" s="13"/>
      <c r="BD119" s="98">
        <f t="shared" si="92"/>
        <v>0</v>
      </c>
      <c r="BE119" s="99">
        <f>BE5</f>
        <v>0.98</v>
      </c>
      <c r="BF119" s="100"/>
      <c r="BG119" s="110"/>
      <c r="BH119" s="95">
        <f t="shared" si="93"/>
        <v>0</v>
      </c>
      <c r="BI119" s="15"/>
      <c r="BJ119" s="24">
        <f t="shared" si="73"/>
        <v>0</v>
      </c>
      <c r="BK119" s="5">
        <v>0</v>
      </c>
      <c r="BL119" s="63"/>
      <c r="BM119" s="15"/>
      <c r="BN119" s="13"/>
      <c r="BO119" s="98">
        <f t="shared" si="94"/>
        <v>0</v>
      </c>
      <c r="BP119" s="99">
        <f>BP5</f>
        <v>0.94499999999999995</v>
      </c>
      <c r="BQ119" s="100"/>
      <c r="BR119" s="110"/>
      <c r="BS119" s="95">
        <f t="shared" si="95"/>
        <v>0</v>
      </c>
      <c r="BT119" s="15"/>
      <c r="BU119" s="24">
        <f t="shared" si="74"/>
        <v>0</v>
      </c>
      <c r="BV119" s="5">
        <v>0</v>
      </c>
      <c r="BW119" s="63"/>
      <c r="BX119" s="15"/>
      <c r="BY119" s="13"/>
      <c r="BZ119" s="98">
        <f t="shared" si="96"/>
        <v>0</v>
      </c>
      <c r="CA119" s="99">
        <f>CA5</f>
        <v>1</v>
      </c>
      <c r="CB119" s="100"/>
      <c r="CC119" s="110"/>
      <c r="CD119" s="95">
        <f t="shared" si="97"/>
        <v>0</v>
      </c>
      <c r="CE119" s="15"/>
      <c r="CF119" s="24">
        <f t="shared" si="75"/>
        <v>0</v>
      </c>
      <c r="CG119" s="5">
        <v>0</v>
      </c>
      <c r="CH119" s="63"/>
      <c r="CI119" s="15"/>
      <c r="CJ119" s="13"/>
      <c r="CK119" s="98">
        <f t="shared" si="98"/>
        <v>0</v>
      </c>
      <c r="CL119" s="99">
        <f>CL5</f>
        <v>1</v>
      </c>
      <c r="CM119" s="100"/>
      <c r="CN119" s="110"/>
      <c r="CO119" s="95">
        <f t="shared" si="99"/>
        <v>0</v>
      </c>
      <c r="CP119" s="15"/>
      <c r="CQ119" s="24">
        <f t="shared" si="76"/>
        <v>0</v>
      </c>
      <c r="CR119" s="5">
        <v>0</v>
      </c>
      <c r="CS119" s="63"/>
      <c r="CT119" s="15"/>
      <c r="CU119" s="13"/>
      <c r="CV119" s="98">
        <f t="shared" si="100"/>
        <v>0</v>
      </c>
      <c r="CW119" s="99">
        <f>CW5</f>
        <v>1</v>
      </c>
      <c r="CX119" s="100"/>
      <c r="CY119" s="110"/>
      <c r="CZ119" s="95">
        <f t="shared" si="101"/>
        <v>0</v>
      </c>
      <c r="DA119" s="15"/>
      <c r="DB119" s="24">
        <f t="shared" si="77"/>
        <v>0</v>
      </c>
      <c r="DC119" s="5">
        <v>0</v>
      </c>
      <c r="DD119" s="63"/>
      <c r="DE119" s="15"/>
      <c r="DF119" s="13"/>
      <c r="DG119" s="98">
        <f t="shared" si="102"/>
        <v>0</v>
      </c>
      <c r="DH119" s="99">
        <f>DH5</f>
        <v>1</v>
      </c>
      <c r="DI119" s="100"/>
      <c r="DJ119" s="110"/>
      <c r="DK119" s="95">
        <f t="shared" si="103"/>
        <v>0</v>
      </c>
      <c r="DL119" s="15"/>
      <c r="DM119" s="24">
        <f t="shared" si="78"/>
        <v>0</v>
      </c>
      <c r="DN119" s="5">
        <v>0</v>
      </c>
      <c r="DO119" s="63"/>
      <c r="DP119" s="15"/>
      <c r="DQ119" s="13"/>
      <c r="DR119" s="98">
        <f t="shared" si="104"/>
        <v>0</v>
      </c>
      <c r="DS119" s="99">
        <f>DS5</f>
        <v>1</v>
      </c>
      <c r="DT119" s="100"/>
      <c r="DU119" s="110"/>
      <c r="DV119" s="95">
        <f t="shared" si="105"/>
        <v>0</v>
      </c>
      <c r="DW119" s="15"/>
      <c r="DX119" s="24">
        <f t="shared" si="79"/>
        <v>0</v>
      </c>
      <c r="DY119" s="5">
        <v>0</v>
      </c>
      <c r="DZ119" s="63"/>
      <c r="EA119" s="15"/>
      <c r="EB119" s="13"/>
      <c r="EC119" s="98">
        <f t="shared" si="106"/>
        <v>0</v>
      </c>
      <c r="ED119" s="99">
        <f>ED5</f>
        <v>1</v>
      </c>
      <c r="EE119" s="100"/>
      <c r="EF119" s="110"/>
      <c r="EG119" s="95">
        <f t="shared" si="107"/>
        <v>0</v>
      </c>
      <c r="EH119" s="15"/>
      <c r="EI119" s="24">
        <f t="shared" si="80"/>
        <v>0</v>
      </c>
      <c r="EJ119" s="5">
        <v>0</v>
      </c>
      <c r="EK119" s="63"/>
      <c r="EL119" s="15"/>
      <c r="EM119" s="13"/>
      <c r="EN119" s="98">
        <f t="shared" si="108"/>
        <v>0</v>
      </c>
      <c r="EO119" s="99">
        <f>EO5</f>
        <v>1</v>
      </c>
      <c r="EP119" s="100"/>
      <c r="EQ119" s="110"/>
      <c r="ER119" s="95">
        <f t="shared" si="109"/>
        <v>0</v>
      </c>
      <c r="ES119" s="15"/>
      <c r="ET119" s="24">
        <f t="shared" si="81"/>
        <v>0</v>
      </c>
      <c r="EU119" s="5">
        <v>0</v>
      </c>
      <c r="EV119" s="63"/>
      <c r="EW119" s="15"/>
      <c r="EX119" s="13"/>
      <c r="EY119" s="98">
        <f t="shared" si="110"/>
        <v>0</v>
      </c>
      <c r="EZ119" s="99">
        <f>EZ5</f>
        <v>1</v>
      </c>
      <c r="FA119" s="100"/>
      <c r="FB119" s="110"/>
      <c r="FC119" s="95">
        <f t="shared" si="111"/>
        <v>0</v>
      </c>
      <c r="FD119" s="15"/>
      <c r="FE119" s="24">
        <f t="shared" si="82"/>
        <v>0</v>
      </c>
      <c r="FF119" s="5">
        <v>0</v>
      </c>
      <c r="FG119" s="63"/>
      <c r="FH119" s="15"/>
      <c r="FI119" s="13"/>
      <c r="FJ119" s="98">
        <f t="shared" si="112"/>
        <v>0</v>
      </c>
      <c r="FK119" s="99">
        <f>FK5</f>
        <v>1</v>
      </c>
      <c r="FL119" s="100"/>
      <c r="FM119" s="110"/>
      <c r="FN119" s="95">
        <f t="shared" si="113"/>
        <v>0</v>
      </c>
      <c r="FO119" s="15"/>
      <c r="FP119" s="24">
        <f t="shared" si="83"/>
        <v>0</v>
      </c>
      <c r="FQ119" s="5">
        <v>0</v>
      </c>
      <c r="FR119" s="8">
        <v>0</v>
      </c>
      <c r="FS119" s="84">
        <f t="shared" si="114"/>
        <v>500</v>
      </c>
      <c r="FT119" s="85">
        <f t="shared" si="115"/>
        <v>30.414349999999999</v>
      </c>
      <c r="FU119" s="85">
        <f t="shared" si="116"/>
        <v>500</v>
      </c>
      <c r="FV119" s="85">
        <f t="shared" si="117"/>
        <v>500</v>
      </c>
      <c r="FW119" s="85">
        <f t="shared" si="118"/>
        <v>500</v>
      </c>
      <c r="FX119" s="85">
        <f t="shared" si="119"/>
        <v>500</v>
      </c>
      <c r="FY119" s="85">
        <f t="shared" si="120"/>
        <v>500</v>
      </c>
      <c r="FZ119" s="85">
        <f t="shared" si="121"/>
        <v>500</v>
      </c>
      <c r="GA119" s="85">
        <f t="shared" si="122"/>
        <v>500</v>
      </c>
      <c r="GB119" s="85">
        <f t="shared" si="123"/>
        <v>500</v>
      </c>
      <c r="GC119" s="85">
        <f t="shared" si="124"/>
        <v>500</v>
      </c>
      <c r="GD119" s="85">
        <f t="shared" si="125"/>
        <v>500</v>
      </c>
      <c r="GE119" s="85">
        <f t="shared" si="126"/>
        <v>500</v>
      </c>
      <c r="GF119" s="85">
        <f t="shared" si="127"/>
        <v>500</v>
      </c>
      <c r="GG119" s="85">
        <f t="shared" si="128"/>
        <v>500</v>
      </c>
      <c r="GH119" s="101">
        <f t="shared" si="67"/>
        <v>1</v>
      </c>
      <c r="GI119" s="102">
        <f t="shared" si="129"/>
        <v>30.414349999999999</v>
      </c>
      <c r="GJ119" s="102">
        <f t="shared" si="130"/>
        <v>30.414349999999999</v>
      </c>
      <c r="GK119" s="79">
        <f>ROW()</f>
        <v>119</v>
      </c>
    </row>
    <row r="120" spans="1:193" s="12" customFormat="1" ht="50.1" customHeight="1">
      <c r="A120" s="17">
        <f>ROW()</f>
        <v>120</v>
      </c>
      <c r="B120" s="32">
        <f t="shared" si="131"/>
        <v>114</v>
      </c>
      <c r="C120" s="33">
        <f t="shared" si="132"/>
        <v>114</v>
      </c>
      <c r="D120" s="31" t="s">
        <v>442</v>
      </c>
      <c r="E120" s="390">
        <f t="shared" si="68"/>
        <v>13.573086974999999</v>
      </c>
      <c r="F120" s="107">
        <f t="shared" si="84"/>
        <v>13.968070987499999</v>
      </c>
      <c r="G120" s="3">
        <v>0</v>
      </c>
      <c r="H120" s="4">
        <v>0</v>
      </c>
      <c r="I120" s="63"/>
      <c r="J120" s="15"/>
      <c r="K120" s="13"/>
      <c r="L120" s="98">
        <f t="shared" si="133"/>
        <v>1</v>
      </c>
      <c r="M120" s="99">
        <f>M5</f>
        <v>0.94499999999999995</v>
      </c>
      <c r="N120" s="100">
        <v>15.199</v>
      </c>
      <c r="O120" s="110">
        <v>84789</v>
      </c>
      <c r="P120" s="95">
        <f t="shared" si="85"/>
        <v>14.363054999999999</v>
      </c>
      <c r="Q120" s="15"/>
      <c r="R120" s="24">
        <f t="shared" si="69"/>
        <v>2</v>
      </c>
      <c r="S120" s="25">
        <v>0</v>
      </c>
      <c r="T120" s="63"/>
      <c r="U120" s="15"/>
      <c r="V120" s="13"/>
      <c r="W120" s="98">
        <f t="shared" si="86"/>
        <v>0</v>
      </c>
      <c r="X120" s="99">
        <f>X5</f>
        <v>0.97</v>
      </c>
      <c r="Y120" s="100"/>
      <c r="Z120" s="110"/>
      <c r="AA120" s="95">
        <f t="shared" si="87"/>
        <v>0</v>
      </c>
      <c r="AB120" s="15"/>
      <c r="AC120" s="24">
        <f t="shared" si="70"/>
        <v>0</v>
      </c>
      <c r="AD120" s="5">
        <v>0</v>
      </c>
      <c r="AE120" s="63"/>
      <c r="AF120" s="15"/>
      <c r="AG120" s="13"/>
      <c r="AH120" s="98">
        <f t="shared" si="88"/>
        <v>0</v>
      </c>
      <c r="AI120" s="99">
        <f>AI5</f>
        <v>0.95499999999999996</v>
      </c>
      <c r="AJ120" s="100"/>
      <c r="AK120" s="110"/>
      <c r="AL120" s="95">
        <f t="shared" si="89"/>
        <v>0</v>
      </c>
      <c r="AM120" s="15"/>
      <c r="AN120" s="24">
        <f t="shared" si="71"/>
        <v>0</v>
      </c>
      <c r="AO120" s="5">
        <v>0</v>
      </c>
      <c r="AP120" s="63"/>
      <c r="AQ120" s="15"/>
      <c r="AR120" s="13"/>
      <c r="AS120" s="98">
        <f t="shared" si="90"/>
        <v>0</v>
      </c>
      <c r="AT120" s="99">
        <f>AT5</f>
        <v>0.96</v>
      </c>
      <c r="AU120" s="100"/>
      <c r="AV120" s="110"/>
      <c r="AW120" s="95">
        <f t="shared" si="91"/>
        <v>0</v>
      </c>
      <c r="AX120" s="15"/>
      <c r="AY120" s="24">
        <f t="shared" si="72"/>
        <v>0</v>
      </c>
      <c r="AZ120" s="5">
        <v>0</v>
      </c>
      <c r="BA120" s="63"/>
      <c r="BB120" s="15"/>
      <c r="BC120" s="13"/>
      <c r="BD120" s="98">
        <f t="shared" si="92"/>
        <v>0</v>
      </c>
      <c r="BE120" s="99">
        <f>BE5</f>
        <v>0.98</v>
      </c>
      <c r="BF120" s="100"/>
      <c r="BG120" s="110"/>
      <c r="BH120" s="95">
        <f t="shared" si="93"/>
        <v>0</v>
      </c>
      <c r="BI120" s="15"/>
      <c r="BJ120" s="24">
        <f t="shared" si="73"/>
        <v>0</v>
      </c>
      <c r="BK120" s="5">
        <v>0</v>
      </c>
      <c r="BL120" s="63"/>
      <c r="BM120" s="15"/>
      <c r="BN120" s="13"/>
      <c r="BO120" s="98">
        <f t="shared" si="94"/>
        <v>1</v>
      </c>
      <c r="BP120" s="99">
        <f>BP5</f>
        <v>0.94499999999999995</v>
      </c>
      <c r="BQ120" s="100">
        <v>14.363054999999999</v>
      </c>
      <c r="BR120" s="110"/>
      <c r="BS120" s="95">
        <f t="shared" si="95"/>
        <v>13.573086974999999</v>
      </c>
      <c r="BT120" s="15"/>
      <c r="BU120" s="24">
        <f t="shared" si="74"/>
        <v>1</v>
      </c>
      <c r="BV120" s="5">
        <v>0</v>
      </c>
      <c r="BW120" s="63"/>
      <c r="BX120" s="15"/>
      <c r="BY120" s="13"/>
      <c r="BZ120" s="98">
        <f t="shared" si="96"/>
        <v>0</v>
      </c>
      <c r="CA120" s="99">
        <f>CA5</f>
        <v>1</v>
      </c>
      <c r="CB120" s="100"/>
      <c r="CC120" s="110"/>
      <c r="CD120" s="95">
        <f t="shared" si="97"/>
        <v>0</v>
      </c>
      <c r="CE120" s="15"/>
      <c r="CF120" s="24">
        <f t="shared" si="75"/>
        <v>0</v>
      </c>
      <c r="CG120" s="5">
        <v>0</v>
      </c>
      <c r="CH120" s="63"/>
      <c r="CI120" s="15"/>
      <c r="CJ120" s="13"/>
      <c r="CK120" s="98">
        <f t="shared" si="98"/>
        <v>0</v>
      </c>
      <c r="CL120" s="99">
        <f>CL5</f>
        <v>1</v>
      </c>
      <c r="CM120" s="100"/>
      <c r="CN120" s="110"/>
      <c r="CO120" s="95">
        <f t="shared" si="99"/>
        <v>0</v>
      </c>
      <c r="CP120" s="15"/>
      <c r="CQ120" s="24">
        <f t="shared" si="76"/>
        <v>0</v>
      </c>
      <c r="CR120" s="5">
        <v>0</v>
      </c>
      <c r="CS120" s="63"/>
      <c r="CT120" s="15"/>
      <c r="CU120" s="13"/>
      <c r="CV120" s="98">
        <f t="shared" si="100"/>
        <v>0</v>
      </c>
      <c r="CW120" s="99">
        <f>CW5</f>
        <v>1</v>
      </c>
      <c r="CX120" s="100"/>
      <c r="CY120" s="110"/>
      <c r="CZ120" s="95">
        <f t="shared" si="101"/>
        <v>0</v>
      </c>
      <c r="DA120" s="15"/>
      <c r="DB120" s="24">
        <f t="shared" si="77"/>
        <v>0</v>
      </c>
      <c r="DC120" s="5">
        <v>0</v>
      </c>
      <c r="DD120" s="63"/>
      <c r="DE120" s="15"/>
      <c r="DF120" s="13"/>
      <c r="DG120" s="98">
        <f t="shared" si="102"/>
        <v>0</v>
      </c>
      <c r="DH120" s="99">
        <f>DH5</f>
        <v>1</v>
      </c>
      <c r="DI120" s="100"/>
      <c r="DJ120" s="110"/>
      <c r="DK120" s="95">
        <f t="shared" si="103"/>
        <v>0</v>
      </c>
      <c r="DL120" s="15"/>
      <c r="DM120" s="24">
        <f t="shared" si="78"/>
        <v>0</v>
      </c>
      <c r="DN120" s="5">
        <v>0</v>
      </c>
      <c r="DO120" s="63"/>
      <c r="DP120" s="15"/>
      <c r="DQ120" s="13"/>
      <c r="DR120" s="98">
        <f t="shared" si="104"/>
        <v>0</v>
      </c>
      <c r="DS120" s="99">
        <f>DS5</f>
        <v>1</v>
      </c>
      <c r="DT120" s="100"/>
      <c r="DU120" s="110"/>
      <c r="DV120" s="95">
        <f t="shared" si="105"/>
        <v>0</v>
      </c>
      <c r="DW120" s="15"/>
      <c r="DX120" s="24">
        <f t="shared" si="79"/>
        <v>0</v>
      </c>
      <c r="DY120" s="5">
        <v>0</v>
      </c>
      <c r="DZ120" s="63"/>
      <c r="EA120" s="15"/>
      <c r="EB120" s="13"/>
      <c r="EC120" s="98">
        <f t="shared" si="106"/>
        <v>0</v>
      </c>
      <c r="ED120" s="99">
        <f>ED5</f>
        <v>1</v>
      </c>
      <c r="EE120" s="100"/>
      <c r="EF120" s="110"/>
      <c r="EG120" s="95">
        <f t="shared" si="107"/>
        <v>0</v>
      </c>
      <c r="EH120" s="15"/>
      <c r="EI120" s="24">
        <f t="shared" si="80"/>
        <v>0</v>
      </c>
      <c r="EJ120" s="5">
        <v>0</v>
      </c>
      <c r="EK120" s="63"/>
      <c r="EL120" s="15"/>
      <c r="EM120" s="13"/>
      <c r="EN120" s="98">
        <f t="shared" si="108"/>
        <v>0</v>
      </c>
      <c r="EO120" s="99">
        <f>EO5</f>
        <v>1</v>
      </c>
      <c r="EP120" s="100"/>
      <c r="EQ120" s="110"/>
      <c r="ER120" s="95">
        <f t="shared" si="109"/>
        <v>0</v>
      </c>
      <c r="ES120" s="15"/>
      <c r="ET120" s="24">
        <f t="shared" si="81"/>
        <v>0</v>
      </c>
      <c r="EU120" s="5">
        <v>0</v>
      </c>
      <c r="EV120" s="63"/>
      <c r="EW120" s="15"/>
      <c r="EX120" s="13"/>
      <c r="EY120" s="98">
        <f t="shared" si="110"/>
        <v>0</v>
      </c>
      <c r="EZ120" s="99">
        <f>EZ5</f>
        <v>1</v>
      </c>
      <c r="FA120" s="100"/>
      <c r="FB120" s="110"/>
      <c r="FC120" s="95">
        <f t="shared" si="111"/>
        <v>0</v>
      </c>
      <c r="FD120" s="15"/>
      <c r="FE120" s="24">
        <f t="shared" si="82"/>
        <v>0</v>
      </c>
      <c r="FF120" s="5">
        <v>0</v>
      </c>
      <c r="FG120" s="63"/>
      <c r="FH120" s="15"/>
      <c r="FI120" s="13"/>
      <c r="FJ120" s="98">
        <f t="shared" si="112"/>
        <v>0</v>
      </c>
      <c r="FK120" s="99">
        <f>FK5</f>
        <v>1</v>
      </c>
      <c r="FL120" s="100"/>
      <c r="FM120" s="110"/>
      <c r="FN120" s="95">
        <f t="shared" si="113"/>
        <v>0</v>
      </c>
      <c r="FO120" s="15"/>
      <c r="FP120" s="24">
        <f t="shared" si="83"/>
        <v>0</v>
      </c>
      <c r="FQ120" s="5">
        <v>0</v>
      </c>
      <c r="FR120" s="8">
        <v>0</v>
      </c>
      <c r="FS120" s="84">
        <f t="shared" si="114"/>
        <v>14.363054999999999</v>
      </c>
      <c r="FT120" s="85">
        <f t="shared" si="115"/>
        <v>500</v>
      </c>
      <c r="FU120" s="85">
        <f t="shared" si="116"/>
        <v>500</v>
      </c>
      <c r="FV120" s="85">
        <f t="shared" si="117"/>
        <v>500</v>
      </c>
      <c r="FW120" s="85">
        <f t="shared" si="118"/>
        <v>500</v>
      </c>
      <c r="FX120" s="85">
        <f t="shared" si="119"/>
        <v>13.573086974999999</v>
      </c>
      <c r="FY120" s="85">
        <f t="shared" si="120"/>
        <v>500</v>
      </c>
      <c r="FZ120" s="85">
        <f t="shared" si="121"/>
        <v>500</v>
      </c>
      <c r="GA120" s="85">
        <f t="shared" si="122"/>
        <v>500</v>
      </c>
      <c r="GB120" s="85">
        <f t="shared" si="123"/>
        <v>500</v>
      </c>
      <c r="GC120" s="85">
        <f t="shared" si="124"/>
        <v>500</v>
      </c>
      <c r="GD120" s="85">
        <f t="shared" si="125"/>
        <v>500</v>
      </c>
      <c r="GE120" s="85">
        <f t="shared" si="126"/>
        <v>500</v>
      </c>
      <c r="GF120" s="85">
        <f t="shared" si="127"/>
        <v>500</v>
      </c>
      <c r="GG120" s="85">
        <f t="shared" si="128"/>
        <v>500</v>
      </c>
      <c r="GH120" s="101">
        <f t="shared" si="67"/>
        <v>2</v>
      </c>
      <c r="GI120" s="102">
        <f t="shared" si="129"/>
        <v>27.936141974999998</v>
      </c>
      <c r="GJ120" s="102">
        <f t="shared" si="130"/>
        <v>13.968070987499999</v>
      </c>
      <c r="GK120" s="79">
        <f>ROW()</f>
        <v>120</v>
      </c>
    </row>
    <row r="121" spans="1:193" s="12" customFormat="1" ht="50.1" customHeight="1">
      <c r="A121" s="17">
        <f>ROW()</f>
        <v>121</v>
      </c>
      <c r="B121" s="32">
        <f t="shared" si="131"/>
        <v>115</v>
      </c>
      <c r="C121" s="33">
        <f t="shared" si="132"/>
        <v>115</v>
      </c>
      <c r="D121" s="31" t="s">
        <v>443</v>
      </c>
      <c r="E121" s="390">
        <f t="shared" si="68"/>
        <v>20.727110249999999</v>
      </c>
      <c r="F121" s="107">
        <f t="shared" si="84"/>
        <v>21.330280125000002</v>
      </c>
      <c r="G121" s="3">
        <v>0</v>
      </c>
      <c r="H121" s="4">
        <v>0</v>
      </c>
      <c r="I121" s="63"/>
      <c r="J121" s="15"/>
      <c r="K121" s="13"/>
      <c r="L121" s="98">
        <f t="shared" si="133"/>
        <v>1</v>
      </c>
      <c r="M121" s="99">
        <f>M5</f>
        <v>0.94499999999999995</v>
      </c>
      <c r="N121" s="100">
        <v>23.21</v>
      </c>
      <c r="O121" s="110">
        <v>84626</v>
      </c>
      <c r="P121" s="95">
        <f t="shared" si="85"/>
        <v>21.933450000000001</v>
      </c>
      <c r="Q121" s="15"/>
      <c r="R121" s="24">
        <f t="shared" si="69"/>
        <v>2</v>
      </c>
      <c r="S121" s="25">
        <v>0</v>
      </c>
      <c r="T121" s="63"/>
      <c r="U121" s="15"/>
      <c r="V121" s="13"/>
      <c r="W121" s="98">
        <f t="shared" si="86"/>
        <v>0</v>
      </c>
      <c r="X121" s="99">
        <f>X5</f>
        <v>0.97</v>
      </c>
      <c r="Y121" s="100"/>
      <c r="Z121" s="110"/>
      <c r="AA121" s="95">
        <f t="shared" si="87"/>
        <v>0</v>
      </c>
      <c r="AB121" s="15"/>
      <c r="AC121" s="24">
        <f t="shared" si="70"/>
        <v>0</v>
      </c>
      <c r="AD121" s="5">
        <v>0</v>
      </c>
      <c r="AE121" s="63"/>
      <c r="AF121" s="15"/>
      <c r="AG121" s="13"/>
      <c r="AH121" s="98">
        <f t="shared" si="88"/>
        <v>0</v>
      </c>
      <c r="AI121" s="99">
        <f>AI5</f>
        <v>0.95499999999999996</v>
      </c>
      <c r="AJ121" s="100"/>
      <c r="AK121" s="110"/>
      <c r="AL121" s="95">
        <f t="shared" si="89"/>
        <v>0</v>
      </c>
      <c r="AM121" s="15"/>
      <c r="AN121" s="24">
        <f t="shared" si="71"/>
        <v>0</v>
      </c>
      <c r="AO121" s="5">
        <v>0</v>
      </c>
      <c r="AP121" s="63"/>
      <c r="AQ121" s="15"/>
      <c r="AR121" s="13"/>
      <c r="AS121" s="98">
        <f t="shared" si="90"/>
        <v>0</v>
      </c>
      <c r="AT121" s="99">
        <f>AT5</f>
        <v>0.96</v>
      </c>
      <c r="AU121" s="100"/>
      <c r="AV121" s="110"/>
      <c r="AW121" s="95">
        <f t="shared" si="91"/>
        <v>0</v>
      </c>
      <c r="AX121" s="15"/>
      <c r="AY121" s="24">
        <f t="shared" si="72"/>
        <v>0</v>
      </c>
      <c r="AZ121" s="5">
        <v>0</v>
      </c>
      <c r="BA121" s="63"/>
      <c r="BB121" s="15"/>
      <c r="BC121" s="13"/>
      <c r="BD121" s="98">
        <f t="shared" si="92"/>
        <v>0</v>
      </c>
      <c r="BE121" s="99">
        <f>BE5</f>
        <v>0.98</v>
      </c>
      <c r="BF121" s="100"/>
      <c r="BG121" s="110"/>
      <c r="BH121" s="95">
        <f t="shared" si="93"/>
        <v>0</v>
      </c>
      <c r="BI121" s="15"/>
      <c r="BJ121" s="24">
        <f t="shared" si="73"/>
        <v>0</v>
      </c>
      <c r="BK121" s="5">
        <v>0</v>
      </c>
      <c r="BL121" s="63"/>
      <c r="BM121" s="15"/>
      <c r="BN121" s="13"/>
      <c r="BO121" s="98">
        <f t="shared" si="94"/>
        <v>1</v>
      </c>
      <c r="BP121" s="99">
        <f>BP5</f>
        <v>0.94499999999999995</v>
      </c>
      <c r="BQ121" s="100">
        <v>21.933450000000001</v>
      </c>
      <c r="BR121" s="110"/>
      <c r="BS121" s="95">
        <f t="shared" si="95"/>
        <v>20.727110249999999</v>
      </c>
      <c r="BT121" s="15"/>
      <c r="BU121" s="24">
        <f t="shared" si="74"/>
        <v>1</v>
      </c>
      <c r="BV121" s="5">
        <v>0</v>
      </c>
      <c r="BW121" s="63"/>
      <c r="BX121" s="15"/>
      <c r="BY121" s="13"/>
      <c r="BZ121" s="98">
        <f t="shared" si="96"/>
        <v>0</v>
      </c>
      <c r="CA121" s="99">
        <f>CA5</f>
        <v>1</v>
      </c>
      <c r="CB121" s="100"/>
      <c r="CC121" s="110"/>
      <c r="CD121" s="95">
        <f t="shared" si="97"/>
        <v>0</v>
      </c>
      <c r="CE121" s="15"/>
      <c r="CF121" s="24">
        <f t="shared" si="75"/>
        <v>0</v>
      </c>
      <c r="CG121" s="5">
        <v>0</v>
      </c>
      <c r="CH121" s="63"/>
      <c r="CI121" s="15"/>
      <c r="CJ121" s="13"/>
      <c r="CK121" s="98">
        <f t="shared" si="98"/>
        <v>0</v>
      </c>
      <c r="CL121" s="99">
        <f>CL5</f>
        <v>1</v>
      </c>
      <c r="CM121" s="100"/>
      <c r="CN121" s="110"/>
      <c r="CO121" s="95">
        <f t="shared" si="99"/>
        <v>0</v>
      </c>
      <c r="CP121" s="15"/>
      <c r="CQ121" s="24">
        <f t="shared" si="76"/>
        <v>0</v>
      </c>
      <c r="CR121" s="5">
        <v>0</v>
      </c>
      <c r="CS121" s="63"/>
      <c r="CT121" s="15"/>
      <c r="CU121" s="13"/>
      <c r="CV121" s="98">
        <f t="shared" si="100"/>
        <v>0</v>
      </c>
      <c r="CW121" s="99">
        <f>CW5</f>
        <v>1</v>
      </c>
      <c r="CX121" s="100"/>
      <c r="CY121" s="110"/>
      <c r="CZ121" s="95">
        <f t="shared" si="101"/>
        <v>0</v>
      </c>
      <c r="DA121" s="15"/>
      <c r="DB121" s="24">
        <f t="shared" si="77"/>
        <v>0</v>
      </c>
      <c r="DC121" s="5">
        <v>0</v>
      </c>
      <c r="DD121" s="63"/>
      <c r="DE121" s="15"/>
      <c r="DF121" s="13"/>
      <c r="DG121" s="98">
        <f t="shared" si="102"/>
        <v>0</v>
      </c>
      <c r="DH121" s="99">
        <f>DH5</f>
        <v>1</v>
      </c>
      <c r="DI121" s="100"/>
      <c r="DJ121" s="110"/>
      <c r="DK121" s="95">
        <f t="shared" si="103"/>
        <v>0</v>
      </c>
      <c r="DL121" s="15"/>
      <c r="DM121" s="24">
        <f t="shared" si="78"/>
        <v>0</v>
      </c>
      <c r="DN121" s="5">
        <v>0</v>
      </c>
      <c r="DO121" s="63"/>
      <c r="DP121" s="15"/>
      <c r="DQ121" s="13"/>
      <c r="DR121" s="98">
        <f t="shared" si="104"/>
        <v>0</v>
      </c>
      <c r="DS121" s="99">
        <f>DS5</f>
        <v>1</v>
      </c>
      <c r="DT121" s="100"/>
      <c r="DU121" s="110"/>
      <c r="DV121" s="95">
        <f t="shared" si="105"/>
        <v>0</v>
      </c>
      <c r="DW121" s="15"/>
      <c r="DX121" s="24">
        <f t="shared" si="79"/>
        <v>0</v>
      </c>
      <c r="DY121" s="5">
        <v>0</v>
      </c>
      <c r="DZ121" s="63"/>
      <c r="EA121" s="15"/>
      <c r="EB121" s="13"/>
      <c r="EC121" s="98">
        <f t="shared" si="106"/>
        <v>0</v>
      </c>
      <c r="ED121" s="99">
        <f>ED5</f>
        <v>1</v>
      </c>
      <c r="EE121" s="100"/>
      <c r="EF121" s="110"/>
      <c r="EG121" s="95">
        <f t="shared" si="107"/>
        <v>0</v>
      </c>
      <c r="EH121" s="15"/>
      <c r="EI121" s="24">
        <f t="shared" si="80"/>
        <v>0</v>
      </c>
      <c r="EJ121" s="5">
        <v>0</v>
      </c>
      <c r="EK121" s="63"/>
      <c r="EL121" s="15"/>
      <c r="EM121" s="13"/>
      <c r="EN121" s="98">
        <f t="shared" si="108"/>
        <v>0</v>
      </c>
      <c r="EO121" s="99">
        <f>EO5</f>
        <v>1</v>
      </c>
      <c r="EP121" s="100"/>
      <c r="EQ121" s="110"/>
      <c r="ER121" s="95">
        <f t="shared" si="109"/>
        <v>0</v>
      </c>
      <c r="ES121" s="15"/>
      <c r="ET121" s="24">
        <f t="shared" si="81"/>
        <v>0</v>
      </c>
      <c r="EU121" s="5">
        <v>0</v>
      </c>
      <c r="EV121" s="63"/>
      <c r="EW121" s="15"/>
      <c r="EX121" s="13"/>
      <c r="EY121" s="98">
        <f t="shared" si="110"/>
        <v>0</v>
      </c>
      <c r="EZ121" s="99">
        <f>EZ5</f>
        <v>1</v>
      </c>
      <c r="FA121" s="100"/>
      <c r="FB121" s="110"/>
      <c r="FC121" s="95">
        <f t="shared" si="111"/>
        <v>0</v>
      </c>
      <c r="FD121" s="15"/>
      <c r="FE121" s="24">
        <f t="shared" si="82"/>
        <v>0</v>
      </c>
      <c r="FF121" s="5">
        <v>0</v>
      </c>
      <c r="FG121" s="63"/>
      <c r="FH121" s="15"/>
      <c r="FI121" s="13"/>
      <c r="FJ121" s="98">
        <f t="shared" si="112"/>
        <v>0</v>
      </c>
      <c r="FK121" s="99">
        <f>FK5</f>
        <v>1</v>
      </c>
      <c r="FL121" s="100"/>
      <c r="FM121" s="110"/>
      <c r="FN121" s="95">
        <f t="shared" si="113"/>
        <v>0</v>
      </c>
      <c r="FO121" s="15"/>
      <c r="FP121" s="24">
        <f t="shared" si="83"/>
        <v>0</v>
      </c>
      <c r="FQ121" s="5">
        <v>0</v>
      </c>
      <c r="FR121" s="8">
        <v>0</v>
      </c>
      <c r="FS121" s="84">
        <f t="shared" si="114"/>
        <v>21.933450000000001</v>
      </c>
      <c r="FT121" s="85">
        <f t="shared" si="115"/>
        <v>500</v>
      </c>
      <c r="FU121" s="85">
        <f t="shared" si="116"/>
        <v>500</v>
      </c>
      <c r="FV121" s="85">
        <f t="shared" si="117"/>
        <v>500</v>
      </c>
      <c r="FW121" s="85">
        <f t="shared" si="118"/>
        <v>500</v>
      </c>
      <c r="FX121" s="85">
        <f t="shared" si="119"/>
        <v>20.727110249999999</v>
      </c>
      <c r="FY121" s="85">
        <f t="shared" si="120"/>
        <v>500</v>
      </c>
      <c r="FZ121" s="85">
        <f t="shared" si="121"/>
        <v>500</v>
      </c>
      <c r="GA121" s="85">
        <f t="shared" si="122"/>
        <v>500</v>
      </c>
      <c r="GB121" s="85">
        <f t="shared" si="123"/>
        <v>500</v>
      </c>
      <c r="GC121" s="85">
        <f t="shared" si="124"/>
        <v>500</v>
      </c>
      <c r="GD121" s="85">
        <f t="shared" si="125"/>
        <v>500</v>
      </c>
      <c r="GE121" s="85">
        <f t="shared" si="126"/>
        <v>500</v>
      </c>
      <c r="GF121" s="85">
        <f t="shared" si="127"/>
        <v>500</v>
      </c>
      <c r="GG121" s="85">
        <f t="shared" si="128"/>
        <v>500</v>
      </c>
      <c r="GH121" s="101">
        <f t="shared" si="67"/>
        <v>2</v>
      </c>
      <c r="GI121" s="102">
        <f t="shared" si="129"/>
        <v>42.660560250000003</v>
      </c>
      <c r="GJ121" s="102">
        <f t="shared" si="130"/>
        <v>21.330280125000002</v>
      </c>
      <c r="GK121" s="79">
        <f>ROW()</f>
        <v>121</v>
      </c>
    </row>
    <row r="122" spans="1:193" s="12" customFormat="1" ht="50.1" customHeight="1">
      <c r="A122" s="17">
        <f>ROW()</f>
        <v>122</v>
      </c>
      <c r="B122" s="32">
        <f t="shared" si="131"/>
        <v>116</v>
      </c>
      <c r="C122" s="33">
        <f t="shared" si="132"/>
        <v>116</v>
      </c>
      <c r="D122" s="31" t="s">
        <v>444</v>
      </c>
      <c r="E122" s="390">
        <f t="shared" si="68"/>
        <v>1.250235</v>
      </c>
      <c r="F122" s="107">
        <f t="shared" si="84"/>
        <v>1.4918737500000001</v>
      </c>
      <c r="G122" s="3">
        <v>0</v>
      </c>
      <c r="H122" s="4">
        <v>0</v>
      </c>
      <c r="I122" s="63"/>
      <c r="J122" s="15"/>
      <c r="K122" s="13"/>
      <c r="L122" s="98">
        <f t="shared" si="133"/>
        <v>1</v>
      </c>
      <c r="M122" s="99">
        <f>M5</f>
        <v>0.94499999999999995</v>
      </c>
      <c r="N122" s="100">
        <v>1.4</v>
      </c>
      <c r="O122" s="110">
        <v>461373</v>
      </c>
      <c r="P122" s="95">
        <f t="shared" si="85"/>
        <v>1.323</v>
      </c>
      <c r="Q122" s="15"/>
      <c r="R122" s="24">
        <f t="shared" si="69"/>
        <v>2</v>
      </c>
      <c r="S122" s="25">
        <v>0</v>
      </c>
      <c r="T122" s="63"/>
      <c r="U122" s="15"/>
      <c r="V122" s="13"/>
      <c r="W122" s="98">
        <f t="shared" si="86"/>
        <v>1</v>
      </c>
      <c r="X122" s="99">
        <f>X5</f>
        <v>0.97</v>
      </c>
      <c r="Y122" s="100">
        <v>1.698</v>
      </c>
      <c r="Z122" s="110"/>
      <c r="AA122" s="95">
        <f t="shared" si="87"/>
        <v>1.64706</v>
      </c>
      <c r="AB122" s="15"/>
      <c r="AC122" s="24">
        <f t="shared" si="70"/>
        <v>3</v>
      </c>
      <c r="AD122" s="5">
        <v>0</v>
      </c>
      <c r="AE122" s="63"/>
      <c r="AF122" s="15"/>
      <c r="AG122" s="13"/>
      <c r="AH122" s="98">
        <f t="shared" si="88"/>
        <v>0</v>
      </c>
      <c r="AI122" s="99">
        <f>AI5</f>
        <v>0.95499999999999996</v>
      </c>
      <c r="AJ122" s="100"/>
      <c r="AK122" s="110"/>
      <c r="AL122" s="95">
        <f t="shared" si="89"/>
        <v>0</v>
      </c>
      <c r="AM122" s="15"/>
      <c r="AN122" s="24">
        <f t="shared" si="71"/>
        <v>0</v>
      </c>
      <c r="AO122" s="5">
        <v>0</v>
      </c>
      <c r="AP122" s="63"/>
      <c r="AQ122" s="15"/>
      <c r="AR122" s="13"/>
      <c r="AS122" s="98">
        <f t="shared" si="90"/>
        <v>1</v>
      </c>
      <c r="AT122" s="99">
        <f>AT5</f>
        <v>0.96</v>
      </c>
      <c r="AU122" s="100">
        <v>1.82</v>
      </c>
      <c r="AV122" s="110"/>
      <c r="AW122" s="95">
        <f t="shared" si="91"/>
        <v>1.7472000000000001</v>
      </c>
      <c r="AX122" s="15"/>
      <c r="AY122" s="24">
        <f t="shared" si="72"/>
        <v>4</v>
      </c>
      <c r="AZ122" s="5">
        <v>0</v>
      </c>
      <c r="BA122" s="63"/>
      <c r="BB122" s="15"/>
      <c r="BC122" s="13"/>
      <c r="BD122" s="98">
        <f t="shared" si="92"/>
        <v>0</v>
      </c>
      <c r="BE122" s="99">
        <f>BE5</f>
        <v>0.98</v>
      </c>
      <c r="BF122" s="100"/>
      <c r="BG122" s="110"/>
      <c r="BH122" s="95">
        <f t="shared" si="93"/>
        <v>0</v>
      </c>
      <c r="BI122" s="15"/>
      <c r="BJ122" s="24">
        <f t="shared" si="73"/>
        <v>0</v>
      </c>
      <c r="BK122" s="5">
        <v>0</v>
      </c>
      <c r="BL122" s="63"/>
      <c r="BM122" s="15"/>
      <c r="BN122" s="13"/>
      <c r="BO122" s="98">
        <f t="shared" si="94"/>
        <v>1</v>
      </c>
      <c r="BP122" s="99">
        <f>BP5</f>
        <v>0.94499999999999995</v>
      </c>
      <c r="BQ122" s="100">
        <v>1.323</v>
      </c>
      <c r="BR122" s="110"/>
      <c r="BS122" s="95">
        <f t="shared" si="95"/>
        <v>1.250235</v>
      </c>
      <c r="BT122" s="15"/>
      <c r="BU122" s="24">
        <f t="shared" si="74"/>
        <v>1</v>
      </c>
      <c r="BV122" s="5">
        <v>0</v>
      </c>
      <c r="BW122" s="63"/>
      <c r="BX122" s="15"/>
      <c r="BY122" s="13"/>
      <c r="BZ122" s="98">
        <f t="shared" si="96"/>
        <v>0</v>
      </c>
      <c r="CA122" s="99">
        <f>CA5</f>
        <v>1</v>
      </c>
      <c r="CB122" s="100"/>
      <c r="CC122" s="110"/>
      <c r="CD122" s="95">
        <f t="shared" si="97"/>
        <v>0</v>
      </c>
      <c r="CE122" s="15"/>
      <c r="CF122" s="24">
        <f t="shared" si="75"/>
        <v>0</v>
      </c>
      <c r="CG122" s="5">
        <v>0</v>
      </c>
      <c r="CH122" s="63"/>
      <c r="CI122" s="15"/>
      <c r="CJ122" s="13"/>
      <c r="CK122" s="98">
        <f t="shared" si="98"/>
        <v>0</v>
      </c>
      <c r="CL122" s="99">
        <f>CL5</f>
        <v>1</v>
      </c>
      <c r="CM122" s="100"/>
      <c r="CN122" s="110"/>
      <c r="CO122" s="95">
        <f t="shared" si="99"/>
        <v>0</v>
      </c>
      <c r="CP122" s="15"/>
      <c r="CQ122" s="24">
        <f t="shared" si="76"/>
        <v>0</v>
      </c>
      <c r="CR122" s="5">
        <v>0</v>
      </c>
      <c r="CS122" s="63"/>
      <c r="CT122" s="15"/>
      <c r="CU122" s="13"/>
      <c r="CV122" s="98">
        <f t="shared" si="100"/>
        <v>0</v>
      </c>
      <c r="CW122" s="99">
        <f>CW5</f>
        <v>1</v>
      </c>
      <c r="CX122" s="100"/>
      <c r="CY122" s="110"/>
      <c r="CZ122" s="95">
        <f t="shared" si="101"/>
        <v>0</v>
      </c>
      <c r="DA122" s="15"/>
      <c r="DB122" s="24">
        <f t="shared" si="77"/>
        <v>0</v>
      </c>
      <c r="DC122" s="5">
        <v>0</v>
      </c>
      <c r="DD122" s="63"/>
      <c r="DE122" s="15"/>
      <c r="DF122" s="13"/>
      <c r="DG122" s="98">
        <f t="shared" si="102"/>
        <v>0</v>
      </c>
      <c r="DH122" s="99">
        <f>DH5</f>
        <v>1</v>
      </c>
      <c r="DI122" s="100"/>
      <c r="DJ122" s="110"/>
      <c r="DK122" s="95">
        <f t="shared" si="103"/>
        <v>0</v>
      </c>
      <c r="DL122" s="15"/>
      <c r="DM122" s="24">
        <f t="shared" si="78"/>
        <v>0</v>
      </c>
      <c r="DN122" s="5">
        <v>0</v>
      </c>
      <c r="DO122" s="63"/>
      <c r="DP122" s="15"/>
      <c r="DQ122" s="13"/>
      <c r="DR122" s="98">
        <f t="shared" si="104"/>
        <v>0</v>
      </c>
      <c r="DS122" s="99">
        <f>DS5</f>
        <v>1</v>
      </c>
      <c r="DT122" s="100"/>
      <c r="DU122" s="110"/>
      <c r="DV122" s="95">
        <f t="shared" si="105"/>
        <v>0</v>
      </c>
      <c r="DW122" s="15"/>
      <c r="DX122" s="24">
        <f t="shared" si="79"/>
        <v>0</v>
      </c>
      <c r="DY122" s="5">
        <v>0</v>
      </c>
      <c r="DZ122" s="63"/>
      <c r="EA122" s="15"/>
      <c r="EB122" s="13"/>
      <c r="EC122" s="98">
        <f t="shared" si="106"/>
        <v>0</v>
      </c>
      <c r="ED122" s="99">
        <f>ED5</f>
        <v>1</v>
      </c>
      <c r="EE122" s="100"/>
      <c r="EF122" s="110"/>
      <c r="EG122" s="95">
        <f t="shared" si="107"/>
        <v>0</v>
      </c>
      <c r="EH122" s="15"/>
      <c r="EI122" s="24">
        <f t="shared" si="80"/>
        <v>0</v>
      </c>
      <c r="EJ122" s="5">
        <v>0</v>
      </c>
      <c r="EK122" s="63"/>
      <c r="EL122" s="15"/>
      <c r="EM122" s="13"/>
      <c r="EN122" s="98">
        <f t="shared" si="108"/>
        <v>0</v>
      </c>
      <c r="EO122" s="99">
        <f>EO5</f>
        <v>1</v>
      </c>
      <c r="EP122" s="100"/>
      <c r="EQ122" s="110"/>
      <c r="ER122" s="95">
        <f t="shared" si="109"/>
        <v>0</v>
      </c>
      <c r="ES122" s="15"/>
      <c r="ET122" s="24">
        <f t="shared" si="81"/>
        <v>0</v>
      </c>
      <c r="EU122" s="5">
        <v>0</v>
      </c>
      <c r="EV122" s="63"/>
      <c r="EW122" s="15"/>
      <c r="EX122" s="13"/>
      <c r="EY122" s="98">
        <f t="shared" si="110"/>
        <v>0</v>
      </c>
      <c r="EZ122" s="99">
        <f>EZ5</f>
        <v>1</v>
      </c>
      <c r="FA122" s="100"/>
      <c r="FB122" s="110"/>
      <c r="FC122" s="95">
        <f t="shared" si="111"/>
        <v>0</v>
      </c>
      <c r="FD122" s="15"/>
      <c r="FE122" s="24">
        <f t="shared" si="82"/>
        <v>0</v>
      </c>
      <c r="FF122" s="5">
        <v>0</v>
      </c>
      <c r="FG122" s="63"/>
      <c r="FH122" s="15"/>
      <c r="FI122" s="13"/>
      <c r="FJ122" s="98">
        <f t="shared" si="112"/>
        <v>0</v>
      </c>
      <c r="FK122" s="99">
        <f>FK5</f>
        <v>1</v>
      </c>
      <c r="FL122" s="100"/>
      <c r="FM122" s="110"/>
      <c r="FN122" s="95">
        <f t="shared" si="113"/>
        <v>0</v>
      </c>
      <c r="FO122" s="15"/>
      <c r="FP122" s="24">
        <f t="shared" si="83"/>
        <v>0</v>
      </c>
      <c r="FQ122" s="5">
        <v>0</v>
      </c>
      <c r="FR122" s="8">
        <v>0</v>
      </c>
      <c r="FS122" s="84">
        <f t="shared" si="114"/>
        <v>1.323</v>
      </c>
      <c r="FT122" s="85">
        <f t="shared" si="115"/>
        <v>1.64706</v>
      </c>
      <c r="FU122" s="85">
        <f t="shared" si="116"/>
        <v>500</v>
      </c>
      <c r="FV122" s="85">
        <f t="shared" si="117"/>
        <v>1.7472000000000001</v>
      </c>
      <c r="FW122" s="85">
        <f t="shared" si="118"/>
        <v>500</v>
      </c>
      <c r="FX122" s="85">
        <f t="shared" si="119"/>
        <v>1.250235</v>
      </c>
      <c r="FY122" s="85">
        <f t="shared" si="120"/>
        <v>500</v>
      </c>
      <c r="FZ122" s="85">
        <f t="shared" si="121"/>
        <v>500</v>
      </c>
      <c r="GA122" s="85">
        <f t="shared" si="122"/>
        <v>500</v>
      </c>
      <c r="GB122" s="85">
        <f t="shared" si="123"/>
        <v>500</v>
      </c>
      <c r="GC122" s="85">
        <f t="shared" si="124"/>
        <v>500</v>
      </c>
      <c r="GD122" s="85">
        <f t="shared" si="125"/>
        <v>500</v>
      </c>
      <c r="GE122" s="85">
        <f t="shared" si="126"/>
        <v>500</v>
      </c>
      <c r="GF122" s="85">
        <f t="shared" si="127"/>
        <v>500</v>
      </c>
      <c r="GG122" s="85">
        <f t="shared" si="128"/>
        <v>500</v>
      </c>
      <c r="GH122" s="101">
        <f t="shared" si="67"/>
        <v>4</v>
      </c>
      <c r="GI122" s="102">
        <f t="shared" si="129"/>
        <v>5.9674950000000004</v>
      </c>
      <c r="GJ122" s="102">
        <f t="shared" si="130"/>
        <v>1.4918737500000001</v>
      </c>
      <c r="GK122" s="79">
        <f>ROW()</f>
        <v>122</v>
      </c>
    </row>
    <row r="123" spans="1:193" s="12" customFormat="1" ht="50.1" customHeight="1">
      <c r="A123" s="17">
        <f>ROW()</f>
        <v>123</v>
      </c>
      <c r="B123" s="32">
        <f t="shared" si="131"/>
        <v>117</v>
      </c>
      <c r="C123" s="33">
        <f t="shared" si="132"/>
        <v>117</v>
      </c>
      <c r="D123" s="31" t="s">
        <v>445</v>
      </c>
      <c r="E123" s="390">
        <f t="shared" si="68"/>
        <v>11.904</v>
      </c>
      <c r="F123" s="107">
        <f t="shared" si="84"/>
        <v>11.904</v>
      </c>
      <c r="G123" s="3">
        <v>0</v>
      </c>
      <c r="H123" s="4">
        <v>0</v>
      </c>
      <c r="I123" s="63"/>
      <c r="J123" s="15"/>
      <c r="K123" s="13"/>
      <c r="L123" s="98">
        <f t="shared" si="133"/>
        <v>0</v>
      </c>
      <c r="M123" s="99">
        <f>M5</f>
        <v>0.94499999999999995</v>
      </c>
      <c r="N123" s="100"/>
      <c r="O123" s="110"/>
      <c r="P123" s="95">
        <f t="shared" si="85"/>
        <v>0</v>
      </c>
      <c r="Q123" s="15"/>
      <c r="R123" s="24">
        <f t="shared" si="69"/>
        <v>0</v>
      </c>
      <c r="S123" s="25">
        <v>0</v>
      </c>
      <c r="T123" s="63"/>
      <c r="U123" s="15"/>
      <c r="V123" s="13"/>
      <c r="W123" s="98">
        <f t="shared" si="86"/>
        <v>0</v>
      </c>
      <c r="X123" s="99">
        <f>X5</f>
        <v>0.97</v>
      </c>
      <c r="Y123" s="100"/>
      <c r="Z123" s="110"/>
      <c r="AA123" s="95">
        <f t="shared" si="87"/>
        <v>0</v>
      </c>
      <c r="AB123" s="15"/>
      <c r="AC123" s="24">
        <f t="shared" si="70"/>
        <v>0</v>
      </c>
      <c r="AD123" s="5">
        <v>0</v>
      </c>
      <c r="AE123" s="63"/>
      <c r="AF123" s="15"/>
      <c r="AG123" s="13"/>
      <c r="AH123" s="98">
        <f t="shared" si="88"/>
        <v>0</v>
      </c>
      <c r="AI123" s="99">
        <f>AI5</f>
        <v>0.95499999999999996</v>
      </c>
      <c r="AJ123" s="100"/>
      <c r="AK123" s="110"/>
      <c r="AL123" s="95">
        <f t="shared" si="89"/>
        <v>0</v>
      </c>
      <c r="AM123" s="15"/>
      <c r="AN123" s="24">
        <f t="shared" si="71"/>
        <v>0</v>
      </c>
      <c r="AO123" s="5">
        <v>0</v>
      </c>
      <c r="AP123" s="63"/>
      <c r="AQ123" s="15"/>
      <c r="AR123" s="13"/>
      <c r="AS123" s="98">
        <f t="shared" si="90"/>
        <v>1</v>
      </c>
      <c r="AT123" s="99">
        <f>AT5</f>
        <v>0.96</v>
      </c>
      <c r="AU123" s="100">
        <v>12.4</v>
      </c>
      <c r="AV123" s="110"/>
      <c r="AW123" s="95">
        <f t="shared" si="91"/>
        <v>11.904</v>
      </c>
      <c r="AX123" s="15"/>
      <c r="AY123" s="24">
        <f t="shared" si="72"/>
        <v>1</v>
      </c>
      <c r="AZ123" s="5">
        <v>0</v>
      </c>
      <c r="BA123" s="63"/>
      <c r="BB123" s="15"/>
      <c r="BC123" s="13"/>
      <c r="BD123" s="98">
        <f t="shared" si="92"/>
        <v>0</v>
      </c>
      <c r="BE123" s="99">
        <f>BE5</f>
        <v>0.98</v>
      </c>
      <c r="BF123" s="100"/>
      <c r="BG123" s="110"/>
      <c r="BH123" s="95">
        <f t="shared" si="93"/>
        <v>0</v>
      </c>
      <c r="BI123" s="15"/>
      <c r="BJ123" s="24">
        <f t="shared" si="73"/>
        <v>0</v>
      </c>
      <c r="BK123" s="5">
        <v>0</v>
      </c>
      <c r="BL123" s="63"/>
      <c r="BM123" s="15"/>
      <c r="BN123" s="13"/>
      <c r="BO123" s="98">
        <f t="shared" si="94"/>
        <v>0</v>
      </c>
      <c r="BP123" s="99">
        <f>BP5</f>
        <v>0.94499999999999995</v>
      </c>
      <c r="BQ123" s="100"/>
      <c r="BR123" s="110"/>
      <c r="BS123" s="95">
        <f t="shared" si="95"/>
        <v>0</v>
      </c>
      <c r="BT123" s="15"/>
      <c r="BU123" s="24">
        <f t="shared" si="74"/>
        <v>0</v>
      </c>
      <c r="BV123" s="5">
        <v>0</v>
      </c>
      <c r="BW123" s="63"/>
      <c r="BX123" s="15"/>
      <c r="BY123" s="13"/>
      <c r="BZ123" s="98">
        <f t="shared" si="96"/>
        <v>0</v>
      </c>
      <c r="CA123" s="99">
        <f>CA5</f>
        <v>1</v>
      </c>
      <c r="CB123" s="100"/>
      <c r="CC123" s="110"/>
      <c r="CD123" s="95">
        <f t="shared" si="97"/>
        <v>0</v>
      </c>
      <c r="CE123" s="15"/>
      <c r="CF123" s="24">
        <f t="shared" si="75"/>
        <v>0</v>
      </c>
      <c r="CG123" s="5">
        <v>0</v>
      </c>
      <c r="CH123" s="63"/>
      <c r="CI123" s="15"/>
      <c r="CJ123" s="13"/>
      <c r="CK123" s="98">
        <f t="shared" si="98"/>
        <v>0</v>
      </c>
      <c r="CL123" s="99">
        <f>CL5</f>
        <v>1</v>
      </c>
      <c r="CM123" s="100"/>
      <c r="CN123" s="110"/>
      <c r="CO123" s="95">
        <f t="shared" si="99"/>
        <v>0</v>
      </c>
      <c r="CP123" s="15"/>
      <c r="CQ123" s="24">
        <f t="shared" si="76"/>
        <v>0</v>
      </c>
      <c r="CR123" s="5">
        <v>0</v>
      </c>
      <c r="CS123" s="63"/>
      <c r="CT123" s="15"/>
      <c r="CU123" s="13"/>
      <c r="CV123" s="98">
        <f t="shared" si="100"/>
        <v>0</v>
      </c>
      <c r="CW123" s="99">
        <f>CW5</f>
        <v>1</v>
      </c>
      <c r="CX123" s="100"/>
      <c r="CY123" s="110"/>
      <c r="CZ123" s="95">
        <f t="shared" si="101"/>
        <v>0</v>
      </c>
      <c r="DA123" s="15"/>
      <c r="DB123" s="24">
        <f t="shared" si="77"/>
        <v>0</v>
      </c>
      <c r="DC123" s="5">
        <v>0</v>
      </c>
      <c r="DD123" s="63"/>
      <c r="DE123" s="15"/>
      <c r="DF123" s="13"/>
      <c r="DG123" s="98">
        <f t="shared" si="102"/>
        <v>0</v>
      </c>
      <c r="DH123" s="99">
        <f>DH5</f>
        <v>1</v>
      </c>
      <c r="DI123" s="100"/>
      <c r="DJ123" s="110"/>
      <c r="DK123" s="95">
        <f t="shared" si="103"/>
        <v>0</v>
      </c>
      <c r="DL123" s="15"/>
      <c r="DM123" s="24">
        <f t="shared" si="78"/>
        <v>0</v>
      </c>
      <c r="DN123" s="5">
        <v>0</v>
      </c>
      <c r="DO123" s="63"/>
      <c r="DP123" s="15"/>
      <c r="DQ123" s="13"/>
      <c r="DR123" s="98">
        <f t="shared" si="104"/>
        <v>0</v>
      </c>
      <c r="DS123" s="99">
        <f>DS5</f>
        <v>1</v>
      </c>
      <c r="DT123" s="100"/>
      <c r="DU123" s="110"/>
      <c r="DV123" s="95">
        <f t="shared" si="105"/>
        <v>0</v>
      </c>
      <c r="DW123" s="15"/>
      <c r="DX123" s="24">
        <f t="shared" si="79"/>
        <v>0</v>
      </c>
      <c r="DY123" s="5">
        <v>0</v>
      </c>
      <c r="DZ123" s="63"/>
      <c r="EA123" s="15"/>
      <c r="EB123" s="13"/>
      <c r="EC123" s="98">
        <f t="shared" si="106"/>
        <v>0</v>
      </c>
      <c r="ED123" s="99">
        <f>ED5</f>
        <v>1</v>
      </c>
      <c r="EE123" s="100"/>
      <c r="EF123" s="110"/>
      <c r="EG123" s="95">
        <f t="shared" si="107"/>
        <v>0</v>
      </c>
      <c r="EH123" s="15"/>
      <c r="EI123" s="24">
        <f t="shared" si="80"/>
        <v>0</v>
      </c>
      <c r="EJ123" s="5">
        <v>0</v>
      </c>
      <c r="EK123" s="63"/>
      <c r="EL123" s="15"/>
      <c r="EM123" s="13"/>
      <c r="EN123" s="98">
        <f t="shared" si="108"/>
        <v>0</v>
      </c>
      <c r="EO123" s="99">
        <f>EO5</f>
        <v>1</v>
      </c>
      <c r="EP123" s="100"/>
      <c r="EQ123" s="110"/>
      <c r="ER123" s="95">
        <f t="shared" si="109"/>
        <v>0</v>
      </c>
      <c r="ES123" s="15"/>
      <c r="ET123" s="24">
        <f t="shared" si="81"/>
        <v>0</v>
      </c>
      <c r="EU123" s="5">
        <v>0</v>
      </c>
      <c r="EV123" s="63"/>
      <c r="EW123" s="15"/>
      <c r="EX123" s="13"/>
      <c r="EY123" s="98">
        <f t="shared" si="110"/>
        <v>0</v>
      </c>
      <c r="EZ123" s="99">
        <f>EZ5</f>
        <v>1</v>
      </c>
      <c r="FA123" s="100"/>
      <c r="FB123" s="110"/>
      <c r="FC123" s="95">
        <f t="shared" si="111"/>
        <v>0</v>
      </c>
      <c r="FD123" s="15"/>
      <c r="FE123" s="24">
        <f t="shared" si="82"/>
        <v>0</v>
      </c>
      <c r="FF123" s="5">
        <v>0</v>
      </c>
      <c r="FG123" s="63"/>
      <c r="FH123" s="15"/>
      <c r="FI123" s="13"/>
      <c r="FJ123" s="98">
        <f t="shared" si="112"/>
        <v>0</v>
      </c>
      <c r="FK123" s="99">
        <f>FK5</f>
        <v>1</v>
      </c>
      <c r="FL123" s="100"/>
      <c r="FM123" s="110"/>
      <c r="FN123" s="95">
        <f t="shared" si="113"/>
        <v>0</v>
      </c>
      <c r="FO123" s="15"/>
      <c r="FP123" s="24">
        <f t="shared" si="83"/>
        <v>0</v>
      </c>
      <c r="FQ123" s="5">
        <v>0</v>
      </c>
      <c r="FR123" s="8">
        <v>0</v>
      </c>
      <c r="FS123" s="84">
        <f t="shared" si="114"/>
        <v>500</v>
      </c>
      <c r="FT123" s="85">
        <f t="shared" si="115"/>
        <v>500</v>
      </c>
      <c r="FU123" s="85">
        <f t="shared" si="116"/>
        <v>500</v>
      </c>
      <c r="FV123" s="85">
        <f t="shared" si="117"/>
        <v>11.904</v>
      </c>
      <c r="FW123" s="85">
        <f t="shared" si="118"/>
        <v>500</v>
      </c>
      <c r="FX123" s="85">
        <f t="shared" si="119"/>
        <v>500</v>
      </c>
      <c r="FY123" s="85">
        <f t="shared" si="120"/>
        <v>500</v>
      </c>
      <c r="FZ123" s="85">
        <f t="shared" si="121"/>
        <v>500</v>
      </c>
      <c r="GA123" s="85">
        <f t="shared" si="122"/>
        <v>500</v>
      </c>
      <c r="GB123" s="85">
        <f t="shared" si="123"/>
        <v>500</v>
      </c>
      <c r="GC123" s="85">
        <f t="shared" si="124"/>
        <v>500</v>
      </c>
      <c r="GD123" s="85">
        <f t="shared" si="125"/>
        <v>500</v>
      </c>
      <c r="GE123" s="85">
        <f t="shared" si="126"/>
        <v>500</v>
      </c>
      <c r="GF123" s="85">
        <f t="shared" si="127"/>
        <v>500</v>
      </c>
      <c r="GG123" s="85">
        <f t="shared" si="128"/>
        <v>500</v>
      </c>
      <c r="GH123" s="101">
        <f t="shared" si="67"/>
        <v>1</v>
      </c>
      <c r="GI123" s="102">
        <f t="shared" si="129"/>
        <v>11.904</v>
      </c>
      <c r="GJ123" s="102">
        <f t="shared" si="130"/>
        <v>11.904</v>
      </c>
      <c r="GK123" s="79">
        <f>ROW()</f>
        <v>123</v>
      </c>
    </row>
    <row r="124" spans="1:193" s="12" customFormat="1" ht="50.1" customHeight="1">
      <c r="A124" s="17">
        <f>ROW()</f>
        <v>124</v>
      </c>
      <c r="B124" s="32">
        <f t="shared" si="131"/>
        <v>118</v>
      </c>
      <c r="C124" s="33">
        <f t="shared" si="132"/>
        <v>118</v>
      </c>
      <c r="D124" s="31" t="s">
        <v>446</v>
      </c>
      <c r="E124" s="390">
        <f t="shared" si="68"/>
        <v>13.4489565</v>
      </c>
      <c r="F124" s="107">
        <f t="shared" si="84"/>
        <v>13.840328249999999</v>
      </c>
      <c r="G124" s="3">
        <v>0</v>
      </c>
      <c r="H124" s="4">
        <v>0</v>
      </c>
      <c r="I124" s="63"/>
      <c r="J124" s="15"/>
      <c r="K124" s="13"/>
      <c r="L124" s="98">
        <f t="shared" si="133"/>
        <v>1</v>
      </c>
      <c r="M124" s="99">
        <f>M5</f>
        <v>0.94499999999999995</v>
      </c>
      <c r="N124" s="100">
        <v>15.06</v>
      </c>
      <c r="O124" s="110">
        <v>474026</v>
      </c>
      <c r="P124" s="95">
        <f t="shared" si="85"/>
        <v>14.2317</v>
      </c>
      <c r="Q124" s="15"/>
      <c r="R124" s="24">
        <f t="shared" si="69"/>
        <v>2</v>
      </c>
      <c r="S124" s="25">
        <v>0</v>
      </c>
      <c r="T124" s="63"/>
      <c r="U124" s="15"/>
      <c r="V124" s="13"/>
      <c r="W124" s="98">
        <f t="shared" si="86"/>
        <v>0</v>
      </c>
      <c r="X124" s="99">
        <f>X5</f>
        <v>0.97</v>
      </c>
      <c r="Y124" s="100"/>
      <c r="Z124" s="110"/>
      <c r="AA124" s="95">
        <f t="shared" si="87"/>
        <v>0</v>
      </c>
      <c r="AB124" s="15"/>
      <c r="AC124" s="24">
        <f t="shared" si="70"/>
        <v>0</v>
      </c>
      <c r="AD124" s="5">
        <v>0</v>
      </c>
      <c r="AE124" s="63"/>
      <c r="AF124" s="15"/>
      <c r="AG124" s="13"/>
      <c r="AH124" s="98">
        <f t="shared" si="88"/>
        <v>0</v>
      </c>
      <c r="AI124" s="99">
        <f>AI5</f>
        <v>0.95499999999999996</v>
      </c>
      <c r="AJ124" s="100"/>
      <c r="AK124" s="110"/>
      <c r="AL124" s="95">
        <f t="shared" si="89"/>
        <v>0</v>
      </c>
      <c r="AM124" s="15"/>
      <c r="AN124" s="24">
        <f t="shared" si="71"/>
        <v>0</v>
      </c>
      <c r="AO124" s="5">
        <v>0</v>
      </c>
      <c r="AP124" s="63"/>
      <c r="AQ124" s="15"/>
      <c r="AR124" s="13"/>
      <c r="AS124" s="98">
        <f t="shared" si="90"/>
        <v>0</v>
      </c>
      <c r="AT124" s="99">
        <f>AT5</f>
        <v>0.96</v>
      </c>
      <c r="AU124" s="100"/>
      <c r="AV124" s="110"/>
      <c r="AW124" s="95">
        <f t="shared" si="91"/>
        <v>0</v>
      </c>
      <c r="AX124" s="15"/>
      <c r="AY124" s="24">
        <f t="shared" si="72"/>
        <v>0</v>
      </c>
      <c r="AZ124" s="5">
        <v>0</v>
      </c>
      <c r="BA124" s="63"/>
      <c r="BB124" s="15"/>
      <c r="BC124" s="13"/>
      <c r="BD124" s="98">
        <f t="shared" si="92"/>
        <v>0</v>
      </c>
      <c r="BE124" s="99">
        <f>BE5</f>
        <v>0.98</v>
      </c>
      <c r="BF124" s="100"/>
      <c r="BG124" s="110"/>
      <c r="BH124" s="95">
        <f t="shared" si="93"/>
        <v>0</v>
      </c>
      <c r="BI124" s="15"/>
      <c r="BJ124" s="24">
        <f t="shared" si="73"/>
        <v>0</v>
      </c>
      <c r="BK124" s="5">
        <v>0</v>
      </c>
      <c r="BL124" s="63"/>
      <c r="BM124" s="15"/>
      <c r="BN124" s="13"/>
      <c r="BO124" s="98">
        <f t="shared" si="94"/>
        <v>1</v>
      </c>
      <c r="BP124" s="99">
        <f>BP5</f>
        <v>0.94499999999999995</v>
      </c>
      <c r="BQ124" s="100">
        <v>14.2317</v>
      </c>
      <c r="BR124" s="110"/>
      <c r="BS124" s="95">
        <f t="shared" si="95"/>
        <v>13.4489565</v>
      </c>
      <c r="BT124" s="15"/>
      <c r="BU124" s="24">
        <f t="shared" si="74"/>
        <v>1</v>
      </c>
      <c r="BV124" s="5">
        <v>0</v>
      </c>
      <c r="BW124" s="63"/>
      <c r="BX124" s="15"/>
      <c r="BY124" s="13"/>
      <c r="BZ124" s="98">
        <f t="shared" si="96"/>
        <v>0</v>
      </c>
      <c r="CA124" s="99">
        <f>CA5</f>
        <v>1</v>
      </c>
      <c r="CB124" s="100"/>
      <c r="CC124" s="110"/>
      <c r="CD124" s="95">
        <f t="shared" si="97"/>
        <v>0</v>
      </c>
      <c r="CE124" s="15"/>
      <c r="CF124" s="24">
        <f t="shared" si="75"/>
        <v>0</v>
      </c>
      <c r="CG124" s="5">
        <v>0</v>
      </c>
      <c r="CH124" s="63"/>
      <c r="CI124" s="15"/>
      <c r="CJ124" s="13"/>
      <c r="CK124" s="98">
        <f t="shared" si="98"/>
        <v>0</v>
      </c>
      <c r="CL124" s="99">
        <f>CL5</f>
        <v>1</v>
      </c>
      <c r="CM124" s="100"/>
      <c r="CN124" s="110"/>
      <c r="CO124" s="95">
        <f t="shared" si="99"/>
        <v>0</v>
      </c>
      <c r="CP124" s="15"/>
      <c r="CQ124" s="24">
        <f t="shared" si="76"/>
        <v>0</v>
      </c>
      <c r="CR124" s="5">
        <v>0</v>
      </c>
      <c r="CS124" s="63"/>
      <c r="CT124" s="15"/>
      <c r="CU124" s="13"/>
      <c r="CV124" s="98">
        <f t="shared" si="100"/>
        <v>0</v>
      </c>
      <c r="CW124" s="99">
        <f>CW5</f>
        <v>1</v>
      </c>
      <c r="CX124" s="100"/>
      <c r="CY124" s="110"/>
      <c r="CZ124" s="95">
        <f t="shared" si="101"/>
        <v>0</v>
      </c>
      <c r="DA124" s="15"/>
      <c r="DB124" s="24">
        <f t="shared" si="77"/>
        <v>0</v>
      </c>
      <c r="DC124" s="5">
        <v>0</v>
      </c>
      <c r="DD124" s="63"/>
      <c r="DE124" s="15"/>
      <c r="DF124" s="13"/>
      <c r="DG124" s="98">
        <f t="shared" si="102"/>
        <v>0</v>
      </c>
      <c r="DH124" s="99">
        <f>DH5</f>
        <v>1</v>
      </c>
      <c r="DI124" s="100"/>
      <c r="DJ124" s="110"/>
      <c r="DK124" s="95">
        <f t="shared" si="103"/>
        <v>0</v>
      </c>
      <c r="DL124" s="15"/>
      <c r="DM124" s="24">
        <f t="shared" si="78"/>
        <v>0</v>
      </c>
      <c r="DN124" s="5">
        <v>0</v>
      </c>
      <c r="DO124" s="63"/>
      <c r="DP124" s="15"/>
      <c r="DQ124" s="13"/>
      <c r="DR124" s="98">
        <f t="shared" si="104"/>
        <v>0</v>
      </c>
      <c r="DS124" s="99">
        <f>DS5</f>
        <v>1</v>
      </c>
      <c r="DT124" s="100"/>
      <c r="DU124" s="110"/>
      <c r="DV124" s="95">
        <f t="shared" si="105"/>
        <v>0</v>
      </c>
      <c r="DW124" s="15"/>
      <c r="DX124" s="24">
        <f t="shared" si="79"/>
        <v>0</v>
      </c>
      <c r="DY124" s="5">
        <v>0</v>
      </c>
      <c r="DZ124" s="63"/>
      <c r="EA124" s="15"/>
      <c r="EB124" s="13"/>
      <c r="EC124" s="98">
        <f t="shared" si="106"/>
        <v>0</v>
      </c>
      <c r="ED124" s="99">
        <f>ED5</f>
        <v>1</v>
      </c>
      <c r="EE124" s="100"/>
      <c r="EF124" s="110"/>
      <c r="EG124" s="95">
        <f t="shared" si="107"/>
        <v>0</v>
      </c>
      <c r="EH124" s="15"/>
      <c r="EI124" s="24">
        <f t="shared" si="80"/>
        <v>0</v>
      </c>
      <c r="EJ124" s="5">
        <v>0</v>
      </c>
      <c r="EK124" s="63"/>
      <c r="EL124" s="15"/>
      <c r="EM124" s="13"/>
      <c r="EN124" s="98">
        <f t="shared" si="108"/>
        <v>0</v>
      </c>
      <c r="EO124" s="99">
        <f>EO5</f>
        <v>1</v>
      </c>
      <c r="EP124" s="100"/>
      <c r="EQ124" s="110"/>
      <c r="ER124" s="95">
        <f t="shared" si="109"/>
        <v>0</v>
      </c>
      <c r="ES124" s="15"/>
      <c r="ET124" s="24">
        <f t="shared" si="81"/>
        <v>0</v>
      </c>
      <c r="EU124" s="5">
        <v>0</v>
      </c>
      <c r="EV124" s="63"/>
      <c r="EW124" s="15"/>
      <c r="EX124" s="13"/>
      <c r="EY124" s="98">
        <f t="shared" si="110"/>
        <v>0</v>
      </c>
      <c r="EZ124" s="99">
        <f>EZ5</f>
        <v>1</v>
      </c>
      <c r="FA124" s="100"/>
      <c r="FB124" s="110"/>
      <c r="FC124" s="95">
        <f t="shared" si="111"/>
        <v>0</v>
      </c>
      <c r="FD124" s="15"/>
      <c r="FE124" s="24">
        <f t="shared" si="82"/>
        <v>0</v>
      </c>
      <c r="FF124" s="5">
        <v>0</v>
      </c>
      <c r="FG124" s="63"/>
      <c r="FH124" s="15"/>
      <c r="FI124" s="13"/>
      <c r="FJ124" s="98">
        <f t="shared" si="112"/>
        <v>0</v>
      </c>
      <c r="FK124" s="99">
        <f>FK5</f>
        <v>1</v>
      </c>
      <c r="FL124" s="100"/>
      <c r="FM124" s="110"/>
      <c r="FN124" s="95">
        <f t="shared" si="113"/>
        <v>0</v>
      </c>
      <c r="FO124" s="15"/>
      <c r="FP124" s="24">
        <f t="shared" si="83"/>
        <v>0</v>
      </c>
      <c r="FQ124" s="5">
        <v>0</v>
      </c>
      <c r="FR124" s="8">
        <v>0</v>
      </c>
      <c r="FS124" s="84">
        <f t="shared" si="114"/>
        <v>14.2317</v>
      </c>
      <c r="FT124" s="85">
        <f t="shared" si="115"/>
        <v>500</v>
      </c>
      <c r="FU124" s="85">
        <f t="shared" si="116"/>
        <v>500</v>
      </c>
      <c r="FV124" s="85">
        <f t="shared" si="117"/>
        <v>500</v>
      </c>
      <c r="FW124" s="85">
        <f t="shared" si="118"/>
        <v>500</v>
      </c>
      <c r="FX124" s="85">
        <f t="shared" si="119"/>
        <v>13.4489565</v>
      </c>
      <c r="FY124" s="85">
        <f t="shared" si="120"/>
        <v>500</v>
      </c>
      <c r="FZ124" s="85">
        <f t="shared" si="121"/>
        <v>500</v>
      </c>
      <c r="GA124" s="85">
        <f t="shared" si="122"/>
        <v>500</v>
      </c>
      <c r="GB124" s="85">
        <f t="shared" si="123"/>
        <v>500</v>
      </c>
      <c r="GC124" s="85">
        <f t="shared" si="124"/>
        <v>500</v>
      </c>
      <c r="GD124" s="85">
        <f t="shared" si="125"/>
        <v>500</v>
      </c>
      <c r="GE124" s="85">
        <f t="shared" si="126"/>
        <v>500</v>
      </c>
      <c r="GF124" s="85">
        <f t="shared" si="127"/>
        <v>500</v>
      </c>
      <c r="GG124" s="85">
        <f t="shared" si="128"/>
        <v>500</v>
      </c>
      <c r="GH124" s="101">
        <f t="shared" si="67"/>
        <v>2</v>
      </c>
      <c r="GI124" s="102">
        <f t="shared" si="129"/>
        <v>27.680656499999998</v>
      </c>
      <c r="GJ124" s="102">
        <f t="shared" si="130"/>
        <v>13.840328249999999</v>
      </c>
      <c r="GK124" s="79">
        <f>ROW()</f>
        <v>124</v>
      </c>
    </row>
    <row r="125" spans="1:193" s="12" customFormat="1" ht="50.1" customHeight="1">
      <c r="A125" s="17">
        <f>ROW()</f>
        <v>125</v>
      </c>
      <c r="B125" s="32">
        <f t="shared" si="131"/>
        <v>119</v>
      </c>
      <c r="C125" s="33">
        <f t="shared" si="132"/>
        <v>119</v>
      </c>
      <c r="D125" s="31" t="s">
        <v>447</v>
      </c>
      <c r="E125" s="390">
        <f t="shared" si="68"/>
        <v>5.9082533999999995</v>
      </c>
      <c r="F125" s="107">
        <f t="shared" si="84"/>
        <v>6.0801866999999996</v>
      </c>
      <c r="G125" s="3">
        <v>0</v>
      </c>
      <c r="H125" s="4">
        <v>0</v>
      </c>
      <c r="I125" s="63"/>
      <c r="J125" s="15"/>
      <c r="K125" s="13"/>
      <c r="L125" s="98">
        <f t="shared" si="133"/>
        <v>1</v>
      </c>
      <c r="M125" s="99">
        <f>M5</f>
        <v>0.94499999999999995</v>
      </c>
      <c r="N125" s="100">
        <v>6.6159999999999997</v>
      </c>
      <c r="O125" s="110">
        <v>151548</v>
      </c>
      <c r="P125" s="95">
        <f t="shared" si="85"/>
        <v>6.2521199999999997</v>
      </c>
      <c r="Q125" s="15"/>
      <c r="R125" s="24">
        <f t="shared" si="69"/>
        <v>2</v>
      </c>
      <c r="S125" s="25">
        <v>0</v>
      </c>
      <c r="T125" s="63"/>
      <c r="U125" s="15"/>
      <c r="V125" s="13"/>
      <c r="W125" s="98">
        <f t="shared" si="86"/>
        <v>0</v>
      </c>
      <c r="X125" s="99">
        <f>X5</f>
        <v>0.97</v>
      </c>
      <c r="Y125" s="100"/>
      <c r="Z125" s="110"/>
      <c r="AA125" s="95">
        <f t="shared" si="87"/>
        <v>0</v>
      </c>
      <c r="AB125" s="15"/>
      <c r="AC125" s="24">
        <f t="shared" si="70"/>
        <v>0</v>
      </c>
      <c r="AD125" s="5">
        <v>0</v>
      </c>
      <c r="AE125" s="63"/>
      <c r="AF125" s="15"/>
      <c r="AG125" s="13"/>
      <c r="AH125" s="98">
        <f t="shared" si="88"/>
        <v>0</v>
      </c>
      <c r="AI125" s="99">
        <f>AI5</f>
        <v>0.95499999999999996</v>
      </c>
      <c r="AJ125" s="100"/>
      <c r="AK125" s="110"/>
      <c r="AL125" s="95">
        <f t="shared" si="89"/>
        <v>0</v>
      </c>
      <c r="AM125" s="15"/>
      <c r="AN125" s="24">
        <f t="shared" si="71"/>
        <v>0</v>
      </c>
      <c r="AO125" s="5">
        <v>0</v>
      </c>
      <c r="AP125" s="63"/>
      <c r="AQ125" s="15"/>
      <c r="AR125" s="13"/>
      <c r="AS125" s="98">
        <f t="shared" si="90"/>
        <v>0</v>
      </c>
      <c r="AT125" s="99">
        <f>AT5</f>
        <v>0.96</v>
      </c>
      <c r="AU125" s="100"/>
      <c r="AV125" s="110"/>
      <c r="AW125" s="95">
        <f t="shared" si="91"/>
        <v>0</v>
      </c>
      <c r="AX125" s="15"/>
      <c r="AY125" s="24">
        <f t="shared" si="72"/>
        <v>0</v>
      </c>
      <c r="AZ125" s="5">
        <v>0</v>
      </c>
      <c r="BA125" s="63"/>
      <c r="BB125" s="15"/>
      <c r="BC125" s="13"/>
      <c r="BD125" s="98">
        <f t="shared" si="92"/>
        <v>0</v>
      </c>
      <c r="BE125" s="99">
        <f>BE5</f>
        <v>0.98</v>
      </c>
      <c r="BF125" s="100"/>
      <c r="BG125" s="110"/>
      <c r="BH125" s="95">
        <f t="shared" si="93"/>
        <v>0</v>
      </c>
      <c r="BI125" s="15"/>
      <c r="BJ125" s="24">
        <f t="shared" si="73"/>
        <v>0</v>
      </c>
      <c r="BK125" s="5">
        <v>0</v>
      </c>
      <c r="BL125" s="63"/>
      <c r="BM125" s="15"/>
      <c r="BN125" s="13"/>
      <c r="BO125" s="98">
        <f t="shared" si="94"/>
        <v>1</v>
      </c>
      <c r="BP125" s="99">
        <f>BP5</f>
        <v>0.94499999999999995</v>
      </c>
      <c r="BQ125" s="100">
        <v>6.2521199999999997</v>
      </c>
      <c r="BR125" s="110"/>
      <c r="BS125" s="95">
        <f t="shared" si="95"/>
        <v>5.9082533999999995</v>
      </c>
      <c r="BT125" s="15"/>
      <c r="BU125" s="24">
        <f t="shared" si="74"/>
        <v>1</v>
      </c>
      <c r="BV125" s="5">
        <v>0</v>
      </c>
      <c r="BW125" s="63"/>
      <c r="BX125" s="15"/>
      <c r="BY125" s="13"/>
      <c r="BZ125" s="98">
        <f t="shared" si="96"/>
        <v>0</v>
      </c>
      <c r="CA125" s="99">
        <f>CA5</f>
        <v>1</v>
      </c>
      <c r="CB125" s="100"/>
      <c r="CC125" s="110"/>
      <c r="CD125" s="95">
        <f t="shared" si="97"/>
        <v>0</v>
      </c>
      <c r="CE125" s="15"/>
      <c r="CF125" s="24">
        <f t="shared" si="75"/>
        <v>0</v>
      </c>
      <c r="CG125" s="5">
        <v>0</v>
      </c>
      <c r="CH125" s="63"/>
      <c r="CI125" s="15"/>
      <c r="CJ125" s="13"/>
      <c r="CK125" s="98">
        <f t="shared" si="98"/>
        <v>0</v>
      </c>
      <c r="CL125" s="99">
        <f>CL5</f>
        <v>1</v>
      </c>
      <c r="CM125" s="100"/>
      <c r="CN125" s="110"/>
      <c r="CO125" s="95">
        <f t="shared" si="99"/>
        <v>0</v>
      </c>
      <c r="CP125" s="15"/>
      <c r="CQ125" s="24">
        <f t="shared" si="76"/>
        <v>0</v>
      </c>
      <c r="CR125" s="5">
        <v>0</v>
      </c>
      <c r="CS125" s="63"/>
      <c r="CT125" s="15"/>
      <c r="CU125" s="13"/>
      <c r="CV125" s="98">
        <f t="shared" si="100"/>
        <v>0</v>
      </c>
      <c r="CW125" s="99">
        <f>CW5</f>
        <v>1</v>
      </c>
      <c r="CX125" s="100"/>
      <c r="CY125" s="110"/>
      <c r="CZ125" s="95">
        <f t="shared" si="101"/>
        <v>0</v>
      </c>
      <c r="DA125" s="15"/>
      <c r="DB125" s="24">
        <f t="shared" si="77"/>
        <v>0</v>
      </c>
      <c r="DC125" s="5">
        <v>0</v>
      </c>
      <c r="DD125" s="63"/>
      <c r="DE125" s="15"/>
      <c r="DF125" s="13"/>
      <c r="DG125" s="98">
        <f t="shared" si="102"/>
        <v>0</v>
      </c>
      <c r="DH125" s="99">
        <f>DH5</f>
        <v>1</v>
      </c>
      <c r="DI125" s="100"/>
      <c r="DJ125" s="110"/>
      <c r="DK125" s="95">
        <f t="shared" si="103"/>
        <v>0</v>
      </c>
      <c r="DL125" s="15"/>
      <c r="DM125" s="24">
        <f t="shared" si="78"/>
        <v>0</v>
      </c>
      <c r="DN125" s="5">
        <v>0</v>
      </c>
      <c r="DO125" s="63"/>
      <c r="DP125" s="15"/>
      <c r="DQ125" s="13"/>
      <c r="DR125" s="98">
        <f t="shared" si="104"/>
        <v>0</v>
      </c>
      <c r="DS125" s="99">
        <f>DS5</f>
        <v>1</v>
      </c>
      <c r="DT125" s="100"/>
      <c r="DU125" s="110"/>
      <c r="DV125" s="95">
        <f t="shared" si="105"/>
        <v>0</v>
      </c>
      <c r="DW125" s="15"/>
      <c r="DX125" s="24">
        <f t="shared" si="79"/>
        <v>0</v>
      </c>
      <c r="DY125" s="5">
        <v>0</v>
      </c>
      <c r="DZ125" s="63"/>
      <c r="EA125" s="15"/>
      <c r="EB125" s="13"/>
      <c r="EC125" s="98">
        <f t="shared" si="106"/>
        <v>0</v>
      </c>
      <c r="ED125" s="99">
        <f>ED5</f>
        <v>1</v>
      </c>
      <c r="EE125" s="100"/>
      <c r="EF125" s="110"/>
      <c r="EG125" s="95">
        <f t="shared" si="107"/>
        <v>0</v>
      </c>
      <c r="EH125" s="15"/>
      <c r="EI125" s="24">
        <f t="shared" si="80"/>
        <v>0</v>
      </c>
      <c r="EJ125" s="5">
        <v>0</v>
      </c>
      <c r="EK125" s="63"/>
      <c r="EL125" s="15"/>
      <c r="EM125" s="13"/>
      <c r="EN125" s="98">
        <f t="shared" si="108"/>
        <v>0</v>
      </c>
      <c r="EO125" s="99">
        <f>EO5</f>
        <v>1</v>
      </c>
      <c r="EP125" s="100"/>
      <c r="EQ125" s="110"/>
      <c r="ER125" s="95">
        <f t="shared" si="109"/>
        <v>0</v>
      </c>
      <c r="ES125" s="15"/>
      <c r="ET125" s="24">
        <f t="shared" si="81"/>
        <v>0</v>
      </c>
      <c r="EU125" s="5">
        <v>0</v>
      </c>
      <c r="EV125" s="63"/>
      <c r="EW125" s="15"/>
      <c r="EX125" s="13"/>
      <c r="EY125" s="98">
        <f t="shared" si="110"/>
        <v>0</v>
      </c>
      <c r="EZ125" s="99">
        <f>EZ5</f>
        <v>1</v>
      </c>
      <c r="FA125" s="100"/>
      <c r="FB125" s="110"/>
      <c r="FC125" s="95">
        <f t="shared" si="111"/>
        <v>0</v>
      </c>
      <c r="FD125" s="15"/>
      <c r="FE125" s="24">
        <f t="shared" si="82"/>
        <v>0</v>
      </c>
      <c r="FF125" s="5">
        <v>0</v>
      </c>
      <c r="FG125" s="63"/>
      <c r="FH125" s="15"/>
      <c r="FI125" s="13"/>
      <c r="FJ125" s="98">
        <f t="shared" si="112"/>
        <v>0</v>
      </c>
      <c r="FK125" s="99">
        <f>FK5</f>
        <v>1</v>
      </c>
      <c r="FL125" s="100"/>
      <c r="FM125" s="110"/>
      <c r="FN125" s="95">
        <f t="shared" si="113"/>
        <v>0</v>
      </c>
      <c r="FO125" s="15"/>
      <c r="FP125" s="24">
        <f t="shared" si="83"/>
        <v>0</v>
      </c>
      <c r="FQ125" s="5">
        <v>0</v>
      </c>
      <c r="FR125" s="8">
        <v>0</v>
      </c>
      <c r="FS125" s="84">
        <f t="shared" si="114"/>
        <v>6.2521199999999997</v>
      </c>
      <c r="FT125" s="85">
        <f t="shared" si="115"/>
        <v>500</v>
      </c>
      <c r="FU125" s="85">
        <f t="shared" si="116"/>
        <v>500</v>
      </c>
      <c r="FV125" s="85">
        <f t="shared" si="117"/>
        <v>500</v>
      </c>
      <c r="FW125" s="85">
        <f t="shared" si="118"/>
        <v>500</v>
      </c>
      <c r="FX125" s="85">
        <f t="shared" si="119"/>
        <v>5.9082533999999995</v>
      </c>
      <c r="FY125" s="85">
        <f t="shared" si="120"/>
        <v>500</v>
      </c>
      <c r="FZ125" s="85">
        <f t="shared" si="121"/>
        <v>500</v>
      </c>
      <c r="GA125" s="85">
        <f t="shared" si="122"/>
        <v>500</v>
      </c>
      <c r="GB125" s="85">
        <f t="shared" si="123"/>
        <v>500</v>
      </c>
      <c r="GC125" s="85">
        <f t="shared" si="124"/>
        <v>500</v>
      </c>
      <c r="GD125" s="85">
        <f t="shared" si="125"/>
        <v>500</v>
      </c>
      <c r="GE125" s="85">
        <f t="shared" si="126"/>
        <v>500</v>
      </c>
      <c r="GF125" s="85">
        <f t="shared" si="127"/>
        <v>500</v>
      </c>
      <c r="GG125" s="85">
        <f t="shared" si="128"/>
        <v>500</v>
      </c>
      <c r="GH125" s="101">
        <f t="shared" si="67"/>
        <v>2</v>
      </c>
      <c r="GI125" s="102">
        <f t="shared" si="129"/>
        <v>12.160373399999999</v>
      </c>
      <c r="GJ125" s="102">
        <f t="shared" si="130"/>
        <v>6.0801866999999996</v>
      </c>
      <c r="GK125" s="79">
        <f>ROW()</f>
        <v>125</v>
      </c>
    </row>
    <row r="126" spans="1:193" s="12" customFormat="1" ht="50.1" customHeight="1">
      <c r="A126" s="17">
        <f>ROW()</f>
        <v>126</v>
      </c>
      <c r="B126" s="32">
        <f t="shared" si="131"/>
        <v>120</v>
      </c>
      <c r="C126" s="33">
        <f t="shared" si="132"/>
        <v>120</v>
      </c>
      <c r="D126" s="31" t="s">
        <v>448</v>
      </c>
      <c r="E126" s="390">
        <f t="shared" si="68"/>
        <v>5.1840000000000002</v>
      </c>
      <c r="F126" s="107">
        <f t="shared" si="84"/>
        <v>5.1840000000000002</v>
      </c>
      <c r="G126" s="3">
        <v>0</v>
      </c>
      <c r="H126" s="4">
        <v>0</v>
      </c>
      <c r="I126" s="63"/>
      <c r="J126" s="15"/>
      <c r="K126" s="13"/>
      <c r="L126" s="98">
        <f t="shared" si="133"/>
        <v>0</v>
      </c>
      <c r="M126" s="99">
        <f>M5</f>
        <v>0.94499999999999995</v>
      </c>
      <c r="N126" s="100"/>
      <c r="O126" s="110"/>
      <c r="P126" s="95">
        <f t="shared" si="85"/>
        <v>0</v>
      </c>
      <c r="Q126" s="15"/>
      <c r="R126" s="24">
        <f t="shared" si="69"/>
        <v>0</v>
      </c>
      <c r="S126" s="25">
        <v>0</v>
      </c>
      <c r="T126" s="63"/>
      <c r="U126" s="15"/>
      <c r="V126" s="13"/>
      <c r="W126" s="98">
        <f t="shared" si="86"/>
        <v>0</v>
      </c>
      <c r="X126" s="99">
        <f>X5</f>
        <v>0.97</v>
      </c>
      <c r="Y126" s="100"/>
      <c r="Z126" s="110"/>
      <c r="AA126" s="95">
        <f t="shared" si="87"/>
        <v>0</v>
      </c>
      <c r="AB126" s="15"/>
      <c r="AC126" s="24">
        <f t="shared" si="70"/>
        <v>0</v>
      </c>
      <c r="AD126" s="5">
        <v>0</v>
      </c>
      <c r="AE126" s="63"/>
      <c r="AF126" s="15"/>
      <c r="AG126" s="13"/>
      <c r="AH126" s="98">
        <f t="shared" si="88"/>
        <v>0</v>
      </c>
      <c r="AI126" s="99">
        <f>AI5</f>
        <v>0.95499999999999996</v>
      </c>
      <c r="AJ126" s="100"/>
      <c r="AK126" s="110"/>
      <c r="AL126" s="95">
        <f t="shared" si="89"/>
        <v>0</v>
      </c>
      <c r="AM126" s="15"/>
      <c r="AN126" s="24">
        <f t="shared" si="71"/>
        <v>0</v>
      </c>
      <c r="AO126" s="5">
        <v>0</v>
      </c>
      <c r="AP126" s="63"/>
      <c r="AQ126" s="15"/>
      <c r="AR126" s="13"/>
      <c r="AS126" s="98">
        <f t="shared" si="90"/>
        <v>1</v>
      </c>
      <c r="AT126" s="99">
        <f>AT5</f>
        <v>0.96</v>
      </c>
      <c r="AU126" s="100">
        <v>5.4</v>
      </c>
      <c r="AV126" s="110"/>
      <c r="AW126" s="95">
        <f t="shared" si="91"/>
        <v>5.1840000000000002</v>
      </c>
      <c r="AX126" s="15"/>
      <c r="AY126" s="24">
        <f t="shared" si="72"/>
        <v>1</v>
      </c>
      <c r="AZ126" s="5">
        <v>0</v>
      </c>
      <c r="BA126" s="63"/>
      <c r="BB126" s="15"/>
      <c r="BC126" s="13"/>
      <c r="BD126" s="98">
        <f t="shared" si="92"/>
        <v>0</v>
      </c>
      <c r="BE126" s="99">
        <f>BE5</f>
        <v>0.98</v>
      </c>
      <c r="BF126" s="100"/>
      <c r="BG126" s="110"/>
      <c r="BH126" s="95">
        <f t="shared" si="93"/>
        <v>0</v>
      </c>
      <c r="BI126" s="15"/>
      <c r="BJ126" s="24">
        <f t="shared" si="73"/>
        <v>0</v>
      </c>
      <c r="BK126" s="5">
        <v>0</v>
      </c>
      <c r="BL126" s="63"/>
      <c r="BM126" s="15"/>
      <c r="BN126" s="13"/>
      <c r="BO126" s="98">
        <f t="shared" si="94"/>
        <v>0</v>
      </c>
      <c r="BP126" s="99">
        <f>BP5</f>
        <v>0.94499999999999995</v>
      </c>
      <c r="BQ126" s="100"/>
      <c r="BR126" s="110"/>
      <c r="BS126" s="95">
        <f t="shared" si="95"/>
        <v>0</v>
      </c>
      <c r="BT126" s="15"/>
      <c r="BU126" s="24">
        <f t="shared" si="74"/>
        <v>0</v>
      </c>
      <c r="BV126" s="5">
        <v>0</v>
      </c>
      <c r="BW126" s="63"/>
      <c r="BX126" s="15"/>
      <c r="BY126" s="13"/>
      <c r="BZ126" s="98">
        <f t="shared" si="96"/>
        <v>0</v>
      </c>
      <c r="CA126" s="99">
        <f>CA5</f>
        <v>1</v>
      </c>
      <c r="CB126" s="100"/>
      <c r="CC126" s="110"/>
      <c r="CD126" s="95">
        <f t="shared" si="97"/>
        <v>0</v>
      </c>
      <c r="CE126" s="15"/>
      <c r="CF126" s="24">
        <f t="shared" si="75"/>
        <v>0</v>
      </c>
      <c r="CG126" s="5">
        <v>0</v>
      </c>
      <c r="CH126" s="63"/>
      <c r="CI126" s="15"/>
      <c r="CJ126" s="13"/>
      <c r="CK126" s="98">
        <f t="shared" si="98"/>
        <v>0</v>
      </c>
      <c r="CL126" s="99">
        <f>CL5</f>
        <v>1</v>
      </c>
      <c r="CM126" s="100"/>
      <c r="CN126" s="110"/>
      <c r="CO126" s="95">
        <f t="shared" si="99"/>
        <v>0</v>
      </c>
      <c r="CP126" s="15"/>
      <c r="CQ126" s="24">
        <f t="shared" si="76"/>
        <v>0</v>
      </c>
      <c r="CR126" s="5">
        <v>0</v>
      </c>
      <c r="CS126" s="63"/>
      <c r="CT126" s="15"/>
      <c r="CU126" s="13"/>
      <c r="CV126" s="98">
        <f t="shared" si="100"/>
        <v>0</v>
      </c>
      <c r="CW126" s="99">
        <f>CW5</f>
        <v>1</v>
      </c>
      <c r="CX126" s="100"/>
      <c r="CY126" s="110"/>
      <c r="CZ126" s="95">
        <f t="shared" si="101"/>
        <v>0</v>
      </c>
      <c r="DA126" s="15"/>
      <c r="DB126" s="24">
        <f t="shared" si="77"/>
        <v>0</v>
      </c>
      <c r="DC126" s="5">
        <v>0</v>
      </c>
      <c r="DD126" s="63"/>
      <c r="DE126" s="15"/>
      <c r="DF126" s="13"/>
      <c r="DG126" s="98">
        <f t="shared" si="102"/>
        <v>0</v>
      </c>
      <c r="DH126" s="99">
        <f>DH5</f>
        <v>1</v>
      </c>
      <c r="DI126" s="100"/>
      <c r="DJ126" s="110"/>
      <c r="DK126" s="95">
        <f t="shared" si="103"/>
        <v>0</v>
      </c>
      <c r="DL126" s="15"/>
      <c r="DM126" s="24">
        <f t="shared" si="78"/>
        <v>0</v>
      </c>
      <c r="DN126" s="5">
        <v>0</v>
      </c>
      <c r="DO126" s="63"/>
      <c r="DP126" s="15"/>
      <c r="DQ126" s="13"/>
      <c r="DR126" s="98">
        <f t="shared" si="104"/>
        <v>0</v>
      </c>
      <c r="DS126" s="99">
        <f>DS5</f>
        <v>1</v>
      </c>
      <c r="DT126" s="100"/>
      <c r="DU126" s="110"/>
      <c r="DV126" s="95">
        <f t="shared" si="105"/>
        <v>0</v>
      </c>
      <c r="DW126" s="15"/>
      <c r="DX126" s="24">
        <f t="shared" si="79"/>
        <v>0</v>
      </c>
      <c r="DY126" s="5">
        <v>0</v>
      </c>
      <c r="DZ126" s="63"/>
      <c r="EA126" s="15"/>
      <c r="EB126" s="13"/>
      <c r="EC126" s="98">
        <f t="shared" si="106"/>
        <v>0</v>
      </c>
      <c r="ED126" s="99">
        <f>ED5</f>
        <v>1</v>
      </c>
      <c r="EE126" s="100"/>
      <c r="EF126" s="110"/>
      <c r="EG126" s="95">
        <f t="shared" si="107"/>
        <v>0</v>
      </c>
      <c r="EH126" s="15"/>
      <c r="EI126" s="24">
        <f t="shared" si="80"/>
        <v>0</v>
      </c>
      <c r="EJ126" s="5">
        <v>0</v>
      </c>
      <c r="EK126" s="63"/>
      <c r="EL126" s="15"/>
      <c r="EM126" s="13"/>
      <c r="EN126" s="98">
        <f t="shared" si="108"/>
        <v>0</v>
      </c>
      <c r="EO126" s="99">
        <f>EO5</f>
        <v>1</v>
      </c>
      <c r="EP126" s="100"/>
      <c r="EQ126" s="110"/>
      <c r="ER126" s="95">
        <f t="shared" si="109"/>
        <v>0</v>
      </c>
      <c r="ES126" s="15"/>
      <c r="ET126" s="24">
        <f t="shared" si="81"/>
        <v>0</v>
      </c>
      <c r="EU126" s="5">
        <v>0</v>
      </c>
      <c r="EV126" s="63"/>
      <c r="EW126" s="15"/>
      <c r="EX126" s="13"/>
      <c r="EY126" s="98">
        <f t="shared" si="110"/>
        <v>0</v>
      </c>
      <c r="EZ126" s="99">
        <f>EZ5</f>
        <v>1</v>
      </c>
      <c r="FA126" s="100"/>
      <c r="FB126" s="110"/>
      <c r="FC126" s="95">
        <f t="shared" si="111"/>
        <v>0</v>
      </c>
      <c r="FD126" s="15"/>
      <c r="FE126" s="24">
        <f t="shared" si="82"/>
        <v>0</v>
      </c>
      <c r="FF126" s="5">
        <v>0</v>
      </c>
      <c r="FG126" s="63"/>
      <c r="FH126" s="15"/>
      <c r="FI126" s="13"/>
      <c r="FJ126" s="98">
        <f t="shared" si="112"/>
        <v>0</v>
      </c>
      <c r="FK126" s="99">
        <f>FK5</f>
        <v>1</v>
      </c>
      <c r="FL126" s="100"/>
      <c r="FM126" s="110"/>
      <c r="FN126" s="95">
        <f t="shared" si="113"/>
        <v>0</v>
      </c>
      <c r="FO126" s="15"/>
      <c r="FP126" s="24">
        <f t="shared" si="83"/>
        <v>0</v>
      </c>
      <c r="FQ126" s="5">
        <v>0</v>
      </c>
      <c r="FR126" s="8">
        <v>0</v>
      </c>
      <c r="FS126" s="84">
        <f t="shared" si="114"/>
        <v>500</v>
      </c>
      <c r="FT126" s="85">
        <f t="shared" si="115"/>
        <v>500</v>
      </c>
      <c r="FU126" s="85">
        <f t="shared" si="116"/>
        <v>500</v>
      </c>
      <c r="FV126" s="85">
        <f t="shared" si="117"/>
        <v>5.1840000000000002</v>
      </c>
      <c r="FW126" s="85">
        <f t="shared" si="118"/>
        <v>500</v>
      </c>
      <c r="FX126" s="85">
        <f t="shared" si="119"/>
        <v>500</v>
      </c>
      <c r="FY126" s="85">
        <f t="shared" si="120"/>
        <v>500</v>
      </c>
      <c r="FZ126" s="85">
        <f t="shared" si="121"/>
        <v>500</v>
      </c>
      <c r="GA126" s="85">
        <f t="shared" si="122"/>
        <v>500</v>
      </c>
      <c r="GB126" s="85">
        <f t="shared" si="123"/>
        <v>500</v>
      </c>
      <c r="GC126" s="85">
        <f t="shared" si="124"/>
        <v>500</v>
      </c>
      <c r="GD126" s="85">
        <f t="shared" si="125"/>
        <v>500</v>
      </c>
      <c r="GE126" s="85">
        <f t="shared" si="126"/>
        <v>500</v>
      </c>
      <c r="GF126" s="85">
        <f t="shared" si="127"/>
        <v>500</v>
      </c>
      <c r="GG126" s="85">
        <f t="shared" si="128"/>
        <v>500</v>
      </c>
      <c r="GH126" s="101">
        <f t="shared" si="67"/>
        <v>1</v>
      </c>
      <c r="GI126" s="102">
        <f t="shared" si="129"/>
        <v>5.1840000000000002</v>
      </c>
      <c r="GJ126" s="102">
        <f t="shared" si="130"/>
        <v>5.1840000000000002</v>
      </c>
      <c r="GK126" s="79">
        <f>ROW()</f>
        <v>126</v>
      </c>
    </row>
    <row r="127" spans="1:193" s="12" customFormat="1" ht="50.1" customHeight="1">
      <c r="A127" s="17">
        <f>ROW()</f>
        <v>127</v>
      </c>
      <c r="B127" s="32">
        <f t="shared" si="131"/>
        <v>121</v>
      </c>
      <c r="C127" s="33">
        <f t="shared" si="132"/>
        <v>121</v>
      </c>
      <c r="D127" s="31" t="s">
        <v>449</v>
      </c>
      <c r="E127" s="390">
        <f t="shared" si="68"/>
        <v>2.4308140499999995</v>
      </c>
      <c r="F127" s="107">
        <f t="shared" si="84"/>
        <v>2.5015520249999996</v>
      </c>
      <c r="G127" s="3">
        <v>0</v>
      </c>
      <c r="H127" s="4">
        <v>0</v>
      </c>
      <c r="I127" s="63"/>
      <c r="J127" s="15"/>
      <c r="K127" s="13"/>
      <c r="L127" s="98">
        <f t="shared" si="133"/>
        <v>1</v>
      </c>
      <c r="M127" s="99">
        <f>M5</f>
        <v>0.94499999999999995</v>
      </c>
      <c r="N127" s="100">
        <v>2.722</v>
      </c>
      <c r="O127" s="110">
        <v>217425</v>
      </c>
      <c r="P127" s="95">
        <f t="shared" si="85"/>
        <v>2.5722899999999997</v>
      </c>
      <c r="Q127" s="15"/>
      <c r="R127" s="24">
        <f t="shared" si="69"/>
        <v>2</v>
      </c>
      <c r="S127" s="25">
        <v>0</v>
      </c>
      <c r="T127" s="63"/>
      <c r="U127" s="15"/>
      <c r="V127" s="13"/>
      <c r="W127" s="98">
        <f t="shared" si="86"/>
        <v>0</v>
      </c>
      <c r="X127" s="99">
        <f>X5</f>
        <v>0.97</v>
      </c>
      <c r="Y127" s="100"/>
      <c r="Z127" s="110"/>
      <c r="AA127" s="95">
        <f t="shared" si="87"/>
        <v>0</v>
      </c>
      <c r="AB127" s="15"/>
      <c r="AC127" s="24">
        <f t="shared" si="70"/>
        <v>0</v>
      </c>
      <c r="AD127" s="5">
        <v>0</v>
      </c>
      <c r="AE127" s="63"/>
      <c r="AF127" s="15"/>
      <c r="AG127" s="13"/>
      <c r="AH127" s="98">
        <f t="shared" si="88"/>
        <v>0</v>
      </c>
      <c r="AI127" s="99">
        <f>AI5</f>
        <v>0.95499999999999996</v>
      </c>
      <c r="AJ127" s="100"/>
      <c r="AK127" s="110"/>
      <c r="AL127" s="95">
        <f t="shared" si="89"/>
        <v>0</v>
      </c>
      <c r="AM127" s="15"/>
      <c r="AN127" s="24">
        <f t="shared" si="71"/>
        <v>0</v>
      </c>
      <c r="AO127" s="5">
        <v>0</v>
      </c>
      <c r="AP127" s="63"/>
      <c r="AQ127" s="15"/>
      <c r="AR127" s="13"/>
      <c r="AS127" s="98">
        <f t="shared" si="90"/>
        <v>0</v>
      </c>
      <c r="AT127" s="99">
        <f>AT5</f>
        <v>0.96</v>
      </c>
      <c r="AU127" s="100"/>
      <c r="AV127" s="110"/>
      <c r="AW127" s="95">
        <f t="shared" si="91"/>
        <v>0</v>
      </c>
      <c r="AX127" s="15"/>
      <c r="AY127" s="24">
        <f t="shared" si="72"/>
        <v>0</v>
      </c>
      <c r="AZ127" s="5">
        <v>0</v>
      </c>
      <c r="BA127" s="63"/>
      <c r="BB127" s="15"/>
      <c r="BC127" s="13"/>
      <c r="BD127" s="98">
        <f t="shared" si="92"/>
        <v>0</v>
      </c>
      <c r="BE127" s="99">
        <f>BE5</f>
        <v>0.98</v>
      </c>
      <c r="BF127" s="100"/>
      <c r="BG127" s="110"/>
      <c r="BH127" s="95">
        <f t="shared" si="93"/>
        <v>0</v>
      </c>
      <c r="BI127" s="15"/>
      <c r="BJ127" s="24">
        <f t="shared" si="73"/>
        <v>0</v>
      </c>
      <c r="BK127" s="5">
        <v>0</v>
      </c>
      <c r="BL127" s="63"/>
      <c r="BM127" s="15"/>
      <c r="BN127" s="13"/>
      <c r="BO127" s="98">
        <f t="shared" si="94"/>
        <v>1</v>
      </c>
      <c r="BP127" s="99">
        <f>BP5</f>
        <v>0.94499999999999995</v>
      </c>
      <c r="BQ127" s="100">
        <v>2.5722899999999997</v>
      </c>
      <c r="BR127" s="110"/>
      <c r="BS127" s="95">
        <f t="shared" si="95"/>
        <v>2.4308140499999995</v>
      </c>
      <c r="BT127" s="15"/>
      <c r="BU127" s="24">
        <f t="shared" si="74"/>
        <v>1</v>
      </c>
      <c r="BV127" s="5">
        <v>0</v>
      </c>
      <c r="BW127" s="63"/>
      <c r="BX127" s="15"/>
      <c r="BY127" s="13"/>
      <c r="BZ127" s="98">
        <f t="shared" si="96"/>
        <v>0</v>
      </c>
      <c r="CA127" s="99">
        <f>CA5</f>
        <v>1</v>
      </c>
      <c r="CB127" s="100"/>
      <c r="CC127" s="110"/>
      <c r="CD127" s="95">
        <f t="shared" si="97"/>
        <v>0</v>
      </c>
      <c r="CE127" s="15"/>
      <c r="CF127" s="24">
        <f t="shared" si="75"/>
        <v>0</v>
      </c>
      <c r="CG127" s="5">
        <v>0</v>
      </c>
      <c r="CH127" s="63"/>
      <c r="CI127" s="15"/>
      <c r="CJ127" s="13"/>
      <c r="CK127" s="98">
        <f t="shared" si="98"/>
        <v>0</v>
      </c>
      <c r="CL127" s="99">
        <f>CL5</f>
        <v>1</v>
      </c>
      <c r="CM127" s="100"/>
      <c r="CN127" s="110"/>
      <c r="CO127" s="95">
        <f t="shared" si="99"/>
        <v>0</v>
      </c>
      <c r="CP127" s="15"/>
      <c r="CQ127" s="24">
        <f t="shared" si="76"/>
        <v>0</v>
      </c>
      <c r="CR127" s="5">
        <v>0</v>
      </c>
      <c r="CS127" s="63"/>
      <c r="CT127" s="15"/>
      <c r="CU127" s="13"/>
      <c r="CV127" s="98">
        <f t="shared" si="100"/>
        <v>0</v>
      </c>
      <c r="CW127" s="99">
        <f>CW5</f>
        <v>1</v>
      </c>
      <c r="CX127" s="100"/>
      <c r="CY127" s="110"/>
      <c r="CZ127" s="95">
        <f t="shared" si="101"/>
        <v>0</v>
      </c>
      <c r="DA127" s="15"/>
      <c r="DB127" s="24">
        <f t="shared" si="77"/>
        <v>0</v>
      </c>
      <c r="DC127" s="5">
        <v>0</v>
      </c>
      <c r="DD127" s="63"/>
      <c r="DE127" s="15"/>
      <c r="DF127" s="13"/>
      <c r="DG127" s="98">
        <f t="shared" si="102"/>
        <v>0</v>
      </c>
      <c r="DH127" s="99">
        <f>DH5</f>
        <v>1</v>
      </c>
      <c r="DI127" s="100"/>
      <c r="DJ127" s="110"/>
      <c r="DK127" s="95">
        <f t="shared" si="103"/>
        <v>0</v>
      </c>
      <c r="DL127" s="15"/>
      <c r="DM127" s="24">
        <f t="shared" si="78"/>
        <v>0</v>
      </c>
      <c r="DN127" s="5">
        <v>0</v>
      </c>
      <c r="DO127" s="63"/>
      <c r="DP127" s="15"/>
      <c r="DQ127" s="13"/>
      <c r="DR127" s="98">
        <f t="shared" si="104"/>
        <v>0</v>
      </c>
      <c r="DS127" s="99">
        <f>DS5</f>
        <v>1</v>
      </c>
      <c r="DT127" s="100"/>
      <c r="DU127" s="110"/>
      <c r="DV127" s="95">
        <f t="shared" si="105"/>
        <v>0</v>
      </c>
      <c r="DW127" s="15"/>
      <c r="DX127" s="24">
        <f t="shared" si="79"/>
        <v>0</v>
      </c>
      <c r="DY127" s="5">
        <v>0</v>
      </c>
      <c r="DZ127" s="63"/>
      <c r="EA127" s="15"/>
      <c r="EB127" s="13"/>
      <c r="EC127" s="98">
        <f t="shared" si="106"/>
        <v>0</v>
      </c>
      <c r="ED127" s="99">
        <f>ED5</f>
        <v>1</v>
      </c>
      <c r="EE127" s="100"/>
      <c r="EF127" s="110"/>
      <c r="EG127" s="95">
        <f t="shared" si="107"/>
        <v>0</v>
      </c>
      <c r="EH127" s="15"/>
      <c r="EI127" s="24">
        <f t="shared" si="80"/>
        <v>0</v>
      </c>
      <c r="EJ127" s="5">
        <v>0</v>
      </c>
      <c r="EK127" s="63"/>
      <c r="EL127" s="15"/>
      <c r="EM127" s="13"/>
      <c r="EN127" s="98">
        <f t="shared" si="108"/>
        <v>0</v>
      </c>
      <c r="EO127" s="99">
        <f>EO5</f>
        <v>1</v>
      </c>
      <c r="EP127" s="100"/>
      <c r="EQ127" s="110"/>
      <c r="ER127" s="95">
        <f t="shared" si="109"/>
        <v>0</v>
      </c>
      <c r="ES127" s="15"/>
      <c r="ET127" s="24">
        <f t="shared" si="81"/>
        <v>0</v>
      </c>
      <c r="EU127" s="5">
        <v>0</v>
      </c>
      <c r="EV127" s="63"/>
      <c r="EW127" s="15"/>
      <c r="EX127" s="13"/>
      <c r="EY127" s="98">
        <f t="shared" si="110"/>
        <v>0</v>
      </c>
      <c r="EZ127" s="99">
        <f>EZ5</f>
        <v>1</v>
      </c>
      <c r="FA127" s="100"/>
      <c r="FB127" s="110"/>
      <c r="FC127" s="95">
        <f t="shared" si="111"/>
        <v>0</v>
      </c>
      <c r="FD127" s="15"/>
      <c r="FE127" s="24">
        <f t="shared" si="82"/>
        <v>0</v>
      </c>
      <c r="FF127" s="5">
        <v>0</v>
      </c>
      <c r="FG127" s="63"/>
      <c r="FH127" s="15"/>
      <c r="FI127" s="13"/>
      <c r="FJ127" s="98">
        <f t="shared" si="112"/>
        <v>0</v>
      </c>
      <c r="FK127" s="99">
        <f>FK5</f>
        <v>1</v>
      </c>
      <c r="FL127" s="100"/>
      <c r="FM127" s="110"/>
      <c r="FN127" s="95">
        <f t="shared" si="113"/>
        <v>0</v>
      </c>
      <c r="FO127" s="15"/>
      <c r="FP127" s="24">
        <f t="shared" si="83"/>
        <v>0</v>
      </c>
      <c r="FQ127" s="5">
        <v>0</v>
      </c>
      <c r="FR127" s="8">
        <v>0</v>
      </c>
      <c r="FS127" s="84">
        <f t="shared" si="114"/>
        <v>2.5722899999999997</v>
      </c>
      <c r="FT127" s="85">
        <f t="shared" si="115"/>
        <v>500</v>
      </c>
      <c r="FU127" s="85">
        <f t="shared" si="116"/>
        <v>500</v>
      </c>
      <c r="FV127" s="85">
        <f t="shared" si="117"/>
        <v>500</v>
      </c>
      <c r="FW127" s="85">
        <f t="shared" si="118"/>
        <v>500</v>
      </c>
      <c r="FX127" s="85">
        <f t="shared" si="119"/>
        <v>2.4308140499999995</v>
      </c>
      <c r="FY127" s="85">
        <f t="shared" si="120"/>
        <v>500</v>
      </c>
      <c r="FZ127" s="85">
        <f t="shared" si="121"/>
        <v>500</v>
      </c>
      <c r="GA127" s="85">
        <f t="shared" si="122"/>
        <v>500</v>
      </c>
      <c r="GB127" s="85">
        <f t="shared" si="123"/>
        <v>500</v>
      </c>
      <c r="GC127" s="85">
        <f t="shared" si="124"/>
        <v>500</v>
      </c>
      <c r="GD127" s="85">
        <f t="shared" si="125"/>
        <v>500</v>
      </c>
      <c r="GE127" s="85">
        <f t="shared" si="126"/>
        <v>500</v>
      </c>
      <c r="GF127" s="85">
        <f t="shared" si="127"/>
        <v>500</v>
      </c>
      <c r="GG127" s="85">
        <f t="shared" si="128"/>
        <v>500</v>
      </c>
      <c r="GH127" s="101">
        <f t="shared" si="67"/>
        <v>2</v>
      </c>
      <c r="GI127" s="102">
        <f t="shared" si="129"/>
        <v>5.0031040499999992</v>
      </c>
      <c r="GJ127" s="102">
        <f t="shared" si="130"/>
        <v>2.5015520249999996</v>
      </c>
      <c r="GK127" s="79">
        <f>ROW()</f>
        <v>127</v>
      </c>
    </row>
    <row r="128" spans="1:193" s="12" customFormat="1" ht="50.1" customHeight="1">
      <c r="A128" s="17">
        <f>ROW()</f>
        <v>128</v>
      </c>
      <c r="B128" s="32">
        <f t="shared" si="131"/>
        <v>122</v>
      </c>
      <c r="C128" s="33">
        <f t="shared" si="132"/>
        <v>122</v>
      </c>
      <c r="D128" s="31" t="s">
        <v>450</v>
      </c>
      <c r="E128" s="390">
        <f t="shared" si="68"/>
        <v>4.1972174999999989</v>
      </c>
      <c r="F128" s="107">
        <f t="shared" si="84"/>
        <v>4.3193587499999992</v>
      </c>
      <c r="G128" s="3">
        <v>0</v>
      </c>
      <c r="H128" s="4">
        <v>0</v>
      </c>
      <c r="I128" s="63"/>
      <c r="J128" s="15"/>
      <c r="K128" s="13"/>
      <c r="L128" s="98">
        <f t="shared" si="133"/>
        <v>1</v>
      </c>
      <c r="M128" s="99">
        <f>M5</f>
        <v>0.94499999999999995</v>
      </c>
      <c r="N128" s="100">
        <v>4.7</v>
      </c>
      <c r="O128" s="110">
        <v>378161</v>
      </c>
      <c r="P128" s="95">
        <f t="shared" si="85"/>
        <v>4.4414999999999996</v>
      </c>
      <c r="Q128" s="15"/>
      <c r="R128" s="24">
        <f t="shared" si="69"/>
        <v>2</v>
      </c>
      <c r="S128" s="25">
        <v>0</v>
      </c>
      <c r="T128" s="63"/>
      <c r="U128" s="15"/>
      <c r="V128" s="13"/>
      <c r="W128" s="98">
        <f t="shared" si="86"/>
        <v>0</v>
      </c>
      <c r="X128" s="99">
        <f>X5</f>
        <v>0.97</v>
      </c>
      <c r="Y128" s="100"/>
      <c r="Z128" s="110"/>
      <c r="AA128" s="95">
        <f t="shared" si="87"/>
        <v>0</v>
      </c>
      <c r="AB128" s="15"/>
      <c r="AC128" s="24">
        <f t="shared" si="70"/>
        <v>0</v>
      </c>
      <c r="AD128" s="5">
        <v>0</v>
      </c>
      <c r="AE128" s="63"/>
      <c r="AF128" s="15"/>
      <c r="AG128" s="13"/>
      <c r="AH128" s="98">
        <f t="shared" si="88"/>
        <v>0</v>
      </c>
      <c r="AI128" s="99">
        <f>AI5</f>
        <v>0.95499999999999996</v>
      </c>
      <c r="AJ128" s="100"/>
      <c r="AK128" s="110"/>
      <c r="AL128" s="95">
        <f t="shared" si="89"/>
        <v>0</v>
      </c>
      <c r="AM128" s="15"/>
      <c r="AN128" s="24">
        <f t="shared" si="71"/>
        <v>0</v>
      </c>
      <c r="AO128" s="5">
        <v>0</v>
      </c>
      <c r="AP128" s="63"/>
      <c r="AQ128" s="15"/>
      <c r="AR128" s="13"/>
      <c r="AS128" s="98">
        <f t="shared" si="90"/>
        <v>0</v>
      </c>
      <c r="AT128" s="99">
        <f>AT5</f>
        <v>0.96</v>
      </c>
      <c r="AU128" s="100"/>
      <c r="AV128" s="110"/>
      <c r="AW128" s="95">
        <f t="shared" si="91"/>
        <v>0</v>
      </c>
      <c r="AX128" s="15"/>
      <c r="AY128" s="24">
        <f t="shared" si="72"/>
        <v>0</v>
      </c>
      <c r="AZ128" s="5">
        <v>0</v>
      </c>
      <c r="BA128" s="63"/>
      <c r="BB128" s="15"/>
      <c r="BC128" s="13"/>
      <c r="BD128" s="98">
        <f t="shared" si="92"/>
        <v>0</v>
      </c>
      <c r="BE128" s="99">
        <f>BE5</f>
        <v>0.98</v>
      </c>
      <c r="BF128" s="100"/>
      <c r="BG128" s="110"/>
      <c r="BH128" s="95">
        <f t="shared" si="93"/>
        <v>0</v>
      </c>
      <c r="BI128" s="15"/>
      <c r="BJ128" s="24">
        <f t="shared" si="73"/>
        <v>0</v>
      </c>
      <c r="BK128" s="5">
        <v>0</v>
      </c>
      <c r="BL128" s="63"/>
      <c r="BM128" s="15"/>
      <c r="BN128" s="13"/>
      <c r="BO128" s="98">
        <f t="shared" si="94"/>
        <v>1</v>
      </c>
      <c r="BP128" s="99">
        <f>BP5</f>
        <v>0.94499999999999995</v>
      </c>
      <c r="BQ128" s="100">
        <v>4.4414999999999996</v>
      </c>
      <c r="BR128" s="110"/>
      <c r="BS128" s="95">
        <f t="shared" si="95"/>
        <v>4.1972174999999989</v>
      </c>
      <c r="BT128" s="15"/>
      <c r="BU128" s="24">
        <f t="shared" si="74"/>
        <v>1</v>
      </c>
      <c r="BV128" s="5">
        <v>0</v>
      </c>
      <c r="BW128" s="63"/>
      <c r="BX128" s="15"/>
      <c r="BY128" s="13"/>
      <c r="BZ128" s="98">
        <f t="shared" si="96"/>
        <v>0</v>
      </c>
      <c r="CA128" s="99">
        <f>CA5</f>
        <v>1</v>
      </c>
      <c r="CB128" s="100"/>
      <c r="CC128" s="110"/>
      <c r="CD128" s="95">
        <f t="shared" si="97"/>
        <v>0</v>
      </c>
      <c r="CE128" s="15"/>
      <c r="CF128" s="24">
        <f t="shared" si="75"/>
        <v>0</v>
      </c>
      <c r="CG128" s="5">
        <v>0</v>
      </c>
      <c r="CH128" s="63"/>
      <c r="CI128" s="15"/>
      <c r="CJ128" s="13"/>
      <c r="CK128" s="98">
        <f t="shared" si="98"/>
        <v>0</v>
      </c>
      <c r="CL128" s="99">
        <f>CL5</f>
        <v>1</v>
      </c>
      <c r="CM128" s="100"/>
      <c r="CN128" s="110"/>
      <c r="CO128" s="95">
        <f t="shared" si="99"/>
        <v>0</v>
      </c>
      <c r="CP128" s="15"/>
      <c r="CQ128" s="24">
        <f t="shared" si="76"/>
        <v>0</v>
      </c>
      <c r="CR128" s="5">
        <v>0</v>
      </c>
      <c r="CS128" s="63"/>
      <c r="CT128" s="15"/>
      <c r="CU128" s="13"/>
      <c r="CV128" s="98">
        <f t="shared" si="100"/>
        <v>0</v>
      </c>
      <c r="CW128" s="99">
        <f>CW5</f>
        <v>1</v>
      </c>
      <c r="CX128" s="100"/>
      <c r="CY128" s="110"/>
      <c r="CZ128" s="95">
        <f t="shared" si="101"/>
        <v>0</v>
      </c>
      <c r="DA128" s="15"/>
      <c r="DB128" s="24">
        <f t="shared" si="77"/>
        <v>0</v>
      </c>
      <c r="DC128" s="5">
        <v>0</v>
      </c>
      <c r="DD128" s="63"/>
      <c r="DE128" s="15"/>
      <c r="DF128" s="13"/>
      <c r="DG128" s="98">
        <f t="shared" si="102"/>
        <v>0</v>
      </c>
      <c r="DH128" s="99">
        <f>DH5</f>
        <v>1</v>
      </c>
      <c r="DI128" s="100"/>
      <c r="DJ128" s="110"/>
      <c r="DK128" s="95">
        <f t="shared" si="103"/>
        <v>0</v>
      </c>
      <c r="DL128" s="15"/>
      <c r="DM128" s="24">
        <f t="shared" si="78"/>
        <v>0</v>
      </c>
      <c r="DN128" s="5">
        <v>0</v>
      </c>
      <c r="DO128" s="63"/>
      <c r="DP128" s="15"/>
      <c r="DQ128" s="13"/>
      <c r="DR128" s="98">
        <f t="shared" si="104"/>
        <v>0</v>
      </c>
      <c r="DS128" s="99">
        <f>DS5</f>
        <v>1</v>
      </c>
      <c r="DT128" s="100"/>
      <c r="DU128" s="110"/>
      <c r="DV128" s="95">
        <f t="shared" si="105"/>
        <v>0</v>
      </c>
      <c r="DW128" s="15"/>
      <c r="DX128" s="24">
        <f t="shared" si="79"/>
        <v>0</v>
      </c>
      <c r="DY128" s="5">
        <v>0</v>
      </c>
      <c r="DZ128" s="63"/>
      <c r="EA128" s="15"/>
      <c r="EB128" s="13"/>
      <c r="EC128" s="98">
        <f t="shared" si="106"/>
        <v>0</v>
      </c>
      <c r="ED128" s="99">
        <f>ED5</f>
        <v>1</v>
      </c>
      <c r="EE128" s="100"/>
      <c r="EF128" s="110"/>
      <c r="EG128" s="95">
        <f t="shared" si="107"/>
        <v>0</v>
      </c>
      <c r="EH128" s="15"/>
      <c r="EI128" s="24">
        <f t="shared" si="80"/>
        <v>0</v>
      </c>
      <c r="EJ128" s="5">
        <v>0</v>
      </c>
      <c r="EK128" s="63"/>
      <c r="EL128" s="15"/>
      <c r="EM128" s="13"/>
      <c r="EN128" s="98">
        <f t="shared" si="108"/>
        <v>0</v>
      </c>
      <c r="EO128" s="99">
        <f>EO5</f>
        <v>1</v>
      </c>
      <c r="EP128" s="100"/>
      <c r="EQ128" s="110"/>
      <c r="ER128" s="95">
        <f t="shared" si="109"/>
        <v>0</v>
      </c>
      <c r="ES128" s="15"/>
      <c r="ET128" s="24">
        <f t="shared" si="81"/>
        <v>0</v>
      </c>
      <c r="EU128" s="5">
        <v>0</v>
      </c>
      <c r="EV128" s="63"/>
      <c r="EW128" s="15"/>
      <c r="EX128" s="13"/>
      <c r="EY128" s="98">
        <f t="shared" si="110"/>
        <v>0</v>
      </c>
      <c r="EZ128" s="99">
        <f>EZ5</f>
        <v>1</v>
      </c>
      <c r="FA128" s="100"/>
      <c r="FB128" s="110"/>
      <c r="FC128" s="95">
        <f t="shared" si="111"/>
        <v>0</v>
      </c>
      <c r="FD128" s="15"/>
      <c r="FE128" s="24">
        <f t="shared" si="82"/>
        <v>0</v>
      </c>
      <c r="FF128" s="5">
        <v>0</v>
      </c>
      <c r="FG128" s="63"/>
      <c r="FH128" s="15"/>
      <c r="FI128" s="13"/>
      <c r="FJ128" s="98">
        <f t="shared" si="112"/>
        <v>0</v>
      </c>
      <c r="FK128" s="99">
        <f>FK5</f>
        <v>1</v>
      </c>
      <c r="FL128" s="100"/>
      <c r="FM128" s="110"/>
      <c r="FN128" s="95">
        <f t="shared" si="113"/>
        <v>0</v>
      </c>
      <c r="FO128" s="15"/>
      <c r="FP128" s="24">
        <f t="shared" si="83"/>
        <v>0</v>
      </c>
      <c r="FQ128" s="5">
        <v>0</v>
      </c>
      <c r="FR128" s="8">
        <v>0</v>
      </c>
      <c r="FS128" s="84">
        <f t="shared" si="114"/>
        <v>4.4414999999999996</v>
      </c>
      <c r="FT128" s="85">
        <f t="shared" si="115"/>
        <v>500</v>
      </c>
      <c r="FU128" s="85">
        <f t="shared" si="116"/>
        <v>500</v>
      </c>
      <c r="FV128" s="85">
        <f t="shared" si="117"/>
        <v>500</v>
      </c>
      <c r="FW128" s="85">
        <f t="shared" si="118"/>
        <v>500</v>
      </c>
      <c r="FX128" s="85">
        <f t="shared" si="119"/>
        <v>4.1972174999999989</v>
      </c>
      <c r="FY128" s="85">
        <f t="shared" si="120"/>
        <v>500</v>
      </c>
      <c r="FZ128" s="85">
        <f t="shared" si="121"/>
        <v>500</v>
      </c>
      <c r="GA128" s="85">
        <f t="shared" si="122"/>
        <v>500</v>
      </c>
      <c r="GB128" s="85">
        <f t="shared" si="123"/>
        <v>500</v>
      </c>
      <c r="GC128" s="85">
        <f t="shared" si="124"/>
        <v>500</v>
      </c>
      <c r="GD128" s="85">
        <f t="shared" si="125"/>
        <v>500</v>
      </c>
      <c r="GE128" s="85">
        <f t="shared" si="126"/>
        <v>500</v>
      </c>
      <c r="GF128" s="85">
        <f t="shared" si="127"/>
        <v>500</v>
      </c>
      <c r="GG128" s="85">
        <f t="shared" si="128"/>
        <v>500</v>
      </c>
      <c r="GH128" s="101">
        <f t="shared" si="67"/>
        <v>2</v>
      </c>
      <c r="GI128" s="102">
        <f t="shared" si="129"/>
        <v>8.6387174999999985</v>
      </c>
      <c r="GJ128" s="102">
        <f t="shared" si="130"/>
        <v>4.3193587499999992</v>
      </c>
      <c r="GK128" s="79">
        <f>ROW()</f>
        <v>128</v>
      </c>
    </row>
    <row r="129" spans="1:193" s="12" customFormat="1" ht="50.1" customHeight="1">
      <c r="A129" s="17">
        <f>ROW()</f>
        <v>129</v>
      </c>
      <c r="B129" s="32">
        <f t="shared" si="131"/>
        <v>123</v>
      </c>
      <c r="C129" s="33">
        <f t="shared" si="132"/>
        <v>123</v>
      </c>
      <c r="D129" s="31" t="s">
        <v>451</v>
      </c>
      <c r="E129" s="390">
        <f t="shared" si="68"/>
        <v>6.9762399999999998</v>
      </c>
      <c r="F129" s="107">
        <f t="shared" si="84"/>
        <v>8.1921199999999992</v>
      </c>
      <c r="G129" s="3">
        <v>0</v>
      </c>
      <c r="H129" s="4">
        <v>0</v>
      </c>
      <c r="I129" s="63"/>
      <c r="J129" s="15"/>
      <c r="K129" s="13"/>
      <c r="L129" s="98">
        <f t="shared" si="133"/>
        <v>0</v>
      </c>
      <c r="M129" s="99">
        <f>M5</f>
        <v>0.94499999999999995</v>
      </c>
      <c r="N129" s="100"/>
      <c r="O129" s="110"/>
      <c r="P129" s="95">
        <f t="shared" si="85"/>
        <v>0</v>
      </c>
      <c r="Q129" s="15"/>
      <c r="R129" s="24">
        <f t="shared" si="69"/>
        <v>0</v>
      </c>
      <c r="S129" s="25">
        <v>0</v>
      </c>
      <c r="T129" s="63"/>
      <c r="U129" s="15"/>
      <c r="V129" s="13"/>
      <c r="W129" s="98">
        <f t="shared" si="86"/>
        <v>1</v>
      </c>
      <c r="X129" s="99">
        <f>X5</f>
        <v>0.97</v>
      </c>
      <c r="Y129" s="100">
        <v>7.1920000000000002</v>
      </c>
      <c r="Z129" s="110"/>
      <c r="AA129" s="95">
        <f t="shared" si="87"/>
        <v>6.9762399999999998</v>
      </c>
      <c r="AB129" s="15"/>
      <c r="AC129" s="24">
        <f t="shared" si="70"/>
        <v>1</v>
      </c>
      <c r="AD129" s="5">
        <v>0</v>
      </c>
      <c r="AE129" s="63"/>
      <c r="AF129" s="15"/>
      <c r="AG129" s="13"/>
      <c r="AH129" s="98">
        <f t="shared" si="88"/>
        <v>0</v>
      </c>
      <c r="AI129" s="99">
        <f>AI5</f>
        <v>0.95499999999999996</v>
      </c>
      <c r="AJ129" s="100"/>
      <c r="AK129" s="110"/>
      <c r="AL129" s="95">
        <f t="shared" si="89"/>
        <v>0</v>
      </c>
      <c r="AM129" s="15"/>
      <c r="AN129" s="24">
        <f t="shared" si="71"/>
        <v>0</v>
      </c>
      <c r="AO129" s="5">
        <v>0</v>
      </c>
      <c r="AP129" s="63"/>
      <c r="AQ129" s="15"/>
      <c r="AR129" s="13"/>
      <c r="AS129" s="98">
        <f t="shared" si="90"/>
        <v>1</v>
      </c>
      <c r="AT129" s="99">
        <f>AT5</f>
        <v>0.96</v>
      </c>
      <c r="AU129" s="100">
        <v>9.8000000000000007</v>
      </c>
      <c r="AV129" s="110"/>
      <c r="AW129" s="95">
        <f t="shared" si="91"/>
        <v>9.4079999999999995</v>
      </c>
      <c r="AX129" s="15"/>
      <c r="AY129" s="24">
        <f t="shared" si="72"/>
        <v>2</v>
      </c>
      <c r="AZ129" s="5">
        <v>0</v>
      </c>
      <c r="BA129" s="63"/>
      <c r="BB129" s="15"/>
      <c r="BC129" s="13"/>
      <c r="BD129" s="98">
        <f t="shared" si="92"/>
        <v>0</v>
      </c>
      <c r="BE129" s="99">
        <f>BE5</f>
        <v>0.98</v>
      </c>
      <c r="BF129" s="100"/>
      <c r="BG129" s="110"/>
      <c r="BH129" s="95">
        <f t="shared" si="93"/>
        <v>0</v>
      </c>
      <c r="BI129" s="15"/>
      <c r="BJ129" s="24">
        <f t="shared" si="73"/>
        <v>0</v>
      </c>
      <c r="BK129" s="5">
        <v>0</v>
      </c>
      <c r="BL129" s="63"/>
      <c r="BM129" s="15"/>
      <c r="BN129" s="13"/>
      <c r="BO129" s="98">
        <f t="shared" si="94"/>
        <v>0</v>
      </c>
      <c r="BP129" s="99">
        <f>BP5</f>
        <v>0.94499999999999995</v>
      </c>
      <c r="BQ129" s="100"/>
      <c r="BR129" s="110"/>
      <c r="BS129" s="95">
        <f t="shared" si="95"/>
        <v>0</v>
      </c>
      <c r="BT129" s="15"/>
      <c r="BU129" s="24">
        <f t="shared" si="74"/>
        <v>0</v>
      </c>
      <c r="BV129" s="5">
        <v>0</v>
      </c>
      <c r="BW129" s="63"/>
      <c r="BX129" s="15"/>
      <c r="BY129" s="13"/>
      <c r="BZ129" s="98">
        <f t="shared" si="96"/>
        <v>0</v>
      </c>
      <c r="CA129" s="99">
        <f>CA5</f>
        <v>1</v>
      </c>
      <c r="CB129" s="100"/>
      <c r="CC129" s="110"/>
      <c r="CD129" s="95">
        <f t="shared" si="97"/>
        <v>0</v>
      </c>
      <c r="CE129" s="15"/>
      <c r="CF129" s="24">
        <f t="shared" si="75"/>
        <v>0</v>
      </c>
      <c r="CG129" s="5">
        <v>0</v>
      </c>
      <c r="CH129" s="63"/>
      <c r="CI129" s="15"/>
      <c r="CJ129" s="13"/>
      <c r="CK129" s="98">
        <f t="shared" si="98"/>
        <v>0</v>
      </c>
      <c r="CL129" s="99">
        <f>CL5</f>
        <v>1</v>
      </c>
      <c r="CM129" s="100"/>
      <c r="CN129" s="110"/>
      <c r="CO129" s="95">
        <f t="shared" si="99"/>
        <v>0</v>
      </c>
      <c r="CP129" s="15"/>
      <c r="CQ129" s="24">
        <f t="shared" si="76"/>
        <v>0</v>
      </c>
      <c r="CR129" s="5">
        <v>0</v>
      </c>
      <c r="CS129" s="63"/>
      <c r="CT129" s="15"/>
      <c r="CU129" s="13"/>
      <c r="CV129" s="98">
        <f t="shared" si="100"/>
        <v>0</v>
      </c>
      <c r="CW129" s="99">
        <f>CW5</f>
        <v>1</v>
      </c>
      <c r="CX129" s="100"/>
      <c r="CY129" s="110"/>
      <c r="CZ129" s="95">
        <f t="shared" si="101"/>
        <v>0</v>
      </c>
      <c r="DA129" s="15"/>
      <c r="DB129" s="24">
        <f t="shared" si="77"/>
        <v>0</v>
      </c>
      <c r="DC129" s="5">
        <v>0</v>
      </c>
      <c r="DD129" s="63"/>
      <c r="DE129" s="15"/>
      <c r="DF129" s="13"/>
      <c r="DG129" s="98">
        <f t="shared" si="102"/>
        <v>0</v>
      </c>
      <c r="DH129" s="99">
        <f>DH5</f>
        <v>1</v>
      </c>
      <c r="DI129" s="100"/>
      <c r="DJ129" s="110"/>
      <c r="DK129" s="95">
        <f t="shared" si="103"/>
        <v>0</v>
      </c>
      <c r="DL129" s="15"/>
      <c r="DM129" s="24">
        <f t="shared" si="78"/>
        <v>0</v>
      </c>
      <c r="DN129" s="5">
        <v>0</v>
      </c>
      <c r="DO129" s="63"/>
      <c r="DP129" s="15"/>
      <c r="DQ129" s="13"/>
      <c r="DR129" s="98">
        <f t="shared" si="104"/>
        <v>0</v>
      </c>
      <c r="DS129" s="99">
        <f>DS5</f>
        <v>1</v>
      </c>
      <c r="DT129" s="100"/>
      <c r="DU129" s="110"/>
      <c r="DV129" s="95">
        <f t="shared" si="105"/>
        <v>0</v>
      </c>
      <c r="DW129" s="15"/>
      <c r="DX129" s="24">
        <f t="shared" si="79"/>
        <v>0</v>
      </c>
      <c r="DY129" s="5">
        <v>0</v>
      </c>
      <c r="DZ129" s="63"/>
      <c r="EA129" s="15"/>
      <c r="EB129" s="13"/>
      <c r="EC129" s="98">
        <f t="shared" si="106"/>
        <v>0</v>
      </c>
      <c r="ED129" s="99">
        <f>ED5</f>
        <v>1</v>
      </c>
      <c r="EE129" s="100"/>
      <c r="EF129" s="110"/>
      <c r="EG129" s="95">
        <f t="shared" si="107"/>
        <v>0</v>
      </c>
      <c r="EH129" s="15"/>
      <c r="EI129" s="24">
        <f t="shared" si="80"/>
        <v>0</v>
      </c>
      <c r="EJ129" s="5">
        <v>0</v>
      </c>
      <c r="EK129" s="63"/>
      <c r="EL129" s="15"/>
      <c r="EM129" s="13"/>
      <c r="EN129" s="98">
        <f t="shared" si="108"/>
        <v>0</v>
      </c>
      <c r="EO129" s="99">
        <f>EO5</f>
        <v>1</v>
      </c>
      <c r="EP129" s="100"/>
      <c r="EQ129" s="110"/>
      <c r="ER129" s="95">
        <f t="shared" si="109"/>
        <v>0</v>
      </c>
      <c r="ES129" s="15"/>
      <c r="ET129" s="24">
        <f t="shared" si="81"/>
        <v>0</v>
      </c>
      <c r="EU129" s="5">
        <v>0</v>
      </c>
      <c r="EV129" s="63"/>
      <c r="EW129" s="15"/>
      <c r="EX129" s="13"/>
      <c r="EY129" s="98">
        <f t="shared" si="110"/>
        <v>0</v>
      </c>
      <c r="EZ129" s="99">
        <f>EZ5</f>
        <v>1</v>
      </c>
      <c r="FA129" s="100"/>
      <c r="FB129" s="110"/>
      <c r="FC129" s="95">
        <f t="shared" si="111"/>
        <v>0</v>
      </c>
      <c r="FD129" s="15"/>
      <c r="FE129" s="24">
        <f t="shared" si="82"/>
        <v>0</v>
      </c>
      <c r="FF129" s="5">
        <v>0</v>
      </c>
      <c r="FG129" s="63"/>
      <c r="FH129" s="15"/>
      <c r="FI129" s="13"/>
      <c r="FJ129" s="98">
        <f t="shared" si="112"/>
        <v>0</v>
      </c>
      <c r="FK129" s="99">
        <f>FK5</f>
        <v>1</v>
      </c>
      <c r="FL129" s="100"/>
      <c r="FM129" s="110"/>
      <c r="FN129" s="95">
        <f t="shared" si="113"/>
        <v>0</v>
      </c>
      <c r="FO129" s="15"/>
      <c r="FP129" s="24">
        <f t="shared" si="83"/>
        <v>0</v>
      </c>
      <c r="FQ129" s="5">
        <v>0</v>
      </c>
      <c r="FR129" s="8">
        <v>0</v>
      </c>
      <c r="FS129" s="84">
        <f t="shared" si="114"/>
        <v>500</v>
      </c>
      <c r="FT129" s="85">
        <f t="shared" si="115"/>
        <v>6.9762399999999998</v>
      </c>
      <c r="FU129" s="85">
        <f t="shared" si="116"/>
        <v>500</v>
      </c>
      <c r="FV129" s="85">
        <f t="shared" si="117"/>
        <v>9.4079999999999995</v>
      </c>
      <c r="FW129" s="85">
        <f t="shared" si="118"/>
        <v>500</v>
      </c>
      <c r="FX129" s="85">
        <f t="shared" si="119"/>
        <v>500</v>
      </c>
      <c r="FY129" s="85">
        <f t="shared" si="120"/>
        <v>500</v>
      </c>
      <c r="FZ129" s="85">
        <f t="shared" si="121"/>
        <v>500</v>
      </c>
      <c r="GA129" s="85">
        <f t="shared" si="122"/>
        <v>500</v>
      </c>
      <c r="GB129" s="85">
        <f t="shared" si="123"/>
        <v>500</v>
      </c>
      <c r="GC129" s="85">
        <f t="shared" si="124"/>
        <v>500</v>
      </c>
      <c r="GD129" s="85">
        <f t="shared" si="125"/>
        <v>500</v>
      </c>
      <c r="GE129" s="85">
        <f t="shared" si="126"/>
        <v>500</v>
      </c>
      <c r="GF129" s="85">
        <f t="shared" si="127"/>
        <v>500</v>
      </c>
      <c r="GG129" s="85">
        <f t="shared" si="128"/>
        <v>500</v>
      </c>
      <c r="GH129" s="101">
        <f t="shared" si="67"/>
        <v>2</v>
      </c>
      <c r="GI129" s="102">
        <f t="shared" si="129"/>
        <v>16.384239999999998</v>
      </c>
      <c r="GJ129" s="102">
        <f t="shared" si="130"/>
        <v>8.1921199999999992</v>
      </c>
      <c r="GK129" s="79">
        <f>ROW()</f>
        <v>129</v>
      </c>
    </row>
    <row r="130" spans="1:193" s="12" customFormat="1" ht="50.1" customHeight="1">
      <c r="A130" s="17">
        <f>ROW()</f>
        <v>130</v>
      </c>
      <c r="B130" s="32">
        <f t="shared" si="131"/>
        <v>124</v>
      </c>
      <c r="C130" s="33">
        <f t="shared" si="132"/>
        <v>124</v>
      </c>
      <c r="D130" s="31" t="s">
        <v>452</v>
      </c>
      <c r="E130" s="390">
        <f t="shared" si="68"/>
        <v>2.8666102499999995</v>
      </c>
      <c r="F130" s="107">
        <f t="shared" si="84"/>
        <v>3.2809267499999994</v>
      </c>
      <c r="G130" s="3">
        <v>0</v>
      </c>
      <c r="H130" s="4">
        <v>0</v>
      </c>
      <c r="I130" s="63"/>
      <c r="J130" s="15"/>
      <c r="K130" s="13"/>
      <c r="L130" s="98">
        <f t="shared" si="133"/>
        <v>1</v>
      </c>
      <c r="M130" s="99">
        <f>M5</f>
        <v>0.94499999999999995</v>
      </c>
      <c r="N130" s="100">
        <v>3.21</v>
      </c>
      <c r="O130" s="110">
        <v>84211</v>
      </c>
      <c r="P130" s="95">
        <f t="shared" si="85"/>
        <v>3.0334499999999998</v>
      </c>
      <c r="Q130" s="15"/>
      <c r="R130" s="24">
        <f t="shared" si="69"/>
        <v>2</v>
      </c>
      <c r="S130" s="25">
        <v>0</v>
      </c>
      <c r="T130" s="63"/>
      <c r="U130" s="15"/>
      <c r="V130" s="13"/>
      <c r="W130" s="98">
        <f t="shared" si="86"/>
        <v>0</v>
      </c>
      <c r="X130" s="99">
        <f>X5</f>
        <v>0.97</v>
      </c>
      <c r="Y130" s="100"/>
      <c r="Z130" s="110"/>
      <c r="AA130" s="95">
        <f t="shared" si="87"/>
        <v>0</v>
      </c>
      <c r="AB130" s="15"/>
      <c r="AC130" s="24">
        <f t="shared" si="70"/>
        <v>0</v>
      </c>
      <c r="AD130" s="5">
        <v>0</v>
      </c>
      <c r="AE130" s="63"/>
      <c r="AF130" s="15"/>
      <c r="AG130" s="13"/>
      <c r="AH130" s="98">
        <f t="shared" si="88"/>
        <v>0</v>
      </c>
      <c r="AI130" s="99">
        <f>AI5</f>
        <v>0.95499999999999996</v>
      </c>
      <c r="AJ130" s="100"/>
      <c r="AK130" s="110"/>
      <c r="AL130" s="95">
        <f t="shared" si="89"/>
        <v>0</v>
      </c>
      <c r="AM130" s="15"/>
      <c r="AN130" s="24">
        <f t="shared" si="71"/>
        <v>0</v>
      </c>
      <c r="AO130" s="5">
        <v>0</v>
      </c>
      <c r="AP130" s="63"/>
      <c r="AQ130" s="15"/>
      <c r="AR130" s="13"/>
      <c r="AS130" s="98">
        <f t="shared" si="90"/>
        <v>1</v>
      </c>
      <c r="AT130" s="99">
        <f>AT5</f>
        <v>0.96</v>
      </c>
      <c r="AU130" s="100">
        <v>4.1070000000000002</v>
      </c>
      <c r="AV130" s="110"/>
      <c r="AW130" s="95">
        <f t="shared" si="91"/>
        <v>3.94272</v>
      </c>
      <c r="AX130" s="15"/>
      <c r="AY130" s="24">
        <f t="shared" si="72"/>
        <v>3</v>
      </c>
      <c r="AZ130" s="5">
        <v>0</v>
      </c>
      <c r="BA130" s="63"/>
      <c r="BB130" s="15"/>
      <c r="BC130" s="13"/>
      <c r="BD130" s="98">
        <f t="shared" si="92"/>
        <v>0</v>
      </c>
      <c r="BE130" s="99">
        <f>BE5</f>
        <v>0.98</v>
      </c>
      <c r="BF130" s="100"/>
      <c r="BG130" s="110"/>
      <c r="BH130" s="95">
        <f t="shared" si="93"/>
        <v>0</v>
      </c>
      <c r="BI130" s="15"/>
      <c r="BJ130" s="24">
        <f t="shared" si="73"/>
        <v>0</v>
      </c>
      <c r="BK130" s="5">
        <v>0</v>
      </c>
      <c r="BL130" s="63"/>
      <c r="BM130" s="15"/>
      <c r="BN130" s="13"/>
      <c r="BO130" s="98">
        <f t="shared" si="94"/>
        <v>1</v>
      </c>
      <c r="BP130" s="99">
        <f>BP5</f>
        <v>0.94499999999999995</v>
      </c>
      <c r="BQ130" s="100">
        <v>3.0334499999999998</v>
      </c>
      <c r="BR130" s="110"/>
      <c r="BS130" s="95">
        <f t="shared" si="95"/>
        <v>2.8666102499999995</v>
      </c>
      <c r="BT130" s="15"/>
      <c r="BU130" s="24">
        <f t="shared" si="74"/>
        <v>1</v>
      </c>
      <c r="BV130" s="5">
        <v>0</v>
      </c>
      <c r="BW130" s="63"/>
      <c r="BX130" s="15"/>
      <c r="BY130" s="13"/>
      <c r="BZ130" s="98">
        <f t="shared" si="96"/>
        <v>0</v>
      </c>
      <c r="CA130" s="99">
        <f>CA5</f>
        <v>1</v>
      </c>
      <c r="CB130" s="100"/>
      <c r="CC130" s="110"/>
      <c r="CD130" s="95">
        <f t="shared" si="97"/>
        <v>0</v>
      </c>
      <c r="CE130" s="15"/>
      <c r="CF130" s="24">
        <f t="shared" si="75"/>
        <v>0</v>
      </c>
      <c r="CG130" s="5">
        <v>0</v>
      </c>
      <c r="CH130" s="63"/>
      <c r="CI130" s="15"/>
      <c r="CJ130" s="13"/>
      <c r="CK130" s="98">
        <f t="shared" si="98"/>
        <v>0</v>
      </c>
      <c r="CL130" s="99">
        <f>CL5</f>
        <v>1</v>
      </c>
      <c r="CM130" s="100"/>
      <c r="CN130" s="110"/>
      <c r="CO130" s="95">
        <f t="shared" si="99"/>
        <v>0</v>
      </c>
      <c r="CP130" s="15"/>
      <c r="CQ130" s="24">
        <f t="shared" si="76"/>
        <v>0</v>
      </c>
      <c r="CR130" s="5">
        <v>0</v>
      </c>
      <c r="CS130" s="63"/>
      <c r="CT130" s="15"/>
      <c r="CU130" s="13"/>
      <c r="CV130" s="98">
        <f t="shared" si="100"/>
        <v>0</v>
      </c>
      <c r="CW130" s="99">
        <f>CW5</f>
        <v>1</v>
      </c>
      <c r="CX130" s="100"/>
      <c r="CY130" s="110"/>
      <c r="CZ130" s="95">
        <f t="shared" si="101"/>
        <v>0</v>
      </c>
      <c r="DA130" s="15"/>
      <c r="DB130" s="24">
        <f t="shared" si="77"/>
        <v>0</v>
      </c>
      <c r="DC130" s="5">
        <v>0</v>
      </c>
      <c r="DD130" s="63"/>
      <c r="DE130" s="15"/>
      <c r="DF130" s="13"/>
      <c r="DG130" s="98">
        <f t="shared" si="102"/>
        <v>0</v>
      </c>
      <c r="DH130" s="99">
        <f>DH5</f>
        <v>1</v>
      </c>
      <c r="DI130" s="100"/>
      <c r="DJ130" s="110"/>
      <c r="DK130" s="95">
        <f t="shared" si="103"/>
        <v>0</v>
      </c>
      <c r="DL130" s="15"/>
      <c r="DM130" s="24">
        <f t="shared" si="78"/>
        <v>0</v>
      </c>
      <c r="DN130" s="5">
        <v>0</v>
      </c>
      <c r="DO130" s="63"/>
      <c r="DP130" s="15"/>
      <c r="DQ130" s="13"/>
      <c r="DR130" s="98">
        <f t="shared" si="104"/>
        <v>0</v>
      </c>
      <c r="DS130" s="99">
        <f>DS5</f>
        <v>1</v>
      </c>
      <c r="DT130" s="100"/>
      <c r="DU130" s="110"/>
      <c r="DV130" s="95">
        <f t="shared" si="105"/>
        <v>0</v>
      </c>
      <c r="DW130" s="15"/>
      <c r="DX130" s="24">
        <f t="shared" si="79"/>
        <v>0</v>
      </c>
      <c r="DY130" s="5">
        <v>0</v>
      </c>
      <c r="DZ130" s="63"/>
      <c r="EA130" s="15"/>
      <c r="EB130" s="13"/>
      <c r="EC130" s="98">
        <f t="shared" si="106"/>
        <v>0</v>
      </c>
      <c r="ED130" s="99">
        <f>ED5</f>
        <v>1</v>
      </c>
      <c r="EE130" s="100"/>
      <c r="EF130" s="110"/>
      <c r="EG130" s="95">
        <f t="shared" si="107"/>
        <v>0</v>
      </c>
      <c r="EH130" s="15"/>
      <c r="EI130" s="24">
        <f t="shared" si="80"/>
        <v>0</v>
      </c>
      <c r="EJ130" s="5">
        <v>0</v>
      </c>
      <c r="EK130" s="63"/>
      <c r="EL130" s="15"/>
      <c r="EM130" s="13"/>
      <c r="EN130" s="98">
        <f t="shared" si="108"/>
        <v>0</v>
      </c>
      <c r="EO130" s="99">
        <f>EO5</f>
        <v>1</v>
      </c>
      <c r="EP130" s="100"/>
      <c r="EQ130" s="110"/>
      <c r="ER130" s="95">
        <f t="shared" si="109"/>
        <v>0</v>
      </c>
      <c r="ES130" s="15"/>
      <c r="ET130" s="24">
        <f t="shared" si="81"/>
        <v>0</v>
      </c>
      <c r="EU130" s="5">
        <v>0</v>
      </c>
      <c r="EV130" s="63"/>
      <c r="EW130" s="15"/>
      <c r="EX130" s="13"/>
      <c r="EY130" s="98">
        <f t="shared" si="110"/>
        <v>0</v>
      </c>
      <c r="EZ130" s="99">
        <f>EZ5</f>
        <v>1</v>
      </c>
      <c r="FA130" s="100"/>
      <c r="FB130" s="110"/>
      <c r="FC130" s="95">
        <f t="shared" si="111"/>
        <v>0</v>
      </c>
      <c r="FD130" s="15"/>
      <c r="FE130" s="24">
        <f t="shared" si="82"/>
        <v>0</v>
      </c>
      <c r="FF130" s="5">
        <v>0</v>
      </c>
      <c r="FG130" s="63"/>
      <c r="FH130" s="15"/>
      <c r="FI130" s="13"/>
      <c r="FJ130" s="98">
        <f t="shared" si="112"/>
        <v>0</v>
      </c>
      <c r="FK130" s="99">
        <f>FK5</f>
        <v>1</v>
      </c>
      <c r="FL130" s="100"/>
      <c r="FM130" s="110"/>
      <c r="FN130" s="95">
        <f t="shared" si="113"/>
        <v>0</v>
      </c>
      <c r="FO130" s="15"/>
      <c r="FP130" s="24">
        <f t="shared" si="83"/>
        <v>0</v>
      </c>
      <c r="FQ130" s="5">
        <v>0</v>
      </c>
      <c r="FR130" s="8">
        <v>0</v>
      </c>
      <c r="FS130" s="84">
        <f t="shared" si="114"/>
        <v>3.0334499999999998</v>
      </c>
      <c r="FT130" s="85">
        <f t="shared" si="115"/>
        <v>500</v>
      </c>
      <c r="FU130" s="85">
        <f t="shared" si="116"/>
        <v>500</v>
      </c>
      <c r="FV130" s="85">
        <f t="shared" si="117"/>
        <v>3.94272</v>
      </c>
      <c r="FW130" s="85">
        <f t="shared" si="118"/>
        <v>500</v>
      </c>
      <c r="FX130" s="85">
        <f t="shared" si="119"/>
        <v>2.8666102499999995</v>
      </c>
      <c r="FY130" s="85">
        <f t="shared" si="120"/>
        <v>500</v>
      </c>
      <c r="FZ130" s="85">
        <f t="shared" si="121"/>
        <v>500</v>
      </c>
      <c r="GA130" s="85">
        <f t="shared" si="122"/>
        <v>500</v>
      </c>
      <c r="GB130" s="85">
        <f t="shared" si="123"/>
        <v>500</v>
      </c>
      <c r="GC130" s="85">
        <f t="shared" si="124"/>
        <v>500</v>
      </c>
      <c r="GD130" s="85">
        <f t="shared" si="125"/>
        <v>500</v>
      </c>
      <c r="GE130" s="85">
        <f t="shared" si="126"/>
        <v>500</v>
      </c>
      <c r="GF130" s="85">
        <f t="shared" si="127"/>
        <v>500</v>
      </c>
      <c r="GG130" s="85">
        <f t="shared" si="128"/>
        <v>500</v>
      </c>
      <c r="GH130" s="101">
        <f t="shared" si="67"/>
        <v>3</v>
      </c>
      <c r="GI130" s="102">
        <f t="shared" si="129"/>
        <v>9.8427802499999988</v>
      </c>
      <c r="GJ130" s="102">
        <f t="shared" si="130"/>
        <v>3.2809267499999994</v>
      </c>
      <c r="GK130" s="79">
        <f>ROW()</f>
        <v>130</v>
      </c>
    </row>
    <row r="131" spans="1:193" s="12" customFormat="1" ht="50.1" customHeight="1">
      <c r="A131" s="17">
        <f>ROW()</f>
        <v>131</v>
      </c>
      <c r="B131" s="32">
        <f t="shared" si="131"/>
        <v>125</v>
      </c>
      <c r="C131" s="33">
        <f t="shared" si="132"/>
        <v>125</v>
      </c>
      <c r="D131" s="31" t="s">
        <v>453</v>
      </c>
      <c r="E131" s="390">
        <f t="shared" si="68"/>
        <v>3.2831999999999999</v>
      </c>
      <c r="F131" s="107">
        <f t="shared" si="84"/>
        <v>3.2831999999999999</v>
      </c>
      <c r="G131" s="3">
        <v>0</v>
      </c>
      <c r="H131" s="4">
        <v>0</v>
      </c>
      <c r="I131" s="63"/>
      <c r="J131" s="15"/>
      <c r="K131" s="13"/>
      <c r="L131" s="98">
        <f t="shared" si="133"/>
        <v>0</v>
      </c>
      <c r="M131" s="99">
        <f>M5</f>
        <v>0.94499999999999995</v>
      </c>
      <c r="N131" s="100"/>
      <c r="O131" s="110"/>
      <c r="P131" s="95">
        <f t="shared" si="85"/>
        <v>0</v>
      </c>
      <c r="Q131" s="15"/>
      <c r="R131" s="24">
        <f t="shared" si="69"/>
        <v>0</v>
      </c>
      <c r="S131" s="25">
        <v>0</v>
      </c>
      <c r="T131" s="63"/>
      <c r="U131" s="15"/>
      <c r="V131" s="13"/>
      <c r="W131" s="98">
        <f t="shared" si="86"/>
        <v>0</v>
      </c>
      <c r="X131" s="99">
        <f>X5</f>
        <v>0.97</v>
      </c>
      <c r="Y131" s="100"/>
      <c r="Z131" s="110"/>
      <c r="AA131" s="95">
        <f t="shared" si="87"/>
        <v>0</v>
      </c>
      <c r="AB131" s="15"/>
      <c r="AC131" s="24">
        <f t="shared" si="70"/>
        <v>0</v>
      </c>
      <c r="AD131" s="5">
        <v>0</v>
      </c>
      <c r="AE131" s="63"/>
      <c r="AF131" s="15"/>
      <c r="AG131" s="13"/>
      <c r="AH131" s="98">
        <f t="shared" si="88"/>
        <v>0</v>
      </c>
      <c r="AI131" s="99">
        <f>AI5</f>
        <v>0.95499999999999996</v>
      </c>
      <c r="AJ131" s="100"/>
      <c r="AK131" s="110"/>
      <c r="AL131" s="95">
        <f t="shared" si="89"/>
        <v>0</v>
      </c>
      <c r="AM131" s="15"/>
      <c r="AN131" s="24">
        <f t="shared" si="71"/>
        <v>0</v>
      </c>
      <c r="AO131" s="5">
        <v>0</v>
      </c>
      <c r="AP131" s="63"/>
      <c r="AQ131" s="15"/>
      <c r="AR131" s="13"/>
      <c r="AS131" s="98">
        <f t="shared" si="90"/>
        <v>1</v>
      </c>
      <c r="AT131" s="99">
        <f>AT5</f>
        <v>0.96</v>
      </c>
      <c r="AU131" s="100">
        <v>3.42</v>
      </c>
      <c r="AV131" s="110"/>
      <c r="AW131" s="95">
        <f t="shared" si="91"/>
        <v>3.2831999999999999</v>
      </c>
      <c r="AX131" s="15"/>
      <c r="AY131" s="24">
        <f t="shared" si="72"/>
        <v>1</v>
      </c>
      <c r="AZ131" s="5">
        <v>0</v>
      </c>
      <c r="BA131" s="63"/>
      <c r="BB131" s="15"/>
      <c r="BC131" s="13"/>
      <c r="BD131" s="98">
        <f t="shared" si="92"/>
        <v>0</v>
      </c>
      <c r="BE131" s="99">
        <f>BE5</f>
        <v>0.98</v>
      </c>
      <c r="BF131" s="100"/>
      <c r="BG131" s="110"/>
      <c r="BH131" s="95">
        <f t="shared" si="93"/>
        <v>0</v>
      </c>
      <c r="BI131" s="15"/>
      <c r="BJ131" s="24">
        <f t="shared" si="73"/>
        <v>0</v>
      </c>
      <c r="BK131" s="5">
        <v>0</v>
      </c>
      <c r="BL131" s="63"/>
      <c r="BM131" s="15"/>
      <c r="BN131" s="13"/>
      <c r="BO131" s="98">
        <f t="shared" si="94"/>
        <v>0</v>
      </c>
      <c r="BP131" s="99">
        <f>BP5</f>
        <v>0.94499999999999995</v>
      </c>
      <c r="BQ131" s="100"/>
      <c r="BR131" s="110"/>
      <c r="BS131" s="95">
        <f t="shared" si="95"/>
        <v>0</v>
      </c>
      <c r="BT131" s="15"/>
      <c r="BU131" s="24">
        <f t="shared" si="74"/>
        <v>0</v>
      </c>
      <c r="BV131" s="5">
        <v>0</v>
      </c>
      <c r="BW131" s="63"/>
      <c r="BX131" s="15"/>
      <c r="BY131" s="13"/>
      <c r="BZ131" s="98">
        <f t="shared" si="96"/>
        <v>0</v>
      </c>
      <c r="CA131" s="99">
        <f>CA5</f>
        <v>1</v>
      </c>
      <c r="CB131" s="100"/>
      <c r="CC131" s="110"/>
      <c r="CD131" s="95">
        <f t="shared" si="97"/>
        <v>0</v>
      </c>
      <c r="CE131" s="15"/>
      <c r="CF131" s="24">
        <f t="shared" si="75"/>
        <v>0</v>
      </c>
      <c r="CG131" s="5">
        <v>0</v>
      </c>
      <c r="CH131" s="63"/>
      <c r="CI131" s="15"/>
      <c r="CJ131" s="13"/>
      <c r="CK131" s="98">
        <f t="shared" si="98"/>
        <v>0</v>
      </c>
      <c r="CL131" s="99">
        <f>CL5</f>
        <v>1</v>
      </c>
      <c r="CM131" s="100"/>
      <c r="CN131" s="110"/>
      <c r="CO131" s="95">
        <f t="shared" si="99"/>
        <v>0</v>
      </c>
      <c r="CP131" s="15"/>
      <c r="CQ131" s="24">
        <f t="shared" si="76"/>
        <v>0</v>
      </c>
      <c r="CR131" s="5">
        <v>0</v>
      </c>
      <c r="CS131" s="63"/>
      <c r="CT131" s="15"/>
      <c r="CU131" s="13"/>
      <c r="CV131" s="98">
        <f t="shared" si="100"/>
        <v>0</v>
      </c>
      <c r="CW131" s="99">
        <f>CW5</f>
        <v>1</v>
      </c>
      <c r="CX131" s="100"/>
      <c r="CY131" s="110"/>
      <c r="CZ131" s="95">
        <f t="shared" si="101"/>
        <v>0</v>
      </c>
      <c r="DA131" s="15"/>
      <c r="DB131" s="24">
        <f t="shared" si="77"/>
        <v>0</v>
      </c>
      <c r="DC131" s="5">
        <v>0</v>
      </c>
      <c r="DD131" s="63"/>
      <c r="DE131" s="15"/>
      <c r="DF131" s="13"/>
      <c r="DG131" s="98">
        <f t="shared" si="102"/>
        <v>0</v>
      </c>
      <c r="DH131" s="99">
        <f>DH5</f>
        <v>1</v>
      </c>
      <c r="DI131" s="100"/>
      <c r="DJ131" s="110"/>
      <c r="DK131" s="95">
        <f t="shared" si="103"/>
        <v>0</v>
      </c>
      <c r="DL131" s="15"/>
      <c r="DM131" s="24">
        <f t="shared" si="78"/>
        <v>0</v>
      </c>
      <c r="DN131" s="5">
        <v>0</v>
      </c>
      <c r="DO131" s="63"/>
      <c r="DP131" s="15"/>
      <c r="DQ131" s="13"/>
      <c r="DR131" s="98">
        <f t="shared" si="104"/>
        <v>0</v>
      </c>
      <c r="DS131" s="99">
        <f>DS5</f>
        <v>1</v>
      </c>
      <c r="DT131" s="100"/>
      <c r="DU131" s="110"/>
      <c r="DV131" s="95">
        <f t="shared" si="105"/>
        <v>0</v>
      </c>
      <c r="DW131" s="15"/>
      <c r="DX131" s="24">
        <f t="shared" si="79"/>
        <v>0</v>
      </c>
      <c r="DY131" s="5">
        <v>0</v>
      </c>
      <c r="DZ131" s="63"/>
      <c r="EA131" s="15"/>
      <c r="EB131" s="13"/>
      <c r="EC131" s="98">
        <f t="shared" si="106"/>
        <v>0</v>
      </c>
      <c r="ED131" s="99">
        <f>ED5</f>
        <v>1</v>
      </c>
      <c r="EE131" s="100"/>
      <c r="EF131" s="110"/>
      <c r="EG131" s="95">
        <f t="shared" si="107"/>
        <v>0</v>
      </c>
      <c r="EH131" s="15"/>
      <c r="EI131" s="24">
        <f t="shared" si="80"/>
        <v>0</v>
      </c>
      <c r="EJ131" s="5">
        <v>0</v>
      </c>
      <c r="EK131" s="63"/>
      <c r="EL131" s="15"/>
      <c r="EM131" s="13"/>
      <c r="EN131" s="98">
        <f t="shared" si="108"/>
        <v>0</v>
      </c>
      <c r="EO131" s="99">
        <f>EO5</f>
        <v>1</v>
      </c>
      <c r="EP131" s="100"/>
      <c r="EQ131" s="110"/>
      <c r="ER131" s="95">
        <f t="shared" si="109"/>
        <v>0</v>
      </c>
      <c r="ES131" s="15"/>
      <c r="ET131" s="24">
        <f t="shared" si="81"/>
        <v>0</v>
      </c>
      <c r="EU131" s="5">
        <v>0</v>
      </c>
      <c r="EV131" s="63"/>
      <c r="EW131" s="15"/>
      <c r="EX131" s="13"/>
      <c r="EY131" s="98">
        <f t="shared" si="110"/>
        <v>0</v>
      </c>
      <c r="EZ131" s="99">
        <f>EZ5</f>
        <v>1</v>
      </c>
      <c r="FA131" s="100"/>
      <c r="FB131" s="110"/>
      <c r="FC131" s="95">
        <f t="shared" si="111"/>
        <v>0</v>
      </c>
      <c r="FD131" s="15"/>
      <c r="FE131" s="24">
        <f t="shared" si="82"/>
        <v>0</v>
      </c>
      <c r="FF131" s="5">
        <v>0</v>
      </c>
      <c r="FG131" s="63"/>
      <c r="FH131" s="15"/>
      <c r="FI131" s="13"/>
      <c r="FJ131" s="98">
        <f t="shared" si="112"/>
        <v>0</v>
      </c>
      <c r="FK131" s="99">
        <f>FK5</f>
        <v>1</v>
      </c>
      <c r="FL131" s="100"/>
      <c r="FM131" s="110"/>
      <c r="FN131" s="95">
        <f t="shared" si="113"/>
        <v>0</v>
      </c>
      <c r="FO131" s="15"/>
      <c r="FP131" s="24">
        <f t="shared" si="83"/>
        <v>0</v>
      </c>
      <c r="FQ131" s="5">
        <v>0</v>
      </c>
      <c r="FR131" s="8">
        <v>0</v>
      </c>
      <c r="FS131" s="84">
        <f t="shared" si="114"/>
        <v>500</v>
      </c>
      <c r="FT131" s="85">
        <f t="shared" si="115"/>
        <v>500</v>
      </c>
      <c r="FU131" s="85">
        <f t="shared" si="116"/>
        <v>500</v>
      </c>
      <c r="FV131" s="85">
        <f t="shared" si="117"/>
        <v>3.2831999999999999</v>
      </c>
      <c r="FW131" s="85">
        <f t="shared" si="118"/>
        <v>500</v>
      </c>
      <c r="FX131" s="85">
        <f t="shared" si="119"/>
        <v>500</v>
      </c>
      <c r="FY131" s="85">
        <f t="shared" si="120"/>
        <v>500</v>
      </c>
      <c r="FZ131" s="85">
        <f t="shared" si="121"/>
        <v>500</v>
      </c>
      <c r="GA131" s="85">
        <f t="shared" si="122"/>
        <v>500</v>
      </c>
      <c r="GB131" s="85">
        <f t="shared" si="123"/>
        <v>500</v>
      </c>
      <c r="GC131" s="85">
        <f t="shared" si="124"/>
        <v>500</v>
      </c>
      <c r="GD131" s="85">
        <f t="shared" si="125"/>
        <v>500</v>
      </c>
      <c r="GE131" s="85">
        <f t="shared" si="126"/>
        <v>500</v>
      </c>
      <c r="GF131" s="85">
        <f t="shared" si="127"/>
        <v>500</v>
      </c>
      <c r="GG131" s="85">
        <f t="shared" si="128"/>
        <v>500</v>
      </c>
      <c r="GH131" s="101">
        <f t="shared" si="67"/>
        <v>1</v>
      </c>
      <c r="GI131" s="102">
        <f t="shared" si="129"/>
        <v>3.2831999999999999</v>
      </c>
      <c r="GJ131" s="102">
        <f t="shared" si="130"/>
        <v>3.2831999999999999</v>
      </c>
      <c r="GK131" s="79">
        <f>ROW()</f>
        <v>131</v>
      </c>
    </row>
    <row r="132" spans="1:193" s="12" customFormat="1" ht="50.1" customHeight="1">
      <c r="A132" s="17">
        <f>ROW()</f>
        <v>132</v>
      </c>
      <c r="B132" s="32">
        <f t="shared" si="131"/>
        <v>126</v>
      </c>
      <c r="C132" s="33">
        <f t="shared" si="132"/>
        <v>126</v>
      </c>
      <c r="D132" s="31" t="s">
        <v>454</v>
      </c>
      <c r="E132" s="390">
        <f t="shared" si="68"/>
        <v>3.2831999999999999</v>
      </c>
      <c r="F132" s="107">
        <f t="shared" si="84"/>
        <v>3.2831999999999999</v>
      </c>
      <c r="G132" s="3">
        <v>0</v>
      </c>
      <c r="H132" s="4">
        <v>0</v>
      </c>
      <c r="I132" s="63"/>
      <c r="J132" s="15"/>
      <c r="K132" s="13"/>
      <c r="L132" s="98">
        <f t="shared" si="133"/>
        <v>0</v>
      </c>
      <c r="M132" s="99">
        <f>M5</f>
        <v>0.94499999999999995</v>
      </c>
      <c r="N132" s="100"/>
      <c r="O132" s="110"/>
      <c r="P132" s="95">
        <f t="shared" si="85"/>
        <v>0</v>
      </c>
      <c r="Q132" s="15"/>
      <c r="R132" s="24">
        <f t="shared" si="69"/>
        <v>0</v>
      </c>
      <c r="S132" s="25">
        <v>0</v>
      </c>
      <c r="T132" s="63"/>
      <c r="U132" s="15"/>
      <c r="V132" s="13"/>
      <c r="W132" s="98">
        <f t="shared" si="86"/>
        <v>0</v>
      </c>
      <c r="X132" s="99">
        <f>X5</f>
        <v>0.97</v>
      </c>
      <c r="Y132" s="100"/>
      <c r="Z132" s="110"/>
      <c r="AA132" s="95">
        <f t="shared" si="87"/>
        <v>0</v>
      </c>
      <c r="AB132" s="15"/>
      <c r="AC132" s="24">
        <f t="shared" si="70"/>
        <v>0</v>
      </c>
      <c r="AD132" s="5">
        <v>0</v>
      </c>
      <c r="AE132" s="63"/>
      <c r="AF132" s="15"/>
      <c r="AG132" s="13"/>
      <c r="AH132" s="98">
        <f t="shared" si="88"/>
        <v>0</v>
      </c>
      <c r="AI132" s="99">
        <f>AI5</f>
        <v>0.95499999999999996</v>
      </c>
      <c r="AJ132" s="100"/>
      <c r="AK132" s="110"/>
      <c r="AL132" s="95">
        <f t="shared" si="89"/>
        <v>0</v>
      </c>
      <c r="AM132" s="15"/>
      <c r="AN132" s="24">
        <f t="shared" si="71"/>
        <v>0</v>
      </c>
      <c r="AO132" s="5">
        <v>0</v>
      </c>
      <c r="AP132" s="63"/>
      <c r="AQ132" s="15"/>
      <c r="AR132" s="13"/>
      <c r="AS132" s="98">
        <f t="shared" si="90"/>
        <v>1</v>
      </c>
      <c r="AT132" s="99">
        <f>AT5</f>
        <v>0.96</v>
      </c>
      <c r="AU132" s="100">
        <v>3.42</v>
      </c>
      <c r="AV132" s="110"/>
      <c r="AW132" s="95">
        <f t="shared" si="91"/>
        <v>3.2831999999999999</v>
      </c>
      <c r="AX132" s="15"/>
      <c r="AY132" s="24">
        <f t="shared" si="72"/>
        <v>1</v>
      </c>
      <c r="AZ132" s="5">
        <v>0</v>
      </c>
      <c r="BA132" s="63"/>
      <c r="BB132" s="15"/>
      <c r="BC132" s="13"/>
      <c r="BD132" s="98">
        <f t="shared" si="92"/>
        <v>0</v>
      </c>
      <c r="BE132" s="99">
        <f>BE5</f>
        <v>0.98</v>
      </c>
      <c r="BF132" s="100"/>
      <c r="BG132" s="110"/>
      <c r="BH132" s="95">
        <f t="shared" si="93"/>
        <v>0</v>
      </c>
      <c r="BI132" s="15"/>
      <c r="BJ132" s="24">
        <f t="shared" si="73"/>
        <v>0</v>
      </c>
      <c r="BK132" s="5">
        <v>0</v>
      </c>
      <c r="BL132" s="63"/>
      <c r="BM132" s="15"/>
      <c r="BN132" s="13"/>
      <c r="BO132" s="98">
        <f t="shared" si="94"/>
        <v>0</v>
      </c>
      <c r="BP132" s="99">
        <f>BP5</f>
        <v>0.94499999999999995</v>
      </c>
      <c r="BQ132" s="100"/>
      <c r="BR132" s="110"/>
      <c r="BS132" s="95">
        <f t="shared" si="95"/>
        <v>0</v>
      </c>
      <c r="BT132" s="15"/>
      <c r="BU132" s="24">
        <f t="shared" si="74"/>
        <v>0</v>
      </c>
      <c r="BV132" s="5">
        <v>0</v>
      </c>
      <c r="BW132" s="63"/>
      <c r="BX132" s="15"/>
      <c r="BY132" s="13"/>
      <c r="BZ132" s="98">
        <f t="shared" si="96"/>
        <v>0</v>
      </c>
      <c r="CA132" s="99">
        <f>CA5</f>
        <v>1</v>
      </c>
      <c r="CB132" s="100"/>
      <c r="CC132" s="110"/>
      <c r="CD132" s="95">
        <f t="shared" si="97"/>
        <v>0</v>
      </c>
      <c r="CE132" s="15"/>
      <c r="CF132" s="24">
        <f t="shared" si="75"/>
        <v>0</v>
      </c>
      <c r="CG132" s="5">
        <v>0</v>
      </c>
      <c r="CH132" s="63"/>
      <c r="CI132" s="15"/>
      <c r="CJ132" s="13"/>
      <c r="CK132" s="98">
        <f t="shared" si="98"/>
        <v>0</v>
      </c>
      <c r="CL132" s="99">
        <f>CL5</f>
        <v>1</v>
      </c>
      <c r="CM132" s="100"/>
      <c r="CN132" s="110"/>
      <c r="CO132" s="95">
        <f t="shared" si="99"/>
        <v>0</v>
      </c>
      <c r="CP132" s="15"/>
      <c r="CQ132" s="24">
        <f t="shared" si="76"/>
        <v>0</v>
      </c>
      <c r="CR132" s="5">
        <v>0</v>
      </c>
      <c r="CS132" s="63"/>
      <c r="CT132" s="15"/>
      <c r="CU132" s="13"/>
      <c r="CV132" s="98">
        <f t="shared" si="100"/>
        <v>0</v>
      </c>
      <c r="CW132" s="99">
        <f>CW5</f>
        <v>1</v>
      </c>
      <c r="CX132" s="100"/>
      <c r="CY132" s="110"/>
      <c r="CZ132" s="95">
        <f t="shared" si="101"/>
        <v>0</v>
      </c>
      <c r="DA132" s="15"/>
      <c r="DB132" s="24">
        <f t="shared" si="77"/>
        <v>0</v>
      </c>
      <c r="DC132" s="5">
        <v>0</v>
      </c>
      <c r="DD132" s="63"/>
      <c r="DE132" s="15"/>
      <c r="DF132" s="13"/>
      <c r="DG132" s="98">
        <f t="shared" si="102"/>
        <v>0</v>
      </c>
      <c r="DH132" s="99">
        <f>DH5</f>
        <v>1</v>
      </c>
      <c r="DI132" s="100"/>
      <c r="DJ132" s="110"/>
      <c r="DK132" s="95">
        <f t="shared" si="103"/>
        <v>0</v>
      </c>
      <c r="DL132" s="15"/>
      <c r="DM132" s="24">
        <f t="shared" si="78"/>
        <v>0</v>
      </c>
      <c r="DN132" s="5">
        <v>0</v>
      </c>
      <c r="DO132" s="63"/>
      <c r="DP132" s="15"/>
      <c r="DQ132" s="13"/>
      <c r="DR132" s="98">
        <f t="shared" si="104"/>
        <v>0</v>
      </c>
      <c r="DS132" s="99">
        <f>DS5</f>
        <v>1</v>
      </c>
      <c r="DT132" s="100"/>
      <c r="DU132" s="110"/>
      <c r="DV132" s="95">
        <f t="shared" si="105"/>
        <v>0</v>
      </c>
      <c r="DW132" s="15"/>
      <c r="DX132" s="24">
        <f t="shared" si="79"/>
        <v>0</v>
      </c>
      <c r="DY132" s="5">
        <v>0</v>
      </c>
      <c r="DZ132" s="63"/>
      <c r="EA132" s="15"/>
      <c r="EB132" s="13"/>
      <c r="EC132" s="98">
        <f t="shared" si="106"/>
        <v>0</v>
      </c>
      <c r="ED132" s="99">
        <f>ED5</f>
        <v>1</v>
      </c>
      <c r="EE132" s="100"/>
      <c r="EF132" s="110"/>
      <c r="EG132" s="95">
        <f t="shared" si="107"/>
        <v>0</v>
      </c>
      <c r="EH132" s="15"/>
      <c r="EI132" s="24">
        <f t="shared" si="80"/>
        <v>0</v>
      </c>
      <c r="EJ132" s="5">
        <v>0</v>
      </c>
      <c r="EK132" s="63"/>
      <c r="EL132" s="15"/>
      <c r="EM132" s="13"/>
      <c r="EN132" s="98">
        <f t="shared" si="108"/>
        <v>0</v>
      </c>
      <c r="EO132" s="99">
        <f>EO5</f>
        <v>1</v>
      </c>
      <c r="EP132" s="100"/>
      <c r="EQ132" s="110"/>
      <c r="ER132" s="95">
        <f t="shared" si="109"/>
        <v>0</v>
      </c>
      <c r="ES132" s="15"/>
      <c r="ET132" s="24">
        <f t="shared" si="81"/>
        <v>0</v>
      </c>
      <c r="EU132" s="5">
        <v>0</v>
      </c>
      <c r="EV132" s="63"/>
      <c r="EW132" s="15"/>
      <c r="EX132" s="13"/>
      <c r="EY132" s="98">
        <f t="shared" si="110"/>
        <v>0</v>
      </c>
      <c r="EZ132" s="99">
        <f>EZ5</f>
        <v>1</v>
      </c>
      <c r="FA132" s="100"/>
      <c r="FB132" s="110"/>
      <c r="FC132" s="95">
        <f t="shared" si="111"/>
        <v>0</v>
      </c>
      <c r="FD132" s="15"/>
      <c r="FE132" s="24">
        <f t="shared" si="82"/>
        <v>0</v>
      </c>
      <c r="FF132" s="5">
        <v>0</v>
      </c>
      <c r="FG132" s="63"/>
      <c r="FH132" s="15"/>
      <c r="FI132" s="13"/>
      <c r="FJ132" s="98">
        <f t="shared" si="112"/>
        <v>0</v>
      </c>
      <c r="FK132" s="99">
        <f>FK5</f>
        <v>1</v>
      </c>
      <c r="FL132" s="100"/>
      <c r="FM132" s="110"/>
      <c r="FN132" s="95">
        <f t="shared" si="113"/>
        <v>0</v>
      </c>
      <c r="FO132" s="15"/>
      <c r="FP132" s="24">
        <f t="shared" si="83"/>
        <v>0</v>
      </c>
      <c r="FQ132" s="5">
        <v>0</v>
      </c>
      <c r="FR132" s="8">
        <v>0</v>
      </c>
      <c r="FS132" s="84">
        <f t="shared" si="114"/>
        <v>500</v>
      </c>
      <c r="FT132" s="85">
        <f t="shared" si="115"/>
        <v>500</v>
      </c>
      <c r="FU132" s="85">
        <f t="shared" si="116"/>
        <v>500</v>
      </c>
      <c r="FV132" s="85">
        <f t="shared" si="117"/>
        <v>3.2831999999999999</v>
      </c>
      <c r="FW132" s="85">
        <f t="shared" si="118"/>
        <v>500</v>
      </c>
      <c r="FX132" s="85">
        <f t="shared" si="119"/>
        <v>500</v>
      </c>
      <c r="FY132" s="85">
        <f t="shared" si="120"/>
        <v>500</v>
      </c>
      <c r="FZ132" s="85">
        <f t="shared" si="121"/>
        <v>500</v>
      </c>
      <c r="GA132" s="85">
        <f t="shared" si="122"/>
        <v>500</v>
      </c>
      <c r="GB132" s="85">
        <f t="shared" si="123"/>
        <v>500</v>
      </c>
      <c r="GC132" s="85">
        <f t="shared" si="124"/>
        <v>500</v>
      </c>
      <c r="GD132" s="85">
        <f t="shared" si="125"/>
        <v>500</v>
      </c>
      <c r="GE132" s="85">
        <f t="shared" si="126"/>
        <v>500</v>
      </c>
      <c r="GF132" s="85">
        <f t="shared" si="127"/>
        <v>500</v>
      </c>
      <c r="GG132" s="85">
        <f t="shared" si="128"/>
        <v>500</v>
      </c>
      <c r="GH132" s="101">
        <f t="shared" si="67"/>
        <v>1</v>
      </c>
      <c r="GI132" s="102">
        <f t="shared" si="129"/>
        <v>3.2831999999999999</v>
      </c>
      <c r="GJ132" s="102">
        <f t="shared" si="130"/>
        <v>3.2831999999999999</v>
      </c>
      <c r="GK132" s="79">
        <f>ROW()</f>
        <v>132</v>
      </c>
    </row>
    <row r="133" spans="1:193" s="12" customFormat="1" ht="50.1" customHeight="1">
      <c r="A133" s="17">
        <f>ROW()</f>
        <v>133</v>
      </c>
      <c r="B133" s="32">
        <f t="shared" si="131"/>
        <v>127</v>
      </c>
      <c r="C133" s="33">
        <f t="shared" si="132"/>
        <v>127</v>
      </c>
      <c r="D133" s="31" t="s">
        <v>455</v>
      </c>
      <c r="E133" s="390">
        <f t="shared" si="68"/>
        <v>29.471999999999998</v>
      </c>
      <c r="F133" s="107">
        <f t="shared" si="84"/>
        <v>29.471999999999998</v>
      </c>
      <c r="G133" s="3">
        <v>0</v>
      </c>
      <c r="H133" s="4">
        <v>0</v>
      </c>
      <c r="I133" s="63"/>
      <c r="J133" s="15"/>
      <c r="K133" s="13"/>
      <c r="L133" s="98">
        <f t="shared" si="133"/>
        <v>0</v>
      </c>
      <c r="M133" s="99">
        <f>M5</f>
        <v>0.94499999999999995</v>
      </c>
      <c r="N133" s="100"/>
      <c r="O133" s="110"/>
      <c r="P133" s="95">
        <f t="shared" si="85"/>
        <v>0</v>
      </c>
      <c r="Q133" s="15"/>
      <c r="R133" s="24">
        <f t="shared" si="69"/>
        <v>0</v>
      </c>
      <c r="S133" s="25">
        <v>0</v>
      </c>
      <c r="T133" s="63"/>
      <c r="U133" s="15"/>
      <c r="V133" s="13"/>
      <c r="W133" s="98">
        <f t="shared" si="86"/>
        <v>0</v>
      </c>
      <c r="X133" s="99">
        <f>X5</f>
        <v>0.97</v>
      </c>
      <c r="Y133" s="100"/>
      <c r="Z133" s="110"/>
      <c r="AA133" s="95">
        <f t="shared" si="87"/>
        <v>0</v>
      </c>
      <c r="AB133" s="15"/>
      <c r="AC133" s="24">
        <f t="shared" si="70"/>
        <v>0</v>
      </c>
      <c r="AD133" s="5">
        <v>0</v>
      </c>
      <c r="AE133" s="63"/>
      <c r="AF133" s="15"/>
      <c r="AG133" s="13"/>
      <c r="AH133" s="98">
        <f t="shared" si="88"/>
        <v>0</v>
      </c>
      <c r="AI133" s="99">
        <f>AI5</f>
        <v>0.95499999999999996</v>
      </c>
      <c r="AJ133" s="100"/>
      <c r="AK133" s="110"/>
      <c r="AL133" s="95">
        <f t="shared" si="89"/>
        <v>0</v>
      </c>
      <c r="AM133" s="15"/>
      <c r="AN133" s="24">
        <f t="shared" si="71"/>
        <v>0</v>
      </c>
      <c r="AO133" s="5">
        <v>0</v>
      </c>
      <c r="AP133" s="63"/>
      <c r="AQ133" s="15"/>
      <c r="AR133" s="13"/>
      <c r="AS133" s="98">
        <f t="shared" si="90"/>
        <v>1</v>
      </c>
      <c r="AT133" s="99">
        <f>AT5</f>
        <v>0.96</v>
      </c>
      <c r="AU133" s="100">
        <v>30.7</v>
      </c>
      <c r="AV133" s="110"/>
      <c r="AW133" s="95">
        <f t="shared" si="91"/>
        <v>29.471999999999998</v>
      </c>
      <c r="AX133" s="15"/>
      <c r="AY133" s="24">
        <f t="shared" si="72"/>
        <v>1</v>
      </c>
      <c r="AZ133" s="5">
        <v>0</v>
      </c>
      <c r="BA133" s="63"/>
      <c r="BB133" s="15"/>
      <c r="BC133" s="13"/>
      <c r="BD133" s="98">
        <f t="shared" si="92"/>
        <v>0</v>
      </c>
      <c r="BE133" s="99">
        <f>BE5</f>
        <v>0.98</v>
      </c>
      <c r="BF133" s="100"/>
      <c r="BG133" s="110"/>
      <c r="BH133" s="95">
        <f t="shared" si="93"/>
        <v>0</v>
      </c>
      <c r="BI133" s="15"/>
      <c r="BJ133" s="24">
        <f t="shared" si="73"/>
        <v>0</v>
      </c>
      <c r="BK133" s="5">
        <v>0</v>
      </c>
      <c r="BL133" s="63"/>
      <c r="BM133" s="15"/>
      <c r="BN133" s="13"/>
      <c r="BO133" s="98">
        <f t="shared" si="94"/>
        <v>0</v>
      </c>
      <c r="BP133" s="99">
        <f>BP5</f>
        <v>0.94499999999999995</v>
      </c>
      <c r="BQ133" s="100"/>
      <c r="BR133" s="110"/>
      <c r="BS133" s="95">
        <f t="shared" si="95"/>
        <v>0</v>
      </c>
      <c r="BT133" s="15"/>
      <c r="BU133" s="24">
        <f t="shared" si="74"/>
        <v>0</v>
      </c>
      <c r="BV133" s="5">
        <v>0</v>
      </c>
      <c r="BW133" s="63"/>
      <c r="BX133" s="15"/>
      <c r="BY133" s="13"/>
      <c r="BZ133" s="98">
        <f t="shared" si="96"/>
        <v>0</v>
      </c>
      <c r="CA133" s="99">
        <f>CA5</f>
        <v>1</v>
      </c>
      <c r="CB133" s="100"/>
      <c r="CC133" s="110"/>
      <c r="CD133" s="95">
        <f t="shared" si="97"/>
        <v>0</v>
      </c>
      <c r="CE133" s="15"/>
      <c r="CF133" s="24">
        <f t="shared" si="75"/>
        <v>0</v>
      </c>
      <c r="CG133" s="5">
        <v>0</v>
      </c>
      <c r="CH133" s="63"/>
      <c r="CI133" s="15"/>
      <c r="CJ133" s="13"/>
      <c r="CK133" s="98">
        <f t="shared" si="98"/>
        <v>0</v>
      </c>
      <c r="CL133" s="99">
        <f>CL5</f>
        <v>1</v>
      </c>
      <c r="CM133" s="100"/>
      <c r="CN133" s="110"/>
      <c r="CO133" s="95">
        <f t="shared" si="99"/>
        <v>0</v>
      </c>
      <c r="CP133" s="15"/>
      <c r="CQ133" s="24">
        <f t="shared" si="76"/>
        <v>0</v>
      </c>
      <c r="CR133" s="5">
        <v>0</v>
      </c>
      <c r="CS133" s="63"/>
      <c r="CT133" s="15"/>
      <c r="CU133" s="13"/>
      <c r="CV133" s="98">
        <f t="shared" si="100"/>
        <v>0</v>
      </c>
      <c r="CW133" s="99">
        <f>CW5</f>
        <v>1</v>
      </c>
      <c r="CX133" s="100"/>
      <c r="CY133" s="110"/>
      <c r="CZ133" s="95">
        <f t="shared" si="101"/>
        <v>0</v>
      </c>
      <c r="DA133" s="15"/>
      <c r="DB133" s="24">
        <f t="shared" si="77"/>
        <v>0</v>
      </c>
      <c r="DC133" s="5">
        <v>0</v>
      </c>
      <c r="DD133" s="63"/>
      <c r="DE133" s="15"/>
      <c r="DF133" s="13"/>
      <c r="DG133" s="98">
        <f t="shared" si="102"/>
        <v>0</v>
      </c>
      <c r="DH133" s="99">
        <f>DH5</f>
        <v>1</v>
      </c>
      <c r="DI133" s="100"/>
      <c r="DJ133" s="110"/>
      <c r="DK133" s="95">
        <f t="shared" si="103"/>
        <v>0</v>
      </c>
      <c r="DL133" s="15"/>
      <c r="DM133" s="24">
        <f t="shared" si="78"/>
        <v>0</v>
      </c>
      <c r="DN133" s="5">
        <v>0</v>
      </c>
      <c r="DO133" s="63"/>
      <c r="DP133" s="15"/>
      <c r="DQ133" s="13"/>
      <c r="DR133" s="98">
        <f t="shared" si="104"/>
        <v>0</v>
      </c>
      <c r="DS133" s="99">
        <f>DS5</f>
        <v>1</v>
      </c>
      <c r="DT133" s="100"/>
      <c r="DU133" s="110"/>
      <c r="DV133" s="95">
        <f t="shared" si="105"/>
        <v>0</v>
      </c>
      <c r="DW133" s="15"/>
      <c r="DX133" s="24">
        <f t="shared" si="79"/>
        <v>0</v>
      </c>
      <c r="DY133" s="5">
        <v>0</v>
      </c>
      <c r="DZ133" s="63"/>
      <c r="EA133" s="15"/>
      <c r="EB133" s="13"/>
      <c r="EC133" s="98">
        <f t="shared" si="106"/>
        <v>0</v>
      </c>
      <c r="ED133" s="99">
        <f>ED5</f>
        <v>1</v>
      </c>
      <c r="EE133" s="100"/>
      <c r="EF133" s="110"/>
      <c r="EG133" s="95">
        <f t="shared" si="107"/>
        <v>0</v>
      </c>
      <c r="EH133" s="15"/>
      <c r="EI133" s="24">
        <f t="shared" si="80"/>
        <v>0</v>
      </c>
      <c r="EJ133" s="5">
        <v>0</v>
      </c>
      <c r="EK133" s="63"/>
      <c r="EL133" s="15"/>
      <c r="EM133" s="13"/>
      <c r="EN133" s="98">
        <f t="shared" si="108"/>
        <v>0</v>
      </c>
      <c r="EO133" s="99">
        <f>EO5</f>
        <v>1</v>
      </c>
      <c r="EP133" s="100"/>
      <c r="EQ133" s="110"/>
      <c r="ER133" s="95">
        <f t="shared" si="109"/>
        <v>0</v>
      </c>
      <c r="ES133" s="15"/>
      <c r="ET133" s="24">
        <f t="shared" si="81"/>
        <v>0</v>
      </c>
      <c r="EU133" s="5">
        <v>0</v>
      </c>
      <c r="EV133" s="63"/>
      <c r="EW133" s="15"/>
      <c r="EX133" s="13"/>
      <c r="EY133" s="98">
        <f t="shared" si="110"/>
        <v>0</v>
      </c>
      <c r="EZ133" s="99">
        <f>EZ5</f>
        <v>1</v>
      </c>
      <c r="FA133" s="100"/>
      <c r="FB133" s="110"/>
      <c r="FC133" s="95">
        <f t="shared" si="111"/>
        <v>0</v>
      </c>
      <c r="FD133" s="15"/>
      <c r="FE133" s="24">
        <f t="shared" si="82"/>
        <v>0</v>
      </c>
      <c r="FF133" s="5">
        <v>0</v>
      </c>
      <c r="FG133" s="63"/>
      <c r="FH133" s="15"/>
      <c r="FI133" s="13"/>
      <c r="FJ133" s="98">
        <f t="shared" si="112"/>
        <v>0</v>
      </c>
      <c r="FK133" s="99">
        <f>FK5</f>
        <v>1</v>
      </c>
      <c r="FL133" s="100"/>
      <c r="FM133" s="110"/>
      <c r="FN133" s="95">
        <f t="shared" si="113"/>
        <v>0</v>
      </c>
      <c r="FO133" s="15"/>
      <c r="FP133" s="24">
        <f t="shared" si="83"/>
        <v>0</v>
      </c>
      <c r="FQ133" s="5">
        <v>0</v>
      </c>
      <c r="FR133" s="8">
        <v>0</v>
      </c>
      <c r="FS133" s="84">
        <f t="shared" si="114"/>
        <v>500</v>
      </c>
      <c r="FT133" s="85">
        <f t="shared" si="115"/>
        <v>500</v>
      </c>
      <c r="FU133" s="85">
        <f t="shared" si="116"/>
        <v>500</v>
      </c>
      <c r="FV133" s="85">
        <f t="shared" si="117"/>
        <v>29.471999999999998</v>
      </c>
      <c r="FW133" s="85">
        <f t="shared" si="118"/>
        <v>500</v>
      </c>
      <c r="FX133" s="85">
        <f t="shared" si="119"/>
        <v>500</v>
      </c>
      <c r="FY133" s="85">
        <f t="shared" si="120"/>
        <v>500</v>
      </c>
      <c r="FZ133" s="85">
        <f t="shared" si="121"/>
        <v>500</v>
      </c>
      <c r="GA133" s="85">
        <f t="shared" si="122"/>
        <v>500</v>
      </c>
      <c r="GB133" s="85">
        <f t="shared" si="123"/>
        <v>500</v>
      </c>
      <c r="GC133" s="85">
        <f t="shared" si="124"/>
        <v>500</v>
      </c>
      <c r="GD133" s="85">
        <f t="shared" si="125"/>
        <v>500</v>
      </c>
      <c r="GE133" s="85">
        <f t="shared" si="126"/>
        <v>500</v>
      </c>
      <c r="GF133" s="85">
        <f t="shared" si="127"/>
        <v>500</v>
      </c>
      <c r="GG133" s="85">
        <f t="shared" si="128"/>
        <v>500</v>
      </c>
      <c r="GH133" s="101">
        <f t="shared" si="67"/>
        <v>1</v>
      </c>
      <c r="GI133" s="102">
        <f t="shared" si="129"/>
        <v>29.471999999999998</v>
      </c>
      <c r="GJ133" s="102">
        <f t="shared" si="130"/>
        <v>29.471999999999998</v>
      </c>
      <c r="GK133" s="79">
        <f>ROW()</f>
        <v>133</v>
      </c>
    </row>
    <row r="134" spans="1:193" s="12" customFormat="1" ht="50.1" customHeight="1">
      <c r="A134" s="17">
        <f>ROW()</f>
        <v>134</v>
      </c>
      <c r="B134" s="32">
        <f t="shared" si="131"/>
        <v>128</v>
      </c>
      <c r="C134" s="33">
        <f t="shared" si="132"/>
        <v>128</v>
      </c>
      <c r="D134" s="31" t="s">
        <v>456</v>
      </c>
      <c r="E134" s="390">
        <f t="shared" si="68"/>
        <v>5.6639999999999997</v>
      </c>
      <c r="F134" s="107">
        <f t="shared" si="84"/>
        <v>5.6639999999999997</v>
      </c>
      <c r="G134" s="3">
        <v>0</v>
      </c>
      <c r="H134" s="4">
        <v>0</v>
      </c>
      <c r="I134" s="63"/>
      <c r="J134" s="15"/>
      <c r="K134" s="13"/>
      <c r="L134" s="98">
        <f t="shared" si="133"/>
        <v>0</v>
      </c>
      <c r="M134" s="99">
        <f>M5</f>
        <v>0.94499999999999995</v>
      </c>
      <c r="N134" s="100"/>
      <c r="O134" s="110"/>
      <c r="P134" s="95">
        <f t="shared" si="85"/>
        <v>0</v>
      </c>
      <c r="Q134" s="15"/>
      <c r="R134" s="24">
        <f t="shared" si="69"/>
        <v>0</v>
      </c>
      <c r="S134" s="25">
        <v>0</v>
      </c>
      <c r="T134" s="63"/>
      <c r="U134" s="15"/>
      <c r="V134" s="13"/>
      <c r="W134" s="98">
        <f t="shared" si="86"/>
        <v>0</v>
      </c>
      <c r="X134" s="99">
        <f>X5</f>
        <v>0.97</v>
      </c>
      <c r="Y134" s="100"/>
      <c r="Z134" s="110"/>
      <c r="AA134" s="95">
        <f t="shared" si="87"/>
        <v>0</v>
      </c>
      <c r="AB134" s="15"/>
      <c r="AC134" s="24">
        <f t="shared" si="70"/>
        <v>0</v>
      </c>
      <c r="AD134" s="5">
        <v>0</v>
      </c>
      <c r="AE134" s="63"/>
      <c r="AF134" s="15"/>
      <c r="AG134" s="13"/>
      <c r="AH134" s="98">
        <f t="shared" si="88"/>
        <v>0</v>
      </c>
      <c r="AI134" s="99">
        <f>AI5</f>
        <v>0.95499999999999996</v>
      </c>
      <c r="AJ134" s="100"/>
      <c r="AK134" s="110"/>
      <c r="AL134" s="95">
        <f t="shared" si="89"/>
        <v>0</v>
      </c>
      <c r="AM134" s="15"/>
      <c r="AN134" s="24">
        <f t="shared" si="71"/>
        <v>0</v>
      </c>
      <c r="AO134" s="5">
        <v>0</v>
      </c>
      <c r="AP134" s="63"/>
      <c r="AQ134" s="15"/>
      <c r="AR134" s="13"/>
      <c r="AS134" s="98">
        <f t="shared" si="90"/>
        <v>1</v>
      </c>
      <c r="AT134" s="99">
        <f>AT5</f>
        <v>0.96</v>
      </c>
      <c r="AU134" s="100">
        <v>5.9</v>
      </c>
      <c r="AV134" s="110"/>
      <c r="AW134" s="95">
        <f t="shared" si="91"/>
        <v>5.6639999999999997</v>
      </c>
      <c r="AX134" s="15"/>
      <c r="AY134" s="24">
        <f t="shared" si="72"/>
        <v>1</v>
      </c>
      <c r="AZ134" s="5">
        <v>0</v>
      </c>
      <c r="BA134" s="63"/>
      <c r="BB134" s="15"/>
      <c r="BC134" s="13"/>
      <c r="BD134" s="98">
        <f t="shared" si="92"/>
        <v>0</v>
      </c>
      <c r="BE134" s="99">
        <f>BE5</f>
        <v>0.98</v>
      </c>
      <c r="BF134" s="100"/>
      <c r="BG134" s="110"/>
      <c r="BH134" s="95">
        <f t="shared" si="93"/>
        <v>0</v>
      </c>
      <c r="BI134" s="15"/>
      <c r="BJ134" s="24">
        <f t="shared" si="73"/>
        <v>0</v>
      </c>
      <c r="BK134" s="5">
        <v>0</v>
      </c>
      <c r="BL134" s="63"/>
      <c r="BM134" s="15"/>
      <c r="BN134" s="13"/>
      <c r="BO134" s="98">
        <f t="shared" si="94"/>
        <v>0</v>
      </c>
      <c r="BP134" s="99">
        <f>BP5</f>
        <v>0.94499999999999995</v>
      </c>
      <c r="BQ134" s="100"/>
      <c r="BR134" s="110"/>
      <c r="BS134" s="95">
        <f t="shared" si="95"/>
        <v>0</v>
      </c>
      <c r="BT134" s="15"/>
      <c r="BU134" s="24">
        <f t="shared" si="74"/>
        <v>0</v>
      </c>
      <c r="BV134" s="5">
        <v>0</v>
      </c>
      <c r="BW134" s="63"/>
      <c r="BX134" s="15"/>
      <c r="BY134" s="13"/>
      <c r="BZ134" s="98">
        <f t="shared" si="96"/>
        <v>0</v>
      </c>
      <c r="CA134" s="99">
        <f>CA5</f>
        <v>1</v>
      </c>
      <c r="CB134" s="100"/>
      <c r="CC134" s="110"/>
      <c r="CD134" s="95">
        <f t="shared" si="97"/>
        <v>0</v>
      </c>
      <c r="CE134" s="15"/>
      <c r="CF134" s="24">
        <f t="shared" si="75"/>
        <v>0</v>
      </c>
      <c r="CG134" s="5">
        <v>0</v>
      </c>
      <c r="CH134" s="63"/>
      <c r="CI134" s="15"/>
      <c r="CJ134" s="13"/>
      <c r="CK134" s="98">
        <f t="shared" si="98"/>
        <v>0</v>
      </c>
      <c r="CL134" s="99">
        <f>CL5</f>
        <v>1</v>
      </c>
      <c r="CM134" s="100"/>
      <c r="CN134" s="110"/>
      <c r="CO134" s="95">
        <f t="shared" si="99"/>
        <v>0</v>
      </c>
      <c r="CP134" s="15"/>
      <c r="CQ134" s="24">
        <f t="shared" si="76"/>
        <v>0</v>
      </c>
      <c r="CR134" s="5">
        <v>0</v>
      </c>
      <c r="CS134" s="63"/>
      <c r="CT134" s="15"/>
      <c r="CU134" s="13"/>
      <c r="CV134" s="98">
        <f t="shared" si="100"/>
        <v>0</v>
      </c>
      <c r="CW134" s="99">
        <f>CW5</f>
        <v>1</v>
      </c>
      <c r="CX134" s="100"/>
      <c r="CY134" s="110"/>
      <c r="CZ134" s="95">
        <f t="shared" si="101"/>
        <v>0</v>
      </c>
      <c r="DA134" s="15"/>
      <c r="DB134" s="24">
        <f t="shared" si="77"/>
        <v>0</v>
      </c>
      <c r="DC134" s="5">
        <v>0</v>
      </c>
      <c r="DD134" s="63"/>
      <c r="DE134" s="15"/>
      <c r="DF134" s="13"/>
      <c r="DG134" s="98">
        <f t="shared" si="102"/>
        <v>0</v>
      </c>
      <c r="DH134" s="99">
        <f>DH5</f>
        <v>1</v>
      </c>
      <c r="DI134" s="100"/>
      <c r="DJ134" s="110"/>
      <c r="DK134" s="95">
        <f t="shared" si="103"/>
        <v>0</v>
      </c>
      <c r="DL134" s="15"/>
      <c r="DM134" s="24">
        <f t="shared" si="78"/>
        <v>0</v>
      </c>
      <c r="DN134" s="5">
        <v>0</v>
      </c>
      <c r="DO134" s="63"/>
      <c r="DP134" s="15"/>
      <c r="DQ134" s="13"/>
      <c r="DR134" s="98">
        <f t="shared" si="104"/>
        <v>0</v>
      </c>
      <c r="DS134" s="99">
        <f>DS5</f>
        <v>1</v>
      </c>
      <c r="DT134" s="100"/>
      <c r="DU134" s="110"/>
      <c r="DV134" s="95">
        <f t="shared" si="105"/>
        <v>0</v>
      </c>
      <c r="DW134" s="15"/>
      <c r="DX134" s="24">
        <f t="shared" si="79"/>
        <v>0</v>
      </c>
      <c r="DY134" s="5">
        <v>0</v>
      </c>
      <c r="DZ134" s="63"/>
      <c r="EA134" s="15"/>
      <c r="EB134" s="13"/>
      <c r="EC134" s="98">
        <f t="shared" si="106"/>
        <v>0</v>
      </c>
      <c r="ED134" s="99">
        <f>ED5</f>
        <v>1</v>
      </c>
      <c r="EE134" s="100"/>
      <c r="EF134" s="110"/>
      <c r="EG134" s="95">
        <f t="shared" si="107"/>
        <v>0</v>
      </c>
      <c r="EH134" s="15"/>
      <c r="EI134" s="24">
        <f t="shared" si="80"/>
        <v>0</v>
      </c>
      <c r="EJ134" s="5">
        <v>0</v>
      </c>
      <c r="EK134" s="63"/>
      <c r="EL134" s="15"/>
      <c r="EM134" s="13"/>
      <c r="EN134" s="98">
        <f t="shared" si="108"/>
        <v>0</v>
      </c>
      <c r="EO134" s="99">
        <f>EO5</f>
        <v>1</v>
      </c>
      <c r="EP134" s="100"/>
      <c r="EQ134" s="110"/>
      <c r="ER134" s="95">
        <f t="shared" si="109"/>
        <v>0</v>
      </c>
      <c r="ES134" s="15"/>
      <c r="ET134" s="24">
        <f t="shared" si="81"/>
        <v>0</v>
      </c>
      <c r="EU134" s="5">
        <v>0</v>
      </c>
      <c r="EV134" s="63"/>
      <c r="EW134" s="15"/>
      <c r="EX134" s="13"/>
      <c r="EY134" s="98">
        <f t="shared" si="110"/>
        <v>0</v>
      </c>
      <c r="EZ134" s="99">
        <f>EZ5</f>
        <v>1</v>
      </c>
      <c r="FA134" s="100"/>
      <c r="FB134" s="110"/>
      <c r="FC134" s="95">
        <f t="shared" si="111"/>
        <v>0</v>
      </c>
      <c r="FD134" s="15"/>
      <c r="FE134" s="24">
        <f t="shared" si="82"/>
        <v>0</v>
      </c>
      <c r="FF134" s="5">
        <v>0</v>
      </c>
      <c r="FG134" s="63"/>
      <c r="FH134" s="15"/>
      <c r="FI134" s="13"/>
      <c r="FJ134" s="98">
        <f t="shared" si="112"/>
        <v>0</v>
      </c>
      <c r="FK134" s="99">
        <f>FK5</f>
        <v>1</v>
      </c>
      <c r="FL134" s="100"/>
      <c r="FM134" s="110"/>
      <c r="FN134" s="95">
        <f t="shared" si="113"/>
        <v>0</v>
      </c>
      <c r="FO134" s="15"/>
      <c r="FP134" s="24">
        <f t="shared" si="83"/>
        <v>0</v>
      </c>
      <c r="FQ134" s="5">
        <v>0</v>
      </c>
      <c r="FR134" s="8">
        <v>0</v>
      </c>
      <c r="FS134" s="84">
        <f t="shared" si="114"/>
        <v>500</v>
      </c>
      <c r="FT134" s="85">
        <f t="shared" si="115"/>
        <v>500</v>
      </c>
      <c r="FU134" s="85">
        <f t="shared" si="116"/>
        <v>500</v>
      </c>
      <c r="FV134" s="85">
        <f t="shared" si="117"/>
        <v>5.6639999999999997</v>
      </c>
      <c r="FW134" s="85">
        <f t="shared" si="118"/>
        <v>500</v>
      </c>
      <c r="FX134" s="85">
        <f t="shared" si="119"/>
        <v>500</v>
      </c>
      <c r="FY134" s="85">
        <f t="shared" si="120"/>
        <v>500</v>
      </c>
      <c r="FZ134" s="85">
        <f t="shared" si="121"/>
        <v>500</v>
      </c>
      <c r="GA134" s="85">
        <f t="shared" si="122"/>
        <v>500</v>
      </c>
      <c r="GB134" s="85">
        <f t="shared" si="123"/>
        <v>500</v>
      </c>
      <c r="GC134" s="85">
        <f t="shared" si="124"/>
        <v>500</v>
      </c>
      <c r="GD134" s="85">
        <f t="shared" si="125"/>
        <v>500</v>
      </c>
      <c r="GE134" s="85">
        <f t="shared" si="126"/>
        <v>500</v>
      </c>
      <c r="GF134" s="85">
        <f t="shared" si="127"/>
        <v>500</v>
      </c>
      <c r="GG134" s="85">
        <f t="shared" si="128"/>
        <v>500</v>
      </c>
      <c r="GH134" s="101">
        <f t="shared" ref="GH134:GH197" si="134">L134+W134+AH134+AS134+BD134+BO134+BZ134+CK134+CV134+DG134+DR134+EC134+EN134+EY134+FJ134</f>
        <v>1</v>
      </c>
      <c r="GI134" s="102">
        <f t="shared" si="129"/>
        <v>5.6639999999999997</v>
      </c>
      <c r="GJ134" s="102">
        <f t="shared" si="130"/>
        <v>5.6639999999999997</v>
      </c>
      <c r="GK134" s="79">
        <f>ROW()</f>
        <v>134</v>
      </c>
    </row>
    <row r="135" spans="1:193" s="12" customFormat="1" ht="50.1" customHeight="1">
      <c r="A135" s="17">
        <f>ROW()</f>
        <v>135</v>
      </c>
      <c r="B135" s="32">
        <f t="shared" si="131"/>
        <v>129</v>
      </c>
      <c r="C135" s="33">
        <f t="shared" si="132"/>
        <v>129</v>
      </c>
      <c r="D135" s="31" t="s">
        <v>457</v>
      </c>
      <c r="E135" s="390">
        <f t="shared" ref="E135:E198" si="135">MIN(FS135:GG135)</f>
        <v>27.110399999999998</v>
      </c>
      <c r="F135" s="107">
        <f t="shared" si="84"/>
        <v>27.110399999999998</v>
      </c>
      <c r="G135" s="3">
        <v>0</v>
      </c>
      <c r="H135" s="4">
        <v>0</v>
      </c>
      <c r="I135" s="63"/>
      <c r="J135" s="15"/>
      <c r="K135" s="13"/>
      <c r="L135" s="98">
        <f t="shared" si="133"/>
        <v>0</v>
      </c>
      <c r="M135" s="99">
        <f>M5</f>
        <v>0.94499999999999995</v>
      </c>
      <c r="N135" s="100"/>
      <c r="O135" s="110"/>
      <c r="P135" s="95">
        <f t="shared" si="85"/>
        <v>0</v>
      </c>
      <c r="Q135" s="15"/>
      <c r="R135" s="24">
        <f t="shared" ref="R135:R198" si="136">IF(ISBLANK(P135),0,IF(P135=0,0,RANK(P135,FS135:GG135,1)))</f>
        <v>0</v>
      </c>
      <c r="S135" s="25">
        <v>0</v>
      </c>
      <c r="T135" s="63"/>
      <c r="U135" s="15"/>
      <c r="V135" s="13"/>
      <c r="W135" s="98">
        <f t="shared" si="86"/>
        <v>0</v>
      </c>
      <c r="X135" s="99">
        <f>X5</f>
        <v>0.97</v>
      </c>
      <c r="Y135" s="100"/>
      <c r="Z135" s="110"/>
      <c r="AA135" s="95">
        <f t="shared" si="87"/>
        <v>0</v>
      </c>
      <c r="AB135" s="15"/>
      <c r="AC135" s="24">
        <f t="shared" ref="AC135:AC198" si="137">IF(ISBLANK(AA135),0,IF(AA135=0,0,RANK(AA135,FS135:GG135,1)))</f>
        <v>0</v>
      </c>
      <c r="AD135" s="5">
        <v>0</v>
      </c>
      <c r="AE135" s="63"/>
      <c r="AF135" s="15"/>
      <c r="AG135" s="13"/>
      <c r="AH135" s="98">
        <f t="shared" si="88"/>
        <v>0</v>
      </c>
      <c r="AI135" s="99">
        <f>AI5</f>
        <v>0.95499999999999996</v>
      </c>
      <c r="AJ135" s="100"/>
      <c r="AK135" s="110"/>
      <c r="AL135" s="95">
        <f t="shared" si="89"/>
        <v>0</v>
      </c>
      <c r="AM135" s="15"/>
      <c r="AN135" s="24">
        <f t="shared" ref="AN135:AN198" si="138">IF(ISBLANK(AL135),0,IF(AL135=0,0,RANK(AL135,FS135:GG135,1)))</f>
        <v>0</v>
      </c>
      <c r="AO135" s="5">
        <v>0</v>
      </c>
      <c r="AP135" s="63"/>
      <c r="AQ135" s="15"/>
      <c r="AR135" s="13"/>
      <c r="AS135" s="98">
        <f t="shared" si="90"/>
        <v>1</v>
      </c>
      <c r="AT135" s="99">
        <f>AT5</f>
        <v>0.96</v>
      </c>
      <c r="AU135" s="100">
        <v>28.24</v>
      </c>
      <c r="AV135" s="110"/>
      <c r="AW135" s="95">
        <f t="shared" si="91"/>
        <v>27.110399999999998</v>
      </c>
      <c r="AX135" s="15"/>
      <c r="AY135" s="24">
        <f t="shared" ref="AY135:AY198" si="139">IF(ISBLANK(AW135),0,IF(AW135=0,0,RANK(AW135,FS135:GG135,1)))</f>
        <v>1</v>
      </c>
      <c r="AZ135" s="5">
        <v>0</v>
      </c>
      <c r="BA135" s="63"/>
      <c r="BB135" s="15"/>
      <c r="BC135" s="13"/>
      <c r="BD135" s="98">
        <f t="shared" si="92"/>
        <v>0</v>
      </c>
      <c r="BE135" s="99">
        <f>BE5</f>
        <v>0.98</v>
      </c>
      <c r="BF135" s="100"/>
      <c r="BG135" s="110"/>
      <c r="BH135" s="95">
        <f t="shared" si="93"/>
        <v>0</v>
      </c>
      <c r="BI135" s="15"/>
      <c r="BJ135" s="24">
        <f t="shared" ref="BJ135:BJ198" si="140">IF(ISBLANK(BH135),0,IF(BH135=0,0,RANK(BH135,FS135:GG135,1)))</f>
        <v>0</v>
      </c>
      <c r="BK135" s="5">
        <v>0</v>
      </c>
      <c r="BL135" s="63"/>
      <c r="BM135" s="15"/>
      <c r="BN135" s="13"/>
      <c r="BO135" s="98">
        <f t="shared" si="94"/>
        <v>0</v>
      </c>
      <c r="BP135" s="99">
        <f>BP5</f>
        <v>0.94499999999999995</v>
      </c>
      <c r="BQ135" s="100"/>
      <c r="BR135" s="110"/>
      <c r="BS135" s="95">
        <f t="shared" si="95"/>
        <v>0</v>
      </c>
      <c r="BT135" s="15"/>
      <c r="BU135" s="24">
        <f t="shared" ref="BU135:BU198" si="141">IF(ISBLANK(BS135),0,IF(BS135=0,0,RANK(BS135,FS135:GG135,1)))</f>
        <v>0</v>
      </c>
      <c r="BV135" s="5">
        <v>0</v>
      </c>
      <c r="BW135" s="63"/>
      <c r="BX135" s="15"/>
      <c r="BY135" s="13"/>
      <c r="BZ135" s="98">
        <f t="shared" si="96"/>
        <v>0</v>
      </c>
      <c r="CA135" s="99">
        <f>CA5</f>
        <v>1</v>
      </c>
      <c r="CB135" s="100"/>
      <c r="CC135" s="110"/>
      <c r="CD135" s="95">
        <f t="shared" si="97"/>
        <v>0</v>
      </c>
      <c r="CE135" s="15"/>
      <c r="CF135" s="24">
        <f t="shared" ref="CF135:CF198" si="142">IF(ISBLANK(CD135),0,IF(CD135=0,0,RANK(CD135,FS135:GG135,1)))</f>
        <v>0</v>
      </c>
      <c r="CG135" s="5">
        <v>0</v>
      </c>
      <c r="CH135" s="63"/>
      <c r="CI135" s="15"/>
      <c r="CJ135" s="13"/>
      <c r="CK135" s="98">
        <f t="shared" si="98"/>
        <v>0</v>
      </c>
      <c r="CL135" s="99">
        <f>CL5</f>
        <v>1</v>
      </c>
      <c r="CM135" s="100"/>
      <c r="CN135" s="110"/>
      <c r="CO135" s="95">
        <f t="shared" si="99"/>
        <v>0</v>
      </c>
      <c r="CP135" s="15"/>
      <c r="CQ135" s="24">
        <f t="shared" ref="CQ135:CQ198" si="143">IF(ISBLANK(CO135),0,IF(CO135=0,0,RANK(CO135,FS135:GG135,1)))</f>
        <v>0</v>
      </c>
      <c r="CR135" s="5">
        <v>0</v>
      </c>
      <c r="CS135" s="63"/>
      <c r="CT135" s="15"/>
      <c r="CU135" s="13"/>
      <c r="CV135" s="98">
        <f t="shared" si="100"/>
        <v>0</v>
      </c>
      <c r="CW135" s="99">
        <f>CW5</f>
        <v>1</v>
      </c>
      <c r="CX135" s="100"/>
      <c r="CY135" s="110"/>
      <c r="CZ135" s="95">
        <f t="shared" si="101"/>
        <v>0</v>
      </c>
      <c r="DA135" s="15"/>
      <c r="DB135" s="24">
        <f t="shared" ref="DB135:DB198" si="144">IF(ISBLANK(CZ135),0,IF(CZ135=0,0,RANK(CZ135,FS135:GG135,1)))</f>
        <v>0</v>
      </c>
      <c r="DC135" s="5">
        <v>0</v>
      </c>
      <c r="DD135" s="63"/>
      <c r="DE135" s="15"/>
      <c r="DF135" s="13"/>
      <c r="DG135" s="98">
        <f t="shared" si="102"/>
        <v>0</v>
      </c>
      <c r="DH135" s="99">
        <f>DH5</f>
        <v>1</v>
      </c>
      <c r="DI135" s="100"/>
      <c r="DJ135" s="110"/>
      <c r="DK135" s="95">
        <f t="shared" si="103"/>
        <v>0</v>
      </c>
      <c r="DL135" s="15"/>
      <c r="DM135" s="24">
        <f t="shared" ref="DM135:DM198" si="145">IF(ISBLANK(DK135),0,IF(DK135=0,0,RANK(DK135,FS135:GG135,1)))</f>
        <v>0</v>
      </c>
      <c r="DN135" s="5">
        <v>0</v>
      </c>
      <c r="DO135" s="63"/>
      <c r="DP135" s="15"/>
      <c r="DQ135" s="13"/>
      <c r="DR135" s="98">
        <f t="shared" si="104"/>
        <v>0</v>
      </c>
      <c r="DS135" s="99">
        <f>DS5</f>
        <v>1</v>
      </c>
      <c r="DT135" s="100"/>
      <c r="DU135" s="110"/>
      <c r="DV135" s="95">
        <f t="shared" si="105"/>
        <v>0</v>
      </c>
      <c r="DW135" s="15"/>
      <c r="DX135" s="24">
        <f t="shared" ref="DX135:DX198" si="146">IF(ISBLANK(DV135),0,IF(DV135=0,0,RANK(DV135,FS135:GG135,1)))</f>
        <v>0</v>
      </c>
      <c r="DY135" s="5">
        <v>0</v>
      </c>
      <c r="DZ135" s="63"/>
      <c r="EA135" s="15"/>
      <c r="EB135" s="13"/>
      <c r="EC135" s="98">
        <f t="shared" si="106"/>
        <v>0</v>
      </c>
      <c r="ED135" s="99">
        <f>ED5</f>
        <v>1</v>
      </c>
      <c r="EE135" s="100"/>
      <c r="EF135" s="110"/>
      <c r="EG135" s="95">
        <f t="shared" si="107"/>
        <v>0</v>
      </c>
      <c r="EH135" s="15"/>
      <c r="EI135" s="24">
        <f t="shared" ref="EI135:EI198" si="147">IF(ISBLANK(EG135),0,IF(EG135=0,0,RANK(EG135,FS135:GG135,1)))</f>
        <v>0</v>
      </c>
      <c r="EJ135" s="5">
        <v>0</v>
      </c>
      <c r="EK135" s="63"/>
      <c r="EL135" s="15"/>
      <c r="EM135" s="13"/>
      <c r="EN135" s="98">
        <f t="shared" si="108"/>
        <v>0</v>
      </c>
      <c r="EO135" s="99">
        <f>EO5</f>
        <v>1</v>
      </c>
      <c r="EP135" s="100"/>
      <c r="EQ135" s="110"/>
      <c r="ER135" s="95">
        <f t="shared" si="109"/>
        <v>0</v>
      </c>
      <c r="ES135" s="15"/>
      <c r="ET135" s="24">
        <f t="shared" ref="ET135:ET198" si="148">IF(ISBLANK(ER135),0,IF(ER135=0,0,RANK(ER135,FS135:GG135,1)))</f>
        <v>0</v>
      </c>
      <c r="EU135" s="5">
        <v>0</v>
      </c>
      <c r="EV135" s="63"/>
      <c r="EW135" s="15"/>
      <c r="EX135" s="13"/>
      <c r="EY135" s="98">
        <f t="shared" si="110"/>
        <v>0</v>
      </c>
      <c r="EZ135" s="99">
        <f>EZ5</f>
        <v>1</v>
      </c>
      <c r="FA135" s="100"/>
      <c r="FB135" s="110"/>
      <c r="FC135" s="95">
        <f t="shared" si="111"/>
        <v>0</v>
      </c>
      <c r="FD135" s="15"/>
      <c r="FE135" s="24">
        <f t="shared" ref="FE135:FE198" si="149">IF(ISBLANK(FC135),0,IF(FC135=0,0,RANK(FC135,FS135:GG135,1)))</f>
        <v>0</v>
      </c>
      <c r="FF135" s="5">
        <v>0</v>
      </c>
      <c r="FG135" s="63"/>
      <c r="FH135" s="15"/>
      <c r="FI135" s="13"/>
      <c r="FJ135" s="98">
        <f t="shared" si="112"/>
        <v>0</v>
      </c>
      <c r="FK135" s="99">
        <f>FK5</f>
        <v>1</v>
      </c>
      <c r="FL135" s="100"/>
      <c r="FM135" s="110"/>
      <c r="FN135" s="95">
        <f t="shared" si="113"/>
        <v>0</v>
      </c>
      <c r="FO135" s="15"/>
      <c r="FP135" s="24">
        <f t="shared" ref="FP135:FP198" si="150">IF(ISBLANK(FN135),0,IF(FN135=0,0,RANK(FN135,FS135:GG135,1)))</f>
        <v>0</v>
      </c>
      <c r="FQ135" s="5">
        <v>0</v>
      </c>
      <c r="FR135" s="8">
        <v>0</v>
      </c>
      <c r="FS135" s="84">
        <f t="shared" si="114"/>
        <v>500</v>
      </c>
      <c r="FT135" s="85">
        <f t="shared" si="115"/>
        <v>500</v>
      </c>
      <c r="FU135" s="85">
        <f t="shared" si="116"/>
        <v>500</v>
      </c>
      <c r="FV135" s="85">
        <f t="shared" si="117"/>
        <v>27.110399999999998</v>
      </c>
      <c r="FW135" s="85">
        <f t="shared" si="118"/>
        <v>500</v>
      </c>
      <c r="FX135" s="85">
        <f t="shared" si="119"/>
        <v>500</v>
      </c>
      <c r="FY135" s="85">
        <f t="shared" si="120"/>
        <v>500</v>
      </c>
      <c r="FZ135" s="85">
        <f t="shared" si="121"/>
        <v>500</v>
      </c>
      <c r="GA135" s="85">
        <f t="shared" si="122"/>
        <v>500</v>
      </c>
      <c r="GB135" s="85">
        <f t="shared" si="123"/>
        <v>500</v>
      </c>
      <c r="GC135" s="85">
        <f t="shared" si="124"/>
        <v>500</v>
      </c>
      <c r="GD135" s="85">
        <f t="shared" si="125"/>
        <v>500</v>
      </c>
      <c r="GE135" s="85">
        <f t="shared" si="126"/>
        <v>500</v>
      </c>
      <c r="GF135" s="85">
        <f t="shared" si="127"/>
        <v>500</v>
      </c>
      <c r="GG135" s="85">
        <f t="shared" si="128"/>
        <v>500</v>
      </c>
      <c r="GH135" s="101">
        <f t="shared" si="134"/>
        <v>1</v>
      </c>
      <c r="GI135" s="102">
        <f t="shared" si="129"/>
        <v>27.110399999999998</v>
      </c>
      <c r="GJ135" s="102">
        <f t="shared" si="130"/>
        <v>27.110399999999998</v>
      </c>
      <c r="GK135" s="79">
        <f>ROW()</f>
        <v>135</v>
      </c>
    </row>
    <row r="136" spans="1:193" s="12" customFormat="1" ht="50.1" customHeight="1">
      <c r="A136" s="17">
        <f>ROW()</f>
        <v>136</v>
      </c>
      <c r="B136" s="32">
        <f t="shared" si="131"/>
        <v>130</v>
      </c>
      <c r="C136" s="33">
        <f t="shared" si="132"/>
        <v>130</v>
      </c>
      <c r="D136" s="31" t="s">
        <v>458</v>
      </c>
      <c r="E136" s="390">
        <f t="shared" si="135"/>
        <v>0.76800000000000002</v>
      </c>
      <c r="F136" s="107">
        <f t="shared" ref="F136:F199" si="151">GJ136</f>
        <v>0.76800000000000002</v>
      </c>
      <c r="G136" s="3">
        <v>0</v>
      </c>
      <c r="H136" s="4">
        <v>0</v>
      </c>
      <c r="I136" s="63"/>
      <c r="J136" s="15"/>
      <c r="K136" s="13"/>
      <c r="L136" s="98">
        <f t="shared" si="133"/>
        <v>0</v>
      </c>
      <c r="M136" s="99">
        <f>M5</f>
        <v>0.94499999999999995</v>
      </c>
      <c r="N136" s="100"/>
      <c r="O136" s="110"/>
      <c r="P136" s="95">
        <f t="shared" ref="P136:P199" si="152">N136*M136</f>
        <v>0</v>
      </c>
      <c r="Q136" s="15"/>
      <c r="R136" s="24">
        <f t="shared" si="136"/>
        <v>0</v>
      </c>
      <c r="S136" s="25">
        <v>0</v>
      </c>
      <c r="T136" s="63"/>
      <c r="U136" s="15"/>
      <c r="V136" s="13"/>
      <c r="W136" s="98">
        <f t="shared" ref="W136:W199" si="153">IF(Y136&gt;0,1,0)</f>
        <v>0</v>
      </c>
      <c r="X136" s="99">
        <f>X5</f>
        <v>0.97</v>
      </c>
      <c r="Y136" s="100"/>
      <c r="Z136" s="110"/>
      <c r="AA136" s="95">
        <f t="shared" ref="AA136:AA199" si="154">Y136*X136</f>
        <v>0</v>
      </c>
      <c r="AB136" s="15"/>
      <c r="AC136" s="24">
        <f t="shared" si="137"/>
        <v>0</v>
      </c>
      <c r="AD136" s="5">
        <v>0</v>
      </c>
      <c r="AE136" s="63"/>
      <c r="AF136" s="15"/>
      <c r="AG136" s="13"/>
      <c r="AH136" s="98">
        <f t="shared" ref="AH136:AH199" si="155">IF(AJ136&gt;0,1,0)</f>
        <v>0</v>
      </c>
      <c r="AI136" s="99">
        <f>AI5</f>
        <v>0.95499999999999996</v>
      </c>
      <c r="AJ136" s="100"/>
      <c r="AK136" s="110"/>
      <c r="AL136" s="95">
        <f t="shared" ref="AL136:AL199" si="156">AJ136*AI136</f>
        <v>0</v>
      </c>
      <c r="AM136" s="15"/>
      <c r="AN136" s="24">
        <f t="shared" si="138"/>
        <v>0</v>
      </c>
      <c r="AO136" s="5">
        <v>0</v>
      </c>
      <c r="AP136" s="63"/>
      <c r="AQ136" s="15"/>
      <c r="AR136" s="13"/>
      <c r="AS136" s="98">
        <f t="shared" ref="AS136:AS199" si="157">IF(AU136&gt;0,1,0)</f>
        <v>1</v>
      </c>
      <c r="AT136" s="99">
        <f>AT5</f>
        <v>0.96</v>
      </c>
      <c r="AU136" s="100">
        <v>0.8</v>
      </c>
      <c r="AV136" s="110"/>
      <c r="AW136" s="95">
        <f t="shared" ref="AW136:AW199" si="158">AU136*AT136</f>
        <v>0.76800000000000002</v>
      </c>
      <c r="AX136" s="15"/>
      <c r="AY136" s="24">
        <f t="shared" si="139"/>
        <v>1</v>
      </c>
      <c r="AZ136" s="5">
        <v>0</v>
      </c>
      <c r="BA136" s="63"/>
      <c r="BB136" s="15"/>
      <c r="BC136" s="13"/>
      <c r="BD136" s="98">
        <f t="shared" ref="BD136:BD199" si="159">IF(BF136&gt;0,1,0)</f>
        <v>0</v>
      </c>
      <c r="BE136" s="99">
        <f>BE5</f>
        <v>0.98</v>
      </c>
      <c r="BF136" s="100"/>
      <c r="BG136" s="110"/>
      <c r="BH136" s="95">
        <f t="shared" ref="BH136:BH199" si="160">BF136*BE136</f>
        <v>0</v>
      </c>
      <c r="BI136" s="15"/>
      <c r="BJ136" s="24">
        <f t="shared" si="140"/>
        <v>0</v>
      </c>
      <c r="BK136" s="5">
        <v>0</v>
      </c>
      <c r="BL136" s="63"/>
      <c r="BM136" s="15"/>
      <c r="BN136" s="13"/>
      <c r="BO136" s="98">
        <f t="shared" ref="BO136:BO199" si="161">IF(BQ136&gt;0,1,0)</f>
        <v>0</v>
      </c>
      <c r="BP136" s="99">
        <f>BP5</f>
        <v>0.94499999999999995</v>
      </c>
      <c r="BQ136" s="100"/>
      <c r="BR136" s="110"/>
      <c r="BS136" s="95">
        <f t="shared" ref="BS136:BS199" si="162">BQ136*BP136</f>
        <v>0</v>
      </c>
      <c r="BT136" s="15"/>
      <c r="BU136" s="24">
        <f t="shared" si="141"/>
        <v>0</v>
      </c>
      <c r="BV136" s="5">
        <v>0</v>
      </c>
      <c r="BW136" s="63"/>
      <c r="BX136" s="15"/>
      <c r="BY136" s="13"/>
      <c r="BZ136" s="98">
        <f t="shared" ref="BZ136:BZ199" si="163">IF(CB136&gt;0,1,0)</f>
        <v>0</v>
      </c>
      <c r="CA136" s="99">
        <f>CA5</f>
        <v>1</v>
      </c>
      <c r="CB136" s="100"/>
      <c r="CC136" s="110"/>
      <c r="CD136" s="95">
        <f t="shared" ref="CD136:CD199" si="164">CB136*CA136</f>
        <v>0</v>
      </c>
      <c r="CE136" s="15"/>
      <c r="CF136" s="24">
        <f t="shared" si="142"/>
        <v>0</v>
      </c>
      <c r="CG136" s="5">
        <v>0</v>
      </c>
      <c r="CH136" s="63"/>
      <c r="CI136" s="15"/>
      <c r="CJ136" s="13"/>
      <c r="CK136" s="98">
        <f t="shared" ref="CK136:CK199" si="165">IF(CM136&gt;0,1,0)</f>
        <v>0</v>
      </c>
      <c r="CL136" s="99">
        <f>CL5</f>
        <v>1</v>
      </c>
      <c r="CM136" s="100"/>
      <c r="CN136" s="110"/>
      <c r="CO136" s="95">
        <f t="shared" ref="CO136:CO199" si="166">CM136*CL136</f>
        <v>0</v>
      </c>
      <c r="CP136" s="15"/>
      <c r="CQ136" s="24">
        <f t="shared" si="143"/>
        <v>0</v>
      </c>
      <c r="CR136" s="5">
        <v>0</v>
      </c>
      <c r="CS136" s="63"/>
      <c r="CT136" s="15"/>
      <c r="CU136" s="13"/>
      <c r="CV136" s="98">
        <f t="shared" ref="CV136:CV199" si="167">IF(CX136&gt;0,1,0)</f>
        <v>0</v>
      </c>
      <c r="CW136" s="99">
        <f>CW5</f>
        <v>1</v>
      </c>
      <c r="CX136" s="100"/>
      <c r="CY136" s="110"/>
      <c r="CZ136" s="95">
        <f t="shared" ref="CZ136:CZ199" si="168">CX136*CW136</f>
        <v>0</v>
      </c>
      <c r="DA136" s="15"/>
      <c r="DB136" s="24">
        <f t="shared" si="144"/>
        <v>0</v>
      </c>
      <c r="DC136" s="5">
        <v>0</v>
      </c>
      <c r="DD136" s="63"/>
      <c r="DE136" s="15"/>
      <c r="DF136" s="13"/>
      <c r="DG136" s="98">
        <f t="shared" ref="DG136:DG199" si="169">IF(DI136&gt;0,1,0)</f>
        <v>0</v>
      </c>
      <c r="DH136" s="99">
        <f>DH5</f>
        <v>1</v>
      </c>
      <c r="DI136" s="100"/>
      <c r="DJ136" s="110"/>
      <c r="DK136" s="95">
        <f t="shared" ref="DK136:DK199" si="170">DI136*DH136</f>
        <v>0</v>
      </c>
      <c r="DL136" s="15"/>
      <c r="DM136" s="24">
        <f t="shared" si="145"/>
        <v>0</v>
      </c>
      <c r="DN136" s="5">
        <v>0</v>
      </c>
      <c r="DO136" s="63"/>
      <c r="DP136" s="15"/>
      <c r="DQ136" s="13"/>
      <c r="DR136" s="98">
        <f t="shared" ref="DR136:DR199" si="171">IF(DT136&gt;0,1,0)</f>
        <v>0</v>
      </c>
      <c r="DS136" s="99">
        <f>DS5</f>
        <v>1</v>
      </c>
      <c r="DT136" s="100"/>
      <c r="DU136" s="110"/>
      <c r="DV136" s="95">
        <f t="shared" ref="DV136:DV199" si="172">DT136*DS136</f>
        <v>0</v>
      </c>
      <c r="DW136" s="15"/>
      <c r="DX136" s="24">
        <f t="shared" si="146"/>
        <v>0</v>
      </c>
      <c r="DY136" s="5">
        <v>0</v>
      </c>
      <c r="DZ136" s="63"/>
      <c r="EA136" s="15"/>
      <c r="EB136" s="13"/>
      <c r="EC136" s="98">
        <f t="shared" ref="EC136:EC199" si="173">IF(EE136&gt;0,1,0)</f>
        <v>0</v>
      </c>
      <c r="ED136" s="99">
        <f>ED5</f>
        <v>1</v>
      </c>
      <c r="EE136" s="100"/>
      <c r="EF136" s="110"/>
      <c r="EG136" s="95">
        <f t="shared" ref="EG136:EG199" si="174">EE136*ED136</f>
        <v>0</v>
      </c>
      <c r="EH136" s="15"/>
      <c r="EI136" s="24">
        <f t="shared" si="147"/>
        <v>0</v>
      </c>
      <c r="EJ136" s="5">
        <v>0</v>
      </c>
      <c r="EK136" s="63"/>
      <c r="EL136" s="15"/>
      <c r="EM136" s="13"/>
      <c r="EN136" s="98">
        <f t="shared" ref="EN136:EN199" si="175">IF(EP136&gt;0,1,0)</f>
        <v>0</v>
      </c>
      <c r="EO136" s="99">
        <f>EO5</f>
        <v>1</v>
      </c>
      <c r="EP136" s="100"/>
      <c r="EQ136" s="110"/>
      <c r="ER136" s="95">
        <f t="shared" ref="ER136:ER199" si="176">EP136*EO136</f>
        <v>0</v>
      </c>
      <c r="ES136" s="15"/>
      <c r="ET136" s="24">
        <f t="shared" si="148"/>
        <v>0</v>
      </c>
      <c r="EU136" s="5">
        <v>0</v>
      </c>
      <c r="EV136" s="63"/>
      <c r="EW136" s="15"/>
      <c r="EX136" s="13"/>
      <c r="EY136" s="98">
        <f t="shared" ref="EY136:EY199" si="177">IF(FA136&gt;0,1,0)</f>
        <v>0</v>
      </c>
      <c r="EZ136" s="99">
        <f>EZ5</f>
        <v>1</v>
      </c>
      <c r="FA136" s="100"/>
      <c r="FB136" s="110"/>
      <c r="FC136" s="95">
        <f t="shared" ref="FC136:FC199" si="178">FA136*EZ136</f>
        <v>0</v>
      </c>
      <c r="FD136" s="15"/>
      <c r="FE136" s="24">
        <f t="shared" si="149"/>
        <v>0</v>
      </c>
      <c r="FF136" s="5">
        <v>0</v>
      </c>
      <c r="FG136" s="63"/>
      <c r="FH136" s="15"/>
      <c r="FI136" s="13"/>
      <c r="FJ136" s="98">
        <f t="shared" ref="FJ136:FJ199" si="179">IF(FL136&gt;0,1,0)</f>
        <v>0</v>
      </c>
      <c r="FK136" s="99">
        <f>FK5</f>
        <v>1</v>
      </c>
      <c r="FL136" s="100"/>
      <c r="FM136" s="110"/>
      <c r="FN136" s="95">
        <f t="shared" ref="FN136:FN199" si="180">FL136*FK136</f>
        <v>0</v>
      </c>
      <c r="FO136" s="15"/>
      <c r="FP136" s="24">
        <f t="shared" si="150"/>
        <v>0</v>
      </c>
      <c r="FQ136" s="5">
        <v>0</v>
      </c>
      <c r="FR136" s="8">
        <v>0</v>
      </c>
      <c r="FS136" s="84">
        <f t="shared" ref="FS136:FS199" si="181">IF(P136&lt;=0,500,P136)</f>
        <v>500</v>
      </c>
      <c r="FT136" s="85">
        <f t="shared" ref="FT136:FT199" si="182">IF(AA136&lt;=0,500,AA136)</f>
        <v>500</v>
      </c>
      <c r="FU136" s="85">
        <f t="shared" ref="FU136:FU199" si="183">IF(AL136&lt;=0,500,AL136)</f>
        <v>500</v>
      </c>
      <c r="FV136" s="85">
        <f t="shared" ref="FV136:FV199" si="184">IF(AW136&lt;=0,500,AW136)</f>
        <v>0.76800000000000002</v>
      </c>
      <c r="FW136" s="85">
        <f t="shared" ref="FW136:FW199" si="185">IF(BH136&lt;=0,500,BH136)</f>
        <v>500</v>
      </c>
      <c r="FX136" s="85">
        <f t="shared" ref="FX136:FX199" si="186">IF(BS136&lt;=0,500,BS136)</f>
        <v>500</v>
      </c>
      <c r="FY136" s="85">
        <f t="shared" ref="FY136:FY199" si="187">IF(CD136&lt;=0,500,CD136)</f>
        <v>500</v>
      </c>
      <c r="FZ136" s="85">
        <f t="shared" ref="FZ136:FZ199" si="188">IF(CO136&lt;=0,500,CO136)</f>
        <v>500</v>
      </c>
      <c r="GA136" s="85">
        <f t="shared" ref="GA136:GA199" si="189">IF(CZ136&lt;=0,500,CZ136)</f>
        <v>500</v>
      </c>
      <c r="GB136" s="85">
        <f t="shared" ref="GB136:GB199" si="190">IF(DK136&lt;=0,500,DK136)</f>
        <v>500</v>
      </c>
      <c r="GC136" s="85">
        <f t="shared" ref="GC136:GC199" si="191">IF(DV136&lt;=0,500,DV136)</f>
        <v>500</v>
      </c>
      <c r="GD136" s="85">
        <f t="shared" ref="GD136:GD199" si="192">IF(EG136&lt;=0,500,EG136)</f>
        <v>500</v>
      </c>
      <c r="GE136" s="85">
        <f t="shared" ref="GE136:GE199" si="193">IF(ER136&lt;=0,500,ER136)</f>
        <v>500</v>
      </c>
      <c r="GF136" s="85">
        <f t="shared" ref="GF136:GF199" si="194">IF(FC136&lt;=0,500,FC136)</f>
        <v>500</v>
      </c>
      <c r="GG136" s="85">
        <f t="shared" ref="GG136:GG199" si="195">IF(FN136&lt;=0,500,FN136)</f>
        <v>500</v>
      </c>
      <c r="GH136" s="101">
        <f t="shared" si="134"/>
        <v>1</v>
      </c>
      <c r="GI136" s="102">
        <f t="shared" ref="GI136:GI199" si="196">P136+AA136+AL136+AW136+BH136+BS136+CD136+CO136+CZ136+DK136+DV136+EG136+ER136+FC136+FN136</f>
        <v>0.76800000000000002</v>
      </c>
      <c r="GJ136" s="102">
        <f t="shared" ref="GJ136:GJ199" si="197">IF(GH136&lt;=0,0,GI136/GH136)</f>
        <v>0.76800000000000002</v>
      </c>
      <c r="GK136" s="79">
        <f>ROW()</f>
        <v>136</v>
      </c>
    </row>
    <row r="137" spans="1:193" s="12" customFormat="1" ht="50.1" customHeight="1">
      <c r="A137" s="17">
        <f>ROW()</f>
        <v>137</v>
      </c>
      <c r="B137" s="32">
        <f t="shared" ref="B137:B200" si="198">A137-6</f>
        <v>131</v>
      </c>
      <c r="C137" s="33">
        <f t="shared" ref="C137:C200" si="199">IF(ISTEXT(D137),B137,0)</f>
        <v>131</v>
      </c>
      <c r="D137" s="31" t="s">
        <v>459</v>
      </c>
      <c r="E137" s="390">
        <f t="shared" si="135"/>
        <v>17.6736</v>
      </c>
      <c r="F137" s="107">
        <f t="shared" si="151"/>
        <v>17.6736</v>
      </c>
      <c r="G137" s="3">
        <v>0</v>
      </c>
      <c r="H137" s="4">
        <v>0</v>
      </c>
      <c r="I137" s="63"/>
      <c r="J137" s="15"/>
      <c r="K137" s="13"/>
      <c r="L137" s="98">
        <f t="shared" si="133"/>
        <v>0</v>
      </c>
      <c r="M137" s="99">
        <f>M5</f>
        <v>0.94499999999999995</v>
      </c>
      <c r="N137" s="100"/>
      <c r="O137" s="110"/>
      <c r="P137" s="95">
        <f t="shared" si="152"/>
        <v>0</v>
      </c>
      <c r="Q137" s="15"/>
      <c r="R137" s="24">
        <f t="shared" si="136"/>
        <v>0</v>
      </c>
      <c r="S137" s="25">
        <v>0</v>
      </c>
      <c r="T137" s="63"/>
      <c r="U137" s="15"/>
      <c r="V137" s="13"/>
      <c r="W137" s="98">
        <f t="shared" si="153"/>
        <v>0</v>
      </c>
      <c r="X137" s="99">
        <f>X5</f>
        <v>0.97</v>
      </c>
      <c r="Y137" s="100"/>
      <c r="Z137" s="110"/>
      <c r="AA137" s="95">
        <f t="shared" si="154"/>
        <v>0</v>
      </c>
      <c r="AB137" s="15"/>
      <c r="AC137" s="24">
        <f t="shared" si="137"/>
        <v>0</v>
      </c>
      <c r="AD137" s="5">
        <v>0</v>
      </c>
      <c r="AE137" s="63"/>
      <c r="AF137" s="15"/>
      <c r="AG137" s="13"/>
      <c r="AH137" s="98">
        <f t="shared" si="155"/>
        <v>0</v>
      </c>
      <c r="AI137" s="99">
        <f>AI5</f>
        <v>0.95499999999999996</v>
      </c>
      <c r="AJ137" s="100"/>
      <c r="AK137" s="110"/>
      <c r="AL137" s="95">
        <f t="shared" si="156"/>
        <v>0</v>
      </c>
      <c r="AM137" s="15"/>
      <c r="AN137" s="24">
        <f t="shared" si="138"/>
        <v>0</v>
      </c>
      <c r="AO137" s="5">
        <v>0</v>
      </c>
      <c r="AP137" s="63"/>
      <c r="AQ137" s="15"/>
      <c r="AR137" s="13"/>
      <c r="AS137" s="98">
        <f t="shared" si="157"/>
        <v>1</v>
      </c>
      <c r="AT137" s="99">
        <f>AT5</f>
        <v>0.96</v>
      </c>
      <c r="AU137" s="100">
        <v>18.41</v>
      </c>
      <c r="AV137" s="110"/>
      <c r="AW137" s="95">
        <f t="shared" si="158"/>
        <v>17.6736</v>
      </c>
      <c r="AX137" s="15"/>
      <c r="AY137" s="24">
        <f t="shared" si="139"/>
        <v>1</v>
      </c>
      <c r="AZ137" s="5">
        <v>0</v>
      </c>
      <c r="BA137" s="63"/>
      <c r="BB137" s="15"/>
      <c r="BC137" s="13"/>
      <c r="BD137" s="98">
        <f t="shared" si="159"/>
        <v>0</v>
      </c>
      <c r="BE137" s="99">
        <f>BE5</f>
        <v>0.98</v>
      </c>
      <c r="BF137" s="100"/>
      <c r="BG137" s="110"/>
      <c r="BH137" s="95">
        <f t="shared" si="160"/>
        <v>0</v>
      </c>
      <c r="BI137" s="15"/>
      <c r="BJ137" s="24">
        <f t="shared" si="140"/>
        <v>0</v>
      </c>
      <c r="BK137" s="5">
        <v>0</v>
      </c>
      <c r="BL137" s="63"/>
      <c r="BM137" s="15"/>
      <c r="BN137" s="13"/>
      <c r="BO137" s="98">
        <f t="shared" si="161"/>
        <v>0</v>
      </c>
      <c r="BP137" s="99">
        <f>BP5</f>
        <v>0.94499999999999995</v>
      </c>
      <c r="BQ137" s="100"/>
      <c r="BR137" s="110"/>
      <c r="BS137" s="95">
        <f t="shared" si="162"/>
        <v>0</v>
      </c>
      <c r="BT137" s="15"/>
      <c r="BU137" s="24">
        <f t="shared" si="141"/>
        <v>0</v>
      </c>
      <c r="BV137" s="5">
        <v>0</v>
      </c>
      <c r="BW137" s="63"/>
      <c r="BX137" s="15"/>
      <c r="BY137" s="13"/>
      <c r="BZ137" s="98">
        <f t="shared" si="163"/>
        <v>0</v>
      </c>
      <c r="CA137" s="99">
        <f>CA5</f>
        <v>1</v>
      </c>
      <c r="CB137" s="100"/>
      <c r="CC137" s="110"/>
      <c r="CD137" s="95">
        <f t="shared" si="164"/>
        <v>0</v>
      </c>
      <c r="CE137" s="15"/>
      <c r="CF137" s="24">
        <f t="shared" si="142"/>
        <v>0</v>
      </c>
      <c r="CG137" s="5">
        <v>0</v>
      </c>
      <c r="CH137" s="63"/>
      <c r="CI137" s="15"/>
      <c r="CJ137" s="13"/>
      <c r="CK137" s="98">
        <f t="shared" si="165"/>
        <v>0</v>
      </c>
      <c r="CL137" s="99">
        <f>CL5</f>
        <v>1</v>
      </c>
      <c r="CM137" s="100"/>
      <c r="CN137" s="110"/>
      <c r="CO137" s="95">
        <f t="shared" si="166"/>
        <v>0</v>
      </c>
      <c r="CP137" s="15"/>
      <c r="CQ137" s="24">
        <f t="shared" si="143"/>
        <v>0</v>
      </c>
      <c r="CR137" s="5">
        <v>0</v>
      </c>
      <c r="CS137" s="63"/>
      <c r="CT137" s="15"/>
      <c r="CU137" s="13"/>
      <c r="CV137" s="98">
        <f t="shared" si="167"/>
        <v>0</v>
      </c>
      <c r="CW137" s="99">
        <f>CW5</f>
        <v>1</v>
      </c>
      <c r="CX137" s="100"/>
      <c r="CY137" s="110"/>
      <c r="CZ137" s="95">
        <f t="shared" si="168"/>
        <v>0</v>
      </c>
      <c r="DA137" s="15"/>
      <c r="DB137" s="24">
        <f t="shared" si="144"/>
        <v>0</v>
      </c>
      <c r="DC137" s="5">
        <v>0</v>
      </c>
      <c r="DD137" s="63"/>
      <c r="DE137" s="15"/>
      <c r="DF137" s="13"/>
      <c r="DG137" s="98">
        <f t="shared" si="169"/>
        <v>0</v>
      </c>
      <c r="DH137" s="99">
        <f>DH5</f>
        <v>1</v>
      </c>
      <c r="DI137" s="100"/>
      <c r="DJ137" s="110"/>
      <c r="DK137" s="95">
        <f t="shared" si="170"/>
        <v>0</v>
      </c>
      <c r="DL137" s="15"/>
      <c r="DM137" s="24">
        <f t="shared" si="145"/>
        <v>0</v>
      </c>
      <c r="DN137" s="5">
        <v>0</v>
      </c>
      <c r="DO137" s="63"/>
      <c r="DP137" s="15"/>
      <c r="DQ137" s="13"/>
      <c r="DR137" s="98">
        <f t="shared" si="171"/>
        <v>0</v>
      </c>
      <c r="DS137" s="99">
        <f>DS5</f>
        <v>1</v>
      </c>
      <c r="DT137" s="100"/>
      <c r="DU137" s="110"/>
      <c r="DV137" s="95">
        <f t="shared" si="172"/>
        <v>0</v>
      </c>
      <c r="DW137" s="15"/>
      <c r="DX137" s="24">
        <f t="shared" si="146"/>
        <v>0</v>
      </c>
      <c r="DY137" s="5">
        <v>0</v>
      </c>
      <c r="DZ137" s="63"/>
      <c r="EA137" s="15"/>
      <c r="EB137" s="13"/>
      <c r="EC137" s="98">
        <f t="shared" si="173"/>
        <v>0</v>
      </c>
      <c r="ED137" s="99">
        <f>ED5</f>
        <v>1</v>
      </c>
      <c r="EE137" s="100"/>
      <c r="EF137" s="110"/>
      <c r="EG137" s="95">
        <f t="shared" si="174"/>
        <v>0</v>
      </c>
      <c r="EH137" s="15"/>
      <c r="EI137" s="24">
        <f t="shared" si="147"/>
        <v>0</v>
      </c>
      <c r="EJ137" s="5">
        <v>0</v>
      </c>
      <c r="EK137" s="63"/>
      <c r="EL137" s="15"/>
      <c r="EM137" s="13"/>
      <c r="EN137" s="98">
        <f t="shared" si="175"/>
        <v>0</v>
      </c>
      <c r="EO137" s="99">
        <f>EO5</f>
        <v>1</v>
      </c>
      <c r="EP137" s="100"/>
      <c r="EQ137" s="110"/>
      <c r="ER137" s="95">
        <f t="shared" si="176"/>
        <v>0</v>
      </c>
      <c r="ES137" s="15"/>
      <c r="ET137" s="24">
        <f t="shared" si="148"/>
        <v>0</v>
      </c>
      <c r="EU137" s="5">
        <v>0</v>
      </c>
      <c r="EV137" s="63"/>
      <c r="EW137" s="15"/>
      <c r="EX137" s="13"/>
      <c r="EY137" s="98">
        <f t="shared" si="177"/>
        <v>0</v>
      </c>
      <c r="EZ137" s="99">
        <f>EZ5</f>
        <v>1</v>
      </c>
      <c r="FA137" s="100"/>
      <c r="FB137" s="110"/>
      <c r="FC137" s="95">
        <f t="shared" si="178"/>
        <v>0</v>
      </c>
      <c r="FD137" s="15"/>
      <c r="FE137" s="24">
        <f t="shared" si="149"/>
        <v>0</v>
      </c>
      <c r="FF137" s="5">
        <v>0</v>
      </c>
      <c r="FG137" s="63"/>
      <c r="FH137" s="15"/>
      <c r="FI137" s="13"/>
      <c r="FJ137" s="98">
        <f t="shared" si="179"/>
        <v>0</v>
      </c>
      <c r="FK137" s="99">
        <f>FK5</f>
        <v>1</v>
      </c>
      <c r="FL137" s="100"/>
      <c r="FM137" s="110"/>
      <c r="FN137" s="95">
        <f t="shared" si="180"/>
        <v>0</v>
      </c>
      <c r="FO137" s="15"/>
      <c r="FP137" s="24">
        <f t="shared" si="150"/>
        <v>0</v>
      </c>
      <c r="FQ137" s="5">
        <v>0</v>
      </c>
      <c r="FR137" s="8">
        <v>0</v>
      </c>
      <c r="FS137" s="84">
        <f t="shared" si="181"/>
        <v>500</v>
      </c>
      <c r="FT137" s="85">
        <f t="shared" si="182"/>
        <v>500</v>
      </c>
      <c r="FU137" s="85">
        <f t="shared" si="183"/>
        <v>500</v>
      </c>
      <c r="FV137" s="85">
        <f t="shared" si="184"/>
        <v>17.6736</v>
      </c>
      <c r="FW137" s="85">
        <f t="shared" si="185"/>
        <v>500</v>
      </c>
      <c r="FX137" s="85">
        <f t="shared" si="186"/>
        <v>500</v>
      </c>
      <c r="FY137" s="85">
        <f t="shared" si="187"/>
        <v>500</v>
      </c>
      <c r="FZ137" s="85">
        <f t="shared" si="188"/>
        <v>500</v>
      </c>
      <c r="GA137" s="85">
        <f t="shared" si="189"/>
        <v>500</v>
      </c>
      <c r="GB137" s="85">
        <f t="shared" si="190"/>
        <v>500</v>
      </c>
      <c r="GC137" s="85">
        <f t="shared" si="191"/>
        <v>500</v>
      </c>
      <c r="GD137" s="85">
        <f t="shared" si="192"/>
        <v>500</v>
      </c>
      <c r="GE137" s="85">
        <f t="shared" si="193"/>
        <v>500</v>
      </c>
      <c r="GF137" s="85">
        <f t="shared" si="194"/>
        <v>500</v>
      </c>
      <c r="GG137" s="85">
        <f t="shared" si="195"/>
        <v>500</v>
      </c>
      <c r="GH137" s="101">
        <f t="shared" si="134"/>
        <v>1</v>
      </c>
      <c r="GI137" s="102">
        <f t="shared" si="196"/>
        <v>17.6736</v>
      </c>
      <c r="GJ137" s="102">
        <f t="shared" si="197"/>
        <v>17.6736</v>
      </c>
      <c r="GK137" s="79">
        <f>ROW()</f>
        <v>137</v>
      </c>
    </row>
    <row r="138" spans="1:193" s="12" customFormat="1" ht="50.1" customHeight="1">
      <c r="A138" s="17">
        <f>ROW()</f>
        <v>138</v>
      </c>
      <c r="B138" s="32">
        <f t="shared" si="198"/>
        <v>132</v>
      </c>
      <c r="C138" s="33">
        <f t="shared" si="199"/>
        <v>132</v>
      </c>
      <c r="D138" s="31" t="s">
        <v>460</v>
      </c>
      <c r="E138" s="390">
        <f t="shared" si="135"/>
        <v>4.2240000000000002</v>
      </c>
      <c r="F138" s="107">
        <f t="shared" si="151"/>
        <v>4.2240000000000002</v>
      </c>
      <c r="G138" s="3">
        <v>0</v>
      </c>
      <c r="H138" s="4">
        <v>0</v>
      </c>
      <c r="I138" s="63"/>
      <c r="J138" s="15"/>
      <c r="K138" s="13"/>
      <c r="L138" s="98">
        <f t="shared" ref="L138:L201" si="200">IF(N138&gt;0,1,0)</f>
        <v>0</v>
      </c>
      <c r="M138" s="99">
        <f>M5</f>
        <v>0.94499999999999995</v>
      </c>
      <c r="N138" s="100"/>
      <c r="O138" s="110"/>
      <c r="P138" s="95">
        <f t="shared" si="152"/>
        <v>0</v>
      </c>
      <c r="Q138" s="15"/>
      <c r="R138" s="24">
        <f t="shared" si="136"/>
        <v>0</v>
      </c>
      <c r="S138" s="25">
        <v>0</v>
      </c>
      <c r="T138" s="63"/>
      <c r="U138" s="15"/>
      <c r="V138" s="13"/>
      <c r="W138" s="98">
        <f t="shared" si="153"/>
        <v>0</v>
      </c>
      <c r="X138" s="99">
        <f>X5</f>
        <v>0.97</v>
      </c>
      <c r="Y138" s="100"/>
      <c r="Z138" s="110"/>
      <c r="AA138" s="95">
        <f t="shared" si="154"/>
        <v>0</v>
      </c>
      <c r="AB138" s="15"/>
      <c r="AC138" s="24">
        <f t="shared" si="137"/>
        <v>0</v>
      </c>
      <c r="AD138" s="5">
        <v>0</v>
      </c>
      <c r="AE138" s="63"/>
      <c r="AF138" s="15"/>
      <c r="AG138" s="13"/>
      <c r="AH138" s="98">
        <f t="shared" si="155"/>
        <v>0</v>
      </c>
      <c r="AI138" s="99">
        <f>AI5</f>
        <v>0.95499999999999996</v>
      </c>
      <c r="AJ138" s="100"/>
      <c r="AK138" s="110"/>
      <c r="AL138" s="95">
        <f t="shared" si="156"/>
        <v>0</v>
      </c>
      <c r="AM138" s="15"/>
      <c r="AN138" s="24">
        <f t="shared" si="138"/>
        <v>0</v>
      </c>
      <c r="AO138" s="5">
        <v>0</v>
      </c>
      <c r="AP138" s="63"/>
      <c r="AQ138" s="15"/>
      <c r="AR138" s="13"/>
      <c r="AS138" s="98">
        <f t="shared" si="157"/>
        <v>1</v>
      </c>
      <c r="AT138" s="99">
        <f>AT5</f>
        <v>0.96</v>
      </c>
      <c r="AU138" s="100">
        <v>4.4000000000000004</v>
      </c>
      <c r="AV138" s="110"/>
      <c r="AW138" s="95">
        <f t="shared" si="158"/>
        <v>4.2240000000000002</v>
      </c>
      <c r="AX138" s="15"/>
      <c r="AY138" s="24">
        <f t="shared" si="139"/>
        <v>1</v>
      </c>
      <c r="AZ138" s="5">
        <v>0</v>
      </c>
      <c r="BA138" s="63"/>
      <c r="BB138" s="15"/>
      <c r="BC138" s="13"/>
      <c r="BD138" s="98">
        <f t="shared" si="159"/>
        <v>0</v>
      </c>
      <c r="BE138" s="99">
        <f>BE5</f>
        <v>0.98</v>
      </c>
      <c r="BF138" s="100"/>
      <c r="BG138" s="110"/>
      <c r="BH138" s="95">
        <f t="shared" si="160"/>
        <v>0</v>
      </c>
      <c r="BI138" s="15"/>
      <c r="BJ138" s="24">
        <f t="shared" si="140"/>
        <v>0</v>
      </c>
      <c r="BK138" s="5">
        <v>0</v>
      </c>
      <c r="BL138" s="63"/>
      <c r="BM138" s="15"/>
      <c r="BN138" s="13"/>
      <c r="BO138" s="98">
        <f t="shared" si="161"/>
        <v>0</v>
      </c>
      <c r="BP138" s="99">
        <f>BP5</f>
        <v>0.94499999999999995</v>
      </c>
      <c r="BQ138" s="100"/>
      <c r="BR138" s="110"/>
      <c r="BS138" s="95">
        <f t="shared" si="162"/>
        <v>0</v>
      </c>
      <c r="BT138" s="15"/>
      <c r="BU138" s="24">
        <f t="shared" si="141"/>
        <v>0</v>
      </c>
      <c r="BV138" s="5">
        <v>0</v>
      </c>
      <c r="BW138" s="63"/>
      <c r="BX138" s="15"/>
      <c r="BY138" s="13"/>
      <c r="BZ138" s="98">
        <f t="shared" si="163"/>
        <v>0</v>
      </c>
      <c r="CA138" s="99">
        <f>CA5</f>
        <v>1</v>
      </c>
      <c r="CB138" s="100"/>
      <c r="CC138" s="110"/>
      <c r="CD138" s="95">
        <f t="shared" si="164"/>
        <v>0</v>
      </c>
      <c r="CE138" s="15"/>
      <c r="CF138" s="24">
        <f t="shared" si="142"/>
        <v>0</v>
      </c>
      <c r="CG138" s="5">
        <v>0</v>
      </c>
      <c r="CH138" s="63"/>
      <c r="CI138" s="15"/>
      <c r="CJ138" s="13"/>
      <c r="CK138" s="98">
        <f t="shared" si="165"/>
        <v>0</v>
      </c>
      <c r="CL138" s="99">
        <f>CL5</f>
        <v>1</v>
      </c>
      <c r="CM138" s="100"/>
      <c r="CN138" s="110"/>
      <c r="CO138" s="95">
        <f t="shared" si="166"/>
        <v>0</v>
      </c>
      <c r="CP138" s="15"/>
      <c r="CQ138" s="24">
        <f t="shared" si="143"/>
        <v>0</v>
      </c>
      <c r="CR138" s="5">
        <v>0</v>
      </c>
      <c r="CS138" s="63"/>
      <c r="CT138" s="15"/>
      <c r="CU138" s="13"/>
      <c r="CV138" s="98">
        <f t="shared" si="167"/>
        <v>0</v>
      </c>
      <c r="CW138" s="99">
        <f>CW5</f>
        <v>1</v>
      </c>
      <c r="CX138" s="100"/>
      <c r="CY138" s="110"/>
      <c r="CZ138" s="95">
        <f t="shared" si="168"/>
        <v>0</v>
      </c>
      <c r="DA138" s="15"/>
      <c r="DB138" s="24">
        <f t="shared" si="144"/>
        <v>0</v>
      </c>
      <c r="DC138" s="5">
        <v>0</v>
      </c>
      <c r="DD138" s="63"/>
      <c r="DE138" s="15"/>
      <c r="DF138" s="13"/>
      <c r="DG138" s="98">
        <f t="shared" si="169"/>
        <v>0</v>
      </c>
      <c r="DH138" s="99">
        <f>DH5</f>
        <v>1</v>
      </c>
      <c r="DI138" s="100"/>
      <c r="DJ138" s="110"/>
      <c r="DK138" s="95">
        <f t="shared" si="170"/>
        <v>0</v>
      </c>
      <c r="DL138" s="15"/>
      <c r="DM138" s="24">
        <f t="shared" si="145"/>
        <v>0</v>
      </c>
      <c r="DN138" s="5">
        <v>0</v>
      </c>
      <c r="DO138" s="63"/>
      <c r="DP138" s="15"/>
      <c r="DQ138" s="13"/>
      <c r="DR138" s="98">
        <f t="shared" si="171"/>
        <v>0</v>
      </c>
      <c r="DS138" s="99">
        <f>DS5</f>
        <v>1</v>
      </c>
      <c r="DT138" s="100"/>
      <c r="DU138" s="110"/>
      <c r="DV138" s="95">
        <f t="shared" si="172"/>
        <v>0</v>
      </c>
      <c r="DW138" s="15"/>
      <c r="DX138" s="24">
        <f t="shared" si="146"/>
        <v>0</v>
      </c>
      <c r="DY138" s="5">
        <v>0</v>
      </c>
      <c r="DZ138" s="63"/>
      <c r="EA138" s="15"/>
      <c r="EB138" s="13"/>
      <c r="EC138" s="98">
        <f t="shared" si="173"/>
        <v>0</v>
      </c>
      <c r="ED138" s="99">
        <f>ED5</f>
        <v>1</v>
      </c>
      <c r="EE138" s="100"/>
      <c r="EF138" s="110"/>
      <c r="EG138" s="95">
        <f t="shared" si="174"/>
        <v>0</v>
      </c>
      <c r="EH138" s="15"/>
      <c r="EI138" s="24">
        <f t="shared" si="147"/>
        <v>0</v>
      </c>
      <c r="EJ138" s="5">
        <v>0</v>
      </c>
      <c r="EK138" s="63"/>
      <c r="EL138" s="15"/>
      <c r="EM138" s="13"/>
      <c r="EN138" s="98">
        <f t="shared" si="175"/>
        <v>0</v>
      </c>
      <c r="EO138" s="99">
        <f>EO5</f>
        <v>1</v>
      </c>
      <c r="EP138" s="100"/>
      <c r="EQ138" s="110"/>
      <c r="ER138" s="95">
        <f t="shared" si="176"/>
        <v>0</v>
      </c>
      <c r="ES138" s="15"/>
      <c r="ET138" s="24">
        <f t="shared" si="148"/>
        <v>0</v>
      </c>
      <c r="EU138" s="5">
        <v>0</v>
      </c>
      <c r="EV138" s="63"/>
      <c r="EW138" s="15"/>
      <c r="EX138" s="13"/>
      <c r="EY138" s="98">
        <f t="shared" si="177"/>
        <v>0</v>
      </c>
      <c r="EZ138" s="99">
        <f>EZ5</f>
        <v>1</v>
      </c>
      <c r="FA138" s="100"/>
      <c r="FB138" s="110"/>
      <c r="FC138" s="95">
        <f t="shared" si="178"/>
        <v>0</v>
      </c>
      <c r="FD138" s="15"/>
      <c r="FE138" s="24">
        <f t="shared" si="149"/>
        <v>0</v>
      </c>
      <c r="FF138" s="5">
        <v>0</v>
      </c>
      <c r="FG138" s="63"/>
      <c r="FH138" s="15"/>
      <c r="FI138" s="13"/>
      <c r="FJ138" s="98">
        <f t="shared" si="179"/>
        <v>0</v>
      </c>
      <c r="FK138" s="99">
        <f>FK5</f>
        <v>1</v>
      </c>
      <c r="FL138" s="100"/>
      <c r="FM138" s="110"/>
      <c r="FN138" s="95">
        <f t="shared" si="180"/>
        <v>0</v>
      </c>
      <c r="FO138" s="15"/>
      <c r="FP138" s="24">
        <f t="shared" si="150"/>
        <v>0</v>
      </c>
      <c r="FQ138" s="5">
        <v>0</v>
      </c>
      <c r="FR138" s="8">
        <v>0</v>
      </c>
      <c r="FS138" s="84">
        <f t="shared" si="181"/>
        <v>500</v>
      </c>
      <c r="FT138" s="85">
        <f t="shared" si="182"/>
        <v>500</v>
      </c>
      <c r="FU138" s="85">
        <f t="shared" si="183"/>
        <v>500</v>
      </c>
      <c r="FV138" s="85">
        <f t="shared" si="184"/>
        <v>4.2240000000000002</v>
      </c>
      <c r="FW138" s="85">
        <f t="shared" si="185"/>
        <v>500</v>
      </c>
      <c r="FX138" s="85">
        <f t="shared" si="186"/>
        <v>500</v>
      </c>
      <c r="FY138" s="85">
        <f t="shared" si="187"/>
        <v>500</v>
      </c>
      <c r="FZ138" s="85">
        <f t="shared" si="188"/>
        <v>500</v>
      </c>
      <c r="GA138" s="85">
        <f t="shared" si="189"/>
        <v>500</v>
      </c>
      <c r="GB138" s="85">
        <f t="shared" si="190"/>
        <v>500</v>
      </c>
      <c r="GC138" s="85">
        <f t="shared" si="191"/>
        <v>500</v>
      </c>
      <c r="GD138" s="85">
        <f t="shared" si="192"/>
        <v>500</v>
      </c>
      <c r="GE138" s="85">
        <f t="shared" si="193"/>
        <v>500</v>
      </c>
      <c r="GF138" s="85">
        <f t="shared" si="194"/>
        <v>500</v>
      </c>
      <c r="GG138" s="85">
        <f t="shared" si="195"/>
        <v>500</v>
      </c>
      <c r="GH138" s="101">
        <f t="shared" si="134"/>
        <v>1</v>
      </c>
      <c r="GI138" s="102">
        <f t="shared" si="196"/>
        <v>4.2240000000000002</v>
      </c>
      <c r="GJ138" s="102">
        <f t="shared" si="197"/>
        <v>4.2240000000000002</v>
      </c>
      <c r="GK138" s="79">
        <f>ROW()</f>
        <v>138</v>
      </c>
    </row>
    <row r="139" spans="1:193" s="12" customFormat="1" ht="50.1" customHeight="1">
      <c r="A139" s="17">
        <f>ROW()</f>
        <v>139</v>
      </c>
      <c r="B139" s="32">
        <f t="shared" si="198"/>
        <v>133</v>
      </c>
      <c r="C139" s="33">
        <f t="shared" si="199"/>
        <v>133</v>
      </c>
      <c r="D139" s="31" t="s">
        <v>461</v>
      </c>
      <c r="E139" s="390">
        <f t="shared" si="135"/>
        <v>0.97678999999999983</v>
      </c>
      <c r="F139" s="107">
        <f t="shared" si="151"/>
        <v>0.99953916666666665</v>
      </c>
      <c r="G139" s="3">
        <v>0</v>
      </c>
      <c r="H139" s="4">
        <v>0</v>
      </c>
      <c r="I139" s="63"/>
      <c r="J139" s="15"/>
      <c r="K139" s="13"/>
      <c r="L139" s="98">
        <f t="shared" si="200"/>
        <v>1</v>
      </c>
      <c r="M139" s="99">
        <f>M5</f>
        <v>0.94499999999999995</v>
      </c>
      <c r="N139" s="100">
        <v>1.1000000000000001</v>
      </c>
      <c r="O139" s="110">
        <v>147081</v>
      </c>
      <c r="P139" s="95">
        <f t="shared" si="152"/>
        <v>1.0395000000000001</v>
      </c>
      <c r="Q139" s="15"/>
      <c r="R139" s="24">
        <f t="shared" si="136"/>
        <v>3</v>
      </c>
      <c r="S139" s="25">
        <v>0</v>
      </c>
      <c r="T139" s="63"/>
      <c r="U139" s="15"/>
      <c r="V139" s="13"/>
      <c r="W139" s="98">
        <f t="shared" si="153"/>
        <v>1</v>
      </c>
      <c r="X139" s="99">
        <f>X5</f>
        <v>0.97</v>
      </c>
      <c r="Y139" s="100">
        <v>1.0069999999999999</v>
      </c>
      <c r="Z139" s="110"/>
      <c r="AA139" s="95">
        <f t="shared" si="154"/>
        <v>0.97678999999999983</v>
      </c>
      <c r="AB139" s="15"/>
      <c r="AC139" s="24">
        <f t="shared" si="137"/>
        <v>1</v>
      </c>
      <c r="AD139" s="5">
        <v>0</v>
      </c>
      <c r="AE139" s="63"/>
      <c r="AF139" s="15"/>
      <c r="AG139" s="13"/>
      <c r="AH139" s="98">
        <f t="shared" si="155"/>
        <v>0</v>
      </c>
      <c r="AI139" s="99">
        <f>AI5</f>
        <v>0.95499999999999996</v>
      </c>
      <c r="AJ139" s="100"/>
      <c r="AK139" s="110"/>
      <c r="AL139" s="95">
        <f t="shared" si="156"/>
        <v>0</v>
      </c>
      <c r="AM139" s="15"/>
      <c r="AN139" s="24">
        <f t="shared" si="138"/>
        <v>0</v>
      </c>
      <c r="AO139" s="5">
        <v>0</v>
      </c>
      <c r="AP139" s="63"/>
      <c r="AQ139" s="15"/>
      <c r="AR139" s="13"/>
      <c r="AS139" s="98">
        <f t="shared" si="157"/>
        <v>0</v>
      </c>
      <c r="AT139" s="99">
        <f>AT5</f>
        <v>0.96</v>
      </c>
      <c r="AU139" s="100"/>
      <c r="AV139" s="110"/>
      <c r="AW139" s="95">
        <f t="shared" si="158"/>
        <v>0</v>
      </c>
      <c r="AX139" s="15"/>
      <c r="AY139" s="24">
        <f t="shared" si="139"/>
        <v>0</v>
      </c>
      <c r="AZ139" s="5">
        <v>0</v>
      </c>
      <c r="BA139" s="63"/>
      <c r="BB139" s="15"/>
      <c r="BC139" s="13"/>
      <c r="BD139" s="98">
        <f t="shared" si="159"/>
        <v>0</v>
      </c>
      <c r="BE139" s="99">
        <f>BE5</f>
        <v>0.98</v>
      </c>
      <c r="BF139" s="100"/>
      <c r="BG139" s="110"/>
      <c r="BH139" s="95">
        <f t="shared" si="160"/>
        <v>0</v>
      </c>
      <c r="BI139" s="15"/>
      <c r="BJ139" s="24">
        <f t="shared" si="140"/>
        <v>0</v>
      </c>
      <c r="BK139" s="5">
        <v>0</v>
      </c>
      <c r="BL139" s="63"/>
      <c r="BM139" s="15"/>
      <c r="BN139" s="13"/>
      <c r="BO139" s="98">
        <f t="shared" si="161"/>
        <v>1</v>
      </c>
      <c r="BP139" s="99">
        <f>BP5</f>
        <v>0.94499999999999995</v>
      </c>
      <c r="BQ139" s="100">
        <v>1.0395000000000001</v>
      </c>
      <c r="BR139" s="110"/>
      <c r="BS139" s="95">
        <f t="shared" si="162"/>
        <v>0.98232750000000002</v>
      </c>
      <c r="BT139" s="15"/>
      <c r="BU139" s="24">
        <f t="shared" si="141"/>
        <v>2</v>
      </c>
      <c r="BV139" s="5">
        <v>0</v>
      </c>
      <c r="BW139" s="63"/>
      <c r="BX139" s="15"/>
      <c r="BY139" s="13"/>
      <c r="BZ139" s="98">
        <f t="shared" si="163"/>
        <v>0</v>
      </c>
      <c r="CA139" s="99">
        <f>CA5</f>
        <v>1</v>
      </c>
      <c r="CB139" s="100"/>
      <c r="CC139" s="110"/>
      <c r="CD139" s="95">
        <f t="shared" si="164"/>
        <v>0</v>
      </c>
      <c r="CE139" s="15"/>
      <c r="CF139" s="24">
        <f t="shared" si="142"/>
        <v>0</v>
      </c>
      <c r="CG139" s="5">
        <v>0</v>
      </c>
      <c r="CH139" s="63"/>
      <c r="CI139" s="15"/>
      <c r="CJ139" s="13"/>
      <c r="CK139" s="98">
        <f t="shared" si="165"/>
        <v>0</v>
      </c>
      <c r="CL139" s="99">
        <f>CL5</f>
        <v>1</v>
      </c>
      <c r="CM139" s="100"/>
      <c r="CN139" s="110"/>
      <c r="CO139" s="95">
        <f t="shared" si="166"/>
        <v>0</v>
      </c>
      <c r="CP139" s="15"/>
      <c r="CQ139" s="24">
        <f t="shared" si="143"/>
        <v>0</v>
      </c>
      <c r="CR139" s="5">
        <v>0</v>
      </c>
      <c r="CS139" s="63"/>
      <c r="CT139" s="15"/>
      <c r="CU139" s="13"/>
      <c r="CV139" s="98">
        <f t="shared" si="167"/>
        <v>0</v>
      </c>
      <c r="CW139" s="99">
        <f>CW5</f>
        <v>1</v>
      </c>
      <c r="CX139" s="100"/>
      <c r="CY139" s="110"/>
      <c r="CZ139" s="95">
        <f t="shared" si="168"/>
        <v>0</v>
      </c>
      <c r="DA139" s="15"/>
      <c r="DB139" s="24">
        <f t="shared" si="144"/>
        <v>0</v>
      </c>
      <c r="DC139" s="5">
        <v>0</v>
      </c>
      <c r="DD139" s="63"/>
      <c r="DE139" s="15"/>
      <c r="DF139" s="13"/>
      <c r="DG139" s="98">
        <f t="shared" si="169"/>
        <v>0</v>
      </c>
      <c r="DH139" s="99">
        <f>DH5</f>
        <v>1</v>
      </c>
      <c r="DI139" s="100"/>
      <c r="DJ139" s="110"/>
      <c r="DK139" s="95">
        <f t="shared" si="170"/>
        <v>0</v>
      </c>
      <c r="DL139" s="15"/>
      <c r="DM139" s="24">
        <f t="shared" si="145"/>
        <v>0</v>
      </c>
      <c r="DN139" s="5">
        <v>0</v>
      </c>
      <c r="DO139" s="63"/>
      <c r="DP139" s="15"/>
      <c r="DQ139" s="13"/>
      <c r="DR139" s="98">
        <f t="shared" si="171"/>
        <v>0</v>
      </c>
      <c r="DS139" s="99">
        <f>DS5</f>
        <v>1</v>
      </c>
      <c r="DT139" s="100"/>
      <c r="DU139" s="110"/>
      <c r="DV139" s="95">
        <f t="shared" si="172"/>
        <v>0</v>
      </c>
      <c r="DW139" s="15"/>
      <c r="DX139" s="24">
        <f t="shared" si="146"/>
        <v>0</v>
      </c>
      <c r="DY139" s="5">
        <v>0</v>
      </c>
      <c r="DZ139" s="63"/>
      <c r="EA139" s="15"/>
      <c r="EB139" s="13"/>
      <c r="EC139" s="98">
        <f t="shared" si="173"/>
        <v>0</v>
      </c>
      <c r="ED139" s="99">
        <f>ED5</f>
        <v>1</v>
      </c>
      <c r="EE139" s="100"/>
      <c r="EF139" s="110"/>
      <c r="EG139" s="95">
        <f t="shared" si="174"/>
        <v>0</v>
      </c>
      <c r="EH139" s="15"/>
      <c r="EI139" s="24">
        <f t="shared" si="147"/>
        <v>0</v>
      </c>
      <c r="EJ139" s="5">
        <v>0</v>
      </c>
      <c r="EK139" s="63"/>
      <c r="EL139" s="15"/>
      <c r="EM139" s="13"/>
      <c r="EN139" s="98">
        <f t="shared" si="175"/>
        <v>0</v>
      </c>
      <c r="EO139" s="99">
        <f>EO5</f>
        <v>1</v>
      </c>
      <c r="EP139" s="100"/>
      <c r="EQ139" s="110"/>
      <c r="ER139" s="95">
        <f t="shared" si="176"/>
        <v>0</v>
      </c>
      <c r="ES139" s="15"/>
      <c r="ET139" s="24">
        <f t="shared" si="148"/>
        <v>0</v>
      </c>
      <c r="EU139" s="5">
        <v>0</v>
      </c>
      <c r="EV139" s="63"/>
      <c r="EW139" s="15"/>
      <c r="EX139" s="13"/>
      <c r="EY139" s="98">
        <f t="shared" si="177"/>
        <v>0</v>
      </c>
      <c r="EZ139" s="99">
        <f>EZ5</f>
        <v>1</v>
      </c>
      <c r="FA139" s="100"/>
      <c r="FB139" s="110"/>
      <c r="FC139" s="95">
        <f t="shared" si="178"/>
        <v>0</v>
      </c>
      <c r="FD139" s="15"/>
      <c r="FE139" s="24">
        <f t="shared" si="149"/>
        <v>0</v>
      </c>
      <c r="FF139" s="5">
        <v>0</v>
      </c>
      <c r="FG139" s="63"/>
      <c r="FH139" s="15"/>
      <c r="FI139" s="13"/>
      <c r="FJ139" s="98">
        <f t="shared" si="179"/>
        <v>0</v>
      </c>
      <c r="FK139" s="99">
        <f>FK5</f>
        <v>1</v>
      </c>
      <c r="FL139" s="100"/>
      <c r="FM139" s="110"/>
      <c r="FN139" s="95">
        <f t="shared" si="180"/>
        <v>0</v>
      </c>
      <c r="FO139" s="15"/>
      <c r="FP139" s="24">
        <f t="shared" si="150"/>
        <v>0</v>
      </c>
      <c r="FQ139" s="5">
        <v>0</v>
      </c>
      <c r="FR139" s="8">
        <v>0</v>
      </c>
      <c r="FS139" s="84">
        <f t="shared" si="181"/>
        <v>1.0395000000000001</v>
      </c>
      <c r="FT139" s="85">
        <f t="shared" si="182"/>
        <v>0.97678999999999983</v>
      </c>
      <c r="FU139" s="85">
        <f t="shared" si="183"/>
        <v>500</v>
      </c>
      <c r="FV139" s="85">
        <f t="shared" si="184"/>
        <v>500</v>
      </c>
      <c r="FW139" s="85">
        <f t="shared" si="185"/>
        <v>500</v>
      </c>
      <c r="FX139" s="85">
        <f t="shared" si="186"/>
        <v>0.98232750000000002</v>
      </c>
      <c r="FY139" s="85">
        <f t="shared" si="187"/>
        <v>500</v>
      </c>
      <c r="FZ139" s="85">
        <f t="shared" si="188"/>
        <v>500</v>
      </c>
      <c r="GA139" s="85">
        <f t="shared" si="189"/>
        <v>500</v>
      </c>
      <c r="GB139" s="85">
        <f t="shared" si="190"/>
        <v>500</v>
      </c>
      <c r="GC139" s="85">
        <f t="shared" si="191"/>
        <v>500</v>
      </c>
      <c r="GD139" s="85">
        <f t="shared" si="192"/>
        <v>500</v>
      </c>
      <c r="GE139" s="85">
        <f t="shared" si="193"/>
        <v>500</v>
      </c>
      <c r="GF139" s="85">
        <f t="shared" si="194"/>
        <v>500</v>
      </c>
      <c r="GG139" s="85">
        <f t="shared" si="195"/>
        <v>500</v>
      </c>
      <c r="GH139" s="101">
        <f t="shared" si="134"/>
        <v>3</v>
      </c>
      <c r="GI139" s="102">
        <f t="shared" si="196"/>
        <v>2.9986174999999999</v>
      </c>
      <c r="GJ139" s="102">
        <f t="shared" si="197"/>
        <v>0.99953916666666665</v>
      </c>
      <c r="GK139" s="79">
        <f>ROW()</f>
        <v>139</v>
      </c>
    </row>
    <row r="140" spans="1:193" s="12" customFormat="1" ht="50.1" customHeight="1">
      <c r="A140" s="17">
        <f>ROW()</f>
        <v>140</v>
      </c>
      <c r="B140" s="32">
        <f t="shared" si="198"/>
        <v>134</v>
      </c>
      <c r="C140" s="33">
        <f t="shared" si="199"/>
        <v>134</v>
      </c>
      <c r="D140" s="31" t="s">
        <v>462</v>
      </c>
      <c r="E140" s="390">
        <f t="shared" si="135"/>
        <v>7.5999999999999998E-2</v>
      </c>
      <c r="F140" s="107">
        <f t="shared" si="151"/>
        <v>7.5999999999999998E-2</v>
      </c>
      <c r="G140" s="3">
        <v>0</v>
      </c>
      <c r="H140" s="4">
        <v>0</v>
      </c>
      <c r="I140" s="63"/>
      <c r="J140" s="15"/>
      <c r="K140" s="13"/>
      <c r="L140" s="98">
        <f t="shared" si="200"/>
        <v>0</v>
      </c>
      <c r="M140" s="99">
        <f>M5</f>
        <v>0.94499999999999995</v>
      </c>
      <c r="N140" s="100"/>
      <c r="O140" s="110">
        <v>147033</v>
      </c>
      <c r="P140" s="95">
        <f t="shared" si="152"/>
        <v>0</v>
      </c>
      <c r="Q140" s="15"/>
      <c r="R140" s="24">
        <f t="shared" si="136"/>
        <v>0</v>
      </c>
      <c r="S140" s="25">
        <v>0</v>
      </c>
      <c r="T140" s="63"/>
      <c r="U140" s="15"/>
      <c r="V140" s="13"/>
      <c r="W140" s="98">
        <f t="shared" si="153"/>
        <v>0</v>
      </c>
      <c r="X140" s="99">
        <f>X5</f>
        <v>0.97</v>
      </c>
      <c r="Y140" s="100"/>
      <c r="Z140" s="110"/>
      <c r="AA140" s="95">
        <f t="shared" si="154"/>
        <v>0</v>
      </c>
      <c r="AB140" s="15"/>
      <c r="AC140" s="24">
        <f t="shared" si="137"/>
        <v>0</v>
      </c>
      <c r="AD140" s="5">
        <v>0</v>
      </c>
      <c r="AE140" s="63"/>
      <c r="AF140" s="15"/>
      <c r="AG140" s="13"/>
      <c r="AH140" s="98">
        <f t="shared" si="155"/>
        <v>0</v>
      </c>
      <c r="AI140" s="99">
        <f>AI5</f>
        <v>0.95499999999999996</v>
      </c>
      <c r="AJ140" s="100"/>
      <c r="AK140" s="110"/>
      <c r="AL140" s="95">
        <f t="shared" si="156"/>
        <v>0</v>
      </c>
      <c r="AM140" s="15"/>
      <c r="AN140" s="24">
        <f t="shared" si="138"/>
        <v>0</v>
      </c>
      <c r="AO140" s="5">
        <v>0</v>
      </c>
      <c r="AP140" s="63"/>
      <c r="AQ140" s="15"/>
      <c r="AR140" s="13"/>
      <c r="AS140" s="98">
        <f t="shared" si="157"/>
        <v>1</v>
      </c>
      <c r="AT140" s="99">
        <f>AT5</f>
        <v>0.96</v>
      </c>
      <c r="AU140" s="100">
        <v>7.9166666666666663E-2</v>
      </c>
      <c r="AV140" s="110"/>
      <c r="AW140" s="95">
        <f t="shared" si="158"/>
        <v>7.5999999999999998E-2</v>
      </c>
      <c r="AX140" s="15"/>
      <c r="AY140" s="24">
        <f t="shared" si="139"/>
        <v>1</v>
      </c>
      <c r="AZ140" s="5">
        <v>0</v>
      </c>
      <c r="BA140" s="63"/>
      <c r="BB140" s="15"/>
      <c r="BC140" s="13"/>
      <c r="BD140" s="98">
        <f t="shared" si="159"/>
        <v>0</v>
      </c>
      <c r="BE140" s="99">
        <f>BE5</f>
        <v>0.98</v>
      </c>
      <c r="BF140" s="100"/>
      <c r="BG140" s="110"/>
      <c r="BH140" s="95">
        <f t="shared" si="160"/>
        <v>0</v>
      </c>
      <c r="BI140" s="15"/>
      <c r="BJ140" s="24">
        <f t="shared" si="140"/>
        <v>0</v>
      </c>
      <c r="BK140" s="5">
        <v>0</v>
      </c>
      <c r="BL140" s="63"/>
      <c r="BM140" s="15"/>
      <c r="BN140" s="13"/>
      <c r="BO140" s="98">
        <f t="shared" si="161"/>
        <v>0</v>
      </c>
      <c r="BP140" s="99">
        <f>BP5</f>
        <v>0.94499999999999995</v>
      </c>
      <c r="BQ140" s="100">
        <v>0</v>
      </c>
      <c r="BR140" s="110"/>
      <c r="BS140" s="95">
        <f t="shared" si="162"/>
        <v>0</v>
      </c>
      <c r="BT140" s="15"/>
      <c r="BU140" s="24">
        <f t="shared" si="141"/>
        <v>0</v>
      </c>
      <c r="BV140" s="5">
        <v>0</v>
      </c>
      <c r="BW140" s="63"/>
      <c r="BX140" s="15"/>
      <c r="BY140" s="13"/>
      <c r="BZ140" s="98">
        <f t="shared" si="163"/>
        <v>0</v>
      </c>
      <c r="CA140" s="99">
        <f>CA5</f>
        <v>1</v>
      </c>
      <c r="CB140" s="100"/>
      <c r="CC140" s="110"/>
      <c r="CD140" s="95">
        <f t="shared" si="164"/>
        <v>0</v>
      </c>
      <c r="CE140" s="15"/>
      <c r="CF140" s="24">
        <f t="shared" si="142"/>
        <v>0</v>
      </c>
      <c r="CG140" s="5">
        <v>0</v>
      </c>
      <c r="CH140" s="63"/>
      <c r="CI140" s="15"/>
      <c r="CJ140" s="13"/>
      <c r="CK140" s="98">
        <f t="shared" si="165"/>
        <v>0</v>
      </c>
      <c r="CL140" s="99">
        <f>CL5</f>
        <v>1</v>
      </c>
      <c r="CM140" s="100"/>
      <c r="CN140" s="110"/>
      <c r="CO140" s="95">
        <f t="shared" si="166"/>
        <v>0</v>
      </c>
      <c r="CP140" s="15"/>
      <c r="CQ140" s="24">
        <f t="shared" si="143"/>
        <v>0</v>
      </c>
      <c r="CR140" s="5">
        <v>0</v>
      </c>
      <c r="CS140" s="63"/>
      <c r="CT140" s="15"/>
      <c r="CU140" s="13"/>
      <c r="CV140" s="98">
        <f t="shared" si="167"/>
        <v>0</v>
      </c>
      <c r="CW140" s="99">
        <f>CW5</f>
        <v>1</v>
      </c>
      <c r="CX140" s="100"/>
      <c r="CY140" s="110"/>
      <c r="CZ140" s="95">
        <f t="shared" si="168"/>
        <v>0</v>
      </c>
      <c r="DA140" s="15"/>
      <c r="DB140" s="24">
        <f t="shared" si="144"/>
        <v>0</v>
      </c>
      <c r="DC140" s="5">
        <v>0</v>
      </c>
      <c r="DD140" s="63"/>
      <c r="DE140" s="15"/>
      <c r="DF140" s="13"/>
      <c r="DG140" s="98">
        <f t="shared" si="169"/>
        <v>0</v>
      </c>
      <c r="DH140" s="99">
        <f>DH5</f>
        <v>1</v>
      </c>
      <c r="DI140" s="100"/>
      <c r="DJ140" s="110"/>
      <c r="DK140" s="95">
        <f t="shared" si="170"/>
        <v>0</v>
      </c>
      <c r="DL140" s="15"/>
      <c r="DM140" s="24">
        <f t="shared" si="145"/>
        <v>0</v>
      </c>
      <c r="DN140" s="5">
        <v>0</v>
      </c>
      <c r="DO140" s="63"/>
      <c r="DP140" s="15"/>
      <c r="DQ140" s="13"/>
      <c r="DR140" s="98">
        <f t="shared" si="171"/>
        <v>0</v>
      </c>
      <c r="DS140" s="99">
        <f>DS5</f>
        <v>1</v>
      </c>
      <c r="DT140" s="100"/>
      <c r="DU140" s="110"/>
      <c r="DV140" s="95">
        <f t="shared" si="172"/>
        <v>0</v>
      </c>
      <c r="DW140" s="15"/>
      <c r="DX140" s="24">
        <f t="shared" si="146"/>
        <v>0</v>
      </c>
      <c r="DY140" s="5">
        <v>0</v>
      </c>
      <c r="DZ140" s="63"/>
      <c r="EA140" s="15"/>
      <c r="EB140" s="13"/>
      <c r="EC140" s="98">
        <f t="shared" si="173"/>
        <v>0</v>
      </c>
      <c r="ED140" s="99">
        <f>ED5</f>
        <v>1</v>
      </c>
      <c r="EE140" s="100"/>
      <c r="EF140" s="110"/>
      <c r="EG140" s="95">
        <f t="shared" si="174"/>
        <v>0</v>
      </c>
      <c r="EH140" s="15"/>
      <c r="EI140" s="24">
        <f t="shared" si="147"/>
        <v>0</v>
      </c>
      <c r="EJ140" s="5">
        <v>0</v>
      </c>
      <c r="EK140" s="63"/>
      <c r="EL140" s="15"/>
      <c r="EM140" s="13"/>
      <c r="EN140" s="98">
        <f t="shared" si="175"/>
        <v>0</v>
      </c>
      <c r="EO140" s="99">
        <f>EO5</f>
        <v>1</v>
      </c>
      <c r="EP140" s="100"/>
      <c r="EQ140" s="110"/>
      <c r="ER140" s="95">
        <f t="shared" si="176"/>
        <v>0</v>
      </c>
      <c r="ES140" s="15"/>
      <c r="ET140" s="24">
        <f t="shared" si="148"/>
        <v>0</v>
      </c>
      <c r="EU140" s="5">
        <v>0</v>
      </c>
      <c r="EV140" s="63"/>
      <c r="EW140" s="15"/>
      <c r="EX140" s="13"/>
      <c r="EY140" s="98">
        <f t="shared" si="177"/>
        <v>0</v>
      </c>
      <c r="EZ140" s="99">
        <f>EZ5</f>
        <v>1</v>
      </c>
      <c r="FA140" s="100"/>
      <c r="FB140" s="110"/>
      <c r="FC140" s="95">
        <f t="shared" si="178"/>
        <v>0</v>
      </c>
      <c r="FD140" s="15"/>
      <c r="FE140" s="24">
        <f t="shared" si="149"/>
        <v>0</v>
      </c>
      <c r="FF140" s="5">
        <v>0</v>
      </c>
      <c r="FG140" s="63"/>
      <c r="FH140" s="15"/>
      <c r="FI140" s="13"/>
      <c r="FJ140" s="98">
        <f t="shared" si="179"/>
        <v>0</v>
      </c>
      <c r="FK140" s="99">
        <f>FK5</f>
        <v>1</v>
      </c>
      <c r="FL140" s="100"/>
      <c r="FM140" s="110"/>
      <c r="FN140" s="95">
        <f t="shared" si="180"/>
        <v>0</v>
      </c>
      <c r="FO140" s="15"/>
      <c r="FP140" s="24">
        <f t="shared" si="150"/>
        <v>0</v>
      </c>
      <c r="FQ140" s="5">
        <v>0</v>
      </c>
      <c r="FR140" s="8">
        <v>0</v>
      </c>
      <c r="FS140" s="84">
        <f t="shared" si="181"/>
        <v>500</v>
      </c>
      <c r="FT140" s="85">
        <f t="shared" si="182"/>
        <v>500</v>
      </c>
      <c r="FU140" s="85">
        <f t="shared" si="183"/>
        <v>500</v>
      </c>
      <c r="FV140" s="85">
        <f t="shared" si="184"/>
        <v>7.5999999999999998E-2</v>
      </c>
      <c r="FW140" s="85">
        <f t="shared" si="185"/>
        <v>500</v>
      </c>
      <c r="FX140" s="85">
        <f t="shared" si="186"/>
        <v>500</v>
      </c>
      <c r="FY140" s="85">
        <f t="shared" si="187"/>
        <v>500</v>
      </c>
      <c r="FZ140" s="85">
        <f t="shared" si="188"/>
        <v>500</v>
      </c>
      <c r="GA140" s="85">
        <f t="shared" si="189"/>
        <v>500</v>
      </c>
      <c r="GB140" s="85">
        <f t="shared" si="190"/>
        <v>500</v>
      </c>
      <c r="GC140" s="85">
        <f t="shared" si="191"/>
        <v>500</v>
      </c>
      <c r="GD140" s="85">
        <f t="shared" si="192"/>
        <v>500</v>
      </c>
      <c r="GE140" s="85">
        <f t="shared" si="193"/>
        <v>500</v>
      </c>
      <c r="GF140" s="85">
        <f t="shared" si="194"/>
        <v>500</v>
      </c>
      <c r="GG140" s="85">
        <f t="shared" si="195"/>
        <v>500</v>
      </c>
      <c r="GH140" s="101">
        <f t="shared" si="134"/>
        <v>1</v>
      </c>
      <c r="GI140" s="102">
        <f t="shared" si="196"/>
        <v>7.5999999999999998E-2</v>
      </c>
      <c r="GJ140" s="102">
        <f t="shared" si="197"/>
        <v>7.5999999999999998E-2</v>
      </c>
      <c r="GK140" s="79">
        <f>ROW()</f>
        <v>140</v>
      </c>
    </row>
    <row r="141" spans="1:193" s="12" customFormat="1" ht="50.1" customHeight="1">
      <c r="A141" s="17">
        <f>ROW()</f>
        <v>141</v>
      </c>
      <c r="B141" s="32">
        <f t="shared" si="198"/>
        <v>135</v>
      </c>
      <c r="C141" s="33">
        <f t="shared" si="199"/>
        <v>135</v>
      </c>
      <c r="D141" s="31" t="s">
        <v>463</v>
      </c>
      <c r="E141" s="390">
        <f t="shared" si="135"/>
        <v>0.23199999999999998</v>
      </c>
      <c r="F141" s="107">
        <f t="shared" si="151"/>
        <v>0.23199999999999998</v>
      </c>
      <c r="G141" s="3">
        <v>0</v>
      </c>
      <c r="H141" s="4">
        <v>0</v>
      </c>
      <c r="I141" s="63"/>
      <c r="J141" s="15"/>
      <c r="K141" s="13"/>
      <c r="L141" s="98">
        <f t="shared" si="200"/>
        <v>0</v>
      </c>
      <c r="M141" s="99">
        <f>M5</f>
        <v>0.94499999999999995</v>
      </c>
      <c r="N141" s="100"/>
      <c r="O141" s="110">
        <v>147039</v>
      </c>
      <c r="P141" s="95">
        <f t="shared" si="152"/>
        <v>0</v>
      </c>
      <c r="Q141" s="15"/>
      <c r="R141" s="24">
        <f t="shared" si="136"/>
        <v>0</v>
      </c>
      <c r="S141" s="25">
        <v>0</v>
      </c>
      <c r="T141" s="63"/>
      <c r="U141" s="15"/>
      <c r="V141" s="13"/>
      <c r="W141" s="98">
        <f t="shared" si="153"/>
        <v>0</v>
      </c>
      <c r="X141" s="99">
        <f>X5</f>
        <v>0.97</v>
      </c>
      <c r="Y141" s="100"/>
      <c r="Z141" s="110"/>
      <c r="AA141" s="95">
        <f t="shared" si="154"/>
        <v>0</v>
      </c>
      <c r="AB141" s="15"/>
      <c r="AC141" s="24">
        <f t="shared" si="137"/>
        <v>0</v>
      </c>
      <c r="AD141" s="5">
        <v>0</v>
      </c>
      <c r="AE141" s="63"/>
      <c r="AF141" s="15"/>
      <c r="AG141" s="13"/>
      <c r="AH141" s="98">
        <f t="shared" si="155"/>
        <v>0</v>
      </c>
      <c r="AI141" s="99">
        <f>AI5</f>
        <v>0.95499999999999996</v>
      </c>
      <c r="AJ141" s="100"/>
      <c r="AK141" s="110"/>
      <c r="AL141" s="95">
        <f t="shared" si="156"/>
        <v>0</v>
      </c>
      <c r="AM141" s="15"/>
      <c r="AN141" s="24">
        <f t="shared" si="138"/>
        <v>0</v>
      </c>
      <c r="AO141" s="5">
        <v>0</v>
      </c>
      <c r="AP141" s="63"/>
      <c r="AQ141" s="15"/>
      <c r="AR141" s="13"/>
      <c r="AS141" s="98">
        <f t="shared" si="157"/>
        <v>1</v>
      </c>
      <c r="AT141" s="99">
        <f>AT5</f>
        <v>0.96</v>
      </c>
      <c r="AU141" s="100">
        <v>0.24166666666666667</v>
      </c>
      <c r="AV141" s="110"/>
      <c r="AW141" s="95">
        <f t="shared" si="158"/>
        <v>0.23199999999999998</v>
      </c>
      <c r="AX141" s="15"/>
      <c r="AY141" s="24">
        <f t="shared" si="139"/>
        <v>1</v>
      </c>
      <c r="AZ141" s="5">
        <v>0</v>
      </c>
      <c r="BA141" s="63"/>
      <c r="BB141" s="15"/>
      <c r="BC141" s="13"/>
      <c r="BD141" s="98">
        <f t="shared" si="159"/>
        <v>0</v>
      </c>
      <c r="BE141" s="99">
        <f>BE5</f>
        <v>0.98</v>
      </c>
      <c r="BF141" s="100"/>
      <c r="BG141" s="110"/>
      <c r="BH141" s="95">
        <f t="shared" si="160"/>
        <v>0</v>
      </c>
      <c r="BI141" s="15"/>
      <c r="BJ141" s="24">
        <f t="shared" si="140"/>
        <v>0</v>
      </c>
      <c r="BK141" s="5">
        <v>0</v>
      </c>
      <c r="BL141" s="63"/>
      <c r="BM141" s="15"/>
      <c r="BN141" s="13"/>
      <c r="BO141" s="98">
        <f t="shared" si="161"/>
        <v>0</v>
      </c>
      <c r="BP141" s="99">
        <f>BP5</f>
        <v>0.94499999999999995</v>
      </c>
      <c r="BQ141" s="100">
        <v>0</v>
      </c>
      <c r="BR141" s="110"/>
      <c r="BS141" s="95">
        <f t="shared" si="162"/>
        <v>0</v>
      </c>
      <c r="BT141" s="15"/>
      <c r="BU141" s="24">
        <f t="shared" si="141"/>
        <v>0</v>
      </c>
      <c r="BV141" s="5">
        <v>0</v>
      </c>
      <c r="BW141" s="63"/>
      <c r="BX141" s="15"/>
      <c r="BY141" s="13"/>
      <c r="BZ141" s="98">
        <f t="shared" si="163"/>
        <v>0</v>
      </c>
      <c r="CA141" s="99">
        <f>CA5</f>
        <v>1</v>
      </c>
      <c r="CB141" s="100"/>
      <c r="CC141" s="110"/>
      <c r="CD141" s="95">
        <f t="shared" si="164"/>
        <v>0</v>
      </c>
      <c r="CE141" s="15"/>
      <c r="CF141" s="24">
        <f t="shared" si="142"/>
        <v>0</v>
      </c>
      <c r="CG141" s="5">
        <v>0</v>
      </c>
      <c r="CH141" s="63"/>
      <c r="CI141" s="15"/>
      <c r="CJ141" s="13"/>
      <c r="CK141" s="98">
        <f t="shared" si="165"/>
        <v>0</v>
      </c>
      <c r="CL141" s="99">
        <f>CL5</f>
        <v>1</v>
      </c>
      <c r="CM141" s="100"/>
      <c r="CN141" s="110"/>
      <c r="CO141" s="95">
        <f t="shared" si="166"/>
        <v>0</v>
      </c>
      <c r="CP141" s="15"/>
      <c r="CQ141" s="24">
        <f t="shared" si="143"/>
        <v>0</v>
      </c>
      <c r="CR141" s="5">
        <v>0</v>
      </c>
      <c r="CS141" s="63"/>
      <c r="CT141" s="15"/>
      <c r="CU141" s="13"/>
      <c r="CV141" s="98">
        <f t="shared" si="167"/>
        <v>0</v>
      </c>
      <c r="CW141" s="99">
        <f>CW5</f>
        <v>1</v>
      </c>
      <c r="CX141" s="100"/>
      <c r="CY141" s="110"/>
      <c r="CZ141" s="95">
        <f t="shared" si="168"/>
        <v>0</v>
      </c>
      <c r="DA141" s="15"/>
      <c r="DB141" s="24">
        <f t="shared" si="144"/>
        <v>0</v>
      </c>
      <c r="DC141" s="5">
        <v>0</v>
      </c>
      <c r="DD141" s="63"/>
      <c r="DE141" s="15"/>
      <c r="DF141" s="13"/>
      <c r="DG141" s="98">
        <f t="shared" si="169"/>
        <v>0</v>
      </c>
      <c r="DH141" s="99">
        <f>DH5</f>
        <v>1</v>
      </c>
      <c r="DI141" s="100"/>
      <c r="DJ141" s="110"/>
      <c r="DK141" s="95">
        <f t="shared" si="170"/>
        <v>0</v>
      </c>
      <c r="DL141" s="15"/>
      <c r="DM141" s="24">
        <f t="shared" si="145"/>
        <v>0</v>
      </c>
      <c r="DN141" s="5">
        <v>0</v>
      </c>
      <c r="DO141" s="63"/>
      <c r="DP141" s="15"/>
      <c r="DQ141" s="13"/>
      <c r="DR141" s="98">
        <f t="shared" si="171"/>
        <v>0</v>
      </c>
      <c r="DS141" s="99">
        <f>DS5</f>
        <v>1</v>
      </c>
      <c r="DT141" s="100"/>
      <c r="DU141" s="110"/>
      <c r="DV141" s="95">
        <f t="shared" si="172"/>
        <v>0</v>
      </c>
      <c r="DW141" s="15"/>
      <c r="DX141" s="24">
        <f t="shared" si="146"/>
        <v>0</v>
      </c>
      <c r="DY141" s="5">
        <v>0</v>
      </c>
      <c r="DZ141" s="63"/>
      <c r="EA141" s="15"/>
      <c r="EB141" s="13"/>
      <c r="EC141" s="98">
        <f t="shared" si="173"/>
        <v>0</v>
      </c>
      <c r="ED141" s="99">
        <f>ED5</f>
        <v>1</v>
      </c>
      <c r="EE141" s="100"/>
      <c r="EF141" s="110"/>
      <c r="EG141" s="95">
        <f t="shared" si="174"/>
        <v>0</v>
      </c>
      <c r="EH141" s="15"/>
      <c r="EI141" s="24">
        <f t="shared" si="147"/>
        <v>0</v>
      </c>
      <c r="EJ141" s="5">
        <v>0</v>
      </c>
      <c r="EK141" s="63"/>
      <c r="EL141" s="15"/>
      <c r="EM141" s="13"/>
      <c r="EN141" s="98">
        <f t="shared" si="175"/>
        <v>0</v>
      </c>
      <c r="EO141" s="99">
        <f>EO5</f>
        <v>1</v>
      </c>
      <c r="EP141" s="100"/>
      <c r="EQ141" s="110"/>
      <c r="ER141" s="95">
        <f t="shared" si="176"/>
        <v>0</v>
      </c>
      <c r="ES141" s="15"/>
      <c r="ET141" s="24">
        <f t="shared" si="148"/>
        <v>0</v>
      </c>
      <c r="EU141" s="5">
        <v>0</v>
      </c>
      <c r="EV141" s="63"/>
      <c r="EW141" s="15"/>
      <c r="EX141" s="13"/>
      <c r="EY141" s="98">
        <f t="shared" si="177"/>
        <v>0</v>
      </c>
      <c r="EZ141" s="99">
        <f>EZ5</f>
        <v>1</v>
      </c>
      <c r="FA141" s="100"/>
      <c r="FB141" s="110"/>
      <c r="FC141" s="95">
        <f t="shared" si="178"/>
        <v>0</v>
      </c>
      <c r="FD141" s="15"/>
      <c r="FE141" s="24">
        <f t="shared" si="149"/>
        <v>0</v>
      </c>
      <c r="FF141" s="5">
        <v>0</v>
      </c>
      <c r="FG141" s="63"/>
      <c r="FH141" s="15"/>
      <c r="FI141" s="13"/>
      <c r="FJ141" s="98">
        <f t="shared" si="179"/>
        <v>0</v>
      </c>
      <c r="FK141" s="99">
        <f>FK5</f>
        <v>1</v>
      </c>
      <c r="FL141" s="100"/>
      <c r="FM141" s="110"/>
      <c r="FN141" s="95">
        <f t="shared" si="180"/>
        <v>0</v>
      </c>
      <c r="FO141" s="15"/>
      <c r="FP141" s="24">
        <f t="shared" si="150"/>
        <v>0</v>
      </c>
      <c r="FQ141" s="5">
        <v>0</v>
      </c>
      <c r="FR141" s="8">
        <v>0</v>
      </c>
      <c r="FS141" s="84">
        <f t="shared" si="181"/>
        <v>500</v>
      </c>
      <c r="FT141" s="85">
        <f t="shared" si="182"/>
        <v>500</v>
      </c>
      <c r="FU141" s="85">
        <f t="shared" si="183"/>
        <v>500</v>
      </c>
      <c r="FV141" s="85">
        <f t="shared" si="184"/>
        <v>0.23199999999999998</v>
      </c>
      <c r="FW141" s="85">
        <f t="shared" si="185"/>
        <v>500</v>
      </c>
      <c r="FX141" s="85">
        <f t="shared" si="186"/>
        <v>500</v>
      </c>
      <c r="FY141" s="85">
        <f t="shared" si="187"/>
        <v>500</v>
      </c>
      <c r="FZ141" s="85">
        <f t="shared" si="188"/>
        <v>500</v>
      </c>
      <c r="GA141" s="85">
        <f t="shared" si="189"/>
        <v>500</v>
      </c>
      <c r="GB141" s="85">
        <f t="shared" si="190"/>
        <v>500</v>
      </c>
      <c r="GC141" s="85">
        <f t="shared" si="191"/>
        <v>500</v>
      </c>
      <c r="GD141" s="85">
        <f t="shared" si="192"/>
        <v>500</v>
      </c>
      <c r="GE141" s="85">
        <f t="shared" si="193"/>
        <v>500</v>
      </c>
      <c r="GF141" s="85">
        <f t="shared" si="194"/>
        <v>500</v>
      </c>
      <c r="GG141" s="85">
        <f t="shared" si="195"/>
        <v>500</v>
      </c>
      <c r="GH141" s="101">
        <f t="shared" si="134"/>
        <v>1</v>
      </c>
      <c r="GI141" s="102">
        <f t="shared" si="196"/>
        <v>0.23199999999999998</v>
      </c>
      <c r="GJ141" s="102">
        <f t="shared" si="197"/>
        <v>0.23199999999999998</v>
      </c>
      <c r="GK141" s="79">
        <f>ROW()</f>
        <v>141</v>
      </c>
    </row>
    <row r="142" spans="1:193" s="12" customFormat="1" ht="50.1" customHeight="1">
      <c r="A142" s="17">
        <f>ROW()</f>
        <v>142</v>
      </c>
      <c r="B142" s="32">
        <f t="shared" si="198"/>
        <v>136</v>
      </c>
      <c r="C142" s="33">
        <f t="shared" si="199"/>
        <v>136</v>
      </c>
      <c r="D142" s="31" t="s">
        <v>464</v>
      </c>
      <c r="E142" s="390">
        <f t="shared" si="135"/>
        <v>1.2413047499999996</v>
      </c>
      <c r="F142" s="107">
        <f t="shared" si="151"/>
        <v>1.2774273749999998</v>
      </c>
      <c r="G142" s="3">
        <v>0</v>
      </c>
      <c r="H142" s="4">
        <v>0</v>
      </c>
      <c r="I142" s="63"/>
      <c r="J142" s="15"/>
      <c r="K142" s="13"/>
      <c r="L142" s="98">
        <f t="shared" si="200"/>
        <v>1</v>
      </c>
      <c r="M142" s="99">
        <f>M5</f>
        <v>0.94499999999999995</v>
      </c>
      <c r="N142" s="100">
        <v>1.39</v>
      </c>
      <c r="O142" s="110">
        <v>202146</v>
      </c>
      <c r="P142" s="95">
        <f t="shared" si="152"/>
        <v>1.3135499999999998</v>
      </c>
      <c r="Q142" s="15"/>
      <c r="R142" s="24">
        <f t="shared" si="136"/>
        <v>2</v>
      </c>
      <c r="S142" s="25">
        <v>0</v>
      </c>
      <c r="T142" s="63"/>
      <c r="U142" s="15"/>
      <c r="V142" s="13"/>
      <c r="W142" s="98">
        <f t="shared" si="153"/>
        <v>0</v>
      </c>
      <c r="X142" s="99">
        <f>X5</f>
        <v>0.97</v>
      </c>
      <c r="Y142" s="100"/>
      <c r="Z142" s="110"/>
      <c r="AA142" s="95">
        <f t="shared" si="154"/>
        <v>0</v>
      </c>
      <c r="AB142" s="15"/>
      <c r="AC142" s="24">
        <f t="shared" si="137"/>
        <v>0</v>
      </c>
      <c r="AD142" s="5">
        <v>0</v>
      </c>
      <c r="AE142" s="63"/>
      <c r="AF142" s="15"/>
      <c r="AG142" s="13"/>
      <c r="AH142" s="98">
        <f t="shared" si="155"/>
        <v>0</v>
      </c>
      <c r="AI142" s="99">
        <f>AI5</f>
        <v>0.95499999999999996</v>
      </c>
      <c r="AJ142" s="100"/>
      <c r="AK142" s="110"/>
      <c r="AL142" s="95">
        <f t="shared" si="156"/>
        <v>0</v>
      </c>
      <c r="AM142" s="15"/>
      <c r="AN142" s="24">
        <f t="shared" si="138"/>
        <v>0</v>
      </c>
      <c r="AO142" s="5">
        <v>0</v>
      </c>
      <c r="AP142" s="63"/>
      <c r="AQ142" s="15"/>
      <c r="AR142" s="13"/>
      <c r="AS142" s="98">
        <f t="shared" si="157"/>
        <v>0</v>
      </c>
      <c r="AT142" s="99">
        <f>AT5</f>
        <v>0.96</v>
      </c>
      <c r="AU142" s="100"/>
      <c r="AV142" s="110"/>
      <c r="AW142" s="95">
        <f t="shared" si="158"/>
        <v>0</v>
      </c>
      <c r="AX142" s="15"/>
      <c r="AY142" s="24">
        <f t="shared" si="139"/>
        <v>0</v>
      </c>
      <c r="AZ142" s="5">
        <v>0</v>
      </c>
      <c r="BA142" s="63"/>
      <c r="BB142" s="15"/>
      <c r="BC142" s="13"/>
      <c r="BD142" s="98">
        <f t="shared" si="159"/>
        <v>0</v>
      </c>
      <c r="BE142" s="99">
        <f>BE5</f>
        <v>0.98</v>
      </c>
      <c r="BF142" s="100"/>
      <c r="BG142" s="110"/>
      <c r="BH142" s="95">
        <f t="shared" si="160"/>
        <v>0</v>
      </c>
      <c r="BI142" s="15"/>
      <c r="BJ142" s="24">
        <f t="shared" si="140"/>
        <v>0</v>
      </c>
      <c r="BK142" s="5">
        <v>0</v>
      </c>
      <c r="BL142" s="63"/>
      <c r="BM142" s="15"/>
      <c r="BN142" s="13"/>
      <c r="BO142" s="98">
        <f t="shared" si="161"/>
        <v>1</v>
      </c>
      <c r="BP142" s="99">
        <f>BP5</f>
        <v>0.94499999999999995</v>
      </c>
      <c r="BQ142" s="100">
        <v>1.3135499999999998</v>
      </c>
      <c r="BR142" s="110"/>
      <c r="BS142" s="95">
        <f t="shared" si="162"/>
        <v>1.2413047499999996</v>
      </c>
      <c r="BT142" s="15"/>
      <c r="BU142" s="24">
        <f t="shared" si="141"/>
        <v>1</v>
      </c>
      <c r="BV142" s="5">
        <v>0</v>
      </c>
      <c r="BW142" s="63"/>
      <c r="BX142" s="15"/>
      <c r="BY142" s="13"/>
      <c r="BZ142" s="98">
        <f t="shared" si="163"/>
        <v>0</v>
      </c>
      <c r="CA142" s="99">
        <f>CA5</f>
        <v>1</v>
      </c>
      <c r="CB142" s="100"/>
      <c r="CC142" s="110"/>
      <c r="CD142" s="95">
        <f t="shared" si="164"/>
        <v>0</v>
      </c>
      <c r="CE142" s="15"/>
      <c r="CF142" s="24">
        <f t="shared" si="142"/>
        <v>0</v>
      </c>
      <c r="CG142" s="5">
        <v>0</v>
      </c>
      <c r="CH142" s="63"/>
      <c r="CI142" s="15"/>
      <c r="CJ142" s="13"/>
      <c r="CK142" s="98">
        <f t="shared" si="165"/>
        <v>0</v>
      </c>
      <c r="CL142" s="99">
        <f>CL5</f>
        <v>1</v>
      </c>
      <c r="CM142" s="100"/>
      <c r="CN142" s="110"/>
      <c r="CO142" s="95">
        <f t="shared" si="166"/>
        <v>0</v>
      </c>
      <c r="CP142" s="15"/>
      <c r="CQ142" s="24">
        <f t="shared" si="143"/>
        <v>0</v>
      </c>
      <c r="CR142" s="5">
        <v>0</v>
      </c>
      <c r="CS142" s="63"/>
      <c r="CT142" s="15"/>
      <c r="CU142" s="13"/>
      <c r="CV142" s="98">
        <f t="shared" si="167"/>
        <v>0</v>
      </c>
      <c r="CW142" s="99">
        <f>CW5</f>
        <v>1</v>
      </c>
      <c r="CX142" s="100"/>
      <c r="CY142" s="110"/>
      <c r="CZ142" s="95">
        <f t="shared" si="168"/>
        <v>0</v>
      </c>
      <c r="DA142" s="15"/>
      <c r="DB142" s="24">
        <f t="shared" si="144"/>
        <v>0</v>
      </c>
      <c r="DC142" s="5">
        <v>0</v>
      </c>
      <c r="DD142" s="63"/>
      <c r="DE142" s="15"/>
      <c r="DF142" s="13"/>
      <c r="DG142" s="98">
        <f t="shared" si="169"/>
        <v>0</v>
      </c>
      <c r="DH142" s="99">
        <f>DH5</f>
        <v>1</v>
      </c>
      <c r="DI142" s="100"/>
      <c r="DJ142" s="110"/>
      <c r="DK142" s="95">
        <f t="shared" si="170"/>
        <v>0</v>
      </c>
      <c r="DL142" s="15"/>
      <c r="DM142" s="24">
        <f t="shared" si="145"/>
        <v>0</v>
      </c>
      <c r="DN142" s="5">
        <v>0</v>
      </c>
      <c r="DO142" s="63"/>
      <c r="DP142" s="15"/>
      <c r="DQ142" s="13"/>
      <c r="DR142" s="98">
        <f t="shared" si="171"/>
        <v>0</v>
      </c>
      <c r="DS142" s="99">
        <f>DS5</f>
        <v>1</v>
      </c>
      <c r="DT142" s="100"/>
      <c r="DU142" s="110"/>
      <c r="DV142" s="95">
        <f t="shared" si="172"/>
        <v>0</v>
      </c>
      <c r="DW142" s="15"/>
      <c r="DX142" s="24">
        <f t="shared" si="146"/>
        <v>0</v>
      </c>
      <c r="DY142" s="5">
        <v>0</v>
      </c>
      <c r="DZ142" s="63"/>
      <c r="EA142" s="15"/>
      <c r="EB142" s="13"/>
      <c r="EC142" s="98">
        <f t="shared" si="173"/>
        <v>0</v>
      </c>
      <c r="ED142" s="99">
        <f>ED5</f>
        <v>1</v>
      </c>
      <c r="EE142" s="100"/>
      <c r="EF142" s="110"/>
      <c r="EG142" s="95">
        <f t="shared" si="174"/>
        <v>0</v>
      </c>
      <c r="EH142" s="15"/>
      <c r="EI142" s="24">
        <f t="shared" si="147"/>
        <v>0</v>
      </c>
      <c r="EJ142" s="5">
        <v>0</v>
      </c>
      <c r="EK142" s="63"/>
      <c r="EL142" s="15"/>
      <c r="EM142" s="13"/>
      <c r="EN142" s="98">
        <f t="shared" si="175"/>
        <v>0</v>
      </c>
      <c r="EO142" s="99">
        <f>EO5</f>
        <v>1</v>
      </c>
      <c r="EP142" s="100"/>
      <c r="EQ142" s="110"/>
      <c r="ER142" s="95">
        <f t="shared" si="176"/>
        <v>0</v>
      </c>
      <c r="ES142" s="15"/>
      <c r="ET142" s="24">
        <f t="shared" si="148"/>
        <v>0</v>
      </c>
      <c r="EU142" s="5">
        <v>0</v>
      </c>
      <c r="EV142" s="63"/>
      <c r="EW142" s="15"/>
      <c r="EX142" s="13"/>
      <c r="EY142" s="98">
        <f t="shared" si="177"/>
        <v>0</v>
      </c>
      <c r="EZ142" s="99">
        <f>EZ5</f>
        <v>1</v>
      </c>
      <c r="FA142" s="100"/>
      <c r="FB142" s="110"/>
      <c r="FC142" s="95">
        <f t="shared" si="178"/>
        <v>0</v>
      </c>
      <c r="FD142" s="15"/>
      <c r="FE142" s="24">
        <f t="shared" si="149"/>
        <v>0</v>
      </c>
      <c r="FF142" s="5">
        <v>0</v>
      </c>
      <c r="FG142" s="63"/>
      <c r="FH142" s="15"/>
      <c r="FI142" s="13"/>
      <c r="FJ142" s="98">
        <f t="shared" si="179"/>
        <v>0</v>
      </c>
      <c r="FK142" s="99">
        <f>FK5</f>
        <v>1</v>
      </c>
      <c r="FL142" s="100"/>
      <c r="FM142" s="110"/>
      <c r="FN142" s="95">
        <f t="shared" si="180"/>
        <v>0</v>
      </c>
      <c r="FO142" s="15"/>
      <c r="FP142" s="24">
        <f t="shared" si="150"/>
        <v>0</v>
      </c>
      <c r="FQ142" s="5">
        <v>0</v>
      </c>
      <c r="FR142" s="8">
        <v>0</v>
      </c>
      <c r="FS142" s="84">
        <f t="shared" si="181"/>
        <v>1.3135499999999998</v>
      </c>
      <c r="FT142" s="85">
        <f t="shared" si="182"/>
        <v>500</v>
      </c>
      <c r="FU142" s="85">
        <f t="shared" si="183"/>
        <v>500</v>
      </c>
      <c r="FV142" s="85">
        <f t="shared" si="184"/>
        <v>500</v>
      </c>
      <c r="FW142" s="85">
        <f t="shared" si="185"/>
        <v>500</v>
      </c>
      <c r="FX142" s="85">
        <f t="shared" si="186"/>
        <v>1.2413047499999996</v>
      </c>
      <c r="FY142" s="85">
        <f t="shared" si="187"/>
        <v>500</v>
      </c>
      <c r="FZ142" s="85">
        <f t="shared" si="188"/>
        <v>500</v>
      </c>
      <c r="GA142" s="85">
        <f t="shared" si="189"/>
        <v>500</v>
      </c>
      <c r="GB142" s="85">
        <f t="shared" si="190"/>
        <v>500</v>
      </c>
      <c r="GC142" s="85">
        <f t="shared" si="191"/>
        <v>500</v>
      </c>
      <c r="GD142" s="85">
        <f t="shared" si="192"/>
        <v>500</v>
      </c>
      <c r="GE142" s="85">
        <f t="shared" si="193"/>
        <v>500</v>
      </c>
      <c r="GF142" s="85">
        <f t="shared" si="194"/>
        <v>500</v>
      </c>
      <c r="GG142" s="85">
        <f t="shared" si="195"/>
        <v>500</v>
      </c>
      <c r="GH142" s="101">
        <f t="shared" si="134"/>
        <v>2</v>
      </c>
      <c r="GI142" s="102">
        <f t="shared" si="196"/>
        <v>2.5548547499999996</v>
      </c>
      <c r="GJ142" s="102">
        <f t="shared" si="197"/>
        <v>1.2774273749999998</v>
      </c>
      <c r="GK142" s="79">
        <f>ROW()</f>
        <v>142</v>
      </c>
    </row>
    <row r="143" spans="1:193" s="12" customFormat="1" ht="50.1" customHeight="1">
      <c r="A143" s="17">
        <f>ROW()</f>
        <v>143</v>
      </c>
      <c r="B143" s="32">
        <f t="shared" si="198"/>
        <v>137</v>
      </c>
      <c r="C143" s="33">
        <f t="shared" si="199"/>
        <v>137</v>
      </c>
      <c r="D143" s="31" t="s">
        <v>465</v>
      </c>
      <c r="E143" s="390">
        <f t="shared" si="135"/>
        <v>3.6819420749999998</v>
      </c>
      <c r="F143" s="107">
        <f t="shared" si="151"/>
        <v>3.7890885374999996</v>
      </c>
      <c r="G143" s="3">
        <v>0</v>
      </c>
      <c r="H143" s="4">
        <v>0</v>
      </c>
      <c r="I143" s="63"/>
      <c r="J143" s="15"/>
      <c r="K143" s="13"/>
      <c r="L143" s="98">
        <f t="shared" si="200"/>
        <v>1</v>
      </c>
      <c r="M143" s="99">
        <f>M5</f>
        <v>0.94499999999999995</v>
      </c>
      <c r="N143" s="100">
        <v>4.1230000000000002</v>
      </c>
      <c r="O143" s="110">
        <v>202309</v>
      </c>
      <c r="P143" s="95">
        <f t="shared" si="152"/>
        <v>3.8962349999999999</v>
      </c>
      <c r="Q143" s="15"/>
      <c r="R143" s="24">
        <f t="shared" si="136"/>
        <v>2</v>
      </c>
      <c r="S143" s="25">
        <v>0</v>
      </c>
      <c r="T143" s="63"/>
      <c r="U143" s="15"/>
      <c r="V143" s="13"/>
      <c r="W143" s="98">
        <f t="shared" si="153"/>
        <v>0</v>
      </c>
      <c r="X143" s="99">
        <f>X5</f>
        <v>0.97</v>
      </c>
      <c r="Y143" s="100"/>
      <c r="Z143" s="110"/>
      <c r="AA143" s="95">
        <f t="shared" si="154"/>
        <v>0</v>
      </c>
      <c r="AB143" s="15"/>
      <c r="AC143" s="24">
        <f t="shared" si="137"/>
        <v>0</v>
      </c>
      <c r="AD143" s="5">
        <v>0</v>
      </c>
      <c r="AE143" s="63"/>
      <c r="AF143" s="15"/>
      <c r="AG143" s="13"/>
      <c r="AH143" s="98">
        <f t="shared" si="155"/>
        <v>0</v>
      </c>
      <c r="AI143" s="99">
        <f>AI5</f>
        <v>0.95499999999999996</v>
      </c>
      <c r="AJ143" s="100"/>
      <c r="AK143" s="110"/>
      <c r="AL143" s="95">
        <f t="shared" si="156"/>
        <v>0</v>
      </c>
      <c r="AM143" s="15"/>
      <c r="AN143" s="24">
        <f t="shared" si="138"/>
        <v>0</v>
      </c>
      <c r="AO143" s="5">
        <v>0</v>
      </c>
      <c r="AP143" s="63"/>
      <c r="AQ143" s="15"/>
      <c r="AR143" s="13"/>
      <c r="AS143" s="98">
        <f t="shared" si="157"/>
        <v>0</v>
      </c>
      <c r="AT143" s="99">
        <f>AT5</f>
        <v>0.96</v>
      </c>
      <c r="AU143" s="100"/>
      <c r="AV143" s="110"/>
      <c r="AW143" s="95">
        <f t="shared" si="158"/>
        <v>0</v>
      </c>
      <c r="AX143" s="15"/>
      <c r="AY143" s="24">
        <f t="shared" si="139"/>
        <v>0</v>
      </c>
      <c r="AZ143" s="5">
        <v>0</v>
      </c>
      <c r="BA143" s="63"/>
      <c r="BB143" s="15"/>
      <c r="BC143" s="13"/>
      <c r="BD143" s="98">
        <f t="shared" si="159"/>
        <v>0</v>
      </c>
      <c r="BE143" s="99">
        <f>BE5</f>
        <v>0.98</v>
      </c>
      <c r="BF143" s="100"/>
      <c r="BG143" s="110"/>
      <c r="BH143" s="95">
        <f t="shared" si="160"/>
        <v>0</v>
      </c>
      <c r="BI143" s="15"/>
      <c r="BJ143" s="24">
        <f t="shared" si="140"/>
        <v>0</v>
      </c>
      <c r="BK143" s="5">
        <v>0</v>
      </c>
      <c r="BL143" s="63"/>
      <c r="BM143" s="15"/>
      <c r="BN143" s="13"/>
      <c r="BO143" s="98">
        <f t="shared" si="161"/>
        <v>1</v>
      </c>
      <c r="BP143" s="99">
        <f>BP5</f>
        <v>0.94499999999999995</v>
      </c>
      <c r="BQ143" s="100">
        <v>3.8962349999999999</v>
      </c>
      <c r="BR143" s="110"/>
      <c r="BS143" s="95">
        <f t="shared" si="162"/>
        <v>3.6819420749999998</v>
      </c>
      <c r="BT143" s="15"/>
      <c r="BU143" s="24">
        <f t="shared" si="141"/>
        <v>1</v>
      </c>
      <c r="BV143" s="5">
        <v>0</v>
      </c>
      <c r="BW143" s="63"/>
      <c r="BX143" s="15"/>
      <c r="BY143" s="13"/>
      <c r="BZ143" s="98">
        <f t="shared" si="163"/>
        <v>0</v>
      </c>
      <c r="CA143" s="99">
        <f>CA5</f>
        <v>1</v>
      </c>
      <c r="CB143" s="100"/>
      <c r="CC143" s="110"/>
      <c r="CD143" s="95">
        <f t="shared" si="164"/>
        <v>0</v>
      </c>
      <c r="CE143" s="15"/>
      <c r="CF143" s="24">
        <f t="shared" si="142"/>
        <v>0</v>
      </c>
      <c r="CG143" s="5">
        <v>0</v>
      </c>
      <c r="CH143" s="63"/>
      <c r="CI143" s="15"/>
      <c r="CJ143" s="13"/>
      <c r="CK143" s="98">
        <f t="shared" si="165"/>
        <v>0</v>
      </c>
      <c r="CL143" s="99">
        <f>CL5</f>
        <v>1</v>
      </c>
      <c r="CM143" s="100"/>
      <c r="CN143" s="110"/>
      <c r="CO143" s="95">
        <f t="shared" si="166"/>
        <v>0</v>
      </c>
      <c r="CP143" s="15"/>
      <c r="CQ143" s="24">
        <f t="shared" si="143"/>
        <v>0</v>
      </c>
      <c r="CR143" s="5">
        <v>0</v>
      </c>
      <c r="CS143" s="63"/>
      <c r="CT143" s="15"/>
      <c r="CU143" s="13"/>
      <c r="CV143" s="98">
        <f t="shared" si="167"/>
        <v>0</v>
      </c>
      <c r="CW143" s="99">
        <f>CW5</f>
        <v>1</v>
      </c>
      <c r="CX143" s="100"/>
      <c r="CY143" s="110"/>
      <c r="CZ143" s="95">
        <f t="shared" si="168"/>
        <v>0</v>
      </c>
      <c r="DA143" s="15"/>
      <c r="DB143" s="24">
        <f t="shared" si="144"/>
        <v>0</v>
      </c>
      <c r="DC143" s="5">
        <v>0</v>
      </c>
      <c r="DD143" s="63"/>
      <c r="DE143" s="15"/>
      <c r="DF143" s="13"/>
      <c r="DG143" s="98">
        <f t="shared" si="169"/>
        <v>0</v>
      </c>
      <c r="DH143" s="99">
        <f>DH5</f>
        <v>1</v>
      </c>
      <c r="DI143" s="100"/>
      <c r="DJ143" s="110"/>
      <c r="DK143" s="95">
        <f t="shared" si="170"/>
        <v>0</v>
      </c>
      <c r="DL143" s="15"/>
      <c r="DM143" s="24">
        <f t="shared" si="145"/>
        <v>0</v>
      </c>
      <c r="DN143" s="5">
        <v>0</v>
      </c>
      <c r="DO143" s="63"/>
      <c r="DP143" s="15"/>
      <c r="DQ143" s="13"/>
      <c r="DR143" s="98">
        <f t="shared" si="171"/>
        <v>0</v>
      </c>
      <c r="DS143" s="99">
        <f>DS5</f>
        <v>1</v>
      </c>
      <c r="DT143" s="100"/>
      <c r="DU143" s="110"/>
      <c r="DV143" s="95">
        <f t="shared" si="172"/>
        <v>0</v>
      </c>
      <c r="DW143" s="15"/>
      <c r="DX143" s="24">
        <f t="shared" si="146"/>
        <v>0</v>
      </c>
      <c r="DY143" s="5">
        <v>0</v>
      </c>
      <c r="DZ143" s="63"/>
      <c r="EA143" s="15"/>
      <c r="EB143" s="13"/>
      <c r="EC143" s="98">
        <f t="shared" si="173"/>
        <v>0</v>
      </c>
      <c r="ED143" s="99">
        <f>ED5</f>
        <v>1</v>
      </c>
      <c r="EE143" s="100"/>
      <c r="EF143" s="110"/>
      <c r="EG143" s="95">
        <f t="shared" si="174"/>
        <v>0</v>
      </c>
      <c r="EH143" s="15"/>
      <c r="EI143" s="24">
        <f t="shared" si="147"/>
        <v>0</v>
      </c>
      <c r="EJ143" s="5">
        <v>0</v>
      </c>
      <c r="EK143" s="63"/>
      <c r="EL143" s="15"/>
      <c r="EM143" s="13"/>
      <c r="EN143" s="98">
        <f t="shared" si="175"/>
        <v>0</v>
      </c>
      <c r="EO143" s="99">
        <f>EO5</f>
        <v>1</v>
      </c>
      <c r="EP143" s="100"/>
      <c r="EQ143" s="110"/>
      <c r="ER143" s="95">
        <f t="shared" si="176"/>
        <v>0</v>
      </c>
      <c r="ES143" s="15"/>
      <c r="ET143" s="24">
        <f t="shared" si="148"/>
        <v>0</v>
      </c>
      <c r="EU143" s="5">
        <v>0</v>
      </c>
      <c r="EV143" s="63"/>
      <c r="EW143" s="15"/>
      <c r="EX143" s="13"/>
      <c r="EY143" s="98">
        <f t="shared" si="177"/>
        <v>0</v>
      </c>
      <c r="EZ143" s="99">
        <f>EZ5</f>
        <v>1</v>
      </c>
      <c r="FA143" s="100"/>
      <c r="FB143" s="110"/>
      <c r="FC143" s="95">
        <f t="shared" si="178"/>
        <v>0</v>
      </c>
      <c r="FD143" s="15"/>
      <c r="FE143" s="24">
        <f t="shared" si="149"/>
        <v>0</v>
      </c>
      <c r="FF143" s="5">
        <v>0</v>
      </c>
      <c r="FG143" s="63"/>
      <c r="FH143" s="15"/>
      <c r="FI143" s="13"/>
      <c r="FJ143" s="98">
        <f t="shared" si="179"/>
        <v>0</v>
      </c>
      <c r="FK143" s="99">
        <f>FK5</f>
        <v>1</v>
      </c>
      <c r="FL143" s="100"/>
      <c r="FM143" s="110"/>
      <c r="FN143" s="95">
        <f t="shared" si="180"/>
        <v>0</v>
      </c>
      <c r="FO143" s="15"/>
      <c r="FP143" s="24">
        <f t="shared" si="150"/>
        <v>0</v>
      </c>
      <c r="FQ143" s="5">
        <v>0</v>
      </c>
      <c r="FR143" s="8">
        <v>0</v>
      </c>
      <c r="FS143" s="84">
        <f t="shared" si="181"/>
        <v>3.8962349999999999</v>
      </c>
      <c r="FT143" s="85">
        <f t="shared" si="182"/>
        <v>500</v>
      </c>
      <c r="FU143" s="85">
        <f t="shared" si="183"/>
        <v>500</v>
      </c>
      <c r="FV143" s="85">
        <f t="shared" si="184"/>
        <v>500</v>
      </c>
      <c r="FW143" s="85">
        <f t="shared" si="185"/>
        <v>500</v>
      </c>
      <c r="FX143" s="85">
        <f t="shared" si="186"/>
        <v>3.6819420749999998</v>
      </c>
      <c r="FY143" s="85">
        <f t="shared" si="187"/>
        <v>500</v>
      </c>
      <c r="FZ143" s="85">
        <f t="shared" si="188"/>
        <v>500</v>
      </c>
      <c r="GA143" s="85">
        <f t="shared" si="189"/>
        <v>500</v>
      </c>
      <c r="GB143" s="85">
        <f t="shared" si="190"/>
        <v>500</v>
      </c>
      <c r="GC143" s="85">
        <f t="shared" si="191"/>
        <v>500</v>
      </c>
      <c r="GD143" s="85">
        <f t="shared" si="192"/>
        <v>500</v>
      </c>
      <c r="GE143" s="85">
        <f t="shared" si="193"/>
        <v>500</v>
      </c>
      <c r="GF143" s="85">
        <f t="shared" si="194"/>
        <v>500</v>
      </c>
      <c r="GG143" s="85">
        <f t="shared" si="195"/>
        <v>500</v>
      </c>
      <c r="GH143" s="101">
        <f t="shared" si="134"/>
        <v>2</v>
      </c>
      <c r="GI143" s="102">
        <f t="shared" si="196"/>
        <v>7.5781770749999993</v>
      </c>
      <c r="GJ143" s="102">
        <f t="shared" si="197"/>
        <v>3.7890885374999996</v>
      </c>
      <c r="GK143" s="79">
        <f>ROW()</f>
        <v>143</v>
      </c>
    </row>
    <row r="144" spans="1:193" s="12" customFormat="1" ht="50.1" customHeight="1">
      <c r="A144" s="17">
        <f>ROW()</f>
        <v>144</v>
      </c>
      <c r="B144" s="32">
        <f t="shared" si="198"/>
        <v>138</v>
      </c>
      <c r="C144" s="33">
        <f t="shared" si="199"/>
        <v>138</v>
      </c>
      <c r="D144" s="31" t="s">
        <v>466</v>
      </c>
      <c r="E144" s="390">
        <f t="shared" si="135"/>
        <v>26.655903224999996</v>
      </c>
      <c r="F144" s="107">
        <f t="shared" si="151"/>
        <v>27.431604112499997</v>
      </c>
      <c r="G144" s="3">
        <v>0</v>
      </c>
      <c r="H144" s="4">
        <v>0</v>
      </c>
      <c r="I144" s="63"/>
      <c r="J144" s="15"/>
      <c r="K144" s="13"/>
      <c r="L144" s="98">
        <f t="shared" si="200"/>
        <v>1</v>
      </c>
      <c r="M144" s="99">
        <f>M5</f>
        <v>0.94499999999999995</v>
      </c>
      <c r="N144" s="100">
        <v>29.849</v>
      </c>
      <c r="O144" s="110">
        <v>464020</v>
      </c>
      <c r="P144" s="95">
        <f t="shared" si="152"/>
        <v>28.207304999999998</v>
      </c>
      <c r="Q144" s="15"/>
      <c r="R144" s="24">
        <f t="shared" si="136"/>
        <v>2</v>
      </c>
      <c r="S144" s="25">
        <v>0</v>
      </c>
      <c r="T144" s="63"/>
      <c r="U144" s="15"/>
      <c r="V144" s="13"/>
      <c r="W144" s="98">
        <f t="shared" si="153"/>
        <v>0</v>
      </c>
      <c r="X144" s="99">
        <f>X5</f>
        <v>0.97</v>
      </c>
      <c r="Y144" s="100"/>
      <c r="Z144" s="110"/>
      <c r="AA144" s="95">
        <f t="shared" si="154"/>
        <v>0</v>
      </c>
      <c r="AB144" s="15"/>
      <c r="AC144" s="24">
        <f t="shared" si="137"/>
        <v>0</v>
      </c>
      <c r="AD144" s="5">
        <v>0</v>
      </c>
      <c r="AE144" s="63"/>
      <c r="AF144" s="15"/>
      <c r="AG144" s="13"/>
      <c r="AH144" s="98">
        <f t="shared" si="155"/>
        <v>0</v>
      </c>
      <c r="AI144" s="99">
        <f>AI5</f>
        <v>0.95499999999999996</v>
      </c>
      <c r="AJ144" s="100"/>
      <c r="AK144" s="110"/>
      <c r="AL144" s="95">
        <f t="shared" si="156"/>
        <v>0</v>
      </c>
      <c r="AM144" s="15"/>
      <c r="AN144" s="24">
        <f t="shared" si="138"/>
        <v>0</v>
      </c>
      <c r="AO144" s="5">
        <v>0</v>
      </c>
      <c r="AP144" s="63"/>
      <c r="AQ144" s="15"/>
      <c r="AR144" s="13"/>
      <c r="AS144" s="98">
        <f t="shared" si="157"/>
        <v>0</v>
      </c>
      <c r="AT144" s="99">
        <f>AT5</f>
        <v>0.96</v>
      </c>
      <c r="AU144" s="100"/>
      <c r="AV144" s="110"/>
      <c r="AW144" s="95">
        <f t="shared" si="158"/>
        <v>0</v>
      </c>
      <c r="AX144" s="15"/>
      <c r="AY144" s="24">
        <f t="shared" si="139"/>
        <v>0</v>
      </c>
      <c r="AZ144" s="5">
        <v>0</v>
      </c>
      <c r="BA144" s="63"/>
      <c r="BB144" s="15"/>
      <c r="BC144" s="13"/>
      <c r="BD144" s="98">
        <f t="shared" si="159"/>
        <v>0</v>
      </c>
      <c r="BE144" s="99">
        <f>BE5</f>
        <v>0.98</v>
      </c>
      <c r="BF144" s="100"/>
      <c r="BG144" s="110"/>
      <c r="BH144" s="95">
        <f t="shared" si="160"/>
        <v>0</v>
      </c>
      <c r="BI144" s="15"/>
      <c r="BJ144" s="24">
        <f t="shared" si="140"/>
        <v>0</v>
      </c>
      <c r="BK144" s="5">
        <v>0</v>
      </c>
      <c r="BL144" s="63"/>
      <c r="BM144" s="15"/>
      <c r="BN144" s="13"/>
      <c r="BO144" s="98">
        <f t="shared" si="161"/>
        <v>1</v>
      </c>
      <c r="BP144" s="99">
        <f>BP5</f>
        <v>0.94499999999999995</v>
      </c>
      <c r="BQ144" s="100">
        <v>28.207304999999998</v>
      </c>
      <c r="BR144" s="110"/>
      <c r="BS144" s="95">
        <f t="shared" si="162"/>
        <v>26.655903224999996</v>
      </c>
      <c r="BT144" s="15"/>
      <c r="BU144" s="24">
        <f t="shared" si="141"/>
        <v>1</v>
      </c>
      <c r="BV144" s="5">
        <v>0</v>
      </c>
      <c r="BW144" s="63"/>
      <c r="BX144" s="15"/>
      <c r="BY144" s="13"/>
      <c r="BZ144" s="98">
        <f t="shared" si="163"/>
        <v>0</v>
      </c>
      <c r="CA144" s="99">
        <f>CA5</f>
        <v>1</v>
      </c>
      <c r="CB144" s="100"/>
      <c r="CC144" s="110"/>
      <c r="CD144" s="95">
        <f t="shared" si="164"/>
        <v>0</v>
      </c>
      <c r="CE144" s="15"/>
      <c r="CF144" s="24">
        <f t="shared" si="142"/>
        <v>0</v>
      </c>
      <c r="CG144" s="5">
        <v>0</v>
      </c>
      <c r="CH144" s="63"/>
      <c r="CI144" s="15"/>
      <c r="CJ144" s="13"/>
      <c r="CK144" s="98">
        <f t="shared" si="165"/>
        <v>0</v>
      </c>
      <c r="CL144" s="99">
        <f>CL5</f>
        <v>1</v>
      </c>
      <c r="CM144" s="100"/>
      <c r="CN144" s="110"/>
      <c r="CO144" s="95">
        <f t="shared" si="166"/>
        <v>0</v>
      </c>
      <c r="CP144" s="15"/>
      <c r="CQ144" s="24">
        <f t="shared" si="143"/>
        <v>0</v>
      </c>
      <c r="CR144" s="5">
        <v>0</v>
      </c>
      <c r="CS144" s="63"/>
      <c r="CT144" s="15"/>
      <c r="CU144" s="13"/>
      <c r="CV144" s="98">
        <f t="shared" si="167"/>
        <v>0</v>
      </c>
      <c r="CW144" s="99">
        <f>CW5</f>
        <v>1</v>
      </c>
      <c r="CX144" s="100"/>
      <c r="CY144" s="110"/>
      <c r="CZ144" s="95">
        <f t="shared" si="168"/>
        <v>0</v>
      </c>
      <c r="DA144" s="15"/>
      <c r="DB144" s="24">
        <f t="shared" si="144"/>
        <v>0</v>
      </c>
      <c r="DC144" s="5">
        <v>0</v>
      </c>
      <c r="DD144" s="63"/>
      <c r="DE144" s="15"/>
      <c r="DF144" s="13"/>
      <c r="DG144" s="98">
        <f t="shared" si="169"/>
        <v>0</v>
      </c>
      <c r="DH144" s="99">
        <f>DH5</f>
        <v>1</v>
      </c>
      <c r="DI144" s="100"/>
      <c r="DJ144" s="110"/>
      <c r="DK144" s="95">
        <f t="shared" si="170"/>
        <v>0</v>
      </c>
      <c r="DL144" s="15"/>
      <c r="DM144" s="24">
        <f t="shared" si="145"/>
        <v>0</v>
      </c>
      <c r="DN144" s="5">
        <v>0</v>
      </c>
      <c r="DO144" s="63"/>
      <c r="DP144" s="15"/>
      <c r="DQ144" s="13"/>
      <c r="DR144" s="98">
        <f t="shared" si="171"/>
        <v>0</v>
      </c>
      <c r="DS144" s="99">
        <f>DS5</f>
        <v>1</v>
      </c>
      <c r="DT144" s="100"/>
      <c r="DU144" s="110"/>
      <c r="DV144" s="95">
        <f t="shared" si="172"/>
        <v>0</v>
      </c>
      <c r="DW144" s="15"/>
      <c r="DX144" s="24">
        <f t="shared" si="146"/>
        <v>0</v>
      </c>
      <c r="DY144" s="5">
        <v>0</v>
      </c>
      <c r="DZ144" s="63"/>
      <c r="EA144" s="15"/>
      <c r="EB144" s="13"/>
      <c r="EC144" s="98">
        <f t="shared" si="173"/>
        <v>0</v>
      </c>
      <c r="ED144" s="99">
        <f>ED5</f>
        <v>1</v>
      </c>
      <c r="EE144" s="100"/>
      <c r="EF144" s="110"/>
      <c r="EG144" s="95">
        <f t="shared" si="174"/>
        <v>0</v>
      </c>
      <c r="EH144" s="15"/>
      <c r="EI144" s="24">
        <f t="shared" si="147"/>
        <v>0</v>
      </c>
      <c r="EJ144" s="5">
        <v>0</v>
      </c>
      <c r="EK144" s="63"/>
      <c r="EL144" s="15"/>
      <c r="EM144" s="13"/>
      <c r="EN144" s="98">
        <f t="shared" si="175"/>
        <v>0</v>
      </c>
      <c r="EO144" s="99">
        <f>EO5</f>
        <v>1</v>
      </c>
      <c r="EP144" s="100"/>
      <c r="EQ144" s="110"/>
      <c r="ER144" s="95">
        <f t="shared" si="176"/>
        <v>0</v>
      </c>
      <c r="ES144" s="15"/>
      <c r="ET144" s="24">
        <f t="shared" si="148"/>
        <v>0</v>
      </c>
      <c r="EU144" s="5">
        <v>0</v>
      </c>
      <c r="EV144" s="63"/>
      <c r="EW144" s="15"/>
      <c r="EX144" s="13"/>
      <c r="EY144" s="98">
        <f t="shared" si="177"/>
        <v>0</v>
      </c>
      <c r="EZ144" s="99">
        <f>EZ5</f>
        <v>1</v>
      </c>
      <c r="FA144" s="100"/>
      <c r="FB144" s="110"/>
      <c r="FC144" s="95">
        <f t="shared" si="178"/>
        <v>0</v>
      </c>
      <c r="FD144" s="15"/>
      <c r="FE144" s="24">
        <f t="shared" si="149"/>
        <v>0</v>
      </c>
      <c r="FF144" s="5">
        <v>0</v>
      </c>
      <c r="FG144" s="63"/>
      <c r="FH144" s="15"/>
      <c r="FI144" s="13"/>
      <c r="FJ144" s="98">
        <f t="shared" si="179"/>
        <v>0</v>
      </c>
      <c r="FK144" s="99">
        <f>FK5</f>
        <v>1</v>
      </c>
      <c r="FL144" s="100"/>
      <c r="FM144" s="110"/>
      <c r="FN144" s="95">
        <f t="shared" si="180"/>
        <v>0</v>
      </c>
      <c r="FO144" s="15"/>
      <c r="FP144" s="24">
        <f t="shared" si="150"/>
        <v>0</v>
      </c>
      <c r="FQ144" s="5">
        <v>0</v>
      </c>
      <c r="FR144" s="8">
        <v>0</v>
      </c>
      <c r="FS144" s="84">
        <f t="shared" si="181"/>
        <v>28.207304999999998</v>
      </c>
      <c r="FT144" s="85">
        <f t="shared" si="182"/>
        <v>500</v>
      </c>
      <c r="FU144" s="85">
        <f t="shared" si="183"/>
        <v>500</v>
      </c>
      <c r="FV144" s="85">
        <f t="shared" si="184"/>
        <v>500</v>
      </c>
      <c r="FW144" s="85">
        <f t="shared" si="185"/>
        <v>500</v>
      </c>
      <c r="FX144" s="85">
        <f t="shared" si="186"/>
        <v>26.655903224999996</v>
      </c>
      <c r="FY144" s="85">
        <f t="shared" si="187"/>
        <v>500</v>
      </c>
      <c r="FZ144" s="85">
        <f t="shared" si="188"/>
        <v>500</v>
      </c>
      <c r="GA144" s="85">
        <f t="shared" si="189"/>
        <v>500</v>
      </c>
      <c r="GB144" s="85">
        <f t="shared" si="190"/>
        <v>500</v>
      </c>
      <c r="GC144" s="85">
        <f t="shared" si="191"/>
        <v>500</v>
      </c>
      <c r="GD144" s="85">
        <f t="shared" si="192"/>
        <v>500</v>
      </c>
      <c r="GE144" s="85">
        <f t="shared" si="193"/>
        <v>500</v>
      </c>
      <c r="GF144" s="85">
        <f t="shared" si="194"/>
        <v>500</v>
      </c>
      <c r="GG144" s="85">
        <f t="shared" si="195"/>
        <v>500</v>
      </c>
      <c r="GH144" s="101">
        <f t="shared" si="134"/>
        <v>2</v>
      </c>
      <c r="GI144" s="102">
        <f t="shared" si="196"/>
        <v>54.863208224999994</v>
      </c>
      <c r="GJ144" s="102">
        <f t="shared" si="197"/>
        <v>27.431604112499997</v>
      </c>
      <c r="GK144" s="79">
        <f>ROW()</f>
        <v>144</v>
      </c>
    </row>
    <row r="145" spans="1:193" s="12" customFormat="1" ht="50.1" customHeight="1">
      <c r="A145" s="17">
        <f>ROW()</f>
        <v>145</v>
      </c>
      <c r="B145" s="32">
        <f t="shared" si="198"/>
        <v>139</v>
      </c>
      <c r="C145" s="33">
        <f t="shared" si="199"/>
        <v>139</v>
      </c>
      <c r="D145" s="31" t="s">
        <v>467</v>
      </c>
      <c r="E145" s="390">
        <f t="shared" si="135"/>
        <v>6.896832074999999</v>
      </c>
      <c r="F145" s="107">
        <f t="shared" si="151"/>
        <v>7.0975335374999986</v>
      </c>
      <c r="G145" s="3">
        <v>0</v>
      </c>
      <c r="H145" s="4">
        <v>0</v>
      </c>
      <c r="I145" s="63"/>
      <c r="J145" s="15"/>
      <c r="K145" s="13"/>
      <c r="L145" s="98">
        <f t="shared" si="200"/>
        <v>1</v>
      </c>
      <c r="M145" s="99">
        <f>M5</f>
        <v>0.94499999999999995</v>
      </c>
      <c r="N145" s="100">
        <v>7.7229999999999999</v>
      </c>
      <c r="O145" s="110">
        <v>202620</v>
      </c>
      <c r="P145" s="95">
        <f t="shared" si="152"/>
        <v>7.2982349999999991</v>
      </c>
      <c r="Q145" s="15"/>
      <c r="R145" s="24">
        <f t="shared" si="136"/>
        <v>2</v>
      </c>
      <c r="S145" s="25">
        <v>0</v>
      </c>
      <c r="T145" s="63"/>
      <c r="U145" s="15"/>
      <c r="V145" s="13"/>
      <c r="W145" s="98">
        <f t="shared" si="153"/>
        <v>0</v>
      </c>
      <c r="X145" s="99">
        <f>X5</f>
        <v>0.97</v>
      </c>
      <c r="Y145" s="100"/>
      <c r="Z145" s="110"/>
      <c r="AA145" s="95">
        <f t="shared" si="154"/>
        <v>0</v>
      </c>
      <c r="AB145" s="15"/>
      <c r="AC145" s="24">
        <f t="shared" si="137"/>
        <v>0</v>
      </c>
      <c r="AD145" s="5">
        <v>0</v>
      </c>
      <c r="AE145" s="63"/>
      <c r="AF145" s="15"/>
      <c r="AG145" s="13"/>
      <c r="AH145" s="98">
        <f t="shared" si="155"/>
        <v>0</v>
      </c>
      <c r="AI145" s="99">
        <f>AI5</f>
        <v>0.95499999999999996</v>
      </c>
      <c r="AJ145" s="100"/>
      <c r="AK145" s="110"/>
      <c r="AL145" s="95">
        <f t="shared" si="156"/>
        <v>0</v>
      </c>
      <c r="AM145" s="15"/>
      <c r="AN145" s="24">
        <f t="shared" si="138"/>
        <v>0</v>
      </c>
      <c r="AO145" s="5">
        <v>0</v>
      </c>
      <c r="AP145" s="63"/>
      <c r="AQ145" s="15"/>
      <c r="AR145" s="13"/>
      <c r="AS145" s="98">
        <f t="shared" si="157"/>
        <v>0</v>
      </c>
      <c r="AT145" s="99">
        <f>AT5</f>
        <v>0.96</v>
      </c>
      <c r="AU145" s="100"/>
      <c r="AV145" s="110"/>
      <c r="AW145" s="95">
        <f t="shared" si="158"/>
        <v>0</v>
      </c>
      <c r="AX145" s="15"/>
      <c r="AY145" s="24">
        <f t="shared" si="139"/>
        <v>0</v>
      </c>
      <c r="AZ145" s="5">
        <v>0</v>
      </c>
      <c r="BA145" s="63"/>
      <c r="BB145" s="15"/>
      <c r="BC145" s="13"/>
      <c r="BD145" s="98">
        <f t="shared" si="159"/>
        <v>0</v>
      </c>
      <c r="BE145" s="99">
        <f>BE5</f>
        <v>0.98</v>
      </c>
      <c r="BF145" s="100"/>
      <c r="BG145" s="110"/>
      <c r="BH145" s="95">
        <f t="shared" si="160"/>
        <v>0</v>
      </c>
      <c r="BI145" s="15"/>
      <c r="BJ145" s="24">
        <f t="shared" si="140"/>
        <v>0</v>
      </c>
      <c r="BK145" s="5">
        <v>0</v>
      </c>
      <c r="BL145" s="63"/>
      <c r="BM145" s="15"/>
      <c r="BN145" s="13"/>
      <c r="BO145" s="98">
        <f t="shared" si="161"/>
        <v>1</v>
      </c>
      <c r="BP145" s="99">
        <f>BP5</f>
        <v>0.94499999999999995</v>
      </c>
      <c r="BQ145" s="100">
        <v>7.2982349999999991</v>
      </c>
      <c r="BR145" s="110"/>
      <c r="BS145" s="95">
        <f t="shared" si="162"/>
        <v>6.896832074999999</v>
      </c>
      <c r="BT145" s="15"/>
      <c r="BU145" s="24">
        <f t="shared" si="141"/>
        <v>1</v>
      </c>
      <c r="BV145" s="5">
        <v>0</v>
      </c>
      <c r="BW145" s="63"/>
      <c r="BX145" s="15"/>
      <c r="BY145" s="13"/>
      <c r="BZ145" s="98">
        <f t="shared" si="163"/>
        <v>0</v>
      </c>
      <c r="CA145" s="99">
        <f>CA5</f>
        <v>1</v>
      </c>
      <c r="CB145" s="100"/>
      <c r="CC145" s="110"/>
      <c r="CD145" s="95">
        <f t="shared" si="164"/>
        <v>0</v>
      </c>
      <c r="CE145" s="15"/>
      <c r="CF145" s="24">
        <f t="shared" si="142"/>
        <v>0</v>
      </c>
      <c r="CG145" s="5">
        <v>0</v>
      </c>
      <c r="CH145" s="63"/>
      <c r="CI145" s="15"/>
      <c r="CJ145" s="13"/>
      <c r="CK145" s="98">
        <f t="shared" si="165"/>
        <v>0</v>
      </c>
      <c r="CL145" s="99">
        <f>CL5</f>
        <v>1</v>
      </c>
      <c r="CM145" s="100"/>
      <c r="CN145" s="110"/>
      <c r="CO145" s="95">
        <f t="shared" si="166"/>
        <v>0</v>
      </c>
      <c r="CP145" s="15"/>
      <c r="CQ145" s="24">
        <f t="shared" si="143"/>
        <v>0</v>
      </c>
      <c r="CR145" s="5">
        <v>0</v>
      </c>
      <c r="CS145" s="63"/>
      <c r="CT145" s="15"/>
      <c r="CU145" s="13"/>
      <c r="CV145" s="98">
        <f t="shared" si="167"/>
        <v>0</v>
      </c>
      <c r="CW145" s="99">
        <f>CW5</f>
        <v>1</v>
      </c>
      <c r="CX145" s="100"/>
      <c r="CY145" s="110"/>
      <c r="CZ145" s="95">
        <f t="shared" si="168"/>
        <v>0</v>
      </c>
      <c r="DA145" s="15"/>
      <c r="DB145" s="24">
        <f t="shared" si="144"/>
        <v>0</v>
      </c>
      <c r="DC145" s="5">
        <v>0</v>
      </c>
      <c r="DD145" s="63"/>
      <c r="DE145" s="15"/>
      <c r="DF145" s="13"/>
      <c r="DG145" s="98">
        <f t="shared" si="169"/>
        <v>0</v>
      </c>
      <c r="DH145" s="99">
        <f>DH5</f>
        <v>1</v>
      </c>
      <c r="DI145" s="100"/>
      <c r="DJ145" s="110"/>
      <c r="DK145" s="95">
        <f t="shared" si="170"/>
        <v>0</v>
      </c>
      <c r="DL145" s="15"/>
      <c r="DM145" s="24">
        <f t="shared" si="145"/>
        <v>0</v>
      </c>
      <c r="DN145" s="5">
        <v>0</v>
      </c>
      <c r="DO145" s="63"/>
      <c r="DP145" s="15"/>
      <c r="DQ145" s="13"/>
      <c r="DR145" s="98">
        <f t="shared" si="171"/>
        <v>0</v>
      </c>
      <c r="DS145" s="99">
        <f>DS5</f>
        <v>1</v>
      </c>
      <c r="DT145" s="100"/>
      <c r="DU145" s="110"/>
      <c r="DV145" s="95">
        <f t="shared" si="172"/>
        <v>0</v>
      </c>
      <c r="DW145" s="15"/>
      <c r="DX145" s="24">
        <f t="shared" si="146"/>
        <v>0</v>
      </c>
      <c r="DY145" s="5">
        <v>0</v>
      </c>
      <c r="DZ145" s="63"/>
      <c r="EA145" s="15"/>
      <c r="EB145" s="13"/>
      <c r="EC145" s="98">
        <f t="shared" si="173"/>
        <v>0</v>
      </c>
      <c r="ED145" s="99">
        <f>ED5</f>
        <v>1</v>
      </c>
      <c r="EE145" s="100"/>
      <c r="EF145" s="110"/>
      <c r="EG145" s="95">
        <f t="shared" si="174"/>
        <v>0</v>
      </c>
      <c r="EH145" s="15"/>
      <c r="EI145" s="24">
        <f t="shared" si="147"/>
        <v>0</v>
      </c>
      <c r="EJ145" s="5">
        <v>0</v>
      </c>
      <c r="EK145" s="63"/>
      <c r="EL145" s="15"/>
      <c r="EM145" s="13"/>
      <c r="EN145" s="98">
        <f t="shared" si="175"/>
        <v>0</v>
      </c>
      <c r="EO145" s="99">
        <f>EO5</f>
        <v>1</v>
      </c>
      <c r="EP145" s="100"/>
      <c r="EQ145" s="110"/>
      <c r="ER145" s="95">
        <f t="shared" si="176"/>
        <v>0</v>
      </c>
      <c r="ES145" s="15"/>
      <c r="ET145" s="24">
        <f t="shared" si="148"/>
        <v>0</v>
      </c>
      <c r="EU145" s="5">
        <v>0</v>
      </c>
      <c r="EV145" s="63"/>
      <c r="EW145" s="15"/>
      <c r="EX145" s="13"/>
      <c r="EY145" s="98">
        <f t="shared" si="177"/>
        <v>0</v>
      </c>
      <c r="EZ145" s="99">
        <f>EZ5</f>
        <v>1</v>
      </c>
      <c r="FA145" s="100"/>
      <c r="FB145" s="110"/>
      <c r="FC145" s="95">
        <f t="shared" si="178"/>
        <v>0</v>
      </c>
      <c r="FD145" s="15"/>
      <c r="FE145" s="24">
        <f t="shared" si="149"/>
        <v>0</v>
      </c>
      <c r="FF145" s="5">
        <v>0</v>
      </c>
      <c r="FG145" s="63"/>
      <c r="FH145" s="15"/>
      <c r="FI145" s="13"/>
      <c r="FJ145" s="98">
        <f t="shared" si="179"/>
        <v>0</v>
      </c>
      <c r="FK145" s="99">
        <f>FK5</f>
        <v>1</v>
      </c>
      <c r="FL145" s="100"/>
      <c r="FM145" s="110"/>
      <c r="FN145" s="95">
        <f t="shared" si="180"/>
        <v>0</v>
      </c>
      <c r="FO145" s="15"/>
      <c r="FP145" s="24">
        <f t="shared" si="150"/>
        <v>0</v>
      </c>
      <c r="FQ145" s="5">
        <v>0</v>
      </c>
      <c r="FR145" s="8">
        <v>0</v>
      </c>
      <c r="FS145" s="84">
        <f t="shared" si="181"/>
        <v>7.2982349999999991</v>
      </c>
      <c r="FT145" s="85">
        <f t="shared" si="182"/>
        <v>500</v>
      </c>
      <c r="FU145" s="85">
        <f t="shared" si="183"/>
        <v>500</v>
      </c>
      <c r="FV145" s="85">
        <f t="shared" si="184"/>
        <v>500</v>
      </c>
      <c r="FW145" s="85">
        <f t="shared" si="185"/>
        <v>500</v>
      </c>
      <c r="FX145" s="85">
        <f t="shared" si="186"/>
        <v>6.896832074999999</v>
      </c>
      <c r="FY145" s="85">
        <f t="shared" si="187"/>
        <v>500</v>
      </c>
      <c r="FZ145" s="85">
        <f t="shared" si="188"/>
        <v>500</v>
      </c>
      <c r="GA145" s="85">
        <f t="shared" si="189"/>
        <v>500</v>
      </c>
      <c r="GB145" s="85">
        <f t="shared" si="190"/>
        <v>500</v>
      </c>
      <c r="GC145" s="85">
        <f t="shared" si="191"/>
        <v>500</v>
      </c>
      <c r="GD145" s="85">
        <f t="shared" si="192"/>
        <v>500</v>
      </c>
      <c r="GE145" s="85">
        <f t="shared" si="193"/>
        <v>500</v>
      </c>
      <c r="GF145" s="85">
        <f t="shared" si="194"/>
        <v>500</v>
      </c>
      <c r="GG145" s="85">
        <f t="shared" si="195"/>
        <v>500</v>
      </c>
      <c r="GH145" s="101">
        <f t="shared" si="134"/>
        <v>2</v>
      </c>
      <c r="GI145" s="102">
        <f t="shared" si="196"/>
        <v>14.195067074999997</v>
      </c>
      <c r="GJ145" s="102">
        <f t="shared" si="197"/>
        <v>7.0975335374999986</v>
      </c>
      <c r="GK145" s="79">
        <f>ROW()</f>
        <v>145</v>
      </c>
    </row>
    <row r="146" spans="1:193" s="12" customFormat="1" ht="50.1" customHeight="1">
      <c r="A146" s="17">
        <f>ROW()</f>
        <v>146</v>
      </c>
      <c r="B146" s="32">
        <f t="shared" si="198"/>
        <v>140</v>
      </c>
      <c r="C146" s="33">
        <f t="shared" si="199"/>
        <v>140</v>
      </c>
      <c r="D146" s="31" t="s">
        <v>468</v>
      </c>
      <c r="E146" s="390">
        <f t="shared" si="135"/>
        <v>7.1495581499999998</v>
      </c>
      <c r="F146" s="107">
        <f t="shared" si="151"/>
        <v>7.3576140749999999</v>
      </c>
      <c r="G146" s="3">
        <v>0</v>
      </c>
      <c r="H146" s="4">
        <v>0</v>
      </c>
      <c r="I146" s="63"/>
      <c r="J146" s="15"/>
      <c r="K146" s="13"/>
      <c r="L146" s="98">
        <f t="shared" si="200"/>
        <v>1</v>
      </c>
      <c r="M146" s="99">
        <f>M5</f>
        <v>0.94499999999999995</v>
      </c>
      <c r="N146" s="100">
        <v>8.0060000000000002</v>
      </c>
      <c r="O146" s="110">
        <v>202621</v>
      </c>
      <c r="P146" s="95">
        <f t="shared" si="152"/>
        <v>7.5656699999999999</v>
      </c>
      <c r="Q146" s="15"/>
      <c r="R146" s="24">
        <f t="shared" si="136"/>
        <v>2</v>
      </c>
      <c r="S146" s="25">
        <v>0</v>
      </c>
      <c r="T146" s="63"/>
      <c r="U146" s="15"/>
      <c r="V146" s="13"/>
      <c r="W146" s="98">
        <f t="shared" si="153"/>
        <v>0</v>
      </c>
      <c r="X146" s="99">
        <f>X5</f>
        <v>0.97</v>
      </c>
      <c r="Y146" s="100"/>
      <c r="Z146" s="110"/>
      <c r="AA146" s="95">
        <f t="shared" si="154"/>
        <v>0</v>
      </c>
      <c r="AB146" s="15"/>
      <c r="AC146" s="24">
        <f t="shared" si="137"/>
        <v>0</v>
      </c>
      <c r="AD146" s="5">
        <v>0</v>
      </c>
      <c r="AE146" s="63"/>
      <c r="AF146" s="15"/>
      <c r="AG146" s="13"/>
      <c r="AH146" s="98">
        <f t="shared" si="155"/>
        <v>0</v>
      </c>
      <c r="AI146" s="99">
        <f>AI5</f>
        <v>0.95499999999999996</v>
      </c>
      <c r="AJ146" s="100"/>
      <c r="AK146" s="110"/>
      <c r="AL146" s="95">
        <f t="shared" si="156"/>
        <v>0</v>
      </c>
      <c r="AM146" s="15"/>
      <c r="AN146" s="24">
        <f t="shared" si="138"/>
        <v>0</v>
      </c>
      <c r="AO146" s="5">
        <v>0</v>
      </c>
      <c r="AP146" s="63"/>
      <c r="AQ146" s="15"/>
      <c r="AR146" s="13"/>
      <c r="AS146" s="98">
        <f t="shared" si="157"/>
        <v>0</v>
      </c>
      <c r="AT146" s="99">
        <f>AT5</f>
        <v>0.96</v>
      </c>
      <c r="AU146" s="100"/>
      <c r="AV146" s="110"/>
      <c r="AW146" s="95">
        <f t="shared" si="158"/>
        <v>0</v>
      </c>
      <c r="AX146" s="15"/>
      <c r="AY146" s="24">
        <f t="shared" si="139"/>
        <v>0</v>
      </c>
      <c r="AZ146" s="5">
        <v>0</v>
      </c>
      <c r="BA146" s="63"/>
      <c r="BB146" s="15"/>
      <c r="BC146" s="13"/>
      <c r="BD146" s="98">
        <f t="shared" si="159"/>
        <v>0</v>
      </c>
      <c r="BE146" s="99">
        <f>BE5</f>
        <v>0.98</v>
      </c>
      <c r="BF146" s="100"/>
      <c r="BG146" s="110"/>
      <c r="BH146" s="95">
        <f t="shared" si="160"/>
        <v>0</v>
      </c>
      <c r="BI146" s="15"/>
      <c r="BJ146" s="24">
        <f t="shared" si="140"/>
        <v>0</v>
      </c>
      <c r="BK146" s="5">
        <v>0</v>
      </c>
      <c r="BL146" s="63"/>
      <c r="BM146" s="15"/>
      <c r="BN146" s="13"/>
      <c r="BO146" s="98">
        <f t="shared" si="161"/>
        <v>1</v>
      </c>
      <c r="BP146" s="99">
        <f>BP5</f>
        <v>0.94499999999999995</v>
      </c>
      <c r="BQ146" s="100">
        <v>7.5656699999999999</v>
      </c>
      <c r="BR146" s="110"/>
      <c r="BS146" s="95">
        <f t="shared" si="162"/>
        <v>7.1495581499999998</v>
      </c>
      <c r="BT146" s="15"/>
      <c r="BU146" s="24">
        <f t="shared" si="141"/>
        <v>1</v>
      </c>
      <c r="BV146" s="5">
        <v>0</v>
      </c>
      <c r="BW146" s="63"/>
      <c r="BX146" s="15"/>
      <c r="BY146" s="13"/>
      <c r="BZ146" s="98">
        <f t="shared" si="163"/>
        <v>0</v>
      </c>
      <c r="CA146" s="99">
        <f>CA5</f>
        <v>1</v>
      </c>
      <c r="CB146" s="100"/>
      <c r="CC146" s="110"/>
      <c r="CD146" s="95">
        <f t="shared" si="164"/>
        <v>0</v>
      </c>
      <c r="CE146" s="15"/>
      <c r="CF146" s="24">
        <f t="shared" si="142"/>
        <v>0</v>
      </c>
      <c r="CG146" s="5">
        <v>0</v>
      </c>
      <c r="CH146" s="63"/>
      <c r="CI146" s="15"/>
      <c r="CJ146" s="13"/>
      <c r="CK146" s="98">
        <f t="shared" si="165"/>
        <v>0</v>
      </c>
      <c r="CL146" s="99">
        <f>CL5</f>
        <v>1</v>
      </c>
      <c r="CM146" s="100"/>
      <c r="CN146" s="110"/>
      <c r="CO146" s="95">
        <f t="shared" si="166"/>
        <v>0</v>
      </c>
      <c r="CP146" s="15"/>
      <c r="CQ146" s="24">
        <f t="shared" si="143"/>
        <v>0</v>
      </c>
      <c r="CR146" s="5">
        <v>0</v>
      </c>
      <c r="CS146" s="63"/>
      <c r="CT146" s="15"/>
      <c r="CU146" s="13"/>
      <c r="CV146" s="98">
        <f t="shared" si="167"/>
        <v>0</v>
      </c>
      <c r="CW146" s="99">
        <f>CW5</f>
        <v>1</v>
      </c>
      <c r="CX146" s="100"/>
      <c r="CY146" s="110"/>
      <c r="CZ146" s="95">
        <f t="shared" si="168"/>
        <v>0</v>
      </c>
      <c r="DA146" s="15"/>
      <c r="DB146" s="24">
        <f t="shared" si="144"/>
        <v>0</v>
      </c>
      <c r="DC146" s="5">
        <v>0</v>
      </c>
      <c r="DD146" s="63"/>
      <c r="DE146" s="15"/>
      <c r="DF146" s="13"/>
      <c r="DG146" s="98">
        <f t="shared" si="169"/>
        <v>0</v>
      </c>
      <c r="DH146" s="99">
        <f>DH5</f>
        <v>1</v>
      </c>
      <c r="DI146" s="100"/>
      <c r="DJ146" s="110"/>
      <c r="DK146" s="95">
        <f t="shared" si="170"/>
        <v>0</v>
      </c>
      <c r="DL146" s="15"/>
      <c r="DM146" s="24">
        <f t="shared" si="145"/>
        <v>0</v>
      </c>
      <c r="DN146" s="5">
        <v>0</v>
      </c>
      <c r="DO146" s="63"/>
      <c r="DP146" s="15"/>
      <c r="DQ146" s="13"/>
      <c r="DR146" s="98">
        <f t="shared" si="171"/>
        <v>0</v>
      </c>
      <c r="DS146" s="99">
        <f>DS5</f>
        <v>1</v>
      </c>
      <c r="DT146" s="100"/>
      <c r="DU146" s="110"/>
      <c r="DV146" s="95">
        <f t="shared" si="172"/>
        <v>0</v>
      </c>
      <c r="DW146" s="15"/>
      <c r="DX146" s="24">
        <f t="shared" si="146"/>
        <v>0</v>
      </c>
      <c r="DY146" s="5">
        <v>0</v>
      </c>
      <c r="DZ146" s="63"/>
      <c r="EA146" s="15"/>
      <c r="EB146" s="13"/>
      <c r="EC146" s="98">
        <f t="shared" si="173"/>
        <v>0</v>
      </c>
      <c r="ED146" s="99">
        <f>ED5</f>
        <v>1</v>
      </c>
      <c r="EE146" s="100"/>
      <c r="EF146" s="110"/>
      <c r="EG146" s="95">
        <f t="shared" si="174"/>
        <v>0</v>
      </c>
      <c r="EH146" s="15"/>
      <c r="EI146" s="24">
        <f t="shared" si="147"/>
        <v>0</v>
      </c>
      <c r="EJ146" s="5">
        <v>0</v>
      </c>
      <c r="EK146" s="63"/>
      <c r="EL146" s="15"/>
      <c r="EM146" s="13"/>
      <c r="EN146" s="98">
        <f t="shared" si="175"/>
        <v>0</v>
      </c>
      <c r="EO146" s="99">
        <f>EO5</f>
        <v>1</v>
      </c>
      <c r="EP146" s="100"/>
      <c r="EQ146" s="110"/>
      <c r="ER146" s="95">
        <f t="shared" si="176"/>
        <v>0</v>
      </c>
      <c r="ES146" s="15"/>
      <c r="ET146" s="24">
        <f t="shared" si="148"/>
        <v>0</v>
      </c>
      <c r="EU146" s="5">
        <v>0</v>
      </c>
      <c r="EV146" s="63"/>
      <c r="EW146" s="15"/>
      <c r="EX146" s="13"/>
      <c r="EY146" s="98">
        <f t="shared" si="177"/>
        <v>0</v>
      </c>
      <c r="EZ146" s="99">
        <f>EZ5</f>
        <v>1</v>
      </c>
      <c r="FA146" s="100"/>
      <c r="FB146" s="110"/>
      <c r="FC146" s="95">
        <f t="shared" si="178"/>
        <v>0</v>
      </c>
      <c r="FD146" s="15"/>
      <c r="FE146" s="24">
        <f t="shared" si="149"/>
        <v>0</v>
      </c>
      <c r="FF146" s="5">
        <v>0</v>
      </c>
      <c r="FG146" s="63"/>
      <c r="FH146" s="15"/>
      <c r="FI146" s="13"/>
      <c r="FJ146" s="98">
        <f t="shared" si="179"/>
        <v>0</v>
      </c>
      <c r="FK146" s="99">
        <f>FK5</f>
        <v>1</v>
      </c>
      <c r="FL146" s="100"/>
      <c r="FM146" s="110"/>
      <c r="FN146" s="95">
        <f t="shared" si="180"/>
        <v>0</v>
      </c>
      <c r="FO146" s="15"/>
      <c r="FP146" s="24">
        <f t="shared" si="150"/>
        <v>0</v>
      </c>
      <c r="FQ146" s="5">
        <v>0</v>
      </c>
      <c r="FR146" s="8">
        <v>0</v>
      </c>
      <c r="FS146" s="84">
        <f t="shared" si="181"/>
        <v>7.5656699999999999</v>
      </c>
      <c r="FT146" s="85">
        <f t="shared" si="182"/>
        <v>500</v>
      </c>
      <c r="FU146" s="85">
        <f t="shared" si="183"/>
        <v>500</v>
      </c>
      <c r="FV146" s="85">
        <f t="shared" si="184"/>
        <v>500</v>
      </c>
      <c r="FW146" s="85">
        <f t="shared" si="185"/>
        <v>500</v>
      </c>
      <c r="FX146" s="85">
        <f t="shared" si="186"/>
        <v>7.1495581499999998</v>
      </c>
      <c r="FY146" s="85">
        <f t="shared" si="187"/>
        <v>500</v>
      </c>
      <c r="FZ146" s="85">
        <f t="shared" si="188"/>
        <v>500</v>
      </c>
      <c r="GA146" s="85">
        <f t="shared" si="189"/>
        <v>500</v>
      </c>
      <c r="GB146" s="85">
        <f t="shared" si="190"/>
        <v>500</v>
      </c>
      <c r="GC146" s="85">
        <f t="shared" si="191"/>
        <v>500</v>
      </c>
      <c r="GD146" s="85">
        <f t="shared" si="192"/>
        <v>500</v>
      </c>
      <c r="GE146" s="85">
        <f t="shared" si="193"/>
        <v>500</v>
      </c>
      <c r="GF146" s="85">
        <f t="shared" si="194"/>
        <v>500</v>
      </c>
      <c r="GG146" s="85">
        <f t="shared" si="195"/>
        <v>500</v>
      </c>
      <c r="GH146" s="101">
        <f t="shared" si="134"/>
        <v>2</v>
      </c>
      <c r="GI146" s="102">
        <f t="shared" si="196"/>
        <v>14.71522815</v>
      </c>
      <c r="GJ146" s="102">
        <f t="shared" si="197"/>
        <v>7.3576140749999999</v>
      </c>
      <c r="GK146" s="79">
        <f>ROW()</f>
        <v>146</v>
      </c>
    </row>
    <row r="147" spans="1:193" s="12" customFormat="1" ht="50.1" customHeight="1">
      <c r="A147" s="17">
        <f>ROW()</f>
        <v>147</v>
      </c>
      <c r="B147" s="32">
        <f t="shared" si="198"/>
        <v>141</v>
      </c>
      <c r="C147" s="33">
        <f t="shared" si="199"/>
        <v>141</v>
      </c>
      <c r="D147" s="31" t="s">
        <v>469</v>
      </c>
      <c r="E147" s="390">
        <f t="shared" si="135"/>
        <v>4.8491257499999989</v>
      </c>
      <c r="F147" s="107">
        <f t="shared" si="151"/>
        <v>4.9902378749999992</v>
      </c>
      <c r="G147" s="3">
        <v>0</v>
      </c>
      <c r="H147" s="4">
        <v>0</v>
      </c>
      <c r="I147" s="63"/>
      <c r="J147" s="15"/>
      <c r="K147" s="13"/>
      <c r="L147" s="98">
        <f t="shared" si="200"/>
        <v>1</v>
      </c>
      <c r="M147" s="99">
        <f>M5</f>
        <v>0.94499999999999995</v>
      </c>
      <c r="N147" s="100">
        <v>5.43</v>
      </c>
      <c r="O147" s="110">
        <v>202331</v>
      </c>
      <c r="P147" s="95">
        <f t="shared" si="152"/>
        <v>5.1313499999999994</v>
      </c>
      <c r="Q147" s="15"/>
      <c r="R147" s="24">
        <f t="shared" si="136"/>
        <v>2</v>
      </c>
      <c r="S147" s="25">
        <v>0</v>
      </c>
      <c r="T147" s="63"/>
      <c r="U147" s="15"/>
      <c r="V147" s="13"/>
      <c r="W147" s="98">
        <f t="shared" si="153"/>
        <v>0</v>
      </c>
      <c r="X147" s="99">
        <f>X5</f>
        <v>0.97</v>
      </c>
      <c r="Y147" s="100"/>
      <c r="Z147" s="110"/>
      <c r="AA147" s="95">
        <f t="shared" si="154"/>
        <v>0</v>
      </c>
      <c r="AB147" s="15"/>
      <c r="AC147" s="24">
        <f t="shared" si="137"/>
        <v>0</v>
      </c>
      <c r="AD147" s="5">
        <v>0</v>
      </c>
      <c r="AE147" s="63"/>
      <c r="AF147" s="15"/>
      <c r="AG147" s="13"/>
      <c r="AH147" s="98">
        <f t="shared" si="155"/>
        <v>0</v>
      </c>
      <c r="AI147" s="99">
        <f>AI5</f>
        <v>0.95499999999999996</v>
      </c>
      <c r="AJ147" s="100"/>
      <c r="AK147" s="110"/>
      <c r="AL147" s="95">
        <f t="shared" si="156"/>
        <v>0</v>
      </c>
      <c r="AM147" s="15"/>
      <c r="AN147" s="24">
        <f t="shared" si="138"/>
        <v>0</v>
      </c>
      <c r="AO147" s="5">
        <v>0</v>
      </c>
      <c r="AP147" s="63"/>
      <c r="AQ147" s="15"/>
      <c r="AR147" s="13"/>
      <c r="AS147" s="98">
        <f t="shared" si="157"/>
        <v>0</v>
      </c>
      <c r="AT147" s="99">
        <f>AT5</f>
        <v>0.96</v>
      </c>
      <c r="AU147" s="100"/>
      <c r="AV147" s="110"/>
      <c r="AW147" s="95">
        <f t="shared" si="158"/>
        <v>0</v>
      </c>
      <c r="AX147" s="15"/>
      <c r="AY147" s="24">
        <f t="shared" si="139"/>
        <v>0</v>
      </c>
      <c r="AZ147" s="5">
        <v>0</v>
      </c>
      <c r="BA147" s="63"/>
      <c r="BB147" s="15"/>
      <c r="BC147" s="13"/>
      <c r="BD147" s="98">
        <f t="shared" si="159"/>
        <v>0</v>
      </c>
      <c r="BE147" s="99">
        <f>BE5</f>
        <v>0.98</v>
      </c>
      <c r="BF147" s="100"/>
      <c r="BG147" s="110"/>
      <c r="BH147" s="95">
        <f t="shared" si="160"/>
        <v>0</v>
      </c>
      <c r="BI147" s="15"/>
      <c r="BJ147" s="24">
        <f t="shared" si="140"/>
        <v>0</v>
      </c>
      <c r="BK147" s="5">
        <v>0</v>
      </c>
      <c r="BL147" s="63"/>
      <c r="BM147" s="15"/>
      <c r="BN147" s="13"/>
      <c r="BO147" s="98">
        <f t="shared" si="161"/>
        <v>1</v>
      </c>
      <c r="BP147" s="99">
        <f>BP5</f>
        <v>0.94499999999999995</v>
      </c>
      <c r="BQ147" s="100">
        <v>5.1313499999999994</v>
      </c>
      <c r="BR147" s="110"/>
      <c r="BS147" s="95">
        <f t="shared" si="162"/>
        <v>4.8491257499999989</v>
      </c>
      <c r="BT147" s="15"/>
      <c r="BU147" s="24">
        <f t="shared" si="141"/>
        <v>1</v>
      </c>
      <c r="BV147" s="5">
        <v>0</v>
      </c>
      <c r="BW147" s="63"/>
      <c r="BX147" s="15"/>
      <c r="BY147" s="13"/>
      <c r="BZ147" s="98">
        <f t="shared" si="163"/>
        <v>0</v>
      </c>
      <c r="CA147" s="99">
        <f>CA5</f>
        <v>1</v>
      </c>
      <c r="CB147" s="100"/>
      <c r="CC147" s="110"/>
      <c r="CD147" s="95">
        <f t="shared" si="164"/>
        <v>0</v>
      </c>
      <c r="CE147" s="15"/>
      <c r="CF147" s="24">
        <f t="shared" si="142"/>
        <v>0</v>
      </c>
      <c r="CG147" s="5">
        <v>0</v>
      </c>
      <c r="CH147" s="63"/>
      <c r="CI147" s="15"/>
      <c r="CJ147" s="13"/>
      <c r="CK147" s="98">
        <f t="shared" si="165"/>
        <v>0</v>
      </c>
      <c r="CL147" s="99">
        <f>CL5</f>
        <v>1</v>
      </c>
      <c r="CM147" s="100"/>
      <c r="CN147" s="110"/>
      <c r="CO147" s="95">
        <f t="shared" si="166"/>
        <v>0</v>
      </c>
      <c r="CP147" s="15"/>
      <c r="CQ147" s="24">
        <f t="shared" si="143"/>
        <v>0</v>
      </c>
      <c r="CR147" s="5">
        <v>0</v>
      </c>
      <c r="CS147" s="63"/>
      <c r="CT147" s="15"/>
      <c r="CU147" s="13"/>
      <c r="CV147" s="98">
        <f t="shared" si="167"/>
        <v>0</v>
      </c>
      <c r="CW147" s="99">
        <f>CW5</f>
        <v>1</v>
      </c>
      <c r="CX147" s="100"/>
      <c r="CY147" s="110"/>
      <c r="CZ147" s="95">
        <f t="shared" si="168"/>
        <v>0</v>
      </c>
      <c r="DA147" s="15"/>
      <c r="DB147" s="24">
        <f t="shared" si="144"/>
        <v>0</v>
      </c>
      <c r="DC147" s="5">
        <v>0</v>
      </c>
      <c r="DD147" s="63"/>
      <c r="DE147" s="15"/>
      <c r="DF147" s="13"/>
      <c r="DG147" s="98">
        <f t="shared" si="169"/>
        <v>0</v>
      </c>
      <c r="DH147" s="99">
        <f>DH5</f>
        <v>1</v>
      </c>
      <c r="DI147" s="100"/>
      <c r="DJ147" s="110"/>
      <c r="DK147" s="95">
        <f t="shared" si="170"/>
        <v>0</v>
      </c>
      <c r="DL147" s="15"/>
      <c r="DM147" s="24">
        <f t="shared" si="145"/>
        <v>0</v>
      </c>
      <c r="DN147" s="5">
        <v>0</v>
      </c>
      <c r="DO147" s="63"/>
      <c r="DP147" s="15"/>
      <c r="DQ147" s="13"/>
      <c r="DR147" s="98">
        <f t="shared" si="171"/>
        <v>0</v>
      </c>
      <c r="DS147" s="99">
        <f>DS5</f>
        <v>1</v>
      </c>
      <c r="DT147" s="100"/>
      <c r="DU147" s="110"/>
      <c r="DV147" s="95">
        <f t="shared" si="172"/>
        <v>0</v>
      </c>
      <c r="DW147" s="15"/>
      <c r="DX147" s="24">
        <f t="shared" si="146"/>
        <v>0</v>
      </c>
      <c r="DY147" s="5">
        <v>0</v>
      </c>
      <c r="DZ147" s="63"/>
      <c r="EA147" s="15"/>
      <c r="EB147" s="13"/>
      <c r="EC147" s="98">
        <f t="shared" si="173"/>
        <v>0</v>
      </c>
      <c r="ED147" s="99">
        <f>ED5</f>
        <v>1</v>
      </c>
      <c r="EE147" s="100"/>
      <c r="EF147" s="110"/>
      <c r="EG147" s="95">
        <f t="shared" si="174"/>
        <v>0</v>
      </c>
      <c r="EH147" s="15"/>
      <c r="EI147" s="24">
        <f t="shared" si="147"/>
        <v>0</v>
      </c>
      <c r="EJ147" s="5">
        <v>0</v>
      </c>
      <c r="EK147" s="63"/>
      <c r="EL147" s="15"/>
      <c r="EM147" s="13"/>
      <c r="EN147" s="98">
        <f t="shared" si="175"/>
        <v>0</v>
      </c>
      <c r="EO147" s="99">
        <f>EO5</f>
        <v>1</v>
      </c>
      <c r="EP147" s="100"/>
      <c r="EQ147" s="110"/>
      <c r="ER147" s="95">
        <f t="shared" si="176"/>
        <v>0</v>
      </c>
      <c r="ES147" s="15"/>
      <c r="ET147" s="24">
        <f t="shared" si="148"/>
        <v>0</v>
      </c>
      <c r="EU147" s="5">
        <v>0</v>
      </c>
      <c r="EV147" s="63"/>
      <c r="EW147" s="15"/>
      <c r="EX147" s="13"/>
      <c r="EY147" s="98">
        <f t="shared" si="177"/>
        <v>0</v>
      </c>
      <c r="EZ147" s="99">
        <f>EZ5</f>
        <v>1</v>
      </c>
      <c r="FA147" s="100"/>
      <c r="FB147" s="110"/>
      <c r="FC147" s="95">
        <f t="shared" si="178"/>
        <v>0</v>
      </c>
      <c r="FD147" s="15"/>
      <c r="FE147" s="24">
        <f t="shared" si="149"/>
        <v>0</v>
      </c>
      <c r="FF147" s="5">
        <v>0</v>
      </c>
      <c r="FG147" s="63"/>
      <c r="FH147" s="15"/>
      <c r="FI147" s="13"/>
      <c r="FJ147" s="98">
        <f t="shared" si="179"/>
        <v>0</v>
      </c>
      <c r="FK147" s="99">
        <f>FK5</f>
        <v>1</v>
      </c>
      <c r="FL147" s="100"/>
      <c r="FM147" s="110"/>
      <c r="FN147" s="95">
        <f t="shared" si="180"/>
        <v>0</v>
      </c>
      <c r="FO147" s="15"/>
      <c r="FP147" s="24">
        <f t="shared" si="150"/>
        <v>0</v>
      </c>
      <c r="FQ147" s="5">
        <v>0</v>
      </c>
      <c r="FR147" s="8">
        <v>0</v>
      </c>
      <c r="FS147" s="84">
        <f t="shared" si="181"/>
        <v>5.1313499999999994</v>
      </c>
      <c r="FT147" s="85">
        <f t="shared" si="182"/>
        <v>500</v>
      </c>
      <c r="FU147" s="85">
        <f t="shared" si="183"/>
        <v>500</v>
      </c>
      <c r="FV147" s="85">
        <f t="shared" si="184"/>
        <v>500</v>
      </c>
      <c r="FW147" s="85">
        <f t="shared" si="185"/>
        <v>500</v>
      </c>
      <c r="FX147" s="85">
        <f t="shared" si="186"/>
        <v>4.8491257499999989</v>
      </c>
      <c r="FY147" s="85">
        <f t="shared" si="187"/>
        <v>500</v>
      </c>
      <c r="FZ147" s="85">
        <f t="shared" si="188"/>
        <v>500</v>
      </c>
      <c r="GA147" s="85">
        <f t="shared" si="189"/>
        <v>500</v>
      </c>
      <c r="GB147" s="85">
        <f t="shared" si="190"/>
        <v>500</v>
      </c>
      <c r="GC147" s="85">
        <f t="shared" si="191"/>
        <v>500</v>
      </c>
      <c r="GD147" s="85">
        <f t="shared" si="192"/>
        <v>500</v>
      </c>
      <c r="GE147" s="85">
        <f t="shared" si="193"/>
        <v>500</v>
      </c>
      <c r="GF147" s="85">
        <f t="shared" si="194"/>
        <v>500</v>
      </c>
      <c r="GG147" s="85">
        <f t="shared" si="195"/>
        <v>500</v>
      </c>
      <c r="GH147" s="101">
        <f t="shared" si="134"/>
        <v>2</v>
      </c>
      <c r="GI147" s="102">
        <f t="shared" si="196"/>
        <v>9.9804757499999983</v>
      </c>
      <c r="GJ147" s="102">
        <f t="shared" si="197"/>
        <v>4.9902378749999992</v>
      </c>
      <c r="GK147" s="79">
        <f>ROW()</f>
        <v>147</v>
      </c>
    </row>
    <row r="148" spans="1:193" s="12" customFormat="1" ht="50.1" customHeight="1">
      <c r="A148" s="17">
        <f>ROW()</f>
        <v>148</v>
      </c>
      <c r="B148" s="32">
        <f t="shared" si="198"/>
        <v>142</v>
      </c>
      <c r="C148" s="33">
        <f t="shared" si="199"/>
        <v>142</v>
      </c>
      <c r="D148" s="31" t="s">
        <v>470</v>
      </c>
      <c r="E148" s="390">
        <f t="shared" si="135"/>
        <v>0.23199999999999998</v>
      </c>
      <c r="F148" s="107">
        <f t="shared" si="151"/>
        <v>0.23199999999999998</v>
      </c>
      <c r="G148" s="3">
        <v>0</v>
      </c>
      <c r="H148" s="4">
        <v>0</v>
      </c>
      <c r="I148" s="63"/>
      <c r="J148" s="15"/>
      <c r="K148" s="13"/>
      <c r="L148" s="98">
        <f t="shared" si="200"/>
        <v>0</v>
      </c>
      <c r="M148" s="99">
        <f>M5</f>
        <v>0.94499999999999995</v>
      </c>
      <c r="N148" s="100"/>
      <c r="O148" s="110"/>
      <c r="P148" s="95">
        <f t="shared" si="152"/>
        <v>0</v>
      </c>
      <c r="Q148" s="15"/>
      <c r="R148" s="24">
        <f t="shared" si="136"/>
        <v>0</v>
      </c>
      <c r="S148" s="25">
        <v>0</v>
      </c>
      <c r="T148" s="63"/>
      <c r="U148" s="15"/>
      <c r="V148" s="13"/>
      <c r="W148" s="98">
        <f t="shared" si="153"/>
        <v>0</v>
      </c>
      <c r="X148" s="99">
        <f>X5</f>
        <v>0.97</v>
      </c>
      <c r="Y148" s="100"/>
      <c r="Z148" s="110"/>
      <c r="AA148" s="95">
        <f t="shared" si="154"/>
        <v>0</v>
      </c>
      <c r="AB148" s="15"/>
      <c r="AC148" s="24">
        <f t="shared" si="137"/>
        <v>0</v>
      </c>
      <c r="AD148" s="5">
        <v>0</v>
      </c>
      <c r="AE148" s="63"/>
      <c r="AF148" s="15"/>
      <c r="AG148" s="13"/>
      <c r="AH148" s="98">
        <f t="shared" si="155"/>
        <v>0</v>
      </c>
      <c r="AI148" s="99">
        <f>AI5</f>
        <v>0.95499999999999996</v>
      </c>
      <c r="AJ148" s="100"/>
      <c r="AK148" s="110"/>
      <c r="AL148" s="95">
        <f t="shared" si="156"/>
        <v>0</v>
      </c>
      <c r="AM148" s="15"/>
      <c r="AN148" s="24">
        <f t="shared" si="138"/>
        <v>0</v>
      </c>
      <c r="AO148" s="5">
        <v>0</v>
      </c>
      <c r="AP148" s="63"/>
      <c r="AQ148" s="15"/>
      <c r="AR148" s="13"/>
      <c r="AS148" s="98">
        <f t="shared" si="157"/>
        <v>1</v>
      </c>
      <c r="AT148" s="99">
        <f>AT5</f>
        <v>0.96</v>
      </c>
      <c r="AU148" s="100">
        <v>0.24166666666666667</v>
      </c>
      <c r="AV148" s="110"/>
      <c r="AW148" s="95">
        <f t="shared" si="158"/>
        <v>0.23199999999999998</v>
      </c>
      <c r="AX148" s="15"/>
      <c r="AY148" s="24">
        <f t="shared" si="139"/>
        <v>1</v>
      </c>
      <c r="AZ148" s="5">
        <v>0</v>
      </c>
      <c r="BA148" s="63"/>
      <c r="BB148" s="15"/>
      <c r="BC148" s="13"/>
      <c r="BD148" s="98">
        <f t="shared" si="159"/>
        <v>0</v>
      </c>
      <c r="BE148" s="99">
        <f>BE5</f>
        <v>0.98</v>
      </c>
      <c r="BF148" s="100"/>
      <c r="BG148" s="110"/>
      <c r="BH148" s="95">
        <f t="shared" si="160"/>
        <v>0</v>
      </c>
      <c r="BI148" s="15"/>
      <c r="BJ148" s="24">
        <f t="shared" si="140"/>
        <v>0</v>
      </c>
      <c r="BK148" s="5">
        <v>0</v>
      </c>
      <c r="BL148" s="63"/>
      <c r="BM148" s="15"/>
      <c r="BN148" s="13"/>
      <c r="BO148" s="98">
        <f t="shared" si="161"/>
        <v>0</v>
      </c>
      <c r="BP148" s="99">
        <f>BP5</f>
        <v>0.94499999999999995</v>
      </c>
      <c r="BQ148" s="100"/>
      <c r="BR148" s="110"/>
      <c r="BS148" s="95">
        <f t="shared" si="162"/>
        <v>0</v>
      </c>
      <c r="BT148" s="15"/>
      <c r="BU148" s="24">
        <f t="shared" si="141"/>
        <v>0</v>
      </c>
      <c r="BV148" s="5">
        <v>0</v>
      </c>
      <c r="BW148" s="63"/>
      <c r="BX148" s="15"/>
      <c r="BY148" s="13"/>
      <c r="BZ148" s="98">
        <f t="shared" si="163"/>
        <v>0</v>
      </c>
      <c r="CA148" s="99">
        <f>CA5</f>
        <v>1</v>
      </c>
      <c r="CB148" s="100"/>
      <c r="CC148" s="110"/>
      <c r="CD148" s="95">
        <f t="shared" si="164"/>
        <v>0</v>
      </c>
      <c r="CE148" s="15"/>
      <c r="CF148" s="24">
        <f t="shared" si="142"/>
        <v>0</v>
      </c>
      <c r="CG148" s="5">
        <v>0</v>
      </c>
      <c r="CH148" s="63"/>
      <c r="CI148" s="15"/>
      <c r="CJ148" s="13"/>
      <c r="CK148" s="98">
        <f t="shared" si="165"/>
        <v>0</v>
      </c>
      <c r="CL148" s="99">
        <f>CL5</f>
        <v>1</v>
      </c>
      <c r="CM148" s="100"/>
      <c r="CN148" s="110"/>
      <c r="CO148" s="95">
        <f t="shared" si="166"/>
        <v>0</v>
      </c>
      <c r="CP148" s="15"/>
      <c r="CQ148" s="24">
        <f t="shared" si="143"/>
        <v>0</v>
      </c>
      <c r="CR148" s="5">
        <v>0</v>
      </c>
      <c r="CS148" s="63"/>
      <c r="CT148" s="15"/>
      <c r="CU148" s="13"/>
      <c r="CV148" s="98">
        <f t="shared" si="167"/>
        <v>0</v>
      </c>
      <c r="CW148" s="99">
        <f>CW5</f>
        <v>1</v>
      </c>
      <c r="CX148" s="100"/>
      <c r="CY148" s="110"/>
      <c r="CZ148" s="95">
        <f t="shared" si="168"/>
        <v>0</v>
      </c>
      <c r="DA148" s="15"/>
      <c r="DB148" s="24">
        <f t="shared" si="144"/>
        <v>0</v>
      </c>
      <c r="DC148" s="5">
        <v>0</v>
      </c>
      <c r="DD148" s="63"/>
      <c r="DE148" s="15"/>
      <c r="DF148" s="13"/>
      <c r="DG148" s="98">
        <f t="shared" si="169"/>
        <v>0</v>
      </c>
      <c r="DH148" s="99">
        <f>DH5</f>
        <v>1</v>
      </c>
      <c r="DI148" s="100"/>
      <c r="DJ148" s="110"/>
      <c r="DK148" s="95">
        <f t="shared" si="170"/>
        <v>0</v>
      </c>
      <c r="DL148" s="15"/>
      <c r="DM148" s="24">
        <f t="shared" si="145"/>
        <v>0</v>
      </c>
      <c r="DN148" s="5">
        <v>0</v>
      </c>
      <c r="DO148" s="63"/>
      <c r="DP148" s="15"/>
      <c r="DQ148" s="13"/>
      <c r="DR148" s="98">
        <f t="shared" si="171"/>
        <v>0</v>
      </c>
      <c r="DS148" s="99">
        <f>DS5</f>
        <v>1</v>
      </c>
      <c r="DT148" s="100"/>
      <c r="DU148" s="110"/>
      <c r="DV148" s="95">
        <f t="shared" si="172"/>
        <v>0</v>
      </c>
      <c r="DW148" s="15"/>
      <c r="DX148" s="24">
        <f t="shared" si="146"/>
        <v>0</v>
      </c>
      <c r="DY148" s="5">
        <v>0</v>
      </c>
      <c r="DZ148" s="63"/>
      <c r="EA148" s="15"/>
      <c r="EB148" s="13"/>
      <c r="EC148" s="98">
        <f t="shared" si="173"/>
        <v>0</v>
      </c>
      <c r="ED148" s="99">
        <f>ED5</f>
        <v>1</v>
      </c>
      <c r="EE148" s="100"/>
      <c r="EF148" s="110"/>
      <c r="EG148" s="95">
        <f t="shared" si="174"/>
        <v>0</v>
      </c>
      <c r="EH148" s="15"/>
      <c r="EI148" s="24">
        <f t="shared" si="147"/>
        <v>0</v>
      </c>
      <c r="EJ148" s="5">
        <v>0</v>
      </c>
      <c r="EK148" s="63"/>
      <c r="EL148" s="15"/>
      <c r="EM148" s="13"/>
      <c r="EN148" s="98">
        <f t="shared" si="175"/>
        <v>0</v>
      </c>
      <c r="EO148" s="99">
        <f>EO5</f>
        <v>1</v>
      </c>
      <c r="EP148" s="100"/>
      <c r="EQ148" s="110"/>
      <c r="ER148" s="95">
        <f t="shared" si="176"/>
        <v>0</v>
      </c>
      <c r="ES148" s="15"/>
      <c r="ET148" s="24">
        <f t="shared" si="148"/>
        <v>0</v>
      </c>
      <c r="EU148" s="5">
        <v>0</v>
      </c>
      <c r="EV148" s="63"/>
      <c r="EW148" s="15"/>
      <c r="EX148" s="13"/>
      <c r="EY148" s="98">
        <f t="shared" si="177"/>
        <v>0</v>
      </c>
      <c r="EZ148" s="99">
        <f>EZ5</f>
        <v>1</v>
      </c>
      <c r="FA148" s="100"/>
      <c r="FB148" s="110"/>
      <c r="FC148" s="95">
        <f t="shared" si="178"/>
        <v>0</v>
      </c>
      <c r="FD148" s="15"/>
      <c r="FE148" s="24">
        <f t="shared" si="149"/>
        <v>0</v>
      </c>
      <c r="FF148" s="5">
        <v>0</v>
      </c>
      <c r="FG148" s="63"/>
      <c r="FH148" s="15"/>
      <c r="FI148" s="13"/>
      <c r="FJ148" s="98">
        <f t="shared" si="179"/>
        <v>0</v>
      </c>
      <c r="FK148" s="99">
        <f>FK5</f>
        <v>1</v>
      </c>
      <c r="FL148" s="100"/>
      <c r="FM148" s="110"/>
      <c r="FN148" s="95">
        <f t="shared" si="180"/>
        <v>0</v>
      </c>
      <c r="FO148" s="15"/>
      <c r="FP148" s="24">
        <f t="shared" si="150"/>
        <v>0</v>
      </c>
      <c r="FQ148" s="5">
        <v>0</v>
      </c>
      <c r="FR148" s="8">
        <v>0</v>
      </c>
      <c r="FS148" s="84">
        <f t="shared" si="181"/>
        <v>500</v>
      </c>
      <c r="FT148" s="85">
        <f t="shared" si="182"/>
        <v>500</v>
      </c>
      <c r="FU148" s="85">
        <f t="shared" si="183"/>
        <v>500</v>
      </c>
      <c r="FV148" s="85">
        <f t="shared" si="184"/>
        <v>0.23199999999999998</v>
      </c>
      <c r="FW148" s="85">
        <f t="shared" si="185"/>
        <v>500</v>
      </c>
      <c r="FX148" s="85">
        <f t="shared" si="186"/>
        <v>500</v>
      </c>
      <c r="FY148" s="85">
        <f t="shared" si="187"/>
        <v>500</v>
      </c>
      <c r="FZ148" s="85">
        <f t="shared" si="188"/>
        <v>500</v>
      </c>
      <c r="GA148" s="85">
        <f t="shared" si="189"/>
        <v>500</v>
      </c>
      <c r="GB148" s="85">
        <f t="shared" si="190"/>
        <v>500</v>
      </c>
      <c r="GC148" s="85">
        <f t="shared" si="191"/>
        <v>500</v>
      </c>
      <c r="GD148" s="85">
        <f t="shared" si="192"/>
        <v>500</v>
      </c>
      <c r="GE148" s="85">
        <f t="shared" si="193"/>
        <v>500</v>
      </c>
      <c r="GF148" s="85">
        <f t="shared" si="194"/>
        <v>500</v>
      </c>
      <c r="GG148" s="85">
        <f t="shared" si="195"/>
        <v>500</v>
      </c>
      <c r="GH148" s="101">
        <f t="shared" si="134"/>
        <v>1</v>
      </c>
      <c r="GI148" s="102">
        <f t="shared" si="196"/>
        <v>0.23199999999999998</v>
      </c>
      <c r="GJ148" s="102">
        <f t="shared" si="197"/>
        <v>0.23199999999999998</v>
      </c>
      <c r="GK148" s="79">
        <f>ROW()</f>
        <v>148</v>
      </c>
    </row>
    <row r="149" spans="1:193" s="12" customFormat="1" ht="50.1" customHeight="1">
      <c r="A149" s="17">
        <f>ROW()</f>
        <v>149</v>
      </c>
      <c r="B149" s="32">
        <f t="shared" si="198"/>
        <v>143</v>
      </c>
      <c r="C149" s="33">
        <f t="shared" si="199"/>
        <v>143</v>
      </c>
      <c r="D149" s="31" t="s">
        <v>471</v>
      </c>
      <c r="E149" s="390">
        <f t="shared" si="135"/>
        <v>4.2817949999999998</v>
      </c>
      <c r="F149" s="107">
        <f t="shared" si="151"/>
        <v>4.2817949999999998</v>
      </c>
      <c r="G149" s="3">
        <v>0</v>
      </c>
      <c r="H149" s="4">
        <v>0</v>
      </c>
      <c r="I149" s="63"/>
      <c r="J149" s="15"/>
      <c r="K149" s="13"/>
      <c r="L149" s="98">
        <f t="shared" si="200"/>
        <v>1</v>
      </c>
      <c r="M149" s="99">
        <f>M5</f>
        <v>0.94499999999999995</v>
      </c>
      <c r="N149" s="100">
        <v>4.5309999999999997</v>
      </c>
      <c r="O149" s="110">
        <v>202317</v>
      </c>
      <c r="P149" s="95">
        <f t="shared" si="152"/>
        <v>4.2817949999999998</v>
      </c>
      <c r="Q149" s="15"/>
      <c r="R149" s="24">
        <f t="shared" si="136"/>
        <v>1</v>
      </c>
      <c r="S149" s="25">
        <v>0</v>
      </c>
      <c r="T149" s="63"/>
      <c r="U149" s="15"/>
      <c r="V149" s="13"/>
      <c r="W149" s="98">
        <f t="shared" si="153"/>
        <v>0</v>
      </c>
      <c r="X149" s="99">
        <f>X5</f>
        <v>0.97</v>
      </c>
      <c r="Y149" s="100"/>
      <c r="Z149" s="110"/>
      <c r="AA149" s="95">
        <f t="shared" si="154"/>
        <v>0</v>
      </c>
      <c r="AB149" s="15"/>
      <c r="AC149" s="24">
        <f t="shared" si="137"/>
        <v>0</v>
      </c>
      <c r="AD149" s="5">
        <v>0</v>
      </c>
      <c r="AE149" s="63"/>
      <c r="AF149" s="15"/>
      <c r="AG149" s="13"/>
      <c r="AH149" s="98">
        <f t="shared" si="155"/>
        <v>0</v>
      </c>
      <c r="AI149" s="99">
        <f>AI5</f>
        <v>0.95499999999999996</v>
      </c>
      <c r="AJ149" s="100"/>
      <c r="AK149" s="110"/>
      <c r="AL149" s="95">
        <f t="shared" si="156"/>
        <v>0</v>
      </c>
      <c r="AM149" s="15"/>
      <c r="AN149" s="24">
        <f t="shared" si="138"/>
        <v>0</v>
      </c>
      <c r="AO149" s="5">
        <v>0</v>
      </c>
      <c r="AP149" s="63"/>
      <c r="AQ149" s="15"/>
      <c r="AR149" s="13"/>
      <c r="AS149" s="98">
        <f t="shared" si="157"/>
        <v>0</v>
      </c>
      <c r="AT149" s="99">
        <f>AT5</f>
        <v>0.96</v>
      </c>
      <c r="AU149" s="100"/>
      <c r="AV149" s="110"/>
      <c r="AW149" s="95">
        <f t="shared" si="158"/>
        <v>0</v>
      </c>
      <c r="AX149" s="15"/>
      <c r="AY149" s="24">
        <f t="shared" si="139"/>
        <v>0</v>
      </c>
      <c r="AZ149" s="5">
        <v>0</v>
      </c>
      <c r="BA149" s="63"/>
      <c r="BB149" s="15"/>
      <c r="BC149" s="13"/>
      <c r="BD149" s="98">
        <f t="shared" si="159"/>
        <v>0</v>
      </c>
      <c r="BE149" s="99">
        <f>BE5</f>
        <v>0.98</v>
      </c>
      <c r="BF149" s="100"/>
      <c r="BG149" s="110"/>
      <c r="BH149" s="95">
        <f t="shared" si="160"/>
        <v>0</v>
      </c>
      <c r="BI149" s="15"/>
      <c r="BJ149" s="24">
        <f t="shared" si="140"/>
        <v>0</v>
      </c>
      <c r="BK149" s="5">
        <v>0</v>
      </c>
      <c r="BL149" s="63"/>
      <c r="BM149" s="15"/>
      <c r="BN149" s="13"/>
      <c r="BO149" s="98">
        <f t="shared" si="161"/>
        <v>0</v>
      </c>
      <c r="BP149" s="99">
        <f>BP5</f>
        <v>0.94499999999999995</v>
      </c>
      <c r="BQ149" s="100"/>
      <c r="BR149" s="110"/>
      <c r="BS149" s="95">
        <f t="shared" si="162"/>
        <v>0</v>
      </c>
      <c r="BT149" s="15"/>
      <c r="BU149" s="24">
        <f t="shared" si="141"/>
        <v>0</v>
      </c>
      <c r="BV149" s="5">
        <v>0</v>
      </c>
      <c r="BW149" s="63"/>
      <c r="BX149" s="15"/>
      <c r="BY149" s="13"/>
      <c r="BZ149" s="98">
        <f t="shared" si="163"/>
        <v>0</v>
      </c>
      <c r="CA149" s="99">
        <f>CA5</f>
        <v>1</v>
      </c>
      <c r="CB149" s="100"/>
      <c r="CC149" s="110"/>
      <c r="CD149" s="95">
        <f t="shared" si="164"/>
        <v>0</v>
      </c>
      <c r="CE149" s="15"/>
      <c r="CF149" s="24">
        <f t="shared" si="142"/>
        <v>0</v>
      </c>
      <c r="CG149" s="5">
        <v>0</v>
      </c>
      <c r="CH149" s="63"/>
      <c r="CI149" s="15"/>
      <c r="CJ149" s="13"/>
      <c r="CK149" s="98">
        <f t="shared" si="165"/>
        <v>0</v>
      </c>
      <c r="CL149" s="99">
        <f>CL5</f>
        <v>1</v>
      </c>
      <c r="CM149" s="100"/>
      <c r="CN149" s="110"/>
      <c r="CO149" s="95">
        <f t="shared" si="166"/>
        <v>0</v>
      </c>
      <c r="CP149" s="15"/>
      <c r="CQ149" s="24">
        <f t="shared" si="143"/>
        <v>0</v>
      </c>
      <c r="CR149" s="5">
        <v>0</v>
      </c>
      <c r="CS149" s="63"/>
      <c r="CT149" s="15"/>
      <c r="CU149" s="13"/>
      <c r="CV149" s="98">
        <f t="shared" si="167"/>
        <v>0</v>
      </c>
      <c r="CW149" s="99">
        <f>CW5</f>
        <v>1</v>
      </c>
      <c r="CX149" s="100"/>
      <c r="CY149" s="110"/>
      <c r="CZ149" s="95">
        <f t="shared" si="168"/>
        <v>0</v>
      </c>
      <c r="DA149" s="15"/>
      <c r="DB149" s="24">
        <f t="shared" si="144"/>
        <v>0</v>
      </c>
      <c r="DC149" s="5">
        <v>0</v>
      </c>
      <c r="DD149" s="63"/>
      <c r="DE149" s="15"/>
      <c r="DF149" s="13"/>
      <c r="DG149" s="98">
        <f t="shared" si="169"/>
        <v>0</v>
      </c>
      <c r="DH149" s="99">
        <f>DH5</f>
        <v>1</v>
      </c>
      <c r="DI149" s="100"/>
      <c r="DJ149" s="110"/>
      <c r="DK149" s="95">
        <f t="shared" si="170"/>
        <v>0</v>
      </c>
      <c r="DL149" s="15"/>
      <c r="DM149" s="24">
        <f t="shared" si="145"/>
        <v>0</v>
      </c>
      <c r="DN149" s="5">
        <v>0</v>
      </c>
      <c r="DO149" s="63"/>
      <c r="DP149" s="15"/>
      <c r="DQ149" s="13"/>
      <c r="DR149" s="98">
        <f t="shared" si="171"/>
        <v>0</v>
      </c>
      <c r="DS149" s="99">
        <f>DS5</f>
        <v>1</v>
      </c>
      <c r="DT149" s="100"/>
      <c r="DU149" s="110"/>
      <c r="DV149" s="95">
        <f t="shared" si="172"/>
        <v>0</v>
      </c>
      <c r="DW149" s="15"/>
      <c r="DX149" s="24">
        <f t="shared" si="146"/>
        <v>0</v>
      </c>
      <c r="DY149" s="5">
        <v>0</v>
      </c>
      <c r="DZ149" s="63"/>
      <c r="EA149" s="15"/>
      <c r="EB149" s="13"/>
      <c r="EC149" s="98">
        <f t="shared" si="173"/>
        <v>0</v>
      </c>
      <c r="ED149" s="99">
        <f>ED5</f>
        <v>1</v>
      </c>
      <c r="EE149" s="100"/>
      <c r="EF149" s="110"/>
      <c r="EG149" s="95">
        <f t="shared" si="174"/>
        <v>0</v>
      </c>
      <c r="EH149" s="15"/>
      <c r="EI149" s="24">
        <f t="shared" si="147"/>
        <v>0</v>
      </c>
      <c r="EJ149" s="5">
        <v>0</v>
      </c>
      <c r="EK149" s="63"/>
      <c r="EL149" s="15"/>
      <c r="EM149" s="13"/>
      <c r="EN149" s="98">
        <f t="shared" si="175"/>
        <v>0</v>
      </c>
      <c r="EO149" s="99">
        <f>EO5</f>
        <v>1</v>
      </c>
      <c r="EP149" s="100"/>
      <c r="EQ149" s="110"/>
      <c r="ER149" s="95">
        <f t="shared" si="176"/>
        <v>0</v>
      </c>
      <c r="ES149" s="15"/>
      <c r="ET149" s="24">
        <f t="shared" si="148"/>
        <v>0</v>
      </c>
      <c r="EU149" s="5">
        <v>0</v>
      </c>
      <c r="EV149" s="63"/>
      <c r="EW149" s="15"/>
      <c r="EX149" s="13"/>
      <c r="EY149" s="98">
        <f t="shared" si="177"/>
        <v>0</v>
      </c>
      <c r="EZ149" s="99">
        <f>EZ5</f>
        <v>1</v>
      </c>
      <c r="FA149" s="100"/>
      <c r="FB149" s="110"/>
      <c r="FC149" s="95">
        <f t="shared" si="178"/>
        <v>0</v>
      </c>
      <c r="FD149" s="15"/>
      <c r="FE149" s="24">
        <f t="shared" si="149"/>
        <v>0</v>
      </c>
      <c r="FF149" s="5">
        <v>0</v>
      </c>
      <c r="FG149" s="63"/>
      <c r="FH149" s="15"/>
      <c r="FI149" s="13"/>
      <c r="FJ149" s="98">
        <f t="shared" si="179"/>
        <v>0</v>
      </c>
      <c r="FK149" s="99">
        <f>FK5</f>
        <v>1</v>
      </c>
      <c r="FL149" s="100"/>
      <c r="FM149" s="110"/>
      <c r="FN149" s="95">
        <f t="shared" si="180"/>
        <v>0</v>
      </c>
      <c r="FO149" s="15"/>
      <c r="FP149" s="24">
        <f t="shared" si="150"/>
        <v>0</v>
      </c>
      <c r="FQ149" s="5">
        <v>0</v>
      </c>
      <c r="FR149" s="8">
        <v>0</v>
      </c>
      <c r="FS149" s="84">
        <f t="shared" si="181"/>
        <v>4.2817949999999998</v>
      </c>
      <c r="FT149" s="85">
        <f t="shared" si="182"/>
        <v>500</v>
      </c>
      <c r="FU149" s="85">
        <f t="shared" si="183"/>
        <v>500</v>
      </c>
      <c r="FV149" s="85">
        <f t="shared" si="184"/>
        <v>500</v>
      </c>
      <c r="FW149" s="85">
        <f t="shared" si="185"/>
        <v>500</v>
      </c>
      <c r="FX149" s="85">
        <f t="shared" si="186"/>
        <v>500</v>
      </c>
      <c r="FY149" s="85">
        <f t="shared" si="187"/>
        <v>500</v>
      </c>
      <c r="FZ149" s="85">
        <f t="shared" si="188"/>
        <v>500</v>
      </c>
      <c r="GA149" s="85">
        <f t="shared" si="189"/>
        <v>500</v>
      </c>
      <c r="GB149" s="85">
        <f t="shared" si="190"/>
        <v>500</v>
      </c>
      <c r="GC149" s="85">
        <f t="shared" si="191"/>
        <v>500</v>
      </c>
      <c r="GD149" s="85">
        <f t="shared" si="192"/>
        <v>500</v>
      </c>
      <c r="GE149" s="85">
        <f t="shared" si="193"/>
        <v>500</v>
      </c>
      <c r="GF149" s="85">
        <f t="shared" si="194"/>
        <v>500</v>
      </c>
      <c r="GG149" s="85">
        <f t="shared" si="195"/>
        <v>500</v>
      </c>
      <c r="GH149" s="101">
        <f t="shared" si="134"/>
        <v>1</v>
      </c>
      <c r="GI149" s="102">
        <f t="shared" si="196"/>
        <v>4.2817949999999998</v>
      </c>
      <c r="GJ149" s="102">
        <f t="shared" si="197"/>
        <v>4.2817949999999998</v>
      </c>
      <c r="GK149" s="79">
        <f>ROW()</f>
        <v>149</v>
      </c>
    </row>
    <row r="150" spans="1:193" s="12" customFormat="1" ht="50.1" customHeight="1">
      <c r="A150" s="17">
        <f>ROW()</f>
        <v>150</v>
      </c>
      <c r="B150" s="32">
        <f t="shared" si="198"/>
        <v>144</v>
      </c>
      <c r="C150" s="33">
        <f t="shared" si="199"/>
        <v>144</v>
      </c>
      <c r="D150" s="31" t="s">
        <v>472</v>
      </c>
      <c r="E150" s="390">
        <f t="shared" si="135"/>
        <v>0.24959999999999999</v>
      </c>
      <c r="F150" s="107">
        <f t="shared" si="151"/>
        <v>0.24959999999999999</v>
      </c>
      <c r="G150" s="3">
        <v>0</v>
      </c>
      <c r="H150" s="4">
        <v>0</v>
      </c>
      <c r="I150" s="63"/>
      <c r="J150" s="15"/>
      <c r="K150" s="13"/>
      <c r="L150" s="98">
        <f t="shared" si="200"/>
        <v>0</v>
      </c>
      <c r="M150" s="99">
        <f>M5</f>
        <v>0.94499999999999995</v>
      </c>
      <c r="N150" s="100"/>
      <c r="O150" s="110"/>
      <c r="P150" s="95">
        <f t="shared" si="152"/>
        <v>0</v>
      </c>
      <c r="Q150" s="15"/>
      <c r="R150" s="24">
        <f t="shared" si="136"/>
        <v>0</v>
      </c>
      <c r="S150" s="25">
        <v>0</v>
      </c>
      <c r="T150" s="63"/>
      <c r="U150" s="15"/>
      <c r="V150" s="13"/>
      <c r="W150" s="98">
        <f t="shared" si="153"/>
        <v>0</v>
      </c>
      <c r="X150" s="99">
        <f>X5</f>
        <v>0.97</v>
      </c>
      <c r="Y150" s="100"/>
      <c r="Z150" s="110"/>
      <c r="AA150" s="95">
        <f t="shared" si="154"/>
        <v>0</v>
      </c>
      <c r="AB150" s="15"/>
      <c r="AC150" s="24">
        <f t="shared" si="137"/>
        <v>0</v>
      </c>
      <c r="AD150" s="5">
        <v>0</v>
      </c>
      <c r="AE150" s="63"/>
      <c r="AF150" s="15"/>
      <c r="AG150" s="13"/>
      <c r="AH150" s="98">
        <f t="shared" si="155"/>
        <v>0</v>
      </c>
      <c r="AI150" s="99">
        <f>AI5</f>
        <v>0.95499999999999996</v>
      </c>
      <c r="AJ150" s="100"/>
      <c r="AK150" s="110"/>
      <c r="AL150" s="95">
        <f t="shared" si="156"/>
        <v>0</v>
      </c>
      <c r="AM150" s="15"/>
      <c r="AN150" s="24">
        <f t="shared" si="138"/>
        <v>0</v>
      </c>
      <c r="AO150" s="5">
        <v>0</v>
      </c>
      <c r="AP150" s="63"/>
      <c r="AQ150" s="15"/>
      <c r="AR150" s="13"/>
      <c r="AS150" s="98">
        <f t="shared" si="157"/>
        <v>1</v>
      </c>
      <c r="AT150" s="99">
        <f>AT5</f>
        <v>0.96</v>
      </c>
      <c r="AU150" s="100">
        <v>0.26</v>
      </c>
      <c r="AV150" s="110"/>
      <c r="AW150" s="95">
        <f t="shared" si="158"/>
        <v>0.24959999999999999</v>
      </c>
      <c r="AX150" s="15"/>
      <c r="AY150" s="24">
        <f t="shared" si="139"/>
        <v>1</v>
      </c>
      <c r="AZ150" s="5">
        <v>0</v>
      </c>
      <c r="BA150" s="63"/>
      <c r="BB150" s="15"/>
      <c r="BC150" s="13"/>
      <c r="BD150" s="98">
        <f t="shared" si="159"/>
        <v>0</v>
      </c>
      <c r="BE150" s="99">
        <f>BE5</f>
        <v>0.98</v>
      </c>
      <c r="BF150" s="100"/>
      <c r="BG150" s="110"/>
      <c r="BH150" s="95">
        <f t="shared" si="160"/>
        <v>0</v>
      </c>
      <c r="BI150" s="15"/>
      <c r="BJ150" s="24">
        <f t="shared" si="140"/>
        <v>0</v>
      </c>
      <c r="BK150" s="5">
        <v>0</v>
      </c>
      <c r="BL150" s="63"/>
      <c r="BM150" s="15"/>
      <c r="BN150" s="13"/>
      <c r="BO150" s="98">
        <f t="shared" si="161"/>
        <v>0</v>
      </c>
      <c r="BP150" s="99">
        <f>BP5</f>
        <v>0.94499999999999995</v>
      </c>
      <c r="BQ150" s="100"/>
      <c r="BR150" s="110"/>
      <c r="BS150" s="95">
        <f t="shared" si="162"/>
        <v>0</v>
      </c>
      <c r="BT150" s="15"/>
      <c r="BU150" s="24">
        <f t="shared" si="141"/>
        <v>0</v>
      </c>
      <c r="BV150" s="5">
        <v>0</v>
      </c>
      <c r="BW150" s="63"/>
      <c r="BX150" s="15"/>
      <c r="BY150" s="13"/>
      <c r="BZ150" s="98">
        <f t="shared" si="163"/>
        <v>0</v>
      </c>
      <c r="CA150" s="99">
        <f>CA5</f>
        <v>1</v>
      </c>
      <c r="CB150" s="100"/>
      <c r="CC150" s="110"/>
      <c r="CD150" s="95">
        <f t="shared" si="164"/>
        <v>0</v>
      </c>
      <c r="CE150" s="15"/>
      <c r="CF150" s="24">
        <f t="shared" si="142"/>
        <v>0</v>
      </c>
      <c r="CG150" s="5">
        <v>0</v>
      </c>
      <c r="CH150" s="63"/>
      <c r="CI150" s="15"/>
      <c r="CJ150" s="13"/>
      <c r="CK150" s="98">
        <f t="shared" si="165"/>
        <v>0</v>
      </c>
      <c r="CL150" s="99">
        <f>CL5</f>
        <v>1</v>
      </c>
      <c r="CM150" s="100"/>
      <c r="CN150" s="110"/>
      <c r="CO150" s="95">
        <f t="shared" si="166"/>
        <v>0</v>
      </c>
      <c r="CP150" s="15"/>
      <c r="CQ150" s="24">
        <f t="shared" si="143"/>
        <v>0</v>
      </c>
      <c r="CR150" s="5">
        <v>0</v>
      </c>
      <c r="CS150" s="63"/>
      <c r="CT150" s="15"/>
      <c r="CU150" s="13"/>
      <c r="CV150" s="98">
        <f t="shared" si="167"/>
        <v>0</v>
      </c>
      <c r="CW150" s="99">
        <f>CW5</f>
        <v>1</v>
      </c>
      <c r="CX150" s="100"/>
      <c r="CY150" s="110"/>
      <c r="CZ150" s="95">
        <f t="shared" si="168"/>
        <v>0</v>
      </c>
      <c r="DA150" s="15"/>
      <c r="DB150" s="24">
        <f t="shared" si="144"/>
        <v>0</v>
      </c>
      <c r="DC150" s="5">
        <v>0</v>
      </c>
      <c r="DD150" s="63"/>
      <c r="DE150" s="15"/>
      <c r="DF150" s="13"/>
      <c r="DG150" s="98">
        <f t="shared" si="169"/>
        <v>0</v>
      </c>
      <c r="DH150" s="99">
        <f>DH5</f>
        <v>1</v>
      </c>
      <c r="DI150" s="100"/>
      <c r="DJ150" s="110"/>
      <c r="DK150" s="95">
        <f t="shared" si="170"/>
        <v>0</v>
      </c>
      <c r="DL150" s="15"/>
      <c r="DM150" s="24">
        <f t="shared" si="145"/>
        <v>0</v>
      </c>
      <c r="DN150" s="5">
        <v>0</v>
      </c>
      <c r="DO150" s="63"/>
      <c r="DP150" s="15"/>
      <c r="DQ150" s="13"/>
      <c r="DR150" s="98">
        <f t="shared" si="171"/>
        <v>0</v>
      </c>
      <c r="DS150" s="99">
        <f>DS5</f>
        <v>1</v>
      </c>
      <c r="DT150" s="100"/>
      <c r="DU150" s="110"/>
      <c r="DV150" s="95">
        <f t="shared" si="172"/>
        <v>0</v>
      </c>
      <c r="DW150" s="15"/>
      <c r="DX150" s="24">
        <f t="shared" si="146"/>
        <v>0</v>
      </c>
      <c r="DY150" s="5">
        <v>0</v>
      </c>
      <c r="DZ150" s="63"/>
      <c r="EA150" s="15"/>
      <c r="EB150" s="13"/>
      <c r="EC150" s="98">
        <f t="shared" si="173"/>
        <v>0</v>
      </c>
      <c r="ED150" s="99">
        <f>ED5</f>
        <v>1</v>
      </c>
      <c r="EE150" s="100"/>
      <c r="EF150" s="110"/>
      <c r="EG150" s="95">
        <f t="shared" si="174"/>
        <v>0</v>
      </c>
      <c r="EH150" s="15"/>
      <c r="EI150" s="24">
        <f t="shared" si="147"/>
        <v>0</v>
      </c>
      <c r="EJ150" s="5">
        <v>0</v>
      </c>
      <c r="EK150" s="63"/>
      <c r="EL150" s="15"/>
      <c r="EM150" s="13"/>
      <c r="EN150" s="98">
        <f t="shared" si="175"/>
        <v>0</v>
      </c>
      <c r="EO150" s="99">
        <f>EO5</f>
        <v>1</v>
      </c>
      <c r="EP150" s="100"/>
      <c r="EQ150" s="110"/>
      <c r="ER150" s="95">
        <f t="shared" si="176"/>
        <v>0</v>
      </c>
      <c r="ES150" s="15"/>
      <c r="ET150" s="24">
        <f t="shared" si="148"/>
        <v>0</v>
      </c>
      <c r="EU150" s="5">
        <v>0</v>
      </c>
      <c r="EV150" s="63"/>
      <c r="EW150" s="15"/>
      <c r="EX150" s="13"/>
      <c r="EY150" s="98">
        <f t="shared" si="177"/>
        <v>0</v>
      </c>
      <c r="EZ150" s="99">
        <f>EZ5</f>
        <v>1</v>
      </c>
      <c r="FA150" s="100"/>
      <c r="FB150" s="110"/>
      <c r="FC150" s="95">
        <f t="shared" si="178"/>
        <v>0</v>
      </c>
      <c r="FD150" s="15"/>
      <c r="FE150" s="24">
        <f t="shared" si="149"/>
        <v>0</v>
      </c>
      <c r="FF150" s="5">
        <v>0</v>
      </c>
      <c r="FG150" s="63"/>
      <c r="FH150" s="15"/>
      <c r="FI150" s="13"/>
      <c r="FJ150" s="98">
        <f t="shared" si="179"/>
        <v>0</v>
      </c>
      <c r="FK150" s="99">
        <f>FK5</f>
        <v>1</v>
      </c>
      <c r="FL150" s="100"/>
      <c r="FM150" s="110"/>
      <c r="FN150" s="95">
        <f t="shared" si="180"/>
        <v>0</v>
      </c>
      <c r="FO150" s="15"/>
      <c r="FP150" s="24">
        <f t="shared" si="150"/>
        <v>0</v>
      </c>
      <c r="FQ150" s="5">
        <v>0</v>
      </c>
      <c r="FR150" s="8">
        <v>0</v>
      </c>
      <c r="FS150" s="84">
        <f t="shared" si="181"/>
        <v>500</v>
      </c>
      <c r="FT150" s="85">
        <f t="shared" si="182"/>
        <v>500</v>
      </c>
      <c r="FU150" s="85">
        <f t="shared" si="183"/>
        <v>500</v>
      </c>
      <c r="FV150" s="85">
        <f t="shared" si="184"/>
        <v>0.24959999999999999</v>
      </c>
      <c r="FW150" s="85">
        <f t="shared" si="185"/>
        <v>500</v>
      </c>
      <c r="FX150" s="85">
        <f t="shared" si="186"/>
        <v>500</v>
      </c>
      <c r="FY150" s="85">
        <f t="shared" si="187"/>
        <v>500</v>
      </c>
      <c r="FZ150" s="85">
        <f t="shared" si="188"/>
        <v>500</v>
      </c>
      <c r="GA150" s="85">
        <f t="shared" si="189"/>
        <v>500</v>
      </c>
      <c r="GB150" s="85">
        <f t="shared" si="190"/>
        <v>500</v>
      </c>
      <c r="GC150" s="85">
        <f t="shared" si="191"/>
        <v>500</v>
      </c>
      <c r="GD150" s="85">
        <f t="shared" si="192"/>
        <v>500</v>
      </c>
      <c r="GE150" s="85">
        <f t="shared" si="193"/>
        <v>500</v>
      </c>
      <c r="GF150" s="85">
        <f t="shared" si="194"/>
        <v>500</v>
      </c>
      <c r="GG150" s="85">
        <f t="shared" si="195"/>
        <v>500</v>
      </c>
      <c r="GH150" s="101">
        <f t="shared" si="134"/>
        <v>1</v>
      </c>
      <c r="GI150" s="102">
        <f t="shared" si="196"/>
        <v>0.24959999999999999</v>
      </c>
      <c r="GJ150" s="102">
        <f t="shared" si="197"/>
        <v>0.24959999999999999</v>
      </c>
      <c r="GK150" s="79">
        <f>ROW()</f>
        <v>150</v>
      </c>
    </row>
    <row r="151" spans="1:193" s="12" customFormat="1" ht="50.1" customHeight="1">
      <c r="A151" s="17">
        <f>ROW()</f>
        <v>151</v>
      </c>
      <c r="B151" s="32">
        <f t="shared" si="198"/>
        <v>145</v>
      </c>
      <c r="C151" s="33">
        <f t="shared" si="199"/>
        <v>145</v>
      </c>
      <c r="D151" s="31" t="s">
        <v>473</v>
      </c>
      <c r="E151" s="390">
        <f t="shared" si="135"/>
        <v>0.23199999999999998</v>
      </c>
      <c r="F151" s="107">
        <f t="shared" si="151"/>
        <v>0.23199999999999998</v>
      </c>
      <c r="G151" s="3">
        <v>0</v>
      </c>
      <c r="H151" s="4">
        <v>0</v>
      </c>
      <c r="I151" s="63"/>
      <c r="J151" s="15"/>
      <c r="K151" s="13"/>
      <c r="L151" s="98">
        <f t="shared" si="200"/>
        <v>0</v>
      </c>
      <c r="M151" s="99">
        <f>M5</f>
        <v>0.94499999999999995</v>
      </c>
      <c r="N151" s="100"/>
      <c r="O151" s="110"/>
      <c r="P151" s="95">
        <f t="shared" si="152"/>
        <v>0</v>
      </c>
      <c r="Q151" s="15"/>
      <c r="R151" s="24">
        <f t="shared" si="136"/>
        <v>0</v>
      </c>
      <c r="S151" s="25">
        <v>0</v>
      </c>
      <c r="T151" s="63"/>
      <c r="U151" s="15"/>
      <c r="V151" s="13"/>
      <c r="W151" s="98">
        <f t="shared" si="153"/>
        <v>0</v>
      </c>
      <c r="X151" s="99">
        <f>X5</f>
        <v>0.97</v>
      </c>
      <c r="Y151" s="100"/>
      <c r="Z151" s="110"/>
      <c r="AA151" s="95">
        <f t="shared" si="154"/>
        <v>0</v>
      </c>
      <c r="AB151" s="15"/>
      <c r="AC151" s="24">
        <f t="shared" si="137"/>
        <v>0</v>
      </c>
      <c r="AD151" s="5">
        <v>0</v>
      </c>
      <c r="AE151" s="63"/>
      <c r="AF151" s="15"/>
      <c r="AG151" s="13"/>
      <c r="AH151" s="98">
        <f t="shared" si="155"/>
        <v>0</v>
      </c>
      <c r="AI151" s="99">
        <f>AI5</f>
        <v>0.95499999999999996</v>
      </c>
      <c r="AJ151" s="100"/>
      <c r="AK151" s="110"/>
      <c r="AL151" s="95">
        <f t="shared" si="156"/>
        <v>0</v>
      </c>
      <c r="AM151" s="15"/>
      <c r="AN151" s="24">
        <f t="shared" si="138"/>
        <v>0</v>
      </c>
      <c r="AO151" s="5">
        <v>0</v>
      </c>
      <c r="AP151" s="63"/>
      <c r="AQ151" s="15"/>
      <c r="AR151" s="13"/>
      <c r="AS151" s="98">
        <f t="shared" si="157"/>
        <v>1</v>
      </c>
      <c r="AT151" s="99">
        <f>AT5</f>
        <v>0.96</v>
      </c>
      <c r="AU151" s="100">
        <v>0.24166666666666667</v>
      </c>
      <c r="AV151" s="110"/>
      <c r="AW151" s="95">
        <f t="shared" si="158"/>
        <v>0.23199999999999998</v>
      </c>
      <c r="AX151" s="15"/>
      <c r="AY151" s="24">
        <f t="shared" si="139"/>
        <v>1</v>
      </c>
      <c r="AZ151" s="5">
        <v>0</v>
      </c>
      <c r="BA151" s="63"/>
      <c r="BB151" s="15"/>
      <c r="BC151" s="13"/>
      <c r="BD151" s="98">
        <f t="shared" si="159"/>
        <v>0</v>
      </c>
      <c r="BE151" s="99">
        <f>BE5</f>
        <v>0.98</v>
      </c>
      <c r="BF151" s="100"/>
      <c r="BG151" s="110"/>
      <c r="BH151" s="95">
        <f t="shared" si="160"/>
        <v>0</v>
      </c>
      <c r="BI151" s="15"/>
      <c r="BJ151" s="24">
        <f t="shared" si="140"/>
        <v>0</v>
      </c>
      <c r="BK151" s="5">
        <v>0</v>
      </c>
      <c r="BL151" s="63"/>
      <c r="BM151" s="15"/>
      <c r="BN151" s="13"/>
      <c r="BO151" s="98">
        <f t="shared" si="161"/>
        <v>0</v>
      </c>
      <c r="BP151" s="99">
        <f>BP5</f>
        <v>0.94499999999999995</v>
      </c>
      <c r="BQ151" s="100"/>
      <c r="BR151" s="110"/>
      <c r="BS151" s="95">
        <f t="shared" si="162"/>
        <v>0</v>
      </c>
      <c r="BT151" s="15"/>
      <c r="BU151" s="24">
        <f t="shared" si="141"/>
        <v>0</v>
      </c>
      <c r="BV151" s="5">
        <v>0</v>
      </c>
      <c r="BW151" s="63"/>
      <c r="BX151" s="15"/>
      <c r="BY151" s="13"/>
      <c r="BZ151" s="98">
        <f t="shared" si="163"/>
        <v>0</v>
      </c>
      <c r="CA151" s="99">
        <f>CA5</f>
        <v>1</v>
      </c>
      <c r="CB151" s="100"/>
      <c r="CC151" s="110"/>
      <c r="CD151" s="95">
        <f t="shared" si="164"/>
        <v>0</v>
      </c>
      <c r="CE151" s="15"/>
      <c r="CF151" s="24">
        <f t="shared" si="142"/>
        <v>0</v>
      </c>
      <c r="CG151" s="5">
        <v>0</v>
      </c>
      <c r="CH151" s="63"/>
      <c r="CI151" s="15"/>
      <c r="CJ151" s="13"/>
      <c r="CK151" s="98">
        <f t="shared" si="165"/>
        <v>0</v>
      </c>
      <c r="CL151" s="99">
        <f>CL5</f>
        <v>1</v>
      </c>
      <c r="CM151" s="100"/>
      <c r="CN151" s="110"/>
      <c r="CO151" s="95">
        <f t="shared" si="166"/>
        <v>0</v>
      </c>
      <c r="CP151" s="15"/>
      <c r="CQ151" s="24">
        <f t="shared" si="143"/>
        <v>0</v>
      </c>
      <c r="CR151" s="5">
        <v>0</v>
      </c>
      <c r="CS151" s="63"/>
      <c r="CT151" s="15"/>
      <c r="CU151" s="13"/>
      <c r="CV151" s="98">
        <f t="shared" si="167"/>
        <v>0</v>
      </c>
      <c r="CW151" s="99">
        <f>CW5</f>
        <v>1</v>
      </c>
      <c r="CX151" s="100"/>
      <c r="CY151" s="110"/>
      <c r="CZ151" s="95">
        <f t="shared" si="168"/>
        <v>0</v>
      </c>
      <c r="DA151" s="15"/>
      <c r="DB151" s="24">
        <f t="shared" si="144"/>
        <v>0</v>
      </c>
      <c r="DC151" s="5">
        <v>0</v>
      </c>
      <c r="DD151" s="63"/>
      <c r="DE151" s="15"/>
      <c r="DF151" s="13"/>
      <c r="DG151" s="98">
        <f t="shared" si="169"/>
        <v>0</v>
      </c>
      <c r="DH151" s="99">
        <f>DH5</f>
        <v>1</v>
      </c>
      <c r="DI151" s="100"/>
      <c r="DJ151" s="110"/>
      <c r="DK151" s="95">
        <f t="shared" si="170"/>
        <v>0</v>
      </c>
      <c r="DL151" s="15"/>
      <c r="DM151" s="24">
        <f t="shared" si="145"/>
        <v>0</v>
      </c>
      <c r="DN151" s="5">
        <v>0</v>
      </c>
      <c r="DO151" s="63"/>
      <c r="DP151" s="15"/>
      <c r="DQ151" s="13"/>
      <c r="DR151" s="98">
        <f t="shared" si="171"/>
        <v>0</v>
      </c>
      <c r="DS151" s="99">
        <f>DS5</f>
        <v>1</v>
      </c>
      <c r="DT151" s="100"/>
      <c r="DU151" s="110"/>
      <c r="DV151" s="95">
        <f t="shared" si="172"/>
        <v>0</v>
      </c>
      <c r="DW151" s="15"/>
      <c r="DX151" s="24">
        <f t="shared" si="146"/>
        <v>0</v>
      </c>
      <c r="DY151" s="5">
        <v>0</v>
      </c>
      <c r="DZ151" s="63"/>
      <c r="EA151" s="15"/>
      <c r="EB151" s="13"/>
      <c r="EC151" s="98">
        <f t="shared" si="173"/>
        <v>0</v>
      </c>
      <c r="ED151" s="99">
        <f>ED5</f>
        <v>1</v>
      </c>
      <c r="EE151" s="100"/>
      <c r="EF151" s="110"/>
      <c r="EG151" s="95">
        <f t="shared" si="174"/>
        <v>0</v>
      </c>
      <c r="EH151" s="15"/>
      <c r="EI151" s="24">
        <f t="shared" si="147"/>
        <v>0</v>
      </c>
      <c r="EJ151" s="5">
        <v>0</v>
      </c>
      <c r="EK151" s="63"/>
      <c r="EL151" s="15"/>
      <c r="EM151" s="13"/>
      <c r="EN151" s="98">
        <f t="shared" si="175"/>
        <v>0</v>
      </c>
      <c r="EO151" s="99">
        <f>EO5</f>
        <v>1</v>
      </c>
      <c r="EP151" s="100"/>
      <c r="EQ151" s="110"/>
      <c r="ER151" s="95">
        <f t="shared" si="176"/>
        <v>0</v>
      </c>
      <c r="ES151" s="15"/>
      <c r="ET151" s="24">
        <f t="shared" si="148"/>
        <v>0</v>
      </c>
      <c r="EU151" s="5">
        <v>0</v>
      </c>
      <c r="EV151" s="63"/>
      <c r="EW151" s="15"/>
      <c r="EX151" s="13"/>
      <c r="EY151" s="98">
        <f t="shared" si="177"/>
        <v>0</v>
      </c>
      <c r="EZ151" s="99">
        <f>EZ5</f>
        <v>1</v>
      </c>
      <c r="FA151" s="100"/>
      <c r="FB151" s="110"/>
      <c r="FC151" s="95">
        <f t="shared" si="178"/>
        <v>0</v>
      </c>
      <c r="FD151" s="15"/>
      <c r="FE151" s="24">
        <f t="shared" si="149"/>
        <v>0</v>
      </c>
      <c r="FF151" s="5">
        <v>0</v>
      </c>
      <c r="FG151" s="63"/>
      <c r="FH151" s="15"/>
      <c r="FI151" s="13"/>
      <c r="FJ151" s="98">
        <f t="shared" si="179"/>
        <v>0</v>
      </c>
      <c r="FK151" s="99">
        <f>FK5</f>
        <v>1</v>
      </c>
      <c r="FL151" s="100"/>
      <c r="FM151" s="110"/>
      <c r="FN151" s="95">
        <f t="shared" si="180"/>
        <v>0</v>
      </c>
      <c r="FO151" s="15"/>
      <c r="FP151" s="24">
        <f t="shared" si="150"/>
        <v>0</v>
      </c>
      <c r="FQ151" s="5">
        <v>0</v>
      </c>
      <c r="FR151" s="8">
        <v>0</v>
      </c>
      <c r="FS151" s="84">
        <f t="shared" si="181"/>
        <v>500</v>
      </c>
      <c r="FT151" s="85">
        <f t="shared" si="182"/>
        <v>500</v>
      </c>
      <c r="FU151" s="85">
        <f t="shared" si="183"/>
        <v>500</v>
      </c>
      <c r="FV151" s="85">
        <f t="shared" si="184"/>
        <v>0.23199999999999998</v>
      </c>
      <c r="FW151" s="85">
        <f t="shared" si="185"/>
        <v>500</v>
      </c>
      <c r="FX151" s="85">
        <f t="shared" si="186"/>
        <v>500</v>
      </c>
      <c r="FY151" s="85">
        <f t="shared" si="187"/>
        <v>500</v>
      </c>
      <c r="FZ151" s="85">
        <f t="shared" si="188"/>
        <v>500</v>
      </c>
      <c r="GA151" s="85">
        <f t="shared" si="189"/>
        <v>500</v>
      </c>
      <c r="GB151" s="85">
        <f t="shared" si="190"/>
        <v>500</v>
      </c>
      <c r="GC151" s="85">
        <f t="shared" si="191"/>
        <v>500</v>
      </c>
      <c r="GD151" s="85">
        <f t="shared" si="192"/>
        <v>500</v>
      </c>
      <c r="GE151" s="85">
        <f t="shared" si="193"/>
        <v>500</v>
      </c>
      <c r="GF151" s="85">
        <f t="shared" si="194"/>
        <v>500</v>
      </c>
      <c r="GG151" s="85">
        <f t="shared" si="195"/>
        <v>500</v>
      </c>
      <c r="GH151" s="101">
        <f t="shared" si="134"/>
        <v>1</v>
      </c>
      <c r="GI151" s="102">
        <f t="shared" si="196"/>
        <v>0.23199999999999998</v>
      </c>
      <c r="GJ151" s="102">
        <f t="shared" si="197"/>
        <v>0.23199999999999998</v>
      </c>
      <c r="GK151" s="79">
        <f>ROW()</f>
        <v>151</v>
      </c>
    </row>
    <row r="152" spans="1:193" s="12" customFormat="1" ht="50.1" customHeight="1">
      <c r="A152" s="17">
        <f>ROW()</f>
        <v>152</v>
      </c>
      <c r="B152" s="32">
        <f t="shared" si="198"/>
        <v>146</v>
      </c>
      <c r="C152" s="33">
        <f t="shared" si="199"/>
        <v>146</v>
      </c>
      <c r="D152" s="31" t="s">
        <v>474</v>
      </c>
      <c r="E152" s="390">
        <f t="shared" si="135"/>
        <v>2.2982399999999998</v>
      </c>
      <c r="F152" s="107">
        <f t="shared" si="151"/>
        <v>2.2982399999999998</v>
      </c>
      <c r="G152" s="3">
        <v>0</v>
      </c>
      <c r="H152" s="4">
        <v>0</v>
      </c>
      <c r="I152" s="63"/>
      <c r="J152" s="15"/>
      <c r="K152" s="13"/>
      <c r="L152" s="98">
        <f t="shared" si="200"/>
        <v>1</v>
      </c>
      <c r="M152" s="99">
        <f>M5</f>
        <v>0.94499999999999995</v>
      </c>
      <c r="N152" s="100">
        <v>2.4319999999999999</v>
      </c>
      <c r="O152" s="110">
        <v>202333</v>
      </c>
      <c r="P152" s="95">
        <f t="shared" si="152"/>
        <v>2.2982399999999998</v>
      </c>
      <c r="Q152" s="15"/>
      <c r="R152" s="24">
        <f t="shared" si="136"/>
        <v>1</v>
      </c>
      <c r="S152" s="25">
        <v>0</v>
      </c>
      <c r="T152" s="63"/>
      <c r="U152" s="15"/>
      <c r="V152" s="13"/>
      <c r="W152" s="98">
        <f t="shared" si="153"/>
        <v>0</v>
      </c>
      <c r="X152" s="99">
        <f>X5</f>
        <v>0.97</v>
      </c>
      <c r="Y152" s="100"/>
      <c r="Z152" s="110"/>
      <c r="AA152" s="95">
        <f t="shared" si="154"/>
        <v>0</v>
      </c>
      <c r="AB152" s="15"/>
      <c r="AC152" s="24">
        <f t="shared" si="137"/>
        <v>0</v>
      </c>
      <c r="AD152" s="5">
        <v>0</v>
      </c>
      <c r="AE152" s="63"/>
      <c r="AF152" s="15"/>
      <c r="AG152" s="13"/>
      <c r="AH152" s="98">
        <f t="shared" si="155"/>
        <v>0</v>
      </c>
      <c r="AI152" s="99">
        <f>AI5</f>
        <v>0.95499999999999996</v>
      </c>
      <c r="AJ152" s="100"/>
      <c r="AK152" s="110"/>
      <c r="AL152" s="95">
        <f t="shared" si="156"/>
        <v>0</v>
      </c>
      <c r="AM152" s="15"/>
      <c r="AN152" s="24">
        <f t="shared" si="138"/>
        <v>0</v>
      </c>
      <c r="AO152" s="5">
        <v>0</v>
      </c>
      <c r="AP152" s="63"/>
      <c r="AQ152" s="15"/>
      <c r="AR152" s="13"/>
      <c r="AS152" s="98">
        <f t="shared" si="157"/>
        <v>0</v>
      </c>
      <c r="AT152" s="99">
        <f>AT5</f>
        <v>0.96</v>
      </c>
      <c r="AU152" s="100"/>
      <c r="AV152" s="110"/>
      <c r="AW152" s="95">
        <f t="shared" si="158"/>
        <v>0</v>
      </c>
      <c r="AX152" s="15"/>
      <c r="AY152" s="24">
        <f t="shared" si="139"/>
        <v>0</v>
      </c>
      <c r="AZ152" s="5">
        <v>0</v>
      </c>
      <c r="BA152" s="63"/>
      <c r="BB152" s="15"/>
      <c r="BC152" s="13"/>
      <c r="BD152" s="98">
        <f t="shared" si="159"/>
        <v>0</v>
      </c>
      <c r="BE152" s="99">
        <f>BE5</f>
        <v>0.98</v>
      </c>
      <c r="BF152" s="100"/>
      <c r="BG152" s="110"/>
      <c r="BH152" s="95">
        <f t="shared" si="160"/>
        <v>0</v>
      </c>
      <c r="BI152" s="15"/>
      <c r="BJ152" s="24">
        <f t="shared" si="140"/>
        <v>0</v>
      </c>
      <c r="BK152" s="5">
        <v>0</v>
      </c>
      <c r="BL152" s="63"/>
      <c r="BM152" s="15"/>
      <c r="BN152" s="13"/>
      <c r="BO152" s="98">
        <f t="shared" si="161"/>
        <v>0</v>
      </c>
      <c r="BP152" s="99">
        <f>BP5</f>
        <v>0.94499999999999995</v>
      </c>
      <c r="BQ152" s="100"/>
      <c r="BR152" s="110"/>
      <c r="BS152" s="95">
        <f t="shared" si="162"/>
        <v>0</v>
      </c>
      <c r="BT152" s="15"/>
      <c r="BU152" s="24">
        <f t="shared" si="141"/>
        <v>0</v>
      </c>
      <c r="BV152" s="5">
        <v>0</v>
      </c>
      <c r="BW152" s="63"/>
      <c r="BX152" s="15"/>
      <c r="BY152" s="13"/>
      <c r="BZ152" s="98">
        <f t="shared" si="163"/>
        <v>0</v>
      </c>
      <c r="CA152" s="99">
        <f>CA5</f>
        <v>1</v>
      </c>
      <c r="CB152" s="100"/>
      <c r="CC152" s="110"/>
      <c r="CD152" s="95">
        <f t="shared" si="164"/>
        <v>0</v>
      </c>
      <c r="CE152" s="15"/>
      <c r="CF152" s="24">
        <f t="shared" si="142"/>
        <v>0</v>
      </c>
      <c r="CG152" s="5">
        <v>0</v>
      </c>
      <c r="CH152" s="63"/>
      <c r="CI152" s="15"/>
      <c r="CJ152" s="13"/>
      <c r="CK152" s="98">
        <f t="shared" si="165"/>
        <v>0</v>
      </c>
      <c r="CL152" s="99">
        <f>CL5</f>
        <v>1</v>
      </c>
      <c r="CM152" s="100"/>
      <c r="CN152" s="110"/>
      <c r="CO152" s="95">
        <f t="shared" si="166"/>
        <v>0</v>
      </c>
      <c r="CP152" s="15"/>
      <c r="CQ152" s="24">
        <f t="shared" si="143"/>
        <v>0</v>
      </c>
      <c r="CR152" s="5">
        <v>0</v>
      </c>
      <c r="CS152" s="63"/>
      <c r="CT152" s="15"/>
      <c r="CU152" s="13"/>
      <c r="CV152" s="98">
        <f t="shared" si="167"/>
        <v>0</v>
      </c>
      <c r="CW152" s="99">
        <f>CW5</f>
        <v>1</v>
      </c>
      <c r="CX152" s="100"/>
      <c r="CY152" s="110"/>
      <c r="CZ152" s="95">
        <f t="shared" si="168"/>
        <v>0</v>
      </c>
      <c r="DA152" s="15"/>
      <c r="DB152" s="24">
        <f t="shared" si="144"/>
        <v>0</v>
      </c>
      <c r="DC152" s="5">
        <v>0</v>
      </c>
      <c r="DD152" s="63"/>
      <c r="DE152" s="15"/>
      <c r="DF152" s="13"/>
      <c r="DG152" s="98">
        <f t="shared" si="169"/>
        <v>0</v>
      </c>
      <c r="DH152" s="99">
        <f>DH5</f>
        <v>1</v>
      </c>
      <c r="DI152" s="100"/>
      <c r="DJ152" s="110"/>
      <c r="DK152" s="95">
        <f t="shared" si="170"/>
        <v>0</v>
      </c>
      <c r="DL152" s="15"/>
      <c r="DM152" s="24">
        <f t="shared" si="145"/>
        <v>0</v>
      </c>
      <c r="DN152" s="5">
        <v>0</v>
      </c>
      <c r="DO152" s="63"/>
      <c r="DP152" s="15"/>
      <c r="DQ152" s="13"/>
      <c r="DR152" s="98">
        <f t="shared" si="171"/>
        <v>0</v>
      </c>
      <c r="DS152" s="99">
        <f>DS5</f>
        <v>1</v>
      </c>
      <c r="DT152" s="100"/>
      <c r="DU152" s="110"/>
      <c r="DV152" s="95">
        <f t="shared" si="172"/>
        <v>0</v>
      </c>
      <c r="DW152" s="15"/>
      <c r="DX152" s="24">
        <f t="shared" si="146"/>
        <v>0</v>
      </c>
      <c r="DY152" s="5">
        <v>0</v>
      </c>
      <c r="DZ152" s="63"/>
      <c r="EA152" s="15"/>
      <c r="EB152" s="13"/>
      <c r="EC152" s="98">
        <f t="shared" si="173"/>
        <v>0</v>
      </c>
      <c r="ED152" s="99">
        <f>ED5</f>
        <v>1</v>
      </c>
      <c r="EE152" s="100"/>
      <c r="EF152" s="110"/>
      <c r="EG152" s="95">
        <f t="shared" si="174"/>
        <v>0</v>
      </c>
      <c r="EH152" s="15"/>
      <c r="EI152" s="24">
        <f t="shared" si="147"/>
        <v>0</v>
      </c>
      <c r="EJ152" s="5">
        <v>0</v>
      </c>
      <c r="EK152" s="63"/>
      <c r="EL152" s="15"/>
      <c r="EM152" s="13"/>
      <c r="EN152" s="98">
        <f t="shared" si="175"/>
        <v>0</v>
      </c>
      <c r="EO152" s="99">
        <f>EO5</f>
        <v>1</v>
      </c>
      <c r="EP152" s="100"/>
      <c r="EQ152" s="110"/>
      <c r="ER152" s="95">
        <f t="shared" si="176"/>
        <v>0</v>
      </c>
      <c r="ES152" s="15"/>
      <c r="ET152" s="24">
        <f t="shared" si="148"/>
        <v>0</v>
      </c>
      <c r="EU152" s="5">
        <v>0</v>
      </c>
      <c r="EV152" s="63"/>
      <c r="EW152" s="15"/>
      <c r="EX152" s="13"/>
      <c r="EY152" s="98">
        <f t="shared" si="177"/>
        <v>0</v>
      </c>
      <c r="EZ152" s="99">
        <f>EZ5</f>
        <v>1</v>
      </c>
      <c r="FA152" s="100"/>
      <c r="FB152" s="110"/>
      <c r="FC152" s="95">
        <f t="shared" si="178"/>
        <v>0</v>
      </c>
      <c r="FD152" s="15"/>
      <c r="FE152" s="24">
        <f t="shared" si="149"/>
        <v>0</v>
      </c>
      <c r="FF152" s="5">
        <v>0</v>
      </c>
      <c r="FG152" s="63"/>
      <c r="FH152" s="15"/>
      <c r="FI152" s="13"/>
      <c r="FJ152" s="98">
        <f t="shared" si="179"/>
        <v>0</v>
      </c>
      <c r="FK152" s="99">
        <f>FK5</f>
        <v>1</v>
      </c>
      <c r="FL152" s="100"/>
      <c r="FM152" s="110"/>
      <c r="FN152" s="95">
        <f t="shared" si="180"/>
        <v>0</v>
      </c>
      <c r="FO152" s="15"/>
      <c r="FP152" s="24">
        <f t="shared" si="150"/>
        <v>0</v>
      </c>
      <c r="FQ152" s="5">
        <v>0</v>
      </c>
      <c r="FR152" s="8">
        <v>0</v>
      </c>
      <c r="FS152" s="84">
        <f t="shared" si="181"/>
        <v>2.2982399999999998</v>
      </c>
      <c r="FT152" s="85">
        <f t="shared" si="182"/>
        <v>500</v>
      </c>
      <c r="FU152" s="85">
        <f t="shared" si="183"/>
        <v>500</v>
      </c>
      <c r="FV152" s="85">
        <f t="shared" si="184"/>
        <v>500</v>
      </c>
      <c r="FW152" s="85">
        <f t="shared" si="185"/>
        <v>500</v>
      </c>
      <c r="FX152" s="85">
        <f t="shared" si="186"/>
        <v>500</v>
      </c>
      <c r="FY152" s="85">
        <f t="shared" si="187"/>
        <v>500</v>
      </c>
      <c r="FZ152" s="85">
        <f t="shared" si="188"/>
        <v>500</v>
      </c>
      <c r="GA152" s="85">
        <f t="shared" si="189"/>
        <v>500</v>
      </c>
      <c r="GB152" s="85">
        <f t="shared" si="190"/>
        <v>500</v>
      </c>
      <c r="GC152" s="85">
        <f t="shared" si="191"/>
        <v>500</v>
      </c>
      <c r="GD152" s="85">
        <f t="shared" si="192"/>
        <v>500</v>
      </c>
      <c r="GE152" s="85">
        <f t="shared" si="193"/>
        <v>500</v>
      </c>
      <c r="GF152" s="85">
        <f t="shared" si="194"/>
        <v>500</v>
      </c>
      <c r="GG152" s="85">
        <f t="shared" si="195"/>
        <v>500</v>
      </c>
      <c r="GH152" s="101">
        <f t="shared" si="134"/>
        <v>1</v>
      </c>
      <c r="GI152" s="102">
        <f t="shared" si="196"/>
        <v>2.2982399999999998</v>
      </c>
      <c r="GJ152" s="102">
        <f t="shared" si="197"/>
        <v>2.2982399999999998</v>
      </c>
      <c r="GK152" s="79">
        <f>ROW()</f>
        <v>152</v>
      </c>
    </row>
    <row r="153" spans="1:193" s="12" customFormat="1" ht="50.1" customHeight="1">
      <c r="A153" s="17">
        <f>ROW()</f>
        <v>153</v>
      </c>
      <c r="B153" s="32">
        <f t="shared" si="198"/>
        <v>147</v>
      </c>
      <c r="C153" s="33">
        <f t="shared" si="199"/>
        <v>147</v>
      </c>
      <c r="D153" s="31" t="s">
        <v>475</v>
      </c>
      <c r="E153" s="390">
        <f t="shared" si="135"/>
        <v>7.57667</v>
      </c>
      <c r="F153" s="107">
        <f t="shared" si="151"/>
        <v>8.0645808500000005</v>
      </c>
      <c r="G153" s="3">
        <v>0</v>
      </c>
      <c r="H153" s="4">
        <v>0</v>
      </c>
      <c r="I153" s="63"/>
      <c r="J153" s="15"/>
      <c r="K153" s="13"/>
      <c r="L153" s="98">
        <f t="shared" si="200"/>
        <v>1</v>
      </c>
      <c r="M153" s="99">
        <f>M5</f>
        <v>0.94499999999999995</v>
      </c>
      <c r="N153" s="100">
        <v>9.3699999999999992</v>
      </c>
      <c r="O153" s="110">
        <v>433040</v>
      </c>
      <c r="P153" s="95">
        <f t="shared" si="152"/>
        <v>8.8546499999999995</v>
      </c>
      <c r="Q153" s="15"/>
      <c r="R153" s="24">
        <f t="shared" si="136"/>
        <v>5</v>
      </c>
      <c r="S153" s="25">
        <v>0</v>
      </c>
      <c r="T153" s="63"/>
      <c r="U153" s="15"/>
      <c r="V153" s="13"/>
      <c r="W153" s="98">
        <f t="shared" si="153"/>
        <v>1</v>
      </c>
      <c r="X153" s="99">
        <f>X5</f>
        <v>0.97</v>
      </c>
      <c r="Y153" s="100">
        <v>7.8109999999999999</v>
      </c>
      <c r="Z153" s="110"/>
      <c r="AA153" s="95">
        <f t="shared" si="154"/>
        <v>7.57667</v>
      </c>
      <c r="AB153" s="15"/>
      <c r="AC153" s="24">
        <f t="shared" si="137"/>
        <v>1</v>
      </c>
      <c r="AD153" s="5">
        <v>0</v>
      </c>
      <c r="AE153" s="63"/>
      <c r="AF153" s="15"/>
      <c r="AG153" s="13"/>
      <c r="AH153" s="98">
        <f t="shared" si="155"/>
        <v>1</v>
      </c>
      <c r="AI153" s="99">
        <f>AI5</f>
        <v>0.95499999999999996</v>
      </c>
      <c r="AJ153" s="100">
        <v>8.3000000000000007</v>
      </c>
      <c r="AK153" s="110"/>
      <c r="AL153" s="95">
        <f t="shared" si="156"/>
        <v>7.9265000000000008</v>
      </c>
      <c r="AM153" s="15"/>
      <c r="AN153" s="24">
        <f t="shared" si="138"/>
        <v>3</v>
      </c>
      <c r="AO153" s="5">
        <v>0</v>
      </c>
      <c r="AP153" s="63"/>
      <c r="AQ153" s="15"/>
      <c r="AR153" s="13"/>
      <c r="AS153" s="98">
        <f t="shared" si="157"/>
        <v>1</v>
      </c>
      <c r="AT153" s="99">
        <f>AT5</f>
        <v>0.96</v>
      </c>
      <c r="AU153" s="100">
        <v>7.9139999999999997</v>
      </c>
      <c r="AV153" s="110"/>
      <c r="AW153" s="95">
        <f t="shared" si="158"/>
        <v>7.5974399999999997</v>
      </c>
      <c r="AX153" s="15"/>
      <c r="AY153" s="24">
        <f t="shared" si="139"/>
        <v>2</v>
      </c>
      <c r="AZ153" s="5">
        <v>0</v>
      </c>
      <c r="BA153" s="63"/>
      <c r="BB153" s="15"/>
      <c r="BC153" s="13"/>
      <c r="BD153" s="98">
        <f t="shared" si="159"/>
        <v>0</v>
      </c>
      <c r="BE153" s="99">
        <f>BE5</f>
        <v>0.98</v>
      </c>
      <c r="BF153" s="100"/>
      <c r="BG153" s="110"/>
      <c r="BH153" s="95">
        <f t="shared" si="160"/>
        <v>0</v>
      </c>
      <c r="BI153" s="15"/>
      <c r="BJ153" s="24">
        <f t="shared" si="140"/>
        <v>0</v>
      </c>
      <c r="BK153" s="5">
        <v>0</v>
      </c>
      <c r="BL153" s="63"/>
      <c r="BM153" s="15"/>
      <c r="BN153" s="13"/>
      <c r="BO153" s="98">
        <f t="shared" si="161"/>
        <v>1</v>
      </c>
      <c r="BP153" s="99">
        <f>BP5</f>
        <v>0.94499999999999995</v>
      </c>
      <c r="BQ153" s="100">
        <v>8.8546499999999995</v>
      </c>
      <c r="BR153" s="110"/>
      <c r="BS153" s="95">
        <f t="shared" si="162"/>
        <v>8.3676442499999997</v>
      </c>
      <c r="BT153" s="15"/>
      <c r="BU153" s="24">
        <f t="shared" si="141"/>
        <v>4</v>
      </c>
      <c r="BV153" s="5">
        <v>0</v>
      </c>
      <c r="BW153" s="63"/>
      <c r="BX153" s="15"/>
      <c r="BY153" s="13"/>
      <c r="BZ153" s="98">
        <f t="shared" si="163"/>
        <v>0</v>
      </c>
      <c r="CA153" s="99">
        <f>CA5</f>
        <v>1</v>
      </c>
      <c r="CB153" s="100"/>
      <c r="CC153" s="110"/>
      <c r="CD153" s="95">
        <f t="shared" si="164"/>
        <v>0</v>
      </c>
      <c r="CE153" s="15"/>
      <c r="CF153" s="24">
        <f t="shared" si="142"/>
        <v>0</v>
      </c>
      <c r="CG153" s="5">
        <v>0</v>
      </c>
      <c r="CH153" s="63"/>
      <c r="CI153" s="15"/>
      <c r="CJ153" s="13"/>
      <c r="CK153" s="98">
        <f t="shared" si="165"/>
        <v>0</v>
      </c>
      <c r="CL153" s="99">
        <f>CL5</f>
        <v>1</v>
      </c>
      <c r="CM153" s="100"/>
      <c r="CN153" s="110"/>
      <c r="CO153" s="95">
        <f t="shared" si="166"/>
        <v>0</v>
      </c>
      <c r="CP153" s="15"/>
      <c r="CQ153" s="24">
        <f t="shared" si="143"/>
        <v>0</v>
      </c>
      <c r="CR153" s="5">
        <v>0</v>
      </c>
      <c r="CS153" s="63"/>
      <c r="CT153" s="15"/>
      <c r="CU153" s="13"/>
      <c r="CV153" s="98">
        <f t="shared" si="167"/>
        <v>0</v>
      </c>
      <c r="CW153" s="99">
        <f>CW5</f>
        <v>1</v>
      </c>
      <c r="CX153" s="100"/>
      <c r="CY153" s="110"/>
      <c r="CZ153" s="95">
        <f t="shared" si="168"/>
        <v>0</v>
      </c>
      <c r="DA153" s="15"/>
      <c r="DB153" s="24">
        <f t="shared" si="144"/>
        <v>0</v>
      </c>
      <c r="DC153" s="5">
        <v>0</v>
      </c>
      <c r="DD153" s="63"/>
      <c r="DE153" s="15"/>
      <c r="DF153" s="13"/>
      <c r="DG153" s="98">
        <f t="shared" si="169"/>
        <v>0</v>
      </c>
      <c r="DH153" s="99">
        <f>DH5</f>
        <v>1</v>
      </c>
      <c r="DI153" s="100"/>
      <c r="DJ153" s="110"/>
      <c r="DK153" s="95">
        <f t="shared" si="170"/>
        <v>0</v>
      </c>
      <c r="DL153" s="15"/>
      <c r="DM153" s="24">
        <f t="shared" si="145"/>
        <v>0</v>
      </c>
      <c r="DN153" s="5">
        <v>0</v>
      </c>
      <c r="DO153" s="63"/>
      <c r="DP153" s="15"/>
      <c r="DQ153" s="13"/>
      <c r="DR153" s="98">
        <f t="shared" si="171"/>
        <v>0</v>
      </c>
      <c r="DS153" s="99">
        <f>DS5</f>
        <v>1</v>
      </c>
      <c r="DT153" s="100"/>
      <c r="DU153" s="110"/>
      <c r="DV153" s="95">
        <f t="shared" si="172"/>
        <v>0</v>
      </c>
      <c r="DW153" s="15"/>
      <c r="DX153" s="24">
        <f t="shared" si="146"/>
        <v>0</v>
      </c>
      <c r="DY153" s="5">
        <v>0</v>
      </c>
      <c r="DZ153" s="63"/>
      <c r="EA153" s="15"/>
      <c r="EB153" s="13"/>
      <c r="EC153" s="98">
        <f t="shared" si="173"/>
        <v>0</v>
      </c>
      <c r="ED153" s="99">
        <f>ED5</f>
        <v>1</v>
      </c>
      <c r="EE153" s="100"/>
      <c r="EF153" s="110"/>
      <c r="EG153" s="95">
        <f t="shared" si="174"/>
        <v>0</v>
      </c>
      <c r="EH153" s="15"/>
      <c r="EI153" s="24">
        <f t="shared" si="147"/>
        <v>0</v>
      </c>
      <c r="EJ153" s="5">
        <v>0</v>
      </c>
      <c r="EK153" s="63"/>
      <c r="EL153" s="15"/>
      <c r="EM153" s="13"/>
      <c r="EN153" s="98">
        <f t="shared" si="175"/>
        <v>0</v>
      </c>
      <c r="EO153" s="99">
        <f>EO5</f>
        <v>1</v>
      </c>
      <c r="EP153" s="100"/>
      <c r="EQ153" s="110"/>
      <c r="ER153" s="95">
        <f t="shared" si="176"/>
        <v>0</v>
      </c>
      <c r="ES153" s="15"/>
      <c r="ET153" s="24">
        <f t="shared" si="148"/>
        <v>0</v>
      </c>
      <c r="EU153" s="5">
        <v>0</v>
      </c>
      <c r="EV153" s="63"/>
      <c r="EW153" s="15"/>
      <c r="EX153" s="13"/>
      <c r="EY153" s="98">
        <f t="shared" si="177"/>
        <v>0</v>
      </c>
      <c r="EZ153" s="99">
        <f>EZ5</f>
        <v>1</v>
      </c>
      <c r="FA153" s="100"/>
      <c r="FB153" s="110"/>
      <c r="FC153" s="95">
        <f t="shared" si="178"/>
        <v>0</v>
      </c>
      <c r="FD153" s="15"/>
      <c r="FE153" s="24">
        <f t="shared" si="149"/>
        <v>0</v>
      </c>
      <c r="FF153" s="5">
        <v>0</v>
      </c>
      <c r="FG153" s="63"/>
      <c r="FH153" s="15"/>
      <c r="FI153" s="13"/>
      <c r="FJ153" s="98">
        <f t="shared" si="179"/>
        <v>0</v>
      </c>
      <c r="FK153" s="99">
        <f>FK5</f>
        <v>1</v>
      </c>
      <c r="FL153" s="100"/>
      <c r="FM153" s="110"/>
      <c r="FN153" s="95">
        <f t="shared" si="180"/>
        <v>0</v>
      </c>
      <c r="FO153" s="15"/>
      <c r="FP153" s="24">
        <f t="shared" si="150"/>
        <v>0</v>
      </c>
      <c r="FQ153" s="5">
        <v>0</v>
      </c>
      <c r="FR153" s="8">
        <v>0</v>
      </c>
      <c r="FS153" s="84">
        <f t="shared" si="181"/>
        <v>8.8546499999999995</v>
      </c>
      <c r="FT153" s="85">
        <f t="shared" si="182"/>
        <v>7.57667</v>
      </c>
      <c r="FU153" s="85">
        <f t="shared" si="183"/>
        <v>7.9265000000000008</v>
      </c>
      <c r="FV153" s="85">
        <f t="shared" si="184"/>
        <v>7.5974399999999997</v>
      </c>
      <c r="FW153" s="85">
        <f t="shared" si="185"/>
        <v>500</v>
      </c>
      <c r="FX153" s="85">
        <f t="shared" si="186"/>
        <v>8.3676442499999997</v>
      </c>
      <c r="FY153" s="85">
        <f t="shared" si="187"/>
        <v>500</v>
      </c>
      <c r="FZ153" s="85">
        <f t="shared" si="188"/>
        <v>500</v>
      </c>
      <c r="GA153" s="85">
        <f t="shared" si="189"/>
        <v>500</v>
      </c>
      <c r="GB153" s="85">
        <f t="shared" si="190"/>
        <v>500</v>
      </c>
      <c r="GC153" s="85">
        <f t="shared" si="191"/>
        <v>500</v>
      </c>
      <c r="GD153" s="85">
        <f t="shared" si="192"/>
        <v>500</v>
      </c>
      <c r="GE153" s="85">
        <f t="shared" si="193"/>
        <v>500</v>
      </c>
      <c r="GF153" s="85">
        <f t="shared" si="194"/>
        <v>500</v>
      </c>
      <c r="GG153" s="85">
        <f t="shared" si="195"/>
        <v>500</v>
      </c>
      <c r="GH153" s="101">
        <f t="shared" si="134"/>
        <v>5</v>
      </c>
      <c r="GI153" s="102">
        <f t="shared" si="196"/>
        <v>40.322904250000001</v>
      </c>
      <c r="GJ153" s="102">
        <f t="shared" si="197"/>
        <v>8.0645808500000005</v>
      </c>
      <c r="GK153" s="79">
        <f>ROW()</f>
        <v>153</v>
      </c>
    </row>
    <row r="154" spans="1:193" s="12" customFormat="1" ht="50.1" customHeight="1">
      <c r="A154" s="17">
        <f>ROW()</f>
        <v>154</v>
      </c>
      <c r="B154" s="32">
        <f t="shared" si="198"/>
        <v>148</v>
      </c>
      <c r="C154" s="33">
        <f t="shared" si="199"/>
        <v>148</v>
      </c>
      <c r="D154" s="31" t="s">
        <v>476</v>
      </c>
      <c r="E154" s="390">
        <f t="shared" si="135"/>
        <v>11.1936</v>
      </c>
      <c r="F154" s="107">
        <f t="shared" si="151"/>
        <v>12.745899999999999</v>
      </c>
      <c r="G154" s="3">
        <v>0</v>
      </c>
      <c r="H154" s="4">
        <v>0</v>
      </c>
      <c r="I154" s="63"/>
      <c r="J154" s="15"/>
      <c r="K154" s="13"/>
      <c r="L154" s="98">
        <f t="shared" si="200"/>
        <v>0</v>
      </c>
      <c r="M154" s="99">
        <f>M5</f>
        <v>0.94499999999999995</v>
      </c>
      <c r="N154" s="100"/>
      <c r="O154" s="110"/>
      <c r="P154" s="95">
        <f t="shared" si="152"/>
        <v>0</v>
      </c>
      <c r="Q154" s="15"/>
      <c r="R154" s="24">
        <f t="shared" si="136"/>
        <v>0</v>
      </c>
      <c r="S154" s="25">
        <v>0</v>
      </c>
      <c r="T154" s="63"/>
      <c r="U154" s="15"/>
      <c r="V154" s="13"/>
      <c r="W154" s="98">
        <f t="shared" si="153"/>
        <v>0</v>
      </c>
      <c r="X154" s="99">
        <f>X5</f>
        <v>0.97</v>
      </c>
      <c r="Y154" s="100"/>
      <c r="Z154" s="110"/>
      <c r="AA154" s="95">
        <f t="shared" si="154"/>
        <v>0</v>
      </c>
      <c r="AB154" s="15"/>
      <c r="AC154" s="24">
        <f t="shared" si="137"/>
        <v>0</v>
      </c>
      <c r="AD154" s="5">
        <v>0</v>
      </c>
      <c r="AE154" s="63"/>
      <c r="AF154" s="15"/>
      <c r="AG154" s="13"/>
      <c r="AH154" s="98">
        <f t="shared" si="155"/>
        <v>0</v>
      </c>
      <c r="AI154" s="99">
        <f>AI5</f>
        <v>0.95499999999999996</v>
      </c>
      <c r="AJ154" s="100"/>
      <c r="AK154" s="110"/>
      <c r="AL154" s="95">
        <f t="shared" si="156"/>
        <v>0</v>
      </c>
      <c r="AM154" s="15"/>
      <c r="AN154" s="24">
        <f t="shared" si="138"/>
        <v>0</v>
      </c>
      <c r="AO154" s="5">
        <v>0</v>
      </c>
      <c r="AP154" s="63"/>
      <c r="AQ154" s="15"/>
      <c r="AR154" s="13"/>
      <c r="AS154" s="98">
        <f t="shared" si="157"/>
        <v>1</v>
      </c>
      <c r="AT154" s="99">
        <f>AT5</f>
        <v>0.96</v>
      </c>
      <c r="AU154" s="100">
        <v>11.66</v>
      </c>
      <c r="AV154" s="110"/>
      <c r="AW154" s="95">
        <f t="shared" si="158"/>
        <v>11.1936</v>
      </c>
      <c r="AX154" s="15"/>
      <c r="AY154" s="24">
        <f t="shared" si="139"/>
        <v>1</v>
      </c>
      <c r="AZ154" s="5">
        <v>0</v>
      </c>
      <c r="BA154" s="63"/>
      <c r="BB154" s="15"/>
      <c r="BC154" s="13"/>
      <c r="BD154" s="98">
        <f t="shared" si="159"/>
        <v>1</v>
      </c>
      <c r="BE154" s="99">
        <f>BE5</f>
        <v>0.98</v>
      </c>
      <c r="BF154" s="100">
        <v>14.59</v>
      </c>
      <c r="BG154" s="110"/>
      <c r="BH154" s="95">
        <f t="shared" si="160"/>
        <v>14.2982</v>
      </c>
      <c r="BI154" s="15"/>
      <c r="BJ154" s="24">
        <f t="shared" si="140"/>
        <v>2</v>
      </c>
      <c r="BK154" s="5">
        <v>0</v>
      </c>
      <c r="BL154" s="63"/>
      <c r="BM154" s="15"/>
      <c r="BN154" s="13"/>
      <c r="BO154" s="98">
        <f t="shared" si="161"/>
        <v>0</v>
      </c>
      <c r="BP154" s="99">
        <f>BP5</f>
        <v>0.94499999999999995</v>
      </c>
      <c r="BQ154" s="100"/>
      <c r="BR154" s="110"/>
      <c r="BS154" s="95">
        <f t="shared" si="162"/>
        <v>0</v>
      </c>
      <c r="BT154" s="15"/>
      <c r="BU154" s="24">
        <f t="shared" si="141"/>
        <v>0</v>
      </c>
      <c r="BV154" s="5">
        <v>0</v>
      </c>
      <c r="BW154" s="63"/>
      <c r="BX154" s="15"/>
      <c r="BY154" s="13"/>
      <c r="BZ154" s="98">
        <f t="shared" si="163"/>
        <v>0</v>
      </c>
      <c r="CA154" s="99">
        <f>CA5</f>
        <v>1</v>
      </c>
      <c r="CB154" s="100"/>
      <c r="CC154" s="110"/>
      <c r="CD154" s="95">
        <f t="shared" si="164"/>
        <v>0</v>
      </c>
      <c r="CE154" s="15"/>
      <c r="CF154" s="24">
        <f t="shared" si="142"/>
        <v>0</v>
      </c>
      <c r="CG154" s="5">
        <v>0</v>
      </c>
      <c r="CH154" s="63"/>
      <c r="CI154" s="15"/>
      <c r="CJ154" s="13"/>
      <c r="CK154" s="98">
        <f t="shared" si="165"/>
        <v>0</v>
      </c>
      <c r="CL154" s="99">
        <f>CL5</f>
        <v>1</v>
      </c>
      <c r="CM154" s="100"/>
      <c r="CN154" s="110"/>
      <c r="CO154" s="95">
        <f t="shared" si="166"/>
        <v>0</v>
      </c>
      <c r="CP154" s="15"/>
      <c r="CQ154" s="24">
        <f t="shared" si="143"/>
        <v>0</v>
      </c>
      <c r="CR154" s="5">
        <v>0</v>
      </c>
      <c r="CS154" s="63"/>
      <c r="CT154" s="15"/>
      <c r="CU154" s="13"/>
      <c r="CV154" s="98">
        <f t="shared" si="167"/>
        <v>0</v>
      </c>
      <c r="CW154" s="99">
        <f>CW5</f>
        <v>1</v>
      </c>
      <c r="CX154" s="100"/>
      <c r="CY154" s="110"/>
      <c r="CZ154" s="95">
        <f t="shared" si="168"/>
        <v>0</v>
      </c>
      <c r="DA154" s="15"/>
      <c r="DB154" s="24">
        <f t="shared" si="144"/>
        <v>0</v>
      </c>
      <c r="DC154" s="5">
        <v>0</v>
      </c>
      <c r="DD154" s="63"/>
      <c r="DE154" s="15"/>
      <c r="DF154" s="13"/>
      <c r="DG154" s="98">
        <f t="shared" si="169"/>
        <v>0</v>
      </c>
      <c r="DH154" s="99">
        <f>DH5</f>
        <v>1</v>
      </c>
      <c r="DI154" s="100"/>
      <c r="DJ154" s="110"/>
      <c r="DK154" s="95">
        <f t="shared" si="170"/>
        <v>0</v>
      </c>
      <c r="DL154" s="15"/>
      <c r="DM154" s="24">
        <f t="shared" si="145"/>
        <v>0</v>
      </c>
      <c r="DN154" s="5">
        <v>0</v>
      </c>
      <c r="DO154" s="63"/>
      <c r="DP154" s="15"/>
      <c r="DQ154" s="13"/>
      <c r="DR154" s="98">
        <f t="shared" si="171"/>
        <v>0</v>
      </c>
      <c r="DS154" s="99">
        <f>DS5</f>
        <v>1</v>
      </c>
      <c r="DT154" s="100"/>
      <c r="DU154" s="110"/>
      <c r="DV154" s="95">
        <f t="shared" si="172"/>
        <v>0</v>
      </c>
      <c r="DW154" s="15"/>
      <c r="DX154" s="24">
        <f t="shared" si="146"/>
        <v>0</v>
      </c>
      <c r="DY154" s="5">
        <v>0</v>
      </c>
      <c r="DZ154" s="63"/>
      <c r="EA154" s="15"/>
      <c r="EB154" s="13"/>
      <c r="EC154" s="98">
        <f t="shared" si="173"/>
        <v>0</v>
      </c>
      <c r="ED154" s="99">
        <f>ED5</f>
        <v>1</v>
      </c>
      <c r="EE154" s="100"/>
      <c r="EF154" s="110"/>
      <c r="EG154" s="95">
        <f t="shared" si="174"/>
        <v>0</v>
      </c>
      <c r="EH154" s="15"/>
      <c r="EI154" s="24">
        <f t="shared" si="147"/>
        <v>0</v>
      </c>
      <c r="EJ154" s="5">
        <v>0</v>
      </c>
      <c r="EK154" s="63"/>
      <c r="EL154" s="15"/>
      <c r="EM154" s="13"/>
      <c r="EN154" s="98">
        <f t="shared" si="175"/>
        <v>0</v>
      </c>
      <c r="EO154" s="99">
        <f>EO5</f>
        <v>1</v>
      </c>
      <c r="EP154" s="100"/>
      <c r="EQ154" s="110"/>
      <c r="ER154" s="95">
        <f t="shared" si="176"/>
        <v>0</v>
      </c>
      <c r="ES154" s="15"/>
      <c r="ET154" s="24">
        <f t="shared" si="148"/>
        <v>0</v>
      </c>
      <c r="EU154" s="5">
        <v>0</v>
      </c>
      <c r="EV154" s="63"/>
      <c r="EW154" s="15"/>
      <c r="EX154" s="13"/>
      <c r="EY154" s="98">
        <f t="shared" si="177"/>
        <v>0</v>
      </c>
      <c r="EZ154" s="99">
        <f>EZ5</f>
        <v>1</v>
      </c>
      <c r="FA154" s="100"/>
      <c r="FB154" s="110"/>
      <c r="FC154" s="95">
        <f t="shared" si="178"/>
        <v>0</v>
      </c>
      <c r="FD154" s="15"/>
      <c r="FE154" s="24">
        <f t="shared" si="149"/>
        <v>0</v>
      </c>
      <c r="FF154" s="5">
        <v>0</v>
      </c>
      <c r="FG154" s="63"/>
      <c r="FH154" s="15"/>
      <c r="FI154" s="13"/>
      <c r="FJ154" s="98">
        <f t="shared" si="179"/>
        <v>0</v>
      </c>
      <c r="FK154" s="99">
        <f>FK5</f>
        <v>1</v>
      </c>
      <c r="FL154" s="100"/>
      <c r="FM154" s="110"/>
      <c r="FN154" s="95">
        <f t="shared" si="180"/>
        <v>0</v>
      </c>
      <c r="FO154" s="15"/>
      <c r="FP154" s="24">
        <f t="shared" si="150"/>
        <v>0</v>
      </c>
      <c r="FQ154" s="5">
        <v>0</v>
      </c>
      <c r="FR154" s="8">
        <v>0</v>
      </c>
      <c r="FS154" s="84">
        <f t="shared" si="181"/>
        <v>500</v>
      </c>
      <c r="FT154" s="85">
        <f t="shared" si="182"/>
        <v>500</v>
      </c>
      <c r="FU154" s="85">
        <f t="shared" si="183"/>
        <v>500</v>
      </c>
      <c r="FV154" s="85">
        <f t="shared" si="184"/>
        <v>11.1936</v>
      </c>
      <c r="FW154" s="85">
        <f t="shared" si="185"/>
        <v>14.2982</v>
      </c>
      <c r="FX154" s="85">
        <f t="shared" si="186"/>
        <v>500</v>
      </c>
      <c r="FY154" s="85">
        <f t="shared" si="187"/>
        <v>500</v>
      </c>
      <c r="FZ154" s="85">
        <f t="shared" si="188"/>
        <v>500</v>
      </c>
      <c r="GA154" s="85">
        <f t="shared" si="189"/>
        <v>500</v>
      </c>
      <c r="GB154" s="85">
        <f t="shared" si="190"/>
        <v>500</v>
      </c>
      <c r="GC154" s="85">
        <f t="shared" si="191"/>
        <v>500</v>
      </c>
      <c r="GD154" s="85">
        <f t="shared" si="192"/>
        <v>500</v>
      </c>
      <c r="GE154" s="85">
        <f t="shared" si="193"/>
        <v>500</v>
      </c>
      <c r="GF154" s="85">
        <f t="shared" si="194"/>
        <v>500</v>
      </c>
      <c r="GG154" s="85">
        <f t="shared" si="195"/>
        <v>500</v>
      </c>
      <c r="GH154" s="101">
        <f t="shared" si="134"/>
        <v>2</v>
      </c>
      <c r="GI154" s="102">
        <f t="shared" si="196"/>
        <v>25.491799999999998</v>
      </c>
      <c r="GJ154" s="102">
        <f t="shared" si="197"/>
        <v>12.745899999999999</v>
      </c>
      <c r="GK154" s="79">
        <f>ROW()</f>
        <v>154</v>
      </c>
    </row>
    <row r="155" spans="1:193" s="12" customFormat="1" ht="50.1" customHeight="1">
      <c r="A155" s="17">
        <f>ROW()</f>
        <v>155</v>
      </c>
      <c r="B155" s="32">
        <f t="shared" si="198"/>
        <v>149</v>
      </c>
      <c r="C155" s="33">
        <f t="shared" si="199"/>
        <v>149</v>
      </c>
      <c r="D155" s="31" t="s">
        <v>477</v>
      </c>
      <c r="E155" s="390">
        <f t="shared" si="135"/>
        <v>2.6859299999999999</v>
      </c>
      <c r="F155" s="107">
        <f t="shared" si="151"/>
        <v>3.1585049999999999</v>
      </c>
      <c r="G155" s="3">
        <v>0</v>
      </c>
      <c r="H155" s="4">
        <v>0</v>
      </c>
      <c r="I155" s="63"/>
      <c r="J155" s="15"/>
      <c r="K155" s="13"/>
      <c r="L155" s="98">
        <f t="shared" si="200"/>
        <v>1</v>
      </c>
      <c r="M155" s="99">
        <f>M5</f>
        <v>0.94499999999999995</v>
      </c>
      <c r="N155" s="100">
        <v>3.6</v>
      </c>
      <c r="O155" s="110">
        <v>151718</v>
      </c>
      <c r="P155" s="95">
        <f t="shared" si="152"/>
        <v>3.4019999999999997</v>
      </c>
      <c r="Q155" s="15"/>
      <c r="R155" s="24">
        <f t="shared" si="136"/>
        <v>4</v>
      </c>
      <c r="S155" s="25">
        <v>0</v>
      </c>
      <c r="T155" s="63"/>
      <c r="U155" s="15"/>
      <c r="V155" s="13"/>
      <c r="W155" s="98">
        <f t="shared" si="153"/>
        <v>1</v>
      </c>
      <c r="X155" s="99">
        <f>X5</f>
        <v>0.97</v>
      </c>
      <c r="Y155" s="100">
        <v>2.7690000000000001</v>
      </c>
      <c r="Z155" s="110"/>
      <c r="AA155" s="95">
        <f t="shared" si="154"/>
        <v>2.6859299999999999</v>
      </c>
      <c r="AB155" s="15"/>
      <c r="AC155" s="24">
        <f t="shared" si="137"/>
        <v>1</v>
      </c>
      <c r="AD155" s="5">
        <v>0</v>
      </c>
      <c r="AE155" s="63"/>
      <c r="AF155" s="15"/>
      <c r="AG155" s="13"/>
      <c r="AH155" s="98">
        <f t="shared" si="155"/>
        <v>0</v>
      </c>
      <c r="AI155" s="99">
        <f>AI5</f>
        <v>0.95499999999999996</v>
      </c>
      <c r="AJ155" s="100"/>
      <c r="AK155" s="110"/>
      <c r="AL155" s="95">
        <f t="shared" si="156"/>
        <v>0</v>
      </c>
      <c r="AM155" s="15"/>
      <c r="AN155" s="24">
        <f t="shared" si="138"/>
        <v>0</v>
      </c>
      <c r="AO155" s="5">
        <v>0</v>
      </c>
      <c r="AP155" s="63"/>
      <c r="AQ155" s="15"/>
      <c r="AR155" s="13"/>
      <c r="AS155" s="98">
        <f t="shared" si="157"/>
        <v>1</v>
      </c>
      <c r="AT155" s="99">
        <f>AT5</f>
        <v>0.96</v>
      </c>
      <c r="AU155" s="100">
        <v>3.47</v>
      </c>
      <c r="AV155" s="110"/>
      <c r="AW155" s="95">
        <f t="shared" si="158"/>
        <v>3.3311999999999999</v>
      </c>
      <c r="AX155" s="15"/>
      <c r="AY155" s="24">
        <f t="shared" si="139"/>
        <v>3</v>
      </c>
      <c r="AZ155" s="5">
        <v>0</v>
      </c>
      <c r="BA155" s="63"/>
      <c r="BB155" s="15"/>
      <c r="BC155" s="13"/>
      <c r="BD155" s="98">
        <f t="shared" si="159"/>
        <v>0</v>
      </c>
      <c r="BE155" s="99">
        <f>BE5</f>
        <v>0.98</v>
      </c>
      <c r="BF155" s="100"/>
      <c r="BG155" s="110"/>
      <c r="BH155" s="95">
        <f t="shared" si="160"/>
        <v>0</v>
      </c>
      <c r="BI155" s="15"/>
      <c r="BJ155" s="24">
        <f t="shared" si="140"/>
        <v>0</v>
      </c>
      <c r="BK155" s="5">
        <v>0</v>
      </c>
      <c r="BL155" s="63"/>
      <c r="BM155" s="15"/>
      <c r="BN155" s="13"/>
      <c r="BO155" s="98">
        <f t="shared" si="161"/>
        <v>1</v>
      </c>
      <c r="BP155" s="99">
        <f>BP5</f>
        <v>0.94499999999999995</v>
      </c>
      <c r="BQ155" s="100">
        <v>3.4019999999999997</v>
      </c>
      <c r="BR155" s="110"/>
      <c r="BS155" s="95">
        <f t="shared" si="162"/>
        <v>3.2148899999999996</v>
      </c>
      <c r="BT155" s="15"/>
      <c r="BU155" s="24">
        <f t="shared" si="141"/>
        <v>2</v>
      </c>
      <c r="BV155" s="5">
        <v>0</v>
      </c>
      <c r="BW155" s="63"/>
      <c r="BX155" s="15"/>
      <c r="BY155" s="13"/>
      <c r="BZ155" s="98">
        <f t="shared" si="163"/>
        <v>0</v>
      </c>
      <c r="CA155" s="99">
        <f>CA5</f>
        <v>1</v>
      </c>
      <c r="CB155" s="100"/>
      <c r="CC155" s="110"/>
      <c r="CD155" s="95">
        <f t="shared" si="164"/>
        <v>0</v>
      </c>
      <c r="CE155" s="15"/>
      <c r="CF155" s="24">
        <f t="shared" si="142"/>
        <v>0</v>
      </c>
      <c r="CG155" s="5">
        <v>0</v>
      </c>
      <c r="CH155" s="63"/>
      <c r="CI155" s="15"/>
      <c r="CJ155" s="13"/>
      <c r="CK155" s="98">
        <f t="shared" si="165"/>
        <v>0</v>
      </c>
      <c r="CL155" s="99">
        <f>CL5</f>
        <v>1</v>
      </c>
      <c r="CM155" s="100"/>
      <c r="CN155" s="110"/>
      <c r="CO155" s="95">
        <f t="shared" si="166"/>
        <v>0</v>
      </c>
      <c r="CP155" s="15"/>
      <c r="CQ155" s="24">
        <f t="shared" si="143"/>
        <v>0</v>
      </c>
      <c r="CR155" s="5">
        <v>0</v>
      </c>
      <c r="CS155" s="63"/>
      <c r="CT155" s="15"/>
      <c r="CU155" s="13"/>
      <c r="CV155" s="98">
        <f t="shared" si="167"/>
        <v>0</v>
      </c>
      <c r="CW155" s="99">
        <f>CW5</f>
        <v>1</v>
      </c>
      <c r="CX155" s="100"/>
      <c r="CY155" s="110"/>
      <c r="CZ155" s="95">
        <f t="shared" si="168"/>
        <v>0</v>
      </c>
      <c r="DA155" s="15"/>
      <c r="DB155" s="24">
        <f t="shared" si="144"/>
        <v>0</v>
      </c>
      <c r="DC155" s="5">
        <v>0</v>
      </c>
      <c r="DD155" s="63"/>
      <c r="DE155" s="15"/>
      <c r="DF155" s="13"/>
      <c r="DG155" s="98">
        <f t="shared" si="169"/>
        <v>0</v>
      </c>
      <c r="DH155" s="99">
        <f>DH5</f>
        <v>1</v>
      </c>
      <c r="DI155" s="100"/>
      <c r="DJ155" s="110"/>
      <c r="DK155" s="95">
        <f t="shared" si="170"/>
        <v>0</v>
      </c>
      <c r="DL155" s="15"/>
      <c r="DM155" s="24">
        <f t="shared" si="145"/>
        <v>0</v>
      </c>
      <c r="DN155" s="5">
        <v>0</v>
      </c>
      <c r="DO155" s="63"/>
      <c r="DP155" s="15"/>
      <c r="DQ155" s="13"/>
      <c r="DR155" s="98">
        <f t="shared" si="171"/>
        <v>0</v>
      </c>
      <c r="DS155" s="99">
        <f>DS5</f>
        <v>1</v>
      </c>
      <c r="DT155" s="100"/>
      <c r="DU155" s="110"/>
      <c r="DV155" s="95">
        <f t="shared" si="172"/>
        <v>0</v>
      </c>
      <c r="DW155" s="15"/>
      <c r="DX155" s="24">
        <f t="shared" si="146"/>
        <v>0</v>
      </c>
      <c r="DY155" s="5">
        <v>0</v>
      </c>
      <c r="DZ155" s="63"/>
      <c r="EA155" s="15"/>
      <c r="EB155" s="13"/>
      <c r="EC155" s="98">
        <f t="shared" si="173"/>
        <v>0</v>
      </c>
      <c r="ED155" s="99">
        <f>ED5</f>
        <v>1</v>
      </c>
      <c r="EE155" s="100"/>
      <c r="EF155" s="110"/>
      <c r="EG155" s="95">
        <f t="shared" si="174"/>
        <v>0</v>
      </c>
      <c r="EH155" s="15"/>
      <c r="EI155" s="24">
        <f t="shared" si="147"/>
        <v>0</v>
      </c>
      <c r="EJ155" s="5">
        <v>0</v>
      </c>
      <c r="EK155" s="63"/>
      <c r="EL155" s="15"/>
      <c r="EM155" s="13"/>
      <c r="EN155" s="98">
        <f t="shared" si="175"/>
        <v>0</v>
      </c>
      <c r="EO155" s="99">
        <f>EO5</f>
        <v>1</v>
      </c>
      <c r="EP155" s="100"/>
      <c r="EQ155" s="110"/>
      <c r="ER155" s="95">
        <f t="shared" si="176"/>
        <v>0</v>
      </c>
      <c r="ES155" s="15"/>
      <c r="ET155" s="24">
        <f t="shared" si="148"/>
        <v>0</v>
      </c>
      <c r="EU155" s="5">
        <v>0</v>
      </c>
      <c r="EV155" s="63"/>
      <c r="EW155" s="15"/>
      <c r="EX155" s="13"/>
      <c r="EY155" s="98">
        <f t="shared" si="177"/>
        <v>0</v>
      </c>
      <c r="EZ155" s="99">
        <f>EZ5</f>
        <v>1</v>
      </c>
      <c r="FA155" s="100"/>
      <c r="FB155" s="110"/>
      <c r="FC155" s="95">
        <f t="shared" si="178"/>
        <v>0</v>
      </c>
      <c r="FD155" s="15"/>
      <c r="FE155" s="24">
        <f t="shared" si="149"/>
        <v>0</v>
      </c>
      <c r="FF155" s="5">
        <v>0</v>
      </c>
      <c r="FG155" s="63"/>
      <c r="FH155" s="15"/>
      <c r="FI155" s="13"/>
      <c r="FJ155" s="98">
        <f t="shared" si="179"/>
        <v>0</v>
      </c>
      <c r="FK155" s="99">
        <f>FK5</f>
        <v>1</v>
      </c>
      <c r="FL155" s="100"/>
      <c r="FM155" s="110"/>
      <c r="FN155" s="95">
        <f t="shared" si="180"/>
        <v>0</v>
      </c>
      <c r="FO155" s="15"/>
      <c r="FP155" s="24">
        <f t="shared" si="150"/>
        <v>0</v>
      </c>
      <c r="FQ155" s="5">
        <v>0</v>
      </c>
      <c r="FR155" s="8">
        <v>0</v>
      </c>
      <c r="FS155" s="84">
        <f t="shared" si="181"/>
        <v>3.4019999999999997</v>
      </c>
      <c r="FT155" s="85">
        <f t="shared" si="182"/>
        <v>2.6859299999999999</v>
      </c>
      <c r="FU155" s="85">
        <f t="shared" si="183"/>
        <v>500</v>
      </c>
      <c r="FV155" s="85">
        <f t="shared" si="184"/>
        <v>3.3311999999999999</v>
      </c>
      <c r="FW155" s="85">
        <f t="shared" si="185"/>
        <v>500</v>
      </c>
      <c r="FX155" s="85">
        <f t="shared" si="186"/>
        <v>3.2148899999999996</v>
      </c>
      <c r="FY155" s="85">
        <f t="shared" si="187"/>
        <v>500</v>
      </c>
      <c r="FZ155" s="85">
        <f t="shared" si="188"/>
        <v>500</v>
      </c>
      <c r="GA155" s="85">
        <f t="shared" si="189"/>
        <v>500</v>
      </c>
      <c r="GB155" s="85">
        <f t="shared" si="190"/>
        <v>500</v>
      </c>
      <c r="GC155" s="85">
        <f t="shared" si="191"/>
        <v>500</v>
      </c>
      <c r="GD155" s="85">
        <f t="shared" si="192"/>
        <v>500</v>
      </c>
      <c r="GE155" s="85">
        <f t="shared" si="193"/>
        <v>500</v>
      </c>
      <c r="GF155" s="85">
        <f t="shared" si="194"/>
        <v>500</v>
      </c>
      <c r="GG155" s="85">
        <f t="shared" si="195"/>
        <v>500</v>
      </c>
      <c r="GH155" s="101">
        <f t="shared" si="134"/>
        <v>4</v>
      </c>
      <c r="GI155" s="102">
        <f t="shared" si="196"/>
        <v>12.63402</v>
      </c>
      <c r="GJ155" s="102">
        <f t="shared" si="197"/>
        <v>3.1585049999999999</v>
      </c>
      <c r="GK155" s="79">
        <f>ROW()</f>
        <v>155</v>
      </c>
    </row>
    <row r="156" spans="1:193" s="12" customFormat="1" ht="50.1" customHeight="1">
      <c r="A156" s="17">
        <f>ROW()</f>
        <v>156</v>
      </c>
      <c r="B156" s="32">
        <f t="shared" si="198"/>
        <v>150</v>
      </c>
      <c r="C156" s="33">
        <f t="shared" si="199"/>
        <v>150</v>
      </c>
      <c r="D156" s="31" t="s">
        <v>478</v>
      </c>
      <c r="E156" s="390">
        <f t="shared" si="135"/>
        <v>12.009599999999999</v>
      </c>
      <c r="F156" s="107">
        <f t="shared" si="151"/>
        <v>12.009599999999999</v>
      </c>
      <c r="G156" s="3">
        <v>0</v>
      </c>
      <c r="H156" s="4">
        <v>0</v>
      </c>
      <c r="I156" s="63"/>
      <c r="J156" s="15"/>
      <c r="K156" s="13"/>
      <c r="L156" s="98">
        <f t="shared" si="200"/>
        <v>0</v>
      </c>
      <c r="M156" s="99">
        <f>M5</f>
        <v>0.94499999999999995</v>
      </c>
      <c r="N156" s="100"/>
      <c r="O156" s="110"/>
      <c r="P156" s="95">
        <f t="shared" si="152"/>
        <v>0</v>
      </c>
      <c r="Q156" s="15"/>
      <c r="R156" s="24">
        <f t="shared" si="136"/>
        <v>0</v>
      </c>
      <c r="S156" s="25">
        <v>0</v>
      </c>
      <c r="T156" s="63"/>
      <c r="U156" s="15"/>
      <c r="V156" s="13"/>
      <c r="W156" s="98">
        <f t="shared" si="153"/>
        <v>0</v>
      </c>
      <c r="X156" s="99">
        <f>X5</f>
        <v>0.97</v>
      </c>
      <c r="Y156" s="100"/>
      <c r="Z156" s="110"/>
      <c r="AA156" s="95">
        <f t="shared" si="154"/>
        <v>0</v>
      </c>
      <c r="AB156" s="15"/>
      <c r="AC156" s="24">
        <f t="shared" si="137"/>
        <v>0</v>
      </c>
      <c r="AD156" s="5">
        <v>0</v>
      </c>
      <c r="AE156" s="63"/>
      <c r="AF156" s="15"/>
      <c r="AG156" s="13"/>
      <c r="AH156" s="98">
        <f t="shared" si="155"/>
        <v>0</v>
      </c>
      <c r="AI156" s="99">
        <f>AI5</f>
        <v>0.95499999999999996</v>
      </c>
      <c r="AJ156" s="100"/>
      <c r="AK156" s="110"/>
      <c r="AL156" s="95">
        <f t="shared" si="156"/>
        <v>0</v>
      </c>
      <c r="AM156" s="15"/>
      <c r="AN156" s="24">
        <f t="shared" si="138"/>
        <v>0</v>
      </c>
      <c r="AO156" s="5">
        <v>0</v>
      </c>
      <c r="AP156" s="63"/>
      <c r="AQ156" s="15"/>
      <c r="AR156" s="13"/>
      <c r="AS156" s="98">
        <f t="shared" si="157"/>
        <v>1</v>
      </c>
      <c r="AT156" s="99">
        <f>AT5</f>
        <v>0.96</v>
      </c>
      <c r="AU156" s="100">
        <v>12.51</v>
      </c>
      <c r="AV156" s="110"/>
      <c r="AW156" s="95">
        <f t="shared" si="158"/>
        <v>12.009599999999999</v>
      </c>
      <c r="AX156" s="15"/>
      <c r="AY156" s="24">
        <f t="shared" si="139"/>
        <v>1</v>
      </c>
      <c r="AZ156" s="5">
        <v>0</v>
      </c>
      <c r="BA156" s="63"/>
      <c r="BB156" s="15"/>
      <c r="BC156" s="13"/>
      <c r="BD156" s="98">
        <f t="shared" si="159"/>
        <v>0</v>
      </c>
      <c r="BE156" s="99">
        <f>BE5</f>
        <v>0.98</v>
      </c>
      <c r="BF156" s="100"/>
      <c r="BG156" s="110"/>
      <c r="BH156" s="95">
        <f t="shared" si="160"/>
        <v>0</v>
      </c>
      <c r="BI156" s="15"/>
      <c r="BJ156" s="24">
        <f t="shared" si="140"/>
        <v>0</v>
      </c>
      <c r="BK156" s="5">
        <v>0</v>
      </c>
      <c r="BL156" s="63"/>
      <c r="BM156" s="15"/>
      <c r="BN156" s="13"/>
      <c r="BO156" s="98">
        <f t="shared" si="161"/>
        <v>0</v>
      </c>
      <c r="BP156" s="99">
        <f>BP5</f>
        <v>0.94499999999999995</v>
      </c>
      <c r="BQ156" s="100"/>
      <c r="BR156" s="110"/>
      <c r="BS156" s="95">
        <f t="shared" si="162"/>
        <v>0</v>
      </c>
      <c r="BT156" s="15"/>
      <c r="BU156" s="24">
        <f t="shared" si="141"/>
        <v>0</v>
      </c>
      <c r="BV156" s="5">
        <v>0</v>
      </c>
      <c r="BW156" s="63"/>
      <c r="BX156" s="15"/>
      <c r="BY156" s="13"/>
      <c r="BZ156" s="98">
        <f t="shared" si="163"/>
        <v>0</v>
      </c>
      <c r="CA156" s="99">
        <f>CA5</f>
        <v>1</v>
      </c>
      <c r="CB156" s="100"/>
      <c r="CC156" s="110"/>
      <c r="CD156" s="95">
        <f t="shared" si="164"/>
        <v>0</v>
      </c>
      <c r="CE156" s="15"/>
      <c r="CF156" s="24">
        <f t="shared" si="142"/>
        <v>0</v>
      </c>
      <c r="CG156" s="5">
        <v>0</v>
      </c>
      <c r="CH156" s="63"/>
      <c r="CI156" s="15"/>
      <c r="CJ156" s="13"/>
      <c r="CK156" s="98">
        <f t="shared" si="165"/>
        <v>0</v>
      </c>
      <c r="CL156" s="99">
        <f>CL5</f>
        <v>1</v>
      </c>
      <c r="CM156" s="100"/>
      <c r="CN156" s="110"/>
      <c r="CO156" s="95">
        <f t="shared" si="166"/>
        <v>0</v>
      </c>
      <c r="CP156" s="15"/>
      <c r="CQ156" s="24">
        <f t="shared" si="143"/>
        <v>0</v>
      </c>
      <c r="CR156" s="5">
        <v>0</v>
      </c>
      <c r="CS156" s="63"/>
      <c r="CT156" s="15"/>
      <c r="CU156" s="13"/>
      <c r="CV156" s="98">
        <f t="shared" si="167"/>
        <v>0</v>
      </c>
      <c r="CW156" s="99">
        <f>CW5</f>
        <v>1</v>
      </c>
      <c r="CX156" s="100"/>
      <c r="CY156" s="110"/>
      <c r="CZ156" s="95">
        <f t="shared" si="168"/>
        <v>0</v>
      </c>
      <c r="DA156" s="15"/>
      <c r="DB156" s="24">
        <f t="shared" si="144"/>
        <v>0</v>
      </c>
      <c r="DC156" s="5">
        <v>0</v>
      </c>
      <c r="DD156" s="63"/>
      <c r="DE156" s="15"/>
      <c r="DF156" s="13"/>
      <c r="DG156" s="98">
        <f t="shared" si="169"/>
        <v>0</v>
      </c>
      <c r="DH156" s="99">
        <f>DH5</f>
        <v>1</v>
      </c>
      <c r="DI156" s="100"/>
      <c r="DJ156" s="110"/>
      <c r="DK156" s="95">
        <f t="shared" si="170"/>
        <v>0</v>
      </c>
      <c r="DL156" s="15"/>
      <c r="DM156" s="24">
        <f t="shared" si="145"/>
        <v>0</v>
      </c>
      <c r="DN156" s="5">
        <v>0</v>
      </c>
      <c r="DO156" s="63"/>
      <c r="DP156" s="15"/>
      <c r="DQ156" s="13"/>
      <c r="DR156" s="98">
        <f t="shared" si="171"/>
        <v>0</v>
      </c>
      <c r="DS156" s="99">
        <f>DS5</f>
        <v>1</v>
      </c>
      <c r="DT156" s="100"/>
      <c r="DU156" s="110"/>
      <c r="DV156" s="95">
        <f t="shared" si="172"/>
        <v>0</v>
      </c>
      <c r="DW156" s="15"/>
      <c r="DX156" s="24">
        <f t="shared" si="146"/>
        <v>0</v>
      </c>
      <c r="DY156" s="5">
        <v>0</v>
      </c>
      <c r="DZ156" s="63"/>
      <c r="EA156" s="15"/>
      <c r="EB156" s="13"/>
      <c r="EC156" s="98">
        <f t="shared" si="173"/>
        <v>0</v>
      </c>
      <c r="ED156" s="99">
        <f>ED5</f>
        <v>1</v>
      </c>
      <c r="EE156" s="100"/>
      <c r="EF156" s="110"/>
      <c r="EG156" s="95">
        <f t="shared" si="174"/>
        <v>0</v>
      </c>
      <c r="EH156" s="15"/>
      <c r="EI156" s="24">
        <f t="shared" si="147"/>
        <v>0</v>
      </c>
      <c r="EJ156" s="5">
        <v>0</v>
      </c>
      <c r="EK156" s="63"/>
      <c r="EL156" s="15"/>
      <c r="EM156" s="13"/>
      <c r="EN156" s="98">
        <f t="shared" si="175"/>
        <v>0</v>
      </c>
      <c r="EO156" s="99">
        <f>EO5</f>
        <v>1</v>
      </c>
      <c r="EP156" s="100"/>
      <c r="EQ156" s="110"/>
      <c r="ER156" s="95">
        <f t="shared" si="176"/>
        <v>0</v>
      </c>
      <c r="ES156" s="15"/>
      <c r="ET156" s="24">
        <f t="shared" si="148"/>
        <v>0</v>
      </c>
      <c r="EU156" s="5">
        <v>0</v>
      </c>
      <c r="EV156" s="63"/>
      <c r="EW156" s="15"/>
      <c r="EX156" s="13"/>
      <c r="EY156" s="98">
        <f t="shared" si="177"/>
        <v>0</v>
      </c>
      <c r="EZ156" s="99">
        <f>EZ5</f>
        <v>1</v>
      </c>
      <c r="FA156" s="100"/>
      <c r="FB156" s="110"/>
      <c r="FC156" s="95">
        <f t="shared" si="178"/>
        <v>0</v>
      </c>
      <c r="FD156" s="15"/>
      <c r="FE156" s="24">
        <f t="shared" si="149"/>
        <v>0</v>
      </c>
      <c r="FF156" s="5">
        <v>0</v>
      </c>
      <c r="FG156" s="63"/>
      <c r="FH156" s="15"/>
      <c r="FI156" s="13"/>
      <c r="FJ156" s="98">
        <f t="shared" si="179"/>
        <v>0</v>
      </c>
      <c r="FK156" s="99">
        <f>FK5</f>
        <v>1</v>
      </c>
      <c r="FL156" s="100"/>
      <c r="FM156" s="110"/>
      <c r="FN156" s="95">
        <f t="shared" si="180"/>
        <v>0</v>
      </c>
      <c r="FO156" s="15"/>
      <c r="FP156" s="24">
        <f t="shared" si="150"/>
        <v>0</v>
      </c>
      <c r="FQ156" s="5">
        <v>0</v>
      </c>
      <c r="FR156" s="8">
        <v>0</v>
      </c>
      <c r="FS156" s="84">
        <f t="shared" si="181"/>
        <v>500</v>
      </c>
      <c r="FT156" s="85">
        <f t="shared" si="182"/>
        <v>500</v>
      </c>
      <c r="FU156" s="85">
        <f t="shared" si="183"/>
        <v>500</v>
      </c>
      <c r="FV156" s="85">
        <f t="shared" si="184"/>
        <v>12.009599999999999</v>
      </c>
      <c r="FW156" s="85">
        <f t="shared" si="185"/>
        <v>500</v>
      </c>
      <c r="FX156" s="85">
        <f t="shared" si="186"/>
        <v>500</v>
      </c>
      <c r="FY156" s="85">
        <f t="shared" si="187"/>
        <v>500</v>
      </c>
      <c r="FZ156" s="85">
        <f t="shared" si="188"/>
        <v>500</v>
      </c>
      <c r="GA156" s="85">
        <f t="shared" si="189"/>
        <v>500</v>
      </c>
      <c r="GB156" s="85">
        <f t="shared" si="190"/>
        <v>500</v>
      </c>
      <c r="GC156" s="85">
        <f t="shared" si="191"/>
        <v>500</v>
      </c>
      <c r="GD156" s="85">
        <f t="shared" si="192"/>
        <v>500</v>
      </c>
      <c r="GE156" s="85">
        <f t="shared" si="193"/>
        <v>500</v>
      </c>
      <c r="GF156" s="85">
        <f t="shared" si="194"/>
        <v>500</v>
      </c>
      <c r="GG156" s="85">
        <f t="shared" si="195"/>
        <v>500</v>
      </c>
      <c r="GH156" s="101">
        <f t="shared" si="134"/>
        <v>1</v>
      </c>
      <c r="GI156" s="102">
        <f t="shared" si="196"/>
        <v>12.009599999999999</v>
      </c>
      <c r="GJ156" s="102">
        <f t="shared" si="197"/>
        <v>12.009599999999999</v>
      </c>
      <c r="GK156" s="79">
        <f>ROW()</f>
        <v>156</v>
      </c>
    </row>
    <row r="157" spans="1:193" s="12" customFormat="1" ht="50.1" customHeight="1">
      <c r="A157" s="17">
        <f>ROW()</f>
        <v>157</v>
      </c>
      <c r="B157" s="32">
        <f t="shared" si="198"/>
        <v>151</v>
      </c>
      <c r="C157" s="33">
        <f t="shared" si="199"/>
        <v>151</v>
      </c>
      <c r="D157" s="31" t="s">
        <v>479</v>
      </c>
      <c r="E157" s="390">
        <f t="shared" si="135"/>
        <v>5.7229999999999999</v>
      </c>
      <c r="F157" s="107">
        <f t="shared" si="151"/>
        <v>5.7229999999999999</v>
      </c>
      <c r="G157" s="3">
        <v>0</v>
      </c>
      <c r="H157" s="4">
        <v>0</v>
      </c>
      <c r="I157" s="63"/>
      <c r="J157" s="15"/>
      <c r="K157" s="13"/>
      <c r="L157" s="98">
        <f t="shared" si="200"/>
        <v>0</v>
      </c>
      <c r="M157" s="99">
        <f>M5</f>
        <v>0.94499999999999995</v>
      </c>
      <c r="N157" s="100"/>
      <c r="O157" s="110"/>
      <c r="P157" s="95">
        <f t="shared" si="152"/>
        <v>0</v>
      </c>
      <c r="Q157" s="15"/>
      <c r="R157" s="24">
        <f t="shared" si="136"/>
        <v>0</v>
      </c>
      <c r="S157" s="25">
        <v>0</v>
      </c>
      <c r="T157" s="63"/>
      <c r="U157" s="15"/>
      <c r="V157" s="13"/>
      <c r="W157" s="98">
        <f t="shared" si="153"/>
        <v>1</v>
      </c>
      <c r="X157" s="99">
        <f>X5</f>
        <v>0.97</v>
      </c>
      <c r="Y157" s="100">
        <v>5.9</v>
      </c>
      <c r="Z157" s="110"/>
      <c r="AA157" s="95">
        <f t="shared" si="154"/>
        <v>5.7229999999999999</v>
      </c>
      <c r="AB157" s="15"/>
      <c r="AC157" s="24">
        <f t="shared" si="137"/>
        <v>1</v>
      </c>
      <c r="AD157" s="5">
        <v>0</v>
      </c>
      <c r="AE157" s="63"/>
      <c r="AF157" s="15"/>
      <c r="AG157" s="13"/>
      <c r="AH157" s="98">
        <f t="shared" si="155"/>
        <v>0</v>
      </c>
      <c r="AI157" s="99">
        <f>AI5</f>
        <v>0.95499999999999996</v>
      </c>
      <c r="AJ157" s="100"/>
      <c r="AK157" s="110"/>
      <c r="AL157" s="95">
        <f t="shared" si="156"/>
        <v>0</v>
      </c>
      <c r="AM157" s="15"/>
      <c r="AN157" s="24">
        <f t="shared" si="138"/>
        <v>0</v>
      </c>
      <c r="AO157" s="5">
        <v>0</v>
      </c>
      <c r="AP157" s="63"/>
      <c r="AQ157" s="15"/>
      <c r="AR157" s="13"/>
      <c r="AS157" s="98">
        <f t="shared" si="157"/>
        <v>0</v>
      </c>
      <c r="AT157" s="99">
        <f>AT5</f>
        <v>0.96</v>
      </c>
      <c r="AU157" s="100"/>
      <c r="AV157" s="110"/>
      <c r="AW157" s="95">
        <f t="shared" si="158"/>
        <v>0</v>
      </c>
      <c r="AX157" s="15"/>
      <c r="AY157" s="24">
        <f t="shared" si="139"/>
        <v>0</v>
      </c>
      <c r="AZ157" s="5">
        <v>0</v>
      </c>
      <c r="BA157" s="63"/>
      <c r="BB157" s="15"/>
      <c r="BC157" s="13"/>
      <c r="BD157" s="98">
        <f t="shared" si="159"/>
        <v>0</v>
      </c>
      <c r="BE157" s="99">
        <f>BE5</f>
        <v>0.98</v>
      </c>
      <c r="BF157" s="100"/>
      <c r="BG157" s="110"/>
      <c r="BH157" s="95">
        <f t="shared" si="160"/>
        <v>0</v>
      </c>
      <c r="BI157" s="15"/>
      <c r="BJ157" s="24">
        <f t="shared" si="140"/>
        <v>0</v>
      </c>
      <c r="BK157" s="5">
        <v>0</v>
      </c>
      <c r="BL157" s="63"/>
      <c r="BM157" s="15"/>
      <c r="BN157" s="13"/>
      <c r="BO157" s="98">
        <f t="shared" si="161"/>
        <v>0</v>
      </c>
      <c r="BP157" s="99">
        <f>BP5</f>
        <v>0.94499999999999995</v>
      </c>
      <c r="BQ157" s="100"/>
      <c r="BR157" s="110"/>
      <c r="BS157" s="95">
        <f t="shared" si="162"/>
        <v>0</v>
      </c>
      <c r="BT157" s="15"/>
      <c r="BU157" s="24">
        <f t="shared" si="141"/>
        <v>0</v>
      </c>
      <c r="BV157" s="5">
        <v>0</v>
      </c>
      <c r="BW157" s="63"/>
      <c r="BX157" s="15"/>
      <c r="BY157" s="13"/>
      <c r="BZ157" s="98">
        <f t="shared" si="163"/>
        <v>0</v>
      </c>
      <c r="CA157" s="99">
        <f>CA5</f>
        <v>1</v>
      </c>
      <c r="CB157" s="100"/>
      <c r="CC157" s="110"/>
      <c r="CD157" s="95">
        <f t="shared" si="164"/>
        <v>0</v>
      </c>
      <c r="CE157" s="15"/>
      <c r="CF157" s="24">
        <f t="shared" si="142"/>
        <v>0</v>
      </c>
      <c r="CG157" s="5">
        <v>0</v>
      </c>
      <c r="CH157" s="63"/>
      <c r="CI157" s="15"/>
      <c r="CJ157" s="13"/>
      <c r="CK157" s="98">
        <f t="shared" si="165"/>
        <v>0</v>
      </c>
      <c r="CL157" s="99">
        <f>CL5</f>
        <v>1</v>
      </c>
      <c r="CM157" s="100"/>
      <c r="CN157" s="110"/>
      <c r="CO157" s="95">
        <f t="shared" si="166"/>
        <v>0</v>
      </c>
      <c r="CP157" s="15"/>
      <c r="CQ157" s="24">
        <f t="shared" si="143"/>
        <v>0</v>
      </c>
      <c r="CR157" s="5">
        <v>0</v>
      </c>
      <c r="CS157" s="63"/>
      <c r="CT157" s="15"/>
      <c r="CU157" s="13"/>
      <c r="CV157" s="98">
        <f t="shared" si="167"/>
        <v>0</v>
      </c>
      <c r="CW157" s="99">
        <f>CW5</f>
        <v>1</v>
      </c>
      <c r="CX157" s="100"/>
      <c r="CY157" s="110"/>
      <c r="CZ157" s="95">
        <f t="shared" si="168"/>
        <v>0</v>
      </c>
      <c r="DA157" s="15"/>
      <c r="DB157" s="24">
        <f t="shared" si="144"/>
        <v>0</v>
      </c>
      <c r="DC157" s="5">
        <v>0</v>
      </c>
      <c r="DD157" s="63"/>
      <c r="DE157" s="15"/>
      <c r="DF157" s="13"/>
      <c r="DG157" s="98">
        <f t="shared" si="169"/>
        <v>0</v>
      </c>
      <c r="DH157" s="99">
        <f>DH5</f>
        <v>1</v>
      </c>
      <c r="DI157" s="100"/>
      <c r="DJ157" s="110"/>
      <c r="DK157" s="95">
        <f t="shared" si="170"/>
        <v>0</v>
      </c>
      <c r="DL157" s="15"/>
      <c r="DM157" s="24">
        <f t="shared" si="145"/>
        <v>0</v>
      </c>
      <c r="DN157" s="5">
        <v>0</v>
      </c>
      <c r="DO157" s="63"/>
      <c r="DP157" s="15"/>
      <c r="DQ157" s="13"/>
      <c r="DR157" s="98">
        <f t="shared" si="171"/>
        <v>0</v>
      </c>
      <c r="DS157" s="99">
        <f>DS5</f>
        <v>1</v>
      </c>
      <c r="DT157" s="100"/>
      <c r="DU157" s="110"/>
      <c r="DV157" s="95">
        <f t="shared" si="172"/>
        <v>0</v>
      </c>
      <c r="DW157" s="15"/>
      <c r="DX157" s="24">
        <f t="shared" si="146"/>
        <v>0</v>
      </c>
      <c r="DY157" s="5">
        <v>0</v>
      </c>
      <c r="DZ157" s="63"/>
      <c r="EA157" s="15"/>
      <c r="EB157" s="13"/>
      <c r="EC157" s="98">
        <f t="shared" si="173"/>
        <v>0</v>
      </c>
      <c r="ED157" s="99">
        <f>ED5</f>
        <v>1</v>
      </c>
      <c r="EE157" s="100"/>
      <c r="EF157" s="110"/>
      <c r="EG157" s="95">
        <f t="shared" si="174"/>
        <v>0</v>
      </c>
      <c r="EH157" s="15"/>
      <c r="EI157" s="24">
        <f t="shared" si="147"/>
        <v>0</v>
      </c>
      <c r="EJ157" s="5">
        <v>0</v>
      </c>
      <c r="EK157" s="63"/>
      <c r="EL157" s="15"/>
      <c r="EM157" s="13"/>
      <c r="EN157" s="98">
        <f t="shared" si="175"/>
        <v>0</v>
      </c>
      <c r="EO157" s="99">
        <f>EO5</f>
        <v>1</v>
      </c>
      <c r="EP157" s="100"/>
      <c r="EQ157" s="110"/>
      <c r="ER157" s="95">
        <f t="shared" si="176"/>
        <v>0</v>
      </c>
      <c r="ES157" s="15"/>
      <c r="ET157" s="24">
        <f t="shared" si="148"/>
        <v>0</v>
      </c>
      <c r="EU157" s="5">
        <v>0</v>
      </c>
      <c r="EV157" s="63"/>
      <c r="EW157" s="15"/>
      <c r="EX157" s="13"/>
      <c r="EY157" s="98">
        <f t="shared" si="177"/>
        <v>0</v>
      </c>
      <c r="EZ157" s="99">
        <f>EZ5</f>
        <v>1</v>
      </c>
      <c r="FA157" s="100"/>
      <c r="FB157" s="110"/>
      <c r="FC157" s="95">
        <f t="shared" si="178"/>
        <v>0</v>
      </c>
      <c r="FD157" s="15"/>
      <c r="FE157" s="24">
        <f t="shared" si="149"/>
        <v>0</v>
      </c>
      <c r="FF157" s="5">
        <v>0</v>
      </c>
      <c r="FG157" s="63"/>
      <c r="FH157" s="15"/>
      <c r="FI157" s="13"/>
      <c r="FJ157" s="98">
        <f t="shared" si="179"/>
        <v>0</v>
      </c>
      <c r="FK157" s="99">
        <f>FK5</f>
        <v>1</v>
      </c>
      <c r="FL157" s="100"/>
      <c r="FM157" s="110"/>
      <c r="FN157" s="95">
        <f t="shared" si="180"/>
        <v>0</v>
      </c>
      <c r="FO157" s="15"/>
      <c r="FP157" s="24">
        <f t="shared" si="150"/>
        <v>0</v>
      </c>
      <c r="FQ157" s="5">
        <v>0</v>
      </c>
      <c r="FR157" s="8">
        <v>0</v>
      </c>
      <c r="FS157" s="84">
        <f t="shared" si="181"/>
        <v>500</v>
      </c>
      <c r="FT157" s="85">
        <f t="shared" si="182"/>
        <v>5.7229999999999999</v>
      </c>
      <c r="FU157" s="85">
        <f t="shared" si="183"/>
        <v>500</v>
      </c>
      <c r="FV157" s="85">
        <f t="shared" si="184"/>
        <v>500</v>
      </c>
      <c r="FW157" s="85">
        <f t="shared" si="185"/>
        <v>500</v>
      </c>
      <c r="FX157" s="85">
        <f t="shared" si="186"/>
        <v>500</v>
      </c>
      <c r="FY157" s="85">
        <f t="shared" si="187"/>
        <v>500</v>
      </c>
      <c r="FZ157" s="85">
        <f t="shared" si="188"/>
        <v>500</v>
      </c>
      <c r="GA157" s="85">
        <f t="shared" si="189"/>
        <v>500</v>
      </c>
      <c r="GB157" s="85">
        <f t="shared" si="190"/>
        <v>500</v>
      </c>
      <c r="GC157" s="85">
        <f t="shared" si="191"/>
        <v>500</v>
      </c>
      <c r="GD157" s="85">
        <f t="shared" si="192"/>
        <v>500</v>
      </c>
      <c r="GE157" s="85">
        <f t="shared" si="193"/>
        <v>500</v>
      </c>
      <c r="GF157" s="85">
        <f t="shared" si="194"/>
        <v>500</v>
      </c>
      <c r="GG157" s="85">
        <f t="shared" si="195"/>
        <v>500</v>
      </c>
      <c r="GH157" s="101">
        <f t="shared" si="134"/>
        <v>1</v>
      </c>
      <c r="GI157" s="102">
        <f t="shared" si="196"/>
        <v>5.7229999999999999</v>
      </c>
      <c r="GJ157" s="102">
        <f t="shared" si="197"/>
        <v>5.7229999999999999</v>
      </c>
      <c r="GK157" s="79">
        <f>ROW()</f>
        <v>157</v>
      </c>
    </row>
    <row r="158" spans="1:193" s="12" customFormat="1" ht="50.1" customHeight="1">
      <c r="A158" s="17">
        <f>ROW()</f>
        <v>158</v>
      </c>
      <c r="B158" s="32">
        <f t="shared" si="198"/>
        <v>152</v>
      </c>
      <c r="C158" s="33">
        <f t="shared" si="199"/>
        <v>152</v>
      </c>
      <c r="D158" s="31" t="s">
        <v>480</v>
      </c>
      <c r="E158" s="390">
        <f t="shared" si="135"/>
        <v>2.3011199999999996</v>
      </c>
      <c r="F158" s="107">
        <f t="shared" si="151"/>
        <v>2.3011199999999996</v>
      </c>
      <c r="G158" s="3">
        <v>0</v>
      </c>
      <c r="H158" s="4">
        <v>0</v>
      </c>
      <c r="I158" s="63"/>
      <c r="J158" s="15"/>
      <c r="K158" s="13"/>
      <c r="L158" s="98">
        <f t="shared" si="200"/>
        <v>0</v>
      </c>
      <c r="M158" s="99">
        <f>M5</f>
        <v>0.94499999999999995</v>
      </c>
      <c r="N158" s="100"/>
      <c r="O158" s="110"/>
      <c r="P158" s="95">
        <f t="shared" si="152"/>
        <v>0</v>
      </c>
      <c r="Q158" s="15"/>
      <c r="R158" s="24">
        <f t="shared" si="136"/>
        <v>0</v>
      </c>
      <c r="S158" s="25">
        <v>0</v>
      </c>
      <c r="T158" s="63"/>
      <c r="U158" s="15"/>
      <c r="V158" s="13"/>
      <c r="W158" s="98">
        <f t="shared" si="153"/>
        <v>0</v>
      </c>
      <c r="X158" s="99">
        <f>X5</f>
        <v>0.97</v>
      </c>
      <c r="Y158" s="100"/>
      <c r="Z158" s="110"/>
      <c r="AA158" s="95">
        <f t="shared" si="154"/>
        <v>0</v>
      </c>
      <c r="AB158" s="15"/>
      <c r="AC158" s="24">
        <f t="shared" si="137"/>
        <v>0</v>
      </c>
      <c r="AD158" s="5">
        <v>0</v>
      </c>
      <c r="AE158" s="63"/>
      <c r="AF158" s="15"/>
      <c r="AG158" s="13"/>
      <c r="AH158" s="98">
        <f t="shared" si="155"/>
        <v>0</v>
      </c>
      <c r="AI158" s="99">
        <f>AI5</f>
        <v>0.95499999999999996</v>
      </c>
      <c r="AJ158" s="100"/>
      <c r="AK158" s="110"/>
      <c r="AL158" s="95">
        <f t="shared" si="156"/>
        <v>0</v>
      </c>
      <c r="AM158" s="15"/>
      <c r="AN158" s="24">
        <f t="shared" si="138"/>
        <v>0</v>
      </c>
      <c r="AO158" s="5">
        <v>0</v>
      </c>
      <c r="AP158" s="63"/>
      <c r="AQ158" s="15"/>
      <c r="AR158" s="13"/>
      <c r="AS158" s="98">
        <f t="shared" si="157"/>
        <v>1</v>
      </c>
      <c r="AT158" s="99">
        <f>AT5</f>
        <v>0.96</v>
      </c>
      <c r="AU158" s="100">
        <v>2.3969999999999998</v>
      </c>
      <c r="AV158" s="110"/>
      <c r="AW158" s="95">
        <f t="shared" si="158"/>
        <v>2.3011199999999996</v>
      </c>
      <c r="AX158" s="15"/>
      <c r="AY158" s="24">
        <f t="shared" si="139"/>
        <v>1</v>
      </c>
      <c r="AZ158" s="5">
        <v>0</v>
      </c>
      <c r="BA158" s="63"/>
      <c r="BB158" s="15"/>
      <c r="BC158" s="13"/>
      <c r="BD158" s="98">
        <f t="shared" si="159"/>
        <v>0</v>
      </c>
      <c r="BE158" s="99">
        <f>BE5</f>
        <v>0.98</v>
      </c>
      <c r="BF158" s="100"/>
      <c r="BG158" s="110"/>
      <c r="BH158" s="95">
        <f t="shared" si="160"/>
        <v>0</v>
      </c>
      <c r="BI158" s="15"/>
      <c r="BJ158" s="24">
        <f t="shared" si="140"/>
        <v>0</v>
      </c>
      <c r="BK158" s="5">
        <v>0</v>
      </c>
      <c r="BL158" s="63"/>
      <c r="BM158" s="15"/>
      <c r="BN158" s="13"/>
      <c r="BO158" s="98">
        <f t="shared" si="161"/>
        <v>0</v>
      </c>
      <c r="BP158" s="99">
        <f>BP5</f>
        <v>0.94499999999999995</v>
      </c>
      <c r="BQ158" s="100"/>
      <c r="BR158" s="110"/>
      <c r="BS158" s="95">
        <f t="shared" si="162"/>
        <v>0</v>
      </c>
      <c r="BT158" s="15"/>
      <c r="BU158" s="24">
        <f t="shared" si="141"/>
        <v>0</v>
      </c>
      <c r="BV158" s="5">
        <v>0</v>
      </c>
      <c r="BW158" s="63"/>
      <c r="BX158" s="15"/>
      <c r="BY158" s="13"/>
      <c r="BZ158" s="98">
        <f t="shared" si="163"/>
        <v>0</v>
      </c>
      <c r="CA158" s="99">
        <f>CA5</f>
        <v>1</v>
      </c>
      <c r="CB158" s="100"/>
      <c r="CC158" s="110"/>
      <c r="CD158" s="95">
        <f t="shared" si="164"/>
        <v>0</v>
      </c>
      <c r="CE158" s="15"/>
      <c r="CF158" s="24">
        <f t="shared" si="142"/>
        <v>0</v>
      </c>
      <c r="CG158" s="5">
        <v>0</v>
      </c>
      <c r="CH158" s="63"/>
      <c r="CI158" s="15"/>
      <c r="CJ158" s="13"/>
      <c r="CK158" s="98">
        <f t="shared" si="165"/>
        <v>0</v>
      </c>
      <c r="CL158" s="99">
        <f>CL5</f>
        <v>1</v>
      </c>
      <c r="CM158" s="100"/>
      <c r="CN158" s="110"/>
      <c r="CO158" s="95">
        <f t="shared" si="166"/>
        <v>0</v>
      </c>
      <c r="CP158" s="15"/>
      <c r="CQ158" s="24">
        <f t="shared" si="143"/>
        <v>0</v>
      </c>
      <c r="CR158" s="5">
        <v>0</v>
      </c>
      <c r="CS158" s="63"/>
      <c r="CT158" s="15"/>
      <c r="CU158" s="13"/>
      <c r="CV158" s="98">
        <f t="shared" si="167"/>
        <v>0</v>
      </c>
      <c r="CW158" s="99">
        <f>CW5</f>
        <v>1</v>
      </c>
      <c r="CX158" s="100"/>
      <c r="CY158" s="110"/>
      <c r="CZ158" s="95">
        <f t="shared" si="168"/>
        <v>0</v>
      </c>
      <c r="DA158" s="15"/>
      <c r="DB158" s="24">
        <f t="shared" si="144"/>
        <v>0</v>
      </c>
      <c r="DC158" s="5">
        <v>0</v>
      </c>
      <c r="DD158" s="63"/>
      <c r="DE158" s="15"/>
      <c r="DF158" s="13"/>
      <c r="DG158" s="98">
        <f t="shared" si="169"/>
        <v>0</v>
      </c>
      <c r="DH158" s="99">
        <f>DH5</f>
        <v>1</v>
      </c>
      <c r="DI158" s="100"/>
      <c r="DJ158" s="110"/>
      <c r="DK158" s="95">
        <f t="shared" si="170"/>
        <v>0</v>
      </c>
      <c r="DL158" s="15"/>
      <c r="DM158" s="24">
        <f t="shared" si="145"/>
        <v>0</v>
      </c>
      <c r="DN158" s="5">
        <v>0</v>
      </c>
      <c r="DO158" s="63"/>
      <c r="DP158" s="15"/>
      <c r="DQ158" s="13"/>
      <c r="DR158" s="98">
        <f t="shared" si="171"/>
        <v>0</v>
      </c>
      <c r="DS158" s="99">
        <f>DS5</f>
        <v>1</v>
      </c>
      <c r="DT158" s="100"/>
      <c r="DU158" s="110"/>
      <c r="DV158" s="95">
        <f t="shared" si="172"/>
        <v>0</v>
      </c>
      <c r="DW158" s="15"/>
      <c r="DX158" s="24">
        <f t="shared" si="146"/>
        <v>0</v>
      </c>
      <c r="DY158" s="5">
        <v>0</v>
      </c>
      <c r="DZ158" s="63"/>
      <c r="EA158" s="15"/>
      <c r="EB158" s="13"/>
      <c r="EC158" s="98">
        <f t="shared" si="173"/>
        <v>0</v>
      </c>
      <c r="ED158" s="99">
        <f>ED5</f>
        <v>1</v>
      </c>
      <c r="EE158" s="100"/>
      <c r="EF158" s="110"/>
      <c r="EG158" s="95">
        <f t="shared" si="174"/>
        <v>0</v>
      </c>
      <c r="EH158" s="15"/>
      <c r="EI158" s="24">
        <f t="shared" si="147"/>
        <v>0</v>
      </c>
      <c r="EJ158" s="5">
        <v>0</v>
      </c>
      <c r="EK158" s="63"/>
      <c r="EL158" s="15"/>
      <c r="EM158" s="13"/>
      <c r="EN158" s="98">
        <f t="shared" si="175"/>
        <v>0</v>
      </c>
      <c r="EO158" s="99">
        <f>EO5</f>
        <v>1</v>
      </c>
      <c r="EP158" s="100"/>
      <c r="EQ158" s="110"/>
      <c r="ER158" s="95">
        <f t="shared" si="176"/>
        <v>0</v>
      </c>
      <c r="ES158" s="15"/>
      <c r="ET158" s="24">
        <f t="shared" si="148"/>
        <v>0</v>
      </c>
      <c r="EU158" s="5">
        <v>0</v>
      </c>
      <c r="EV158" s="63"/>
      <c r="EW158" s="15"/>
      <c r="EX158" s="13"/>
      <c r="EY158" s="98">
        <f t="shared" si="177"/>
        <v>0</v>
      </c>
      <c r="EZ158" s="99">
        <f>EZ5</f>
        <v>1</v>
      </c>
      <c r="FA158" s="100"/>
      <c r="FB158" s="110"/>
      <c r="FC158" s="95">
        <f t="shared" si="178"/>
        <v>0</v>
      </c>
      <c r="FD158" s="15"/>
      <c r="FE158" s="24">
        <f t="shared" si="149"/>
        <v>0</v>
      </c>
      <c r="FF158" s="5">
        <v>0</v>
      </c>
      <c r="FG158" s="63"/>
      <c r="FH158" s="15"/>
      <c r="FI158" s="13"/>
      <c r="FJ158" s="98">
        <f t="shared" si="179"/>
        <v>0</v>
      </c>
      <c r="FK158" s="99">
        <f>FK5</f>
        <v>1</v>
      </c>
      <c r="FL158" s="100"/>
      <c r="FM158" s="110"/>
      <c r="FN158" s="95">
        <f t="shared" si="180"/>
        <v>0</v>
      </c>
      <c r="FO158" s="15"/>
      <c r="FP158" s="24">
        <f t="shared" si="150"/>
        <v>0</v>
      </c>
      <c r="FQ158" s="5">
        <v>0</v>
      </c>
      <c r="FR158" s="8">
        <v>0</v>
      </c>
      <c r="FS158" s="84">
        <f t="shared" si="181"/>
        <v>500</v>
      </c>
      <c r="FT158" s="85">
        <f t="shared" si="182"/>
        <v>500</v>
      </c>
      <c r="FU158" s="85">
        <f t="shared" si="183"/>
        <v>500</v>
      </c>
      <c r="FV158" s="85">
        <f t="shared" si="184"/>
        <v>2.3011199999999996</v>
      </c>
      <c r="FW158" s="85">
        <f t="shared" si="185"/>
        <v>500</v>
      </c>
      <c r="FX158" s="85">
        <f t="shared" si="186"/>
        <v>500</v>
      </c>
      <c r="FY158" s="85">
        <f t="shared" si="187"/>
        <v>500</v>
      </c>
      <c r="FZ158" s="85">
        <f t="shared" si="188"/>
        <v>500</v>
      </c>
      <c r="GA158" s="85">
        <f t="shared" si="189"/>
        <v>500</v>
      </c>
      <c r="GB158" s="85">
        <f t="shared" si="190"/>
        <v>500</v>
      </c>
      <c r="GC158" s="85">
        <f t="shared" si="191"/>
        <v>500</v>
      </c>
      <c r="GD158" s="85">
        <f t="shared" si="192"/>
        <v>500</v>
      </c>
      <c r="GE158" s="85">
        <f t="shared" si="193"/>
        <v>500</v>
      </c>
      <c r="GF158" s="85">
        <f t="shared" si="194"/>
        <v>500</v>
      </c>
      <c r="GG158" s="85">
        <f t="shared" si="195"/>
        <v>500</v>
      </c>
      <c r="GH158" s="101">
        <f t="shared" si="134"/>
        <v>1</v>
      </c>
      <c r="GI158" s="102">
        <f t="shared" si="196"/>
        <v>2.3011199999999996</v>
      </c>
      <c r="GJ158" s="102">
        <f t="shared" si="197"/>
        <v>2.3011199999999996</v>
      </c>
      <c r="GK158" s="79">
        <f>ROW()</f>
        <v>158</v>
      </c>
    </row>
    <row r="159" spans="1:193" s="12" customFormat="1" ht="50.1" customHeight="1">
      <c r="A159" s="17">
        <f>ROW()</f>
        <v>159</v>
      </c>
      <c r="B159" s="32">
        <f t="shared" si="198"/>
        <v>153</v>
      </c>
      <c r="C159" s="33">
        <f t="shared" si="199"/>
        <v>153</v>
      </c>
      <c r="D159" s="31" t="s">
        <v>481</v>
      </c>
      <c r="E159" s="390">
        <f t="shared" si="135"/>
        <v>3.224713275</v>
      </c>
      <c r="F159" s="107">
        <f t="shared" si="151"/>
        <v>3.3185541375000001</v>
      </c>
      <c r="G159" s="3">
        <v>0</v>
      </c>
      <c r="H159" s="4">
        <v>0</v>
      </c>
      <c r="I159" s="63"/>
      <c r="J159" s="15"/>
      <c r="K159" s="13"/>
      <c r="L159" s="98">
        <f t="shared" si="200"/>
        <v>1</v>
      </c>
      <c r="M159" s="99">
        <f>M5</f>
        <v>0.94499999999999995</v>
      </c>
      <c r="N159" s="100">
        <v>3.6110000000000002</v>
      </c>
      <c r="O159" s="110">
        <v>141238</v>
      </c>
      <c r="P159" s="95">
        <f t="shared" si="152"/>
        <v>3.4123950000000001</v>
      </c>
      <c r="Q159" s="15"/>
      <c r="R159" s="24">
        <f t="shared" si="136"/>
        <v>2</v>
      </c>
      <c r="S159" s="25">
        <v>0</v>
      </c>
      <c r="T159" s="63"/>
      <c r="U159" s="15"/>
      <c r="V159" s="13"/>
      <c r="W159" s="98">
        <f t="shared" si="153"/>
        <v>0</v>
      </c>
      <c r="X159" s="99">
        <f>X5</f>
        <v>0.97</v>
      </c>
      <c r="Y159" s="100"/>
      <c r="Z159" s="110"/>
      <c r="AA159" s="95">
        <f t="shared" si="154"/>
        <v>0</v>
      </c>
      <c r="AB159" s="15"/>
      <c r="AC159" s="24">
        <f t="shared" si="137"/>
        <v>0</v>
      </c>
      <c r="AD159" s="5">
        <v>0</v>
      </c>
      <c r="AE159" s="63"/>
      <c r="AF159" s="15"/>
      <c r="AG159" s="13"/>
      <c r="AH159" s="98">
        <f t="shared" si="155"/>
        <v>0</v>
      </c>
      <c r="AI159" s="99">
        <f>AI5</f>
        <v>0.95499999999999996</v>
      </c>
      <c r="AJ159" s="100"/>
      <c r="AK159" s="110"/>
      <c r="AL159" s="95">
        <f t="shared" si="156"/>
        <v>0</v>
      </c>
      <c r="AM159" s="15"/>
      <c r="AN159" s="24">
        <f t="shared" si="138"/>
        <v>0</v>
      </c>
      <c r="AO159" s="5">
        <v>0</v>
      </c>
      <c r="AP159" s="63"/>
      <c r="AQ159" s="15"/>
      <c r="AR159" s="13"/>
      <c r="AS159" s="98">
        <f t="shared" si="157"/>
        <v>0</v>
      </c>
      <c r="AT159" s="99">
        <f>AT5</f>
        <v>0.96</v>
      </c>
      <c r="AU159" s="100"/>
      <c r="AV159" s="110"/>
      <c r="AW159" s="95">
        <f t="shared" si="158"/>
        <v>0</v>
      </c>
      <c r="AX159" s="15"/>
      <c r="AY159" s="24">
        <f t="shared" si="139"/>
        <v>0</v>
      </c>
      <c r="AZ159" s="5">
        <v>0</v>
      </c>
      <c r="BA159" s="63"/>
      <c r="BB159" s="15"/>
      <c r="BC159" s="13"/>
      <c r="BD159" s="98">
        <f t="shared" si="159"/>
        <v>0</v>
      </c>
      <c r="BE159" s="99">
        <f>BE5</f>
        <v>0.98</v>
      </c>
      <c r="BF159" s="100"/>
      <c r="BG159" s="110"/>
      <c r="BH159" s="95">
        <f t="shared" si="160"/>
        <v>0</v>
      </c>
      <c r="BI159" s="15"/>
      <c r="BJ159" s="24">
        <f t="shared" si="140"/>
        <v>0</v>
      </c>
      <c r="BK159" s="5">
        <v>0</v>
      </c>
      <c r="BL159" s="63"/>
      <c r="BM159" s="15"/>
      <c r="BN159" s="13"/>
      <c r="BO159" s="98">
        <f t="shared" si="161"/>
        <v>1</v>
      </c>
      <c r="BP159" s="99">
        <f>BP5</f>
        <v>0.94499999999999995</v>
      </c>
      <c r="BQ159" s="100">
        <v>3.4123950000000001</v>
      </c>
      <c r="BR159" s="110"/>
      <c r="BS159" s="95">
        <f t="shared" si="162"/>
        <v>3.224713275</v>
      </c>
      <c r="BT159" s="15"/>
      <c r="BU159" s="24">
        <f t="shared" si="141"/>
        <v>1</v>
      </c>
      <c r="BV159" s="5">
        <v>0</v>
      </c>
      <c r="BW159" s="63"/>
      <c r="BX159" s="15"/>
      <c r="BY159" s="13"/>
      <c r="BZ159" s="98">
        <f t="shared" si="163"/>
        <v>0</v>
      </c>
      <c r="CA159" s="99">
        <f>CA5</f>
        <v>1</v>
      </c>
      <c r="CB159" s="100"/>
      <c r="CC159" s="110"/>
      <c r="CD159" s="95">
        <f t="shared" si="164"/>
        <v>0</v>
      </c>
      <c r="CE159" s="15"/>
      <c r="CF159" s="24">
        <f t="shared" si="142"/>
        <v>0</v>
      </c>
      <c r="CG159" s="5">
        <v>0</v>
      </c>
      <c r="CH159" s="63"/>
      <c r="CI159" s="15"/>
      <c r="CJ159" s="13"/>
      <c r="CK159" s="98">
        <f t="shared" si="165"/>
        <v>0</v>
      </c>
      <c r="CL159" s="99">
        <f>CL5</f>
        <v>1</v>
      </c>
      <c r="CM159" s="100"/>
      <c r="CN159" s="110"/>
      <c r="CO159" s="95">
        <f t="shared" si="166"/>
        <v>0</v>
      </c>
      <c r="CP159" s="15"/>
      <c r="CQ159" s="24">
        <f t="shared" si="143"/>
        <v>0</v>
      </c>
      <c r="CR159" s="5">
        <v>0</v>
      </c>
      <c r="CS159" s="63"/>
      <c r="CT159" s="15"/>
      <c r="CU159" s="13"/>
      <c r="CV159" s="98">
        <f t="shared" si="167"/>
        <v>0</v>
      </c>
      <c r="CW159" s="99">
        <f>CW5</f>
        <v>1</v>
      </c>
      <c r="CX159" s="100"/>
      <c r="CY159" s="110"/>
      <c r="CZ159" s="95">
        <f t="shared" si="168"/>
        <v>0</v>
      </c>
      <c r="DA159" s="15"/>
      <c r="DB159" s="24">
        <f t="shared" si="144"/>
        <v>0</v>
      </c>
      <c r="DC159" s="5">
        <v>0</v>
      </c>
      <c r="DD159" s="63"/>
      <c r="DE159" s="15"/>
      <c r="DF159" s="13"/>
      <c r="DG159" s="98">
        <f t="shared" si="169"/>
        <v>0</v>
      </c>
      <c r="DH159" s="99">
        <f>DH5</f>
        <v>1</v>
      </c>
      <c r="DI159" s="100"/>
      <c r="DJ159" s="110"/>
      <c r="DK159" s="95">
        <f t="shared" si="170"/>
        <v>0</v>
      </c>
      <c r="DL159" s="15"/>
      <c r="DM159" s="24">
        <f t="shared" si="145"/>
        <v>0</v>
      </c>
      <c r="DN159" s="5">
        <v>0</v>
      </c>
      <c r="DO159" s="63"/>
      <c r="DP159" s="15"/>
      <c r="DQ159" s="13"/>
      <c r="DR159" s="98">
        <f t="shared" si="171"/>
        <v>0</v>
      </c>
      <c r="DS159" s="99">
        <f>DS5</f>
        <v>1</v>
      </c>
      <c r="DT159" s="100"/>
      <c r="DU159" s="110"/>
      <c r="DV159" s="95">
        <f t="shared" si="172"/>
        <v>0</v>
      </c>
      <c r="DW159" s="15"/>
      <c r="DX159" s="24">
        <f t="shared" si="146"/>
        <v>0</v>
      </c>
      <c r="DY159" s="5">
        <v>0</v>
      </c>
      <c r="DZ159" s="63"/>
      <c r="EA159" s="15"/>
      <c r="EB159" s="13"/>
      <c r="EC159" s="98">
        <f t="shared" si="173"/>
        <v>0</v>
      </c>
      <c r="ED159" s="99">
        <f>ED5</f>
        <v>1</v>
      </c>
      <c r="EE159" s="100"/>
      <c r="EF159" s="110"/>
      <c r="EG159" s="95">
        <f t="shared" si="174"/>
        <v>0</v>
      </c>
      <c r="EH159" s="15"/>
      <c r="EI159" s="24">
        <f t="shared" si="147"/>
        <v>0</v>
      </c>
      <c r="EJ159" s="5">
        <v>0</v>
      </c>
      <c r="EK159" s="63"/>
      <c r="EL159" s="15"/>
      <c r="EM159" s="13"/>
      <c r="EN159" s="98">
        <f t="shared" si="175"/>
        <v>0</v>
      </c>
      <c r="EO159" s="99">
        <f>EO5</f>
        <v>1</v>
      </c>
      <c r="EP159" s="100"/>
      <c r="EQ159" s="110"/>
      <c r="ER159" s="95">
        <f t="shared" si="176"/>
        <v>0</v>
      </c>
      <c r="ES159" s="15"/>
      <c r="ET159" s="24">
        <f t="shared" si="148"/>
        <v>0</v>
      </c>
      <c r="EU159" s="5">
        <v>0</v>
      </c>
      <c r="EV159" s="63"/>
      <c r="EW159" s="15"/>
      <c r="EX159" s="13"/>
      <c r="EY159" s="98">
        <f t="shared" si="177"/>
        <v>0</v>
      </c>
      <c r="EZ159" s="99">
        <f>EZ5</f>
        <v>1</v>
      </c>
      <c r="FA159" s="100"/>
      <c r="FB159" s="110"/>
      <c r="FC159" s="95">
        <f t="shared" si="178"/>
        <v>0</v>
      </c>
      <c r="FD159" s="15"/>
      <c r="FE159" s="24">
        <f t="shared" si="149"/>
        <v>0</v>
      </c>
      <c r="FF159" s="5">
        <v>0</v>
      </c>
      <c r="FG159" s="63"/>
      <c r="FH159" s="15"/>
      <c r="FI159" s="13"/>
      <c r="FJ159" s="98">
        <f t="shared" si="179"/>
        <v>0</v>
      </c>
      <c r="FK159" s="99">
        <f>FK5</f>
        <v>1</v>
      </c>
      <c r="FL159" s="100"/>
      <c r="FM159" s="110"/>
      <c r="FN159" s="95">
        <f t="shared" si="180"/>
        <v>0</v>
      </c>
      <c r="FO159" s="15"/>
      <c r="FP159" s="24">
        <f t="shared" si="150"/>
        <v>0</v>
      </c>
      <c r="FQ159" s="5">
        <v>0</v>
      </c>
      <c r="FR159" s="8">
        <v>0</v>
      </c>
      <c r="FS159" s="84">
        <f t="shared" si="181"/>
        <v>3.4123950000000001</v>
      </c>
      <c r="FT159" s="85">
        <f t="shared" si="182"/>
        <v>500</v>
      </c>
      <c r="FU159" s="85">
        <f t="shared" si="183"/>
        <v>500</v>
      </c>
      <c r="FV159" s="85">
        <f t="shared" si="184"/>
        <v>500</v>
      </c>
      <c r="FW159" s="85">
        <f t="shared" si="185"/>
        <v>500</v>
      </c>
      <c r="FX159" s="85">
        <f t="shared" si="186"/>
        <v>3.224713275</v>
      </c>
      <c r="FY159" s="85">
        <f t="shared" si="187"/>
        <v>500</v>
      </c>
      <c r="FZ159" s="85">
        <f t="shared" si="188"/>
        <v>500</v>
      </c>
      <c r="GA159" s="85">
        <f t="shared" si="189"/>
        <v>500</v>
      </c>
      <c r="GB159" s="85">
        <f t="shared" si="190"/>
        <v>500</v>
      </c>
      <c r="GC159" s="85">
        <f t="shared" si="191"/>
        <v>500</v>
      </c>
      <c r="GD159" s="85">
        <f t="shared" si="192"/>
        <v>500</v>
      </c>
      <c r="GE159" s="85">
        <f t="shared" si="193"/>
        <v>500</v>
      </c>
      <c r="GF159" s="85">
        <f t="shared" si="194"/>
        <v>500</v>
      </c>
      <c r="GG159" s="85">
        <f t="shared" si="195"/>
        <v>500</v>
      </c>
      <c r="GH159" s="101">
        <f t="shared" si="134"/>
        <v>2</v>
      </c>
      <c r="GI159" s="102">
        <f t="shared" si="196"/>
        <v>6.6371082750000001</v>
      </c>
      <c r="GJ159" s="102">
        <f t="shared" si="197"/>
        <v>3.3185541375000001</v>
      </c>
      <c r="GK159" s="79">
        <f>ROW()</f>
        <v>159</v>
      </c>
    </row>
    <row r="160" spans="1:193" s="12" customFormat="1" ht="50.1" customHeight="1">
      <c r="A160" s="17">
        <f>ROW()</f>
        <v>160</v>
      </c>
      <c r="B160" s="32">
        <f t="shared" si="198"/>
        <v>154</v>
      </c>
      <c r="C160" s="33">
        <f t="shared" si="199"/>
        <v>154</v>
      </c>
      <c r="D160" s="31" t="s">
        <v>482</v>
      </c>
      <c r="E160" s="390">
        <f t="shared" si="135"/>
        <v>3.84</v>
      </c>
      <c r="F160" s="107">
        <f t="shared" si="151"/>
        <v>4.1730513499999997</v>
      </c>
      <c r="G160" s="3">
        <v>0</v>
      </c>
      <c r="H160" s="4">
        <v>0</v>
      </c>
      <c r="I160" s="63"/>
      <c r="J160" s="15"/>
      <c r="K160" s="13"/>
      <c r="L160" s="98">
        <f t="shared" si="200"/>
        <v>1</v>
      </c>
      <c r="M160" s="99">
        <f>M5</f>
        <v>0.94499999999999995</v>
      </c>
      <c r="N160" s="100">
        <v>4.7220000000000004</v>
      </c>
      <c r="O160" s="110">
        <v>141219</v>
      </c>
      <c r="P160" s="95">
        <f t="shared" si="152"/>
        <v>4.4622900000000003</v>
      </c>
      <c r="Q160" s="15"/>
      <c r="R160" s="24">
        <f t="shared" si="136"/>
        <v>3</v>
      </c>
      <c r="S160" s="25">
        <v>0</v>
      </c>
      <c r="T160" s="63"/>
      <c r="U160" s="15"/>
      <c r="V160" s="13"/>
      <c r="W160" s="98">
        <f t="shared" si="153"/>
        <v>0</v>
      </c>
      <c r="X160" s="99">
        <f>X5</f>
        <v>0.97</v>
      </c>
      <c r="Y160" s="100"/>
      <c r="Z160" s="110"/>
      <c r="AA160" s="95">
        <f t="shared" si="154"/>
        <v>0</v>
      </c>
      <c r="AB160" s="15"/>
      <c r="AC160" s="24">
        <f t="shared" si="137"/>
        <v>0</v>
      </c>
      <c r="AD160" s="5">
        <v>0</v>
      </c>
      <c r="AE160" s="63"/>
      <c r="AF160" s="15"/>
      <c r="AG160" s="13"/>
      <c r="AH160" s="98">
        <f t="shared" si="155"/>
        <v>0</v>
      </c>
      <c r="AI160" s="99">
        <f>AI5</f>
        <v>0.95499999999999996</v>
      </c>
      <c r="AJ160" s="100"/>
      <c r="AK160" s="110"/>
      <c r="AL160" s="95">
        <f t="shared" si="156"/>
        <v>0</v>
      </c>
      <c r="AM160" s="15"/>
      <c r="AN160" s="24">
        <f t="shared" si="138"/>
        <v>0</v>
      </c>
      <c r="AO160" s="5">
        <v>0</v>
      </c>
      <c r="AP160" s="63"/>
      <c r="AQ160" s="15"/>
      <c r="AR160" s="13"/>
      <c r="AS160" s="98">
        <f t="shared" si="157"/>
        <v>1</v>
      </c>
      <c r="AT160" s="99">
        <f>AT5</f>
        <v>0.96</v>
      </c>
      <c r="AU160" s="100">
        <v>4</v>
      </c>
      <c r="AV160" s="110"/>
      <c r="AW160" s="95">
        <f t="shared" si="158"/>
        <v>3.84</v>
      </c>
      <c r="AX160" s="15"/>
      <c r="AY160" s="24">
        <f t="shared" si="139"/>
        <v>1</v>
      </c>
      <c r="AZ160" s="5">
        <v>0</v>
      </c>
      <c r="BA160" s="63"/>
      <c r="BB160" s="15"/>
      <c r="BC160" s="13"/>
      <c r="BD160" s="98">
        <f t="shared" si="159"/>
        <v>0</v>
      </c>
      <c r="BE160" s="99">
        <f>BE5</f>
        <v>0.98</v>
      </c>
      <c r="BF160" s="100"/>
      <c r="BG160" s="110"/>
      <c r="BH160" s="95">
        <f t="shared" si="160"/>
        <v>0</v>
      </c>
      <c r="BI160" s="15"/>
      <c r="BJ160" s="24">
        <f t="shared" si="140"/>
        <v>0</v>
      </c>
      <c r="BK160" s="5">
        <v>0</v>
      </c>
      <c r="BL160" s="63"/>
      <c r="BM160" s="15"/>
      <c r="BN160" s="13"/>
      <c r="BO160" s="98">
        <f t="shared" si="161"/>
        <v>1</v>
      </c>
      <c r="BP160" s="99">
        <f>BP5</f>
        <v>0.94499999999999995</v>
      </c>
      <c r="BQ160" s="100">
        <v>4.4622900000000003</v>
      </c>
      <c r="BR160" s="110"/>
      <c r="BS160" s="95">
        <f t="shared" si="162"/>
        <v>4.2168640499999999</v>
      </c>
      <c r="BT160" s="15"/>
      <c r="BU160" s="24">
        <f t="shared" si="141"/>
        <v>2</v>
      </c>
      <c r="BV160" s="5">
        <v>0</v>
      </c>
      <c r="BW160" s="63"/>
      <c r="BX160" s="15"/>
      <c r="BY160" s="13"/>
      <c r="BZ160" s="98">
        <f t="shared" si="163"/>
        <v>0</v>
      </c>
      <c r="CA160" s="99">
        <f>CA5</f>
        <v>1</v>
      </c>
      <c r="CB160" s="100"/>
      <c r="CC160" s="110"/>
      <c r="CD160" s="95">
        <f t="shared" si="164"/>
        <v>0</v>
      </c>
      <c r="CE160" s="15"/>
      <c r="CF160" s="24">
        <f t="shared" si="142"/>
        <v>0</v>
      </c>
      <c r="CG160" s="5">
        <v>0</v>
      </c>
      <c r="CH160" s="63"/>
      <c r="CI160" s="15"/>
      <c r="CJ160" s="13"/>
      <c r="CK160" s="98">
        <f t="shared" si="165"/>
        <v>0</v>
      </c>
      <c r="CL160" s="99">
        <f>CL5</f>
        <v>1</v>
      </c>
      <c r="CM160" s="100"/>
      <c r="CN160" s="110"/>
      <c r="CO160" s="95">
        <f t="shared" si="166"/>
        <v>0</v>
      </c>
      <c r="CP160" s="15"/>
      <c r="CQ160" s="24">
        <f t="shared" si="143"/>
        <v>0</v>
      </c>
      <c r="CR160" s="5">
        <v>0</v>
      </c>
      <c r="CS160" s="63"/>
      <c r="CT160" s="15"/>
      <c r="CU160" s="13"/>
      <c r="CV160" s="98">
        <f t="shared" si="167"/>
        <v>0</v>
      </c>
      <c r="CW160" s="99">
        <f>CW5</f>
        <v>1</v>
      </c>
      <c r="CX160" s="100"/>
      <c r="CY160" s="110"/>
      <c r="CZ160" s="95">
        <f t="shared" si="168"/>
        <v>0</v>
      </c>
      <c r="DA160" s="15"/>
      <c r="DB160" s="24">
        <f t="shared" si="144"/>
        <v>0</v>
      </c>
      <c r="DC160" s="5">
        <v>0</v>
      </c>
      <c r="DD160" s="63"/>
      <c r="DE160" s="15"/>
      <c r="DF160" s="13"/>
      <c r="DG160" s="98">
        <f t="shared" si="169"/>
        <v>0</v>
      </c>
      <c r="DH160" s="99">
        <f>DH5</f>
        <v>1</v>
      </c>
      <c r="DI160" s="100"/>
      <c r="DJ160" s="110"/>
      <c r="DK160" s="95">
        <f t="shared" si="170"/>
        <v>0</v>
      </c>
      <c r="DL160" s="15"/>
      <c r="DM160" s="24">
        <f t="shared" si="145"/>
        <v>0</v>
      </c>
      <c r="DN160" s="5">
        <v>0</v>
      </c>
      <c r="DO160" s="63"/>
      <c r="DP160" s="15"/>
      <c r="DQ160" s="13"/>
      <c r="DR160" s="98">
        <f t="shared" si="171"/>
        <v>0</v>
      </c>
      <c r="DS160" s="99">
        <f>DS5</f>
        <v>1</v>
      </c>
      <c r="DT160" s="100"/>
      <c r="DU160" s="110"/>
      <c r="DV160" s="95">
        <f t="shared" si="172"/>
        <v>0</v>
      </c>
      <c r="DW160" s="15"/>
      <c r="DX160" s="24">
        <f t="shared" si="146"/>
        <v>0</v>
      </c>
      <c r="DY160" s="5">
        <v>0</v>
      </c>
      <c r="DZ160" s="63"/>
      <c r="EA160" s="15"/>
      <c r="EB160" s="13"/>
      <c r="EC160" s="98">
        <f t="shared" si="173"/>
        <v>0</v>
      </c>
      <c r="ED160" s="99">
        <f>ED5</f>
        <v>1</v>
      </c>
      <c r="EE160" s="100"/>
      <c r="EF160" s="110"/>
      <c r="EG160" s="95">
        <f t="shared" si="174"/>
        <v>0</v>
      </c>
      <c r="EH160" s="15"/>
      <c r="EI160" s="24">
        <f t="shared" si="147"/>
        <v>0</v>
      </c>
      <c r="EJ160" s="5">
        <v>0</v>
      </c>
      <c r="EK160" s="63"/>
      <c r="EL160" s="15"/>
      <c r="EM160" s="13"/>
      <c r="EN160" s="98">
        <f t="shared" si="175"/>
        <v>0</v>
      </c>
      <c r="EO160" s="99">
        <f>EO5</f>
        <v>1</v>
      </c>
      <c r="EP160" s="100"/>
      <c r="EQ160" s="110"/>
      <c r="ER160" s="95">
        <f t="shared" si="176"/>
        <v>0</v>
      </c>
      <c r="ES160" s="15"/>
      <c r="ET160" s="24">
        <f t="shared" si="148"/>
        <v>0</v>
      </c>
      <c r="EU160" s="5">
        <v>0</v>
      </c>
      <c r="EV160" s="63"/>
      <c r="EW160" s="15"/>
      <c r="EX160" s="13"/>
      <c r="EY160" s="98">
        <f t="shared" si="177"/>
        <v>0</v>
      </c>
      <c r="EZ160" s="99">
        <f>EZ5</f>
        <v>1</v>
      </c>
      <c r="FA160" s="100"/>
      <c r="FB160" s="110"/>
      <c r="FC160" s="95">
        <f t="shared" si="178"/>
        <v>0</v>
      </c>
      <c r="FD160" s="15"/>
      <c r="FE160" s="24">
        <f t="shared" si="149"/>
        <v>0</v>
      </c>
      <c r="FF160" s="5">
        <v>0</v>
      </c>
      <c r="FG160" s="63"/>
      <c r="FH160" s="15"/>
      <c r="FI160" s="13"/>
      <c r="FJ160" s="98">
        <f t="shared" si="179"/>
        <v>0</v>
      </c>
      <c r="FK160" s="99">
        <f>FK5</f>
        <v>1</v>
      </c>
      <c r="FL160" s="100"/>
      <c r="FM160" s="110"/>
      <c r="FN160" s="95">
        <f t="shared" si="180"/>
        <v>0</v>
      </c>
      <c r="FO160" s="15"/>
      <c r="FP160" s="24">
        <f t="shared" si="150"/>
        <v>0</v>
      </c>
      <c r="FQ160" s="5">
        <v>0</v>
      </c>
      <c r="FR160" s="8">
        <v>0</v>
      </c>
      <c r="FS160" s="84">
        <f t="shared" si="181"/>
        <v>4.4622900000000003</v>
      </c>
      <c r="FT160" s="85">
        <f t="shared" si="182"/>
        <v>500</v>
      </c>
      <c r="FU160" s="85">
        <f t="shared" si="183"/>
        <v>500</v>
      </c>
      <c r="FV160" s="85">
        <f t="shared" si="184"/>
        <v>3.84</v>
      </c>
      <c r="FW160" s="85">
        <f t="shared" si="185"/>
        <v>500</v>
      </c>
      <c r="FX160" s="85">
        <f t="shared" si="186"/>
        <v>4.2168640499999999</v>
      </c>
      <c r="FY160" s="85">
        <f t="shared" si="187"/>
        <v>500</v>
      </c>
      <c r="FZ160" s="85">
        <f t="shared" si="188"/>
        <v>500</v>
      </c>
      <c r="GA160" s="85">
        <f t="shared" si="189"/>
        <v>500</v>
      </c>
      <c r="GB160" s="85">
        <f t="shared" si="190"/>
        <v>500</v>
      </c>
      <c r="GC160" s="85">
        <f t="shared" si="191"/>
        <v>500</v>
      </c>
      <c r="GD160" s="85">
        <f t="shared" si="192"/>
        <v>500</v>
      </c>
      <c r="GE160" s="85">
        <f t="shared" si="193"/>
        <v>500</v>
      </c>
      <c r="GF160" s="85">
        <f t="shared" si="194"/>
        <v>500</v>
      </c>
      <c r="GG160" s="85">
        <f t="shared" si="195"/>
        <v>500</v>
      </c>
      <c r="GH160" s="101">
        <f t="shared" si="134"/>
        <v>3</v>
      </c>
      <c r="GI160" s="102">
        <f t="shared" si="196"/>
        <v>12.519154049999999</v>
      </c>
      <c r="GJ160" s="102">
        <f t="shared" si="197"/>
        <v>4.1730513499999997</v>
      </c>
      <c r="GK160" s="79">
        <f>ROW()</f>
        <v>160</v>
      </c>
    </row>
    <row r="161" spans="1:193" s="12" customFormat="1" ht="50.1" customHeight="1">
      <c r="A161" s="17">
        <f>ROW()</f>
        <v>161</v>
      </c>
      <c r="B161" s="32">
        <f t="shared" si="198"/>
        <v>155</v>
      </c>
      <c r="C161" s="33">
        <f t="shared" si="199"/>
        <v>155</v>
      </c>
      <c r="D161" s="31" t="s">
        <v>483</v>
      </c>
      <c r="E161" s="390">
        <f t="shared" si="135"/>
        <v>4.0545999999999998</v>
      </c>
      <c r="F161" s="107">
        <f t="shared" si="151"/>
        <v>4.3681195000000006</v>
      </c>
      <c r="G161" s="3">
        <v>0</v>
      </c>
      <c r="H161" s="4">
        <v>0</v>
      </c>
      <c r="I161" s="63"/>
      <c r="J161" s="15"/>
      <c r="K161" s="13"/>
      <c r="L161" s="98">
        <f t="shared" si="200"/>
        <v>1</v>
      </c>
      <c r="M161" s="99">
        <f>M5</f>
        <v>0.94499999999999995</v>
      </c>
      <c r="N161" s="100">
        <v>4.72</v>
      </c>
      <c r="O161" s="110"/>
      <c r="P161" s="95">
        <f t="shared" si="152"/>
        <v>4.4603999999999999</v>
      </c>
      <c r="Q161" s="15"/>
      <c r="R161" s="24">
        <f t="shared" si="136"/>
        <v>3</v>
      </c>
      <c r="S161" s="25">
        <v>0</v>
      </c>
      <c r="T161" s="63"/>
      <c r="U161" s="15"/>
      <c r="V161" s="13"/>
      <c r="W161" s="98">
        <f t="shared" si="153"/>
        <v>1</v>
      </c>
      <c r="X161" s="99">
        <f>X5</f>
        <v>0.97</v>
      </c>
      <c r="Y161" s="100">
        <v>4.18</v>
      </c>
      <c r="Z161" s="110"/>
      <c r="AA161" s="95">
        <f t="shared" si="154"/>
        <v>4.0545999999999998</v>
      </c>
      <c r="AB161" s="15"/>
      <c r="AC161" s="24">
        <f t="shared" si="137"/>
        <v>1</v>
      </c>
      <c r="AD161" s="5">
        <v>0</v>
      </c>
      <c r="AE161" s="63"/>
      <c r="AF161" s="15"/>
      <c r="AG161" s="13"/>
      <c r="AH161" s="98">
        <f t="shared" si="155"/>
        <v>0</v>
      </c>
      <c r="AI161" s="99">
        <f>AI5</f>
        <v>0.95499999999999996</v>
      </c>
      <c r="AJ161" s="100"/>
      <c r="AK161" s="110"/>
      <c r="AL161" s="95">
        <f t="shared" si="156"/>
        <v>0</v>
      </c>
      <c r="AM161" s="15"/>
      <c r="AN161" s="24">
        <f t="shared" si="138"/>
        <v>0</v>
      </c>
      <c r="AO161" s="5">
        <v>0</v>
      </c>
      <c r="AP161" s="63"/>
      <c r="AQ161" s="15"/>
      <c r="AR161" s="13"/>
      <c r="AS161" s="98">
        <f t="shared" si="157"/>
        <v>1</v>
      </c>
      <c r="AT161" s="99">
        <f>AT5</f>
        <v>0.96</v>
      </c>
      <c r="AU161" s="100">
        <v>4.9400000000000004</v>
      </c>
      <c r="AV161" s="110"/>
      <c r="AW161" s="95">
        <f t="shared" si="158"/>
        <v>4.7423999999999999</v>
      </c>
      <c r="AX161" s="15"/>
      <c r="AY161" s="24">
        <f t="shared" si="139"/>
        <v>4</v>
      </c>
      <c r="AZ161" s="5">
        <v>0</v>
      </c>
      <c r="BA161" s="63"/>
      <c r="BB161" s="15"/>
      <c r="BC161" s="13"/>
      <c r="BD161" s="98">
        <f t="shared" si="159"/>
        <v>0</v>
      </c>
      <c r="BE161" s="99">
        <f>BE5</f>
        <v>0.98</v>
      </c>
      <c r="BF161" s="100"/>
      <c r="BG161" s="110"/>
      <c r="BH161" s="95">
        <f t="shared" si="160"/>
        <v>0</v>
      </c>
      <c r="BI161" s="15"/>
      <c r="BJ161" s="24">
        <f t="shared" si="140"/>
        <v>0</v>
      </c>
      <c r="BK161" s="5">
        <v>0</v>
      </c>
      <c r="BL161" s="63"/>
      <c r="BM161" s="15"/>
      <c r="BN161" s="13"/>
      <c r="BO161" s="98">
        <f t="shared" si="161"/>
        <v>1</v>
      </c>
      <c r="BP161" s="99">
        <f>BP5</f>
        <v>0.94499999999999995</v>
      </c>
      <c r="BQ161" s="100">
        <v>4.4603999999999999</v>
      </c>
      <c r="BR161" s="110"/>
      <c r="BS161" s="95">
        <f t="shared" si="162"/>
        <v>4.2150780000000001</v>
      </c>
      <c r="BT161" s="15"/>
      <c r="BU161" s="24">
        <f t="shared" si="141"/>
        <v>2</v>
      </c>
      <c r="BV161" s="5">
        <v>0</v>
      </c>
      <c r="BW161" s="63"/>
      <c r="BX161" s="15"/>
      <c r="BY161" s="13"/>
      <c r="BZ161" s="98">
        <f t="shared" si="163"/>
        <v>0</v>
      </c>
      <c r="CA161" s="99">
        <f>CA5</f>
        <v>1</v>
      </c>
      <c r="CB161" s="100"/>
      <c r="CC161" s="110"/>
      <c r="CD161" s="95">
        <f t="shared" si="164"/>
        <v>0</v>
      </c>
      <c r="CE161" s="15"/>
      <c r="CF161" s="24">
        <f t="shared" si="142"/>
        <v>0</v>
      </c>
      <c r="CG161" s="5">
        <v>0</v>
      </c>
      <c r="CH161" s="63"/>
      <c r="CI161" s="15"/>
      <c r="CJ161" s="13"/>
      <c r="CK161" s="98">
        <f t="shared" si="165"/>
        <v>0</v>
      </c>
      <c r="CL161" s="99">
        <f>CL5</f>
        <v>1</v>
      </c>
      <c r="CM161" s="100"/>
      <c r="CN161" s="110"/>
      <c r="CO161" s="95">
        <f t="shared" si="166"/>
        <v>0</v>
      </c>
      <c r="CP161" s="15"/>
      <c r="CQ161" s="24">
        <f t="shared" si="143"/>
        <v>0</v>
      </c>
      <c r="CR161" s="5">
        <v>0</v>
      </c>
      <c r="CS161" s="63"/>
      <c r="CT161" s="15"/>
      <c r="CU161" s="13"/>
      <c r="CV161" s="98">
        <f t="shared" si="167"/>
        <v>0</v>
      </c>
      <c r="CW161" s="99">
        <f>CW5</f>
        <v>1</v>
      </c>
      <c r="CX161" s="100"/>
      <c r="CY161" s="110"/>
      <c r="CZ161" s="95">
        <f t="shared" si="168"/>
        <v>0</v>
      </c>
      <c r="DA161" s="15"/>
      <c r="DB161" s="24">
        <f t="shared" si="144"/>
        <v>0</v>
      </c>
      <c r="DC161" s="5">
        <v>0</v>
      </c>
      <c r="DD161" s="63"/>
      <c r="DE161" s="15"/>
      <c r="DF161" s="13"/>
      <c r="DG161" s="98">
        <f t="shared" si="169"/>
        <v>0</v>
      </c>
      <c r="DH161" s="99">
        <f>DH5</f>
        <v>1</v>
      </c>
      <c r="DI161" s="100"/>
      <c r="DJ161" s="110"/>
      <c r="DK161" s="95">
        <f t="shared" si="170"/>
        <v>0</v>
      </c>
      <c r="DL161" s="15"/>
      <c r="DM161" s="24">
        <f t="shared" si="145"/>
        <v>0</v>
      </c>
      <c r="DN161" s="5">
        <v>0</v>
      </c>
      <c r="DO161" s="63"/>
      <c r="DP161" s="15"/>
      <c r="DQ161" s="13"/>
      <c r="DR161" s="98">
        <f t="shared" si="171"/>
        <v>0</v>
      </c>
      <c r="DS161" s="99">
        <f>DS5</f>
        <v>1</v>
      </c>
      <c r="DT161" s="100"/>
      <c r="DU161" s="110"/>
      <c r="DV161" s="95">
        <f t="shared" si="172"/>
        <v>0</v>
      </c>
      <c r="DW161" s="15"/>
      <c r="DX161" s="24">
        <f t="shared" si="146"/>
        <v>0</v>
      </c>
      <c r="DY161" s="5">
        <v>0</v>
      </c>
      <c r="DZ161" s="63"/>
      <c r="EA161" s="15"/>
      <c r="EB161" s="13"/>
      <c r="EC161" s="98">
        <f t="shared" si="173"/>
        <v>0</v>
      </c>
      <c r="ED161" s="99">
        <f>ED5</f>
        <v>1</v>
      </c>
      <c r="EE161" s="100"/>
      <c r="EF161" s="110"/>
      <c r="EG161" s="95">
        <f t="shared" si="174"/>
        <v>0</v>
      </c>
      <c r="EH161" s="15"/>
      <c r="EI161" s="24">
        <f t="shared" si="147"/>
        <v>0</v>
      </c>
      <c r="EJ161" s="5">
        <v>0</v>
      </c>
      <c r="EK161" s="63"/>
      <c r="EL161" s="15"/>
      <c r="EM161" s="13"/>
      <c r="EN161" s="98">
        <f t="shared" si="175"/>
        <v>0</v>
      </c>
      <c r="EO161" s="99">
        <f>EO5</f>
        <v>1</v>
      </c>
      <c r="EP161" s="100"/>
      <c r="EQ161" s="110"/>
      <c r="ER161" s="95">
        <f t="shared" si="176"/>
        <v>0</v>
      </c>
      <c r="ES161" s="15"/>
      <c r="ET161" s="24">
        <f t="shared" si="148"/>
        <v>0</v>
      </c>
      <c r="EU161" s="5">
        <v>0</v>
      </c>
      <c r="EV161" s="63"/>
      <c r="EW161" s="15"/>
      <c r="EX161" s="13"/>
      <c r="EY161" s="98">
        <f t="shared" si="177"/>
        <v>0</v>
      </c>
      <c r="EZ161" s="99">
        <f>EZ5</f>
        <v>1</v>
      </c>
      <c r="FA161" s="100"/>
      <c r="FB161" s="110"/>
      <c r="FC161" s="95">
        <f t="shared" si="178"/>
        <v>0</v>
      </c>
      <c r="FD161" s="15"/>
      <c r="FE161" s="24">
        <f t="shared" si="149"/>
        <v>0</v>
      </c>
      <c r="FF161" s="5">
        <v>0</v>
      </c>
      <c r="FG161" s="63"/>
      <c r="FH161" s="15"/>
      <c r="FI161" s="13"/>
      <c r="FJ161" s="98">
        <f t="shared" si="179"/>
        <v>0</v>
      </c>
      <c r="FK161" s="99">
        <f>FK5</f>
        <v>1</v>
      </c>
      <c r="FL161" s="100"/>
      <c r="FM161" s="110"/>
      <c r="FN161" s="95">
        <f t="shared" si="180"/>
        <v>0</v>
      </c>
      <c r="FO161" s="15"/>
      <c r="FP161" s="24">
        <f t="shared" si="150"/>
        <v>0</v>
      </c>
      <c r="FQ161" s="5">
        <v>0</v>
      </c>
      <c r="FR161" s="8">
        <v>0</v>
      </c>
      <c r="FS161" s="84">
        <f t="shared" si="181"/>
        <v>4.4603999999999999</v>
      </c>
      <c r="FT161" s="85">
        <f t="shared" si="182"/>
        <v>4.0545999999999998</v>
      </c>
      <c r="FU161" s="85">
        <f t="shared" si="183"/>
        <v>500</v>
      </c>
      <c r="FV161" s="85">
        <f t="shared" si="184"/>
        <v>4.7423999999999999</v>
      </c>
      <c r="FW161" s="85">
        <f t="shared" si="185"/>
        <v>500</v>
      </c>
      <c r="FX161" s="85">
        <f t="shared" si="186"/>
        <v>4.2150780000000001</v>
      </c>
      <c r="FY161" s="85">
        <f t="shared" si="187"/>
        <v>500</v>
      </c>
      <c r="FZ161" s="85">
        <f t="shared" si="188"/>
        <v>500</v>
      </c>
      <c r="GA161" s="85">
        <f t="shared" si="189"/>
        <v>500</v>
      </c>
      <c r="GB161" s="85">
        <f t="shared" si="190"/>
        <v>500</v>
      </c>
      <c r="GC161" s="85">
        <f t="shared" si="191"/>
        <v>500</v>
      </c>
      <c r="GD161" s="85">
        <f t="shared" si="192"/>
        <v>500</v>
      </c>
      <c r="GE161" s="85">
        <f t="shared" si="193"/>
        <v>500</v>
      </c>
      <c r="GF161" s="85">
        <f t="shared" si="194"/>
        <v>500</v>
      </c>
      <c r="GG161" s="85">
        <f t="shared" si="195"/>
        <v>500</v>
      </c>
      <c r="GH161" s="101">
        <f t="shared" si="134"/>
        <v>4</v>
      </c>
      <c r="GI161" s="102">
        <f t="shared" si="196"/>
        <v>17.472478000000002</v>
      </c>
      <c r="GJ161" s="102">
        <f t="shared" si="197"/>
        <v>4.3681195000000006</v>
      </c>
      <c r="GK161" s="79">
        <f>ROW()</f>
        <v>161</v>
      </c>
    </row>
    <row r="162" spans="1:193" s="12" customFormat="1" ht="50.1" customHeight="1">
      <c r="A162" s="17">
        <f>ROW()</f>
        <v>162</v>
      </c>
      <c r="B162" s="32">
        <f t="shared" si="198"/>
        <v>156</v>
      </c>
      <c r="C162" s="33">
        <f t="shared" si="199"/>
        <v>156</v>
      </c>
      <c r="D162" s="31" t="s">
        <v>484</v>
      </c>
      <c r="E162" s="390">
        <f t="shared" si="135"/>
        <v>5.1840000000000002</v>
      </c>
      <c r="F162" s="107">
        <f t="shared" si="151"/>
        <v>5.1840000000000002</v>
      </c>
      <c r="G162" s="3">
        <v>0</v>
      </c>
      <c r="H162" s="4">
        <v>0</v>
      </c>
      <c r="I162" s="63"/>
      <c r="J162" s="15"/>
      <c r="K162" s="13"/>
      <c r="L162" s="98">
        <f t="shared" si="200"/>
        <v>0</v>
      </c>
      <c r="M162" s="99">
        <f>M5</f>
        <v>0.94499999999999995</v>
      </c>
      <c r="N162" s="100"/>
      <c r="O162" s="110"/>
      <c r="P162" s="95">
        <f t="shared" si="152"/>
        <v>0</v>
      </c>
      <c r="Q162" s="15"/>
      <c r="R162" s="24">
        <f t="shared" si="136"/>
        <v>0</v>
      </c>
      <c r="S162" s="25">
        <v>0</v>
      </c>
      <c r="T162" s="63"/>
      <c r="U162" s="15"/>
      <c r="V162" s="13"/>
      <c r="W162" s="98">
        <f t="shared" si="153"/>
        <v>0</v>
      </c>
      <c r="X162" s="99">
        <f>X5</f>
        <v>0.97</v>
      </c>
      <c r="Y162" s="100"/>
      <c r="Z162" s="110"/>
      <c r="AA162" s="95">
        <f t="shared" si="154"/>
        <v>0</v>
      </c>
      <c r="AB162" s="15"/>
      <c r="AC162" s="24">
        <f t="shared" si="137"/>
        <v>0</v>
      </c>
      <c r="AD162" s="5">
        <v>0</v>
      </c>
      <c r="AE162" s="63"/>
      <c r="AF162" s="15"/>
      <c r="AG162" s="13"/>
      <c r="AH162" s="98">
        <f t="shared" si="155"/>
        <v>0</v>
      </c>
      <c r="AI162" s="99">
        <f>AI5</f>
        <v>0.95499999999999996</v>
      </c>
      <c r="AJ162" s="100"/>
      <c r="AK162" s="110"/>
      <c r="AL162" s="95">
        <f t="shared" si="156"/>
        <v>0</v>
      </c>
      <c r="AM162" s="15"/>
      <c r="AN162" s="24">
        <f t="shared" si="138"/>
        <v>0</v>
      </c>
      <c r="AO162" s="5">
        <v>0</v>
      </c>
      <c r="AP162" s="63"/>
      <c r="AQ162" s="15"/>
      <c r="AR162" s="13"/>
      <c r="AS162" s="98">
        <f t="shared" si="157"/>
        <v>1</v>
      </c>
      <c r="AT162" s="99">
        <f>AT5</f>
        <v>0.96</v>
      </c>
      <c r="AU162" s="100">
        <v>5.4</v>
      </c>
      <c r="AV162" s="110"/>
      <c r="AW162" s="95">
        <f t="shared" si="158"/>
        <v>5.1840000000000002</v>
      </c>
      <c r="AX162" s="15"/>
      <c r="AY162" s="24">
        <f t="shared" si="139"/>
        <v>1</v>
      </c>
      <c r="AZ162" s="5">
        <v>0</v>
      </c>
      <c r="BA162" s="63"/>
      <c r="BB162" s="15"/>
      <c r="BC162" s="13"/>
      <c r="BD162" s="98">
        <f t="shared" si="159"/>
        <v>0</v>
      </c>
      <c r="BE162" s="99">
        <f>BE5</f>
        <v>0.98</v>
      </c>
      <c r="BF162" s="100"/>
      <c r="BG162" s="110"/>
      <c r="BH162" s="95">
        <f t="shared" si="160"/>
        <v>0</v>
      </c>
      <c r="BI162" s="15"/>
      <c r="BJ162" s="24">
        <f t="shared" si="140"/>
        <v>0</v>
      </c>
      <c r="BK162" s="5">
        <v>0</v>
      </c>
      <c r="BL162" s="63"/>
      <c r="BM162" s="15"/>
      <c r="BN162" s="13"/>
      <c r="BO162" s="98">
        <f t="shared" si="161"/>
        <v>0</v>
      </c>
      <c r="BP162" s="99">
        <f>BP5</f>
        <v>0.94499999999999995</v>
      </c>
      <c r="BQ162" s="100"/>
      <c r="BR162" s="110"/>
      <c r="BS162" s="95">
        <f t="shared" si="162"/>
        <v>0</v>
      </c>
      <c r="BT162" s="15"/>
      <c r="BU162" s="24">
        <f t="shared" si="141"/>
        <v>0</v>
      </c>
      <c r="BV162" s="5">
        <v>0</v>
      </c>
      <c r="BW162" s="63"/>
      <c r="BX162" s="15"/>
      <c r="BY162" s="13"/>
      <c r="BZ162" s="98">
        <f t="shared" si="163"/>
        <v>0</v>
      </c>
      <c r="CA162" s="99">
        <f>CA5</f>
        <v>1</v>
      </c>
      <c r="CB162" s="100"/>
      <c r="CC162" s="110"/>
      <c r="CD162" s="95">
        <f t="shared" si="164"/>
        <v>0</v>
      </c>
      <c r="CE162" s="15"/>
      <c r="CF162" s="24">
        <f t="shared" si="142"/>
        <v>0</v>
      </c>
      <c r="CG162" s="5">
        <v>0</v>
      </c>
      <c r="CH162" s="63"/>
      <c r="CI162" s="15"/>
      <c r="CJ162" s="13"/>
      <c r="CK162" s="98">
        <f t="shared" si="165"/>
        <v>0</v>
      </c>
      <c r="CL162" s="99">
        <f>CL5</f>
        <v>1</v>
      </c>
      <c r="CM162" s="100"/>
      <c r="CN162" s="110"/>
      <c r="CO162" s="95">
        <f t="shared" si="166"/>
        <v>0</v>
      </c>
      <c r="CP162" s="15"/>
      <c r="CQ162" s="24">
        <f t="shared" si="143"/>
        <v>0</v>
      </c>
      <c r="CR162" s="5">
        <v>0</v>
      </c>
      <c r="CS162" s="63"/>
      <c r="CT162" s="15"/>
      <c r="CU162" s="13"/>
      <c r="CV162" s="98">
        <f t="shared" si="167"/>
        <v>0</v>
      </c>
      <c r="CW162" s="99">
        <f>CW5</f>
        <v>1</v>
      </c>
      <c r="CX162" s="100"/>
      <c r="CY162" s="110"/>
      <c r="CZ162" s="95">
        <f t="shared" si="168"/>
        <v>0</v>
      </c>
      <c r="DA162" s="15"/>
      <c r="DB162" s="24">
        <f t="shared" si="144"/>
        <v>0</v>
      </c>
      <c r="DC162" s="5">
        <v>0</v>
      </c>
      <c r="DD162" s="63"/>
      <c r="DE162" s="15"/>
      <c r="DF162" s="13"/>
      <c r="DG162" s="98">
        <f t="shared" si="169"/>
        <v>0</v>
      </c>
      <c r="DH162" s="99">
        <f>DH5</f>
        <v>1</v>
      </c>
      <c r="DI162" s="100"/>
      <c r="DJ162" s="110"/>
      <c r="DK162" s="95">
        <f t="shared" si="170"/>
        <v>0</v>
      </c>
      <c r="DL162" s="15"/>
      <c r="DM162" s="24">
        <f t="shared" si="145"/>
        <v>0</v>
      </c>
      <c r="DN162" s="5">
        <v>0</v>
      </c>
      <c r="DO162" s="63"/>
      <c r="DP162" s="15"/>
      <c r="DQ162" s="13"/>
      <c r="DR162" s="98">
        <f t="shared" si="171"/>
        <v>0</v>
      </c>
      <c r="DS162" s="99">
        <f>DS5</f>
        <v>1</v>
      </c>
      <c r="DT162" s="100"/>
      <c r="DU162" s="110"/>
      <c r="DV162" s="95">
        <f t="shared" si="172"/>
        <v>0</v>
      </c>
      <c r="DW162" s="15"/>
      <c r="DX162" s="24">
        <f t="shared" si="146"/>
        <v>0</v>
      </c>
      <c r="DY162" s="5">
        <v>0</v>
      </c>
      <c r="DZ162" s="63"/>
      <c r="EA162" s="15"/>
      <c r="EB162" s="13"/>
      <c r="EC162" s="98">
        <f t="shared" si="173"/>
        <v>0</v>
      </c>
      <c r="ED162" s="99">
        <f>ED5</f>
        <v>1</v>
      </c>
      <c r="EE162" s="100"/>
      <c r="EF162" s="110"/>
      <c r="EG162" s="95">
        <f t="shared" si="174"/>
        <v>0</v>
      </c>
      <c r="EH162" s="15"/>
      <c r="EI162" s="24">
        <f t="shared" si="147"/>
        <v>0</v>
      </c>
      <c r="EJ162" s="5">
        <v>0</v>
      </c>
      <c r="EK162" s="63"/>
      <c r="EL162" s="15"/>
      <c r="EM162" s="13"/>
      <c r="EN162" s="98">
        <f t="shared" si="175"/>
        <v>0</v>
      </c>
      <c r="EO162" s="99">
        <f>EO5</f>
        <v>1</v>
      </c>
      <c r="EP162" s="100"/>
      <c r="EQ162" s="110"/>
      <c r="ER162" s="95">
        <f t="shared" si="176"/>
        <v>0</v>
      </c>
      <c r="ES162" s="15"/>
      <c r="ET162" s="24">
        <f t="shared" si="148"/>
        <v>0</v>
      </c>
      <c r="EU162" s="5">
        <v>0</v>
      </c>
      <c r="EV162" s="63"/>
      <c r="EW162" s="15"/>
      <c r="EX162" s="13"/>
      <c r="EY162" s="98">
        <f t="shared" si="177"/>
        <v>0</v>
      </c>
      <c r="EZ162" s="99">
        <f>EZ5</f>
        <v>1</v>
      </c>
      <c r="FA162" s="100"/>
      <c r="FB162" s="110"/>
      <c r="FC162" s="95">
        <f t="shared" si="178"/>
        <v>0</v>
      </c>
      <c r="FD162" s="15"/>
      <c r="FE162" s="24">
        <f t="shared" si="149"/>
        <v>0</v>
      </c>
      <c r="FF162" s="5">
        <v>0</v>
      </c>
      <c r="FG162" s="63"/>
      <c r="FH162" s="15"/>
      <c r="FI162" s="13"/>
      <c r="FJ162" s="98">
        <f t="shared" si="179"/>
        <v>0</v>
      </c>
      <c r="FK162" s="99">
        <f>FK5</f>
        <v>1</v>
      </c>
      <c r="FL162" s="100"/>
      <c r="FM162" s="110"/>
      <c r="FN162" s="95">
        <f t="shared" si="180"/>
        <v>0</v>
      </c>
      <c r="FO162" s="15"/>
      <c r="FP162" s="24">
        <f t="shared" si="150"/>
        <v>0</v>
      </c>
      <c r="FQ162" s="5">
        <v>0</v>
      </c>
      <c r="FR162" s="8">
        <v>0</v>
      </c>
      <c r="FS162" s="84">
        <f t="shared" si="181"/>
        <v>500</v>
      </c>
      <c r="FT162" s="85">
        <f t="shared" si="182"/>
        <v>500</v>
      </c>
      <c r="FU162" s="85">
        <f t="shared" si="183"/>
        <v>500</v>
      </c>
      <c r="FV162" s="85">
        <f t="shared" si="184"/>
        <v>5.1840000000000002</v>
      </c>
      <c r="FW162" s="85">
        <f t="shared" si="185"/>
        <v>500</v>
      </c>
      <c r="FX162" s="85">
        <f t="shared" si="186"/>
        <v>500</v>
      </c>
      <c r="FY162" s="85">
        <f t="shared" si="187"/>
        <v>500</v>
      </c>
      <c r="FZ162" s="85">
        <f t="shared" si="188"/>
        <v>500</v>
      </c>
      <c r="GA162" s="85">
        <f t="shared" si="189"/>
        <v>500</v>
      </c>
      <c r="GB162" s="85">
        <f t="shared" si="190"/>
        <v>500</v>
      </c>
      <c r="GC162" s="85">
        <f t="shared" si="191"/>
        <v>500</v>
      </c>
      <c r="GD162" s="85">
        <f t="shared" si="192"/>
        <v>500</v>
      </c>
      <c r="GE162" s="85">
        <f t="shared" si="193"/>
        <v>500</v>
      </c>
      <c r="GF162" s="85">
        <f t="shared" si="194"/>
        <v>500</v>
      </c>
      <c r="GG162" s="85">
        <f t="shared" si="195"/>
        <v>500</v>
      </c>
      <c r="GH162" s="101">
        <f t="shared" si="134"/>
        <v>1</v>
      </c>
      <c r="GI162" s="102">
        <f t="shared" si="196"/>
        <v>5.1840000000000002</v>
      </c>
      <c r="GJ162" s="102">
        <f t="shared" si="197"/>
        <v>5.1840000000000002</v>
      </c>
      <c r="GK162" s="79">
        <f>ROW()</f>
        <v>162</v>
      </c>
    </row>
    <row r="163" spans="1:193" s="12" customFormat="1" ht="50.1" customHeight="1">
      <c r="A163" s="17">
        <f>ROW()</f>
        <v>163</v>
      </c>
      <c r="B163" s="32">
        <f t="shared" si="198"/>
        <v>157</v>
      </c>
      <c r="C163" s="33">
        <f t="shared" si="199"/>
        <v>157</v>
      </c>
      <c r="D163" s="31" t="s">
        <v>485</v>
      </c>
      <c r="E163" s="390">
        <f t="shared" si="135"/>
        <v>1.9526399999999997</v>
      </c>
      <c r="F163" s="107">
        <f t="shared" si="151"/>
        <v>2.3357362499999996</v>
      </c>
      <c r="G163" s="3">
        <v>0</v>
      </c>
      <c r="H163" s="4">
        <v>0</v>
      </c>
      <c r="I163" s="63"/>
      <c r="J163" s="15"/>
      <c r="K163" s="13"/>
      <c r="L163" s="98">
        <f t="shared" si="200"/>
        <v>1</v>
      </c>
      <c r="M163" s="99">
        <f>M5</f>
        <v>0.94499999999999995</v>
      </c>
      <c r="N163" s="100">
        <v>2.75</v>
      </c>
      <c r="O163" s="110"/>
      <c r="P163" s="95">
        <f t="shared" si="152"/>
        <v>2.5987499999999999</v>
      </c>
      <c r="Q163" s="15"/>
      <c r="R163" s="24">
        <f t="shared" si="136"/>
        <v>3</v>
      </c>
      <c r="S163" s="25">
        <v>0</v>
      </c>
      <c r="T163" s="63"/>
      <c r="U163" s="15"/>
      <c r="V163" s="13"/>
      <c r="W163" s="98">
        <f t="shared" si="153"/>
        <v>0</v>
      </c>
      <c r="X163" s="99">
        <f>X5</f>
        <v>0.97</v>
      </c>
      <c r="Y163" s="100"/>
      <c r="Z163" s="110"/>
      <c r="AA163" s="95">
        <f t="shared" si="154"/>
        <v>0</v>
      </c>
      <c r="AB163" s="15"/>
      <c r="AC163" s="24">
        <f t="shared" si="137"/>
        <v>0</v>
      </c>
      <c r="AD163" s="5">
        <v>0</v>
      </c>
      <c r="AE163" s="63"/>
      <c r="AF163" s="15"/>
      <c r="AG163" s="13"/>
      <c r="AH163" s="98">
        <f t="shared" si="155"/>
        <v>0</v>
      </c>
      <c r="AI163" s="99">
        <f>AI5</f>
        <v>0.95499999999999996</v>
      </c>
      <c r="AJ163" s="100"/>
      <c r="AK163" s="110"/>
      <c r="AL163" s="95">
        <f t="shared" si="156"/>
        <v>0</v>
      </c>
      <c r="AM163" s="15"/>
      <c r="AN163" s="24">
        <f t="shared" si="138"/>
        <v>0</v>
      </c>
      <c r="AO163" s="5">
        <v>0</v>
      </c>
      <c r="AP163" s="63"/>
      <c r="AQ163" s="15"/>
      <c r="AR163" s="13"/>
      <c r="AS163" s="98">
        <f t="shared" si="157"/>
        <v>1</v>
      </c>
      <c r="AT163" s="99">
        <f>AT5</f>
        <v>0.96</v>
      </c>
      <c r="AU163" s="100">
        <v>2.0339999999999998</v>
      </c>
      <c r="AV163" s="110"/>
      <c r="AW163" s="95">
        <f t="shared" si="158"/>
        <v>1.9526399999999997</v>
      </c>
      <c r="AX163" s="15"/>
      <c r="AY163" s="24">
        <f t="shared" si="139"/>
        <v>1</v>
      </c>
      <c r="AZ163" s="5">
        <v>0</v>
      </c>
      <c r="BA163" s="63"/>
      <c r="BB163" s="15"/>
      <c r="BC163" s="13"/>
      <c r="BD163" s="98">
        <f t="shared" si="159"/>
        <v>0</v>
      </c>
      <c r="BE163" s="99">
        <f>BE5</f>
        <v>0.98</v>
      </c>
      <c r="BF163" s="100"/>
      <c r="BG163" s="110"/>
      <c r="BH163" s="95">
        <f t="shared" si="160"/>
        <v>0</v>
      </c>
      <c r="BI163" s="15"/>
      <c r="BJ163" s="24">
        <f t="shared" si="140"/>
        <v>0</v>
      </c>
      <c r="BK163" s="5">
        <v>0</v>
      </c>
      <c r="BL163" s="63"/>
      <c r="BM163" s="15"/>
      <c r="BN163" s="13"/>
      <c r="BO163" s="98">
        <f t="shared" si="161"/>
        <v>1</v>
      </c>
      <c r="BP163" s="99">
        <f>BP5</f>
        <v>0.94499999999999995</v>
      </c>
      <c r="BQ163" s="100">
        <v>2.5987499999999999</v>
      </c>
      <c r="BR163" s="110"/>
      <c r="BS163" s="95">
        <f t="shared" si="162"/>
        <v>2.4558187499999997</v>
      </c>
      <c r="BT163" s="15"/>
      <c r="BU163" s="24">
        <f t="shared" si="141"/>
        <v>2</v>
      </c>
      <c r="BV163" s="5">
        <v>0</v>
      </c>
      <c r="BW163" s="63"/>
      <c r="BX163" s="15"/>
      <c r="BY163" s="13"/>
      <c r="BZ163" s="98">
        <f t="shared" si="163"/>
        <v>0</v>
      </c>
      <c r="CA163" s="99">
        <f>CA5</f>
        <v>1</v>
      </c>
      <c r="CB163" s="100"/>
      <c r="CC163" s="110"/>
      <c r="CD163" s="95">
        <f t="shared" si="164"/>
        <v>0</v>
      </c>
      <c r="CE163" s="15"/>
      <c r="CF163" s="24">
        <f t="shared" si="142"/>
        <v>0</v>
      </c>
      <c r="CG163" s="5">
        <v>0</v>
      </c>
      <c r="CH163" s="63"/>
      <c r="CI163" s="15"/>
      <c r="CJ163" s="13"/>
      <c r="CK163" s="98">
        <f t="shared" si="165"/>
        <v>0</v>
      </c>
      <c r="CL163" s="99">
        <f>CL5</f>
        <v>1</v>
      </c>
      <c r="CM163" s="100"/>
      <c r="CN163" s="110"/>
      <c r="CO163" s="95">
        <f t="shared" si="166"/>
        <v>0</v>
      </c>
      <c r="CP163" s="15"/>
      <c r="CQ163" s="24">
        <f t="shared" si="143"/>
        <v>0</v>
      </c>
      <c r="CR163" s="5">
        <v>0</v>
      </c>
      <c r="CS163" s="63"/>
      <c r="CT163" s="15"/>
      <c r="CU163" s="13"/>
      <c r="CV163" s="98">
        <f t="shared" si="167"/>
        <v>0</v>
      </c>
      <c r="CW163" s="99">
        <f>CW5</f>
        <v>1</v>
      </c>
      <c r="CX163" s="100"/>
      <c r="CY163" s="110"/>
      <c r="CZ163" s="95">
        <f t="shared" si="168"/>
        <v>0</v>
      </c>
      <c r="DA163" s="15"/>
      <c r="DB163" s="24">
        <f t="shared" si="144"/>
        <v>0</v>
      </c>
      <c r="DC163" s="5">
        <v>0</v>
      </c>
      <c r="DD163" s="63"/>
      <c r="DE163" s="15"/>
      <c r="DF163" s="13"/>
      <c r="DG163" s="98">
        <f t="shared" si="169"/>
        <v>0</v>
      </c>
      <c r="DH163" s="99">
        <f>DH5</f>
        <v>1</v>
      </c>
      <c r="DI163" s="100"/>
      <c r="DJ163" s="110"/>
      <c r="DK163" s="95">
        <f t="shared" si="170"/>
        <v>0</v>
      </c>
      <c r="DL163" s="15"/>
      <c r="DM163" s="24">
        <f t="shared" si="145"/>
        <v>0</v>
      </c>
      <c r="DN163" s="5">
        <v>0</v>
      </c>
      <c r="DO163" s="63"/>
      <c r="DP163" s="15"/>
      <c r="DQ163" s="13"/>
      <c r="DR163" s="98">
        <f t="shared" si="171"/>
        <v>0</v>
      </c>
      <c r="DS163" s="99">
        <f>DS5</f>
        <v>1</v>
      </c>
      <c r="DT163" s="100"/>
      <c r="DU163" s="110"/>
      <c r="DV163" s="95">
        <f t="shared" si="172"/>
        <v>0</v>
      </c>
      <c r="DW163" s="15"/>
      <c r="DX163" s="24">
        <f t="shared" si="146"/>
        <v>0</v>
      </c>
      <c r="DY163" s="5">
        <v>0</v>
      </c>
      <c r="DZ163" s="63"/>
      <c r="EA163" s="15"/>
      <c r="EB163" s="13"/>
      <c r="EC163" s="98">
        <f t="shared" si="173"/>
        <v>0</v>
      </c>
      <c r="ED163" s="99">
        <f>ED5</f>
        <v>1</v>
      </c>
      <c r="EE163" s="100"/>
      <c r="EF163" s="110"/>
      <c r="EG163" s="95">
        <f t="shared" si="174"/>
        <v>0</v>
      </c>
      <c r="EH163" s="15"/>
      <c r="EI163" s="24">
        <f t="shared" si="147"/>
        <v>0</v>
      </c>
      <c r="EJ163" s="5">
        <v>0</v>
      </c>
      <c r="EK163" s="63"/>
      <c r="EL163" s="15"/>
      <c r="EM163" s="13"/>
      <c r="EN163" s="98">
        <f t="shared" si="175"/>
        <v>0</v>
      </c>
      <c r="EO163" s="99">
        <f>EO5</f>
        <v>1</v>
      </c>
      <c r="EP163" s="100"/>
      <c r="EQ163" s="110"/>
      <c r="ER163" s="95">
        <f t="shared" si="176"/>
        <v>0</v>
      </c>
      <c r="ES163" s="15"/>
      <c r="ET163" s="24">
        <f t="shared" si="148"/>
        <v>0</v>
      </c>
      <c r="EU163" s="5">
        <v>0</v>
      </c>
      <c r="EV163" s="63"/>
      <c r="EW163" s="15"/>
      <c r="EX163" s="13"/>
      <c r="EY163" s="98">
        <f t="shared" si="177"/>
        <v>0</v>
      </c>
      <c r="EZ163" s="99">
        <f>EZ5</f>
        <v>1</v>
      </c>
      <c r="FA163" s="100"/>
      <c r="FB163" s="110"/>
      <c r="FC163" s="95">
        <f t="shared" si="178"/>
        <v>0</v>
      </c>
      <c r="FD163" s="15"/>
      <c r="FE163" s="24">
        <f t="shared" si="149"/>
        <v>0</v>
      </c>
      <c r="FF163" s="5">
        <v>0</v>
      </c>
      <c r="FG163" s="63"/>
      <c r="FH163" s="15"/>
      <c r="FI163" s="13"/>
      <c r="FJ163" s="98">
        <f t="shared" si="179"/>
        <v>0</v>
      </c>
      <c r="FK163" s="99">
        <f>FK5</f>
        <v>1</v>
      </c>
      <c r="FL163" s="100"/>
      <c r="FM163" s="110"/>
      <c r="FN163" s="95">
        <f t="shared" si="180"/>
        <v>0</v>
      </c>
      <c r="FO163" s="15"/>
      <c r="FP163" s="24">
        <f t="shared" si="150"/>
        <v>0</v>
      </c>
      <c r="FQ163" s="5">
        <v>0</v>
      </c>
      <c r="FR163" s="8">
        <v>0</v>
      </c>
      <c r="FS163" s="84">
        <f t="shared" si="181"/>
        <v>2.5987499999999999</v>
      </c>
      <c r="FT163" s="85">
        <f t="shared" si="182"/>
        <v>500</v>
      </c>
      <c r="FU163" s="85">
        <f t="shared" si="183"/>
        <v>500</v>
      </c>
      <c r="FV163" s="85">
        <f t="shared" si="184"/>
        <v>1.9526399999999997</v>
      </c>
      <c r="FW163" s="85">
        <f t="shared" si="185"/>
        <v>500</v>
      </c>
      <c r="FX163" s="85">
        <f t="shared" si="186"/>
        <v>2.4558187499999997</v>
      </c>
      <c r="FY163" s="85">
        <f t="shared" si="187"/>
        <v>500</v>
      </c>
      <c r="FZ163" s="85">
        <f t="shared" si="188"/>
        <v>500</v>
      </c>
      <c r="GA163" s="85">
        <f t="shared" si="189"/>
        <v>500</v>
      </c>
      <c r="GB163" s="85">
        <f t="shared" si="190"/>
        <v>500</v>
      </c>
      <c r="GC163" s="85">
        <f t="shared" si="191"/>
        <v>500</v>
      </c>
      <c r="GD163" s="85">
        <f t="shared" si="192"/>
        <v>500</v>
      </c>
      <c r="GE163" s="85">
        <f t="shared" si="193"/>
        <v>500</v>
      </c>
      <c r="GF163" s="85">
        <f t="shared" si="194"/>
        <v>500</v>
      </c>
      <c r="GG163" s="85">
        <f t="shared" si="195"/>
        <v>500</v>
      </c>
      <c r="GH163" s="101">
        <f t="shared" si="134"/>
        <v>3</v>
      </c>
      <c r="GI163" s="102">
        <f t="shared" si="196"/>
        <v>7.0072087499999993</v>
      </c>
      <c r="GJ163" s="102">
        <f t="shared" si="197"/>
        <v>2.3357362499999996</v>
      </c>
      <c r="GK163" s="79">
        <f>ROW()</f>
        <v>163</v>
      </c>
    </row>
    <row r="164" spans="1:193" s="12" customFormat="1" ht="50.1" customHeight="1">
      <c r="A164" s="17">
        <f>ROW()</f>
        <v>164</v>
      </c>
      <c r="B164" s="32">
        <f t="shared" si="198"/>
        <v>158</v>
      </c>
      <c r="C164" s="33">
        <f t="shared" si="199"/>
        <v>158</v>
      </c>
      <c r="D164" s="31" t="s">
        <v>486</v>
      </c>
      <c r="E164" s="390">
        <f t="shared" si="135"/>
        <v>1.3395699999999999</v>
      </c>
      <c r="F164" s="107">
        <f t="shared" si="151"/>
        <v>3.5192539374999998</v>
      </c>
      <c r="G164" s="3">
        <v>0</v>
      </c>
      <c r="H164" s="4">
        <v>0</v>
      </c>
      <c r="I164" s="63"/>
      <c r="J164" s="15"/>
      <c r="K164" s="13"/>
      <c r="L164" s="98">
        <f t="shared" si="200"/>
        <v>1</v>
      </c>
      <c r="M164" s="99">
        <f>M5</f>
        <v>0.94499999999999995</v>
      </c>
      <c r="N164" s="100">
        <v>5.83</v>
      </c>
      <c r="O164" s="110">
        <v>104456</v>
      </c>
      <c r="P164" s="95">
        <f t="shared" si="152"/>
        <v>5.5093499999999995</v>
      </c>
      <c r="Q164" s="15"/>
      <c r="R164" s="24">
        <f t="shared" si="136"/>
        <v>4</v>
      </c>
      <c r="S164" s="25">
        <v>0</v>
      </c>
      <c r="T164" s="63"/>
      <c r="U164" s="15"/>
      <c r="V164" s="13"/>
      <c r="W164" s="98">
        <f t="shared" si="153"/>
        <v>1</v>
      </c>
      <c r="X164" s="99">
        <f>X5</f>
        <v>0.97</v>
      </c>
      <c r="Y164" s="100">
        <v>1.381</v>
      </c>
      <c r="Z164" s="110"/>
      <c r="AA164" s="95">
        <f t="shared" si="154"/>
        <v>1.3395699999999999</v>
      </c>
      <c r="AB164" s="15"/>
      <c r="AC164" s="24">
        <f t="shared" si="137"/>
        <v>1</v>
      </c>
      <c r="AD164" s="5">
        <v>0</v>
      </c>
      <c r="AE164" s="63"/>
      <c r="AF164" s="15"/>
      <c r="AG164" s="13"/>
      <c r="AH164" s="98">
        <f t="shared" si="155"/>
        <v>0</v>
      </c>
      <c r="AI164" s="99">
        <f>AI5</f>
        <v>0.95499999999999996</v>
      </c>
      <c r="AJ164" s="100"/>
      <c r="AK164" s="110"/>
      <c r="AL164" s="95">
        <f t="shared" si="156"/>
        <v>0</v>
      </c>
      <c r="AM164" s="15"/>
      <c r="AN164" s="24">
        <f t="shared" si="138"/>
        <v>0</v>
      </c>
      <c r="AO164" s="5">
        <v>0</v>
      </c>
      <c r="AP164" s="63"/>
      <c r="AQ164" s="15"/>
      <c r="AR164" s="13"/>
      <c r="AS164" s="98">
        <f t="shared" si="157"/>
        <v>1</v>
      </c>
      <c r="AT164" s="99">
        <f>AT5</f>
        <v>0.96</v>
      </c>
      <c r="AU164" s="100">
        <v>2.1059999999999999</v>
      </c>
      <c r="AV164" s="110"/>
      <c r="AW164" s="95">
        <f t="shared" si="158"/>
        <v>2.02176</v>
      </c>
      <c r="AX164" s="15"/>
      <c r="AY164" s="24">
        <f t="shared" si="139"/>
        <v>2</v>
      </c>
      <c r="AZ164" s="5">
        <v>0</v>
      </c>
      <c r="BA164" s="63"/>
      <c r="BB164" s="15"/>
      <c r="BC164" s="13"/>
      <c r="BD164" s="98">
        <f t="shared" si="159"/>
        <v>0</v>
      </c>
      <c r="BE164" s="99">
        <f>BE5</f>
        <v>0.98</v>
      </c>
      <c r="BF164" s="100"/>
      <c r="BG164" s="110"/>
      <c r="BH164" s="95">
        <f t="shared" si="160"/>
        <v>0</v>
      </c>
      <c r="BI164" s="15"/>
      <c r="BJ164" s="24">
        <f t="shared" si="140"/>
        <v>0</v>
      </c>
      <c r="BK164" s="5">
        <v>0</v>
      </c>
      <c r="BL164" s="63"/>
      <c r="BM164" s="15"/>
      <c r="BN164" s="13"/>
      <c r="BO164" s="98">
        <f t="shared" si="161"/>
        <v>1</v>
      </c>
      <c r="BP164" s="99">
        <f>BP5</f>
        <v>0.94499999999999995</v>
      </c>
      <c r="BQ164" s="100">
        <v>5.5093499999999995</v>
      </c>
      <c r="BR164" s="110"/>
      <c r="BS164" s="95">
        <f t="shared" si="162"/>
        <v>5.2063357499999992</v>
      </c>
      <c r="BT164" s="15"/>
      <c r="BU164" s="24">
        <f t="shared" si="141"/>
        <v>3</v>
      </c>
      <c r="BV164" s="5">
        <v>0</v>
      </c>
      <c r="BW164" s="63"/>
      <c r="BX164" s="15"/>
      <c r="BY164" s="13"/>
      <c r="BZ164" s="98">
        <f t="shared" si="163"/>
        <v>0</v>
      </c>
      <c r="CA164" s="99">
        <f>CA5</f>
        <v>1</v>
      </c>
      <c r="CB164" s="100"/>
      <c r="CC164" s="110"/>
      <c r="CD164" s="95">
        <f t="shared" si="164"/>
        <v>0</v>
      </c>
      <c r="CE164" s="15"/>
      <c r="CF164" s="24">
        <f t="shared" si="142"/>
        <v>0</v>
      </c>
      <c r="CG164" s="5">
        <v>0</v>
      </c>
      <c r="CH164" s="63"/>
      <c r="CI164" s="15"/>
      <c r="CJ164" s="13"/>
      <c r="CK164" s="98">
        <f t="shared" si="165"/>
        <v>0</v>
      </c>
      <c r="CL164" s="99">
        <f>CL5</f>
        <v>1</v>
      </c>
      <c r="CM164" s="100"/>
      <c r="CN164" s="110"/>
      <c r="CO164" s="95">
        <f t="shared" si="166"/>
        <v>0</v>
      </c>
      <c r="CP164" s="15"/>
      <c r="CQ164" s="24">
        <f t="shared" si="143"/>
        <v>0</v>
      </c>
      <c r="CR164" s="5">
        <v>0</v>
      </c>
      <c r="CS164" s="63"/>
      <c r="CT164" s="15"/>
      <c r="CU164" s="13"/>
      <c r="CV164" s="98">
        <f t="shared" si="167"/>
        <v>0</v>
      </c>
      <c r="CW164" s="99">
        <f>CW5</f>
        <v>1</v>
      </c>
      <c r="CX164" s="100"/>
      <c r="CY164" s="110"/>
      <c r="CZ164" s="95">
        <f t="shared" si="168"/>
        <v>0</v>
      </c>
      <c r="DA164" s="15"/>
      <c r="DB164" s="24">
        <f t="shared" si="144"/>
        <v>0</v>
      </c>
      <c r="DC164" s="5">
        <v>0</v>
      </c>
      <c r="DD164" s="63"/>
      <c r="DE164" s="15"/>
      <c r="DF164" s="13"/>
      <c r="DG164" s="98">
        <f t="shared" si="169"/>
        <v>0</v>
      </c>
      <c r="DH164" s="99">
        <f>DH5</f>
        <v>1</v>
      </c>
      <c r="DI164" s="100"/>
      <c r="DJ164" s="110"/>
      <c r="DK164" s="95">
        <f t="shared" si="170"/>
        <v>0</v>
      </c>
      <c r="DL164" s="15"/>
      <c r="DM164" s="24">
        <f t="shared" si="145"/>
        <v>0</v>
      </c>
      <c r="DN164" s="5">
        <v>0</v>
      </c>
      <c r="DO164" s="63"/>
      <c r="DP164" s="15"/>
      <c r="DQ164" s="13"/>
      <c r="DR164" s="98">
        <f t="shared" si="171"/>
        <v>0</v>
      </c>
      <c r="DS164" s="99">
        <f>DS5</f>
        <v>1</v>
      </c>
      <c r="DT164" s="100"/>
      <c r="DU164" s="110"/>
      <c r="DV164" s="95">
        <f t="shared" si="172"/>
        <v>0</v>
      </c>
      <c r="DW164" s="15"/>
      <c r="DX164" s="24">
        <f t="shared" si="146"/>
        <v>0</v>
      </c>
      <c r="DY164" s="5">
        <v>0</v>
      </c>
      <c r="DZ164" s="63"/>
      <c r="EA164" s="15"/>
      <c r="EB164" s="13"/>
      <c r="EC164" s="98">
        <f t="shared" si="173"/>
        <v>0</v>
      </c>
      <c r="ED164" s="99">
        <f>ED5</f>
        <v>1</v>
      </c>
      <c r="EE164" s="100"/>
      <c r="EF164" s="110"/>
      <c r="EG164" s="95">
        <f t="shared" si="174"/>
        <v>0</v>
      </c>
      <c r="EH164" s="15"/>
      <c r="EI164" s="24">
        <f t="shared" si="147"/>
        <v>0</v>
      </c>
      <c r="EJ164" s="5">
        <v>0</v>
      </c>
      <c r="EK164" s="63"/>
      <c r="EL164" s="15"/>
      <c r="EM164" s="13"/>
      <c r="EN164" s="98">
        <f t="shared" si="175"/>
        <v>0</v>
      </c>
      <c r="EO164" s="99">
        <f>EO5</f>
        <v>1</v>
      </c>
      <c r="EP164" s="100"/>
      <c r="EQ164" s="110"/>
      <c r="ER164" s="95">
        <f t="shared" si="176"/>
        <v>0</v>
      </c>
      <c r="ES164" s="15"/>
      <c r="ET164" s="24">
        <f t="shared" si="148"/>
        <v>0</v>
      </c>
      <c r="EU164" s="5">
        <v>0</v>
      </c>
      <c r="EV164" s="63"/>
      <c r="EW164" s="15"/>
      <c r="EX164" s="13"/>
      <c r="EY164" s="98">
        <f t="shared" si="177"/>
        <v>0</v>
      </c>
      <c r="EZ164" s="99">
        <f>EZ5</f>
        <v>1</v>
      </c>
      <c r="FA164" s="100"/>
      <c r="FB164" s="110"/>
      <c r="FC164" s="95">
        <f t="shared" si="178"/>
        <v>0</v>
      </c>
      <c r="FD164" s="15"/>
      <c r="FE164" s="24">
        <f t="shared" si="149"/>
        <v>0</v>
      </c>
      <c r="FF164" s="5">
        <v>0</v>
      </c>
      <c r="FG164" s="63"/>
      <c r="FH164" s="15"/>
      <c r="FI164" s="13"/>
      <c r="FJ164" s="98">
        <f t="shared" si="179"/>
        <v>0</v>
      </c>
      <c r="FK164" s="99">
        <f>FK5</f>
        <v>1</v>
      </c>
      <c r="FL164" s="100"/>
      <c r="FM164" s="110"/>
      <c r="FN164" s="95">
        <f t="shared" si="180"/>
        <v>0</v>
      </c>
      <c r="FO164" s="15"/>
      <c r="FP164" s="24">
        <f t="shared" si="150"/>
        <v>0</v>
      </c>
      <c r="FQ164" s="5">
        <v>0</v>
      </c>
      <c r="FR164" s="8">
        <v>0</v>
      </c>
      <c r="FS164" s="84">
        <f t="shared" si="181"/>
        <v>5.5093499999999995</v>
      </c>
      <c r="FT164" s="85">
        <f t="shared" si="182"/>
        <v>1.3395699999999999</v>
      </c>
      <c r="FU164" s="85">
        <f t="shared" si="183"/>
        <v>500</v>
      </c>
      <c r="FV164" s="85">
        <f t="shared" si="184"/>
        <v>2.02176</v>
      </c>
      <c r="FW164" s="85">
        <f t="shared" si="185"/>
        <v>500</v>
      </c>
      <c r="FX164" s="85">
        <f t="shared" si="186"/>
        <v>5.2063357499999992</v>
      </c>
      <c r="FY164" s="85">
        <f t="shared" si="187"/>
        <v>500</v>
      </c>
      <c r="FZ164" s="85">
        <f t="shared" si="188"/>
        <v>500</v>
      </c>
      <c r="GA164" s="85">
        <f t="shared" si="189"/>
        <v>500</v>
      </c>
      <c r="GB164" s="85">
        <f t="shared" si="190"/>
        <v>500</v>
      </c>
      <c r="GC164" s="85">
        <f t="shared" si="191"/>
        <v>500</v>
      </c>
      <c r="GD164" s="85">
        <f t="shared" si="192"/>
        <v>500</v>
      </c>
      <c r="GE164" s="85">
        <f t="shared" si="193"/>
        <v>500</v>
      </c>
      <c r="GF164" s="85">
        <f t="shared" si="194"/>
        <v>500</v>
      </c>
      <c r="GG164" s="85">
        <f t="shared" si="195"/>
        <v>500</v>
      </c>
      <c r="GH164" s="101">
        <f t="shared" si="134"/>
        <v>4</v>
      </c>
      <c r="GI164" s="102">
        <f t="shared" si="196"/>
        <v>14.077015749999999</v>
      </c>
      <c r="GJ164" s="102">
        <f t="shared" si="197"/>
        <v>3.5192539374999998</v>
      </c>
      <c r="GK164" s="79">
        <f>ROW()</f>
        <v>164</v>
      </c>
    </row>
    <row r="165" spans="1:193" s="12" customFormat="1" ht="50.1" customHeight="1">
      <c r="A165" s="17">
        <f>ROW()</f>
        <v>165</v>
      </c>
      <c r="B165" s="32">
        <f t="shared" si="198"/>
        <v>159</v>
      </c>
      <c r="C165" s="33">
        <f t="shared" si="199"/>
        <v>159</v>
      </c>
      <c r="D165" s="31" t="s">
        <v>487</v>
      </c>
      <c r="E165" s="390">
        <f t="shared" si="135"/>
        <v>5.7119999999999997</v>
      </c>
      <c r="F165" s="107">
        <f t="shared" si="151"/>
        <v>5.7119999999999997</v>
      </c>
      <c r="G165" s="3">
        <v>0</v>
      </c>
      <c r="H165" s="4">
        <v>0</v>
      </c>
      <c r="I165" s="63"/>
      <c r="J165" s="15"/>
      <c r="K165" s="13"/>
      <c r="L165" s="98">
        <f t="shared" si="200"/>
        <v>0</v>
      </c>
      <c r="M165" s="99">
        <f>M5</f>
        <v>0.94499999999999995</v>
      </c>
      <c r="N165" s="100"/>
      <c r="O165" s="110"/>
      <c r="P165" s="95">
        <f t="shared" si="152"/>
        <v>0</v>
      </c>
      <c r="Q165" s="15"/>
      <c r="R165" s="24">
        <f t="shared" si="136"/>
        <v>0</v>
      </c>
      <c r="S165" s="25">
        <v>0</v>
      </c>
      <c r="T165" s="63"/>
      <c r="U165" s="15"/>
      <c r="V165" s="13"/>
      <c r="W165" s="98">
        <f t="shared" si="153"/>
        <v>0</v>
      </c>
      <c r="X165" s="99">
        <f>X5</f>
        <v>0.97</v>
      </c>
      <c r="Y165" s="100"/>
      <c r="Z165" s="110"/>
      <c r="AA165" s="95">
        <f t="shared" si="154"/>
        <v>0</v>
      </c>
      <c r="AB165" s="15"/>
      <c r="AC165" s="24">
        <f t="shared" si="137"/>
        <v>0</v>
      </c>
      <c r="AD165" s="5">
        <v>0</v>
      </c>
      <c r="AE165" s="63"/>
      <c r="AF165" s="15"/>
      <c r="AG165" s="13"/>
      <c r="AH165" s="98">
        <f t="shared" si="155"/>
        <v>0</v>
      </c>
      <c r="AI165" s="99">
        <f>AI5</f>
        <v>0.95499999999999996</v>
      </c>
      <c r="AJ165" s="100"/>
      <c r="AK165" s="110"/>
      <c r="AL165" s="95">
        <f t="shared" si="156"/>
        <v>0</v>
      </c>
      <c r="AM165" s="15"/>
      <c r="AN165" s="24">
        <f t="shared" si="138"/>
        <v>0</v>
      </c>
      <c r="AO165" s="5">
        <v>0</v>
      </c>
      <c r="AP165" s="63"/>
      <c r="AQ165" s="15"/>
      <c r="AR165" s="13"/>
      <c r="AS165" s="98">
        <f t="shared" si="157"/>
        <v>1</v>
      </c>
      <c r="AT165" s="99">
        <f>AT5</f>
        <v>0.96</v>
      </c>
      <c r="AU165" s="100">
        <v>5.95</v>
      </c>
      <c r="AV165" s="110"/>
      <c r="AW165" s="95">
        <f t="shared" si="158"/>
        <v>5.7119999999999997</v>
      </c>
      <c r="AX165" s="15"/>
      <c r="AY165" s="24">
        <f t="shared" si="139"/>
        <v>1</v>
      </c>
      <c r="AZ165" s="5">
        <v>0</v>
      </c>
      <c r="BA165" s="63"/>
      <c r="BB165" s="15"/>
      <c r="BC165" s="13"/>
      <c r="BD165" s="98">
        <f t="shared" si="159"/>
        <v>0</v>
      </c>
      <c r="BE165" s="99">
        <f>BE5</f>
        <v>0.98</v>
      </c>
      <c r="BF165" s="100"/>
      <c r="BG165" s="110"/>
      <c r="BH165" s="95">
        <f t="shared" si="160"/>
        <v>0</v>
      </c>
      <c r="BI165" s="15"/>
      <c r="BJ165" s="24">
        <f t="shared" si="140"/>
        <v>0</v>
      </c>
      <c r="BK165" s="5">
        <v>0</v>
      </c>
      <c r="BL165" s="63"/>
      <c r="BM165" s="15"/>
      <c r="BN165" s="13"/>
      <c r="BO165" s="98">
        <f t="shared" si="161"/>
        <v>0</v>
      </c>
      <c r="BP165" s="99">
        <f>BP5</f>
        <v>0.94499999999999995</v>
      </c>
      <c r="BQ165" s="100"/>
      <c r="BR165" s="110"/>
      <c r="BS165" s="95">
        <f t="shared" si="162"/>
        <v>0</v>
      </c>
      <c r="BT165" s="15"/>
      <c r="BU165" s="24">
        <f t="shared" si="141"/>
        <v>0</v>
      </c>
      <c r="BV165" s="5">
        <v>0</v>
      </c>
      <c r="BW165" s="63"/>
      <c r="BX165" s="15"/>
      <c r="BY165" s="13"/>
      <c r="BZ165" s="98">
        <f t="shared" si="163"/>
        <v>0</v>
      </c>
      <c r="CA165" s="99">
        <f>CA5</f>
        <v>1</v>
      </c>
      <c r="CB165" s="100"/>
      <c r="CC165" s="110"/>
      <c r="CD165" s="95">
        <f t="shared" si="164"/>
        <v>0</v>
      </c>
      <c r="CE165" s="15"/>
      <c r="CF165" s="24">
        <f t="shared" si="142"/>
        <v>0</v>
      </c>
      <c r="CG165" s="5">
        <v>0</v>
      </c>
      <c r="CH165" s="63"/>
      <c r="CI165" s="15"/>
      <c r="CJ165" s="13"/>
      <c r="CK165" s="98">
        <f t="shared" si="165"/>
        <v>0</v>
      </c>
      <c r="CL165" s="99">
        <f>CL5</f>
        <v>1</v>
      </c>
      <c r="CM165" s="100"/>
      <c r="CN165" s="110"/>
      <c r="CO165" s="95">
        <f t="shared" si="166"/>
        <v>0</v>
      </c>
      <c r="CP165" s="15"/>
      <c r="CQ165" s="24">
        <f t="shared" si="143"/>
        <v>0</v>
      </c>
      <c r="CR165" s="5">
        <v>0</v>
      </c>
      <c r="CS165" s="63"/>
      <c r="CT165" s="15"/>
      <c r="CU165" s="13"/>
      <c r="CV165" s="98">
        <f t="shared" si="167"/>
        <v>0</v>
      </c>
      <c r="CW165" s="99">
        <f>CW5</f>
        <v>1</v>
      </c>
      <c r="CX165" s="100"/>
      <c r="CY165" s="110"/>
      <c r="CZ165" s="95">
        <f t="shared" si="168"/>
        <v>0</v>
      </c>
      <c r="DA165" s="15"/>
      <c r="DB165" s="24">
        <f t="shared" si="144"/>
        <v>0</v>
      </c>
      <c r="DC165" s="5">
        <v>0</v>
      </c>
      <c r="DD165" s="63"/>
      <c r="DE165" s="15"/>
      <c r="DF165" s="13"/>
      <c r="DG165" s="98">
        <f t="shared" si="169"/>
        <v>0</v>
      </c>
      <c r="DH165" s="99">
        <f>DH5</f>
        <v>1</v>
      </c>
      <c r="DI165" s="100"/>
      <c r="DJ165" s="110"/>
      <c r="DK165" s="95">
        <f t="shared" si="170"/>
        <v>0</v>
      </c>
      <c r="DL165" s="15"/>
      <c r="DM165" s="24">
        <f t="shared" si="145"/>
        <v>0</v>
      </c>
      <c r="DN165" s="5">
        <v>0</v>
      </c>
      <c r="DO165" s="63"/>
      <c r="DP165" s="15"/>
      <c r="DQ165" s="13"/>
      <c r="DR165" s="98">
        <f t="shared" si="171"/>
        <v>0</v>
      </c>
      <c r="DS165" s="99">
        <f>DS5</f>
        <v>1</v>
      </c>
      <c r="DT165" s="100"/>
      <c r="DU165" s="110"/>
      <c r="DV165" s="95">
        <f t="shared" si="172"/>
        <v>0</v>
      </c>
      <c r="DW165" s="15"/>
      <c r="DX165" s="24">
        <f t="shared" si="146"/>
        <v>0</v>
      </c>
      <c r="DY165" s="5">
        <v>0</v>
      </c>
      <c r="DZ165" s="63"/>
      <c r="EA165" s="15"/>
      <c r="EB165" s="13"/>
      <c r="EC165" s="98">
        <f t="shared" si="173"/>
        <v>0</v>
      </c>
      <c r="ED165" s="99">
        <f>ED5</f>
        <v>1</v>
      </c>
      <c r="EE165" s="100"/>
      <c r="EF165" s="110"/>
      <c r="EG165" s="95">
        <f t="shared" si="174"/>
        <v>0</v>
      </c>
      <c r="EH165" s="15"/>
      <c r="EI165" s="24">
        <f t="shared" si="147"/>
        <v>0</v>
      </c>
      <c r="EJ165" s="5">
        <v>0</v>
      </c>
      <c r="EK165" s="63"/>
      <c r="EL165" s="15"/>
      <c r="EM165" s="13"/>
      <c r="EN165" s="98">
        <f t="shared" si="175"/>
        <v>0</v>
      </c>
      <c r="EO165" s="99">
        <f>EO5</f>
        <v>1</v>
      </c>
      <c r="EP165" s="100"/>
      <c r="EQ165" s="110"/>
      <c r="ER165" s="95">
        <f t="shared" si="176"/>
        <v>0</v>
      </c>
      <c r="ES165" s="15"/>
      <c r="ET165" s="24">
        <f t="shared" si="148"/>
        <v>0</v>
      </c>
      <c r="EU165" s="5">
        <v>0</v>
      </c>
      <c r="EV165" s="63"/>
      <c r="EW165" s="15"/>
      <c r="EX165" s="13"/>
      <c r="EY165" s="98">
        <f t="shared" si="177"/>
        <v>0</v>
      </c>
      <c r="EZ165" s="99">
        <f>EZ5</f>
        <v>1</v>
      </c>
      <c r="FA165" s="100"/>
      <c r="FB165" s="110"/>
      <c r="FC165" s="95">
        <f t="shared" si="178"/>
        <v>0</v>
      </c>
      <c r="FD165" s="15"/>
      <c r="FE165" s="24">
        <f t="shared" si="149"/>
        <v>0</v>
      </c>
      <c r="FF165" s="5">
        <v>0</v>
      </c>
      <c r="FG165" s="63"/>
      <c r="FH165" s="15"/>
      <c r="FI165" s="13"/>
      <c r="FJ165" s="98">
        <f t="shared" si="179"/>
        <v>0</v>
      </c>
      <c r="FK165" s="99">
        <f>FK5</f>
        <v>1</v>
      </c>
      <c r="FL165" s="100"/>
      <c r="FM165" s="110"/>
      <c r="FN165" s="95">
        <f t="shared" si="180"/>
        <v>0</v>
      </c>
      <c r="FO165" s="15"/>
      <c r="FP165" s="24">
        <f t="shared" si="150"/>
        <v>0</v>
      </c>
      <c r="FQ165" s="5">
        <v>0</v>
      </c>
      <c r="FR165" s="8">
        <v>0</v>
      </c>
      <c r="FS165" s="84">
        <f t="shared" si="181"/>
        <v>500</v>
      </c>
      <c r="FT165" s="85">
        <f t="shared" si="182"/>
        <v>500</v>
      </c>
      <c r="FU165" s="85">
        <f t="shared" si="183"/>
        <v>500</v>
      </c>
      <c r="FV165" s="85">
        <f t="shared" si="184"/>
        <v>5.7119999999999997</v>
      </c>
      <c r="FW165" s="85">
        <f t="shared" si="185"/>
        <v>500</v>
      </c>
      <c r="FX165" s="85">
        <f t="shared" si="186"/>
        <v>500</v>
      </c>
      <c r="FY165" s="85">
        <f t="shared" si="187"/>
        <v>500</v>
      </c>
      <c r="FZ165" s="85">
        <f t="shared" si="188"/>
        <v>500</v>
      </c>
      <c r="GA165" s="85">
        <f t="shared" si="189"/>
        <v>500</v>
      </c>
      <c r="GB165" s="85">
        <f t="shared" si="190"/>
        <v>500</v>
      </c>
      <c r="GC165" s="85">
        <f t="shared" si="191"/>
        <v>500</v>
      </c>
      <c r="GD165" s="85">
        <f t="shared" si="192"/>
        <v>500</v>
      </c>
      <c r="GE165" s="85">
        <f t="shared" si="193"/>
        <v>500</v>
      </c>
      <c r="GF165" s="85">
        <f t="shared" si="194"/>
        <v>500</v>
      </c>
      <c r="GG165" s="85">
        <f t="shared" si="195"/>
        <v>500</v>
      </c>
      <c r="GH165" s="101">
        <f t="shared" si="134"/>
        <v>1</v>
      </c>
      <c r="GI165" s="102">
        <f t="shared" si="196"/>
        <v>5.7119999999999997</v>
      </c>
      <c r="GJ165" s="102">
        <f t="shared" si="197"/>
        <v>5.7119999999999997</v>
      </c>
      <c r="GK165" s="79">
        <f>ROW()</f>
        <v>165</v>
      </c>
    </row>
    <row r="166" spans="1:193" s="12" customFormat="1" ht="50.1" customHeight="1">
      <c r="A166" s="17">
        <f>ROW()</f>
        <v>166</v>
      </c>
      <c r="B166" s="32">
        <f t="shared" si="198"/>
        <v>160</v>
      </c>
      <c r="C166" s="33">
        <f t="shared" si="199"/>
        <v>160</v>
      </c>
      <c r="D166" s="31" t="s">
        <v>488</v>
      </c>
      <c r="E166" s="390">
        <f t="shared" si="135"/>
        <v>38.305300000000003</v>
      </c>
      <c r="F166" s="107">
        <f t="shared" si="151"/>
        <v>38.305300000000003</v>
      </c>
      <c r="G166" s="3">
        <v>0</v>
      </c>
      <c r="H166" s="4">
        <v>0</v>
      </c>
      <c r="I166" s="63"/>
      <c r="J166" s="15"/>
      <c r="K166" s="13"/>
      <c r="L166" s="98">
        <f t="shared" si="200"/>
        <v>0</v>
      </c>
      <c r="M166" s="99">
        <f>M5</f>
        <v>0.94499999999999995</v>
      </c>
      <c r="N166" s="100"/>
      <c r="O166" s="110"/>
      <c r="P166" s="95">
        <f t="shared" si="152"/>
        <v>0</v>
      </c>
      <c r="Q166" s="15"/>
      <c r="R166" s="24">
        <f t="shared" si="136"/>
        <v>0</v>
      </c>
      <c r="S166" s="25">
        <v>0</v>
      </c>
      <c r="T166" s="63"/>
      <c r="U166" s="15"/>
      <c r="V166" s="13"/>
      <c r="W166" s="98">
        <f t="shared" si="153"/>
        <v>1</v>
      </c>
      <c r="X166" s="99">
        <f>X5</f>
        <v>0.97</v>
      </c>
      <c r="Y166" s="100">
        <v>39.49</v>
      </c>
      <c r="Z166" s="110"/>
      <c r="AA166" s="95">
        <f t="shared" si="154"/>
        <v>38.305300000000003</v>
      </c>
      <c r="AB166" s="15"/>
      <c r="AC166" s="24">
        <f t="shared" si="137"/>
        <v>1</v>
      </c>
      <c r="AD166" s="5">
        <v>0</v>
      </c>
      <c r="AE166" s="63"/>
      <c r="AF166" s="15"/>
      <c r="AG166" s="13"/>
      <c r="AH166" s="98">
        <f t="shared" si="155"/>
        <v>0</v>
      </c>
      <c r="AI166" s="99">
        <f>AI5</f>
        <v>0.95499999999999996</v>
      </c>
      <c r="AJ166" s="100"/>
      <c r="AK166" s="110"/>
      <c r="AL166" s="95">
        <f t="shared" si="156"/>
        <v>0</v>
      </c>
      <c r="AM166" s="15"/>
      <c r="AN166" s="24">
        <f t="shared" si="138"/>
        <v>0</v>
      </c>
      <c r="AO166" s="5">
        <v>0</v>
      </c>
      <c r="AP166" s="63"/>
      <c r="AQ166" s="15"/>
      <c r="AR166" s="13"/>
      <c r="AS166" s="98">
        <f t="shared" si="157"/>
        <v>0</v>
      </c>
      <c r="AT166" s="99">
        <f>AT5</f>
        <v>0.96</v>
      </c>
      <c r="AU166" s="100"/>
      <c r="AV166" s="110"/>
      <c r="AW166" s="95">
        <f t="shared" si="158"/>
        <v>0</v>
      </c>
      <c r="AX166" s="15"/>
      <c r="AY166" s="24">
        <f t="shared" si="139"/>
        <v>0</v>
      </c>
      <c r="AZ166" s="5">
        <v>0</v>
      </c>
      <c r="BA166" s="63"/>
      <c r="BB166" s="15"/>
      <c r="BC166" s="13"/>
      <c r="BD166" s="98">
        <f t="shared" si="159"/>
        <v>0</v>
      </c>
      <c r="BE166" s="99">
        <f>BE5</f>
        <v>0.98</v>
      </c>
      <c r="BF166" s="100"/>
      <c r="BG166" s="110"/>
      <c r="BH166" s="95">
        <f t="shared" si="160"/>
        <v>0</v>
      </c>
      <c r="BI166" s="15"/>
      <c r="BJ166" s="24">
        <f t="shared" si="140"/>
        <v>0</v>
      </c>
      <c r="BK166" s="5">
        <v>0</v>
      </c>
      <c r="BL166" s="63"/>
      <c r="BM166" s="15"/>
      <c r="BN166" s="13"/>
      <c r="BO166" s="98">
        <f t="shared" si="161"/>
        <v>0</v>
      </c>
      <c r="BP166" s="99">
        <f>BP5</f>
        <v>0.94499999999999995</v>
      </c>
      <c r="BQ166" s="100"/>
      <c r="BR166" s="110"/>
      <c r="BS166" s="95">
        <f t="shared" si="162"/>
        <v>0</v>
      </c>
      <c r="BT166" s="15"/>
      <c r="BU166" s="24">
        <f t="shared" si="141"/>
        <v>0</v>
      </c>
      <c r="BV166" s="5">
        <v>0</v>
      </c>
      <c r="BW166" s="63"/>
      <c r="BX166" s="15"/>
      <c r="BY166" s="13"/>
      <c r="BZ166" s="98">
        <f t="shared" si="163"/>
        <v>0</v>
      </c>
      <c r="CA166" s="99">
        <f>CA5</f>
        <v>1</v>
      </c>
      <c r="CB166" s="100"/>
      <c r="CC166" s="110"/>
      <c r="CD166" s="95">
        <f t="shared" si="164"/>
        <v>0</v>
      </c>
      <c r="CE166" s="15"/>
      <c r="CF166" s="24">
        <f t="shared" si="142"/>
        <v>0</v>
      </c>
      <c r="CG166" s="5">
        <v>0</v>
      </c>
      <c r="CH166" s="63"/>
      <c r="CI166" s="15"/>
      <c r="CJ166" s="13"/>
      <c r="CK166" s="98">
        <f t="shared" si="165"/>
        <v>0</v>
      </c>
      <c r="CL166" s="99">
        <f>CL5</f>
        <v>1</v>
      </c>
      <c r="CM166" s="100"/>
      <c r="CN166" s="110"/>
      <c r="CO166" s="95">
        <f t="shared" si="166"/>
        <v>0</v>
      </c>
      <c r="CP166" s="15"/>
      <c r="CQ166" s="24">
        <f t="shared" si="143"/>
        <v>0</v>
      </c>
      <c r="CR166" s="5">
        <v>0</v>
      </c>
      <c r="CS166" s="63"/>
      <c r="CT166" s="15"/>
      <c r="CU166" s="13"/>
      <c r="CV166" s="98">
        <f t="shared" si="167"/>
        <v>0</v>
      </c>
      <c r="CW166" s="99">
        <f>CW5</f>
        <v>1</v>
      </c>
      <c r="CX166" s="100"/>
      <c r="CY166" s="110"/>
      <c r="CZ166" s="95">
        <f t="shared" si="168"/>
        <v>0</v>
      </c>
      <c r="DA166" s="15"/>
      <c r="DB166" s="24">
        <f t="shared" si="144"/>
        <v>0</v>
      </c>
      <c r="DC166" s="5">
        <v>0</v>
      </c>
      <c r="DD166" s="63"/>
      <c r="DE166" s="15"/>
      <c r="DF166" s="13"/>
      <c r="DG166" s="98">
        <f t="shared" si="169"/>
        <v>0</v>
      </c>
      <c r="DH166" s="99">
        <f>DH5</f>
        <v>1</v>
      </c>
      <c r="DI166" s="100"/>
      <c r="DJ166" s="110"/>
      <c r="DK166" s="95">
        <f t="shared" si="170"/>
        <v>0</v>
      </c>
      <c r="DL166" s="15"/>
      <c r="DM166" s="24">
        <f t="shared" si="145"/>
        <v>0</v>
      </c>
      <c r="DN166" s="5">
        <v>0</v>
      </c>
      <c r="DO166" s="63"/>
      <c r="DP166" s="15"/>
      <c r="DQ166" s="13"/>
      <c r="DR166" s="98">
        <f t="shared" si="171"/>
        <v>0</v>
      </c>
      <c r="DS166" s="99">
        <f>DS5</f>
        <v>1</v>
      </c>
      <c r="DT166" s="100"/>
      <c r="DU166" s="110"/>
      <c r="DV166" s="95">
        <f t="shared" si="172"/>
        <v>0</v>
      </c>
      <c r="DW166" s="15"/>
      <c r="DX166" s="24">
        <f t="shared" si="146"/>
        <v>0</v>
      </c>
      <c r="DY166" s="5">
        <v>0</v>
      </c>
      <c r="DZ166" s="63"/>
      <c r="EA166" s="15"/>
      <c r="EB166" s="13"/>
      <c r="EC166" s="98">
        <f t="shared" si="173"/>
        <v>0</v>
      </c>
      <c r="ED166" s="99">
        <f>ED5</f>
        <v>1</v>
      </c>
      <c r="EE166" s="100"/>
      <c r="EF166" s="110"/>
      <c r="EG166" s="95">
        <f t="shared" si="174"/>
        <v>0</v>
      </c>
      <c r="EH166" s="15"/>
      <c r="EI166" s="24">
        <f t="shared" si="147"/>
        <v>0</v>
      </c>
      <c r="EJ166" s="5">
        <v>0</v>
      </c>
      <c r="EK166" s="63"/>
      <c r="EL166" s="15"/>
      <c r="EM166" s="13"/>
      <c r="EN166" s="98">
        <f t="shared" si="175"/>
        <v>0</v>
      </c>
      <c r="EO166" s="99">
        <f>EO5</f>
        <v>1</v>
      </c>
      <c r="EP166" s="100"/>
      <c r="EQ166" s="110"/>
      <c r="ER166" s="95">
        <f t="shared" si="176"/>
        <v>0</v>
      </c>
      <c r="ES166" s="15"/>
      <c r="ET166" s="24">
        <f t="shared" si="148"/>
        <v>0</v>
      </c>
      <c r="EU166" s="5">
        <v>0</v>
      </c>
      <c r="EV166" s="63"/>
      <c r="EW166" s="15"/>
      <c r="EX166" s="13"/>
      <c r="EY166" s="98">
        <f t="shared" si="177"/>
        <v>0</v>
      </c>
      <c r="EZ166" s="99">
        <f>EZ5</f>
        <v>1</v>
      </c>
      <c r="FA166" s="100"/>
      <c r="FB166" s="110"/>
      <c r="FC166" s="95">
        <f t="shared" si="178"/>
        <v>0</v>
      </c>
      <c r="FD166" s="15"/>
      <c r="FE166" s="24">
        <f t="shared" si="149"/>
        <v>0</v>
      </c>
      <c r="FF166" s="5">
        <v>0</v>
      </c>
      <c r="FG166" s="63"/>
      <c r="FH166" s="15"/>
      <c r="FI166" s="13"/>
      <c r="FJ166" s="98">
        <f t="shared" si="179"/>
        <v>0</v>
      </c>
      <c r="FK166" s="99">
        <f>FK5</f>
        <v>1</v>
      </c>
      <c r="FL166" s="100"/>
      <c r="FM166" s="110"/>
      <c r="FN166" s="95">
        <f t="shared" si="180"/>
        <v>0</v>
      </c>
      <c r="FO166" s="15"/>
      <c r="FP166" s="24">
        <f t="shared" si="150"/>
        <v>0</v>
      </c>
      <c r="FQ166" s="5">
        <v>0</v>
      </c>
      <c r="FR166" s="8">
        <v>0</v>
      </c>
      <c r="FS166" s="84">
        <f t="shared" si="181"/>
        <v>500</v>
      </c>
      <c r="FT166" s="85">
        <f t="shared" si="182"/>
        <v>38.305300000000003</v>
      </c>
      <c r="FU166" s="85">
        <f t="shared" si="183"/>
        <v>500</v>
      </c>
      <c r="FV166" s="85">
        <f t="shared" si="184"/>
        <v>500</v>
      </c>
      <c r="FW166" s="85">
        <f t="shared" si="185"/>
        <v>500</v>
      </c>
      <c r="FX166" s="85">
        <f t="shared" si="186"/>
        <v>500</v>
      </c>
      <c r="FY166" s="85">
        <f t="shared" si="187"/>
        <v>500</v>
      </c>
      <c r="FZ166" s="85">
        <f t="shared" si="188"/>
        <v>500</v>
      </c>
      <c r="GA166" s="85">
        <f t="shared" si="189"/>
        <v>500</v>
      </c>
      <c r="GB166" s="85">
        <f t="shared" si="190"/>
        <v>500</v>
      </c>
      <c r="GC166" s="85">
        <f t="shared" si="191"/>
        <v>500</v>
      </c>
      <c r="GD166" s="85">
        <f t="shared" si="192"/>
        <v>500</v>
      </c>
      <c r="GE166" s="85">
        <f t="shared" si="193"/>
        <v>500</v>
      </c>
      <c r="GF166" s="85">
        <f t="shared" si="194"/>
        <v>500</v>
      </c>
      <c r="GG166" s="85">
        <f t="shared" si="195"/>
        <v>500</v>
      </c>
      <c r="GH166" s="101">
        <f t="shared" si="134"/>
        <v>1</v>
      </c>
      <c r="GI166" s="102">
        <f t="shared" si="196"/>
        <v>38.305300000000003</v>
      </c>
      <c r="GJ166" s="102">
        <f t="shared" si="197"/>
        <v>38.305300000000003</v>
      </c>
      <c r="GK166" s="79">
        <f>ROW()</f>
        <v>166</v>
      </c>
    </row>
    <row r="167" spans="1:193" s="12" customFormat="1" ht="50.1" customHeight="1">
      <c r="A167" s="17">
        <f>ROW()</f>
        <v>167</v>
      </c>
      <c r="B167" s="32">
        <f t="shared" si="198"/>
        <v>161</v>
      </c>
      <c r="C167" s="33">
        <f t="shared" si="199"/>
        <v>161</v>
      </c>
      <c r="D167" s="31" t="s">
        <v>489</v>
      </c>
      <c r="E167" s="390">
        <f t="shared" si="135"/>
        <v>36.724199999999996</v>
      </c>
      <c r="F167" s="107">
        <f t="shared" si="151"/>
        <v>36.724199999999996</v>
      </c>
      <c r="G167" s="3">
        <v>0</v>
      </c>
      <c r="H167" s="4">
        <v>0</v>
      </c>
      <c r="I167" s="63"/>
      <c r="J167" s="15"/>
      <c r="K167" s="13"/>
      <c r="L167" s="98">
        <f t="shared" si="200"/>
        <v>0</v>
      </c>
      <c r="M167" s="99">
        <f>M5</f>
        <v>0.94499999999999995</v>
      </c>
      <c r="N167" s="100"/>
      <c r="O167" s="110"/>
      <c r="P167" s="95">
        <f t="shared" si="152"/>
        <v>0</v>
      </c>
      <c r="Q167" s="15"/>
      <c r="R167" s="24">
        <f t="shared" si="136"/>
        <v>0</v>
      </c>
      <c r="S167" s="25">
        <v>0</v>
      </c>
      <c r="T167" s="63"/>
      <c r="U167" s="15"/>
      <c r="V167" s="13"/>
      <c r="W167" s="98">
        <f t="shared" si="153"/>
        <v>1</v>
      </c>
      <c r="X167" s="99">
        <f>X5</f>
        <v>0.97</v>
      </c>
      <c r="Y167" s="100">
        <v>37.86</v>
      </c>
      <c r="Z167" s="110"/>
      <c r="AA167" s="95">
        <f t="shared" si="154"/>
        <v>36.724199999999996</v>
      </c>
      <c r="AB167" s="15"/>
      <c r="AC167" s="24">
        <f t="shared" si="137"/>
        <v>1</v>
      </c>
      <c r="AD167" s="5">
        <v>0</v>
      </c>
      <c r="AE167" s="63"/>
      <c r="AF167" s="15"/>
      <c r="AG167" s="13"/>
      <c r="AH167" s="98">
        <f t="shared" si="155"/>
        <v>0</v>
      </c>
      <c r="AI167" s="99">
        <f>AI5</f>
        <v>0.95499999999999996</v>
      </c>
      <c r="AJ167" s="100"/>
      <c r="AK167" s="110"/>
      <c r="AL167" s="95">
        <f t="shared" si="156"/>
        <v>0</v>
      </c>
      <c r="AM167" s="15"/>
      <c r="AN167" s="24">
        <f t="shared" si="138"/>
        <v>0</v>
      </c>
      <c r="AO167" s="5">
        <v>0</v>
      </c>
      <c r="AP167" s="63"/>
      <c r="AQ167" s="15"/>
      <c r="AR167" s="13"/>
      <c r="AS167" s="98">
        <f t="shared" si="157"/>
        <v>0</v>
      </c>
      <c r="AT167" s="99">
        <f>AT5</f>
        <v>0.96</v>
      </c>
      <c r="AU167" s="100"/>
      <c r="AV167" s="110"/>
      <c r="AW167" s="95">
        <f t="shared" si="158"/>
        <v>0</v>
      </c>
      <c r="AX167" s="15"/>
      <c r="AY167" s="24">
        <f t="shared" si="139"/>
        <v>0</v>
      </c>
      <c r="AZ167" s="5">
        <v>0</v>
      </c>
      <c r="BA167" s="63"/>
      <c r="BB167" s="15"/>
      <c r="BC167" s="13"/>
      <c r="BD167" s="98">
        <f t="shared" si="159"/>
        <v>0</v>
      </c>
      <c r="BE167" s="99">
        <f>BE5</f>
        <v>0.98</v>
      </c>
      <c r="BF167" s="100"/>
      <c r="BG167" s="110"/>
      <c r="BH167" s="95">
        <f t="shared" si="160"/>
        <v>0</v>
      </c>
      <c r="BI167" s="15"/>
      <c r="BJ167" s="24">
        <f t="shared" si="140"/>
        <v>0</v>
      </c>
      <c r="BK167" s="5">
        <v>0</v>
      </c>
      <c r="BL167" s="63"/>
      <c r="BM167" s="15"/>
      <c r="BN167" s="13"/>
      <c r="BO167" s="98">
        <f t="shared" si="161"/>
        <v>0</v>
      </c>
      <c r="BP167" s="99">
        <f>BP5</f>
        <v>0.94499999999999995</v>
      </c>
      <c r="BQ167" s="100"/>
      <c r="BR167" s="110"/>
      <c r="BS167" s="95">
        <f t="shared" si="162"/>
        <v>0</v>
      </c>
      <c r="BT167" s="15"/>
      <c r="BU167" s="24">
        <f t="shared" si="141"/>
        <v>0</v>
      </c>
      <c r="BV167" s="5">
        <v>0</v>
      </c>
      <c r="BW167" s="63"/>
      <c r="BX167" s="15"/>
      <c r="BY167" s="13"/>
      <c r="BZ167" s="98">
        <f t="shared" si="163"/>
        <v>0</v>
      </c>
      <c r="CA167" s="99">
        <f>CA5</f>
        <v>1</v>
      </c>
      <c r="CB167" s="100"/>
      <c r="CC167" s="110"/>
      <c r="CD167" s="95">
        <f t="shared" si="164"/>
        <v>0</v>
      </c>
      <c r="CE167" s="15"/>
      <c r="CF167" s="24">
        <f t="shared" si="142"/>
        <v>0</v>
      </c>
      <c r="CG167" s="5">
        <v>0</v>
      </c>
      <c r="CH167" s="63"/>
      <c r="CI167" s="15"/>
      <c r="CJ167" s="13"/>
      <c r="CK167" s="98">
        <f t="shared" si="165"/>
        <v>0</v>
      </c>
      <c r="CL167" s="99">
        <f>CL5</f>
        <v>1</v>
      </c>
      <c r="CM167" s="100"/>
      <c r="CN167" s="110"/>
      <c r="CO167" s="95">
        <f t="shared" si="166"/>
        <v>0</v>
      </c>
      <c r="CP167" s="15"/>
      <c r="CQ167" s="24">
        <f t="shared" si="143"/>
        <v>0</v>
      </c>
      <c r="CR167" s="5">
        <v>0</v>
      </c>
      <c r="CS167" s="63"/>
      <c r="CT167" s="15"/>
      <c r="CU167" s="13"/>
      <c r="CV167" s="98">
        <f t="shared" si="167"/>
        <v>0</v>
      </c>
      <c r="CW167" s="99">
        <f>CW5</f>
        <v>1</v>
      </c>
      <c r="CX167" s="100"/>
      <c r="CY167" s="110"/>
      <c r="CZ167" s="95">
        <f t="shared" si="168"/>
        <v>0</v>
      </c>
      <c r="DA167" s="15"/>
      <c r="DB167" s="24">
        <f t="shared" si="144"/>
        <v>0</v>
      </c>
      <c r="DC167" s="5">
        <v>0</v>
      </c>
      <c r="DD167" s="63"/>
      <c r="DE167" s="15"/>
      <c r="DF167" s="13"/>
      <c r="DG167" s="98">
        <f t="shared" si="169"/>
        <v>0</v>
      </c>
      <c r="DH167" s="99">
        <f>DH5</f>
        <v>1</v>
      </c>
      <c r="DI167" s="100"/>
      <c r="DJ167" s="110"/>
      <c r="DK167" s="95">
        <f t="shared" si="170"/>
        <v>0</v>
      </c>
      <c r="DL167" s="15"/>
      <c r="DM167" s="24">
        <f t="shared" si="145"/>
        <v>0</v>
      </c>
      <c r="DN167" s="5">
        <v>0</v>
      </c>
      <c r="DO167" s="63"/>
      <c r="DP167" s="15"/>
      <c r="DQ167" s="13"/>
      <c r="DR167" s="98">
        <f t="shared" si="171"/>
        <v>0</v>
      </c>
      <c r="DS167" s="99">
        <f>DS5</f>
        <v>1</v>
      </c>
      <c r="DT167" s="100"/>
      <c r="DU167" s="110"/>
      <c r="DV167" s="95">
        <f t="shared" si="172"/>
        <v>0</v>
      </c>
      <c r="DW167" s="15"/>
      <c r="DX167" s="24">
        <f t="shared" si="146"/>
        <v>0</v>
      </c>
      <c r="DY167" s="5">
        <v>0</v>
      </c>
      <c r="DZ167" s="63"/>
      <c r="EA167" s="15"/>
      <c r="EB167" s="13"/>
      <c r="EC167" s="98">
        <f t="shared" si="173"/>
        <v>0</v>
      </c>
      <c r="ED167" s="99">
        <f>ED5</f>
        <v>1</v>
      </c>
      <c r="EE167" s="100"/>
      <c r="EF167" s="110"/>
      <c r="EG167" s="95">
        <f t="shared" si="174"/>
        <v>0</v>
      </c>
      <c r="EH167" s="15"/>
      <c r="EI167" s="24">
        <f t="shared" si="147"/>
        <v>0</v>
      </c>
      <c r="EJ167" s="5">
        <v>0</v>
      </c>
      <c r="EK167" s="63"/>
      <c r="EL167" s="15"/>
      <c r="EM167" s="13"/>
      <c r="EN167" s="98">
        <f t="shared" si="175"/>
        <v>0</v>
      </c>
      <c r="EO167" s="99">
        <f>EO5</f>
        <v>1</v>
      </c>
      <c r="EP167" s="100"/>
      <c r="EQ167" s="110"/>
      <c r="ER167" s="95">
        <f t="shared" si="176"/>
        <v>0</v>
      </c>
      <c r="ES167" s="15"/>
      <c r="ET167" s="24">
        <f t="shared" si="148"/>
        <v>0</v>
      </c>
      <c r="EU167" s="5">
        <v>0</v>
      </c>
      <c r="EV167" s="63"/>
      <c r="EW167" s="15"/>
      <c r="EX167" s="13"/>
      <c r="EY167" s="98">
        <f t="shared" si="177"/>
        <v>0</v>
      </c>
      <c r="EZ167" s="99">
        <f>EZ5</f>
        <v>1</v>
      </c>
      <c r="FA167" s="100"/>
      <c r="FB167" s="110"/>
      <c r="FC167" s="95">
        <f t="shared" si="178"/>
        <v>0</v>
      </c>
      <c r="FD167" s="15"/>
      <c r="FE167" s="24">
        <f t="shared" si="149"/>
        <v>0</v>
      </c>
      <c r="FF167" s="5">
        <v>0</v>
      </c>
      <c r="FG167" s="63"/>
      <c r="FH167" s="15"/>
      <c r="FI167" s="13"/>
      <c r="FJ167" s="98">
        <f t="shared" si="179"/>
        <v>0</v>
      </c>
      <c r="FK167" s="99">
        <f>FK5</f>
        <v>1</v>
      </c>
      <c r="FL167" s="100"/>
      <c r="FM167" s="110"/>
      <c r="FN167" s="95">
        <f t="shared" si="180"/>
        <v>0</v>
      </c>
      <c r="FO167" s="15"/>
      <c r="FP167" s="24">
        <f t="shared" si="150"/>
        <v>0</v>
      </c>
      <c r="FQ167" s="5">
        <v>0</v>
      </c>
      <c r="FR167" s="8">
        <v>0</v>
      </c>
      <c r="FS167" s="84">
        <f t="shared" si="181"/>
        <v>500</v>
      </c>
      <c r="FT167" s="85">
        <f t="shared" si="182"/>
        <v>36.724199999999996</v>
      </c>
      <c r="FU167" s="85">
        <f t="shared" si="183"/>
        <v>500</v>
      </c>
      <c r="FV167" s="85">
        <f t="shared" si="184"/>
        <v>500</v>
      </c>
      <c r="FW167" s="85">
        <f t="shared" si="185"/>
        <v>500</v>
      </c>
      <c r="FX167" s="85">
        <f t="shared" si="186"/>
        <v>500</v>
      </c>
      <c r="FY167" s="85">
        <f t="shared" si="187"/>
        <v>500</v>
      </c>
      <c r="FZ167" s="85">
        <f t="shared" si="188"/>
        <v>500</v>
      </c>
      <c r="GA167" s="85">
        <f t="shared" si="189"/>
        <v>500</v>
      </c>
      <c r="GB167" s="85">
        <f t="shared" si="190"/>
        <v>500</v>
      </c>
      <c r="GC167" s="85">
        <f t="shared" si="191"/>
        <v>500</v>
      </c>
      <c r="GD167" s="85">
        <f t="shared" si="192"/>
        <v>500</v>
      </c>
      <c r="GE167" s="85">
        <f t="shared" si="193"/>
        <v>500</v>
      </c>
      <c r="GF167" s="85">
        <f t="shared" si="194"/>
        <v>500</v>
      </c>
      <c r="GG167" s="85">
        <f t="shared" si="195"/>
        <v>500</v>
      </c>
      <c r="GH167" s="101">
        <f t="shared" si="134"/>
        <v>1</v>
      </c>
      <c r="GI167" s="102">
        <f t="shared" si="196"/>
        <v>36.724199999999996</v>
      </c>
      <c r="GJ167" s="102">
        <f t="shared" si="197"/>
        <v>36.724199999999996</v>
      </c>
      <c r="GK167" s="79">
        <f>ROW()</f>
        <v>167</v>
      </c>
    </row>
    <row r="168" spans="1:193" s="12" customFormat="1" ht="50.1" customHeight="1">
      <c r="A168" s="17">
        <f>ROW()</f>
        <v>168</v>
      </c>
      <c r="B168" s="32">
        <f t="shared" si="198"/>
        <v>162</v>
      </c>
      <c r="C168" s="33">
        <f t="shared" si="199"/>
        <v>162</v>
      </c>
      <c r="D168" s="31" t="s">
        <v>490</v>
      </c>
      <c r="E168" s="390">
        <f t="shared" si="135"/>
        <v>9.8143447500000001</v>
      </c>
      <c r="F168" s="107">
        <f t="shared" si="151"/>
        <v>10.723698249999998</v>
      </c>
      <c r="G168" s="3">
        <v>0</v>
      </c>
      <c r="H168" s="4">
        <v>0</v>
      </c>
      <c r="I168" s="63"/>
      <c r="J168" s="15"/>
      <c r="K168" s="13"/>
      <c r="L168" s="98">
        <f t="shared" si="200"/>
        <v>1</v>
      </c>
      <c r="M168" s="99">
        <f>M5</f>
        <v>0.94499999999999995</v>
      </c>
      <c r="N168" s="100">
        <v>10.99</v>
      </c>
      <c r="O168" s="110">
        <v>423169</v>
      </c>
      <c r="P168" s="95">
        <f t="shared" si="152"/>
        <v>10.38555</v>
      </c>
      <c r="Q168" s="15"/>
      <c r="R168" s="24">
        <f t="shared" si="136"/>
        <v>2</v>
      </c>
      <c r="S168" s="25">
        <v>0</v>
      </c>
      <c r="T168" s="63"/>
      <c r="U168" s="15"/>
      <c r="V168" s="13"/>
      <c r="W168" s="98">
        <f t="shared" si="153"/>
        <v>0</v>
      </c>
      <c r="X168" s="99">
        <f>X5</f>
        <v>0.97</v>
      </c>
      <c r="Y168" s="100"/>
      <c r="Z168" s="110"/>
      <c r="AA168" s="95">
        <f t="shared" si="154"/>
        <v>0</v>
      </c>
      <c r="AB168" s="15"/>
      <c r="AC168" s="24">
        <f t="shared" si="137"/>
        <v>0</v>
      </c>
      <c r="AD168" s="5">
        <v>0</v>
      </c>
      <c r="AE168" s="63"/>
      <c r="AF168" s="15"/>
      <c r="AG168" s="13"/>
      <c r="AH168" s="98">
        <f t="shared" si="155"/>
        <v>0</v>
      </c>
      <c r="AI168" s="99">
        <f>AI5</f>
        <v>0.95499999999999996</v>
      </c>
      <c r="AJ168" s="100"/>
      <c r="AK168" s="110"/>
      <c r="AL168" s="95">
        <f t="shared" si="156"/>
        <v>0</v>
      </c>
      <c r="AM168" s="15"/>
      <c r="AN168" s="24">
        <f t="shared" si="138"/>
        <v>0</v>
      </c>
      <c r="AO168" s="5">
        <v>0</v>
      </c>
      <c r="AP168" s="63"/>
      <c r="AQ168" s="15"/>
      <c r="AR168" s="13"/>
      <c r="AS168" s="98">
        <f t="shared" si="157"/>
        <v>1</v>
      </c>
      <c r="AT168" s="99">
        <f>AT5</f>
        <v>0.96</v>
      </c>
      <c r="AU168" s="100">
        <v>12.47</v>
      </c>
      <c r="AV168" s="110"/>
      <c r="AW168" s="95">
        <f t="shared" si="158"/>
        <v>11.9712</v>
      </c>
      <c r="AX168" s="15"/>
      <c r="AY168" s="24">
        <f t="shared" si="139"/>
        <v>3</v>
      </c>
      <c r="AZ168" s="5">
        <v>0</v>
      </c>
      <c r="BA168" s="63"/>
      <c r="BB168" s="15"/>
      <c r="BC168" s="13"/>
      <c r="BD168" s="98">
        <f t="shared" si="159"/>
        <v>0</v>
      </c>
      <c r="BE168" s="99">
        <f>BE5</f>
        <v>0.98</v>
      </c>
      <c r="BF168" s="100"/>
      <c r="BG168" s="110"/>
      <c r="BH168" s="95">
        <f t="shared" si="160"/>
        <v>0</v>
      </c>
      <c r="BI168" s="15"/>
      <c r="BJ168" s="24">
        <f t="shared" si="140"/>
        <v>0</v>
      </c>
      <c r="BK168" s="5">
        <v>0</v>
      </c>
      <c r="BL168" s="63"/>
      <c r="BM168" s="15"/>
      <c r="BN168" s="13"/>
      <c r="BO168" s="98">
        <f t="shared" si="161"/>
        <v>1</v>
      </c>
      <c r="BP168" s="99">
        <f>BP5</f>
        <v>0.94499999999999995</v>
      </c>
      <c r="BQ168" s="100">
        <v>10.38555</v>
      </c>
      <c r="BR168" s="110"/>
      <c r="BS168" s="95">
        <f t="shared" si="162"/>
        <v>9.8143447500000001</v>
      </c>
      <c r="BT168" s="15"/>
      <c r="BU168" s="24">
        <f t="shared" si="141"/>
        <v>1</v>
      </c>
      <c r="BV168" s="5">
        <v>0</v>
      </c>
      <c r="BW168" s="63"/>
      <c r="BX168" s="15"/>
      <c r="BY168" s="13"/>
      <c r="BZ168" s="98">
        <f t="shared" si="163"/>
        <v>0</v>
      </c>
      <c r="CA168" s="99">
        <f>CA5</f>
        <v>1</v>
      </c>
      <c r="CB168" s="100"/>
      <c r="CC168" s="110"/>
      <c r="CD168" s="95">
        <f t="shared" si="164"/>
        <v>0</v>
      </c>
      <c r="CE168" s="15"/>
      <c r="CF168" s="24">
        <f t="shared" si="142"/>
        <v>0</v>
      </c>
      <c r="CG168" s="5">
        <v>0</v>
      </c>
      <c r="CH168" s="63"/>
      <c r="CI168" s="15"/>
      <c r="CJ168" s="13"/>
      <c r="CK168" s="98">
        <f t="shared" si="165"/>
        <v>0</v>
      </c>
      <c r="CL168" s="99">
        <f>CL5</f>
        <v>1</v>
      </c>
      <c r="CM168" s="100"/>
      <c r="CN168" s="110"/>
      <c r="CO168" s="95">
        <f t="shared" si="166"/>
        <v>0</v>
      </c>
      <c r="CP168" s="15"/>
      <c r="CQ168" s="24">
        <f t="shared" si="143"/>
        <v>0</v>
      </c>
      <c r="CR168" s="5">
        <v>0</v>
      </c>
      <c r="CS168" s="63"/>
      <c r="CT168" s="15"/>
      <c r="CU168" s="13"/>
      <c r="CV168" s="98">
        <f t="shared" si="167"/>
        <v>0</v>
      </c>
      <c r="CW168" s="99">
        <f>CW5</f>
        <v>1</v>
      </c>
      <c r="CX168" s="100"/>
      <c r="CY168" s="110"/>
      <c r="CZ168" s="95">
        <f t="shared" si="168"/>
        <v>0</v>
      </c>
      <c r="DA168" s="15"/>
      <c r="DB168" s="24">
        <f t="shared" si="144"/>
        <v>0</v>
      </c>
      <c r="DC168" s="5">
        <v>0</v>
      </c>
      <c r="DD168" s="63"/>
      <c r="DE168" s="15"/>
      <c r="DF168" s="13"/>
      <c r="DG168" s="98">
        <f t="shared" si="169"/>
        <v>0</v>
      </c>
      <c r="DH168" s="99">
        <f>DH5</f>
        <v>1</v>
      </c>
      <c r="DI168" s="100"/>
      <c r="DJ168" s="110"/>
      <c r="DK168" s="95">
        <f t="shared" si="170"/>
        <v>0</v>
      </c>
      <c r="DL168" s="15"/>
      <c r="DM168" s="24">
        <f t="shared" si="145"/>
        <v>0</v>
      </c>
      <c r="DN168" s="5">
        <v>0</v>
      </c>
      <c r="DO168" s="63"/>
      <c r="DP168" s="15"/>
      <c r="DQ168" s="13"/>
      <c r="DR168" s="98">
        <f t="shared" si="171"/>
        <v>0</v>
      </c>
      <c r="DS168" s="99">
        <f>DS5</f>
        <v>1</v>
      </c>
      <c r="DT168" s="100"/>
      <c r="DU168" s="110"/>
      <c r="DV168" s="95">
        <f t="shared" si="172"/>
        <v>0</v>
      </c>
      <c r="DW168" s="15"/>
      <c r="DX168" s="24">
        <f t="shared" si="146"/>
        <v>0</v>
      </c>
      <c r="DY168" s="5">
        <v>0</v>
      </c>
      <c r="DZ168" s="63"/>
      <c r="EA168" s="15"/>
      <c r="EB168" s="13"/>
      <c r="EC168" s="98">
        <f t="shared" si="173"/>
        <v>0</v>
      </c>
      <c r="ED168" s="99">
        <f>ED5</f>
        <v>1</v>
      </c>
      <c r="EE168" s="100"/>
      <c r="EF168" s="110"/>
      <c r="EG168" s="95">
        <f t="shared" si="174"/>
        <v>0</v>
      </c>
      <c r="EH168" s="15"/>
      <c r="EI168" s="24">
        <f t="shared" si="147"/>
        <v>0</v>
      </c>
      <c r="EJ168" s="5">
        <v>0</v>
      </c>
      <c r="EK168" s="63"/>
      <c r="EL168" s="15"/>
      <c r="EM168" s="13"/>
      <c r="EN168" s="98">
        <f t="shared" si="175"/>
        <v>0</v>
      </c>
      <c r="EO168" s="99">
        <f>EO5</f>
        <v>1</v>
      </c>
      <c r="EP168" s="100"/>
      <c r="EQ168" s="110"/>
      <c r="ER168" s="95">
        <f t="shared" si="176"/>
        <v>0</v>
      </c>
      <c r="ES168" s="15"/>
      <c r="ET168" s="24">
        <f t="shared" si="148"/>
        <v>0</v>
      </c>
      <c r="EU168" s="5">
        <v>0</v>
      </c>
      <c r="EV168" s="63"/>
      <c r="EW168" s="15"/>
      <c r="EX168" s="13"/>
      <c r="EY168" s="98">
        <f t="shared" si="177"/>
        <v>0</v>
      </c>
      <c r="EZ168" s="99">
        <f>EZ5</f>
        <v>1</v>
      </c>
      <c r="FA168" s="100"/>
      <c r="FB168" s="110"/>
      <c r="FC168" s="95">
        <f t="shared" si="178"/>
        <v>0</v>
      </c>
      <c r="FD168" s="15"/>
      <c r="FE168" s="24">
        <f t="shared" si="149"/>
        <v>0</v>
      </c>
      <c r="FF168" s="5">
        <v>0</v>
      </c>
      <c r="FG168" s="63"/>
      <c r="FH168" s="15"/>
      <c r="FI168" s="13"/>
      <c r="FJ168" s="98">
        <f t="shared" si="179"/>
        <v>0</v>
      </c>
      <c r="FK168" s="99">
        <f>FK5</f>
        <v>1</v>
      </c>
      <c r="FL168" s="100"/>
      <c r="FM168" s="110"/>
      <c r="FN168" s="95">
        <f t="shared" si="180"/>
        <v>0</v>
      </c>
      <c r="FO168" s="15"/>
      <c r="FP168" s="24">
        <f t="shared" si="150"/>
        <v>0</v>
      </c>
      <c r="FQ168" s="5">
        <v>0</v>
      </c>
      <c r="FR168" s="8">
        <v>0</v>
      </c>
      <c r="FS168" s="84">
        <f t="shared" si="181"/>
        <v>10.38555</v>
      </c>
      <c r="FT168" s="85">
        <f t="shared" si="182"/>
        <v>500</v>
      </c>
      <c r="FU168" s="85">
        <f t="shared" si="183"/>
        <v>500</v>
      </c>
      <c r="FV168" s="85">
        <f t="shared" si="184"/>
        <v>11.9712</v>
      </c>
      <c r="FW168" s="85">
        <f t="shared" si="185"/>
        <v>500</v>
      </c>
      <c r="FX168" s="85">
        <f t="shared" si="186"/>
        <v>9.8143447500000001</v>
      </c>
      <c r="FY168" s="85">
        <f t="shared" si="187"/>
        <v>500</v>
      </c>
      <c r="FZ168" s="85">
        <f t="shared" si="188"/>
        <v>500</v>
      </c>
      <c r="GA168" s="85">
        <f t="shared" si="189"/>
        <v>500</v>
      </c>
      <c r="GB168" s="85">
        <f t="shared" si="190"/>
        <v>500</v>
      </c>
      <c r="GC168" s="85">
        <f t="shared" si="191"/>
        <v>500</v>
      </c>
      <c r="GD168" s="85">
        <f t="shared" si="192"/>
        <v>500</v>
      </c>
      <c r="GE168" s="85">
        <f t="shared" si="193"/>
        <v>500</v>
      </c>
      <c r="GF168" s="85">
        <f t="shared" si="194"/>
        <v>500</v>
      </c>
      <c r="GG168" s="85">
        <f t="shared" si="195"/>
        <v>500</v>
      </c>
      <c r="GH168" s="101">
        <f t="shared" si="134"/>
        <v>3</v>
      </c>
      <c r="GI168" s="102">
        <f t="shared" si="196"/>
        <v>32.171094749999995</v>
      </c>
      <c r="GJ168" s="102">
        <f t="shared" si="197"/>
        <v>10.723698249999998</v>
      </c>
      <c r="GK168" s="79">
        <f>ROW()</f>
        <v>168</v>
      </c>
    </row>
    <row r="169" spans="1:193" s="12" customFormat="1" ht="50.1" customHeight="1">
      <c r="A169" s="17">
        <f>ROW()</f>
        <v>169</v>
      </c>
      <c r="B169" s="32">
        <f t="shared" si="198"/>
        <v>163</v>
      </c>
      <c r="C169" s="33">
        <f t="shared" si="199"/>
        <v>163</v>
      </c>
      <c r="D169" s="31" t="s">
        <v>491</v>
      </c>
      <c r="E169" s="390">
        <f t="shared" si="135"/>
        <v>1.893213</v>
      </c>
      <c r="F169" s="107">
        <f t="shared" si="151"/>
        <v>2.2207332499999999</v>
      </c>
      <c r="G169" s="3">
        <v>0</v>
      </c>
      <c r="H169" s="4">
        <v>0</v>
      </c>
      <c r="I169" s="63"/>
      <c r="J169" s="15"/>
      <c r="K169" s="13"/>
      <c r="L169" s="98">
        <f t="shared" si="200"/>
        <v>1</v>
      </c>
      <c r="M169" s="99">
        <f>M5</f>
        <v>0.94499999999999995</v>
      </c>
      <c r="N169" s="100">
        <v>2.12</v>
      </c>
      <c r="O169" s="110"/>
      <c r="P169" s="95">
        <f t="shared" si="152"/>
        <v>2.0034000000000001</v>
      </c>
      <c r="Q169" s="15"/>
      <c r="R169" s="24">
        <f t="shared" si="136"/>
        <v>2</v>
      </c>
      <c r="S169" s="25">
        <v>0</v>
      </c>
      <c r="T169" s="63"/>
      <c r="U169" s="15"/>
      <c r="V169" s="13"/>
      <c r="W169" s="98">
        <f t="shared" si="153"/>
        <v>1</v>
      </c>
      <c r="X169" s="99">
        <f>X5</f>
        <v>0.97</v>
      </c>
      <c r="Y169" s="100">
        <v>2.6</v>
      </c>
      <c r="Z169" s="110"/>
      <c r="AA169" s="95">
        <f t="shared" si="154"/>
        <v>2.5219999999999998</v>
      </c>
      <c r="AB169" s="15"/>
      <c r="AC169" s="24">
        <f t="shared" si="137"/>
        <v>4</v>
      </c>
      <c r="AD169" s="5">
        <v>0</v>
      </c>
      <c r="AE169" s="63"/>
      <c r="AF169" s="15"/>
      <c r="AG169" s="13"/>
      <c r="AH169" s="98">
        <f t="shared" si="155"/>
        <v>0</v>
      </c>
      <c r="AI169" s="99">
        <f>AI5</f>
        <v>0.95499999999999996</v>
      </c>
      <c r="AJ169" s="100"/>
      <c r="AK169" s="110"/>
      <c r="AL169" s="95">
        <f t="shared" si="156"/>
        <v>0</v>
      </c>
      <c r="AM169" s="15"/>
      <c r="AN169" s="24">
        <f t="shared" si="138"/>
        <v>0</v>
      </c>
      <c r="AO169" s="5">
        <v>0</v>
      </c>
      <c r="AP169" s="63"/>
      <c r="AQ169" s="15"/>
      <c r="AR169" s="13"/>
      <c r="AS169" s="98">
        <f t="shared" si="157"/>
        <v>1</v>
      </c>
      <c r="AT169" s="99">
        <f>AT5</f>
        <v>0.96</v>
      </c>
      <c r="AU169" s="100">
        <v>2.5670000000000002</v>
      </c>
      <c r="AV169" s="110"/>
      <c r="AW169" s="95">
        <f t="shared" si="158"/>
        <v>2.4643200000000003</v>
      </c>
      <c r="AX169" s="15"/>
      <c r="AY169" s="24">
        <f t="shared" si="139"/>
        <v>3</v>
      </c>
      <c r="AZ169" s="5">
        <v>0</v>
      </c>
      <c r="BA169" s="63"/>
      <c r="BB169" s="15"/>
      <c r="BC169" s="13"/>
      <c r="BD169" s="98">
        <f t="shared" si="159"/>
        <v>0</v>
      </c>
      <c r="BE169" s="99">
        <f>BE5</f>
        <v>0.98</v>
      </c>
      <c r="BF169" s="100"/>
      <c r="BG169" s="110"/>
      <c r="BH169" s="95">
        <f t="shared" si="160"/>
        <v>0</v>
      </c>
      <c r="BI169" s="15"/>
      <c r="BJ169" s="24">
        <f t="shared" si="140"/>
        <v>0</v>
      </c>
      <c r="BK169" s="5">
        <v>0</v>
      </c>
      <c r="BL169" s="63"/>
      <c r="BM169" s="15"/>
      <c r="BN169" s="13"/>
      <c r="BO169" s="98">
        <f t="shared" si="161"/>
        <v>1</v>
      </c>
      <c r="BP169" s="99">
        <f>BP5</f>
        <v>0.94499999999999995</v>
      </c>
      <c r="BQ169" s="100">
        <v>2.0034000000000001</v>
      </c>
      <c r="BR169" s="110"/>
      <c r="BS169" s="95">
        <f t="shared" si="162"/>
        <v>1.893213</v>
      </c>
      <c r="BT169" s="15"/>
      <c r="BU169" s="24">
        <f t="shared" si="141"/>
        <v>1</v>
      </c>
      <c r="BV169" s="5">
        <v>0</v>
      </c>
      <c r="BW169" s="63"/>
      <c r="BX169" s="15"/>
      <c r="BY169" s="13"/>
      <c r="BZ169" s="98">
        <f t="shared" si="163"/>
        <v>0</v>
      </c>
      <c r="CA169" s="99">
        <f>CA5</f>
        <v>1</v>
      </c>
      <c r="CB169" s="100"/>
      <c r="CC169" s="110"/>
      <c r="CD169" s="95">
        <f t="shared" si="164"/>
        <v>0</v>
      </c>
      <c r="CE169" s="15"/>
      <c r="CF169" s="24">
        <f t="shared" si="142"/>
        <v>0</v>
      </c>
      <c r="CG169" s="5">
        <v>0</v>
      </c>
      <c r="CH169" s="63"/>
      <c r="CI169" s="15"/>
      <c r="CJ169" s="13"/>
      <c r="CK169" s="98">
        <f t="shared" si="165"/>
        <v>0</v>
      </c>
      <c r="CL169" s="99">
        <f>CL5</f>
        <v>1</v>
      </c>
      <c r="CM169" s="100"/>
      <c r="CN169" s="110"/>
      <c r="CO169" s="95">
        <f t="shared" si="166"/>
        <v>0</v>
      </c>
      <c r="CP169" s="15"/>
      <c r="CQ169" s="24">
        <f t="shared" si="143"/>
        <v>0</v>
      </c>
      <c r="CR169" s="5">
        <v>0</v>
      </c>
      <c r="CS169" s="63"/>
      <c r="CT169" s="15"/>
      <c r="CU169" s="13"/>
      <c r="CV169" s="98">
        <f t="shared" si="167"/>
        <v>0</v>
      </c>
      <c r="CW169" s="99">
        <f>CW5</f>
        <v>1</v>
      </c>
      <c r="CX169" s="100"/>
      <c r="CY169" s="110"/>
      <c r="CZ169" s="95">
        <f t="shared" si="168"/>
        <v>0</v>
      </c>
      <c r="DA169" s="15"/>
      <c r="DB169" s="24">
        <f t="shared" si="144"/>
        <v>0</v>
      </c>
      <c r="DC169" s="5">
        <v>0</v>
      </c>
      <c r="DD169" s="63"/>
      <c r="DE169" s="15"/>
      <c r="DF169" s="13"/>
      <c r="DG169" s="98">
        <f t="shared" si="169"/>
        <v>0</v>
      </c>
      <c r="DH169" s="99">
        <f>DH5</f>
        <v>1</v>
      </c>
      <c r="DI169" s="100"/>
      <c r="DJ169" s="110"/>
      <c r="DK169" s="95">
        <f t="shared" si="170"/>
        <v>0</v>
      </c>
      <c r="DL169" s="15"/>
      <c r="DM169" s="24">
        <f t="shared" si="145"/>
        <v>0</v>
      </c>
      <c r="DN169" s="5">
        <v>0</v>
      </c>
      <c r="DO169" s="63"/>
      <c r="DP169" s="15"/>
      <c r="DQ169" s="13"/>
      <c r="DR169" s="98">
        <f t="shared" si="171"/>
        <v>0</v>
      </c>
      <c r="DS169" s="99">
        <f>DS5</f>
        <v>1</v>
      </c>
      <c r="DT169" s="100"/>
      <c r="DU169" s="110"/>
      <c r="DV169" s="95">
        <f t="shared" si="172"/>
        <v>0</v>
      </c>
      <c r="DW169" s="15"/>
      <c r="DX169" s="24">
        <f t="shared" si="146"/>
        <v>0</v>
      </c>
      <c r="DY169" s="5">
        <v>0</v>
      </c>
      <c r="DZ169" s="63"/>
      <c r="EA169" s="15"/>
      <c r="EB169" s="13"/>
      <c r="EC169" s="98">
        <f t="shared" si="173"/>
        <v>0</v>
      </c>
      <c r="ED169" s="99">
        <f>ED5</f>
        <v>1</v>
      </c>
      <c r="EE169" s="100"/>
      <c r="EF169" s="110"/>
      <c r="EG169" s="95">
        <f t="shared" si="174"/>
        <v>0</v>
      </c>
      <c r="EH169" s="15"/>
      <c r="EI169" s="24">
        <f t="shared" si="147"/>
        <v>0</v>
      </c>
      <c r="EJ169" s="5">
        <v>0</v>
      </c>
      <c r="EK169" s="63"/>
      <c r="EL169" s="15"/>
      <c r="EM169" s="13"/>
      <c r="EN169" s="98">
        <f t="shared" si="175"/>
        <v>0</v>
      </c>
      <c r="EO169" s="99">
        <f>EO5</f>
        <v>1</v>
      </c>
      <c r="EP169" s="100"/>
      <c r="EQ169" s="110"/>
      <c r="ER169" s="95">
        <f t="shared" si="176"/>
        <v>0</v>
      </c>
      <c r="ES169" s="15"/>
      <c r="ET169" s="24">
        <f t="shared" si="148"/>
        <v>0</v>
      </c>
      <c r="EU169" s="5">
        <v>0</v>
      </c>
      <c r="EV169" s="63"/>
      <c r="EW169" s="15"/>
      <c r="EX169" s="13"/>
      <c r="EY169" s="98">
        <f t="shared" si="177"/>
        <v>0</v>
      </c>
      <c r="EZ169" s="99">
        <f>EZ5</f>
        <v>1</v>
      </c>
      <c r="FA169" s="100"/>
      <c r="FB169" s="110"/>
      <c r="FC169" s="95">
        <f t="shared" si="178"/>
        <v>0</v>
      </c>
      <c r="FD169" s="15"/>
      <c r="FE169" s="24">
        <f t="shared" si="149"/>
        <v>0</v>
      </c>
      <c r="FF169" s="5">
        <v>0</v>
      </c>
      <c r="FG169" s="63"/>
      <c r="FH169" s="15"/>
      <c r="FI169" s="13"/>
      <c r="FJ169" s="98">
        <f t="shared" si="179"/>
        <v>0</v>
      </c>
      <c r="FK169" s="99">
        <f>FK5</f>
        <v>1</v>
      </c>
      <c r="FL169" s="100"/>
      <c r="FM169" s="110"/>
      <c r="FN169" s="95">
        <f t="shared" si="180"/>
        <v>0</v>
      </c>
      <c r="FO169" s="15"/>
      <c r="FP169" s="24">
        <f t="shared" si="150"/>
        <v>0</v>
      </c>
      <c r="FQ169" s="5">
        <v>0</v>
      </c>
      <c r="FR169" s="8">
        <v>0</v>
      </c>
      <c r="FS169" s="84">
        <f t="shared" si="181"/>
        <v>2.0034000000000001</v>
      </c>
      <c r="FT169" s="85">
        <f t="shared" si="182"/>
        <v>2.5219999999999998</v>
      </c>
      <c r="FU169" s="85">
        <f t="shared" si="183"/>
        <v>500</v>
      </c>
      <c r="FV169" s="85">
        <f t="shared" si="184"/>
        <v>2.4643200000000003</v>
      </c>
      <c r="FW169" s="85">
        <f t="shared" si="185"/>
        <v>500</v>
      </c>
      <c r="FX169" s="85">
        <f t="shared" si="186"/>
        <v>1.893213</v>
      </c>
      <c r="FY169" s="85">
        <f t="shared" si="187"/>
        <v>500</v>
      </c>
      <c r="FZ169" s="85">
        <f t="shared" si="188"/>
        <v>500</v>
      </c>
      <c r="GA169" s="85">
        <f t="shared" si="189"/>
        <v>500</v>
      </c>
      <c r="GB169" s="85">
        <f t="shared" si="190"/>
        <v>500</v>
      </c>
      <c r="GC169" s="85">
        <f t="shared" si="191"/>
        <v>500</v>
      </c>
      <c r="GD169" s="85">
        <f t="shared" si="192"/>
        <v>500</v>
      </c>
      <c r="GE169" s="85">
        <f t="shared" si="193"/>
        <v>500</v>
      </c>
      <c r="GF169" s="85">
        <f t="shared" si="194"/>
        <v>500</v>
      </c>
      <c r="GG169" s="85">
        <f t="shared" si="195"/>
        <v>500</v>
      </c>
      <c r="GH169" s="101">
        <f t="shared" si="134"/>
        <v>4</v>
      </c>
      <c r="GI169" s="102">
        <f t="shared" si="196"/>
        <v>8.8829329999999995</v>
      </c>
      <c r="GJ169" s="102">
        <f t="shared" si="197"/>
        <v>2.2207332499999999</v>
      </c>
      <c r="GK169" s="79">
        <f>ROW()</f>
        <v>169</v>
      </c>
    </row>
    <row r="170" spans="1:193" s="12" customFormat="1" ht="50.1" customHeight="1">
      <c r="A170" s="17">
        <f>ROW()</f>
        <v>170</v>
      </c>
      <c r="B170" s="32">
        <f t="shared" si="198"/>
        <v>164</v>
      </c>
      <c r="C170" s="33">
        <f t="shared" si="199"/>
        <v>164</v>
      </c>
      <c r="D170" s="31" t="s">
        <v>492</v>
      </c>
      <c r="E170" s="390">
        <f t="shared" si="135"/>
        <v>11.2014</v>
      </c>
      <c r="F170" s="107">
        <f t="shared" si="151"/>
        <v>11.2014</v>
      </c>
      <c r="G170" s="3">
        <v>0</v>
      </c>
      <c r="H170" s="4">
        <v>0</v>
      </c>
      <c r="I170" s="63"/>
      <c r="J170" s="15"/>
      <c r="K170" s="13"/>
      <c r="L170" s="98">
        <f t="shared" si="200"/>
        <v>0</v>
      </c>
      <c r="M170" s="99">
        <f>M5</f>
        <v>0.94499999999999995</v>
      </c>
      <c r="N170" s="100"/>
      <c r="O170" s="110"/>
      <c r="P170" s="95">
        <f t="shared" si="152"/>
        <v>0</v>
      </c>
      <c r="Q170" s="15"/>
      <c r="R170" s="24">
        <f t="shared" si="136"/>
        <v>0</v>
      </c>
      <c r="S170" s="25">
        <v>0</v>
      </c>
      <c r="T170" s="63"/>
      <c r="U170" s="15"/>
      <c r="V170" s="13"/>
      <c r="W170" s="98">
        <f t="shared" si="153"/>
        <v>0</v>
      </c>
      <c r="X170" s="99">
        <f>X5</f>
        <v>0.97</v>
      </c>
      <c r="Y170" s="100"/>
      <c r="Z170" s="110"/>
      <c r="AA170" s="95">
        <f t="shared" si="154"/>
        <v>0</v>
      </c>
      <c r="AB170" s="15"/>
      <c r="AC170" s="24">
        <f t="shared" si="137"/>
        <v>0</v>
      </c>
      <c r="AD170" s="5">
        <v>0</v>
      </c>
      <c r="AE170" s="63"/>
      <c r="AF170" s="15"/>
      <c r="AG170" s="13"/>
      <c r="AH170" s="98">
        <f t="shared" si="155"/>
        <v>0</v>
      </c>
      <c r="AI170" s="99">
        <f>AI5</f>
        <v>0.95499999999999996</v>
      </c>
      <c r="AJ170" s="100"/>
      <c r="AK170" s="110"/>
      <c r="AL170" s="95">
        <f t="shared" si="156"/>
        <v>0</v>
      </c>
      <c r="AM170" s="15"/>
      <c r="AN170" s="24">
        <f t="shared" si="138"/>
        <v>0</v>
      </c>
      <c r="AO170" s="5">
        <v>0</v>
      </c>
      <c r="AP170" s="63"/>
      <c r="AQ170" s="15"/>
      <c r="AR170" s="13"/>
      <c r="AS170" s="98">
        <f t="shared" si="157"/>
        <v>0</v>
      </c>
      <c r="AT170" s="99">
        <f>AT5</f>
        <v>0.96</v>
      </c>
      <c r="AU170" s="100"/>
      <c r="AV170" s="110"/>
      <c r="AW170" s="95">
        <f t="shared" si="158"/>
        <v>0</v>
      </c>
      <c r="AX170" s="15"/>
      <c r="AY170" s="24">
        <f t="shared" si="139"/>
        <v>0</v>
      </c>
      <c r="AZ170" s="5">
        <v>0</v>
      </c>
      <c r="BA170" s="63"/>
      <c r="BB170" s="15"/>
      <c r="BC170" s="13"/>
      <c r="BD170" s="98">
        <f t="shared" si="159"/>
        <v>1</v>
      </c>
      <c r="BE170" s="99">
        <f>BE5</f>
        <v>0.98</v>
      </c>
      <c r="BF170" s="100">
        <v>11.43</v>
      </c>
      <c r="BG170" s="110"/>
      <c r="BH170" s="95">
        <f t="shared" si="160"/>
        <v>11.2014</v>
      </c>
      <c r="BI170" s="15"/>
      <c r="BJ170" s="24">
        <f t="shared" si="140"/>
        <v>1</v>
      </c>
      <c r="BK170" s="5">
        <v>0</v>
      </c>
      <c r="BL170" s="63"/>
      <c r="BM170" s="15"/>
      <c r="BN170" s="13"/>
      <c r="BO170" s="98">
        <f t="shared" si="161"/>
        <v>0</v>
      </c>
      <c r="BP170" s="99">
        <f>BP5</f>
        <v>0.94499999999999995</v>
      </c>
      <c r="BQ170" s="100"/>
      <c r="BR170" s="110"/>
      <c r="BS170" s="95">
        <f t="shared" si="162"/>
        <v>0</v>
      </c>
      <c r="BT170" s="15"/>
      <c r="BU170" s="24">
        <f t="shared" si="141"/>
        <v>0</v>
      </c>
      <c r="BV170" s="5">
        <v>0</v>
      </c>
      <c r="BW170" s="63"/>
      <c r="BX170" s="15"/>
      <c r="BY170" s="13"/>
      <c r="BZ170" s="98">
        <f t="shared" si="163"/>
        <v>0</v>
      </c>
      <c r="CA170" s="99">
        <f>CA5</f>
        <v>1</v>
      </c>
      <c r="CB170" s="100"/>
      <c r="CC170" s="110"/>
      <c r="CD170" s="95">
        <f t="shared" si="164"/>
        <v>0</v>
      </c>
      <c r="CE170" s="15"/>
      <c r="CF170" s="24">
        <f t="shared" si="142"/>
        <v>0</v>
      </c>
      <c r="CG170" s="5">
        <v>0</v>
      </c>
      <c r="CH170" s="63"/>
      <c r="CI170" s="15"/>
      <c r="CJ170" s="13"/>
      <c r="CK170" s="98">
        <f t="shared" si="165"/>
        <v>0</v>
      </c>
      <c r="CL170" s="99">
        <f>CL5</f>
        <v>1</v>
      </c>
      <c r="CM170" s="100"/>
      <c r="CN170" s="110"/>
      <c r="CO170" s="95">
        <f t="shared" si="166"/>
        <v>0</v>
      </c>
      <c r="CP170" s="15"/>
      <c r="CQ170" s="24">
        <f t="shared" si="143"/>
        <v>0</v>
      </c>
      <c r="CR170" s="5">
        <v>0</v>
      </c>
      <c r="CS170" s="63"/>
      <c r="CT170" s="15"/>
      <c r="CU170" s="13"/>
      <c r="CV170" s="98">
        <f t="shared" si="167"/>
        <v>0</v>
      </c>
      <c r="CW170" s="99">
        <f>CW5</f>
        <v>1</v>
      </c>
      <c r="CX170" s="100"/>
      <c r="CY170" s="110"/>
      <c r="CZ170" s="95">
        <f t="shared" si="168"/>
        <v>0</v>
      </c>
      <c r="DA170" s="15"/>
      <c r="DB170" s="24">
        <f t="shared" si="144"/>
        <v>0</v>
      </c>
      <c r="DC170" s="5">
        <v>0</v>
      </c>
      <c r="DD170" s="63"/>
      <c r="DE170" s="15"/>
      <c r="DF170" s="13"/>
      <c r="DG170" s="98">
        <f t="shared" si="169"/>
        <v>0</v>
      </c>
      <c r="DH170" s="99">
        <f>DH5</f>
        <v>1</v>
      </c>
      <c r="DI170" s="100"/>
      <c r="DJ170" s="110"/>
      <c r="DK170" s="95">
        <f t="shared" si="170"/>
        <v>0</v>
      </c>
      <c r="DL170" s="15"/>
      <c r="DM170" s="24">
        <f t="shared" si="145"/>
        <v>0</v>
      </c>
      <c r="DN170" s="5">
        <v>0</v>
      </c>
      <c r="DO170" s="63"/>
      <c r="DP170" s="15"/>
      <c r="DQ170" s="13"/>
      <c r="DR170" s="98">
        <f t="shared" si="171"/>
        <v>0</v>
      </c>
      <c r="DS170" s="99">
        <f>DS5</f>
        <v>1</v>
      </c>
      <c r="DT170" s="100"/>
      <c r="DU170" s="110"/>
      <c r="DV170" s="95">
        <f t="shared" si="172"/>
        <v>0</v>
      </c>
      <c r="DW170" s="15"/>
      <c r="DX170" s="24">
        <f t="shared" si="146"/>
        <v>0</v>
      </c>
      <c r="DY170" s="5">
        <v>0</v>
      </c>
      <c r="DZ170" s="63"/>
      <c r="EA170" s="15"/>
      <c r="EB170" s="13"/>
      <c r="EC170" s="98">
        <f t="shared" si="173"/>
        <v>0</v>
      </c>
      <c r="ED170" s="99">
        <f>ED5</f>
        <v>1</v>
      </c>
      <c r="EE170" s="100"/>
      <c r="EF170" s="110"/>
      <c r="EG170" s="95">
        <f t="shared" si="174"/>
        <v>0</v>
      </c>
      <c r="EH170" s="15"/>
      <c r="EI170" s="24">
        <f t="shared" si="147"/>
        <v>0</v>
      </c>
      <c r="EJ170" s="5">
        <v>0</v>
      </c>
      <c r="EK170" s="63"/>
      <c r="EL170" s="15"/>
      <c r="EM170" s="13"/>
      <c r="EN170" s="98">
        <f t="shared" si="175"/>
        <v>0</v>
      </c>
      <c r="EO170" s="99">
        <f>EO5</f>
        <v>1</v>
      </c>
      <c r="EP170" s="100"/>
      <c r="EQ170" s="110"/>
      <c r="ER170" s="95">
        <f t="shared" si="176"/>
        <v>0</v>
      </c>
      <c r="ES170" s="15"/>
      <c r="ET170" s="24">
        <f t="shared" si="148"/>
        <v>0</v>
      </c>
      <c r="EU170" s="5">
        <v>0</v>
      </c>
      <c r="EV170" s="63"/>
      <c r="EW170" s="15"/>
      <c r="EX170" s="13"/>
      <c r="EY170" s="98">
        <f t="shared" si="177"/>
        <v>0</v>
      </c>
      <c r="EZ170" s="99">
        <f>EZ5</f>
        <v>1</v>
      </c>
      <c r="FA170" s="100"/>
      <c r="FB170" s="110"/>
      <c r="FC170" s="95">
        <f t="shared" si="178"/>
        <v>0</v>
      </c>
      <c r="FD170" s="15"/>
      <c r="FE170" s="24">
        <f t="shared" si="149"/>
        <v>0</v>
      </c>
      <c r="FF170" s="5">
        <v>0</v>
      </c>
      <c r="FG170" s="63"/>
      <c r="FH170" s="15"/>
      <c r="FI170" s="13"/>
      <c r="FJ170" s="98">
        <f t="shared" si="179"/>
        <v>0</v>
      </c>
      <c r="FK170" s="99">
        <f>FK5</f>
        <v>1</v>
      </c>
      <c r="FL170" s="100"/>
      <c r="FM170" s="110"/>
      <c r="FN170" s="95">
        <f t="shared" si="180"/>
        <v>0</v>
      </c>
      <c r="FO170" s="15"/>
      <c r="FP170" s="24">
        <f t="shared" si="150"/>
        <v>0</v>
      </c>
      <c r="FQ170" s="5">
        <v>0</v>
      </c>
      <c r="FR170" s="8">
        <v>0</v>
      </c>
      <c r="FS170" s="84">
        <f t="shared" si="181"/>
        <v>500</v>
      </c>
      <c r="FT170" s="85">
        <f t="shared" si="182"/>
        <v>500</v>
      </c>
      <c r="FU170" s="85">
        <f t="shared" si="183"/>
        <v>500</v>
      </c>
      <c r="FV170" s="85">
        <f t="shared" si="184"/>
        <v>500</v>
      </c>
      <c r="FW170" s="85">
        <f t="shared" si="185"/>
        <v>11.2014</v>
      </c>
      <c r="FX170" s="85">
        <f t="shared" si="186"/>
        <v>500</v>
      </c>
      <c r="FY170" s="85">
        <f t="shared" si="187"/>
        <v>500</v>
      </c>
      <c r="FZ170" s="85">
        <f t="shared" si="188"/>
        <v>500</v>
      </c>
      <c r="GA170" s="85">
        <f t="shared" si="189"/>
        <v>500</v>
      </c>
      <c r="GB170" s="85">
        <f t="shared" si="190"/>
        <v>500</v>
      </c>
      <c r="GC170" s="85">
        <f t="shared" si="191"/>
        <v>500</v>
      </c>
      <c r="GD170" s="85">
        <f t="shared" si="192"/>
        <v>500</v>
      </c>
      <c r="GE170" s="85">
        <f t="shared" si="193"/>
        <v>500</v>
      </c>
      <c r="GF170" s="85">
        <f t="shared" si="194"/>
        <v>500</v>
      </c>
      <c r="GG170" s="85">
        <f t="shared" si="195"/>
        <v>500</v>
      </c>
      <c r="GH170" s="101">
        <f t="shared" si="134"/>
        <v>1</v>
      </c>
      <c r="GI170" s="102">
        <f t="shared" si="196"/>
        <v>11.2014</v>
      </c>
      <c r="GJ170" s="102">
        <f t="shared" si="197"/>
        <v>11.2014</v>
      </c>
      <c r="GK170" s="79">
        <f>ROW()</f>
        <v>170</v>
      </c>
    </row>
    <row r="171" spans="1:193" s="12" customFormat="1" ht="50.1" customHeight="1">
      <c r="A171" s="17">
        <f>ROW()</f>
        <v>171</v>
      </c>
      <c r="B171" s="32">
        <f t="shared" si="198"/>
        <v>165</v>
      </c>
      <c r="C171" s="33">
        <f t="shared" si="199"/>
        <v>165</v>
      </c>
      <c r="D171" s="31" t="s">
        <v>493</v>
      </c>
      <c r="E171" s="390">
        <f t="shared" si="135"/>
        <v>9.8143447500000001</v>
      </c>
      <c r="F171" s="107">
        <f t="shared" si="151"/>
        <v>10.099947374999999</v>
      </c>
      <c r="G171" s="3">
        <v>0</v>
      </c>
      <c r="H171" s="4">
        <v>0</v>
      </c>
      <c r="I171" s="63"/>
      <c r="J171" s="15"/>
      <c r="K171" s="13"/>
      <c r="L171" s="98">
        <f t="shared" si="200"/>
        <v>1</v>
      </c>
      <c r="M171" s="99">
        <f>M5</f>
        <v>0.94499999999999995</v>
      </c>
      <c r="N171" s="100">
        <v>10.99</v>
      </c>
      <c r="O171" s="110">
        <v>423058</v>
      </c>
      <c r="P171" s="95">
        <f t="shared" si="152"/>
        <v>10.38555</v>
      </c>
      <c r="Q171" s="15"/>
      <c r="R171" s="24">
        <f t="shared" si="136"/>
        <v>2</v>
      </c>
      <c r="S171" s="25">
        <v>0</v>
      </c>
      <c r="T171" s="63"/>
      <c r="U171" s="15"/>
      <c r="V171" s="13"/>
      <c r="W171" s="98">
        <f t="shared" si="153"/>
        <v>0</v>
      </c>
      <c r="X171" s="99">
        <f>X5</f>
        <v>0.97</v>
      </c>
      <c r="Y171" s="100"/>
      <c r="Z171" s="110"/>
      <c r="AA171" s="95">
        <f t="shared" si="154"/>
        <v>0</v>
      </c>
      <c r="AB171" s="15"/>
      <c r="AC171" s="24">
        <f t="shared" si="137"/>
        <v>0</v>
      </c>
      <c r="AD171" s="5">
        <v>0</v>
      </c>
      <c r="AE171" s="63"/>
      <c r="AF171" s="15"/>
      <c r="AG171" s="13"/>
      <c r="AH171" s="98">
        <f t="shared" si="155"/>
        <v>0</v>
      </c>
      <c r="AI171" s="99">
        <f>AI5</f>
        <v>0.95499999999999996</v>
      </c>
      <c r="AJ171" s="100"/>
      <c r="AK171" s="110"/>
      <c r="AL171" s="95">
        <f t="shared" si="156"/>
        <v>0</v>
      </c>
      <c r="AM171" s="15"/>
      <c r="AN171" s="24">
        <f t="shared" si="138"/>
        <v>0</v>
      </c>
      <c r="AO171" s="5">
        <v>0</v>
      </c>
      <c r="AP171" s="63"/>
      <c r="AQ171" s="15"/>
      <c r="AR171" s="13"/>
      <c r="AS171" s="98">
        <f t="shared" si="157"/>
        <v>0</v>
      </c>
      <c r="AT171" s="99">
        <f>AT5</f>
        <v>0.96</v>
      </c>
      <c r="AU171" s="100"/>
      <c r="AV171" s="110"/>
      <c r="AW171" s="95">
        <f t="shared" si="158"/>
        <v>0</v>
      </c>
      <c r="AX171" s="15"/>
      <c r="AY171" s="24">
        <f t="shared" si="139"/>
        <v>0</v>
      </c>
      <c r="AZ171" s="5">
        <v>0</v>
      </c>
      <c r="BA171" s="63"/>
      <c r="BB171" s="15"/>
      <c r="BC171" s="13"/>
      <c r="BD171" s="98">
        <f t="shared" si="159"/>
        <v>0</v>
      </c>
      <c r="BE171" s="99">
        <f>BE5</f>
        <v>0.98</v>
      </c>
      <c r="BF171" s="100"/>
      <c r="BG171" s="110"/>
      <c r="BH171" s="95">
        <f t="shared" si="160"/>
        <v>0</v>
      </c>
      <c r="BI171" s="15"/>
      <c r="BJ171" s="24">
        <f t="shared" si="140"/>
        <v>0</v>
      </c>
      <c r="BK171" s="5">
        <v>0</v>
      </c>
      <c r="BL171" s="63"/>
      <c r="BM171" s="15"/>
      <c r="BN171" s="13"/>
      <c r="BO171" s="98">
        <f t="shared" si="161"/>
        <v>1</v>
      </c>
      <c r="BP171" s="99">
        <f>BP5</f>
        <v>0.94499999999999995</v>
      </c>
      <c r="BQ171" s="100">
        <v>10.38555</v>
      </c>
      <c r="BR171" s="110"/>
      <c r="BS171" s="95">
        <f t="shared" si="162"/>
        <v>9.8143447500000001</v>
      </c>
      <c r="BT171" s="15"/>
      <c r="BU171" s="24">
        <f t="shared" si="141"/>
        <v>1</v>
      </c>
      <c r="BV171" s="5">
        <v>0</v>
      </c>
      <c r="BW171" s="63"/>
      <c r="BX171" s="15"/>
      <c r="BY171" s="13"/>
      <c r="BZ171" s="98">
        <f t="shared" si="163"/>
        <v>0</v>
      </c>
      <c r="CA171" s="99">
        <f>CA5</f>
        <v>1</v>
      </c>
      <c r="CB171" s="100"/>
      <c r="CC171" s="110"/>
      <c r="CD171" s="95">
        <f t="shared" si="164"/>
        <v>0</v>
      </c>
      <c r="CE171" s="15"/>
      <c r="CF171" s="24">
        <f t="shared" si="142"/>
        <v>0</v>
      </c>
      <c r="CG171" s="5">
        <v>0</v>
      </c>
      <c r="CH171" s="63"/>
      <c r="CI171" s="15"/>
      <c r="CJ171" s="13"/>
      <c r="CK171" s="98">
        <f t="shared" si="165"/>
        <v>0</v>
      </c>
      <c r="CL171" s="99">
        <f>CL5</f>
        <v>1</v>
      </c>
      <c r="CM171" s="100"/>
      <c r="CN171" s="110"/>
      <c r="CO171" s="95">
        <f t="shared" si="166"/>
        <v>0</v>
      </c>
      <c r="CP171" s="15"/>
      <c r="CQ171" s="24">
        <f t="shared" si="143"/>
        <v>0</v>
      </c>
      <c r="CR171" s="5">
        <v>0</v>
      </c>
      <c r="CS171" s="63"/>
      <c r="CT171" s="15"/>
      <c r="CU171" s="13"/>
      <c r="CV171" s="98">
        <f t="shared" si="167"/>
        <v>0</v>
      </c>
      <c r="CW171" s="99">
        <f>CW5</f>
        <v>1</v>
      </c>
      <c r="CX171" s="100"/>
      <c r="CY171" s="110"/>
      <c r="CZ171" s="95">
        <f t="shared" si="168"/>
        <v>0</v>
      </c>
      <c r="DA171" s="15"/>
      <c r="DB171" s="24">
        <f t="shared" si="144"/>
        <v>0</v>
      </c>
      <c r="DC171" s="5">
        <v>0</v>
      </c>
      <c r="DD171" s="63"/>
      <c r="DE171" s="15"/>
      <c r="DF171" s="13"/>
      <c r="DG171" s="98">
        <f t="shared" si="169"/>
        <v>0</v>
      </c>
      <c r="DH171" s="99">
        <f>DH5</f>
        <v>1</v>
      </c>
      <c r="DI171" s="100"/>
      <c r="DJ171" s="110"/>
      <c r="DK171" s="95">
        <f t="shared" si="170"/>
        <v>0</v>
      </c>
      <c r="DL171" s="15"/>
      <c r="DM171" s="24">
        <f t="shared" si="145"/>
        <v>0</v>
      </c>
      <c r="DN171" s="5">
        <v>0</v>
      </c>
      <c r="DO171" s="63"/>
      <c r="DP171" s="15"/>
      <c r="DQ171" s="13"/>
      <c r="DR171" s="98">
        <f t="shared" si="171"/>
        <v>0</v>
      </c>
      <c r="DS171" s="99">
        <f>DS5</f>
        <v>1</v>
      </c>
      <c r="DT171" s="100"/>
      <c r="DU171" s="110"/>
      <c r="DV171" s="95">
        <f t="shared" si="172"/>
        <v>0</v>
      </c>
      <c r="DW171" s="15"/>
      <c r="DX171" s="24">
        <f t="shared" si="146"/>
        <v>0</v>
      </c>
      <c r="DY171" s="5">
        <v>0</v>
      </c>
      <c r="DZ171" s="63"/>
      <c r="EA171" s="15"/>
      <c r="EB171" s="13"/>
      <c r="EC171" s="98">
        <f t="shared" si="173"/>
        <v>0</v>
      </c>
      <c r="ED171" s="99">
        <f>ED5</f>
        <v>1</v>
      </c>
      <c r="EE171" s="100"/>
      <c r="EF171" s="110"/>
      <c r="EG171" s="95">
        <f t="shared" si="174"/>
        <v>0</v>
      </c>
      <c r="EH171" s="15"/>
      <c r="EI171" s="24">
        <f t="shared" si="147"/>
        <v>0</v>
      </c>
      <c r="EJ171" s="5">
        <v>0</v>
      </c>
      <c r="EK171" s="63"/>
      <c r="EL171" s="15"/>
      <c r="EM171" s="13"/>
      <c r="EN171" s="98">
        <f t="shared" si="175"/>
        <v>0</v>
      </c>
      <c r="EO171" s="99">
        <f>EO5</f>
        <v>1</v>
      </c>
      <c r="EP171" s="100"/>
      <c r="EQ171" s="110"/>
      <c r="ER171" s="95">
        <f t="shared" si="176"/>
        <v>0</v>
      </c>
      <c r="ES171" s="15"/>
      <c r="ET171" s="24">
        <f t="shared" si="148"/>
        <v>0</v>
      </c>
      <c r="EU171" s="5">
        <v>0</v>
      </c>
      <c r="EV171" s="63"/>
      <c r="EW171" s="15"/>
      <c r="EX171" s="13"/>
      <c r="EY171" s="98">
        <f t="shared" si="177"/>
        <v>0</v>
      </c>
      <c r="EZ171" s="99">
        <f>EZ5</f>
        <v>1</v>
      </c>
      <c r="FA171" s="100"/>
      <c r="FB171" s="110"/>
      <c r="FC171" s="95">
        <f t="shared" si="178"/>
        <v>0</v>
      </c>
      <c r="FD171" s="15"/>
      <c r="FE171" s="24">
        <f t="shared" si="149"/>
        <v>0</v>
      </c>
      <c r="FF171" s="5">
        <v>0</v>
      </c>
      <c r="FG171" s="63"/>
      <c r="FH171" s="15"/>
      <c r="FI171" s="13"/>
      <c r="FJ171" s="98">
        <f t="shared" si="179"/>
        <v>0</v>
      </c>
      <c r="FK171" s="99">
        <f>FK5</f>
        <v>1</v>
      </c>
      <c r="FL171" s="100"/>
      <c r="FM171" s="110"/>
      <c r="FN171" s="95">
        <f t="shared" si="180"/>
        <v>0</v>
      </c>
      <c r="FO171" s="15"/>
      <c r="FP171" s="24">
        <f t="shared" si="150"/>
        <v>0</v>
      </c>
      <c r="FQ171" s="5">
        <v>0</v>
      </c>
      <c r="FR171" s="8">
        <v>0</v>
      </c>
      <c r="FS171" s="84">
        <f t="shared" si="181"/>
        <v>10.38555</v>
      </c>
      <c r="FT171" s="85">
        <f t="shared" si="182"/>
        <v>500</v>
      </c>
      <c r="FU171" s="85">
        <f t="shared" si="183"/>
        <v>500</v>
      </c>
      <c r="FV171" s="85">
        <f t="shared" si="184"/>
        <v>500</v>
      </c>
      <c r="FW171" s="85">
        <f t="shared" si="185"/>
        <v>500</v>
      </c>
      <c r="FX171" s="85">
        <f t="shared" si="186"/>
        <v>9.8143447500000001</v>
      </c>
      <c r="FY171" s="85">
        <f t="shared" si="187"/>
        <v>500</v>
      </c>
      <c r="FZ171" s="85">
        <f t="shared" si="188"/>
        <v>500</v>
      </c>
      <c r="GA171" s="85">
        <f t="shared" si="189"/>
        <v>500</v>
      </c>
      <c r="GB171" s="85">
        <f t="shared" si="190"/>
        <v>500</v>
      </c>
      <c r="GC171" s="85">
        <f t="shared" si="191"/>
        <v>500</v>
      </c>
      <c r="GD171" s="85">
        <f t="shared" si="192"/>
        <v>500</v>
      </c>
      <c r="GE171" s="85">
        <f t="shared" si="193"/>
        <v>500</v>
      </c>
      <c r="GF171" s="85">
        <f t="shared" si="194"/>
        <v>500</v>
      </c>
      <c r="GG171" s="85">
        <f t="shared" si="195"/>
        <v>500</v>
      </c>
      <c r="GH171" s="101">
        <f t="shared" si="134"/>
        <v>2</v>
      </c>
      <c r="GI171" s="102">
        <f t="shared" si="196"/>
        <v>20.199894749999999</v>
      </c>
      <c r="GJ171" s="102">
        <f t="shared" si="197"/>
        <v>10.099947374999999</v>
      </c>
      <c r="GK171" s="79">
        <f>ROW()</f>
        <v>171</v>
      </c>
    </row>
    <row r="172" spans="1:193" s="12" customFormat="1" ht="50.1" customHeight="1">
      <c r="A172" s="17">
        <f>ROW()</f>
        <v>172</v>
      </c>
      <c r="B172" s="32">
        <f t="shared" si="198"/>
        <v>166</v>
      </c>
      <c r="C172" s="33">
        <f t="shared" si="199"/>
        <v>166</v>
      </c>
      <c r="D172" s="31" t="s">
        <v>494</v>
      </c>
      <c r="E172" s="390">
        <f t="shared" si="135"/>
        <v>3.7631999999999999</v>
      </c>
      <c r="F172" s="107">
        <f t="shared" si="151"/>
        <v>3.7631999999999999</v>
      </c>
      <c r="G172" s="3">
        <v>0</v>
      </c>
      <c r="H172" s="4">
        <v>0</v>
      </c>
      <c r="I172" s="63"/>
      <c r="J172" s="15"/>
      <c r="K172" s="13"/>
      <c r="L172" s="98">
        <f t="shared" si="200"/>
        <v>0</v>
      </c>
      <c r="M172" s="99">
        <f>M5</f>
        <v>0.94499999999999995</v>
      </c>
      <c r="N172" s="100"/>
      <c r="O172" s="110"/>
      <c r="P172" s="95">
        <f t="shared" si="152"/>
        <v>0</v>
      </c>
      <c r="Q172" s="15"/>
      <c r="R172" s="24">
        <f t="shared" si="136"/>
        <v>0</v>
      </c>
      <c r="S172" s="25">
        <v>0</v>
      </c>
      <c r="T172" s="63"/>
      <c r="U172" s="15"/>
      <c r="V172" s="13"/>
      <c r="W172" s="98">
        <f t="shared" si="153"/>
        <v>0</v>
      </c>
      <c r="X172" s="99">
        <f>X5</f>
        <v>0.97</v>
      </c>
      <c r="Y172" s="100"/>
      <c r="Z172" s="110"/>
      <c r="AA172" s="95">
        <f t="shared" si="154"/>
        <v>0</v>
      </c>
      <c r="AB172" s="15"/>
      <c r="AC172" s="24">
        <f t="shared" si="137"/>
        <v>0</v>
      </c>
      <c r="AD172" s="5">
        <v>0</v>
      </c>
      <c r="AE172" s="63"/>
      <c r="AF172" s="15"/>
      <c r="AG172" s="13"/>
      <c r="AH172" s="98">
        <f t="shared" si="155"/>
        <v>0</v>
      </c>
      <c r="AI172" s="99">
        <f>AI5</f>
        <v>0.95499999999999996</v>
      </c>
      <c r="AJ172" s="100"/>
      <c r="AK172" s="110"/>
      <c r="AL172" s="95">
        <f t="shared" si="156"/>
        <v>0</v>
      </c>
      <c r="AM172" s="15"/>
      <c r="AN172" s="24">
        <f t="shared" si="138"/>
        <v>0</v>
      </c>
      <c r="AO172" s="5">
        <v>0</v>
      </c>
      <c r="AP172" s="63"/>
      <c r="AQ172" s="15"/>
      <c r="AR172" s="13"/>
      <c r="AS172" s="98">
        <f t="shared" si="157"/>
        <v>1</v>
      </c>
      <c r="AT172" s="99">
        <f>AT5</f>
        <v>0.96</v>
      </c>
      <c r="AU172" s="100">
        <v>3.92</v>
      </c>
      <c r="AV172" s="110"/>
      <c r="AW172" s="95">
        <f t="shared" si="158"/>
        <v>3.7631999999999999</v>
      </c>
      <c r="AX172" s="15"/>
      <c r="AY172" s="24">
        <f t="shared" si="139"/>
        <v>1</v>
      </c>
      <c r="AZ172" s="5">
        <v>0</v>
      </c>
      <c r="BA172" s="63"/>
      <c r="BB172" s="15"/>
      <c r="BC172" s="13"/>
      <c r="BD172" s="98">
        <f t="shared" si="159"/>
        <v>0</v>
      </c>
      <c r="BE172" s="99">
        <f>BE5</f>
        <v>0.98</v>
      </c>
      <c r="BF172" s="100"/>
      <c r="BG172" s="110"/>
      <c r="BH172" s="95">
        <f t="shared" si="160"/>
        <v>0</v>
      </c>
      <c r="BI172" s="15"/>
      <c r="BJ172" s="24">
        <f t="shared" si="140"/>
        <v>0</v>
      </c>
      <c r="BK172" s="5">
        <v>0</v>
      </c>
      <c r="BL172" s="63"/>
      <c r="BM172" s="15"/>
      <c r="BN172" s="13"/>
      <c r="BO172" s="98">
        <f t="shared" si="161"/>
        <v>0</v>
      </c>
      <c r="BP172" s="99">
        <f>BP5</f>
        <v>0.94499999999999995</v>
      </c>
      <c r="BQ172" s="100"/>
      <c r="BR172" s="110"/>
      <c r="BS172" s="95">
        <f t="shared" si="162"/>
        <v>0</v>
      </c>
      <c r="BT172" s="15"/>
      <c r="BU172" s="24">
        <f t="shared" si="141"/>
        <v>0</v>
      </c>
      <c r="BV172" s="5">
        <v>0</v>
      </c>
      <c r="BW172" s="63"/>
      <c r="BX172" s="15"/>
      <c r="BY172" s="13"/>
      <c r="BZ172" s="98">
        <f t="shared" si="163"/>
        <v>0</v>
      </c>
      <c r="CA172" s="99">
        <f>CA5</f>
        <v>1</v>
      </c>
      <c r="CB172" s="100"/>
      <c r="CC172" s="110"/>
      <c r="CD172" s="95">
        <f t="shared" si="164"/>
        <v>0</v>
      </c>
      <c r="CE172" s="15"/>
      <c r="CF172" s="24">
        <f t="shared" si="142"/>
        <v>0</v>
      </c>
      <c r="CG172" s="5">
        <v>0</v>
      </c>
      <c r="CH172" s="63"/>
      <c r="CI172" s="15"/>
      <c r="CJ172" s="13"/>
      <c r="CK172" s="98">
        <f t="shared" si="165"/>
        <v>0</v>
      </c>
      <c r="CL172" s="99">
        <f>CL5</f>
        <v>1</v>
      </c>
      <c r="CM172" s="100"/>
      <c r="CN172" s="110"/>
      <c r="CO172" s="95">
        <f t="shared" si="166"/>
        <v>0</v>
      </c>
      <c r="CP172" s="15"/>
      <c r="CQ172" s="24">
        <f t="shared" si="143"/>
        <v>0</v>
      </c>
      <c r="CR172" s="5">
        <v>0</v>
      </c>
      <c r="CS172" s="63"/>
      <c r="CT172" s="15"/>
      <c r="CU172" s="13"/>
      <c r="CV172" s="98">
        <f t="shared" si="167"/>
        <v>0</v>
      </c>
      <c r="CW172" s="99">
        <f>CW5</f>
        <v>1</v>
      </c>
      <c r="CX172" s="100"/>
      <c r="CY172" s="110"/>
      <c r="CZ172" s="95">
        <f t="shared" si="168"/>
        <v>0</v>
      </c>
      <c r="DA172" s="15"/>
      <c r="DB172" s="24">
        <f t="shared" si="144"/>
        <v>0</v>
      </c>
      <c r="DC172" s="5">
        <v>0</v>
      </c>
      <c r="DD172" s="63"/>
      <c r="DE172" s="15"/>
      <c r="DF172" s="13"/>
      <c r="DG172" s="98">
        <f t="shared" si="169"/>
        <v>0</v>
      </c>
      <c r="DH172" s="99">
        <f>DH5</f>
        <v>1</v>
      </c>
      <c r="DI172" s="100"/>
      <c r="DJ172" s="110"/>
      <c r="DK172" s="95">
        <f t="shared" si="170"/>
        <v>0</v>
      </c>
      <c r="DL172" s="15"/>
      <c r="DM172" s="24">
        <f t="shared" si="145"/>
        <v>0</v>
      </c>
      <c r="DN172" s="5">
        <v>0</v>
      </c>
      <c r="DO172" s="63"/>
      <c r="DP172" s="15"/>
      <c r="DQ172" s="13"/>
      <c r="DR172" s="98">
        <f t="shared" si="171"/>
        <v>0</v>
      </c>
      <c r="DS172" s="99">
        <f>DS5</f>
        <v>1</v>
      </c>
      <c r="DT172" s="100"/>
      <c r="DU172" s="110"/>
      <c r="DV172" s="95">
        <f t="shared" si="172"/>
        <v>0</v>
      </c>
      <c r="DW172" s="15"/>
      <c r="DX172" s="24">
        <f t="shared" si="146"/>
        <v>0</v>
      </c>
      <c r="DY172" s="5">
        <v>0</v>
      </c>
      <c r="DZ172" s="63"/>
      <c r="EA172" s="15"/>
      <c r="EB172" s="13"/>
      <c r="EC172" s="98">
        <f t="shared" si="173"/>
        <v>0</v>
      </c>
      <c r="ED172" s="99">
        <f>ED5</f>
        <v>1</v>
      </c>
      <c r="EE172" s="100"/>
      <c r="EF172" s="110"/>
      <c r="EG172" s="95">
        <f t="shared" si="174"/>
        <v>0</v>
      </c>
      <c r="EH172" s="15"/>
      <c r="EI172" s="24">
        <f t="shared" si="147"/>
        <v>0</v>
      </c>
      <c r="EJ172" s="5">
        <v>0</v>
      </c>
      <c r="EK172" s="63"/>
      <c r="EL172" s="15"/>
      <c r="EM172" s="13"/>
      <c r="EN172" s="98">
        <f t="shared" si="175"/>
        <v>0</v>
      </c>
      <c r="EO172" s="99">
        <f>EO5</f>
        <v>1</v>
      </c>
      <c r="EP172" s="100"/>
      <c r="EQ172" s="110"/>
      <c r="ER172" s="95">
        <f t="shared" si="176"/>
        <v>0</v>
      </c>
      <c r="ES172" s="15"/>
      <c r="ET172" s="24">
        <f t="shared" si="148"/>
        <v>0</v>
      </c>
      <c r="EU172" s="5">
        <v>0</v>
      </c>
      <c r="EV172" s="63"/>
      <c r="EW172" s="15"/>
      <c r="EX172" s="13"/>
      <c r="EY172" s="98">
        <f t="shared" si="177"/>
        <v>0</v>
      </c>
      <c r="EZ172" s="99">
        <f>EZ5</f>
        <v>1</v>
      </c>
      <c r="FA172" s="100"/>
      <c r="FB172" s="110"/>
      <c r="FC172" s="95">
        <f t="shared" si="178"/>
        <v>0</v>
      </c>
      <c r="FD172" s="15"/>
      <c r="FE172" s="24">
        <f t="shared" si="149"/>
        <v>0</v>
      </c>
      <c r="FF172" s="5">
        <v>0</v>
      </c>
      <c r="FG172" s="63"/>
      <c r="FH172" s="15"/>
      <c r="FI172" s="13"/>
      <c r="FJ172" s="98">
        <f t="shared" si="179"/>
        <v>0</v>
      </c>
      <c r="FK172" s="99">
        <f>FK5</f>
        <v>1</v>
      </c>
      <c r="FL172" s="100"/>
      <c r="FM172" s="110"/>
      <c r="FN172" s="95">
        <f t="shared" si="180"/>
        <v>0</v>
      </c>
      <c r="FO172" s="15"/>
      <c r="FP172" s="24">
        <f t="shared" si="150"/>
        <v>0</v>
      </c>
      <c r="FQ172" s="5">
        <v>0</v>
      </c>
      <c r="FR172" s="8">
        <v>0</v>
      </c>
      <c r="FS172" s="84">
        <f t="shared" si="181"/>
        <v>500</v>
      </c>
      <c r="FT172" s="85">
        <f t="shared" si="182"/>
        <v>500</v>
      </c>
      <c r="FU172" s="85">
        <f t="shared" si="183"/>
        <v>500</v>
      </c>
      <c r="FV172" s="85">
        <f t="shared" si="184"/>
        <v>3.7631999999999999</v>
      </c>
      <c r="FW172" s="85">
        <f t="shared" si="185"/>
        <v>500</v>
      </c>
      <c r="FX172" s="85">
        <f t="shared" si="186"/>
        <v>500</v>
      </c>
      <c r="FY172" s="85">
        <f t="shared" si="187"/>
        <v>500</v>
      </c>
      <c r="FZ172" s="85">
        <f t="shared" si="188"/>
        <v>500</v>
      </c>
      <c r="GA172" s="85">
        <f t="shared" si="189"/>
        <v>500</v>
      </c>
      <c r="GB172" s="85">
        <f t="shared" si="190"/>
        <v>500</v>
      </c>
      <c r="GC172" s="85">
        <f t="shared" si="191"/>
        <v>500</v>
      </c>
      <c r="GD172" s="85">
        <f t="shared" si="192"/>
        <v>500</v>
      </c>
      <c r="GE172" s="85">
        <f t="shared" si="193"/>
        <v>500</v>
      </c>
      <c r="GF172" s="85">
        <f t="shared" si="194"/>
        <v>500</v>
      </c>
      <c r="GG172" s="85">
        <f t="shared" si="195"/>
        <v>500</v>
      </c>
      <c r="GH172" s="101">
        <f t="shared" si="134"/>
        <v>1</v>
      </c>
      <c r="GI172" s="102">
        <f t="shared" si="196"/>
        <v>3.7631999999999999</v>
      </c>
      <c r="GJ172" s="102">
        <f t="shared" si="197"/>
        <v>3.7631999999999999</v>
      </c>
      <c r="GK172" s="79">
        <f>ROW()</f>
        <v>172</v>
      </c>
    </row>
    <row r="173" spans="1:193" s="12" customFormat="1" ht="50.1" customHeight="1">
      <c r="A173" s="17">
        <f>ROW()</f>
        <v>173</v>
      </c>
      <c r="B173" s="32">
        <f t="shared" si="198"/>
        <v>167</v>
      </c>
      <c r="C173" s="33">
        <f t="shared" si="199"/>
        <v>167</v>
      </c>
      <c r="D173" s="31" t="s">
        <v>495</v>
      </c>
      <c r="E173" s="390">
        <f t="shared" si="135"/>
        <v>13.436454149999998</v>
      </c>
      <c r="F173" s="107">
        <f t="shared" si="151"/>
        <v>15.077706037499999</v>
      </c>
      <c r="G173" s="3">
        <v>0</v>
      </c>
      <c r="H173" s="4">
        <v>0</v>
      </c>
      <c r="I173" s="63"/>
      <c r="J173" s="15"/>
      <c r="K173" s="13"/>
      <c r="L173" s="98">
        <f t="shared" si="200"/>
        <v>1</v>
      </c>
      <c r="M173" s="99">
        <f>M5</f>
        <v>0.94499999999999995</v>
      </c>
      <c r="N173" s="100">
        <v>15.045999999999999</v>
      </c>
      <c r="O173" s="110">
        <v>82685</v>
      </c>
      <c r="P173" s="95">
        <f t="shared" si="152"/>
        <v>14.218469999999998</v>
      </c>
      <c r="Q173" s="15"/>
      <c r="R173" s="24">
        <f t="shared" si="136"/>
        <v>3</v>
      </c>
      <c r="S173" s="25">
        <v>0</v>
      </c>
      <c r="T173" s="63"/>
      <c r="U173" s="15"/>
      <c r="V173" s="13"/>
      <c r="W173" s="98">
        <f t="shared" si="153"/>
        <v>1</v>
      </c>
      <c r="X173" s="99">
        <f>X5</f>
        <v>0.97</v>
      </c>
      <c r="Y173" s="100">
        <v>14.07</v>
      </c>
      <c r="Z173" s="110"/>
      <c r="AA173" s="95">
        <f t="shared" si="154"/>
        <v>13.6479</v>
      </c>
      <c r="AB173" s="15"/>
      <c r="AC173" s="24">
        <f t="shared" si="137"/>
        <v>2</v>
      </c>
      <c r="AD173" s="5">
        <v>0</v>
      </c>
      <c r="AE173" s="63"/>
      <c r="AF173" s="15"/>
      <c r="AG173" s="13"/>
      <c r="AH173" s="98">
        <f t="shared" si="155"/>
        <v>0</v>
      </c>
      <c r="AI173" s="99">
        <f>AI5</f>
        <v>0.95499999999999996</v>
      </c>
      <c r="AJ173" s="100"/>
      <c r="AK173" s="110"/>
      <c r="AL173" s="95">
        <f t="shared" si="156"/>
        <v>0</v>
      </c>
      <c r="AM173" s="15"/>
      <c r="AN173" s="24">
        <f t="shared" si="138"/>
        <v>0</v>
      </c>
      <c r="AO173" s="5">
        <v>0</v>
      </c>
      <c r="AP173" s="63"/>
      <c r="AQ173" s="15"/>
      <c r="AR173" s="13"/>
      <c r="AS173" s="98">
        <f t="shared" si="157"/>
        <v>1</v>
      </c>
      <c r="AT173" s="99">
        <f>AT5</f>
        <v>0.96</v>
      </c>
      <c r="AU173" s="100">
        <v>19.8</v>
      </c>
      <c r="AV173" s="110"/>
      <c r="AW173" s="95">
        <f t="shared" si="158"/>
        <v>19.007999999999999</v>
      </c>
      <c r="AX173" s="15"/>
      <c r="AY173" s="24">
        <f t="shared" si="139"/>
        <v>4</v>
      </c>
      <c r="AZ173" s="5">
        <v>0</v>
      </c>
      <c r="BA173" s="63"/>
      <c r="BB173" s="15"/>
      <c r="BC173" s="13"/>
      <c r="BD173" s="98">
        <f t="shared" si="159"/>
        <v>0</v>
      </c>
      <c r="BE173" s="99">
        <f>BE5</f>
        <v>0.98</v>
      </c>
      <c r="BF173" s="100"/>
      <c r="BG173" s="110"/>
      <c r="BH173" s="95">
        <f t="shared" si="160"/>
        <v>0</v>
      </c>
      <c r="BI173" s="15"/>
      <c r="BJ173" s="24">
        <f t="shared" si="140"/>
        <v>0</v>
      </c>
      <c r="BK173" s="5">
        <v>0</v>
      </c>
      <c r="BL173" s="63"/>
      <c r="BM173" s="15"/>
      <c r="BN173" s="13"/>
      <c r="BO173" s="98">
        <f t="shared" si="161"/>
        <v>1</v>
      </c>
      <c r="BP173" s="99">
        <f>BP5</f>
        <v>0.94499999999999995</v>
      </c>
      <c r="BQ173" s="100">
        <v>14.218469999999998</v>
      </c>
      <c r="BR173" s="110"/>
      <c r="BS173" s="95">
        <f t="shared" si="162"/>
        <v>13.436454149999998</v>
      </c>
      <c r="BT173" s="15"/>
      <c r="BU173" s="24">
        <f t="shared" si="141"/>
        <v>1</v>
      </c>
      <c r="BV173" s="5">
        <v>0</v>
      </c>
      <c r="BW173" s="63"/>
      <c r="BX173" s="15"/>
      <c r="BY173" s="13"/>
      <c r="BZ173" s="98">
        <f t="shared" si="163"/>
        <v>0</v>
      </c>
      <c r="CA173" s="99">
        <f>CA5</f>
        <v>1</v>
      </c>
      <c r="CB173" s="100"/>
      <c r="CC173" s="110"/>
      <c r="CD173" s="95">
        <f t="shared" si="164"/>
        <v>0</v>
      </c>
      <c r="CE173" s="15"/>
      <c r="CF173" s="24">
        <f t="shared" si="142"/>
        <v>0</v>
      </c>
      <c r="CG173" s="5">
        <v>0</v>
      </c>
      <c r="CH173" s="63"/>
      <c r="CI173" s="15"/>
      <c r="CJ173" s="13"/>
      <c r="CK173" s="98">
        <f t="shared" si="165"/>
        <v>0</v>
      </c>
      <c r="CL173" s="99">
        <f>CL5</f>
        <v>1</v>
      </c>
      <c r="CM173" s="100"/>
      <c r="CN173" s="110"/>
      <c r="CO173" s="95">
        <f t="shared" si="166"/>
        <v>0</v>
      </c>
      <c r="CP173" s="15"/>
      <c r="CQ173" s="24">
        <f t="shared" si="143"/>
        <v>0</v>
      </c>
      <c r="CR173" s="5">
        <v>0</v>
      </c>
      <c r="CS173" s="63"/>
      <c r="CT173" s="15"/>
      <c r="CU173" s="13"/>
      <c r="CV173" s="98">
        <f t="shared" si="167"/>
        <v>0</v>
      </c>
      <c r="CW173" s="99">
        <f>CW5</f>
        <v>1</v>
      </c>
      <c r="CX173" s="100"/>
      <c r="CY173" s="110"/>
      <c r="CZ173" s="95">
        <f t="shared" si="168"/>
        <v>0</v>
      </c>
      <c r="DA173" s="15"/>
      <c r="DB173" s="24">
        <f t="shared" si="144"/>
        <v>0</v>
      </c>
      <c r="DC173" s="5">
        <v>0</v>
      </c>
      <c r="DD173" s="63"/>
      <c r="DE173" s="15"/>
      <c r="DF173" s="13"/>
      <c r="DG173" s="98">
        <f t="shared" si="169"/>
        <v>0</v>
      </c>
      <c r="DH173" s="99">
        <f>DH5</f>
        <v>1</v>
      </c>
      <c r="DI173" s="100"/>
      <c r="DJ173" s="110"/>
      <c r="DK173" s="95">
        <f t="shared" si="170"/>
        <v>0</v>
      </c>
      <c r="DL173" s="15"/>
      <c r="DM173" s="24">
        <f t="shared" si="145"/>
        <v>0</v>
      </c>
      <c r="DN173" s="5">
        <v>0</v>
      </c>
      <c r="DO173" s="63"/>
      <c r="DP173" s="15"/>
      <c r="DQ173" s="13"/>
      <c r="DR173" s="98">
        <f t="shared" si="171"/>
        <v>0</v>
      </c>
      <c r="DS173" s="99">
        <f>DS5</f>
        <v>1</v>
      </c>
      <c r="DT173" s="100"/>
      <c r="DU173" s="110"/>
      <c r="DV173" s="95">
        <f t="shared" si="172"/>
        <v>0</v>
      </c>
      <c r="DW173" s="15"/>
      <c r="DX173" s="24">
        <f t="shared" si="146"/>
        <v>0</v>
      </c>
      <c r="DY173" s="5">
        <v>0</v>
      </c>
      <c r="DZ173" s="63"/>
      <c r="EA173" s="15"/>
      <c r="EB173" s="13"/>
      <c r="EC173" s="98">
        <f t="shared" si="173"/>
        <v>0</v>
      </c>
      <c r="ED173" s="99">
        <f>ED5</f>
        <v>1</v>
      </c>
      <c r="EE173" s="100"/>
      <c r="EF173" s="110"/>
      <c r="EG173" s="95">
        <f t="shared" si="174"/>
        <v>0</v>
      </c>
      <c r="EH173" s="15"/>
      <c r="EI173" s="24">
        <f t="shared" si="147"/>
        <v>0</v>
      </c>
      <c r="EJ173" s="5">
        <v>0</v>
      </c>
      <c r="EK173" s="63"/>
      <c r="EL173" s="15"/>
      <c r="EM173" s="13"/>
      <c r="EN173" s="98">
        <f t="shared" si="175"/>
        <v>0</v>
      </c>
      <c r="EO173" s="99">
        <f>EO5</f>
        <v>1</v>
      </c>
      <c r="EP173" s="100"/>
      <c r="EQ173" s="110"/>
      <c r="ER173" s="95">
        <f t="shared" si="176"/>
        <v>0</v>
      </c>
      <c r="ES173" s="15"/>
      <c r="ET173" s="24">
        <f t="shared" si="148"/>
        <v>0</v>
      </c>
      <c r="EU173" s="5">
        <v>0</v>
      </c>
      <c r="EV173" s="63"/>
      <c r="EW173" s="15"/>
      <c r="EX173" s="13"/>
      <c r="EY173" s="98">
        <f t="shared" si="177"/>
        <v>0</v>
      </c>
      <c r="EZ173" s="99">
        <f>EZ5</f>
        <v>1</v>
      </c>
      <c r="FA173" s="100"/>
      <c r="FB173" s="110"/>
      <c r="FC173" s="95">
        <f t="shared" si="178"/>
        <v>0</v>
      </c>
      <c r="FD173" s="15"/>
      <c r="FE173" s="24">
        <f t="shared" si="149"/>
        <v>0</v>
      </c>
      <c r="FF173" s="5">
        <v>0</v>
      </c>
      <c r="FG173" s="63"/>
      <c r="FH173" s="15"/>
      <c r="FI173" s="13"/>
      <c r="FJ173" s="98">
        <f t="shared" si="179"/>
        <v>0</v>
      </c>
      <c r="FK173" s="99">
        <f>FK5</f>
        <v>1</v>
      </c>
      <c r="FL173" s="100"/>
      <c r="FM173" s="110"/>
      <c r="FN173" s="95">
        <f t="shared" si="180"/>
        <v>0</v>
      </c>
      <c r="FO173" s="15"/>
      <c r="FP173" s="24">
        <f t="shared" si="150"/>
        <v>0</v>
      </c>
      <c r="FQ173" s="5">
        <v>0</v>
      </c>
      <c r="FR173" s="8">
        <v>0</v>
      </c>
      <c r="FS173" s="84">
        <f t="shared" si="181"/>
        <v>14.218469999999998</v>
      </c>
      <c r="FT173" s="85">
        <f t="shared" si="182"/>
        <v>13.6479</v>
      </c>
      <c r="FU173" s="85">
        <f t="shared" si="183"/>
        <v>500</v>
      </c>
      <c r="FV173" s="85">
        <f t="shared" si="184"/>
        <v>19.007999999999999</v>
      </c>
      <c r="FW173" s="85">
        <f t="shared" si="185"/>
        <v>500</v>
      </c>
      <c r="FX173" s="85">
        <f t="shared" si="186"/>
        <v>13.436454149999998</v>
      </c>
      <c r="FY173" s="85">
        <f t="shared" si="187"/>
        <v>500</v>
      </c>
      <c r="FZ173" s="85">
        <f t="shared" si="188"/>
        <v>500</v>
      </c>
      <c r="GA173" s="85">
        <f t="shared" si="189"/>
        <v>500</v>
      </c>
      <c r="GB173" s="85">
        <f t="shared" si="190"/>
        <v>500</v>
      </c>
      <c r="GC173" s="85">
        <f t="shared" si="191"/>
        <v>500</v>
      </c>
      <c r="GD173" s="85">
        <f t="shared" si="192"/>
        <v>500</v>
      </c>
      <c r="GE173" s="85">
        <f t="shared" si="193"/>
        <v>500</v>
      </c>
      <c r="GF173" s="85">
        <f t="shared" si="194"/>
        <v>500</v>
      </c>
      <c r="GG173" s="85">
        <f t="shared" si="195"/>
        <v>500</v>
      </c>
      <c r="GH173" s="101">
        <f t="shared" si="134"/>
        <v>4</v>
      </c>
      <c r="GI173" s="102">
        <f t="shared" si="196"/>
        <v>60.310824149999995</v>
      </c>
      <c r="GJ173" s="102">
        <f t="shared" si="197"/>
        <v>15.077706037499999</v>
      </c>
      <c r="GK173" s="79">
        <f>ROW()</f>
        <v>173</v>
      </c>
    </row>
    <row r="174" spans="1:193" s="12" customFormat="1" ht="50.1" customHeight="1">
      <c r="A174" s="17">
        <f>ROW()</f>
        <v>174</v>
      </c>
      <c r="B174" s="32">
        <f t="shared" si="198"/>
        <v>168</v>
      </c>
      <c r="C174" s="33">
        <f t="shared" si="199"/>
        <v>168</v>
      </c>
      <c r="D174" s="31" t="s">
        <v>496</v>
      </c>
      <c r="E174" s="390">
        <f t="shared" si="135"/>
        <v>2.3942399999999999</v>
      </c>
      <c r="F174" s="107">
        <f t="shared" si="151"/>
        <v>2.3942399999999999</v>
      </c>
      <c r="G174" s="3">
        <v>0</v>
      </c>
      <c r="H174" s="4">
        <v>0</v>
      </c>
      <c r="I174" s="63"/>
      <c r="J174" s="15"/>
      <c r="K174" s="13"/>
      <c r="L174" s="98">
        <f t="shared" si="200"/>
        <v>0</v>
      </c>
      <c r="M174" s="99">
        <f>M5</f>
        <v>0.94499999999999995</v>
      </c>
      <c r="N174" s="100"/>
      <c r="O174" s="110"/>
      <c r="P174" s="95">
        <f t="shared" si="152"/>
        <v>0</v>
      </c>
      <c r="Q174" s="15"/>
      <c r="R174" s="24">
        <f t="shared" si="136"/>
        <v>0</v>
      </c>
      <c r="S174" s="25">
        <v>0</v>
      </c>
      <c r="T174" s="63"/>
      <c r="U174" s="15"/>
      <c r="V174" s="13"/>
      <c r="W174" s="98">
        <f t="shared" si="153"/>
        <v>0</v>
      </c>
      <c r="X174" s="99">
        <f>X5</f>
        <v>0.97</v>
      </c>
      <c r="Y174" s="100"/>
      <c r="Z174" s="110"/>
      <c r="AA174" s="95">
        <f t="shared" si="154"/>
        <v>0</v>
      </c>
      <c r="AB174" s="15"/>
      <c r="AC174" s="24">
        <f t="shared" si="137"/>
        <v>0</v>
      </c>
      <c r="AD174" s="5">
        <v>0</v>
      </c>
      <c r="AE174" s="63"/>
      <c r="AF174" s="15"/>
      <c r="AG174" s="13"/>
      <c r="AH174" s="98">
        <f t="shared" si="155"/>
        <v>0</v>
      </c>
      <c r="AI174" s="99">
        <f>AI5</f>
        <v>0.95499999999999996</v>
      </c>
      <c r="AJ174" s="100"/>
      <c r="AK174" s="110"/>
      <c r="AL174" s="95">
        <f t="shared" si="156"/>
        <v>0</v>
      </c>
      <c r="AM174" s="15"/>
      <c r="AN174" s="24">
        <f t="shared" si="138"/>
        <v>0</v>
      </c>
      <c r="AO174" s="5">
        <v>0</v>
      </c>
      <c r="AP174" s="63"/>
      <c r="AQ174" s="15"/>
      <c r="AR174" s="13"/>
      <c r="AS174" s="98">
        <f t="shared" si="157"/>
        <v>1</v>
      </c>
      <c r="AT174" s="99">
        <f>AT5</f>
        <v>0.96</v>
      </c>
      <c r="AU174" s="100">
        <v>2.4940000000000002</v>
      </c>
      <c r="AV174" s="110"/>
      <c r="AW174" s="95">
        <f t="shared" si="158"/>
        <v>2.3942399999999999</v>
      </c>
      <c r="AX174" s="15"/>
      <c r="AY174" s="24">
        <f t="shared" si="139"/>
        <v>1</v>
      </c>
      <c r="AZ174" s="5">
        <v>0</v>
      </c>
      <c r="BA174" s="63"/>
      <c r="BB174" s="15"/>
      <c r="BC174" s="13"/>
      <c r="BD174" s="98">
        <f t="shared" si="159"/>
        <v>0</v>
      </c>
      <c r="BE174" s="99">
        <f>BE5</f>
        <v>0.98</v>
      </c>
      <c r="BF174" s="100"/>
      <c r="BG174" s="110"/>
      <c r="BH174" s="95">
        <f t="shared" si="160"/>
        <v>0</v>
      </c>
      <c r="BI174" s="15"/>
      <c r="BJ174" s="24">
        <f t="shared" si="140"/>
        <v>0</v>
      </c>
      <c r="BK174" s="5">
        <v>0</v>
      </c>
      <c r="BL174" s="63"/>
      <c r="BM174" s="15"/>
      <c r="BN174" s="13"/>
      <c r="BO174" s="98">
        <f t="shared" si="161"/>
        <v>0</v>
      </c>
      <c r="BP174" s="99">
        <f>BP5</f>
        <v>0.94499999999999995</v>
      </c>
      <c r="BQ174" s="100"/>
      <c r="BR174" s="110"/>
      <c r="BS174" s="95">
        <f t="shared" si="162"/>
        <v>0</v>
      </c>
      <c r="BT174" s="15"/>
      <c r="BU174" s="24">
        <f t="shared" si="141"/>
        <v>0</v>
      </c>
      <c r="BV174" s="5">
        <v>0</v>
      </c>
      <c r="BW174" s="63"/>
      <c r="BX174" s="15"/>
      <c r="BY174" s="13"/>
      <c r="BZ174" s="98">
        <f t="shared" si="163"/>
        <v>0</v>
      </c>
      <c r="CA174" s="99">
        <f>CA5</f>
        <v>1</v>
      </c>
      <c r="CB174" s="100"/>
      <c r="CC174" s="110"/>
      <c r="CD174" s="95">
        <f t="shared" si="164"/>
        <v>0</v>
      </c>
      <c r="CE174" s="15"/>
      <c r="CF174" s="24">
        <f t="shared" si="142"/>
        <v>0</v>
      </c>
      <c r="CG174" s="5">
        <v>0</v>
      </c>
      <c r="CH174" s="63"/>
      <c r="CI174" s="15"/>
      <c r="CJ174" s="13"/>
      <c r="CK174" s="98">
        <f t="shared" si="165"/>
        <v>0</v>
      </c>
      <c r="CL174" s="99">
        <f>CL5</f>
        <v>1</v>
      </c>
      <c r="CM174" s="100"/>
      <c r="CN174" s="110"/>
      <c r="CO174" s="95">
        <f t="shared" si="166"/>
        <v>0</v>
      </c>
      <c r="CP174" s="15"/>
      <c r="CQ174" s="24">
        <f t="shared" si="143"/>
        <v>0</v>
      </c>
      <c r="CR174" s="5">
        <v>0</v>
      </c>
      <c r="CS174" s="63"/>
      <c r="CT174" s="15"/>
      <c r="CU174" s="13"/>
      <c r="CV174" s="98">
        <f t="shared" si="167"/>
        <v>0</v>
      </c>
      <c r="CW174" s="99">
        <f>CW5</f>
        <v>1</v>
      </c>
      <c r="CX174" s="100"/>
      <c r="CY174" s="110"/>
      <c r="CZ174" s="95">
        <f t="shared" si="168"/>
        <v>0</v>
      </c>
      <c r="DA174" s="15"/>
      <c r="DB174" s="24">
        <f t="shared" si="144"/>
        <v>0</v>
      </c>
      <c r="DC174" s="5">
        <v>0</v>
      </c>
      <c r="DD174" s="63"/>
      <c r="DE174" s="15"/>
      <c r="DF174" s="13"/>
      <c r="DG174" s="98">
        <f t="shared" si="169"/>
        <v>0</v>
      </c>
      <c r="DH174" s="99">
        <f>DH5</f>
        <v>1</v>
      </c>
      <c r="DI174" s="100"/>
      <c r="DJ174" s="110"/>
      <c r="DK174" s="95">
        <f t="shared" si="170"/>
        <v>0</v>
      </c>
      <c r="DL174" s="15"/>
      <c r="DM174" s="24">
        <f t="shared" si="145"/>
        <v>0</v>
      </c>
      <c r="DN174" s="5">
        <v>0</v>
      </c>
      <c r="DO174" s="63"/>
      <c r="DP174" s="15"/>
      <c r="DQ174" s="13"/>
      <c r="DR174" s="98">
        <f t="shared" si="171"/>
        <v>0</v>
      </c>
      <c r="DS174" s="99">
        <f>DS5</f>
        <v>1</v>
      </c>
      <c r="DT174" s="100"/>
      <c r="DU174" s="110"/>
      <c r="DV174" s="95">
        <f t="shared" si="172"/>
        <v>0</v>
      </c>
      <c r="DW174" s="15"/>
      <c r="DX174" s="24">
        <f t="shared" si="146"/>
        <v>0</v>
      </c>
      <c r="DY174" s="5">
        <v>0</v>
      </c>
      <c r="DZ174" s="63"/>
      <c r="EA174" s="15"/>
      <c r="EB174" s="13"/>
      <c r="EC174" s="98">
        <f t="shared" si="173"/>
        <v>0</v>
      </c>
      <c r="ED174" s="99">
        <f>ED5</f>
        <v>1</v>
      </c>
      <c r="EE174" s="100"/>
      <c r="EF174" s="110"/>
      <c r="EG174" s="95">
        <f t="shared" si="174"/>
        <v>0</v>
      </c>
      <c r="EH174" s="15"/>
      <c r="EI174" s="24">
        <f t="shared" si="147"/>
        <v>0</v>
      </c>
      <c r="EJ174" s="5">
        <v>0</v>
      </c>
      <c r="EK174" s="63"/>
      <c r="EL174" s="15"/>
      <c r="EM174" s="13"/>
      <c r="EN174" s="98">
        <f t="shared" si="175"/>
        <v>0</v>
      </c>
      <c r="EO174" s="99">
        <f>EO5</f>
        <v>1</v>
      </c>
      <c r="EP174" s="100"/>
      <c r="EQ174" s="110"/>
      <c r="ER174" s="95">
        <f t="shared" si="176"/>
        <v>0</v>
      </c>
      <c r="ES174" s="15"/>
      <c r="ET174" s="24">
        <f t="shared" si="148"/>
        <v>0</v>
      </c>
      <c r="EU174" s="5">
        <v>0</v>
      </c>
      <c r="EV174" s="63"/>
      <c r="EW174" s="15"/>
      <c r="EX174" s="13"/>
      <c r="EY174" s="98">
        <f t="shared" si="177"/>
        <v>0</v>
      </c>
      <c r="EZ174" s="99">
        <f>EZ5</f>
        <v>1</v>
      </c>
      <c r="FA174" s="100"/>
      <c r="FB174" s="110"/>
      <c r="FC174" s="95">
        <f t="shared" si="178"/>
        <v>0</v>
      </c>
      <c r="FD174" s="15"/>
      <c r="FE174" s="24">
        <f t="shared" si="149"/>
        <v>0</v>
      </c>
      <c r="FF174" s="5">
        <v>0</v>
      </c>
      <c r="FG174" s="63"/>
      <c r="FH174" s="15"/>
      <c r="FI174" s="13"/>
      <c r="FJ174" s="98">
        <f t="shared" si="179"/>
        <v>0</v>
      </c>
      <c r="FK174" s="99">
        <f>FK5</f>
        <v>1</v>
      </c>
      <c r="FL174" s="100"/>
      <c r="FM174" s="110"/>
      <c r="FN174" s="95">
        <f t="shared" si="180"/>
        <v>0</v>
      </c>
      <c r="FO174" s="15"/>
      <c r="FP174" s="24">
        <f t="shared" si="150"/>
        <v>0</v>
      </c>
      <c r="FQ174" s="5">
        <v>0</v>
      </c>
      <c r="FR174" s="8">
        <v>0</v>
      </c>
      <c r="FS174" s="84">
        <f t="shared" si="181"/>
        <v>500</v>
      </c>
      <c r="FT174" s="85">
        <f t="shared" si="182"/>
        <v>500</v>
      </c>
      <c r="FU174" s="85">
        <f t="shared" si="183"/>
        <v>500</v>
      </c>
      <c r="FV174" s="85">
        <f t="shared" si="184"/>
        <v>2.3942399999999999</v>
      </c>
      <c r="FW174" s="85">
        <f t="shared" si="185"/>
        <v>500</v>
      </c>
      <c r="FX174" s="85">
        <f t="shared" si="186"/>
        <v>500</v>
      </c>
      <c r="FY174" s="85">
        <f t="shared" si="187"/>
        <v>500</v>
      </c>
      <c r="FZ174" s="85">
        <f t="shared" si="188"/>
        <v>500</v>
      </c>
      <c r="GA174" s="85">
        <f t="shared" si="189"/>
        <v>500</v>
      </c>
      <c r="GB174" s="85">
        <f t="shared" si="190"/>
        <v>500</v>
      </c>
      <c r="GC174" s="85">
        <f t="shared" si="191"/>
        <v>500</v>
      </c>
      <c r="GD174" s="85">
        <f t="shared" si="192"/>
        <v>500</v>
      </c>
      <c r="GE174" s="85">
        <f t="shared" si="193"/>
        <v>500</v>
      </c>
      <c r="GF174" s="85">
        <f t="shared" si="194"/>
        <v>500</v>
      </c>
      <c r="GG174" s="85">
        <f t="shared" si="195"/>
        <v>500</v>
      </c>
      <c r="GH174" s="101">
        <f t="shared" si="134"/>
        <v>1</v>
      </c>
      <c r="GI174" s="102">
        <f t="shared" si="196"/>
        <v>2.3942399999999999</v>
      </c>
      <c r="GJ174" s="102">
        <f t="shared" si="197"/>
        <v>2.3942399999999999</v>
      </c>
      <c r="GK174" s="79">
        <f>ROW()</f>
        <v>174</v>
      </c>
    </row>
    <row r="175" spans="1:193" s="12" customFormat="1" ht="50.1" customHeight="1">
      <c r="A175" s="17">
        <f>ROW()</f>
        <v>175</v>
      </c>
      <c r="B175" s="32">
        <f t="shared" si="198"/>
        <v>169</v>
      </c>
      <c r="C175" s="33">
        <f t="shared" si="199"/>
        <v>169</v>
      </c>
      <c r="D175" s="31" t="s">
        <v>497</v>
      </c>
      <c r="E175" s="390">
        <f t="shared" si="135"/>
        <v>1.7815848749999998</v>
      </c>
      <c r="F175" s="107">
        <f t="shared" si="151"/>
        <v>1.8334299375000001</v>
      </c>
      <c r="G175" s="3">
        <v>0</v>
      </c>
      <c r="H175" s="4">
        <v>0</v>
      </c>
      <c r="I175" s="63"/>
      <c r="J175" s="15"/>
      <c r="K175" s="13"/>
      <c r="L175" s="98">
        <f t="shared" si="200"/>
        <v>1</v>
      </c>
      <c r="M175" s="99">
        <f>M5</f>
        <v>0.94499999999999995</v>
      </c>
      <c r="N175" s="100">
        <v>1.9950000000000001</v>
      </c>
      <c r="O175" s="110">
        <v>423487</v>
      </c>
      <c r="P175" s="95">
        <f t="shared" si="152"/>
        <v>1.885275</v>
      </c>
      <c r="Q175" s="15"/>
      <c r="R175" s="24">
        <f t="shared" si="136"/>
        <v>2</v>
      </c>
      <c r="S175" s="25">
        <v>0</v>
      </c>
      <c r="T175" s="63"/>
      <c r="U175" s="15"/>
      <c r="V175" s="13"/>
      <c r="W175" s="98">
        <f t="shared" si="153"/>
        <v>0</v>
      </c>
      <c r="X175" s="99">
        <f>X5</f>
        <v>0.97</v>
      </c>
      <c r="Y175" s="100"/>
      <c r="Z175" s="110"/>
      <c r="AA175" s="95">
        <f t="shared" si="154"/>
        <v>0</v>
      </c>
      <c r="AB175" s="15"/>
      <c r="AC175" s="24">
        <f t="shared" si="137"/>
        <v>0</v>
      </c>
      <c r="AD175" s="5">
        <v>0</v>
      </c>
      <c r="AE175" s="63"/>
      <c r="AF175" s="15"/>
      <c r="AG175" s="13"/>
      <c r="AH175" s="98">
        <f t="shared" si="155"/>
        <v>0</v>
      </c>
      <c r="AI175" s="99">
        <f>AI5</f>
        <v>0.95499999999999996</v>
      </c>
      <c r="AJ175" s="100"/>
      <c r="AK175" s="110"/>
      <c r="AL175" s="95">
        <f t="shared" si="156"/>
        <v>0</v>
      </c>
      <c r="AM175" s="15"/>
      <c r="AN175" s="24">
        <f t="shared" si="138"/>
        <v>0</v>
      </c>
      <c r="AO175" s="5">
        <v>0</v>
      </c>
      <c r="AP175" s="63"/>
      <c r="AQ175" s="15"/>
      <c r="AR175" s="13"/>
      <c r="AS175" s="98">
        <f t="shared" si="157"/>
        <v>0</v>
      </c>
      <c r="AT175" s="99">
        <f>AT5</f>
        <v>0.96</v>
      </c>
      <c r="AU175" s="100"/>
      <c r="AV175" s="110"/>
      <c r="AW175" s="95">
        <f t="shared" si="158"/>
        <v>0</v>
      </c>
      <c r="AX175" s="15"/>
      <c r="AY175" s="24">
        <f t="shared" si="139"/>
        <v>0</v>
      </c>
      <c r="AZ175" s="5">
        <v>0</v>
      </c>
      <c r="BA175" s="63"/>
      <c r="BB175" s="15"/>
      <c r="BC175" s="13"/>
      <c r="BD175" s="98">
        <f t="shared" si="159"/>
        <v>0</v>
      </c>
      <c r="BE175" s="99">
        <f>BE5</f>
        <v>0.98</v>
      </c>
      <c r="BF175" s="100"/>
      <c r="BG175" s="110"/>
      <c r="BH175" s="95">
        <f t="shared" si="160"/>
        <v>0</v>
      </c>
      <c r="BI175" s="15"/>
      <c r="BJ175" s="24">
        <f t="shared" si="140"/>
        <v>0</v>
      </c>
      <c r="BK175" s="5">
        <v>0</v>
      </c>
      <c r="BL175" s="63"/>
      <c r="BM175" s="15"/>
      <c r="BN175" s="13"/>
      <c r="BO175" s="98">
        <f t="shared" si="161"/>
        <v>1</v>
      </c>
      <c r="BP175" s="99">
        <f>BP5</f>
        <v>0.94499999999999995</v>
      </c>
      <c r="BQ175" s="100">
        <v>1.885275</v>
      </c>
      <c r="BR175" s="110"/>
      <c r="BS175" s="95">
        <f t="shared" si="162"/>
        <v>1.7815848749999998</v>
      </c>
      <c r="BT175" s="15"/>
      <c r="BU175" s="24">
        <f t="shared" si="141"/>
        <v>1</v>
      </c>
      <c r="BV175" s="5">
        <v>0</v>
      </c>
      <c r="BW175" s="63"/>
      <c r="BX175" s="15"/>
      <c r="BY175" s="13"/>
      <c r="BZ175" s="98">
        <f t="shared" si="163"/>
        <v>0</v>
      </c>
      <c r="CA175" s="99">
        <f>CA5</f>
        <v>1</v>
      </c>
      <c r="CB175" s="100"/>
      <c r="CC175" s="110"/>
      <c r="CD175" s="95">
        <f t="shared" si="164"/>
        <v>0</v>
      </c>
      <c r="CE175" s="15"/>
      <c r="CF175" s="24">
        <f t="shared" si="142"/>
        <v>0</v>
      </c>
      <c r="CG175" s="5">
        <v>0</v>
      </c>
      <c r="CH175" s="63"/>
      <c r="CI175" s="15"/>
      <c r="CJ175" s="13"/>
      <c r="CK175" s="98">
        <f t="shared" si="165"/>
        <v>0</v>
      </c>
      <c r="CL175" s="99">
        <f>CL5</f>
        <v>1</v>
      </c>
      <c r="CM175" s="100"/>
      <c r="CN175" s="110"/>
      <c r="CO175" s="95">
        <f t="shared" si="166"/>
        <v>0</v>
      </c>
      <c r="CP175" s="15"/>
      <c r="CQ175" s="24">
        <f t="shared" si="143"/>
        <v>0</v>
      </c>
      <c r="CR175" s="5">
        <v>0</v>
      </c>
      <c r="CS175" s="63"/>
      <c r="CT175" s="15"/>
      <c r="CU175" s="13"/>
      <c r="CV175" s="98">
        <f t="shared" si="167"/>
        <v>0</v>
      </c>
      <c r="CW175" s="99">
        <f>CW5</f>
        <v>1</v>
      </c>
      <c r="CX175" s="100"/>
      <c r="CY175" s="110"/>
      <c r="CZ175" s="95">
        <f t="shared" si="168"/>
        <v>0</v>
      </c>
      <c r="DA175" s="15"/>
      <c r="DB175" s="24">
        <f t="shared" si="144"/>
        <v>0</v>
      </c>
      <c r="DC175" s="5">
        <v>0</v>
      </c>
      <c r="DD175" s="63"/>
      <c r="DE175" s="15"/>
      <c r="DF175" s="13"/>
      <c r="DG175" s="98">
        <f t="shared" si="169"/>
        <v>0</v>
      </c>
      <c r="DH175" s="99">
        <f>DH5</f>
        <v>1</v>
      </c>
      <c r="DI175" s="100"/>
      <c r="DJ175" s="110"/>
      <c r="DK175" s="95">
        <f t="shared" si="170"/>
        <v>0</v>
      </c>
      <c r="DL175" s="15"/>
      <c r="DM175" s="24">
        <f t="shared" si="145"/>
        <v>0</v>
      </c>
      <c r="DN175" s="5">
        <v>0</v>
      </c>
      <c r="DO175" s="63"/>
      <c r="DP175" s="15"/>
      <c r="DQ175" s="13"/>
      <c r="DR175" s="98">
        <f t="shared" si="171"/>
        <v>0</v>
      </c>
      <c r="DS175" s="99">
        <f>DS5</f>
        <v>1</v>
      </c>
      <c r="DT175" s="100"/>
      <c r="DU175" s="110"/>
      <c r="DV175" s="95">
        <f t="shared" si="172"/>
        <v>0</v>
      </c>
      <c r="DW175" s="15"/>
      <c r="DX175" s="24">
        <f t="shared" si="146"/>
        <v>0</v>
      </c>
      <c r="DY175" s="5">
        <v>0</v>
      </c>
      <c r="DZ175" s="63"/>
      <c r="EA175" s="15"/>
      <c r="EB175" s="13"/>
      <c r="EC175" s="98">
        <f t="shared" si="173"/>
        <v>0</v>
      </c>
      <c r="ED175" s="99">
        <f>ED5</f>
        <v>1</v>
      </c>
      <c r="EE175" s="100"/>
      <c r="EF175" s="110"/>
      <c r="EG175" s="95">
        <f t="shared" si="174"/>
        <v>0</v>
      </c>
      <c r="EH175" s="15"/>
      <c r="EI175" s="24">
        <f t="shared" si="147"/>
        <v>0</v>
      </c>
      <c r="EJ175" s="5">
        <v>0</v>
      </c>
      <c r="EK175" s="63"/>
      <c r="EL175" s="15"/>
      <c r="EM175" s="13"/>
      <c r="EN175" s="98">
        <f t="shared" si="175"/>
        <v>0</v>
      </c>
      <c r="EO175" s="99">
        <f>EO5</f>
        <v>1</v>
      </c>
      <c r="EP175" s="100"/>
      <c r="EQ175" s="110"/>
      <c r="ER175" s="95">
        <f t="shared" si="176"/>
        <v>0</v>
      </c>
      <c r="ES175" s="15"/>
      <c r="ET175" s="24">
        <f t="shared" si="148"/>
        <v>0</v>
      </c>
      <c r="EU175" s="5">
        <v>0</v>
      </c>
      <c r="EV175" s="63"/>
      <c r="EW175" s="15"/>
      <c r="EX175" s="13"/>
      <c r="EY175" s="98">
        <f t="shared" si="177"/>
        <v>0</v>
      </c>
      <c r="EZ175" s="99">
        <f>EZ5</f>
        <v>1</v>
      </c>
      <c r="FA175" s="100"/>
      <c r="FB175" s="110"/>
      <c r="FC175" s="95">
        <f t="shared" si="178"/>
        <v>0</v>
      </c>
      <c r="FD175" s="15"/>
      <c r="FE175" s="24">
        <f t="shared" si="149"/>
        <v>0</v>
      </c>
      <c r="FF175" s="5">
        <v>0</v>
      </c>
      <c r="FG175" s="63"/>
      <c r="FH175" s="15"/>
      <c r="FI175" s="13"/>
      <c r="FJ175" s="98">
        <f t="shared" si="179"/>
        <v>0</v>
      </c>
      <c r="FK175" s="99">
        <f>FK5</f>
        <v>1</v>
      </c>
      <c r="FL175" s="100"/>
      <c r="FM175" s="110"/>
      <c r="FN175" s="95">
        <f t="shared" si="180"/>
        <v>0</v>
      </c>
      <c r="FO175" s="15"/>
      <c r="FP175" s="24">
        <f t="shared" si="150"/>
        <v>0</v>
      </c>
      <c r="FQ175" s="5">
        <v>0</v>
      </c>
      <c r="FR175" s="8">
        <v>0</v>
      </c>
      <c r="FS175" s="84">
        <f t="shared" si="181"/>
        <v>1.885275</v>
      </c>
      <c r="FT175" s="85">
        <f t="shared" si="182"/>
        <v>500</v>
      </c>
      <c r="FU175" s="85">
        <f t="shared" si="183"/>
        <v>500</v>
      </c>
      <c r="FV175" s="85">
        <f t="shared" si="184"/>
        <v>500</v>
      </c>
      <c r="FW175" s="85">
        <f t="shared" si="185"/>
        <v>500</v>
      </c>
      <c r="FX175" s="85">
        <f t="shared" si="186"/>
        <v>1.7815848749999998</v>
      </c>
      <c r="FY175" s="85">
        <f t="shared" si="187"/>
        <v>500</v>
      </c>
      <c r="FZ175" s="85">
        <f t="shared" si="188"/>
        <v>500</v>
      </c>
      <c r="GA175" s="85">
        <f t="shared" si="189"/>
        <v>500</v>
      </c>
      <c r="GB175" s="85">
        <f t="shared" si="190"/>
        <v>500</v>
      </c>
      <c r="GC175" s="85">
        <f t="shared" si="191"/>
        <v>500</v>
      </c>
      <c r="GD175" s="85">
        <f t="shared" si="192"/>
        <v>500</v>
      </c>
      <c r="GE175" s="85">
        <f t="shared" si="193"/>
        <v>500</v>
      </c>
      <c r="GF175" s="85">
        <f t="shared" si="194"/>
        <v>500</v>
      </c>
      <c r="GG175" s="85">
        <f t="shared" si="195"/>
        <v>500</v>
      </c>
      <c r="GH175" s="101">
        <f t="shared" si="134"/>
        <v>2</v>
      </c>
      <c r="GI175" s="102">
        <f t="shared" si="196"/>
        <v>3.6668598750000001</v>
      </c>
      <c r="GJ175" s="102">
        <f t="shared" si="197"/>
        <v>1.8334299375000001</v>
      </c>
      <c r="GK175" s="79">
        <f>ROW()</f>
        <v>175</v>
      </c>
    </row>
    <row r="176" spans="1:193" s="12" customFormat="1" ht="50.1" customHeight="1">
      <c r="A176" s="17">
        <f>ROW()</f>
        <v>176</v>
      </c>
      <c r="B176" s="32">
        <f t="shared" si="198"/>
        <v>170</v>
      </c>
      <c r="C176" s="33">
        <f t="shared" si="199"/>
        <v>170</v>
      </c>
      <c r="D176" s="31" t="s">
        <v>498</v>
      </c>
      <c r="E176" s="390">
        <f t="shared" si="135"/>
        <v>18.753524999999996</v>
      </c>
      <c r="F176" s="107">
        <f t="shared" si="151"/>
        <v>20.270508333333328</v>
      </c>
      <c r="G176" s="3">
        <v>0</v>
      </c>
      <c r="H176" s="4">
        <v>0</v>
      </c>
      <c r="I176" s="63"/>
      <c r="J176" s="15"/>
      <c r="K176" s="13"/>
      <c r="L176" s="98">
        <f t="shared" si="200"/>
        <v>1</v>
      </c>
      <c r="M176" s="99">
        <f>M5</f>
        <v>0.94499999999999995</v>
      </c>
      <c r="N176" s="100">
        <v>21</v>
      </c>
      <c r="O176" s="110">
        <v>423000</v>
      </c>
      <c r="P176" s="95">
        <f t="shared" si="152"/>
        <v>19.844999999999999</v>
      </c>
      <c r="Q176" s="15"/>
      <c r="R176" s="24">
        <f t="shared" si="136"/>
        <v>2</v>
      </c>
      <c r="S176" s="25">
        <v>0</v>
      </c>
      <c r="T176" s="63"/>
      <c r="U176" s="15"/>
      <c r="V176" s="13"/>
      <c r="W176" s="98">
        <f t="shared" si="153"/>
        <v>1</v>
      </c>
      <c r="X176" s="99">
        <f>X5</f>
        <v>0.97</v>
      </c>
      <c r="Y176" s="100">
        <v>22.9</v>
      </c>
      <c r="Z176" s="110"/>
      <c r="AA176" s="95">
        <f t="shared" si="154"/>
        <v>22.212999999999997</v>
      </c>
      <c r="AB176" s="15"/>
      <c r="AC176" s="24">
        <f t="shared" si="137"/>
        <v>3</v>
      </c>
      <c r="AD176" s="5">
        <v>0</v>
      </c>
      <c r="AE176" s="63"/>
      <c r="AF176" s="15"/>
      <c r="AG176" s="13"/>
      <c r="AH176" s="98">
        <f t="shared" si="155"/>
        <v>0</v>
      </c>
      <c r="AI176" s="99">
        <f>AI5</f>
        <v>0.95499999999999996</v>
      </c>
      <c r="AJ176" s="100"/>
      <c r="AK176" s="110"/>
      <c r="AL176" s="95">
        <f t="shared" si="156"/>
        <v>0</v>
      </c>
      <c r="AM176" s="15"/>
      <c r="AN176" s="24">
        <f t="shared" si="138"/>
        <v>0</v>
      </c>
      <c r="AO176" s="5">
        <v>0</v>
      </c>
      <c r="AP176" s="63"/>
      <c r="AQ176" s="15"/>
      <c r="AR176" s="13"/>
      <c r="AS176" s="98">
        <f t="shared" si="157"/>
        <v>0</v>
      </c>
      <c r="AT176" s="99">
        <f>AT5</f>
        <v>0.96</v>
      </c>
      <c r="AU176" s="100"/>
      <c r="AV176" s="110"/>
      <c r="AW176" s="95">
        <f t="shared" si="158"/>
        <v>0</v>
      </c>
      <c r="AX176" s="15"/>
      <c r="AY176" s="24">
        <f t="shared" si="139"/>
        <v>0</v>
      </c>
      <c r="AZ176" s="5">
        <v>0</v>
      </c>
      <c r="BA176" s="63"/>
      <c r="BB176" s="15"/>
      <c r="BC176" s="13"/>
      <c r="BD176" s="98">
        <f t="shared" si="159"/>
        <v>0</v>
      </c>
      <c r="BE176" s="99">
        <f>BE5</f>
        <v>0.98</v>
      </c>
      <c r="BF176" s="100"/>
      <c r="BG176" s="110"/>
      <c r="BH176" s="95">
        <f t="shared" si="160"/>
        <v>0</v>
      </c>
      <c r="BI176" s="15"/>
      <c r="BJ176" s="24">
        <f t="shared" si="140"/>
        <v>0</v>
      </c>
      <c r="BK176" s="5">
        <v>0</v>
      </c>
      <c r="BL176" s="63"/>
      <c r="BM176" s="15"/>
      <c r="BN176" s="13"/>
      <c r="BO176" s="98">
        <f t="shared" si="161"/>
        <v>1</v>
      </c>
      <c r="BP176" s="99">
        <f>BP5</f>
        <v>0.94499999999999995</v>
      </c>
      <c r="BQ176" s="100">
        <v>19.844999999999999</v>
      </c>
      <c r="BR176" s="110"/>
      <c r="BS176" s="95">
        <f t="shared" si="162"/>
        <v>18.753524999999996</v>
      </c>
      <c r="BT176" s="15"/>
      <c r="BU176" s="24">
        <f t="shared" si="141"/>
        <v>1</v>
      </c>
      <c r="BV176" s="5">
        <v>0</v>
      </c>
      <c r="BW176" s="63"/>
      <c r="BX176" s="15"/>
      <c r="BY176" s="13"/>
      <c r="BZ176" s="98">
        <f t="shared" si="163"/>
        <v>0</v>
      </c>
      <c r="CA176" s="99">
        <f>CA5</f>
        <v>1</v>
      </c>
      <c r="CB176" s="100"/>
      <c r="CC176" s="110"/>
      <c r="CD176" s="95">
        <f t="shared" si="164"/>
        <v>0</v>
      </c>
      <c r="CE176" s="15"/>
      <c r="CF176" s="24">
        <f t="shared" si="142"/>
        <v>0</v>
      </c>
      <c r="CG176" s="5">
        <v>0</v>
      </c>
      <c r="CH176" s="63"/>
      <c r="CI176" s="15"/>
      <c r="CJ176" s="13"/>
      <c r="CK176" s="98">
        <f t="shared" si="165"/>
        <v>0</v>
      </c>
      <c r="CL176" s="99">
        <f>CL5</f>
        <v>1</v>
      </c>
      <c r="CM176" s="100"/>
      <c r="CN176" s="110"/>
      <c r="CO176" s="95">
        <f t="shared" si="166"/>
        <v>0</v>
      </c>
      <c r="CP176" s="15"/>
      <c r="CQ176" s="24">
        <f t="shared" si="143"/>
        <v>0</v>
      </c>
      <c r="CR176" s="5">
        <v>0</v>
      </c>
      <c r="CS176" s="63"/>
      <c r="CT176" s="15"/>
      <c r="CU176" s="13"/>
      <c r="CV176" s="98">
        <f t="shared" si="167"/>
        <v>0</v>
      </c>
      <c r="CW176" s="99">
        <f>CW5</f>
        <v>1</v>
      </c>
      <c r="CX176" s="100"/>
      <c r="CY176" s="110"/>
      <c r="CZ176" s="95">
        <f t="shared" si="168"/>
        <v>0</v>
      </c>
      <c r="DA176" s="15"/>
      <c r="DB176" s="24">
        <f t="shared" si="144"/>
        <v>0</v>
      </c>
      <c r="DC176" s="5">
        <v>0</v>
      </c>
      <c r="DD176" s="63"/>
      <c r="DE176" s="15"/>
      <c r="DF176" s="13"/>
      <c r="DG176" s="98">
        <f t="shared" si="169"/>
        <v>0</v>
      </c>
      <c r="DH176" s="99">
        <f>DH5</f>
        <v>1</v>
      </c>
      <c r="DI176" s="100"/>
      <c r="DJ176" s="110"/>
      <c r="DK176" s="95">
        <f t="shared" si="170"/>
        <v>0</v>
      </c>
      <c r="DL176" s="15"/>
      <c r="DM176" s="24">
        <f t="shared" si="145"/>
        <v>0</v>
      </c>
      <c r="DN176" s="5">
        <v>0</v>
      </c>
      <c r="DO176" s="63"/>
      <c r="DP176" s="15"/>
      <c r="DQ176" s="13"/>
      <c r="DR176" s="98">
        <f t="shared" si="171"/>
        <v>0</v>
      </c>
      <c r="DS176" s="99">
        <f>DS5</f>
        <v>1</v>
      </c>
      <c r="DT176" s="100"/>
      <c r="DU176" s="110"/>
      <c r="DV176" s="95">
        <f t="shared" si="172"/>
        <v>0</v>
      </c>
      <c r="DW176" s="15"/>
      <c r="DX176" s="24">
        <f t="shared" si="146"/>
        <v>0</v>
      </c>
      <c r="DY176" s="5">
        <v>0</v>
      </c>
      <c r="DZ176" s="63"/>
      <c r="EA176" s="15"/>
      <c r="EB176" s="13"/>
      <c r="EC176" s="98">
        <f t="shared" si="173"/>
        <v>0</v>
      </c>
      <c r="ED176" s="99">
        <f>ED5</f>
        <v>1</v>
      </c>
      <c r="EE176" s="100"/>
      <c r="EF176" s="110"/>
      <c r="EG176" s="95">
        <f t="shared" si="174"/>
        <v>0</v>
      </c>
      <c r="EH176" s="15"/>
      <c r="EI176" s="24">
        <f t="shared" si="147"/>
        <v>0</v>
      </c>
      <c r="EJ176" s="5">
        <v>0</v>
      </c>
      <c r="EK176" s="63"/>
      <c r="EL176" s="15"/>
      <c r="EM176" s="13"/>
      <c r="EN176" s="98">
        <f t="shared" si="175"/>
        <v>0</v>
      </c>
      <c r="EO176" s="99">
        <f>EO5</f>
        <v>1</v>
      </c>
      <c r="EP176" s="100"/>
      <c r="EQ176" s="110"/>
      <c r="ER176" s="95">
        <f t="shared" si="176"/>
        <v>0</v>
      </c>
      <c r="ES176" s="15"/>
      <c r="ET176" s="24">
        <f t="shared" si="148"/>
        <v>0</v>
      </c>
      <c r="EU176" s="5">
        <v>0</v>
      </c>
      <c r="EV176" s="63"/>
      <c r="EW176" s="15"/>
      <c r="EX176" s="13"/>
      <c r="EY176" s="98">
        <f t="shared" si="177"/>
        <v>0</v>
      </c>
      <c r="EZ176" s="99">
        <f>EZ5</f>
        <v>1</v>
      </c>
      <c r="FA176" s="100"/>
      <c r="FB176" s="110"/>
      <c r="FC176" s="95">
        <f t="shared" si="178"/>
        <v>0</v>
      </c>
      <c r="FD176" s="15"/>
      <c r="FE176" s="24">
        <f t="shared" si="149"/>
        <v>0</v>
      </c>
      <c r="FF176" s="5">
        <v>0</v>
      </c>
      <c r="FG176" s="63"/>
      <c r="FH176" s="15"/>
      <c r="FI176" s="13"/>
      <c r="FJ176" s="98">
        <f t="shared" si="179"/>
        <v>0</v>
      </c>
      <c r="FK176" s="99">
        <f>FK5</f>
        <v>1</v>
      </c>
      <c r="FL176" s="100"/>
      <c r="FM176" s="110"/>
      <c r="FN176" s="95">
        <f t="shared" si="180"/>
        <v>0</v>
      </c>
      <c r="FO176" s="15"/>
      <c r="FP176" s="24">
        <f t="shared" si="150"/>
        <v>0</v>
      </c>
      <c r="FQ176" s="5">
        <v>0</v>
      </c>
      <c r="FR176" s="8">
        <v>0</v>
      </c>
      <c r="FS176" s="84">
        <f t="shared" si="181"/>
        <v>19.844999999999999</v>
      </c>
      <c r="FT176" s="85">
        <f t="shared" si="182"/>
        <v>22.212999999999997</v>
      </c>
      <c r="FU176" s="85">
        <f t="shared" si="183"/>
        <v>500</v>
      </c>
      <c r="FV176" s="85">
        <f t="shared" si="184"/>
        <v>500</v>
      </c>
      <c r="FW176" s="85">
        <f t="shared" si="185"/>
        <v>500</v>
      </c>
      <c r="FX176" s="85">
        <f t="shared" si="186"/>
        <v>18.753524999999996</v>
      </c>
      <c r="FY176" s="85">
        <f t="shared" si="187"/>
        <v>500</v>
      </c>
      <c r="FZ176" s="85">
        <f t="shared" si="188"/>
        <v>500</v>
      </c>
      <c r="GA176" s="85">
        <f t="shared" si="189"/>
        <v>500</v>
      </c>
      <c r="GB176" s="85">
        <f t="shared" si="190"/>
        <v>500</v>
      </c>
      <c r="GC176" s="85">
        <f t="shared" si="191"/>
        <v>500</v>
      </c>
      <c r="GD176" s="85">
        <f t="shared" si="192"/>
        <v>500</v>
      </c>
      <c r="GE176" s="85">
        <f t="shared" si="193"/>
        <v>500</v>
      </c>
      <c r="GF176" s="85">
        <f t="shared" si="194"/>
        <v>500</v>
      </c>
      <c r="GG176" s="85">
        <f t="shared" si="195"/>
        <v>500</v>
      </c>
      <c r="GH176" s="101">
        <f t="shared" si="134"/>
        <v>3</v>
      </c>
      <c r="GI176" s="102">
        <f t="shared" si="196"/>
        <v>60.811524999999989</v>
      </c>
      <c r="GJ176" s="102">
        <f t="shared" si="197"/>
        <v>20.270508333333328</v>
      </c>
      <c r="GK176" s="79">
        <f>ROW()</f>
        <v>176</v>
      </c>
    </row>
    <row r="177" spans="1:193" s="12" customFormat="1" ht="50.1" customHeight="1">
      <c r="A177" s="17">
        <f>ROW()</f>
        <v>177</v>
      </c>
      <c r="B177" s="32">
        <f t="shared" si="198"/>
        <v>171</v>
      </c>
      <c r="C177" s="33">
        <f t="shared" si="199"/>
        <v>171</v>
      </c>
      <c r="D177" s="31" t="s">
        <v>499</v>
      </c>
      <c r="E177" s="390">
        <f t="shared" si="135"/>
        <v>3.3041925000000001</v>
      </c>
      <c r="F177" s="107">
        <f t="shared" si="151"/>
        <v>3.4003462500000001</v>
      </c>
      <c r="G177" s="3">
        <v>0</v>
      </c>
      <c r="H177" s="4">
        <v>0</v>
      </c>
      <c r="I177" s="63"/>
      <c r="J177" s="15"/>
      <c r="K177" s="13"/>
      <c r="L177" s="98">
        <f t="shared" si="200"/>
        <v>1</v>
      </c>
      <c r="M177" s="99">
        <f>M5</f>
        <v>0.94499999999999995</v>
      </c>
      <c r="N177" s="100">
        <v>3.7</v>
      </c>
      <c r="O177" s="110">
        <v>423470</v>
      </c>
      <c r="P177" s="95">
        <f t="shared" si="152"/>
        <v>3.4965000000000002</v>
      </c>
      <c r="Q177" s="15"/>
      <c r="R177" s="24">
        <f t="shared" si="136"/>
        <v>2</v>
      </c>
      <c r="S177" s="25">
        <v>0</v>
      </c>
      <c r="T177" s="63"/>
      <c r="U177" s="15"/>
      <c r="V177" s="13"/>
      <c r="W177" s="98">
        <f t="shared" si="153"/>
        <v>0</v>
      </c>
      <c r="X177" s="99">
        <f>X5</f>
        <v>0.97</v>
      </c>
      <c r="Y177" s="100"/>
      <c r="Z177" s="110"/>
      <c r="AA177" s="95">
        <f t="shared" si="154"/>
        <v>0</v>
      </c>
      <c r="AB177" s="15"/>
      <c r="AC177" s="24">
        <f t="shared" si="137"/>
        <v>0</v>
      </c>
      <c r="AD177" s="5">
        <v>0</v>
      </c>
      <c r="AE177" s="63"/>
      <c r="AF177" s="15"/>
      <c r="AG177" s="13"/>
      <c r="AH177" s="98">
        <f t="shared" si="155"/>
        <v>0</v>
      </c>
      <c r="AI177" s="99">
        <f>AI5</f>
        <v>0.95499999999999996</v>
      </c>
      <c r="AJ177" s="100"/>
      <c r="AK177" s="110"/>
      <c r="AL177" s="95">
        <f t="shared" si="156"/>
        <v>0</v>
      </c>
      <c r="AM177" s="15"/>
      <c r="AN177" s="24">
        <f t="shared" si="138"/>
        <v>0</v>
      </c>
      <c r="AO177" s="5">
        <v>0</v>
      </c>
      <c r="AP177" s="63"/>
      <c r="AQ177" s="15"/>
      <c r="AR177" s="13"/>
      <c r="AS177" s="98">
        <f t="shared" si="157"/>
        <v>0</v>
      </c>
      <c r="AT177" s="99">
        <f>AT5</f>
        <v>0.96</v>
      </c>
      <c r="AU177" s="100"/>
      <c r="AV177" s="110"/>
      <c r="AW177" s="95">
        <f t="shared" si="158"/>
        <v>0</v>
      </c>
      <c r="AX177" s="15"/>
      <c r="AY177" s="24">
        <f t="shared" si="139"/>
        <v>0</v>
      </c>
      <c r="AZ177" s="5">
        <v>0</v>
      </c>
      <c r="BA177" s="63"/>
      <c r="BB177" s="15"/>
      <c r="BC177" s="13"/>
      <c r="BD177" s="98">
        <f t="shared" si="159"/>
        <v>0</v>
      </c>
      <c r="BE177" s="99">
        <f>BE5</f>
        <v>0.98</v>
      </c>
      <c r="BF177" s="100"/>
      <c r="BG177" s="110"/>
      <c r="BH177" s="95">
        <f t="shared" si="160"/>
        <v>0</v>
      </c>
      <c r="BI177" s="15"/>
      <c r="BJ177" s="24">
        <f t="shared" si="140"/>
        <v>0</v>
      </c>
      <c r="BK177" s="5">
        <v>0</v>
      </c>
      <c r="BL177" s="63"/>
      <c r="BM177" s="15"/>
      <c r="BN177" s="13"/>
      <c r="BO177" s="98">
        <f t="shared" si="161"/>
        <v>1</v>
      </c>
      <c r="BP177" s="99">
        <f>BP5</f>
        <v>0.94499999999999995</v>
      </c>
      <c r="BQ177" s="100">
        <v>3.4965000000000002</v>
      </c>
      <c r="BR177" s="110"/>
      <c r="BS177" s="95">
        <f t="shared" si="162"/>
        <v>3.3041925000000001</v>
      </c>
      <c r="BT177" s="15"/>
      <c r="BU177" s="24">
        <f t="shared" si="141"/>
        <v>1</v>
      </c>
      <c r="BV177" s="5">
        <v>0</v>
      </c>
      <c r="BW177" s="63"/>
      <c r="BX177" s="15"/>
      <c r="BY177" s="13"/>
      <c r="BZ177" s="98">
        <f t="shared" si="163"/>
        <v>0</v>
      </c>
      <c r="CA177" s="99">
        <f>CA5</f>
        <v>1</v>
      </c>
      <c r="CB177" s="100"/>
      <c r="CC177" s="110"/>
      <c r="CD177" s="95">
        <f t="shared" si="164"/>
        <v>0</v>
      </c>
      <c r="CE177" s="15"/>
      <c r="CF177" s="24">
        <f t="shared" si="142"/>
        <v>0</v>
      </c>
      <c r="CG177" s="5">
        <v>0</v>
      </c>
      <c r="CH177" s="63"/>
      <c r="CI177" s="15"/>
      <c r="CJ177" s="13"/>
      <c r="CK177" s="98">
        <f t="shared" si="165"/>
        <v>0</v>
      </c>
      <c r="CL177" s="99">
        <f>CL5</f>
        <v>1</v>
      </c>
      <c r="CM177" s="100"/>
      <c r="CN177" s="110"/>
      <c r="CO177" s="95">
        <f t="shared" si="166"/>
        <v>0</v>
      </c>
      <c r="CP177" s="15"/>
      <c r="CQ177" s="24">
        <f t="shared" si="143"/>
        <v>0</v>
      </c>
      <c r="CR177" s="5">
        <v>0</v>
      </c>
      <c r="CS177" s="63"/>
      <c r="CT177" s="15"/>
      <c r="CU177" s="13"/>
      <c r="CV177" s="98">
        <f t="shared" si="167"/>
        <v>0</v>
      </c>
      <c r="CW177" s="99">
        <f>CW5</f>
        <v>1</v>
      </c>
      <c r="CX177" s="100"/>
      <c r="CY177" s="110"/>
      <c r="CZ177" s="95">
        <f t="shared" si="168"/>
        <v>0</v>
      </c>
      <c r="DA177" s="15"/>
      <c r="DB177" s="24">
        <f t="shared" si="144"/>
        <v>0</v>
      </c>
      <c r="DC177" s="5">
        <v>0</v>
      </c>
      <c r="DD177" s="63"/>
      <c r="DE177" s="15"/>
      <c r="DF177" s="13"/>
      <c r="DG177" s="98">
        <f t="shared" si="169"/>
        <v>0</v>
      </c>
      <c r="DH177" s="99">
        <f>DH5</f>
        <v>1</v>
      </c>
      <c r="DI177" s="100"/>
      <c r="DJ177" s="110"/>
      <c r="DK177" s="95">
        <f t="shared" si="170"/>
        <v>0</v>
      </c>
      <c r="DL177" s="15"/>
      <c r="DM177" s="24">
        <f t="shared" si="145"/>
        <v>0</v>
      </c>
      <c r="DN177" s="5">
        <v>0</v>
      </c>
      <c r="DO177" s="63"/>
      <c r="DP177" s="15"/>
      <c r="DQ177" s="13"/>
      <c r="DR177" s="98">
        <f t="shared" si="171"/>
        <v>0</v>
      </c>
      <c r="DS177" s="99">
        <f>DS5</f>
        <v>1</v>
      </c>
      <c r="DT177" s="100"/>
      <c r="DU177" s="110"/>
      <c r="DV177" s="95">
        <f t="shared" si="172"/>
        <v>0</v>
      </c>
      <c r="DW177" s="15"/>
      <c r="DX177" s="24">
        <f t="shared" si="146"/>
        <v>0</v>
      </c>
      <c r="DY177" s="5">
        <v>0</v>
      </c>
      <c r="DZ177" s="63"/>
      <c r="EA177" s="15"/>
      <c r="EB177" s="13"/>
      <c r="EC177" s="98">
        <f t="shared" si="173"/>
        <v>0</v>
      </c>
      <c r="ED177" s="99">
        <f>ED5</f>
        <v>1</v>
      </c>
      <c r="EE177" s="100"/>
      <c r="EF177" s="110"/>
      <c r="EG177" s="95">
        <f t="shared" si="174"/>
        <v>0</v>
      </c>
      <c r="EH177" s="15"/>
      <c r="EI177" s="24">
        <f t="shared" si="147"/>
        <v>0</v>
      </c>
      <c r="EJ177" s="5">
        <v>0</v>
      </c>
      <c r="EK177" s="63"/>
      <c r="EL177" s="15"/>
      <c r="EM177" s="13"/>
      <c r="EN177" s="98">
        <f t="shared" si="175"/>
        <v>0</v>
      </c>
      <c r="EO177" s="99">
        <f>EO5</f>
        <v>1</v>
      </c>
      <c r="EP177" s="100"/>
      <c r="EQ177" s="110"/>
      <c r="ER177" s="95">
        <f t="shared" si="176"/>
        <v>0</v>
      </c>
      <c r="ES177" s="15"/>
      <c r="ET177" s="24">
        <f t="shared" si="148"/>
        <v>0</v>
      </c>
      <c r="EU177" s="5">
        <v>0</v>
      </c>
      <c r="EV177" s="63"/>
      <c r="EW177" s="15"/>
      <c r="EX177" s="13"/>
      <c r="EY177" s="98">
        <f t="shared" si="177"/>
        <v>0</v>
      </c>
      <c r="EZ177" s="99">
        <f>EZ5</f>
        <v>1</v>
      </c>
      <c r="FA177" s="100"/>
      <c r="FB177" s="110"/>
      <c r="FC177" s="95">
        <f t="shared" si="178"/>
        <v>0</v>
      </c>
      <c r="FD177" s="15"/>
      <c r="FE177" s="24">
        <f t="shared" si="149"/>
        <v>0</v>
      </c>
      <c r="FF177" s="5">
        <v>0</v>
      </c>
      <c r="FG177" s="63"/>
      <c r="FH177" s="15"/>
      <c r="FI177" s="13"/>
      <c r="FJ177" s="98">
        <f t="shared" si="179"/>
        <v>0</v>
      </c>
      <c r="FK177" s="99">
        <f>FK5</f>
        <v>1</v>
      </c>
      <c r="FL177" s="100"/>
      <c r="FM177" s="110"/>
      <c r="FN177" s="95">
        <f t="shared" si="180"/>
        <v>0</v>
      </c>
      <c r="FO177" s="15"/>
      <c r="FP177" s="24">
        <f t="shared" si="150"/>
        <v>0</v>
      </c>
      <c r="FQ177" s="5">
        <v>0</v>
      </c>
      <c r="FR177" s="8">
        <v>0</v>
      </c>
      <c r="FS177" s="84">
        <f t="shared" si="181"/>
        <v>3.4965000000000002</v>
      </c>
      <c r="FT177" s="85">
        <f t="shared" si="182"/>
        <v>500</v>
      </c>
      <c r="FU177" s="85">
        <f t="shared" si="183"/>
        <v>500</v>
      </c>
      <c r="FV177" s="85">
        <f t="shared" si="184"/>
        <v>500</v>
      </c>
      <c r="FW177" s="85">
        <f t="shared" si="185"/>
        <v>500</v>
      </c>
      <c r="FX177" s="85">
        <f t="shared" si="186"/>
        <v>3.3041925000000001</v>
      </c>
      <c r="FY177" s="85">
        <f t="shared" si="187"/>
        <v>500</v>
      </c>
      <c r="FZ177" s="85">
        <f t="shared" si="188"/>
        <v>500</v>
      </c>
      <c r="GA177" s="85">
        <f t="shared" si="189"/>
        <v>500</v>
      </c>
      <c r="GB177" s="85">
        <f t="shared" si="190"/>
        <v>500</v>
      </c>
      <c r="GC177" s="85">
        <f t="shared" si="191"/>
        <v>500</v>
      </c>
      <c r="GD177" s="85">
        <f t="shared" si="192"/>
        <v>500</v>
      </c>
      <c r="GE177" s="85">
        <f t="shared" si="193"/>
        <v>500</v>
      </c>
      <c r="GF177" s="85">
        <f t="shared" si="194"/>
        <v>500</v>
      </c>
      <c r="GG177" s="85">
        <f t="shared" si="195"/>
        <v>500</v>
      </c>
      <c r="GH177" s="101">
        <f t="shared" si="134"/>
        <v>2</v>
      </c>
      <c r="GI177" s="102">
        <f t="shared" si="196"/>
        <v>6.8006925000000003</v>
      </c>
      <c r="GJ177" s="102">
        <f t="shared" si="197"/>
        <v>3.4003462500000001</v>
      </c>
      <c r="GK177" s="79">
        <f>ROW()</f>
        <v>177</v>
      </c>
    </row>
    <row r="178" spans="1:193" s="12" customFormat="1" ht="50.1" customHeight="1">
      <c r="A178" s="17">
        <f>ROW()</f>
        <v>178</v>
      </c>
      <c r="B178" s="32">
        <f t="shared" si="198"/>
        <v>172</v>
      </c>
      <c r="C178" s="33">
        <f t="shared" si="199"/>
        <v>172</v>
      </c>
      <c r="D178" s="31" t="s">
        <v>500</v>
      </c>
      <c r="E178" s="390">
        <f t="shared" si="135"/>
        <v>9.3624741</v>
      </c>
      <c r="F178" s="107">
        <f t="shared" si="151"/>
        <v>9.6349270499999999</v>
      </c>
      <c r="G178" s="3">
        <v>0</v>
      </c>
      <c r="H178" s="4">
        <v>0</v>
      </c>
      <c r="I178" s="63"/>
      <c r="J178" s="15"/>
      <c r="K178" s="13"/>
      <c r="L178" s="98">
        <f t="shared" si="200"/>
        <v>1</v>
      </c>
      <c r="M178" s="99">
        <f>M5</f>
        <v>0.94499999999999995</v>
      </c>
      <c r="N178" s="100">
        <v>10.484</v>
      </c>
      <c r="O178" s="110">
        <v>493247</v>
      </c>
      <c r="P178" s="95">
        <f t="shared" si="152"/>
        <v>9.9073799999999999</v>
      </c>
      <c r="Q178" s="15"/>
      <c r="R178" s="24">
        <f t="shared" si="136"/>
        <v>2</v>
      </c>
      <c r="S178" s="25">
        <v>0</v>
      </c>
      <c r="T178" s="63"/>
      <c r="U178" s="15"/>
      <c r="V178" s="13"/>
      <c r="W178" s="98">
        <f t="shared" si="153"/>
        <v>0</v>
      </c>
      <c r="X178" s="99">
        <f>X5</f>
        <v>0.97</v>
      </c>
      <c r="Y178" s="100"/>
      <c r="Z178" s="110"/>
      <c r="AA178" s="95">
        <f t="shared" si="154"/>
        <v>0</v>
      </c>
      <c r="AB178" s="15"/>
      <c r="AC178" s="24">
        <f t="shared" si="137"/>
        <v>0</v>
      </c>
      <c r="AD178" s="5">
        <v>0</v>
      </c>
      <c r="AE178" s="63"/>
      <c r="AF178" s="15"/>
      <c r="AG178" s="13"/>
      <c r="AH178" s="98">
        <f t="shared" si="155"/>
        <v>0</v>
      </c>
      <c r="AI178" s="99">
        <f>AI5</f>
        <v>0.95499999999999996</v>
      </c>
      <c r="AJ178" s="100"/>
      <c r="AK178" s="110"/>
      <c r="AL178" s="95">
        <f t="shared" si="156"/>
        <v>0</v>
      </c>
      <c r="AM178" s="15"/>
      <c r="AN178" s="24">
        <f t="shared" si="138"/>
        <v>0</v>
      </c>
      <c r="AO178" s="5">
        <v>0</v>
      </c>
      <c r="AP178" s="63"/>
      <c r="AQ178" s="15"/>
      <c r="AR178" s="13"/>
      <c r="AS178" s="98">
        <f t="shared" si="157"/>
        <v>0</v>
      </c>
      <c r="AT178" s="99">
        <f>AT5</f>
        <v>0.96</v>
      </c>
      <c r="AU178" s="100"/>
      <c r="AV178" s="110"/>
      <c r="AW178" s="95">
        <f t="shared" si="158"/>
        <v>0</v>
      </c>
      <c r="AX178" s="15"/>
      <c r="AY178" s="24">
        <f t="shared" si="139"/>
        <v>0</v>
      </c>
      <c r="AZ178" s="5">
        <v>0</v>
      </c>
      <c r="BA178" s="63"/>
      <c r="BB178" s="15"/>
      <c r="BC178" s="13"/>
      <c r="BD178" s="98">
        <f t="shared" si="159"/>
        <v>0</v>
      </c>
      <c r="BE178" s="99">
        <f>BE5</f>
        <v>0.98</v>
      </c>
      <c r="BF178" s="100"/>
      <c r="BG178" s="110"/>
      <c r="BH178" s="95">
        <f t="shared" si="160"/>
        <v>0</v>
      </c>
      <c r="BI178" s="15"/>
      <c r="BJ178" s="24">
        <f t="shared" si="140"/>
        <v>0</v>
      </c>
      <c r="BK178" s="5">
        <v>0</v>
      </c>
      <c r="BL178" s="63"/>
      <c r="BM178" s="15"/>
      <c r="BN178" s="13"/>
      <c r="BO178" s="98">
        <f t="shared" si="161"/>
        <v>1</v>
      </c>
      <c r="BP178" s="99">
        <f>BP5</f>
        <v>0.94499999999999995</v>
      </c>
      <c r="BQ178" s="100">
        <v>9.9073799999999999</v>
      </c>
      <c r="BR178" s="110"/>
      <c r="BS178" s="95">
        <f t="shared" si="162"/>
        <v>9.3624741</v>
      </c>
      <c r="BT178" s="15"/>
      <c r="BU178" s="24">
        <f t="shared" si="141"/>
        <v>1</v>
      </c>
      <c r="BV178" s="5">
        <v>0</v>
      </c>
      <c r="BW178" s="63"/>
      <c r="BX178" s="15"/>
      <c r="BY178" s="13"/>
      <c r="BZ178" s="98">
        <f t="shared" si="163"/>
        <v>0</v>
      </c>
      <c r="CA178" s="99">
        <f>CA5</f>
        <v>1</v>
      </c>
      <c r="CB178" s="100"/>
      <c r="CC178" s="110"/>
      <c r="CD178" s="95">
        <f t="shared" si="164"/>
        <v>0</v>
      </c>
      <c r="CE178" s="15"/>
      <c r="CF178" s="24">
        <f t="shared" si="142"/>
        <v>0</v>
      </c>
      <c r="CG178" s="5">
        <v>0</v>
      </c>
      <c r="CH178" s="63"/>
      <c r="CI178" s="15"/>
      <c r="CJ178" s="13"/>
      <c r="CK178" s="98">
        <f t="shared" si="165"/>
        <v>0</v>
      </c>
      <c r="CL178" s="99">
        <f>CL5</f>
        <v>1</v>
      </c>
      <c r="CM178" s="100"/>
      <c r="CN178" s="110"/>
      <c r="CO178" s="95">
        <f t="shared" si="166"/>
        <v>0</v>
      </c>
      <c r="CP178" s="15"/>
      <c r="CQ178" s="24">
        <f t="shared" si="143"/>
        <v>0</v>
      </c>
      <c r="CR178" s="5">
        <v>0</v>
      </c>
      <c r="CS178" s="63"/>
      <c r="CT178" s="15"/>
      <c r="CU178" s="13"/>
      <c r="CV178" s="98">
        <f t="shared" si="167"/>
        <v>0</v>
      </c>
      <c r="CW178" s="99">
        <f>CW5</f>
        <v>1</v>
      </c>
      <c r="CX178" s="100"/>
      <c r="CY178" s="110"/>
      <c r="CZ178" s="95">
        <f t="shared" si="168"/>
        <v>0</v>
      </c>
      <c r="DA178" s="15"/>
      <c r="DB178" s="24">
        <f t="shared" si="144"/>
        <v>0</v>
      </c>
      <c r="DC178" s="5">
        <v>0</v>
      </c>
      <c r="DD178" s="63"/>
      <c r="DE178" s="15"/>
      <c r="DF178" s="13"/>
      <c r="DG178" s="98">
        <f t="shared" si="169"/>
        <v>0</v>
      </c>
      <c r="DH178" s="99">
        <f>DH5</f>
        <v>1</v>
      </c>
      <c r="DI178" s="100"/>
      <c r="DJ178" s="110"/>
      <c r="DK178" s="95">
        <f t="shared" si="170"/>
        <v>0</v>
      </c>
      <c r="DL178" s="15"/>
      <c r="DM178" s="24">
        <f t="shared" si="145"/>
        <v>0</v>
      </c>
      <c r="DN178" s="5">
        <v>0</v>
      </c>
      <c r="DO178" s="63"/>
      <c r="DP178" s="15"/>
      <c r="DQ178" s="13"/>
      <c r="DR178" s="98">
        <f t="shared" si="171"/>
        <v>0</v>
      </c>
      <c r="DS178" s="99">
        <f>DS5</f>
        <v>1</v>
      </c>
      <c r="DT178" s="100"/>
      <c r="DU178" s="110"/>
      <c r="DV178" s="95">
        <f t="shared" si="172"/>
        <v>0</v>
      </c>
      <c r="DW178" s="15"/>
      <c r="DX178" s="24">
        <f t="shared" si="146"/>
        <v>0</v>
      </c>
      <c r="DY178" s="5">
        <v>0</v>
      </c>
      <c r="DZ178" s="63"/>
      <c r="EA178" s="15"/>
      <c r="EB178" s="13"/>
      <c r="EC178" s="98">
        <f t="shared" si="173"/>
        <v>0</v>
      </c>
      <c r="ED178" s="99">
        <f>ED5</f>
        <v>1</v>
      </c>
      <c r="EE178" s="100"/>
      <c r="EF178" s="110"/>
      <c r="EG178" s="95">
        <f t="shared" si="174"/>
        <v>0</v>
      </c>
      <c r="EH178" s="15"/>
      <c r="EI178" s="24">
        <f t="shared" si="147"/>
        <v>0</v>
      </c>
      <c r="EJ178" s="5">
        <v>0</v>
      </c>
      <c r="EK178" s="63"/>
      <c r="EL178" s="15"/>
      <c r="EM178" s="13"/>
      <c r="EN178" s="98">
        <f t="shared" si="175"/>
        <v>0</v>
      </c>
      <c r="EO178" s="99">
        <f>EO5</f>
        <v>1</v>
      </c>
      <c r="EP178" s="100"/>
      <c r="EQ178" s="110"/>
      <c r="ER178" s="95">
        <f t="shared" si="176"/>
        <v>0</v>
      </c>
      <c r="ES178" s="15"/>
      <c r="ET178" s="24">
        <f t="shared" si="148"/>
        <v>0</v>
      </c>
      <c r="EU178" s="5">
        <v>0</v>
      </c>
      <c r="EV178" s="63"/>
      <c r="EW178" s="15"/>
      <c r="EX178" s="13"/>
      <c r="EY178" s="98">
        <f t="shared" si="177"/>
        <v>0</v>
      </c>
      <c r="EZ178" s="99">
        <f>EZ5</f>
        <v>1</v>
      </c>
      <c r="FA178" s="100"/>
      <c r="FB178" s="110"/>
      <c r="FC178" s="95">
        <f t="shared" si="178"/>
        <v>0</v>
      </c>
      <c r="FD178" s="15"/>
      <c r="FE178" s="24">
        <f t="shared" si="149"/>
        <v>0</v>
      </c>
      <c r="FF178" s="5">
        <v>0</v>
      </c>
      <c r="FG178" s="63"/>
      <c r="FH178" s="15"/>
      <c r="FI178" s="13"/>
      <c r="FJ178" s="98">
        <f t="shared" si="179"/>
        <v>0</v>
      </c>
      <c r="FK178" s="99">
        <f>FK5</f>
        <v>1</v>
      </c>
      <c r="FL178" s="100"/>
      <c r="FM178" s="110"/>
      <c r="FN178" s="95">
        <f t="shared" si="180"/>
        <v>0</v>
      </c>
      <c r="FO178" s="15"/>
      <c r="FP178" s="24">
        <f t="shared" si="150"/>
        <v>0</v>
      </c>
      <c r="FQ178" s="5">
        <v>0</v>
      </c>
      <c r="FR178" s="8">
        <v>0</v>
      </c>
      <c r="FS178" s="84">
        <f t="shared" si="181"/>
        <v>9.9073799999999999</v>
      </c>
      <c r="FT178" s="85">
        <f t="shared" si="182"/>
        <v>500</v>
      </c>
      <c r="FU178" s="85">
        <f t="shared" si="183"/>
        <v>500</v>
      </c>
      <c r="FV178" s="85">
        <f t="shared" si="184"/>
        <v>500</v>
      </c>
      <c r="FW178" s="85">
        <f t="shared" si="185"/>
        <v>500</v>
      </c>
      <c r="FX178" s="85">
        <f t="shared" si="186"/>
        <v>9.3624741</v>
      </c>
      <c r="FY178" s="85">
        <f t="shared" si="187"/>
        <v>500</v>
      </c>
      <c r="FZ178" s="85">
        <f t="shared" si="188"/>
        <v>500</v>
      </c>
      <c r="GA178" s="85">
        <f t="shared" si="189"/>
        <v>500</v>
      </c>
      <c r="GB178" s="85">
        <f t="shared" si="190"/>
        <v>500</v>
      </c>
      <c r="GC178" s="85">
        <f t="shared" si="191"/>
        <v>500</v>
      </c>
      <c r="GD178" s="85">
        <f t="shared" si="192"/>
        <v>500</v>
      </c>
      <c r="GE178" s="85">
        <f t="shared" si="193"/>
        <v>500</v>
      </c>
      <c r="GF178" s="85">
        <f t="shared" si="194"/>
        <v>500</v>
      </c>
      <c r="GG178" s="85">
        <f t="shared" si="195"/>
        <v>500</v>
      </c>
      <c r="GH178" s="101">
        <f t="shared" si="134"/>
        <v>2</v>
      </c>
      <c r="GI178" s="102">
        <f t="shared" si="196"/>
        <v>19.2698541</v>
      </c>
      <c r="GJ178" s="102">
        <f t="shared" si="197"/>
        <v>9.6349270499999999</v>
      </c>
      <c r="GK178" s="79">
        <f>ROW()</f>
        <v>178</v>
      </c>
    </row>
    <row r="179" spans="1:193" s="12" customFormat="1" ht="50.1" customHeight="1">
      <c r="A179" s="17">
        <f>ROW()</f>
        <v>179</v>
      </c>
      <c r="B179" s="32">
        <f t="shared" si="198"/>
        <v>173</v>
      </c>
      <c r="C179" s="33">
        <f t="shared" si="199"/>
        <v>173</v>
      </c>
      <c r="D179" s="31" t="s">
        <v>501</v>
      </c>
      <c r="E179" s="390">
        <f t="shared" si="135"/>
        <v>0.1046321875</v>
      </c>
      <c r="F179" s="107">
        <f t="shared" si="151"/>
        <v>0.12911767716346154</v>
      </c>
      <c r="G179" s="3">
        <v>0</v>
      </c>
      <c r="H179" s="4">
        <v>0</v>
      </c>
      <c r="I179" s="63"/>
      <c r="J179" s="15"/>
      <c r="K179" s="13"/>
      <c r="L179" s="98">
        <f t="shared" si="200"/>
        <v>1</v>
      </c>
      <c r="M179" s="99">
        <f>M5</f>
        <v>0.94499999999999995</v>
      </c>
      <c r="N179" s="100">
        <v>0.15997435897435897</v>
      </c>
      <c r="O179" s="110">
        <v>419546</v>
      </c>
      <c r="P179" s="95">
        <f t="shared" si="152"/>
        <v>0.15117576923076922</v>
      </c>
      <c r="Q179" s="15"/>
      <c r="R179" s="24">
        <f t="shared" si="136"/>
        <v>4</v>
      </c>
      <c r="S179" s="25">
        <v>0</v>
      </c>
      <c r="T179" s="63"/>
      <c r="U179" s="15"/>
      <c r="V179" s="13"/>
      <c r="W179" s="98">
        <f t="shared" si="153"/>
        <v>1</v>
      </c>
      <c r="X179" s="99">
        <f>X5</f>
        <v>0.97</v>
      </c>
      <c r="Y179" s="100">
        <v>0.121445</v>
      </c>
      <c r="Z179" s="110"/>
      <c r="AA179" s="95">
        <f t="shared" si="154"/>
        <v>0.11780164999999999</v>
      </c>
      <c r="AB179" s="15"/>
      <c r="AC179" s="24">
        <f t="shared" si="137"/>
        <v>2</v>
      </c>
      <c r="AD179" s="5">
        <v>0</v>
      </c>
      <c r="AE179" s="63"/>
      <c r="AF179" s="15"/>
      <c r="AG179" s="13"/>
      <c r="AH179" s="98">
        <f t="shared" si="155"/>
        <v>1</v>
      </c>
      <c r="AI179" s="99">
        <f>AI5</f>
        <v>0.95499999999999996</v>
      </c>
      <c r="AJ179" s="100">
        <v>0.10956250000000001</v>
      </c>
      <c r="AK179" s="110"/>
      <c r="AL179" s="95">
        <f t="shared" si="156"/>
        <v>0.1046321875</v>
      </c>
      <c r="AM179" s="15"/>
      <c r="AN179" s="24">
        <f t="shared" si="138"/>
        <v>1</v>
      </c>
      <c r="AO179" s="5">
        <v>0</v>
      </c>
      <c r="AP179" s="63"/>
      <c r="AQ179" s="15"/>
      <c r="AR179" s="13"/>
      <c r="AS179" s="98">
        <f t="shared" si="157"/>
        <v>0</v>
      </c>
      <c r="AT179" s="99">
        <f>AT5</f>
        <v>0.96</v>
      </c>
      <c r="AU179" s="100"/>
      <c r="AV179" s="110"/>
      <c r="AW179" s="95">
        <f t="shared" si="158"/>
        <v>0</v>
      </c>
      <c r="AX179" s="15"/>
      <c r="AY179" s="24">
        <f t="shared" si="139"/>
        <v>0</v>
      </c>
      <c r="AZ179" s="5">
        <v>0</v>
      </c>
      <c r="BA179" s="63"/>
      <c r="BB179" s="15"/>
      <c r="BC179" s="13"/>
      <c r="BD179" s="98">
        <f t="shared" si="159"/>
        <v>0</v>
      </c>
      <c r="BE179" s="99">
        <f>BE5</f>
        <v>0.98</v>
      </c>
      <c r="BF179" s="100"/>
      <c r="BG179" s="110"/>
      <c r="BH179" s="95">
        <f t="shared" si="160"/>
        <v>0</v>
      </c>
      <c r="BI179" s="15"/>
      <c r="BJ179" s="24">
        <f t="shared" si="140"/>
        <v>0</v>
      </c>
      <c r="BK179" s="5">
        <v>0</v>
      </c>
      <c r="BL179" s="63"/>
      <c r="BM179" s="15"/>
      <c r="BN179" s="13"/>
      <c r="BO179" s="98">
        <f t="shared" si="161"/>
        <v>1</v>
      </c>
      <c r="BP179" s="99">
        <f>BP5</f>
        <v>0.94499999999999995</v>
      </c>
      <c r="BQ179" s="100">
        <v>0.15117576923076922</v>
      </c>
      <c r="BR179" s="110"/>
      <c r="BS179" s="95">
        <f t="shared" si="162"/>
        <v>0.14286110192307691</v>
      </c>
      <c r="BT179" s="15"/>
      <c r="BU179" s="24">
        <f t="shared" si="141"/>
        <v>3</v>
      </c>
      <c r="BV179" s="5">
        <v>0</v>
      </c>
      <c r="BW179" s="63"/>
      <c r="BX179" s="15"/>
      <c r="BY179" s="13"/>
      <c r="BZ179" s="98">
        <f t="shared" si="163"/>
        <v>0</v>
      </c>
      <c r="CA179" s="99">
        <f>CA5</f>
        <v>1</v>
      </c>
      <c r="CB179" s="100"/>
      <c r="CC179" s="110"/>
      <c r="CD179" s="95">
        <f t="shared" si="164"/>
        <v>0</v>
      </c>
      <c r="CE179" s="15"/>
      <c r="CF179" s="24">
        <f t="shared" si="142"/>
        <v>0</v>
      </c>
      <c r="CG179" s="5">
        <v>0</v>
      </c>
      <c r="CH179" s="63"/>
      <c r="CI179" s="15"/>
      <c r="CJ179" s="13"/>
      <c r="CK179" s="98">
        <f t="shared" si="165"/>
        <v>0</v>
      </c>
      <c r="CL179" s="99">
        <f>CL5</f>
        <v>1</v>
      </c>
      <c r="CM179" s="100"/>
      <c r="CN179" s="110"/>
      <c r="CO179" s="95">
        <f t="shared" si="166"/>
        <v>0</v>
      </c>
      <c r="CP179" s="15"/>
      <c r="CQ179" s="24">
        <f t="shared" si="143"/>
        <v>0</v>
      </c>
      <c r="CR179" s="5">
        <v>0</v>
      </c>
      <c r="CS179" s="63"/>
      <c r="CT179" s="15"/>
      <c r="CU179" s="13"/>
      <c r="CV179" s="98">
        <f t="shared" si="167"/>
        <v>0</v>
      </c>
      <c r="CW179" s="99">
        <f>CW5</f>
        <v>1</v>
      </c>
      <c r="CX179" s="100"/>
      <c r="CY179" s="110"/>
      <c r="CZ179" s="95">
        <f t="shared" si="168"/>
        <v>0</v>
      </c>
      <c r="DA179" s="15"/>
      <c r="DB179" s="24">
        <f t="shared" si="144"/>
        <v>0</v>
      </c>
      <c r="DC179" s="5">
        <v>0</v>
      </c>
      <c r="DD179" s="63"/>
      <c r="DE179" s="15"/>
      <c r="DF179" s="13"/>
      <c r="DG179" s="98">
        <f t="shared" si="169"/>
        <v>0</v>
      </c>
      <c r="DH179" s="99">
        <f>DH5</f>
        <v>1</v>
      </c>
      <c r="DI179" s="100"/>
      <c r="DJ179" s="110"/>
      <c r="DK179" s="95">
        <f t="shared" si="170"/>
        <v>0</v>
      </c>
      <c r="DL179" s="15"/>
      <c r="DM179" s="24">
        <f t="shared" si="145"/>
        <v>0</v>
      </c>
      <c r="DN179" s="5">
        <v>0</v>
      </c>
      <c r="DO179" s="63"/>
      <c r="DP179" s="15"/>
      <c r="DQ179" s="13"/>
      <c r="DR179" s="98">
        <f t="shared" si="171"/>
        <v>0</v>
      </c>
      <c r="DS179" s="99">
        <f>DS5</f>
        <v>1</v>
      </c>
      <c r="DT179" s="100"/>
      <c r="DU179" s="110"/>
      <c r="DV179" s="95">
        <f t="shared" si="172"/>
        <v>0</v>
      </c>
      <c r="DW179" s="15"/>
      <c r="DX179" s="24">
        <f t="shared" si="146"/>
        <v>0</v>
      </c>
      <c r="DY179" s="5">
        <v>0</v>
      </c>
      <c r="DZ179" s="63"/>
      <c r="EA179" s="15"/>
      <c r="EB179" s="13"/>
      <c r="EC179" s="98">
        <f t="shared" si="173"/>
        <v>0</v>
      </c>
      <c r="ED179" s="99">
        <f>ED5</f>
        <v>1</v>
      </c>
      <c r="EE179" s="100"/>
      <c r="EF179" s="110"/>
      <c r="EG179" s="95">
        <f t="shared" si="174"/>
        <v>0</v>
      </c>
      <c r="EH179" s="15"/>
      <c r="EI179" s="24">
        <f t="shared" si="147"/>
        <v>0</v>
      </c>
      <c r="EJ179" s="5">
        <v>0</v>
      </c>
      <c r="EK179" s="63"/>
      <c r="EL179" s="15"/>
      <c r="EM179" s="13"/>
      <c r="EN179" s="98">
        <f t="shared" si="175"/>
        <v>0</v>
      </c>
      <c r="EO179" s="99">
        <f>EO5</f>
        <v>1</v>
      </c>
      <c r="EP179" s="100"/>
      <c r="EQ179" s="110"/>
      <c r="ER179" s="95">
        <f t="shared" si="176"/>
        <v>0</v>
      </c>
      <c r="ES179" s="15"/>
      <c r="ET179" s="24">
        <f t="shared" si="148"/>
        <v>0</v>
      </c>
      <c r="EU179" s="5">
        <v>0</v>
      </c>
      <c r="EV179" s="63"/>
      <c r="EW179" s="15"/>
      <c r="EX179" s="13"/>
      <c r="EY179" s="98">
        <f t="shared" si="177"/>
        <v>0</v>
      </c>
      <c r="EZ179" s="99">
        <f>EZ5</f>
        <v>1</v>
      </c>
      <c r="FA179" s="100"/>
      <c r="FB179" s="110"/>
      <c r="FC179" s="95">
        <f t="shared" si="178"/>
        <v>0</v>
      </c>
      <c r="FD179" s="15"/>
      <c r="FE179" s="24">
        <f t="shared" si="149"/>
        <v>0</v>
      </c>
      <c r="FF179" s="5">
        <v>0</v>
      </c>
      <c r="FG179" s="63"/>
      <c r="FH179" s="15"/>
      <c r="FI179" s="13"/>
      <c r="FJ179" s="98">
        <f t="shared" si="179"/>
        <v>0</v>
      </c>
      <c r="FK179" s="99">
        <f>FK5</f>
        <v>1</v>
      </c>
      <c r="FL179" s="100"/>
      <c r="FM179" s="110"/>
      <c r="FN179" s="95">
        <f t="shared" si="180"/>
        <v>0</v>
      </c>
      <c r="FO179" s="15"/>
      <c r="FP179" s="24">
        <f t="shared" si="150"/>
        <v>0</v>
      </c>
      <c r="FQ179" s="5">
        <v>0</v>
      </c>
      <c r="FR179" s="8">
        <v>0</v>
      </c>
      <c r="FS179" s="84">
        <f t="shared" si="181"/>
        <v>0.15117576923076922</v>
      </c>
      <c r="FT179" s="85">
        <f t="shared" si="182"/>
        <v>0.11780164999999999</v>
      </c>
      <c r="FU179" s="85">
        <f t="shared" si="183"/>
        <v>0.1046321875</v>
      </c>
      <c r="FV179" s="85">
        <f t="shared" si="184"/>
        <v>500</v>
      </c>
      <c r="FW179" s="85">
        <f t="shared" si="185"/>
        <v>500</v>
      </c>
      <c r="FX179" s="85">
        <f t="shared" si="186"/>
        <v>0.14286110192307691</v>
      </c>
      <c r="FY179" s="85">
        <f t="shared" si="187"/>
        <v>500</v>
      </c>
      <c r="FZ179" s="85">
        <f t="shared" si="188"/>
        <v>500</v>
      </c>
      <c r="GA179" s="85">
        <f t="shared" si="189"/>
        <v>500</v>
      </c>
      <c r="GB179" s="85">
        <f t="shared" si="190"/>
        <v>500</v>
      </c>
      <c r="GC179" s="85">
        <f t="shared" si="191"/>
        <v>500</v>
      </c>
      <c r="GD179" s="85">
        <f t="shared" si="192"/>
        <v>500</v>
      </c>
      <c r="GE179" s="85">
        <f t="shared" si="193"/>
        <v>500</v>
      </c>
      <c r="GF179" s="85">
        <f t="shared" si="194"/>
        <v>500</v>
      </c>
      <c r="GG179" s="85">
        <f t="shared" si="195"/>
        <v>500</v>
      </c>
      <c r="GH179" s="101">
        <f t="shared" si="134"/>
        <v>4</v>
      </c>
      <c r="GI179" s="102">
        <f t="shared" si="196"/>
        <v>0.51647070865384614</v>
      </c>
      <c r="GJ179" s="102">
        <f t="shared" si="197"/>
        <v>0.12911767716346154</v>
      </c>
      <c r="GK179" s="79">
        <f>ROW()</f>
        <v>179</v>
      </c>
    </row>
    <row r="180" spans="1:193" s="12" customFormat="1" ht="50.1" customHeight="1">
      <c r="A180" s="17">
        <f>ROW()</f>
        <v>180</v>
      </c>
      <c r="B180" s="32">
        <f t="shared" si="198"/>
        <v>174</v>
      </c>
      <c r="C180" s="33">
        <f t="shared" si="199"/>
        <v>174</v>
      </c>
      <c r="D180" s="31" t="s">
        <v>502</v>
      </c>
      <c r="E180" s="390">
        <f t="shared" si="135"/>
        <v>1.0787741999999998</v>
      </c>
      <c r="F180" s="107">
        <f t="shared" si="151"/>
        <v>1.153777925</v>
      </c>
      <c r="G180" s="3">
        <v>0</v>
      </c>
      <c r="H180" s="4">
        <v>0</v>
      </c>
      <c r="I180" s="63"/>
      <c r="J180" s="15"/>
      <c r="K180" s="13"/>
      <c r="L180" s="98">
        <f t="shared" si="200"/>
        <v>1</v>
      </c>
      <c r="M180" s="99">
        <f>M5</f>
        <v>0.94499999999999995</v>
      </c>
      <c r="N180" s="100">
        <v>1.208</v>
      </c>
      <c r="O180" s="110">
        <v>434084</v>
      </c>
      <c r="P180" s="95">
        <f t="shared" si="152"/>
        <v>1.1415599999999999</v>
      </c>
      <c r="Q180" s="15"/>
      <c r="R180" s="24">
        <f t="shared" si="136"/>
        <v>3</v>
      </c>
      <c r="S180" s="25">
        <v>0</v>
      </c>
      <c r="T180" s="63"/>
      <c r="U180" s="15"/>
      <c r="V180" s="13"/>
      <c r="W180" s="98">
        <f t="shared" si="153"/>
        <v>1</v>
      </c>
      <c r="X180" s="99">
        <f>X5</f>
        <v>0.97</v>
      </c>
      <c r="Y180" s="100">
        <v>1.32575</v>
      </c>
      <c r="Z180" s="110"/>
      <c r="AA180" s="95">
        <f t="shared" si="154"/>
        <v>1.2859775</v>
      </c>
      <c r="AB180" s="15"/>
      <c r="AC180" s="24">
        <f t="shared" si="137"/>
        <v>4</v>
      </c>
      <c r="AD180" s="5">
        <v>0</v>
      </c>
      <c r="AE180" s="63"/>
      <c r="AF180" s="15"/>
      <c r="AG180" s="13"/>
      <c r="AH180" s="98">
        <f t="shared" si="155"/>
        <v>0</v>
      </c>
      <c r="AI180" s="99">
        <f>AI5</f>
        <v>0.95499999999999996</v>
      </c>
      <c r="AJ180" s="100"/>
      <c r="AK180" s="110"/>
      <c r="AL180" s="95">
        <f t="shared" si="156"/>
        <v>0</v>
      </c>
      <c r="AM180" s="15"/>
      <c r="AN180" s="24">
        <f t="shared" si="138"/>
        <v>0</v>
      </c>
      <c r="AO180" s="5">
        <v>0</v>
      </c>
      <c r="AP180" s="63"/>
      <c r="AQ180" s="15"/>
      <c r="AR180" s="13"/>
      <c r="AS180" s="98">
        <f t="shared" si="157"/>
        <v>1</v>
      </c>
      <c r="AT180" s="99">
        <f>AT5</f>
        <v>0.96</v>
      </c>
      <c r="AU180" s="100">
        <v>1.155</v>
      </c>
      <c r="AV180" s="110"/>
      <c r="AW180" s="95">
        <f t="shared" si="158"/>
        <v>1.1088</v>
      </c>
      <c r="AX180" s="15"/>
      <c r="AY180" s="24">
        <f t="shared" si="139"/>
        <v>2</v>
      </c>
      <c r="AZ180" s="5">
        <v>0</v>
      </c>
      <c r="BA180" s="63"/>
      <c r="BB180" s="15"/>
      <c r="BC180" s="13"/>
      <c r="BD180" s="98">
        <f t="shared" si="159"/>
        <v>0</v>
      </c>
      <c r="BE180" s="99">
        <f>BE5</f>
        <v>0.98</v>
      </c>
      <c r="BF180" s="100"/>
      <c r="BG180" s="110"/>
      <c r="BH180" s="95">
        <f t="shared" si="160"/>
        <v>0</v>
      </c>
      <c r="BI180" s="15"/>
      <c r="BJ180" s="24">
        <f t="shared" si="140"/>
        <v>0</v>
      </c>
      <c r="BK180" s="5">
        <v>0</v>
      </c>
      <c r="BL180" s="63"/>
      <c r="BM180" s="15"/>
      <c r="BN180" s="13"/>
      <c r="BO180" s="98">
        <f t="shared" si="161"/>
        <v>1</v>
      </c>
      <c r="BP180" s="99">
        <f>BP5</f>
        <v>0.94499999999999995</v>
      </c>
      <c r="BQ180" s="100">
        <v>1.1415599999999999</v>
      </c>
      <c r="BR180" s="110"/>
      <c r="BS180" s="95">
        <f t="shared" si="162"/>
        <v>1.0787741999999998</v>
      </c>
      <c r="BT180" s="15"/>
      <c r="BU180" s="24">
        <f t="shared" si="141"/>
        <v>1</v>
      </c>
      <c r="BV180" s="5">
        <v>0</v>
      </c>
      <c r="BW180" s="63"/>
      <c r="BX180" s="15"/>
      <c r="BY180" s="13"/>
      <c r="BZ180" s="98">
        <f t="shared" si="163"/>
        <v>0</v>
      </c>
      <c r="CA180" s="99">
        <f>CA5</f>
        <v>1</v>
      </c>
      <c r="CB180" s="100"/>
      <c r="CC180" s="110"/>
      <c r="CD180" s="95">
        <f t="shared" si="164"/>
        <v>0</v>
      </c>
      <c r="CE180" s="15"/>
      <c r="CF180" s="24">
        <f t="shared" si="142"/>
        <v>0</v>
      </c>
      <c r="CG180" s="5">
        <v>0</v>
      </c>
      <c r="CH180" s="63"/>
      <c r="CI180" s="15"/>
      <c r="CJ180" s="13"/>
      <c r="CK180" s="98">
        <f t="shared" si="165"/>
        <v>0</v>
      </c>
      <c r="CL180" s="99">
        <f>CL5</f>
        <v>1</v>
      </c>
      <c r="CM180" s="100"/>
      <c r="CN180" s="110"/>
      <c r="CO180" s="95">
        <f t="shared" si="166"/>
        <v>0</v>
      </c>
      <c r="CP180" s="15"/>
      <c r="CQ180" s="24">
        <f t="shared" si="143"/>
        <v>0</v>
      </c>
      <c r="CR180" s="5">
        <v>0</v>
      </c>
      <c r="CS180" s="63"/>
      <c r="CT180" s="15"/>
      <c r="CU180" s="13"/>
      <c r="CV180" s="98">
        <f t="shared" si="167"/>
        <v>0</v>
      </c>
      <c r="CW180" s="99">
        <f>CW5</f>
        <v>1</v>
      </c>
      <c r="CX180" s="100"/>
      <c r="CY180" s="110"/>
      <c r="CZ180" s="95">
        <f t="shared" si="168"/>
        <v>0</v>
      </c>
      <c r="DA180" s="15"/>
      <c r="DB180" s="24">
        <f t="shared" si="144"/>
        <v>0</v>
      </c>
      <c r="DC180" s="5">
        <v>0</v>
      </c>
      <c r="DD180" s="63"/>
      <c r="DE180" s="15"/>
      <c r="DF180" s="13"/>
      <c r="DG180" s="98">
        <f t="shared" si="169"/>
        <v>0</v>
      </c>
      <c r="DH180" s="99">
        <f>DH5</f>
        <v>1</v>
      </c>
      <c r="DI180" s="100"/>
      <c r="DJ180" s="110"/>
      <c r="DK180" s="95">
        <f t="shared" si="170"/>
        <v>0</v>
      </c>
      <c r="DL180" s="15"/>
      <c r="DM180" s="24">
        <f t="shared" si="145"/>
        <v>0</v>
      </c>
      <c r="DN180" s="5">
        <v>0</v>
      </c>
      <c r="DO180" s="63"/>
      <c r="DP180" s="15"/>
      <c r="DQ180" s="13"/>
      <c r="DR180" s="98">
        <f t="shared" si="171"/>
        <v>0</v>
      </c>
      <c r="DS180" s="99">
        <f>DS5</f>
        <v>1</v>
      </c>
      <c r="DT180" s="100"/>
      <c r="DU180" s="110"/>
      <c r="DV180" s="95">
        <f t="shared" si="172"/>
        <v>0</v>
      </c>
      <c r="DW180" s="15"/>
      <c r="DX180" s="24">
        <f t="shared" si="146"/>
        <v>0</v>
      </c>
      <c r="DY180" s="5">
        <v>0</v>
      </c>
      <c r="DZ180" s="63"/>
      <c r="EA180" s="15"/>
      <c r="EB180" s="13"/>
      <c r="EC180" s="98">
        <f t="shared" si="173"/>
        <v>0</v>
      </c>
      <c r="ED180" s="99">
        <f>ED5</f>
        <v>1</v>
      </c>
      <c r="EE180" s="100"/>
      <c r="EF180" s="110"/>
      <c r="EG180" s="95">
        <f t="shared" si="174"/>
        <v>0</v>
      </c>
      <c r="EH180" s="15"/>
      <c r="EI180" s="24">
        <f t="shared" si="147"/>
        <v>0</v>
      </c>
      <c r="EJ180" s="5">
        <v>0</v>
      </c>
      <c r="EK180" s="63"/>
      <c r="EL180" s="15"/>
      <c r="EM180" s="13"/>
      <c r="EN180" s="98">
        <f t="shared" si="175"/>
        <v>0</v>
      </c>
      <c r="EO180" s="99">
        <f>EO5</f>
        <v>1</v>
      </c>
      <c r="EP180" s="100"/>
      <c r="EQ180" s="110"/>
      <c r="ER180" s="95">
        <f t="shared" si="176"/>
        <v>0</v>
      </c>
      <c r="ES180" s="15"/>
      <c r="ET180" s="24">
        <f t="shared" si="148"/>
        <v>0</v>
      </c>
      <c r="EU180" s="5">
        <v>0</v>
      </c>
      <c r="EV180" s="63"/>
      <c r="EW180" s="15"/>
      <c r="EX180" s="13"/>
      <c r="EY180" s="98">
        <f t="shared" si="177"/>
        <v>0</v>
      </c>
      <c r="EZ180" s="99">
        <f>EZ5</f>
        <v>1</v>
      </c>
      <c r="FA180" s="100"/>
      <c r="FB180" s="110"/>
      <c r="FC180" s="95">
        <f t="shared" si="178"/>
        <v>0</v>
      </c>
      <c r="FD180" s="15"/>
      <c r="FE180" s="24">
        <f t="shared" si="149"/>
        <v>0</v>
      </c>
      <c r="FF180" s="5">
        <v>0</v>
      </c>
      <c r="FG180" s="63"/>
      <c r="FH180" s="15"/>
      <c r="FI180" s="13"/>
      <c r="FJ180" s="98">
        <f t="shared" si="179"/>
        <v>0</v>
      </c>
      <c r="FK180" s="99">
        <f>FK5</f>
        <v>1</v>
      </c>
      <c r="FL180" s="100"/>
      <c r="FM180" s="110"/>
      <c r="FN180" s="95">
        <f t="shared" si="180"/>
        <v>0</v>
      </c>
      <c r="FO180" s="15"/>
      <c r="FP180" s="24">
        <f t="shared" si="150"/>
        <v>0</v>
      </c>
      <c r="FQ180" s="5">
        <v>0</v>
      </c>
      <c r="FR180" s="8">
        <v>0</v>
      </c>
      <c r="FS180" s="84">
        <f t="shared" si="181"/>
        <v>1.1415599999999999</v>
      </c>
      <c r="FT180" s="85">
        <f t="shared" si="182"/>
        <v>1.2859775</v>
      </c>
      <c r="FU180" s="85">
        <f t="shared" si="183"/>
        <v>500</v>
      </c>
      <c r="FV180" s="85">
        <f t="shared" si="184"/>
        <v>1.1088</v>
      </c>
      <c r="FW180" s="85">
        <f t="shared" si="185"/>
        <v>500</v>
      </c>
      <c r="FX180" s="85">
        <f t="shared" si="186"/>
        <v>1.0787741999999998</v>
      </c>
      <c r="FY180" s="85">
        <f t="shared" si="187"/>
        <v>500</v>
      </c>
      <c r="FZ180" s="85">
        <f t="shared" si="188"/>
        <v>500</v>
      </c>
      <c r="GA180" s="85">
        <f t="shared" si="189"/>
        <v>500</v>
      </c>
      <c r="GB180" s="85">
        <f t="shared" si="190"/>
        <v>500</v>
      </c>
      <c r="GC180" s="85">
        <f t="shared" si="191"/>
        <v>500</v>
      </c>
      <c r="GD180" s="85">
        <f t="shared" si="192"/>
        <v>500</v>
      </c>
      <c r="GE180" s="85">
        <f t="shared" si="193"/>
        <v>500</v>
      </c>
      <c r="GF180" s="85">
        <f t="shared" si="194"/>
        <v>500</v>
      </c>
      <c r="GG180" s="85">
        <f t="shared" si="195"/>
        <v>500</v>
      </c>
      <c r="GH180" s="101">
        <f t="shared" si="134"/>
        <v>4</v>
      </c>
      <c r="GI180" s="102">
        <f t="shared" si="196"/>
        <v>4.6151116999999999</v>
      </c>
      <c r="GJ180" s="102">
        <f t="shared" si="197"/>
        <v>1.153777925</v>
      </c>
      <c r="GK180" s="79">
        <f>ROW()</f>
        <v>180</v>
      </c>
    </row>
    <row r="181" spans="1:193" s="12" customFormat="1" ht="50.1" customHeight="1">
      <c r="A181" s="17">
        <f>ROW()</f>
        <v>181</v>
      </c>
      <c r="B181" s="32">
        <f t="shared" si="198"/>
        <v>175</v>
      </c>
      <c r="C181" s="33">
        <f t="shared" si="199"/>
        <v>175</v>
      </c>
      <c r="D181" s="31" t="s">
        <v>503</v>
      </c>
      <c r="E181" s="390">
        <f t="shared" si="135"/>
        <v>2.7455999999999996</v>
      </c>
      <c r="F181" s="107">
        <f t="shared" si="151"/>
        <v>2.7455999999999996</v>
      </c>
      <c r="G181" s="3">
        <v>0</v>
      </c>
      <c r="H181" s="4">
        <v>0</v>
      </c>
      <c r="I181" s="63"/>
      <c r="J181" s="15"/>
      <c r="K181" s="13"/>
      <c r="L181" s="98">
        <f t="shared" si="200"/>
        <v>0</v>
      </c>
      <c r="M181" s="99">
        <f>M5</f>
        <v>0.94499999999999995</v>
      </c>
      <c r="N181" s="100"/>
      <c r="O181" s="110"/>
      <c r="P181" s="95">
        <f t="shared" si="152"/>
        <v>0</v>
      </c>
      <c r="Q181" s="15"/>
      <c r="R181" s="24">
        <f t="shared" si="136"/>
        <v>0</v>
      </c>
      <c r="S181" s="25">
        <v>0</v>
      </c>
      <c r="T181" s="63"/>
      <c r="U181" s="15"/>
      <c r="V181" s="13"/>
      <c r="W181" s="98">
        <f t="shared" si="153"/>
        <v>0</v>
      </c>
      <c r="X181" s="99">
        <f>X5</f>
        <v>0.97</v>
      </c>
      <c r="Y181" s="100"/>
      <c r="Z181" s="110"/>
      <c r="AA181" s="95">
        <f t="shared" si="154"/>
        <v>0</v>
      </c>
      <c r="AB181" s="15"/>
      <c r="AC181" s="24">
        <f t="shared" si="137"/>
        <v>0</v>
      </c>
      <c r="AD181" s="5">
        <v>0</v>
      </c>
      <c r="AE181" s="63"/>
      <c r="AF181" s="15"/>
      <c r="AG181" s="13"/>
      <c r="AH181" s="98">
        <f t="shared" si="155"/>
        <v>0</v>
      </c>
      <c r="AI181" s="99">
        <f>AI5</f>
        <v>0.95499999999999996</v>
      </c>
      <c r="AJ181" s="100"/>
      <c r="AK181" s="110"/>
      <c r="AL181" s="95">
        <f t="shared" si="156"/>
        <v>0</v>
      </c>
      <c r="AM181" s="15"/>
      <c r="AN181" s="24">
        <f t="shared" si="138"/>
        <v>0</v>
      </c>
      <c r="AO181" s="5">
        <v>0</v>
      </c>
      <c r="AP181" s="63"/>
      <c r="AQ181" s="15"/>
      <c r="AR181" s="13"/>
      <c r="AS181" s="98">
        <f t="shared" si="157"/>
        <v>1</v>
      </c>
      <c r="AT181" s="99">
        <f>AT5</f>
        <v>0.96</v>
      </c>
      <c r="AU181" s="100">
        <v>2.86</v>
      </c>
      <c r="AV181" s="110"/>
      <c r="AW181" s="95">
        <f t="shared" si="158"/>
        <v>2.7455999999999996</v>
      </c>
      <c r="AX181" s="15"/>
      <c r="AY181" s="24">
        <f t="shared" si="139"/>
        <v>1</v>
      </c>
      <c r="AZ181" s="5">
        <v>0</v>
      </c>
      <c r="BA181" s="63"/>
      <c r="BB181" s="15"/>
      <c r="BC181" s="13"/>
      <c r="BD181" s="98">
        <f t="shared" si="159"/>
        <v>0</v>
      </c>
      <c r="BE181" s="99">
        <f>BE5</f>
        <v>0.98</v>
      </c>
      <c r="BF181" s="100"/>
      <c r="BG181" s="110"/>
      <c r="BH181" s="95">
        <f t="shared" si="160"/>
        <v>0</v>
      </c>
      <c r="BI181" s="15"/>
      <c r="BJ181" s="24">
        <f t="shared" si="140"/>
        <v>0</v>
      </c>
      <c r="BK181" s="5">
        <v>0</v>
      </c>
      <c r="BL181" s="63"/>
      <c r="BM181" s="15"/>
      <c r="BN181" s="13"/>
      <c r="BO181" s="98">
        <f t="shared" si="161"/>
        <v>0</v>
      </c>
      <c r="BP181" s="99">
        <f>BP5</f>
        <v>0.94499999999999995</v>
      </c>
      <c r="BQ181" s="100"/>
      <c r="BR181" s="110"/>
      <c r="BS181" s="95">
        <f t="shared" si="162"/>
        <v>0</v>
      </c>
      <c r="BT181" s="15"/>
      <c r="BU181" s="24">
        <f t="shared" si="141"/>
        <v>0</v>
      </c>
      <c r="BV181" s="5">
        <v>0</v>
      </c>
      <c r="BW181" s="63"/>
      <c r="BX181" s="15"/>
      <c r="BY181" s="13"/>
      <c r="BZ181" s="98">
        <f t="shared" si="163"/>
        <v>0</v>
      </c>
      <c r="CA181" s="99">
        <f>CA5</f>
        <v>1</v>
      </c>
      <c r="CB181" s="100"/>
      <c r="CC181" s="110"/>
      <c r="CD181" s="95">
        <f t="shared" si="164"/>
        <v>0</v>
      </c>
      <c r="CE181" s="15"/>
      <c r="CF181" s="24">
        <f t="shared" si="142"/>
        <v>0</v>
      </c>
      <c r="CG181" s="5">
        <v>0</v>
      </c>
      <c r="CH181" s="63"/>
      <c r="CI181" s="15"/>
      <c r="CJ181" s="13"/>
      <c r="CK181" s="98">
        <f t="shared" si="165"/>
        <v>0</v>
      </c>
      <c r="CL181" s="99">
        <f>CL5</f>
        <v>1</v>
      </c>
      <c r="CM181" s="100"/>
      <c r="CN181" s="110"/>
      <c r="CO181" s="95">
        <f t="shared" si="166"/>
        <v>0</v>
      </c>
      <c r="CP181" s="15"/>
      <c r="CQ181" s="24">
        <f t="shared" si="143"/>
        <v>0</v>
      </c>
      <c r="CR181" s="5">
        <v>0</v>
      </c>
      <c r="CS181" s="63"/>
      <c r="CT181" s="15"/>
      <c r="CU181" s="13"/>
      <c r="CV181" s="98">
        <f t="shared" si="167"/>
        <v>0</v>
      </c>
      <c r="CW181" s="99">
        <f>CW5</f>
        <v>1</v>
      </c>
      <c r="CX181" s="100"/>
      <c r="CY181" s="110"/>
      <c r="CZ181" s="95">
        <f t="shared" si="168"/>
        <v>0</v>
      </c>
      <c r="DA181" s="15"/>
      <c r="DB181" s="24">
        <f t="shared" si="144"/>
        <v>0</v>
      </c>
      <c r="DC181" s="5">
        <v>0</v>
      </c>
      <c r="DD181" s="63"/>
      <c r="DE181" s="15"/>
      <c r="DF181" s="13"/>
      <c r="DG181" s="98">
        <f t="shared" si="169"/>
        <v>0</v>
      </c>
      <c r="DH181" s="99">
        <f>DH5</f>
        <v>1</v>
      </c>
      <c r="DI181" s="100"/>
      <c r="DJ181" s="110"/>
      <c r="DK181" s="95">
        <f t="shared" si="170"/>
        <v>0</v>
      </c>
      <c r="DL181" s="15"/>
      <c r="DM181" s="24">
        <f t="shared" si="145"/>
        <v>0</v>
      </c>
      <c r="DN181" s="5">
        <v>0</v>
      </c>
      <c r="DO181" s="63"/>
      <c r="DP181" s="15"/>
      <c r="DQ181" s="13"/>
      <c r="DR181" s="98">
        <f t="shared" si="171"/>
        <v>0</v>
      </c>
      <c r="DS181" s="99">
        <f>DS5</f>
        <v>1</v>
      </c>
      <c r="DT181" s="100"/>
      <c r="DU181" s="110"/>
      <c r="DV181" s="95">
        <f t="shared" si="172"/>
        <v>0</v>
      </c>
      <c r="DW181" s="15"/>
      <c r="DX181" s="24">
        <f t="shared" si="146"/>
        <v>0</v>
      </c>
      <c r="DY181" s="5">
        <v>0</v>
      </c>
      <c r="DZ181" s="63"/>
      <c r="EA181" s="15"/>
      <c r="EB181" s="13"/>
      <c r="EC181" s="98">
        <f t="shared" si="173"/>
        <v>0</v>
      </c>
      <c r="ED181" s="99">
        <f>ED5</f>
        <v>1</v>
      </c>
      <c r="EE181" s="100"/>
      <c r="EF181" s="110"/>
      <c r="EG181" s="95">
        <f t="shared" si="174"/>
        <v>0</v>
      </c>
      <c r="EH181" s="15"/>
      <c r="EI181" s="24">
        <f t="shared" si="147"/>
        <v>0</v>
      </c>
      <c r="EJ181" s="5">
        <v>0</v>
      </c>
      <c r="EK181" s="63"/>
      <c r="EL181" s="15"/>
      <c r="EM181" s="13"/>
      <c r="EN181" s="98">
        <f t="shared" si="175"/>
        <v>0</v>
      </c>
      <c r="EO181" s="99">
        <f>EO5</f>
        <v>1</v>
      </c>
      <c r="EP181" s="100"/>
      <c r="EQ181" s="110"/>
      <c r="ER181" s="95">
        <f t="shared" si="176"/>
        <v>0</v>
      </c>
      <c r="ES181" s="15"/>
      <c r="ET181" s="24">
        <f t="shared" si="148"/>
        <v>0</v>
      </c>
      <c r="EU181" s="5">
        <v>0</v>
      </c>
      <c r="EV181" s="63"/>
      <c r="EW181" s="15"/>
      <c r="EX181" s="13"/>
      <c r="EY181" s="98">
        <f t="shared" si="177"/>
        <v>0</v>
      </c>
      <c r="EZ181" s="99">
        <f>EZ5</f>
        <v>1</v>
      </c>
      <c r="FA181" s="100"/>
      <c r="FB181" s="110"/>
      <c r="FC181" s="95">
        <f t="shared" si="178"/>
        <v>0</v>
      </c>
      <c r="FD181" s="15"/>
      <c r="FE181" s="24">
        <f t="shared" si="149"/>
        <v>0</v>
      </c>
      <c r="FF181" s="5">
        <v>0</v>
      </c>
      <c r="FG181" s="63"/>
      <c r="FH181" s="15"/>
      <c r="FI181" s="13"/>
      <c r="FJ181" s="98">
        <f t="shared" si="179"/>
        <v>0</v>
      </c>
      <c r="FK181" s="99">
        <f>FK5</f>
        <v>1</v>
      </c>
      <c r="FL181" s="100"/>
      <c r="FM181" s="110"/>
      <c r="FN181" s="95">
        <f t="shared" si="180"/>
        <v>0</v>
      </c>
      <c r="FO181" s="15"/>
      <c r="FP181" s="24">
        <f t="shared" si="150"/>
        <v>0</v>
      </c>
      <c r="FQ181" s="5">
        <v>0</v>
      </c>
      <c r="FR181" s="8">
        <v>0</v>
      </c>
      <c r="FS181" s="84">
        <f t="shared" si="181"/>
        <v>500</v>
      </c>
      <c r="FT181" s="85">
        <f t="shared" si="182"/>
        <v>500</v>
      </c>
      <c r="FU181" s="85">
        <f t="shared" si="183"/>
        <v>500</v>
      </c>
      <c r="FV181" s="85">
        <f t="shared" si="184"/>
        <v>2.7455999999999996</v>
      </c>
      <c r="FW181" s="85">
        <f t="shared" si="185"/>
        <v>500</v>
      </c>
      <c r="FX181" s="85">
        <f t="shared" si="186"/>
        <v>500</v>
      </c>
      <c r="FY181" s="85">
        <f t="shared" si="187"/>
        <v>500</v>
      </c>
      <c r="FZ181" s="85">
        <f t="shared" si="188"/>
        <v>500</v>
      </c>
      <c r="GA181" s="85">
        <f t="shared" si="189"/>
        <v>500</v>
      </c>
      <c r="GB181" s="85">
        <f t="shared" si="190"/>
        <v>500</v>
      </c>
      <c r="GC181" s="85">
        <f t="shared" si="191"/>
        <v>500</v>
      </c>
      <c r="GD181" s="85">
        <f t="shared" si="192"/>
        <v>500</v>
      </c>
      <c r="GE181" s="85">
        <f t="shared" si="193"/>
        <v>500</v>
      </c>
      <c r="GF181" s="85">
        <f t="shared" si="194"/>
        <v>500</v>
      </c>
      <c r="GG181" s="85">
        <f t="shared" si="195"/>
        <v>500</v>
      </c>
      <c r="GH181" s="101">
        <f t="shared" si="134"/>
        <v>1</v>
      </c>
      <c r="GI181" s="102">
        <f t="shared" si="196"/>
        <v>2.7455999999999996</v>
      </c>
      <c r="GJ181" s="102">
        <f t="shared" si="197"/>
        <v>2.7455999999999996</v>
      </c>
      <c r="GK181" s="79">
        <f>ROW()</f>
        <v>181</v>
      </c>
    </row>
    <row r="182" spans="1:193" s="12" customFormat="1" ht="50.1" customHeight="1">
      <c r="A182" s="17">
        <f>ROW()</f>
        <v>182</v>
      </c>
      <c r="B182" s="32">
        <f t="shared" si="198"/>
        <v>176</v>
      </c>
      <c r="C182" s="33">
        <f t="shared" si="199"/>
        <v>176</v>
      </c>
      <c r="D182" s="31" t="s">
        <v>504</v>
      </c>
      <c r="E182" s="390">
        <f t="shared" si="135"/>
        <v>0.86623424999999987</v>
      </c>
      <c r="F182" s="107">
        <f t="shared" si="151"/>
        <v>0.90340141666666662</v>
      </c>
      <c r="G182" s="3">
        <v>0</v>
      </c>
      <c r="H182" s="4">
        <v>0</v>
      </c>
      <c r="I182" s="63"/>
      <c r="J182" s="15"/>
      <c r="K182" s="13"/>
      <c r="L182" s="98">
        <f t="shared" si="200"/>
        <v>1</v>
      </c>
      <c r="M182" s="99">
        <f>M5</f>
        <v>0.94499999999999995</v>
      </c>
      <c r="N182" s="100">
        <v>0.97</v>
      </c>
      <c r="O182" s="110">
        <v>434097</v>
      </c>
      <c r="P182" s="95">
        <f t="shared" si="152"/>
        <v>0.91664999999999996</v>
      </c>
      <c r="Q182" s="15"/>
      <c r="R182" s="24">
        <f t="shared" si="136"/>
        <v>2</v>
      </c>
      <c r="S182" s="25">
        <v>0</v>
      </c>
      <c r="T182" s="63"/>
      <c r="U182" s="15"/>
      <c r="V182" s="13"/>
      <c r="W182" s="98">
        <f t="shared" si="153"/>
        <v>1</v>
      </c>
      <c r="X182" s="99">
        <f>X5</f>
        <v>0.97</v>
      </c>
      <c r="Y182" s="100">
        <v>0.95599999999999996</v>
      </c>
      <c r="Z182" s="110"/>
      <c r="AA182" s="95">
        <f t="shared" si="154"/>
        <v>0.92731999999999992</v>
      </c>
      <c r="AB182" s="15"/>
      <c r="AC182" s="24">
        <f t="shared" si="137"/>
        <v>3</v>
      </c>
      <c r="AD182" s="5">
        <v>0</v>
      </c>
      <c r="AE182" s="63"/>
      <c r="AF182" s="15"/>
      <c r="AG182" s="13"/>
      <c r="AH182" s="98">
        <f t="shared" si="155"/>
        <v>0</v>
      </c>
      <c r="AI182" s="99">
        <f>AI5</f>
        <v>0.95499999999999996</v>
      </c>
      <c r="AJ182" s="100"/>
      <c r="AK182" s="110"/>
      <c r="AL182" s="95">
        <f t="shared" si="156"/>
        <v>0</v>
      </c>
      <c r="AM182" s="15"/>
      <c r="AN182" s="24">
        <f t="shared" si="138"/>
        <v>0</v>
      </c>
      <c r="AO182" s="5">
        <v>0</v>
      </c>
      <c r="AP182" s="63"/>
      <c r="AQ182" s="15"/>
      <c r="AR182" s="13"/>
      <c r="AS182" s="98">
        <f t="shared" si="157"/>
        <v>0</v>
      </c>
      <c r="AT182" s="99">
        <f>AT5</f>
        <v>0.96</v>
      </c>
      <c r="AU182" s="100"/>
      <c r="AV182" s="110"/>
      <c r="AW182" s="95">
        <f t="shared" si="158"/>
        <v>0</v>
      </c>
      <c r="AX182" s="15"/>
      <c r="AY182" s="24">
        <f t="shared" si="139"/>
        <v>0</v>
      </c>
      <c r="AZ182" s="5">
        <v>0</v>
      </c>
      <c r="BA182" s="63"/>
      <c r="BB182" s="15"/>
      <c r="BC182" s="13"/>
      <c r="BD182" s="98">
        <f t="shared" si="159"/>
        <v>0</v>
      </c>
      <c r="BE182" s="99">
        <f>BE5</f>
        <v>0.98</v>
      </c>
      <c r="BF182" s="100"/>
      <c r="BG182" s="110"/>
      <c r="BH182" s="95">
        <f t="shared" si="160"/>
        <v>0</v>
      </c>
      <c r="BI182" s="15"/>
      <c r="BJ182" s="24">
        <f t="shared" si="140"/>
        <v>0</v>
      </c>
      <c r="BK182" s="5">
        <v>0</v>
      </c>
      <c r="BL182" s="63"/>
      <c r="BM182" s="15"/>
      <c r="BN182" s="13"/>
      <c r="BO182" s="98">
        <f t="shared" si="161"/>
        <v>1</v>
      </c>
      <c r="BP182" s="99">
        <f>BP5</f>
        <v>0.94499999999999995</v>
      </c>
      <c r="BQ182" s="100">
        <v>0.91664999999999996</v>
      </c>
      <c r="BR182" s="110"/>
      <c r="BS182" s="95">
        <f t="shared" si="162"/>
        <v>0.86623424999999987</v>
      </c>
      <c r="BT182" s="15"/>
      <c r="BU182" s="24">
        <f t="shared" si="141"/>
        <v>1</v>
      </c>
      <c r="BV182" s="5">
        <v>0</v>
      </c>
      <c r="BW182" s="63"/>
      <c r="BX182" s="15"/>
      <c r="BY182" s="13"/>
      <c r="BZ182" s="98">
        <f t="shared" si="163"/>
        <v>0</v>
      </c>
      <c r="CA182" s="99">
        <f>CA5</f>
        <v>1</v>
      </c>
      <c r="CB182" s="100"/>
      <c r="CC182" s="110"/>
      <c r="CD182" s="95">
        <f t="shared" si="164"/>
        <v>0</v>
      </c>
      <c r="CE182" s="15"/>
      <c r="CF182" s="24">
        <f t="shared" si="142"/>
        <v>0</v>
      </c>
      <c r="CG182" s="5">
        <v>0</v>
      </c>
      <c r="CH182" s="63"/>
      <c r="CI182" s="15"/>
      <c r="CJ182" s="13"/>
      <c r="CK182" s="98">
        <f t="shared" si="165"/>
        <v>0</v>
      </c>
      <c r="CL182" s="99">
        <f>CL5</f>
        <v>1</v>
      </c>
      <c r="CM182" s="100"/>
      <c r="CN182" s="110"/>
      <c r="CO182" s="95">
        <f t="shared" si="166"/>
        <v>0</v>
      </c>
      <c r="CP182" s="15"/>
      <c r="CQ182" s="24">
        <f t="shared" si="143"/>
        <v>0</v>
      </c>
      <c r="CR182" s="5">
        <v>0</v>
      </c>
      <c r="CS182" s="63"/>
      <c r="CT182" s="15"/>
      <c r="CU182" s="13"/>
      <c r="CV182" s="98">
        <f t="shared" si="167"/>
        <v>0</v>
      </c>
      <c r="CW182" s="99">
        <f>CW5</f>
        <v>1</v>
      </c>
      <c r="CX182" s="100"/>
      <c r="CY182" s="110"/>
      <c r="CZ182" s="95">
        <f t="shared" si="168"/>
        <v>0</v>
      </c>
      <c r="DA182" s="15"/>
      <c r="DB182" s="24">
        <f t="shared" si="144"/>
        <v>0</v>
      </c>
      <c r="DC182" s="5">
        <v>0</v>
      </c>
      <c r="DD182" s="63"/>
      <c r="DE182" s="15"/>
      <c r="DF182" s="13"/>
      <c r="DG182" s="98">
        <f t="shared" si="169"/>
        <v>0</v>
      </c>
      <c r="DH182" s="99">
        <f>DH5</f>
        <v>1</v>
      </c>
      <c r="DI182" s="100"/>
      <c r="DJ182" s="110"/>
      <c r="DK182" s="95">
        <f t="shared" si="170"/>
        <v>0</v>
      </c>
      <c r="DL182" s="15"/>
      <c r="DM182" s="24">
        <f t="shared" si="145"/>
        <v>0</v>
      </c>
      <c r="DN182" s="5">
        <v>0</v>
      </c>
      <c r="DO182" s="63"/>
      <c r="DP182" s="15"/>
      <c r="DQ182" s="13"/>
      <c r="DR182" s="98">
        <f t="shared" si="171"/>
        <v>0</v>
      </c>
      <c r="DS182" s="99">
        <f>DS5</f>
        <v>1</v>
      </c>
      <c r="DT182" s="100"/>
      <c r="DU182" s="110"/>
      <c r="DV182" s="95">
        <f t="shared" si="172"/>
        <v>0</v>
      </c>
      <c r="DW182" s="15"/>
      <c r="DX182" s="24">
        <f t="shared" si="146"/>
        <v>0</v>
      </c>
      <c r="DY182" s="5">
        <v>0</v>
      </c>
      <c r="DZ182" s="63"/>
      <c r="EA182" s="15"/>
      <c r="EB182" s="13"/>
      <c r="EC182" s="98">
        <f t="shared" si="173"/>
        <v>0</v>
      </c>
      <c r="ED182" s="99">
        <f>ED5</f>
        <v>1</v>
      </c>
      <c r="EE182" s="100"/>
      <c r="EF182" s="110"/>
      <c r="EG182" s="95">
        <f t="shared" si="174"/>
        <v>0</v>
      </c>
      <c r="EH182" s="15"/>
      <c r="EI182" s="24">
        <f t="shared" si="147"/>
        <v>0</v>
      </c>
      <c r="EJ182" s="5">
        <v>0</v>
      </c>
      <c r="EK182" s="63"/>
      <c r="EL182" s="15"/>
      <c r="EM182" s="13"/>
      <c r="EN182" s="98">
        <f t="shared" si="175"/>
        <v>0</v>
      </c>
      <c r="EO182" s="99">
        <f>EO5</f>
        <v>1</v>
      </c>
      <c r="EP182" s="100"/>
      <c r="EQ182" s="110"/>
      <c r="ER182" s="95">
        <f t="shared" si="176"/>
        <v>0</v>
      </c>
      <c r="ES182" s="15"/>
      <c r="ET182" s="24">
        <f t="shared" si="148"/>
        <v>0</v>
      </c>
      <c r="EU182" s="5">
        <v>0</v>
      </c>
      <c r="EV182" s="63"/>
      <c r="EW182" s="15"/>
      <c r="EX182" s="13"/>
      <c r="EY182" s="98">
        <f t="shared" si="177"/>
        <v>0</v>
      </c>
      <c r="EZ182" s="99">
        <f>EZ5</f>
        <v>1</v>
      </c>
      <c r="FA182" s="100"/>
      <c r="FB182" s="110"/>
      <c r="FC182" s="95">
        <f t="shared" si="178"/>
        <v>0</v>
      </c>
      <c r="FD182" s="15"/>
      <c r="FE182" s="24">
        <f t="shared" si="149"/>
        <v>0</v>
      </c>
      <c r="FF182" s="5">
        <v>0</v>
      </c>
      <c r="FG182" s="63"/>
      <c r="FH182" s="15"/>
      <c r="FI182" s="13"/>
      <c r="FJ182" s="98">
        <f t="shared" si="179"/>
        <v>0</v>
      </c>
      <c r="FK182" s="99">
        <f>FK5</f>
        <v>1</v>
      </c>
      <c r="FL182" s="100"/>
      <c r="FM182" s="110"/>
      <c r="FN182" s="95">
        <f t="shared" si="180"/>
        <v>0</v>
      </c>
      <c r="FO182" s="15"/>
      <c r="FP182" s="24">
        <f t="shared" si="150"/>
        <v>0</v>
      </c>
      <c r="FQ182" s="5">
        <v>0</v>
      </c>
      <c r="FR182" s="8">
        <v>0</v>
      </c>
      <c r="FS182" s="84">
        <f t="shared" si="181"/>
        <v>0.91664999999999996</v>
      </c>
      <c r="FT182" s="85">
        <f t="shared" si="182"/>
        <v>0.92731999999999992</v>
      </c>
      <c r="FU182" s="85">
        <f t="shared" si="183"/>
        <v>500</v>
      </c>
      <c r="FV182" s="85">
        <f t="shared" si="184"/>
        <v>500</v>
      </c>
      <c r="FW182" s="85">
        <f t="shared" si="185"/>
        <v>500</v>
      </c>
      <c r="FX182" s="85">
        <f t="shared" si="186"/>
        <v>0.86623424999999987</v>
      </c>
      <c r="FY182" s="85">
        <f t="shared" si="187"/>
        <v>500</v>
      </c>
      <c r="FZ182" s="85">
        <f t="shared" si="188"/>
        <v>500</v>
      </c>
      <c r="GA182" s="85">
        <f t="shared" si="189"/>
        <v>500</v>
      </c>
      <c r="GB182" s="85">
        <f t="shared" si="190"/>
        <v>500</v>
      </c>
      <c r="GC182" s="85">
        <f t="shared" si="191"/>
        <v>500</v>
      </c>
      <c r="GD182" s="85">
        <f t="shared" si="192"/>
        <v>500</v>
      </c>
      <c r="GE182" s="85">
        <f t="shared" si="193"/>
        <v>500</v>
      </c>
      <c r="GF182" s="85">
        <f t="shared" si="194"/>
        <v>500</v>
      </c>
      <c r="GG182" s="85">
        <f t="shared" si="195"/>
        <v>500</v>
      </c>
      <c r="GH182" s="101">
        <f t="shared" si="134"/>
        <v>3</v>
      </c>
      <c r="GI182" s="102">
        <f t="shared" si="196"/>
        <v>2.7102042499999999</v>
      </c>
      <c r="GJ182" s="102">
        <f t="shared" si="197"/>
        <v>0.90340141666666662</v>
      </c>
      <c r="GK182" s="79">
        <f>ROW()</f>
        <v>182</v>
      </c>
    </row>
    <row r="183" spans="1:193" s="12" customFormat="1" ht="50.1" customHeight="1">
      <c r="A183" s="17">
        <f>ROW()</f>
        <v>183</v>
      </c>
      <c r="B183" s="32">
        <f t="shared" si="198"/>
        <v>177</v>
      </c>
      <c r="C183" s="33">
        <f t="shared" si="199"/>
        <v>177</v>
      </c>
      <c r="D183" s="31" t="s">
        <v>505</v>
      </c>
      <c r="E183" s="390">
        <f t="shared" si="135"/>
        <v>2.9737732499999994</v>
      </c>
      <c r="F183" s="107">
        <f t="shared" si="151"/>
        <v>3.0603116249999998</v>
      </c>
      <c r="G183" s="3">
        <v>0</v>
      </c>
      <c r="H183" s="4">
        <v>0</v>
      </c>
      <c r="I183" s="63"/>
      <c r="J183" s="15"/>
      <c r="K183" s="13"/>
      <c r="L183" s="98">
        <f t="shared" si="200"/>
        <v>1</v>
      </c>
      <c r="M183" s="99">
        <f>M5</f>
        <v>0.94499999999999995</v>
      </c>
      <c r="N183" s="100">
        <v>3.33</v>
      </c>
      <c r="O183" s="110">
        <v>84123</v>
      </c>
      <c r="P183" s="95">
        <f t="shared" si="152"/>
        <v>3.1468499999999997</v>
      </c>
      <c r="Q183" s="15"/>
      <c r="R183" s="24">
        <f t="shared" si="136"/>
        <v>2</v>
      </c>
      <c r="S183" s="25">
        <v>0</v>
      </c>
      <c r="T183" s="63"/>
      <c r="U183" s="15"/>
      <c r="V183" s="13"/>
      <c r="W183" s="98">
        <f t="shared" si="153"/>
        <v>0</v>
      </c>
      <c r="X183" s="99">
        <f>X5</f>
        <v>0.97</v>
      </c>
      <c r="Y183" s="100"/>
      <c r="Z183" s="110"/>
      <c r="AA183" s="95">
        <f t="shared" si="154"/>
        <v>0</v>
      </c>
      <c r="AB183" s="15"/>
      <c r="AC183" s="24">
        <f t="shared" si="137"/>
        <v>0</v>
      </c>
      <c r="AD183" s="5">
        <v>0</v>
      </c>
      <c r="AE183" s="63"/>
      <c r="AF183" s="15"/>
      <c r="AG183" s="13"/>
      <c r="AH183" s="98">
        <f t="shared" si="155"/>
        <v>0</v>
      </c>
      <c r="AI183" s="99">
        <f>AI5</f>
        <v>0.95499999999999996</v>
      </c>
      <c r="AJ183" s="100"/>
      <c r="AK183" s="110"/>
      <c r="AL183" s="95">
        <f t="shared" si="156"/>
        <v>0</v>
      </c>
      <c r="AM183" s="15"/>
      <c r="AN183" s="24">
        <f t="shared" si="138"/>
        <v>0</v>
      </c>
      <c r="AO183" s="5">
        <v>0</v>
      </c>
      <c r="AP183" s="63"/>
      <c r="AQ183" s="15"/>
      <c r="AR183" s="13"/>
      <c r="AS183" s="98">
        <f t="shared" si="157"/>
        <v>0</v>
      </c>
      <c r="AT183" s="99">
        <f>AT5</f>
        <v>0.96</v>
      </c>
      <c r="AU183" s="100"/>
      <c r="AV183" s="110"/>
      <c r="AW183" s="95">
        <f t="shared" si="158"/>
        <v>0</v>
      </c>
      <c r="AX183" s="15"/>
      <c r="AY183" s="24">
        <f t="shared" si="139"/>
        <v>0</v>
      </c>
      <c r="AZ183" s="5">
        <v>0</v>
      </c>
      <c r="BA183" s="63"/>
      <c r="BB183" s="15"/>
      <c r="BC183" s="13"/>
      <c r="BD183" s="98">
        <f t="shared" si="159"/>
        <v>0</v>
      </c>
      <c r="BE183" s="99">
        <f>BE5</f>
        <v>0.98</v>
      </c>
      <c r="BF183" s="100"/>
      <c r="BG183" s="110"/>
      <c r="BH183" s="95">
        <f t="shared" si="160"/>
        <v>0</v>
      </c>
      <c r="BI183" s="15"/>
      <c r="BJ183" s="24">
        <f t="shared" si="140"/>
        <v>0</v>
      </c>
      <c r="BK183" s="5">
        <v>0</v>
      </c>
      <c r="BL183" s="63"/>
      <c r="BM183" s="15"/>
      <c r="BN183" s="13"/>
      <c r="BO183" s="98">
        <f t="shared" si="161"/>
        <v>1</v>
      </c>
      <c r="BP183" s="99">
        <f>BP5</f>
        <v>0.94499999999999995</v>
      </c>
      <c r="BQ183" s="100">
        <v>3.1468499999999997</v>
      </c>
      <c r="BR183" s="110"/>
      <c r="BS183" s="95">
        <f t="shared" si="162"/>
        <v>2.9737732499999994</v>
      </c>
      <c r="BT183" s="15"/>
      <c r="BU183" s="24">
        <f t="shared" si="141"/>
        <v>1</v>
      </c>
      <c r="BV183" s="5">
        <v>0</v>
      </c>
      <c r="BW183" s="63"/>
      <c r="BX183" s="15"/>
      <c r="BY183" s="13"/>
      <c r="BZ183" s="98">
        <f t="shared" si="163"/>
        <v>0</v>
      </c>
      <c r="CA183" s="99">
        <f>CA5</f>
        <v>1</v>
      </c>
      <c r="CB183" s="100"/>
      <c r="CC183" s="110"/>
      <c r="CD183" s="95">
        <f t="shared" si="164"/>
        <v>0</v>
      </c>
      <c r="CE183" s="15"/>
      <c r="CF183" s="24">
        <f t="shared" si="142"/>
        <v>0</v>
      </c>
      <c r="CG183" s="5">
        <v>0</v>
      </c>
      <c r="CH183" s="63"/>
      <c r="CI183" s="15"/>
      <c r="CJ183" s="13"/>
      <c r="CK183" s="98">
        <f t="shared" si="165"/>
        <v>0</v>
      </c>
      <c r="CL183" s="99">
        <f>CL5</f>
        <v>1</v>
      </c>
      <c r="CM183" s="100"/>
      <c r="CN183" s="110"/>
      <c r="CO183" s="95">
        <f t="shared" si="166"/>
        <v>0</v>
      </c>
      <c r="CP183" s="15"/>
      <c r="CQ183" s="24">
        <f t="shared" si="143"/>
        <v>0</v>
      </c>
      <c r="CR183" s="5">
        <v>0</v>
      </c>
      <c r="CS183" s="63"/>
      <c r="CT183" s="15"/>
      <c r="CU183" s="13"/>
      <c r="CV183" s="98">
        <f t="shared" si="167"/>
        <v>0</v>
      </c>
      <c r="CW183" s="99">
        <f>CW5</f>
        <v>1</v>
      </c>
      <c r="CX183" s="100"/>
      <c r="CY183" s="110"/>
      <c r="CZ183" s="95">
        <f t="shared" si="168"/>
        <v>0</v>
      </c>
      <c r="DA183" s="15"/>
      <c r="DB183" s="24">
        <f t="shared" si="144"/>
        <v>0</v>
      </c>
      <c r="DC183" s="5">
        <v>0</v>
      </c>
      <c r="DD183" s="63"/>
      <c r="DE183" s="15"/>
      <c r="DF183" s="13"/>
      <c r="DG183" s="98">
        <f t="shared" si="169"/>
        <v>0</v>
      </c>
      <c r="DH183" s="99">
        <f>DH5</f>
        <v>1</v>
      </c>
      <c r="DI183" s="100"/>
      <c r="DJ183" s="110"/>
      <c r="DK183" s="95">
        <f t="shared" si="170"/>
        <v>0</v>
      </c>
      <c r="DL183" s="15"/>
      <c r="DM183" s="24">
        <f t="shared" si="145"/>
        <v>0</v>
      </c>
      <c r="DN183" s="5">
        <v>0</v>
      </c>
      <c r="DO183" s="63"/>
      <c r="DP183" s="15"/>
      <c r="DQ183" s="13"/>
      <c r="DR183" s="98">
        <f t="shared" si="171"/>
        <v>0</v>
      </c>
      <c r="DS183" s="99">
        <f>DS5</f>
        <v>1</v>
      </c>
      <c r="DT183" s="100"/>
      <c r="DU183" s="110"/>
      <c r="DV183" s="95">
        <f t="shared" si="172"/>
        <v>0</v>
      </c>
      <c r="DW183" s="15"/>
      <c r="DX183" s="24">
        <f t="shared" si="146"/>
        <v>0</v>
      </c>
      <c r="DY183" s="5">
        <v>0</v>
      </c>
      <c r="DZ183" s="63"/>
      <c r="EA183" s="15"/>
      <c r="EB183" s="13"/>
      <c r="EC183" s="98">
        <f t="shared" si="173"/>
        <v>0</v>
      </c>
      <c r="ED183" s="99">
        <f>ED5</f>
        <v>1</v>
      </c>
      <c r="EE183" s="100"/>
      <c r="EF183" s="110"/>
      <c r="EG183" s="95">
        <f t="shared" si="174"/>
        <v>0</v>
      </c>
      <c r="EH183" s="15"/>
      <c r="EI183" s="24">
        <f t="shared" si="147"/>
        <v>0</v>
      </c>
      <c r="EJ183" s="5">
        <v>0</v>
      </c>
      <c r="EK183" s="63"/>
      <c r="EL183" s="15"/>
      <c r="EM183" s="13"/>
      <c r="EN183" s="98">
        <f t="shared" si="175"/>
        <v>0</v>
      </c>
      <c r="EO183" s="99">
        <f>EO5</f>
        <v>1</v>
      </c>
      <c r="EP183" s="100"/>
      <c r="EQ183" s="110"/>
      <c r="ER183" s="95">
        <f t="shared" si="176"/>
        <v>0</v>
      </c>
      <c r="ES183" s="15"/>
      <c r="ET183" s="24">
        <f t="shared" si="148"/>
        <v>0</v>
      </c>
      <c r="EU183" s="5">
        <v>0</v>
      </c>
      <c r="EV183" s="63"/>
      <c r="EW183" s="15"/>
      <c r="EX183" s="13"/>
      <c r="EY183" s="98">
        <f t="shared" si="177"/>
        <v>0</v>
      </c>
      <c r="EZ183" s="99">
        <f>EZ5</f>
        <v>1</v>
      </c>
      <c r="FA183" s="100"/>
      <c r="FB183" s="110"/>
      <c r="FC183" s="95">
        <f t="shared" si="178"/>
        <v>0</v>
      </c>
      <c r="FD183" s="15"/>
      <c r="FE183" s="24">
        <f t="shared" si="149"/>
        <v>0</v>
      </c>
      <c r="FF183" s="5">
        <v>0</v>
      </c>
      <c r="FG183" s="63"/>
      <c r="FH183" s="15"/>
      <c r="FI183" s="13"/>
      <c r="FJ183" s="98">
        <f t="shared" si="179"/>
        <v>0</v>
      </c>
      <c r="FK183" s="99">
        <f>FK5</f>
        <v>1</v>
      </c>
      <c r="FL183" s="100"/>
      <c r="FM183" s="110"/>
      <c r="FN183" s="95">
        <f t="shared" si="180"/>
        <v>0</v>
      </c>
      <c r="FO183" s="15"/>
      <c r="FP183" s="24">
        <f t="shared" si="150"/>
        <v>0</v>
      </c>
      <c r="FQ183" s="5">
        <v>0</v>
      </c>
      <c r="FR183" s="8">
        <v>0</v>
      </c>
      <c r="FS183" s="84">
        <f t="shared" si="181"/>
        <v>3.1468499999999997</v>
      </c>
      <c r="FT183" s="85">
        <f t="shared" si="182"/>
        <v>500</v>
      </c>
      <c r="FU183" s="85">
        <f t="shared" si="183"/>
        <v>500</v>
      </c>
      <c r="FV183" s="85">
        <f t="shared" si="184"/>
        <v>500</v>
      </c>
      <c r="FW183" s="85">
        <f t="shared" si="185"/>
        <v>500</v>
      </c>
      <c r="FX183" s="85">
        <f t="shared" si="186"/>
        <v>2.9737732499999994</v>
      </c>
      <c r="FY183" s="85">
        <f t="shared" si="187"/>
        <v>500</v>
      </c>
      <c r="FZ183" s="85">
        <f t="shared" si="188"/>
        <v>500</v>
      </c>
      <c r="GA183" s="85">
        <f t="shared" si="189"/>
        <v>500</v>
      </c>
      <c r="GB183" s="85">
        <f t="shared" si="190"/>
        <v>500</v>
      </c>
      <c r="GC183" s="85">
        <f t="shared" si="191"/>
        <v>500</v>
      </c>
      <c r="GD183" s="85">
        <f t="shared" si="192"/>
        <v>500</v>
      </c>
      <c r="GE183" s="85">
        <f t="shared" si="193"/>
        <v>500</v>
      </c>
      <c r="GF183" s="85">
        <f t="shared" si="194"/>
        <v>500</v>
      </c>
      <c r="GG183" s="85">
        <f t="shared" si="195"/>
        <v>500</v>
      </c>
      <c r="GH183" s="101">
        <f t="shared" si="134"/>
        <v>2</v>
      </c>
      <c r="GI183" s="102">
        <f t="shared" si="196"/>
        <v>6.1206232499999995</v>
      </c>
      <c r="GJ183" s="102">
        <f t="shared" si="197"/>
        <v>3.0603116249999998</v>
      </c>
      <c r="GK183" s="79">
        <f>ROW()</f>
        <v>183</v>
      </c>
    </row>
    <row r="184" spans="1:193" s="12" customFormat="1" ht="50.1" customHeight="1">
      <c r="A184" s="17">
        <f>ROW()</f>
        <v>184</v>
      </c>
      <c r="B184" s="32">
        <f t="shared" si="198"/>
        <v>178</v>
      </c>
      <c r="C184" s="33">
        <f t="shared" si="199"/>
        <v>178</v>
      </c>
      <c r="D184" s="31" t="s">
        <v>506</v>
      </c>
      <c r="E184" s="390">
        <f t="shared" si="135"/>
        <v>15.956499999999998</v>
      </c>
      <c r="F184" s="107">
        <f t="shared" si="151"/>
        <v>15.956499999999998</v>
      </c>
      <c r="G184" s="3">
        <v>0</v>
      </c>
      <c r="H184" s="4">
        <v>0</v>
      </c>
      <c r="I184" s="63"/>
      <c r="J184" s="15"/>
      <c r="K184" s="13"/>
      <c r="L184" s="98">
        <f t="shared" si="200"/>
        <v>0</v>
      </c>
      <c r="M184" s="99">
        <f>M5</f>
        <v>0.94499999999999995</v>
      </c>
      <c r="N184" s="100"/>
      <c r="O184" s="110"/>
      <c r="P184" s="95">
        <f t="shared" si="152"/>
        <v>0</v>
      </c>
      <c r="Q184" s="15"/>
      <c r="R184" s="24">
        <f t="shared" si="136"/>
        <v>0</v>
      </c>
      <c r="S184" s="25">
        <v>0</v>
      </c>
      <c r="T184" s="63"/>
      <c r="U184" s="15"/>
      <c r="V184" s="13"/>
      <c r="W184" s="98">
        <f t="shared" si="153"/>
        <v>1</v>
      </c>
      <c r="X184" s="99">
        <f>X5</f>
        <v>0.97</v>
      </c>
      <c r="Y184" s="100">
        <v>16.45</v>
      </c>
      <c r="Z184" s="110"/>
      <c r="AA184" s="95">
        <f t="shared" si="154"/>
        <v>15.956499999999998</v>
      </c>
      <c r="AB184" s="15"/>
      <c r="AC184" s="24">
        <f t="shared" si="137"/>
        <v>1</v>
      </c>
      <c r="AD184" s="5">
        <v>0</v>
      </c>
      <c r="AE184" s="63"/>
      <c r="AF184" s="15"/>
      <c r="AG184" s="13"/>
      <c r="AH184" s="98">
        <f t="shared" si="155"/>
        <v>0</v>
      </c>
      <c r="AI184" s="99">
        <f>AI5</f>
        <v>0.95499999999999996</v>
      </c>
      <c r="AJ184" s="100"/>
      <c r="AK184" s="110"/>
      <c r="AL184" s="95">
        <f t="shared" si="156"/>
        <v>0</v>
      </c>
      <c r="AM184" s="15"/>
      <c r="AN184" s="24">
        <f t="shared" si="138"/>
        <v>0</v>
      </c>
      <c r="AO184" s="5">
        <v>0</v>
      </c>
      <c r="AP184" s="63"/>
      <c r="AQ184" s="15"/>
      <c r="AR184" s="13"/>
      <c r="AS184" s="98">
        <f t="shared" si="157"/>
        <v>0</v>
      </c>
      <c r="AT184" s="99">
        <f>AT5</f>
        <v>0.96</v>
      </c>
      <c r="AU184" s="100"/>
      <c r="AV184" s="110"/>
      <c r="AW184" s="95">
        <f t="shared" si="158"/>
        <v>0</v>
      </c>
      <c r="AX184" s="15"/>
      <c r="AY184" s="24">
        <f t="shared" si="139"/>
        <v>0</v>
      </c>
      <c r="AZ184" s="5">
        <v>0</v>
      </c>
      <c r="BA184" s="63"/>
      <c r="BB184" s="15"/>
      <c r="BC184" s="13"/>
      <c r="BD184" s="98">
        <f t="shared" si="159"/>
        <v>0</v>
      </c>
      <c r="BE184" s="99">
        <f>BE5</f>
        <v>0.98</v>
      </c>
      <c r="BF184" s="100"/>
      <c r="BG184" s="110"/>
      <c r="BH184" s="95">
        <f t="shared" si="160"/>
        <v>0</v>
      </c>
      <c r="BI184" s="15"/>
      <c r="BJ184" s="24">
        <f t="shared" si="140"/>
        <v>0</v>
      </c>
      <c r="BK184" s="5">
        <v>0</v>
      </c>
      <c r="BL184" s="63"/>
      <c r="BM184" s="15"/>
      <c r="BN184" s="13"/>
      <c r="BO184" s="98">
        <f t="shared" si="161"/>
        <v>0</v>
      </c>
      <c r="BP184" s="99">
        <f>BP5</f>
        <v>0.94499999999999995</v>
      </c>
      <c r="BQ184" s="100"/>
      <c r="BR184" s="110"/>
      <c r="BS184" s="95">
        <f t="shared" si="162"/>
        <v>0</v>
      </c>
      <c r="BT184" s="15"/>
      <c r="BU184" s="24">
        <f t="shared" si="141"/>
        <v>0</v>
      </c>
      <c r="BV184" s="5">
        <v>0</v>
      </c>
      <c r="BW184" s="63"/>
      <c r="BX184" s="15"/>
      <c r="BY184" s="13"/>
      <c r="BZ184" s="98">
        <f t="shared" si="163"/>
        <v>0</v>
      </c>
      <c r="CA184" s="99">
        <f>CA5</f>
        <v>1</v>
      </c>
      <c r="CB184" s="100"/>
      <c r="CC184" s="110"/>
      <c r="CD184" s="95">
        <f t="shared" si="164"/>
        <v>0</v>
      </c>
      <c r="CE184" s="15"/>
      <c r="CF184" s="24">
        <f t="shared" si="142"/>
        <v>0</v>
      </c>
      <c r="CG184" s="5">
        <v>0</v>
      </c>
      <c r="CH184" s="63"/>
      <c r="CI184" s="15"/>
      <c r="CJ184" s="13"/>
      <c r="CK184" s="98">
        <f t="shared" si="165"/>
        <v>0</v>
      </c>
      <c r="CL184" s="99">
        <f>CL5</f>
        <v>1</v>
      </c>
      <c r="CM184" s="100"/>
      <c r="CN184" s="110"/>
      <c r="CO184" s="95">
        <f t="shared" si="166"/>
        <v>0</v>
      </c>
      <c r="CP184" s="15"/>
      <c r="CQ184" s="24">
        <f t="shared" si="143"/>
        <v>0</v>
      </c>
      <c r="CR184" s="5">
        <v>0</v>
      </c>
      <c r="CS184" s="63"/>
      <c r="CT184" s="15"/>
      <c r="CU184" s="13"/>
      <c r="CV184" s="98">
        <f t="shared" si="167"/>
        <v>0</v>
      </c>
      <c r="CW184" s="99">
        <f>CW5</f>
        <v>1</v>
      </c>
      <c r="CX184" s="100"/>
      <c r="CY184" s="110"/>
      <c r="CZ184" s="95">
        <f t="shared" si="168"/>
        <v>0</v>
      </c>
      <c r="DA184" s="15"/>
      <c r="DB184" s="24">
        <f t="shared" si="144"/>
        <v>0</v>
      </c>
      <c r="DC184" s="5">
        <v>0</v>
      </c>
      <c r="DD184" s="63"/>
      <c r="DE184" s="15"/>
      <c r="DF184" s="13"/>
      <c r="DG184" s="98">
        <f t="shared" si="169"/>
        <v>0</v>
      </c>
      <c r="DH184" s="99">
        <f>DH5</f>
        <v>1</v>
      </c>
      <c r="DI184" s="100"/>
      <c r="DJ184" s="110"/>
      <c r="DK184" s="95">
        <f t="shared" si="170"/>
        <v>0</v>
      </c>
      <c r="DL184" s="15"/>
      <c r="DM184" s="24">
        <f t="shared" si="145"/>
        <v>0</v>
      </c>
      <c r="DN184" s="5">
        <v>0</v>
      </c>
      <c r="DO184" s="63"/>
      <c r="DP184" s="15"/>
      <c r="DQ184" s="13"/>
      <c r="DR184" s="98">
        <f t="shared" si="171"/>
        <v>0</v>
      </c>
      <c r="DS184" s="99">
        <f>DS5</f>
        <v>1</v>
      </c>
      <c r="DT184" s="100"/>
      <c r="DU184" s="110"/>
      <c r="DV184" s="95">
        <f t="shared" si="172"/>
        <v>0</v>
      </c>
      <c r="DW184" s="15"/>
      <c r="DX184" s="24">
        <f t="shared" si="146"/>
        <v>0</v>
      </c>
      <c r="DY184" s="5">
        <v>0</v>
      </c>
      <c r="DZ184" s="63"/>
      <c r="EA184" s="15"/>
      <c r="EB184" s="13"/>
      <c r="EC184" s="98">
        <f t="shared" si="173"/>
        <v>0</v>
      </c>
      <c r="ED184" s="99">
        <f>ED5</f>
        <v>1</v>
      </c>
      <c r="EE184" s="100"/>
      <c r="EF184" s="110"/>
      <c r="EG184" s="95">
        <f t="shared" si="174"/>
        <v>0</v>
      </c>
      <c r="EH184" s="15"/>
      <c r="EI184" s="24">
        <f t="shared" si="147"/>
        <v>0</v>
      </c>
      <c r="EJ184" s="5">
        <v>0</v>
      </c>
      <c r="EK184" s="63"/>
      <c r="EL184" s="15"/>
      <c r="EM184" s="13"/>
      <c r="EN184" s="98">
        <f t="shared" si="175"/>
        <v>0</v>
      </c>
      <c r="EO184" s="99">
        <f>EO5</f>
        <v>1</v>
      </c>
      <c r="EP184" s="100"/>
      <c r="EQ184" s="110"/>
      <c r="ER184" s="95">
        <f t="shared" si="176"/>
        <v>0</v>
      </c>
      <c r="ES184" s="15"/>
      <c r="ET184" s="24">
        <f t="shared" si="148"/>
        <v>0</v>
      </c>
      <c r="EU184" s="5">
        <v>0</v>
      </c>
      <c r="EV184" s="63"/>
      <c r="EW184" s="15"/>
      <c r="EX184" s="13"/>
      <c r="EY184" s="98">
        <f t="shared" si="177"/>
        <v>0</v>
      </c>
      <c r="EZ184" s="99">
        <f>EZ5</f>
        <v>1</v>
      </c>
      <c r="FA184" s="100"/>
      <c r="FB184" s="110"/>
      <c r="FC184" s="95">
        <f t="shared" si="178"/>
        <v>0</v>
      </c>
      <c r="FD184" s="15"/>
      <c r="FE184" s="24">
        <f t="shared" si="149"/>
        <v>0</v>
      </c>
      <c r="FF184" s="5">
        <v>0</v>
      </c>
      <c r="FG184" s="63"/>
      <c r="FH184" s="15"/>
      <c r="FI184" s="13"/>
      <c r="FJ184" s="98">
        <f t="shared" si="179"/>
        <v>0</v>
      </c>
      <c r="FK184" s="99">
        <f>FK5</f>
        <v>1</v>
      </c>
      <c r="FL184" s="100"/>
      <c r="FM184" s="110"/>
      <c r="FN184" s="95">
        <f t="shared" si="180"/>
        <v>0</v>
      </c>
      <c r="FO184" s="15"/>
      <c r="FP184" s="24">
        <f t="shared" si="150"/>
        <v>0</v>
      </c>
      <c r="FQ184" s="5">
        <v>0</v>
      </c>
      <c r="FR184" s="8">
        <v>0</v>
      </c>
      <c r="FS184" s="84">
        <f t="shared" si="181"/>
        <v>500</v>
      </c>
      <c r="FT184" s="85">
        <f t="shared" si="182"/>
        <v>15.956499999999998</v>
      </c>
      <c r="FU184" s="85">
        <f t="shared" si="183"/>
        <v>500</v>
      </c>
      <c r="FV184" s="85">
        <f t="shared" si="184"/>
        <v>500</v>
      </c>
      <c r="FW184" s="85">
        <f t="shared" si="185"/>
        <v>500</v>
      </c>
      <c r="FX184" s="85">
        <f t="shared" si="186"/>
        <v>500</v>
      </c>
      <c r="FY184" s="85">
        <f t="shared" si="187"/>
        <v>500</v>
      </c>
      <c r="FZ184" s="85">
        <f t="shared" si="188"/>
        <v>500</v>
      </c>
      <c r="GA184" s="85">
        <f t="shared" si="189"/>
        <v>500</v>
      </c>
      <c r="GB184" s="85">
        <f t="shared" si="190"/>
        <v>500</v>
      </c>
      <c r="GC184" s="85">
        <f t="shared" si="191"/>
        <v>500</v>
      </c>
      <c r="GD184" s="85">
        <f t="shared" si="192"/>
        <v>500</v>
      </c>
      <c r="GE184" s="85">
        <f t="shared" si="193"/>
        <v>500</v>
      </c>
      <c r="GF184" s="85">
        <f t="shared" si="194"/>
        <v>500</v>
      </c>
      <c r="GG184" s="85">
        <f t="shared" si="195"/>
        <v>500</v>
      </c>
      <c r="GH184" s="101">
        <f t="shared" si="134"/>
        <v>1</v>
      </c>
      <c r="GI184" s="102">
        <f t="shared" si="196"/>
        <v>15.956499999999998</v>
      </c>
      <c r="GJ184" s="102">
        <f t="shared" si="197"/>
        <v>15.956499999999998</v>
      </c>
      <c r="GK184" s="79">
        <f>ROW()</f>
        <v>184</v>
      </c>
    </row>
    <row r="185" spans="1:193" s="12" customFormat="1" ht="50.1" customHeight="1">
      <c r="A185" s="17">
        <f>ROW()</f>
        <v>185</v>
      </c>
      <c r="B185" s="32">
        <f t="shared" si="198"/>
        <v>179</v>
      </c>
      <c r="C185" s="33">
        <f t="shared" si="199"/>
        <v>179</v>
      </c>
      <c r="D185" s="31" t="s">
        <v>507</v>
      </c>
      <c r="E185" s="390">
        <f t="shared" si="135"/>
        <v>2.5540514999999995</v>
      </c>
      <c r="F185" s="107">
        <f t="shared" si="151"/>
        <v>2.6283757499999996</v>
      </c>
      <c r="G185" s="3">
        <v>0</v>
      </c>
      <c r="H185" s="4">
        <v>0</v>
      </c>
      <c r="I185" s="63"/>
      <c r="J185" s="15"/>
      <c r="K185" s="13"/>
      <c r="L185" s="98">
        <f t="shared" si="200"/>
        <v>1</v>
      </c>
      <c r="M185" s="99">
        <f>M5</f>
        <v>0.94499999999999995</v>
      </c>
      <c r="N185" s="100">
        <v>2.86</v>
      </c>
      <c r="O185" s="110">
        <v>84118</v>
      </c>
      <c r="P185" s="95">
        <f t="shared" si="152"/>
        <v>2.7026999999999997</v>
      </c>
      <c r="Q185" s="15"/>
      <c r="R185" s="24">
        <f t="shared" si="136"/>
        <v>2</v>
      </c>
      <c r="S185" s="25">
        <v>0</v>
      </c>
      <c r="T185" s="63"/>
      <c r="U185" s="15"/>
      <c r="V185" s="13"/>
      <c r="W185" s="98">
        <f t="shared" si="153"/>
        <v>0</v>
      </c>
      <c r="X185" s="99">
        <f>X5</f>
        <v>0.97</v>
      </c>
      <c r="Y185" s="100"/>
      <c r="Z185" s="110"/>
      <c r="AA185" s="95">
        <f t="shared" si="154"/>
        <v>0</v>
      </c>
      <c r="AB185" s="15"/>
      <c r="AC185" s="24">
        <f t="shared" si="137"/>
        <v>0</v>
      </c>
      <c r="AD185" s="5">
        <v>0</v>
      </c>
      <c r="AE185" s="63"/>
      <c r="AF185" s="15"/>
      <c r="AG185" s="13"/>
      <c r="AH185" s="98">
        <f t="shared" si="155"/>
        <v>0</v>
      </c>
      <c r="AI185" s="99">
        <f>AI5</f>
        <v>0.95499999999999996</v>
      </c>
      <c r="AJ185" s="100"/>
      <c r="AK185" s="110"/>
      <c r="AL185" s="95">
        <f t="shared" si="156"/>
        <v>0</v>
      </c>
      <c r="AM185" s="15"/>
      <c r="AN185" s="24">
        <f t="shared" si="138"/>
        <v>0</v>
      </c>
      <c r="AO185" s="5">
        <v>0</v>
      </c>
      <c r="AP185" s="63"/>
      <c r="AQ185" s="15"/>
      <c r="AR185" s="13"/>
      <c r="AS185" s="98">
        <f t="shared" si="157"/>
        <v>0</v>
      </c>
      <c r="AT185" s="99">
        <f>AT5</f>
        <v>0.96</v>
      </c>
      <c r="AU185" s="100"/>
      <c r="AV185" s="110"/>
      <c r="AW185" s="95">
        <f t="shared" si="158"/>
        <v>0</v>
      </c>
      <c r="AX185" s="15"/>
      <c r="AY185" s="24">
        <f t="shared" si="139"/>
        <v>0</v>
      </c>
      <c r="AZ185" s="5">
        <v>0</v>
      </c>
      <c r="BA185" s="63"/>
      <c r="BB185" s="15"/>
      <c r="BC185" s="13"/>
      <c r="BD185" s="98">
        <f t="shared" si="159"/>
        <v>0</v>
      </c>
      <c r="BE185" s="99">
        <f>BE5</f>
        <v>0.98</v>
      </c>
      <c r="BF185" s="100"/>
      <c r="BG185" s="110"/>
      <c r="BH185" s="95">
        <f t="shared" si="160"/>
        <v>0</v>
      </c>
      <c r="BI185" s="15"/>
      <c r="BJ185" s="24">
        <f t="shared" si="140"/>
        <v>0</v>
      </c>
      <c r="BK185" s="5">
        <v>0</v>
      </c>
      <c r="BL185" s="63"/>
      <c r="BM185" s="15"/>
      <c r="BN185" s="13"/>
      <c r="BO185" s="98">
        <f t="shared" si="161"/>
        <v>1</v>
      </c>
      <c r="BP185" s="99">
        <f>BP5</f>
        <v>0.94499999999999995</v>
      </c>
      <c r="BQ185" s="100">
        <v>2.7026999999999997</v>
      </c>
      <c r="BR185" s="110"/>
      <c r="BS185" s="95">
        <f t="shared" si="162"/>
        <v>2.5540514999999995</v>
      </c>
      <c r="BT185" s="15"/>
      <c r="BU185" s="24">
        <f t="shared" si="141"/>
        <v>1</v>
      </c>
      <c r="BV185" s="5">
        <v>0</v>
      </c>
      <c r="BW185" s="63"/>
      <c r="BX185" s="15"/>
      <c r="BY185" s="13"/>
      <c r="BZ185" s="98">
        <f t="shared" si="163"/>
        <v>0</v>
      </c>
      <c r="CA185" s="99">
        <f>CA5</f>
        <v>1</v>
      </c>
      <c r="CB185" s="100"/>
      <c r="CC185" s="110"/>
      <c r="CD185" s="95">
        <f t="shared" si="164"/>
        <v>0</v>
      </c>
      <c r="CE185" s="15"/>
      <c r="CF185" s="24">
        <f t="shared" si="142"/>
        <v>0</v>
      </c>
      <c r="CG185" s="5">
        <v>0</v>
      </c>
      <c r="CH185" s="63"/>
      <c r="CI185" s="15"/>
      <c r="CJ185" s="13"/>
      <c r="CK185" s="98">
        <f t="shared" si="165"/>
        <v>0</v>
      </c>
      <c r="CL185" s="99">
        <f>CL5</f>
        <v>1</v>
      </c>
      <c r="CM185" s="100"/>
      <c r="CN185" s="110"/>
      <c r="CO185" s="95">
        <f t="shared" si="166"/>
        <v>0</v>
      </c>
      <c r="CP185" s="15"/>
      <c r="CQ185" s="24">
        <f t="shared" si="143"/>
        <v>0</v>
      </c>
      <c r="CR185" s="5">
        <v>0</v>
      </c>
      <c r="CS185" s="63"/>
      <c r="CT185" s="15"/>
      <c r="CU185" s="13"/>
      <c r="CV185" s="98">
        <f t="shared" si="167"/>
        <v>0</v>
      </c>
      <c r="CW185" s="99">
        <f>CW5</f>
        <v>1</v>
      </c>
      <c r="CX185" s="100"/>
      <c r="CY185" s="110"/>
      <c r="CZ185" s="95">
        <f t="shared" si="168"/>
        <v>0</v>
      </c>
      <c r="DA185" s="15"/>
      <c r="DB185" s="24">
        <f t="shared" si="144"/>
        <v>0</v>
      </c>
      <c r="DC185" s="5">
        <v>0</v>
      </c>
      <c r="DD185" s="63"/>
      <c r="DE185" s="15"/>
      <c r="DF185" s="13"/>
      <c r="DG185" s="98">
        <f t="shared" si="169"/>
        <v>0</v>
      </c>
      <c r="DH185" s="99">
        <f>DH5</f>
        <v>1</v>
      </c>
      <c r="DI185" s="100"/>
      <c r="DJ185" s="110"/>
      <c r="DK185" s="95">
        <f t="shared" si="170"/>
        <v>0</v>
      </c>
      <c r="DL185" s="15"/>
      <c r="DM185" s="24">
        <f t="shared" si="145"/>
        <v>0</v>
      </c>
      <c r="DN185" s="5">
        <v>0</v>
      </c>
      <c r="DO185" s="63"/>
      <c r="DP185" s="15"/>
      <c r="DQ185" s="13"/>
      <c r="DR185" s="98">
        <f t="shared" si="171"/>
        <v>0</v>
      </c>
      <c r="DS185" s="99">
        <f>DS5</f>
        <v>1</v>
      </c>
      <c r="DT185" s="100"/>
      <c r="DU185" s="110"/>
      <c r="DV185" s="95">
        <f t="shared" si="172"/>
        <v>0</v>
      </c>
      <c r="DW185" s="15"/>
      <c r="DX185" s="24">
        <f t="shared" si="146"/>
        <v>0</v>
      </c>
      <c r="DY185" s="5">
        <v>0</v>
      </c>
      <c r="DZ185" s="63"/>
      <c r="EA185" s="15"/>
      <c r="EB185" s="13"/>
      <c r="EC185" s="98">
        <f t="shared" si="173"/>
        <v>0</v>
      </c>
      <c r="ED185" s="99">
        <f>ED5</f>
        <v>1</v>
      </c>
      <c r="EE185" s="100"/>
      <c r="EF185" s="110"/>
      <c r="EG185" s="95">
        <f t="shared" si="174"/>
        <v>0</v>
      </c>
      <c r="EH185" s="15"/>
      <c r="EI185" s="24">
        <f t="shared" si="147"/>
        <v>0</v>
      </c>
      <c r="EJ185" s="5">
        <v>0</v>
      </c>
      <c r="EK185" s="63"/>
      <c r="EL185" s="15"/>
      <c r="EM185" s="13"/>
      <c r="EN185" s="98">
        <f t="shared" si="175"/>
        <v>0</v>
      </c>
      <c r="EO185" s="99">
        <f>EO5</f>
        <v>1</v>
      </c>
      <c r="EP185" s="100"/>
      <c r="EQ185" s="110"/>
      <c r="ER185" s="95">
        <f t="shared" si="176"/>
        <v>0</v>
      </c>
      <c r="ES185" s="15"/>
      <c r="ET185" s="24">
        <f t="shared" si="148"/>
        <v>0</v>
      </c>
      <c r="EU185" s="5">
        <v>0</v>
      </c>
      <c r="EV185" s="63"/>
      <c r="EW185" s="15"/>
      <c r="EX185" s="13"/>
      <c r="EY185" s="98">
        <f t="shared" si="177"/>
        <v>0</v>
      </c>
      <c r="EZ185" s="99">
        <f>EZ5</f>
        <v>1</v>
      </c>
      <c r="FA185" s="100"/>
      <c r="FB185" s="110"/>
      <c r="FC185" s="95">
        <f t="shared" si="178"/>
        <v>0</v>
      </c>
      <c r="FD185" s="15"/>
      <c r="FE185" s="24">
        <f t="shared" si="149"/>
        <v>0</v>
      </c>
      <c r="FF185" s="5">
        <v>0</v>
      </c>
      <c r="FG185" s="63"/>
      <c r="FH185" s="15"/>
      <c r="FI185" s="13"/>
      <c r="FJ185" s="98">
        <f t="shared" si="179"/>
        <v>0</v>
      </c>
      <c r="FK185" s="99">
        <f>FK5</f>
        <v>1</v>
      </c>
      <c r="FL185" s="100"/>
      <c r="FM185" s="110"/>
      <c r="FN185" s="95">
        <f t="shared" si="180"/>
        <v>0</v>
      </c>
      <c r="FO185" s="15"/>
      <c r="FP185" s="24">
        <f t="shared" si="150"/>
        <v>0</v>
      </c>
      <c r="FQ185" s="5">
        <v>0</v>
      </c>
      <c r="FR185" s="8">
        <v>0</v>
      </c>
      <c r="FS185" s="84">
        <f t="shared" si="181"/>
        <v>2.7026999999999997</v>
      </c>
      <c r="FT185" s="85">
        <f t="shared" si="182"/>
        <v>500</v>
      </c>
      <c r="FU185" s="85">
        <f t="shared" si="183"/>
        <v>500</v>
      </c>
      <c r="FV185" s="85">
        <f t="shared" si="184"/>
        <v>500</v>
      </c>
      <c r="FW185" s="85">
        <f t="shared" si="185"/>
        <v>500</v>
      </c>
      <c r="FX185" s="85">
        <f t="shared" si="186"/>
        <v>2.5540514999999995</v>
      </c>
      <c r="FY185" s="85">
        <f t="shared" si="187"/>
        <v>500</v>
      </c>
      <c r="FZ185" s="85">
        <f t="shared" si="188"/>
        <v>500</v>
      </c>
      <c r="GA185" s="85">
        <f t="shared" si="189"/>
        <v>500</v>
      </c>
      <c r="GB185" s="85">
        <f t="shared" si="190"/>
        <v>500</v>
      </c>
      <c r="GC185" s="85">
        <f t="shared" si="191"/>
        <v>500</v>
      </c>
      <c r="GD185" s="85">
        <f t="shared" si="192"/>
        <v>500</v>
      </c>
      <c r="GE185" s="85">
        <f t="shared" si="193"/>
        <v>500</v>
      </c>
      <c r="GF185" s="85">
        <f t="shared" si="194"/>
        <v>500</v>
      </c>
      <c r="GG185" s="85">
        <f t="shared" si="195"/>
        <v>500</v>
      </c>
      <c r="GH185" s="101">
        <f t="shared" si="134"/>
        <v>2</v>
      </c>
      <c r="GI185" s="102">
        <f t="shared" si="196"/>
        <v>5.2567514999999991</v>
      </c>
      <c r="GJ185" s="102">
        <f t="shared" si="197"/>
        <v>2.6283757499999996</v>
      </c>
      <c r="GK185" s="79">
        <f>ROW()</f>
        <v>185</v>
      </c>
    </row>
    <row r="186" spans="1:193" s="12" customFormat="1" ht="50.1" customHeight="1">
      <c r="A186" s="17">
        <f>ROW()</f>
        <v>186</v>
      </c>
      <c r="B186" s="32">
        <f t="shared" si="198"/>
        <v>180</v>
      </c>
      <c r="C186" s="33">
        <f t="shared" si="199"/>
        <v>180</v>
      </c>
      <c r="D186" s="31" t="s">
        <v>508</v>
      </c>
      <c r="E186" s="390">
        <f t="shared" si="135"/>
        <v>12.172823774999999</v>
      </c>
      <c r="F186" s="107">
        <f t="shared" si="151"/>
        <v>12.5270593875</v>
      </c>
      <c r="G186" s="3">
        <v>0</v>
      </c>
      <c r="H186" s="4">
        <v>0</v>
      </c>
      <c r="I186" s="63"/>
      <c r="J186" s="15"/>
      <c r="K186" s="13"/>
      <c r="L186" s="98">
        <f t="shared" si="200"/>
        <v>1</v>
      </c>
      <c r="M186" s="99">
        <f>M5</f>
        <v>0.94499999999999995</v>
      </c>
      <c r="N186" s="100">
        <v>13.631</v>
      </c>
      <c r="O186" s="110">
        <v>84119</v>
      </c>
      <c r="P186" s="95">
        <f t="shared" si="152"/>
        <v>12.881295</v>
      </c>
      <c r="Q186" s="15"/>
      <c r="R186" s="24">
        <f t="shared" si="136"/>
        <v>2</v>
      </c>
      <c r="S186" s="25">
        <v>0</v>
      </c>
      <c r="T186" s="63"/>
      <c r="U186" s="15"/>
      <c r="V186" s="13"/>
      <c r="W186" s="98">
        <f t="shared" si="153"/>
        <v>0</v>
      </c>
      <c r="X186" s="99">
        <f>X5</f>
        <v>0.97</v>
      </c>
      <c r="Y186" s="100"/>
      <c r="Z186" s="110"/>
      <c r="AA186" s="95">
        <f t="shared" si="154"/>
        <v>0</v>
      </c>
      <c r="AB186" s="15"/>
      <c r="AC186" s="24">
        <f t="shared" si="137"/>
        <v>0</v>
      </c>
      <c r="AD186" s="5">
        <v>0</v>
      </c>
      <c r="AE186" s="63"/>
      <c r="AF186" s="15"/>
      <c r="AG186" s="13"/>
      <c r="AH186" s="98">
        <f t="shared" si="155"/>
        <v>0</v>
      </c>
      <c r="AI186" s="99">
        <f>AI5</f>
        <v>0.95499999999999996</v>
      </c>
      <c r="AJ186" s="100"/>
      <c r="AK186" s="110"/>
      <c r="AL186" s="95">
        <f t="shared" si="156"/>
        <v>0</v>
      </c>
      <c r="AM186" s="15"/>
      <c r="AN186" s="24">
        <f t="shared" si="138"/>
        <v>0</v>
      </c>
      <c r="AO186" s="5">
        <v>0</v>
      </c>
      <c r="AP186" s="63"/>
      <c r="AQ186" s="15"/>
      <c r="AR186" s="13"/>
      <c r="AS186" s="98">
        <f t="shared" si="157"/>
        <v>0</v>
      </c>
      <c r="AT186" s="99">
        <f>AT5</f>
        <v>0.96</v>
      </c>
      <c r="AU186" s="100"/>
      <c r="AV186" s="110"/>
      <c r="AW186" s="95">
        <f t="shared" si="158"/>
        <v>0</v>
      </c>
      <c r="AX186" s="15"/>
      <c r="AY186" s="24">
        <f t="shared" si="139"/>
        <v>0</v>
      </c>
      <c r="AZ186" s="5">
        <v>0</v>
      </c>
      <c r="BA186" s="63"/>
      <c r="BB186" s="15"/>
      <c r="BC186" s="13"/>
      <c r="BD186" s="98">
        <f t="shared" si="159"/>
        <v>0</v>
      </c>
      <c r="BE186" s="99">
        <f>BE5</f>
        <v>0.98</v>
      </c>
      <c r="BF186" s="100"/>
      <c r="BG186" s="110"/>
      <c r="BH186" s="95">
        <f t="shared" si="160"/>
        <v>0</v>
      </c>
      <c r="BI186" s="15"/>
      <c r="BJ186" s="24">
        <f t="shared" si="140"/>
        <v>0</v>
      </c>
      <c r="BK186" s="5">
        <v>0</v>
      </c>
      <c r="BL186" s="63"/>
      <c r="BM186" s="15"/>
      <c r="BN186" s="13"/>
      <c r="BO186" s="98">
        <f t="shared" si="161"/>
        <v>1</v>
      </c>
      <c r="BP186" s="99">
        <f>BP5</f>
        <v>0.94499999999999995</v>
      </c>
      <c r="BQ186" s="100">
        <v>12.881295</v>
      </c>
      <c r="BR186" s="110"/>
      <c r="BS186" s="95">
        <f t="shared" si="162"/>
        <v>12.172823774999999</v>
      </c>
      <c r="BT186" s="15"/>
      <c r="BU186" s="24">
        <f t="shared" si="141"/>
        <v>1</v>
      </c>
      <c r="BV186" s="5">
        <v>0</v>
      </c>
      <c r="BW186" s="63"/>
      <c r="BX186" s="15"/>
      <c r="BY186" s="13"/>
      <c r="BZ186" s="98">
        <f t="shared" si="163"/>
        <v>0</v>
      </c>
      <c r="CA186" s="99">
        <f>CA5</f>
        <v>1</v>
      </c>
      <c r="CB186" s="100"/>
      <c r="CC186" s="110"/>
      <c r="CD186" s="95">
        <f t="shared" si="164"/>
        <v>0</v>
      </c>
      <c r="CE186" s="15"/>
      <c r="CF186" s="24">
        <f t="shared" si="142"/>
        <v>0</v>
      </c>
      <c r="CG186" s="5">
        <v>0</v>
      </c>
      <c r="CH186" s="63"/>
      <c r="CI186" s="15"/>
      <c r="CJ186" s="13"/>
      <c r="CK186" s="98">
        <f t="shared" si="165"/>
        <v>0</v>
      </c>
      <c r="CL186" s="99">
        <f>CL5</f>
        <v>1</v>
      </c>
      <c r="CM186" s="100"/>
      <c r="CN186" s="110"/>
      <c r="CO186" s="95">
        <f t="shared" si="166"/>
        <v>0</v>
      </c>
      <c r="CP186" s="15"/>
      <c r="CQ186" s="24">
        <f t="shared" si="143"/>
        <v>0</v>
      </c>
      <c r="CR186" s="5">
        <v>0</v>
      </c>
      <c r="CS186" s="63"/>
      <c r="CT186" s="15"/>
      <c r="CU186" s="13"/>
      <c r="CV186" s="98">
        <f t="shared" si="167"/>
        <v>0</v>
      </c>
      <c r="CW186" s="99">
        <f>CW5</f>
        <v>1</v>
      </c>
      <c r="CX186" s="100"/>
      <c r="CY186" s="110"/>
      <c r="CZ186" s="95">
        <f t="shared" si="168"/>
        <v>0</v>
      </c>
      <c r="DA186" s="15"/>
      <c r="DB186" s="24">
        <f t="shared" si="144"/>
        <v>0</v>
      </c>
      <c r="DC186" s="5">
        <v>0</v>
      </c>
      <c r="DD186" s="63"/>
      <c r="DE186" s="15"/>
      <c r="DF186" s="13"/>
      <c r="DG186" s="98">
        <f t="shared" si="169"/>
        <v>0</v>
      </c>
      <c r="DH186" s="99">
        <f>DH5</f>
        <v>1</v>
      </c>
      <c r="DI186" s="100"/>
      <c r="DJ186" s="110"/>
      <c r="DK186" s="95">
        <f t="shared" si="170"/>
        <v>0</v>
      </c>
      <c r="DL186" s="15"/>
      <c r="DM186" s="24">
        <f t="shared" si="145"/>
        <v>0</v>
      </c>
      <c r="DN186" s="5">
        <v>0</v>
      </c>
      <c r="DO186" s="63"/>
      <c r="DP186" s="15"/>
      <c r="DQ186" s="13"/>
      <c r="DR186" s="98">
        <f t="shared" si="171"/>
        <v>0</v>
      </c>
      <c r="DS186" s="99">
        <f>DS5</f>
        <v>1</v>
      </c>
      <c r="DT186" s="100"/>
      <c r="DU186" s="110"/>
      <c r="DV186" s="95">
        <f t="shared" si="172"/>
        <v>0</v>
      </c>
      <c r="DW186" s="15"/>
      <c r="DX186" s="24">
        <f t="shared" si="146"/>
        <v>0</v>
      </c>
      <c r="DY186" s="5">
        <v>0</v>
      </c>
      <c r="DZ186" s="63"/>
      <c r="EA186" s="15"/>
      <c r="EB186" s="13"/>
      <c r="EC186" s="98">
        <f t="shared" si="173"/>
        <v>0</v>
      </c>
      <c r="ED186" s="99">
        <f>ED5</f>
        <v>1</v>
      </c>
      <c r="EE186" s="100"/>
      <c r="EF186" s="110"/>
      <c r="EG186" s="95">
        <f t="shared" si="174"/>
        <v>0</v>
      </c>
      <c r="EH186" s="15"/>
      <c r="EI186" s="24">
        <f t="shared" si="147"/>
        <v>0</v>
      </c>
      <c r="EJ186" s="5">
        <v>0</v>
      </c>
      <c r="EK186" s="63"/>
      <c r="EL186" s="15"/>
      <c r="EM186" s="13"/>
      <c r="EN186" s="98">
        <f t="shared" si="175"/>
        <v>0</v>
      </c>
      <c r="EO186" s="99">
        <f>EO5</f>
        <v>1</v>
      </c>
      <c r="EP186" s="100"/>
      <c r="EQ186" s="110"/>
      <c r="ER186" s="95">
        <f t="shared" si="176"/>
        <v>0</v>
      </c>
      <c r="ES186" s="15"/>
      <c r="ET186" s="24">
        <f t="shared" si="148"/>
        <v>0</v>
      </c>
      <c r="EU186" s="5">
        <v>0</v>
      </c>
      <c r="EV186" s="63"/>
      <c r="EW186" s="15"/>
      <c r="EX186" s="13"/>
      <c r="EY186" s="98">
        <f t="shared" si="177"/>
        <v>0</v>
      </c>
      <c r="EZ186" s="99">
        <f>EZ5</f>
        <v>1</v>
      </c>
      <c r="FA186" s="100"/>
      <c r="FB186" s="110"/>
      <c r="FC186" s="95">
        <f t="shared" si="178"/>
        <v>0</v>
      </c>
      <c r="FD186" s="15"/>
      <c r="FE186" s="24">
        <f t="shared" si="149"/>
        <v>0</v>
      </c>
      <c r="FF186" s="5">
        <v>0</v>
      </c>
      <c r="FG186" s="63"/>
      <c r="FH186" s="15"/>
      <c r="FI186" s="13"/>
      <c r="FJ186" s="98">
        <f t="shared" si="179"/>
        <v>0</v>
      </c>
      <c r="FK186" s="99">
        <f>FK5</f>
        <v>1</v>
      </c>
      <c r="FL186" s="100"/>
      <c r="FM186" s="110"/>
      <c r="FN186" s="95">
        <f t="shared" si="180"/>
        <v>0</v>
      </c>
      <c r="FO186" s="15"/>
      <c r="FP186" s="24">
        <f t="shared" si="150"/>
        <v>0</v>
      </c>
      <c r="FQ186" s="5">
        <v>0</v>
      </c>
      <c r="FR186" s="8">
        <v>0</v>
      </c>
      <c r="FS186" s="84">
        <f t="shared" si="181"/>
        <v>12.881295</v>
      </c>
      <c r="FT186" s="85">
        <f t="shared" si="182"/>
        <v>500</v>
      </c>
      <c r="FU186" s="85">
        <f t="shared" si="183"/>
        <v>500</v>
      </c>
      <c r="FV186" s="85">
        <f t="shared" si="184"/>
        <v>500</v>
      </c>
      <c r="FW186" s="85">
        <f t="shared" si="185"/>
        <v>500</v>
      </c>
      <c r="FX186" s="85">
        <f t="shared" si="186"/>
        <v>12.172823774999999</v>
      </c>
      <c r="FY186" s="85">
        <f t="shared" si="187"/>
        <v>500</v>
      </c>
      <c r="FZ186" s="85">
        <f t="shared" si="188"/>
        <v>500</v>
      </c>
      <c r="GA186" s="85">
        <f t="shared" si="189"/>
        <v>500</v>
      </c>
      <c r="GB186" s="85">
        <f t="shared" si="190"/>
        <v>500</v>
      </c>
      <c r="GC186" s="85">
        <f t="shared" si="191"/>
        <v>500</v>
      </c>
      <c r="GD186" s="85">
        <f t="shared" si="192"/>
        <v>500</v>
      </c>
      <c r="GE186" s="85">
        <f t="shared" si="193"/>
        <v>500</v>
      </c>
      <c r="GF186" s="85">
        <f t="shared" si="194"/>
        <v>500</v>
      </c>
      <c r="GG186" s="85">
        <f t="shared" si="195"/>
        <v>500</v>
      </c>
      <c r="GH186" s="101">
        <f t="shared" si="134"/>
        <v>2</v>
      </c>
      <c r="GI186" s="102">
        <f t="shared" si="196"/>
        <v>25.054118774999999</v>
      </c>
      <c r="GJ186" s="102">
        <f t="shared" si="197"/>
        <v>12.5270593875</v>
      </c>
      <c r="GK186" s="79">
        <f>ROW()</f>
        <v>186</v>
      </c>
    </row>
    <row r="187" spans="1:193" s="12" customFormat="1" ht="50.1" customHeight="1">
      <c r="A187" s="17">
        <f>ROW()</f>
        <v>187</v>
      </c>
      <c r="B187" s="32">
        <f t="shared" si="198"/>
        <v>181</v>
      </c>
      <c r="C187" s="33">
        <f t="shared" si="199"/>
        <v>181</v>
      </c>
      <c r="D187" s="31" t="s">
        <v>509</v>
      </c>
      <c r="E187" s="390">
        <f t="shared" si="135"/>
        <v>6.5190824999999988</v>
      </c>
      <c r="F187" s="107">
        <f t="shared" si="151"/>
        <v>7.0836931249999999</v>
      </c>
      <c r="G187" s="3">
        <v>0</v>
      </c>
      <c r="H187" s="4">
        <v>0</v>
      </c>
      <c r="I187" s="63"/>
      <c r="J187" s="15"/>
      <c r="K187" s="13"/>
      <c r="L187" s="98">
        <f t="shared" si="200"/>
        <v>1</v>
      </c>
      <c r="M187" s="99">
        <f>M5</f>
        <v>0.94499999999999995</v>
      </c>
      <c r="N187" s="100">
        <v>7.3</v>
      </c>
      <c r="O187" s="110">
        <v>151600</v>
      </c>
      <c r="P187" s="95">
        <f t="shared" si="152"/>
        <v>6.8984999999999994</v>
      </c>
      <c r="Q187" s="15"/>
      <c r="R187" s="24">
        <f t="shared" si="136"/>
        <v>2</v>
      </c>
      <c r="S187" s="25">
        <v>0</v>
      </c>
      <c r="T187" s="63"/>
      <c r="U187" s="15"/>
      <c r="V187" s="13"/>
      <c r="W187" s="98">
        <f t="shared" si="153"/>
        <v>1</v>
      </c>
      <c r="X187" s="99">
        <f>X5</f>
        <v>0.97</v>
      </c>
      <c r="Y187" s="100">
        <v>7.8470000000000004</v>
      </c>
      <c r="Z187" s="110"/>
      <c r="AA187" s="95">
        <f t="shared" si="154"/>
        <v>7.6115900000000005</v>
      </c>
      <c r="AB187" s="15"/>
      <c r="AC187" s="24">
        <f t="shared" si="137"/>
        <v>4</v>
      </c>
      <c r="AD187" s="5">
        <v>0</v>
      </c>
      <c r="AE187" s="63"/>
      <c r="AF187" s="15"/>
      <c r="AG187" s="13"/>
      <c r="AH187" s="98">
        <f t="shared" si="155"/>
        <v>0</v>
      </c>
      <c r="AI187" s="99">
        <f>AI5</f>
        <v>0.95499999999999996</v>
      </c>
      <c r="AJ187" s="100"/>
      <c r="AK187" s="110"/>
      <c r="AL187" s="95">
        <f t="shared" si="156"/>
        <v>0</v>
      </c>
      <c r="AM187" s="15"/>
      <c r="AN187" s="24">
        <f t="shared" si="138"/>
        <v>0</v>
      </c>
      <c r="AO187" s="5">
        <v>0</v>
      </c>
      <c r="AP187" s="63"/>
      <c r="AQ187" s="15"/>
      <c r="AR187" s="13"/>
      <c r="AS187" s="98">
        <f t="shared" si="157"/>
        <v>1</v>
      </c>
      <c r="AT187" s="99">
        <f>AT5</f>
        <v>0.96</v>
      </c>
      <c r="AU187" s="100">
        <v>7.61</v>
      </c>
      <c r="AV187" s="110"/>
      <c r="AW187" s="95">
        <f t="shared" si="158"/>
        <v>7.3056000000000001</v>
      </c>
      <c r="AX187" s="15"/>
      <c r="AY187" s="24">
        <f t="shared" si="139"/>
        <v>3</v>
      </c>
      <c r="AZ187" s="5">
        <v>0</v>
      </c>
      <c r="BA187" s="63"/>
      <c r="BB187" s="15"/>
      <c r="BC187" s="13"/>
      <c r="BD187" s="98">
        <f t="shared" si="159"/>
        <v>0</v>
      </c>
      <c r="BE187" s="99">
        <f>BE5</f>
        <v>0.98</v>
      </c>
      <c r="BF187" s="100"/>
      <c r="BG187" s="110"/>
      <c r="BH187" s="95">
        <f t="shared" si="160"/>
        <v>0</v>
      </c>
      <c r="BI187" s="15"/>
      <c r="BJ187" s="24">
        <f t="shared" si="140"/>
        <v>0</v>
      </c>
      <c r="BK187" s="5">
        <v>0</v>
      </c>
      <c r="BL187" s="63"/>
      <c r="BM187" s="15"/>
      <c r="BN187" s="13"/>
      <c r="BO187" s="98">
        <f t="shared" si="161"/>
        <v>1</v>
      </c>
      <c r="BP187" s="99">
        <f>BP5</f>
        <v>0.94499999999999995</v>
      </c>
      <c r="BQ187" s="100">
        <v>6.8984999999999994</v>
      </c>
      <c r="BR187" s="110"/>
      <c r="BS187" s="95">
        <f t="shared" si="162"/>
        <v>6.5190824999999988</v>
      </c>
      <c r="BT187" s="15"/>
      <c r="BU187" s="24">
        <f t="shared" si="141"/>
        <v>1</v>
      </c>
      <c r="BV187" s="5">
        <v>0</v>
      </c>
      <c r="BW187" s="63"/>
      <c r="BX187" s="15"/>
      <c r="BY187" s="13"/>
      <c r="BZ187" s="98">
        <f t="shared" si="163"/>
        <v>0</v>
      </c>
      <c r="CA187" s="99">
        <f>CA5</f>
        <v>1</v>
      </c>
      <c r="CB187" s="100"/>
      <c r="CC187" s="110"/>
      <c r="CD187" s="95">
        <f t="shared" si="164"/>
        <v>0</v>
      </c>
      <c r="CE187" s="15"/>
      <c r="CF187" s="24">
        <f t="shared" si="142"/>
        <v>0</v>
      </c>
      <c r="CG187" s="5">
        <v>0</v>
      </c>
      <c r="CH187" s="63"/>
      <c r="CI187" s="15"/>
      <c r="CJ187" s="13"/>
      <c r="CK187" s="98">
        <f t="shared" si="165"/>
        <v>0</v>
      </c>
      <c r="CL187" s="99">
        <f>CL5</f>
        <v>1</v>
      </c>
      <c r="CM187" s="100"/>
      <c r="CN187" s="110"/>
      <c r="CO187" s="95">
        <f t="shared" si="166"/>
        <v>0</v>
      </c>
      <c r="CP187" s="15"/>
      <c r="CQ187" s="24">
        <f t="shared" si="143"/>
        <v>0</v>
      </c>
      <c r="CR187" s="5">
        <v>0</v>
      </c>
      <c r="CS187" s="63"/>
      <c r="CT187" s="15"/>
      <c r="CU187" s="13"/>
      <c r="CV187" s="98">
        <f t="shared" si="167"/>
        <v>0</v>
      </c>
      <c r="CW187" s="99">
        <f>CW5</f>
        <v>1</v>
      </c>
      <c r="CX187" s="100"/>
      <c r="CY187" s="110"/>
      <c r="CZ187" s="95">
        <f t="shared" si="168"/>
        <v>0</v>
      </c>
      <c r="DA187" s="15"/>
      <c r="DB187" s="24">
        <f t="shared" si="144"/>
        <v>0</v>
      </c>
      <c r="DC187" s="5">
        <v>0</v>
      </c>
      <c r="DD187" s="63"/>
      <c r="DE187" s="15"/>
      <c r="DF187" s="13"/>
      <c r="DG187" s="98">
        <f t="shared" si="169"/>
        <v>0</v>
      </c>
      <c r="DH187" s="99">
        <f>DH5</f>
        <v>1</v>
      </c>
      <c r="DI187" s="100"/>
      <c r="DJ187" s="110"/>
      <c r="DK187" s="95">
        <f t="shared" si="170"/>
        <v>0</v>
      </c>
      <c r="DL187" s="15"/>
      <c r="DM187" s="24">
        <f t="shared" si="145"/>
        <v>0</v>
      </c>
      <c r="DN187" s="5">
        <v>0</v>
      </c>
      <c r="DO187" s="63"/>
      <c r="DP187" s="15"/>
      <c r="DQ187" s="13"/>
      <c r="DR187" s="98">
        <f t="shared" si="171"/>
        <v>0</v>
      </c>
      <c r="DS187" s="99">
        <f>DS5</f>
        <v>1</v>
      </c>
      <c r="DT187" s="100"/>
      <c r="DU187" s="110"/>
      <c r="DV187" s="95">
        <f t="shared" si="172"/>
        <v>0</v>
      </c>
      <c r="DW187" s="15"/>
      <c r="DX187" s="24">
        <f t="shared" si="146"/>
        <v>0</v>
      </c>
      <c r="DY187" s="5">
        <v>0</v>
      </c>
      <c r="DZ187" s="63"/>
      <c r="EA187" s="15"/>
      <c r="EB187" s="13"/>
      <c r="EC187" s="98">
        <f t="shared" si="173"/>
        <v>0</v>
      </c>
      <c r="ED187" s="99">
        <f>ED5</f>
        <v>1</v>
      </c>
      <c r="EE187" s="100"/>
      <c r="EF187" s="110"/>
      <c r="EG187" s="95">
        <f t="shared" si="174"/>
        <v>0</v>
      </c>
      <c r="EH187" s="15"/>
      <c r="EI187" s="24">
        <f t="shared" si="147"/>
        <v>0</v>
      </c>
      <c r="EJ187" s="5">
        <v>0</v>
      </c>
      <c r="EK187" s="63"/>
      <c r="EL187" s="15"/>
      <c r="EM187" s="13"/>
      <c r="EN187" s="98">
        <f t="shared" si="175"/>
        <v>0</v>
      </c>
      <c r="EO187" s="99">
        <f>EO5</f>
        <v>1</v>
      </c>
      <c r="EP187" s="100"/>
      <c r="EQ187" s="110"/>
      <c r="ER187" s="95">
        <f t="shared" si="176"/>
        <v>0</v>
      </c>
      <c r="ES187" s="15"/>
      <c r="ET187" s="24">
        <f t="shared" si="148"/>
        <v>0</v>
      </c>
      <c r="EU187" s="5">
        <v>0</v>
      </c>
      <c r="EV187" s="63"/>
      <c r="EW187" s="15"/>
      <c r="EX187" s="13"/>
      <c r="EY187" s="98">
        <f t="shared" si="177"/>
        <v>0</v>
      </c>
      <c r="EZ187" s="99">
        <f>EZ5</f>
        <v>1</v>
      </c>
      <c r="FA187" s="100"/>
      <c r="FB187" s="110"/>
      <c r="FC187" s="95">
        <f t="shared" si="178"/>
        <v>0</v>
      </c>
      <c r="FD187" s="15"/>
      <c r="FE187" s="24">
        <f t="shared" si="149"/>
        <v>0</v>
      </c>
      <c r="FF187" s="5">
        <v>0</v>
      </c>
      <c r="FG187" s="63"/>
      <c r="FH187" s="15"/>
      <c r="FI187" s="13"/>
      <c r="FJ187" s="98">
        <f t="shared" si="179"/>
        <v>0</v>
      </c>
      <c r="FK187" s="99">
        <f>FK5</f>
        <v>1</v>
      </c>
      <c r="FL187" s="100"/>
      <c r="FM187" s="110"/>
      <c r="FN187" s="95">
        <f t="shared" si="180"/>
        <v>0</v>
      </c>
      <c r="FO187" s="15"/>
      <c r="FP187" s="24">
        <f t="shared" si="150"/>
        <v>0</v>
      </c>
      <c r="FQ187" s="5">
        <v>0</v>
      </c>
      <c r="FR187" s="8">
        <v>0</v>
      </c>
      <c r="FS187" s="84">
        <f t="shared" si="181"/>
        <v>6.8984999999999994</v>
      </c>
      <c r="FT187" s="85">
        <f t="shared" si="182"/>
        <v>7.6115900000000005</v>
      </c>
      <c r="FU187" s="85">
        <f t="shared" si="183"/>
        <v>500</v>
      </c>
      <c r="FV187" s="85">
        <f t="shared" si="184"/>
        <v>7.3056000000000001</v>
      </c>
      <c r="FW187" s="85">
        <f t="shared" si="185"/>
        <v>500</v>
      </c>
      <c r="FX187" s="85">
        <f t="shared" si="186"/>
        <v>6.5190824999999988</v>
      </c>
      <c r="FY187" s="85">
        <f t="shared" si="187"/>
        <v>500</v>
      </c>
      <c r="FZ187" s="85">
        <f t="shared" si="188"/>
        <v>500</v>
      </c>
      <c r="GA187" s="85">
        <f t="shared" si="189"/>
        <v>500</v>
      </c>
      <c r="GB187" s="85">
        <f t="shared" si="190"/>
        <v>500</v>
      </c>
      <c r="GC187" s="85">
        <f t="shared" si="191"/>
        <v>500</v>
      </c>
      <c r="GD187" s="85">
        <f t="shared" si="192"/>
        <v>500</v>
      </c>
      <c r="GE187" s="85">
        <f t="shared" si="193"/>
        <v>500</v>
      </c>
      <c r="GF187" s="85">
        <f t="shared" si="194"/>
        <v>500</v>
      </c>
      <c r="GG187" s="85">
        <f t="shared" si="195"/>
        <v>500</v>
      </c>
      <c r="GH187" s="101">
        <f t="shared" si="134"/>
        <v>4</v>
      </c>
      <c r="GI187" s="102">
        <f t="shared" si="196"/>
        <v>28.3347725</v>
      </c>
      <c r="GJ187" s="102">
        <f t="shared" si="197"/>
        <v>7.0836931249999999</v>
      </c>
      <c r="GK187" s="79">
        <f>ROW()</f>
        <v>187</v>
      </c>
    </row>
    <row r="188" spans="1:193" s="12" customFormat="1" ht="50.1" customHeight="1">
      <c r="A188" s="17">
        <f>ROW()</f>
        <v>188</v>
      </c>
      <c r="B188" s="32">
        <f t="shared" si="198"/>
        <v>182</v>
      </c>
      <c r="C188" s="33">
        <f t="shared" si="199"/>
        <v>182</v>
      </c>
      <c r="D188" s="31" t="s">
        <v>510</v>
      </c>
      <c r="E188" s="390">
        <f t="shared" si="135"/>
        <v>4.4701684210526311</v>
      </c>
      <c r="F188" s="107">
        <f t="shared" si="151"/>
        <v>4.7666239802631578</v>
      </c>
      <c r="G188" s="3">
        <v>0</v>
      </c>
      <c r="H188" s="4">
        <v>0</v>
      </c>
      <c r="I188" s="63"/>
      <c r="J188" s="15"/>
      <c r="K188" s="13"/>
      <c r="L188" s="98">
        <f t="shared" si="200"/>
        <v>1</v>
      </c>
      <c r="M188" s="99">
        <f>M5</f>
        <v>0.94499999999999995</v>
      </c>
      <c r="N188" s="100">
        <v>5.0999999999999996</v>
      </c>
      <c r="O188" s="110">
        <v>151618</v>
      </c>
      <c r="P188" s="95">
        <f t="shared" si="152"/>
        <v>4.8194999999999997</v>
      </c>
      <c r="Q188" s="15"/>
      <c r="R188" s="24">
        <f t="shared" si="136"/>
        <v>3</v>
      </c>
      <c r="S188" s="25">
        <v>0</v>
      </c>
      <c r="T188" s="63"/>
      <c r="U188" s="15"/>
      <c r="V188" s="13"/>
      <c r="W188" s="98">
        <f t="shared" si="153"/>
        <v>1</v>
      </c>
      <c r="X188" s="99">
        <f>X5</f>
        <v>0.97</v>
      </c>
      <c r="Y188" s="100">
        <v>4.608421052631579</v>
      </c>
      <c r="Z188" s="110"/>
      <c r="AA188" s="95">
        <f t="shared" si="154"/>
        <v>4.4701684210526311</v>
      </c>
      <c r="AB188" s="15"/>
      <c r="AC188" s="24">
        <f t="shared" si="137"/>
        <v>1</v>
      </c>
      <c r="AD188" s="5">
        <v>0</v>
      </c>
      <c r="AE188" s="63"/>
      <c r="AF188" s="15"/>
      <c r="AG188" s="13"/>
      <c r="AH188" s="98">
        <f t="shared" si="155"/>
        <v>0</v>
      </c>
      <c r="AI188" s="99">
        <f>AI5</f>
        <v>0.95499999999999996</v>
      </c>
      <c r="AJ188" s="100"/>
      <c r="AK188" s="110"/>
      <c r="AL188" s="95">
        <f t="shared" si="156"/>
        <v>0</v>
      </c>
      <c r="AM188" s="15"/>
      <c r="AN188" s="24">
        <f t="shared" si="138"/>
        <v>0</v>
      </c>
      <c r="AO188" s="5">
        <v>0</v>
      </c>
      <c r="AP188" s="63"/>
      <c r="AQ188" s="15"/>
      <c r="AR188" s="13"/>
      <c r="AS188" s="98">
        <f t="shared" si="157"/>
        <v>1</v>
      </c>
      <c r="AT188" s="99">
        <f>AT5</f>
        <v>0.96</v>
      </c>
      <c r="AU188" s="100">
        <v>5.44</v>
      </c>
      <c r="AV188" s="110"/>
      <c r="AW188" s="95">
        <f t="shared" si="158"/>
        <v>5.2224000000000004</v>
      </c>
      <c r="AX188" s="15"/>
      <c r="AY188" s="24">
        <f t="shared" si="139"/>
        <v>4</v>
      </c>
      <c r="AZ188" s="5">
        <v>0</v>
      </c>
      <c r="BA188" s="63"/>
      <c r="BB188" s="15"/>
      <c r="BC188" s="13"/>
      <c r="BD188" s="98">
        <f t="shared" si="159"/>
        <v>0</v>
      </c>
      <c r="BE188" s="99">
        <f>BE5</f>
        <v>0.98</v>
      </c>
      <c r="BF188" s="100"/>
      <c r="BG188" s="110"/>
      <c r="BH188" s="95">
        <f t="shared" si="160"/>
        <v>0</v>
      </c>
      <c r="BI188" s="15"/>
      <c r="BJ188" s="24">
        <f t="shared" si="140"/>
        <v>0</v>
      </c>
      <c r="BK188" s="5">
        <v>0</v>
      </c>
      <c r="BL188" s="63"/>
      <c r="BM188" s="15"/>
      <c r="BN188" s="13"/>
      <c r="BO188" s="98">
        <f t="shared" si="161"/>
        <v>1</v>
      </c>
      <c r="BP188" s="99">
        <f>BP5</f>
        <v>0.94499999999999995</v>
      </c>
      <c r="BQ188" s="100">
        <v>4.8194999999999997</v>
      </c>
      <c r="BR188" s="110"/>
      <c r="BS188" s="95">
        <f t="shared" si="162"/>
        <v>4.5544274999999992</v>
      </c>
      <c r="BT188" s="15"/>
      <c r="BU188" s="24">
        <f t="shared" si="141"/>
        <v>2</v>
      </c>
      <c r="BV188" s="5">
        <v>0</v>
      </c>
      <c r="BW188" s="63"/>
      <c r="BX188" s="15"/>
      <c r="BY188" s="13"/>
      <c r="BZ188" s="98">
        <f t="shared" si="163"/>
        <v>0</v>
      </c>
      <c r="CA188" s="99">
        <f>CA5</f>
        <v>1</v>
      </c>
      <c r="CB188" s="100"/>
      <c r="CC188" s="110"/>
      <c r="CD188" s="95">
        <f t="shared" si="164"/>
        <v>0</v>
      </c>
      <c r="CE188" s="15"/>
      <c r="CF188" s="24">
        <f t="shared" si="142"/>
        <v>0</v>
      </c>
      <c r="CG188" s="5">
        <v>0</v>
      </c>
      <c r="CH188" s="63"/>
      <c r="CI188" s="15"/>
      <c r="CJ188" s="13"/>
      <c r="CK188" s="98">
        <f t="shared" si="165"/>
        <v>0</v>
      </c>
      <c r="CL188" s="99">
        <f>CL5</f>
        <v>1</v>
      </c>
      <c r="CM188" s="100"/>
      <c r="CN188" s="110"/>
      <c r="CO188" s="95">
        <f t="shared" si="166"/>
        <v>0</v>
      </c>
      <c r="CP188" s="15"/>
      <c r="CQ188" s="24">
        <f t="shared" si="143"/>
        <v>0</v>
      </c>
      <c r="CR188" s="5">
        <v>0</v>
      </c>
      <c r="CS188" s="63"/>
      <c r="CT188" s="15"/>
      <c r="CU188" s="13"/>
      <c r="CV188" s="98">
        <f t="shared" si="167"/>
        <v>0</v>
      </c>
      <c r="CW188" s="99">
        <f>CW5</f>
        <v>1</v>
      </c>
      <c r="CX188" s="100"/>
      <c r="CY188" s="110"/>
      <c r="CZ188" s="95">
        <f t="shared" si="168"/>
        <v>0</v>
      </c>
      <c r="DA188" s="15"/>
      <c r="DB188" s="24">
        <f t="shared" si="144"/>
        <v>0</v>
      </c>
      <c r="DC188" s="5">
        <v>0</v>
      </c>
      <c r="DD188" s="63"/>
      <c r="DE188" s="15"/>
      <c r="DF188" s="13"/>
      <c r="DG188" s="98">
        <f t="shared" si="169"/>
        <v>0</v>
      </c>
      <c r="DH188" s="99">
        <f>DH5</f>
        <v>1</v>
      </c>
      <c r="DI188" s="100"/>
      <c r="DJ188" s="110"/>
      <c r="DK188" s="95">
        <f t="shared" si="170"/>
        <v>0</v>
      </c>
      <c r="DL188" s="15"/>
      <c r="DM188" s="24">
        <f t="shared" si="145"/>
        <v>0</v>
      </c>
      <c r="DN188" s="5">
        <v>0</v>
      </c>
      <c r="DO188" s="63"/>
      <c r="DP188" s="15"/>
      <c r="DQ188" s="13"/>
      <c r="DR188" s="98">
        <f t="shared" si="171"/>
        <v>0</v>
      </c>
      <c r="DS188" s="99">
        <f>DS5</f>
        <v>1</v>
      </c>
      <c r="DT188" s="100"/>
      <c r="DU188" s="110"/>
      <c r="DV188" s="95">
        <f t="shared" si="172"/>
        <v>0</v>
      </c>
      <c r="DW188" s="15"/>
      <c r="DX188" s="24">
        <f t="shared" si="146"/>
        <v>0</v>
      </c>
      <c r="DY188" s="5">
        <v>0</v>
      </c>
      <c r="DZ188" s="63"/>
      <c r="EA188" s="15"/>
      <c r="EB188" s="13"/>
      <c r="EC188" s="98">
        <f t="shared" si="173"/>
        <v>0</v>
      </c>
      <c r="ED188" s="99">
        <f>ED5</f>
        <v>1</v>
      </c>
      <c r="EE188" s="100"/>
      <c r="EF188" s="110"/>
      <c r="EG188" s="95">
        <f t="shared" si="174"/>
        <v>0</v>
      </c>
      <c r="EH188" s="15"/>
      <c r="EI188" s="24">
        <f t="shared" si="147"/>
        <v>0</v>
      </c>
      <c r="EJ188" s="5">
        <v>0</v>
      </c>
      <c r="EK188" s="63"/>
      <c r="EL188" s="15"/>
      <c r="EM188" s="13"/>
      <c r="EN188" s="98">
        <f t="shared" si="175"/>
        <v>0</v>
      </c>
      <c r="EO188" s="99">
        <f>EO5</f>
        <v>1</v>
      </c>
      <c r="EP188" s="100"/>
      <c r="EQ188" s="110"/>
      <c r="ER188" s="95">
        <f t="shared" si="176"/>
        <v>0</v>
      </c>
      <c r="ES188" s="15"/>
      <c r="ET188" s="24">
        <f t="shared" si="148"/>
        <v>0</v>
      </c>
      <c r="EU188" s="5">
        <v>0</v>
      </c>
      <c r="EV188" s="63"/>
      <c r="EW188" s="15"/>
      <c r="EX188" s="13"/>
      <c r="EY188" s="98">
        <f t="shared" si="177"/>
        <v>0</v>
      </c>
      <c r="EZ188" s="99">
        <f>EZ5</f>
        <v>1</v>
      </c>
      <c r="FA188" s="100"/>
      <c r="FB188" s="110"/>
      <c r="FC188" s="95">
        <f t="shared" si="178"/>
        <v>0</v>
      </c>
      <c r="FD188" s="15"/>
      <c r="FE188" s="24">
        <f t="shared" si="149"/>
        <v>0</v>
      </c>
      <c r="FF188" s="5">
        <v>0</v>
      </c>
      <c r="FG188" s="63"/>
      <c r="FH188" s="15"/>
      <c r="FI188" s="13"/>
      <c r="FJ188" s="98">
        <f t="shared" si="179"/>
        <v>0</v>
      </c>
      <c r="FK188" s="99">
        <f>FK5</f>
        <v>1</v>
      </c>
      <c r="FL188" s="100"/>
      <c r="FM188" s="110"/>
      <c r="FN188" s="95">
        <f t="shared" si="180"/>
        <v>0</v>
      </c>
      <c r="FO188" s="15"/>
      <c r="FP188" s="24">
        <f t="shared" si="150"/>
        <v>0</v>
      </c>
      <c r="FQ188" s="5">
        <v>0</v>
      </c>
      <c r="FR188" s="8">
        <v>0</v>
      </c>
      <c r="FS188" s="84">
        <f t="shared" si="181"/>
        <v>4.8194999999999997</v>
      </c>
      <c r="FT188" s="85">
        <f t="shared" si="182"/>
        <v>4.4701684210526311</v>
      </c>
      <c r="FU188" s="85">
        <f t="shared" si="183"/>
        <v>500</v>
      </c>
      <c r="FV188" s="85">
        <f t="shared" si="184"/>
        <v>5.2224000000000004</v>
      </c>
      <c r="FW188" s="85">
        <f t="shared" si="185"/>
        <v>500</v>
      </c>
      <c r="FX188" s="85">
        <f t="shared" si="186"/>
        <v>4.5544274999999992</v>
      </c>
      <c r="FY188" s="85">
        <f t="shared" si="187"/>
        <v>500</v>
      </c>
      <c r="FZ188" s="85">
        <f t="shared" si="188"/>
        <v>500</v>
      </c>
      <c r="GA188" s="85">
        <f t="shared" si="189"/>
        <v>500</v>
      </c>
      <c r="GB188" s="85">
        <f t="shared" si="190"/>
        <v>500</v>
      </c>
      <c r="GC188" s="85">
        <f t="shared" si="191"/>
        <v>500</v>
      </c>
      <c r="GD188" s="85">
        <f t="shared" si="192"/>
        <v>500</v>
      </c>
      <c r="GE188" s="85">
        <f t="shared" si="193"/>
        <v>500</v>
      </c>
      <c r="GF188" s="85">
        <f t="shared" si="194"/>
        <v>500</v>
      </c>
      <c r="GG188" s="85">
        <f t="shared" si="195"/>
        <v>500</v>
      </c>
      <c r="GH188" s="101">
        <f t="shared" si="134"/>
        <v>4</v>
      </c>
      <c r="GI188" s="102">
        <f t="shared" si="196"/>
        <v>19.066495921052631</v>
      </c>
      <c r="GJ188" s="102">
        <f t="shared" si="197"/>
        <v>4.7666239802631578</v>
      </c>
      <c r="GK188" s="79">
        <f>ROW()</f>
        <v>188</v>
      </c>
    </row>
    <row r="189" spans="1:193" s="12" customFormat="1" ht="50.1" customHeight="1">
      <c r="A189" s="17">
        <f>ROW()</f>
        <v>189</v>
      </c>
      <c r="B189" s="32">
        <f t="shared" si="198"/>
        <v>183</v>
      </c>
      <c r="C189" s="33">
        <f t="shared" si="199"/>
        <v>183</v>
      </c>
      <c r="D189" s="31" t="s">
        <v>511</v>
      </c>
      <c r="E189" s="390">
        <f t="shared" si="135"/>
        <v>16.354859849999997</v>
      </c>
      <c r="F189" s="107">
        <f t="shared" si="151"/>
        <v>16.830794924999999</v>
      </c>
      <c r="G189" s="3">
        <v>0</v>
      </c>
      <c r="H189" s="4">
        <v>0</v>
      </c>
      <c r="I189" s="63"/>
      <c r="J189" s="15"/>
      <c r="K189" s="13"/>
      <c r="L189" s="98">
        <f t="shared" si="200"/>
        <v>1</v>
      </c>
      <c r="M189" s="99">
        <f>M5</f>
        <v>0.94499999999999995</v>
      </c>
      <c r="N189" s="100">
        <v>18.314</v>
      </c>
      <c r="O189" s="110">
        <v>85324</v>
      </c>
      <c r="P189" s="95">
        <f t="shared" si="152"/>
        <v>17.306729999999998</v>
      </c>
      <c r="Q189" s="15"/>
      <c r="R189" s="24">
        <f t="shared" si="136"/>
        <v>2</v>
      </c>
      <c r="S189" s="25">
        <v>0</v>
      </c>
      <c r="T189" s="63"/>
      <c r="U189" s="15"/>
      <c r="V189" s="13"/>
      <c r="W189" s="98">
        <f t="shared" si="153"/>
        <v>0</v>
      </c>
      <c r="X189" s="99">
        <f>X5</f>
        <v>0.97</v>
      </c>
      <c r="Y189" s="100"/>
      <c r="Z189" s="110"/>
      <c r="AA189" s="95">
        <f t="shared" si="154"/>
        <v>0</v>
      </c>
      <c r="AB189" s="15"/>
      <c r="AC189" s="24">
        <f t="shared" si="137"/>
        <v>0</v>
      </c>
      <c r="AD189" s="5">
        <v>0</v>
      </c>
      <c r="AE189" s="63"/>
      <c r="AF189" s="15"/>
      <c r="AG189" s="13"/>
      <c r="AH189" s="98">
        <f t="shared" si="155"/>
        <v>0</v>
      </c>
      <c r="AI189" s="99">
        <f>AI5</f>
        <v>0.95499999999999996</v>
      </c>
      <c r="AJ189" s="100"/>
      <c r="AK189" s="110"/>
      <c r="AL189" s="95">
        <f t="shared" si="156"/>
        <v>0</v>
      </c>
      <c r="AM189" s="15"/>
      <c r="AN189" s="24">
        <f t="shared" si="138"/>
        <v>0</v>
      </c>
      <c r="AO189" s="5">
        <v>0</v>
      </c>
      <c r="AP189" s="63"/>
      <c r="AQ189" s="15"/>
      <c r="AR189" s="13"/>
      <c r="AS189" s="98">
        <f t="shared" si="157"/>
        <v>0</v>
      </c>
      <c r="AT189" s="99">
        <f>AT5</f>
        <v>0.96</v>
      </c>
      <c r="AU189" s="100"/>
      <c r="AV189" s="110"/>
      <c r="AW189" s="95">
        <f t="shared" si="158"/>
        <v>0</v>
      </c>
      <c r="AX189" s="15"/>
      <c r="AY189" s="24">
        <f t="shared" si="139"/>
        <v>0</v>
      </c>
      <c r="AZ189" s="5">
        <v>0</v>
      </c>
      <c r="BA189" s="63"/>
      <c r="BB189" s="15"/>
      <c r="BC189" s="13"/>
      <c r="BD189" s="98">
        <f t="shared" si="159"/>
        <v>0</v>
      </c>
      <c r="BE189" s="99">
        <f>BE5</f>
        <v>0.98</v>
      </c>
      <c r="BF189" s="100"/>
      <c r="BG189" s="110"/>
      <c r="BH189" s="95">
        <f t="shared" si="160"/>
        <v>0</v>
      </c>
      <c r="BI189" s="15"/>
      <c r="BJ189" s="24">
        <f t="shared" si="140"/>
        <v>0</v>
      </c>
      <c r="BK189" s="5">
        <v>0</v>
      </c>
      <c r="BL189" s="63"/>
      <c r="BM189" s="15"/>
      <c r="BN189" s="13"/>
      <c r="BO189" s="98">
        <f t="shared" si="161"/>
        <v>1</v>
      </c>
      <c r="BP189" s="99">
        <f>BP5</f>
        <v>0.94499999999999995</v>
      </c>
      <c r="BQ189" s="100">
        <v>17.306729999999998</v>
      </c>
      <c r="BR189" s="110"/>
      <c r="BS189" s="95">
        <f t="shared" si="162"/>
        <v>16.354859849999997</v>
      </c>
      <c r="BT189" s="15"/>
      <c r="BU189" s="24">
        <f t="shared" si="141"/>
        <v>1</v>
      </c>
      <c r="BV189" s="5">
        <v>0</v>
      </c>
      <c r="BW189" s="63"/>
      <c r="BX189" s="15"/>
      <c r="BY189" s="13"/>
      <c r="BZ189" s="98">
        <f t="shared" si="163"/>
        <v>0</v>
      </c>
      <c r="CA189" s="99">
        <f>CA5</f>
        <v>1</v>
      </c>
      <c r="CB189" s="100"/>
      <c r="CC189" s="110"/>
      <c r="CD189" s="95">
        <f t="shared" si="164"/>
        <v>0</v>
      </c>
      <c r="CE189" s="15"/>
      <c r="CF189" s="24">
        <f t="shared" si="142"/>
        <v>0</v>
      </c>
      <c r="CG189" s="5">
        <v>0</v>
      </c>
      <c r="CH189" s="63"/>
      <c r="CI189" s="15"/>
      <c r="CJ189" s="13"/>
      <c r="CK189" s="98">
        <f t="shared" si="165"/>
        <v>0</v>
      </c>
      <c r="CL189" s="99">
        <f>CL5</f>
        <v>1</v>
      </c>
      <c r="CM189" s="100"/>
      <c r="CN189" s="110"/>
      <c r="CO189" s="95">
        <f t="shared" si="166"/>
        <v>0</v>
      </c>
      <c r="CP189" s="15"/>
      <c r="CQ189" s="24">
        <f t="shared" si="143"/>
        <v>0</v>
      </c>
      <c r="CR189" s="5">
        <v>0</v>
      </c>
      <c r="CS189" s="63"/>
      <c r="CT189" s="15"/>
      <c r="CU189" s="13"/>
      <c r="CV189" s="98">
        <f t="shared" si="167"/>
        <v>0</v>
      </c>
      <c r="CW189" s="99">
        <f>CW5</f>
        <v>1</v>
      </c>
      <c r="CX189" s="100"/>
      <c r="CY189" s="110"/>
      <c r="CZ189" s="95">
        <f t="shared" si="168"/>
        <v>0</v>
      </c>
      <c r="DA189" s="15"/>
      <c r="DB189" s="24">
        <f t="shared" si="144"/>
        <v>0</v>
      </c>
      <c r="DC189" s="5">
        <v>0</v>
      </c>
      <c r="DD189" s="63"/>
      <c r="DE189" s="15"/>
      <c r="DF189" s="13"/>
      <c r="DG189" s="98">
        <f t="shared" si="169"/>
        <v>0</v>
      </c>
      <c r="DH189" s="99">
        <f>DH5</f>
        <v>1</v>
      </c>
      <c r="DI189" s="100"/>
      <c r="DJ189" s="110"/>
      <c r="DK189" s="95">
        <f t="shared" si="170"/>
        <v>0</v>
      </c>
      <c r="DL189" s="15"/>
      <c r="DM189" s="24">
        <f t="shared" si="145"/>
        <v>0</v>
      </c>
      <c r="DN189" s="5">
        <v>0</v>
      </c>
      <c r="DO189" s="63"/>
      <c r="DP189" s="15"/>
      <c r="DQ189" s="13"/>
      <c r="DR189" s="98">
        <f t="shared" si="171"/>
        <v>0</v>
      </c>
      <c r="DS189" s="99">
        <f>DS5</f>
        <v>1</v>
      </c>
      <c r="DT189" s="100"/>
      <c r="DU189" s="110"/>
      <c r="DV189" s="95">
        <f t="shared" si="172"/>
        <v>0</v>
      </c>
      <c r="DW189" s="15"/>
      <c r="DX189" s="24">
        <f t="shared" si="146"/>
        <v>0</v>
      </c>
      <c r="DY189" s="5">
        <v>0</v>
      </c>
      <c r="DZ189" s="63"/>
      <c r="EA189" s="15"/>
      <c r="EB189" s="13"/>
      <c r="EC189" s="98">
        <f t="shared" si="173"/>
        <v>0</v>
      </c>
      <c r="ED189" s="99">
        <f>ED5</f>
        <v>1</v>
      </c>
      <c r="EE189" s="100"/>
      <c r="EF189" s="110"/>
      <c r="EG189" s="95">
        <f t="shared" si="174"/>
        <v>0</v>
      </c>
      <c r="EH189" s="15"/>
      <c r="EI189" s="24">
        <f t="shared" si="147"/>
        <v>0</v>
      </c>
      <c r="EJ189" s="5">
        <v>0</v>
      </c>
      <c r="EK189" s="63"/>
      <c r="EL189" s="15"/>
      <c r="EM189" s="13"/>
      <c r="EN189" s="98">
        <f t="shared" si="175"/>
        <v>0</v>
      </c>
      <c r="EO189" s="99">
        <f>EO5</f>
        <v>1</v>
      </c>
      <c r="EP189" s="100"/>
      <c r="EQ189" s="110"/>
      <c r="ER189" s="95">
        <f t="shared" si="176"/>
        <v>0</v>
      </c>
      <c r="ES189" s="15"/>
      <c r="ET189" s="24">
        <f t="shared" si="148"/>
        <v>0</v>
      </c>
      <c r="EU189" s="5">
        <v>0</v>
      </c>
      <c r="EV189" s="63"/>
      <c r="EW189" s="15"/>
      <c r="EX189" s="13"/>
      <c r="EY189" s="98">
        <f t="shared" si="177"/>
        <v>0</v>
      </c>
      <c r="EZ189" s="99">
        <f>EZ5</f>
        <v>1</v>
      </c>
      <c r="FA189" s="100"/>
      <c r="FB189" s="110"/>
      <c r="FC189" s="95">
        <f t="shared" si="178"/>
        <v>0</v>
      </c>
      <c r="FD189" s="15"/>
      <c r="FE189" s="24">
        <f t="shared" si="149"/>
        <v>0</v>
      </c>
      <c r="FF189" s="5">
        <v>0</v>
      </c>
      <c r="FG189" s="63"/>
      <c r="FH189" s="15"/>
      <c r="FI189" s="13"/>
      <c r="FJ189" s="98">
        <f t="shared" si="179"/>
        <v>0</v>
      </c>
      <c r="FK189" s="99">
        <f>FK5</f>
        <v>1</v>
      </c>
      <c r="FL189" s="100"/>
      <c r="FM189" s="110"/>
      <c r="FN189" s="95">
        <f t="shared" si="180"/>
        <v>0</v>
      </c>
      <c r="FO189" s="15"/>
      <c r="FP189" s="24">
        <f t="shared" si="150"/>
        <v>0</v>
      </c>
      <c r="FQ189" s="5">
        <v>0</v>
      </c>
      <c r="FR189" s="8">
        <v>0</v>
      </c>
      <c r="FS189" s="84">
        <f t="shared" si="181"/>
        <v>17.306729999999998</v>
      </c>
      <c r="FT189" s="85">
        <f t="shared" si="182"/>
        <v>500</v>
      </c>
      <c r="FU189" s="85">
        <f t="shared" si="183"/>
        <v>500</v>
      </c>
      <c r="FV189" s="85">
        <f t="shared" si="184"/>
        <v>500</v>
      </c>
      <c r="FW189" s="85">
        <f t="shared" si="185"/>
        <v>500</v>
      </c>
      <c r="FX189" s="85">
        <f t="shared" si="186"/>
        <v>16.354859849999997</v>
      </c>
      <c r="FY189" s="85">
        <f t="shared" si="187"/>
        <v>500</v>
      </c>
      <c r="FZ189" s="85">
        <f t="shared" si="188"/>
        <v>500</v>
      </c>
      <c r="GA189" s="85">
        <f t="shared" si="189"/>
        <v>500</v>
      </c>
      <c r="GB189" s="85">
        <f t="shared" si="190"/>
        <v>500</v>
      </c>
      <c r="GC189" s="85">
        <f t="shared" si="191"/>
        <v>500</v>
      </c>
      <c r="GD189" s="85">
        <f t="shared" si="192"/>
        <v>500</v>
      </c>
      <c r="GE189" s="85">
        <f t="shared" si="193"/>
        <v>500</v>
      </c>
      <c r="GF189" s="85">
        <f t="shared" si="194"/>
        <v>500</v>
      </c>
      <c r="GG189" s="85">
        <f t="shared" si="195"/>
        <v>500</v>
      </c>
      <c r="GH189" s="101">
        <f t="shared" si="134"/>
        <v>2</v>
      </c>
      <c r="GI189" s="102">
        <f t="shared" si="196"/>
        <v>33.661589849999999</v>
      </c>
      <c r="GJ189" s="102">
        <f t="shared" si="197"/>
        <v>16.830794924999999</v>
      </c>
      <c r="GK189" s="79">
        <f>ROW()</f>
        <v>189</v>
      </c>
    </row>
    <row r="190" spans="1:193" s="12" customFormat="1" ht="50.1" customHeight="1">
      <c r="A190" s="17">
        <f>ROW()</f>
        <v>190</v>
      </c>
      <c r="B190" s="32">
        <f t="shared" si="198"/>
        <v>184</v>
      </c>
      <c r="C190" s="33">
        <f t="shared" si="199"/>
        <v>184</v>
      </c>
      <c r="D190" s="31" t="s">
        <v>512</v>
      </c>
      <c r="E190" s="390">
        <f t="shared" si="135"/>
        <v>9.5050299999999996</v>
      </c>
      <c r="F190" s="107">
        <f t="shared" si="151"/>
        <v>9.5050299999999996</v>
      </c>
      <c r="G190" s="3">
        <v>0</v>
      </c>
      <c r="H190" s="4">
        <v>0</v>
      </c>
      <c r="I190" s="63"/>
      <c r="J190" s="15"/>
      <c r="K190" s="13"/>
      <c r="L190" s="98">
        <f t="shared" si="200"/>
        <v>0</v>
      </c>
      <c r="M190" s="99">
        <f>M5</f>
        <v>0.94499999999999995</v>
      </c>
      <c r="N190" s="100"/>
      <c r="O190" s="110"/>
      <c r="P190" s="95">
        <f t="shared" si="152"/>
        <v>0</v>
      </c>
      <c r="Q190" s="15"/>
      <c r="R190" s="24">
        <f t="shared" si="136"/>
        <v>0</v>
      </c>
      <c r="S190" s="25">
        <v>0</v>
      </c>
      <c r="T190" s="63"/>
      <c r="U190" s="15"/>
      <c r="V190" s="13"/>
      <c r="W190" s="98">
        <f t="shared" si="153"/>
        <v>1</v>
      </c>
      <c r="X190" s="99">
        <f>X5</f>
        <v>0.97</v>
      </c>
      <c r="Y190" s="100">
        <v>9.7989999999999995</v>
      </c>
      <c r="Z190" s="110"/>
      <c r="AA190" s="95">
        <f t="shared" si="154"/>
        <v>9.5050299999999996</v>
      </c>
      <c r="AB190" s="15"/>
      <c r="AC190" s="24">
        <f t="shared" si="137"/>
        <v>1</v>
      </c>
      <c r="AD190" s="5">
        <v>0</v>
      </c>
      <c r="AE190" s="63"/>
      <c r="AF190" s="15"/>
      <c r="AG190" s="13"/>
      <c r="AH190" s="98">
        <f t="shared" si="155"/>
        <v>0</v>
      </c>
      <c r="AI190" s="99">
        <f>AI5</f>
        <v>0.95499999999999996</v>
      </c>
      <c r="AJ190" s="100"/>
      <c r="AK190" s="110"/>
      <c r="AL190" s="95">
        <f t="shared" si="156"/>
        <v>0</v>
      </c>
      <c r="AM190" s="15"/>
      <c r="AN190" s="24">
        <f t="shared" si="138"/>
        <v>0</v>
      </c>
      <c r="AO190" s="5">
        <v>0</v>
      </c>
      <c r="AP190" s="63"/>
      <c r="AQ190" s="15"/>
      <c r="AR190" s="13"/>
      <c r="AS190" s="98">
        <f t="shared" si="157"/>
        <v>0</v>
      </c>
      <c r="AT190" s="99">
        <f>AT5</f>
        <v>0.96</v>
      </c>
      <c r="AU190" s="100"/>
      <c r="AV190" s="110"/>
      <c r="AW190" s="95">
        <f t="shared" si="158"/>
        <v>0</v>
      </c>
      <c r="AX190" s="15"/>
      <c r="AY190" s="24">
        <f t="shared" si="139"/>
        <v>0</v>
      </c>
      <c r="AZ190" s="5">
        <v>0</v>
      </c>
      <c r="BA190" s="63"/>
      <c r="BB190" s="15"/>
      <c r="BC190" s="13"/>
      <c r="BD190" s="98">
        <f t="shared" si="159"/>
        <v>0</v>
      </c>
      <c r="BE190" s="99">
        <f>BE5</f>
        <v>0.98</v>
      </c>
      <c r="BF190" s="100"/>
      <c r="BG190" s="110"/>
      <c r="BH190" s="95">
        <f t="shared" si="160"/>
        <v>0</v>
      </c>
      <c r="BI190" s="15"/>
      <c r="BJ190" s="24">
        <f t="shared" si="140"/>
        <v>0</v>
      </c>
      <c r="BK190" s="5">
        <v>0</v>
      </c>
      <c r="BL190" s="63"/>
      <c r="BM190" s="15"/>
      <c r="BN190" s="13"/>
      <c r="BO190" s="98">
        <f t="shared" si="161"/>
        <v>0</v>
      </c>
      <c r="BP190" s="99">
        <f>BP5</f>
        <v>0.94499999999999995</v>
      </c>
      <c r="BQ190" s="100"/>
      <c r="BR190" s="110"/>
      <c r="BS190" s="95">
        <f t="shared" si="162"/>
        <v>0</v>
      </c>
      <c r="BT190" s="15"/>
      <c r="BU190" s="24">
        <f t="shared" si="141"/>
        <v>0</v>
      </c>
      <c r="BV190" s="5">
        <v>0</v>
      </c>
      <c r="BW190" s="63"/>
      <c r="BX190" s="15"/>
      <c r="BY190" s="13"/>
      <c r="BZ190" s="98">
        <f t="shared" si="163"/>
        <v>0</v>
      </c>
      <c r="CA190" s="99">
        <f>CA5</f>
        <v>1</v>
      </c>
      <c r="CB190" s="100"/>
      <c r="CC190" s="110"/>
      <c r="CD190" s="95">
        <f t="shared" si="164"/>
        <v>0</v>
      </c>
      <c r="CE190" s="15"/>
      <c r="CF190" s="24">
        <f t="shared" si="142"/>
        <v>0</v>
      </c>
      <c r="CG190" s="5">
        <v>0</v>
      </c>
      <c r="CH190" s="63"/>
      <c r="CI190" s="15"/>
      <c r="CJ190" s="13"/>
      <c r="CK190" s="98">
        <f t="shared" si="165"/>
        <v>0</v>
      </c>
      <c r="CL190" s="99">
        <f>CL5</f>
        <v>1</v>
      </c>
      <c r="CM190" s="100"/>
      <c r="CN190" s="110"/>
      <c r="CO190" s="95">
        <f t="shared" si="166"/>
        <v>0</v>
      </c>
      <c r="CP190" s="15"/>
      <c r="CQ190" s="24">
        <f t="shared" si="143"/>
        <v>0</v>
      </c>
      <c r="CR190" s="5">
        <v>0</v>
      </c>
      <c r="CS190" s="63"/>
      <c r="CT190" s="15"/>
      <c r="CU190" s="13"/>
      <c r="CV190" s="98">
        <f t="shared" si="167"/>
        <v>0</v>
      </c>
      <c r="CW190" s="99">
        <f>CW5</f>
        <v>1</v>
      </c>
      <c r="CX190" s="100"/>
      <c r="CY190" s="110"/>
      <c r="CZ190" s="95">
        <f t="shared" si="168"/>
        <v>0</v>
      </c>
      <c r="DA190" s="15"/>
      <c r="DB190" s="24">
        <f t="shared" si="144"/>
        <v>0</v>
      </c>
      <c r="DC190" s="5">
        <v>0</v>
      </c>
      <c r="DD190" s="63"/>
      <c r="DE190" s="15"/>
      <c r="DF190" s="13"/>
      <c r="DG190" s="98">
        <f t="shared" si="169"/>
        <v>0</v>
      </c>
      <c r="DH190" s="99">
        <f>DH5</f>
        <v>1</v>
      </c>
      <c r="DI190" s="100"/>
      <c r="DJ190" s="110"/>
      <c r="DK190" s="95">
        <f t="shared" si="170"/>
        <v>0</v>
      </c>
      <c r="DL190" s="15"/>
      <c r="DM190" s="24">
        <f t="shared" si="145"/>
        <v>0</v>
      </c>
      <c r="DN190" s="5">
        <v>0</v>
      </c>
      <c r="DO190" s="63"/>
      <c r="DP190" s="15"/>
      <c r="DQ190" s="13"/>
      <c r="DR190" s="98">
        <f t="shared" si="171"/>
        <v>0</v>
      </c>
      <c r="DS190" s="99">
        <f>DS5</f>
        <v>1</v>
      </c>
      <c r="DT190" s="100"/>
      <c r="DU190" s="110"/>
      <c r="DV190" s="95">
        <f t="shared" si="172"/>
        <v>0</v>
      </c>
      <c r="DW190" s="15"/>
      <c r="DX190" s="24">
        <f t="shared" si="146"/>
        <v>0</v>
      </c>
      <c r="DY190" s="5">
        <v>0</v>
      </c>
      <c r="DZ190" s="63"/>
      <c r="EA190" s="15"/>
      <c r="EB190" s="13"/>
      <c r="EC190" s="98">
        <f t="shared" si="173"/>
        <v>0</v>
      </c>
      <c r="ED190" s="99">
        <f>ED5</f>
        <v>1</v>
      </c>
      <c r="EE190" s="100"/>
      <c r="EF190" s="110"/>
      <c r="EG190" s="95">
        <f t="shared" si="174"/>
        <v>0</v>
      </c>
      <c r="EH190" s="15"/>
      <c r="EI190" s="24">
        <f t="shared" si="147"/>
        <v>0</v>
      </c>
      <c r="EJ190" s="5">
        <v>0</v>
      </c>
      <c r="EK190" s="63"/>
      <c r="EL190" s="15"/>
      <c r="EM190" s="13"/>
      <c r="EN190" s="98">
        <f t="shared" si="175"/>
        <v>0</v>
      </c>
      <c r="EO190" s="99">
        <f>EO5</f>
        <v>1</v>
      </c>
      <c r="EP190" s="100"/>
      <c r="EQ190" s="110"/>
      <c r="ER190" s="95">
        <f t="shared" si="176"/>
        <v>0</v>
      </c>
      <c r="ES190" s="15"/>
      <c r="ET190" s="24">
        <f t="shared" si="148"/>
        <v>0</v>
      </c>
      <c r="EU190" s="5">
        <v>0</v>
      </c>
      <c r="EV190" s="63"/>
      <c r="EW190" s="15"/>
      <c r="EX190" s="13"/>
      <c r="EY190" s="98">
        <f t="shared" si="177"/>
        <v>0</v>
      </c>
      <c r="EZ190" s="99">
        <f>EZ5</f>
        <v>1</v>
      </c>
      <c r="FA190" s="100"/>
      <c r="FB190" s="110"/>
      <c r="FC190" s="95">
        <f t="shared" si="178"/>
        <v>0</v>
      </c>
      <c r="FD190" s="15"/>
      <c r="FE190" s="24">
        <f t="shared" si="149"/>
        <v>0</v>
      </c>
      <c r="FF190" s="5">
        <v>0</v>
      </c>
      <c r="FG190" s="63"/>
      <c r="FH190" s="15"/>
      <c r="FI190" s="13"/>
      <c r="FJ190" s="98">
        <f t="shared" si="179"/>
        <v>0</v>
      </c>
      <c r="FK190" s="99">
        <f>FK5</f>
        <v>1</v>
      </c>
      <c r="FL190" s="100"/>
      <c r="FM190" s="110"/>
      <c r="FN190" s="95">
        <f t="shared" si="180"/>
        <v>0</v>
      </c>
      <c r="FO190" s="15"/>
      <c r="FP190" s="24">
        <f t="shared" si="150"/>
        <v>0</v>
      </c>
      <c r="FQ190" s="5">
        <v>0</v>
      </c>
      <c r="FR190" s="8">
        <v>0</v>
      </c>
      <c r="FS190" s="84">
        <f t="shared" si="181"/>
        <v>500</v>
      </c>
      <c r="FT190" s="85">
        <f t="shared" si="182"/>
        <v>9.5050299999999996</v>
      </c>
      <c r="FU190" s="85">
        <f t="shared" si="183"/>
        <v>500</v>
      </c>
      <c r="FV190" s="85">
        <f t="shared" si="184"/>
        <v>500</v>
      </c>
      <c r="FW190" s="85">
        <f t="shared" si="185"/>
        <v>500</v>
      </c>
      <c r="FX190" s="85">
        <f t="shared" si="186"/>
        <v>500</v>
      </c>
      <c r="FY190" s="85">
        <f t="shared" si="187"/>
        <v>500</v>
      </c>
      <c r="FZ190" s="85">
        <f t="shared" si="188"/>
        <v>500</v>
      </c>
      <c r="GA190" s="85">
        <f t="shared" si="189"/>
        <v>500</v>
      </c>
      <c r="GB190" s="85">
        <f t="shared" si="190"/>
        <v>500</v>
      </c>
      <c r="GC190" s="85">
        <f t="shared" si="191"/>
        <v>500</v>
      </c>
      <c r="GD190" s="85">
        <f t="shared" si="192"/>
        <v>500</v>
      </c>
      <c r="GE190" s="85">
        <f t="shared" si="193"/>
        <v>500</v>
      </c>
      <c r="GF190" s="85">
        <f t="shared" si="194"/>
        <v>500</v>
      </c>
      <c r="GG190" s="85">
        <f t="shared" si="195"/>
        <v>500</v>
      </c>
      <c r="GH190" s="101">
        <f t="shared" si="134"/>
        <v>1</v>
      </c>
      <c r="GI190" s="102">
        <f t="shared" si="196"/>
        <v>9.5050299999999996</v>
      </c>
      <c r="GJ190" s="102">
        <f t="shared" si="197"/>
        <v>9.5050299999999996</v>
      </c>
      <c r="GK190" s="79">
        <f>ROW()</f>
        <v>190</v>
      </c>
    </row>
    <row r="191" spans="1:193" s="12" customFormat="1" ht="50.1" customHeight="1">
      <c r="A191" s="17">
        <f>ROW()</f>
        <v>191</v>
      </c>
      <c r="B191" s="32">
        <f t="shared" si="198"/>
        <v>185</v>
      </c>
      <c r="C191" s="33">
        <f t="shared" si="199"/>
        <v>185</v>
      </c>
      <c r="D191" s="31" t="s">
        <v>513</v>
      </c>
      <c r="E191" s="390">
        <f t="shared" si="135"/>
        <v>16.253054999999996</v>
      </c>
      <c r="F191" s="107">
        <f t="shared" si="151"/>
        <v>16.726027499999997</v>
      </c>
      <c r="G191" s="3">
        <v>0</v>
      </c>
      <c r="H191" s="4">
        <v>0</v>
      </c>
      <c r="I191" s="63"/>
      <c r="J191" s="15"/>
      <c r="K191" s="13"/>
      <c r="L191" s="98">
        <f t="shared" si="200"/>
        <v>1</v>
      </c>
      <c r="M191" s="99">
        <f>M5</f>
        <v>0.94499999999999995</v>
      </c>
      <c r="N191" s="100">
        <v>18.2</v>
      </c>
      <c r="O191" s="110">
        <v>73039</v>
      </c>
      <c r="P191" s="95">
        <f t="shared" si="152"/>
        <v>17.198999999999998</v>
      </c>
      <c r="Q191" s="15"/>
      <c r="R191" s="24">
        <f t="shared" si="136"/>
        <v>2</v>
      </c>
      <c r="S191" s="25">
        <v>0</v>
      </c>
      <c r="T191" s="63"/>
      <c r="U191" s="15"/>
      <c r="V191" s="13"/>
      <c r="W191" s="98">
        <f t="shared" si="153"/>
        <v>0</v>
      </c>
      <c r="X191" s="99">
        <f>X5</f>
        <v>0.97</v>
      </c>
      <c r="Y191" s="100"/>
      <c r="Z191" s="110"/>
      <c r="AA191" s="95">
        <f t="shared" si="154"/>
        <v>0</v>
      </c>
      <c r="AB191" s="15"/>
      <c r="AC191" s="24">
        <f t="shared" si="137"/>
        <v>0</v>
      </c>
      <c r="AD191" s="5">
        <v>0</v>
      </c>
      <c r="AE191" s="63"/>
      <c r="AF191" s="15"/>
      <c r="AG191" s="13"/>
      <c r="AH191" s="98">
        <f t="shared" si="155"/>
        <v>0</v>
      </c>
      <c r="AI191" s="99">
        <f>AI5</f>
        <v>0.95499999999999996</v>
      </c>
      <c r="AJ191" s="100"/>
      <c r="AK191" s="110"/>
      <c r="AL191" s="95">
        <f t="shared" si="156"/>
        <v>0</v>
      </c>
      <c r="AM191" s="15"/>
      <c r="AN191" s="24">
        <f t="shared" si="138"/>
        <v>0</v>
      </c>
      <c r="AO191" s="5">
        <v>0</v>
      </c>
      <c r="AP191" s="63"/>
      <c r="AQ191" s="15"/>
      <c r="AR191" s="13"/>
      <c r="AS191" s="98">
        <f t="shared" si="157"/>
        <v>0</v>
      </c>
      <c r="AT191" s="99">
        <f>AT5</f>
        <v>0.96</v>
      </c>
      <c r="AU191" s="100"/>
      <c r="AV191" s="110"/>
      <c r="AW191" s="95">
        <f t="shared" si="158"/>
        <v>0</v>
      </c>
      <c r="AX191" s="15"/>
      <c r="AY191" s="24">
        <f t="shared" si="139"/>
        <v>0</v>
      </c>
      <c r="AZ191" s="5">
        <v>0</v>
      </c>
      <c r="BA191" s="63"/>
      <c r="BB191" s="15"/>
      <c r="BC191" s="13"/>
      <c r="BD191" s="98">
        <f t="shared" si="159"/>
        <v>0</v>
      </c>
      <c r="BE191" s="99">
        <f>BE5</f>
        <v>0.98</v>
      </c>
      <c r="BF191" s="100"/>
      <c r="BG191" s="110"/>
      <c r="BH191" s="95">
        <f t="shared" si="160"/>
        <v>0</v>
      </c>
      <c r="BI191" s="15"/>
      <c r="BJ191" s="24">
        <f t="shared" si="140"/>
        <v>0</v>
      </c>
      <c r="BK191" s="5">
        <v>0</v>
      </c>
      <c r="BL191" s="63"/>
      <c r="BM191" s="15"/>
      <c r="BN191" s="13"/>
      <c r="BO191" s="98">
        <f t="shared" si="161"/>
        <v>1</v>
      </c>
      <c r="BP191" s="99">
        <f>BP5</f>
        <v>0.94499999999999995</v>
      </c>
      <c r="BQ191" s="100">
        <v>17.198999999999998</v>
      </c>
      <c r="BR191" s="110"/>
      <c r="BS191" s="95">
        <f t="shared" si="162"/>
        <v>16.253054999999996</v>
      </c>
      <c r="BT191" s="15"/>
      <c r="BU191" s="24">
        <f t="shared" si="141"/>
        <v>1</v>
      </c>
      <c r="BV191" s="5">
        <v>0</v>
      </c>
      <c r="BW191" s="63"/>
      <c r="BX191" s="15"/>
      <c r="BY191" s="13"/>
      <c r="BZ191" s="98">
        <f t="shared" si="163"/>
        <v>0</v>
      </c>
      <c r="CA191" s="99">
        <f>CA5</f>
        <v>1</v>
      </c>
      <c r="CB191" s="100"/>
      <c r="CC191" s="110"/>
      <c r="CD191" s="95">
        <f t="shared" si="164"/>
        <v>0</v>
      </c>
      <c r="CE191" s="15"/>
      <c r="CF191" s="24">
        <f t="shared" si="142"/>
        <v>0</v>
      </c>
      <c r="CG191" s="5">
        <v>0</v>
      </c>
      <c r="CH191" s="63"/>
      <c r="CI191" s="15"/>
      <c r="CJ191" s="13"/>
      <c r="CK191" s="98">
        <f t="shared" si="165"/>
        <v>0</v>
      </c>
      <c r="CL191" s="99">
        <f>CL5</f>
        <v>1</v>
      </c>
      <c r="CM191" s="100"/>
      <c r="CN191" s="110"/>
      <c r="CO191" s="95">
        <f t="shared" si="166"/>
        <v>0</v>
      </c>
      <c r="CP191" s="15"/>
      <c r="CQ191" s="24">
        <f t="shared" si="143"/>
        <v>0</v>
      </c>
      <c r="CR191" s="5">
        <v>0</v>
      </c>
      <c r="CS191" s="63"/>
      <c r="CT191" s="15"/>
      <c r="CU191" s="13"/>
      <c r="CV191" s="98">
        <f t="shared" si="167"/>
        <v>0</v>
      </c>
      <c r="CW191" s="99">
        <f>CW5</f>
        <v>1</v>
      </c>
      <c r="CX191" s="100"/>
      <c r="CY191" s="110"/>
      <c r="CZ191" s="95">
        <f t="shared" si="168"/>
        <v>0</v>
      </c>
      <c r="DA191" s="15"/>
      <c r="DB191" s="24">
        <f t="shared" si="144"/>
        <v>0</v>
      </c>
      <c r="DC191" s="5">
        <v>0</v>
      </c>
      <c r="DD191" s="63"/>
      <c r="DE191" s="15"/>
      <c r="DF191" s="13"/>
      <c r="DG191" s="98">
        <f t="shared" si="169"/>
        <v>0</v>
      </c>
      <c r="DH191" s="99">
        <f>DH5</f>
        <v>1</v>
      </c>
      <c r="DI191" s="100"/>
      <c r="DJ191" s="110"/>
      <c r="DK191" s="95">
        <f t="shared" si="170"/>
        <v>0</v>
      </c>
      <c r="DL191" s="15"/>
      <c r="DM191" s="24">
        <f t="shared" si="145"/>
        <v>0</v>
      </c>
      <c r="DN191" s="5">
        <v>0</v>
      </c>
      <c r="DO191" s="63"/>
      <c r="DP191" s="15"/>
      <c r="DQ191" s="13"/>
      <c r="DR191" s="98">
        <f t="shared" si="171"/>
        <v>0</v>
      </c>
      <c r="DS191" s="99">
        <f>DS5</f>
        <v>1</v>
      </c>
      <c r="DT191" s="100"/>
      <c r="DU191" s="110"/>
      <c r="DV191" s="95">
        <f t="shared" si="172"/>
        <v>0</v>
      </c>
      <c r="DW191" s="15"/>
      <c r="DX191" s="24">
        <f t="shared" si="146"/>
        <v>0</v>
      </c>
      <c r="DY191" s="5">
        <v>0</v>
      </c>
      <c r="DZ191" s="63"/>
      <c r="EA191" s="15"/>
      <c r="EB191" s="13"/>
      <c r="EC191" s="98">
        <f t="shared" si="173"/>
        <v>0</v>
      </c>
      <c r="ED191" s="99">
        <f>ED5</f>
        <v>1</v>
      </c>
      <c r="EE191" s="100"/>
      <c r="EF191" s="110"/>
      <c r="EG191" s="95">
        <f t="shared" si="174"/>
        <v>0</v>
      </c>
      <c r="EH191" s="15"/>
      <c r="EI191" s="24">
        <f t="shared" si="147"/>
        <v>0</v>
      </c>
      <c r="EJ191" s="5">
        <v>0</v>
      </c>
      <c r="EK191" s="63"/>
      <c r="EL191" s="15"/>
      <c r="EM191" s="13"/>
      <c r="EN191" s="98">
        <f t="shared" si="175"/>
        <v>0</v>
      </c>
      <c r="EO191" s="99">
        <f>EO5</f>
        <v>1</v>
      </c>
      <c r="EP191" s="100"/>
      <c r="EQ191" s="110"/>
      <c r="ER191" s="95">
        <f t="shared" si="176"/>
        <v>0</v>
      </c>
      <c r="ES191" s="15"/>
      <c r="ET191" s="24">
        <f t="shared" si="148"/>
        <v>0</v>
      </c>
      <c r="EU191" s="5">
        <v>0</v>
      </c>
      <c r="EV191" s="63"/>
      <c r="EW191" s="15"/>
      <c r="EX191" s="13"/>
      <c r="EY191" s="98">
        <f t="shared" si="177"/>
        <v>0</v>
      </c>
      <c r="EZ191" s="99">
        <f>EZ5</f>
        <v>1</v>
      </c>
      <c r="FA191" s="100"/>
      <c r="FB191" s="110"/>
      <c r="FC191" s="95">
        <f t="shared" si="178"/>
        <v>0</v>
      </c>
      <c r="FD191" s="15"/>
      <c r="FE191" s="24">
        <f t="shared" si="149"/>
        <v>0</v>
      </c>
      <c r="FF191" s="5">
        <v>0</v>
      </c>
      <c r="FG191" s="63"/>
      <c r="FH191" s="15"/>
      <c r="FI191" s="13"/>
      <c r="FJ191" s="98">
        <f t="shared" si="179"/>
        <v>0</v>
      </c>
      <c r="FK191" s="99">
        <f>FK5</f>
        <v>1</v>
      </c>
      <c r="FL191" s="100"/>
      <c r="FM191" s="110"/>
      <c r="FN191" s="95">
        <f t="shared" si="180"/>
        <v>0</v>
      </c>
      <c r="FO191" s="15"/>
      <c r="FP191" s="24">
        <f t="shared" si="150"/>
        <v>0</v>
      </c>
      <c r="FQ191" s="5">
        <v>0</v>
      </c>
      <c r="FR191" s="8">
        <v>0</v>
      </c>
      <c r="FS191" s="84">
        <f t="shared" si="181"/>
        <v>17.198999999999998</v>
      </c>
      <c r="FT191" s="85">
        <f t="shared" si="182"/>
        <v>500</v>
      </c>
      <c r="FU191" s="85">
        <f t="shared" si="183"/>
        <v>500</v>
      </c>
      <c r="FV191" s="85">
        <f t="shared" si="184"/>
        <v>500</v>
      </c>
      <c r="FW191" s="85">
        <f t="shared" si="185"/>
        <v>500</v>
      </c>
      <c r="FX191" s="85">
        <f t="shared" si="186"/>
        <v>16.253054999999996</v>
      </c>
      <c r="FY191" s="85">
        <f t="shared" si="187"/>
        <v>500</v>
      </c>
      <c r="FZ191" s="85">
        <f t="shared" si="188"/>
        <v>500</v>
      </c>
      <c r="GA191" s="85">
        <f t="shared" si="189"/>
        <v>500</v>
      </c>
      <c r="GB191" s="85">
        <f t="shared" si="190"/>
        <v>500</v>
      </c>
      <c r="GC191" s="85">
        <f t="shared" si="191"/>
        <v>500</v>
      </c>
      <c r="GD191" s="85">
        <f t="shared" si="192"/>
        <v>500</v>
      </c>
      <c r="GE191" s="85">
        <f t="shared" si="193"/>
        <v>500</v>
      </c>
      <c r="GF191" s="85">
        <f t="shared" si="194"/>
        <v>500</v>
      </c>
      <c r="GG191" s="85">
        <f t="shared" si="195"/>
        <v>500</v>
      </c>
      <c r="GH191" s="101">
        <f t="shared" si="134"/>
        <v>2</v>
      </c>
      <c r="GI191" s="102">
        <f t="shared" si="196"/>
        <v>33.452054999999994</v>
      </c>
      <c r="GJ191" s="102">
        <f t="shared" si="197"/>
        <v>16.726027499999997</v>
      </c>
      <c r="GK191" s="79">
        <f>ROW()</f>
        <v>191</v>
      </c>
    </row>
    <row r="192" spans="1:193" s="12" customFormat="1" ht="50.1" customHeight="1">
      <c r="A192" s="17">
        <f>ROW()</f>
        <v>192</v>
      </c>
      <c r="B192" s="32">
        <f t="shared" si="198"/>
        <v>186</v>
      </c>
      <c r="C192" s="33">
        <f t="shared" si="199"/>
        <v>186</v>
      </c>
      <c r="D192" s="31" t="s">
        <v>514</v>
      </c>
      <c r="E192" s="390">
        <f t="shared" si="135"/>
        <v>6.1618724999999994</v>
      </c>
      <c r="F192" s="107">
        <f t="shared" si="151"/>
        <v>6.3411862499999998</v>
      </c>
      <c r="G192" s="3">
        <v>0</v>
      </c>
      <c r="H192" s="4">
        <v>0</v>
      </c>
      <c r="I192" s="63"/>
      <c r="J192" s="15"/>
      <c r="K192" s="13"/>
      <c r="L192" s="98">
        <f t="shared" si="200"/>
        <v>1</v>
      </c>
      <c r="M192" s="99">
        <f>M5</f>
        <v>0.94499999999999995</v>
      </c>
      <c r="N192" s="100">
        <v>6.9</v>
      </c>
      <c r="O192" s="110">
        <v>84026</v>
      </c>
      <c r="P192" s="95">
        <f t="shared" si="152"/>
        <v>6.5205000000000002</v>
      </c>
      <c r="Q192" s="15"/>
      <c r="R192" s="24">
        <f t="shared" si="136"/>
        <v>2</v>
      </c>
      <c r="S192" s="25">
        <v>0</v>
      </c>
      <c r="T192" s="63"/>
      <c r="U192" s="15"/>
      <c r="V192" s="13"/>
      <c r="W192" s="98">
        <f t="shared" si="153"/>
        <v>0</v>
      </c>
      <c r="X192" s="99">
        <f>X5</f>
        <v>0.97</v>
      </c>
      <c r="Y192" s="100"/>
      <c r="Z192" s="110"/>
      <c r="AA192" s="95">
        <f t="shared" si="154"/>
        <v>0</v>
      </c>
      <c r="AB192" s="15"/>
      <c r="AC192" s="24">
        <f t="shared" si="137"/>
        <v>0</v>
      </c>
      <c r="AD192" s="5">
        <v>0</v>
      </c>
      <c r="AE192" s="63"/>
      <c r="AF192" s="15"/>
      <c r="AG192" s="13"/>
      <c r="AH192" s="98">
        <f t="shared" si="155"/>
        <v>0</v>
      </c>
      <c r="AI192" s="99">
        <f>AI5</f>
        <v>0.95499999999999996</v>
      </c>
      <c r="AJ192" s="100"/>
      <c r="AK192" s="110"/>
      <c r="AL192" s="95">
        <f t="shared" si="156"/>
        <v>0</v>
      </c>
      <c r="AM192" s="15"/>
      <c r="AN192" s="24">
        <f t="shared" si="138"/>
        <v>0</v>
      </c>
      <c r="AO192" s="5">
        <v>0</v>
      </c>
      <c r="AP192" s="63"/>
      <c r="AQ192" s="15"/>
      <c r="AR192" s="13"/>
      <c r="AS192" s="98">
        <f t="shared" si="157"/>
        <v>0</v>
      </c>
      <c r="AT192" s="99">
        <f>AT5</f>
        <v>0.96</v>
      </c>
      <c r="AU192" s="100"/>
      <c r="AV192" s="110"/>
      <c r="AW192" s="95">
        <f t="shared" si="158"/>
        <v>0</v>
      </c>
      <c r="AX192" s="15"/>
      <c r="AY192" s="24">
        <f t="shared" si="139"/>
        <v>0</v>
      </c>
      <c r="AZ192" s="5">
        <v>0</v>
      </c>
      <c r="BA192" s="63"/>
      <c r="BB192" s="15"/>
      <c r="BC192" s="13"/>
      <c r="BD192" s="98">
        <f t="shared" si="159"/>
        <v>0</v>
      </c>
      <c r="BE192" s="99">
        <f>BE5</f>
        <v>0.98</v>
      </c>
      <c r="BF192" s="100"/>
      <c r="BG192" s="110"/>
      <c r="BH192" s="95">
        <f t="shared" si="160"/>
        <v>0</v>
      </c>
      <c r="BI192" s="15"/>
      <c r="BJ192" s="24">
        <f t="shared" si="140"/>
        <v>0</v>
      </c>
      <c r="BK192" s="5">
        <v>0</v>
      </c>
      <c r="BL192" s="63"/>
      <c r="BM192" s="15"/>
      <c r="BN192" s="13"/>
      <c r="BO192" s="98">
        <f t="shared" si="161"/>
        <v>1</v>
      </c>
      <c r="BP192" s="99">
        <f>BP5</f>
        <v>0.94499999999999995</v>
      </c>
      <c r="BQ192" s="100">
        <v>6.5205000000000002</v>
      </c>
      <c r="BR192" s="110"/>
      <c r="BS192" s="95">
        <f t="shared" si="162"/>
        <v>6.1618724999999994</v>
      </c>
      <c r="BT192" s="15"/>
      <c r="BU192" s="24">
        <f t="shared" si="141"/>
        <v>1</v>
      </c>
      <c r="BV192" s="5">
        <v>0</v>
      </c>
      <c r="BW192" s="63"/>
      <c r="BX192" s="15"/>
      <c r="BY192" s="13"/>
      <c r="BZ192" s="98">
        <f t="shared" si="163"/>
        <v>0</v>
      </c>
      <c r="CA192" s="99">
        <f>CA5</f>
        <v>1</v>
      </c>
      <c r="CB192" s="100"/>
      <c r="CC192" s="110"/>
      <c r="CD192" s="95">
        <f t="shared" si="164"/>
        <v>0</v>
      </c>
      <c r="CE192" s="15"/>
      <c r="CF192" s="24">
        <f t="shared" si="142"/>
        <v>0</v>
      </c>
      <c r="CG192" s="5">
        <v>0</v>
      </c>
      <c r="CH192" s="63"/>
      <c r="CI192" s="15"/>
      <c r="CJ192" s="13"/>
      <c r="CK192" s="98">
        <f t="shared" si="165"/>
        <v>0</v>
      </c>
      <c r="CL192" s="99">
        <f>CL5</f>
        <v>1</v>
      </c>
      <c r="CM192" s="100"/>
      <c r="CN192" s="110"/>
      <c r="CO192" s="95">
        <f t="shared" si="166"/>
        <v>0</v>
      </c>
      <c r="CP192" s="15"/>
      <c r="CQ192" s="24">
        <f t="shared" si="143"/>
        <v>0</v>
      </c>
      <c r="CR192" s="5">
        <v>0</v>
      </c>
      <c r="CS192" s="63"/>
      <c r="CT192" s="15"/>
      <c r="CU192" s="13"/>
      <c r="CV192" s="98">
        <f t="shared" si="167"/>
        <v>0</v>
      </c>
      <c r="CW192" s="99">
        <f>CW5</f>
        <v>1</v>
      </c>
      <c r="CX192" s="100"/>
      <c r="CY192" s="110"/>
      <c r="CZ192" s="95">
        <f t="shared" si="168"/>
        <v>0</v>
      </c>
      <c r="DA192" s="15"/>
      <c r="DB192" s="24">
        <f t="shared" si="144"/>
        <v>0</v>
      </c>
      <c r="DC192" s="5">
        <v>0</v>
      </c>
      <c r="DD192" s="63"/>
      <c r="DE192" s="15"/>
      <c r="DF192" s="13"/>
      <c r="DG192" s="98">
        <f t="shared" si="169"/>
        <v>0</v>
      </c>
      <c r="DH192" s="99">
        <f>DH5</f>
        <v>1</v>
      </c>
      <c r="DI192" s="100"/>
      <c r="DJ192" s="110"/>
      <c r="DK192" s="95">
        <f t="shared" si="170"/>
        <v>0</v>
      </c>
      <c r="DL192" s="15"/>
      <c r="DM192" s="24">
        <f t="shared" si="145"/>
        <v>0</v>
      </c>
      <c r="DN192" s="5">
        <v>0</v>
      </c>
      <c r="DO192" s="63"/>
      <c r="DP192" s="15"/>
      <c r="DQ192" s="13"/>
      <c r="DR192" s="98">
        <f t="shared" si="171"/>
        <v>0</v>
      </c>
      <c r="DS192" s="99">
        <f>DS5</f>
        <v>1</v>
      </c>
      <c r="DT192" s="100"/>
      <c r="DU192" s="110"/>
      <c r="DV192" s="95">
        <f t="shared" si="172"/>
        <v>0</v>
      </c>
      <c r="DW192" s="15"/>
      <c r="DX192" s="24">
        <f t="shared" si="146"/>
        <v>0</v>
      </c>
      <c r="DY192" s="5">
        <v>0</v>
      </c>
      <c r="DZ192" s="63"/>
      <c r="EA192" s="15"/>
      <c r="EB192" s="13"/>
      <c r="EC192" s="98">
        <f t="shared" si="173"/>
        <v>0</v>
      </c>
      <c r="ED192" s="99">
        <f>ED5</f>
        <v>1</v>
      </c>
      <c r="EE192" s="100"/>
      <c r="EF192" s="110"/>
      <c r="EG192" s="95">
        <f t="shared" si="174"/>
        <v>0</v>
      </c>
      <c r="EH192" s="15"/>
      <c r="EI192" s="24">
        <f t="shared" si="147"/>
        <v>0</v>
      </c>
      <c r="EJ192" s="5">
        <v>0</v>
      </c>
      <c r="EK192" s="63"/>
      <c r="EL192" s="15"/>
      <c r="EM192" s="13"/>
      <c r="EN192" s="98">
        <f t="shared" si="175"/>
        <v>0</v>
      </c>
      <c r="EO192" s="99">
        <f>EO5</f>
        <v>1</v>
      </c>
      <c r="EP192" s="100"/>
      <c r="EQ192" s="110"/>
      <c r="ER192" s="95">
        <f t="shared" si="176"/>
        <v>0</v>
      </c>
      <c r="ES192" s="15"/>
      <c r="ET192" s="24">
        <f t="shared" si="148"/>
        <v>0</v>
      </c>
      <c r="EU192" s="5">
        <v>0</v>
      </c>
      <c r="EV192" s="63"/>
      <c r="EW192" s="15"/>
      <c r="EX192" s="13"/>
      <c r="EY192" s="98">
        <f t="shared" si="177"/>
        <v>0</v>
      </c>
      <c r="EZ192" s="99">
        <f>EZ5</f>
        <v>1</v>
      </c>
      <c r="FA192" s="100"/>
      <c r="FB192" s="110"/>
      <c r="FC192" s="95">
        <f t="shared" si="178"/>
        <v>0</v>
      </c>
      <c r="FD192" s="15"/>
      <c r="FE192" s="24">
        <f t="shared" si="149"/>
        <v>0</v>
      </c>
      <c r="FF192" s="5">
        <v>0</v>
      </c>
      <c r="FG192" s="63"/>
      <c r="FH192" s="15"/>
      <c r="FI192" s="13"/>
      <c r="FJ192" s="98">
        <f t="shared" si="179"/>
        <v>0</v>
      </c>
      <c r="FK192" s="99">
        <f>FK5</f>
        <v>1</v>
      </c>
      <c r="FL192" s="100"/>
      <c r="FM192" s="110"/>
      <c r="FN192" s="95">
        <f t="shared" si="180"/>
        <v>0</v>
      </c>
      <c r="FO192" s="15"/>
      <c r="FP192" s="24">
        <f t="shared" si="150"/>
        <v>0</v>
      </c>
      <c r="FQ192" s="5">
        <v>0</v>
      </c>
      <c r="FR192" s="8">
        <v>0</v>
      </c>
      <c r="FS192" s="84">
        <f t="shared" si="181"/>
        <v>6.5205000000000002</v>
      </c>
      <c r="FT192" s="85">
        <f t="shared" si="182"/>
        <v>500</v>
      </c>
      <c r="FU192" s="85">
        <f t="shared" si="183"/>
        <v>500</v>
      </c>
      <c r="FV192" s="85">
        <f t="shared" si="184"/>
        <v>500</v>
      </c>
      <c r="FW192" s="85">
        <f t="shared" si="185"/>
        <v>500</v>
      </c>
      <c r="FX192" s="85">
        <f t="shared" si="186"/>
        <v>6.1618724999999994</v>
      </c>
      <c r="FY192" s="85">
        <f t="shared" si="187"/>
        <v>500</v>
      </c>
      <c r="FZ192" s="85">
        <f t="shared" si="188"/>
        <v>500</v>
      </c>
      <c r="GA192" s="85">
        <f t="shared" si="189"/>
        <v>500</v>
      </c>
      <c r="GB192" s="85">
        <f t="shared" si="190"/>
        <v>500</v>
      </c>
      <c r="GC192" s="85">
        <f t="shared" si="191"/>
        <v>500</v>
      </c>
      <c r="GD192" s="85">
        <f t="shared" si="192"/>
        <v>500</v>
      </c>
      <c r="GE192" s="85">
        <f t="shared" si="193"/>
        <v>500</v>
      </c>
      <c r="GF192" s="85">
        <f t="shared" si="194"/>
        <v>500</v>
      </c>
      <c r="GG192" s="85">
        <f t="shared" si="195"/>
        <v>500</v>
      </c>
      <c r="GH192" s="101">
        <f t="shared" si="134"/>
        <v>2</v>
      </c>
      <c r="GI192" s="102">
        <f t="shared" si="196"/>
        <v>12.6823725</v>
      </c>
      <c r="GJ192" s="102">
        <f t="shared" si="197"/>
        <v>6.3411862499999998</v>
      </c>
      <c r="GK192" s="79">
        <f>ROW()</f>
        <v>192</v>
      </c>
    </row>
    <row r="193" spans="1:193" s="12" customFormat="1" ht="50.1" customHeight="1">
      <c r="A193" s="17">
        <f>ROW()</f>
        <v>193</v>
      </c>
      <c r="B193" s="32">
        <f t="shared" si="198"/>
        <v>187</v>
      </c>
      <c r="C193" s="33">
        <f t="shared" si="199"/>
        <v>187</v>
      </c>
      <c r="D193" s="31" t="s">
        <v>515</v>
      </c>
      <c r="E193" s="390">
        <f t="shared" si="135"/>
        <v>12.315707774999998</v>
      </c>
      <c r="F193" s="107">
        <f t="shared" si="151"/>
        <v>16.725700693749999</v>
      </c>
      <c r="G193" s="3">
        <v>0</v>
      </c>
      <c r="H193" s="4">
        <v>0</v>
      </c>
      <c r="I193" s="63"/>
      <c r="J193" s="15"/>
      <c r="K193" s="13"/>
      <c r="L193" s="98">
        <f t="shared" si="200"/>
        <v>1</v>
      </c>
      <c r="M193" s="99">
        <f>M5</f>
        <v>0.94499999999999995</v>
      </c>
      <c r="N193" s="100">
        <v>13.791</v>
      </c>
      <c r="O193" s="110">
        <v>105902</v>
      </c>
      <c r="P193" s="95">
        <f t="shared" si="152"/>
        <v>13.032494999999999</v>
      </c>
      <c r="Q193" s="15"/>
      <c r="R193" s="24">
        <f t="shared" si="136"/>
        <v>2</v>
      </c>
      <c r="S193" s="25">
        <v>0</v>
      </c>
      <c r="T193" s="63"/>
      <c r="U193" s="15"/>
      <c r="V193" s="13"/>
      <c r="W193" s="98">
        <f t="shared" si="153"/>
        <v>1</v>
      </c>
      <c r="X193" s="99">
        <f>X5</f>
        <v>0.97</v>
      </c>
      <c r="Y193" s="100">
        <v>19.78</v>
      </c>
      <c r="Z193" s="110"/>
      <c r="AA193" s="95">
        <f t="shared" si="154"/>
        <v>19.186600000000002</v>
      </c>
      <c r="AB193" s="15"/>
      <c r="AC193" s="24">
        <f t="shared" si="137"/>
        <v>3</v>
      </c>
      <c r="AD193" s="5">
        <v>0</v>
      </c>
      <c r="AE193" s="63"/>
      <c r="AF193" s="15"/>
      <c r="AG193" s="13"/>
      <c r="AH193" s="98">
        <f t="shared" si="155"/>
        <v>0</v>
      </c>
      <c r="AI193" s="99">
        <f>AI5</f>
        <v>0.95499999999999996</v>
      </c>
      <c r="AJ193" s="100"/>
      <c r="AK193" s="110"/>
      <c r="AL193" s="95">
        <f t="shared" si="156"/>
        <v>0</v>
      </c>
      <c r="AM193" s="15"/>
      <c r="AN193" s="24">
        <f t="shared" si="138"/>
        <v>0</v>
      </c>
      <c r="AO193" s="5">
        <v>0</v>
      </c>
      <c r="AP193" s="63"/>
      <c r="AQ193" s="15"/>
      <c r="AR193" s="13"/>
      <c r="AS193" s="98">
        <f t="shared" si="157"/>
        <v>1</v>
      </c>
      <c r="AT193" s="99">
        <f>AT5</f>
        <v>0.96</v>
      </c>
      <c r="AU193" s="100">
        <v>23.3</v>
      </c>
      <c r="AV193" s="110"/>
      <c r="AW193" s="95">
        <f t="shared" si="158"/>
        <v>22.367999999999999</v>
      </c>
      <c r="AX193" s="15"/>
      <c r="AY193" s="24">
        <f t="shared" si="139"/>
        <v>4</v>
      </c>
      <c r="AZ193" s="5">
        <v>0</v>
      </c>
      <c r="BA193" s="63"/>
      <c r="BB193" s="15"/>
      <c r="BC193" s="13"/>
      <c r="BD193" s="98">
        <f t="shared" si="159"/>
        <v>0</v>
      </c>
      <c r="BE193" s="99">
        <f>BE5</f>
        <v>0.98</v>
      </c>
      <c r="BF193" s="100"/>
      <c r="BG193" s="110"/>
      <c r="BH193" s="95">
        <f t="shared" si="160"/>
        <v>0</v>
      </c>
      <c r="BI193" s="15"/>
      <c r="BJ193" s="24">
        <f t="shared" si="140"/>
        <v>0</v>
      </c>
      <c r="BK193" s="5">
        <v>0</v>
      </c>
      <c r="BL193" s="63"/>
      <c r="BM193" s="15"/>
      <c r="BN193" s="13"/>
      <c r="BO193" s="98">
        <f t="shared" si="161"/>
        <v>1</v>
      </c>
      <c r="BP193" s="99">
        <f>BP5</f>
        <v>0.94499999999999995</v>
      </c>
      <c r="BQ193" s="100">
        <v>13.032494999999999</v>
      </c>
      <c r="BR193" s="110"/>
      <c r="BS193" s="95">
        <f t="shared" si="162"/>
        <v>12.315707774999998</v>
      </c>
      <c r="BT193" s="15"/>
      <c r="BU193" s="24">
        <f t="shared" si="141"/>
        <v>1</v>
      </c>
      <c r="BV193" s="5">
        <v>0</v>
      </c>
      <c r="BW193" s="63"/>
      <c r="BX193" s="15"/>
      <c r="BY193" s="13"/>
      <c r="BZ193" s="98">
        <f t="shared" si="163"/>
        <v>0</v>
      </c>
      <c r="CA193" s="99">
        <f>CA5</f>
        <v>1</v>
      </c>
      <c r="CB193" s="100"/>
      <c r="CC193" s="110"/>
      <c r="CD193" s="95">
        <f t="shared" si="164"/>
        <v>0</v>
      </c>
      <c r="CE193" s="15"/>
      <c r="CF193" s="24">
        <f t="shared" si="142"/>
        <v>0</v>
      </c>
      <c r="CG193" s="5">
        <v>0</v>
      </c>
      <c r="CH193" s="63"/>
      <c r="CI193" s="15"/>
      <c r="CJ193" s="13"/>
      <c r="CK193" s="98">
        <f t="shared" si="165"/>
        <v>0</v>
      </c>
      <c r="CL193" s="99">
        <f>CL5</f>
        <v>1</v>
      </c>
      <c r="CM193" s="100"/>
      <c r="CN193" s="110"/>
      <c r="CO193" s="95">
        <f t="shared" si="166"/>
        <v>0</v>
      </c>
      <c r="CP193" s="15"/>
      <c r="CQ193" s="24">
        <f t="shared" si="143"/>
        <v>0</v>
      </c>
      <c r="CR193" s="5">
        <v>0</v>
      </c>
      <c r="CS193" s="63"/>
      <c r="CT193" s="15"/>
      <c r="CU193" s="13"/>
      <c r="CV193" s="98">
        <f t="shared" si="167"/>
        <v>0</v>
      </c>
      <c r="CW193" s="99">
        <f>CW5</f>
        <v>1</v>
      </c>
      <c r="CX193" s="100"/>
      <c r="CY193" s="110"/>
      <c r="CZ193" s="95">
        <f t="shared" si="168"/>
        <v>0</v>
      </c>
      <c r="DA193" s="15"/>
      <c r="DB193" s="24">
        <f t="shared" si="144"/>
        <v>0</v>
      </c>
      <c r="DC193" s="5">
        <v>0</v>
      </c>
      <c r="DD193" s="63"/>
      <c r="DE193" s="15"/>
      <c r="DF193" s="13"/>
      <c r="DG193" s="98">
        <f t="shared" si="169"/>
        <v>0</v>
      </c>
      <c r="DH193" s="99">
        <f>DH5</f>
        <v>1</v>
      </c>
      <c r="DI193" s="100"/>
      <c r="DJ193" s="110"/>
      <c r="DK193" s="95">
        <f t="shared" si="170"/>
        <v>0</v>
      </c>
      <c r="DL193" s="15"/>
      <c r="DM193" s="24">
        <f t="shared" si="145"/>
        <v>0</v>
      </c>
      <c r="DN193" s="5">
        <v>0</v>
      </c>
      <c r="DO193" s="63"/>
      <c r="DP193" s="15"/>
      <c r="DQ193" s="13"/>
      <c r="DR193" s="98">
        <f t="shared" si="171"/>
        <v>0</v>
      </c>
      <c r="DS193" s="99">
        <f>DS5</f>
        <v>1</v>
      </c>
      <c r="DT193" s="100"/>
      <c r="DU193" s="110"/>
      <c r="DV193" s="95">
        <f t="shared" si="172"/>
        <v>0</v>
      </c>
      <c r="DW193" s="15"/>
      <c r="DX193" s="24">
        <f t="shared" si="146"/>
        <v>0</v>
      </c>
      <c r="DY193" s="5">
        <v>0</v>
      </c>
      <c r="DZ193" s="63"/>
      <c r="EA193" s="15"/>
      <c r="EB193" s="13"/>
      <c r="EC193" s="98">
        <f t="shared" si="173"/>
        <v>0</v>
      </c>
      <c r="ED193" s="99">
        <f>ED5</f>
        <v>1</v>
      </c>
      <c r="EE193" s="100"/>
      <c r="EF193" s="110"/>
      <c r="EG193" s="95">
        <f t="shared" si="174"/>
        <v>0</v>
      </c>
      <c r="EH193" s="15"/>
      <c r="EI193" s="24">
        <f t="shared" si="147"/>
        <v>0</v>
      </c>
      <c r="EJ193" s="5">
        <v>0</v>
      </c>
      <c r="EK193" s="63"/>
      <c r="EL193" s="15"/>
      <c r="EM193" s="13"/>
      <c r="EN193" s="98">
        <f t="shared" si="175"/>
        <v>0</v>
      </c>
      <c r="EO193" s="99">
        <f>EO5</f>
        <v>1</v>
      </c>
      <c r="EP193" s="100"/>
      <c r="EQ193" s="110"/>
      <c r="ER193" s="95">
        <f t="shared" si="176"/>
        <v>0</v>
      </c>
      <c r="ES193" s="15"/>
      <c r="ET193" s="24">
        <f t="shared" si="148"/>
        <v>0</v>
      </c>
      <c r="EU193" s="5">
        <v>0</v>
      </c>
      <c r="EV193" s="63"/>
      <c r="EW193" s="15"/>
      <c r="EX193" s="13"/>
      <c r="EY193" s="98">
        <f t="shared" si="177"/>
        <v>0</v>
      </c>
      <c r="EZ193" s="99">
        <f>EZ5</f>
        <v>1</v>
      </c>
      <c r="FA193" s="100"/>
      <c r="FB193" s="110"/>
      <c r="FC193" s="95">
        <f t="shared" si="178"/>
        <v>0</v>
      </c>
      <c r="FD193" s="15"/>
      <c r="FE193" s="24">
        <f t="shared" si="149"/>
        <v>0</v>
      </c>
      <c r="FF193" s="5">
        <v>0</v>
      </c>
      <c r="FG193" s="63"/>
      <c r="FH193" s="15"/>
      <c r="FI193" s="13"/>
      <c r="FJ193" s="98">
        <f t="shared" si="179"/>
        <v>0</v>
      </c>
      <c r="FK193" s="99">
        <f>FK5</f>
        <v>1</v>
      </c>
      <c r="FL193" s="100"/>
      <c r="FM193" s="110"/>
      <c r="FN193" s="95">
        <f t="shared" si="180"/>
        <v>0</v>
      </c>
      <c r="FO193" s="15"/>
      <c r="FP193" s="24">
        <f t="shared" si="150"/>
        <v>0</v>
      </c>
      <c r="FQ193" s="5">
        <v>0</v>
      </c>
      <c r="FR193" s="8">
        <v>0</v>
      </c>
      <c r="FS193" s="84">
        <f t="shared" si="181"/>
        <v>13.032494999999999</v>
      </c>
      <c r="FT193" s="85">
        <f t="shared" si="182"/>
        <v>19.186600000000002</v>
      </c>
      <c r="FU193" s="85">
        <f t="shared" si="183"/>
        <v>500</v>
      </c>
      <c r="FV193" s="85">
        <f t="shared" si="184"/>
        <v>22.367999999999999</v>
      </c>
      <c r="FW193" s="85">
        <f t="shared" si="185"/>
        <v>500</v>
      </c>
      <c r="FX193" s="85">
        <f t="shared" si="186"/>
        <v>12.315707774999998</v>
      </c>
      <c r="FY193" s="85">
        <f t="shared" si="187"/>
        <v>500</v>
      </c>
      <c r="FZ193" s="85">
        <f t="shared" si="188"/>
        <v>500</v>
      </c>
      <c r="GA193" s="85">
        <f t="shared" si="189"/>
        <v>500</v>
      </c>
      <c r="GB193" s="85">
        <f t="shared" si="190"/>
        <v>500</v>
      </c>
      <c r="GC193" s="85">
        <f t="shared" si="191"/>
        <v>500</v>
      </c>
      <c r="GD193" s="85">
        <f t="shared" si="192"/>
        <v>500</v>
      </c>
      <c r="GE193" s="85">
        <f t="shared" si="193"/>
        <v>500</v>
      </c>
      <c r="GF193" s="85">
        <f t="shared" si="194"/>
        <v>500</v>
      </c>
      <c r="GG193" s="85">
        <f t="shared" si="195"/>
        <v>500</v>
      </c>
      <c r="GH193" s="101">
        <f t="shared" si="134"/>
        <v>4</v>
      </c>
      <c r="GI193" s="102">
        <f t="shared" si="196"/>
        <v>66.902802774999998</v>
      </c>
      <c r="GJ193" s="102">
        <f t="shared" si="197"/>
        <v>16.725700693749999</v>
      </c>
      <c r="GK193" s="79">
        <f>ROW()</f>
        <v>193</v>
      </c>
    </row>
    <row r="194" spans="1:193" s="12" customFormat="1" ht="50.1" customHeight="1">
      <c r="A194" s="17">
        <f>ROW()</f>
        <v>194</v>
      </c>
      <c r="B194" s="32">
        <f t="shared" si="198"/>
        <v>188</v>
      </c>
      <c r="C194" s="33">
        <f t="shared" si="199"/>
        <v>188</v>
      </c>
      <c r="D194" s="31" t="s">
        <v>516</v>
      </c>
      <c r="E194" s="390">
        <f t="shared" si="135"/>
        <v>10.359599999999999</v>
      </c>
      <c r="F194" s="107">
        <f t="shared" si="151"/>
        <v>13.1751269</v>
      </c>
      <c r="G194" s="3">
        <v>0</v>
      </c>
      <c r="H194" s="4">
        <v>0</v>
      </c>
      <c r="I194" s="63"/>
      <c r="J194" s="15"/>
      <c r="K194" s="13"/>
      <c r="L194" s="98">
        <f t="shared" si="200"/>
        <v>1</v>
      </c>
      <c r="M194" s="99">
        <f>M5</f>
        <v>0.94499999999999995</v>
      </c>
      <c r="N194" s="100">
        <v>15.868</v>
      </c>
      <c r="O194" s="110">
        <v>84129</v>
      </c>
      <c r="P194" s="95">
        <f t="shared" si="152"/>
        <v>14.99526</v>
      </c>
      <c r="Q194" s="15"/>
      <c r="R194" s="24">
        <f t="shared" si="136"/>
        <v>3</v>
      </c>
      <c r="S194" s="25">
        <v>0</v>
      </c>
      <c r="T194" s="63"/>
      <c r="U194" s="15"/>
      <c r="V194" s="13"/>
      <c r="W194" s="98">
        <f t="shared" si="153"/>
        <v>1</v>
      </c>
      <c r="X194" s="99">
        <f>X5</f>
        <v>0.97</v>
      </c>
      <c r="Y194" s="100">
        <v>10.68</v>
      </c>
      <c r="Z194" s="110"/>
      <c r="AA194" s="95">
        <f t="shared" si="154"/>
        <v>10.359599999999999</v>
      </c>
      <c r="AB194" s="15"/>
      <c r="AC194" s="24">
        <f t="shared" si="137"/>
        <v>1</v>
      </c>
      <c r="AD194" s="5">
        <v>0</v>
      </c>
      <c r="AE194" s="63"/>
      <c r="AF194" s="15"/>
      <c r="AG194" s="13"/>
      <c r="AH194" s="98">
        <f t="shared" si="155"/>
        <v>0</v>
      </c>
      <c r="AI194" s="99">
        <f>AI5</f>
        <v>0.95499999999999996</v>
      </c>
      <c r="AJ194" s="100"/>
      <c r="AK194" s="110"/>
      <c r="AL194" s="95">
        <f t="shared" si="156"/>
        <v>0</v>
      </c>
      <c r="AM194" s="15"/>
      <c r="AN194" s="24">
        <f t="shared" si="138"/>
        <v>0</v>
      </c>
      <c r="AO194" s="5">
        <v>0</v>
      </c>
      <c r="AP194" s="63"/>
      <c r="AQ194" s="15"/>
      <c r="AR194" s="13"/>
      <c r="AS194" s="98">
        <f t="shared" si="157"/>
        <v>0</v>
      </c>
      <c r="AT194" s="99">
        <f>AT5</f>
        <v>0.96</v>
      </c>
      <c r="AU194" s="100"/>
      <c r="AV194" s="110"/>
      <c r="AW194" s="95">
        <f t="shared" si="158"/>
        <v>0</v>
      </c>
      <c r="AX194" s="15"/>
      <c r="AY194" s="24">
        <f t="shared" si="139"/>
        <v>0</v>
      </c>
      <c r="AZ194" s="5">
        <v>0</v>
      </c>
      <c r="BA194" s="63"/>
      <c r="BB194" s="15"/>
      <c r="BC194" s="13"/>
      <c r="BD194" s="98">
        <f t="shared" si="159"/>
        <v>0</v>
      </c>
      <c r="BE194" s="99">
        <f>BE5</f>
        <v>0.98</v>
      </c>
      <c r="BF194" s="100"/>
      <c r="BG194" s="110"/>
      <c r="BH194" s="95">
        <f t="shared" si="160"/>
        <v>0</v>
      </c>
      <c r="BI194" s="15"/>
      <c r="BJ194" s="24">
        <f t="shared" si="140"/>
        <v>0</v>
      </c>
      <c r="BK194" s="5">
        <v>0</v>
      </c>
      <c r="BL194" s="63"/>
      <c r="BM194" s="15"/>
      <c r="BN194" s="13"/>
      <c r="BO194" s="98">
        <f t="shared" si="161"/>
        <v>1</v>
      </c>
      <c r="BP194" s="99">
        <f>BP5</f>
        <v>0.94499999999999995</v>
      </c>
      <c r="BQ194" s="100">
        <v>14.99526</v>
      </c>
      <c r="BR194" s="110"/>
      <c r="BS194" s="95">
        <f t="shared" si="162"/>
        <v>14.170520699999999</v>
      </c>
      <c r="BT194" s="15"/>
      <c r="BU194" s="24">
        <f t="shared" si="141"/>
        <v>2</v>
      </c>
      <c r="BV194" s="5">
        <v>0</v>
      </c>
      <c r="BW194" s="63"/>
      <c r="BX194" s="15"/>
      <c r="BY194" s="13"/>
      <c r="BZ194" s="98">
        <f t="shared" si="163"/>
        <v>0</v>
      </c>
      <c r="CA194" s="99">
        <f>CA5</f>
        <v>1</v>
      </c>
      <c r="CB194" s="100"/>
      <c r="CC194" s="110"/>
      <c r="CD194" s="95">
        <f t="shared" si="164"/>
        <v>0</v>
      </c>
      <c r="CE194" s="15"/>
      <c r="CF194" s="24">
        <f t="shared" si="142"/>
        <v>0</v>
      </c>
      <c r="CG194" s="5">
        <v>0</v>
      </c>
      <c r="CH194" s="63"/>
      <c r="CI194" s="15"/>
      <c r="CJ194" s="13"/>
      <c r="CK194" s="98">
        <f t="shared" si="165"/>
        <v>0</v>
      </c>
      <c r="CL194" s="99">
        <f>CL5</f>
        <v>1</v>
      </c>
      <c r="CM194" s="100"/>
      <c r="CN194" s="110"/>
      <c r="CO194" s="95">
        <f t="shared" si="166"/>
        <v>0</v>
      </c>
      <c r="CP194" s="15"/>
      <c r="CQ194" s="24">
        <f t="shared" si="143"/>
        <v>0</v>
      </c>
      <c r="CR194" s="5">
        <v>0</v>
      </c>
      <c r="CS194" s="63"/>
      <c r="CT194" s="15"/>
      <c r="CU194" s="13"/>
      <c r="CV194" s="98">
        <f t="shared" si="167"/>
        <v>0</v>
      </c>
      <c r="CW194" s="99">
        <f>CW5</f>
        <v>1</v>
      </c>
      <c r="CX194" s="100"/>
      <c r="CY194" s="110"/>
      <c r="CZ194" s="95">
        <f t="shared" si="168"/>
        <v>0</v>
      </c>
      <c r="DA194" s="15"/>
      <c r="DB194" s="24">
        <f t="shared" si="144"/>
        <v>0</v>
      </c>
      <c r="DC194" s="5">
        <v>0</v>
      </c>
      <c r="DD194" s="63"/>
      <c r="DE194" s="15"/>
      <c r="DF194" s="13"/>
      <c r="DG194" s="98">
        <f t="shared" si="169"/>
        <v>0</v>
      </c>
      <c r="DH194" s="99">
        <f>DH5</f>
        <v>1</v>
      </c>
      <c r="DI194" s="100"/>
      <c r="DJ194" s="110"/>
      <c r="DK194" s="95">
        <f t="shared" si="170"/>
        <v>0</v>
      </c>
      <c r="DL194" s="15"/>
      <c r="DM194" s="24">
        <f t="shared" si="145"/>
        <v>0</v>
      </c>
      <c r="DN194" s="5">
        <v>0</v>
      </c>
      <c r="DO194" s="63"/>
      <c r="DP194" s="15"/>
      <c r="DQ194" s="13"/>
      <c r="DR194" s="98">
        <f t="shared" si="171"/>
        <v>0</v>
      </c>
      <c r="DS194" s="99">
        <f>DS5</f>
        <v>1</v>
      </c>
      <c r="DT194" s="100"/>
      <c r="DU194" s="110"/>
      <c r="DV194" s="95">
        <f t="shared" si="172"/>
        <v>0</v>
      </c>
      <c r="DW194" s="15"/>
      <c r="DX194" s="24">
        <f t="shared" si="146"/>
        <v>0</v>
      </c>
      <c r="DY194" s="5">
        <v>0</v>
      </c>
      <c r="DZ194" s="63"/>
      <c r="EA194" s="15"/>
      <c r="EB194" s="13"/>
      <c r="EC194" s="98">
        <f t="shared" si="173"/>
        <v>0</v>
      </c>
      <c r="ED194" s="99">
        <f>ED5</f>
        <v>1</v>
      </c>
      <c r="EE194" s="100"/>
      <c r="EF194" s="110"/>
      <c r="EG194" s="95">
        <f t="shared" si="174"/>
        <v>0</v>
      </c>
      <c r="EH194" s="15"/>
      <c r="EI194" s="24">
        <f t="shared" si="147"/>
        <v>0</v>
      </c>
      <c r="EJ194" s="5">
        <v>0</v>
      </c>
      <c r="EK194" s="63"/>
      <c r="EL194" s="15"/>
      <c r="EM194" s="13"/>
      <c r="EN194" s="98">
        <f t="shared" si="175"/>
        <v>0</v>
      </c>
      <c r="EO194" s="99">
        <f>EO5</f>
        <v>1</v>
      </c>
      <c r="EP194" s="100"/>
      <c r="EQ194" s="110"/>
      <c r="ER194" s="95">
        <f t="shared" si="176"/>
        <v>0</v>
      </c>
      <c r="ES194" s="15"/>
      <c r="ET194" s="24">
        <f t="shared" si="148"/>
        <v>0</v>
      </c>
      <c r="EU194" s="5">
        <v>0</v>
      </c>
      <c r="EV194" s="63"/>
      <c r="EW194" s="15"/>
      <c r="EX194" s="13"/>
      <c r="EY194" s="98">
        <f t="shared" si="177"/>
        <v>0</v>
      </c>
      <c r="EZ194" s="99">
        <f>EZ5</f>
        <v>1</v>
      </c>
      <c r="FA194" s="100"/>
      <c r="FB194" s="110"/>
      <c r="FC194" s="95">
        <f t="shared" si="178"/>
        <v>0</v>
      </c>
      <c r="FD194" s="15"/>
      <c r="FE194" s="24">
        <f t="shared" si="149"/>
        <v>0</v>
      </c>
      <c r="FF194" s="5">
        <v>0</v>
      </c>
      <c r="FG194" s="63"/>
      <c r="FH194" s="15"/>
      <c r="FI194" s="13"/>
      <c r="FJ194" s="98">
        <f t="shared" si="179"/>
        <v>0</v>
      </c>
      <c r="FK194" s="99">
        <f>FK5</f>
        <v>1</v>
      </c>
      <c r="FL194" s="100"/>
      <c r="FM194" s="110"/>
      <c r="FN194" s="95">
        <f t="shared" si="180"/>
        <v>0</v>
      </c>
      <c r="FO194" s="15"/>
      <c r="FP194" s="24">
        <f t="shared" si="150"/>
        <v>0</v>
      </c>
      <c r="FQ194" s="5">
        <v>0</v>
      </c>
      <c r="FR194" s="8">
        <v>0</v>
      </c>
      <c r="FS194" s="84">
        <f t="shared" si="181"/>
        <v>14.99526</v>
      </c>
      <c r="FT194" s="85">
        <f t="shared" si="182"/>
        <v>10.359599999999999</v>
      </c>
      <c r="FU194" s="85">
        <f t="shared" si="183"/>
        <v>500</v>
      </c>
      <c r="FV194" s="85">
        <f t="shared" si="184"/>
        <v>500</v>
      </c>
      <c r="FW194" s="85">
        <f t="shared" si="185"/>
        <v>500</v>
      </c>
      <c r="FX194" s="85">
        <f t="shared" si="186"/>
        <v>14.170520699999999</v>
      </c>
      <c r="FY194" s="85">
        <f t="shared" si="187"/>
        <v>500</v>
      </c>
      <c r="FZ194" s="85">
        <f t="shared" si="188"/>
        <v>500</v>
      </c>
      <c r="GA194" s="85">
        <f t="shared" si="189"/>
        <v>500</v>
      </c>
      <c r="GB194" s="85">
        <f t="shared" si="190"/>
        <v>500</v>
      </c>
      <c r="GC194" s="85">
        <f t="shared" si="191"/>
        <v>500</v>
      </c>
      <c r="GD194" s="85">
        <f t="shared" si="192"/>
        <v>500</v>
      </c>
      <c r="GE194" s="85">
        <f t="shared" si="193"/>
        <v>500</v>
      </c>
      <c r="GF194" s="85">
        <f t="shared" si="194"/>
        <v>500</v>
      </c>
      <c r="GG194" s="85">
        <f t="shared" si="195"/>
        <v>500</v>
      </c>
      <c r="GH194" s="101">
        <f t="shared" si="134"/>
        <v>3</v>
      </c>
      <c r="GI194" s="102">
        <f t="shared" si="196"/>
        <v>39.525380699999999</v>
      </c>
      <c r="GJ194" s="102">
        <f t="shared" si="197"/>
        <v>13.1751269</v>
      </c>
      <c r="GK194" s="79">
        <f>ROW()</f>
        <v>194</v>
      </c>
    </row>
    <row r="195" spans="1:193" s="12" customFormat="1" ht="50.1" customHeight="1">
      <c r="A195" s="17">
        <f>ROW()</f>
        <v>195</v>
      </c>
      <c r="B195" s="32">
        <f t="shared" si="198"/>
        <v>189</v>
      </c>
      <c r="C195" s="33">
        <f t="shared" si="199"/>
        <v>189</v>
      </c>
      <c r="D195" s="31" t="s">
        <v>517</v>
      </c>
      <c r="E195" s="390">
        <f t="shared" si="135"/>
        <v>10.720765125</v>
      </c>
      <c r="F195" s="107">
        <f t="shared" si="151"/>
        <v>11.647090041666667</v>
      </c>
      <c r="G195" s="3">
        <v>0</v>
      </c>
      <c r="H195" s="4">
        <v>0</v>
      </c>
      <c r="I195" s="63"/>
      <c r="J195" s="15"/>
      <c r="K195" s="13"/>
      <c r="L195" s="98">
        <f t="shared" si="200"/>
        <v>1</v>
      </c>
      <c r="M195" s="99">
        <f>M5</f>
        <v>0.94499999999999995</v>
      </c>
      <c r="N195" s="100">
        <v>12.005000000000001</v>
      </c>
      <c r="O195" s="110">
        <v>84125</v>
      </c>
      <c r="P195" s="95">
        <f t="shared" si="152"/>
        <v>11.344725</v>
      </c>
      <c r="Q195" s="15"/>
      <c r="R195" s="24">
        <f t="shared" si="136"/>
        <v>2</v>
      </c>
      <c r="S195" s="25">
        <v>0</v>
      </c>
      <c r="T195" s="63"/>
      <c r="U195" s="15"/>
      <c r="V195" s="13"/>
      <c r="W195" s="98">
        <f t="shared" si="153"/>
        <v>1</v>
      </c>
      <c r="X195" s="99">
        <f>X5</f>
        <v>0.97</v>
      </c>
      <c r="Y195" s="100">
        <v>13.273999999999999</v>
      </c>
      <c r="Z195" s="110"/>
      <c r="AA195" s="95">
        <f t="shared" si="154"/>
        <v>12.875779999999999</v>
      </c>
      <c r="AB195" s="15"/>
      <c r="AC195" s="24">
        <f t="shared" si="137"/>
        <v>3</v>
      </c>
      <c r="AD195" s="5">
        <v>0</v>
      </c>
      <c r="AE195" s="63"/>
      <c r="AF195" s="15"/>
      <c r="AG195" s="13"/>
      <c r="AH195" s="98">
        <f t="shared" si="155"/>
        <v>0</v>
      </c>
      <c r="AI195" s="99">
        <f>AI5</f>
        <v>0.95499999999999996</v>
      </c>
      <c r="AJ195" s="100"/>
      <c r="AK195" s="110"/>
      <c r="AL195" s="95">
        <f t="shared" si="156"/>
        <v>0</v>
      </c>
      <c r="AM195" s="15"/>
      <c r="AN195" s="24">
        <f t="shared" si="138"/>
        <v>0</v>
      </c>
      <c r="AO195" s="5">
        <v>0</v>
      </c>
      <c r="AP195" s="63"/>
      <c r="AQ195" s="15"/>
      <c r="AR195" s="13"/>
      <c r="AS195" s="98">
        <f t="shared" si="157"/>
        <v>0</v>
      </c>
      <c r="AT195" s="99">
        <f>AT5</f>
        <v>0.96</v>
      </c>
      <c r="AU195" s="100"/>
      <c r="AV195" s="110"/>
      <c r="AW195" s="95">
        <f t="shared" si="158"/>
        <v>0</v>
      </c>
      <c r="AX195" s="15"/>
      <c r="AY195" s="24">
        <f t="shared" si="139"/>
        <v>0</v>
      </c>
      <c r="AZ195" s="5">
        <v>0</v>
      </c>
      <c r="BA195" s="63"/>
      <c r="BB195" s="15"/>
      <c r="BC195" s="13"/>
      <c r="BD195" s="98">
        <f t="shared" si="159"/>
        <v>0</v>
      </c>
      <c r="BE195" s="99">
        <f>BE5</f>
        <v>0.98</v>
      </c>
      <c r="BF195" s="100"/>
      <c r="BG195" s="110"/>
      <c r="BH195" s="95">
        <f t="shared" si="160"/>
        <v>0</v>
      </c>
      <c r="BI195" s="15"/>
      <c r="BJ195" s="24">
        <f t="shared" si="140"/>
        <v>0</v>
      </c>
      <c r="BK195" s="5">
        <v>0</v>
      </c>
      <c r="BL195" s="63"/>
      <c r="BM195" s="15"/>
      <c r="BN195" s="13"/>
      <c r="BO195" s="98">
        <f t="shared" si="161"/>
        <v>1</v>
      </c>
      <c r="BP195" s="99">
        <f>BP5</f>
        <v>0.94499999999999995</v>
      </c>
      <c r="BQ195" s="100">
        <v>11.344725</v>
      </c>
      <c r="BR195" s="110"/>
      <c r="BS195" s="95">
        <f t="shared" si="162"/>
        <v>10.720765125</v>
      </c>
      <c r="BT195" s="15"/>
      <c r="BU195" s="24">
        <f t="shared" si="141"/>
        <v>1</v>
      </c>
      <c r="BV195" s="5">
        <v>0</v>
      </c>
      <c r="BW195" s="63"/>
      <c r="BX195" s="15"/>
      <c r="BY195" s="13"/>
      <c r="BZ195" s="98">
        <f t="shared" si="163"/>
        <v>0</v>
      </c>
      <c r="CA195" s="99">
        <f>CA5</f>
        <v>1</v>
      </c>
      <c r="CB195" s="100"/>
      <c r="CC195" s="110"/>
      <c r="CD195" s="95">
        <f t="shared" si="164"/>
        <v>0</v>
      </c>
      <c r="CE195" s="15"/>
      <c r="CF195" s="24">
        <f t="shared" si="142"/>
        <v>0</v>
      </c>
      <c r="CG195" s="5">
        <v>0</v>
      </c>
      <c r="CH195" s="63"/>
      <c r="CI195" s="15"/>
      <c r="CJ195" s="13"/>
      <c r="CK195" s="98">
        <f t="shared" si="165"/>
        <v>0</v>
      </c>
      <c r="CL195" s="99">
        <f>CL5</f>
        <v>1</v>
      </c>
      <c r="CM195" s="100"/>
      <c r="CN195" s="110"/>
      <c r="CO195" s="95">
        <f t="shared" si="166"/>
        <v>0</v>
      </c>
      <c r="CP195" s="15"/>
      <c r="CQ195" s="24">
        <f t="shared" si="143"/>
        <v>0</v>
      </c>
      <c r="CR195" s="5">
        <v>0</v>
      </c>
      <c r="CS195" s="63"/>
      <c r="CT195" s="15"/>
      <c r="CU195" s="13"/>
      <c r="CV195" s="98">
        <f t="shared" si="167"/>
        <v>0</v>
      </c>
      <c r="CW195" s="99">
        <f>CW5</f>
        <v>1</v>
      </c>
      <c r="CX195" s="100"/>
      <c r="CY195" s="110"/>
      <c r="CZ195" s="95">
        <f t="shared" si="168"/>
        <v>0</v>
      </c>
      <c r="DA195" s="15"/>
      <c r="DB195" s="24">
        <f t="shared" si="144"/>
        <v>0</v>
      </c>
      <c r="DC195" s="5">
        <v>0</v>
      </c>
      <c r="DD195" s="63"/>
      <c r="DE195" s="15"/>
      <c r="DF195" s="13"/>
      <c r="DG195" s="98">
        <f t="shared" si="169"/>
        <v>0</v>
      </c>
      <c r="DH195" s="99">
        <f>DH5</f>
        <v>1</v>
      </c>
      <c r="DI195" s="100"/>
      <c r="DJ195" s="110"/>
      <c r="DK195" s="95">
        <f t="shared" si="170"/>
        <v>0</v>
      </c>
      <c r="DL195" s="15"/>
      <c r="DM195" s="24">
        <f t="shared" si="145"/>
        <v>0</v>
      </c>
      <c r="DN195" s="5">
        <v>0</v>
      </c>
      <c r="DO195" s="63"/>
      <c r="DP195" s="15"/>
      <c r="DQ195" s="13"/>
      <c r="DR195" s="98">
        <f t="shared" si="171"/>
        <v>0</v>
      </c>
      <c r="DS195" s="99">
        <f>DS5</f>
        <v>1</v>
      </c>
      <c r="DT195" s="100"/>
      <c r="DU195" s="110"/>
      <c r="DV195" s="95">
        <f t="shared" si="172"/>
        <v>0</v>
      </c>
      <c r="DW195" s="15"/>
      <c r="DX195" s="24">
        <f t="shared" si="146"/>
        <v>0</v>
      </c>
      <c r="DY195" s="5">
        <v>0</v>
      </c>
      <c r="DZ195" s="63"/>
      <c r="EA195" s="15"/>
      <c r="EB195" s="13"/>
      <c r="EC195" s="98">
        <f t="shared" si="173"/>
        <v>0</v>
      </c>
      <c r="ED195" s="99">
        <f>ED5</f>
        <v>1</v>
      </c>
      <c r="EE195" s="100"/>
      <c r="EF195" s="110"/>
      <c r="EG195" s="95">
        <f t="shared" si="174"/>
        <v>0</v>
      </c>
      <c r="EH195" s="15"/>
      <c r="EI195" s="24">
        <f t="shared" si="147"/>
        <v>0</v>
      </c>
      <c r="EJ195" s="5">
        <v>0</v>
      </c>
      <c r="EK195" s="63"/>
      <c r="EL195" s="15"/>
      <c r="EM195" s="13"/>
      <c r="EN195" s="98">
        <f t="shared" si="175"/>
        <v>0</v>
      </c>
      <c r="EO195" s="99">
        <f>EO5</f>
        <v>1</v>
      </c>
      <c r="EP195" s="100"/>
      <c r="EQ195" s="110"/>
      <c r="ER195" s="95">
        <f t="shared" si="176"/>
        <v>0</v>
      </c>
      <c r="ES195" s="15"/>
      <c r="ET195" s="24">
        <f t="shared" si="148"/>
        <v>0</v>
      </c>
      <c r="EU195" s="5">
        <v>0</v>
      </c>
      <c r="EV195" s="63"/>
      <c r="EW195" s="15"/>
      <c r="EX195" s="13"/>
      <c r="EY195" s="98">
        <f t="shared" si="177"/>
        <v>0</v>
      </c>
      <c r="EZ195" s="99">
        <f>EZ5</f>
        <v>1</v>
      </c>
      <c r="FA195" s="100"/>
      <c r="FB195" s="110"/>
      <c r="FC195" s="95">
        <f t="shared" si="178"/>
        <v>0</v>
      </c>
      <c r="FD195" s="15"/>
      <c r="FE195" s="24">
        <f t="shared" si="149"/>
        <v>0</v>
      </c>
      <c r="FF195" s="5">
        <v>0</v>
      </c>
      <c r="FG195" s="63"/>
      <c r="FH195" s="15"/>
      <c r="FI195" s="13"/>
      <c r="FJ195" s="98">
        <f t="shared" si="179"/>
        <v>0</v>
      </c>
      <c r="FK195" s="99">
        <f>FK5</f>
        <v>1</v>
      </c>
      <c r="FL195" s="100"/>
      <c r="FM195" s="110"/>
      <c r="FN195" s="95">
        <f t="shared" si="180"/>
        <v>0</v>
      </c>
      <c r="FO195" s="15"/>
      <c r="FP195" s="24">
        <f t="shared" si="150"/>
        <v>0</v>
      </c>
      <c r="FQ195" s="5">
        <v>0</v>
      </c>
      <c r="FR195" s="8">
        <v>0</v>
      </c>
      <c r="FS195" s="84">
        <f t="shared" si="181"/>
        <v>11.344725</v>
      </c>
      <c r="FT195" s="85">
        <f t="shared" si="182"/>
        <v>12.875779999999999</v>
      </c>
      <c r="FU195" s="85">
        <f t="shared" si="183"/>
        <v>500</v>
      </c>
      <c r="FV195" s="85">
        <f t="shared" si="184"/>
        <v>500</v>
      </c>
      <c r="FW195" s="85">
        <f t="shared" si="185"/>
        <v>500</v>
      </c>
      <c r="FX195" s="85">
        <f t="shared" si="186"/>
        <v>10.720765125</v>
      </c>
      <c r="FY195" s="85">
        <f t="shared" si="187"/>
        <v>500</v>
      </c>
      <c r="FZ195" s="85">
        <f t="shared" si="188"/>
        <v>500</v>
      </c>
      <c r="GA195" s="85">
        <f t="shared" si="189"/>
        <v>500</v>
      </c>
      <c r="GB195" s="85">
        <f t="shared" si="190"/>
        <v>500</v>
      </c>
      <c r="GC195" s="85">
        <f t="shared" si="191"/>
        <v>500</v>
      </c>
      <c r="GD195" s="85">
        <f t="shared" si="192"/>
        <v>500</v>
      </c>
      <c r="GE195" s="85">
        <f t="shared" si="193"/>
        <v>500</v>
      </c>
      <c r="GF195" s="85">
        <f t="shared" si="194"/>
        <v>500</v>
      </c>
      <c r="GG195" s="85">
        <f t="shared" si="195"/>
        <v>500</v>
      </c>
      <c r="GH195" s="101">
        <f t="shared" si="134"/>
        <v>3</v>
      </c>
      <c r="GI195" s="102">
        <f t="shared" si="196"/>
        <v>34.941270125000003</v>
      </c>
      <c r="GJ195" s="102">
        <f t="shared" si="197"/>
        <v>11.647090041666667</v>
      </c>
      <c r="GK195" s="79">
        <f>ROW()</f>
        <v>195</v>
      </c>
    </row>
    <row r="196" spans="1:193" s="12" customFormat="1" ht="50.1" customHeight="1">
      <c r="A196" s="17">
        <f>ROW()</f>
        <v>196</v>
      </c>
      <c r="B196" s="32">
        <f t="shared" si="198"/>
        <v>190</v>
      </c>
      <c r="C196" s="33">
        <f t="shared" si="199"/>
        <v>190</v>
      </c>
      <c r="D196" s="31" t="s">
        <v>518</v>
      </c>
      <c r="E196" s="390">
        <f t="shared" si="135"/>
        <v>25.521761474999998</v>
      </c>
      <c r="F196" s="107">
        <f t="shared" si="151"/>
        <v>26.264458237500001</v>
      </c>
      <c r="G196" s="3">
        <v>0</v>
      </c>
      <c r="H196" s="4">
        <v>0</v>
      </c>
      <c r="I196" s="63"/>
      <c r="J196" s="15"/>
      <c r="K196" s="13"/>
      <c r="L196" s="98">
        <f t="shared" si="200"/>
        <v>1</v>
      </c>
      <c r="M196" s="99">
        <f>M5</f>
        <v>0.94499999999999995</v>
      </c>
      <c r="N196" s="100">
        <v>28.579000000000001</v>
      </c>
      <c r="O196" s="110">
        <v>432009</v>
      </c>
      <c r="P196" s="95">
        <f t="shared" si="152"/>
        <v>27.007155000000001</v>
      </c>
      <c r="Q196" s="15"/>
      <c r="R196" s="24">
        <f t="shared" si="136"/>
        <v>2</v>
      </c>
      <c r="S196" s="25">
        <v>0</v>
      </c>
      <c r="T196" s="63"/>
      <c r="U196" s="15"/>
      <c r="V196" s="13"/>
      <c r="W196" s="98">
        <f t="shared" si="153"/>
        <v>0</v>
      </c>
      <c r="X196" s="99">
        <f>X5</f>
        <v>0.97</v>
      </c>
      <c r="Y196" s="100"/>
      <c r="Z196" s="110"/>
      <c r="AA196" s="95">
        <f t="shared" si="154"/>
        <v>0</v>
      </c>
      <c r="AB196" s="15"/>
      <c r="AC196" s="24">
        <f t="shared" si="137"/>
        <v>0</v>
      </c>
      <c r="AD196" s="5">
        <v>0</v>
      </c>
      <c r="AE196" s="63"/>
      <c r="AF196" s="15"/>
      <c r="AG196" s="13"/>
      <c r="AH196" s="98">
        <f t="shared" si="155"/>
        <v>0</v>
      </c>
      <c r="AI196" s="99">
        <f>AI5</f>
        <v>0.95499999999999996</v>
      </c>
      <c r="AJ196" s="100"/>
      <c r="AK196" s="110"/>
      <c r="AL196" s="95">
        <f t="shared" si="156"/>
        <v>0</v>
      </c>
      <c r="AM196" s="15"/>
      <c r="AN196" s="24">
        <f t="shared" si="138"/>
        <v>0</v>
      </c>
      <c r="AO196" s="5">
        <v>0</v>
      </c>
      <c r="AP196" s="63"/>
      <c r="AQ196" s="15"/>
      <c r="AR196" s="13"/>
      <c r="AS196" s="98">
        <f t="shared" si="157"/>
        <v>0</v>
      </c>
      <c r="AT196" s="99">
        <f>AT5</f>
        <v>0.96</v>
      </c>
      <c r="AU196" s="100"/>
      <c r="AV196" s="110"/>
      <c r="AW196" s="95">
        <f t="shared" si="158"/>
        <v>0</v>
      </c>
      <c r="AX196" s="15"/>
      <c r="AY196" s="24">
        <f t="shared" si="139"/>
        <v>0</v>
      </c>
      <c r="AZ196" s="5">
        <v>0</v>
      </c>
      <c r="BA196" s="63"/>
      <c r="BB196" s="15"/>
      <c r="BC196" s="13"/>
      <c r="BD196" s="98">
        <f t="shared" si="159"/>
        <v>0</v>
      </c>
      <c r="BE196" s="99">
        <f>BE5</f>
        <v>0.98</v>
      </c>
      <c r="BF196" s="100"/>
      <c r="BG196" s="110"/>
      <c r="BH196" s="95">
        <f t="shared" si="160"/>
        <v>0</v>
      </c>
      <c r="BI196" s="15"/>
      <c r="BJ196" s="24">
        <f t="shared" si="140"/>
        <v>0</v>
      </c>
      <c r="BK196" s="5">
        <v>0</v>
      </c>
      <c r="BL196" s="63"/>
      <c r="BM196" s="15"/>
      <c r="BN196" s="13"/>
      <c r="BO196" s="98">
        <f t="shared" si="161"/>
        <v>1</v>
      </c>
      <c r="BP196" s="99">
        <f>BP5</f>
        <v>0.94499999999999995</v>
      </c>
      <c r="BQ196" s="100">
        <v>27.007155000000001</v>
      </c>
      <c r="BR196" s="110"/>
      <c r="BS196" s="95">
        <f t="shared" si="162"/>
        <v>25.521761474999998</v>
      </c>
      <c r="BT196" s="15"/>
      <c r="BU196" s="24">
        <f t="shared" si="141"/>
        <v>1</v>
      </c>
      <c r="BV196" s="5">
        <v>0</v>
      </c>
      <c r="BW196" s="63"/>
      <c r="BX196" s="15"/>
      <c r="BY196" s="13"/>
      <c r="BZ196" s="98">
        <f t="shared" si="163"/>
        <v>0</v>
      </c>
      <c r="CA196" s="99">
        <f>CA5</f>
        <v>1</v>
      </c>
      <c r="CB196" s="100"/>
      <c r="CC196" s="110"/>
      <c r="CD196" s="95">
        <f t="shared" si="164"/>
        <v>0</v>
      </c>
      <c r="CE196" s="15"/>
      <c r="CF196" s="24">
        <f t="shared" si="142"/>
        <v>0</v>
      </c>
      <c r="CG196" s="5">
        <v>0</v>
      </c>
      <c r="CH196" s="63"/>
      <c r="CI196" s="15"/>
      <c r="CJ196" s="13"/>
      <c r="CK196" s="98">
        <f t="shared" si="165"/>
        <v>0</v>
      </c>
      <c r="CL196" s="99">
        <f>CL5</f>
        <v>1</v>
      </c>
      <c r="CM196" s="100"/>
      <c r="CN196" s="110"/>
      <c r="CO196" s="95">
        <f t="shared" si="166"/>
        <v>0</v>
      </c>
      <c r="CP196" s="15"/>
      <c r="CQ196" s="24">
        <f t="shared" si="143"/>
        <v>0</v>
      </c>
      <c r="CR196" s="5">
        <v>0</v>
      </c>
      <c r="CS196" s="63"/>
      <c r="CT196" s="15"/>
      <c r="CU196" s="13"/>
      <c r="CV196" s="98">
        <f t="shared" si="167"/>
        <v>0</v>
      </c>
      <c r="CW196" s="99">
        <f>CW5</f>
        <v>1</v>
      </c>
      <c r="CX196" s="100"/>
      <c r="CY196" s="110"/>
      <c r="CZ196" s="95">
        <f t="shared" si="168"/>
        <v>0</v>
      </c>
      <c r="DA196" s="15"/>
      <c r="DB196" s="24">
        <f t="shared" si="144"/>
        <v>0</v>
      </c>
      <c r="DC196" s="5">
        <v>0</v>
      </c>
      <c r="DD196" s="63"/>
      <c r="DE196" s="15"/>
      <c r="DF196" s="13"/>
      <c r="DG196" s="98">
        <f t="shared" si="169"/>
        <v>0</v>
      </c>
      <c r="DH196" s="99">
        <f>DH5</f>
        <v>1</v>
      </c>
      <c r="DI196" s="100"/>
      <c r="DJ196" s="110"/>
      <c r="DK196" s="95">
        <f t="shared" si="170"/>
        <v>0</v>
      </c>
      <c r="DL196" s="15"/>
      <c r="DM196" s="24">
        <f t="shared" si="145"/>
        <v>0</v>
      </c>
      <c r="DN196" s="5">
        <v>0</v>
      </c>
      <c r="DO196" s="63"/>
      <c r="DP196" s="15"/>
      <c r="DQ196" s="13"/>
      <c r="DR196" s="98">
        <f t="shared" si="171"/>
        <v>0</v>
      </c>
      <c r="DS196" s="99">
        <f>DS5</f>
        <v>1</v>
      </c>
      <c r="DT196" s="100"/>
      <c r="DU196" s="110"/>
      <c r="DV196" s="95">
        <f t="shared" si="172"/>
        <v>0</v>
      </c>
      <c r="DW196" s="15"/>
      <c r="DX196" s="24">
        <f t="shared" si="146"/>
        <v>0</v>
      </c>
      <c r="DY196" s="5">
        <v>0</v>
      </c>
      <c r="DZ196" s="63"/>
      <c r="EA196" s="15"/>
      <c r="EB196" s="13"/>
      <c r="EC196" s="98">
        <f t="shared" si="173"/>
        <v>0</v>
      </c>
      <c r="ED196" s="99">
        <f>ED5</f>
        <v>1</v>
      </c>
      <c r="EE196" s="100"/>
      <c r="EF196" s="110"/>
      <c r="EG196" s="95">
        <f t="shared" si="174"/>
        <v>0</v>
      </c>
      <c r="EH196" s="15"/>
      <c r="EI196" s="24">
        <f t="shared" si="147"/>
        <v>0</v>
      </c>
      <c r="EJ196" s="5">
        <v>0</v>
      </c>
      <c r="EK196" s="63"/>
      <c r="EL196" s="15"/>
      <c r="EM196" s="13"/>
      <c r="EN196" s="98">
        <f t="shared" si="175"/>
        <v>0</v>
      </c>
      <c r="EO196" s="99">
        <f>EO5</f>
        <v>1</v>
      </c>
      <c r="EP196" s="100"/>
      <c r="EQ196" s="110"/>
      <c r="ER196" s="95">
        <f t="shared" si="176"/>
        <v>0</v>
      </c>
      <c r="ES196" s="15"/>
      <c r="ET196" s="24">
        <f t="shared" si="148"/>
        <v>0</v>
      </c>
      <c r="EU196" s="5">
        <v>0</v>
      </c>
      <c r="EV196" s="63"/>
      <c r="EW196" s="15"/>
      <c r="EX196" s="13"/>
      <c r="EY196" s="98">
        <f t="shared" si="177"/>
        <v>0</v>
      </c>
      <c r="EZ196" s="99">
        <f>EZ5</f>
        <v>1</v>
      </c>
      <c r="FA196" s="100"/>
      <c r="FB196" s="110"/>
      <c r="FC196" s="95">
        <f t="shared" si="178"/>
        <v>0</v>
      </c>
      <c r="FD196" s="15"/>
      <c r="FE196" s="24">
        <f t="shared" si="149"/>
        <v>0</v>
      </c>
      <c r="FF196" s="5">
        <v>0</v>
      </c>
      <c r="FG196" s="63"/>
      <c r="FH196" s="15"/>
      <c r="FI196" s="13"/>
      <c r="FJ196" s="98">
        <f t="shared" si="179"/>
        <v>0</v>
      </c>
      <c r="FK196" s="99">
        <f>FK5</f>
        <v>1</v>
      </c>
      <c r="FL196" s="100"/>
      <c r="FM196" s="110"/>
      <c r="FN196" s="95">
        <f t="shared" si="180"/>
        <v>0</v>
      </c>
      <c r="FO196" s="15"/>
      <c r="FP196" s="24">
        <f t="shared" si="150"/>
        <v>0</v>
      </c>
      <c r="FQ196" s="5">
        <v>0</v>
      </c>
      <c r="FR196" s="8">
        <v>0</v>
      </c>
      <c r="FS196" s="84">
        <f t="shared" si="181"/>
        <v>27.007155000000001</v>
      </c>
      <c r="FT196" s="85">
        <f t="shared" si="182"/>
        <v>500</v>
      </c>
      <c r="FU196" s="85">
        <f t="shared" si="183"/>
        <v>500</v>
      </c>
      <c r="FV196" s="85">
        <f t="shared" si="184"/>
        <v>500</v>
      </c>
      <c r="FW196" s="85">
        <f t="shared" si="185"/>
        <v>500</v>
      </c>
      <c r="FX196" s="85">
        <f t="shared" si="186"/>
        <v>25.521761474999998</v>
      </c>
      <c r="FY196" s="85">
        <f t="shared" si="187"/>
        <v>500</v>
      </c>
      <c r="FZ196" s="85">
        <f t="shared" si="188"/>
        <v>500</v>
      </c>
      <c r="GA196" s="85">
        <f t="shared" si="189"/>
        <v>500</v>
      </c>
      <c r="GB196" s="85">
        <f t="shared" si="190"/>
        <v>500</v>
      </c>
      <c r="GC196" s="85">
        <f t="shared" si="191"/>
        <v>500</v>
      </c>
      <c r="GD196" s="85">
        <f t="shared" si="192"/>
        <v>500</v>
      </c>
      <c r="GE196" s="85">
        <f t="shared" si="193"/>
        <v>500</v>
      </c>
      <c r="GF196" s="85">
        <f t="shared" si="194"/>
        <v>500</v>
      </c>
      <c r="GG196" s="85">
        <f t="shared" si="195"/>
        <v>500</v>
      </c>
      <c r="GH196" s="101">
        <f t="shared" si="134"/>
        <v>2</v>
      </c>
      <c r="GI196" s="102">
        <f t="shared" si="196"/>
        <v>52.528916475000003</v>
      </c>
      <c r="GJ196" s="102">
        <f t="shared" si="197"/>
        <v>26.264458237500001</v>
      </c>
      <c r="GK196" s="79">
        <f>ROW()</f>
        <v>196</v>
      </c>
    </row>
    <row r="197" spans="1:193" s="12" customFormat="1" ht="50.1" customHeight="1">
      <c r="A197" s="17">
        <f>ROW()</f>
        <v>197</v>
      </c>
      <c r="B197" s="32">
        <f t="shared" si="198"/>
        <v>191</v>
      </c>
      <c r="C197" s="33">
        <f t="shared" si="199"/>
        <v>191</v>
      </c>
      <c r="D197" s="31" t="s">
        <v>519</v>
      </c>
      <c r="E197" s="390">
        <f t="shared" si="135"/>
        <v>11.466440999999998</v>
      </c>
      <c r="F197" s="107">
        <f t="shared" si="151"/>
        <v>13.356597749999999</v>
      </c>
      <c r="G197" s="3">
        <v>0</v>
      </c>
      <c r="H197" s="4">
        <v>0</v>
      </c>
      <c r="I197" s="63"/>
      <c r="J197" s="15"/>
      <c r="K197" s="13"/>
      <c r="L197" s="98">
        <f t="shared" si="200"/>
        <v>1</v>
      </c>
      <c r="M197" s="99">
        <f>M5</f>
        <v>0.94499999999999995</v>
      </c>
      <c r="N197" s="100">
        <v>12.84</v>
      </c>
      <c r="O197" s="110"/>
      <c r="P197" s="95">
        <f t="shared" si="152"/>
        <v>12.133799999999999</v>
      </c>
      <c r="Q197" s="15"/>
      <c r="R197" s="24">
        <f t="shared" si="136"/>
        <v>2</v>
      </c>
      <c r="S197" s="25">
        <v>0</v>
      </c>
      <c r="T197" s="63"/>
      <c r="U197" s="15"/>
      <c r="V197" s="13"/>
      <c r="W197" s="98">
        <f t="shared" si="153"/>
        <v>1</v>
      </c>
      <c r="X197" s="99">
        <f>X5</f>
        <v>0.97</v>
      </c>
      <c r="Y197" s="100">
        <v>16.695</v>
      </c>
      <c r="Z197" s="110"/>
      <c r="AA197" s="95">
        <f t="shared" si="154"/>
        <v>16.19415</v>
      </c>
      <c r="AB197" s="15"/>
      <c r="AC197" s="24">
        <f t="shared" si="137"/>
        <v>4</v>
      </c>
      <c r="AD197" s="5">
        <v>0</v>
      </c>
      <c r="AE197" s="63"/>
      <c r="AF197" s="15"/>
      <c r="AG197" s="13"/>
      <c r="AH197" s="98">
        <f t="shared" si="155"/>
        <v>0</v>
      </c>
      <c r="AI197" s="99">
        <f>AI5</f>
        <v>0.95499999999999996</v>
      </c>
      <c r="AJ197" s="100"/>
      <c r="AK197" s="110"/>
      <c r="AL197" s="95">
        <f t="shared" si="156"/>
        <v>0</v>
      </c>
      <c r="AM197" s="15"/>
      <c r="AN197" s="24">
        <f t="shared" si="138"/>
        <v>0</v>
      </c>
      <c r="AO197" s="5">
        <v>0</v>
      </c>
      <c r="AP197" s="63"/>
      <c r="AQ197" s="15"/>
      <c r="AR197" s="13"/>
      <c r="AS197" s="98">
        <f t="shared" si="157"/>
        <v>1</v>
      </c>
      <c r="AT197" s="99">
        <f>AT5</f>
        <v>0.96</v>
      </c>
      <c r="AU197" s="100">
        <v>14.2</v>
      </c>
      <c r="AV197" s="110"/>
      <c r="AW197" s="95">
        <f t="shared" si="158"/>
        <v>13.632</v>
      </c>
      <c r="AX197" s="15"/>
      <c r="AY197" s="24">
        <f t="shared" si="139"/>
        <v>3</v>
      </c>
      <c r="AZ197" s="5">
        <v>0</v>
      </c>
      <c r="BA197" s="63"/>
      <c r="BB197" s="15"/>
      <c r="BC197" s="13"/>
      <c r="BD197" s="98">
        <f t="shared" si="159"/>
        <v>0</v>
      </c>
      <c r="BE197" s="99">
        <f>BE5</f>
        <v>0.98</v>
      </c>
      <c r="BF197" s="100"/>
      <c r="BG197" s="110"/>
      <c r="BH197" s="95">
        <f t="shared" si="160"/>
        <v>0</v>
      </c>
      <c r="BI197" s="15"/>
      <c r="BJ197" s="24">
        <f t="shared" si="140"/>
        <v>0</v>
      </c>
      <c r="BK197" s="5">
        <v>0</v>
      </c>
      <c r="BL197" s="63"/>
      <c r="BM197" s="15"/>
      <c r="BN197" s="13"/>
      <c r="BO197" s="98">
        <f t="shared" si="161"/>
        <v>1</v>
      </c>
      <c r="BP197" s="99">
        <f>BP5</f>
        <v>0.94499999999999995</v>
      </c>
      <c r="BQ197" s="100">
        <v>12.133799999999999</v>
      </c>
      <c r="BR197" s="110"/>
      <c r="BS197" s="95">
        <f t="shared" si="162"/>
        <v>11.466440999999998</v>
      </c>
      <c r="BT197" s="15"/>
      <c r="BU197" s="24">
        <f t="shared" si="141"/>
        <v>1</v>
      </c>
      <c r="BV197" s="5">
        <v>0</v>
      </c>
      <c r="BW197" s="63"/>
      <c r="BX197" s="15"/>
      <c r="BY197" s="13"/>
      <c r="BZ197" s="98">
        <f t="shared" si="163"/>
        <v>0</v>
      </c>
      <c r="CA197" s="99">
        <f>CA5</f>
        <v>1</v>
      </c>
      <c r="CB197" s="100"/>
      <c r="CC197" s="110"/>
      <c r="CD197" s="95">
        <f t="shared" si="164"/>
        <v>0</v>
      </c>
      <c r="CE197" s="15"/>
      <c r="CF197" s="24">
        <f t="shared" si="142"/>
        <v>0</v>
      </c>
      <c r="CG197" s="5">
        <v>0</v>
      </c>
      <c r="CH197" s="63"/>
      <c r="CI197" s="15"/>
      <c r="CJ197" s="13"/>
      <c r="CK197" s="98">
        <f t="shared" si="165"/>
        <v>0</v>
      </c>
      <c r="CL197" s="99">
        <f>CL5</f>
        <v>1</v>
      </c>
      <c r="CM197" s="100"/>
      <c r="CN197" s="110"/>
      <c r="CO197" s="95">
        <f t="shared" si="166"/>
        <v>0</v>
      </c>
      <c r="CP197" s="15"/>
      <c r="CQ197" s="24">
        <f t="shared" si="143"/>
        <v>0</v>
      </c>
      <c r="CR197" s="5">
        <v>0</v>
      </c>
      <c r="CS197" s="63"/>
      <c r="CT197" s="15"/>
      <c r="CU197" s="13"/>
      <c r="CV197" s="98">
        <f t="shared" si="167"/>
        <v>0</v>
      </c>
      <c r="CW197" s="99">
        <f>CW5</f>
        <v>1</v>
      </c>
      <c r="CX197" s="100"/>
      <c r="CY197" s="110"/>
      <c r="CZ197" s="95">
        <f t="shared" si="168"/>
        <v>0</v>
      </c>
      <c r="DA197" s="15"/>
      <c r="DB197" s="24">
        <f t="shared" si="144"/>
        <v>0</v>
      </c>
      <c r="DC197" s="5">
        <v>0</v>
      </c>
      <c r="DD197" s="63"/>
      <c r="DE197" s="15"/>
      <c r="DF197" s="13"/>
      <c r="DG197" s="98">
        <f t="shared" si="169"/>
        <v>0</v>
      </c>
      <c r="DH197" s="99">
        <f>DH5</f>
        <v>1</v>
      </c>
      <c r="DI197" s="100"/>
      <c r="DJ197" s="110"/>
      <c r="DK197" s="95">
        <f t="shared" si="170"/>
        <v>0</v>
      </c>
      <c r="DL197" s="15"/>
      <c r="DM197" s="24">
        <f t="shared" si="145"/>
        <v>0</v>
      </c>
      <c r="DN197" s="5">
        <v>0</v>
      </c>
      <c r="DO197" s="63"/>
      <c r="DP197" s="15"/>
      <c r="DQ197" s="13"/>
      <c r="DR197" s="98">
        <f t="shared" si="171"/>
        <v>0</v>
      </c>
      <c r="DS197" s="99">
        <f>DS5</f>
        <v>1</v>
      </c>
      <c r="DT197" s="100"/>
      <c r="DU197" s="110"/>
      <c r="DV197" s="95">
        <f t="shared" si="172"/>
        <v>0</v>
      </c>
      <c r="DW197" s="15"/>
      <c r="DX197" s="24">
        <f t="shared" si="146"/>
        <v>0</v>
      </c>
      <c r="DY197" s="5">
        <v>0</v>
      </c>
      <c r="DZ197" s="63"/>
      <c r="EA197" s="15"/>
      <c r="EB197" s="13"/>
      <c r="EC197" s="98">
        <f t="shared" si="173"/>
        <v>0</v>
      </c>
      <c r="ED197" s="99">
        <f>ED5</f>
        <v>1</v>
      </c>
      <c r="EE197" s="100"/>
      <c r="EF197" s="110"/>
      <c r="EG197" s="95">
        <f t="shared" si="174"/>
        <v>0</v>
      </c>
      <c r="EH197" s="15"/>
      <c r="EI197" s="24">
        <f t="shared" si="147"/>
        <v>0</v>
      </c>
      <c r="EJ197" s="5">
        <v>0</v>
      </c>
      <c r="EK197" s="63"/>
      <c r="EL197" s="15"/>
      <c r="EM197" s="13"/>
      <c r="EN197" s="98">
        <f t="shared" si="175"/>
        <v>0</v>
      </c>
      <c r="EO197" s="99">
        <f>EO5</f>
        <v>1</v>
      </c>
      <c r="EP197" s="100"/>
      <c r="EQ197" s="110"/>
      <c r="ER197" s="95">
        <f t="shared" si="176"/>
        <v>0</v>
      </c>
      <c r="ES197" s="15"/>
      <c r="ET197" s="24">
        <f t="shared" si="148"/>
        <v>0</v>
      </c>
      <c r="EU197" s="5">
        <v>0</v>
      </c>
      <c r="EV197" s="63"/>
      <c r="EW197" s="15"/>
      <c r="EX197" s="13"/>
      <c r="EY197" s="98">
        <f t="shared" si="177"/>
        <v>0</v>
      </c>
      <c r="EZ197" s="99">
        <f>EZ5</f>
        <v>1</v>
      </c>
      <c r="FA197" s="100"/>
      <c r="FB197" s="110"/>
      <c r="FC197" s="95">
        <f t="shared" si="178"/>
        <v>0</v>
      </c>
      <c r="FD197" s="15"/>
      <c r="FE197" s="24">
        <f t="shared" si="149"/>
        <v>0</v>
      </c>
      <c r="FF197" s="5">
        <v>0</v>
      </c>
      <c r="FG197" s="63"/>
      <c r="FH197" s="15"/>
      <c r="FI197" s="13"/>
      <c r="FJ197" s="98">
        <f t="shared" si="179"/>
        <v>0</v>
      </c>
      <c r="FK197" s="99">
        <f>FK5</f>
        <v>1</v>
      </c>
      <c r="FL197" s="100"/>
      <c r="FM197" s="110"/>
      <c r="FN197" s="95">
        <f t="shared" si="180"/>
        <v>0</v>
      </c>
      <c r="FO197" s="15"/>
      <c r="FP197" s="24">
        <f t="shared" si="150"/>
        <v>0</v>
      </c>
      <c r="FQ197" s="5">
        <v>0</v>
      </c>
      <c r="FR197" s="8">
        <v>0</v>
      </c>
      <c r="FS197" s="84">
        <f t="shared" si="181"/>
        <v>12.133799999999999</v>
      </c>
      <c r="FT197" s="85">
        <f t="shared" si="182"/>
        <v>16.19415</v>
      </c>
      <c r="FU197" s="85">
        <f t="shared" si="183"/>
        <v>500</v>
      </c>
      <c r="FV197" s="85">
        <f t="shared" si="184"/>
        <v>13.632</v>
      </c>
      <c r="FW197" s="85">
        <f t="shared" si="185"/>
        <v>500</v>
      </c>
      <c r="FX197" s="85">
        <f t="shared" si="186"/>
        <v>11.466440999999998</v>
      </c>
      <c r="FY197" s="85">
        <f t="shared" si="187"/>
        <v>500</v>
      </c>
      <c r="FZ197" s="85">
        <f t="shared" si="188"/>
        <v>500</v>
      </c>
      <c r="GA197" s="85">
        <f t="shared" si="189"/>
        <v>500</v>
      </c>
      <c r="GB197" s="85">
        <f t="shared" si="190"/>
        <v>500</v>
      </c>
      <c r="GC197" s="85">
        <f t="shared" si="191"/>
        <v>500</v>
      </c>
      <c r="GD197" s="85">
        <f t="shared" si="192"/>
        <v>500</v>
      </c>
      <c r="GE197" s="85">
        <f t="shared" si="193"/>
        <v>500</v>
      </c>
      <c r="GF197" s="85">
        <f t="shared" si="194"/>
        <v>500</v>
      </c>
      <c r="GG197" s="85">
        <f t="shared" si="195"/>
        <v>500</v>
      </c>
      <c r="GH197" s="101">
        <f t="shared" si="134"/>
        <v>4</v>
      </c>
      <c r="GI197" s="102">
        <f t="shared" si="196"/>
        <v>53.426390999999995</v>
      </c>
      <c r="GJ197" s="102">
        <f t="shared" si="197"/>
        <v>13.356597749999999</v>
      </c>
      <c r="GK197" s="79">
        <f>ROW()</f>
        <v>197</v>
      </c>
    </row>
    <row r="198" spans="1:193" s="12" customFormat="1" ht="50.1" customHeight="1">
      <c r="A198" s="17">
        <f>ROW()</f>
        <v>198</v>
      </c>
      <c r="B198" s="32">
        <f t="shared" si="198"/>
        <v>192</v>
      </c>
      <c r="C198" s="33">
        <f t="shared" si="199"/>
        <v>192</v>
      </c>
      <c r="D198" s="31" t="s">
        <v>520</v>
      </c>
      <c r="E198" s="390">
        <f t="shared" si="135"/>
        <v>3.8435796</v>
      </c>
      <c r="F198" s="107">
        <f t="shared" si="151"/>
        <v>3.9554298000000001</v>
      </c>
      <c r="G198" s="3">
        <v>0</v>
      </c>
      <c r="H198" s="4">
        <v>0</v>
      </c>
      <c r="I198" s="63"/>
      <c r="J198" s="15"/>
      <c r="K198" s="13"/>
      <c r="L198" s="98">
        <f t="shared" si="200"/>
        <v>1</v>
      </c>
      <c r="M198" s="99">
        <f>M5</f>
        <v>0.94499999999999995</v>
      </c>
      <c r="N198" s="100">
        <v>4.3040000000000003</v>
      </c>
      <c r="O198" s="110">
        <v>433346</v>
      </c>
      <c r="P198" s="95">
        <f t="shared" si="152"/>
        <v>4.0672800000000002</v>
      </c>
      <c r="Q198" s="15"/>
      <c r="R198" s="24">
        <f t="shared" si="136"/>
        <v>2</v>
      </c>
      <c r="S198" s="25">
        <v>0</v>
      </c>
      <c r="T198" s="63"/>
      <c r="U198" s="15"/>
      <c r="V198" s="13"/>
      <c r="W198" s="98">
        <f t="shared" si="153"/>
        <v>0</v>
      </c>
      <c r="X198" s="99">
        <f>X5</f>
        <v>0.97</v>
      </c>
      <c r="Y198" s="100"/>
      <c r="Z198" s="110"/>
      <c r="AA198" s="95">
        <f t="shared" si="154"/>
        <v>0</v>
      </c>
      <c r="AB198" s="15"/>
      <c r="AC198" s="24">
        <f t="shared" si="137"/>
        <v>0</v>
      </c>
      <c r="AD198" s="5">
        <v>0</v>
      </c>
      <c r="AE198" s="63"/>
      <c r="AF198" s="15"/>
      <c r="AG198" s="13"/>
      <c r="AH198" s="98">
        <f t="shared" si="155"/>
        <v>0</v>
      </c>
      <c r="AI198" s="99">
        <f>AI5</f>
        <v>0.95499999999999996</v>
      </c>
      <c r="AJ198" s="100"/>
      <c r="AK198" s="110"/>
      <c r="AL198" s="95">
        <f t="shared" si="156"/>
        <v>0</v>
      </c>
      <c r="AM198" s="15"/>
      <c r="AN198" s="24">
        <f t="shared" si="138"/>
        <v>0</v>
      </c>
      <c r="AO198" s="5">
        <v>0</v>
      </c>
      <c r="AP198" s="63"/>
      <c r="AQ198" s="15"/>
      <c r="AR198" s="13"/>
      <c r="AS198" s="98">
        <f t="shared" si="157"/>
        <v>0</v>
      </c>
      <c r="AT198" s="99">
        <f>AT5</f>
        <v>0.96</v>
      </c>
      <c r="AU198" s="100"/>
      <c r="AV198" s="110"/>
      <c r="AW198" s="95">
        <f t="shared" si="158"/>
        <v>0</v>
      </c>
      <c r="AX198" s="15"/>
      <c r="AY198" s="24">
        <f t="shared" si="139"/>
        <v>0</v>
      </c>
      <c r="AZ198" s="5">
        <v>0</v>
      </c>
      <c r="BA198" s="63"/>
      <c r="BB198" s="15"/>
      <c r="BC198" s="13"/>
      <c r="BD198" s="98">
        <f t="shared" si="159"/>
        <v>0</v>
      </c>
      <c r="BE198" s="99">
        <f>BE5</f>
        <v>0.98</v>
      </c>
      <c r="BF198" s="100"/>
      <c r="BG198" s="110"/>
      <c r="BH198" s="95">
        <f t="shared" si="160"/>
        <v>0</v>
      </c>
      <c r="BI198" s="15"/>
      <c r="BJ198" s="24">
        <f t="shared" si="140"/>
        <v>0</v>
      </c>
      <c r="BK198" s="5">
        <v>0</v>
      </c>
      <c r="BL198" s="63"/>
      <c r="BM198" s="15"/>
      <c r="BN198" s="13"/>
      <c r="BO198" s="98">
        <f t="shared" si="161"/>
        <v>1</v>
      </c>
      <c r="BP198" s="99">
        <f>BP5</f>
        <v>0.94499999999999995</v>
      </c>
      <c r="BQ198" s="100">
        <v>4.0672800000000002</v>
      </c>
      <c r="BR198" s="110"/>
      <c r="BS198" s="95">
        <f t="shared" si="162"/>
        <v>3.8435796</v>
      </c>
      <c r="BT198" s="15"/>
      <c r="BU198" s="24">
        <f t="shared" si="141"/>
        <v>1</v>
      </c>
      <c r="BV198" s="5">
        <v>0</v>
      </c>
      <c r="BW198" s="63"/>
      <c r="BX198" s="15"/>
      <c r="BY198" s="13"/>
      <c r="BZ198" s="98">
        <f t="shared" si="163"/>
        <v>0</v>
      </c>
      <c r="CA198" s="99">
        <f>CA5</f>
        <v>1</v>
      </c>
      <c r="CB198" s="100"/>
      <c r="CC198" s="110"/>
      <c r="CD198" s="95">
        <f t="shared" si="164"/>
        <v>0</v>
      </c>
      <c r="CE198" s="15"/>
      <c r="CF198" s="24">
        <f t="shared" si="142"/>
        <v>0</v>
      </c>
      <c r="CG198" s="5">
        <v>0</v>
      </c>
      <c r="CH198" s="63"/>
      <c r="CI198" s="15"/>
      <c r="CJ198" s="13"/>
      <c r="CK198" s="98">
        <f t="shared" si="165"/>
        <v>0</v>
      </c>
      <c r="CL198" s="99">
        <f>CL5</f>
        <v>1</v>
      </c>
      <c r="CM198" s="100"/>
      <c r="CN198" s="110"/>
      <c r="CO198" s="95">
        <f t="shared" si="166"/>
        <v>0</v>
      </c>
      <c r="CP198" s="15"/>
      <c r="CQ198" s="24">
        <f t="shared" si="143"/>
        <v>0</v>
      </c>
      <c r="CR198" s="5">
        <v>0</v>
      </c>
      <c r="CS198" s="63"/>
      <c r="CT198" s="15"/>
      <c r="CU198" s="13"/>
      <c r="CV198" s="98">
        <f t="shared" si="167"/>
        <v>0</v>
      </c>
      <c r="CW198" s="99">
        <f>CW5</f>
        <v>1</v>
      </c>
      <c r="CX198" s="100"/>
      <c r="CY198" s="110"/>
      <c r="CZ198" s="95">
        <f t="shared" si="168"/>
        <v>0</v>
      </c>
      <c r="DA198" s="15"/>
      <c r="DB198" s="24">
        <f t="shared" si="144"/>
        <v>0</v>
      </c>
      <c r="DC198" s="5">
        <v>0</v>
      </c>
      <c r="DD198" s="63"/>
      <c r="DE198" s="15"/>
      <c r="DF198" s="13"/>
      <c r="DG198" s="98">
        <f t="shared" si="169"/>
        <v>0</v>
      </c>
      <c r="DH198" s="99">
        <f>DH5</f>
        <v>1</v>
      </c>
      <c r="DI198" s="100"/>
      <c r="DJ198" s="110"/>
      <c r="DK198" s="95">
        <f t="shared" si="170"/>
        <v>0</v>
      </c>
      <c r="DL198" s="15"/>
      <c r="DM198" s="24">
        <f t="shared" si="145"/>
        <v>0</v>
      </c>
      <c r="DN198" s="5">
        <v>0</v>
      </c>
      <c r="DO198" s="63"/>
      <c r="DP198" s="15"/>
      <c r="DQ198" s="13"/>
      <c r="DR198" s="98">
        <f t="shared" si="171"/>
        <v>0</v>
      </c>
      <c r="DS198" s="99">
        <f>DS5</f>
        <v>1</v>
      </c>
      <c r="DT198" s="100"/>
      <c r="DU198" s="110"/>
      <c r="DV198" s="95">
        <f t="shared" si="172"/>
        <v>0</v>
      </c>
      <c r="DW198" s="15"/>
      <c r="DX198" s="24">
        <f t="shared" si="146"/>
        <v>0</v>
      </c>
      <c r="DY198" s="5">
        <v>0</v>
      </c>
      <c r="DZ198" s="63"/>
      <c r="EA198" s="15"/>
      <c r="EB198" s="13"/>
      <c r="EC198" s="98">
        <f t="shared" si="173"/>
        <v>0</v>
      </c>
      <c r="ED198" s="99">
        <f>ED5</f>
        <v>1</v>
      </c>
      <c r="EE198" s="100"/>
      <c r="EF198" s="110"/>
      <c r="EG198" s="95">
        <f t="shared" si="174"/>
        <v>0</v>
      </c>
      <c r="EH198" s="15"/>
      <c r="EI198" s="24">
        <f t="shared" si="147"/>
        <v>0</v>
      </c>
      <c r="EJ198" s="5">
        <v>0</v>
      </c>
      <c r="EK198" s="63"/>
      <c r="EL198" s="15"/>
      <c r="EM198" s="13"/>
      <c r="EN198" s="98">
        <f t="shared" si="175"/>
        <v>0</v>
      </c>
      <c r="EO198" s="99">
        <f>EO5</f>
        <v>1</v>
      </c>
      <c r="EP198" s="100"/>
      <c r="EQ198" s="110"/>
      <c r="ER198" s="95">
        <f t="shared" si="176"/>
        <v>0</v>
      </c>
      <c r="ES198" s="15"/>
      <c r="ET198" s="24">
        <f t="shared" si="148"/>
        <v>0</v>
      </c>
      <c r="EU198" s="5">
        <v>0</v>
      </c>
      <c r="EV198" s="63"/>
      <c r="EW198" s="15"/>
      <c r="EX198" s="13"/>
      <c r="EY198" s="98">
        <f t="shared" si="177"/>
        <v>0</v>
      </c>
      <c r="EZ198" s="99">
        <f>EZ5</f>
        <v>1</v>
      </c>
      <c r="FA198" s="100"/>
      <c r="FB198" s="110"/>
      <c r="FC198" s="95">
        <f t="shared" si="178"/>
        <v>0</v>
      </c>
      <c r="FD198" s="15"/>
      <c r="FE198" s="24">
        <f t="shared" si="149"/>
        <v>0</v>
      </c>
      <c r="FF198" s="5">
        <v>0</v>
      </c>
      <c r="FG198" s="63"/>
      <c r="FH198" s="15"/>
      <c r="FI198" s="13"/>
      <c r="FJ198" s="98">
        <f t="shared" si="179"/>
        <v>0</v>
      </c>
      <c r="FK198" s="99">
        <f>FK5</f>
        <v>1</v>
      </c>
      <c r="FL198" s="100"/>
      <c r="FM198" s="110"/>
      <c r="FN198" s="95">
        <f t="shared" si="180"/>
        <v>0</v>
      </c>
      <c r="FO198" s="15"/>
      <c r="FP198" s="24">
        <f t="shared" si="150"/>
        <v>0</v>
      </c>
      <c r="FQ198" s="5">
        <v>0</v>
      </c>
      <c r="FR198" s="8">
        <v>0</v>
      </c>
      <c r="FS198" s="84">
        <f t="shared" si="181"/>
        <v>4.0672800000000002</v>
      </c>
      <c r="FT198" s="85">
        <f t="shared" si="182"/>
        <v>500</v>
      </c>
      <c r="FU198" s="85">
        <f t="shared" si="183"/>
        <v>500</v>
      </c>
      <c r="FV198" s="85">
        <f t="shared" si="184"/>
        <v>500</v>
      </c>
      <c r="FW198" s="85">
        <f t="shared" si="185"/>
        <v>500</v>
      </c>
      <c r="FX198" s="85">
        <f t="shared" si="186"/>
        <v>3.8435796</v>
      </c>
      <c r="FY198" s="85">
        <f t="shared" si="187"/>
        <v>500</v>
      </c>
      <c r="FZ198" s="85">
        <f t="shared" si="188"/>
        <v>500</v>
      </c>
      <c r="GA198" s="85">
        <f t="shared" si="189"/>
        <v>500</v>
      </c>
      <c r="GB198" s="85">
        <f t="shared" si="190"/>
        <v>500</v>
      </c>
      <c r="GC198" s="85">
        <f t="shared" si="191"/>
        <v>500</v>
      </c>
      <c r="GD198" s="85">
        <f t="shared" si="192"/>
        <v>500</v>
      </c>
      <c r="GE198" s="85">
        <f t="shared" si="193"/>
        <v>500</v>
      </c>
      <c r="GF198" s="85">
        <f t="shared" si="194"/>
        <v>500</v>
      </c>
      <c r="GG198" s="85">
        <f t="shared" si="195"/>
        <v>500</v>
      </c>
      <c r="GH198" s="101">
        <f t="shared" ref="GH198:GH261" si="201">L198+W198+AH198+AS198+BD198+BO198+BZ198+CK198+CV198+DG198+DR198+EC198+EN198+EY198+FJ198</f>
        <v>2</v>
      </c>
      <c r="GI198" s="102">
        <f t="shared" si="196"/>
        <v>7.9108596000000002</v>
      </c>
      <c r="GJ198" s="102">
        <f t="shared" si="197"/>
        <v>3.9554298000000001</v>
      </c>
      <c r="GK198" s="79">
        <f>ROW()</f>
        <v>198</v>
      </c>
    </row>
    <row r="199" spans="1:193" s="12" customFormat="1" ht="50.1" customHeight="1">
      <c r="A199" s="17">
        <f>ROW()</f>
        <v>199</v>
      </c>
      <c r="B199" s="32">
        <f t="shared" si="198"/>
        <v>193</v>
      </c>
      <c r="C199" s="33">
        <f t="shared" si="199"/>
        <v>193</v>
      </c>
      <c r="D199" s="31" t="s">
        <v>521</v>
      </c>
      <c r="E199" s="390">
        <f t="shared" ref="E199:E262" si="202">MIN(FS199:GG199)</f>
        <v>3.6355047749999994</v>
      </c>
      <c r="F199" s="107">
        <f t="shared" si="151"/>
        <v>4.4156624437499996</v>
      </c>
      <c r="G199" s="3">
        <v>0</v>
      </c>
      <c r="H199" s="4">
        <v>0</v>
      </c>
      <c r="I199" s="63"/>
      <c r="J199" s="15"/>
      <c r="K199" s="13"/>
      <c r="L199" s="98">
        <f t="shared" si="200"/>
        <v>1</v>
      </c>
      <c r="M199" s="99">
        <f>M5</f>
        <v>0.94499999999999995</v>
      </c>
      <c r="N199" s="100">
        <v>4.0709999999999997</v>
      </c>
      <c r="O199" s="110">
        <v>433439</v>
      </c>
      <c r="P199" s="95">
        <f t="shared" si="152"/>
        <v>3.8470949999999995</v>
      </c>
      <c r="Q199" s="15"/>
      <c r="R199" s="24">
        <f t="shared" ref="R199:R262" si="203">IF(ISBLANK(P199),0,IF(P199=0,0,RANK(P199,FS199:GG199,1)))</f>
        <v>2</v>
      </c>
      <c r="S199" s="25">
        <v>0</v>
      </c>
      <c r="T199" s="63"/>
      <c r="U199" s="15"/>
      <c r="V199" s="13"/>
      <c r="W199" s="98">
        <f t="shared" si="153"/>
        <v>0</v>
      </c>
      <c r="X199" s="99">
        <f>X5</f>
        <v>0.97</v>
      </c>
      <c r="Y199" s="100"/>
      <c r="Z199" s="110"/>
      <c r="AA199" s="95">
        <f t="shared" si="154"/>
        <v>0</v>
      </c>
      <c r="AB199" s="15"/>
      <c r="AC199" s="24">
        <f t="shared" ref="AC199:AC262" si="204">IF(ISBLANK(AA199),0,IF(AA199=0,0,RANK(AA199,FS199:GG199,1)))</f>
        <v>0</v>
      </c>
      <c r="AD199" s="5">
        <v>0</v>
      </c>
      <c r="AE199" s="63"/>
      <c r="AF199" s="15"/>
      <c r="AG199" s="13"/>
      <c r="AH199" s="98">
        <f t="shared" si="155"/>
        <v>1</v>
      </c>
      <c r="AI199" s="99">
        <f>AI5</f>
        <v>0.95499999999999996</v>
      </c>
      <c r="AJ199" s="100">
        <v>4.95</v>
      </c>
      <c r="AK199" s="110"/>
      <c r="AL199" s="95">
        <f t="shared" si="156"/>
        <v>4.7272499999999997</v>
      </c>
      <c r="AM199" s="15"/>
      <c r="AN199" s="24">
        <f t="shared" ref="AN199:AN262" si="205">IF(ISBLANK(AL199),0,IF(AL199=0,0,RANK(AL199,FS199:GG199,1)))</f>
        <v>3</v>
      </c>
      <c r="AO199" s="5">
        <v>0</v>
      </c>
      <c r="AP199" s="63"/>
      <c r="AQ199" s="15"/>
      <c r="AR199" s="13"/>
      <c r="AS199" s="98">
        <f t="shared" si="157"/>
        <v>1</v>
      </c>
      <c r="AT199" s="99">
        <f>AT5</f>
        <v>0.96</v>
      </c>
      <c r="AU199" s="100">
        <v>5.68</v>
      </c>
      <c r="AV199" s="110"/>
      <c r="AW199" s="95">
        <f t="shared" si="158"/>
        <v>5.4527999999999999</v>
      </c>
      <c r="AX199" s="15"/>
      <c r="AY199" s="24">
        <f t="shared" ref="AY199:AY262" si="206">IF(ISBLANK(AW199),0,IF(AW199=0,0,RANK(AW199,FS199:GG199,1)))</f>
        <v>4</v>
      </c>
      <c r="AZ199" s="5">
        <v>0</v>
      </c>
      <c r="BA199" s="63"/>
      <c r="BB199" s="15"/>
      <c r="BC199" s="13"/>
      <c r="BD199" s="98">
        <f t="shared" si="159"/>
        <v>0</v>
      </c>
      <c r="BE199" s="99">
        <f>BE5</f>
        <v>0.98</v>
      </c>
      <c r="BF199" s="100"/>
      <c r="BG199" s="110"/>
      <c r="BH199" s="95">
        <f t="shared" si="160"/>
        <v>0</v>
      </c>
      <c r="BI199" s="15"/>
      <c r="BJ199" s="24">
        <f t="shared" ref="BJ199:BJ262" si="207">IF(ISBLANK(BH199),0,IF(BH199=0,0,RANK(BH199,FS199:GG199,1)))</f>
        <v>0</v>
      </c>
      <c r="BK199" s="5">
        <v>0</v>
      </c>
      <c r="BL199" s="63"/>
      <c r="BM199" s="15"/>
      <c r="BN199" s="13"/>
      <c r="BO199" s="98">
        <f t="shared" si="161"/>
        <v>1</v>
      </c>
      <c r="BP199" s="99">
        <f>BP5</f>
        <v>0.94499999999999995</v>
      </c>
      <c r="BQ199" s="100">
        <v>3.8470949999999995</v>
      </c>
      <c r="BR199" s="110"/>
      <c r="BS199" s="95">
        <f t="shared" si="162"/>
        <v>3.6355047749999994</v>
      </c>
      <c r="BT199" s="15"/>
      <c r="BU199" s="24">
        <f t="shared" ref="BU199:BU262" si="208">IF(ISBLANK(BS199),0,IF(BS199=0,0,RANK(BS199,FS199:GG199,1)))</f>
        <v>1</v>
      </c>
      <c r="BV199" s="5">
        <v>0</v>
      </c>
      <c r="BW199" s="63"/>
      <c r="BX199" s="15"/>
      <c r="BY199" s="13"/>
      <c r="BZ199" s="98">
        <f t="shared" si="163"/>
        <v>0</v>
      </c>
      <c r="CA199" s="99">
        <f>CA5</f>
        <v>1</v>
      </c>
      <c r="CB199" s="100"/>
      <c r="CC199" s="110"/>
      <c r="CD199" s="95">
        <f t="shared" si="164"/>
        <v>0</v>
      </c>
      <c r="CE199" s="15"/>
      <c r="CF199" s="24">
        <f t="shared" ref="CF199:CF262" si="209">IF(ISBLANK(CD199),0,IF(CD199=0,0,RANK(CD199,FS199:GG199,1)))</f>
        <v>0</v>
      </c>
      <c r="CG199" s="5">
        <v>0</v>
      </c>
      <c r="CH199" s="63"/>
      <c r="CI199" s="15"/>
      <c r="CJ199" s="13"/>
      <c r="CK199" s="98">
        <f t="shared" si="165"/>
        <v>0</v>
      </c>
      <c r="CL199" s="99">
        <f>CL5</f>
        <v>1</v>
      </c>
      <c r="CM199" s="100"/>
      <c r="CN199" s="110"/>
      <c r="CO199" s="95">
        <f t="shared" si="166"/>
        <v>0</v>
      </c>
      <c r="CP199" s="15"/>
      <c r="CQ199" s="24">
        <f t="shared" ref="CQ199:CQ262" si="210">IF(ISBLANK(CO199),0,IF(CO199=0,0,RANK(CO199,FS199:GG199,1)))</f>
        <v>0</v>
      </c>
      <c r="CR199" s="5">
        <v>0</v>
      </c>
      <c r="CS199" s="63"/>
      <c r="CT199" s="15"/>
      <c r="CU199" s="13"/>
      <c r="CV199" s="98">
        <f t="shared" si="167"/>
        <v>0</v>
      </c>
      <c r="CW199" s="99">
        <f>CW5</f>
        <v>1</v>
      </c>
      <c r="CX199" s="100"/>
      <c r="CY199" s="110"/>
      <c r="CZ199" s="95">
        <f t="shared" si="168"/>
        <v>0</v>
      </c>
      <c r="DA199" s="15"/>
      <c r="DB199" s="24">
        <f t="shared" ref="DB199:DB262" si="211">IF(ISBLANK(CZ199),0,IF(CZ199=0,0,RANK(CZ199,FS199:GG199,1)))</f>
        <v>0</v>
      </c>
      <c r="DC199" s="5">
        <v>0</v>
      </c>
      <c r="DD199" s="63"/>
      <c r="DE199" s="15"/>
      <c r="DF199" s="13"/>
      <c r="DG199" s="98">
        <f t="shared" si="169"/>
        <v>0</v>
      </c>
      <c r="DH199" s="99">
        <f>DH5</f>
        <v>1</v>
      </c>
      <c r="DI199" s="100"/>
      <c r="DJ199" s="110"/>
      <c r="DK199" s="95">
        <f t="shared" si="170"/>
        <v>0</v>
      </c>
      <c r="DL199" s="15"/>
      <c r="DM199" s="24">
        <f t="shared" ref="DM199:DM262" si="212">IF(ISBLANK(DK199),0,IF(DK199=0,0,RANK(DK199,FS199:GG199,1)))</f>
        <v>0</v>
      </c>
      <c r="DN199" s="5">
        <v>0</v>
      </c>
      <c r="DO199" s="63"/>
      <c r="DP199" s="15"/>
      <c r="DQ199" s="13"/>
      <c r="DR199" s="98">
        <f t="shared" si="171"/>
        <v>0</v>
      </c>
      <c r="DS199" s="99">
        <f>DS5</f>
        <v>1</v>
      </c>
      <c r="DT199" s="100"/>
      <c r="DU199" s="110"/>
      <c r="DV199" s="95">
        <f t="shared" si="172"/>
        <v>0</v>
      </c>
      <c r="DW199" s="15"/>
      <c r="DX199" s="24">
        <f t="shared" ref="DX199:DX262" si="213">IF(ISBLANK(DV199),0,IF(DV199=0,0,RANK(DV199,FS199:GG199,1)))</f>
        <v>0</v>
      </c>
      <c r="DY199" s="5">
        <v>0</v>
      </c>
      <c r="DZ199" s="63"/>
      <c r="EA199" s="15"/>
      <c r="EB199" s="13"/>
      <c r="EC199" s="98">
        <f t="shared" si="173"/>
        <v>0</v>
      </c>
      <c r="ED199" s="99">
        <f>ED5</f>
        <v>1</v>
      </c>
      <c r="EE199" s="100"/>
      <c r="EF199" s="110"/>
      <c r="EG199" s="95">
        <f t="shared" si="174"/>
        <v>0</v>
      </c>
      <c r="EH199" s="15"/>
      <c r="EI199" s="24">
        <f t="shared" ref="EI199:EI262" si="214">IF(ISBLANK(EG199),0,IF(EG199=0,0,RANK(EG199,FS199:GG199,1)))</f>
        <v>0</v>
      </c>
      <c r="EJ199" s="5">
        <v>0</v>
      </c>
      <c r="EK199" s="63"/>
      <c r="EL199" s="15"/>
      <c r="EM199" s="13"/>
      <c r="EN199" s="98">
        <f t="shared" si="175"/>
        <v>0</v>
      </c>
      <c r="EO199" s="99">
        <f>EO5</f>
        <v>1</v>
      </c>
      <c r="EP199" s="100"/>
      <c r="EQ199" s="110"/>
      <c r="ER199" s="95">
        <f t="shared" si="176"/>
        <v>0</v>
      </c>
      <c r="ES199" s="15"/>
      <c r="ET199" s="24">
        <f t="shared" ref="ET199:ET262" si="215">IF(ISBLANK(ER199),0,IF(ER199=0,0,RANK(ER199,FS199:GG199,1)))</f>
        <v>0</v>
      </c>
      <c r="EU199" s="5">
        <v>0</v>
      </c>
      <c r="EV199" s="63"/>
      <c r="EW199" s="15"/>
      <c r="EX199" s="13"/>
      <c r="EY199" s="98">
        <f t="shared" si="177"/>
        <v>0</v>
      </c>
      <c r="EZ199" s="99">
        <f>EZ5</f>
        <v>1</v>
      </c>
      <c r="FA199" s="100"/>
      <c r="FB199" s="110"/>
      <c r="FC199" s="95">
        <f t="shared" si="178"/>
        <v>0</v>
      </c>
      <c r="FD199" s="15"/>
      <c r="FE199" s="24">
        <f t="shared" ref="FE199:FE262" si="216">IF(ISBLANK(FC199),0,IF(FC199=0,0,RANK(FC199,FS199:GG199,1)))</f>
        <v>0</v>
      </c>
      <c r="FF199" s="5">
        <v>0</v>
      </c>
      <c r="FG199" s="63"/>
      <c r="FH199" s="15"/>
      <c r="FI199" s="13"/>
      <c r="FJ199" s="98">
        <f t="shared" si="179"/>
        <v>0</v>
      </c>
      <c r="FK199" s="99">
        <f>FK5</f>
        <v>1</v>
      </c>
      <c r="FL199" s="100"/>
      <c r="FM199" s="110"/>
      <c r="FN199" s="95">
        <f t="shared" si="180"/>
        <v>0</v>
      </c>
      <c r="FO199" s="15"/>
      <c r="FP199" s="24">
        <f t="shared" ref="FP199:FP262" si="217">IF(ISBLANK(FN199),0,IF(FN199=0,0,RANK(FN199,FS199:GG199,1)))</f>
        <v>0</v>
      </c>
      <c r="FQ199" s="5">
        <v>0</v>
      </c>
      <c r="FR199" s="8">
        <v>0</v>
      </c>
      <c r="FS199" s="84">
        <f t="shared" si="181"/>
        <v>3.8470949999999995</v>
      </c>
      <c r="FT199" s="85">
        <f t="shared" si="182"/>
        <v>500</v>
      </c>
      <c r="FU199" s="85">
        <f t="shared" si="183"/>
        <v>4.7272499999999997</v>
      </c>
      <c r="FV199" s="85">
        <f t="shared" si="184"/>
        <v>5.4527999999999999</v>
      </c>
      <c r="FW199" s="85">
        <f t="shared" si="185"/>
        <v>500</v>
      </c>
      <c r="FX199" s="85">
        <f t="shared" si="186"/>
        <v>3.6355047749999994</v>
      </c>
      <c r="FY199" s="85">
        <f t="shared" si="187"/>
        <v>500</v>
      </c>
      <c r="FZ199" s="85">
        <f t="shared" si="188"/>
        <v>500</v>
      </c>
      <c r="GA199" s="85">
        <f t="shared" si="189"/>
        <v>500</v>
      </c>
      <c r="GB199" s="85">
        <f t="shared" si="190"/>
        <v>500</v>
      </c>
      <c r="GC199" s="85">
        <f t="shared" si="191"/>
        <v>500</v>
      </c>
      <c r="GD199" s="85">
        <f t="shared" si="192"/>
        <v>500</v>
      </c>
      <c r="GE199" s="85">
        <f t="shared" si="193"/>
        <v>500</v>
      </c>
      <c r="GF199" s="85">
        <f t="shared" si="194"/>
        <v>500</v>
      </c>
      <c r="GG199" s="85">
        <f t="shared" si="195"/>
        <v>500</v>
      </c>
      <c r="GH199" s="101">
        <f t="shared" si="201"/>
        <v>4</v>
      </c>
      <c r="GI199" s="102">
        <f t="shared" si="196"/>
        <v>17.662649774999998</v>
      </c>
      <c r="GJ199" s="102">
        <f t="shared" si="197"/>
        <v>4.4156624437499996</v>
      </c>
      <c r="GK199" s="79">
        <f>ROW()</f>
        <v>199</v>
      </c>
    </row>
    <row r="200" spans="1:193" s="12" customFormat="1" ht="50.1" customHeight="1">
      <c r="A200" s="17">
        <f>ROW()</f>
        <v>200</v>
      </c>
      <c r="B200" s="32">
        <f t="shared" si="198"/>
        <v>194</v>
      </c>
      <c r="C200" s="33">
        <f t="shared" si="199"/>
        <v>194</v>
      </c>
      <c r="D200" s="31" t="s">
        <v>522</v>
      </c>
      <c r="E200" s="390">
        <f t="shared" si="202"/>
        <v>4.5812182499999992</v>
      </c>
      <c r="F200" s="107">
        <f t="shared" ref="F200:F263" si="218">GJ200</f>
        <v>4.9454095624999992</v>
      </c>
      <c r="G200" s="3">
        <v>0</v>
      </c>
      <c r="H200" s="4">
        <v>0</v>
      </c>
      <c r="I200" s="63"/>
      <c r="J200" s="15"/>
      <c r="K200" s="13"/>
      <c r="L200" s="98">
        <f t="shared" si="200"/>
        <v>1</v>
      </c>
      <c r="M200" s="99">
        <f>M5</f>
        <v>0.94499999999999995</v>
      </c>
      <c r="N200" s="100">
        <v>5.21</v>
      </c>
      <c r="O200" s="110">
        <v>433444</v>
      </c>
      <c r="P200" s="95">
        <f t="shared" ref="P200:P263" si="219">N200*M200</f>
        <v>4.9234499999999999</v>
      </c>
      <c r="Q200" s="15"/>
      <c r="R200" s="24">
        <f t="shared" si="203"/>
        <v>2</v>
      </c>
      <c r="S200" s="25">
        <v>0</v>
      </c>
      <c r="T200" s="63"/>
      <c r="U200" s="15"/>
      <c r="V200" s="13"/>
      <c r="W200" s="98">
        <f t="shared" ref="W200:W263" si="220">IF(Y200&gt;0,1,0)</f>
        <v>1</v>
      </c>
      <c r="X200" s="99">
        <f>X5</f>
        <v>0.97</v>
      </c>
      <c r="Y200" s="100">
        <v>5.2009999999999996</v>
      </c>
      <c r="Z200" s="110"/>
      <c r="AA200" s="95">
        <f t="shared" ref="AA200:AA263" si="221">Y200*X200</f>
        <v>5.0449699999999993</v>
      </c>
      <c r="AB200" s="15"/>
      <c r="AC200" s="24">
        <f t="shared" si="204"/>
        <v>3</v>
      </c>
      <c r="AD200" s="5">
        <v>0</v>
      </c>
      <c r="AE200" s="63"/>
      <c r="AF200" s="15"/>
      <c r="AG200" s="13"/>
      <c r="AH200" s="98">
        <f t="shared" ref="AH200:AH263" si="222">IF(AJ200&gt;0,1,0)</f>
        <v>0</v>
      </c>
      <c r="AI200" s="99">
        <f>AI5</f>
        <v>0.95499999999999996</v>
      </c>
      <c r="AJ200" s="100"/>
      <c r="AK200" s="110"/>
      <c r="AL200" s="95">
        <f t="shared" ref="AL200:AL263" si="223">AJ200*AI200</f>
        <v>0</v>
      </c>
      <c r="AM200" s="15"/>
      <c r="AN200" s="24">
        <f t="shared" si="205"/>
        <v>0</v>
      </c>
      <c r="AO200" s="5">
        <v>0</v>
      </c>
      <c r="AP200" s="63"/>
      <c r="AQ200" s="15"/>
      <c r="AR200" s="13"/>
      <c r="AS200" s="98">
        <f t="shared" ref="AS200:AS263" si="224">IF(AU200&gt;0,1,0)</f>
        <v>1</v>
      </c>
      <c r="AT200" s="99">
        <f>AT5</f>
        <v>0.96</v>
      </c>
      <c r="AU200" s="100">
        <v>5.45</v>
      </c>
      <c r="AV200" s="110"/>
      <c r="AW200" s="95">
        <f t="shared" ref="AW200:AW263" si="225">AU200*AT200</f>
        <v>5.2320000000000002</v>
      </c>
      <c r="AX200" s="15"/>
      <c r="AY200" s="24">
        <f t="shared" si="206"/>
        <v>4</v>
      </c>
      <c r="AZ200" s="5">
        <v>0</v>
      </c>
      <c r="BA200" s="63"/>
      <c r="BB200" s="15"/>
      <c r="BC200" s="13"/>
      <c r="BD200" s="98">
        <f t="shared" ref="BD200:BD263" si="226">IF(BF200&gt;0,1,0)</f>
        <v>0</v>
      </c>
      <c r="BE200" s="99">
        <f>BE5</f>
        <v>0.98</v>
      </c>
      <c r="BF200" s="100"/>
      <c r="BG200" s="110"/>
      <c r="BH200" s="95">
        <f t="shared" ref="BH200:BH263" si="227">BF200*BE200</f>
        <v>0</v>
      </c>
      <c r="BI200" s="15"/>
      <c r="BJ200" s="24">
        <f t="shared" si="207"/>
        <v>0</v>
      </c>
      <c r="BK200" s="5">
        <v>0</v>
      </c>
      <c r="BL200" s="63"/>
      <c r="BM200" s="15"/>
      <c r="BN200" s="13"/>
      <c r="BO200" s="98">
        <f t="shared" ref="BO200:BO263" si="228">IF(BQ200&gt;0,1,0)</f>
        <v>1</v>
      </c>
      <c r="BP200" s="99">
        <f>BP5</f>
        <v>0.94499999999999995</v>
      </c>
      <c r="BQ200" s="100">
        <v>4.8478499999999993</v>
      </c>
      <c r="BR200" s="110"/>
      <c r="BS200" s="95">
        <f t="shared" ref="BS200:BS263" si="229">BQ200*BP200</f>
        <v>4.5812182499999992</v>
      </c>
      <c r="BT200" s="15"/>
      <c r="BU200" s="24">
        <f t="shared" si="208"/>
        <v>1</v>
      </c>
      <c r="BV200" s="5">
        <v>0</v>
      </c>
      <c r="BW200" s="63"/>
      <c r="BX200" s="15"/>
      <c r="BY200" s="13"/>
      <c r="BZ200" s="98">
        <f t="shared" ref="BZ200:BZ263" si="230">IF(CB200&gt;0,1,0)</f>
        <v>0</v>
      </c>
      <c r="CA200" s="99">
        <f>CA5</f>
        <v>1</v>
      </c>
      <c r="CB200" s="100"/>
      <c r="CC200" s="110"/>
      <c r="CD200" s="95">
        <f t="shared" ref="CD200:CD263" si="231">CB200*CA200</f>
        <v>0</v>
      </c>
      <c r="CE200" s="15"/>
      <c r="CF200" s="24">
        <f t="shared" si="209"/>
        <v>0</v>
      </c>
      <c r="CG200" s="5">
        <v>0</v>
      </c>
      <c r="CH200" s="63"/>
      <c r="CI200" s="15"/>
      <c r="CJ200" s="13"/>
      <c r="CK200" s="98">
        <f t="shared" ref="CK200:CK263" si="232">IF(CM200&gt;0,1,0)</f>
        <v>0</v>
      </c>
      <c r="CL200" s="99">
        <f>CL5</f>
        <v>1</v>
      </c>
      <c r="CM200" s="100"/>
      <c r="CN200" s="110"/>
      <c r="CO200" s="95">
        <f t="shared" ref="CO200:CO263" si="233">CM200*CL200</f>
        <v>0</v>
      </c>
      <c r="CP200" s="15"/>
      <c r="CQ200" s="24">
        <f t="shared" si="210"/>
        <v>0</v>
      </c>
      <c r="CR200" s="5">
        <v>0</v>
      </c>
      <c r="CS200" s="63"/>
      <c r="CT200" s="15"/>
      <c r="CU200" s="13"/>
      <c r="CV200" s="98">
        <f t="shared" ref="CV200:CV263" si="234">IF(CX200&gt;0,1,0)</f>
        <v>0</v>
      </c>
      <c r="CW200" s="99">
        <f>CW5</f>
        <v>1</v>
      </c>
      <c r="CX200" s="100"/>
      <c r="CY200" s="110"/>
      <c r="CZ200" s="95">
        <f t="shared" ref="CZ200:CZ263" si="235">CX200*CW200</f>
        <v>0</v>
      </c>
      <c r="DA200" s="15"/>
      <c r="DB200" s="24">
        <f t="shared" si="211"/>
        <v>0</v>
      </c>
      <c r="DC200" s="5">
        <v>0</v>
      </c>
      <c r="DD200" s="63"/>
      <c r="DE200" s="15"/>
      <c r="DF200" s="13"/>
      <c r="DG200" s="98">
        <f t="shared" ref="DG200:DG263" si="236">IF(DI200&gt;0,1,0)</f>
        <v>0</v>
      </c>
      <c r="DH200" s="99">
        <f>DH5</f>
        <v>1</v>
      </c>
      <c r="DI200" s="100"/>
      <c r="DJ200" s="110"/>
      <c r="DK200" s="95">
        <f t="shared" ref="DK200:DK263" si="237">DI200*DH200</f>
        <v>0</v>
      </c>
      <c r="DL200" s="15"/>
      <c r="DM200" s="24">
        <f t="shared" si="212"/>
        <v>0</v>
      </c>
      <c r="DN200" s="5">
        <v>0</v>
      </c>
      <c r="DO200" s="63"/>
      <c r="DP200" s="15"/>
      <c r="DQ200" s="13"/>
      <c r="DR200" s="98">
        <f t="shared" ref="DR200:DR263" si="238">IF(DT200&gt;0,1,0)</f>
        <v>0</v>
      </c>
      <c r="DS200" s="99">
        <f>DS5</f>
        <v>1</v>
      </c>
      <c r="DT200" s="100"/>
      <c r="DU200" s="110"/>
      <c r="DV200" s="95">
        <f t="shared" ref="DV200:DV263" si="239">DT200*DS200</f>
        <v>0</v>
      </c>
      <c r="DW200" s="15"/>
      <c r="DX200" s="24">
        <f t="shared" si="213"/>
        <v>0</v>
      </c>
      <c r="DY200" s="5">
        <v>0</v>
      </c>
      <c r="DZ200" s="63"/>
      <c r="EA200" s="15"/>
      <c r="EB200" s="13"/>
      <c r="EC200" s="98">
        <f t="shared" ref="EC200:EC263" si="240">IF(EE200&gt;0,1,0)</f>
        <v>0</v>
      </c>
      <c r="ED200" s="99">
        <f>ED5</f>
        <v>1</v>
      </c>
      <c r="EE200" s="100"/>
      <c r="EF200" s="110"/>
      <c r="EG200" s="95">
        <f t="shared" ref="EG200:EG263" si="241">EE200*ED200</f>
        <v>0</v>
      </c>
      <c r="EH200" s="15"/>
      <c r="EI200" s="24">
        <f t="shared" si="214"/>
        <v>0</v>
      </c>
      <c r="EJ200" s="5">
        <v>0</v>
      </c>
      <c r="EK200" s="63"/>
      <c r="EL200" s="15"/>
      <c r="EM200" s="13"/>
      <c r="EN200" s="98">
        <f t="shared" ref="EN200:EN263" si="242">IF(EP200&gt;0,1,0)</f>
        <v>0</v>
      </c>
      <c r="EO200" s="99">
        <f>EO5</f>
        <v>1</v>
      </c>
      <c r="EP200" s="100"/>
      <c r="EQ200" s="110"/>
      <c r="ER200" s="95">
        <f t="shared" ref="ER200:ER263" si="243">EP200*EO200</f>
        <v>0</v>
      </c>
      <c r="ES200" s="15"/>
      <c r="ET200" s="24">
        <f t="shared" si="215"/>
        <v>0</v>
      </c>
      <c r="EU200" s="5">
        <v>0</v>
      </c>
      <c r="EV200" s="63"/>
      <c r="EW200" s="15"/>
      <c r="EX200" s="13"/>
      <c r="EY200" s="98">
        <f t="shared" ref="EY200:EY263" si="244">IF(FA200&gt;0,1,0)</f>
        <v>0</v>
      </c>
      <c r="EZ200" s="99">
        <f>EZ5</f>
        <v>1</v>
      </c>
      <c r="FA200" s="100"/>
      <c r="FB200" s="110"/>
      <c r="FC200" s="95">
        <f t="shared" ref="FC200:FC263" si="245">FA200*EZ200</f>
        <v>0</v>
      </c>
      <c r="FD200" s="15"/>
      <c r="FE200" s="24">
        <f t="shared" si="216"/>
        <v>0</v>
      </c>
      <c r="FF200" s="5">
        <v>0</v>
      </c>
      <c r="FG200" s="63"/>
      <c r="FH200" s="15"/>
      <c r="FI200" s="13"/>
      <c r="FJ200" s="98">
        <f t="shared" ref="FJ200:FJ263" si="246">IF(FL200&gt;0,1,0)</f>
        <v>0</v>
      </c>
      <c r="FK200" s="99">
        <f>FK5</f>
        <v>1</v>
      </c>
      <c r="FL200" s="100"/>
      <c r="FM200" s="110"/>
      <c r="FN200" s="95">
        <f t="shared" ref="FN200:FN263" si="247">FL200*FK200</f>
        <v>0</v>
      </c>
      <c r="FO200" s="15"/>
      <c r="FP200" s="24">
        <f t="shared" si="217"/>
        <v>0</v>
      </c>
      <c r="FQ200" s="5">
        <v>0</v>
      </c>
      <c r="FR200" s="8">
        <v>0</v>
      </c>
      <c r="FS200" s="84">
        <f t="shared" ref="FS200:FS263" si="248">IF(P200&lt;=0,500,P200)</f>
        <v>4.9234499999999999</v>
      </c>
      <c r="FT200" s="85">
        <f t="shared" ref="FT200:FT263" si="249">IF(AA200&lt;=0,500,AA200)</f>
        <v>5.0449699999999993</v>
      </c>
      <c r="FU200" s="85">
        <f t="shared" ref="FU200:FU263" si="250">IF(AL200&lt;=0,500,AL200)</f>
        <v>500</v>
      </c>
      <c r="FV200" s="85">
        <f t="shared" ref="FV200:FV263" si="251">IF(AW200&lt;=0,500,AW200)</f>
        <v>5.2320000000000002</v>
      </c>
      <c r="FW200" s="85">
        <f t="shared" ref="FW200:FW263" si="252">IF(BH200&lt;=0,500,BH200)</f>
        <v>500</v>
      </c>
      <c r="FX200" s="85">
        <f t="shared" ref="FX200:FX263" si="253">IF(BS200&lt;=0,500,BS200)</f>
        <v>4.5812182499999992</v>
      </c>
      <c r="FY200" s="85">
        <f t="shared" ref="FY200:FY263" si="254">IF(CD200&lt;=0,500,CD200)</f>
        <v>500</v>
      </c>
      <c r="FZ200" s="85">
        <f t="shared" ref="FZ200:FZ263" si="255">IF(CO200&lt;=0,500,CO200)</f>
        <v>500</v>
      </c>
      <c r="GA200" s="85">
        <f t="shared" ref="GA200:GA263" si="256">IF(CZ200&lt;=0,500,CZ200)</f>
        <v>500</v>
      </c>
      <c r="GB200" s="85">
        <f t="shared" ref="GB200:GB263" si="257">IF(DK200&lt;=0,500,DK200)</f>
        <v>500</v>
      </c>
      <c r="GC200" s="85">
        <f t="shared" ref="GC200:GC263" si="258">IF(DV200&lt;=0,500,DV200)</f>
        <v>500</v>
      </c>
      <c r="GD200" s="85">
        <f t="shared" ref="GD200:GD263" si="259">IF(EG200&lt;=0,500,EG200)</f>
        <v>500</v>
      </c>
      <c r="GE200" s="85">
        <f t="shared" ref="GE200:GE263" si="260">IF(ER200&lt;=0,500,ER200)</f>
        <v>500</v>
      </c>
      <c r="GF200" s="85">
        <f t="shared" ref="GF200:GF263" si="261">IF(FC200&lt;=0,500,FC200)</f>
        <v>500</v>
      </c>
      <c r="GG200" s="85">
        <f t="shared" ref="GG200:GG263" si="262">IF(FN200&lt;=0,500,FN200)</f>
        <v>500</v>
      </c>
      <c r="GH200" s="101">
        <f t="shared" si="201"/>
        <v>4</v>
      </c>
      <c r="GI200" s="102">
        <f t="shared" ref="GI200:GI263" si="263">P200+AA200+AL200+AW200+BH200+BS200+CD200+CO200+CZ200+DK200+DV200+EG200+ER200+FC200+FN200</f>
        <v>19.781638249999997</v>
      </c>
      <c r="GJ200" s="102">
        <f t="shared" ref="GJ200:GJ263" si="264">IF(GH200&lt;=0,0,GI200/GH200)</f>
        <v>4.9454095624999992</v>
      </c>
      <c r="GK200" s="79">
        <f>ROW()</f>
        <v>200</v>
      </c>
    </row>
    <row r="201" spans="1:193" s="12" customFormat="1" ht="50.1" customHeight="1">
      <c r="A201" s="17">
        <f>ROW()</f>
        <v>201</v>
      </c>
      <c r="B201" s="32">
        <f t="shared" ref="B201:B264" si="265">A201-6</f>
        <v>195</v>
      </c>
      <c r="C201" s="33">
        <f t="shared" ref="C201:C264" si="266">IF(ISTEXT(D201),B201,0)</f>
        <v>195</v>
      </c>
      <c r="D201" s="31" t="s">
        <v>523</v>
      </c>
      <c r="E201" s="390">
        <f t="shared" si="202"/>
        <v>4.8478499999999993</v>
      </c>
      <c r="F201" s="107">
        <f t="shared" si="218"/>
        <v>4.8478499999999993</v>
      </c>
      <c r="G201" s="3">
        <v>0</v>
      </c>
      <c r="H201" s="4">
        <v>0</v>
      </c>
      <c r="I201" s="63"/>
      <c r="J201" s="15"/>
      <c r="K201" s="13"/>
      <c r="L201" s="98">
        <f t="shared" si="200"/>
        <v>1</v>
      </c>
      <c r="M201" s="99">
        <f>M5</f>
        <v>0.94499999999999995</v>
      </c>
      <c r="N201" s="100">
        <v>5.13</v>
      </c>
      <c r="O201" s="110">
        <v>433083</v>
      </c>
      <c r="P201" s="95">
        <f t="shared" si="219"/>
        <v>4.8478499999999993</v>
      </c>
      <c r="Q201" s="15"/>
      <c r="R201" s="24">
        <f t="shared" si="203"/>
        <v>1</v>
      </c>
      <c r="S201" s="25">
        <v>0</v>
      </c>
      <c r="T201" s="63"/>
      <c r="U201" s="15"/>
      <c r="V201" s="13"/>
      <c r="W201" s="98">
        <f t="shared" si="220"/>
        <v>0</v>
      </c>
      <c r="X201" s="99">
        <f>X5</f>
        <v>0.97</v>
      </c>
      <c r="Y201" s="100"/>
      <c r="Z201" s="110"/>
      <c r="AA201" s="95">
        <f t="shared" si="221"/>
        <v>0</v>
      </c>
      <c r="AB201" s="15"/>
      <c r="AC201" s="24">
        <f t="shared" si="204"/>
        <v>0</v>
      </c>
      <c r="AD201" s="5">
        <v>0</v>
      </c>
      <c r="AE201" s="63"/>
      <c r="AF201" s="15"/>
      <c r="AG201" s="13"/>
      <c r="AH201" s="98">
        <f t="shared" si="222"/>
        <v>0</v>
      </c>
      <c r="AI201" s="99">
        <f>AI5</f>
        <v>0.95499999999999996</v>
      </c>
      <c r="AJ201" s="100"/>
      <c r="AK201" s="110"/>
      <c r="AL201" s="95">
        <f t="shared" si="223"/>
        <v>0</v>
      </c>
      <c r="AM201" s="15"/>
      <c r="AN201" s="24">
        <f t="shared" si="205"/>
        <v>0</v>
      </c>
      <c r="AO201" s="5">
        <v>0</v>
      </c>
      <c r="AP201" s="63"/>
      <c r="AQ201" s="15"/>
      <c r="AR201" s="13"/>
      <c r="AS201" s="98">
        <f t="shared" si="224"/>
        <v>0</v>
      </c>
      <c r="AT201" s="99">
        <f>AT5</f>
        <v>0.96</v>
      </c>
      <c r="AU201" s="100"/>
      <c r="AV201" s="110"/>
      <c r="AW201" s="95">
        <f t="shared" si="225"/>
        <v>0</v>
      </c>
      <c r="AX201" s="15"/>
      <c r="AY201" s="24">
        <f t="shared" si="206"/>
        <v>0</v>
      </c>
      <c r="AZ201" s="5">
        <v>0</v>
      </c>
      <c r="BA201" s="63"/>
      <c r="BB201" s="15"/>
      <c r="BC201" s="13"/>
      <c r="BD201" s="98">
        <f t="shared" si="226"/>
        <v>0</v>
      </c>
      <c r="BE201" s="99">
        <f>BE5</f>
        <v>0.98</v>
      </c>
      <c r="BF201" s="100"/>
      <c r="BG201" s="110"/>
      <c r="BH201" s="95">
        <f t="shared" si="227"/>
        <v>0</v>
      </c>
      <c r="BI201" s="15"/>
      <c r="BJ201" s="24">
        <f t="shared" si="207"/>
        <v>0</v>
      </c>
      <c r="BK201" s="5">
        <v>0</v>
      </c>
      <c r="BL201" s="63"/>
      <c r="BM201" s="15"/>
      <c r="BN201" s="13"/>
      <c r="BO201" s="98">
        <f t="shared" si="228"/>
        <v>1</v>
      </c>
      <c r="BP201" s="99">
        <f>BP5</f>
        <v>0.94499999999999995</v>
      </c>
      <c r="BQ201" s="100">
        <v>5.13</v>
      </c>
      <c r="BR201" s="110"/>
      <c r="BS201" s="95">
        <f t="shared" si="229"/>
        <v>4.8478499999999993</v>
      </c>
      <c r="BT201" s="15"/>
      <c r="BU201" s="24">
        <f t="shared" si="208"/>
        <v>1</v>
      </c>
      <c r="BV201" s="5">
        <v>0</v>
      </c>
      <c r="BW201" s="63"/>
      <c r="BX201" s="15"/>
      <c r="BY201" s="13"/>
      <c r="BZ201" s="98">
        <f t="shared" si="230"/>
        <v>0</v>
      </c>
      <c r="CA201" s="99">
        <f>CA5</f>
        <v>1</v>
      </c>
      <c r="CB201" s="100"/>
      <c r="CC201" s="110"/>
      <c r="CD201" s="95">
        <f t="shared" si="231"/>
        <v>0</v>
      </c>
      <c r="CE201" s="15"/>
      <c r="CF201" s="24">
        <f t="shared" si="209"/>
        <v>0</v>
      </c>
      <c r="CG201" s="5">
        <v>0</v>
      </c>
      <c r="CH201" s="63"/>
      <c r="CI201" s="15"/>
      <c r="CJ201" s="13"/>
      <c r="CK201" s="98">
        <f t="shared" si="232"/>
        <v>0</v>
      </c>
      <c r="CL201" s="99">
        <f>CL5</f>
        <v>1</v>
      </c>
      <c r="CM201" s="100"/>
      <c r="CN201" s="110"/>
      <c r="CO201" s="95">
        <f t="shared" si="233"/>
        <v>0</v>
      </c>
      <c r="CP201" s="15"/>
      <c r="CQ201" s="24">
        <f t="shared" si="210"/>
        <v>0</v>
      </c>
      <c r="CR201" s="5">
        <v>0</v>
      </c>
      <c r="CS201" s="63"/>
      <c r="CT201" s="15"/>
      <c r="CU201" s="13"/>
      <c r="CV201" s="98">
        <f t="shared" si="234"/>
        <v>0</v>
      </c>
      <c r="CW201" s="99">
        <f>CW5</f>
        <v>1</v>
      </c>
      <c r="CX201" s="100"/>
      <c r="CY201" s="110"/>
      <c r="CZ201" s="95">
        <f t="shared" si="235"/>
        <v>0</v>
      </c>
      <c r="DA201" s="15"/>
      <c r="DB201" s="24">
        <f t="shared" si="211"/>
        <v>0</v>
      </c>
      <c r="DC201" s="5">
        <v>0</v>
      </c>
      <c r="DD201" s="63"/>
      <c r="DE201" s="15"/>
      <c r="DF201" s="13"/>
      <c r="DG201" s="98">
        <f t="shared" si="236"/>
        <v>0</v>
      </c>
      <c r="DH201" s="99">
        <f>DH5</f>
        <v>1</v>
      </c>
      <c r="DI201" s="100"/>
      <c r="DJ201" s="110"/>
      <c r="DK201" s="95">
        <f t="shared" si="237"/>
        <v>0</v>
      </c>
      <c r="DL201" s="15"/>
      <c r="DM201" s="24">
        <f t="shared" si="212"/>
        <v>0</v>
      </c>
      <c r="DN201" s="5">
        <v>0</v>
      </c>
      <c r="DO201" s="63"/>
      <c r="DP201" s="15"/>
      <c r="DQ201" s="13"/>
      <c r="DR201" s="98">
        <f t="shared" si="238"/>
        <v>0</v>
      </c>
      <c r="DS201" s="99">
        <f>DS5</f>
        <v>1</v>
      </c>
      <c r="DT201" s="100"/>
      <c r="DU201" s="110"/>
      <c r="DV201" s="95">
        <f t="shared" si="239"/>
        <v>0</v>
      </c>
      <c r="DW201" s="15"/>
      <c r="DX201" s="24">
        <f t="shared" si="213"/>
        <v>0</v>
      </c>
      <c r="DY201" s="5">
        <v>0</v>
      </c>
      <c r="DZ201" s="63"/>
      <c r="EA201" s="15"/>
      <c r="EB201" s="13"/>
      <c r="EC201" s="98">
        <f t="shared" si="240"/>
        <v>0</v>
      </c>
      <c r="ED201" s="99">
        <f>ED5</f>
        <v>1</v>
      </c>
      <c r="EE201" s="100"/>
      <c r="EF201" s="110"/>
      <c r="EG201" s="95">
        <f t="shared" si="241"/>
        <v>0</v>
      </c>
      <c r="EH201" s="15"/>
      <c r="EI201" s="24">
        <f t="shared" si="214"/>
        <v>0</v>
      </c>
      <c r="EJ201" s="5">
        <v>0</v>
      </c>
      <c r="EK201" s="63"/>
      <c r="EL201" s="15"/>
      <c r="EM201" s="13"/>
      <c r="EN201" s="98">
        <f t="shared" si="242"/>
        <v>0</v>
      </c>
      <c r="EO201" s="99">
        <f>EO5</f>
        <v>1</v>
      </c>
      <c r="EP201" s="100"/>
      <c r="EQ201" s="110"/>
      <c r="ER201" s="95">
        <f t="shared" si="243"/>
        <v>0</v>
      </c>
      <c r="ES201" s="15"/>
      <c r="ET201" s="24">
        <f t="shared" si="215"/>
        <v>0</v>
      </c>
      <c r="EU201" s="5">
        <v>0</v>
      </c>
      <c r="EV201" s="63"/>
      <c r="EW201" s="15"/>
      <c r="EX201" s="13"/>
      <c r="EY201" s="98">
        <f t="shared" si="244"/>
        <v>0</v>
      </c>
      <c r="EZ201" s="99">
        <f>EZ5</f>
        <v>1</v>
      </c>
      <c r="FA201" s="100"/>
      <c r="FB201" s="110"/>
      <c r="FC201" s="95">
        <f t="shared" si="245"/>
        <v>0</v>
      </c>
      <c r="FD201" s="15"/>
      <c r="FE201" s="24">
        <f t="shared" si="216"/>
        <v>0</v>
      </c>
      <c r="FF201" s="5">
        <v>0</v>
      </c>
      <c r="FG201" s="63"/>
      <c r="FH201" s="15"/>
      <c r="FI201" s="13"/>
      <c r="FJ201" s="98">
        <f t="shared" si="246"/>
        <v>0</v>
      </c>
      <c r="FK201" s="99">
        <f>FK5</f>
        <v>1</v>
      </c>
      <c r="FL201" s="100"/>
      <c r="FM201" s="110"/>
      <c r="FN201" s="95">
        <f t="shared" si="247"/>
        <v>0</v>
      </c>
      <c r="FO201" s="15"/>
      <c r="FP201" s="24">
        <f t="shared" si="217"/>
        <v>0</v>
      </c>
      <c r="FQ201" s="5">
        <v>0</v>
      </c>
      <c r="FR201" s="8">
        <v>0</v>
      </c>
      <c r="FS201" s="84">
        <f t="shared" si="248"/>
        <v>4.8478499999999993</v>
      </c>
      <c r="FT201" s="85">
        <f t="shared" si="249"/>
        <v>500</v>
      </c>
      <c r="FU201" s="85">
        <f t="shared" si="250"/>
        <v>500</v>
      </c>
      <c r="FV201" s="85">
        <f t="shared" si="251"/>
        <v>500</v>
      </c>
      <c r="FW201" s="85">
        <f t="shared" si="252"/>
        <v>500</v>
      </c>
      <c r="FX201" s="85">
        <f t="shared" si="253"/>
        <v>4.8478499999999993</v>
      </c>
      <c r="FY201" s="85">
        <f t="shared" si="254"/>
        <v>500</v>
      </c>
      <c r="FZ201" s="85">
        <f t="shared" si="255"/>
        <v>500</v>
      </c>
      <c r="GA201" s="85">
        <f t="shared" si="256"/>
        <v>500</v>
      </c>
      <c r="GB201" s="85">
        <f t="shared" si="257"/>
        <v>500</v>
      </c>
      <c r="GC201" s="85">
        <f t="shared" si="258"/>
        <v>500</v>
      </c>
      <c r="GD201" s="85">
        <f t="shared" si="259"/>
        <v>500</v>
      </c>
      <c r="GE201" s="85">
        <f t="shared" si="260"/>
        <v>500</v>
      </c>
      <c r="GF201" s="85">
        <f t="shared" si="261"/>
        <v>500</v>
      </c>
      <c r="GG201" s="85">
        <f t="shared" si="262"/>
        <v>500</v>
      </c>
      <c r="GH201" s="101">
        <f t="shared" si="201"/>
        <v>2</v>
      </c>
      <c r="GI201" s="102">
        <f t="shared" si="263"/>
        <v>9.6956999999999987</v>
      </c>
      <c r="GJ201" s="102">
        <f t="shared" si="264"/>
        <v>4.8478499999999993</v>
      </c>
      <c r="GK201" s="79">
        <f>ROW()</f>
        <v>201</v>
      </c>
    </row>
    <row r="202" spans="1:193" s="12" customFormat="1" ht="50.1" customHeight="1">
      <c r="A202" s="17">
        <f>ROW()</f>
        <v>202</v>
      </c>
      <c r="B202" s="32">
        <f t="shared" si="265"/>
        <v>196</v>
      </c>
      <c r="C202" s="33">
        <f t="shared" si="266"/>
        <v>196</v>
      </c>
      <c r="D202" s="31" t="s">
        <v>524</v>
      </c>
      <c r="E202" s="390">
        <f t="shared" si="202"/>
        <v>4.1873942249999994</v>
      </c>
      <c r="F202" s="107">
        <f t="shared" si="218"/>
        <v>4.5661548062499993</v>
      </c>
      <c r="G202" s="3">
        <v>0</v>
      </c>
      <c r="H202" s="4">
        <v>0</v>
      </c>
      <c r="I202" s="63"/>
      <c r="J202" s="15"/>
      <c r="K202" s="13"/>
      <c r="L202" s="98">
        <f t="shared" ref="L202:L265" si="267">IF(N202&gt;0,1,0)</f>
        <v>1</v>
      </c>
      <c r="M202" s="99">
        <f>M5</f>
        <v>0.94499999999999995</v>
      </c>
      <c r="N202" s="100">
        <v>4.6890000000000001</v>
      </c>
      <c r="O202" s="110">
        <v>463231</v>
      </c>
      <c r="P202" s="95">
        <f t="shared" si="219"/>
        <v>4.4311049999999996</v>
      </c>
      <c r="Q202" s="15"/>
      <c r="R202" s="24">
        <f t="shared" si="203"/>
        <v>2</v>
      </c>
      <c r="S202" s="25">
        <v>0</v>
      </c>
      <c r="T202" s="63"/>
      <c r="U202" s="15"/>
      <c r="V202" s="13"/>
      <c r="W202" s="98">
        <f t="shared" si="220"/>
        <v>1</v>
      </c>
      <c r="X202" s="99">
        <f>X5</f>
        <v>0.97</v>
      </c>
      <c r="Y202" s="100">
        <v>5.0709999999999997</v>
      </c>
      <c r="Z202" s="110"/>
      <c r="AA202" s="95">
        <f t="shared" si="221"/>
        <v>4.9188699999999992</v>
      </c>
      <c r="AB202" s="15"/>
      <c r="AC202" s="24">
        <f t="shared" si="204"/>
        <v>4</v>
      </c>
      <c r="AD202" s="5">
        <v>0</v>
      </c>
      <c r="AE202" s="63"/>
      <c r="AF202" s="15"/>
      <c r="AG202" s="13"/>
      <c r="AH202" s="98">
        <f t="shared" si="222"/>
        <v>1</v>
      </c>
      <c r="AI202" s="99">
        <f>AI5</f>
        <v>0.95499999999999996</v>
      </c>
      <c r="AJ202" s="100">
        <v>4.95</v>
      </c>
      <c r="AK202" s="110"/>
      <c r="AL202" s="95">
        <f t="shared" si="223"/>
        <v>4.7272499999999997</v>
      </c>
      <c r="AM202" s="15"/>
      <c r="AN202" s="24">
        <f t="shared" si="205"/>
        <v>3</v>
      </c>
      <c r="AO202" s="5">
        <v>0</v>
      </c>
      <c r="AP202" s="63"/>
      <c r="AQ202" s="15"/>
      <c r="AR202" s="13"/>
      <c r="AS202" s="98">
        <f t="shared" si="224"/>
        <v>0</v>
      </c>
      <c r="AT202" s="99">
        <f>AT5</f>
        <v>0.96</v>
      </c>
      <c r="AU202" s="100"/>
      <c r="AV202" s="110"/>
      <c r="AW202" s="95">
        <f t="shared" si="225"/>
        <v>0</v>
      </c>
      <c r="AX202" s="15"/>
      <c r="AY202" s="24">
        <f t="shared" si="206"/>
        <v>0</v>
      </c>
      <c r="AZ202" s="5">
        <v>0</v>
      </c>
      <c r="BA202" s="63"/>
      <c r="BB202" s="15"/>
      <c r="BC202" s="13"/>
      <c r="BD202" s="98">
        <f t="shared" si="226"/>
        <v>0</v>
      </c>
      <c r="BE202" s="99">
        <f>BE5</f>
        <v>0.98</v>
      </c>
      <c r="BF202" s="100"/>
      <c r="BG202" s="110"/>
      <c r="BH202" s="95">
        <f t="shared" si="227"/>
        <v>0</v>
      </c>
      <c r="BI202" s="15"/>
      <c r="BJ202" s="24">
        <f t="shared" si="207"/>
        <v>0</v>
      </c>
      <c r="BK202" s="5">
        <v>0</v>
      </c>
      <c r="BL202" s="63"/>
      <c r="BM202" s="15"/>
      <c r="BN202" s="13"/>
      <c r="BO202" s="98">
        <f t="shared" si="228"/>
        <v>1</v>
      </c>
      <c r="BP202" s="99">
        <f>BP5</f>
        <v>0.94499999999999995</v>
      </c>
      <c r="BQ202" s="100">
        <v>4.4311049999999996</v>
      </c>
      <c r="BR202" s="110"/>
      <c r="BS202" s="95">
        <f t="shared" si="229"/>
        <v>4.1873942249999994</v>
      </c>
      <c r="BT202" s="15"/>
      <c r="BU202" s="24">
        <f t="shared" si="208"/>
        <v>1</v>
      </c>
      <c r="BV202" s="5">
        <v>0</v>
      </c>
      <c r="BW202" s="63"/>
      <c r="BX202" s="15"/>
      <c r="BY202" s="13"/>
      <c r="BZ202" s="98">
        <f t="shared" si="230"/>
        <v>0</v>
      </c>
      <c r="CA202" s="99">
        <f>CA5</f>
        <v>1</v>
      </c>
      <c r="CB202" s="100"/>
      <c r="CC202" s="110"/>
      <c r="CD202" s="95">
        <f t="shared" si="231"/>
        <v>0</v>
      </c>
      <c r="CE202" s="15"/>
      <c r="CF202" s="24">
        <f t="shared" si="209"/>
        <v>0</v>
      </c>
      <c r="CG202" s="5">
        <v>0</v>
      </c>
      <c r="CH202" s="63"/>
      <c r="CI202" s="15"/>
      <c r="CJ202" s="13"/>
      <c r="CK202" s="98">
        <f t="shared" si="232"/>
        <v>0</v>
      </c>
      <c r="CL202" s="99">
        <f>CL5</f>
        <v>1</v>
      </c>
      <c r="CM202" s="100"/>
      <c r="CN202" s="110"/>
      <c r="CO202" s="95">
        <f t="shared" si="233"/>
        <v>0</v>
      </c>
      <c r="CP202" s="15"/>
      <c r="CQ202" s="24">
        <f t="shared" si="210"/>
        <v>0</v>
      </c>
      <c r="CR202" s="5">
        <v>0</v>
      </c>
      <c r="CS202" s="63"/>
      <c r="CT202" s="15"/>
      <c r="CU202" s="13"/>
      <c r="CV202" s="98">
        <f t="shared" si="234"/>
        <v>0</v>
      </c>
      <c r="CW202" s="99">
        <f>CW5</f>
        <v>1</v>
      </c>
      <c r="CX202" s="100"/>
      <c r="CY202" s="110"/>
      <c r="CZ202" s="95">
        <f t="shared" si="235"/>
        <v>0</v>
      </c>
      <c r="DA202" s="15"/>
      <c r="DB202" s="24">
        <f t="shared" si="211"/>
        <v>0</v>
      </c>
      <c r="DC202" s="5">
        <v>0</v>
      </c>
      <c r="DD202" s="63"/>
      <c r="DE202" s="15"/>
      <c r="DF202" s="13"/>
      <c r="DG202" s="98">
        <f t="shared" si="236"/>
        <v>0</v>
      </c>
      <c r="DH202" s="99">
        <f>DH5</f>
        <v>1</v>
      </c>
      <c r="DI202" s="100"/>
      <c r="DJ202" s="110"/>
      <c r="DK202" s="95">
        <f t="shared" si="237"/>
        <v>0</v>
      </c>
      <c r="DL202" s="15"/>
      <c r="DM202" s="24">
        <f t="shared" si="212"/>
        <v>0</v>
      </c>
      <c r="DN202" s="5">
        <v>0</v>
      </c>
      <c r="DO202" s="63"/>
      <c r="DP202" s="15"/>
      <c r="DQ202" s="13"/>
      <c r="DR202" s="98">
        <f t="shared" si="238"/>
        <v>0</v>
      </c>
      <c r="DS202" s="99">
        <f>DS5</f>
        <v>1</v>
      </c>
      <c r="DT202" s="100"/>
      <c r="DU202" s="110"/>
      <c r="DV202" s="95">
        <f t="shared" si="239"/>
        <v>0</v>
      </c>
      <c r="DW202" s="15"/>
      <c r="DX202" s="24">
        <f t="shared" si="213"/>
        <v>0</v>
      </c>
      <c r="DY202" s="5">
        <v>0</v>
      </c>
      <c r="DZ202" s="63"/>
      <c r="EA202" s="15"/>
      <c r="EB202" s="13"/>
      <c r="EC202" s="98">
        <f t="shared" si="240"/>
        <v>0</v>
      </c>
      <c r="ED202" s="99">
        <f>ED5</f>
        <v>1</v>
      </c>
      <c r="EE202" s="100"/>
      <c r="EF202" s="110"/>
      <c r="EG202" s="95">
        <f t="shared" si="241"/>
        <v>0</v>
      </c>
      <c r="EH202" s="15"/>
      <c r="EI202" s="24">
        <f t="shared" si="214"/>
        <v>0</v>
      </c>
      <c r="EJ202" s="5">
        <v>0</v>
      </c>
      <c r="EK202" s="63"/>
      <c r="EL202" s="15"/>
      <c r="EM202" s="13"/>
      <c r="EN202" s="98">
        <f t="shared" si="242"/>
        <v>0</v>
      </c>
      <c r="EO202" s="99">
        <f>EO5</f>
        <v>1</v>
      </c>
      <c r="EP202" s="100"/>
      <c r="EQ202" s="110"/>
      <c r="ER202" s="95">
        <f t="shared" si="243"/>
        <v>0</v>
      </c>
      <c r="ES202" s="15"/>
      <c r="ET202" s="24">
        <f t="shared" si="215"/>
        <v>0</v>
      </c>
      <c r="EU202" s="5">
        <v>0</v>
      </c>
      <c r="EV202" s="63"/>
      <c r="EW202" s="15"/>
      <c r="EX202" s="13"/>
      <c r="EY202" s="98">
        <f t="shared" si="244"/>
        <v>0</v>
      </c>
      <c r="EZ202" s="99">
        <f>EZ5</f>
        <v>1</v>
      </c>
      <c r="FA202" s="100"/>
      <c r="FB202" s="110"/>
      <c r="FC202" s="95">
        <f t="shared" si="245"/>
        <v>0</v>
      </c>
      <c r="FD202" s="15"/>
      <c r="FE202" s="24">
        <f t="shared" si="216"/>
        <v>0</v>
      </c>
      <c r="FF202" s="5">
        <v>0</v>
      </c>
      <c r="FG202" s="63"/>
      <c r="FH202" s="15"/>
      <c r="FI202" s="13"/>
      <c r="FJ202" s="98">
        <f t="shared" si="246"/>
        <v>0</v>
      </c>
      <c r="FK202" s="99">
        <f>FK5</f>
        <v>1</v>
      </c>
      <c r="FL202" s="100"/>
      <c r="FM202" s="110"/>
      <c r="FN202" s="95">
        <f t="shared" si="247"/>
        <v>0</v>
      </c>
      <c r="FO202" s="15"/>
      <c r="FP202" s="24">
        <f t="shared" si="217"/>
        <v>0</v>
      </c>
      <c r="FQ202" s="5">
        <v>0</v>
      </c>
      <c r="FR202" s="8">
        <v>0</v>
      </c>
      <c r="FS202" s="84">
        <f t="shared" si="248"/>
        <v>4.4311049999999996</v>
      </c>
      <c r="FT202" s="85">
        <f t="shared" si="249"/>
        <v>4.9188699999999992</v>
      </c>
      <c r="FU202" s="85">
        <f t="shared" si="250"/>
        <v>4.7272499999999997</v>
      </c>
      <c r="FV202" s="85">
        <f t="shared" si="251"/>
        <v>500</v>
      </c>
      <c r="FW202" s="85">
        <f t="shared" si="252"/>
        <v>500</v>
      </c>
      <c r="FX202" s="85">
        <f t="shared" si="253"/>
        <v>4.1873942249999994</v>
      </c>
      <c r="FY202" s="85">
        <f t="shared" si="254"/>
        <v>500</v>
      </c>
      <c r="FZ202" s="85">
        <f t="shared" si="255"/>
        <v>500</v>
      </c>
      <c r="GA202" s="85">
        <f t="shared" si="256"/>
        <v>500</v>
      </c>
      <c r="GB202" s="85">
        <f t="shared" si="257"/>
        <v>500</v>
      </c>
      <c r="GC202" s="85">
        <f t="shared" si="258"/>
        <v>500</v>
      </c>
      <c r="GD202" s="85">
        <f t="shared" si="259"/>
        <v>500</v>
      </c>
      <c r="GE202" s="85">
        <f t="shared" si="260"/>
        <v>500</v>
      </c>
      <c r="GF202" s="85">
        <f t="shared" si="261"/>
        <v>500</v>
      </c>
      <c r="GG202" s="85">
        <f t="shared" si="262"/>
        <v>500</v>
      </c>
      <c r="GH202" s="101">
        <f t="shared" si="201"/>
        <v>4</v>
      </c>
      <c r="GI202" s="102">
        <f t="shared" si="263"/>
        <v>18.264619224999997</v>
      </c>
      <c r="GJ202" s="102">
        <f t="shared" si="264"/>
        <v>4.5661548062499993</v>
      </c>
      <c r="GK202" s="79">
        <f>ROW()</f>
        <v>202</v>
      </c>
    </row>
    <row r="203" spans="1:193" s="12" customFormat="1" ht="50.1" customHeight="1">
      <c r="A203" s="17">
        <f>ROW()</f>
        <v>203</v>
      </c>
      <c r="B203" s="32">
        <f t="shared" si="265"/>
        <v>197</v>
      </c>
      <c r="C203" s="33">
        <f t="shared" si="266"/>
        <v>197</v>
      </c>
      <c r="D203" s="31" t="s">
        <v>525</v>
      </c>
      <c r="E203" s="390">
        <f t="shared" si="202"/>
        <v>11.0016</v>
      </c>
      <c r="F203" s="107">
        <f t="shared" si="218"/>
        <v>11.647904549999998</v>
      </c>
      <c r="G203" s="3">
        <v>0</v>
      </c>
      <c r="H203" s="4">
        <v>0</v>
      </c>
      <c r="I203" s="63"/>
      <c r="J203" s="15"/>
      <c r="K203" s="13"/>
      <c r="L203" s="98">
        <f t="shared" si="267"/>
        <v>1</v>
      </c>
      <c r="M203" s="99">
        <f>M5</f>
        <v>0.94499999999999995</v>
      </c>
      <c r="N203" s="100">
        <v>13.026</v>
      </c>
      <c r="O203" s="110">
        <v>84308</v>
      </c>
      <c r="P203" s="95">
        <f t="shared" si="219"/>
        <v>12.309569999999999</v>
      </c>
      <c r="Q203" s="15"/>
      <c r="R203" s="24">
        <f t="shared" si="203"/>
        <v>3</v>
      </c>
      <c r="S203" s="25">
        <v>0</v>
      </c>
      <c r="T203" s="63"/>
      <c r="U203" s="15"/>
      <c r="V203" s="13"/>
      <c r="W203" s="98">
        <f t="shared" si="220"/>
        <v>0</v>
      </c>
      <c r="X203" s="99">
        <f>X5</f>
        <v>0.97</v>
      </c>
      <c r="Y203" s="100"/>
      <c r="Z203" s="110"/>
      <c r="AA203" s="95">
        <f t="shared" si="221"/>
        <v>0</v>
      </c>
      <c r="AB203" s="15"/>
      <c r="AC203" s="24">
        <f t="shared" si="204"/>
        <v>0</v>
      </c>
      <c r="AD203" s="5">
        <v>0</v>
      </c>
      <c r="AE203" s="63"/>
      <c r="AF203" s="15"/>
      <c r="AG203" s="13"/>
      <c r="AH203" s="98">
        <f t="shared" si="222"/>
        <v>0</v>
      </c>
      <c r="AI203" s="99">
        <f>AI5</f>
        <v>0.95499999999999996</v>
      </c>
      <c r="AJ203" s="100"/>
      <c r="AK203" s="110"/>
      <c r="AL203" s="95">
        <f t="shared" si="223"/>
        <v>0</v>
      </c>
      <c r="AM203" s="15"/>
      <c r="AN203" s="24">
        <f t="shared" si="205"/>
        <v>0</v>
      </c>
      <c r="AO203" s="5">
        <v>0</v>
      </c>
      <c r="AP203" s="63"/>
      <c r="AQ203" s="15"/>
      <c r="AR203" s="13"/>
      <c r="AS203" s="98">
        <f t="shared" si="224"/>
        <v>1</v>
      </c>
      <c r="AT203" s="99">
        <f>AT5</f>
        <v>0.96</v>
      </c>
      <c r="AU203" s="100">
        <v>11.46</v>
      </c>
      <c r="AV203" s="110"/>
      <c r="AW203" s="95">
        <f t="shared" si="225"/>
        <v>11.0016</v>
      </c>
      <c r="AX203" s="15"/>
      <c r="AY203" s="24">
        <f t="shared" si="206"/>
        <v>1</v>
      </c>
      <c r="AZ203" s="5">
        <v>0</v>
      </c>
      <c r="BA203" s="63"/>
      <c r="BB203" s="15"/>
      <c r="BC203" s="13"/>
      <c r="BD203" s="98">
        <f t="shared" si="226"/>
        <v>0</v>
      </c>
      <c r="BE203" s="99">
        <f>BE5</f>
        <v>0.98</v>
      </c>
      <c r="BF203" s="100"/>
      <c r="BG203" s="110"/>
      <c r="BH203" s="95">
        <f t="shared" si="227"/>
        <v>0</v>
      </c>
      <c r="BI203" s="15"/>
      <c r="BJ203" s="24">
        <f t="shared" si="207"/>
        <v>0</v>
      </c>
      <c r="BK203" s="5">
        <v>0</v>
      </c>
      <c r="BL203" s="63"/>
      <c r="BM203" s="15"/>
      <c r="BN203" s="13"/>
      <c r="BO203" s="98">
        <f t="shared" si="228"/>
        <v>1</v>
      </c>
      <c r="BP203" s="99">
        <f>BP5</f>
        <v>0.94499999999999995</v>
      </c>
      <c r="BQ203" s="100">
        <v>12.309569999999999</v>
      </c>
      <c r="BR203" s="110"/>
      <c r="BS203" s="95">
        <f t="shared" si="229"/>
        <v>11.632543649999999</v>
      </c>
      <c r="BT203" s="15"/>
      <c r="BU203" s="24">
        <f t="shared" si="208"/>
        <v>2</v>
      </c>
      <c r="BV203" s="5">
        <v>0</v>
      </c>
      <c r="BW203" s="63"/>
      <c r="BX203" s="15"/>
      <c r="BY203" s="13"/>
      <c r="BZ203" s="98">
        <f t="shared" si="230"/>
        <v>0</v>
      </c>
      <c r="CA203" s="99">
        <f>CA5</f>
        <v>1</v>
      </c>
      <c r="CB203" s="100"/>
      <c r="CC203" s="110"/>
      <c r="CD203" s="95">
        <f t="shared" si="231"/>
        <v>0</v>
      </c>
      <c r="CE203" s="15"/>
      <c r="CF203" s="24">
        <f t="shared" si="209"/>
        <v>0</v>
      </c>
      <c r="CG203" s="5">
        <v>0</v>
      </c>
      <c r="CH203" s="63"/>
      <c r="CI203" s="15"/>
      <c r="CJ203" s="13"/>
      <c r="CK203" s="98">
        <f t="shared" si="232"/>
        <v>0</v>
      </c>
      <c r="CL203" s="99">
        <f>CL5</f>
        <v>1</v>
      </c>
      <c r="CM203" s="100"/>
      <c r="CN203" s="110"/>
      <c r="CO203" s="95">
        <f t="shared" si="233"/>
        <v>0</v>
      </c>
      <c r="CP203" s="15"/>
      <c r="CQ203" s="24">
        <f t="shared" si="210"/>
        <v>0</v>
      </c>
      <c r="CR203" s="5">
        <v>0</v>
      </c>
      <c r="CS203" s="63"/>
      <c r="CT203" s="15"/>
      <c r="CU203" s="13"/>
      <c r="CV203" s="98">
        <f t="shared" si="234"/>
        <v>0</v>
      </c>
      <c r="CW203" s="99">
        <f>CW5</f>
        <v>1</v>
      </c>
      <c r="CX203" s="100"/>
      <c r="CY203" s="110"/>
      <c r="CZ203" s="95">
        <f t="shared" si="235"/>
        <v>0</v>
      </c>
      <c r="DA203" s="15"/>
      <c r="DB203" s="24">
        <f t="shared" si="211"/>
        <v>0</v>
      </c>
      <c r="DC203" s="5">
        <v>0</v>
      </c>
      <c r="DD203" s="63"/>
      <c r="DE203" s="15"/>
      <c r="DF203" s="13"/>
      <c r="DG203" s="98">
        <f t="shared" si="236"/>
        <v>0</v>
      </c>
      <c r="DH203" s="99">
        <f>DH5</f>
        <v>1</v>
      </c>
      <c r="DI203" s="100"/>
      <c r="DJ203" s="110"/>
      <c r="DK203" s="95">
        <f t="shared" si="237"/>
        <v>0</v>
      </c>
      <c r="DL203" s="15"/>
      <c r="DM203" s="24">
        <f t="shared" si="212"/>
        <v>0</v>
      </c>
      <c r="DN203" s="5">
        <v>0</v>
      </c>
      <c r="DO203" s="63"/>
      <c r="DP203" s="15"/>
      <c r="DQ203" s="13"/>
      <c r="DR203" s="98">
        <f t="shared" si="238"/>
        <v>0</v>
      </c>
      <c r="DS203" s="99">
        <f>DS5</f>
        <v>1</v>
      </c>
      <c r="DT203" s="100"/>
      <c r="DU203" s="110"/>
      <c r="DV203" s="95">
        <f t="shared" si="239"/>
        <v>0</v>
      </c>
      <c r="DW203" s="15"/>
      <c r="DX203" s="24">
        <f t="shared" si="213"/>
        <v>0</v>
      </c>
      <c r="DY203" s="5">
        <v>0</v>
      </c>
      <c r="DZ203" s="63"/>
      <c r="EA203" s="15"/>
      <c r="EB203" s="13"/>
      <c r="EC203" s="98">
        <f t="shared" si="240"/>
        <v>0</v>
      </c>
      <c r="ED203" s="99">
        <f>ED5</f>
        <v>1</v>
      </c>
      <c r="EE203" s="100"/>
      <c r="EF203" s="110"/>
      <c r="EG203" s="95">
        <f t="shared" si="241"/>
        <v>0</v>
      </c>
      <c r="EH203" s="15"/>
      <c r="EI203" s="24">
        <f t="shared" si="214"/>
        <v>0</v>
      </c>
      <c r="EJ203" s="5">
        <v>0</v>
      </c>
      <c r="EK203" s="63"/>
      <c r="EL203" s="15"/>
      <c r="EM203" s="13"/>
      <c r="EN203" s="98">
        <f t="shared" si="242"/>
        <v>0</v>
      </c>
      <c r="EO203" s="99">
        <f>EO5</f>
        <v>1</v>
      </c>
      <c r="EP203" s="100"/>
      <c r="EQ203" s="110"/>
      <c r="ER203" s="95">
        <f t="shared" si="243"/>
        <v>0</v>
      </c>
      <c r="ES203" s="15"/>
      <c r="ET203" s="24">
        <f t="shared" si="215"/>
        <v>0</v>
      </c>
      <c r="EU203" s="5">
        <v>0</v>
      </c>
      <c r="EV203" s="63"/>
      <c r="EW203" s="15"/>
      <c r="EX203" s="13"/>
      <c r="EY203" s="98">
        <f t="shared" si="244"/>
        <v>0</v>
      </c>
      <c r="EZ203" s="99">
        <f>EZ5</f>
        <v>1</v>
      </c>
      <c r="FA203" s="100"/>
      <c r="FB203" s="110"/>
      <c r="FC203" s="95">
        <f t="shared" si="245"/>
        <v>0</v>
      </c>
      <c r="FD203" s="15"/>
      <c r="FE203" s="24">
        <f t="shared" si="216"/>
        <v>0</v>
      </c>
      <c r="FF203" s="5">
        <v>0</v>
      </c>
      <c r="FG203" s="63"/>
      <c r="FH203" s="15"/>
      <c r="FI203" s="13"/>
      <c r="FJ203" s="98">
        <f t="shared" si="246"/>
        <v>0</v>
      </c>
      <c r="FK203" s="99">
        <f>FK5</f>
        <v>1</v>
      </c>
      <c r="FL203" s="100"/>
      <c r="FM203" s="110"/>
      <c r="FN203" s="95">
        <f t="shared" si="247"/>
        <v>0</v>
      </c>
      <c r="FO203" s="15"/>
      <c r="FP203" s="24">
        <f t="shared" si="217"/>
        <v>0</v>
      </c>
      <c r="FQ203" s="5">
        <v>0</v>
      </c>
      <c r="FR203" s="8">
        <v>0</v>
      </c>
      <c r="FS203" s="84">
        <f t="shared" si="248"/>
        <v>12.309569999999999</v>
      </c>
      <c r="FT203" s="85">
        <f t="shared" si="249"/>
        <v>500</v>
      </c>
      <c r="FU203" s="85">
        <f t="shared" si="250"/>
        <v>500</v>
      </c>
      <c r="FV203" s="85">
        <f t="shared" si="251"/>
        <v>11.0016</v>
      </c>
      <c r="FW203" s="85">
        <f t="shared" si="252"/>
        <v>500</v>
      </c>
      <c r="FX203" s="85">
        <f t="shared" si="253"/>
        <v>11.632543649999999</v>
      </c>
      <c r="FY203" s="85">
        <f t="shared" si="254"/>
        <v>500</v>
      </c>
      <c r="FZ203" s="85">
        <f t="shared" si="255"/>
        <v>500</v>
      </c>
      <c r="GA203" s="85">
        <f t="shared" si="256"/>
        <v>500</v>
      </c>
      <c r="GB203" s="85">
        <f t="shared" si="257"/>
        <v>500</v>
      </c>
      <c r="GC203" s="85">
        <f t="shared" si="258"/>
        <v>500</v>
      </c>
      <c r="GD203" s="85">
        <f t="shared" si="259"/>
        <v>500</v>
      </c>
      <c r="GE203" s="85">
        <f t="shared" si="260"/>
        <v>500</v>
      </c>
      <c r="GF203" s="85">
        <f t="shared" si="261"/>
        <v>500</v>
      </c>
      <c r="GG203" s="85">
        <f t="shared" si="262"/>
        <v>500</v>
      </c>
      <c r="GH203" s="101">
        <f t="shared" si="201"/>
        <v>3</v>
      </c>
      <c r="GI203" s="102">
        <f t="shared" si="263"/>
        <v>34.943713649999992</v>
      </c>
      <c r="GJ203" s="102">
        <f t="shared" si="264"/>
        <v>11.647904549999998</v>
      </c>
      <c r="GK203" s="79">
        <f>ROW()</f>
        <v>203</v>
      </c>
    </row>
    <row r="204" spans="1:193" s="12" customFormat="1" ht="50.1" customHeight="1">
      <c r="A204" s="17">
        <f>ROW()</f>
        <v>204</v>
      </c>
      <c r="B204" s="32">
        <f t="shared" si="265"/>
        <v>198</v>
      </c>
      <c r="C204" s="33">
        <f t="shared" si="266"/>
        <v>198</v>
      </c>
      <c r="D204" s="31" t="s">
        <v>526</v>
      </c>
      <c r="E204" s="390">
        <f t="shared" si="202"/>
        <v>13.555226474999998</v>
      </c>
      <c r="F204" s="107">
        <f t="shared" si="218"/>
        <v>13.949690737499999</v>
      </c>
      <c r="G204" s="3">
        <v>0</v>
      </c>
      <c r="H204" s="4">
        <v>0</v>
      </c>
      <c r="I204" s="63"/>
      <c r="J204" s="15"/>
      <c r="K204" s="13"/>
      <c r="L204" s="98">
        <f t="shared" si="267"/>
        <v>1</v>
      </c>
      <c r="M204" s="99">
        <f>M5</f>
        <v>0.94499999999999995</v>
      </c>
      <c r="N204" s="100">
        <v>15.179</v>
      </c>
      <c r="O204" s="110">
        <v>379062</v>
      </c>
      <c r="P204" s="95">
        <f t="shared" si="219"/>
        <v>14.344154999999999</v>
      </c>
      <c r="Q204" s="15"/>
      <c r="R204" s="24">
        <f t="shared" si="203"/>
        <v>2</v>
      </c>
      <c r="S204" s="25">
        <v>0</v>
      </c>
      <c r="T204" s="63"/>
      <c r="U204" s="15"/>
      <c r="V204" s="13"/>
      <c r="W204" s="98">
        <f t="shared" si="220"/>
        <v>0</v>
      </c>
      <c r="X204" s="99">
        <f>X5</f>
        <v>0.97</v>
      </c>
      <c r="Y204" s="100"/>
      <c r="Z204" s="110"/>
      <c r="AA204" s="95">
        <f t="shared" si="221"/>
        <v>0</v>
      </c>
      <c r="AB204" s="15"/>
      <c r="AC204" s="24">
        <f t="shared" si="204"/>
        <v>0</v>
      </c>
      <c r="AD204" s="5">
        <v>0</v>
      </c>
      <c r="AE204" s="63"/>
      <c r="AF204" s="15"/>
      <c r="AG204" s="13"/>
      <c r="AH204" s="98">
        <f t="shared" si="222"/>
        <v>0</v>
      </c>
      <c r="AI204" s="99">
        <f>AI5</f>
        <v>0.95499999999999996</v>
      </c>
      <c r="AJ204" s="100"/>
      <c r="AK204" s="110"/>
      <c r="AL204" s="95">
        <f t="shared" si="223"/>
        <v>0</v>
      </c>
      <c r="AM204" s="15"/>
      <c r="AN204" s="24">
        <f t="shared" si="205"/>
        <v>0</v>
      </c>
      <c r="AO204" s="5">
        <v>0</v>
      </c>
      <c r="AP204" s="63"/>
      <c r="AQ204" s="15"/>
      <c r="AR204" s="13"/>
      <c r="AS204" s="98">
        <f t="shared" si="224"/>
        <v>0</v>
      </c>
      <c r="AT204" s="99">
        <f>AT5</f>
        <v>0.96</v>
      </c>
      <c r="AU204" s="100"/>
      <c r="AV204" s="110"/>
      <c r="AW204" s="95">
        <f t="shared" si="225"/>
        <v>0</v>
      </c>
      <c r="AX204" s="15"/>
      <c r="AY204" s="24">
        <f t="shared" si="206"/>
        <v>0</v>
      </c>
      <c r="AZ204" s="5">
        <v>0</v>
      </c>
      <c r="BA204" s="63"/>
      <c r="BB204" s="15"/>
      <c r="BC204" s="13"/>
      <c r="BD204" s="98">
        <f t="shared" si="226"/>
        <v>0</v>
      </c>
      <c r="BE204" s="99">
        <f>BE5</f>
        <v>0.98</v>
      </c>
      <c r="BF204" s="100"/>
      <c r="BG204" s="110"/>
      <c r="BH204" s="95">
        <f t="shared" si="227"/>
        <v>0</v>
      </c>
      <c r="BI204" s="15"/>
      <c r="BJ204" s="24">
        <f t="shared" si="207"/>
        <v>0</v>
      </c>
      <c r="BK204" s="5">
        <v>0</v>
      </c>
      <c r="BL204" s="63"/>
      <c r="BM204" s="15"/>
      <c r="BN204" s="13"/>
      <c r="BO204" s="98">
        <f t="shared" si="228"/>
        <v>1</v>
      </c>
      <c r="BP204" s="99">
        <f>BP5</f>
        <v>0.94499999999999995</v>
      </c>
      <c r="BQ204" s="100">
        <v>14.344154999999999</v>
      </c>
      <c r="BR204" s="110"/>
      <c r="BS204" s="95">
        <f t="shared" si="229"/>
        <v>13.555226474999998</v>
      </c>
      <c r="BT204" s="15"/>
      <c r="BU204" s="24">
        <f t="shared" si="208"/>
        <v>1</v>
      </c>
      <c r="BV204" s="5">
        <v>0</v>
      </c>
      <c r="BW204" s="63"/>
      <c r="BX204" s="15"/>
      <c r="BY204" s="13"/>
      <c r="BZ204" s="98">
        <f t="shared" si="230"/>
        <v>0</v>
      </c>
      <c r="CA204" s="99">
        <f>CA5</f>
        <v>1</v>
      </c>
      <c r="CB204" s="100"/>
      <c r="CC204" s="110"/>
      <c r="CD204" s="95">
        <f t="shared" si="231"/>
        <v>0</v>
      </c>
      <c r="CE204" s="15"/>
      <c r="CF204" s="24">
        <f t="shared" si="209"/>
        <v>0</v>
      </c>
      <c r="CG204" s="5">
        <v>0</v>
      </c>
      <c r="CH204" s="63"/>
      <c r="CI204" s="15"/>
      <c r="CJ204" s="13"/>
      <c r="CK204" s="98">
        <f t="shared" si="232"/>
        <v>0</v>
      </c>
      <c r="CL204" s="99">
        <f>CL5</f>
        <v>1</v>
      </c>
      <c r="CM204" s="100"/>
      <c r="CN204" s="110"/>
      <c r="CO204" s="95">
        <f t="shared" si="233"/>
        <v>0</v>
      </c>
      <c r="CP204" s="15"/>
      <c r="CQ204" s="24">
        <f t="shared" si="210"/>
        <v>0</v>
      </c>
      <c r="CR204" s="5">
        <v>0</v>
      </c>
      <c r="CS204" s="63"/>
      <c r="CT204" s="15"/>
      <c r="CU204" s="13"/>
      <c r="CV204" s="98">
        <f t="shared" si="234"/>
        <v>0</v>
      </c>
      <c r="CW204" s="99">
        <f>CW5</f>
        <v>1</v>
      </c>
      <c r="CX204" s="100"/>
      <c r="CY204" s="110"/>
      <c r="CZ204" s="95">
        <f t="shared" si="235"/>
        <v>0</v>
      </c>
      <c r="DA204" s="15"/>
      <c r="DB204" s="24">
        <f t="shared" si="211"/>
        <v>0</v>
      </c>
      <c r="DC204" s="5">
        <v>0</v>
      </c>
      <c r="DD204" s="63"/>
      <c r="DE204" s="15"/>
      <c r="DF204" s="13"/>
      <c r="DG204" s="98">
        <f t="shared" si="236"/>
        <v>0</v>
      </c>
      <c r="DH204" s="99">
        <f>DH5</f>
        <v>1</v>
      </c>
      <c r="DI204" s="100"/>
      <c r="DJ204" s="110"/>
      <c r="DK204" s="95">
        <f t="shared" si="237"/>
        <v>0</v>
      </c>
      <c r="DL204" s="15"/>
      <c r="DM204" s="24">
        <f t="shared" si="212"/>
        <v>0</v>
      </c>
      <c r="DN204" s="5">
        <v>0</v>
      </c>
      <c r="DO204" s="63"/>
      <c r="DP204" s="15"/>
      <c r="DQ204" s="13"/>
      <c r="DR204" s="98">
        <f t="shared" si="238"/>
        <v>0</v>
      </c>
      <c r="DS204" s="99">
        <f>DS5</f>
        <v>1</v>
      </c>
      <c r="DT204" s="100"/>
      <c r="DU204" s="110"/>
      <c r="DV204" s="95">
        <f t="shared" si="239"/>
        <v>0</v>
      </c>
      <c r="DW204" s="15"/>
      <c r="DX204" s="24">
        <f t="shared" si="213"/>
        <v>0</v>
      </c>
      <c r="DY204" s="5">
        <v>0</v>
      </c>
      <c r="DZ204" s="63"/>
      <c r="EA204" s="15"/>
      <c r="EB204" s="13"/>
      <c r="EC204" s="98">
        <f t="shared" si="240"/>
        <v>0</v>
      </c>
      <c r="ED204" s="99">
        <f>ED5</f>
        <v>1</v>
      </c>
      <c r="EE204" s="100"/>
      <c r="EF204" s="110"/>
      <c r="EG204" s="95">
        <f t="shared" si="241"/>
        <v>0</v>
      </c>
      <c r="EH204" s="15"/>
      <c r="EI204" s="24">
        <f t="shared" si="214"/>
        <v>0</v>
      </c>
      <c r="EJ204" s="5">
        <v>0</v>
      </c>
      <c r="EK204" s="63"/>
      <c r="EL204" s="15"/>
      <c r="EM204" s="13"/>
      <c r="EN204" s="98">
        <f t="shared" si="242"/>
        <v>0</v>
      </c>
      <c r="EO204" s="99">
        <f>EO5</f>
        <v>1</v>
      </c>
      <c r="EP204" s="100"/>
      <c r="EQ204" s="110"/>
      <c r="ER204" s="95">
        <f t="shared" si="243"/>
        <v>0</v>
      </c>
      <c r="ES204" s="15"/>
      <c r="ET204" s="24">
        <f t="shared" si="215"/>
        <v>0</v>
      </c>
      <c r="EU204" s="5">
        <v>0</v>
      </c>
      <c r="EV204" s="63"/>
      <c r="EW204" s="15"/>
      <c r="EX204" s="13"/>
      <c r="EY204" s="98">
        <f t="shared" si="244"/>
        <v>0</v>
      </c>
      <c r="EZ204" s="99">
        <f>EZ5</f>
        <v>1</v>
      </c>
      <c r="FA204" s="100"/>
      <c r="FB204" s="110"/>
      <c r="FC204" s="95">
        <f t="shared" si="245"/>
        <v>0</v>
      </c>
      <c r="FD204" s="15"/>
      <c r="FE204" s="24">
        <f t="shared" si="216"/>
        <v>0</v>
      </c>
      <c r="FF204" s="5">
        <v>0</v>
      </c>
      <c r="FG204" s="63"/>
      <c r="FH204" s="15"/>
      <c r="FI204" s="13"/>
      <c r="FJ204" s="98">
        <f t="shared" si="246"/>
        <v>0</v>
      </c>
      <c r="FK204" s="99">
        <f>FK5</f>
        <v>1</v>
      </c>
      <c r="FL204" s="100"/>
      <c r="FM204" s="110"/>
      <c r="FN204" s="95">
        <f t="shared" si="247"/>
        <v>0</v>
      </c>
      <c r="FO204" s="15"/>
      <c r="FP204" s="24">
        <f t="shared" si="217"/>
        <v>0</v>
      </c>
      <c r="FQ204" s="5">
        <v>0</v>
      </c>
      <c r="FR204" s="8">
        <v>0</v>
      </c>
      <c r="FS204" s="84">
        <f t="shared" si="248"/>
        <v>14.344154999999999</v>
      </c>
      <c r="FT204" s="85">
        <f t="shared" si="249"/>
        <v>500</v>
      </c>
      <c r="FU204" s="85">
        <f t="shared" si="250"/>
        <v>500</v>
      </c>
      <c r="FV204" s="85">
        <f t="shared" si="251"/>
        <v>500</v>
      </c>
      <c r="FW204" s="85">
        <f t="shared" si="252"/>
        <v>500</v>
      </c>
      <c r="FX204" s="85">
        <f t="shared" si="253"/>
        <v>13.555226474999998</v>
      </c>
      <c r="FY204" s="85">
        <f t="shared" si="254"/>
        <v>500</v>
      </c>
      <c r="FZ204" s="85">
        <f t="shared" si="255"/>
        <v>500</v>
      </c>
      <c r="GA204" s="85">
        <f t="shared" si="256"/>
        <v>500</v>
      </c>
      <c r="GB204" s="85">
        <f t="shared" si="257"/>
        <v>500</v>
      </c>
      <c r="GC204" s="85">
        <f t="shared" si="258"/>
        <v>500</v>
      </c>
      <c r="GD204" s="85">
        <f t="shared" si="259"/>
        <v>500</v>
      </c>
      <c r="GE204" s="85">
        <f t="shared" si="260"/>
        <v>500</v>
      </c>
      <c r="GF204" s="85">
        <f t="shared" si="261"/>
        <v>500</v>
      </c>
      <c r="GG204" s="85">
        <f t="shared" si="262"/>
        <v>500</v>
      </c>
      <c r="GH204" s="101">
        <f t="shared" si="201"/>
        <v>2</v>
      </c>
      <c r="GI204" s="102">
        <f t="shared" si="263"/>
        <v>27.899381474999998</v>
      </c>
      <c r="GJ204" s="102">
        <f t="shared" si="264"/>
        <v>13.949690737499999</v>
      </c>
      <c r="GK204" s="79">
        <f>ROW()</f>
        <v>204</v>
      </c>
    </row>
    <row r="205" spans="1:193" s="12" customFormat="1" ht="50.1" customHeight="1">
      <c r="A205" s="17">
        <f>ROW()</f>
        <v>205</v>
      </c>
      <c r="B205" s="32">
        <f t="shared" si="265"/>
        <v>199</v>
      </c>
      <c r="C205" s="33">
        <f t="shared" si="266"/>
        <v>199</v>
      </c>
      <c r="D205" s="31" t="s">
        <v>527</v>
      </c>
      <c r="E205" s="390">
        <f t="shared" si="202"/>
        <v>13.6576</v>
      </c>
      <c r="F205" s="107">
        <f t="shared" si="218"/>
        <v>14.661058158333333</v>
      </c>
      <c r="G205" s="3">
        <v>0</v>
      </c>
      <c r="H205" s="4">
        <v>0</v>
      </c>
      <c r="I205" s="63"/>
      <c r="J205" s="15"/>
      <c r="K205" s="13"/>
      <c r="L205" s="98">
        <f t="shared" si="267"/>
        <v>1</v>
      </c>
      <c r="M205" s="99">
        <f>M5</f>
        <v>0.94499999999999995</v>
      </c>
      <c r="N205" s="100">
        <v>16.498999999999999</v>
      </c>
      <c r="O205" s="110">
        <v>379061</v>
      </c>
      <c r="P205" s="95">
        <f t="shared" si="219"/>
        <v>15.591554999999998</v>
      </c>
      <c r="Q205" s="15"/>
      <c r="R205" s="24">
        <f t="shared" si="203"/>
        <v>3</v>
      </c>
      <c r="S205" s="25">
        <v>0</v>
      </c>
      <c r="T205" s="63"/>
      <c r="U205" s="15"/>
      <c r="V205" s="13"/>
      <c r="W205" s="98">
        <f t="shared" si="220"/>
        <v>1</v>
      </c>
      <c r="X205" s="99">
        <f>X5</f>
        <v>0.97</v>
      </c>
      <c r="Y205" s="100">
        <v>14.08</v>
      </c>
      <c r="Z205" s="110"/>
      <c r="AA205" s="95">
        <f t="shared" si="221"/>
        <v>13.6576</v>
      </c>
      <c r="AB205" s="15"/>
      <c r="AC205" s="24">
        <f t="shared" si="204"/>
        <v>1</v>
      </c>
      <c r="AD205" s="5">
        <v>0</v>
      </c>
      <c r="AE205" s="63"/>
      <c r="AF205" s="15"/>
      <c r="AG205" s="13"/>
      <c r="AH205" s="98">
        <f t="shared" si="222"/>
        <v>0</v>
      </c>
      <c r="AI205" s="99">
        <f>AI5</f>
        <v>0.95499999999999996</v>
      </c>
      <c r="AJ205" s="100"/>
      <c r="AK205" s="110"/>
      <c r="AL205" s="95">
        <f t="shared" si="223"/>
        <v>0</v>
      </c>
      <c r="AM205" s="15"/>
      <c r="AN205" s="24">
        <f t="shared" si="205"/>
        <v>0</v>
      </c>
      <c r="AO205" s="5">
        <v>0</v>
      </c>
      <c r="AP205" s="63"/>
      <c r="AQ205" s="15"/>
      <c r="AR205" s="13"/>
      <c r="AS205" s="98">
        <f t="shared" si="224"/>
        <v>0</v>
      </c>
      <c r="AT205" s="99">
        <f>AT5</f>
        <v>0.96</v>
      </c>
      <c r="AU205" s="100"/>
      <c r="AV205" s="110"/>
      <c r="AW205" s="95">
        <f t="shared" si="225"/>
        <v>0</v>
      </c>
      <c r="AX205" s="15"/>
      <c r="AY205" s="24">
        <f t="shared" si="206"/>
        <v>0</v>
      </c>
      <c r="AZ205" s="5">
        <v>0</v>
      </c>
      <c r="BA205" s="63"/>
      <c r="BB205" s="15"/>
      <c r="BC205" s="13"/>
      <c r="BD205" s="98">
        <f t="shared" si="226"/>
        <v>0</v>
      </c>
      <c r="BE205" s="99">
        <f>BE5</f>
        <v>0.98</v>
      </c>
      <c r="BF205" s="100"/>
      <c r="BG205" s="110"/>
      <c r="BH205" s="95">
        <f t="shared" si="227"/>
        <v>0</v>
      </c>
      <c r="BI205" s="15"/>
      <c r="BJ205" s="24">
        <f t="shared" si="207"/>
        <v>0</v>
      </c>
      <c r="BK205" s="5">
        <v>0</v>
      </c>
      <c r="BL205" s="63"/>
      <c r="BM205" s="15"/>
      <c r="BN205" s="13"/>
      <c r="BO205" s="98">
        <f t="shared" si="228"/>
        <v>1</v>
      </c>
      <c r="BP205" s="99">
        <f>BP5</f>
        <v>0.94499999999999995</v>
      </c>
      <c r="BQ205" s="100">
        <v>15.591554999999998</v>
      </c>
      <c r="BR205" s="110"/>
      <c r="BS205" s="95">
        <f t="shared" si="229"/>
        <v>14.734019474999997</v>
      </c>
      <c r="BT205" s="15"/>
      <c r="BU205" s="24">
        <f t="shared" si="208"/>
        <v>2</v>
      </c>
      <c r="BV205" s="5">
        <v>0</v>
      </c>
      <c r="BW205" s="63"/>
      <c r="BX205" s="15"/>
      <c r="BY205" s="13"/>
      <c r="BZ205" s="98">
        <f t="shared" si="230"/>
        <v>0</v>
      </c>
      <c r="CA205" s="99">
        <f>CA5</f>
        <v>1</v>
      </c>
      <c r="CB205" s="100"/>
      <c r="CC205" s="110"/>
      <c r="CD205" s="95">
        <f t="shared" si="231"/>
        <v>0</v>
      </c>
      <c r="CE205" s="15"/>
      <c r="CF205" s="24">
        <f t="shared" si="209"/>
        <v>0</v>
      </c>
      <c r="CG205" s="5">
        <v>0</v>
      </c>
      <c r="CH205" s="63"/>
      <c r="CI205" s="15"/>
      <c r="CJ205" s="13"/>
      <c r="CK205" s="98">
        <f t="shared" si="232"/>
        <v>0</v>
      </c>
      <c r="CL205" s="99">
        <f>CL5</f>
        <v>1</v>
      </c>
      <c r="CM205" s="100"/>
      <c r="CN205" s="110"/>
      <c r="CO205" s="95">
        <f t="shared" si="233"/>
        <v>0</v>
      </c>
      <c r="CP205" s="15"/>
      <c r="CQ205" s="24">
        <f t="shared" si="210"/>
        <v>0</v>
      </c>
      <c r="CR205" s="5">
        <v>0</v>
      </c>
      <c r="CS205" s="63"/>
      <c r="CT205" s="15"/>
      <c r="CU205" s="13"/>
      <c r="CV205" s="98">
        <f t="shared" si="234"/>
        <v>0</v>
      </c>
      <c r="CW205" s="99">
        <f>CW5</f>
        <v>1</v>
      </c>
      <c r="CX205" s="100"/>
      <c r="CY205" s="110"/>
      <c r="CZ205" s="95">
        <f t="shared" si="235"/>
        <v>0</v>
      </c>
      <c r="DA205" s="15"/>
      <c r="DB205" s="24">
        <f t="shared" si="211"/>
        <v>0</v>
      </c>
      <c r="DC205" s="5">
        <v>0</v>
      </c>
      <c r="DD205" s="63"/>
      <c r="DE205" s="15"/>
      <c r="DF205" s="13"/>
      <c r="DG205" s="98">
        <f t="shared" si="236"/>
        <v>0</v>
      </c>
      <c r="DH205" s="99">
        <f>DH5</f>
        <v>1</v>
      </c>
      <c r="DI205" s="100"/>
      <c r="DJ205" s="110"/>
      <c r="DK205" s="95">
        <f t="shared" si="237"/>
        <v>0</v>
      </c>
      <c r="DL205" s="15"/>
      <c r="DM205" s="24">
        <f t="shared" si="212"/>
        <v>0</v>
      </c>
      <c r="DN205" s="5">
        <v>0</v>
      </c>
      <c r="DO205" s="63"/>
      <c r="DP205" s="15"/>
      <c r="DQ205" s="13"/>
      <c r="DR205" s="98">
        <f t="shared" si="238"/>
        <v>0</v>
      </c>
      <c r="DS205" s="99">
        <f>DS5</f>
        <v>1</v>
      </c>
      <c r="DT205" s="100"/>
      <c r="DU205" s="110"/>
      <c r="DV205" s="95">
        <f t="shared" si="239"/>
        <v>0</v>
      </c>
      <c r="DW205" s="15"/>
      <c r="DX205" s="24">
        <f t="shared" si="213"/>
        <v>0</v>
      </c>
      <c r="DY205" s="5">
        <v>0</v>
      </c>
      <c r="DZ205" s="63"/>
      <c r="EA205" s="15"/>
      <c r="EB205" s="13"/>
      <c r="EC205" s="98">
        <f t="shared" si="240"/>
        <v>0</v>
      </c>
      <c r="ED205" s="99">
        <f>ED5</f>
        <v>1</v>
      </c>
      <c r="EE205" s="100"/>
      <c r="EF205" s="110"/>
      <c r="EG205" s="95">
        <f t="shared" si="241"/>
        <v>0</v>
      </c>
      <c r="EH205" s="15"/>
      <c r="EI205" s="24">
        <f t="shared" si="214"/>
        <v>0</v>
      </c>
      <c r="EJ205" s="5">
        <v>0</v>
      </c>
      <c r="EK205" s="63"/>
      <c r="EL205" s="15"/>
      <c r="EM205" s="13"/>
      <c r="EN205" s="98">
        <f t="shared" si="242"/>
        <v>0</v>
      </c>
      <c r="EO205" s="99">
        <f>EO5</f>
        <v>1</v>
      </c>
      <c r="EP205" s="100"/>
      <c r="EQ205" s="110"/>
      <c r="ER205" s="95">
        <f t="shared" si="243"/>
        <v>0</v>
      </c>
      <c r="ES205" s="15"/>
      <c r="ET205" s="24">
        <f t="shared" si="215"/>
        <v>0</v>
      </c>
      <c r="EU205" s="5">
        <v>0</v>
      </c>
      <c r="EV205" s="63"/>
      <c r="EW205" s="15"/>
      <c r="EX205" s="13"/>
      <c r="EY205" s="98">
        <f t="shared" si="244"/>
        <v>0</v>
      </c>
      <c r="EZ205" s="99">
        <f>EZ5</f>
        <v>1</v>
      </c>
      <c r="FA205" s="100"/>
      <c r="FB205" s="110"/>
      <c r="FC205" s="95">
        <f t="shared" si="245"/>
        <v>0</v>
      </c>
      <c r="FD205" s="15"/>
      <c r="FE205" s="24">
        <f t="shared" si="216"/>
        <v>0</v>
      </c>
      <c r="FF205" s="5">
        <v>0</v>
      </c>
      <c r="FG205" s="63"/>
      <c r="FH205" s="15"/>
      <c r="FI205" s="13"/>
      <c r="FJ205" s="98">
        <f t="shared" si="246"/>
        <v>0</v>
      </c>
      <c r="FK205" s="99">
        <f>FK5</f>
        <v>1</v>
      </c>
      <c r="FL205" s="100"/>
      <c r="FM205" s="110"/>
      <c r="FN205" s="95">
        <f t="shared" si="247"/>
        <v>0</v>
      </c>
      <c r="FO205" s="15"/>
      <c r="FP205" s="24">
        <f t="shared" si="217"/>
        <v>0</v>
      </c>
      <c r="FQ205" s="5">
        <v>0</v>
      </c>
      <c r="FR205" s="8">
        <v>0</v>
      </c>
      <c r="FS205" s="84">
        <f t="shared" si="248"/>
        <v>15.591554999999998</v>
      </c>
      <c r="FT205" s="85">
        <f t="shared" si="249"/>
        <v>13.6576</v>
      </c>
      <c r="FU205" s="85">
        <f t="shared" si="250"/>
        <v>500</v>
      </c>
      <c r="FV205" s="85">
        <f t="shared" si="251"/>
        <v>500</v>
      </c>
      <c r="FW205" s="85">
        <f t="shared" si="252"/>
        <v>500</v>
      </c>
      <c r="FX205" s="85">
        <f t="shared" si="253"/>
        <v>14.734019474999997</v>
      </c>
      <c r="FY205" s="85">
        <f t="shared" si="254"/>
        <v>500</v>
      </c>
      <c r="FZ205" s="85">
        <f t="shared" si="255"/>
        <v>500</v>
      </c>
      <c r="GA205" s="85">
        <f t="shared" si="256"/>
        <v>500</v>
      </c>
      <c r="GB205" s="85">
        <f t="shared" si="257"/>
        <v>500</v>
      </c>
      <c r="GC205" s="85">
        <f t="shared" si="258"/>
        <v>500</v>
      </c>
      <c r="GD205" s="85">
        <f t="shared" si="259"/>
        <v>500</v>
      </c>
      <c r="GE205" s="85">
        <f t="shared" si="260"/>
        <v>500</v>
      </c>
      <c r="GF205" s="85">
        <f t="shared" si="261"/>
        <v>500</v>
      </c>
      <c r="GG205" s="85">
        <f t="shared" si="262"/>
        <v>500</v>
      </c>
      <c r="GH205" s="101">
        <f t="shared" si="201"/>
        <v>3</v>
      </c>
      <c r="GI205" s="102">
        <f t="shared" si="263"/>
        <v>43.983174474999998</v>
      </c>
      <c r="GJ205" s="102">
        <f t="shared" si="264"/>
        <v>14.661058158333333</v>
      </c>
      <c r="GK205" s="79">
        <f>ROW()</f>
        <v>205</v>
      </c>
    </row>
    <row r="206" spans="1:193" s="12" customFormat="1" ht="50.1" customHeight="1">
      <c r="A206" s="17">
        <f>ROW()</f>
        <v>206</v>
      </c>
      <c r="B206" s="32">
        <f t="shared" si="265"/>
        <v>200</v>
      </c>
      <c r="C206" s="33">
        <f t="shared" si="266"/>
        <v>200</v>
      </c>
      <c r="D206" s="31" t="s">
        <v>528</v>
      </c>
      <c r="E206" s="390">
        <f t="shared" si="202"/>
        <v>11.0016</v>
      </c>
      <c r="F206" s="107">
        <f t="shared" si="218"/>
        <v>11.0016</v>
      </c>
      <c r="G206" s="3">
        <v>0</v>
      </c>
      <c r="H206" s="4">
        <v>0</v>
      </c>
      <c r="I206" s="63"/>
      <c r="J206" s="15"/>
      <c r="K206" s="13"/>
      <c r="L206" s="98">
        <f t="shared" si="267"/>
        <v>0</v>
      </c>
      <c r="M206" s="99">
        <f>M5</f>
        <v>0.94499999999999995</v>
      </c>
      <c r="N206" s="100"/>
      <c r="O206" s="110"/>
      <c r="P206" s="95">
        <f t="shared" si="219"/>
        <v>0</v>
      </c>
      <c r="Q206" s="15"/>
      <c r="R206" s="24">
        <f t="shared" si="203"/>
        <v>0</v>
      </c>
      <c r="S206" s="25">
        <v>0</v>
      </c>
      <c r="T206" s="63"/>
      <c r="U206" s="15"/>
      <c r="V206" s="13"/>
      <c r="W206" s="98">
        <f t="shared" si="220"/>
        <v>0</v>
      </c>
      <c r="X206" s="99">
        <f>X5</f>
        <v>0.97</v>
      </c>
      <c r="Y206" s="100"/>
      <c r="Z206" s="110"/>
      <c r="AA206" s="95">
        <f t="shared" si="221"/>
        <v>0</v>
      </c>
      <c r="AB206" s="15"/>
      <c r="AC206" s="24">
        <f t="shared" si="204"/>
        <v>0</v>
      </c>
      <c r="AD206" s="5">
        <v>0</v>
      </c>
      <c r="AE206" s="63"/>
      <c r="AF206" s="15"/>
      <c r="AG206" s="13"/>
      <c r="AH206" s="98">
        <f t="shared" si="222"/>
        <v>0</v>
      </c>
      <c r="AI206" s="99">
        <f>AI5</f>
        <v>0.95499999999999996</v>
      </c>
      <c r="AJ206" s="100"/>
      <c r="AK206" s="110"/>
      <c r="AL206" s="95">
        <f t="shared" si="223"/>
        <v>0</v>
      </c>
      <c r="AM206" s="15"/>
      <c r="AN206" s="24">
        <f t="shared" si="205"/>
        <v>0</v>
      </c>
      <c r="AO206" s="5">
        <v>0</v>
      </c>
      <c r="AP206" s="63"/>
      <c r="AQ206" s="15"/>
      <c r="AR206" s="13"/>
      <c r="AS206" s="98">
        <f t="shared" si="224"/>
        <v>1</v>
      </c>
      <c r="AT206" s="99">
        <f>AT5</f>
        <v>0.96</v>
      </c>
      <c r="AU206" s="100">
        <v>11.46</v>
      </c>
      <c r="AV206" s="110"/>
      <c r="AW206" s="95">
        <f t="shared" si="225"/>
        <v>11.0016</v>
      </c>
      <c r="AX206" s="15"/>
      <c r="AY206" s="24">
        <f t="shared" si="206"/>
        <v>1</v>
      </c>
      <c r="AZ206" s="5">
        <v>0</v>
      </c>
      <c r="BA206" s="63"/>
      <c r="BB206" s="15"/>
      <c r="BC206" s="13"/>
      <c r="BD206" s="98">
        <f t="shared" si="226"/>
        <v>0</v>
      </c>
      <c r="BE206" s="99">
        <f>BE5</f>
        <v>0.98</v>
      </c>
      <c r="BF206" s="100"/>
      <c r="BG206" s="110"/>
      <c r="BH206" s="95">
        <f t="shared" si="227"/>
        <v>0</v>
      </c>
      <c r="BI206" s="15"/>
      <c r="BJ206" s="24">
        <f t="shared" si="207"/>
        <v>0</v>
      </c>
      <c r="BK206" s="5">
        <v>0</v>
      </c>
      <c r="BL206" s="63"/>
      <c r="BM206" s="15"/>
      <c r="BN206" s="13"/>
      <c r="BO206" s="98">
        <f t="shared" si="228"/>
        <v>0</v>
      </c>
      <c r="BP206" s="99">
        <f>BP5</f>
        <v>0.94499999999999995</v>
      </c>
      <c r="BQ206" s="100"/>
      <c r="BR206" s="110"/>
      <c r="BS206" s="95">
        <f t="shared" si="229"/>
        <v>0</v>
      </c>
      <c r="BT206" s="15"/>
      <c r="BU206" s="24">
        <f t="shared" si="208"/>
        <v>0</v>
      </c>
      <c r="BV206" s="5">
        <v>0</v>
      </c>
      <c r="BW206" s="63"/>
      <c r="BX206" s="15"/>
      <c r="BY206" s="13"/>
      <c r="BZ206" s="98">
        <f t="shared" si="230"/>
        <v>0</v>
      </c>
      <c r="CA206" s="99">
        <f>CA5</f>
        <v>1</v>
      </c>
      <c r="CB206" s="100"/>
      <c r="CC206" s="110"/>
      <c r="CD206" s="95">
        <f t="shared" si="231"/>
        <v>0</v>
      </c>
      <c r="CE206" s="15"/>
      <c r="CF206" s="24">
        <f t="shared" si="209"/>
        <v>0</v>
      </c>
      <c r="CG206" s="5">
        <v>0</v>
      </c>
      <c r="CH206" s="63"/>
      <c r="CI206" s="15"/>
      <c r="CJ206" s="13"/>
      <c r="CK206" s="98">
        <f t="shared" si="232"/>
        <v>0</v>
      </c>
      <c r="CL206" s="99">
        <f>CL5</f>
        <v>1</v>
      </c>
      <c r="CM206" s="100"/>
      <c r="CN206" s="110"/>
      <c r="CO206" s="95">
        <f t="shared" si="233"/>
        <v>0</v>
      </c>
      <c r="CP206" s="15"/>
      <c r="CQ206" s="24">
        <f t="shared" si="210"/>
        <v>0</v>
      </c>
      <c r="CR206" s="5">
        <v>0</v>
      </c>
      <c r="CS206" s="63"/>
      <c r="CT206" s="15"/>
      <c r="CU206" s="13"/>
      <c r="CV206" s="98">
        <f t="shared" si="234"/>
        <v>0</v>
      </c>
      <c r="CW206" s="99">
        <f>CW5</f>
        <v>1</v>
      </c>
      <c r="CX206" s="100"/>
      <c r="CY206" s="110"/>
      <c r="CZ206" s="95">
        <f t="shared" si="235"/>
        <v>0</v>
      </c>
      <c r="DA206" s="15"/>
      <c r="DB206" s="24">
        <f t="shared" si="211"/>
        <v>0</v>
      </c>
      <c r="DC206" s="5">
        <v>0</v>
      </c>
      <c r="DD206" s="63"/>
      <c r="DE206" s="15"/>
      <c r="DF206" s="13"/>
      <c r="DG206" s="98">
        <f t="shared" si="236"/>
        <v>0</v>
      </c>
      <c r="DH206" s="99">
        <f>DH5</f>
        <v>1</v>
      </c>
      <c r="DI206" s="100"/>
      <c r="DJ206" s="110"/>
      <c r="DK206" s="95">
        <f t="shared" si="237"/>
        <v>0</v>
      </c>
      <c r="DL206" s="15"/>
      <c r="DM206" s="24">
        <f t="shared" si="212"/>
        <v>0</v>
      </c>
      <c r="DN206" s="5">
        <v>0</v>
      </c>
      <c r="DO206" s="63"/>
      <c r="DP206" s="15"/>
      <c r="DQ206" s="13"/>
      <c r="DR206" s="98">
        <f t="shared" si="238"/>
        <v>0</v>
      </c>
      <c r="DS206" s="99">
        <f>DS5</f>
        <v>1</v>
      </c>
      <c r="DT206" s="100"/>
      <c r="DU206" s="110"/>
      <c r="DV206" s="95">
        <f t="shared" si="239"/>
        <v>0</v>
      </c>
      <c r="DW206" s="15"/>
      <c r="DX206" s="24">
        <f t="shared" si="213"/>
        <v>0</v>
      </c>
      <c r="DY206" s="5">
        <v>0</v>
      </c>
      <c r="DZ206" s="63"/>
      <c r="EA206" s="15"/>
      <c r="EB206" s="13"/>
      <c r="EC206" s="98">
        <f t="shared" si="240"/>
        <v>0</v>
      </c>
      <c r="ED206" s="99">
        <f>ED5</f>
        <v>1</v>
      </c>
      <c r="EE206" s="100"/>
      <c r="EF206" s="110"/>
      <c r="EG206" s="95">
        <f t="shared" si="241"/>
        <v>0</v>
      </c>
      <c r="EH206" s="15"/>
      <c r="EI206" s="24">
        <f t="shared" si="214"/>
        <v>0</v>
      </c>
      <c r="EJ206" s="5">
        <v>0</v>
      </c>
      <c r="EK206" s="63"/>
      <c r="EL206" s="15"/>
      <c r="EM206" s="13"/>
      <c r="EN206" s="98">
        <f t="shared" si="242"/>
        <v>0</v>
      </c>
      <c r="EO206" s="99">
        <f>EO5</f>
        <v>1</v>
      </c>
      <c r="EP206" s="100"/>
      <c r="EQ206" s="110"/>
      <c r="ER206" s="95">
        <f t="shared" si="243"/>
        <v>0</v>
      </c>
      <c r="ES206" s="15"/>
      <c r="ET206" s="24">
        <f t="shared" si="215"/>
        <v>0</v>
      </c>
      <c r="EU206" s="5">
        <v>0</v>
      </c>
      <c r="EV206" s="63"/>
      <c r="EW206" s="15"/>
      <c r="EX206" s="13"/>
      <c r="EY206" s="98">
        <f t="shared" si="244"/>
        <v>0</v>
      </c>
      <c r="EZ206" s="99">
        <f>EZ5</f>
        <v>1</v>
      </c>
      <c r="FA206" s="100"/>
      <c r="FB206" s="110"/>
      <c r="FC206" s="95">
        <f t="shared" si="245"/>
        <v>0</v>
      </c>
      <c r="FD206" s="15"/>
      <c r="FE206" s="24">
        <f t="shared" si="216"/>
        <v>0</v>
      </c>
      <c r="FF206" s="5">
        <v>0</v>
      </c>
      <c r="FG206" s="63"/>
      <c r="FH206" s="15"/>
      <c r="FI206" s="13"/>
      <c r="FJ206" s="98">
        <f t="shared" si="246"/>
        <v>0</v>
      </c>
      <c r="FK206" s="99">
        <f>FK5</f>
        <v>1</v>
      </c>
      <c r="FL206" s="100"/>
      <c r="FM206" s="110"/>
      <c r="FN206" s="95">
        <f t="shared" si="247"/>
        <v>0</v>
      </c>
      <c r="FO206" s="15"/>
      <c r="FP206" s="24">
        <f t="shared" si="217"/>
        <v>0</v>
      </c>
      <c r="FQ206" s="5">
        <v>0</v>
      </c>
      <c r="FR206" s="8">
        <v>0</v>
      </c>
      <c r="FS206" s="84">
        <f t="shared" si="248"/>
        <v>500</v>
      </c>
      <c r="FT206" s="85">
        <f t="shared" si="249"/>
        <v>500</v>
      </c>
      <c r="FU206" s="85">
        <f t="shared" si="250"/>
        <v>500</v>
      </c>
      <c r="FV206" s="85">
        <f t="shared" si="251"/>
        <v>11.0016</v>
      </c>
      <c r="FW206" s="85">
        <f t="shared" si="252"/>
        <v>500</v>
      </c>
      <c r="FX206" s="85">
        <f t="shared" si="253"/>
        <v>500</v>
      </c>
      <c r="FY206" s="85">
        <f t="shared" si="254"/>
        <v>500</v>
      </c>
      <c r="FZ206" s="85">
        <f t="shared" si="255"/>
        <v>500</v>
      </c>
      <c r="GA206" s="85">
        <f t="shared" si="256"/>
        <v>500</v>
      </c>
      <c r="GB206" s="85">
        <f t="shared" si="257"/>
        <v>500</v>
      </c>
      <c r="GC206" s="85">
        <f t="shared" si="258"/>
        <v>500</v>
      </c>
      <c r="GD206" s="85">
        <f t="shared" si="259"/>
        <v>500</v>
      </c>
      <c r="GE206" s="85">
        <f t="shared" si="260"/>
        <v>500</v>
      </c>
      <c r="GF206" s="85">
        <f t="shared" si="261"/>
        <v>500</v>
      </c>
      <c r="GG206" s="85">
        <f t="shared" si="262"/>
        <v>500</v>
      </c>
      <c r="GH206" s="101">
        <f t="shared" si="201"/>
        <v>1</v>
      </c>
      <c r="GI206" s="102">
        <f t="shared" si="263"/>
        <v>11.0016</v>
      </c>
      <c r="GJ206" s="102">
        <f t="shared" si="264"/>
        <v>11.0016</v>
      </c>
      <c r="GK206" s="79">
        <f>ROW()</f>
        <v>206</v>
      </c>
    </row>
    <row r="207" spans="1:193" s="12" customFormat="1" ht="50.1" customHeight="1">
      <c r="A207" s="17">
        <f>ROW()</f>
        <v>207</v>
      </c>
      <c r="B207" s="32">
        <f t="shared" si="265"/>
        <v>201</v>
      </c>
      <c r="C207" s="33">
        <f t="shared" si="266"/>
        <v>201</v>
      </c>
      <c r="D207" s="31" t="s">
        <v>529</v>
      </c>
      <c r="E207" s="390">
        <f t="shared" si="202"/>
        <v>8.106880949999999</v>
      </c>
      <c r="F207" s="107">
        <f t="shared" si="218"/>
        <v>8.3427954749999991</v>
      </c>
      <c r="G207" s="3">
        <v>0</v>
      </c>
      <c r="H207" s="4">
        <v>0</v>
      </c>
      <c r="I207" s="63"/>
      <c r="J207" s="15"/>
      <c r="K207" s="13"/>
      <c r="L207" s="98">
        <f t="shared" si="267"/>
        <v>1</v>
      </c>
      <c r="M207" s="99">
        <f>M5</f>
        <v>0.94499999999999995</v>
      </c>
      <c r="N207" s="100">
        <v>9.0779999999999994</v>
      </c>
      <c r="O207" s="110"/>
      <c r="P207" s="95">
        <f t="shared" si="219"/>
        <v>8.5787099999999992</v>
      </c>
      <c r="Q207" s="15"/>
      <c r="R207" s="24">
        <f t="shared" si="203"/>
        <v>2</v>
      </c>
      <c r="S207" s="25">
        <v>0</v>
      </c>
      <c r="T207" s="63"/>
      <c r="U207" s="15"/>
      <c r="V207" s="13"/>
      <c r="W207" s="98">
        <f t="shared" si="220"/>
        <v>0</v>
      </c>
      <c r="X207" s="99">
        <f>X5</f>
        <v>0.97</v>
      </c>
      <c r="Y207" s="100"/>
      <c r="Z207" s="110"/>
      <c r="AA207" s="95">
        <f t="shared" si="221"/>
        <v>0</v>
      </c>
      <c r="AB207" s="15"/>
      <c r="AC207" s="24">
        <f t="shared" si="204"/>
        <v>0</v>
      </c>
      <c r="AD207" s="5">
        <v>0</v>
      </c>
      <c r="AE207" s="63"/>
      <c r="AF207" s="15"/>
      <c r="AG207" s="13"/>
      <c r="AH207" s="98">
        <f t="shared" si="222"/>
        <v>0</v>
      </c>
      <c r="AI207" s="99">
        <f>AI5</f>
        <v>0.95499999999999996</v>
      </c>
      <c r="AJ207" s="100"/>
      <c r="AK207" s="110"/>
      <c r="AL207" s="95">
        <f t="shared" si="223"/>
        <v>0</v>
      </c>
      <c r="AM207" s="15"/>
      <c r="AN207" s="24">
        <f t="shared" si="205"/>
        <v>0</v>
      </c>
      <c r="AO207" s="5">
        <v>0</v>
      </c>
      <c r="AP207" s="63"/>
      <c r="AQ207" s="15"/>
      <c r="AR207" s="13"/>
      <c r="AS207" s="98">
        <f t="shared" si="224"/>
        <v>0</v>
      </c>
      <c r="AT207" s="99">
        <f>AT5</f>
        <v>0.96</v>
      </c>
      <c r="AU207" s="100"/>
      <c r="AV207" s="110"/>
      <c r="AW207" s="95">
        <f t="shared" si="225"/>
        <v>0</v>
      </c>
      <c r="AX207" s="15"/>
      <c r="AY207" s="24">
        <f t="shared" si="206"/>
        <v>0</v>
      </c>
      <c r="AZ207" s="5">
        <v>0</v>
      </c>
      <c r="BA207" s="63"/>
      <c r="BB207" s="15"/>
      <c r="BC207" s="13"/>
      <c r="BD207" s="98">
        <f t="shared" si="226"/>
        <v>0</v>
      </c>
      <c r="BE207" s="99">
        <f>BE5</f>
        <v>0.98</v>
      </c>
      <c r="BF207" s="100"/>
      <c r="BG207" s="110"/>
      <c r="BH207" s="95">
        <f t="shared" si="227"/>
        <v>0</v>
      </c>
      <c r="BI207" s="15"/>
      <c r="BJ207" s="24">
        <f t="shared" si="207"/>
        <v>0</v>
      </c>
      <c r="BK207" s="5">
        <v>0</v>
      </c>
      <c r="BL207" s="63"/>
      <c r="BM207" s="15"/>
      <c r="BN207" s="13"/>
      <c r="BO207" s="98">
        <f t="shared" si="228"/>
        <v>1</v>
      </c>
      <c r="BP207" s="99">
        <f>BP5</f>
        <v>0.94499999999999995</v>
      </c>
      <c r="BQ207" s="100">
        <v>8.5787099999999992</v>
      </c>
      <c r="BR207" s="110"/>
      <c r="BS207" s="95">
        <f t="shared" si="229"/>
        <v>8.106880949999999</v>
      </c>
      <c r="BT207" s="15"/>
      <c r="BU207" s="24">
        <f t="shared" si="208"/>
        <v>1</v>
      </c>
      <c r="BV207" s="5">
        <v>0</v>
      </c>
      <c r="BW207" s="63"/>
      <c r="BX207" s="15"/>
      <c r="BY207" s="13"/>
      <c r="BZ207" s="98">
        <f t="shared" si="230"/>
        <v>0</v>
      </c>
      <c r="CA207" s="99">
        <f>CA5</f>
        <v>1</v>
      </c>
      <c r="CB207" s="100"/>
      <c r="CC207" s="110"/>
      <c r="CD207" s="95">
        <f t="shared" si="231"/>
        <v>0</v>
      </c>
      <c r="CE207" s="15"/>
      <c r="CF207" s="24">
        <f t="shared" si="209"/>
        <v>0</v>
      </c>
      <c r="CG207" s="5">
        <v>0</v>
      </c>
      <c r="CH207" s="63"/>
      <c r="CI207" s="15"/>
      <c r="CJ207" s="13"/>
      <c r="CK207" s="98">
        <f t="shared" si="232"/>
        <v>0</v>
      </c>
      <c r="CL207" s="99">
        <f>CL5</f>
        <v>1</v>
      </c>
      <c r="CM207" s="100"/>
      <c r="CN207" s="110"/>
      <c r="CO207" s="95">
        <f t="shared" si="233"/>
        <v>0</v>
      </c>
      <c r="CP207" s="15"/>
      <c r="CQ207" s="24">
        <f t="shared" si="210"/>
        <v>0</v>
      </c>
      <c r="CR207" s="5">
        <v>0</v>
      </c>
      <c r="CS207" s="63"/>
      <c r="CT207" s="15"/>
      <c r="CU207" s="13"/>
      <c r="CV207" s="98">
        <f t="shared" si="234"/>
        <v>0</v>
      </c>
      <c r="CW207" s="99">
        <f>CW5</f>
        <v>1</v>
      </c>
      <c r="CX207" s="100"/>
      <c r="CY207" s="110"/>
      <c r="CZ207" s="95">
        <f t="shared" si="235"/>
        <v>0</v>
      </c>
      <c r="DA207" s="15"/>
      <c r="DB207" s="24">
        <f t="shared" si="211"/>
        <v>0</v>
      </c>
      <c r="DC207" s="5">
        <v>0</v>
      </c>
      <c r="DD207" s="63"/>
      <c r="DE207" s="15"/>
      <c r="DF207" s="13"/>
      <c r="DG207" s="98">
        <f t="shared" si="236"/>
        <v>0</v>
      </c>
      <c r="DH207" s="99">
        <f>DH5</f>
        <v>1</v>
      </c>
      <c r="DI207" s="100"/>
      <c r="DJ207" s="110"/>
      <c r="DK207" s="95">
        <f t="shared" si="237"/>
        <v>0</v>
      </c>
      <c r="DL207" s="15"/>
      <c r="DM207" s="24">
        <f t="shared" si="212"/>
        <v>0</v>
      </c>
      <c r="DN207" s="5">
        <v>0</v>
      </c>
      <c r="DO207" s="63"/>
      <c r="DP207" s="15"/>
      <c r="DQ207" s="13"/>
      <c r="DR207" s="98">
        <f t="shared" si="238"/>
        <v>0</v>
      </c>
      <c r="DS207" s="99">
        <f>DS5</f>
        <v>1</v>
      </c>
      <c r="DT207" s="100"/>
      <c r="DU207" s="110"/>
      <c r="DV207" s="95">
        <f t="shared" si="239"/>
        <v>0</v>
      </c>
      <c r="DW207" s="15"/>
      <c r="DX207" s="24">
        <f t="shared" si="213"/>
        <v>0</v>
      </c>
      <c r="DY207" s="5">
        <v>0</v>
      </c>
      <c r="DZ207" s="63"/>
      <c r="EA207" s="15"/>
      <c r="EB207" s="13"/>
      <c r="EC207" s="98">
        <f t="shared" si="240"/>
        <v>0</v>
      </c>
      <c r="ED207" s="99">
        <f>ED5</f>
        <v>1</v>
      </c>
      <c r="EE207" s="100"/>
      <c r="EF207" s="110"/>
      <c r="EG207" s="95">
        <f t="shared" si="241"/>
        <v>0</v>
      </c>
      <c r="EH207" s="15"/>
      <c r="EI207" s="24">
        <f t="shared" si="214"/>
        <v>0</v>
      </c>
      <c r="EJ207" s="5">
        <v>0</v>
      </c>
      <c r="EK207" s="63"/>
      <c r="EL207" s="15"/>
      <c r="EM207" s="13"/>
      <c r="EN207" s="98">
        <f t="shared" si="242"/>
        <v>0</v>
      </c>
      <c r="EO207" s="99">
        <f>EO5</f>
        <v>1</v>
      </c>
      <c r="EP207" s="100"/>
      <c r="EQ207" s="110"/>
      <c r="ER207" s="95">
        <f t="shared" si="243"/>
        <v>0</v>
      </c>
      <c r="ES207" s="15"/>
      <c r="ET207" s="24">
        <f t="shared" si="215"/>
        <v>0</v>
      </c>
      <c r="EU207" s="5">
        <v>0</v>
      </c>
      <c r="EV207" s="63"/>
      <c r="EW207" s="15"/>
      <c r="EX207" s="13"/>
      <c r="EY207" s="98">
        <f t="shared" si="244"/>
        <v>0</v>
      </c>
      <c r="EZ207" s="99">
        <f>EZ5</f>
        <v>1</v>
      </c>
      <c r="FA207" s="100"/>
      <c r="FB207" s="110"/>
      <c r="FC207" s="95">
        <f t="shared" si="245"/>
        <v>0</v>
      </c>
      <c r="FD207" s="15"/>
      <c r="FE207" s="24">
        <f t="shared" si="216"/>
        <v>0</v>
      </c>
      <c r="FF207" s="5">
        <v>0</v>
      </c>
      <c r="FG207" s="63"/>
      <c r="FH207" s="15"/>
      <c r="FI207" s="13"/>
      <c r="FJ207" s="98">
        <f t="shared" si="246"/>
        <v>0</v>
      </c>
      <c r="FK207" s="99">
        <f>FK5</f>
        <v>1</v>
      </c>
      <c r="FL207" s="100"/>
      <c r="FM207" s="110"/>
      <c r="FN207" s="95">
        <f t="shared" si="247"/>
        <v>0</v>
      </c>
      <c r="FO207" s="15"/>
      <c r="FP207" s="24">
        <f t="shared" si="217"/>
        <v>0</v>
      </c>
      <c r="FQ207" s="5">
        <v>0</v>
      </c>
      <c r="FR207" s="8">
        <v>0</v>
      </c>
      <c r="FS207" s="84">
        <f t="shared" si="248"/>
        <v>8.5787099999999992</v>
      </c>
      <c r="FT207" s="85">
        <f t="shared" si="249"/>
        <v>500</v>
      </c>
      <c r="FU207" s="85">
        <f t="shared" si="250"/>
        <v>500</v>
      </c>
      <c r="FV207" s="85">
        <f t="shared" si="251"/>
        <v>500</v>
      </c>
      <c r="FW207" s="85">
        <f t="shared" si="252"/>
        <v>500</v>
      </c>
      <c r="FX207" s="85">
        <f t="shared" si="253"/>
        <v>8.106880949999999</v>
      </c>
      <c r="FY207" s="85">
        <f t="shared" si="254"/>
        <v>500</v>
      </c>
      <c r="FZ207" s="85">
        <f t="shared" si="255"/>
        <v>500</v>
      </c>
      <c r="GA207" s="85">
        <f t="shared" si="256"/>
        <v>500</v>
      </c>
      <c r="GB207" s="85">
        <f t="shared" si="257"/>
        <v>500</v>
      </c>
      <c r="GC207" s="85">
        <f t="shared" si="258"/>
        <v>500</v>
      </c>
      <c r="GD207" s="85">
        <f t="shared" si="259"/>
        <v>500</v>
      </c>
      <c r="GE207" s="85">
        <f t="shared" si="260"/>
        <v>500</v>
      </c>
      <c r="GF207" s="85">
        <f t="shared" si="261"/>
        <v>500</v>
      </c>
      <c r="GG207" s="85">
        <f t="shared" si="262"/>
        <v>500</v>
      </c>
      <c r="GH207" s="101">
        <f t="shared" si="201"/>
        <v>2</v>
      </c>
      <c r="GI207" s="102">
        <f t="shared" si="263"/>
        <v>16.685590949999998</v>
      </c>
      <c r="GJ207" s="102">
        <f t="shared" si="264"/>
        <v>8.3427954749999991</v>
      </c>
      <c r="GK207" s="79">
        <f>ROW()</f>
        <v>207</v>
      </c>
    </row>
    <row r="208" spans="1:193" s="12" customFormat="1" ht="50.1" customHeight="1">
      <c r="A208" s="17">
        <f>ROW()</f>
        <v>208</v>
      </c>
      <c r="B208" s="32">
        <f t="shared" si="265"/>
        <v>202</v>
      </c>
      <c r="C208" s="33">
        <f t="shared" si="266"/>
        <v>202</v>
      </c>
      <c r="D208" s="31" t="s">
        <v>530</v>
      </c>
      <c r="E208" s="390">
        <f t="shared" si="202"/>
        <v>7.2992499999999998</v>
      </c>
      <c r="F208" s="107">
        <f t="shared" si="218"/>
        <v>7.2992499999999998</v>
      </c>
      <c r="G208" s="3">
        <v>0</v>
      </c>
      <c r="H208" s="4">
        <v>0</v>
      </c>
      <c r="I208" s="63"/>
      <c r="J208" s="15"/>
      <c r="K208" s="13"/>
      <c r="L208" s="98">
        <f t="shared" si="267"/>
        <v>0</v>
      </c>
      <c r="M208" s="99">
        <f>M5</f>
        <v>0.94499999999999995</v>
      </c>
      <c r="N208" s="100"/>
      <c r="O208" s="110"/>
      <c r="P208" s="95">
        <f t="shared" si="219"/>
        <v>0</v>
      </c>
      <c r="Q208" s="15"/>
      <c r="R208" s="24">
        <f t="shared" si="203"/>
        <v>0</v>
      </c>
      <c r="S208" s="25">
        <v>0</v>
      </c>
      <c r="T208" s="63"/>
      <c r="U208" s="15"/>
      <c r="V208" s="13"/>
      <c r="W208" s="98">
        <f t="shared" si="220"/>
        <v>1</v>
      </c>
      <c r="X208" s="99">
        <f>X5</f>
        <v>0.97</v>
      </c>
      <c r="Y208" s="100">
        <v>7.5250000000000004</v>
      </c>
      <c r="Z208" s="110"/>
      <c r="AA208" s="95">
        <f t="shared" si="221"/>
        <v>7.2992499999999998</v>
      </c>
      <c r="AB208" s="15"/>
      <c r="AC208" s="24">
        <f t="shared" si="204"/>
        <v>1</v>
      </c>
      <c r="AD208" s="5">
        <v>0</v>
      </c>
      <c r="AE208" s="63"/>
      <c r="AF208" s="15"/>
      <c r="AG208" s="13"/>
      <c r="AH208" s="98">
        <f t="shared" si="222"/>
        <v>0</v>
      </c>
      <c r="AI208" s="99">
        <f>AI5</f>
        <v>0.95499999999999996</v>
      </c>
      <c r="AJ208" s="100"/>
      <c r="AK208" s="110"/>
      <c r="AL208" s="95">
        <f t="shared" si="223"/>
        <v>0</v>
      </c>
      <c r="AM208" s="15"/>
      <c r="AN208" s="24">
        <f t="shared" si="205"/>
        <v>0</v>
      </c>
      <c r="AO208" s="5">
        <v>0</v>
      </c>
      <c r="AP208" s="63"/>
      <c r="AQ208" s="15"/>
      <c r="AR208" s="13"/>
      <c r="AS208" s="98">
        <f t="shared" si="224"/>
        <v>0</v>
      </c>
      <c r="AT208" s="99">
        <f>AT5</f>
        <v>0.96</v>
      </c>
      <c r="AU208" s="100"/>
      <c r="AV208" s="110"/>
      <c r="AW208" s="95">
        <f t="shared" si="225"/>
        <v>0</v>
      </c>
      <c r="AX208" s="15"/>
      <c r="AY208" s="24">
        <f t="shared" si="206"/>
        <v>0</v>
      </c>
      <c r="AZ208" s="5">
        <v>0</v>
      </c>
      <c r="BA208" s="63"/>
      <c r="BB208" s="15"/>
      <c r="BC208" s="13"/>
      <c r="BD208" s="98">
        <f t="shared" si="226"/>
        <v>0</v>
      </c>
      <c r="BE208" s="99">
        <f>BE5</f>
        <v>0.98</v>
      </c>
      <c r="BF208" s="100"/>
      <c r="BG208" s="110"/>
      <c r="BH208" s="95">
        <f t="shared" si="227"/>
        <v>0</v>
      </c>
      <c r="BI208" s="15"/>
      <c r="BJ208" s="24">
        <f t="shared" si="207"/>
        <v>0</v>
      </c>
      <c r="BK208" s="5">
        <v>0</v>
      </c>
      <c r="BL208" s="63"/>
      <c r="BM208" s="15"/>
      <c r="BN208" s="13"/>
      <c r="BO208" s="98">
        <f t="shared" si="228"/>
        <v>0</v>
      </c>
      <c r="BP208" s="99">
        <f>BP5</f>
        <v>0.94499999999999995</v>
      </c>
      <c r="BQ208" s="100"/>
      <c r="BR208" s="110"/>
      <c r="BS208" s="95">
        <f t="shared" si="229"/>
        <v>0</v>
      </c>
      <c r="BT208" s="15"/>
      <c r="BU208" s="24">
        <f t="shared" si="208"/>
        <v>0</v>
      </c>
      <c r="BV208" s="5">
        <v>0</v>
      </c>
      <c r="BW208" s="63"/>
      <c r="BX208" s="15"/>
      <c r="BY208" s="13"/>
      <c r="BZ208" s="98">
        <f t="shared" si="230"/>
        <v>0</v>
      </c>
      <c r="CA208" s="99">
        <f>CA5</f>
        <v>1</v>
      </c>
      <c r="CB208" s="100"/>
      <c r="CC208" s="110"/>
      <c r="CD208" s="95">
        <f t="shared" si="231"/>
        <v>0</v>
      </c>
      <c r="CE208" s="15"/>
      <c r="CF208" s="24">
        <f t="shared" si="209"/>
        <v>0</v>
      </c>
      <c r="CG208" s="5">
        <v>0</v>
      </c>
      <c r="CH208" s="63"/>
      <c r="CI208" s="15"/>
      <c r="CJ208" s="13"/>
      <c r="CK208" s="98">
        <f t="shared" si="232"/>
        <v>0</v>
      </c>
      <c r="CL208" s="99">
        <f>CL5</f>
        <v>1</v>
      </c>
      <c r="CM208" s="100"/>
      <c r="CN208" s="110"/>
      <c r="CO208" s="95">
        <f t="shared" si="233"/>
        <v>0</v>
      </c>
      <c r="CP208" s="15"/>
      <c r="CQ208" s="24">
        <f t="shared" si="210"/>
        <v>0</v>
      </c>
      <c r="CR208" s="5">
        <v>0</v>
      </c>
      <c r="CS208" s="63"/>
      <c r="CT208" s="15"/>
      <c r="CU208" s="13"/>
      <c r="CV208" s="98">
        <f t="shared" si="234"/>
        <v>0</v>
      </c>
      <c r="CW208" s="99">
        <f>CW5</f>
        <v>1</v>
      </c>
      <c r="CX208" s="100"/>
      <c r="CY208" s="110"/>
      <c r="CZ208" s="95">
        <f t="shared" si="235"/>
        <v>0</v>
      </c>
      <c r="DA208" s="15"/>
      <c r="DB208" s="24">
        <f t="shared" si="211"/>
        <v>0</v>
      </c>
      <c r="DC208" s="5">
        <v>0</v>
      </c>
      <c r="DD208" s="63"/>
      <c r="DE208" s="15"/>
      <c r="DF208" s="13"/>
      <c r="DG208" s="98">
        <f t="shared" si="236"/>
        <v>0</v>
      </c>
      <c r="DH208" s="99">
        <f>DH5</f>
        <v>1</v>
      </c>
      <c r="DI208" s="100"/>
      <c r="DJ208" s="110"/>
      <c r="DK208" s="95">
        <f t="shared" si="237"/>
        <v>0</v>
      </c>
      <c r="DL208" s="15"/>
      <c r="DM208" s="24">
        <f t="shared" si="212"/>
        <v>0</v>
      </c>
      <c r="DN208" s="5">
        <v>0</v>
      </c>
      <c r="DO208" s="63"/>
      <c r="DP208" s="15"/>
      <c r="DQ208" s="13"/>
      <c r="DR208" s="98">
        <f t="shared" si="238"/>
        <v>0</v>
      </c>
      <c r="DS208" s="99">
        <f>DS5</f>
        <v>1</v>
      </c>
      <c r="DT208" s="100"/>
      <c r="DU208" s="110"/>
      <c r="DV208" s="95">
        <f t="shared" si="239"/>
        <v>0</v>
      </c>
      <c r="DW208" s="15"/>
      <c r="DX208" s="24">
        <f t="shared" si="213"/>
        <v>0</v>
      </c>
      <c r="DY208" s="5">
        <v>0</v>
      </c>
      <c r="DZ208" s="63"/>
      <c r="EA208" s="15"/>
      <c r="EB208" s="13"/>
      <c r="EC208" s="98">
        <f t="shared" si="240"/>
        <v>0</v>
      </c>
      <c r="ED208" s="99">
        <f>ED5</f>
        <v>1</v>
      </c>
      <c r="EE208" s="100"/>
      <c r="EF208" s="110"/>
      <c r="EG208" s="95">
        <f t="shared" si="241"/>
        <v>0</v>
      </c>
      <c r="EH208" s="15"/>
      <c r="EI208" s="24">
        <f t="shared" si="214"/>
        <v>0</v>
      </c>
      <c r="EJ208" s="5">
        <v>0</v>
      </c>
      <c r="EK208" s="63"/>
      <c r="EL208" s="15"/>
      <c r="EM208" s="13"/>
      <c r="EN208" s="98">
        <f t="shared" si="242"/>
        <v>0</v>
      </c>
      <c r="EO208" s="99">
        <f>EO5</f>
        <v>1</v>
      </c>
      <c r="EP208" s="100"/>
      <c r="EQ208" s="110"/>
      <c r="ER208" s="95">
        <f t="shared" si="243"/>
        <v>0</v>
      </c>
      <c r="ES208" s="15"/>
      <c r="ET208" s="24">
        <f t="shared" si="215"/>
        <v>0</v>
      </c>
      <c r="EU208" s="5">
        <v>0</v>
      </c>
      <c r="EV208" s="63"/>
      <c r="EW208" s="15"/>
      <c r="EX208" s="13"/>
      <c r="EY208" s="98">
        <f t="shared" si="244"/>
        <v>0</v>
      </c>
      <c r="EZ208" s="99">
        <f>EZ5</f>
        <v>1</v>
      </c>
      <c r="FA208" s="100"/>
      <c r="FB208" s="110"/>
      <c r="FC208" s="95">
        <f t="shared" si="245"/>
        <v>0</v>
      </c>
      <c r="FD208" s="15"/>
      <c r="FE208" s="24">
        <f t="shared" si="216"/>
        <v>0</v>
      </c>
      <c r="FF208" s="5">
        <v>0</v>
      </c>
      <c r="FG208" s="63"/>
      <c r="FH208" s="15"/>
      <c r="FI208" s="13"/>
      <c r="FJ208" s="98">
        <f t="shared" si="246"/>
        <v>0</v>
      </c>
      <c r="FK208" s="99">
        <f>FK5</f>
        <v>1</v>
      </c>
      <c r="FL208" s="100"/>
      <c r="FM208" s="110"/>
      <c r="FN208" s="95">
        <f t="shared" si="247"/>
        <v>0</v>
      </c>
      <c r="FO208" s="15"/>
      <c r="FP208" s="24">
        <f t="shared" si="217"/>
        <v>0</v>
      </c>
      <c r="FQ208" s="5">
        <v>0</v>
      </c>
      <c r="FR208" s="8">
        <v>0</v>
      </c>
      <c r="FS208" s="84">
        <f t="shared" si="248"/>
        <v>500</v>
      </c>
      <c r="FT208" s="85">
        <f t="shared" si="249"/>
        <v>7.2992499999999998</v>
      </c>
      <c r="FU208" s="85">
        <f t="shared" si="250"/>
        <v>500</v>
      </c>
      <c r="FV208" s="85">
        <f t="shared" si="251"/>
        <v>500</v>
      </c>
      <c r="FW208" s="85">
        <f t="shared" si="252"/>
        <v>500</v>
      </c>
      <c r="FX208" s="85">
        <f t="shared" si="253"/>
        <v>500</v>
      </c>
      <c r="FY208" s="85">
        <f t="shared" si="254"/>
        <v>500</v>
      </c>
      <c r="FZ208" s="85">
        <f t="shared" si="255"/>
        <v>500</v>
      </c>
      <c r="GA208" s="85">
        <f t="shared" si="256"/>
        <v>500</v>
      </c>
      <c r="GB208" s="85">
        <f t="shared" si="257"/>
        <v>500</v>
      </c>
      <c r="GC208" s="85">
        <f t="shared" si="258"/>
        <v>500</v>
      </c>
      <c r="GD208" s="85">
        <f t="shared" si="259"/>
        <v>500</v>
      </c>
      <c r="GE208" s="85">
        <f t="shared" si="260"/>
        <v>500</v>
      </c>
      <c r="GF208" s="85">
        <f t="shared" si="261"/>
        <v>500</v>
      </c>
      <c r="GG208" s="85">
        <f t="shared" si="262"/>
        <v>500</v>
      </c>
      <c r="GH208" s="101">
        <f t="shared" si="201"/>
        <v>1</v>
      </c>
      <c r="GI208" s="102">
        <f t="shared" si="263"/>
        <v>7.2992499999999998</v>
      </c>
      <c r="GJ208" s="102">
        <f t="shared" si="264"/>
        <v>7.2992499999999998</v>
      </c>
      <c r="GK208" s="79">
        <f>ROW()</f>
        <v>208</v>
      </c>
    </row>
    <row r="209" spans="1:193" s="12" customFormat="1" ht="50.1" customHeight="1">
      <c r="A209" s="17">
        <f>ROW()</f>
        <v>209</v>
      </c>
      <c r="B209" s="32">
        <f t="shared" si="265"/>
        <v>203</v>
      </c>
      <c r="C209" s="33">
        <f t="shared" si="266"/>
        <v>203</v>
      </c>
      <c r="D209" s="31" t="s">
        <v>531</v>
      </c>
      <c r="E209" s="390">
        <f t="shared" si="202"/>
        <v>7.6630000000000003</v>
      </c>
      <c r="F209" s="107">
        <f t="shared" si="218"/>
        <v>7.6630000000000003</v>
      </c>
      <c r="G209" s="3">
        <v>0</v>
      </c>
      <c r="H209" s="4">
        <v>0</v>
      </c>
      <c r="I209" s="63"/>
      <c r="J209" s="15"/>
      <c r="K209" s="13"/>
      <c r="L209" s="98">
        <f t="shared" si="267"/>
        <v>0</v>
      </c>
      <c r="M209" s="99">
        <f>M5</f>
        <v>0.94499999999999995</v>
      </c>
      <c r="N209" s="100"/>
      <c r="O209" s="110"/>
      <c r="P209" s="95">
        <f t="shared" si="219"/>
        <v>0</v>
      </c>
      <c r="Q209" s="15"/>
      <c r="R209" s="24">
        <f t="shared" si="203"/>
        <v>0</v>
      </c>
      <c r="S209" s="25">
        <v>0</v>
      </c>
      <c r="T209" s="63"/>
      <c r="U209" s="15"/>
      <c r="V209" s="13"/>
      <c r="W209" s="98">
        <f t="shared" si="220"/>
        <v>1</v>
      </c>
      <c r="X209" s="99">
        <f>X5</f>
        <v>0.97</v>
      </c>
      <c r="Y209" s="100">
        <v>7.9</v>
      </c>
      <c r="Z209" s="110"/>
      <c r="AA209" s="95">
        <f t="shared" si="221"/>
        <v>7.6630000000000003</v>
      </c>
      <c r="AB209" s="15"/>
      <c r="AC209" s="24">
        <f t="shared" si="204"/>
        <v>1</v>
      </c>
      <c r="AD209" s="5">
        <v>0</v>
      </c>
      <c r="AE209" s="63"/>
      <c r="AF209" s="15"/>
      <c r="AG209" s="13"/>
      <c r="AH209" s="98">
        <f t="shared" si="222"/>
        <v>0</v>
      </c>
      <c r="AI209" s="99">
        <f>AI5</f>
        <v>0.95499999999999996</v>
      </c>
      <c r="AJ209" s="100"/>
      <c r="AK209" s="110"/>
      <c r="AL209" s="95">
        <f t="shared" si="223"/>
        <v>0</v>
      </c>
      <c r="AM209" s="15"/>
      <c r="AN209" s="24">
        <f t="shared" si="205"/>
        <v>0</v>
      </c>
      <c r="AO209" s="5">
        <v>0</v>
      </c>
      <c r="AP209" s="63"/>
      <c r="AQ209" s="15"/>
      <c r="AR209" s="13"/>
      <c r="AS209" s="98">
        <f t="shared" si="224"/>
        <v>0</v>
      </c>
      <c r="AT209" s="99">
        <f>AT5</f>
        <v>0.96</v>
      </c>
      <c r="AU209" s="100"/>
      <c r="AV209" s="110"/>
      <c r="AW209" s="95">
        <f t="shared" si="225"/>
        <v>0</v>
      </c>
      <c r="AX209" s="15"/>
      <c r="AY209" s="24">
        <f t="shared" si="206"/>
        <v>0</v>
      </c>
      <c r="AZ209" s="5">
        <v>0</v>
      </c>
      <c r="BA209" s="63"/>
      <c r="BB209" s="15"/>
      <c r="BC209" s="13"/>
      <c r="BD209" s="98">
        <f t="shared" si="226"/>
        <v>0</v>
      </c>
      <c r="BE209" s="99">
        <f>BE5</f>
        <v>0.98</v>
      </c>
      <c r="BF209" s="100"/>
      <c r="BG209" s="110"/>
      <c r="BH209" s="95">
        <f t="shared" si="227"/>
        <v>0</v>
      </c>
      <c r="BI209" s="15"/>
      <c r="BJ209" s="24">
        <f t="shared" si="207"/>
        <v>0</v>
      </c>
      <c r="BK209" s="5">
        <v>0</v>
      </c>
      <c r="BL209" s="63"/>
      <c r="BM209" s="15"/>
      <c r="BN209" s="13"/>
      <c r="BO209" s="98">
        <f t="shared" si="228"/>
        <v>0</v>
      </c>
      <c r="BP209" s="99">
        <f>BP5</f>
        <v>0.94499999999999995</v>
      </c>
      <c r="BQ209" s="100"/>
      <c r="BR209" s="110"/>
      <c r="BS209" s="95">
        <f t="shared" si="229"/>
        <v>0</v>
      </c>
      <c r="BT209" s="15"/>
      <c r="BU209" s="24">
        <f t="shared" si="208"/>
        <v>0</v>
      </c>
      <c r="BV209" s="5">
        <v>0</v>
      </c>
      <c r="BW209" s="63"/>
      <c r="BX209" s="15"/>
      <c r="BY209" s="13"/>
      <c r="BZ209" s="98">
        <f t="shared" si="230"/>
        <v>0</v>
      </c>
      <c r="CA209" s="99">
        <f>CA5</f>
        <v>1</v>
      </c>
      <c r="CB209" s="100"/>
      <c r="CC209" s="110"/>
      <c r="CD209" s="95">
        <f t="shared" si="231"/>
        <v>0</v>
      </c>
      <c r="CE209" s="15"/>
      <c r="CF209" s="24">
        <f t="shared" si="209"/>
        <v>0</v>
      </c>
      <c r="CG209" s="5">
        <v>0</v>
      </c>
      <c r="CH209" s="63"/>
      <c r="CI209" s="15"/>
      <c r="CJ209" s="13"/>
      <c r="CK209" s="98">
        <f t="shared" si="232"/>
        <v>0</v>
      </c>
      <c r="CL209" s="99">
        <f>CL5</f>
        <v>1</v>
      </c>
      <c r="CM209" s="100"/>
      <c r="CN209" s="110"/>
      <c r="CO209" s="95">
        <f t="shared" si="233"/>
        <v>0</v>
      </c>
      <c r="CP209" s="15"/>
      <c r="CQ209" s="24">
        <f t="shared" si="210"/>
        <v>0</v>
      </c>
      <c r="CR209" s="5">
        <v>0</v>
      </c>
      <c r="CS209" s="63"/>
      <c r="CT209" s="15"/>
      <c r="CU209" s="13"/>
      <c r="CV209" s="98">
        <f t="shared" si="234"/>
        <v>0</v>
      </c>
      <c r="CW209" s="99">
        <f>CW5</f>
        <v>1</v>
      </c>
      <c r="CX209" s="100"/>
      <c r="CY209" s="110"/>
      <c r="CZ209" s="95">
        <f t="shared" si="235"/>
        <v>0</v>
      </c>
      <c r="DA209" s="15"/>
      <c r="DB209" s="24">
        <f t="shared" si="211"/>
        <v>0</v>
      </c>
      <c r="DC209" s="5">
        <v>0</v>
      </c>
      <c r="DD209" s="63"/>
      <c r="DE209" s="15"/>
      <c r="DF209" s="13"/>
      <c r="DG209" s="98">
        <f t="shared" si="236"/>
        <v>0</v>
      </c>
      <c r="DH209" s="99">
        <f>DH5</f>
        <v>1</v>
      </c>
      <c r="DI209" s="100"/>
      <c r="DJ209" s="110"/>
      <c r="DK209" s="95">
        <f t="shared" si="237"/>
        <v>0</v>
      </c>
      <c r="DL209" s="15"/>
      <c r="DM209" s="24">
        <f t="shared" si="212"/>
        <v>0</v>
      </c>
      <c r="DN209" s="5">
        <v>0</v>
      </c>
      <c r="DO209" s="63"/>
      <c r="DP209" s="15"/>
      <c r="DQ209" s="13"/>
      <c r="DR209" s="98">
        <f t="shared" si="238"/>
        <v>0</v>
      </c>
      <c r="DS209" s="99">
        <f>DS5</f>
        <v>1</v>
      </c>
      <c r="DT209" s="100"/>
      <c r="DU209" s="110"/>
      <c r="DV209" s="95">
        <f t="shared" si="239"/>
        <v>0</v>
      </c>
      <c r="DW209" s="15"/>
      <c r="DX209" s="24">
        <f t="shared" si="213"/>
        <v>0</v>
      </c>
      <c r="DY209" s="5">
        <v>0</v>
      </c>
      <c r="DZ209" s="63"/>
      <c r="EA209" s="15"/>
      <c r="EB209" s="13"/>
      <c r="EC209" s="98">
        <f t="shared" si="240"/>
        <v>0</v>
      </c>
      <c r="ED209" s="99">
        <f>ED5</f>
        <v>1</v>
      </c>
      <c r="EE209" s="100"/>
      <c r="EF209" s="110"/>
      <c r="EG209" s="95">
        <f t="shared" si="241"/>
        <v>0</v>
      </c>
      <c r="EH209" s="15"/>
      <c r="EI209" s="24">
        <f t="shared" si="214"/>
        <v>0</v>
      </c>
      <c r="EJ209" s="5">
        <v>0</v>
      </c>
      <c r="EK209" s="63"/>
      <c r="EL209" s="15"/>
      <c r="EM209" s="13"/>
      <c r="EN209" s="98">
        <f t="shared" si="242"/>
        <v>0</v>
      </c>
      <c r="EO209" s="99">
        <f>EO5</f>
        <v>1</v>
      </c>
      <c r="EP209" s="100"/>
      <c r="EQ209" s="110"/>
      <c r="ER209" s="95">
        <f t="shared" si="243"/>
        <v>0</v>
      </c>
      <c r="ES209" s="15"/>
      <c r="ET209" s="24">
        <f t="shared" si="215"/>
        <v>0</v>
      </c>
      <c r="EU209" s="5">
        <v>0</v>
      </c>
      <c r="EV209" s="63"/>
      <c r="EW209" s="15"/>
      <c r="EX209" s="13"/>
      <c r="EY209" s="98">
        <f t="shared" si="244"/>
        <v>0</v>
      </c>
      <c r="EZ209" s="99">
        <f>EZ5</f>
        <v>1</v>
      </c>
      <c r="FA209" s="100"/>
      <c r="FB209" s="110"/>
      <c r="FC209" s="95">
        <f t="shared" si="245"/>
        <v>0</v>
      </c>
      <c r="FD209" s="15"/>
      <c r="FE209" s="24">
        <f t="shared" si="216"/>
        <v>0</v>
      </c>
      <c r="FF209" s="5">
        <v>0</v>
      </c>
      <c r="FG209" s="63"/>
      <c r="FH209" s="15"/>
      <c r="FI209" s="13"/>
      <c r="FJ209" s="98">
        <f t="shared" si="246"/>
        <v>0</v>
      </c>
      <c r="FK209" s="99">
        <f>FK5</f>
        <v>1</v>
      </c>
      <c r="FL209" s="100"/>
      <c r="FM209" s="110"/>
      <c r="FN209" s="95">
        <f t="shared" si="247"/>
        <v>0</v>
      </c>
      <c r="FO209" s="15"/>
      <c r="FP209" s="24">
        <f t="shared" si="217"/>
        <v>0</v>
      </c>
      <c r="FQ209" s="5">
        <v>0</v>
      </c>
      <c r="FR209" s="8">
        <v>0</v>
      </c>
      <c r="FS209" s="84">
        <f t="shared" si="248"/>
        <v>500</v>
      </c>
      <c r="FT209" s="85">
        <f t="shared" si="249"/>
        <v>7.6630000000000003</v>
      </c>
      <c r="FU209" s="85">
        <f t="shared" si="250"/>
        <v>500</v>
      </c>
      <c r="FV209" s="85">
        <f t="shared" si="251"/>
        <v>500</v>
      </c>
      <c r="FW209" s="85">
        <f t="shared" si="252"/>
        <v>500</v>
      </c>
      <c r="FX209" s="85">
        <f t="shared" si="253"/>
        <v>500</v>
      </c>
      <c r="FY209" s="85">
        <f t="shared" si="254"/>
        <v>500</v>
      </c>
      <c r="FZ209" s="85">
        <f t="shared" si="255"/>
        <v>500</v>
      </c>
      <c r="GA209" s="85">
        <f t="shared" si="256"/>
        <v>500</v>
      </c>
      <c r="GB209" s="85">
        <f t="shared" si="257"/>
        <v>500</v>
      </c>
      <c r="GC209" s="85">
        <f t="shared" si="258"/>
        <v>500</v>
      </c>
      <c r="GD209" s="85">
        <f t="shared" si="259"/>
        <v>500</v>
      </c>
      <c r="GE209" s="85">
        <f t="shared" si="260"/>
        <v>500</v>
      </c>
      <c r="GF209" s="85">
        <f t="shared" si="261"/>
        <v>500</v>
      </c>
      <c r="GG209" s="85">
        <f t="shared" si="262"/>
        <v>500</v>
      </c>
      <c r="GH209" s="101">
        <f t="shared" si="201"/>
        <v>1</v>
      </c>
      <c r="GI209" s="102">
        <f t="shared" si="263"/>
        <v>7.6630000000000003</v>
      </c>
      <c r="GJ209" s="102">
        <f t="shared" si="264"/>
        <v>7.6630000000000003</v>
      </c>
      <c r="GK209" s="79">
        <f>ROW()</f>
        <v>209</v>
      </c>
    </row>
    <row r="210" spans="1:193" s="12" customFormat="1" ht="50.1" customHeight="1">
      <c r="A210" s="17">
        <f>ROW()</f>
        <v>210</v>
      </c>
      <c r="B210" s="32">
        <f t="shared" si="265"/>
        <v>204</v>
      </c>
      <c r="C210" s="33">
        <f t="shared" si="266"/>
        <v>204</v>
      </c>
      <c r="D210" s="31" t="s">
        <v>532</v>
      </c>
      <c r="E210" s="390">
        <f t="shared" si="202"/>
        <v>6.1109700749999991</v>
      </c>
      <c r="F210" s="107">
        <f t="shared" si="218"/>
        <v>6.2888025374999987</v>
      </c>
      <c r="G210" s="3">
        <v>0</v>
      </c>
      <c r="H210" s="4">
        <v>0</v>
      </c>
      <c r="I210" s="63"/>
      <c r="J210" s="15"/>
      <c r="K210" s="13"/>
      <c r="L210" s="98">
        <f t="shared" si="267"/>
        <v>1</v>
      </c>
      <c r="M210" s="99">
        <f>M5</f>
        <v>0.94499999999999995</v>
      </c>
      <c r="N210" s="100">
        <v>6.843</v>
      </c>
      <c r="O210" s="110"/>
      <c r="P210" s="95">
        <f t="shared" si="219"/>
        <v>6.4666349999999992</v>
      </c>
      <c r="Q210" s="15"/>
      <c r="R210" s="24">
        <f t="shared" si="203"/>
        <v>2</v>
      </c>
      <c r="S210" s="25">
        <v>0</v>
      </c>
      <c r="T210" s="63"/>
      <c r="U210" s="15"/>
      <c r="V210" s="13"/>
      <c r="W210" s="98">
        <f t="shared" si="220"/>
        <v>0</v>
      </c>
      <c r="X210" s="99">
        <f>X5</f>
        <v>0.97</v>
      </c>
      <c r="Y210" s="100"/>
      <c r="Z210" s="110"/>
      <c r="AA210" s="95">
        <f t="shared" si="221"/>
        <v>0</v>
      </c>
      <c r="AB210" s="15"/>
      <c r="AC210" s="24">
        <f t="shared" si="204"/>
        <v>0</v>
      </c>
      <c r="AD210" s="5">
        <v>0</v>
      </c>
      <c r="AE210" s="63"/>
      <c r="AF210" s="15"/>
      <c r="AG210" s="13"/>
      <c r="AH210" s="98">
        <f t="shared" si="222"/>
        <v>0</v>
      </c>
      <c r="AI210" s="99">
        <f>AI5</f>
        <v>0.95499999999999996</v>
      </c>
      <c r="AJ210" s="100"/>
      <c r="AK210" s="110"/>
      <c r="AL210" s="95">
        <f t="shared" si="223"/>
        <v>0</v>
      </c>
      <c r="AM210" s="15"/>
      <c r="AN210" s="24">
        <f t="shared" si="205"/>
        <v>0</v>
      </c>
      <c r="AO210" s="5">
        <v>0</v>
      </c>
      <c r="AP210" s="63"/>
      <c r="AQ210" s="15"/>
      <c r="AR210" s="13"/>
      <c r="AS210" s="98">
        <f t="shared" si="224"/>
        <v>0</v>
      </c>
      <c r="AT210" s="99">
        <f>AT5</f>
        <v>0.96</v>
      </c>
      <c r="AU210" s="100"/>
      <c r="AV210" s="110"/>
      <c r="AW210" s="95">
        <f t="shared" si="225"/>
        <v>0</v>
      </c>
      <c r="AX210" s="15"/>
      <c r="AY210" s="24">
        <f t="shared" si="206"/>
        <v>0</v>
      </c>
      <c r="AZ210" s="5">
        <v>0</v>
      </c>
      <c r="BA210" s="63"/>
      <c r="BB210" s="15"/>
      <c r="BC210" s="13"/>
      <c r="BD210" s="98">
        <f t="shared" si="226"/>
        <v>0</v>
      </c>
      <c r="BE210" s="99">
        <f>BE5</f>
        <v>0.98</v>
      </c>
      <c r="BF210" s="100"/>
      <c r="BG210" s="110"/>
      <c r="BH210" s="95">
        <f t="shared" si="227"/>
        <v>0</v>
      </c>
      <c r="BI210" s="15"/>
      <c r="BJ210" s="24">
        <f t="shared" si="207"/>
        <v>0</v>
      </c>
      <c r="BK210" s="5">
        <v>0</v>
      </c>
      <c r="BL210" s="63"/>
      <c r="BM210" s="15"/>
      <c r="BN210" s="13"/>
      <c r="BO210" s="98">
        <f t="shared" si="228"/>
        <v>1</v>
      </c>
      <c r="BP210" s="99">
        <f>BP5</f>
        <v>0.94499999999999995</v>
      </c>
      <c r="BQ210" s="100">
        <v>6.4666349999999992</v>
      </c>
      <c r="BR210" s="110"/>
      <c r="BS210" s="95">
        <f t="shared" si="229"/>
        <v>6.1109700749999991</v>
      </c>
      <c r="BT210" s="15"/>
      <c r="BU210" s="24">
        <f t="shared" si="208"/>
        <v>1</v>
      </c>
      <c r="BV210" s="5">
        <v>0</v>
      </c>
      <c r="BW210" s="63"/>
      <c r="BX210" s="15"/>
      <c r="BY210" s="13"/>
      <c r="BZ210" s="98">
        <f t="shared" si="230"/>
        <v>0</v>
      </c>
      <c r="CA210" s="99">
        <f>CA5</f>
        <v>1</v>
      </c>
      <c r="CB210" s="100"/>
      <c r="CC210" s="110"/>
      <c r="CD210" s="95">
        <f t="shared" si="231"/>
        <v>0</v>
      </c>
      <c r="CE210" s="15"/>
      <c r="CF210" s="24">
        <f t="shared" si="209"/>
        <v>0</v>
      </c>
      <c r="CG210" s="5">
        <v>0</v>
      </c>
      <c r="CH210" s="63"/>
      <c r="CI210" s="15"/>
      <c r="CJ210" s="13"/>
      <c r="CK210" s="98">
        <f t="shared" si="232"/>
        <v>0</v>
      </c>
      <c r="CL210" s="99">
        <f>CL5</f>
        <v>1</v>
      </c>
      <c r="CM210" s="100"/>
      <c r="CN210" s="110"/>
      <c r="CO210" s="95">
        <f t="shared" si="233"/>
        <v>0</v>
      </c>
      <c r="CP210" s="15"/>
      <c r="CQ210" s="24">
        <f t="shared" si="210"/>
        <v>0</v>
      </c>
      <c r="CR210" s="5">
        <v>0</v>
      </c>
      <c r="CS210" s="63"/>
      <c r="CT210" s="15"/>
      <c r="CU210" s="13"/>
      <c r="CV210" s="98">
        <f t="shared" si="234"/>
        <v>0</v>
      </c>
      <c r="CW210" s="99">
        <f>CW5</f>
        <v>1</v>
      </c>
      <c r="CX210" s="100"/>
      <c r="CY210" s="110"/>
      <c r="CZ210" s="95">
        <f t="shared" si="235"/>
        <v>0</v>
      </c>
      <c r="DA210" s="15"/>
      <c r="DB210" s="24">
        <f t="shared" si="211"/>
        <v>0</v>
      </c>
      <c r="DC210" s="5">
        <v>0</v>
      </c>
      <c r="DD210" s="63"/>
      <c r="DE210" s="15"/>
      <c r="DF210" s="13"/>
      <c r="DG210" s="98">
        <f t="shared" si="236"/>
        <v>0</v>
      </c>
      <c r="DH210" s="99">
        <f>DH5</f>
        <v>1</v>
      </c>
      <c r="DI210" s="100"/>
      <c r="DJ210" s="110"/>
      <c r="DK210" s="95">
        <f t="shared" si="237"/>
        <v>0</v>
      </c>
      <c r="DL210" s="15"/>
      <c r="DM210" s="24">
        <f t="shared" si="212"/>
        <v>0</v>
      </c>
      <c r="DN210" s="5">
        <v>0</v>
      </c>
      <c r="DO210" s="63"/>
      <c r="DP210" s="15"/>
      <c r="DQ210" s="13"/>
      <c r="DR210" s="98">
        <f t="shared" si="238"/>
        <v>0</v>
      </c>
      <c r="DS210" s="99">
        <f>DS5</f>
        <v>1</v>
      </c>
      <c r="DT210" s="100"/>
      <c r="DU210" s="110"/>
      <c r="DV210" s="95">
        <f t="shared" si="239"/>
        <v>0</v>
      </c>
      <c r="DW210" s="15"/>
      <c r="DX210" s="24">
        <f t="shared" si="213"/>
        <v>0</v>
      </c>
      <c r="DY210" s="5">
        <v>0</v>
      </c>
      <c r="DZ210" s="63"/>
      <c r="EA210" s="15"/>
      <c r="EB210" s="13"/>
      <c r="EC210" s="98">
        <f t="shared" si="240"/>
        <v>0</v>
      </c>
      <c r="ED210" s="99">
        <f>ED5</f>
        <v>1</v>
      </c>
      <c r="EE210" s="100"/>
      <c r="EF210" s="110"/>
      <c r="EG210" s="95">
        <f t="shared" si="241"/>
        <v>0</v>
      </c>
      <c r="EH210" s="15"/>
      <c r="EI210" s="24">
        <f t="shared" si="214"/>
        <v>0</v>
      </c>
      <c r="EJ210" s="5">
        <v>0</v>
      </c>
      <c r="EK210" s="63"/>
      <c r="EL210" s="15"/>
      <c r="EM210" s="13"/>
      <c r="EN210" s="98">
        <f t="shared" si="242"/>
        <v>0</v>
      </c>
      <c r="EO210" s="99">
        <f>EO5</f>
        <v>1</v>
      </c>
      <c r="EP210" s="100"/>
      <c r="EQ210" s="110"/>
      <c r="ER210" s="95">
        <f t="shared" si="243"/>
        <v>0</v>
      </c>
      <c r="ES210" s="15"/>
      <c r="ET210" s="24">
        <f t="shared" si="215"/>
        <v>0</v>
      </c>
      <c r="EU210" s="5">
        <v>0</v>
      </c>
      <c r="EV210" s="63"/>
      <c r="EW210" s="15"/>
      <c r="EX210" s="13"/>
      <c r="EY210" s="98">
        <f t="shared" si="244"/>
        <v>0</v>
      </c>
      <c r="EZ210" s="99">
        <f>EZ5</f>
        <v>1</v>
      </c>
      <c r="FA210" s="100"/>
      <c r="FB210" s="110"/>
      <c r="FC210" s="95">
        <f t="shared" si="245"/>
        <v>0</v>
      </c>
      <c r="FD210" s="15"/>
      <c r="FE210" s="24">
        <f t="shared" si="216"/>
        <v>0</v>
      </c>
      <c r="FF210" s="5">
        <v>0</v>
      </c>
      <c r="FG210" s="63"/>
      <c r="FH210" s="15"/>
      <c r="FI210" s="13"/>
      <c r="FJ210" s="98">
        <f t="shared" si="246"/>
        <v>0</v>
      </c>
      <c r="FK210" s="99">
        <f>FK5</f>
        <v>1</v>
      </c>
      <c r="FL210" s="100"/>
      <c r="FM210" s="110"/>
      <c r="FN210" s="95">
        <f t="shared" si="247"/>
        <v>0</v>
      </c>
      <c r="FO210" s="15"/>
      <c r="FP210" s="24">
        <f t="shared" si="217"/>
        <v>0</v>
      </c>
      <c r="FQ210" s="5">
        <v>0</v>
      </c>
      <c r="FR210" s="8">
        <v>0</v>
      </c>
      <c r="FS210" s="84">
        <f t="shared" si="248"/>
        <v>6.4666349999999992</v>
      </c>
      <c r="FT210" s="85">
        <f t="shared" si="249"/>
        <v>500</v>
      </c>
      <c r="FU210" s="85">
        <f t="shared" si="250"/>
        <v>500</v>
      </c>
      <c r="FV210" s="85">
        <f t="shared" si="251"/>
        <v>500</v>
      </c>
      <c r="FW210" s="85">
        <f t="shared" si="252"/>
        <v>500</v>
      </c>
      <c r="FX210" s="85">
        <f t="shared" si="253"/>
        <v>6.1109700749999991</v>
      </c>
      <c r="FY210" s="85">
        <f t="shared" si="254"/>
        <v>500</v>
      </c>
      <c r="FZ210" s="85">
        <f t="shared" si="255"/>
        <v>500</v>
      </c>
      <c r="GA210" s="85">
        <f t="shared" si="256"/>
        <v>500</v>
      </c>
      <c r="GB210" s="85">
        <f t="shared" si="257"/>
        <v>500</v>
      </c>
      <c r="GC210" s="85">
        <f t="shared" si="258"/>
        <v>500</v>
      </c>
      <c r="GD210" s="85">
        <f t="shared" si="259"/>
        <v>500</v>
      </c>
      <c r="GE210" s="85">
        <f t="shared" si="260"/>
        <v>500</v>
      </c>
      <c r="GF210" s="85">
        <f t="shared" si="261"/>
        <v>500</v>
      </c>
      <c r="GG210" s="85">
        <f t="shared" si="262"/>
        <v>500</v>
      </c>
      <c r="GH210" s="101">
        <f t="shared" si="201"/>
        <v>2</v>
      </c>
      <c r="GI210" s="102">
        <f t="shared" si="263"/>
        <v>12.577605074999997</v>
      </c>
      <c r="GJ210" s="102">
        <f t="shared" si="264"/>
        <v>6.2888025374999987</v>
      </c>
      <c r="GK210" s="79">
        <f>ROW()</f>
        <v>210</v>
      </c>
    </row>
    <row r="211" spans="1:193" s="12" customFormat="1" ht="50.1" customHeight="1">
      <c r="A211" s="17">
        <f>ROW()</f>
        <v>211</v>
      </c>
      <c r="B211" s="32">
        <f t="shared" si="265"/>
        <v>205</v>
      </c>
      <c r="C211" s="33">
        <f t="shared" si="266"/>
        <v>205</v>
      </c>
      <c r="D211" s="31" t="s">
        <v>533</v>
      </c>
      <c r="E211" s="390">
        <f t="shared" si="202"/>
        <v>6.1109700749999991</v>
      </c>
      <c r="F211" s="107">
        <f t="shared" si="218"/>
        <v>6.8471016916666656</v>
      </c>
      <c r="G211" s="3">
        <v>0</v>
      </c>
      <c r="H211" s="4">
        <v>0</v>
      </c>
      <c r="I211" s="63"/>
      <c r="J211" s="15"/>
      <c r="K211" s="13"/>
      <c r="L211" s="98">
        <f t="shared" si="267"/>
        <v>1</v>
      </c>
      <c r="M211" s="99">
        <f>M5</f>
        <v>0.94499999999999995</v>
      </c>
      <c r="N211" s="100">
        <v>6.843</v>
      </c>
      <c r="O211" s="110">
        <v>423830</v>
      </c>
      <c r="P211" s="95">
        <f t="shared" si="219"/>
        <v>6.4666349999999992</v>
      </c>
      <c r="Q211" s="15"/>
      <c r="R211" s="24">
        <f t="shared" si="203"/>
        <v>2</v>
      </c>
      <c r="S211" s="25">
        <v>0</v>
      </c>
      <c r="T211" s="63"/>
      <c r="U211" s="15"/>
      <c r="V211" s="13"/>
      <c r="W211" s="98">
        <f t="shared" si="220"/>
        <v>1</v>
      </c>
      <c r="X211" s="99">
        <f>X5</f>
        <v>0.97</v>
      </c>
      <c r="Y211" s="100">
        <v>8.2100000000000009</v>
      </c>
      <c r="Z211" s="110"/>
      <c r="AA211" s="95">
        <f t="shared" si="221"/>
        <v>7.9637000000000002</v>
      </c>
      <c r="AB211" s="15"/>
      <c r="AC211" s="24">
        <f t="shared" si="204"/>
        <v>3</v>
      </c>
      <c r="AD211" s="5">
        <v>0</v>
      </c>
      <c r="AE211" s="63"/>
      <c r="AF211" s="15"/>
      <c r="AG211" s="13"/>
      <c r="AH211" s="98">
        <f t="shared" si="222"/>
        <v>0</v>
      </c>
      <c r="AI211" s="99">
        <f>AI5</f>
        <v>0.95499999999999996</v>
      </c>
      <c r="AJ211" s="100"/>
      <c r="AK211" s="110"/>
      <c r="AL211" s="95">
        <f t="shared" si="223"/>
        <v>0</v>
      </c>
      <c r="AM211" s="15"/>
      <c r="AN211" s="24">
        <f t="shared" si="205"/>
        <v>0</v>
      </c>
      <c r="AO211" s="5">
        <v>0</v>
      </c>
      <c r="AP211" s="63"/>
      <c r="AQ211" s="15"/>
      <c r="AR211" s="13"/>
      <c r="AS211" s="98">
        <f t="shared" si="224"/>
        <v>0</v>
      </c>
      <c r="AT211" s="99">
        <f>AT5</f>
        <v>0.96</v>
      </c>
      <c r="AU211" s="100"/>
      <c r="AV211" s="110"/>
      <c r="AW211" s="95">
        <f t="shared" si="225"/>
        <v>0</v>
      </c>
      <c r="AX211" s="15"/>
      <c r="AY211" s="24">
        <f t="shared" si="206"/>
        <v>0</v>
      </c>
      <c r="AZ211" s="5">
        <v>0</v>
      </c>
      <c r="BA211" s="63"/>
      <c r="BB211" s="15"/>
      <c r="BC211" s="13"/>
      <c r="BD211" s="98">
        <f t="shared" si="226"/>
        <v>0</v>
      </c>
      <c r="BE211" s="99">
        <f>BE5</f>
        <v>0.98</v>
      </c>
      <c r="BF211" s="100"/>
      <c r="BG211" s="110"/>
      <c r="BH211" s="95">
        <f t="shared" si="227"/>
        <v>0</v>
      </c>
      <c r="BI211" s="15"/>
      <c r="BJ211" s="24">
        <f t="shared" si="207"/>
        <v>0</v>
      </c>
      <c r="BK211" s="5">
        <v>0</v>
      </c>
      <c r="BL211" s="63"/>
      <c r="BM211" s="15"/>
      <c r="BN211" s="13"/>
      <c r="BO211" s="98">
        <f t="shared" si="228"/>
        <v>1</v>
      </c>
      <c r="BP211" s="99">
        <f>BP5</f>
        <v>0.94499999999999995</v>
      </c>
      <c r="BQ211" s="100">
        <v>6.4666349999999992</v>
      </c>
      <c r="BR211" s="110"/>
      <c r="BS211" s="95">
        <f t="shared" si="229"/>
        <v>6.1109700749999991</v>
      </c>
      <c r="BT211" s="15"/>
      <c r="BU211" s="24">
        <f t="shared" si="208"/>
        <v>1</v>
      </c>
      <c r="BV211" s="5">
        <v>0</v>
      </c>
      <c r="BW211" s="63"/>
      <c r="BX211" s="15"/>
      <c r="BY211" s="13"/>
      <c r="BZ211" s="98">
        <f t="shared" si="230"/>
        <v>0</v>
      </c>
      <c r="CA211" s="99">
        <f>CA5</f>
        <v>1</v>
      </c>
      <c r="CB211" s="100"/>
      <c r="CC211" s="110"/>
      <c r="CD211" s="95">
        <f t="shared" si="231"/>
        <v>0</v>
      </c>
      <c r="CE211" s="15"/>
      <c r="CF211" s="24">
        <f t="shared" si="209"/>
        <v>0</v>
      </c>
      <c r="CG211" s="5">
        <v>0</v>
      </c>
      <c r="CH211" s="63"/>
      <c r="CI211" s="15"/>
      <c r="CJ211" s="13"/>
      <c r="CK211" s="98">
        <f t="shared" si="232"/>
        <v>0</v>
      </c>
      <c r="CL211" s="99">
        <f>CL5</f>
        <v>1</v>
      </c>
      <c r="CM211" s="100"/>
      <c r="CN211" s="110"/>
      <c r="CO211" s="95">
        <f t="shared" si="233"/>
        <v>0</v>
      </c>
      <c r="CP211" s="15"/>
      <c r="CQ211" s="24">
        <f t="shared" si="210"/>
        <v>0</v>
      </c>
      <c r="CR211" s="5">
        <v>0</v>
      </c>
      <c r="CS211" s="63"/>
      <c r="CT211" s="15"/>
      <c r="CU211" s="13"/>
      <c r="CV211" s="98">
        <f t="shared" si="234"/>
        <v>0</v>
      </c>
      <c r="CW211" s="99">
        <f>CW5</f>
        <v>1</v>
      </c>
      <c r="CX211" s="100"/>
      <c r="CY211" s="110"/>
      <c r="CZ211" s="95">
        <f t="shared" si="235"/>
        <v>0</v>
      </c>
      <c r="DA211" s="15"/>
      <c r="DB211" s="24">
        <f t="shared" si="211"/>
        <v>0</v>
      </c>
      <c r="DC211" s="5">
        <v>0</v>
      </c>
      <c r="DD211" s="63"/>
      <c r="DE211" s="15"/>
      <c r="DF211" s="13"/>
      <c r="DG211" s="98">
        <f t="shared" si="236"/>
        <v>0</v>
      </c>
      <c r="DH211" s="99">
        <f>DH5</f>
        <v>1</v>
      </c>
      <c r="DI211" s="100"/>
      <c r="DJ211" s="110"/>
      <c r="DK211" s="95">
        <f t="shared" si="237"/>
        <v>0</v>
      </c>
      <c r="DL211" s="15"/>
      <c r="DM211" s="24">
        <f t="shared" si="212"/>
        <v>0</v>
      </c>
      <c r="DN211" s="5">
        <v>0</v>
      </c>
      <c r="DO211" s="63"/>
      <c r="DP211" s="15"/>
      <c r="DQ211" s="13"/>
      <c r="DR211" s="98">
        <f t="shared" si="238"/>
        <v>0</v>
      </c>
      <c r="DS211" s="99">
        <f>DS5</f>
        <v>1</v>
      </c>
      <c r="DT211" s="100"/>
      <c r="DU211" s="110"/>
      <c r="DV211" s="95">
        <f t="shared" si="239"/>
        <v>0</v>
      </c>
      <c r="DW211" s="15"/>
      <c r="DX211" s="24">
        <f t="shared" si="213"/>
        <v>0</v>
      </c>
      <c r="DY211" s="5">
        <v>0</v>
      </c>
      <c r="DZ211" s="63"/>
      <c r="EA211" s="15"/>
      <c r="EB211" s="13"/>
      <c r="EC211" s="98">
        <f t="shared" si="240"/>
        <v>0</v>
      </c>
      <c r="ED211" s="99">
        <f>ED5</f>
        <v>1</v>
      </c>
      <c r="EE211" s="100"/>
      <c r="EF211" s="110"/>
      <c r="EG211" s="95">
        <f t="shared" si="241"/>
        <v>0</v>
      </c>
      <c r="EH211" s="15"/>
      <c r="EI211" s="24">
        <f t="shared" si="214"/>
        <v>0</v>
      </c>
      <c r="EJ211" s="5">
        <v>0</v>
      </c>
      <c r="EK211" s="63"/>
      <c r="EL211" s="15"/>
      <c r="EM211" s="13"/>
      <c r="EN211" s="98">
        <f t="shared" si="242"/>
        <v>0</v>
      </c>
      <c r="EO211" s="99">
        <f>EO5</f>
        <v>1</v>
      </c>
      <c r="EP211" s="100"/>
      <c r="EQ211" s="110"/>
      <c r="ER211" s="95">
        <f t="shared" si="243"/>
        <v>0</v>
      </c>
      <c r="ES211" s="15"/>
      <c r="ET211" s="24">
        <f t="shared" si="215"/>
        <v>0</v>
      </c>
      <c r="EU211" s="5">
        <v>0</v>
      </c>
      <c r="EV211" s="63"/>
      <c r="EW211" s="15"/>
      <c r="EX211" s="13"/>
      <c r="EY211" s="98">
        <f t="shared" si="244"/>
        <v>0</v>
      </c>
      <c r="EZ211" s="99">
        <f>EZ5</f>
        <v>1</v>
      </c>
      <c r="FA211" s="100"/>
      <c r="FB211" s="110"/>
      <c r="FC211" s="95">
        <f t="shared" si="245"/>
        <v>0</v>
      </c>
      <c r="FD211" s="15"/>
      <c r="FE211" s="24">
        <f t="shared" si="216"/>
        <v>0</v>
      </c>
      <c r="FF211" s="5">
        <v>0</v>
      </c>
      <c r="FG211" s="63"/>
      <c r="FH211" s="15"/>
      <c r="FI211" s="13"/>
      <c r="FJ211" s="98">
        <f t="shared" si="246"/>
        <v>0</v>
      </c>
      <c r="FK211" s="99">
        <f>FK5</f>
        <v>1</v>
      </c>
      <c r="FL211" s="100"/>
      <c r="FM211" s="110"/>
      <c r="FN211" s="95">
        <f t="shared" si="247"/>
        <v>0</v>
      </c>
      <c r="FO211" s="15"/>
      <c r="FP211" s="24">
        <f t="shared" si="217"/>
        <v>0</v>
      </c>
      <c r="FQ211" s="5">
        <v>0</v>
      </c>
      <c r="FR211" s="8">
        <v>0</v>
      </c>
      <c r="FS211" s="84">
        <f t="shared" si="248"/>
        <v>6.4666349999999992</v>
      </c>
      <c r="FT211" s="85">
        <f t="shared" si="249"/>
        <v>7.9637000000000002</v>
      </c>
      <c r="FU211" s="85">
        <f t="shared" si="250"/>
        <v>500</v>
      </c>
      <c r="FV211" s="85">
        <f t="shared" si="251"/>
        <v>500</v>
      </c>
      <c r="FW211" s="85">
        <f t="shared" si="252"/>
        <v>500</v>
      </c>
      <c r="FX211" s="85">
        <f t="shared" si="253"/>
        <v>6.1109700749999991</v>
      </c>
      <c r="FY211" s="85">
        <f t="shared" si="254"/>
        <v>500</v>
      </c>
      <c r="FZ211" s="85">
        <f t="shared" si="255"/>
        <v>500</v>
      </c>
      <c r="GA211" s="85">
        <f t="shared" si="256"/>
        <v>500</v>
      </c>
      <c r="GB211" s="85">
        <f t="shared" si="257"/>
        <v>500</v>
      </c>
      <c r="GC211" s="85">
        <f t="shared" si="258"/>
        <v>500</v>
      </c>
      <c r="GD211" s="85">
        <f t="shared" si="259"/>
        <v>500</v>
      </c>
      <c r="GE211" s="85">
        <f t="shared" si="260"/>
        <v>500</v>
      </c>
      <c r="GF211" s="85">
        <f t="shared" si="261"/>
        <v>500</v>
      </c>
      <c r="GG211" s="85">
        <f t="shared" si="262"/>
        <v>500</v>
      </c>
      <c r="GH211" s="101">
        <f t="shared" si="201"/>
        <v>3</v>
      </c>
      <c r="GI211" s="102">
        <f t="shared" si="263"/>
        <v>20.541305074999997</v>
      </c>
      <c r="GJ211" s="102">
        <f t="shared" si="264"/>
        <v>6.8471016916666656</v>
      </c>
      <c r="GK211" s="79">
        <f>ROW()</f>
        <v>211</v>
      </c>
    </row>
    <row r="212" spans="1:193" s="12" customFormat="1" ht="50.1" customHeight="1">
      <c r="A212" s="17">
        <f>ROW()</f>
        <v>212</v>
      </c>
      <c r="B212" s="32">
        <f t="shared" si="265"/>
        <v>206</v>
      </c>
      <c r="C212" s="33">
        <f t="shared" si="266"/>
        <v>206</v>
      </c>
      <c r="D212" s="31" t="s">
        <v>534</v>
      </c>
      <c r="E212" s="390">
        <f t="shared" si="202"/>
        <v>10.314438749999999</v>
      </c>
      <c r="F212" s="107">
        <f t="shared" si="218"/>
        <v>10.614594374999999</v>
      </c>
      <c r="G212" s="3">
        <v>0</v>
      </c>
      <c r="H212" s="4">
        <v>0</v>
      </c>
      <c r="I212" s="63"/>
      <c r="J212" s="15"/>
      <c r="K212" s="13"/>
      <c r="L212" s="98">
        <f t="shared" si="267"/>
        <v>1</v>
      </c>
      <c r="M212" s="99">
        <f>M5</f>
        <v>0.94499999999999995</v>
      </c>
      <c r="N212" s="100">
        <v>11.55</v>
      </c>
      <c r="O212" s="110">
        <v>112390</v>
      </c>
      <c r="P212" s="95">
        <f t="shared" si="219"/>
        <v>10.91475</v>
      </c>
      <c r="Q212" s="15"/>
      <c r="R212" s="24">
        <f t="shared" si="203"/>
        <v>2</v>
      </c>
      <c r="S212" s="25">
        <v>0</v>
      </c>
      <c r="T212" s="63"/>
      <c r="U212" s="15"/>
      <c r="V212" s="13"/>
      <c r="W212" s="98">
        <f t="shared" si="220"/>
        <v>0</v>
      </c>
      <c r="X212" s="99">
        <f>X5</f>
        <v>0.97</v>
      </c>
      <c r="Y212" s="100"/>
      <c r="Z212" s="110"/>
      <c r="AA212" s="95">
        <f t="shared" si="221"/>
        <v>0</v>
      </c>
      <c r="AB212" s="15"/>
      <c r="AC212" s="24">
        <f t="shared" si="204"/>
        <v>0</v>
      </c>
      <c r="AD212" s="5">
        <v>0</v>
      </c>
      <c r="AE212" s="63"/>
      <c r="AF212" s="15"/>
      <c r="AG212" s="13"/>
      <c r="AH212" s="98">
        <f t="shared" si="222"/>
        <v>0</v>
      </c>
      <c r="AI212" s="99">
        <f>AI5</f>
        <v>0.95499999999999996</v>
      </c>
      <c r="AJ212" s="100"/>
      <c r="AK212" s="110"/>
      <c r="AL212" s="95">
        <f t="shared" si="223"/>
        <v>0</v>
      </c>
      <c r="AM212" s="15"/>
      <c r="AN212" s="24">
        <f t="shared" si="205"/>
        <v>0</v>
      </c>
      <c r="AO212" s="5">
        <v>0</v>
      </c>
      <c r="AP212" s="63"/>
      <c r="AQ212" s="15"/>
      <c r="AR212" s="13"/>
      <c r="AS212" s="98">
        <f t="shared" si="224"/>
        <v>0</v>
      </c>
      <c r="AT212" s="99">
        <f>AT5</f>
        <v>0.96</v>
      </c>
      <c r="AU212" s="100"/>
      <c r="AV212" s="110"/>
      <c r="AW212" s="95">
        <f t="shared" si="225"/>
        <v>0</v>
      </c>
      <c r="AX212" s="15"/>
      <c r="AY212" s="24">
        <f t="shared" si="206"/>
        <v>0</v>
      </c>
      <c r="AZ212" s="5">
        <v>0</v>
      </c>
      <c r="BA212" s="63"/>
      <c r="BB212" s="15"/>
      <c r="BC212" s="13"/>
      <c r="BD212" s="98">
        <f t="shared" si="226"/>
        <v>0</v>
      </c>
      <c r="BE212" s="99">
        <f>BE5</f>
        <v>0.98</v>
      </c>
      <c r="BF212" s="100"/>
      <c r="BG212" s="110"/>
      <c r="BH212" s="95">
        <f t="shared" si="227"/>
        <v>0</v>
      </c>
      <c r="BI212" s="15"/>
      <c r="BJ212" s="24">
        <f t="shared" si="207"/>
        <v>0</v>
      </c>
      <c r="BK212" s="5">
        <v>0</v>
      </c>
      <c r="BL212" s="63"/>
      <c r="BM212" s="15"/>
      <c r="BN212" s="13"/>
      <c r="BO212" s="98">
        <f t="shared" si="228"/>
        <v>1</v>
      </c>
      <c r="BP212" s="99">
        <f>BP5</f>
        <v>0.94499999999999995</v>
      </c>
      <c r="BQ212" s="100">
        <v>10.91475</v>
      </c>
      <c r="BR212" s="110"/>
      <c r="BS212" s="95">
        <f t="shared" si="229"/>
        <v>10.314438749999999</v>
      </c>
      <c r="BT212" s="15"/>
      <c r="BU212" s="24">
        <f t="shared" si="208"/>
        <v>1</v>
      </c>
      <c r="BV212" s="5">
        <v>0</v>
      </c>
      <c r="BW212" s="63"/>
      <c r="BX212" s="15"/>
      <c r="BY212" s="13"/>
      <c r="BZ212" s="98">
        <f t="shared" si="230"/>
        <v>0</v>
      </c>
      <c r="CA212" s="99">
        <f>CA5</f>
        <v>1</v>
      </c>
      <c r="CB212" s="100"/>
      <c r="CC212" s="110"/>
      <c r="CD212" s="95">
        <f t="shared" si="231"/>
        <v>0</v>
      </c>
      <c r="CE212" s="15"/>
      <c r="CF212" s="24">
        <f t="shared" si="209"/>
        <v>0</v>
      </c>
      <c r="CG212" s="5">
        <v>0</v>
      </c>
      <c r="CH212" s="63"/>
      <c r="CI212" s="15"/>
      <c r="CJ212" s="13"/>
      <c r="CK212" s="98">
        <f t="shared" si="232"/>
        <v>0</v>
      </c>
      <c r="CL212" s="99">
        <f>CL5</f>
        <v>1</v>
      </c>
      <c r="CM212" s="100"/>
      <c r="CN212" s="110"/>
      <c r="CO212" s="95">
        <f t="shared" si="233"/>
        <v>0</v>
      </c>
      <c r="CP212" s="15"/>
      <c r="CQ212" s="24">
        <f t="shared" si="210"/>
        <v>0</v>
      </c>
      <c r="CR212" s="5">
        <v>0</v>
      </c>
      <c r="CS212" s="63"/>
      <c r="CT212" s="15"/>
      <c r="CU212" s="13"/>
      <c r="CV212" s="98">
        <f t="shared" si="234"/>
        <v>0</v>
      </c>
      <c r="CW212" s="99">
        <f>CW5</f>
        <v>1</v>
      </c>
      <c r="CX212" s="100"/>
      <c r="CY212" s="110"/>
      <c r="CZ212" s="95">
        <f t="shared" si="235"/>
        <v>0</v>
      </c>
      <c r="DA212" s="15"/>
      <c r="DB212" s="24">
        <f t="shared" si="211"/>
        <v>0</v>
      </c>
      <c r="DC212" s="5">
        <v>0</v>
      </c>
      <c r="DD212" s="63"/>
      <c r="DE212" s="15"/>
      <c r="DF212" s="13"/>
      <c r="DG212" s="98">
        <f t="shared" si="236"/>
        <v>0</v>
      </c>
      <c r="DH212" s="99">
        <f>DH5</f>
        <v>1</v>
      </c>
      <c r="DI212" s="100"/>
      <c r="DJ212" s="110"/>
      <c r="DK212" s="95">
        <f t="shared" si="237"/>
        <v>0</v>
      </c>
      <c r="DL212" s="15"/>
      <c r="DM212" s="24">
        <f t="shared" si="212"/>
        <v>0</v>
      </c>
      <c r="DN212" s="5">
        <v>0</v>
      </c>
      <c r="DO212" s="63"/>
      <c r="DP212" s="15"/>
      <c r="DQ212" s="13"/>
      <c r="DR212" s="98">
        <f t="shared" si="238"/>
        <v>0</v>
      </c>
      <c r="DS212" s="99">
        <f>DS5</f>
        <v>1</v>
      </c>
      <c r="DT212" s="100"/>
      <c r="DU212" s="110"/>
      <c r="DV212" s="95">
        <f t="shared" si="239"/>
        <v>0</v>
      </c>
      <c r="DW212" s="15"/>
      <c r="DX212" s="24">
        <f t="shared" si="213"/>
        <v>0</v>
      </c>
      <c r="DY212" s="5">
        <v>0</v>
      </c>
      <c r="DZ212" s="63"/>
      <c r="EA212" s="15"/>
      <c r="EB212" s="13"/>
      <c r="EC212" s="98">
        <f t="shared" si="240"/>
        <v>0</v>
      </c>
      <c r="ED212" s="99">
        <f>ED5</f>
        <v>1</v>
      </c>
      <c r="EE212" s="100"/>
      <c r="EF212" s="110"/>
      <c r="EG212" s="95">
        <f t="shared" si="241"/>
        <v>0</v>
      </c>
      <c r="EH212" s="15"/>
      <c r="EI212" s="24">
        <f t="shared" si="214"/>
        <v>0</v>
      </c>
      <c r="EJ212" s="5">
        <v>0</v>
      </c>
      <c r="EK212" s="63"/>
      <c r="EL212" s="15"/>
      <c r="EM212" s="13"/>
      <c r="EN212" s="98">
        <f t="shared" si="242"/>
        <v>0</v>
      </c>
      <c r="EO212" s="99">
        <f>EO5</f>
        <v>1</v>
      </c>
      <c r="EP212" s="100"/>
      <c r="EQ212" s="110"/>
      <c r="ER212" s="95">
        <f t="shared" si="243"/>
        <v>0</v>
      </c>
      <c r="ES212" s="15"/>
      <c r="ET212" s="24">
        <f t="shared" si="215"/>
        <v>0</v>
      </c>
      <c r="EU212" s="5">
        <v>0</v>
      </c>
      <c r="EV212" s="63"/>
      <c r="EW212" s="15"/>
      <c r="EX212" s="13"/>
      <c r="EY212" s="98">
        <f t="shared" si="244"/>
        <v>0</v>
      </c>
      <c r="EZ212" s="99">
        <f>EZ5</f>
        <v>1</v>
      </c>
      <c r="FA212" s="100"/>
      <c r="FB212" s="110"/>
      <c r="FC212" s="95">
        <f t="shared" si="245"/>
        <v>0</v>
      </c>
      <c r="FD212" s="15"/>
      <c r="FE212" s="24">
        <f t="shared" si="216"/>
        <v>0</v>
      </c>
      <c r="FF212" s="5">
        <v>0</v>
      </c>
      <c r="FG212" s="63"/>
      <c r="FH212" s="15"/>
      <c r="FI212" s="13"/>
      <c r="FJ212" s="98">
        <f t="shared" si="246"/>
        <v>0</v>
      </c>
      <c r="FK212" s="99">
        <f>FK5</f>
        <v>1</v>
      </c>
      <c r="FL212" s="100"/>
      <c r="FM212" s="110"/>
      <c r="FN212" s="95">
        <f t="shared" si="247"/>
        <v>0</v>
      </c>
      <c r="FO212" s="15"/>
      <c r="FP212" s="24">
        <f t="shared" si="217"/>
        <v>0</v>
      </c>
      <c r="FQ212" s="5">
        <v>0</v>
      </c>
      <c r="FR212" s="8">
        <v>0</v>
      </c>
      <c r="FS212" s="84">
        <f t="shared" si="248"/>
        <v>10.91475</v>
      </c>
      <c r="FT212" s="85">
        <f t="shared" si="249"/>
        <v>500</v>
      </c>
      <c r="FU212" s="85">
        <f t="shared" si="250"/>
        <v>500</v>
      </c>
      <c r="FV212" s="85">
        <f t="shared" si="251"/>
        <v>500</v>
      </c>
      <c r="FW212" s="85">
        <f t="shared" si="252"/>
        <v>500</v>
      </c>
      <c r="FX212" s="85">
        <f t="shared" si="253"/>
        <v>10.314438749999999</v>
      </c>
      <c r="FY212" s="85">
        <f t="shared" si="254"/>
        <v>500</v>
      </c>
      <c r="FZ212" s="85">
        <f t="shared" si="255"/>
        <v>500</v>
      </c>
      <c r="GA212" s="85">
        <f t="shared" si="256"/>
        <v>500</v>
      </c>
      <c r="GB212" s="85">
        <f t="shared" si="257"/>
        <v>500</v>
      </c>
      <c r="GC212" s="85">
        <f t="shared" si="258"/>
        <v>500</v>
      </c>
      <c r="GD212" s="85">
        <f t="shared" si="259"/>
        <v>500</v>
      </c>
      <c r="GE212" s="85">
        <f t="shared" si="260"/>
        <v>500</v>
      </c>
      <c r="GF212" s="85">
        <f t="shared" si="261"/>
        <v>500</v>
      </c>
      <c r="GG212" s="85">
        <f t="shared" si="262"/>
        <v>500</v>
      </c>
      <c r="GH212" s="101">
        <f t="shared" si="201"/>
        <v>2</v>
      </c>
      <c r="GI212" s="102">
        <f t="shared" si="263"/>
        <v>21.229188749999999</v>
      </c>
      <c r="GJ212" s="102">
        <f t="shared" si="264"/>
        <v>10.614594374999999</v>
      </c>
      <c r="GK212" s="79">
        <f>ROW()</f>
        <v>212</v>
      </c>
    </row>
    <row r="213" spans="1:193" s="12" customFormat="1" ht="50.1" customHeight="1">
      <c r="A213" s="17">
        <f>ROW()</f>
        <v>213</v>
      </c>
      <c r="B213" s="32">
        <f t="shared" si="265"/>
        <v>207</v>
      </c>
      <c r="C213" s="33">
        <f t="shared" si="266"/>
        <v>207</v>
      </c>
      <c r="D213" s="31" t="s">
        <v>535</v>
      </c>
      <c r="E213" s="390">
        <f t="shared" si="202"/>
        <v>12.256768124999999</v>
      </c>
      <c r="F213" s="107">
        <f t="shared" si="218"/>
        <v>15.789910781250001</v>
      </c>
      <c r="G213" s="3">
        <v>0</v>
      </c>
      <c r="H213" s="4">
        <v>0</v>
      </c>
      <c r="I213" s="63"/>
      <c r="J213" s="15"/>
      <c r="K213" s="13"/>
      <c r="L213" s="98">
        <f t="shared" si="267"/>
        <v>1</v>
      </c>
      <c r="M213" s="99">
        <f>M5</f>
        <v>0.94499999999999995</v>
      </c>
      <c r="N213" s="100">
        <v>13.725</v>
      </c>
      <c r="O213" s="110"/>
      <c r="P213" s="95">
        <f t="shared" si="219"/>
        <v>12.970124999999999</v>
      </c>
      <c r="Q213" s="15"/>
      <c r="R213" s="24">
        <f t="shared" si="203"/>
        <v>2</v>
      </c>
      <c r="S213" s="25">
        <v>0</v>
      </c>
      <c r="T213" s="63"/>
      <c r="U213" s="15"/>
      <c r="V213" s="13"/>
      <c r="W213" s="98">
        <f t="shared" si="220"/>
        <v>1</v>
      </c>
      <c r="X213" s="99">
        <f>X5</f>
        <v>0.97</v>
      </c>
      <c r="Y213" s="100">
        <v>15.675000000000001</v>
      </c>
      <c r="Z213" s="110"/>
      <c r="AA213" s="95">
        <f t="shared" si="221"/>
        <v>15.204750000000001</v>
      </c>
      <c r="AB213" s="15"/>
      <c r="AC213" s="24">
        <f t="shared" si="204"/>
        <v>3</v>
      </c>
      <c r="AD213" s="5">
        <v>0</v>
      </c>
      <c r="AE213" s="63"/>
      <c r="AF213" s="15"/>
      <c r="AG213" s="13"/>
      <c r="AH213" s="98">
        <f t="shared" si="222"/>
        <v>0</v>
      </c>
      <c r="AI213" s="99">
        <f>AI5</f>
        <v>0.95499999999999996</v>
      </c>
      <c r="AJ213" s="100"/>
      <c r="AK213" s="110"/>
      <c r="AL213" s="95">
        <f t="shared" si="223"/>
        <v>0</v>
      </c>
      <c r="AM213" s="15"/>
      <c r="AN213" s="24">
        <f t="shared" si="205"/>
        <v>0</v>
      </c>
      <c r="AO213" s="5">
        <v>0</v>
      </c>
      <c r="AP213" s="63"/>
      <c r="AQ213" s="15"/>
      <c r="AR213" s="13"/>
      <c r="AS213" s="98">
        <f t="shared" si="224"/>
        <v>1</v>
      </c>
      <c r="AT213" s="99">
        <f>AT5</f>
        <v>0.96</v>
      </c>
      <c r="AU213" s="100">
        <v>23.675000000000001</v>
      </c>
      <c r="AV213" s="110"/>
      <c r="AW213" s="95">
        <f t="shared" si="225"/>
        <v>22.728000000000002</v>
      </c>
      <c r="AX213" s="15"/>
      <c r="AY213" s="24">
        <f t="shared" si="206"/>
        <v>4</v>
      </c>
      <c r="AZ213" s="5">
        <v>0</v>
      </c>
      <c r="BA213" s="63"/>
      <c r="BB213" s="15"/>
      <c r="BC213" s="13"/>
      <c r="BD213" s="98">
        <f t="shared" si="226"/>
        <v>0</v>
      </c>
      <c r="BE213" s="99">
        <f>BE5</f>
        <v>0.98</v>
      </c>
      <c r="BF213" s="100"/>
      <c r="BG213" s="110"/>
      <c r="BH213" s="95">
        <f t="shared" si="227"/>
        <v>0</v>
      </c>
      <c r="BI213" s="15"/>
      <c r="BJ213" s="24">
        <f t="shared" si="207"/>
        <v>0</v>
      </c>
      <c r="BK213" s="5">
        <v>0</v>
      </c>
      <c r="BL213" s="63"/>
      <c r="BM213" s="15"/>
      <c r="BN213" s="13"/>
      <c r="BO213" s="98">
        <f t="shared" si="228"/>
        <v>1</v>
      </c>
      <c r="BP213" s="99">
        <f>BP5</f>
        <v>0.94499999999999995</v>
      </c>
      <c r="BQ213" s="100">
        <v>12.970124999999999</v>
      </c>
      <c r="BR213" s="110"/>
      <c r="BS213" s="95">
        <f t="shared" si="229"/>
        <v>12.256768124999999</v>
      </c>
      <c r="BT213" s="15"/>
      <c r="BU213" s="24">
        <f t="shared" si="208"/>
        <v>1</v>
      </c>
      <c r="BV213" s="5">
        <v>0</v>
      </c>
      <c r="BW213" s="63"/>
      <c r="BX213" s="15"/>
      <c r="BY213" s="13"/>
      <c r="BZ213" s="98">
        <f t="shared" si="230"/>
        <v>0</v>
      </c>
      <c r="CA213" s="99">
        <f>CA5</f>
        <v>1</v>
      </c>
      <c r="CB213" s="100"/>
      <c r="CC213" s="110"/>
      <c r="CD213" s="95">
        <f t="shared" si="231"/>
        <v>0</v>
      </c>
      <c r="CE213" s="15"/>
      <c r="CF213" s="24">
        <f t="shared" si="209"/>
        <v>0</v>
      </c>
      <c r="CG213" s="5">
        <v>0</v>
      </c>
      <c r="CH213" s="63"/>
      <c r="CI213" s="15"/>
      <c r="CJ213" s="13"/>
      <c r="CK213" s="98">
        <f t="shared" si="232"/>
        <v>0</v>
      </c>
      <c r="CL213" s="99">
        <f>CL5</f>
        <v>1</v>
      </c>
      <c r="CM213" s="100"/>
      <c r="CN213" s="110"/>
      <c r="CO213" s="95">
        <f t="shared" si="233"/>
        <v>0</v>
      </c>
      <c r="CP213" s="15"/>
      <c r="CQ213" s="24">
        <f t="shared" si="210"/>
        <v>0</v>
      </c>
      <c r="CR213" s="5">
        <v>0</v>
      </c>
      <c r="CS213" s="63"/>
      <c r="CT213" s="15"/>
      <c r="CU213" s="13"/>
      <c r="CV213" s="98">
        <f t="shared" si="234"/>
        <v>0</v>
      </c>
      <c r="CW213" s="99">
        <f>CW5</f>
        <v>1</v>
      </c>
      <c r="CX213" s="100"/>
      <c r="CY213" s="110"/>
      <c r="CZ213" s="95">
        <f t="shared" si="235"/>
        <v>0</v>
      </c>
      <c r="DA213" s="15"/>
      <c r="DB213" s="24">
        <f t="shared" si="211"/>
        <v>0</v>
      </c>
      <c r="DC213" s="5">
        <v>0</v>
      </c>
      <c r="DD213" s="63"/>
      <c r="DE213" s="15"/>
      <c r="DF213" s="13"/>
      <c r="DG213" s="98">
        <f t="shared" si="236"/>
        <v>0</v>
      </c>
      <c r="DH213" s="99">
        <f>DH5</f>
        <v>1</v>
      </c>
      <c r="DI213" s="100"/>
      <c r="DJ213" s="110"/>
      <c r="DK213" s="95">
        <f t="shared" si="237"/>
        <v>0</v>
      </c>
      <c r="DL213" s="15"/>
      <c r="DM213" s="24">
        <f t="shared" si="212"/>
        <v>0</v>
      </c>
      <c r="DN213" s="5">
        <v>0</v>
      </c>
      <c r="DO213" s="63"/>
      <c r="DP213" s="15"/>
      <c r="DQ213" s="13"/>
      <c r="DR213" s="98">
        <f t="shared" si="238"/>
        <v>0</v>
      </c>
      <c r="DS213" s="99">
        <f>DS5</f>
        <v>1</v>
      </c>
      <c r="DT213" s="100"/>
      <c r="DU213" s="110"/>
      <c r="DV213" s="95">
        <f t="shared" si="239"/>
        <v>0</v>
      </c>
      <c r="DW213" s="15"/>
      <c r="DX213" s="24">
        <f t="shared" si="213"/>
        <v>0</v>
      </c>
      <c r="DY213" s="5">
        <v>0</v>
      </c>
      <c r="DZ213" s="63"/>
      <c r="EA213" s="15"/>
      <c r="EB213" s="13"/>
      <c r="EC213" s="98">
        <f t="shared" si="240"/>
        <v>0</v>
      </c>
      <c r="ED213" s="99">
        <f>ED5</f>
        <v>1</v>
      </c>
      <c r="EE213" s="100"/>
      <c r="EF213" s="110"/>
      <c r="EG213" s="95">
        <f t="shared" si="241"/>
        <v>0</v>
      </c>
      <c r="EH213" s="15"/>
      <c r="EI213" s="24">
        <f t="shared" si="214"/>
        <v>0</v>
      </c>
      <c r="EJ213" s="5">
        <v>0</v>
      </c>
      <c r="EK213" s="63"/>
      <c r="EL213" s="15"/>
      <c r="EM213" s="13"/>
      <c r="EN213" s="98">
        <f t="shared" si="242"/>
        <v>0</v>
      </c>
      <c r="EO213" s="99">
        <f>EO5</f>
        <v>1</v>
      </c>
      <c r="EP213" s="100"/>
      <c r="EQ213" s="110"/>
      <c r="ER213" s="95">
        <f t="shared" si="243"/>
        <v>0</v>
      </c>
      <c r="ES213" s="15"/>
      <c r="ET213" s="24">
        <f t="shared" si="215"/>
        <v>0</v>
      </c>
      <c r="EU213" s="5">
        <v>0</v>
      </c>
      <c r="EV213" s="63"/>
      <c r="EW213" s="15"/>
      <c r="EX213" s="13"/>
      <c r="EY213" s="98">
        <f t="shared" si="244"/>
        <v>0</v>
      </c>
      <c r="EZ213" s="99">
        <f>EZ5</f>
        <v>1</v>
      </c>
      <c r="FA213" s="100"/>
      <c r="FB213" s="110"/>
      <c r="FC213" s="95">
        <f t="shared" si="245"/>
        <v>0</v>
      </c>
      <c r="FD213" s="15"/>
      <c r="FE213" s="24">
        <f t="shared" si="216"/>
        <v>0</v>
      </c>
      <c r="FF213" s="5">
        <v>0</v>
      </c>
      <c r="FG213" s="63"/>
      <c r="FH213" s="15"/>
      <c r="FI213" s="13"/>
      <c r="FJ213" s="98">
        <f t="shared" si="246"/>
        <v>0</v>
      </c>
      <c r="FK213" s="99">
        <f>FK5</f>
        <v>1</v>
      </c>
      <c r="FL213" s="100"/>
      <c r="FM213" s="110"/>
      <c r="FN213" s="95">
        <f t="shared" si="247"/>
        <v>0</v>
      </c>
      <c r="FO213" s="15"/>
      <c r="FP213" s="24">
        <f t="shared" si="217"/>
        <v>0</v>
      </c>
      <c r="FQ213" s="5">
        <v>0</v>
      </c>
      <c r="FR213" s="8">
        <v>0</v>
      </c>
      <c r="FS213" s="84">
        <f t="shared" si="248"/>
        <v>12.970124999999999</v>
      </c>
      <c r="FT213" s="85">
        <f t="shared" si="249"/>
        <v>15.204750000000001</v>
      </c>
      <c r="FU213" s="85">
        <f t="shared" si="250"/>
        <v>500</v>
      </c>
      <c r="FV213" s="85">
        <f t="shared" si="251"/>
        <v>22.728000000000002</v>
      </c>
      <c r="FW213" s="85">
        <f t="shared" si="252"/>
        <v>500</v>
      </c>
      <c r="FX213" s="85">
        <f t="shared" si="253"/>
        <v>12.256768124999999</v>
      </c>
      <c r="FY213" s="85">
        <f t="shared" si="254"/>
        <v>500</v>
      </c>
      <c r="FZ213" s="85">
        <f t="shared" si="255"/>
        <v>500</v>
      </c>
      <c r="GA213" s="85">
        <f t="shared" si="256"/>
        <v>500</v>
      </c>
      <c r="GB213" s="85">
        <f t="shared" si="257"/>
        <v>500</v>
      </c>
      <c r="GC213" s="85">
        <f t="shared" si="258"/>
        <v>500</v>
      </c>
      <c r="GD213" s="85">
        <f t="shared" si="259"/>
        <v>500</v>
      </c>
      <c r="GE213" s="85">
        <f t="shared" si="260"/>
        <v>500</v>
      </c>
      <c r="GF213" s="85">
        <f t="shared" si="261"/>
        <v>500</v>
      </c>
      <c r="GG213" s="85">
        <f t="shared" si="262"/>
        <v>500</v>
      </c>
      <c r="GH213" s="101">
        <f t="shared" si="201"/>
        <v>4</v>
      </c>
      <c r="GI213" s="102">
        <f t="shared" si="263"/>
        <v>63.159643125000002</v>
      </c>
      <c r="GJ213" s="102">
        <f t="shared" si="264"/>
        <v>15.789910781250001</v>
      </c>
      <c r="GK213" s="79">
        <f>ROW()</f>
        <v>213</v>
      </c>
    </row>
    <row r="214" spans="1:193" s="12" customFormat="1" ht="50.1" customHeight="1">
      <c r="A214" s="17">
        <f>ROW()</f>
        <v>214</v>
      </c>
      <c r="B214" s="32">
        <f t="shared" si="265"/>
        <v>208</v>
      </c>
      <c r="C214" s="33">
        <f t="shared" si="266"/>
        <v>208</v>
      </c>
      <c r="D214" s="31" t="s">
        <v>536</v>
      </c>
      <c r="E214" s="390">
        <f t="shared" si="202"/>
        <v>0.98232750000000002</v>
      </c>
      <c r="F214" s="107">
        <f t="shared" si="218"/>
        <v>1.0109137500000001</v>
      </c>
      <c r="G214" s="3">
        <v>0</v>
      </c>
      <c r="H214" s="4">
        <v>0</v>
      </c>
      <c r="I214" s="63"/>
      <c r="J214" s="15"/>
      <c r="K214" s="13"/>
      <c r="L214" s="98">
        <f t="shared" si="267"/>
        <v>1</v>
      </c>
      <c r="M214" s="99">
        <f>M5</f>
        <v>0.94499999999999995</v>
      </c>
      <c r="N214" s="100">
        <v>1.1000000000000001</v>
      </c>
      <c r="O214" s="110">
        <v>101026</v>
      </c>
      <c r="P214" s="95">
        <f t="shared" si="219"/>
        <v>1.0395000000000001</v>
      </c>
      <c r="Q214" s="15"/>
      <c r="R214" s="24">
        <f t="shared" si="203"/>
        <v>2</v>
      </c>
      <c r="S214" s="25">
        <v>0</v>
      </c>
      <c r="T214" s="63"/>
      <c r="U214" s="15"/>
      <c r="V214" s="13"/>
      <c r="W214" s="98">
        <f t="shared" si="220"/>
        <v>0</v>
      </c>
      <c r="X214" s="99">
        <f>X5</f>
        <v>0.97</v>
      </c>
      <c r="Y214" s="100"/>
      <c r="Z214" s="110"/>
      <c r="AA214" s="95">
        <f t="shared" si="221"/>
        <v>0</v>
      </c>
      <c r="AB214" s="15"/>
      <c r="AC214" s="24">
        <f t="shared" si="204"/>
        <v>0</v>
      </c>
      <c r="AD214" s="5">
        <v>0</v>
      </c>
      <c r="AE214" s="63"/>
      <c r="AF214" s="15"/>
      <c r="AG214" s="13"/>
      <c r="AH214" s="98">
        <f t="shared" si="222"/>
        <v>0</v>
      </c>
      <c r="AI214" s="99">
        <f>AI5</f>
        <v>0.95499999999999996</v>
      </c>
      <c r="AJ214" s="100"/>
      <c r="AK214" s="110"/>
      <c r="AL214" s="95">
        <f t="shared" si="223"/>
        <v>0</v>
      </c>
      <c r="AM214" s="15"/>
      <c r="AN214" s="24">
        <f t="shared" si="205"/>
        <v>0</v>
      </c>
      <c r="AO214" s="5">
        <v>0</v>
      </c>
      <c r="AP214" s="63"/>
      <c r="AQ214" s="15"/>
      <c r="AR214" s="13"/>
      <c r="AS214" s="98">
        <f t="shared" si="224"/>
        <v>0</v>
      </c>
      <c r="AT214" s="99">
        <f>AT5</f>
        <v>0.96</v>
      </c>
      <c r="AU214" s="100"/>
      <c r="AV214" s="110"/>
      <c r="AW214" s="95">
        <f t="shared" si="225"/>
        <v>0</v>
      </c>
      <c r="AX214" s="15"/>
      <c r="AY214" s="24">
        <f t="shared" si="206"/>
        <v>0</v>
      </c>
      <c r="AZ214" s="5">
        <v>0</v>
      </c>
      <c r="BA214" s="63"/>
      <c r="BB214" s="15"/>
      <c r="BC214" s="13"/>
      <c r="BD214" s="98">
        <f t="shared" si="226"/>
        <v>0</v>
      </c>
      <c r="BE214" s="99">
        <f>BE5</f>
        <v>0.98</v>
      </c>
      <c r="BF214" s="100"/>
      <c r="BG214" s="110"/>
      <c r="BH214" s="95">
        <f t="shared" si="227"/>
        <v>0</v>
      </c>
      <c r="BI214" s="15"/>
      <c r="BJ214" s="24">
        <f t="shared" si="207"/>
        <v>0</v>
      </c>
      <c r="BK214" s="5">
        <v>0</v>
      </c>
      <c r="BL214" s="63"/>
      <c r="BM214" s="15"/>
      <c r="BN214" s="13"/>
      <c r="BO214" s="98">
        <f t="shared" si="228"/>
        <v>1</v>
      </c>
      <c r="BP214" s="99">
        <f>BP5</f>
        <v>0.94499999999999995</v>
      </c>
      <c r="BQ214" s="100">
        <v>1.0395000000000001</v>
      </c>
      <c r="BR214" s="110"/>
      <c r="BS214" s="95">
        <f t="shared" si="229"/>
        <v>0.98232750000000002</v>
      </c>
      <c r="BT214" s="15"/>
      <c r="BU214" s="24">
        <f t="shared" si="208"/>
        <v>1</v>
      </c>
      <c r="BV214" s="5">
        <v>0</v>
      </c>
      <c r="BW214" s="63"/>
      <c r="BX214" s="15"/>
      <c r="BY214" s="13"/>
      <c r="BZ214" s="98">
        <f t="shared" si="230"/>
        <v>0</v>
      </c>
      <c r="CA214" s="99">
        <f>CA5</f>
        <v>1</v>
      </c>
      <c r="CB214" s="100"/>
      <c r="CC214" s="110"/>
      <c r="CD214" s="95">
        <f t="shared" si="231"/>
        <v>0</v>
      </c>
      <c r="CE214" s="15"/>
      <c r="CF214" s="24">
        <f t="shared" si="209"/>
        <v>0</v>
      </c>
      <c r="CG214" s="5">
        <v>0</v>
      </c>
      <c r="CH214" s="63"/>
      <c r="CI214" s="15"/>
      <c r="CJ214" s="13"/>
      <c r="CK214" s="98">
        <f t="shared" si="232"/>
        <v>0</v>
      </c>
      <c r="CL214" s="99">
        <f>CL5</f>
        <v>1</v>
      </c>
      <c r="CM214" s="100"/>
      <c r="CN214" s="110"/>
      <c r="CO214" s="95">
        <f t="shared" si="233"/>
        <v>0</v>
      </c>
      <c r="CP214" s="15"/>
      <c r="CQ214" s="24">
        <f t="shared" si="210"/>
        <v>0</v>
      </c>
      <c r="CR214" s="5">
        <v>0</v>
      </c>
      <c r="CS214" s="63"/>
      <c r="CT214" s="15"/>
      <c r="CU214" s="13"/>
      <c r="CV214" s="98">
        <f t="shared" si="234"/>
        <v>0</v>
      </c>
      <c r="CW214" s="99">
        <f>CW5</f>
        <v>1</v>
      </c>
      <c r="CX214" s="100"/>
      <c r="CY214" s="110"/>
      <c r="CZ214" s="95">
        <f t="shared" si="235"/>
        <v>0</v>
      </c>
      <c r="DA214" s="15"/>
      <c r="DB214" s="24">
        <f t="shared" si="211"/>
        <v>0</v>
      </c>
      <c r="DC214" s="5">
        <v>0</v>
      </c>
      <c r="DD214" s="63"/>
      <c r="DE214" s="15"/>
      <c r="DF214" s="13"/>
      <c r="DG214" s="98">
        <f t="shared" si="236"/>
        <v>0</v>
      </c>
      <c r="DH214" s="99">
        <f>DH5</f>
        <v>1</v>
      </c>
      <c r="DI214" s="100"/>
      <c r="DJ214" s="110"/>
      <c r="DK214" s="95">
        <f t="shared" si="237"/>
        <v>0</v>
      </c>
      <c r="DL214" s="15"/>
      <c r="DM214" s="24">
        <f t="shared" si="212"/>
        <v>0</v>
      </c>
      <c r="DN214" s="5">
        <v>0</v>
      </c>
      <c r="DO214" s="63"/>
      <c r="DP214" s="15"/>
      <c r="DQ214" s="13"/>
      <c r="DR214" s="98">
        <f t="shared" si="238"/>
        <v>0</v>
      </c>
      <c r="DS214" s="99">
        <f>DS5</f>
        <v>1</v>
      </c>
      <c r="DT214" s="100"/>
      <c r="DU214" s="110"/>
      <c r="DV214" s="95">
        <f t="shared" si="239"/>
        <v>0</v>
      </c>
      <c r="DW214" s="15"/>
      <c r="DX214" s="24">
        <f t="shared" si="213"/>
        <v>0</v>
      </c>
      <c r="DY214" s="5">
        <v>0</v>
      </c>
      <c r="DZ214" s="63"/>
      <c r="EA214" s="15"/>
      <c r="EB214" s="13"/>
      <c r="EC214" s="98">
        <f t="shared" si="240"/>
        <v>0</v>
      </c>
      <c r="ED214" s="99">
        <f>ED5</f>
        <v>1</v>
      </c>
      <c r="EE214" s="100"/>
      <c r="EF214" s="110"/>
      <c r="EG214" s="95">
        <f t="shared" si="241"/>
        <v>0</v>
      </c>
      <c r="EH214" s="15"/>
      <c r="EI214" s="24">
        <f t="shared" si="214"/>
        <v>0</v>
      </c>
      <c r="EJ214" s="5">
        <v>0</v>
      </c>
      <c r="EK214" s="63"/>
      <c r="EL214" s="15"/>
      <c r="EM214" s="13"/>
      <c r="EN214" s="98">
        <f t="shared" si="242"/>
        <v>0</v>
      </c>
      <c r="EO214" s="99">
        <f>EO5</f>
        <v>1</v>
      </c>
      <c r="EP214" s="100"/>
      <c r="EQ214" s="110"/>
      <c r="ER214" s="95">
        <f t="shared" si="243"/>
        <v>0</v>
      </c>
      <c r="ES214" s="15"/>
      <c r="ET214" s="24">
        <f t="shared" si="215"/>
        <v>0</v>
      </c>
      <c r="EU214" s="5">
        <v>0</v>
      </c>
      <c r="EV214" s="63"/>
      <c r="EW214" s="15"/>
      <c r="EX214" s="13"/>
      <c r="EY214" s="98">
        <f t="shared" si="244"/>
        <v>0</v>
      </c>
      <c r="EZ214" s="99">
        <f>EZ5</f>
        <v>1</v>
      </c>
      <c r="FA214" s="100"/>
      <c r="FB214" s="110"/>
      <c r="FC214" s="95">
        <f t="shared" si="245"/>
        <v>0</v>
      </c>
      <c r="FD214" s="15"/>
      <c r="FE214" s="24">
        <f t="shared" si="216"/>
        <v>0</v>
      </c>
      <c r="FF214" s="5">
        <v>0</v>
      </c>
      <c r="FG214" s="63"/>
      <c r="FH214" s="15"/>
      <c r="FI214" s="13"/>
      <c r="FJ214" s="98">
        <f t="shared" si="246"/>
        <v>0</v>
      </c>
      <c r="FK214" s="99">
        <f>FK5</f>
        <v>1</v>
      </c>
      <c r="FL214" s="100"/>
      <c r="FM214" s="110"/>
      <c r="FN214" s="95">
        <f t="shared" si="247"/>
        <v>0</v>
      </c>
      <c r="FO214" s="15"/>
      <c r="FP214" s="24">
        <f t="shared" si="217"/>
        <v>0</v>
      </c>
      <c r="FQ214" s="5">
        <v>0</v>
      </c>
      <c r="FR214" s="8">
        <v>0</v>
      </c>
      <c r="FS214" s="84">
        <f t="shared" si="248"/>
        <v>1.0395000000000001</v>
      </c>
      <c r="FT214" s="85">
        <f t="shared" si="249"/>
        <v>500</v>
      </c>
      <c r="FU214" s="85">
        <f t="shared" si="250"/>
        <v>500</v>
      </c>
      <c r="FV214" s="85">
        <f t="shared" si="251"/>
        <v>500</v>
      </c>
      <c r="FW214" s="85">
        <f t="shared" si="252"/>
        <v>500</v>
      </c>
      <c r="FX214" s="85">
        <f t="shared" si="253"/>
        <v>0.98232750000000002</v>
      </c>
      <c r="FY214" s="85">
        <f t="shared" si="254"/>
        <v>500</v>
      </c>
      <c r="FZ214" s="85">
        <f t="shared" si="255"/>
        <v>500</v>
      </c>
      <c r="GA214" s="85">
        <f t="shared" si="256"/>
        <v>500</v>
      </c>
      <c r="GB214" s="85">
        <f t="shared" si="257"/>
        <v>500</v>
      </c>
      <c r="GC214" s="85">
        <f t="shared" si="258"/>
        <v>500</v>
      </c>
      <c r="GD214" s="85">
        <f t="shared" si="259"/>
        <v>500</v>
      </c>
      <c r="GE214" s="85">
        <f t="shared" si="260"/>
        <v>500</v>
      </c>
      <c r="GF214" s="85">
        <f t="shared" si="261"/>
        <v>500</v>
      </c>
      <c r="GG214" s="85">
        <f t="shared" si="262"/>
        <v>500</v>
      </c>
      <c r="GH214" s="101">
        <f t="shared" si="201"/>
        <v>2</v>
      </c>
      <c r="GI214" s="102">
        <f t="shared" si="263"/>
        <v>2.0218275000000001</v>
      </c>
      <c r="GJ214" s="102">
        <f t="shared" si="264"/>
        <v>1.0109137500000001</v>
      </c>
      <c r="GK214" s="79">
        <f>ROW()</f>
        <v>214</v>
      </c>
    </row>
    <row r="215" spans="1:193" s="12" customFormat="1" ht="50.1" customHeight="1">
      <c r="A215" s="17">
        <f>ROW()</f>
        <v>215</v>
      </c>
      <c r="B215" s="32">
        <f t="shared" si="265"/>
        <v>209</v>
      </c>
      <c r="C215" s="33">
        <f t="shared" si="266"/>
        <v>209</v>
      </c>
      <c r="D215" s="31" t="s">
        <v>537</v>
      </c>
      <c r="E215" s="390">
        <f t="shared" si="202"/>
        <v>0.51880499999999996</v>
      </c>
      <c r="F215" s="107">
        <f t="shared" si="218"/>
        <v>0.51880499999999996</v>
      </c>
      <c r="G215" s="3">
        <v>0</v>
      </c>
      <c r="H215" s="4">
        <v>0</v>
      </c>
      <c r="I215" s="63"/>
      <c r="J215" s="15"/>
      <c r="K215" s="13"/>
      <c r="L215" s="98">
        <f t="shared" si="267"/>
        <v>1</v>
      </c>
      <c r="M215" s="99">
        <f>M5</f>
        <v>0.94499999999999995</v>
      </c>
      <c r="N215" s="100">
        <v>0.54900000000000004</v>
      </c>
      <c r="O215" s="110">
        <v>101013</v>
      </c>
      <c r="P215" s="95">
        <f t="shared" si="219"/>
        <v>0.51880499999999996</v>
      </c>
      <c r="Q215" s="15"/>
      <c r="R215" s="24">
        <f t="shared" si="203"/>
        <v>1</v>
      </c>
      <c r="S215" s="25">
        <v>0</v>
      </c>
      <c r="T215" s="63"/>
      <c r="U215" s="15"/>
      <c r="V215" s="13"/>
      <c r="W215" s="98">
        <f t="shared" si="220"/>
        <v>0</v>
      </c>
      <c r="X215" s="99">
        <f>X5</f>
        <v>0.97</v>
      </c>
      <c r="Y215" s="100"/>
      <c r="Z215" s="110"/>
      <c r="AA215" s="95">
        <f t="shared" si="221"/>
        <v>0</v>
      </c>
      <c r="AB215" s="15"/>
      <c r="AC215" s="24">
        <f t="shared" si="204"/>
        <v>0</v>
      </c>
      <c r="AD215" s="5">
        <v>0</v>
      </c>
      <c r="AE215" s="63"/>
      <c r="AF215" s="15"/>
      <c r="AG215" s="13"/>
      <c r="AH215" s="98">
        <f t="shared" si="222"/>
        <v>0</v>
      </c>
      <c r="AI215" s="99">
        <f>AI5</f>
        <v>0.95499999999999996</v>
      </c>
      <c r="AJ215" s="100"/>
      <c r="AK215" s="110"/>
      <c r="AL215" s="95">
        <f t="shared" si="223"/>
        <v>0</v>
      </c>
      <c r="AM215" s="15"/>
      <c r="AN215" s="24">
        <f t="shared" si="205"/>
        <v>0</v>
      </c>
      <c r="AO215" s="5">
        <v>0</v>
      </c>
      <c r="AP215" s="63"/>
      <c r="AQ215" s="15"/>
      <c r="AR215" s="13"/>
      <c r="AS215" s="98">
        <f t="shared" si="224"/>
        <v>0</v>
      </c>
      <c r="AT215" s="99">
        <f>AT5</f>
        <v>0.96</v>
      </c>
      <c r="AU215" s="100"/>
      <c r="AV215" s="110"/>
      <c r="AW215" s="95">
        <f t="shared" si="225"/>
        <v>0</v>
      </c>
      <c r="AX215" s="15"/>
      <c r="AY215" s="24">
        <f t="shared" si="206"/>
        <v>0</v>
      </c>
      <c r="AZ215" s="5">
        <v>0</v>
      </c>
      <c r="BA215" s="63"/>
      <c r="BB215" s="15"/>
      <c r="BC215" s="13"/>
      <c r="BD215" s="98">
        <f t="shared" si="226"/>
        <v>0</v>
      </c>
      <c r="BE215" s="99">
        <f>BE5</f>
        <v>0.98</v>
      </c>
      <c r="BF215" s="100"/>
      <c r="BG215" s="110"/>
      <c r="BH215" s="95">
        <f t="shared" si="227"/>
        <v>0</v>
      </c>
      <c r="BI215" s="15"/>
      <c r="BJ215" s="24">
        <f t="shared" si="207"/>
        <v>0</v>
      </c>
      <c r="BK215" s="5">
        <v>0</v>
      </c>
      <c r="BL215" s="63"/>
      <c r="BM215" s="15"/>
      <c r="BN215" s="13"/>
      <c r="BO215" s="98">
        <f t="shared" si="228"/>
        <v>0</v>
      </c>
      <c r="BP215" s="99">
        <f>BP5</f>
        <v>0.94499999999999995</v>
      </c>
      <c r="BQ215" s="100"/>
      <c r="BR215" s="110"/>
      <c r="BS215" s="95">
        <f t="shared" si="229"/>
        <v>0</v>
      </c>
      <c r="BT215" s="15"/>
      <c r="BU215" s="24">
        <f t="shared" si="208"/>
        <v>0</v>
      </c>
      <c r="BV215" s="5">
        <v>0</v>
      </c>
      <c r="BW215" s="63"/>
      <c r="BX215" s="15"/>
      <c r="BY215" s="13"/>
      <c r="BZ215" s="98">
        <f t="shared" si="230"/>
        <v>0</v>
      </c>
      <c r="CA215" s="99">
        <f>CA5</f>
        <v>1</v>
      </c>
      <c r="CB215" s="100"/>
      <c r="CC215" s="110"/>
      <c r="CD215" s="95">
        <f t="shared" si="231"/>
        <v>0</v>
      </c>
      <c r="CE215" s="15"/>
      <c r="CF215" s="24">
        <f t="shared" si="209"/>
        <v>0</v>
      </c>
      <c r="CG215" s="5">
        <v>0</v>
      </c>
      <c r="CH215" s="63"/>
      <c r="CI215" s="15"/>
      <c r="CJ215" s="13"/>
      <c r="CK215" s="98">
        <f t="shared" si="232"/>
        <v>0</v>
      </c>
      <c r="CL215" s="99">
        <f>CL5</f>
        <v>1</v>
      </c>
      <c r="CM215" s="100"/>
      <c r="CN215" s="110"/>
      <c r="CO215" s="95">
        <f t="shared" si="233"/>
        <v>0</v>
      </c>
      <c r="CP215" s="15"/>
      <c r="CQ215" s="24">
        <f t="shared" si="210"/>
        <v>0</v>
      </c>
      <c r="CR215" s="5">
        <v>0</v>
      </c>
      <c r="CS215" s="63"/>
      <c r="CT215" s="15"/>
      <c r="CU215" s="13"/>
      <c r="CV215" s="98">
        <f t="shared" si="234"/>
        <v>0</v>
      </c>
      <c r="CW215" s="99">
        <f>CW5</f>
        <v>1</v>
      </c>
      <c r="CX215" s="100"/>
      <c r="CY215" s="110"/>
      <c r="CZ215" s="95">
        <f t="shared" si="235"/>
        <v>0</v>
      </c>
      <c r="DA215" s="15"/>
      <c r="DB215" s="24">
        <f t="shared" si="211"/>
        <v>0</v>
      </c>
      <c r="DC215" s="5">
        <v>0</v>
      </c>
      <c r="DD215" s="63"/>
      <c r="DE215" s="15"/>
      <c r="DF215" s="13"/>
      <c r="DG215" s="98">
        <f t="shared" si="236"/>
        <v>0</v>
      </c>
      <c r="DH215" s="99">
        <f>DH5</f>
        <v>1</v>
      </c>
      <c r="DI215" s="100"/>
      <c r="DJ215" s="110"/>
      <c r="DK215" s="95">
        <f t="shared" si="237"/>
        <v>0</v>
      </c>
      <c r="DL215" s="15"/>
      <c r="DM215" s="24">
        <f t="shared" si="212"/>
        <v>0</v>
      </c>
      <c r="DN215" s="5">
        <v>0</v>
      </c>
      <c r="DO215" s="63"/>
      <c r="DP215" s="15"/>
      <c r="DQ215" s="13"/>
      <c r="DR215" s="98">
        <f t="shared" si="238"/>
        <v>0</v>
      </c>
      <c r="DS215" s="99">
        <f>DS5</f>
        <v>1</v>
      </c>
      <c r="DT215" s="100"/>
      <c r="DU215" s="110"/>
      <c r="DV215" s="95">
        <f t="shared" si="239"/>
        <v>0</v>
      </c>
      <c r="DW215" s="15"/>
      <c r="DX215" s="24">
        <f t="shared" si="213"/>
        <v>0</v>
      </c>
      <c r="DY215" s="5">
        <v>0</v>
      </c>
      <c r="DZ215" s="63"/>
      <c r="EA215" s="15"/>
      <c r="EB215" s="13"/>
      <c r="EC215" s="98">
        <f t="shared" si="240"/>
        <v>0</v>
      </c>
      <c r="ED215" s="99">
        <f>ED5</f>
        <v>1</v>
      </c>
      <c r="EE215" s="100"/>
      <c r="EF215" s="110"/>
      <c r="EG215" s="95">
        <f t="shared" si="241"/>
        <v>0</v>
      </c>
      <c r="EH215" s="15"/>
      <c r="EI215" s="24">
        <f t="shared" si="214"/>
        <v>0</v>
      </c>
      <c r="EJ215" s="5">
        <v>0</v>
      </c>
      <c r="EK215" s="63"/>
      <c r="EL215" s="15"/>
      <c r="EM215" s="13"/>
      <c r="EN215" s="98">
        <f t="shared" si="242"/>
        <v>0</v>
      </c>
      <c r="EO215" s="99">
        <f>EO5</f>
        <v>1</v>
      </c>
      <c r="EP215" s="100"/>
      <c r="EQ215" s="110"/>
      <c r="ER215" s="95">
        <f t="shared" si="243"/>
        <v>0</v>
      </c>
      <c r="ES215" s="15"/>
      <c r="ET215" s="24">
        <f t="shared" si="215"/>
        <v>0</v>
      </c>
      <c r="EU215" s="5">
        <v>0</v>
      </c>
      <c r="EV215" s="63"/>
      <c r="EW215" s="15"/>
      <c r="EX215" s="13"/>
      <c r="EY215" s="98">
        <f t="shared" si="244"/>
        <v>0</v>
      </c>
      <c r="EZ215" s="99">
        <f>EZ5</f>
        <v>1</v>
      </c>
      <c r="FA215" s="100"/>
      <c r="FB215" s="110"/>
      <c r="FC215" s="95">
        <f t="shared" si="245"/>
        <v>0</v>
      </c>
      <c r="FD215" s="15"/>
      <c r="FE215" s="24">
        <f t="shared" si="216"/>
        <v>0</v>
      </c>
      <c r="FF215" s="5">
        <v>0</v>
      </c>
      <c r="FG215" s="63"/>
      <c r="FH215" s="15"/>
      <c r="FI215" s="13"/>
      <c r="FJ215" s="98">
        <f t="shared" si="246"/>
        <v>0</v>
      </c>
      <c r="FK215" s="99">
        <f>FK5</f>
        <v>1</v>
      </c>
      <c r="FL215" s="100"/>
      <c r="FM215" s="110"/>
      <c r="FN215" s="95">
        <f t="shared" si="247"/>
        <v>0</v>
      </c>
      <c r="FO215" s="15"/>
      <c r="FP215" s="24">
        <f t="shared" si="217"/>
        <v>0</v>
      </c>
      <c r="FQ215" s="5">
        <v>0</v>
      </c>
      <c r="FR215" s="8">
        <v>0</v>
      </c>
      <c r="FS215" s="84">
        <f t="shared" si="248"/>
        <v>0.51880499999999996</v>
      </c>
      <c r="FT215" s="85">
        <f t="shared" si="249"/>
        <v>500</v>
      </c>
      <c r="FU215" s="85">
        <f t="shared" si="250"/>
        <v>500</v>
      </c>
      <c r="FV215" s="85">
        <f t="shared" si="251"/>
        <v>500</v>
      </c>
      <c r="FW215" s="85">
        <f t="shared" si="252"/>
        <v>500</v>
      </c>
      <c r="FX215" s="85">
        <f t="shared" si="253"/>
        <v>500</v>
      </c>
      <c r="FY215" s="85">
        <f t="shared" si="254"/>
        <v>500</v>
      </c>
      <c r="FZ215" s="85">
        <f t="shared" si="255"/>
        <v>500</v>
      </c>
      <c r="GA215" s="85">
        <f t="shared" si="256"/>
        <v>500</v>
      </c>
      <c r="GB215" s="85">
        <f t="shared" si="257"/>
        <v>500</v>
      </c>
      <c r="GC215" s="85">
        <f t="shared" si="258"/>
        <v>500</v>
      </c>
      <c r="GD215" s="85">
        <f t="shared" si="259"/>
        <v>500</v>
      </c>
      <c r="GE215" s="85">
        <f t="shared" si="260"/>
        <v>500</v>
      </c>
      <c r="GF215" s="85">
        <f t="shared" si="261"/>
        <v>500</v>
      </c>
      <c r="GG215" s="85">
        <f t="shared" si="262"/>
        <v>500</v>
      </c>
      <c r="GH215" s="101">
        <f t="shared" si="201"/>
        <v>1</v>
      </c>
      <c r="GI215" s="102">
        <f t="shared" si="263"/>
        <v>0.51880499999999996</v>
      </c>
      <c r="GJ215" s="102">
        <f t="shared" si="264"/>
        <v>0.51880499999999996</v>
      </c>
      <c r="GK215" s="79">
        <f>ROW()</f>
        <v>215</v>
      </c>
    </row>
    <row r="216" spans="1:193" s="12" customFormat="1" ht="50.1" customHeight="1">
      <c r="A216" s="17">
        <f>ROW()</f>
        <v>216</v>
      </c>
      <c r="B216" s="32">
        <f t="shared" si="265"/>
        <v>210</v>
      </c>
      <c r="C216" s="33">
        <f t="shared" si="266"/>
        <v>210</v>
      </c>
      <c r="D216" s="31" t="s">
        <v>538</v>
      </c>
      <c r="E216" s="390">
        <f t="shared" si="202"/>
        <v>0.98232750000000002</v>
      </c>
      <c r="F216" s="107">
        <f t="shared" si="218"/>
        <v>7.8442087499999991</v>
      </c>
      <c r="G216" s="3">
        <v>0</v>
      </c>
      <c r="H216" s="4">
        <v>0</v>
      </c>
      <c r="I216" s="63"/>
      <c r="J216" s="15"/>
      <c r="K216" s="13"/>
      <c r="L216" s="98">
        <f t="shared" si="267"/>
        <v>1</v>
      </c>
      <c r="M216" s="99">
        <f>M5</f>
        <v>0.94499999999999995</v>
      </c>
      <c r="N216" s="100">
        <v>15.561999999999999</v>
      </c>
      <c r="O216" s="110">
        <v>105117</v>
      </c>
      <c r="P216" s="95">
        <f t="shared" si="219"/>
        <v>14.706089999999998</v>
      </c>
      <c r="Q216" s="15"/>
      <c r="R216" s="24">
        <f t="shared" si="203"/>
        <v>2</v>
      </c>
      <c r="S216" s="25">
        <v>0</v>
      </c>
      <c r="T216" s="63"/>
      <c r="U216" s="15"/>
      <c r="V216" s="13"/>
      <c r="W216" s="98">
        <f t="shared" si="220"/>
        <v>0</v>
      </c>
      <c r="X216" s="99">
        <f>X5</f>
        <v>0.97</v>
      </c>
      <c r="Y216" s="100"/>
      <c r="Z216" s="110"/>
      <c r="AA216" s="95">
        <f t="shared" si="221"/>
        <v>0</v>
      </c>
      <c r="AB216" s="15"/>
      <c r="AC216" s="24">
        <f t="shared" si="204"/>
        <v>0</v>
      </c>
      <c r="AD216" s="5">
        <v>0</v>
      </c>
      <c r="AE216" s="63"/>
      <c r="AF216" s="15"/>
      <c r="AG216" s="13"/>
      <c r="AH216" s="98">
        <f t="shared" si="222"/>
        <v>0</v>
      </c>
      <c r="AI216" s="99">
        <f>AI5</f>
        <v>0.95499999999999996</v>
      </c>
      <c r="AJ216" s="100"/>
      <c r="AK216" s="110"/>
      <c r="AL216" s="95">
        <f t="shared" si="223"/>
        <v>0</v>
      </c>
      <c r="AM216" s="15"/>
      <c r="AN216" s="24">
        <f t="shared" si="205"/>
        <v>0</v>
      </c>
      <c r="AO216" s="5">
        <v>0</v>
      </c>
      <c r="AP216" s="63"/>
      <c r="AQ216" s="15"/>
      <c r="AR216" s="13"/>
      <c r="AS216" s="98">
        <f t="shared" si="224"/>
        <v>0</v>
      </c>
      <c r="AT216" s="99">
        <f>AT5</f>
        <v>0.96</v>
      </c>
      <c r="AU216" s="100"/>
      <c r="AV216" s="110"/>
      <c r="AW216" s="95">
        <f t="shared" si="225"/>
        <v>0</v>
      </c>
      <c r="AX216" s="15"/>
      <c r="AY216" s="24">
        <f t="shared" si="206"/>
        <v>0</v>
      </c>
      <c r="AZ216" s="5">
        <v>0</v>
      </c>
      <c r="BA216" s="63"/>
      <c r="BB216" s="15"/>
      <c r="BC216" s="13"/>
      <c r="BD216" s="98">
        <f t="shared" si="226"/>
        <v>0</v>
      </c>
      <c r="BE216" s="99">
        <f>BE5</f>
        <v>0.98</v>
      </c>
      <c r="BF216" s="100"/>
      <c r="BG216" s="110"/>
      <c r="BH216" s="95">
        <f t="shared" si="227"/>
        <v>0</v>
      </c>
      <c r="BI216" s="15"/>
      <c r="BJ216" s="24">
        <f t="shared" si="207"/>
        <v>0</v>
      </c>
      <c r="BK216" s="5">
        <v>0</v>
      </c>
      <c r="BL216" s="63"/>
      <c r="BM216" s="15"/>
      <c r="BN216" s="13"/>
      <c r="BO216" s="98">
        <f t="shared" si="228"/>
        <v>1</v>
      </c>
      <c r="BP216" s="99">
        <f>BP5</f>
        <v>0.94499999999999995</v>
      </c>
      <c r="BQ216" s="100">
        <v>1.0395000000000001</v>
      </c>
      <c r="BR216" s="110"/>
      <c r="BS216" s="95">
        <f t="shared" si="229"/>
        <v>0.98232750000000002</v>
      </c>
      <c r="BT216" s="15"/>
      <c r="BU216" s="24">
        <f t="shared" si="208"/>
        <v>1</v>
      </c>
      <c r="BV216" s="5">
        <v>0</v>
      </c>
      <c r="BW216" s="63"/>
      <c r="BX216" s="15"/>
      <c r="BY216" s="13"/>
      <c r="BZ216" s="98">
        <f t="shared" si="230"/>
        <v>0</v>
      </c>
      <c r="CA216" s="99">
        <f>CA5</f>
        <v>1</v>
      </c>
      <c r="CB216" s="100"/>
      <c r="CC216" s="110"/>
      <c r="CD216" s="95">
        <f t="shared" si="231"/>
        <v>0</v>
      </c>
      <c r="CE216" s="15"/>
      <c r="CF216" s="24">
        <f t="shared" si="209"/>
        <v>0</v>
      </c>
      <c r="CG216" s="5">
        <v>0</v>
      </c>
      <c r="CH216" s="63"/>
      <c r="CI216" s="15"/>
      <c r="CJ216" s="13"/>
      <c r="CK216" s="98">
        <f t="shared" si="232"/>
        <v>0</v>
      </c>
      <c r="CL216" s="99">
        <f>CL5</f>
        <v>1</v>
      </c>
      <c r="CM216" s="100"/>
      <c r="CN216" s="110"/>
      <c r="CO216" s="95">
        <f t="shared" si="233"/>
        <v>0</v>
      </c>
      <c r="CP216" s="15"/>
      <c r="CQ216" s="24">
        <f t="shared" si="210"/>
        <v>0</v>
      </c>
      <c r="CR216" s="5">
        <v>0</v>
      </c>
      <c r="CS216" s="63"/>
      <c r="CT216" s="15"/>
      <c r="CU216" s="13"/>
      <c r="CV216" s="98">
        <f t="shared" si="234"/>
        <v>0</v>
      </c>
      <c r="CW216" s="99">
        <f>CW5</f>
        <v>1</v>
      </c>
      <c r="CX216" s="100"/>
      <c r="CY216" s="110"/>
      <c r="CZ216" s="95">
        <f t="shared" si="235"/>
        <v>0</v>
      </c>
      <c r="DA216" s="15"/>
      <c r="DB216" s="24">
        <f t="shared" si="211"/>
        <v>0</v>
      </c>
      <c r="DC216" s="5">
        <v>0</v>
      </c>
      <c r="DD216" s="63"/>
      <c r="DE216" s="15"/>
      <c r="DF216" s="13"/>
      <c r="DG216" s="98">
        <f t="shared" si="236"/>
        <v>0</v>
      </c>
      <c r="DH216" s="99">
        <f>DH5</f>
        <v>1</v>
      </c>
      <c r="DI216" s="100"/>
      <c r="DJ216" s="110"/>
      <c r="DK216" s="95">
        <f t="shared" si="237"/>
        <v>0</v>
      </c>
      <c r="DL216" s="15"/>
      <c r="DM216" s="24">
        <f t="shared" si="212"/>
        <v>0</v>
      </c>
      <c r="DN216" s="5">
        <v>0</v>
      </c>
      <c r="DO216" s="63"/>
      <c r="DP216" s="15"/>
      <c r="DQ216" s="13"/>
      <c r="DR216" s="98">
        <f t="shared" si="238"/>
        <v>0</v>
      </c>
      <c r="DS216" s="99">
        <f>DS5</f>
        <v>1</v>
      </c>
      <c r="DT216" s="100"/>
      <c r="DU216" s="110"/>
      <c r="DV216" s="95">
        <f t="shared" si="239"/>
        <v>0</v>
      </c>
      <c r="DW216" s="15"/>
      <c r="DX216" s="24">
        <f t="shared" si="213"/>
        <v>0</v>
      </c>
      <c r="DY216" s="5">
        <v>0</v>
      </c>
      <c r="DZ216" s="63"/>
      <c r="EA216" s="15"/>
      <c r="EB216" s="13"/>
      <c r="EC216" s="98">
        <f t="shared" si="240"/>
        <v>0</v>
      </c>
      <c r="ED216" s="99">
        <f>ED5</f>
        <v>1</v>
      </c>
      <c r="EE216" s="100"/>
      <c r="EF216" s="110"/>
      <c r="EG216" s="95">
        <f t="shared" si="241"/>
        <v>0</v>
      </c>
      <c r="EH216" s="15"/>
      <c r="EI216" s="24">
        <f t="shared" si="214"/>
        <v>0</v>
      </c>
      <c r="EJ216" s="5">
        <v>0</v>
      </c>
      <c r="EK216" s="63"/>
      <c r="EL216" s="15"/>
      <c r="EM216" s="13"/>
      <c r="EN216" s="98">
        <f t="shared" si="242"/>
        <v>0</v>
      </c>
      <c r="EO216" s="99">
        <f>EO5</f>
        <v>1</v>
      </c>
      <c r="EP216" s="100"/>
      <c r="EQ216" s="110"/>
      <c r="ER216" s="95">
        <f t="shared" si="243"/>
        <v>0</v>
      </c>
      <c r="ES216" s="15"/>
      <c r="ET216" s="24">
        <f t="shared" si="215"/>
        <v>0</v>
      </c>
      <c r="EU216" s="5">
        <v>0</v>
      </c>
      <c r="EV216" s="63"/>
      <c r="EW216" s="15"/>
      <c r="EX216" s="13"/>
      <c r="EY216" s="98">
        <f t="shared" si="244"/>
        <v>0</v>
      </c>
      <c r="EZ216" s="99">
        <f>EZ5</f>
        <v>1</v>
      </c>
      <c r="FA216" s="100"/>
      <c r="FB216" s="110"/>
      <c r="FC216" s="95">
        <f t="shared" si="245"/>
        <v>0</v>
      </c>
      <c r="FD216" s="15"/>
      <c r="FE216" s="24">
        <f t="shared" si="216"/>
        <v>0</v>
      </c>
      <c r="FF216" s="5">
        <v>0</v>
      </c>
      <c r="FG216" s="63"/>
      <c r="FH216" s="15"/>
      <c r="FI216" s="13"/>
      <c r="FJ216" s="98">
        <f t="shared" si="246"/>
        <v>0</v>
      </c>
      <c r="FK216" s="99">
        <f>FK5</f>
        <v>1</v>
      </c>
      <c r="FL216" s="100"/>
      <c r="FM216" s="110"/>
      <c r="FN216" s="95">
        <f t="shared" si="247"/>
        <v>0</v>
      </c>
      <c r="FO216" s="15"/>
      <c r="FP216" s="24">
        <f t="shared" si="217"/>
        <v>0</v>
      </c>
      <c r="FQ216" s="5">
        <v>0</v>
      </c>
      <c r="FR216" s="8">
        <v>0</v>
      </c>
      <c r="FS216" s="84">
        <f t="shared" si="248"/>
        <v>14.706089999999998</v>
      </c>
      <c r="FT216" s="85">
        <f t="shared" si="249"/>
        <v>500</v>
      </c>
      <c r="FU216" s="85">
        <f t="shared" si="250"/>
        <v>500</v>
      </c>
      <c r="FV216" s="85">
        <f t="shared" si="251"/>
        <v>500</v>
      </c>
      <c r="FW216" s="85">
        <f t="shared" si="252"/>
        <v>500</v>
      </c>
      <c r="FX216" s="85">
        <f t="shared" si="253"/>
        <v>0.98232750000000002</v>
      </c>
      <c r="FY216" s="85">
        <f t="shared" si="254"/>
        <v>500</v>
      </c>
      <c r="FZ216" s="85">
        <f t="shared" si="255"/>
        <v>500</v>
      </c>
      <c r="GA216" s="85">
        <f t="shared" si="256"/>
        <v>500</v>
      </c>
      <c r="GB216" s="85">
        <f t="shared" si="257"/>
        <v>500</v>
      </c>
      <c r="GC216" s="85">
        <f t="shared" si="258"/>
        <v>500</v>
      </c>
      <c r="GD216" s="85">
        <f t="shared" si="259"/>
        <v>500</v>
      </c>
      <c r="GE216" s="85">
        <f t="shared" si="260"/>
        <v>500</v>
      </c>
      <c r="GF216" s="85">
        <f t="shared" si="261"/>
        <v>500</v>
      </c>
      <c r="GG216" s="85">
        <f t="shared" si="262"/>
        <v>500</v>
      </c>
      <c r="GH216" s="101">
        <f t="shared" si="201"/>
        <v>2</v>
      </c>
      <c r="GI216" s="102">
        <f t="shared" si="263"/>
        <v>15.688417499999998</v>
      </c>
      <c r="GJ216" s="102">
        <f t="shared" si="264"/>
        <v>7.8442087499999991</v>
      </c>
      <c r="GK216" s="79">
        <f>ROW()</f>
        <v>216</v>
      </c>
    </row>
    <row r="217" spans="1:193" s="12" customFormat="1" ht="50.1" customHeight="1">
      <c r="A217" s="17">
        <f>ROW()</f>
        <v>217</v>
      </c>
      <c r="B217" s="32">
        <f t="shared" si="265"/>
        <v>211</v>
      </c>
      <c r="C217" s="33">
        <f t="shared" si="266"/>
        <v>211</v>
      </c>
      <c r="D217" s="31" t="s">
        <v>539</v>
      </c>
      <c r="E217" s="390">
        <f t="shared" si="202"/>
        <v>6.8675999999999995</v>
      </c>
      <c r="F217" s="107">
        <f t="shared" si="218"/>
        <v>11.816296249999999</v>
      </c>
      <c r="G217" s="3">
        <v>0</v>
      </c>
      <c r="H217" s="4">
        <v>0</v>
      </c>
      <c r="I217" s="63"/>
      <c r="J217" s="15"/>
      <c r="K217" s="13"/>
      <c r="L217" s="98">
        <f t="shared" si="267"/>
        <v>1</v>
      </c>
      <c r="M217" s="99">
        <f>M5</f>
        <v>0.94499999999999995</v>
      </c>
      <c r="N217" s="100">
        <v>15.55</v>
      </c>
      <c r="O217" s="110"/>
      <c r="P217" s="95">
        <f t="shared" si="219"/>
        <v>14.694749999999999</v>
      </c>
      <c r="Q217" s="15"/>
      <c r="R217" s="24">
        <f t="shared" si="203"/>
        <v>3</v>
      </c>
      <c r="S217" s="25">
        <v>0</v>
      </c>
      <c r="T217" s="63"/>
      <c r="U217" s="15"/>
      <c r="V217" s="13"/>
      <c r="W217" s="98">
        <f t="shared" si="220"/>
        <v>1</v>
      </c>
      <c r="X217" s="99">
        <f>X5</f>
        <v>0.97</v>
      </c>
      <c r="Y217" s="100">
        <v>7.08</v>
      </c>
      <c r="Z217" s="110"/>
      <c r="AA217" s="95">
        <f t="shared" si="221"/>
        <v>6.8675999999999995</v>
      </c>
      <c r="AB217" s="15"/>
      <c r="AC217" s="24">
        <f t="shared" si="204"/>
        <v>1</v>
      </c>
      <c r="AD217" s="5">
        <v>0</v>
      </c>
      <c r="AE217" s="63"/>
      <c r="AF217" s="15"/>
      <c r="AG217" s="13"/>
      <c r="AH217" s="98">
        <f t="shared" si="222"/>
        <v>0</v>
      </c>
      <c r="AI217" s="99">
        <f>AI5</f>
        <v>0.95499999999999996</v>
      </c>
      <c r="AJ217" s="100"/>
      <c r="AK217" s="110"/>
      <c r="AL217" s="95">
        <f t="shared" si="223"/>
        <v>0</v>
      </c>
      <c r="AM217" s="15"/>
      <c r="AN217" s="24">
        <f t="shared" si="205"/>
        <v>0</v>
      </c>
      <c r="AO217" s="5">
        <v>0</v>
      </c>
      <c r="AP217" s="63"/>
      <c r="AQ217" s="15"/>
      <c r="AR217" s="13"/>
      <c r="AS217" s="98">
        <f t="shared" si="224"/>
        <v>0</v>
      </c>
      <c r="AT217" s="99">
        <f>AT5</f>
        <v>0.96</v>
      </c>
      <c r="AU217" s="100"/>
      <c r="AV217" s="110"/>
      <c r="AW217" s="95">
        <f t="shared" si="225"/>
        <v>0</v>
      </c>
      <c r="AX217" s="15"/>
      <c r="AY217" s="24">
        <f t="shared" si="206"/>
        <v>0</v>
      </c>
      <c r="AZ217" s="5">
        <v>0</v>
      </c>
      <c r="BA217" s="63"/>
      <c r="BB217" s="15"/>
      <c r="BC217" s="13"/>
      <c r="BD217" s="98">
        <f t="shared" si="226"/>
        <v>0</v>
      </c>
      <c r="BE217" s="99">
        <f>BE5</f>
        <v>0.98</v>
      </c>
      <c r="BF217" s="100"/>
      <c r="BG217" s="110"/>
      <c r="BH217" s="95">
        <f t="shared" si="227"/>
        <v>0</v>
      </c>
      <c r="BI217" s="15"/>
      <c r="BJ217" s="24">
        <f t="shared" si="207"/>
        <v>0</v>
      </c>
      <c r="BK217" s="5">
        <v>0</v>
      </c>
      <c r="BL217" s="63"/>
      <c r="BM217" s="15"/>
      <c r="BN217" s="13"/>
      <c r="BO217" s="98">
        <f t="shared" si="228"/>
        <v>1</v>
      </c>
      <c r="BP217" s="99">
        <f>BP5</f>
        <v>0.94499999999999995</v>
      </c>
      <c r="BQ217" s="100">
        <v>14.694749999999999</v>
      </c>
      <c r="BR217" s="110"/>
      <c r="BS217" s="95">
        <f t="shared" si="229"/>
        <v>13.886538749999998</v>
      </c>
      <c r="BT217" s="15"/>
      <c r="BU217" s="24">
        <f t="shared" si="208"/>
        <v>2</v>
      </c>
      <c r="BV217" s="5">
        <v>0</v>
      </c>
      <c r="BW217" s="63"/>
      <c r="BX217" s="15"/>
      <c r="BY217" s="13"/>
      <c r="BZ217" s="98">
        <f t="shared" si="230"/>
        <v>0</v>
      </c>
      <c r="CA217" s="99">
        <f>CA5</f>
        <v>1</v>
      </c>
      <c r="CB217" s="100"/>
      <c r="CC217" s="110"/>
      <c r="CD217" s="95">
        <f t="shared" si="231"/>
        <v>0</v>
      </c>
      <c r="CE217" s="15"/>
      <c r="CF217" s="24">
        <f t="shared" si="209"/>
        <v>0</v>
      </c>
      <c r="CG217" s="5">
        <v>0</v>
      </c>
      <c r="CH217" s="63"/>
      <c r="CI217" s="15"/>
      <c r="CJ217" s="13"/>
      <c r="CK217" s="98">
        <f t="shared" si="232"/>
        <v>0</v>
      </c>
      <c r="CL217" s="99">
        <f>CL5</f>
        <v>1</v>
      </c>
      <c r="CM217" s="100"/>
      <c r="CN217" s="110"/>
      <c r="CO217" s="95">
        <f t="shared" si="233"/>
        <v>0</v>
      </c>
      <c r="CP217" s="15"/>
      <c r="CQ217" s="24">
        <f t="shared" si="210"/>
        <v>0</v>
      </c>
      <c r="CR217" s="5">
        <v>0</v>
      </c>
      <c r="CS217" s="63"/>
      <c r="CT217" s="15"/>
      <c r="CU217" s="13"/>
      <c r="CV217" s="98">
        <f t="shared" si="234"/>
        <v>0</v>
      </c>
      <c r="CW217" s="99">
        <f>CW5</f>
        <v>1</v>
      </c>
      <c r="CX217" s="100"/>
      <c r="CY217" s="110"/>
      <c r="CZ217" s="95">
        <f t="shared" si="235"/>
        <v>0</v>
      </c>
      <c r="DA217" s="15"/>
      <c r="DB217" s="24">
        <f t="shared" si="211"/>
        <v>0</v>
      </c>
      <c r="DC217" s="5">
        <v>0</v>
      </c>
      <c r="DD217" s="63"/>
      <c r="DE217" s="15"/>
      <c r="DF217" s="13"/>
      <c r="DG217" s="98">
        <f t="shared" si="236"/>
        <v>0</v>
      </c>
      <c r="DH217" s="99">
        <f>DH5</f>
        <v>1</v>
      </c>
      <c r="DI217" s="100"/>
      <c r="DJ217" s="110"/>
      <c r="DK217" s="95">
        <f t="shared" si="237"/>
        <v>0</v>
      </c>
      <c r="DL217" s="15"/>
      <c r="DM217" s="24">
        <f t="shared" si="212"/>
        <v>0</v>
      </c>
      <c r="DN217" s="5">
        <v>0</v>
      </c>
      <c r="DO217" s="63"/>
      <c r="DP217" s="15"/>
      <c r="DQ217" s="13"/>
      <c r="DR217" s="98">
        <f t="shared" si="238"/>
        <v>0</v>
      </c>
      <c r="DS217" s="99">
        <f>DS5</f>
        <v>1</v>
      </c>
      <c r="DT217" s="100"/>
      <c r="DU217" s="110"/>
      <c r="DV217" s="95">
        <f t="shared" si="239"/>
        <v>0</v>
      </c>
      <c r="DW217" s="15"/>
      <c r="DX217" s="24">
        <f t="shared" si="213"/>
        <v>0</v>
      </c>
      <c r="DY217" s="5">
        <v>0</v>
      </c>
      <c r="DZ217" s="63"/>
      <c r="EA217" s="15"/>
      <c r="EB217" s="13"/>
      <c r="EC217" s="98">
        <f t="shared" si="240"/>
        <v>0</v>
      </c>
      <c r="ED217" s="99">
        <f>ED5</f>
        <v>1</v>
      </c>
      <c r="EE217" s="100"/>
      <c r="EF217" s="110"/>
      <c r="EG217" s="95">
        <f t="shared" si="241"/>
        <v>0</v>
      </c>
      <c r="EH217" s="15"/>
      <c r="EI217" s="24">
        <f t="shared" si="214"/>
        <v>0</v>
      </c>
      <c r="EJ217" s="5">
        <v>0</v>
      </c>
      <c r="EK217" s="63"/>
      <c r="EL217" s="15"/>
      <c r="EM217" s="13"/>
      <c r="EN217" s="98">
        <f t="shared" si="242"/>
        <v>0</v>
      </c>
      <c r="EO217" s="99">
        <f>EO5</f>
        <v>1</v>
      </c>
      <c r="EP217" s="100"/>
      <c r="EQ217" s="110"/>
      <c r="ER217" s="95">
        <f t="shared" si="243"/>
        <v>0</v>
      </c>
      <c r="ES217" s="15"/>
      <c r="ET217" s="24">
        <f t="shared" si="215"/>
        <v>0</v>
      </c>
      <c r="EU217" s="5">
        <v>0</v>
      </c>
      <c r="EV217" s="63"/>
      <c r="EW217" s="15"/>
      <c r="EX217" s="13"/>
      <c r="EY217" s="98">
        <f t="shared" si="244"/>
        <v>0</v>
      </c>
      <c r="EZ217" s="99">
        <f>EZ5</f>
        <v>1</v>
      </c>
      <c r="FA217" s="100"/>
      <c r="FB217" s="110"/>
      <c r="FC217" s="95">
        <f t="shared" si="245"/>
        <v>0</v>
      </c>
      <c r="FD217" s="15"/>
      <c r="FE217" s="24">
        <f t="shared" si="216"/>
        <v>0</v>
      </c>
      <c r="FF217" s="5">
        <v>0</v>
      </c>
      <c r="FG217" s="63"/>
      <c r="FH217" s="15"/>
      <c r="FI217" s="13"/>
      <c r="FJ217" s="98">
        <f t="shared" si="246"/>
        <v>0</v>
      </c>
      <c r="FK217" s="99">
        <f>FK5</f>
        <v>1</v>
      </c>
      <c r="FL217" s="100"/>
      <c r="FM217" s="110"/>
      <c r="FN217" s="95">
        <f t="shared" si="247"/>
        <v>0</v>
      </c>
      <c r="FO217" s="15"/>
      <c r="FP217" s="24">
        <f t="shared" si="217"/>
        <v>0</v>
      </c>
      <c r="FQ217" s="5">
        <v>0</v>
      </c>
      <c r="FR217" s="8">
        <v>0</v>
      </c>
      <c r="FS217" s="84">
        <f t="shared" si="248"/>
        <v>14.694749999999999</v>
      </c>
      <c r="FT217" s="85">
        <f t="shared" si="249"/>
        <v>6.8675999999999995</v>
      </c>
      <c r="FU217" s="85">
        <f t="shared" si="250"/>
        <v>500</v>
      </c>
      <c r="FV217" s="85">
        <f t="shared" si="251"/>
        <v>500</v>
      </c>
      <c r="FW217" s="85">
        <f t="shared" si="252"/>
        <v>500</v>
      </c>
      <c r="FX217" s="85">
        <f t="shared" si="253"/>
        <v>13.886538749999998</v>
      </c>
      <c r="FY217" s="85">
        <f t="shared" si="254"/>
        <v>500</v>
      </c>
      <c r="FZ217" s="85">
        <f t="shared" si="255"/>
        <v>500</v>
      </c>
      <c r="GA217" s="85">
        <f t="shared" si="256"/>
        <v>500</v>
      </c>
      <c r="GB217" s="85">
        <f t="shared" si="257"/>
        <v>500</v>
      </c>
      <c r="GC217" s="85">
        <f t="shared" si="258"/>
        <v>500</v>
      </c>
      <c r="GD217" s="85">
        <f t="shared" si="259"/>
        <v>500</v>
      </c>
      <c r="GE217" s="85">
        <f t="shared" si="260"/>
        <v>500</v>
      </c>
      <c r="GF217" s="85">
        <f t="shared" si="261"/>
        <v>500</v>
      </c>
      <c r="GG217" s="85">
        <f t="shared" si="262"/>
        <v>500</v>
      </c>
      <c r="GH217" s="101">
        <f t="shared" si="201"/>
        <v>3</v>
      </c>
      <c r="GI217" s="102">
        <f t="shared" si="263"/>
        <v>35.448888749999995</v>
      </c>
      <c r="GJ217" s="102">
        <f t="shared" si="264"/>
        <v>11.816296249999999</v>
      </c>
      <c r="GK217" s="79">
        <f>ROW()</f>
        <v>217</v>
      </c>
    </row>
    <row r="218" spans="1:193" s="12" customFormat="1" ht="50.1" customHeight="1">
      <c r="A218" s="17">
        <f>ROW()</f>
        <v>218</v>
      </c>
      <c r="B218" s="32">
        <f t="shared" si="265"/>
        <v>212</v>
      </c>
      <c r="C218" s="33">
        <f t="shared" si="266"/>
        <v>212</v>
      </c>
      <c r="D218" s="31" t="s">
        <v>540</v>
      </c>
      <c r="E218" s="390">
        <f t="shared" si="202"/>
        <v>0.69599999999999995</v>
      </c>
      <c r="F218" s="107">
        <f t="shared" si="218"/>
        <v>0.93963962499999987</v>
      </c>
      <c r="G218" s="3">
        <v>0</v>
      </c>
      <c r="H218" s="4">
        <v>0</v>
      </c>
      <c r="I218" s="63"/>
      <c r="J218" s="15"/>
      <c r="K218" s="13"/>
      <c r="L218" s="98">
        <f t="shared" si="267"/>
        <v>1</v>
      </c>
      <c r="M218" s="99">
        <f>M5</f>
        <v>0.94499999999999995</v>
      </c>
      <c r="N218" s="100">
        <v>1.155</v>
      </c>
      <c r="O218" s="110">
        <v>105106</v>
      </c>
      <c r="P218" s="95">
        <f t="shared" si="219"/>
        <v>1.091475</v>
      </c>
      <c r="Q218" s="15"/>
      <c r="R218" s="24">
        <f t="shared" si="203"/>
        <v>3</v>
      </c>
      <c r="S218" s="25">
        <v>0</v>
      </c>
      <c r="T218" s="63"/>
      <c r="U218" s="15"/>
      <c r="V218" s="13"/>
      <c r="W218" s="98">
        <f t="shared" si="220"/>
        <v>0</v>
      </c>
      <c r="X218" s="99">
        <f>X5</f>
        <v>0.97</v>
      </c>
      <c r="Y218" s="100"/>
      <c r="Z218" s="110"/>
      <c r="AA218" s="95">
        <f t="shared" si="221"/>
        <v>0</v>
      </c>
      <c r="AB218" s="15"/>
      <c r="AC218" s="24">
        <f t="shared" si="204"/>
        <v>0</v>
      </c>
      <c r="AD218" s="5">
        <v>0</v>
      </c>
      <c r="AE218" s="63"/>
      <c r="AF218" s="15"/>
      <c r="AG218" s="13"/>
      <c r="AH218" s="98">
        <f t="shared" si="222"/>
        <v>0</v>
      </c>
      <c r="AI218" s="99">
        <f>AI5</f>
        <v>0.95499999999999996</v>
      </c>
      <c r="AJ218" s="100"/>
      <c r="AK218" s="110"/>
      <c r="AL218" s="95">
        <f t="shared" si="223"/>
        <v>0</v>
      </c>
      <c r="AM218" s="15"/>
      <c r="AN218" s="24">
        <f t="shared" si="205"/>
        <v>0</v>
      </c>
      <c r="AO218" s="5">
        <v>0</v>
      </c>
      <c r="AP218" s="63"/>
      <c r="AQ218" s="15"/>
      <c r="AR218" s="13"/>
      <c r="AS218" s="98">
        <f t="shared" si="224"/>
        <v>1</v>
      </c>
      <c r="AT218" s="99">
        <f>AT5</f>
        <v>0.96</v>
      </c>
      <c r="AU218" s="100">
        <v>0.72499999999999998</v>
      </c>
      <c r="AV218" s="110"/>
      <c r="AW218" s="95">
        <f t="shared" si="225"/>
        <v>0.69599999999999995</v>
      </c>
      <c r="AX218" s="15"/>
      <c r="AY218" s="24">
        <f t="shared" si="206"/>
        <v>1</v>
      </c>
      <c r="AZ218" s="5">
        <v>0</v>
      </c>
      <c r="BA218" s="63"/>
      <c r="BB218" s="15"/>
      <c r="BC218" s="13"/>
      <c r="BD218" s="98">
        <f t="shared" si="226"/>
        <v>0</v>
      </c>
      <c r="BE218" s="99">
        <f>BE5</f>
        <v>0.98</v>
      </c>
      <c r="BF218" s="100"/>
      <c r="BG218" s="110"/>
      <c r="BH218" s="95">
        <f t="shared" si="227"/>
        <v>0</v>
      </c>
      <c r="BI218" s="15"/>
      <c r="BJ218" s="24">
        <f t="shared" si="207"/>
        <v>0</v>
      </c>
      <c r="BK218" s="5">
        <v>0</v>
      </c>
      <c r="BL218" s="63"/>
      <c r="BM218" s="15"/>
      <c r="BN218" s="13"/>
      <c r="BO218" s="98">
        <f t="shared" si="228"/>
        <v>1</v>
      </c>
      <c r="BP218" s="99">
        <f>BP5</f>
        <v>0.94499999999999995</v>
      </c>
      <c r="BQ218" s="100">
        <v>1.091475</v>
      </c>
      <c r="BR218" s="110"/>
      <c r="BS218" s="95">
        <f t="shared" si="229"/>
        <v>1.0314438749999999</v>
      </c>
      <c r="BT218" s="15"/>
      <c r="BU218" s="24">
        <f t="shared" si="208"/>
        <v>2</v>
      </c>
      <c r="BV218" s="5">
        <v>0</v>
      </c>
      <c r="BW218" s="63"/>
      <c r="BX218" s="15"/>
      <c r="BY218" s="13"/>
      <c r="BZ218" s="98">
        <f t="shared" si="230"/>
        <v>0</v>
      </c>
      <c r="CA218" s="99">
        <f>CA5</f>
        <v>1</v>
      </c>
      <c r="CB218" s="100"/>
      <c r="CC218" s="110"/>
      <c r="CD218" s="95">
        <f t="shared" si="231"/>
        <v>0</v>
      </c>
      <c r="CE218" s="15"/>
      <c r="CF218" s="24">
        <f t="shared" si="209"/>
        <v>0</v>
      </c>
      <c r="CG218" s="5">
        <v>0</v>
      </c>
      <c r="CH218" s="63"/>
      <c r="CI218" s="15"/>
      <c r="CJ218" s="13"/>
      <c r="CK218" s="98">
        <f t="shared" si="232"/>
        <v>0</v>
      </c>
      <c r="CL218" s="99">
        <f>CL5</f>
        <v>1</v>
      </c>
      <c r="CM218" s="100"/>
      <c r="CN218" s="110"/>
      <c r="CO218" s="95">
        <f t="shared" si="233"/>
        <v>0</v>
      </c>
      <c r="CP218" s="15"/>
      <c r="CQ218" s="24">
        <f t="shared" si="210"/>
        <v>0</v>
      </c>
      <c r="CR218" s="5">
        <v>0</v>
      </c>
      <c r="CS218" s="63"/>
      <c r="CT218" s="15"/>
      <c r="CU218" s="13"/>
      <c r="CV218" s="98">
        <f t="shared" si="234"/>
        <v>0</v>
      </c>
      <c r="CW218" s="99">
        <f>CW5</f>
        <v>1</v>
      </c>
      <c r="CX218" s="100"/>
      <c r="CY218" s="110"/>
      <c r="CZ218" s="95">
        <f t="shared" si="235"/>
        <v>0</v>
      </c>
      <c r="DA218" s="15"/>
      <c r="DB218" s="24">
        <f t="shared" si="211"/>
        <v>0</v>
      </c>
      <c r="DC218" s="5">
        <v>0</v>
      </c>
      <c r="DD218" s="63"/>
      <c r="DE218" s="15"/>
      <c r="DF218" s="13"/>
      <c r="DG218" s="98">
        <f t="shared" si="236"/>
        <v>0</v>
      </c>
      <c r="DH218" s="99">
        <f>DH5</f>
        <v>1</v>
      </c>
      <c r="DI218" s="100"/>
      <c r="DJ218" s="110"/>
      <c r="DK218" s="95">
        <f t="shared" si="237"/>
        <v>0</v>
      </c>
      <c r="DL218" s="15"/>
      <c r="DM218" s="24">
        <f t="shared" si="212"/>
        <v>0</v>
      </c>
      <c r="DN218" s="5">
        <v>0</v>
      </c>
      <c r="DO218" s="63"/>
      <c r="DP218" s="15"/>
      <c r="DQ218" s="13"/>
      <c r="DR218" s="98">
        <f t="shared" si="238"/>
        <v>0</v>
      </c>
      <c r="DS218" s="99">
        <f>DS5</f>
        <v>1</v>
      </c>
      <c r="DT218" s="100"/>
      <c r="DU218" s="110"/>
      <c r="DV218" s="95">
        <f t="shared" si="239"/>
        <v>0</v>
      </c>
      <c r="DW218" s="15"/>
      <c r="DX218" s="24">
        <f t="shared" si="213"/>
        <v>0</v>
      </c>
      <c r="DY218" s="5">
        <v>0</v>
      </c>
      <c r="DZ218" s="63"/>
      <c r="EA218" s="15"/>
      <c r="EB218" s="13"/>
      <c r="EC218" s="98">
        <f t="shared" si="240"/>
        <v>0</v>
      </c>
      <c r="ED218" s="99">
        <f>ED5</f>
        <v>1</v>
      </c>
      <c r="EE218" s="100"/>
      <c r="EF218" s="110"/>
      <c r="EG218" s="95">
        <f t="shared" si="241"/>
        <v>0</v>
      </c>
      <c r="EH218" s="15"/>
      <c r="EI218" s="24">
        <f t="shared" si="214"/>
        <v>0</v>
      </c>
      <c r="EJ218" s="5">
        <v>0</v>
      </c>
      <c r="EK218" s="63"/>
      <c r="EL218" s="15"/>
      <c r="EM218" s="13"/>
      <c r="EN218" s="98">
        <f t="shared" si="242"/>
        <v>0</v>
      </c>
      <c r="EO218" s="99">
        <f>EO5</f>
        <v>1</v>
      </c>
      <c r="EP218" s="100"/>
      <c r="EQ218" s="110"/>
      <c r="ER218" s="95">
        <f t="shared" si="243"/>
        <v>0</v>
      </c>
      <c r="ES218" s="15"/>
      <c r="ET218" s="24">
        <f t="shared" si="215"/>
        <v>0</v>
      </c>
      <c r="EU218" s="5">
        <v>0</v>
      </c>
      <c r="EV218" s="63"/>
      <c r="EW218" s="15"/>
      <c r="EX218" s="13"/>
      <c r="EY218" s="98">
        <f t="shared" si="244"/>
        <v>0</v>
      </c>
      <c r="EZ218" s="99">
        <f>EZ5</f>
        <v>1</v>
      </c>
      <c r="FA218" s="100"/>
      <c r="FB218" s="110"/>
      <c r="FC218" s="95">
        <f t="shared" si="245"/>
        <v>0</v>
      </c>
      <c r="FD218" s="15"/>
      <c r="FE218" s="24">
        <f t="shared" si="216"/>
        <v>0</v>
      </c>
      <c r="FF218" s="5">
        <v>0</v>
      </c>
      <c r="FG218" s="63"/>
      <c r="FH218" s="15"/>
      <c r="FI218" s="13"/>
      <c r="FJ218" s="98">
        <f t="shared" si="246"/>
        <v>0</v>
      </c>
      <c r="FK218" s="99">
        <f>FK5</f>
        <v>1</v>
      </c>
      <c r="FL218" s="100"/>
      <c r="FM218" s="110"/>
      <c r="FN218" s="95">
        <f t="shared" si="247"/>
        <v>0</v>
      </c>
      <c r="FO218" s="15"/>
      <c r="FP218" s="24">
        <f t="shared" si="217"/>
        <v>0</v>
      </c>
      <c r="FQ218" s="5">
        <v>0</v>
      </c>
      <c r="FR218" s="8">
        <v>0</v>
      </c>
      <c r="FS218" s="84">
        <f t="shared" si="248"/>
        <v>1.091475</v>
      </c>
      <c r="FT218" s="85">
        <f t="shared" si="249"/>
        <v>500</v>
      </c>
      <c r="FU218" s="85">
        <f t="shared" si="250"/>
        <v>500</v>
      </c>
      <c r="FV218" s="85">
        <f t="shared" si="251"/>
        <v>0.69599999999999995</v>
      </c>
      <c r="FW218" s="85">
        <f t="shared" si="252"/>
        <v>500</v>
      </c>
      <c r="FX218" s="85">
        <f t="shared" si="253"/>
        <v>1.0314438749999999</v>
      </c>
      <c r="FY218" s="85">
        <f t="shared" si="254"/>
        <v>500</v>
      </c>
      <c r="FZ218" s="85">
        <f t="shared" si="255"/>
        <v>500</v>
      </c>
      <c r="GA218" s="85">
        <f t="shared" si="256"/>
        <v>500</v>
      </c>
      <c r="GB218" s="85">
        <f t="shared" si="257"/>
        <v>500</v>
      </c>
      <c r="GC218" s="85">
        <f t="shared" si="258"/>
        <v>500</v>
      </c>
      <c r="GD218" s="85">
        <f t="shared" si="259"/>
        <v>500</v>
      </c>
      <c r="GE218" s="85">
        <f t="shared" si="260"/>
        <v>500</v>
      </c>
      <c r="GF218" s="85">
        <f t="shared" si="261"/>
        <v>500</v>
      </c>
      <c r="GG218" s="85">
        <f t="shared" si="262"/>
        <v>500</v>
      </c>
      <c r="GH218" s="101">
        <f t="shared" si="201"/>
        <v>3</v>
      </c>
      <c r="GI218" s="102">
        <f t="shared" si="263"/>
        <v>2.8189188749999996</v>
      </c>
      <c r="GJ218" s="102">
        <f t="shared" si="264"/>
        <v>0.93963962499999987</v>
      </c>
      <c r="GK218" s="79">
        <f>ROW()</f>
        <v>218</v>
      </c>
    </row>
    <row r="219" spans="1:193" s="12" customFormat="1" ht="50.1" customHeight="1">
      <c r="A219" s="17">
        <f>ROW()</f>
        <v>219</v>
      </c>
      <c r="B219" s="32">
        <f t="shared" si="265"/>
        <v>213</v>
      </c>
      <c r="C219" s="33">
        <f t="shared" si="266"/>
        <v>213</v>
      </c>
      <c r="D219" s="31" t="s">
        <v>541</v>
      </c>
      <c r="E219" s="390">
        <f t="shared" si="202"/>
        <v>14.361600000000001</v>
      </c>
      <c r="F219" s="107">
        <f t="shared" si="218"/>
        <v>14.361600000000001</v>
      </c>
      <c r="G219" s="3">
        <v>0</v>
      </c>
      <c r="H219" s="4">
        <v>0</v>
      </c>
      <c r="I219" s="63"/>
      <c r="J219" s="15"/>
      <c r="K219" s="13"/>
      <c r="L219" s="98">
        <f t="shared" si="267"/>
        <v>0</v>
      </c>
      <c r="M219" s="99">
        <f>M5</f>
        <v>0.94499999999999995</v>
      </c>
      <c r="N219" s="100"/>
      <c r="O219" s="110"/>
      <c r="P219" s="95">
        <f t="shared" si="219"/>
        <v>0</v>
      </c>
      <c r="Q219" s="15"/>
      <c r="R219" s="24">
        <f t="shared" si="203"/>
        <v>0</v>
      </c>
      <c r="S219" s="25">
        <v>0</v>
      </c>
      <c r="T219" s="63"/>
      <c r="U219" s="15"/>
      <c r="V219" s="13"/>
      <c r="W219" s="98">
        <f t="shared" si="220"/>
        <v>0</v>
      </c>
      <c r="X219" s="99">
        <f>X5</f>
        <v>0.97</v>
      </c>
      <c r="Y219" s="100"/>
      <c r="Z219" s="110"/>
      <c r="AA219" s="95">
        <f t="shared" si="221"/>
        <v>0</v>
      </c>
      <c r="AB219" s="15"/>
      <c r="AC219" s="24">
        <f t="shared" si="204"/>
        <v>0</v>
      </c>
      <c r="AD219" s="5">
        <v>0</v>
      </c>
      <c r="AE219" s="63"/>
      <c r="AF219" s="15"/>
      <c r="AG219" s="13"/>
      <c r="AH219" s="98">
        <f t="shared" si="222"/>
        <v>0</v>
      </c>
      <c r="AI219" s="99">
        <f>AI5</f>
        <v>0.95499999999999996</v>
      </c>
      <c r="AJ219" s="100"/>
      <c r="AK219" s="110"/>
      <c r="AL219" s="95">
        <f t="shared" si="223"/>
        <v>0</v>
      </c>
      <c r="AM219" s="15"/>
      <c r="AN219" s="24">
        <f t="shared" si="205"/>
        <v>0</v>
      </c>
      <c r="AO219" s="5">
        <v>0</v>
      </c>
      <c r="AP219" s="63"/>
      <c r="AQ219" s="15"/>
      <c r="AR219" s="13"/>
      <c r="AS219" s="98">
        <f t="shared" si="224"/>
        <v>1</v>
      </c>
      <c r="AT219" s="99">
        <f>AT5</f>
        <v>0.96</v>
      </c>
      <c r="AU219" s="100">
        <v>14.96</v>
      </c>
      <c r="AV219" s="110"/>
      <c r="AW219" s="95">
        <f t="shared" si="225"/>
        <v>14.361600000000001</v>
      </c>
      <c r="AX219" s="15"/>
      <c r="AY219" s="24">
        <f t="shared" si="206"/>
        <v>1</v>
      </c>
      <c r="AZ219" s="5">
        <v>0</v>
      </c>
      <c r="BA219" s="63"/>
      <c r="BB219" s="15"/>
      <c r="BC219" s="13"/>
      <c r="BD219" s="98">
        <f t="shared" si="226"/>
        <v>0</v>
      </c>
      <c r="BE219" s="99">
        <f>BE5</f>
        <v>0.98</v>
      </c>
      <c r="BF219" s="100"/>
      <c r="BG219" s="110"/>
      <c r="BH219" s="95">
        <f t="shared" si="227"/>
        <v>0</v>
      </c>
      <c r="BI219" s="15"/>
      <c r="BJ219" s="24">
        <f t="shared" si="207"/>
        <v>0</v>
      </c>
      <c r="BK219" s="5">
        <v>0</v>
      </c>
      <c r="BL219" s="63"/>
      <c r="BM219" s="15"/>
      <c r="BN219" s="13"/>
      <c r="BO219" s="98">
        <f t="shared" si="228"/>
        <v>0</v>
      </c>
      <c r="BP219" s="99">
        <f>BP5</f>
        <v>0.94499999999999995</v>
      </c>
      <c r="BQ219" s="100"/>
      <c r="BR219" s="110"/>
      <c r="BS219" s="95">
        <f t="shared" si="229"/>
        <v>0</v>
      </c>
      <c r="BT219" s="15"/>
      <c r="BU219" s="24">
        <f t="shared" si="208"/>
        <v>0</v>
      </c>
      <c r="BV219" s="5">
        <v>0</v>
      </c>
      <c r="BW219" s="63"/>
      <c r="BX219" s="15"/>
      <c r="BY219" s="13"/>
      <c r="BZ219" s="98">
        <f t="shared" si="230"/>
        <v>0</v>
      </c>
      <c r="CA219" s="99">
        <f>CA5</f>
        <v>1</v>
      </c>
      <c r="CB219" s="100"/>
      <c r="CC219" s="110"/>
      <c r="CD219" s="95">
        <f t="shared" si="231"/>
        <v>0</v>
      </c>
      <c r="CE219" s="15"/>
      <c r="CF219" s="24">
        <f t="shared" si="209"/>
        <v>0</v>
      </c>
      <c r="CG219" s="5">
        <v>0</v>
      </c>
      <c r="CH219" s="63"/>
      <c r="CI219" s="15"/>
      <c r="CJ219" s="13"/>
      <c r="CK219" s="98">
        <f t="shared" si="232"/>
        <v>0</v>
      </c>
      <c r="CL219" s="99">
        <f>CL5</f>
        <v>1</v>
      </c>
      <c r="CM219" s="100"/>
      <c r="CN219" s="110"/>
      <c r="CO219" s="95">
        <f t="shared" si="233"/>
        <v>0</v>
      </c>
      <c r="CP219" s="15"/>
      <c r="CQ219" s="24">
        <f t="shared" si="210"/>
        <v>0</v>
      </c>
      <c r="CR219" s="5">
        <v>0</v>
      </c>
      <c r="CS219" s="63"/>
      <c r="CT219" s="15"/>
      <c r="CU219" s="13"/>
      <c r="CV219" s="98">
        <f t="shared" si="234"/>
        <v>0</v>
      </c>
      <c r="CW219" s="99">
        <f>CW5</f>
        <v>1</v>
      </c>
      <c r="CX219" s="100"/>
      <c r="CY219" s="110"/>
      <c r="CZ219" s="95">
        <f t="shared" si="235"/>
        <v>0</v>
      </c>
      <c r="DA219" s="15"/>
      <c r="DB219" s="24">
        <f t="shared" si="211"/>
        <v>0</v>
      </c>
      <c r="DC219" s="5">
        <v>0</v>
      </c>
      <c r="DD219" s="63"/>
      <c r="DE219" s="15"/>
      <c r="DF219" s="13"/>
      <c r="DG219" s="98">
        <f t="shared" si="236"/>
        <v>0</v>
      </c>
      <c r="DH219" s="99">
        <f>DH5</f>
        <v>1</v>
      </c>
      <c r="DI219" s="100"/>
      <c r="DJ219" s="110"/>
      <c r="DK219" s="95">
        <f t="shared" si="237"/>
        <v>0</v>
      </c>
      <c r="DL219" s="15"/>
      <c r="DM219" s="24">
        <f t="shared" si="212"/>
        <v>0</v>
      </c>
      <c r="DN219" s="5">
        <v>0</v>
      </c>
      <c r="DO219" s="63"/>
      <c r="DP219" s="15"/>
      <c r="DQ219" s="13"/>
      <c r="DR219" s="98">
        <f t="shared" si="238"/>
        <v>0</v>
      </c>
      <c r="DS219" s="99">
        <f>DS5</f>
        <v>1</v>
      </c>
      <c r="DT219" s="100"/>
      <c r="DU219" s="110"/>
      <c r="DV219" s="95">
        <f t="shared" si="239"/>
        <v>0</v>
      </c>
      <c r="DW219" s="15"/>
      <c r="DX219" s="24">
        <f t="shared" si="213"/>
        <v>0</v>
      </c>
      <c r="DY219" s="5">
        <v>0</v>
      </c>
      <c r="DZ219" s="63"/>
      <c r="EA219" s="15"/>
      <c r="EB219" s="13"/>
      <c r="EC219" s="98">
        <f t="shared" si="240"/>
        <v>0</v>
      </c>
      <c r="ED219" s="99">
        <f>ED5</f>
        <v>1</v>
      </c>
      <c r="EE219" s="100"/>
      <c r="EF219" s="110"/>
      <c r="EG219" s="95">
        <f t="shared" si="241"/>
        <v>0</v>
      </c>
      <c r="EH219" s="15"/>
      <c r="EI219" s="24">
        <f t="shared" si="214"/>
        <v>0</v>
      </c>
      <c r="EJ219" s="5">
        <v>0</v>
      </c>
      <c r="EK219" s="63"/>
      <c r="EL219" s="15"/>
      <c r="EM219" s="13"/>
      <c r="EN219" s="98">
        <f t="shared" si="242"/>
        <v>0</v>
      </c>
      <c r="EO219" s="99">
        <f>EO5</f>
        <v>1</v>
      </c>
      <c r="EP219" s="100"/>
      <c r="EQ219" s="110"/>
      <c r="ER219" s="95">
        <f t="shared" si="243"/>
        <v>0</v>
      </c>
      <c r="ES219" s="15"/>
      <c r="ET219" s="24">
        <f t="shared" si="215"/>
        <v>0</v>
      </c>
      <c r="EU219" s="5">
        <v>0</v>
      </c>
      <c r="EV219" s="63"/>
      <c r="EW219" s="15"/>
      <c r="EX219" s="13"/>
      <c r="EY219" s="98">
        <f t="shared" si="244"/>
        <v>0</v>
      </c>
      <c r="EZ219" s="99">
        <f>EZ5</f>
        <v>1</v>
      </c>
      <c r="FA219" s="100"/>
      <c r="FB219" s="110"/>
      <c r="FC219" s="95">
        <f t="shared" si="245"/>
        <v>0</v>
      </c>
      <c r="FD219" s="15"/>
      <c r="FE219" s="24">
        <f t="shared" si="216"/>
        <v>0</v>
      </c>
      <c r="FF219" s="5">
        <v>0</v>
      </c>
      <c r="FG219" s="63"/>
      <c r="FH219" s="15"/>
      <c r="FI219" s="13"/>
      <c r="FJ219" s="98">
        <f t="shared" si="246"/>
        <v>0</v>
      </c>
      <c r="FK219" s="99">
        <f>FK5</f>
        <v>1</v>
      </c>
      <c r="FL219" s="100"/>
      <c r="FM219" s="110"/>
      <c r="FN219" s="95">
        <f t="shared" si="247"/>
        <v>0</v>
      </c>
      <c r="FO219" s="15"/>
      <c r="FP219" s="24">
        <f t="shared" si="217"/>
        <v>0</v>
      </c>
      <c r="FQ219" s="5">
        <v>0</v>
      </c>
      <c r="FR219" s="8">
        <v>0</v>
      </c>
      <c r="FS219" s="84">
        <f t="shared" si="248"/>
        <v>500</v>
      </c>
      <c r="FT219" s="85">
        <f t="shared" si="249"/>
        <v>500</v>
      </c>
      <c r="FU219" s="85">
        <f t="shared" si="250"/>
        <v>500</v>
      </c>
      <c r="FV219" s="85">
        <f t="shared" si="251"/>
        <v>14.361600000000001</v>
      </c>
      <c r="FW219" s="85">
        <f t="shared" si="252"/>
        <v>500</v>
      </c>
      <c r="FX219" s="85">
        <f t="shared" si="253"/>
        <v>500</v>
      </c>
      <c r="FY219" s="85">
        <f t="shared" si="254"/>
        <v>500</v>
      </c>
      <c r="FZ219" s="85">
        <f t="shared" si="255"/>
        <v>500</v>
      </c>
      <c r="GA219" s="85">
        <f t="shared" si="256"/>
        <v>500</v>
      </c>
      <c r="GB219" s="85">
        <f t="shared" si="257"/>
        <v>500</v>
      </c>
      <c r="GC219" s="85">
        <f t="shared" si="258"/>
        <v>500</v>
      </c>
      <c r="GD219" s="85">
        <f t="shared" si="259"/>
        <v>500</v>
      </c>
      <c r="GE219" s="85">
        <f t="shared" si="260"/>
        <v>500</v>
      </c>
      <c r="GF219" s="85">
        <f t="shared" si="261"/>
        <v>500</v>
      </c>
      <c r="GG219" s="85">
        <f t="shared" si="262"/>
        <v>500</v>
      </c>
      <c r="GH219" s="101">
        <f t="shared" si="201"/>
        <v>1</v>
      </c>
      <c r="GI219" s="102">
        <f t="shared" si="263"/>
        <v>14.361600000000001</v>
      </c>
      <c r="GJ219" s="102">
        <f t="shared" si="264"/>
        <v>14.361600000000001</v>
      </c>
      <c r="GK219" s="79">
        <f>ROW()</f>
        <v>219</v>
      </c>
    </row>
    <row r="220" spans="1:193" s="12" customFormat="1" ht="50.1" customHeight="1">
      <c r="A220" s="17">
        <f>ROW()</f>
        <v>220</v>
      </c>
      <c r="B220" s="32">
        <f t="shared" si="265"/>
        <v>214</v>
      </c>
      <c r="C220" s="33">
        <f t="shared" si="266"/>
        <v>214</v>
      </c>
      <c r="D220" s="31" t="s">
        <v>542</v>
      </c>
      <c r="E220" s="390">
        <f t="shared" si="202"/>
        <v>3.6384699999999999</v>
      </c>
      <c r="F220" s="107">
        <f t="shared" si="218"/>
        <v>3.7967931249999993</v>
      </c>
      <c r="G220" s="3">
        <v>0</v>
      </c>
      <c r="H220" s="4">
        <v>0</v>
      </c>
      <c r="I220" s="63"/>
      <c r="J220" s="15"/>
      <c r="K220" s="13"/>
      <c r="L220" s="98">
        <f t="shared" si="267"/>
        <v>1</v>
      </c>
      <c r="M220" s="99">
        <f>M5</f>
        <v>0.94499999999999995</v>
      </c>
      <c r="N220" s="100">
        <v>4.0999999999999996</v>
      </c>
      <c r="O220" s="110">
        <v>151541</v>
      </c>
      <c r="P220" s="95">
        <f t="shared" si="219"/>
        <v>3.8744999999999994</v>
      </c>
      <c r="Q220" s="15"/>
      <c r="R220" s="24">
        <f t="shared" si="203"/>
        <v>3</v>
      </c>
      <c r="S220" s="25">
        <v>0</v>
      </c>
      <c r="T220" s="63"/>
      <c r="U220" s="15"/>
      <c r="V220" s="13"/>
      <c r="W220" s="98">
        <f t="shared" si="220"/>
        <v>1</v>
      </c>
      <c r="X220" s="99">
        <f>X5</f>
        <v>0.97</v>
      </c>
      <c r="Y220" s="100">
        <v>3.7509999999999999</v>
      </c>
      <c r="Z220" s="110"/>
      <c r="AA220" s="95">
        <f t="shared" si="221"/>
        <v>3.6384699999999999</v>
      </c>
      <c r="AB220" s="15"/>
      <c r="AC220" s="24">
        <f t="shared" si="204"/>
        <v>1</v>
      </c>
      <c r="AD220" s="5">
        <v>0</v>
      </c>
      <c r="AE220" s="63"/>
      <c r="AF220" s="15"/>
      <c r="AG220" s="13"/>
      <c r="AH220" s="98">
        <f t="shared" si="222"/>
        <v>0</v>
      </c>
      <c r="AI220" s="99">
        <f>AI5</f>
        <v>0.95499999999999996</v>
      </c>
      <c r="AJ220" s="100"/>
      <c r="AK220" s="110"/>
      <c r="AL220" s="95">
        <f t="shared" si="223"/>
        <v>0</v>
      </c>
      <c r="AM220" s="15"/>
      <c r="AN220" s="24">
        <f t="shared" si="205"/>
        <v>0</v>
      </c>
      <c r="AO220" s="5">
        <v>0</v>
      </c>
      <c r="AP220" s="63"/>
      <c r="AQ220" s="15"/>
      <c r="AR220" s="13"/>
      <c r="AS220" s="98">
        <f t="shared" si="224"/>
        <v>1</v>
      </c>
      <c r="AT220" s="99">
        <f>AT5</f>
        <v>0.96</v>
      </c>
      <c r="AU220" s="100">
        <v>4.18</v>
      </c>
      <c r="AV220" s="110"/>
      <c r="AW220" s="95">
        <f t="shared" si="225"/>
        <v>4.0127999999999995</v>
      </c>
      <c r="AX220" s="15"/>
      <c r="AY220" s="24">
        <f t="shared" si="206"/>
        <v>4</v>
      </c>
      <c r="AZ220" s="5">
        <v>0</v>
      </c>
      <c r="BA220" s="63"/>
      <c r="BB220" s="15"/>
      <c r="BC220" s="13"/>
      <c r="BD220" s="98">
        <f t="shared" si="226"/>
        <v>0</v>
      </c>
      <c r="BE220" s="99">
        <f>BE5</f>
        <v>0.98</v>
      </c>
      <c r="BF220" s="100"/>
      <c r="BG220" s="110"/>
      <c r="BH220" s="95">
        <f t="shared" si="227"/>
        <v>0</v>
      </c>
      <c r="BI220" s="15"/>
      <c r="BJ220" s="24">
        <f t="shared" si="207"/>
        <v>0</v>
      </c>
      <c r="BK220" s="5">
        <v>0</v>
      </c>
      <c r="BL220" s="63"/>
      <c r="BM220" s="15"/>
      <c r="BN220" s="13"/>
      <c r="BO220" s="98">
        <f t="shared" si="228"/>
        <v>1</v>
      </c>
      <c r="BP220" s="99">
        <f>BP5</f>
        <v>0.94499999999999995</v>
      </c>
      <c r="BQ220" s="100">
        <v>3.8744999999999994</v>
      </c>
      <c r="BR220" s="110"/>
      <c r="BS220" s="95">
        <f t="shared" si="229"/>
        <v>3.6614024999999994</v>
      </c>
      <c r="BT220" s="15"/>
      <c r="BU220" s="24">
        <f t="shared" si="208"/>
        <v>2</v>
      </c>
      <c r="BV220" s="5">
        <v>0</v>
      </c>
      <c r="BW220" s="63"/>
      <c r="BX220" s="15"/>
      <c r="BY220" s="13"/>
      <c r="BZ220" s="98">
        <f t="shared" si="230"/>
        <v>0</v>
      </c>
      <c r="CA220" s="99">
        <f>CA5</f>
        <v>1</v>
      </c>
      <c r="CB220" s="100"/>
      <c r="CC220" s="110"/>
      <c r="CD220" s="95">
        <f t="shared" si="231"/>
        <v>0</v>
      </c>
      <c r="CE220" s="15"/>
      <c r="CF220" s="24">
        <f t="shared" si="209"/>
        <v>0</v>
      </c>
      <c r="CG220" s="5">
        <v>0</v>
      </c>
      <c r="CH220" s="63"/>
      <c r="CI220" s="15"/>
      <c r="CJ220" s="13"/>
      <c r="CK220" s="98">
        <f t="shared" si="232"/>
        <v>0</v>
      </c>
      <c r="CL220" s="99">
        <f>CL5</f>
        <v>1</v>
      </c>
      <c r="CM220" s="100"/>
      <c r="CN220" s="110"/>
      <c r="CO220" s="95">
        <f t="shared" si="233"/>
        <v>0</v>
      </c>
      <c r="CP220" s="15"/>
      <c r="CQ220" s="24">
        <f t="shared" si="210"/>
        <v>0</v>
      </c>
      <c r="CR220" s="5">
        <v>0</v>
      </c>
      <c r="CS220" s="63"/>
      <c r="CT220" s="15"/>
      <c r="CU220" s="13"/>
      <c r="CV220" s="98">
        <f t="shared" si="234"/>
        <v>0</v>
      </c>
      <c r="CW220" s="99">
        <f>CW5</f>
        <v>1</v>
      </c>
      <c r="CX220" s="100"/>
      <c r="CY220" s="110"/>
      <c r="CZ220" s="95">
        <f t="shared" si="235"/>
        <v>0</v>
      </c>
      <c r="DA220" s="15"/>
      <c r="DB220" s="24">
        <f t="shared" si="211"/>
        <v>0</v>
      </c>
      <c r="DC220" s="5">
        <v>0</v>
      </c>
      <c r="DD220" s="63"/>
      <c r="DE220" s="15"/>
      <c r="DF220" s="13"/>
      <c r="DG220" s="98">
        <f t="shared" si="236"/>
        <v>0</v>
      </c>
      <c r="DH220" s="99">
        <f>DH5</f>
        <v>1</v>
      </c>
      <c r="DI220" s="100"/>
      <c r="DJ220" s="110"/>
      <c r="DK220" s="95">
        <f t="shared" si="237"/>
        <v>0</v>
      </c>
      <c r="DL220" s="15"/>
      <c r="DM220" s="24">
        <f t="shared" si="212"/>
        <v>0</v>
      </c>
      <c r="DN220" s="5">
        <v>0</v>
      </c>
      <c r="DO220" s="63"/>
      <c r="DP220" s="15"/>
      <c r="DQ220" s="13"/>
      <c r="DR220" s="98">
        <f t="shared" si="238"/>
        <v>0</v>
      </c>
      <c r="DS220" s="99">
        <f>DS5</f>
        <v>1</v>
      </c>
      <c r="DT220" s="100"/>
      <c r="DU220" s="110"/>
      <c r="DV220" s="95">
        <f t="shared" si="239"/>
        <v>0</v>
      </c>
      <c r="DW220" s="15"/>
      <c r="DX220" s="24">
        <f t="shared" si="213"/>
        <v>0</v>
      </c>
      <c r="DY220" s="5">
        <v>0</v>
      </c>
      <c r="DZ220" s="63"/>
      <c r="EA220" s="15"/>
      <c r="EB220" s="13"/>
      <c r="EC220" s="98">
        <f t="shared" si="240"/>
        <v>0</v>
      </c>
      <c r="ED220" s="99">
        <f>ED5</f>
        <v>1</v>
      </c>
      <c r="EE220" s="100"/>
      <c r="EF220" s="110"/>
      <c r="EG220" s="95">
        <f t="shared" si="241"/>
        <v>0</v>
      </c>
      <c r="EH220" s="15"/>
      <c r="EI220" s="24">
        <f t="shared" si="214"/>
        <v>0</v>
      </c>
      <c r="EJ220" s="5">
        <v>0</v>
      </c>
      <c r="EK220" s="63"/>
      <c r="EL220" s="15"/>
      <c r="EM220" s="13"/>
      <c r="EN220" s="98">
        <f t="shared" si="242"/>
        <v>0</v>
      </c>
      <c r="EO220" s="99">
        <f>EO5</f>
        <v>1</v>
      </c>
      <c r="EP220" s="100"/>
      <c r="EQ220" s="110"/>
      <c r="ER220" s="95">
        <f t="shared" si="243"/>
        <v>0</v>
      </c>
      <c r="ES220" s="15"/>
      <c r="ET220" s="24">
        <f t="shared" si="215"/>
        <v>0</v>
      </c>
      <c r="EU220" s="5">
        <v>0</v>
      </c>
      <c r="EV220" s="63"/>
      <c r="EW220" s="15"/>
      <c r="EX220" s="13"/>
      <c r="EY220" s="98">
        <f t="shared" si="244"/>
        <v>0</v>
      </c>
      <c r="EZ220" s="99">
        <f>EZ5</f>
        <v>1</v>
      </c>
      <c r="FA220" s="100"/>
      <c r="FB220" s="110"/>
      <c r="FC220" s="95">
        <f t="shared" si="245"/>
        <v>0</v>
      </c>
      <c r="FD220" s="15"/>
      <c r="FE220" s="24">
        <f t="shared" si="216"/>
        <v>0</v>
      </c>
      <c r="FF220" s="5">
        <v>0</v>
      </c>
      <c r="FG220" s="63"/>
      <c r="FH220" s="15"/>
      <c r="FI220" s="13"/>
      <c r="FJ220" s="98">
        <f t="shared" si="246"/>
        <v>0</v>
      </c>
      <c r="FK220" s="99">
        <f>FK5</f>
        <v>1</v>
      </c>
      <c r="FL220" s="100"/>
      <c r="FM220" s="110"/>
      <c r="FN220" s="95">
        <f t="shared" si="247"/>
        <v>0</v>
      </c>
      <c r="FO220" s="15"/>
      <c r="FP220" s="24">
        <f t="shared" si="217"/>
        <v>0</v>
      </c>
      <c r="FQ220" s="5">
        <v>0</v>
      </c>
      <c r="FR220" s="8">
        <v>0</v>
      </c>
      <c r="FS220" s="84">
        <f t="shared" si="248"/>
        <v>3.8744999999999994</v>
      </c>
      <c r="FT220" s="85">
        <f t="shared" si="249"/>
        <v>3.6384699999999999</v>
      </c>
      <c r="FU220" s="85">
        <f t="shared" si="250"/>
        <v>500</v>
      </c>
      <c r="FV220" s="85">
        <f t="shared" si="251"/>
        <v>4.0127999999999995</v>
      </c>
      <c r="FW220" s="85">
        <f t="shared" si="252"/>
        <v>500</v>
      </c>
      <c r="FX220" s="85">
        <f t="shared" si="253"/>
        <v>3.6614024999999994</v>
      </c>
      <c r="FY220" s="85">
        <f t="shared" si="254"/>
        <v>500</v>
      </c>
      <c r="FZ220" s="85">
        <f t="shared" si="255"/>
        <v>500</v>
      </c>
      <c r="GA220" s="85">
        <f t="shared" si="256"/>
        <v>500</v>
      </c>
      <c r="GB220" s="85">
        <f t="shared" si="257"/>
        <v>500</v>
      </c>
      <c r="GC220" s="85">
        <f t="shared" si="258"/>
        <v>500</v>
      </c>
      <c r="GD220" s="85">
        <f t="shared" si="259"/>
        <v>500</v>
      </c>
      <c r="GE220" s="85">
        <f t="shared" si="260"/>
        <v>500</v>
      </c>
      <c r="GF220" s="85">
        <f t="shared" si="261"/>
        <v>500</v>
      </c>
      <c r="GG220" s="85">
        <f t="shared" si="262"/>
        <v>500</v>
      </c>
      <c r="GH220" s="101">
        <f t="shared" si="201"/>
        <v>4</v>
      </c>
      <c r="GI220" s="102">
        <f t="shared" si="263"/>
        <v>15.187172499999997</v>
      </c>
      <c r="GJ220" s="102">
        <f t="shared" si="264"/>
        <v>3.7967931249999993</v>
      </c>
      <c r="GK220" s="79">
        <f>ROW()</f>
        <v>220</v>
      </c>
    </row>
    <row r="221" spans="1:193" s="12" customFormat="1" ht="50.1" customHeight="1">
      <c r="A221" s="17">
        <f>ROW()</f>
        <v>221</v>
      </c>
      <c r="B221" s="32">
        <f t="shared" si="265"/>
        <v>215</v>
      </c>
      <c r="C221" s="33">
        <f t="shared" si="266"/>
        <v>215</v>
      </c>
      <c r="D221" s="31" t="s">
        <v>543</v>
      </c>
      <c r="E221" s="390">
        <f t="shared" si="202"/>
        <v>7.68</v>
      </c>
      <c r="F221" s="107">
        <f t="shared" si="218"/>
        <v>7.68</v>
      </c>
      <c r="G221" s="3">
        <v>0</v>
      </c>
      <c r="H221" s="4">
        <v>0</v>
      </c>
      <c r="I221" s="63"/>
      <c r="J221" s="15"/>
      <c r="K221" s="13"/>
      <c r="L221" s="98">
        <f t="shared" si="267"/>
        <v>0</v>
      </c>
      <c r="M221" s="99">
        <f>M5</f>
        <v>0.94499999999999995</v>
      </c>
      <c r="N221" s="100"/>
      <c r="O221" s="110" t="s">
        <v>238</v>
      </c>
      <c r="P221" s="95">
        <f t="shared" si="219"/>
        <v>0</v>
      </c>
      <c r="Q221" s="15"/>
      <c r="R221" s="24">
        <f t="shared" si="203"/>
        <v>0</v>
      </c>
      <c r="S221" s="25">
        <v>0</v>
      </c>
      <c r="T221" s="63"/>
      <c r="U221" s="15"/>
      <c r="V221" s="13"/>
      <c r="W221" s="98">
        <f t="shared" si="220"/>
        <v>0</v>
      </c>
      <c r="X221" s="99">
        <f>X5</f>
        <v>0.97</v>
      </c>
      <c r="Y221" s="100"/>
      <c r="Z221" s="110"/>
      <c r="AA221" s="95">
        <f t="shared" si="221"/>
        <v>0</v>
      </c>
      <c r="AB221" s="15"/>
      <c r="AC221" s="24">
        <f t="shared" si="204"/>
        <v>0</v>
      </c>
      <c r="AD221" s="5">
        <v>0</v>
      </c>
      <c r="AE221" s="63"/>
      <c r="AF221" s="15"/>
      <c r="AG221" s="13"/>
      <c r="AH221" s="98">
        <f t="shared" si="222"/>
        <v>0</v>
      </c>
      <c r="AI221" s="99">
        <f>AI5</f>
        <v>0.95499999999999996</v>
      </c>
      <c r="AJ221" s="100"/>
      <c r="AK221" s="110"/>
      <c r="AL221" s="95">
        <f t="shared" si="223"/>
        <v>0</v>
      </c>
      <c r="AM221" s="15"/>
      <c r="AN221" s="24">
        <f t="shared" si="205"/>
        <v>0</v>
      </c>
      <c r="AO221" s="5">
        <v>0</v>
      </c>
      <c r="AP221" s="63"/>
      <c r="AQ221" s="15"/>
      <c r="AR221" s="13"/>
      <c r="AS221" s="98">
        <f t="shared" si="224"/>
        <v>1</v>
      </c>
      <c r="AT221" s="99">
        <f>AT5</f>
        <v>0.96</v>
      </c>
      <c r="AU221" s="100">
        <v>8</v>
      </c>
      <c r="AV221" s="110"/>
      <c r="AW221" s="95">
        <f t="shared" si="225"/>
        <v>7.68</v>
      </c>
      <c r="AX221" s="15"/>
      <c r="AY221" s="24">
        <f t="shared" si="206"/>
        <v>1</v>
      </c>
      <c r="AZ221" s="5">
        <v>0</v>
      </c>
      <c r="BA221" s="63"/>
      <c r="BB221" s="15"/>
      <c r="BC221" s="13"/>
      <c r="BD221" s="98">
        <f t="shared" si="226"/>
        <v>0</v>
      </c>
      <c r="BE221" s="99">
        <f>BE5</f>
        <v>0.98</v>
      </c>
      <c r="BF221" s="100"/>
      <c r="BG221" s="110"/>
      <c r="BH221" s="95">
        <f t="shared" si="227"/>
        <v>0</v>
      </c>
      <c r="BI221" s="15"/>
      <c r="BJ221" s="24">
        <f t="shared" si="207"/>
        <v>0</v>
      </c>
      <c r="BK221" s="5">
        <v>0</v>
      </c>
      <c r="BL221" s="63"/>
      <c r="BM221" s="15"/>
      <c r="BN221" s="13"/>
      <c r="BO221" s="98">
        <f t="shared" si="228"/>
        <v>0</v>
      </c>
      <c r="BP221" s="99">
        <f>BP5</f>
        <v>0.94499999999999995</v>
      </c>
      <c r="BQ221" s="100"/>
      <c r="BR221" s="110"/>
      <c r="BS221" s="95">
        <f t="shared" si="229"/>
        <v>0</v>
      </c>
      <c r="BT221" s="15"/>
      <c r="BU221" s="24">
        <f t="shared" si="208"/>
        <v>0</v>
      </c>
      <c r="BV221" s="5">
        <v>0</v>
      </c>
      <c r="BW221" s="63"/>
      <c r="BX221" s="15"/>
      <c r="BY221" s="13"/>
      <c r="BZ221" s="98">
        <f t="shared" si="230"/>
        <v>0</v>
      </c>
      <c r="CA221" s="99">
        <f>CA5</f>
        <v>1</v>
      </c>
      <c r="CB221" s="100"/>
      <c r="CC221" s="110"/>
      <c r="CD221" s="95">
        <f t="shared" si="231"/>
        <v>0</v>
      </c>
      <c r="CE221" s="15"/>
      <c r="CF221" s="24">
        <f t="shared" si="209"/>
        <v>0</v>
      </c>
      <c r="CG221" s="5">
        <v>0</v>
      </c>
      <c r="CH221" s="63"/>
      <c r="CI221" s="15"/>
      <c r="CJ221" s="13"/>
      <c r="CK221" s="98">
        <f t="shared" si="232"/>
        <v>0</v>
      </c>
      <c r="CL221" s="99">
        <f>CL5</f>
        <v>1</v>
      </c>
      <c r="CM221" s="100"/>
      <c r="CN221" s="110"/>
      <c r="CO221" s="95">
        <f t="shared" si="233"/>
        <v>0</v>
      </c>
      <c r="CP221" s="15"/>
      <c r="CQ221" s="24">
        <f t="shared" si="210"/>
        <v>0</v>
      </c>
      <c r="CR221" s="5">
        <v>0</v>
      </c>
      <c r="CS221" s="63"/>
      <c r="CT221" s="15"/>
      <c r="CU221" s="13"/>
      <c r="CV221" s="98">
        <f t="shared" si="234"/>
        <v>0</v>
      </c>
      <c r="CW221" s="99">
        <f>CW5</f>
        <v>1</v>
      </c>
      <c r="CX221" s="100"/>
      <c r="CY221" s="110"/>
      <c r="CZ221" s="95">
        <f t="shared" si="235"/>
        <v>0</v>
      </c>
      <c r="DA221" s="15"/>
      <c r="DB221" s="24">
        <f t="shared" si="211"/>
        <v>0</v>
      </c>
      <c r="DC221" s="5">
        <v>0</v>
      </c>
      <c r="DD221" s="63"/>
      <c r="DE221" s="15"/>
      <c r="DF221" s="13"/>
      <c r="DG221" s="98">
        <f t="shared" si="236"/>
        <v>0</v>
      </c>
      <c r="DH221" s="99">
        <f>DH5</f>
        <v>1</v>
      </c>
      <c r="DI221" s="100"/>
      <c r="DJ221" s="110"/>
      <c r="DK221" s="95">
        <f t="shared" si="237"/>
        <v>0</v>
      </c>
      <c r="DL221" s="15"/>
      <c r="DM221" s="24">
        <f t="shared" si="212"/>
        <v>0</v>
      </c>
      <c r="DN221" s="5">
        <v>0</v>
      </c>
      <c r="DO221" s="63"/>
      <c r="DP221" s="15"/>
      <c r="DQ221" s="13"/>
      <c r="DR221" s="98">
        <f t="shared" si="238"/>
        <v>0</v>
      </c>
      <c r="DS221" s="99">
        <f>DS5</f>
        <v>1</v>
      </c>
      <c r="DT221" s="100"/>
      <c r="DU221" s="110"/>
      <c r="DV221" s="95">
        <f t="shared" si="239"/>
        <v>0</v>
      </c>
      <c r="DW221" s="15"/>
      <c r="DX221" s="24">
        <f t="shared" si="213"/>
        <v>0</v>
      </c>
      <c r="DY221" s="5">
        <v>0</v>
      </c>
      <c r="DZ221" s="63"/>
      <c r="EA221" s="15"/>
      <c r="EB221" s="13"/>
      <c r="EC221" s="98">
        <f t="shared" si="240"/>
        <v>0</v>
      </c>
      <c r="ED221" s="99">
        <f>ED5</f>
        <v>1</v>
      </c>
      <c r="EE221" s="100"/>
      <c r="EF221" s="110"/>
      <c r="EG221" s="95">
        <f t="shared" si="241"/>
        <v>0</v>
      </c>
      <c r="EH221" s="15"/>
      <c r="EI221" s="24">
        <f t="shared" si="214"/>
        <v>0</v>
      </c>
      <c r="EJ221" s="5">
        <v>0</v>
      </c>
      <c r="EK221" s="63"/>
      <c r="EL221" s="15"/>
      <c r="EM221" s="13"/>
      <c r="EN221" s="98">
        <f t="shared" si="242"/>
        <v>0</v>
      </c>
      <c r="EO221" s="99">
        <f>EO5</f>
        <v>1</v>
      </c>
      <c r="EP221" s="100"/>
      <c r="EQ221" s="110"/>
      <c r="ER221" s="95">
        <f t="shared" si="243"/>
        <v>0</v>
      </c>
      <c r="ES221" s="15"/>
      <c r="ET221" s="24">
        <f t="shared" si="215"/>
        <v>0</v>
      </c>
      <c r="EU221" s="5">
        <v>0</v>
      </c>
      <c r="EV221" s="63"/>
      <c r="EW221" s="15"/>
      <c r="EX221" s="13"/>
      <c r="EY221" s="98">
        <f t="shared" si="244"/>
        <v>0</v>
      </c>
      <c r="EZ221" s="99">
        <f>EZ5</f>
        <v>1</v>
      </c>
      <c r="FA221" s="100"/>
      <c r="FB221" s="110"/>
      <c r="FC221" s="95">
        <f t="shared" si="245"/>
        <v>0</v>
      </c>
      <c r="FD221" s="15"/>
      <c r="FE221" s="24">
        <f t="shared" si="216"/>
        <v>0</v>
      </c>
      <c r="FF221" s="5">
        <v>0</v>
      </c>
      <c r="FG221" s="63"/>
      <c r="FH221" s="15"/>
      <c r="FI221" s="13"/>
      <c r="FJ221" s="98">
        <f t="shared" si="246"/>
        <v>0</v>
      </c>
      <c r="FK221" s="99">
        <f>FK5</f>
        <v>1</v>
      </c>
      <c r="FL221" s="100"/>
      <c r="FM221" s="110"/>
      <c r="FN221" s="95">
        <f t="shared" si="247"/>
        <v>0</v>
      </c>
      <c r="FO221" s="15"/>
      <c r="FP221" s="24">
        <f t="shared" si="217"/>
        <v>0</v>
      </c>
      <c r="FQ221" s="5">
        <v>0</v>
      </c>
      <c r="FR221" s="8">
        <v>0</v>
      </c>
      <c r="FS221" s="84">
        <f t="shared" si="248"/>
        <v>500</v>
      </c>
      <c r="FT221" s="85">
        <f t="shared" si="249"/>
        <v>500</v>
      </c>
      <c r="FU221" s="85">
        <f t="shared" si="250"/>
        <v>500</v>
      </c>
      <c r="FV221" s="85">
        <f t="shared" si="251"/>
        <v>7.68</v>
      </c>
      <c r="FW221" s="85">
        <f t="shared" si="252"/>
        <v>500</v>
      </c>
      <c r="FX221" s="85">
        <f t="shared" si="253"/>
        <v>500</v>
      </c>
      <c r="FY221" s="85">
        <f t="shared" si="254"/>
        <v>500</v>
      </c>
      <c r="FZ221" s="85">
        <f t="shared" si="255"/>
        <v>500</v>
      </c>
      <c r="GA221" s="85">
        <f t="shared" si="256"/>
        <v>500</v>
      </c>
      <c r="GB221" s="85">
        <f t="shared" si="257"/>
        <v>500</v>
      </c>
      <c r="GC221" s="85">
        <f t="shared" si="258"/>
        <v>500</v>
      </c>
      <c r="GD221" s="85">
        <f t="shared" si="259"/>
        <v>500</v>
      </c>
      <c r="GE221" s="85">
        <f t="shared" si="260"/>
        <v>500</v>
      </c>
      <c r="GF221" s="85">
        <f t="shared" si="261"/>
        <v>500</v>
      </c>
      <c r="GG221" s="85">
        <f t="shared" si="262"/>
        <v>500</v>
      </c>
      <c r="GH221" s="101">
        <f t="shared" si="201"/>
        <v>1</v>
      </c>
      <c r="GI221" s="102">
        <f t="shared" si="263"/>
        <v>7.68</v>
      </c>
      <c r="GJ221" s="102">
        <f t="shared" si="264"/>
        <v>7.68</v>
      </c>
      <c r="GK221" s="79">
        <f>ROW()</f>
        <v>221</v>
      </c>
    </row>
    <row r="222" spans="1:193" s="12" customFormat="1" ht="50.1" customHeight="1">
      <c r="A222" s="17">
        <f>ROW()</f>
        <v>222</v>
      </c>
      <c r="B222" s="32">
        <f t="shared" si="265"/>
        <v>216</v>
      </c>
      <c r="C222" s="33">
        <f t="shared" si="266"/>
        <v>216</v>
      </c>
      <c r="D222" s="31" t="s">
        <v>544</v>
      </c>
      <c r="E222" s="390">
        <f t="shared" si="202"/>
        <v>9.2803157999999986</v>
      </c>
      <c r="F222" s="107">
        <f t="shared" si="218"/>
        <v>9.5503778999999991</v>
      </c>
      <c r="G222" s="3">
        <v>0</v>
      </c>
      <c r="H222" s="4">
        <v>0</v>
      </c>
      <c r="I222" s="63"/>
      <c r="J222" s="15"/>
      <c r="K222" s="13"/>
      <c r="L222" s="98">
        <f t="shared" si="267"/>
        <v>1</v>
      </c>
      <c r="M222" s="99">
        <f>M5</f>
        <v>0.94499999999999995</v>
      </c>
      <c r="N222" s="100">
        <v>10.391999999999999</v>
      </c>
      <c r="O222" s="110"/>
      <c r="P222" s="95">
        <f t="shared" si="219"/>
        <v>9.8204399999999996</v>
      </c>
      <c r="Q222" s="15"/>
      <c r="R222" s="24">
        <f t="shared" si="203"/>
        <v>2</v>
      </c>
      <c r="S222" s="25">
        <v>0</v>
      </c>
      <c r="T222" s="63"/>
      <c r="U222" s="15"/>
      <c r="V222" s="13"/>
      <c r="W222" s="98">
        <f t="shared" si="220"/>
        <v>0</v>
      </c>
      <c r="X222" s="99">
        <f>X5</f>
        <v>0.97</v>
      </c>
      <c r="Y222" s="100"/>
      <c r="Z222" s="110"/>
      <c r="AA222" s="95">
        <f t="shared" si="221"/>
        <v>0</v>
      </c>
      <c r="AB222" s="15"/>
      <c r="AC222" s="24">
        <f t="shared" si="204"/>
        <v>0</v>
      </c>
      <c r="AD222" s="5">
        <v>0</v>
      </c>
      <c r="AE222" s="63"/>
      <c r="AF222" s="15"/>
      <c r="AG222" s="13"/>
      <c r="AH222" s="98">
        <f t="shared" si="222"/>
        <v>0</v>
      </c>
      <c r="AI222" s="99">
        <f>AI5</f>
        <v>0.95499999999999996</v>
      </c>
      <c r="AJ222" s="100"/>
      <c r="AK222" s="110"/>
      <c r="AL222" s="95">
        <f t="shared" si="223"/>
        <v>0</v>
      </c>
      <c r="AM222" s="15"/>
      <c r="AN222" s="24">
        <f t="shared" si="205"/>
        <v>0</v>
      </c>
      <c r="AO222" s="5">
        <v>0</v>
      </c>
      <c r="AP222" s="63"/>
      <c r="AQ222" s="15"/>
      <c r="AR222" s="13"/>
      <c r="AS222" s="98">
        <f t="shared" si="224"/>
        <v>0</v>
      </c>
      <c r="AT222" s="99">
        <f>AT5</f>
        <v>0.96</v>
      </c>
      <c r="AU222" s="100"/>
      <c r="AV222" s="110"/>
      <c r="AW222" s="95">
        <f t="shared" si="225"/>
        <v>0</v>
      </c>
      <c r="AX222" s="15"/>
      <c r="AY222" s="24">
        <f t="shared" si="206"/>
        <v>0</v>
      </c>
      <c r="AZ222" s="5">
        <v>0</v>
      </c>
      <c r="BA222" s="63"/>
      <c r="BB222" s="15"/>
      <c r="BC222" s="13"/>
      <c r="BD222" s="98">
        <f t="shared" si="226"/>
        <v>0</v>
      </c>
      <c r="BE222" s="99">
        <f>BE5</f>
        <v>0.98</v>
      </c>
      <c r="BF222" s="100"/>
      <c r="BG222" s="110"/>
      <c r="BH222" s="95">
        <f t="shared" si="227"/>
        <v>0</v>
      </c>
      <c r="BI222" s="15"/>
      <c r="BJ222" s="24">
        <f t="shared" si="207"/>
        <v>0</v>
      </c>
      <c r="BK222" s="5">
        <v>0</v>
      </c>
      <c r="BL222" s="63"/>
      <c r="BM222" s="15"/>
      <c r="BN222" s="13"/>
      <c r="BO222" s="98">
        <f t="shared" si="228"/>
        <v>1</v>
      </c>
      <c r="BP222" s="99">
        <f>BP5</f>
        <v>0.94499999999999995</v>
      </c>
      <c r="BQ222" s="100">
        <v>9.8204399999999996</v>
      </c>
      <c r="BR222" s="110"/>
      <c r="BS222" s="95">
        <f t="shared" si="229"/>
        <v>9.2803157999999986</v>
      </c>
      <c r="BT222" s="15"/>
      <c r="BU222" s="24">
        <f t="shared" si="208"/>
        <v>1</v>
      </c>
      <c r="BV222" s="5">
        <v>0</v>
      </c>
      <c r="BW222" s="63"/>
      <c r="BX222" s="15"/>
      <c r="BY222" s="13"/>
      <c r="BZ222" s="98">
        <f t="shared" si="230"/>
        <v>0</v>
      </c>
      <c r="CA222" s="99">
        <f>CA5</f>
        <v>1</v>
      </c>
      <c r="CB222" s="100"/>
      <c r="CC222" s="110"/>
      <c r="CD222" s="95">
        <f t="shared" si="231"/>
        <v>0</v>
      </c>
      <c r="CE222" s="15"/>
      <c r="CF222" s="24">
        <f t="shared" si="209"/>
        <v>0</v>
      </c>
      <c r="CG222" s="5">
        <v>0</v>
      </c>
      <c r="CH222" s="63"/>
      <c r="CI222" s="15"/>
      <c r="CJ222" s="13"/>
      <c r="CK222" s="98">
        <f t="shared" si="232"/>
        <v>0</v>
      </c>
      <c r="CL222" s="99">
        <f>CL5</f>
        <v>1</v>
      </c>
      <c r="CM222" s="100"/>
      <c r="CN222" s="110"/>
      <c r="CO222" s="95">
        <f t="shared" si="233"/>
        <v>0</v>
      </c>
      <c r="CP222" s="15"/>
      <c r="CQ222" s="24">
        <f t="shared" si="210"/>
        <v>0</v>
      </c>
      <c r="CR222" s="5">
        <v>0</v>
      </c>
      <c r="CS222" s="63"/>
      <c r="CT222" s="15"/>
      <c r="CU222" s="13"/>
      <c r="CV222" s="98">
        <f t="shared" si="234"/>
        <v>0</v>
      </c>
      <c r="CW222" s="99">
        <f>CW5</f>
        <v>1</v>
      </c>
      <c r="CX222" s="100"/>
      <c r="CY222" s="110"/>
      <c r="CZ222" s="95">
        <f t="shared" si="235"/>
        <v>0</v>
      </c>
      <c r="DA222" s="15"/>
      <c r="DB222" s="24">
        <f t="shared" si="211"/>
        <v>0</v>
      </c>
      <c r="DC222" s="5">
        <v>0</v>
      </c>
      <c r="DD222" s="63"/>
      <c r="DE222" s="15"/>
      <c r="DF222" s="13"/>
      <c r="DG222" s="98">
        <f t="shared" si="236"/>
        <v>0</v>
      </c>
      <c r="DH222" s="99">
        <f>DH5</f>
        <v>1</v>
      </c>
      <c r="DI222" s="100"/>
      <c r="DJ222" s="110"/>
      <c r="DK222" s="95">
        <f t="shared" si="237"/>
        <v>0</v>
      </c>
      <c r="DL222" s="15"/>
      <c r="DM222" s="24">
        <f t="shared" si="212"/>
        <v>0</v>
      </c>
      <c r="DN222" s="5">
        <v>0</v>
      </c>
      <c r="DO222" s="63"/>
      <c r="DP222" s="15"/>
      <c r="DQ222" s="13"/>
      <c r="DR222" s="98">
        <f t="shared" si="238"/>
        <v>0</v>
      </c>
      <c r="DS222" s="99">
        <f>DS5</f>
        <v>1</v>
      </c>
      <c r="DT222" s="100"/>
      <c r="DU222" s="110"/>
      <c r="DV222" s="95">
        <f t="shared" si="239"/>
        <v>0</v>
      </c>
      <c r="DW222" s="15"/>
      <c r="DX222" s="24">
        <f t="shared" si="213"/>
        <v>0</v>
      </c>
      <c r="DY222" s="5">
        <v>0</v>
      </c>
      <c r="DZ222" s="63"/>
      <c r="EA222" s="15"/>
      <c r="EB222" s="13"/>
      <c r="EC222" s="98">
        <f t="shared" si="240"/>
        <v>0</v>
      </c>
      <c r="ED222" s="99">
        <f>ED5</f>
        <v>1</v>
      </c>
      <c r="EE222" s="100"/>
      <c r="EF222" s="110"/>
      <c r="EG222" s="95">
        <f t="shared" si="241"/>
        <v>0</v>
      </c>
      <c r="EH222" s="15"/>
      <c r="EI222" s="24">
        <f t="shared" si="214"/>
        <v>0</v>
      </c>
      <c r="EJ222" s="5">
        <v>0</v>
      </c>
      <c r="EK222" s="63"/>
      <c r="EL222" s="15"/>
      <c r="EM222" s="13"/>
      <c r="EN222" s="98">
        <f t="shared" si="242"/>
        <v>0</v>
      </c>
      <c r="EO222" s="99">
        <f>EO5</f>
        <v>1</v>
      </c>
      <c r="EP222" s="100"/>
      <c r="EQ222" s="110"/>
      <c r="ER222" s="95">
        <f t="shared" si="243"/>
        <v>0</v>
      </c>
      <c r="ES222" s="15"/>
      <c r="ET222" s="24">
        <f t="shared" si="215"/>
        <v>0</v>
      </c>
      <c r="EU222" s="5">
        <v>0</v>
      </c>
      <c r="EV222" s="63"/>
      <c r="EW222" s="15"/>
      <c r="EX222" s="13"/>
      <c r="EY222" s="98">
        <f t="shared" si="244"/>
        <v>0</v>
      </c>
      <c r="EZ222" s="99">
        <f>EZ5</f>
        <v>1</v>
      </c>
      <c r="FA222" s="100"/>
      <c r="FB222" s="110"/>
      <c r="FC222" s="95">
        <f t="shared" si="245"/>
        <v>0</v>
      </c>
      <c r="FD222" s="15"/>
      <c r="FE222" s="24">
        <f t="shared" si="216"/>
        <v>0</v>
      </c>
      <c r="FF222" s="5">
        <v>0</v>
      </c>
      <c r="FG222" s="63"/>
      <c r="FH222" s="15"/>
      <c r="FI222" s="13"/>
      <c r="FJ222" s="98">
        <f t="shared" si="246"/>
        <v>0</v>
      </c>
      <c r="FK222" s="99">
        <f>FK5</f>
        <v>1</v>
      </c>
      <c r="FL222" s="100"/>
      <c r="FM222" s="110"/>
      <c r="FN222" s="95">
        <f t="shared" si="247"/>
        <v>0</v>
      </c>
      <c r="FO222" s="15"/>
      <c r="FP222" s="24">
        <f t="shared" si="217"/>
        <v>0</v>
      </c>
      <c r="FQ222" s="5">
        <v>0</v>
      </c>
      <c r="FR222" s="8">
        <v>0</v>
      </c>
      <c r="FS222" s="84">
        <f t="shared" si="248"/>
        <v>9.8204399999999996</v>
      </c>
      <c r="FT222" s="85">
        <f t="shared" si="249"/>
        <v>500</v>
      </c>
      <c r="FU222" s="85">
        <f t="shared" si="250"/>
        <v>500</v>
      </c>
      <c r="FV222" s="85">
        <f t="shared" si="251"/>
        <v>500</v>
      </c>
      <c r="FW222" s="85">
        <f t="shared" si="252"/>
        <v>500</v>
      </c>
      <c r="FX222" s="85">
        <f t="shared" si="253"/>
        <v>9.2803157999999986</v>
      </c>
      <c r="FY222" s="85">
        <f t="shared" si="254"/>
        <v>500</v>
      </c>
      <c r="FZ222" s="85">
        <f t="shared" si="255"/>
        <v>500</v>
      </c>
      <c r="GA222" s="85">
        <f t="shared" si="256"/>
        <v>500</v>
      </c>
      <c r="GB222" s="85">
        <f t="shared" si="257"/>
        <v>500</v>
      </c>
      <c r="GC222" s="85">
        <f t="shared" si="258"/>
        <v>500</v>
      </c>
      <c r="GD222" s="85">
        <f t="shared" si="259"/>
        <v>500</v>
      </c>
      <c r="GE222" s="85">
        <f t="shared" si="260"/>
        <v>500</v>
      </c>
      <c r="GF222" s="85">
        <f t="shared" si="261"/>
        <v>500</v>
      </c>
      <c r="GG222" s="85">
        <f t="shared" si="262"/>
        <v>500</v>
      </c>
      <c r="GH222" s="101">
        <f t="shared" si="201"/>
        <v>2</v>
      </c>
      <c r="GI222" s="102">
        <f t="shared" si="263"/>
        <v>19.100755799999998</v>
      </c>
      <c r="GJ222" s="102">
        <f t="shared" si="264"/>
        <v>9.5503778999999991</v>
      </c>
      <c r="GK222" s="79">
        <f>ROW()</f>
        <v>222</v>
      </c>
    </row>
    <row r="223" spans="1:193" s="12" customFormat="1" ht="50.1" customHeight="1">
      <c r="A223" s="17">
        <f>ROW()</f>
        <v>223</v>
      </c>
      <c r="B223" s="32">
        <f t="shared" si="265"/>
        <v>217</v>
      </c>
      <c r="C223" s="33">
        <f t="shared" si="266"/>
        <v>217</v>
      </c>
      <c r="D223" s="31" t="s">
        <v>545</v>
      </c>
      <c r="E223" s="390">
        <f t="shared" si="202"/>
        <v>0.79657829999999996</v>
      </c>
      <c r="F223" s="107">
        <f t="shared" si="218"/>
        <v>0.82170610000000011</v>
      </c>
      <c r="G223" s="3">
        <v>0</v>
      </c>
      <c r="H223" s="4">
        <v>0</v>
      </c>
      <c r="I223" s="63"/>
      <c r="J223" s="15"/>
      <c r="K223" s="13"/>
      <c r="L223" s="98">
        <f t="shared" si="267"/>
        <v>1</v>
      </c>
      <c r="M223" s="99">
        <f>M5</f>
        <v>0.94499999999999995</v>
      </c>
      <c r="N223" s="100">
        <v>0.89200000000000002</v>
      </c>
      <c r="O223" s="110">
        <v>473152</v>
      </c>
      <c r="P223" s="95">
        <f t="shared" si="219"/>
        <v>0.84294000000000002</v>
      </c>
      <c r="Q223" s="15"/>
      <c r="R223" s="24">
        <f t="shared" si="203"/>
        <v>3</v>
      </c>
      <c r="S223" s="25">
        <v>0</v>
      </c>
      <c r="T223" s="63"/>
      <c r="U223" s="15"/>
      <c r="V223" s="13"/>
      <c r="W223" s="98">
        <f t="shared" si="220"/>
        <v>0</v>
      </c>
      <c r="X223" s="99">
        <f>X5</f>
        <v>0.97</v>
      </c>
      <c r="Y223" s="100"/>
      <c r="Z223" s="110"/>
      <c r="AA223" s="95">
        <f t="shared" si="221"/>
        <v>0</v>
      </c>
      <c r="AB223" s="15"/>
      <c r="AC223" s="24">
        <f t="shared" si="204"/>
        <v>0</v>
      </c>
      <c r="AD223" s="5">
        <v>0</v>
      </c>
      <c r="AE223" s="63"/>
      <c r="AF223" s="15"/>
      <c r="AG223" s="13"/>
      <c r="AH223" s="98">
        <f t="shared" si="222"/>
        <v>0</v>
      </c>
      <c r="AI223" s="99">
        <f>AI5</f>
        <v>0.95499999999999996</v>
      </c>
      <c r="AJ223" s="100"/>
      <c r="AK223" s="110"/>
      <c r="AL223" s="95">
        <f t="shared" si="223"/>
        <v>0</v>
      </c>
      <c r="AM223" s="15"/>
      <c r="AN223" s="24">
        <f t="shared" si="205"/>
        <v>0</v>
      </c>
      <c r="AO223" s="5">
        <v>0</v>
      </c>
      <c r="AP223" s="63"/>
      <c r="AQ223" s="15"/>
      <c r="AR223" s="13"/>
      <c r="AS223" s="98">
        <f t="shared" si="224"/>
        <v>1</v>
      </c>
      <c r="AT223" s="99">
        <f>AT5</f>
        <v>0.96</v>
      </c>
      <c r="AU223" s="100">
        <v>0.86</v>
      </c>
      <c r="AV223" s="110"/>
      <c r="AW223" s="95">
        <f t="shared" si="225"/>
        <v>0.8256</v>
      </c>
      <c r="AX223" s="15"/>
      <c r="AY223" s="24">
        <f t="shared" si="206"/>
        <v>2</v>
      </c>
      <c r="AZ223" s="5">
        <v>0</v>
      </c>
      <c r="BA223" s="63"/>
      <c r="BB223" s="15"/>
      <c r="BC223" s="13"/>
      <c r="BD223" s="98">
        <f t="shared" si="226"/>
        <v>0</v>
      </c>
      <c r="BE223" s="99">
        <f>BE5</f>
        <v>0.98</v>
      </c>
      <c r="BF223" s="100"/>
      <c r="BG223" s="110"/>
      <c r="BH223" s="95">
        <f t="shared" si="227"/>
        <v>0</v>
      </c>
      <c r="BI223" s="15"/>
      <c r="BJ223" s="24">
        <f t="shared" si="207"/>
        <v>0</v>
      </c>
      <c r="BK223" s="5">
        <v>0</v>
      </c>
      <c r="BL223" s="63"/>
      <c r="BM223" s="15"/>
      <c r="BN223" s="13"/>
      <c r="BO223" s="98">
        <f t="shared" si="228"/>
        <v>1</v>
      </c>
      <c r="BP223" s="99">
        <f>BP5</f>
        <v>0.94499999999999995</v>
      </c>
      <c r="BQ223" s="100">
        <v>0.84294000000000002</v>
      </c>
      <c r="BR223" s="110"/>
      <c r="BS223" s="95">
        <f t="shared" si="229"/>
        <v>0.79657829999999996</v>
      </c>
      <c r="BT223" s="15"/>
      <c r="BU223" s="24">
        <f t="shared" si="208"/>
        <v>1</v>
      </c>
      <c r="BV223" s="5">
        <v>0</v>
      </c>
      <c r="BW223" s="63"/>
      <c r="BX223" s="15"/>
      <c r="BY223" s="13"/>
      <c r="BZ223" s="98">
        <f t="shared" si="230"/>
        <v>0</v>
      </c>
      <c r="CA223" s="99">
        <f>CA5</f>
        <v>1</v>
      </c>
      <c r="CB223" s="100"/>
      <c r="CC223" s="110"/>
      <c r="CD223" s="95">
        <f t="shared" si="231"/>
        <v>0</v>
      </c>
      <c r="CE223" s="15"/>
      <c r="CF223" s="24">
        <f t="shared" si="209"/>
        <v>0</v>
      </c>
      <c r="CG223" s="5">
        <v>0</v>
      </c>
      <c r="CH223" s="63"/>
      <c r="CI223" s="15"/>
      <c r="CJ223" s="13"/>
      <c r="CK223" s="98">
        <f t="shared" si="232"/>
        <v>0</v>
      </c>
      <c r="CL223" s="99">
        <f>CL5</f>
        <v>1</v>
      </c>
      <c r="CM223" s="100"/>
      <c r="CN223" s="110"/>
      <c r="CO223" s="95">
        <f t="shared" si="233"/>
        <v>0</v>
      </c>
      <c r="CP223" s="15"/>
      <c r="CQ223" s="24">
        <f t="shared" si="210"/>
        <v>0</v>
      </c>
      <c r="CR223" s="5">
        <v>0</v>
      </c>
      <c r="CS223" s="63"/>
      <c r="CT223" s="15"/>
      <c r="CU223" s="13"/>
      <c r="CV223" s="98">
        <f t="shared" si="234"/>
        <v>0</v>
      </c>
      <c r="CW223" s="99">
        <f>CW5</f>
        <v>1</v>
      </c>
      <c r="CX223" s="100"/>
      <c r="CY223" s="110"/>
      <c r="CZ223" s="95">
        <f t="shared" si="235"/>
        <v>0</v>
      </c>
      <c r="DA223" s="15"/>
      <c r="DB223" s="24">
        <f t="shared" si="211"/>
        <v>0</v>
      </c>
      <c r="DC223" s="5">
        <v>0</v>
      </c>
      <c r="DD223" s="63"/>
      <c r="DE223" s="15"/>
      <c r="DF223" s="13"/>
      <c r="DG223" s="98">
        <f t="shared" si="236"/>
        <v>0</v>
      </c>
      <c r="DH223" s="99">
        <f>DH5</f>
        <v>1</v>
      </c>
      <c r="DI223" s="100"/>
      <c r="DJ223" s="110"/>
      <c r="DK223" s="95">
        <f t="shared" si="237"/>
        <v>0</v>
      </c>
      <c r="DL223" s="15"/>
      <c r="DM223" s="24">
        <f t="shared" si="212"/>
        <v>0</v>
      </c>
      <c r="DN223" s="5">
        <v>0</v>
      </c>
      <c r="DO223" s="63"/>
      <c r="DP223" s="15"/>
      <c r="DQ223" s="13"/>
      <c r="DR223" s="98">
        <f t="shared" si="238"/>
        <v>0</v>
      </c>
      <c r="DS223" s="99">
        <f>DS5</f>
        <v>1</v>
      </c>
      <c r="DT223" s="100"/>
      <c r="DU223" s="110"/>
      <c r="DV223" s="95">
        <f t="shared" si="239"/>
        <v>0</v>
      </c>
      <c r="DW223" s="15"/>
      <c r="DX223" s="24">
        <f t="shared" si="213"/>
        <v>0</v>
      </c>
      <c r="DY223" s="5">
        <v>0</v>
      </c>
      <c r="DZ223" s="63"/>
      <c r="EA223" s="15"/>
      <c r="EB223" s="13"/>
      <c r="EC223" s="98">
        <f t="shared" si="240"/>
        <v>0</v>
      </c>
      <c r="ED223" s="99">
        <f>ED5</f>
        <v>1</v>
      </c>
      <c r="EE223" s="100"/>
      <c r="EF223" s="110"/>
      <c r="EG223" s="95">
        <f t="shared" si="241"/>
        <v>0</v>
      </c>
      <c r="EH223" s="15"/>
      <c r="EI223" s="24">
        <f t="shared" si="214"/>
        <v>0</v>
      </c>
      <c r="EJ223" s="5">
        <v>0</v>
      </c>
      <c r="EK223" s="63"/>
      <c r="EL223" s="15"/>
      <c r="EM223" s="13"/>
      <c r="EN223" s="98">
        <f t="shared" si="242"/>
        <v>0</v>
      </c>
      <c r="EO223" s="99">
        <f>EO5</f>
        <v>1</v>
      </c>
      <c r="EP223" s="100"/>
      <c r="EQ223" s="110"/>
      <c r="ER223" s="95">
        <f t="shared" si="243"/>
        <v>0</v>
      </c>
      <c r="ES223" s="15"/>
      <c r="ET223" s="24">
        <f t="shared" si="215"/>
        <v>0</v>
      </c>
      <c r="EU223" s="5">
        <v>0</v>
      </c>
      <c r="EV223" s="63"/>
      <c r="EW223" s="15"/>
      <c r="EX223" s="13"/>
      <c r="EY223" s="98">
        <f t="shared" si="244"/>
        <v>0</v>
      </c>
      <c r="EZ223" s="99">
        <f>EZ5</f>
        <v>1</v>
      </c>
      <c r="FA223" s="100"/>
      <c r="FB223" s="110"/>
      <c r="FC223" s="95">
        <f t="shared" si="245"/>
        <v>0</v>
      </c>
      <c r="FD223" s="15"/>
      <c r="FE223" s="24">
        <f t="shared" si="216"/>
        <v>0</v>
      </c>
      <c r="FF223" s="5">
        <v>0</v>
      </c>
      <c r="FG223" s="63"/>
      <c r="FH223" s="15"/>
      <c r="FI223" s="13"/>
      <c r="FJ223" s="98">
        <f t="shared" si="246"/>
        <v>0</v>
      </c>
      <c r="FK223" s="99">
        <f>FK5</f>
        <v>1</v>
      </c>
      <c r="FL223" s="100"/>
      <c r="FM223" s="110"/>
      <c r="FN223" s="95">
        <f t="shared" si="247"/>
        <v>0</v>
      </c>
      <c r="FO223" s="15"/>
      <c r="FP223" s="24">
        <f t="shared" si="217"/>
        <v>0</v>
      </c>
      <c r="FQ223" s="5">
        <v>0</v>
      </c>
      <c r="FR223" s="8">
        <v>0</v>
      </c>
      <c r="FS223" s="84">
        <f t="shared" si="248"/>
        <v>0.84294000000000002</v>
      </c>
      <c r="FT223" s="85">
        <f t="shared" si="249"/>
        <v>500</v>
      </c>
      <c r="FU223" s="85">
        <f t="shared" si="250"/>
        <v>500</v>
      </c>
      <c r="FV223" s="85">
        <f t="shared" si="251"/>
        <v>0.8256</v>
      </c>
      <c r="FW223" s="85">
        <f t="shared" si="252"/>
        <v>500</v>
      </c>
      <c r="FX223" s="85">
        <f t="shared" si="253"/>
        <v>0.79657829999999996</v>
      </c>
      <c r="FY223" s="85">
        <f t="shared" si="254"/>
        <v>500</v>
      </c>
      <c r="FZ223" s="85">
        <f t="shared" si="255"/>
        <v>500</v>
      </c>
      <c r="GA223" s="85">
        <f t="shared" si="256"/>
        <v>500</v>
      </c>
      <c r="GB223" s="85">
        <f t="shared" si="257"/>
        <v>500</v>
      </c>
      <c r="GC223" s="85">
        <f t="shared" si="258"/>
        <v>500</v>
      </c>
      <c r="GD223" s="85">
        <f t="shared" si="259"/>
        <v>500</v>
      </c>
      <c r="GE223" s="85">
        <f t="shared" si="260"/>
        <v>500</v>
      </c>
      <c r="GF223" s="85">
        <f t="shared" si="261"/>
        <v>500</v>
      </c>
      <c r="GG223" s="85">
        <f t="shared" si="262"/>
        <v>500</v>
      </c>
      <c r="GH223" s="101">
        <f t="shared" si="201"/>
        <v>3</v>
      </c>
      <c r="GI223" s="102">
        <f t="shared" si="263"/>
        <v>2.4651183000000003</v>
      </c>
      <c r="GJ223" s="102">
        <f t="shared" si="264"/>
        <v>0.82170610000000011</v>
      </c>
      <c r="GK223" s="79">
        <f>ROW()</f>
        <v>223</v>
      </c>
    </row>
    <row r="224" spans="1:193" s="12" customFormat="1" ht="50.1" customHeight="1">
      <c r="A224" s="17">
        <f>ROW()</f>
        <v>224</v>
      </c>
      <c r="B224" s="32">
        <f t="shared" si="265"/>
        <v>218</v>
      </c>
      <c r="C224" s="33">
        <f t="shared" si="266"/>
        <v>218</v>
      </c>
      <c r="D224" s="31" t="s">
        <v>546</v>
      </c>
      <c r="E224" s="390">
        <f t="shared" si="202"/>
        <v>0.98365000000000002</v>
      </c>
      <c r="F224" s="107">
        <f t="shared" si="218"/>
        <v>1.4578641666666667</v>
      </c>
      <c r="G224" s="3">
        <v>0</v>
      </c>
      <c r="H224" s="4">
        <v>0</v>
      </c>
      <c r="I224" s="63"/>
      <c r="J224" s="15"/>
      <c r="K224" s="13"/>
      <c r="L224" s="98">
        <f t="shared" si="267"/>
        <v>0</v>
      </c>
      <c r="M224" s="99">
        <f>M5</f>
        <v>0.94499999999999995</v>
      </c>
      <c r="N224" s="100"/>
      <c r="O224" s="110"/>
      <c r="P224" s="95">
        <f t="shared" si="219"/>
        <v>0</v>
      </c>
      <c r="Q224" s="15"/>
      <c r="R224" s="24">
        <f t="shared" si="203"/>
        <v>0</v>
      </c>
      <c r="S224" s="25">
        <v>0</v>
      </c>
      <c r="T224" s="63"/>
      <c r="U224" s="15"/>
      <c r="V224" s="13"/>
      <c r="W224" s="98">
        <f t="shared" si="220"/>
        <v>1</v>
      </c>
      <c r="X224" s="99">
        <f>X5</f>
        <v>0.97</v>
      </c>
      <c r="Y224" s="100">
        <v>1.9918333333333333</v>
      </c>
      <c r="Z224" s="110"/>
      <c r="AA224" s="95">
        <f t="shared" si="221"/>
        <v>1.9320783333333333</v>
      </c>
      <c r="AB224" s="15"/>
      <c r="AC224" s="24">
        <f t="shared" si="204"/>
        <v>2</v>
      </c>
      <c r="AD224" s="5">
        <v>0</v>
      </c>
      <c r="AE224" s="63"/>
      <c r="AF224" s="15"/>
      <c r="AG224" s="13"/>
      <c r="AH224" s="98">
        <f t="shared" si="222"/>
        <v>1</v>
      </c>
      <c r="AI224" s="99">
        <f>AI5</f>
        <v>0.95499999999999996</v>
      </c>
      <c r="AJ224" s="100">
        <v>1.03</v>
      </c>
      <c r="AK224" s="110"/>
      <c r="AL224" s="95">
        <f t="shared" si="223"/>
        <v>0.98365000000000002</v>
      </c>
      <c r="AM224" s="15"/>
      <c r="AN224" s="24">
        <f t="shared" si="205"/>
        <v>1</v>
      </c>
      <c r="AO224" s="5">
        <v>0</v>
      </c>
      <c r="AP224" s="63"/>
      <c r="AQ224" s="15"/>
      <c r="AR224" s="13"/>
      <c r="AS224" s="98">
        <f t="shared" si="224"/>
        <v>0</v>
      </c>
      <c r="AT224" s="99">
        <f>AT5</f>
        <v>0.96</v>
      </c>
      <c r="AU224" s="100"/>
      <c r="AV224" s="110"/>
      <c r="AW224" s="95">
        <f t="shared" si="225"/>
        <v>0</v>
      </c>
      <c r="AX224" s="15"/>
      <c r="AY224" s="24">
        <f t="shared" si="206"/>
        <v>0</v>
      </c>
      <c r="AZ224" s="5">
        <v>0</v>
      </c>
      <c r="BA224" s="63"/>
      <c r="BB224" s="15"/>
      <c r="BC224" s="13"/>
      <c r="BD224" s="98">
        <f t="shared" si="226"/>
        <v>0</v>
      </c>
      <c r="BE224" s="99">
        <f>BE5</f>
        <v>0.98</v>
      </c>
      <c r="BF224" s="100"/>
      <c r="BG224" s="110"/>
      <c r="BH224" s="95">
        <f t="shared" si="227"/>
        <v>0</v>
      </c>
      <c r="BI224" s="15"/>
      <c r="BJ224" s="24">
        <f t="shared" si="207"/>
        <v>0</v>
      </c>
      <c r="BK224" s="5">
        <v>0</v>
      </c>
      <c r="BL224" s="63"/>
      <c r="BM224" s="15"/>
      <c r="BN224" s="13"/>
      <c r="BO224" s="98">
        <f t="shared" si="228"/>
        <v>0</v>
      </c>
      <c r="BP224" s="99">
        <f>BP5</f>
        <v>0.94499999999999995</v>
      </c>
      <c r="BQ224" s="100"/>
      <c r="BR224" s="110"/>
      <c r="BS224" s="95">
        <f t="shared" si="229"/>
        <v>0</v>
      </c>
      <c r="BT224" s="15"/>
      <c r="BU224" s="24">
        <f t="shared" si="208"/>
        <v>0</v>
      </c>
      <c r="BV224" s="5">
        <v>0</v>
      </c>
      <c r="BW224" s="63"/>
      <c r="BX224" s="15"/>
      <c r="BY224" s="13"/>
      <c r="BZ224" s="98">
        <f t="shared" si="230"/>
        <v>0</v>
      </c>
      <c r="CA224" s="99">
        <f>CA5</f>
        <v>1</v>
      </c>
      <c r="CB224" s="100"/>
      <c r="CC224" s="110"/>
      <c r="CD224" s="95">
        <f t="shared" si="231"/>
        <v>0</v>
      </c>
      <c r="CE224" s="15"/>
      <c r="CF224" s="24">
        <f t="shared" si="209"/>
        <v>0</v>
      </c>
      <c r="CG224" s="5">
        <v>0</v>
      </c>
      <c r="CH224" s="63"/>
      <c r="CI224" s="15"/>
      <c r="CJ224" s="13"/>
      <c r="CK224" s="98">
        <f t="shared" si="232"/>
        <v>0</v>
      </c>
      <c r="CL224" s="99">
        <f>CL5</f>
        <v>1</v>
      </c>
      <c r="CM224" s="100"/>
      <c r="CN224" s="110"/>
      <c r="CO224" s="95">
        <f t="shared" si="233"/>
        <v>0</v>
      </c>
      <c r="CP224" s="15"/>
      <c r="CQ224" s="24">
        <f t="shared" si="210"/>
        <v>0</v>
      </c>
      <c r="CR224" s="5">
        <v>0</v>
      </c>
      <c r="CS224" s="63"/>
      <c r="CT224" s="15"/>
      <c r="CU224" s="13"/>
      <c r="CV224" s="98">
        <f t="shared" si="234"/>
        <v>0</v>
      </c>
      <c r="CW224" s="99">
        <f>CW5</f>
        <v>1</v>
      </c>
      <c r="CX224" s="100"/>
      <c r="CY224" s="110"/>
      <c r="CZ224" s="95">
        <f t="shared" si="235"/>
        <v>0</v>
      </c>
      <c r="DA224" s="15"/>
      <c r="DB224" s="24">
        <f t="shared" si="211"/>
        <v>0</v>
      </c>
      <c r="DC224" s="5">
        <v>0</v>
      </c>
      <c r="DD224" s="63"/>
      <c r="DE224" s="15"/>
      <c r="DF224" s="13"/>
      <c r="DG224" s="98">
        <f t="shared" si="236"/>
        <v>0</v>
      </c>
      <c r="DH224" s="99">
        <f>DH5</f>
        <v>1</v>
      </c>
      <c r="DI224" s="100"/>
      <c r="DJ224" s="110"/>
      <c r="DK224" s="95">
        <f t="shared" si="237"/>
        <v>0</v>
      </c>
      <c r="DL224" s="15"/>
      <c r="DM224" s="24">
        <f t="shared" si="212"/>
        <v>0</v>
      </c>
      <c r="DN224" s="5">
        <v>0</v>
      </c>
      <c r="DO224" s="63"/>
      <c r="DP224" s="15"/>
      <c r="DQ224" s="13"/>
      <c r="DR224" s="98">
        <f t="shared" si="238"/>
        <v>0</v>
      </c>
      <c r="DS224" s="99">
        <f>DS5</f>
        <v>1</v>
      </c>
      <c r="DT224" s="100"/>
      <c r="DU224" s="110"/>
      <c r="DV224" s="95">
        <f t="shared" si="239"/>
        <v>0</v>
      </c>
      <c r="DW224" s="15"/>
      <c r="DX224" s="24">
        <f t="shared" si="213"/>
        <v>0</v>
      </c>
      <c r="DY224" s="5">
        <v>0</v>
      </c>
      <c r="DZ224" s="63"/>
      <c r="EA224" s="15"/>
      <c r="EB224" s="13"/>
      <c r="EC224" s="98">
        <f t="shared" si="240"/>
        <v>0</v>
      </c>
      <c r="ED224" s="99">
        <f>ED5</f>
        <v>1</v>
      </c>
      <c r="EE224" s="100"/>
      <c r="EF224" s="110"/>
      <c r="EG224" s="95">
        <f t="shared" si="241"/>
        <v>0</v>
      </c>
      <c r="EH224" s="15"/>
      <c r="EI224" s="24">
        <f t="shared" si="214"/>
        <v>0</v>
      </c>
      <c r="EJ224" s="5">
        <v>0</v>
      </c>
      <c r="EK224" s="63"/>
      <c r="EL224" s="15"/>
      <c r="EM224" s="13"/>
      <c r="EN224" s="98">
        <f t="shared" si="242"/>
        <v>0</v>
      </c>
      <c r="EO224" s="99">
        <f>EO5</f>
        <v>1</v>
      </c>
      <c r="EP224" s="100"/>
      <c r="EQ224" s="110"/>
      <c r="ER224" s="95">
        <f t="shared" si="243"/>
        <v>0</v>
      </c>
      <c r="ES224" s="15"/>
      <c r="ET224" s="24">
        <f t="shared" si="215"/>
        <v>0</v>
      </c>
      <c r="EU224" s="5">
        <v>0</v>
      </c>
      <c r="EV224" s="63"/>
      <c r="EW224" s="15"/>
      <c r="EX224" s="13"/>
      <c r="EY224" s="98">
        <f t="shared" si="244"/>
        <v>0</v>
      </c>
      <c r="EZ224" s="99">
        <f>EZ5</f>
        <v>1</v>
      </c>
      <c r="FA224" s="100"/>
      <c r="FB224" s="110"/>
      <c r="FC224" s="95">
        <f t="shared" si="245"/>
        <v>0</v>
      </c>
      <c r="FD224" s="15"/>
      <c r="FE224" s="24">
        <f t="shared" si="216"/>
        <v>0</v>
      </c>
      <c r="FF224" s="5">
        <v>0</v>
      </c>
      <c r="FG224" s="63"/>
      <c r="FH224" s="15"/>
      <c r="FI224" s="13"/>
      <c r="FJ224" s="98">
        <f t="shared" si="246"/>
        <v>0</v>
      </c>
      <c r="FK224" s="99">
        <f>FK5</f>
        <v>1</v>
      </c>
      <c r="FL224" s="100"/>
      <c r="FM224" s="110"/>
      <c r="FN224" s="95">
        <f t="shared" si="247"/>
        <v>0</v>
      </c>
      <c r="FO224" s="15"/>
      <c r="FP224" s="24">
        <f t="shared" si="217"/>
        <v>0</v>
      </c>
      <c r="FQ224" s="5">
        <v>0</v>
      </c>
      <c r="FR224" s="8">
        <v>0</v>
      </c>
      <c r="FS224" s="84">
        <f t="shared" si="248"/>
        <v>500</v>
      </c>
      <c r="FT224" s="85">
        <f t="shared" si="249"/>
        <v>1.9320783333333333</v>
      </c>
      <c r="FU224" s="85">
        <f t="shared" si="250"/>
        <v>0.98365000000000002</v>
      </c>
      <c r="FV224" s="85">
        <f t="shared" si="251"/>
        <v>500</v>
      </c>
      <c r="FW224" s="85">
        <f t="shared" si="252"/>
        <v>500</v>
      </c>
      <c r="FX224" s="85">
        <f t="shared" si="253"/>
        <v>500</v>
      </c>
      <c r="FY224" s="85">
        <f t="shared" si="254"/>
        <v>500</v>
      </c>
      <c r="FZ224" s="85">
        <f t="shared" si="255"/>
        <v>500</v>
      </c>
      <c r="GA224" s="85">
        <f t="shared" si="256"/>
        <v>500</v>
      </c>
      <c r="GB224" s="85">
        <f t="shared" si="257"/>
        <v>500</v>
      </c>
      <c r="GC224" s="85">
        <f t="shared" si="258"/>
        <v>500</v>
      </c>
      <c r="GD224" s="85">
        <f t="shared" si="259"/>
        <v>500</v>
      </c>
      <c r="GE224" s="85">
        <f t="shared" si="260"/>
        <v>500</v>
      </c>
      <c r="GF224" s="85">
        <f t="shared" si="261"/>
        <v>500</v>
      </c>
      <c r="GG224" s="85">
        <f t="shared" si="262"/>
        <v>500</v>
      </c>
      <c r="GH224" s="101">
        <f t="shared" si="201"/>
        <v>2</v>
      </c>
      <c r="GI224" s="102">
        <f t="shared" si="263"/>
        <v>2.9157283333333335</v>
      </c>
      <c r="GJ224" s="102">
        <f t="shared" si="264"/>
        <v>1.4578641666666667</v>
      </c>
      <c r="GK224" s="79">
        <f>ROW()</f>
        <v>224</v>
      </c>
    </row>
    <row r="225" spans="1:193" s="12" customFormat="1" ht="50.1" customHeight="1">
      <c r="A225" s="17">
        <f>ROW()</f>
        <v>225</v>
      </c>
      <c r="B225" s="32">
        <f t="shared" si="265"/>
        <v>219</v>
      </c>
      <c r="C225" s="33">
        <f t="shared" si="266"/>
        <v>219</v>
      </c>
      <c r="D225" s="31" t="s">
        <v>547</v>
      </c>
      <c r="E225" s="390">
        <f t="shared" si="202"/>
        <v>10.95518</v>
      </c>
      <c r="F225" s="107">
        <f t="shared" si="218"/>
        <v>10.95518</v>
      </c>
      <c r="G225" s="3">
        <v>0</v>
      </c>
      <c r="H225" s="4">
        <v>0</v>
      </c>
      <c r="I225" s="63"/>
      <c r="J225" s="15"/>
      <c r="K225" s="13"/>
      <c r="L225" s="98">
        <f t="shared" si="267"/>
        <v>0</v>
      </c>
      <c r="M225" s="99">
        <f>M5</f>
        <v>0.94499999999999995</v>
      </c>
      <c r="N225" s="100"/>
      <c r="O225" s="110"/>
      <c r="P225" s="95">
        <f t="shared" si="219"/>
        <v>0</v>
      </c>
      <c r="Q225" s="15"/>
      <c r="R225" s="24">
        <f t="shared" si="203"/>
        <v>0</v>
      </c>
      <c r="S225" s="25">
        <v>0</v>
      </c>
      <c r="T225" s="63"/>
      <c r="U225" s="15"/>
      <c r="V225" s="13"/>
      <c r="W225" s="98">
        <f t="shared" si="220"/>
        <v>1</v>
      </c>
      <c r="X225" s="99">
        <f>X5</f>
        <v>0.97</v>
      </c>
      <c r="Y225" s="100">
        <v>11.294</v>
      </c>
      <c r="Z225" s="110"/>
      <c r="AA225" s="95">
        <f t="shared" si="221"/>
        <v>10.95518</v>
      </c>
      <c r="AB225" s="15"/>
      <c r="AC225" s="24">
        <f t="shared" si="204"/>
        <v>1</v>
      </c>
      <c r="AD225" s="5">
        <v>0</v>
      </c>
      <c r="AE225" s="63"/>
      <c r="AF225" s="15"/>
      <c r="AG225" s="13"/>
      <c r="AH225" s="98">
        <f t="shared" si="222"/>
        <v>0</v>
      </c>
      <c r="AI225" s="99">
        <f>AI5</f>
        <v>0.95499999999999996</v>
      </c>
      <c r="AJ225" s="100"/>
      <c r="AK225" s="110"/>
      <c r="AL225" s="95">
        <f t="shared" si="223"/>
        <v>0</v>
      </c>
      <c r="AM225" s="15"/>
      <c r="AN225" s="24">
        <f t="shared" si="205"/>
        <v>0</v>
      </c>
      <c r="AO225" s="5">
        <v>0</v>
      </c>
      <c r="AP225" s="63"/>
      <c r="AQ225" s="15"/>
      <c r="AR225" s="13"/>
      <c r="AS225" s="98">
        <f t="shared" si="224"/>
        <v>0</v>
      </c>
      <c r="AT225" s="99">
        <f>AT5</f>
        <v>0.96</v>
      </c>
      <c r="AU225" s="100"/>
      <c r="AV225" s="110"/>
      <c r="AW225" s="95">
        <f t="shared" si="225"/>
        <v>0</v>
      </c>
      <c r="AX225" s="15"/>
      <c r="AY225" s="24">
        <f t="shared" si="206"/>
        <v>0</v>
      </c>
      <c r="AZ225" s="5">
        <v>0</v>
      </c>
      <c r="BA225" s="63"/>
      <c r="BB225" s="15"/>
      <c r="BC225" s="13"/>
      <c r="BD225" s="98">
        <f t="shared" si="226"/>
        <v>0</v>
      </c>
      <c r="BE225" s="99">
        <f>BE5</f>
        <v>0.98</v>
      </c>
      <c r="BF225" s="100"/>
      <c r="BG225" s="110"/>
      <c r="BH225" s="95">
        <f t="shared" si="227"/>
        <v>0</v>
      </c>
      <c r="BI225" s="15"/>
      <c r="BJ225" s="24">
        <f t="shared" si="207"/>
        <v>0</v>
      </c>
      <c r="BK225" s="5">
        <v>0</v>
      </c>
      <c r="BL225" s="63"/>
      <c r="BM225" s="15"/>
      <c r="BN225" s="13"/>
      <c r="BO225" s="98">
        <f t="shared" si="228"/>
        <v>0</v>
      </c>
      <c r="BP225" s="99">
        <f>BP5</f>
        <v>0.94499999999999995</v>
      </c>
      <c r="BQ225" s="100"/>
      <c r="BR225" s="110"/>
      <c r="BS225" s="95">
        <f t="shared" si="229"/>
        <v>0</v>
      </c>
      <c r="BT225" s="15"/>
      <c r="BU225" s="24">
        <f t="shared" si="208"/>
        <v>0</v>
      </c>
      <c r="BV225" s="5">
        <v>0</v>
      </c>
      <c r="BW225" s="63"/>
      <c r="BX225" s="15"/>
      <c r="BY225" s="13"/>
      <c r="BZ225" s="98">
        <f t="shared" si="230"/>
        <v>0</v>
      </c>
      <c r="CA225" s="99">
        <f>CA5</f>
        <v>1</v>
      </c>
      <c r="CB225" s="100"/>
      <c r="CC225" s="110"/>
      <c r="CD225" s="95">
        <f t="shared" si="231"/>
        <v>0</v>
      </c>
      <c r="CE225" s="15"/>
      <c r="CF225" s="24">
        <f t="shared" si="209"/>
        <v>0</v>
      </c>
      <c r="CG225" s="5">
        <v>0</v>
      </c>
      <c r="CH225" s="63"/>
      <c r="CI225" s="15"/>
      <c r="CJ225" s="13"/>
      <c r="CK225" s="98">
        <f t="shared" si="232"/>
        <v>0</v>
      </c>
      <c r="CL225" s="99">
        <f>CL5</f>
        <v>1</v>
      </c>
      <c r="CM225" s="100"/>
      <c r="CN225" s="110"/>
      <c r="CO225" s="95">
        <f t="shared" si="233"/>
        <v>0</v>
      </c>
      <c r="CP225" s="15"/>
      <c r="CQ225" s="24">
        <f t="shared" si="210"/>
        <v>0</v>
      </c>
      <c r="CR225" s="5">
        <v>0</v>
      </c>
      <c r="CS225" s="63"/>
      <c r="CT225" s="15"/>
      <c r="CU225" s="13"/>
      <c r="CV225" s="98">
        <f t="shared" si="234"/>
        <v>0</v>
      </c>
      <c r="CW225" s="99">
        <f>CW5</f>
        <v>1</v>
      </c>
      <c r="CX225" s="100"/>
      <c r="CY225" s="110"/>
      <c r="CZ225" s="95">
        <f t="shared" si="235"/>
        <v>0</v>
      </c>
      <c r="DA225" s="15"/>
      <c r="DB225" s="24">
        <f t="shared" si="211"/>
        <v>0</v>
      </c>
      <c r="DC225" s="5">
        <v>0</v>
      </c>
      <c r="DD225" s="63"/>
      <c r="DE225" s="15"/>
      <c r="DF225" s="13"/>
      <c r="DG225" s="98">
        <f t="shared" si="236"/>
        <v>0</v>
      </c>
      <c r="DH225" s="99">
        <f>DH5</f>
        <v>1</v>
      </c>
      <c r="DI225" s="100"/>
      <c r="DJ225" s="110"/>
      <c r="DK225" s="95">
        <f t="shared" si="237"/>
        <v>0</v>
      </c>
      <c r="DL225" s="15"/>
      <c r="DM225" s="24">
        <f t="shared" si="212"/>
        <v>0</v>
      </c>
      <c r="DN225" s="5">
        <v>0</v>
      </c>
      <c r="DO225" s="63"/>
      <c r="DP225" s="15"/>
      <c r="DQ225" s="13"/>
      <c r="DR225" s="98">
        <f t="shared" si="238"/>
        <v>0</v>
      </c>
      <c r="DS225" s="99">
        <f>DS5</f>
        <v>1</v>
      </c>
      <c r="DT225" s="100"/>
      <c r="DU225" s="110"/>
      <c r="DV225" s="95">
        <f t="shared" si="239"/>
        <v>0</v>
      </c>
      <c r="DW225" s="15"/>
      <c r="DX225" s="24">
        <f t="shared" si="213"/>
        <v>0</v>
      </c>
      <c r="DY225" s="5">
        <v>0</v>
      </c>
      <c r="DZ225" s="63"/>
      <c r="EA225" s="15"/>
      <c r="EB225" s="13"/>
      <c r="EC225" s="98">
        <f t="shared" si="240"/>
        <v>0</v>
      </c>
      <c r="ED225" s="99">
        <f>ED5</f>
        <v>1</v>
      </c>
      <c r="EE225" s="100"/>
      <c r="EF225" s="110"/>
      <c r="EG225" s="95">
        <f t="shared" si="241"/>
        <v>0</v>
      </c>
      <c r="EH225" s="15"/>
      <c r="EI225" s="24">
        <f t="shared" si="214"/>
        <v>0</v>
      </c>
      <c r="EJ225" s="5">
        <v>0</v>
      </c>
      <c r="EK225" s="63"/>
      <c r="EL225" s="15"/>
      <c r="EM225" s="13"/>
      <c r="EN225" s="98">
        <f t="shared" si="242"/>
        <v>0</v>
      </c>
      <c r="EO225" s="99">
        <f>EO5</f>
        <v>1</v>
      </c>
      <c r="EP225" s="100"/>
      <c r="EQ225" s="110"/>
      <c r="ER225" s="95">
        <f t="shared" si="243"/>
        <v>0</v>
      </c>
      <c r="ES225" s="15"/>
      <c r="ET225" s="24">
        <f t="shared" si="215"/>
        <v>0</v>
      </c>
      <c r="EU225" s="5">
        <v>0</v>
      </c>
      <c r="EV225" s="63"/>
      <c r="EW225" s="15"/>
      <c r="EX225" s="13"/>
      <c r="EY225" s="98">
        <f t="shared" si="244"/>
        <v>0</v>
      </c>
      <c r="EZ225" s="99">
        <f>EZ5</f>
        <v>1</v>
      </c>
      <c r="FA225" s="100"/>
      <c r="FB225" s="110"/>
      <c r="FC225" s="95">
        <f t="shared" si="245"/>
        <v>0</v>
      </c>
      <c r="FD225" s="15"/>
      <c r="FE225" s="24">
        <f t="shared" si="216"/>
        <v>0</v>
      </c>
      <c r="FF225" s="5">
        <v>0</v>
      </c>
      <c r="FG225" s="63"/>
      <c r="FH225" s="15"/>
      <c r="FI225" s="13"/>
      <c r="FJ225" s="98">
        <f t="shared" si="246"/>
        <v>0</v>
      </c>
      <c r="FK225" s="99">
        <f>FK5</f>
        <v>1</v>
      </c>
      <c r="FL225" s="100"/>
      <c r="FM225" s="110"/>
      <c r="FN225" s="95">
        <f t="shared" si="247"/>
        <v>0</v>
      </c>
      <c r="FO225" s="15"/>
      <c r="FP225" s="24">
        <f t="shared" si="217"/>
        <v>0</v>
      </c>
      <c r="FQ225" s="5">
        <v>0</v>
      </c>
      <c r="FR225" s="8">
        <v>0</v>
      </c>
      <c r="FS225" s="84">
        <f t="shared" si="248"/>
        <v>500</v>
      </c>
      <c r="FT225" s="85">
        <f t="shared" si="249"/>
        <v>10.95518</v>
      </c>
      <c r="FU225" s="85">
        <f t="shared" si="250"/>
        <v>500</v>
      </c>
      <c r="FV225" s="85">
        <f t="shared" si="251"/>
        <v>500</v>
      </c>
      <c r="FW225" s="85">
        <f t="shared" si="252"/>
        <v>500</v>
      </c>
      <c r="FX225" s="85">
        <f t="shared" si="253"/>
        <v>500</v>
      </c>
      <c r="FY225" s="85">
        <f t="shared" si="254"/>
        <v>500</v>
      </c>
      <c r="FZ225" s="85">
        <f t="shared" si="255"/>
        <v>500</v>
      </c>
      <c r="GA225" s="85">
        <f t="shared" si="256"/>
        <v>500</v>
      </c>
      <c r="GB225" s="85">
        <f t="shared" si="257"/>
        <v>500</v>
      </c>
      <c r="GC225" s="85">
        <f t="shared" si="258"/>
        <v>500</v>
      </c>
      <c r="GD225" s="85">
        <f t="shared" si="259"/>
        <v>500</v>
      </c>
      <c r="GE225" s="85">
        <f t="shared" si="260"/>
        <v>500</v>
      </c>
      <c r="GF225" s="85">
        <f t="shared" si="261"/>
        <v>500</v>
      </c>
      <c r="GG225" s="85">
        <f t="shared" si="262"/>
        <v>500</v>
      </c>
      <c r="GH225" s="101">
        <f t="shared" si="201"/>
        <v>1</v>
      </c>
      <c r="GI225" s="102">
        <f t="shared" si="263"/>
        <v>10.95518</v>
      </c>
      <c r="GJ225" s="102">
        <f t="shared" si="264"/>
        <v>10.95518</v>
      </c>
      <c r="GK225" s="79">
        <f>ROW()</f>
        <v>225</v>
      </c>
    </row>
    <row r="226" spans="1:193" s="12" customFormat="1" ht="50.1" customHeight="1">
      <c r="A226" s="17">
        <f>ROW()</f>
        <v>226</v>
      </c>
      <c r="B226" s="32">
        <f t="shared" si="265"/>
        <v>220</v>
      </c>
      <c r="C226" s="33">
        <f t="shared" si="266"/>
        <v>220</v>
      </c>
      <c r="D226" s="31" t="s">
        <v>548</v>
      </c>
      <c r="E226" s="390">
        <f t="shared" si="202"/>
        <v>4.9121100000000002</v>
      </c>
      <c r="F226" s="107">
        <f t="shared" si="218"/>
        <v>4.9121100000000002</v>
      </c>
      <c r="G226" s="3">
        <v>0</v>
      </c>
      <c r="H226" s="4">
        <v>0</v>
      </c>
      <c r="I226" s="63"/>
      <c r="J226" s="15"/>
      <c r="K226" s="13"/>
      <c r="L226" s="98">
        <f t="shared" si="267"/>
        <v>1</v>
      </c>
      <c r="M226" s="99">
        <f>M5</f>
        <v>0.94499999999999995</v>
      </c>
      <c r="N226" s="100">
        <v>5.1980000000000004</v>
      </c>
      <c r="O226" s="110">
        <v>416157</v>
      </c>
      <c r="P226" s="95">
        <f t="shared" si="219"/>
        <v>4.9121100000000002</v>
      </c>
      <c r="Q226" s="15"/>
      <c r="R226" s="24">
        <f t="shared" si="203"/>
        <v>1</v>
      </c>
      <c r="S226" s="25">
        <v>0</v>
      </c>
      <c r="T226" s="63"/>
      <c r="U226" s="15"/>
      <c r="V226" s="13"/>
      <c r="W226" s="98">
        <f t="shared" si="220"/>
        <v>0</v>
      </c>
      <c r="X226" s="99">
        <f>X5</f>
        <v>0.97</v>
      </c>
      <c r="Y226" s="100"/>
      <c r="Z226" s="110"/>
      <c r="AA226" s="95">
        <f t="shared" si="221"/>
        <v>0</v>
      </c>
      <c r="AB226" s="15"/>
      <c r="AC226" s="24">
        <f t="shared" si="204"/>
        <v>0</v>
      </c>
      <c r="AD226" s="5">
        <v>0</v>
      </c>
      <c r="AE226" s="63"/>
      <c r="AF226" s="15"/>
      <c r="AG226" s="13"/>
      <c r="AH226" s="98">
        <f t="shared" si="222"/>
        <v>0</v>
      </c>
      <c r="AI226" s="99">
        <f>AI5</f>
        <v>0.95499999999999996</v>
      </c>
      <c r="AJ226" s="100"/>
      <c r="AK226" s="110"/>
      <c r="AL226" s="95">
        <f t="shared" si="223"/>
        <v>0</v>
      </c>
      <c r="AM226" s="15"/>
      <c r="AN226" s="24">
        <f t="shared" si="205"/>
        <v>0</v>
      </c>
      <c r="AO226" s="5">
        <v>0</v>
      </c>
      <c r="AP226" s="63"/>
      <c r="AQ226" s="15"/>
      <c r="AR226" s="13"/>
      <c r="AS226" s="98">
        <f t="shared" si="224"/>
        <v>0</v>
      </c>
      <c r="AT226" s="99">
        <f>AT5</f>
        <v>0.96</v>
      </c>
      <c r="AU226" s="100"/>
      <c r="AV226" s="110"/>
      <c r="AW226" s="95">
        <f t="shared" si="225"/>
        <v>0</v>
      </c>
      <c r="AX226" s="15"/>
      <c r="AY226" s="24">
        <f t="shared" si="206"/>
        <v>0</v>
      </c>
      <c r="AZ226" s="5">
        <v>0</v>
      </c>
      <c r="BA226" s="63"/>
      <c r="BB226" s="15"/>
      <c r="BC226" s="13"/>
      <c r="BD226" s="98">
        <f t="shared" si="226"/>
        <v>0</v>
      </c>
      <c r="BE226" s="99">
        <f>BE5</f>
        <v>0.98</v>
      </c>
      <c r="BF226" s="100"/>
      <c r="BG226" s="110"/>
      <c r="BH226" s="95">
        <f t="shared" si="227"/>
        <v>0</v>
      </c>
      <c r="BI226" s="15"/>
      <c r="BJ226" s="24">
        <f t="shared" si="207"/>
        <v>0</v>
      </c>
      <c r="BK226" s="5">
        <v>0</v>
      </c>
      <c r="BL226" s="63"/>
      <c r="BM226" s="15"/>
      <c r="BN226" s="13"/>
      <c r="BO226" s="98">
        <f t="shared" si="228"/>
        <v>0</v>
      </c>
      <c r="BP226" s="99">
        <f>BP5</f>
        <v>0.94499999999999995</v>
      </c>
      <c r="BQ226" s="100"/>
      <c r="BR226" s="110"/>
      <c r="BS226" s="95">
        <f t="shared" si="229"/>
        <v>0</v>
      </c>
      <c r="BT226" s="15"/>
      <c r="BU226" s="24">
        <f t="shared" si="208"/>
        <v>0</v>
      </c>
      <c r="BV226" s="5">
        <v>0</v>
      </c>
      <c r="BW226" s="63"/>
      <c r="BX226" s="15"/>
      <c r="BY226" s="13"/>
      <c r="BZ226" s="98">
        <f t="shared" si="230"/>
        <v>0</v>
      </c>
      <c r="CA226" s="99">
        <f>CA5</f>
        <v>1</v>
      </c>
      <c r="CB226" s="100"/>
      <c r="CC226" s="110"/>
      <c r="CD226" s="95">
        <f t="shared" si="231"/>
        <v>0</v>
      </c>
      <c r="CE226" s="15"/>
      <c r="CF226" s="24">
        <f t="shared" si="209"/>
        <v>0</v>
      </c>
      <c r="CG226" s="5">
        <v>0</v>
      </c>
      <c r="CH226" s="63"/>
      <c r="CI226" s="15"/>
      <c r="CJ226" s="13"/>
      <c r="CK226" s="98">
        <f t="shared" si="232"/>
        <v>0</v>
      </c>
      <c r="CL226" s="99">
        <f>CL5</f>
        <v>1</v>
      </c>
      <c r="CM226" s="100"/>
      <c r="CN226" s="110"/>
      <c r="CO226" s="95">
        <f t="shared" si="233"/>
        <v>0</v>
      </c>
      <c r="CP226" s="15"/>
      <c r="CQ226" s="24">
        <f t="shared" si="210"/>
        <v>0</v>
      </c>
      <c r="CR226" s="5">
        <v>0</v>
      </c>
      <c r="CS226" s="63"/>
      <c r="CT226" s="15"/>
      <c r="CU226" s="13"/>
      <c r="CV226" s="98">
        <f t="shared" si="234"/>
        <v>0</v>
      </c>
      <c r="CW226" s="99">
        <f>CW5</f>
        <v>1</v>
      </c>
      <c r="CX226" s="100"/>
      <c r="CY226" s="110"/>
      <c r="CZ226" s="95">
        <f t="shared" si="235"/>
        <v>0</v>
      </c>
      <c r="DA226" s="15"/>
      <c r="DB226" s="24">
        <f t="shared" si="211"/>
        <v>0</v>
      </c>
      <c r="DC226" s="5">
        <v>0</v>
      </c>
      <c r="DD226" s="63"/>
      <c r="DE226" s="15"/>
      <c r="DF226" s="13"/>
      <c r="DG226" s="98">
        <f t="shared" si="236"/>
        <v>0</v>
      </c>
      <c r="DH226" s="99">
        <f>DH5</f>
        <v>1</v>
      </c>
      <c r="DI226" s="100"/>
      <c r="DJ226" s="110"/>
      <c r="DK226" s="95">
        <f t="shared" si="237"/>
        <v>0</v>
      </c>
      <c r="DL226" s="15"/>
      <c r="DM226" s="24">
        <f t="shared" si="212"/>
        <v>0</v>
      </c>
      <c r="DN226" s="5">
        <v>0</v>
      </c>
      <c r="DO226" s="63"/>
      <c r="DP226" s="15"/>
      <c r="DQ226" s="13"/>
      <c r="DR226" s="98">
        <f t="shared" si="238"/>
        <v>0</v>
      </c>
      <c r="DS226" s="99">
        <f>DS5</f>
        <v>1</v>
      </c>
      <c r="DT226" s="100"/>
      <c r="DU226" s="110"/>
      <c r="DV226" s="95">
        <f t="shared" si="239"/>
        <v>0</v>
      </c>
      <c r="DW226" s="15"/>
      <c r="DX226" s="24">
        <f t="shared" si="213"/>
        <v>0</v>
      </c>
      <c r="DY226" s="5">
        <v>0</v>
      </c>
      <c r="DZ226" s="63"/>
      <c r="EA226" s="15"/>
      <c r="EB226" s="13"/>
      <c r="EC226" s="98">
        <f t="shared" si="240"/>
        <v>0</v>
      </c>
      <c r="ED226" s="99">
        <f>ED5</f>
        <v>1</v>
      </c>
      <c r="EE226" s="100"/>
      <c r="EF226" s="110"/>
      <c r="EG226" s="95">
        <f t="shared" si="241"/>
        <v>0</v>
      </c>
      <c r="EH226" s="15"/>
      <c r="EI226" s="24">
        <f t="shared" si="214"/>
        <v>0</v>
      </c>
      <c r="EJ226" s="5">
        <v>0</v>
      </c>
      <c r="EK226" s="63"/>
      <c r="EL226" s="15"/>
      <c r="EM226" s="13"/>
      <c r="EN226" s="98">
        <f t="shared" si="242"/>
        <v>0</v>
      </c>
      <c r="EO226" s="99">
        <f>EO5</f>
        <v>1</v>
      </c>
      <c r="EP226" s="100"/>
      <c r="EQ226" s="110"/>
      <c r="ER226" s="95">
        <f t="shared" si="243"/>
        <v>0</v>
      </c>
      <c r="ES226" s="15"/>
      <c r="ET226" s="24">
        <f t="shared" si="215"/>
        <v>0</v>
      </c>
      <c r="EU226" s="5">
        <v>0</v>
      </c>
      <c r="EV226" s="63"/>
      <c r="EW226" s="15"/>
      <c r="EX226" s="13"/>
      <c r="EY226" s="98">
        <f t="shared" si="244"/>
        <v>0</v>
      </c>
      <c r="EZ226" s="99">
        <f>EZ5</f>
        <v>1</v>
      </c>
      <c r="FA226" s="100"/>
      <c r="FB226" s="110"/>
      <c r="FC226" s="95">
        <f t="shared" si="245"/>
        <v>0</v>
      </c>
      <c r="FD226" s="15"/>
      <c r="FE226" s="24">
        <f t="shared" si="216"/>
        <v>0</v>
      </c>
      <c r="FF226" s="5">
        <v>0</v>
      </c>
      <c r="FG226" s="63"/>
      <c r="FH226" s="15"/>
      <c r="FI226" s="13"/>
      <c r="FJ226" s="98">
        <f t="shared" si="246"/>
        <v>0</v>
      </c>
      <c r="FK226" s="99">
        <f>FK5</f>
        <v>1</v>
      </c>
      <c r="FL226" s="100"/>
      <c r="FM226" s="110"/>
      <c r="FN226" s="95">
        <f t="shared" si="247"/>
        <v>0</v>
      </c>
      <c r="FO226" s="15"/>
      <c r="FP226" s="24">
        <f t="shared" si="217"/>
        <v>0</v>
      </c>
      <c r="FQ226" s="5">
        <v>0</v>
      </c>
      <c r="FR226" s="8">
        <v>0</v>
      </c>
      <c r="FS226" s="84">
        <f t="shared" si="248"/>
        <v>4.9121100000000002</v>
      </c>
      <c r="FT226" s="85">
        <f t="shared" si="249"/>
        <v>500</v>
      </c>
      <c r="FU226" s="85">
        <f t="shared" si="250"/>
        <v>500</v>
      </c>
      <c r="FV226" s="85">
        <f t="shared" si="251"/>
        <v>500</v>
      </c>
      <c r="FW226" s="85">
        <f t="shared" si="252"/>
        <v>500</v>
      </c>
      <c r="FX226" s="85">
        <f t="shared" si="253"/>
        <v>500</v>
      </c>
      <c r="FY226" s="85">
        <f t="shared" si="254"/>
        <v>500</v>
      </c>
      <c r="FZ226" s="85">
        <f t="shared" si="255"/>
        <v>500</v>
      </c>
      <c r="GA226" s="85">
        <f t="shared" si="256"/>
        <v>500</v>
      </c>
      <c r="GB226" s="85">
        <f t="shared" si="257"/>
        <v>500</v>
      </c>
      <c r="GC226" s="85">
        <f t="shared" si="258"/>
        <v>500</v>
      </c>
      <c r="GD226" s="85">
        <f t="shared" si="259"/>
        <v>500</v>
      </c>
      <c r="GE226" s="85">
        <f t="shared" si="260"/>
        <v>500</v>
      </c>
      <c r="GF226" s="85">
        <f t="shared" si="261"/>
        <v>500</v>
      </c>
      <c r="GG226" s="85">
        <f t="shared" si="262"/>
        <v>500</v>
      </c>
      <c r="GH226" s="101">
        <f t="shared" si="201"/>
        <v>1</v>
      </c>
      <c r="GI226" s="102">
        <f t="shared" si="263"/>
        <v>4.9121100000000002</v>
      </c>
      <c r="GJ226" s="102">
        <f t="shared" si="264"/>
        <v>4.9121100000000002</v>
      </c>
      <c r="GK226" s="79">
        <f>ROW()</f>
        <v>226</v>
      </c>
    </row>
    <row r="227" spans="1:193" s="12" customFormat="1" ht="50.1" customHeight="1">
      <c r="A227" s="17">
        <f>ROW()</f>
        <v>227</v>
      </c>
      <c r="B227" s="32">
        <f t="shared" si="265"/>
        <v>221</v>
      </c>
      <c r="C227" s="33">
        <f t="shared" si="266"/>
        <v>221</v>
      </c>
      <c r="D227" s="31" t="s">
        <v>549</v>
      </c>
      <c r="E227" s="390">
        <f t="shared" si="202"/>
        <v>37.184950000000001</v>
      </c>
      <c r="F227" s="107">
        <f t="shared" si="218"/>
        <v>37.184950000000001</v>
      </c>
      <c r="G227" s="3">
        <v>0</v>
      </c>
      <c r="H227" s="4">
        <v>0</v>
      </c>
      <c r="I227" s="63"/>
      <c r="J227" s="15"/>
      <c r="K227" s="13"/>
      <c r="L227" s="98">
        <f t="shared" si="267"/>
        <v>0</v>
      </c>
      <c r="M227" s="99">
        <f>M5</f>
        <v>0.94499999999999995</v>
      </c>
      <c r="N227" s="100"/>
      <c r="O227" s="110"/>
      <c r="P227" s="95">
        <f t="shared" si="219"/>
        <v>0</v>
      </c>
      <c r="Q227" s="15"/>
      <c r="R227" s="24">
        <f t="shared" si="203"/>
        <v>0</v>
      </c>
      <c r="S227" s="25">
        <v>0</v>
      </c>
      <c r="T227" s="63"/>
      <c r="U227" s="15"/>
      <c r="V227" s="13"/>
      <c r="W227" s="98">
        <f t="shared" si="220"/>
        <v>1</v>
      </c>
      <c r="X227" s="99">
        <f>X5</f>
        <v>0.97</v>
      </c>
      <c r="Y227" s="100">
        <v>38.335000000000001</v>
      </c>
      <c r="Z227" s="110"/>
      <c r="AA227" s="95">
        <f t="shared" si="221"/>
        <v>37.184950000000001</v>
      </c>
      <c r="AB227" s="15"/>
      <c r="AC227" s="24">
        <f t="shared" si="204"/>
        <v>1</v>
      </c>
      <c r="AD227" s="5">
        <v>0</v>
      </c>
      <c r="AE227" s="63"/>
      <c r="AF227" s="15"/>
      <c r="AG227" s="13"/>
      <c r="AH227" s="98">
        <f t="shared" si="222"/>
        <v>0</v>
      </c>
      <c r="AI227" s="99">
        <f>AI5</f>
        <v>0.95499999999999996</v>
      </c>
      <c r="AJ227" s="100"/>
      <c r="AK227" s="110"/>
      <c r="AL227" s="95">
        <f t="shared" si="223"/>
        <v>0</v>
      </c>
      <c r="AM227" s="15"/>
      <c r="AN227" s="24">
        <f t="shared" si="205"/>
        <v>0</v>
      </c>
      <c r="AO227" s="5">
        <v>0</v>
      </c>
      <c r="AP227" s="63"/>
      <c r="AQ227" s="15"/>
      <c r="AR227" s="13"/>
      <c r="AS227" s="98">
        <f t="shared" si="224"/>
        <v>0</v>
      </c>
      <c r="AT227" s="99">
        <f>AT5</f>
        <v>0.96</v>
      </c>
      <c r="AU227" s="100"/>
      <c r="AV227" s="110"/>
      <c r="AW227" s="95">
        <f t="shared" si="225"/>
        <v>0</v>
      </c>
      <c r="AX227" s="15"/>
      <c r="AY227" s="24">
        <f t="shared" si="206"/>
        <v>0</v>
      </c>
      <c r="AZ227" s="5">
        <v>0</v>
      </c>
      <c r="BA227" s="63"/>
      <c r="BB227" s="15"/>
      <c r="BC227" s="13"/>
      <c r="BD227" s="98">
        <f t="shared" si="226"/>
        <v>0</v>
      </c>
      <c r="BE227" s="99">
        <f>BE5</f>
        <v>0.98</v>
      </c>
      <c r="BF227" s="100"/>
      <c r="BG227" s="110"/>
      <c r="BH227" s="95">
        <f t="shared" si="227"/>
        <v>0</v>
      </c>
      <c r="BI227" s="15"/>
      <c r="BJ227" s="24">
        <f t="shared" si="207"/>
        <v>0</v>
      </c>
      <c r="BK227" s="5">
        <v>0</v>
      </c>
      <c r="BL227" s="63"/>
      <c r="BM227" s="15"/>
      <c r="BN227" s="13"/>
      <c r="BO227" s="98">
        <f t="shared" si="228"/>
        <v>0</v>
      </c>
      <c r="BP227" s="99">
        <f>BP5</f>
        <v>0.94499999999999995</v>
      </c>
      <c r="BQ227" s="100"/>
      <c r="BR227" s="110"/>
      <c r="BS227" s="95">
        <f t="shared" si="229"/>
        <v>0</v>
      </c>
      <c r="BT227" s="15"/>
      <c r="BU227" s="24">
        <f t="shared" si="208"/>
        <v>0</v>
      </c>
      <c r="BV227" s="5">
        <v>0</v>
      </c>
      <c r="BW227" s="63"/>
      <c r="BX227" s="15"/>
      <c r="BY227" s="13"/>
      <c r="BZ227" s="98">
        <f t="shared" si="230"/>
        <v>0</v>
      </c>
      <c r="CA227" s="99">
        <f>CA5</f>
        <v>1</v>
      </c>
      <c r="CB227" s="100"/>
      <c r="CC227" s="110"/>
      <c r="CD227" s="95">
        <f t="shared" si="231"/>
        <v>0</v>
      </c>
      <c r="CE227" s="15"/>
      <c r="CF227" s="24">
        <f t="shared" si="209"/>
        <v>0</v>
      </c>
      <c r="CG227" s="5">
        <v>0</v>
      </c>
      <c r="CH227" s="63"/>
      <c r="CI227" s="15"/>
      <c r="CJ227" s="13"/>
      <c r="CK227" s="98">
        <f t="shared" si="232"/>
        <v>0</v>
      </c>
      <c r="CL227" s="99">
        <f>CL5</f>
        <v>1</v>
      </c>
      <c r="CM227" s="100"/>
      <c r="CN227" s="110"/>
      <c r="CO227" s="95">
        <f t="shared" si="233"/>
        <v>0</v>
      </c>
      <c r="CP227" s="15"/>
      <c r="CQ227" s="24">
        <f t="shared" si="210"/>
        <v>0</v>
      </c>
      <c r="CR227" s="5">
        <v>0</v>
      </c>
      <c r="CS227" s="63"/>
      <c r="CT227" s="15"/>
      <c r="CU227" s="13"/>
      <c r="CV227" s="98">
        <f t="shared" si="234"/>
        <v>0</v>
      </c>
      <c r="CW227" s="99">
        <f>CW5</f>
        <v>1</v>
      </c>
      <c r="CX227" s="100"/>
      <c r="CY227" s="110"/>
      <c r="CZ227" s="95">
        <f t="shared" si="235"/>
        <v>0</v>
      </c>
      <c r="DA227" s="15"/>
      <c r="DB227" s="24">
        <f t="shared" si="211"/>
        <v>0</v>
      </c>
      <c r="DC227" s="5">
        <v>0</v>
      </c>
      <c r="DD227" s="63"/>
      <c r="DE227" s="15"/>
      <c r="DF227" s="13"/>
      <c r="DG227" s="98">
        <f t="shared" si="236"/>
        <v>0</v>
      </c>
      <c r="DH227" s="99">
        <f>DH5</f>
        <v>1</v>
      </c>
      <c r="DI227" s="100"/>
      <c r="DJ227" s="110"/>
      <c r="DK227" s="95">
        <f t="shared" si="237"/>
        <v>0</v>
      </c>
      <c r="DL227" s="15"/>
      <c r="DM227" s="24">
        <f t="shared" si="212"/>
        <v>0</v>
      </c>
      <c r="DN227" s="5">
        <v>0</v>
      </c>
      <c r="DO227" s="63"/>
      <c r="DP227" s="15"/>
      <c r="DQ227" s="13"/>
      <c r="DR227" s="98">
        <f t="shared" si="238"/>
        <v>0</v>
      </c>
      <c r="DS227" s="99">
        <f>DS5</f>
        <v>1</v>
      </c>
      <c r="DT227" s="100"/>
      <c r="DU227" s="110"/>
      <c r="DV227" s="95">
        <f t="shared" si="239"/>
        <v>0</v>
      </c>
      <c r="DW227" s="15"/>
      <c r="DX227" s="24">
        <f t="shared" si="213"/>
        <v>0</v>
      </c>
      <c r="DY227" s="5">
        <v>0</v>
      </c>
      <c r="DZ227" s="63"/>
      <c r="EA227" s="15"/>
      <c r="EB227" s="13"/>
      <c r="EC227" s="98">
        <f t="shared" si="240"/>
        <v>0</v>
      </c>
      <c r="ED227" s="99">
        <f>ED5</f>
        <v>1</v>
      </c>
      <c r="EE227" s="100"/>
      <c r="EF227" s="110"/>
      <c r="EG227" s="95">
        <f t="shared" si="241"/>
        <v>0</v>
      </c>
      <c r="EH227" s="15"/>
      <c r="EI227" s="24">
        <f t="shared" si="214"/>
        <v>0</v>
      </c>
      <c r="EJ227" s="5">
        <v>0</v>
      </c>
      <c r="EK227" s="63"/>
      <c r="EL227" s="15"/>
      <c r="EM227" s="13"/>
      <c r="EN227" s="98">
        <f t="shared" si="242"/>
        <v>0</v>
      </c>
      <c r="EO227" s="99">
        <f>EO5</f>
        <v>1</v>
      </c>
      <c r="EP227" s="100"/>
      <c r="EQ227" s="110"/>
      <c r="ER227" s="95">
        <f t="shared" si="243"/>
        <v>0</v>
      </c>
      <c r="ES227" s="15"/>
      <c r="ET227" s="24">
        <f t="shared" si="215"/>
        <v>0</v>
      </c>
      <c r="EU227" s="5">
        <v>0</v>
      </c>
      <c r="EV227" s="63"/>
      <c r="EW227" s="15"/>
      <c r="EX227" s="13"/>
      <c r="EY227" s="98">
        <f t="shared" si="244"/>
        <v>0</v>
      </c>
      <c r="EZ227" s="99">
        <f>EZ5</f>
        <v>1</v>
      </c>
      <c r="FA227" s="100"/>
      <c r="FB227" s="110"/>
      <c r="FC227" s="95">
        <f t="shared" si="245"/>
        <v>0</v>
      </c>
      <c r="FD227" s="15"/>
      <c r="FE227" s="24">
        <f t="shared" si="216"/>
        <v>0</v>
      </c>
      <c r="FF227" s="5">
        <v>0</v>
      </c>
      <c r="FG227" s="63"/>
      <c r="FH227" s="15"/>
      <c r="FI227" s="13"/>
      <c r="FJ227" s="98">
        <f t="shared" si="246"/>
        <v>0</v>
      </c>
      <c r="FK227" s="99">
        <f>FK5</f>
        <v>1</v>
      </c>
      <c r="FL227" s="100"/>
      <c r="FM227" s="110"/>
      <c r="FN227" s="95">
        <f t="shared" si="247"/>
        <v>0</v>
      </c>
      <c r="FO227" s="15"/>
      <c r="FP227" s="24">
        <f t="shared" si="217"/>
        <v>0</v>
      </c>
      <c r="FQ227" s="5">
        <v>0</v>
      </c>
      <c r="FR227" s="8">
        <v>0</v>
      </c>
      <c r="FS227" s="84">
        <f t="shared" si="248"/>
        <v>500</v>
      </c>
      <c r="FT227" s="85">
        <f t="shared" si="249"/>
        <v>37.184950000000001</v>
      </c>
      <c r="FU227" s="85">
        <f t="shared" si="250"/>
        <v>500</v>
      </c>
      <c r="FV227" s="85">
        <f t="shared" si="251"/>
        <v>500</v>
      </c>
      <c r="FW227" s="85">
        <f t="shared" si="252"/>
        <v>500</v>
      </c>
      <c r="FX227" s="85">
        <f t="shared" si="253"/>
        <v>500</v>
      </c>
      <c r="FY227" s="85">
        <f t="shared" si="254"/>
        <v>500</v>
      </c>
      <c r="FZ227" s="85">
        <f t="shared" si="255"/>
        <v>500</v>
      </c>
      <c r="GA227" s="85">
        <f t="shared" si="256"/>
        <v>500</v>
      </c>
      <c r="GB227" s="85">
        <f t="shared" si="257"/>
        <v>500</v>
      </c>
      <c r="GC227" s="85">
        <f t="shared" si="258"/>
        <v>500</v>
      </c>
      <c r="GD227" s="85">
        <f t="shared" si="259"/>
        <v>500</v>
      </c>
      <c r="GE227" s="85">
        <f t="shared" si="260"/>
        <v>500</v>
      </c>
      <c r="GF227" s="85">
        <f t="shared" si="261"/>
        <v>500</v>
      </c>
      <c r="GG227" s="85">
        <f t="shared" si="262"/>
        <v>500</v>
      </c>
      <c r="GH227" s="101">
        <f t="shared" si="201"/>
        <v>1</v>
      </c>
      <c r="GI227" s="102">
        <f t="shared" si="263"/>
        <v>37.184950000000001</v>
      </c>
      <c r="GJ227" s="102">
        <f t="shared" si="264"/>
        <v>37.184950000000001</v>
      </c>
      <c r="GK227" s="79">
        <f>ROW()</f>
        <v>227</v>
      </c>
    </row>
    <row r="228" spans="1:193" s="12" customFormat="1" ht="50.1" customHeight="1">
      <c r="A228" s="17">
        <f>ROW()</f>
        <v>228</v>
      </c>
      <c r="B228" s="32">
        <f t="shared" si="265"/>
        <v>222</v>
      </c>
      <c r="C228" s="33">
        <f t="shared" si="266"/>
        <v>222</v>
      </c>
      <c r="D228" s="31" t="s">
        <v>550</v>
      </c>
      <c r="E228" s="390">
        <f t="shared" si="202"/>
        <v>3.2059597499999994</v>
      </c>
      <c r="F228" s="107">
        <f t="shared" si="218"/>
        <v>3.2992548749999995</v>
      </c>
      <c r="G228" s="3">
        <v>0</v>
      </c>
      <c r="H228" s="4">
        <v>0</v>
      </c>
      <c r="I228" s="63"/>
      <c r="J228" s="15"/>
      <c r="K228" s="13"/>
      <c r="L228" s="98">
        <f t="shared" si="267"/>
        <v>1</v>
      </c>
      <c r="M228" s="99">
        <f>M5</f>
        <v>0.94499999999999995</v>
      </c>
      <c r="N228" s="100">
        <v>3.59</v>
      </c>
      <c r="O228" s="110">
        <v>105204</v>
      </c>
      <c r="P228" s="95">
        <f t="shared" si="219"/>
        <v>3.3925499999999995</v>
      </c>
      <c r="Q228" s="15"/>
      <c r="R228" s="24">
        <f t="shared" si="203"/>
        <v>2</v>
      </c>
      <c r="S228" s="25">
        <v>0</v>
      </c>
      <c r="T228" s="63"/>
      <c r="U228" s="15"/>
      <c r="V228" s="13"/>
      <c r="W228" s="98">
        <f t="shared" si="220"/>
        <v>0</v>
      </c>
      <c r="X228" s="99">
        <f>X5</f>
        <v>0.97</v>
      </c>
      <c r="Y228" s="100"/>
      <c r="Z228" s="110"/>
      <c r="AA228" s="95">
        <f t="shared" si="221"/>
        <v>0</v>
      </c>
      <c r="AB228" s="15"/>
      <c r="AC228" s="24">
        <f t="shared" si="204"/>
        <v>0</v>
      </c>
      <c r="AD228" s="5">
        <v>0</v>
      </c>
      <c r="AE228" s="63"/>
      <c r="AF228" s="15"/>
      <c r="AG228" s="13"/>
      <c r="AH228" s="98">
        <f t="shared" si="222"/>
        <v>0</v>
      </c>
      <c r="AI228" s="99">
        <f>AI5</f>
        <v>0.95499999999999996</v>
      </c>
      <c r="AJ228" s="100"/>
      <c r="AK228" s="110"/>
      <c r="AL228" s="95">
        <f t="shared" si="223"/>
        <v>0</v>
      </c>
      <c r="AM228" s="15"/>
      <c r="AN228" s="24">
        <f t="shared" si="205"/>
        <v>0</v>
      </c>
      <c r="AO228" s="5">
        <v>0</v>
      </c>
      <c r="AP228" s="63"/>
      <c r="AQ228" s="15"/>
      <c r="AR228" s="13"/>
      <c r="AS228" s="98">
        <f t="shared" si="224"/>
        <v>0</v>
      </c>
      <c r="AT228" s="99">
        <f>AT5</f>
        <v>0.96</v>
      </c>
      <c r="AU228" s="100"/>
      <c r="AV228" s="110"/>
      <c r="AW228" s="95">
        <f t="shared" si="225"/>
        <v>0</v>
      </c>
      <c r="AX228" s="15"/>
      <c r="AY228" s="24">
        <f t="shared" si="206"/>
        <v>0</v>
      </c>
      <c r="AZ228" s="5">
        <v>0</v>
      </c>
      <c r="BA228" s="63"/>
      <c r="BB228" s="15"/>
      <c r="BC228" s="13"/>
      <c r="BD228" s="98">
        <f t="shared" si="226"/>
        <v>0</v>
      </c>
      <c r="BE228" s="99">
        <f>BE5</f>
        <v>0.98</v>
      </c>
      <c r="BF228" s="100"/>
      <c r="BG228" s="110"/>
      <c r="BH228" s="95">
        <f t="shared" si="227"/>
        <v>0</v>
      </c>
      <c r="BI228" s="15"/>
      <c r="BJ228" s="24">
        <f t="shared" si="207"/>
        <v>0</v>
      </c>
      <c r="BK228" s="5">
        <v>0</v>
      </c>
      <c r="BL228" s="63"/>
      <c r="BM228" s="15"/>
      <c r="BN228" s="13"/>
      <c r="BO228" s="98">
        <f t="shared" si="228"/>
        <v>1</v>
      </c>
      <c r="BP228" s="99">
        <f>BP5</f>
        <v>0.94499999999999995</v>
      </c>
      <c r="BQ228" s="100">
        <v>3.3925499999999995</v>
      </c>
      <c r="BR228" s="110"/>
      <c r="BS228" s="95">
        <f t="shared" si="229"/>
        <v>3.2059597499999994</v>
      </c>
      <c r="BT228" s="15"/>
      <c r="BU228" s="24">
        <f t="shared" si="208"/>
        <v>1</v>
      </c>
      <c r="BV228" s="5">
        <v>0</v>
      </c>
      <c r="BW228" s="63"/>
      <c r="BX228" s="15"/>
      <c r="BY228" s="13"/>
      <c r="BZ228" s="98">
        <f t="shared" si="230"/>
        <v>0</v>
      </c>
      <c r="CA228" s="99">
        <f>CA5</f>
        <v>1</v>
      </c>
      <c r="CB228" s="100"/>
      <c r="CC228" s="110"/>
      <c r="CD228" s="95">
        <f t="shared" si="231"/>
        <v>0</v>
      </c>
      <c r="CE228" s="15"/>
      <c r="CF228" s="24">
        <f t="shared" si="209"/>
        <v>0</v>
      </c>
      <c r="CG228" s="5">
        <v>0</v>
      </c>
      <c r="CH228" s="63"/>
      <c r="CI228" s="15"/>
      <c r="CJ228" s="13"/>
      <c r="CK228" s="98">
        <f t="shared" si="232"/>
        <v>0</v>
      </c>
      <c r="CL228" s="99">
        <f>CL5</f>
        <v>1</v>
      </c>
      <c r="CM228" s="100"/>
      <c r="CN228" s="110"/>
      <c r="CO228" s="95">
        <f t="shared" si="233"/>
        <v>0</v>
      </c>
      <c r="CP228" s="15"/>
      <c r="CQ228" s="24">
        <f t="shared" si="210"/>
        <v>0</v>
      </c>
      <c r="CR228" s="5">
        <v>0</v>
      </c>
      <c r="CS228" s="63"/>
      <c r="CT228" s="15"/>
      <c r="CU228" s="13"/>
      <c r="CV228" s="98">
        <f t="shared" si="234"/>
        <v>0</v>
      </c>
      <c r="CW228" s="99">
        <f>CW5</f>
        <v>1</v>
      </c>
      <c r="CX228" s="100"/>
      <c r="CY228" s="110"/>
      <c r="CZ228" s="95">
        <f t="shared" si="235"/>
        <v>0</v>
      </c>
      <c r="DA228" s="15"/>
      <c r="DB228" s="24">
        <f t="shared" si="211"/>
        <v>0</v>
      </c>
      <c r="DC228" s="5">
        <v>0</v>
      </c>
      <c r="DD228" s="63"/>
      <c r="DE228" s="15"/>
      <c r="DF228" s="13"/>
      <c r="DG228" s="98">
        <f t="shared" si="236"/>
        <v>0</v>
      </c>
      <c r="DH228" s="99">
        <f>DH5</f>
        <v>1</v>
      </c>
      <c r="DI228" s="100"/>
      <c r="DJ228" s="110"/>
      <c r="DK228" s="95">
        <f t="shared" si="237"/>
        <v>0</v>
      </c>
      <c r="DL228" s="15"/>
      <c r="DM228" s="24">
        <f t="shared" si="212"/>
        <v>0</v>
      </c>
      <c r="DN228" s="5">
        <v>0</v>
      </c>
      <c r="DO228" s="63"/>
      <c r="DP228" s="15"/>
      <c r="DQ228" s="13"/>
      <c r="DR228" s="98">
        <f t="shared" si="238"/>
        <v>0</v>
      </c>
      <c r="DS228" s="99">
        <f>DS5</f>
        <v>1</v>
      </c>
      <c r="DT228" s="100"/>
      <c r="DU228" s="110"/>
      <c r="DV228" s="95">
        <f t="shared" si="239"/>
        <v>0</v>
      </c>
      <c r="DW228" s="15"/>
      <c r="DX228" s="24">
        <f t="shared" si="213"/>
        <v>0</v>
      </c>
      <c r="DY228" s="5">
        <v>0</v>
      </c>
      <c r="DZ228" s="63"/>
      <c r="EA228" s="15"/>
      <c r="EB228" s="13"/>
      <c r="EC228" s="98">
        <f t="shared" si="240"/>
        <v>0</v>
      </c>
      <c r="ED228" s="99">
        <f>ED5</f>
        <v>1</v>
      </c>
      <c r="EE228" s="100"/>
      <c r="EF228" s="110"/>
      <c r="EG228" s="95">
        <f t="shared" si="241"/>
        <v>0</v>
      </c>
      <c r="EH228" s="15"/>
      <c r="EI228" s="24">
        <f t="shared" si="214"/>
        <v>0</v>
      </c>
      <c r="EJ228" s="5">
        <v>0</v>
      </c>
      <c r="EK228" s="63"/>
      <c r="EL228" s="15"/>
      <c r="EM228" s="13"/>
      <c r="EN228" s="98">
        <f t="shared" si="242"/>
        <v>0</v>
      </c>
      <c r="EO228" s="99">
        <f>EO5</f>
        <v>1</v>
      </c>
      <c r="EP228" s="100"/>
      <c r="EQ228" s="110"/>
      <c r="ER228" s="95">
        <f t="shared" si="243"/>
        <v>0</v>
      </c>
      <c r="ES228" s="15"/>
      <c r="ET228" s="24">
        <f t="shared" si="215"/>
        <v>0</v>
      </c>
      <c r="EU228" s="5">
        <v>0</v>
      </c>
      <c r="EV228" s="63"/>
      <c r="EW228" s="15"/>
      <c r="EX228" s="13"/>
      <c r="EY228" s="98">
        <f t="shared" si="244"/>
        <v>0</v>
      </c>
      <c r="EZ228" s="99">
        <f>EZ5</f>
        <v>1</v>
      </c>
      <c r="FA228" s="100"/>
      <c r="FB228" s="110"/>
      <c r="FC228" s="95">
        <f t="shared" si="245"/>
        <v>0</v>
      </c>
      <c r="FD228" s="15"/>
      <c r="FE228" s="24">
        <f t="shared" si="216"/>
        <v>0</v>
      </c>
      <c r="FF228" s="5">
        <v>0</v>
      </c>
      <c r="FG228" s="63"/>
      <c r="FH228" s="15"/>
      <c r="FI228" s="13"/>
      <c r="FJ228" s="98">
        <f t="shared" si="246"/>
        <v>0</v>
      </c>
      <c r="FK228" s="99">
        <f>FK5</f>
        <v>1</v>
      </c>
      <c r="FL228" s="100"/>
      <c r="FM228" s="110"/>
      <c r="FN228" s="95">
        <f t="shared" si="247"/>
        <v>0</v>
      </c>
      <c r="FO228" s="15"/>
      <c r="FP228" s="24">
        <f t="shared" si="217"/>
        <v>0</v>
      </c>
      <c r="FQ228" s="5">
        <v>0</v>
      </c>
      <c r="FR228" s="8">
        <v>0</v>
      </c>
      <c r="FS228" s="84">
        <f t="shared" si="248"/>
        <v>3.3925499999999995</v>
      </c>
      <c r="FT228" s="85">
        <f t="shared" si="249"/>
        <v>500</v>
      </c>
      <c r="FU228" s="85">
        <f t="shared" si="250"/>
        <v>500</v>
      </c>
      <c r="FV228" s="85">
        <f t="shared" si="251"/>
        <v>500</v>
      </c>
      <c r="FW228" s="85">
        <f t="shared" si="252"/>
        <v>500</v>
      </c>
      <c r="FX228" s="85">
        <f t="shared" si="253"/>
        <v>3.2059597499999994</v>
      </c>
      <c r="FY228" s="85">
        <f t="shared" si="254"/>
        <v>500</v>
      </c>
      <c r="FZ228" s="85">
        <f t="shared" si="255"/>
        <v>500</v>
      </c>
      <c r="GA228" s="85">
        <f t="shared" si="256"/>
        <v>500</v>
      </c>
      <c r="GB228" s="85">
        <f t="shared" si="257"/>
        <v>500</v>
      </c>
      <c r="GC228" s="85">
        <f t="shared" si="258"/>
        <v>500</v>
      </c>
      <c r="GD228" s="85">
        <f t="shared" si="259"/>
        <v>500</v>
      </c>
      <c r="GE228" s="85">
        <f t="shared" si="260"/>
        <v>500</v>
      </c>
      <c r="GF228" s="85">
        <f t="shared" si="261"/>
        <v>500</v>
      </c>
      <c r="GG228" s="85">
        <f t="shared" si="262"/>
        <v>500</v>
      </c>
      <c r="GH228" s="101">
        <f t="shared" si="201"/>
        <v>2</v>
      </c>
      <c r="GI228" s="102">
        <f t="shared" si="263"/>
        <v>6.598509749999999</v>
      </c>
      <c r="GJ228" s="102">
        <f t="shared" si="264"/>
        <v>3.2992548749999995</v>
      </c>
      <c r="GK228" s="79">
        <f>ROW()</f>
        <v>228</v>
      </c>
    </row>
    <row r="229" spans="1:193" s="12" customFormat="1" ht="50.1" customHeight="1">
      <c r="A229" s="17">
        <f>ROW()</f>
        <v>229</v>
      </c>
      <c r="B229" s="32">
        <f t="shared" si="265"/>
        <v>223</v>
      </c>
      <c r="C229" s="33">
        <f t="shared" si="266"/>
        <v>223</v>
      </c>
      <c r="D229" s="31" t="s">
        <v>551</v>
      </c>
      <c r="E229" s="390">
        <f t="shared" si="202"/>
        <v>7.5523124250000002</v>
      </c>
      <c r="F229" s="107">
        <f t="shared" si="218"/>
        <v>7.7720887125000004</v>
      </c>
      <c r="G229" s="3">
        <v>0</v>
      </c>
      <c r="H229" s="4">
        <v>0</v>
      </c>
      <c r="I229" s="63"/>
      <c r="J229" s="15"/>
      <c r="K229" s="13"/>
      <c r="L229" s="98">
        <f t="shared" si="267"/>
        <v>1</v>
      </c>
      <c r="M229" s="99">
        <f>M5</f>
        <v>0.94499999999999995</v>
      </c>
      <c r="N229" s="100">
        <v>8.4570000000000007</v>
      </c>
      <c r="O229" s="110">
        <v>105206</v>
      </c>
      <c r="P229" s="95">
        <f t="shared" si="219"/>
        <v>7.9918650000000007</v>
      </c>
      <c r="Q229" s="15"/>
      <c r="R229" s="24">
        <f t="shared" si="203"/>
        <v>2</v>
      </c>
      <c r="S229" s="25">
        <v>0</v>
      </c>
      <c r="T229" s="63"/>
      <c r="U229" s="15"/>
      <c r="V229" s="13"/>
      <c r="W229" s="98">
        <f t="shared" si="220"/>
        <v>0</v>
      </c>
      <c r="X229" s="99">
        <f>X5</f>
        <v>0.97</v>
      </c>
      <c r="Y229" s="100"/>
      <c r="Z229" s="110"/>
      <c r="AA229" s="95">
        <f t="shared" si="221"/>
        <v>0</v>
      </c>
      <c r="AB229" s="15"/>
      <c r="AC229" s="24">
        <f t="shared" si="204"/>
        <v>0</v>
      </c>
      <c r="AD229" s="5">
        <v>0</v>
      </c>
      <c r="AE229" s="63"/>
      <c r="AF229" s="15"/>
      <c r="AG229" s="13"/>
      <c r="AH229" s="98">
        <f t="shared" si="222"/>
        <v>0</v>
      </c>
      <c r="AI229" s="99">
        <f>AI5</f>
        <v>0.95499999999999996</v>
      </c>
      <c r="AJ229" s="100"/>
      <c r="AK229" s="110"/>
      <c r="AL229" s="95">
        <f t="shared" si="223"/>
        <v>0</v>
      </c>
      <c r="AM229" s="15"/>
      <c r="AN229" s="24">
        <f t="shared" si="205"/>
        <v>0</v>
      </c>
      <c r="AO229" s="5">
        <v>0</v>
      </c>
      <c r="AP229" s="63"/>
      <c r="AQ229" s="15"/>
      <c r="AR229" s="13"/>
      <c r="AS229" s="98">
        <f t="shared" si="224"/>
        <v>0</v>
      </c>
      <c r="AT229" s="99">
        <f>AT5</f>
        <v>0.96</v>
      </c>
      <c r="AU229" s="100"/>
      <c r="AV229" s="110"/>
      <c r="AW229" s="95">
        <f t="shared" si="225"/>
        <v>0</v>
      </c>
      <c r="AX229" s="15"/>
      <c r="AY229" s="24">
        <f t="shared" si="206"/>
        <v>0</v>
      </c>
      <c r="AZ229" s="5">
        <v>0</v>
      </c>
      <c r="BA229" s="63"/>
      <c r="BB229" s="15"/>
      <c r="BC229" s="13"/>
      <c r="BD229" s="98">
        <f t="shared" si="226"/>
        <v>0</v>
      </c>
      <c r="BE229" s="99">
        <f>BE5</f>
        <v>0.98</v>
      </c>
      <c r="BF229" s="100"/>
      <c r="BG229" s="110"/>
      <c r="BH229" s="95">
        <f t="shared" si="227"/>
        <v>0</v>
      </c>
      <c r="BI229" s="15"/>
      <c r="BJ229" s="24">
        <f t="shared" si="207"/>
        <v>0</v>
      </c>
      <c r="BK229" s="5">
        <v>0</v>
      </c>
      <c r="BL229" s="63"/>
      <c r="BM229" s="15"/>
      <c r="BN229" s="13"/>
      <c r="BO229" s="98">
        <f t="shared" si="228"/>
        <v>1</v>
      </c>
      <c r="BP229" s="99">
        <f>BP5</f>
        <v>0.94499999999999995</v>
      </c>
      <c r="BQ229" s="100">
        <v>7.9918650000000007</v>
      </c>
      <c r="BR229" s="110"/>
      <c r="BS229" s="95">
        <f t="shared" si="229"/>
        <v>7.5523124250000002</v>
      </c>
      <c r="BT229" s="15"/>
      <c r="BU229" s="24">
        <f t="shared" si="208"/>
        <v>1</v>
      </c>
      <c r="BV229" s="5">
        <v>0</v>
      </c>
      <c r="BW229" s="63"/>
      <c r="BX229" s="15"/>
      <c r="BY229" s="13"/>
      <c r="BZ229" s="98">
        <f t="shared" si="230"/>
        <v>0</v>
      </c>
      <c r="CA229" s="99">
        <f>CA5</f>
        <v>1</v>
      </c>
      <c r="CB229" s="100"/>
      <c r="CC229" s="110"/>
      <c r="CD229" s="95">
        <f t="shared" si="231"/>
        <v>0</v>
      </c>
      <c r="CE229" s="15"/>
      <c r="CF229" s="24">
        <f t="shared" si="209"/>
        <v>0</v>
      </c>
      <c r="CG229" s="5">
        <v>0</v>
      </c>
      <c r="CH229" s="63"/>
      <c r="CI229" s="15"/>
      <c r="CJ229" s="13"/>
      <c r="CK229" s="98">
        <f t="shared" si="232"/>
        <v>0</v>
      </c>
      <c r="CL229" s="99">
        <f>CL5</f>
        <v>1</v>
      </c>
      <c r="CM229" s="100"/>
      <c r="CN229" s="110"/>
      <c r="CO229" s="95">
        <f t="shared" si="233"/>
        <v>0</v>
      </c>
      <c r="CP229" s="15"/>
      <c r="CQ229" s="24">
        <f t="shared" si="210"/>
        <v>0</v>
      </c>
      <c r="CR229" s="5">
        <v>0</v>
      </c>
      <c r="CS229" s="63"/>
      <c r="CT229" s="15"/>
      <c r="CU229" s="13"/>
      <c r="CV229" s="98">
        <f t="shared" si="234"/>
        <v>0</v>
      </c>
      <c r="CW229" s="99">
        <f>CW5</f>
        <v>1</v>
      </c>
      <c r="CX229" s="100"/>
      <c r="CY229" s="110"/>
      <c r="CZ229" s="95">
        <f t="shared" si="235"/>
        <v>0</v>
      </c>
      <c r="DA229" s="15"/>
      <c r="DB229" s="24">
        <f t="shared" si="211"/>
        <v>0</v>
      </c>
      <c r="DC229" s="5">
        <v>0</v>
      </c>
      <c r="DD229" s="63"/>
      <c r="DE229" s="15"/>
      <c r="DF229" s="13"/>
      <c r="DG229" s="98">
        <f t="shared" si="236"/>
        <v>0</v>
      </c>
      <c r="DH229" s="99">
        <f>DH5</f>
        <v>1</v>
      </c>
      <c r="DI229" s="100"/>
      <c r="DJ229" s="110"/>
      <c r="DK229" s="95">
        <f t="shared" si="237"/>
        <v>0</v>
      </c>
      <c r="DL229" s="15"/>
      <c r="DM229" s="24">
        <f t="shared" si="212"/>
        <v>0</v>
      </c>
      <c r="DN229" s="5">
        <v>0</v>
      </c>
      <c r="DO229" s="63"/>
      <c r="DP229" s="15"/>
      <c r="DQ229" s="13"/>
      <c r="DR229" s="98">
        <f t="shared" si="238"/>
        <v>0</v>
      </c>
      <c r="DS229" s="99">
        <f>DS5</f>
        <v>1</v>
      </c>
      <c r="DT229" s="100"/>
      <c r="DU229" s="110"/>
      <c r="DV229" s="95">
        <f t="shared" si="239"/>
        <v>0</v>
      </c>
      <c r="DW229" s="15"/>
      <c r="DX229" s="24">
        <f t="shared" si="213"/>
        <v>0</v>
      </c>
      <c r="DY229" s="5">
        <v>0</v>
      </c>
      <c r="DZ229" s="63"/>
      <c r="EA229" s="15"/>
      <c r="EB229" s="13"/>
      <c r="EC229" s="98">
        <f t="shared" si="240"/>
        <v>0</v>
      </c>
      <c r="ED229" s="99">
        <f>ED5</f>
        <v>1</v>
      </c>
      <c r="EE229" s="100"/>
      <c r="EF229" s="110"/>
      <c r="EG229" s="95">
        <f t="shared" si="241"/>
        <v>0</v>
      </c>
      <c r="EH229" s="15"/>
      <c r="EI229" s="24">
        <f t="shared" si="214"/>
        <v>0</v>
      </c>
      <c r="EJ229" s="5">
        <v>0</v>
      </c>
      <c r="EK229" s="63"/>
      <c r="EL229" s="15"/>
      <c r="EM229" s="13"/>
      <c r="EN229" s="98">
        <f t="shared" si="242"/>
        <v>0</v>
      </c>
      <c r="EO229" s="99">
        <f>EO5</f>
        <v>1</v>
      </c>
      <c r="EP229" s="100"/>
      <c r="EQ229" s="110"/>
      <c r="ER229" s="95">
        <f t="shared" si="243"/>
        <v>0</v>
      </c>
      <c r="ES229" s="15"/>
      <c r="ET229" s="24">
        <f t="shared" si="215"/>
        <v>0</v>
      </c>
      <c r="EU229" s="5">
        <v>0</v>
      </c>
      <c r="EV229" s="63"/>
      <c r="EW229" s="15"/>
      <c r="EX229" s="13"/>
      <c r="EY229" s="98">
        <f t="shared" si="244"/>
        <v>0</v>
      </c>
      <c r="EZ229" s="99">
        <f>EZ5</f>
        <v>1</v>
      </c>
      <c r="FA229" s="100"/>
      <c r="FB229" s="110"/>
      <c r="FC229" s="95">
        <f t="shared" si="245"/>
        <v>0</v>
      </c>
      <c r="FD229" s="15"/>
      <c r="FE229" s="24">
        <f t="shared" si="216"/>
        <v>0</v>
      </c>
      <c r="FF229" s="5">
        <v>0</v>
      </c>
      <c r="FG229" s="63"/>
      <c r="FH229" s="15"/>
      <c r="FI229" s="13"/>
      <c r="FJ229" s="98">
        <f t="shared" si="246"/>
        <v>0</v>
      </c>
      <c r="FK229" s="99">
        <f>FK5</f>
        <v>1</v>
      </c>
      <c r="FL229" s="100"/>
      <c r="FM229" s="110"/>
      <c r="FN229" s="95">
        <f t="shared" si="247"/>
        <v>0</v>
      </c>
      <c r="FO229" s="15"/>
      <c r="FP229" s="24">
        <f t="shared" si="217"/>
        <v>0</v>
      </c>
      <c r="FQ229" s="5">
        <v>0</v>
      </c>
      <c r="FR229" s="8">
        <v>0</v>
      </c>
      <c r="FS229" s="84">
        <f t="shared" si="248"/>
        <v>7.9918650000000007</v>
      </c>
      <c r="FT229" s="85">
        <f t="shared" si="249"/>
        <v>500</v>
      </c>
      <c r="FU229" s="85">
        <f t="shared" si="250"/>
        <v>500</v>
      </c>
      <c r="FV229" s="85">
        <f t="shared" si="251"/>
        <v>500</v>
      </c>
      <c r="FW229" s="85">
        <f t="shared" si="252"/>
        <v>500</v>
      </c>
      <c r="FX229" s="85">
        <f t="shared" si="253"/>
        <v>7.5523124250000002</v>
      </c>
      <c r="FY229" s="85">
        <f t="shared" si="254"/>
        <v>500</v>
      </c>
      <c r="FZ229" s="85">
        <f t="shared" si="255"/>
        <v>500</v>
      </c>
      <c r="GA229" s="85">
        <f t="shared" si="256"/>
        <v>500</v>
      </c>
      <c r="GB229" s="85">
        <f t="shared" si="257"/>
        <v>500</v>
      </c>
      <c r="GC229" s="85">
        <f t="shared" si="258"/>
        <v>500</v>
      </c>
      <c r="GD229" s="85">
        <f t="shared" si="259"/>
        <v>500</v>
      </c>
      <c r="GE229" s="85">
        <f t="shared" si="260"/>
        <v>500</v>
      </c>
      <c r="GF229" s="85">
        <f t="shared" si="261"/>
        <v>500</v>
      </c>
      <c r="GG229" s="85">
        <f t="shared" si="262"/>
        <v>500</v>
      </c>
      <c r="GH229" s="101">
        <f t="shared" si="201"/>
        <v>2</v>
      </c>
      <c r="GI229" s="102">
        <f t="shared" si="263"/>
        <v>15.544177425000001</v>
      </c>
      <c r="GJ229" s="102">
        <f t="shared" si="264"/>
        <v>7.7720887125000004</v>
      </c>
      <c r="GK229" s="79">
        <f>ROW()</f>
        <v>229</v>
      </c>
    </row>
    <row r="230" spans="1:193" s="12" customFormat="1" ht="50.1" customHeight="1">
      <c r="A230" s="17">
        <f>ROW()</f>
        <v>230</v>
      </c>
      <c r="B230" s="32">
        <f t="shared" si="265"/>
        <v>224</v>
      </c>
      <c r="C230" s="33">
        <f t="shared" si="266"/>
        <v>224</v>
      </c>
      <c r="D230" s="31" t="s">
        <v>552</v>
      </c>
      <c r="E230" s="390">
        <f t="shared" si="202"/>
        <v>3.0564699999999996</v>
      </c>
      <c r="F230" s="107">
        <f t="shared" si="218"/>
        <v>3.8481564833333333</v>
      </c>
      <c r="G230" s="3">
        <v>0</v>
      </c>
      <c r="H230" s="4">
        <v>0</v>
      </c>
      <c r="I230" s="63"/>
      <c r="J230" s="15"/>
      <c r="K230" s="13"/>
      <c r="L230" s="98">
        <f t="shared" si="267"/>
        <v>1</v>
      </c>
      <c r="M230" s="99">
        <f>M5</f>
        <v>0.94499999999999995</v>
      </c>
      <c r="N230" s="100">
        <v>4.6180000000000003</v>
      </c>
      <c r="O230" s="110">
        <v>161321</v>
      </c>
      <c r="P230" s="95">
        <f t="shared" si="219"/>
        <v>4.3640100000000004</v>
      </c>
      <c r="Q230" s="15"/>
      <c r="R230" s="24">
        <f t="shared" si="203"/>
        <v>3</v>
      </c>
      <c r="S230" s="25">
        <v>0</v>
      </c>
      <c r="T230" s="63"/>
      <c r="U230" s="15"/>
      <c r="V230" s="13"/>
      <c r="W230" s="98">
        <f t="shared" si="220"/>
        <v>1</v>
      </c>
      <c r="X230" s="99">
        <f>X5</f>
        <v>0.97</v>
      </c>
      <c r="Y230" s="100">
        <v>3.1509999999999998</v>
      </c>
      <c r="Z230" s="110"/>
      <c r="AA230" s="95">
        <f t="shared" si="221"/>
        <v>3.0564699999999996</v>
      </c>
      <c r="AB230" s="15"/>
      <c r="AC230" s="24">
        <f t="shared" si="204"/>
        <v>1</v>
      </c>
      <c r="AD230" s="5">
        <v>0</v>
      </c>
      <c r="AE230" s="63"/>
      <c r="AF230" s="15"/>
      <c r="AG230" s="13"/>
      <c r="AH230" s="98">
        <f t="shared" si="222"/>
        <v>0</v>
      </c>
      <c r="AI230" s="99">
        <f>AI5</f>
        <v>0.95499999999999996</v>
      </c>
      <c r="AJ230" s="100"/>
      <c r="AK230" s="110"/>
      <c r="AL230" s="95">
        <f t="shared" si="223"/>
        <v>0</v>
      </c>
      <c r="AM230" s="15"/>
      <c r="AN230" s="24">
        <f t="shared" si="205"/>
        <v>0</v>
      </c>
      <c r="AO230" s="5">
        <v>0</v>
      </c>
      <c r="AP230" s="63"/>
      <c r="AQ230" s="15"/>
      <c r="AR230" s="13"/>
      <c r="AS230" s="98">
        <f t="shared" si="224"/>
        <v>0</v>
      </c>
      <c r="AT230" s="99">
        <f>AT5</f>
        <v>0.96</v>
      </c>
      <c r="AU230" s="100"/>
      <c r="AV230" s="110"/>
      <c r="AW230" s="95">
        <f t="shared" si="225"/>
        <v>0</v>
      </c>
      <c r="AX230" s="15"/>
      <c r="AY230" s="24">
        <f t="shared" si="206"/>
        <v>0</v>
      </c>
      <c r="AZ230" s="5">
        <v>0</v>
      </c>
      <c r="BA230" s="63"/>
      <c r="BB230" s="15"/>
      <c r="BC230" s="13"/>
      <c r="BD230" s="98">
        <f t="shared" si="226"/>
        <v>0</v>
      </c>
      <c r="BE230" s="99">
        <f>BE5</f>
        <v>0.98</v>
      </c>
      <c r="BF230" s="100"/>
      <c r="BG230" s="110"/>
      <c r="BH230" s="95">
        <f t="shared" si="227"/>
        <v>0</v>
      </c>
      <c r="BI230" s="15"/>
      <c r="BJ230" s="24">
        <f t="shared" si="207"/>
        <v>0</v>
      </c>
      <c r="BK230" s="5">
        <v>0</v>
      </c>
      <c r="BL230" s="63"/>
      <c r="BM230" s="15"/>
      <c r="BN230" s="13"/>
      <c r="BO230" s="98">
        <f t="shared" si="228"/>
        <v>1</v>
      </c>
      <c r="BP230" s="99">
        <f>BP5</f>
        <v>0.94499999999999995</v>
      </c>
      <c r="BQ230" s="100">
        <v>4.3640100000000004</v>
      </c>
      <c r="BR230" s="110"/>
      <c r="BS230" s="95">
        <f t="shared" si="229"/>
        <v>4.1239894499999998</v>
      </c>
      <c r="BT230" s="15"/>
      <c r="BU230" s="24">
        <f t="shared" si="208"/>
        <v>2</v>
      </c>
      <c r="BV230" s="5">
        <v>0</v>
      </c>
      <c r="BW230" s="63"/>
      <c r="BX230" s="15"/>
      <c r="BY230" s="13"/>
      <c r="BZ230" s="98">
        <f t="shared" si="230"/>
        <v>0</v>
      </c>
      <c r="CA230" s="99">
        <f>CA5</f>
        <v>1</v>
      </c>
      <c r="CB230" s="100"/>
      <c r="CC230" s="110"/>
      <c r="CD230" s="95">
        <f t="shared" si="231"/>
        <v>0</v>
      </c>
      <c r="CE230" s="15"/>
      <c r="CF230" s="24">
        <f t="shared" si="209"/>
        <v>0</v>
      </c>
      <c r="CG230" s="5">
        <v>0</v>
      </c>
      <c r="CH230" s="63"/>
      <c r="CI230" s="15"/>
      <c r="CJ230" s="13"/>
      <c r="CK230" s="98">
        <f t="shared" si="232"/>
        <v>0</v>
      </c>
      <c r="CL230" s="99">
        <f>CL5</f>
        <v>1</v>
      </c>
      <c r="CM230" s="100"/>
      <c r="CN230" s="110"/>
      <c r="CO230" s="95">
        <f t="shared" si="233"/>
        <v>0</v>
      </c>
      <c r="CP230" s="15"/>
      <c r="CQ230" s="24">
        <f t="shared" si="210"/>
        <v>0</v>
      </c>
      <c r="CR230" s="5">
        <v>0</v>
      </c>
      <c r="CS230" s="63"/>
      <c r="CT230" s="15"/>
      <c r="CU230" s="13"/>
      <c r="CV230" s="98">
        <f t="shared" si="234"/>
        <v>0</v>
      </c>
      <c r="CW230" s="99">
        <f>CW5</f>
        <v>1</v>
      </c>
      <c r="CX230" s="100"/>
      <c r="CY230" s="110"/>
      <c r="CZ230" s="95">
        <f t="shared" si="235"/>
        <v>0</v>
      </c>
      <c r="DA230" s="15"/>
      <c r="DB230" s="24">
        <f t="shared" si="211"/>
        <v>0</v>
      </c>
      <c r="DC230" s="5">
        <v>0</v>
      </c>
      <c r="DD230" s="63"/>
      <c r="DE230" s="15"/>
      <c r="DF230" s="13"/>
      <c r="DG230" s="98">
        <f t="shared" si="236"/>
        <v>0</v>
      </c>
      <c r="DH230" s="99">
        <f>DH5</f>
        <v>1</v>
      </c>
      <c r="DI230" s="100"/>
      <c r="DJ230" s="110"/>
      <c r="DK230" s="95">
        <f t="shared" si="237"/>
        <v>0</v>
      </c>
      <c r="DL230" s="15"/>
      <c r="DM230" s="24">
        <f t="shared" si="212"/>
        <v>0</v>
      </c>
      <c r="DN230" s="5">
        <v>0</v>
      </c>
      <c r="DO230" s="63"/>
      <c r="DP230" s="15"/>
      <c r="DQ230" s="13"/>
      <c r="DR230" s="98">
        <f t="shared" si="238"/>
        <v>0</v>
      </c>
      <c r="DS230" s="99">
        <f>DS5</f>
        <v>1</v>
      </c>
      <c r="DT230" s="100"/>
      <c r="DU230" s="110"/>
      <c r="DV230" s="95">
        <f t="shared" si="239"/>
        <v>0</v>
      </c>
      <c r="DW230" s="15"/>
      <c r="DX230" s="24">
        <f t="shared" si="213"/>
        <v>0</v>
      </c>
      <c r="DY230" s="5">
        <v>0</v>
      </c>
      <c r="DZ230" s="63"/>
      <c r="EA230" s="15"/>
      <c r="EB230" s="13"/>
      <c r="EC230" s="98">
        <f t="shared" si="240"/>
        <v>0</v>
      </c>
      <c r="ED230" s="99">
        <f>ED5</f>
        <v>1</v>
      </c>
      <c r="EE230" s="100"/>
      <c r="EF230" s="110"/>
      <c r="EG230" s="95">
        <f t="shared" si="241"/>
        <v>0</v>
      </c>
      <c r="EH230" s="15"/>
      <c r="EI230" s="24">
        <f t="shared" si="214"/>
        <v>0</v>
      </c>
      <c r="EJ230" s="5">
        <v>0</v>
      </c>
      <c r="EK230" s="63"/>
      <c r="EL230" s="15"/>
      <c r="EM230" s="13"/>
      <c r="EN230" s="98">
        <f t="shared" si="242"/>
        <v>0</v>
      </c>
      <c r="EO230" s="99">
        <f>EO5</f>
        <v>1</v>
      </c>
      <c r="EP230" s="100"/>
      <c r="EQ230" s="110"/>
      <c r="ER230" s="95">
        <f t="shared" si="243"/>
        <v>0</v>
      </c>
      <c r="ES230" s="15"/>
      <c r="ET230" s="24">
        <f t="shared" si="215"/>
        <v>0</v>
      </c>
      <c r="EU230" s="5">
        <v>0</v>
      </c>
      <c r="EV230" s="63"/>
      <c r="EW230" s="15"/>
      <c r="EX230" s="13"/>
      <c r="EY230" s="98">
        <f t="shared" si="244"/>
        <v>0</v>
      </c>
      <c r="EZ230" s="99">
        <f>EZ5</f>
        <v>1</v>
      </c>
      <c r="FA230" s="100"/>
      <c r="FB230" s="110"/>
      <c r="FC230" s="95">
        <f t="shared" si="245"/>
        <v>0</v>
      </c>
      <c r="FD230" s="15"/>
      <c r="FE230" s="24">
        <f t="shared" si="216"/>
        <v>0</v>
      </c>
      <c r="FF230" s="5">
        <v>0</v>
      </c>
      <c r="FG230" s="63"/>
      <c r="FH230" s="15"/>
      <c r="FI230" s="13"/>
      <c r="FJ230" s="98">
        <f t="shared" si="246"/>
        <v>0</v>
      </c>
      <c r="FK230" s="99">
        <f>FK5</f>
        <v>1</v>
      </c>
      <c r="FL230" s="100"/>
      <c r="FM230" s="110"/>
      <c r="FN230" s="95">
        <f t="shared" si="247"/>
        <v>0</v>
      </c>
      <c r="FO230" s="15"/>
      <c r="FP230" s="24">
        <f t="shared" si="217"/>
        <v>0</v>
      </c>
      <c r="FQ230" s="5">
        <v>0</v>
      </c>
      <c r="FR230" s="8">
        <v>0</v>
      </c>
      <c r="FS230" s="84">
        <f t="shared" si="248"/>
        <v>4.3640100000000004</v>
      </c>
      <c r="FT230" s="85">
        <f t="shared" si="249"/>
        <v>3.0564699999999996</v>
      </c>
      <c r="FU230" s="85">
        <f t="shared" si="250"/>
        <v>500</v>
      </c>
      <c r="FV230" s="85">
        <f t="shared" si="251"/>
        <v>500</v>
      </c>
      <c r="FW230" s="85">
        <f t="shared" si="252"/>
        <v>500</v>
      </c>
      <c r="FX230" s="85">
        <f t="shared" si="253"/>
        <v>4.1239894499999998</v>
      </c>
      <c r="FY230" s="85">
        <f t="shared" si="254"/>
        <v>500</v>
      </c>
      <c r="FZ230" s="85">
        <f t="shared" si="255"/>
        <v>500</v>
      </c>
      <c r="GA230" s="85">
        <f t="shared" si="256"/>
        <v>500</v>
      </c>
      <c r="GB230" s="85">
        <f t="shared" si="257"/>
        <v>500</v>
      </c>
      <c r="GC230" s="85">
        <f t="shared" si="258"/>
        <v>500</v>
      </c>
      <c r="GD230" s="85">
        <f t="shared" si="259"/>
        <v>500</v>
      </c>
      <c r="GE230" s="85">
        <f t="shared" si="260"/>
        <v>500</v>
      </c>
      <c r="GF230" s="85">
        <f t="shared" si="261"/>
        <v>500</v>
      </c>
      <c r="GG230" s="85">
        <f t="shared" si="262"/>
        <v>500</v>
      </c>
      <c r="GH230" s="101">
        <f t="shared" si="201"/>
        <v>3</v>
      </c>
      <c r="GI230" s="102">
        <f t="shared" si="263"/>
        <v>11.544469449999999</v>
      </c>
      <c r="GJ230" s="102">
        <f t="shared" si="264"/>
        <v>3.8481564833333333</v>
      </c>
      <c r="GK230" s="79">
        <f>ROW()</f>
        <v>230</v>
      </c>
    </row>
    <row r="231" spans="1:193" s="12" customFormat="1" ht="50.1" customHeight="1">
      <c r="A231" s="17">
        <f>ROW()</f>
        <v>231</v>
      </c>
      <c r="B231" s="32">
        <f t="shared" si="265"/>
        <v>225</v>
      </c>
      <c r="C231" s="33">
        <f t="shared" si="266"/>
        <v>225</v>
      </c>
      <c r="D231" s="31" t="s">
        <v>553</v>
      </c>
      <c r="E231" s="390">
        <f t="shared" si="202"/>
        <v>17.427019999999999</v>
      </c>
      <c r="F231" s="107">
        <f t="shared" si="218"/>
        <v>17.427019999999999</v>
      </c>
      <c r="G231" s="3">
        <v>0</v>
      </c>
      <c r="H231" s="4">
        <v>0</v>
      </c>
      <c r="I231" s="63"/>
      <c r="J231" s="15"/>
      <c r="K231" s="13"/>
      <c r="L231" s="98">
        <f t="shared" si="267"/>
        <v>0</v>
      </c>
      <c r="M231" s="99">
        <f>M5</f>
        <v>0.94499999999999995</v>
      </c>
      <c r="N231" s="100"/>
      <c r="O231" s="110"/>
      <c r="P231" s="95">
        <f t="shared" si="219"/>
        <v>0</v>
      </c>
      <c r="Q231" s="15"/>
      <c r="R231" s="24">
        <f t="shared" si="203"/>
        <v>0</v>
      </c>
      <c r="S231" s="25">
        <v>0</v>
      </c>
      <c r="T231" s="63"/>
      <c r="U231" s="15"/>
      <c r="V231" s="13"/>
      <c r="W231" s="98">
        <f t="shared" si="220"/>
        <v>1</v>
      </c>
      <c r="X231" s="99">
        <f>X5</f>
        <v>0.97</v>
      </c>
      <c r="Y231" s="100">
        <v>17.966000000000001</v>
      </c>
      <c r="Z231" s="110"/>
      <c r="AA231" s="95">
        <f t="shared" si="221"/>
        <v>17.427019999999999</v>
      </c>
      <c r="AB231" s="15"/>
      <c r="AC231" s="24">
        <f t="shared" si="204"/>
        <v>1</v>
      </c>
      <c r="AD231" s="5">
        <v>0</v>
      </c>
      <c r="AE231" s="63"/>
      <c r="AF231" s="15"/>
      <c r="AG231" s="13"/>
      <c r="AH231" s="98">
        <f t="shared" si="222"/>
        <v>0</v>
      </c>
      <c r="AI231" s="99">
        <f>AI5</f>
        <v>0.95499999999999996</v>
      </c>
      <c r="AJ231" s="100"/>
      <c r="AK231" s="110"/>
      <c r="AL231" s="95">
        <f t="shared" si="223"/>
        <v>0</v>
      </c>
      <c r="AM231" s="15"/>
      <c r="AN231" s="24">
        <f t="shared" si="205"/>
        <v>0</v>
      </c>
      <c r="AO231" s="5">
        <v>0</v>
      </c>
      <c r="AP231" s="63"/>
      <c r="AQ231" s="15"/>
      <c r="AR231" s="13"/>
      <c r="AS231" s="98">
        <f t="shared" si="224"/>
        <v>0</v>
      </c>
      <c r="AT231" s="99">
        <f>AT5</f>
        <v>0.96</v>
      </c>
      <c r="AU231" s="100"/>
      <c r="AV231" s="110"/>
      <c r="AW231" s="95">
        <f t="shared" si="225"/>
        <v>0</v>
      </c>
      <c r="AX231" s="15"/>
      <c r="AY231" s="24">
        <f t="shared" si="206"/>
        <v>0</v>
      </c>
      <c r="AZ231" s="5">
        <v>0</v>
      </c>
      <c r="BA231" s="63"/>
      <c r="BB231" s="15"/>
      <c r="BC231" s="13"/>
      <c r="BD231" s="98">
        <f t="shared" si="226"/>
        <v>0</v>
      </c>
      <c r="BE231" s="99">
        <f>BE5</f>
        <v>0.98</v>
      </c>
      <c r="BF231" s="100"/>
      <c r="BG231" s="110"/>
      <c r="BH231" s="95">
        <f t="shared" si="227"/>
        <v>0</v>
      </c>
      <c r="BI231" s="15"/>
      <c r="BJ231" s="24">
        <f t="shared" si="207"/>
        <v>0</v>
      </c>
      <c r="BK231" s="5">
        <v>0</v>
      </c>
      <c r="BL231" s="63"/>
      <c r="BM231" s="15"/>
      <c r="BN231" s="13"/>
      <c r="BO231" s="98">
        <f t="shared" si="228"/>
        <v>0</v>
      </c>
      <c r="BP231" s="99">
        <f>BP5</f>
        <v>0.94499999999999995</v>
      </c>
      <c r="BQ231" s="100"/>
      <c r="BR231" s="110"/>
      <c r="BS231" s="95">
        <f t="shared" si="229"/>
        <v>0</v>
      </c>
      <c r="BT231" s="15"/>
      <c r="BU231" s="24">
        <f t="shared" si="208"/>
        <v>0</v>
      </c>
      <c r="BV231" s="5">
        <v>0</v>
      </c>
      <c r="BW231" s="63"/>
      <c r="BX231" s="15"/>
      <c r="BY231" s="13"/>
      <c r="BZ231" s="98">
        <f t="shared" si="230"/>
        <v>0</v>
      </c>
      <c r="CA231" s="99">
        <f>CA5</f>
        <v>1</v>
      </c>
      <c r="CB231" s="100"/>
      <c r="CC231" s="110"/>
      <c r="CD231" s="95">
        <f t="shared" si="231"/>
        <v>0</v>
      </c>
      <c r="CE231" s="15"/>
      <c r="CF231" s="24">
        <f t="shared" si="209"/>
        <v>0</v>
      </c>
      <c r="CG231" s="5">
        <v>0</v>
      </c>
      <c r="CH231" s="63"/>
      <c r="CI231" s="15"/>
      <c r="CJ231" s="13"/>
      <c r="CK231" s="98">
        <f t="shared" si="232"/>
        <v>0</v>
      </c>
      <c r="CL231" s="99">
        <f>CL5</f>
        <v>1</v>
      </c>
      <c r="CM231" s="100"/>
      <c r="CN231" s="110"/>
      <c r="CO231" s="95">
        <f t="shared" si="233"/>
        <v>0</v>
      </c>
      <c r="CP231" s="15"/>
      <c r="CQ231" s="24">
        <f t="shared" si="210"/>
        <v>0</v>
      </c>
      <c r="CR231" s="5">
        <v>0</v>
      </c>
      <c r="CS231" s="63"/>
      <c r="CT231" s="15"/>
      <c r="CU231" s="13"/>
      <c r="CV231" s="98">
        <f t="shared" si="234"/>
        <v>0</v>
      </c>
      <c r="CW231" s="99">
        <f>CW5</f>
        <v>1</v>
      </c>
      <c r="CX231" s="100"/>
      <c r="CY231" s="110"/>
      <c r="CZ231" s="95">
        <f t="shared" si="235"/>
        <v>0</v>
      </c>
      <c r="DA231" s="15"/>
      <c r="DB231" s="24">
        <f t="shared" si="211"/>
        <v>0</v>
      </c>
      <c r="DC231" s="5">
        <v>0</v>
      </c>
      <c r="DD231" s="63"/>
      <c r="DE231" s="15"/>
      <c r="DF231" s="13"/>
      <c r="DG231" s="98">
        <f t="shared" si="236"/>
        <v>0</v>
      </c>
      <c r="DH231" s="99">
        <f>DH5</f>
        <v>1</v>
      </c>
      <c r="DI231" s="100"/>
      <c r="DJ231" s="110"/>
      <c r="DK231" s="95">
        <f t="shared" si="237"/>
        <v>0</v>
      </c>
      <c r="DL231" s="15"/>
      <c r="DM231" s="24">
        <f t="shared" si="212"/>
        <v>0</v>
      </c>
      <c r="DN231" s="5">
        <v>0</v>
      </c>
      <c r="DO231" s="63"/>
      <c r="DP231" s="15"/>
      <c r="DQ231" s="13"/>
      <c r="DR231" s="98">
        <f t="shared" si="238"/>
        <v>0</v>
      </c>
      <c r="DS231" s="99">
        <f>DS5</f>
        <v>1</v>
      </c>
      <c r="DT231" s="100"/>
      <c r="DU231" s="110"/>
      <c r="DV231" s="95">
        <f t="shared" si="239"/>
        <v>0</v>
      </c>
      <c r="DW231" s="15"/>
      <c r="DX231" s="24">
        <f t="shared" si="213"/>
        <v>0</v>
      </c>
      <c r="DY231" s="5">
        <v>0</v>
      </c>
      <c r="DZ231" s="63"/>
      <c r="EA231" s="15"/>
      <c r="EB231" s="13"/>
      <c r="EC231" s="98">
        <f t="shared" si="240"/>
        <v>0</v>
      </c>
      <c r="ED231" s="99">
        <f>ED5</f>
        <v>1</v>
      </c>
      <c r="EE231" s="100"/>
      <c r="EF231" s="110"/>
      <c r="EG231" s="95">
        <f t="shared" si="241"/>
        <v>0</v>
      </c>
      <c r="EH231" s="15"/>
      <c r="EI231" s="24">
        <f t="shared" si="214"/>
        <v>0</v>
      </c>
      <c r="EJ231" s="5">
        <v>0</v>
      </c>
      <c r="EK231" s="63"/>
      <c r="EL231" s="15"/>
      <c r="EM231" s="13"/>
      <c r="EN231" s="98">
        <f t="shared" si="242"/>
        <v>0</v>
      </c>
      <c r="EO231" s="99">
        <f>EO5</f>
        <v>1</v>
      </c>
      <c r="EP231" s="100"/>
      <c r="EQ231" s="110"/>
      <c r="ER231" s="95">
        <f t="shared" si="243"/>
        <v>0</v>
      </c>
      <c r="ES231" s="15"/>
      <c r="ET231" s="24">
        <f t="shared" si="215"/>
        <v>0</v>
      </c>
      <c r="EU231" s="5">
        <v>0</v>
      </c>
      <c r="EV231" s="63"/>
      <c r="EW231" s="15"/>
      <c r="EX231" s="13"/>
      <c r="EY231" s="98">
        <f t="shared" si="244"/>
        <v>0</v>
      </c>
      <c r="EZ231" s="99">
        <f>EZ5</f>
        <v>1</v>
      </c>
      <c r="FA231" s="100"/>
      <c r="FB231" s="110"/>
      <c r="FC231" s="95">
        <f t="shared" si="245"/>
        <v>0</v>
      </c>
      <c r="FD231" s="15"/>
      <c r="FE231" s="24">
        <f t="shared" si="216"/>
        <v>0</v>
      </c>
      <c r="FF231" s="5">
        <v>0</v>
      </c>
      <c r="FG231" s="63"/>
      <c r="FH231" s="15"/>
      <c r="FI231" s="13"/>
      <c r="FJ231" s="98">
        <f t="shared" si="246"/>
        <v>0</v>
      </c>
      <c r="FK231" s="99">
        <f>FK5</f>
        <v>1</v>
      </c>
      <c r="FL231" s="100"/>
      <c r="FM231" s="110"/>
      <c r="FN231" s="95">
        <f t="shared" si="247"/>
        <v>0</v>
      </c>
      <c r="FO231" s="15"/>
      <c r="FP231" s="24">
        <f t="shared" si="217"/>
        <v>0</v>
      </c>
      <c r="FQ231" s="5">
        <v>0</v>
      </c>
      <c r="FR231" s="8">
        <v>0</v>
      </c>
      <c r="FS231" s="84">
        <f t="shared" si="248"/>
        <v>500</v>
      </c>
      <c r="FT231" s="85">
        <f t="shared" si="249"/>
        <v>17.427019999999999</v>
      </c>
      <c r="FU231" s="85">
        <f t="shared" si="250"/>
        <v>500</v>
      </c>
      <c r="FV231" s="85">
        <f t="shared" si="251"/>
        <v>500</v>
      </c>
      <c r="FW231" s="85">
        <f t="shared" si="252"/>
        <v>500</v>
      </c>
      <c r="FX231" s="85">
        <f t="shared" si="253"/>
        <v>500</v>
      </c>
      <c r="FY231" s="85">
        <f t="shared" si="254"/>
        <v>500</v>
      </c>
      <c r="FZ231" s="85">
        <f t="shared" si="255"/>
        <v>500</v>
      </c>
      <c r="GA231" s="85">
        <f t="shared" si="256"/>
        <v>500</v>
      </c>
      <c r="GB231" s="85">
        <f t="shared" si="257"/>
        <v>500</v>
      </c>
      <c r="GC231" s="85">
        <f t="shared" si="258"/>
        <v>500</v>
      </c>
      <c r="GD231" s="85">
        <f t="shared" si="259"/>
        <v>500</v>
      </c>
      <c r="GE231" s="85">
        <f t="shared" si="260"/>
        <v>500</v>
      </c>
      <c r="GF231" s="85">
        <f t="shared" si="261"/>
        <v>500</v>
      </c>
      <c r="GG231" s="85">
        <f t="shared" si="262"/>
        <v>500</v>
      </c>
      <c r="GH231" s="101">
        <f t="shared" si="201"/>
        <v>1</v>
      </c>
      <c r="GI231" s="102">
        <f t="shared" si="263"/>
        <v>17.427019999999999</v>
      </c>
      <c r="GJ231" s="102">
        <f t="shared" si="264"/>
        <v>17.427019999999999</v>
      </c>
      <c r="GK231" s="79">
        <f>ROW()</f>
        <v>231</v>
      </c>
    </row>
    <row r="232" spans="1:193" s="12" customFormat="1" ht="50.1" customHeight="1">
      <c r="A232" s="17">
        <f>ROW()</f>
        <v>232</v>
      </c>
      <c r="B232" s="32">
        <f t="shared" si="265"/>
        <v>226</v>
      </c>
      <c r="C232" s="33">
        <f t="shared" si="266"/>
        <v>226</v>
      </c>
      <c r="D232" s="31" t="s">
        <v>554</v>
      </c>
      <c r="E232" s="390">
        <f t="shared" si="202"/>
        <v>21.392413874999999</v>
      </c>
      <c r="F232" s="107">
        <f t="shared" si="218"/>
        <v>22.014944437499999</v>
      </c>
      <c r="G232" s="3">
        <v>0</v>
      </c>
      <c r="H232" s="4">
        <v>0</v>
      </c>
      <c r="I232" s="63"/>
      <c r="J232" s="15"/>
      <c r="K232" s="13"/>
      <c r="L232" s="98">
        <f t="shared" si="267"/>
        <v>1</v>
      </c>
      <c r="M232" s="99">
        <f>M5</f>
        <v>0.94499999999999995</v>
      </c>
      <c r="N232" s="100">
        <v>23.954999999999998</v>
      </c>
      <c r="O232" s="110">
        <v>198017</v>
      </c>
      <c r="P232" s="95">
        <f t="shared" si="219"/>
        <v>22.637474999999998</v>
      </c>
      <c r="Q232" s="15"/>
      <c r="R232" s="24">
        <f t="shared" si="203"/>
        <v>2</v>
      </c>
      <c r="S232" s="25">
        <v>0</v>
      </c>
      <c r="T232" s="63"/>
      <c r="U232" s="15"/>
      <c r="V232" s="13"/>
      <c r="W232" s="98">
        <f t="shared" si="220"/>
        <v>0</v>
      </c>
      <c r="X232" s="99">
        <f>X5</f>
        <v>0.97</v>
      </c>
      <c r="Y232" s="100"/>
      <c r="Z232" s="110"/>
      <c r="AA232" s="95">
        <f t="shared" si="221"/>
        <v>0</v>
      </c>
      <c r="AB232" s="15"/>
      <c r="AC232" s="24">
        <f t="shared" si="204"/>
        <v>0</v>
      </c>
      <c r="AD232" s="5">
        <v>0</v>
      </c>
      <c r="AE232" s="63"/>
      <c r="AF232" s="15"/>
      <c r="AG232" s="13"/>
      <c r="AH232" s="98">
        <f t="shared" si="222"/>
        <v>0</v>
      </c>
      <c r="AI232" s="99">
        <f>AI5</f>
        <v>0.95499999999999996</v>
      </c>
      <c r="AJ232" s="100"/>
      <c r="AK232" s="110"/>
      <c r="AL232" s="95">
        <f t="shared" si="223"/>
        <v>0</v>
      </c>
      <c r="AM232" s="15"/>
      <c r="AN232" s="24">
        <f t="shared" si="205"/>
        <v>0</v>
      </c>
      <c r="AO232" s="5">
        <v>0</v>
      </c>
      <c r="AP232" s="63"/>
      <c r="AQ232" s="15"/>
      <c r="AR232" s="13"/>
      <c r="AS232" s="98">
        <f t="shared" si="224"/>
        <v>0</v>
      </c>
      <c r="AT232" s="99">
        <f>AT5</f>
        <v>0.96</v>
      </c>
      <c r="AU232" s="100"/>
      <c r="AV232" s="110"/>
      <c r="AW232" s="95">
        <f t="shared" si="225"/>
        <v>0</v>
      </c>
      <c r="AX232" s="15"/>
      <c r="AY232" s="24">
        <f t="shared" si="206"/>
        <v>0</v>
      </c>
      <c r="AZ232" s="5">
        <v>0</v>
      </c>
      <c r="BA232" s="63"/>
      <c r="BB232" s="15"/>
      <c r="BC232" s="13"/>
      <c r="BD232" s="98">
        <f t="shared" si="226"/>
        <v>0</v>
      </c>
      <c r="BE232" s="99">
        <f>BE5</f>
        <v>0.98</v>
      </c>
      <c r="BF232" s="100"/>
      <c r="BG232" s="110"/>
      <c r="BH232" s="95">
        <f t="shared" si="227"/>
        <v>0</v>
      </c>
      <c r="BI232" s="15"/>
      <c r="BJ232" s="24">
        <f t="shared" si="207"/>
        <v>0</v>
      </c>
      <c r="BK232" s="5">
        <v>0</v>
      </c>
      <c r="BL232" s="63"/>
      <c r="BM232" s="15"/>
      <c r="BN232" s="13"/>
      <c r="BO232" s="98">
        <f t="shared" si="228"/>
        <v>1</v>
      </c>
      <c r="BP232" s="99">
        <f>BP5</f>
        <v>0.94499999999999995</v>
      </c>
      <c r="BQ232" s="100">
        <v>22.637474999999998</v>
      </c>
      <c r="BR232" s="110"/>
      <c r="BS232" s="95">
        <f t="shared" si="229"/>
        <v>21.392413874999999</v>
      </c>
      <c r="BT232" s="15"/>
      <c r="BU232" s="24">
        <f t="shared" si="208"/>
        <v>1</v>
      </c>
      <c r="BV232" s="5">
        <v>0</v>
      </c>
      <c r="BW232" s="63"/>
      <c r="BX232" s="15"/>
      <c r="BY232" s="13"/>
      <c r="BZ232" s="98">
        <f t="shared" si="230"/>
        <v>0</v>
      </c>
      <c r="CA232" s="99">
        <f>CA5</f>
        <v>1</v>
      </c>
      <c r="CB232" s="100"/>
      <c r="CC232" s="110"/>
      <c r="CD232" s="95">
        <f t="shared" si="231"/>
        <v>0</v>
      </c>
      <c r="CE232" s="15"/>
      <c r="CF232" s="24">
        <f t="shared" si="209"/>
        <v>0</v>
      </c>
      <c r="CG232" s="5">
        <v>0</v>
      </c>
      <c r="CH232" s="63"/>
      <c r="CI232" s="15"/>
      <c r="CJ232" s="13"/>
      <c r="CK232" s="98">
        <f t="shared" si="232"/>
        <v>0</v>
      </c>
      <c r="CL232" s="99">
        <f>CL5</f>
        <v>1</v>
      </c>
      <c r="CM232" s="100"/>
      <c r="CN232" s="110"/>
      <c r="CO232" s="95">
        <f t="shared" si="233"/>
        <v>0</v>
      </c>
      <c r="CP232" s="15"/>
      <c r="CQ232" s="24">
        <f t="shared" si="210"/>
        <v>0</v>
      </c>
      <c r="CR232" s="5">
        <v>0</v>
      </c>
      <c r="CS232" s="63"/>
      <c r="CT232" s="15"/>
      <c r="CU232" s="13"/>
      <c r="CV232" s="98">
        <f t="shared" si="234"/>
        <v>0</v>
      </c>
      <c r="CW232" s="99">
        <f>CW5</f>
        <v>1</v>
      </c>
      <c r="CX232" s="100"/>
      <c r="CY232" s="110"/>
      <c r="CZ232" s="95">
        <f t="shared" si="235"/>
        <v>0</v>
      </c>
      <c r="DA232" s="15"/>
      <c r="DB232" s="24">
        <f t="shared" si="211"/>
        <v>0</v>
      </c>
      <c r="DC232" s="5">
        <v>0</v>
      </c>
      <c r="DD232" s="63"/>
      <c r="DE232" s="15"/>
      <c r="DF232" s="13"/>
      <c r="DG232" s="98">
        <f t="shared" si="236"/>
        <v>0</v>
      </c>
      <c r="DH232" s="99">
        <f>DH5</f>
        <v>1</v>
      </c>
      <c r="DI232" s="100"/>
      <c r="DJ232" s="110"/>
      <c r="DK232" s="95">
        <f t="shared" si="237"/>
        <v>0</v>
      </c>
      <c r="DL232" s="15"/>
      <c r="DM232" s="24">
        <f t="shared" si="212"/>
        <v>0</v>
      </c>
      <c r="DN232" s="5">
        <v>0</v>
      </c>
      <c r="DO232" s="63"/>
      <c r="DP232" s="15"/>
      <c r="DQ232" s="13"/>
      <c r="DR232" s="98">
        <f t="shared" si="238"/>
        <v>0</v>
      </c>
      <c r="DS232" s="99">
        <f>DS5</f>
        <v>1</v>
      </c>
      <c r="DT232" s="100"/>
      <c r="DU232" s="110"/>
      <c r="DV232" s="95">
        <f t="shared" si="239"/>
        <v>0</v>
      </c>
      <c r="DW232" s="15"/>
      <c r="DX232" s="24">
        <f t="shared" si="213"/>
        <v>0</v>
      </c>
      <c r="DY232" s="5">
        <v>0</v>
      </c>
      <c r="DZ232" s="63"/>
      <c r="EA232" s="15"/>
      <c r="EB232" s="13"/>
      <c r="EC232" s="98">
        <f t="shared" si="240"/>
        <v>0</v>
      </c>
      <c r="ED232" s="99">
        <f>ED5</f>
        <v>1</v>
      </c>
      <c r="EE232" s="100"/>
      <c r="EF232" s="110"/>
      <c r="EG232" s="95">
        <f t="shared" si="241"/>
        <v>0</v>
      </c>
      <c r="EH232" s="15"/>
      <c r="EI232" s="24">
        <f t="shared" si="214"/>
        <v>0</v>
      </c>
      <c r="EJ232" s="5">
        <v>0</v>
      </c>
      <c r="EK232" s="63"/>
      <c r="EL232" s="15"/>
      <c r="EM232" s="13"/>
      <c r="EN232" s="98">
        <f t="shared" si="242"/>
        <v>0</v>
      </c>
      <c r="EO232" s="99">
        <f>EO5</f>
        <v>1</v>
      </c>
      <c r="EP232" s="100"/>
      <c r="EQ232" s="110"/>
      <c r="ER232" s="95">
        <f t="shared" si="243"/>
        <v>0</v>
      </c>
      <c r="ES232" s="15"/>
      <c r="ET232" s="24">
        <f t="shared" si="215"/>
        <v>0</v>
      </c>
      <c r="EU232" s="5">
        <v>0</v>
      </c>
      <c r="EV232" s="63"/>
      <c r="EW232" s="15"/>
      <c r="EX232" s="13"/>
      <c r="EY232" s="98">
        <f t="shared" si="244"/>
        <v>0</v>
      </c>
      <c r="EZ232" s="99">
        <f>EZ5</f>
        <v>1</v>
      </c>
      <c r="FA232" s="100"/>
      <c r="FB232" s="110"/>
      <c r="FC232" s="95">
        <f t="shared" si="245"/>
        <v>0</v>
      </c>
      <c r="FD232" s="15"/>
      <c r="FE232" s="24">
        <f t="shared" si="216"/>
        <v>0</v>
      </c>
      <c r="FF232" s="5">
        <v>0</v>
      </c>
      <c r="FG232" s="63"/>
      <c r="FH232" s="15"/>
      <c r="FI232" s="13"/>
      <c r="FJ232" s="98">
        <f t="shared" si="246"/>
        <v>0</v>
      </c>
      <c r="FK232" s="99">
        <f>FK5</f>
        <v>1</v>
      </c>
      <c r="FL232" s="100"/>
      <c r="FM232" s="110"/>
      <c r="FN232" s="95">
        <f t="shared" si="247"/>
        <v>0</v>
      </c>
      <c r="FO232" s="15"/>
      <c r="FP232" s="24">
        <f t="shared" si="217"/>
        <v>0</v>
      </c>
      <c r="FQ232" s="5">
        <v>0</v>
      </c>
      <c r="FR232" s="8">
        <v>0</v>
      </c>
      <c r="FS232" s="84">
        <f t="shared" si="248"/>
        <v>22.637474999999998</v>
      </c>
      <c r="FT232" s="85">
        <f t="shared" si="249"/>
        <v>500</v>
      </c>
      <c r="FU232" s="85">
        <f t="shared" si="250"/>
        <v>500</v>
      </c>
      <c r="FV232" s="85">
        <f t="shared" si="251"/>
        <v>500</v>
      </c>
      <c r="FW232" s="85">
        <f t="shared" si="252"/>
        <v>500</v>
      </c>
      <c r="FX232" s="85">
        <f t="shared" si="253"/>
        <v>21.392413874999999</v>
      </c>
      <c r="FY232" s="85">
        <f t="shared" si="254"/>
        <v>500</v>
      </c>
      <c r="FZ232" s="85">
        <f t="shared" si="255"/>
        <v>500</v>
      </c>
      <c r="GA232" s="85">
        <f t="shared" si="256"/>
        <v>500</v>
      </c>
      <c r="GB232" s="85">
        <f t="shared" si="257"/>
        <v>500</v>
      </c>
      <c r="GC232" s="85">
        <f t="shared" si="258"/>
        <v>500</v>
      </c>
      <c r="GD232" s="85">
        <f t="shared" si="259"/>
        <v>500</v>
      </c>
      <c r="GE232" s="85">
        <f t="shared" si="260"/>
        <v>500</v>
      </c>
      <c r="GF232" s="85">
        <f t="shared" si="261"/>
        <v>500</v>
      </c>
      <c r="GG232" s="85">
        <f t="shared" si="262"/>
        <v>500</v>
      </c>
      <c r="GH232" s="101">
        <f t="shared" si="201"/>
        <v>2</v>
      </c>
      <c r="GI232" s="102">
        <f t="shared" si="263"/>
        <v>44.029888874999997</v>
      </c>
      <c r="GJ232" s="102">
        <f t="shared" si="264"/>
        <v>22.014944437499999</v>
      </c>
      <c r="GK232" s="79">
        <f>ROW()</f>
        <v>232</v>
      </c>
    </row>
    <row r="233" spans="1:193" s="12" customFormat="1" ht="50.1" customHeight="1">
      <c r="A233" s="17">
        <f>ROW()</f>
        <v>233</v>
      </c>
      <c r="B233" s="32">
        <f t="shared" si="265"/>
        <v>227</v>
      </c>
      <c r="C233" s="33">
        <f t="shared" si="266"/>
        <v>227</v>
      </c>
      <c r="D233" s="31" t="s">
        <v>555</v>
      </c>
      <c r="E233" s="390">
        <f t="shared" si="202"/>
        <v>6.1109700749999991</v>
      </c>
      <c r="F233" s="107">
        <f t="shared" si="218"/>
        <v>6.2888025374999987</v>
      </c>
      <c r="G233" s="3">
        <v>0</v>
      </c>
      <c r="H233" s="4">
        <v>0</v>
      </c>
      <c r="I233" s="63"/>
      <c r="J233" s="15"/>
      <c r="K233" s="13"/>
      <c r="L233" s="98">
        <f t="shared" si="267"/>
        <v>1</v>
      </c>
      <c r="M233" s="99">
        <f>M5</f>
        <v>0.94499999999999995</v>
      </c>
      <c r="N233" s="100">
        <v>6.843</v>
      </c>
      <c r="O233" s="110">
        <v>423822</v>
      </c>
      <c r="P233" s="95">
        <f t="shared" si="219"/>
        <v>6.4666349999999992</v>
      </c>
      <c r="Q233" s="15"/>
      <c r="R233" s="24">
        <f t="shared" si="203"/>
        <v>2</v>
      </c>
      <c r="S233" s="25">
        <v>0</v>
      </c>
      <c r="T233" s="63"/>
      <c r="U233" s="15"/>
      <c r="V233" s="13"/>
      <c r="W233" s="98">
        <f t="shared" si="220"/>
        <v>0</v>
      </c>
      <c r="X233" s="99">
        <f>X5</f>
        <v>0.97</v>
      </c>
      <c r="Y233" s="100"/>
      <c r="Z233" s="110"/>
      <c r="AA233" s="95">
        <f t="shared" si="221"/>
        <v>0</v>
      </c>
      <c r="AB233" s="15"/>
      <c r="AC233" s="24">
        <f t="shared" si="204"/>
        <v>0</v>
      </c>
      <c r="AD233" s="5">
        <v>0</v>
      </c>
      <c r="AE233" s="63"/>
      <c r="AF233" s="15"/>
      <c r="AG233" s="13"/>
      <c r="AH233" s="98">
        <f t="shared" si="222"/>
        <v>0</v>
      </c>
      <c r="AI233" s="99">
        <f>AI5</f>
        <v>0.95499999999999996</v>
      </c>
      <c r="AJ233" s="100"/>
      <c r="AK233" s="110"/>
      <c r="AL233" s="95">
        <f t="shared" si="223"/>
        <v>0</v>
      </c>
      <c r="AM233" s="15"/>
      <c r="AN233" s="24">
        <f t="shared" si="205"/>
        <v>0</v>
      </c>
      <c r="AO233" s="5">
        <v>0</v>
      </c>
      <c r="AP233" s="63"/>
      <c r="AQ233" s="15"/>
      <c r="AR233" s="13"/>
      <c r="AS233" s="98">
        <f t="shared" si="224"/>
        <v>0</v>
      </c>
      <c r="AT233" s="99">
        <f>AT5</f>
        <v>0.96</v>
      </c>
      <c r="AU233" s="100"/>
      <c r="AV233" s="110"/>
      <c r="AW233" s="95">
        <f t="shared" si="225"/>
        <v>0</v>
      </c>
      <c r="AX233" s="15"/>
      <c r="AY233" s="24">
        <f t="shared" si="206"/>
        <v>0</v>
      </c>
      <c r="AZ233" s="5">
        <v>0</v>
      </c>
      <c r="BA233" s="63"/>
      <c r="BB233" s="15"/>
      <c r="BC233" s="13"/>
      <c r="BD233" s="98">
        <f t="shared" si="226"/>
        <v>0</v>
      </c>
      <c r="BE233" s="99">
        <f>BE5</f>
        <v>0.98</v>
      </c>
      <c r="BF233" s="100"/>
      <c r="BG233" s="110"/>
      <c r="BH233" s="95">
        <f t="shared" si="227"/>
        <v>0</v>
      </c>
      <c r="BI233" s="15"/>
      <c r="BJ233" s="24">
        <f t="shared" si="207"/>
        <v>0</v>
      </c>
      <c r="BK233" s="5">
        <v>0</v>
      </c>
      <c r="BL233" s="63"/>
      <c r="BM233" s="15"/>
      <c r="BN233" s="13"/>
      <c r="BO233" s="98">
        <f t="shared" si="228"/>
        <v>1</v>
      </c>
      <c r="BP233" s="99">
        <f>BP5</f>
        <v>0.94499999999999995</v>
      </c>
      <c r="BQ233" s="100">
        <v>6.4666349999999992</v>
      </c>
      <c r="BR233" s="110"/>
      <c r="BS233" s="95">
        <f t="shared" si="229"/>
        <v>6.1109700749999991</v>
      </c>
      <c r="BT233" s="15"/>
      <c r="BU233" s="24">
        <f t="shared" si="208"/>
        <v>1</v>
      </c>
      <c r="BV233" s="5">
        <v>0</v>
      </c>
      <c r="BW233" s="63"/>
      <c r="BX233" s="15"/>
      <c r="BY233" s="13"/>
      <c r="BZ233" s="98">
        <f t="shared" si="230"/>
        <v>0</v>
      </c>
      <c r="CA233" s="99">
        <f>CA5</f>
        <v>1</v>
      </c>
      <c r="CB233" s="100"/>
      <c r="CC233" s="110"/>
      <c r="CD233" s="95">
        <f t="shared" si="231"/>
        <v>0</v>
      </c>
      <c r="CE233" s="15"/>
      <c r="CF233" s="24">
        <f t="shared" si="209"/>
        <v>0</v>
      </c>
      <c r="CG233" s="5">
        <v>0</v>
      </c>
      <c r="CH233" s="63"/>
      <c r="CI233" s="15"/>
      <c r="CJ233" s="13"/>
      <c r="CK233" s="98">
        <f t="shared" si="232"/>
        <v>0</v>
      </c>
      <c r="CL233" s="99">
        <f>CL5</f>
        <v>1</v>
      </c>
      <c r="CM233" s="100"/>
      <c r="CN233" s="110"/>
      <c r="CO233" s="95">
        <f t="shared" si="233"/>
        <v>0</v>
      </c>
      <c r="CP233" s="15"/>
      <c r="CQ233" s="24">
        <f t="shared" si="210"/>
        <v>0</v>
      </c>
      <c r="CR233" s="5">
        <v>0</v>
      </c>
      <c r="CS233" s="63"/>
      <c r="CT233" s="15"/>
      <c r="CU233" s="13"/>
      <c r="CV233" s="98">
        <f t="shared" si="234"/>
        <v>0</v>
      </c>
      <c r="CW233" s="99">
        <f>CW5</f>
        <v>1</v>
      </c>
      <c r="CX233" s="100"/>
      <c r="CY233" s="110"/>
      <c r="CZ233" s="95">
        <f t="shared" si="235"/>
        <v>0</v>
      </c>
      <c r="DA233" s="15"/>
      <c r="DB233" s="24">
        <f t="shared" si="211"/>
        <v>0</v>
      </c>
      <c r="DC233" s="5">
        <v>0</v>
      </c>
      <c r="DD233" s="63"/>
      <c r="DE233" s="15"/>
      <c r="DF233" s="13"/>
      <c r="DG233" s="98">
        <f t="shared" si="236"/>
        <v>0</v>
      </c>
      <c r="DH233" s="99">
        <f>DH5</f>
        <v>1</v>
      </c>
      <c r="DI233" s="100"/>
      <c r="DJ233" s="110"/>
      <c r="DK233" s="95">
        <f t="shared" si="237"/>
        <v>0</v>
      </c>
      <c r="DL233" s="15"/>
      <c r="DM233" s="24">
        <f t="shared" si="212"/>
        <v>0</v>
      </c>
      <c r="DN233" s="5">
        <v>0</v>
      </c>
      <c r="DO233" s="63"/>
      <c r="DP233" s="15"/>
      <c r="DQ233" s="13"/>
      <c r="DR233" s="98">
        <f t="shared" si="238"/>
        <v>0</v>
      </c>
      <c r="DS233" s="99">
        <f>DS5</f>
        <v>1</v>
      </c>
      <c r="DT233" s="100"/>
      <c r="DU233" s="110"/>
      <c r="DV233" s="95">
        <f t="shared" si="239"/>
        <v>0</v>
      </c>
      <c r="DW233" s="15"/>
      <c r="DX233" s="24">
        <f t="shared" si="213"/>
        <v>0</v>
      </c>
      <c r="DY233" s="5">
        <v>0</v>
      </c>
      <c r="DZ233" s="63"/>
      <c r="EA233" s="15"/>
      <c r="EB233" s="13"/>
      <c r="EC233" s="98">
        <f t="shared" si="240"/>
        <v>0</v>
      </c>
      <c r="ED233" s="99">
        <f>ED5</f>
        <v>1</v>
      </c>
      <c r="EE233" s="100"/>
      <c r="EF233" s="110"/>
      <c r="EG233" s="95">
        <f t="shared" si="241"/>
        <v>0</v>
      </c>
      <c r="EH233" s="15"/>
      <c r="EI233" s="24">
        <f t="shared" si="214"/>
        <v>0</v>
      </c>
      <c r="EJ233" s="5">
        <v>0</v>
      </c>
      <c r="EK233" s="63"/>
      <c r="EL233" s="15"/>
      <c r="EM233" s="13"/>
      <c r="EN233" s="98">
        <f t="shared" si="242"/>
        <v>0</v>
      </c>
      <c r="EO233" s="99">
        <f>EO5</f>
        <v>1</v>
      </c>
      <c r="EP233" s="100"/>
      <c r="EQ233" s="110"/>
      <c r="ER233" s="95">
        <f t="shared" si="243"/>
        <v>0</v>
      </c>
      <c r="ES233" s="15"/>
      <c r="ET233" s="24">
        <f t="shared" si="215"/>
        <v>0</v>
      </c>
      <c r="EU233" s="5">
        <v>0</v>
      </c>
      <c r="EV233" s="63"/>
      <c r="EW233" s="15"/>
      <c r="EX233" s="13"/>
      <c r="EY233" s="98">
        <f t="shared" si="244"/>
        <v>0</v>
      </c>
      <c r="EZ233" s="99">
        <f>EZ5</f>
        <v>1</v>
      </c>
      <c r="FA233" s="100"/>
      <c r="FB233" s="110"/>
      <c r="FC233" s="95">
        <f t="shared" si="245"/>
        <v>0</v>
      </c>
      <c r="FD233" s="15"/>
      <c r="FE233" s="24">
        <f t="shared" si="216"/>
        <v>0</v>
      </c>
      <c r="FF233" s="5">
        <v>0</v>
      </c>
      <c r="FG233" s="63"/>
      <c r="FH233" s="15"/>
      <c r="FI233" s="13"/>
      <c r="FJ233" s="98">
        <f t="shared" si="246"/>
        <v>0</v>
      </c>
      <c r="FK233" s="99">
        <f>FK5</f>
        <v>1</v>
      </c>
      <c r="FL233" s="100"/>
      <c r="FM233" s="110"/>
      <c r="FN233" s="95">
        <f t="shared" si="247"/>
        <v>0</v>
      </c>
      <c r="FO233" s="15"/>
      <c r="FP233" s="24">
        <f t="shared" si="217"/>
        <v>0</v>
      </c>
      <c r="FQ233" s="5">
        <v>0</v>
      </c>
      <c r="FR233" s="8">
        <v>0</v>
      </c>
      <c r="FS233" s="84">
        <f t="shared" si="248"/>
        <v>6.4666349999999992</v>
      </c>
      <c r="FT233" s="85">
        <f t="shared" si="249"/>
        <v>500</v>
      </c>
      <c r="FU233" s="85">
        <f t="shared" si="250"/>
        <v>500</v>
      </c>
      <c r="FV233" s="85">
        <f t="shared" si="251"/>
        <v>500</v>
      </c>
      <c r="FW233" s="85">
        <f t="shared" si="252"/>
        <v>500</v>
      </c>
      <c r="FX233" s="85">
        <f t="shared" si="253"/>
        <v>6.1109700749999991</v>
      </c>
      <c r="FY233" s="85">
        <f t="shared" si="254"/>
        <v>500</v>
      </c>
      <c r="FZ233" s="85">
        <f t="shared" si="255"/>
        <v>500</v>
      </c>
      <c r="GA233" s="85">
        <f t="shared" si="256"/>
        <v>500</v>
      </c>
      <c r="GB233" s="85">
        <f t="shared" si="257"/>
        <v>500</v>
      </c>
      <c r="GC233" s="85">
        <f t="shared" si="258"/>
        <v>500</v>
      </c>
      <c r="GD233" s="85">
        <f t="shared" si="259"/>
        <v>500</v>
      </c>
      <c r="GE233" s="85">
        <f t="shared" si="260"/>
        <v>500</v>
      </c>
      <c r="GF233" s="85">
        <f t="shared" si="261"/>
        <v>500</v>
      </c>
      <c r="GG233" s="85">
        <f t="shared" si="262"/>
        <v>500</v>
      </c>
      <c r="GH233" s="101">
        <f t="shared" si="201"/>
        <v>2</v>
      </c>
      <c r="GI233" s="102">
        <f t="shared" si="263"/>
        <v>12.577605074999997</v>
      </c>
      <c r="GJ233" s="102">
        <f t="shared" si="264"/>
        <v>6.2888025374999987</v>
      </c>
      <c r="GK233" s="79">
        <f>ROW()</f>
        <v>233</v>
      </c>
    </row>
    <row r="234" spans="1:193" s="12" customFormat="1" ht="50.1" customHeight="1">
      <c r="A234" s="17">
        <f>ROW()</f>
        <v>234</v>
      </c>
      <c r="B234" s="32">
        <f t="shared" si="265"/>
        <v>228</v>
      </c>
      <c r="C234" s="33">
        <f t="shared" si="266"/>
        <v>228</v>
      </c>
      <c r="D234" s="31" t="s">
        <v>556</v>
      </c>
      <c r="E234" s="390">
        <f t="shared" si="202"/>
        <v>9.2847809249999997</v>
      </c>
      <c r="F234" s="107">
        <f t="shared" si="218"/>
        <v>10.42573648125</v>
      </c>
      <c r="G234" s="3">
        <v>0</v>
      </c>
      <c r="H234" s="4">
        <v>0</v>
      </c>
      <c r="I234" s="63"/>
      <c r="J234" s="15"/>
      <c r="K234" s="13"/>
      <c r="L234" s="98">
        <f t="shared" si="267"/>
        <v>1</v>
      </c>
      <c r="M234" s="99">
        <f>M5</f>
        <v>0.94499999999999995</v>
      </c>
      <c r="N234" s="100">
        <v>10.397</v>
      </c>
      <c r="O234" s="110">
        <v>146159</v>
      </c>
      <c r="P234" s="95">
        <f t="shared" si="219"/>
        <v>9.8251650000000001</v>
      </c>
      <c r="Q234" s="15"/>
      <c r="R234" s="24">
        <f t="shared" si="203"/>
        <v>2</v>
      </c>
      <c r="S234" s="25">
        <v>0</v>
      </c>
      <c r="T234" s="63"/>
      <c r="U234" s="15"/>
      <c r="V234" s="13"/>
      <c r="W234" s="98">
        <f t="shared" si="220"/>
        <v>1</v>
      </c>
      <c r="X234" s="99">
        <f>X5</f>
        <v>0.97</v>
      </c>
      <c r="Y234" s="100">
        <v>12.9</v>
      </c>
      <c r="Z234" s="110"/>
      <c r="AA234" s="95">
        <f t="shared" si="221"/>
        <v>12.513</v>
      </c>
      <c r="AB234" s="15"/>
      <c r="AC234" s="24">
        <f t="shared" si="204"/>
        <v>4</v>
      </c>
      <c r="AD234" s="5">
        <v>0</v>
      </c>
      <c r="AE234" s="63"/>
      <c r="AF234" s="15"/>
      <c r="AG234" s="13"/>
      <c r="AH234" s="98">
        <f t="shared" si="222"/>
        <v>0</v>
      </c>
      <c r="AI234" s="99">
        <f>AI5</f>
        <v>0.95499999999999996</v>
      </c>
      <c r="AJ234" s="100"/>
      <c r="AK234" s="110"/>
      <c r="AL234" s="95">
        <f t="shared" si="223"/>
        <v>0</v>
      </c>
      <c r="AM234" s="15"/>
      <c r="AN234" s="24">
        <f t="shared" si="205"/>
        <v>0</v>
      </c>
      <c r="AO234" s="5">
        <v>0</v>
      </c>
      <c r="AP234" s="63"/>
      <c r="AQ234" s="15"/>
      <c r="AR234" s="13"/>
      <c r="AS234" s="98">
        <f t="shared" si="224"/>
        <v>1</v>
      </c>
      <c r="AT234" s="99">
        <f>AT5</f>
        <v>0.96</v>
      </c>
      <c r="AU234" s="100">
        <v>10.5</v>
      </c>
      <c r="AV234" s="110"/>
      <c r="AW234" s="95">
        <f t="shared" si="225"/>
        <v>10.08</v>
      </c>
      <c r="AX234" s="15"/>
      <c r="AY234" s="24">
        <f t="shared" si="206"/>
        <v>3</v>
      </c>
      <c r="AZ234" s="5">
        <v>0</v>
      </c>
      <c r="BA234" s="63"/>
      <c r="BB234" s="15"/>
      <c r="BC234" s="13"/>
      <c r="BD234" s="98">
        <f t="shared" si="226"/>
        <v>0</v>
      </c>
      <c r="BE234" s="99">
        <f>BE5</f>
        <v>0.98</v>
      </c>
      <c r="BF234" s="100"/>
      <c r="BG234" s="110"/>
      <c r="BH234" s="95">
        <f t="shared" si="227"/>
        <v>0</v>
      </c>
      <c r="BI234" s="15"/>
      <c r="BJ234" s="24">
        <f t="shared" si="207"/>
        <v>0</v>
      </c>
      <c r="BK234" s="5">
        <v>0</v>
      </c>
      <c r="BL234" s="63"/>
      <c r="BM234" s="15"/>
      <c r="BN234" s="13"/>
      <c r="BO234" s="98">
        <f t="shared" si="228"/>
        <v>1</v>
      </c>
      <c r="BP234" s="99">
        <f>BP5</f>
        <v>0.94499999999999995</v>
      </c>
      <c r="BQ234" s="100">
        <v>9.8251650000000001</v>
      </c>
      <c r="BR234" s="110"/>
      <c r="BS234" s="95">
        <f t="shared" si="229"/>
        <v>9.2847809249999997</v>
      </c>
      <c r="BT234" s="15"/>
      <c r="BU234" s="24">
        <f t="shared" si="208"/>
        <v>1</v>
      </c>
      <c r="BV234" s="5">
        <v>0</v>
      </c>
      <c r="BW234" s="63"/>
      <c r="BX234" s="15"/>
      <c r="BY234" s="13"/>
      <c r="BZ234" s="98">
        <f t="shared" si="230"/>
        <v>0</v>
      </c>
      <c r="CA234" s="99">
        <f>CA5</f>
        <v>1</v>
      </c>
      <c r="CB234" s="100"/>
      <c r="CC234" s="110"/>
      <c r="CD234" s="95">
        <f t="shared" si="231"/>
        <v>0</v>
      </c>
      <c r="CE234" s="15"/>
      <c r="CF234" s="24">
        <f t="shared" si="209"/>
        <v>0</v>
      </c>
      <c r="CG234" s="5">
        <v>0</v>
      </c>
      <c r="CH234" s="63"/>
      <c r="CI234" s="15"/>
      <c r="CJ234" s="13"/>
      <c r="CK234" s="98">
        <f t="shared" si="232"/>
        <v>0</v>
      </c>
      <c r="CL234" s="99">
        <f>CL5</f>
        <v>1</v>
      </c>
      <c r="CM234" s="100"/>
      <c r="CN234" s="110"/>
      <c r="CO234" s="95">
        <f t="shared" si="233"/>
        <v>0</v>
      </c>
      <c r="CP234" s="15"/>
      <c r="CQ234" s="24">
        <f t="shared" si="210"/>
        <v>0</v>
      </c>
      <c r="CR234" s="5">
        <v>0</v>
      </c>
      <c r="CS234" s="63"/>
      <c r="CT234" s="15"/>
      <c r="CU234" s="13"/>
      <c r="CV234" s="98">
        <f t="shared" si="234"/>
        <v>0</v>
      </c>
      <c r="CW234" s="99">
        <f>CW5</f>
        <v>1</v>
      </c>
      <c r="CX234" s="100"/>
      <c r="CY234" s="110"/>
      <c r="CZ234" s="95">
        <f t="shared" si="235"/>
        <v>0</v>
      </c>
      <c r="DA234" s="15"/>
      <c r="DB234" s="24">
        <f t="shared" si="211"/>
        <v>0</v>
      </c>
      <c r="DC234" s="5">
        <v>0</v>
      </c>
      <c r="DD234" s="63"/>
      <c r="DE234" s="15"/>
      <c r="DF234" s="13"/>
      <c r="DG234" s="98">
        <f t="shared" si="236"/>
        <v>0</v>
      </c>
      <c r="DH234" s="99">
        <f>DH5</f>
        <v>1</v>
      </c>
      <c r="DI234" s="100"/>
      <c r="DJ234" s="110"/>
      <c r="DK234" s="95">
        <f t="shared" si="237"/>
        <v>0</v>
      </c>
      <c r="DL234" s="15"/>
      <c r="DM234" s="24">
        <f t="shared" si="212"/>
        <v>0</v>
      </c>
      <c r="DN234" s="5">
        <v>0</v>
      </c>
      <c r="DO234" s="63"/>
      <c r="DP234" s="15"/>
      <c r="DQ234" s="13"/>
      <c r="DR234" s="98">
        <f t="shared" si="238"/>
        <v>0</v>
      </c>
      <c r="DS234" s="99">
        <f>DS5</f>
        <v>1</v>
      </c>
      <c r="DT234" s="100"/>
      <c r="DU234" s="110"/>
      <c r="DV234" s="95">
        <f t="shared" si="239"/>
        <v>0</v>
      </c>
      <c r="DW234" s="15"/>
      <c r="DX234" s="24">
        <f t="shared" si="213"/>
        <v>0</v>
      </c>
      <c r="DY234" s="5">
        <v>0</v>
      </c>
      <c r="DZ234" s="63"/>
      <c r="EA234" s="15"/>
      <c r="EB234" s="13"/>
      <c r="EC234" s="98">
        <f t="shared" si="240"/>
        <v>0</v>
      </c>
      <c r="ED234" s="99">
        <f>ED5</f>
        <v>1</v>
      </c>
      <c r="EE234" s="100"/>
      <c r="EF234" s="110"/>
      <c r="EG234" s="95">
        <f t="shared" si="241"/>
        <v>0</v>
      </c>
      <c r="EH234" s="15"/>
      <c r="EI234" s="24">
        <f t="shared" si="214"/>
        <v>0</v>
      </c>
      <c r="EJ234" s="5">
        <v>0</v>
      </c>
      <c r="EK234" s="63"/>
      <c r="EL234" s="15"/>
      <c r="EM234" s="13"/>
      <c r="EN234" s="98">
        <f t="shared" si="242"/>
        <v>0</v>
      </c>
      <c r="EO234" s="99">
        <f>EO5</f>
        <v>1</v>
      </c>
      <c r="EP234" s="100"/>
      <c r="EQ234" s="110"/>
      <c r="ER234" s="95">
        <f t="shared" si="243"/>
        <v>0</v>
      </c>
      <c r="ES234" s="15"/>
      <c r="ET234" s="24">
        <f t="shared" si="215"/>
        <v>0</v>
      </c>
      <c r="EU234" s="5">
        <v>0</v>
      </c>
      <c r="EV234" s="63"/>
      <c r="EW234" s="15"/>
      <c r="EX234" s="13"/>
      <c r="EY234" s="98">
        <f t="shared" si="244"/>
        <v>0</v>
      </c>
      <c r="EZ234" s="99">
        <f>EZ5</f>
        <v>1</v>
      </c>
      <c r="FA234" s="100"/>
      <c r="FB234" s="110"/>
      <c r="FC234" s="95">
        <f t="shared" si="245"/>
        <v>0</v>
      </c>
      <c r="FD234" s="15"/>
      <c r="FE234" s="24">
        <f t="shared" si="216"/>
        <v>0</v>
      </c>
      <c r="FF234" s="5">
        <v>0</v>
      </c>
      <c r="FG234" s="63"/>
      <c r="FH234" s="15"/>
      <c r="FI234" s="13"/>
      <c r="FJ234" s="98">
        <f t="shared" si="246"/>
        <v>0</v>
      </c>
      <c r="FK234" s="99">
        <f>FK5</f>
        <v>1</v>
      </c>
      <c r="FL234" s="100"/>
      <c r="FM234" s="110"/>
      <c r="FN234" s="95">
        <f t="shared" si="247"/>
        <v>0</v>
      </c>
      <c r="FO234" s="15"/>
      <c r="FP234" s="24">
        <f t="shared" si="217"/>
        <v>0</v>
      </c>
      <c r="FQ234" s="5">
        <v>0</v>
      </c>
      <c r="FR234" s="8">
        <v>0</v>
      </c>
      <c r="FS234" s="84">
        <f t="shared" si="248"/>
        <v>9.8251650000000001</v>
      </c>
      <c r="FT234" s="85">
        <f t="shared" si="249"/>
        <v>12.513</v>
      </c>
      <c r="FU234" s="85">
        <f t="shared" si="250"/>
        <v>500</v>
      </c>
      <c r="FV234" s="85">
        <f t="shared" si="251"/>
        <v>10.08</v>
      </c>
      <c r="FW234" s="85">
        <f t="shared" si="252"/>
        <v>500</v>
      </c>
      <c r="FX234" s="85">
        <f t="shared" si="253"/>
        <v>9.2847809249999997</v>
      </c>
      <c r="FY234" s="85">
        <f t="shared" si="254"/>
        <v>500</v>
      </c>
      <c r="FZ234" s="85">
        <f t="shared" si="255"/>
        <v>500</v>
      </c>
      <c r="GA234" s="85">
        <f t="shared" si="256"/>
        <v>500</v>
      </c>
      <c r="GB234" s="85">
        <f t="shared" si="257"/>
        <v>500</v>
      </c>
      <c r="GC234" s="85">
        <f t="shared" si="258"/>
        <v>500</v>
      </c>
      <c r="GD234" s="85">
        <f t="shared" si="259"/>
        <v>500</v>
      </c>
      <c r="GE234" s="85">
        <f t="shared" si="260"/>
        <v>500</v>
      </c>
      <c r="GF234" s="85">
        <f t="shared" si="261"/>
        <v>500</v>
      </c>
      <c r="GG234" s="85">
        <f t="shared" si="262"/>
        <v>500</v>
      </c>
      <c r="GH234" s="101">
        <f t="shared" si="201"/>
        <v>4</v>
      </c>
      <c r="GI234" s="102">
        <f t="shared" si="263"/>
        <v>41.702945925000002</v>
      </c>
      <c r="GJ234" s="102">
        <f t="shared" si="264"/>
        <v>10.42573648125</v>
      </c>
      <c r="GK234" s="79">
        <f>ROW()</f>
        <v>234</v>
      </c>
    </row>
    <row r="235" spans="1:193" s="12" customFormat="1" ht="50.1" customHeight="1">
      <c r="A235" s="17">
        <f>ROW()</f>
        <v>235</v>
      </c>
      <c r="B235" s="32">
        <f t="shared" si="265"/>
        <v>229</v>
      </c>
      <c r="C235" s="33">
        <f t="shared" si="266"/>
        <v>229</v>
      </c>
      <c r="D235" s="31" t="s">
        <v>557</v>
      </c>
      <c r="E235" s="390">
        <f t="shared" si="202"/>
        <v>11.808</v>
      </c>
      <c r="F235" s="107">
        <f t="shared" si="218"/>
        <v>11.970865</v>
      </c>
      <c r="G235" s="3">
        <v>0</v>
      </c>
      <c r="H235" s="4">
        <v>0</v>
      </c>
      <c r="I235" s="63"/>
      <c r="J235" s="15"/>
      <c r="K235" s="13"/>
      <c r="L235" s="98">
        <f t="shared" si="267"/>
        <v>0</v>
      </c>
      <c r="M235" s="99">
        <f>M5</f>
        <v>0.94499999999999995</v>
      </c>
      <c r="N235" s="100"/>
      <c r="O235" s="110"/>
      <c r="P235" s="95">
        <f t="shared" si="219"/>
        <v>0</v>
      </c>
      <c r="Q235" s="15"/>
      <c r="R235" s="24">
        <f t="shared" si="203"/>
        <v>0</v>
      </c>
      <c r="S235" s="25">
        <v>0</v>
      </c>
      <c r="T235" s="63"/>
      <c r="U235" s="15"/>
      <c r="V235" s="13"/>
      <c r="W235" s="98">
        <f t="shared" si="220"/>
        <v>1</v>
      </c>
      <c r="X235" s="99">
        <f>X5</f>
        <v>0.97</v>
      </c>
      <c r="Y235" s="100">
        <v>12.509</v>
      </c>
      <c r="Z235" s="110"/>
      <c r="AA235" s="95">
        <f t="shared" si="221"/>
        <v>12.13373</v>
      </c>
      <c r="AB235" s="15"/>
      <c r="AC235" s="24">
        <f t="shared" si="204"/>
        <v>2</v>
      </c>
      <c r="AD235" s="5">
        <v>0</v>
      </c>
      <c r="AE235" s="63"/>
      <c r="AF235" s="15"/>
      <c r="AG235" s="13"/>
      <c r="AH235" s="98">
        <f t="shared" si="222"/>
        <v>0</v>
      </c>
      <c r="AI235" s="99">
        <f>AI5</f>
        <v>0.95499999999999996</v>
      </c>
      <c r="AJ235" s="100"/>
      <c r="AK235" s="110"/>
      <c r="AL235" s="95">
        <f t="shared" si="223"/>
        <v>0</v>
      </c>
      <c r="AM235" s="15"/>
      <c r="AN235" s="24">
        <f t="shared" si="205"/>
        <v>0</v>
      </c>
      <c r="AO235" s="5">
        <v>0</v>
      </c>
      <c r="AP235" s="63"/>
      <c r="AQ235" s="15"/>
      <c r="AR235" s="13"/>
      <c r="AS235" s="98">
        <f t="shared" si="224"/>
        <v>1</v>
      </c>
      <c r="AT235" s="99">
        <f>AT5</f>
        <v>0.96</v>
      </c>
      <c r="AU235" s="100">
        <v>12.3</v>
      </c>
      <c r="AV235" s="110"/>
      <c r="AW235" s="95">
        <f t="shared" si="225"/>
        <v>11.808</v>
      </c>
      <c r="AX235" s="15"/>
      <c r="AY235" s="24">
        <f t="shared" si="206"/>
        <v>1</v>
      </c>
      <c r="AZ235" s="5">
        <v>0</v>
      </c>
      <c r="BA235" s="63"/>
      <c r="BB235" s="15"/>
      <c r="BC235" s="13"/>
      <c r="BD235" s="98">
        <f t="shared" si="226"/>
        <v>0</v>
      </c>
      <c r="BE235" s="99">
        <f>BE5</f>
        <v>0.98</v>
      </c>
      <c r="BF235" s="100"/>
      <c r="BG235" s="110"/>
      <c r="BH235" s="95">
        <f t="shared" si="227"/>
        <v>0</v>
      </c>
      <c r="BI235" s="15"/>
      <c r="BJ235" s="24">
        <f t="shared" si="207"/>
        <v>0</v>
      </c>
      <c r="BK235" s="5">
        <v>0</v>
      </c>
      <c r="BL235" s="63"/>
      <c r="BM235" s="15"/>
      <c r="BN235" s="13"/>
      <c r="BO235" s="98">
        <f t="shared" si="228"/>
        <v>0</v>
      </c>
      <c r="BP235" s="99">
        <f>BP5</f>
        <v>0.94499999999999995</v>
      </c>
      <c r="BQ235" s="100"/>
      <c r="BR235" s="110"/>
      <c r="BS235" s="95">
        <f t="shared" si="229"/>
        <v>0</v>
      </c>
      <c r="BT235" s="15"/>
      <c r="BU235" s="24">
        <f t="shared" si="208"/>
        <v>0</v>
      </c>
      <c r="BV235" s="5">
        <v>0</v>
      </c>
      <c r="BW235" s="63"/>
      <c r="BX235" s="15"/>
      <c r="BY235" s="13"/>
      <c r="BZ235" s="98">
        <f t="shared" si="230"/>
        <v>0</v>
      </c>
      <c r="CA235" s="99">
        <f>CA5</f>
        <v>1</v>
      </c>
      <c r="CB235" s="100"/>
      <c r="CC235" s="110"/>
      <c r="CD235" s="95">
        <f t="shared" si="231"/>
        <v>0</v>
      </c>
      <c r="CE235" s="15"/>
      <c r="CF235" s="24">
        <f t="shared" si="209"/>
        <v>0</v>
      </c>
      <c r="CG235" s="5">
        <v>0</v>
      </c>
      <c r="CH235" s="63"/>
      <c r="CI235" s="15"/>
      <c r="CJ235" s="13"/>
      <c r="CK235" s="98">
        <f t="shared" si="232"/>
        <v>0</v>
      </c>
      <c r="CL235" s="99">
        <f>CL5</f>
        <v>1</v>
      </c>
      <c r="CM235" s="100"/>
      <c r="CN235" s="110"/>
      <c r="CO235" s="95">
        <f t="shared" si="233"/>
        <v>0</v>
      </c>
      <c r="CP235" s="15"/>
      <c r="CQ235" s="24">
        <f t="shared" si="210"/>
        <v>0</v>
      </c>
      <c r="CR235" s="5">
        <v>0</v>
      </c>
      <c r="CS235" s="63"/>
      <c r="CT235" s="15"/>
      <c r="CU235" s="13"/>
      <c r="CV235" s="98">
        <f t="shared" si="234"/>
        <v>0</v>
      </c>
      <c r="CW235" s="99">
        <f>CW5</f>
        <v>1</v>
      </c>
      <c r="CX235" s="100"/>
      <c r="CY235" s="110"/>
      <c r="CZ235" s="95">
        <f t="shared" si="235"/>
        <v>0</v>
      </c>
      <c r="DA235" s="15"/>
      <c r="DB235" s="24">
        <f t="shared" si="211"/>
        <v>0</v>
      </c>
      <c r="DC235" s="5">
        <v>0</v>
      </c>
      <c r="DD235" s="63"/>
      <c r="DE235" s="15"/>
      <c r="DF235" s="13"/>
      <c r="DG235" s="98">
        <f t="shared" si="236"/>
        <v>0</v>
      </c>
      <c r="DH235" s="99">
        <f>DH5</f>
        <v>1</v>
      </c>
      <c r="DI235" s="100"/>
      <c r="DJ235" s="110"/>
      <c r="DK235" s="95">
        <f t="shared" si="237"/>
        <v>0</v>
      </c>
      <c r="DL235" s="15"/>
      <c r="DM235" s="24">
        <f t="shared" si="212"/>
        <v>0</v>
      </c>
      <c r="DN235" s="5">
        <v>0</v>
      </c>
      <c r="DO235" s="63"/>
      <c r="DP235" s="15"/>
      <c r="DQ235" s="13"/>
      <c r="DR235" s="98">
        <f t="shared" si="238"/>
        <v>0</v>
      </c>
      <c r="DS235" s="99">
        <f>DS5</f>
        <v>1</v>
      </c>
      <c r="DT235" s="100"/>
      <c r="DU235" s="110"/>
      <c r="DV235" s="95">
        <f t="shared" si="239"/>
        <v>0</v>
      </c>
      <c r="DW235" s="15"/>
      <c r="DX235" s="24">
        <f t="shared" si="213"/>
        <v>0</v>
      </c>
      <c r="DY235" s="5">
        <v>0</v>
      </c>
      <c r="DZ235" s="63"/>
      <c r="EA235" s="15"/>
      <c r="EB235" s="13"/>
      <c r="EC235" s="98">
        <f t="shared" si="240"/>
        <v>0</v>
      </c>
      <c r="ED235" s="99">
        <f>ED5</f>
        <v>1</v>
      </c>
      <c r="EE235" s="100"/>
      <c r="EF235" s="110"/>
      <c r="EG235" s="95">
        <f t="shared" si="241"/>
        <v>0</v>
      </c>
      <c r="EH235" s="15"/>
      <c r="EI235" s="24">
        <f t="shared" si="214"/>
        <v>0</v>
      </c>
      <c r="EJ235" s="5">
        <v>0</v>
      </c>
      <c r="EK235" s="63"/>
      <c r="EL235" s="15"/>
      <c r="EM235" s="13"/>
      <c r="EN235" s="98">
        <f t="shared" si="242"/>
        <v>0</v>
      </c>
      <c r="EO235" s="99">
        <f>EO5</f>
        <v>1</v>
      </c>
      <c r="EP235" s="100"/>
      <c r="EQ235" s="110"/>
      <c r="ER235" s="95">
        <f t="shared" si="243"/>
        <v>0</v>
      </c>
      <c r="ES235" s="15"/>
      <c r="ET235" s="24">
        <f t="shared" si="215"/>
        <v>0</v>
      </c>
      <c r="EU235" s="5">
        <v>0</v>
      </c>
      <c r="EV235" s="63"/>
      <c r="EW235" s="15"/>
      <c r="EX235" s="13"/>
      <c r="EY235" s="98">
        <f t="shared" si="244"/>
        <v>0</v>
      </c>
      <c r="EZ235" s="99">
        <f>EZ5</f>
        <v>1</v>
      </c>
      <c r="FA235" s="100"/>
      <c r="FB235" s="110"/>
      <c r="FC235" s="95">
        <f t="shared" si="245"/>
        <v>0</v>
      </c>
      <c r="FD235" s="15"/>
      <c r="FE235" s="24">
        <f t="shared" si="216"/>
        <v>0</v>
      </c>
      <c r="FF235" s="5">
        <v>0</v>
      </c>
      <c r="FG235" s="63"/>
      <c r="FH235" s="15"/>
      <c r="FI235" s="13"/>
      <c r="FJ235" s="98">
        <f t="shared" si="246"/>
        <v>0</v>
      </c>
      <c r="FK235" s="99">
        <f>FK5</f>
        <v>1</v>
      </c>
      <c r="FL235" s="100"/>
      <c r="FM235" s="110"/>
      <c r="FN235" s="95">
        <f t="shared" si="247"/>
        <v>0</v>
      </c>
      <c r="FO235" s="15"/>
      <c r="FP235" s="24">
        <f t="shared" si="217"/>
        <v>0</v>
      </c>
      <c r="FQ235" s="5">
        <v>0</v>
      </c>
      <c r="FR235" s="8">
        <v>0</v>
      </c>
      <c r="FS235" s="84">
        <f t="shared" si="248"/>
        <v>500</v>
      </c>
      <c r="FT235" s="85">
        <f t="shared" si="249"/>
        <v>12.13373</v>
      </c>
      <c r="FU235" s="85">
        <f t="shared" si="250"/>
        <v>500</v>
      </c>
      <c r="FV235" s="85">
        <f t="shared" si="251"/>
        <v>11.808</v>
      </c>
      <c r="FW235" s="85">
        <f t="shared" si="252"/>
        <v>500</v>
      </c>
      <c r="FX235" s="85">
        <f t="shared" si="253"/>
        <v>500</v>
      </c>
      <c r="FY235" s="85">
        <f t="shared" si="254"/>
        <v>500</v>
      </c>
      <c r="FZ235" s="85">
        <f t="shared" si="255"/>
        <v>500</v>
      </c>
      <c r="GA235" s="85">
        <f t="shared" si="256"/>
        <v>500</v>
      </c>
      <c r="GB235" s="85">
        <f t="shared" si="257"/>
        <v>500</v>
      </c>
      <c r="GC235" s="85">
        <f t="shared" si="258"/>
        <v>500</v>
      </c>
      <c r="GD235" s="85">
        <f t="shared" si="259"/>
        <v>500</v>
      </c>
      <c r="GE235" s="85">
        <f t="shared" si="260"/>
        <v>500</v>
      </c>
      <c r="GF235" s="85">
        <f t="shared" si="261"/>
        <v>500</v>
      </c>
      <c r="GG235" s="85">
        <f t="shared" si="262"/>
        <v>500</v>
      </c>
      <c r="GH235" s="101">
        <f t="shared" si="201"/>
        <v>2</v>
      </c>
      <c r="GI235" s="102">
        <f t="shared" si="263"/>
        <v>23.94173</v>
      </c>
      <c r="GJ235" s="102">
        <f t="shared" si="264"/>
        <v>11.970865</v>
      </c>
      <c r="GK235" s="79">
        <f>ROW()</f>
        <v>235</v>
      </c>
    </row>
    <row r="236" spans="1:193" s="12" customFormat="1" ht="50.1" customHeight="1">
      <c r="A236" s="17">
        <f>ROW()</f>
        <v>236</v>
      </c>
      <c r="B236" s="32">
        <f t="shared" si="265"/>
        <v>230</v>
      </c>
      <c r="C236" s="33">
        <f t="shared" si="266"/>
        <v>230</v>
      </c>
      <c r="D236" s="31" t="s">
        <v>558</v>
      </c>
      <c r="E236" s="390">
        <f t="shared" si="202"/>
        <v>8.3453186249999991</v>
      </c>
      <c r="F236" s="107">
        <f t="shared" si="218"/>
        <v>9.2224134062499985</v>
      </c>
      <c r="G236" s="3">
        <v>0</v>
      </c>
      <c r="H236" s="4">
        <v>0</v>
      </c>
      <c r="I236" s="63"/>
      <c r="J236" s="15"/>
      <c r="K236" s="13"/>
      <c r="L236" s="98">
        <f t="shared" si="267"/>
        <v>1</v>
      </c>
      <c r="M236" s="99">
        <f>M5</f>
        <v>0.94499999999999995</v>
      </c>
      <c r="N236" s="100">
        <v>9.3450000000000006</v>
      </c>
      <c r="O236" s="110">
        <v>146163</v>
      </c>
      <c r="P236" s="95">
        <f t="shared" si="219"/>
        <v>8.8310250000000003</v>
      </c>
      <c r="Q236" s="15"/>
      <c r="R236" s="24">
        <f t="shared" si="203"/>
        <v>2</v>
      </c>
      <c r="S236" s="25">
        <v>0</v>
      </c>
      <c r="T236" s="63"/>
      <c r="U236" s="15"/>
      <c r="V236" s="13"/>
      <c r="W236" s="98">
        <f t="shared" si="220"/>
        <v>1</v>
      </c>
      <c r="X236" s="99">
        <f>X5</f>
        <v>0.97</v>
      </c>
      <c r="Y236" s="100">
        <v>10.723000000000001</v>
      </c>
      <c r="Z236" s="110"/>
      <c r="AA236" s="95">
        <f t="shared" si="221"/>
        <v>10.40131</v>
      </c>
      <c r="AB236" s="15"/>
      <c r="AC236" s="24">
        <f t="shared" si="204"/>
        <v>4</v>
      </c>
      <c r="AD236" s="5">
        <v>0</v>
      </c>
      <c r="AE236" s="63"/>
      <c r="AF236" s="15"/>
      <c r="AG236" s="13"/>
      <c r="AH236" s="98">
        <f t="shared" si="222"/>
        <v>0</v>
      </c>
      <c r="AI236" s="99">
        <f>AI5</f>
        <v>0.95499999999999996</v>
      </c>
      <c r="AJ236" s="100"/>
      <c r="AK236" s="110"/>
      <c r="AL236" s="95">
        <f t="shared" si="223"/>
        <v>0</v>
      </c>
      <c r="AM236" s="15"/>
      <c r="AN236" s="24">
        <f t="shared" si="205"/>
        <v>0</v>
      </c>
      <c r="AO236" s="5">
        <v>0</v>
      </c>
      <c r="AP236" s="63"/>
      <c r="AQ236" s="15"/>
      <c r="AR236" s="13"/>
      <c r="AS236" s="98">
        <f t="shared" si="224"/>
        <v>1</v>
      </c>
      <c r="AT236" s="99">
        <f>AT5</f>
        <v>0.96</v>
      </c>
      <c r="AU236" s="100">
        <v>9.6999999999999993</v>
      </c>
      <c r="AV236" s="110"/>
      <c r="AW236" s="95">
        <f t="shared" si="225"/>
        <v>9.3119999999999994</v>
      </c>
      <c r="AX236" s="15"/>
      <c r="AY236" s="24">
        <f t="shared" si="206"/>
        <v>3</v>
      </c>
      <c r="AZ236" s="5">
        <v>0</v>
      </c>
      <c r="BA236" s="63"/>
      <c r="BB236" s="15"/>
      <c r="BC236" s="13"/>
      <c r="BD236" s="98">
        <f t="shared" si="226"/>
        <v>0</v>
      </c>
      <c r="BE236" s="99">
        <f>BE5</f>
        <v>0.98</v>
      </c>
      <c r="BF236" s="100"/>
      <c r="BG236" s="110"/>
      <c r="BH236" s="95">
        <f t="shared" si="227"/>
        <v>0</v>
      </c>
      <c r="BI236" s="15"/>
      <c r="BJ236" s="24">
        <f t="shared" si="207"/>
        <v>0</v>
      </c>
      <c r="BK236" s="5">
        <v>0</v>
      </c>
      <c r="BL236" s="63"/>
      <c r="BM236" s="15"/>
      <c r="BN236" s="13"/>
      <c r="BO236" s="98">
        <f t="shared" si="228"/>
        <v>1</v>
      </c>
      <c r="BP236" s="99">
        <f>BP5</f>
        <v>0.94499999999999995</v>
      </c>
      <c r="BQ236" s="100">
        <v>8.8310250000000003</v>
      </c>
      <c r="BR236" s="110"/>
      <c r="BS236" s="95">
        <f t="shared" si="229"/>
        <v>8.3453186249999991</v>
      </c>
      <c r="BT236" s="15"/>
      <c r="BU236" s="24">
        <f t="shared" si="208"/>
        <v>1</v>
      </c>
      <c r="BV236" s="5">
        <v>0</v>
      </c>
      <c r="BW236" s="63"/>
      <c r="BX236" s="15"/>
      <c r="BY236" s="13"/>
      <c r="BZ236" s="98">
        <f t="shared" si="230"/>
        <v>0</v>
      </c>
      <c r="CA236" s="99">
        <f>CA5</f>
        <v>1</v>
      </c>
      <c r="CB236" s="100"/>
      <c r="CC236" s="110"/>
      <c r="CD236" s="95">
        <f t="shared" si="231"/>
        <v>0</v>
      </c>
      <c r="CE236" s="15"/>
      <c r="CF236" s="24">
        <f t="shared" si="209"/>
        <v>0</v>
      </c>
      <c r="CG236" s="5">
        <v>0</v>
      </c>
      <c r="CH236" s="63"/>
      <c r="CI236" s="15"/>
      <c r="CJ236" s="13"/>
      <c r="CK236" s="98">
        <f t="shared" si="232"/>
        <v>0</v>
      </c>
      <c r="CL236" s="99">
        <f>CL5</f>
        <v>1</v>
      </c>
      <c r="CM236" s="100"/>
      <c r="CN236" s="110"/>
      <c r="CO236" s="95">
        <f t="shared" si="233"/>
        <v>0</v>
      </c>
      <c r="CP236" s="15"/>
      <c r="CQ236" s="24">
        <f t="shared" si="210"/>
        <v>0</v>
      </c>
      <c r="CR236" s="5">
        <v>0</v>
      </c>
      <c r="CS236" s="63"/>
      <c r="CT236" s="15"/>
      <c r="CU236" s="13"/>
      <c r="CV236" s="98">
        <f t="shared" si="234"/>
        <v>0</v>
      </c>
      <c r="CW236" s="99">
        <f>CW5</f>
        <v>1</v>
      </c>
      <c r="CX236" s="100"/>
      <c r="CY236" s="110"/>
      <c r="CZ236" s="95">
        <f t="shared" si="235"/>
        <v>0</v>
      </c>
      <c r="DA236" s="15"/>
      <c r="DB236" s="24">
        <f t="shared" si="211"/>
        <v>0</v>
      </c>
      <c r="DC236" s="5">
        <v>0</v>
      </c>
      <c r="DD236" s="63"/>
      <c r="DE236" s="15"/>
      <c r="DF236" s="13"/>
      <c r="DG236" s="98">
        <f t="shared" si="236"/>
        <v>0</v>
      </c>
      <c r="DH236" s="99">
        <f>DH5</f>
        <v>1</v>
      </c>
      <c r="DI236" s="100"/>
      <c r="DJ236" s="110"/>
      <c r="DK236" s="95">
        <f t="shared" si="237"/>
        <v>0</v>
      </c>
      <c r="DL236" s="15"/>
      <c r="DM236" s="24">
        <f t="shared" si="212"/>
        <v>0</v>
      </c>
      <c r="DN236" s="5">
        <v>0</v>
      </c>
      <c r="DO236" s="63"/>
      <c r="DP236" s="15"/>
      <c r="DQ236" s="13"/>
      <c r="DR236" s="98">
        <f t="shared" si="238"/>
        <v>0</v>
      </c>
      <c r="DS236" s="99">
        <f>DS5</f>
        <v>1</v>
      </c>
      <c r="DT236" s="100"/>
      <c r="DU236" s="110"/>
      <c r="DV236" s="95">
        <f t="shared" si="239"/>
        <v>0</v>
      </c>
      <c r="DW236" s="15"/>
      <c r="DX236" s="24">
        <f t="shared" si="213"/>
        <v>0</v>
      </c>
      <c r="DY236" s="5">
        <v>0</v>
      </c>
      <c r="DZ236" s="63"/>
      <c r="EA236" s="15"/>
      <c r="EB236" s="13"/>
      <c r="EC236" s="98">
        <f t="shared" si="240"/>
        <v>0</v>
      </c>
      <c r="ED236" s="99">
        <f>ED5</f>
        <v>1</v>
      </c>
      <c r="EE236" s="100"/>
      <c r="EF236" s="110"/>
      <c r="EG236" s="95">
        <f t="shared" si="241"/>
        <v>0</v>
      </c>
      <c r="EH236" s="15"/>
      <c r="EI236" s="24">
        <f t="shared" si="214"/>
        <v>0</v>
      </c>
      <c r="EJ236" s="5">
        <v>0</v>
      </c>
      <c r="EK236" s="63"/>
      <c r="EL236" s="15"/>
      <c r="EM236" s="13"/>
      <c r="EN236" s="98">
        <f t="shared" si="242"/>
        <v>0</v>
      </c>
      <c r="EO236" s="99">
        <f>EO5</f>
        <v>1</v>
      </c>
      <c r="EP236" s="100"/>
      <c r="EQ236" s="110"/>
      <c r="ER236" s="95">
        <f t="shared" si="243"/>
        <v>0</v>
      </c>
      <c r="ES236" s="15"/>
      <c r="ET236" s="24">
        <f t="shared" si="215"/>
        <v>0</v>
      </c>
      <c r="EU236" s="5">
        <v>0</v>
      </c>
      <c r="EV236" s="63"/>
      <c r="EW236" s="15"/>
      <c r="EX236" s="13"/>
      <c r="EY236" s="98">
        <f t="shared" si="244"/>
        <v>0</v>
      </c>
      <c r="EZ236" s="99">
        <f>EZ5</f>
        <v>1</v>
      </c>
      <c r="FA236" s="100"/>
      <c r="FB236" s="110"/>
      <c r="FC236" s="95">
        <f t="shared" si="245"/>
        <v>0</v>
      </c>
      <c r="FD236" s="15"/>
      <c r="FE236" s="24">
        <f t="shared" si="216"/>
        <v>0</v>
      </c>
      <c r="FF236" s="5">
        <v>0</v>
      </c>
      <c r="FG236" s="63"/>
      <c r="FH236" s="15"/>
      <c r="FI236" s="13"/>
      <c r="FJ236" s="98">
        <f t="shared" si="246"/>
        <v>0</v>
      </c>
      <c r="FK236" s="99">
        <f>FK5</f>
        <v>1</v>
      </c>
      <c r="FL236" s="100"/>
      <c r="FM236" s="110"/>
      <c r="FN236" s="95">
        <f t="shared" si="247"/>
        <v>0</v>
      </c>
      <c r="FO236" s="15"/>
      <c r="FP236" s="24">
        <f t="shared" si="217"/>
        <v>0</v>
      </c>
      <c r="FQ236" s="5">
        <v>0</v>
      </c>
      <c r="FR236" s="8">
        <v>0</v>
      </c>
      <c r="FS236" s="84">
        <f t="shared" si="248"/>
        <v>8.8310250000000003</v>
      </c>
      <c r="FT236" s="85">
        <f t="shared" si="249"/>
        <v>10.40131</v>
      </c>
      <c r="FU236" s="85">
        <f t="shared" si="250"/>
        <v>500</v>
      </c>
      <c r="FV236" s="85">
        <f t="shared" si="251"/>
        <v>9.3119999999999994</v>
      </c>
      <c r="FW236" s="85">
        <f t="shared" si="252"/>
        <v>500</v>
      </c>
      <c r="FX236" s="85">
        <f t="shared" si="253"/>
        <v>8.3453186249999991</v>
      </c>
      <c r="FY236" s="85">
        <f t="shared" si="254"/>
        <v>500</v>
      </c>
      <c r="FZ236" s="85">
        <f t="shared" si="255"/>
        <v>500</v>
      </c>
      <c r="GA236" s="85">
        <f t="shared" si="256"/>
        <v>500</v>
      </c>
      <c r="GB236" s="85">
        <f t="shared" si="257"/>
        <v>500</v>
      </c>
      <c r="GC236" s="85">
        <f t="shared" si="258"/>
        <v>500</v>
      </c>
      <c r="GD236" s="85">
        <f t="shared" si="259"/>
        <v>500</v>
      </c>
      <c r="GE236" s="85">
        <f t="shared" si="260"/>
        <v>500</v>
      </c>
      <c r="GF236" s="85">
        <f t="shared" si="261"/>
        <v>500</v>
      </c>
      <c r="GG236" s="85">
        <f t="shared" si="262"/>
        <v>500</v>
      </c>
      <c r="GH236" s="101">
        <f t="shared" si="201"/>
        <v>4</v>
      </c>
      <c r="GI236" s="102">
        <f t="shared" si="263"/>
        <v>36.889653624999994</v>
      </c>
      <c r="GJ236" s="102">
        <f t="shared" si="264"/>
        <v>9.2224134062499985</v>
      </c>
      <c r="GK236" s="79">
        <f>ROW()</f>
        <v>236</v>
      </c>
    </row>
    <row r="237" spans="1:193" s="12" customFormat="1" ht="50.1" customHeight="1">
      <c r="A237" s="17">
        <f>ROW()</f>
        <v>237</v>
      </c>
      <c r="B237" s="32">
        <f t="shared" si="265"/>
        <v>231</v>
      </c>
      <c r="C237" s="33">
        <f t="shared" si="266"/>
        <v>231</v>
      </c>
      <c r="D237" s="31" t="s">
        <v>559</v>
      </c>
      <c r="E237" s="390">
        <f t="shared" si="202"/>
        <v>16.403976225000001</v>
      </c>
      <c r="F237" s="107">
        <f t="shared" si="218"/>
        <v>16.881340612500001</v>
      </c>
      <c r="G237" s="3">
        <v>0</v>
      </c>
      <c r="H237" s="4">
        <v>0</v>
      </c>
      <c r="I237" s="63"/>
      <c r="J237" s="15"/>
      <c r="K237" s="13"/>
      <c r="L237" s="98">
        <f t="shared" si="267"/>
        <v>1</v>
      </c>
      <c r="M237" s="99">
        <f>M5</f>
        <v>0.94499999999999995</v>
      </c>
      <c r="N237" s="100">
        <v>18.369</v>
      </c>
      <c r="O237" s="110">
        <v>146109</v>
      </c>
      <c r="P237" s="95">
        <f t="shared" si="219"/>
        <v>17.358705</v>
      </c>
      <c r="Q237" s="15"/>
      <c r="R237" s="24">
        <f t="shared" si="203"/>
        <v>2</v>
      </c>
      <c r="S237" s="25">
        <v>0</v>
      </c>
      <c r="T237" s="63"/>
      <c r="U237" s="15"/>
      <c r="V237" s="13"/>
      <c r="W237" s="98">
        <f t="shared" si="220"/>
        <v>0</v>
      </c>
      <c r="X237" s="99">
        <f>X5</f>
        <v>0.97</v>
      </c>
      <c r="Y237" s="100"/>
      <c r="Z237" s="110"/>
      <c r="AA237" s="95">
        <f t="shared" si="221"/>
        <v>0</v>
      </c>
      <c r="AB237" s="15"/>
      <c r="AC237" s="24">
        <f t="shared" si="204"/>
        <v>0</v>
      </c>
      <c r="AD237" s="5">
        <v>0</v>
      </c>
      <c r="AE237" s="63"/>
      <c r="AF237" s="15"/>
      <c r="AG237" s="13"/>
      <c r="AH237" s="98">
        <f t="shared" si="222"/>
        <v>0</v>
      </c>
      <c r="AI237" s="99">
        <f>AI5</f>
        <v>0.95499999999999996</v>
      </c>
      <c r="AJ237" s="100"/>
      <c r="AK237" s="110"/>
      <c r="AL237" s="95">
        <f t="shared" si="223"/>
        <v>0</v>
      </c>
      <c r="AM237" s="15"/>
      <c r="AN237" s="24">
        <f t="shared" si="205"/>
        <v>0</v>
      </c>
      <c r="AO237" s="5">
        <v>0</v>
      </c>
      <c r="AP237" s="63"/>
      <c r="AQ237" s="15"/>
      <c r="AR237" s="13"/>
      <c r="AS237" s="98">
        <f t="shared" si="224"/>
        <v>0</v>
      </c>
      <c r="AT237" s="99">
        <f>AT5</f>
        <v>0.96</v>
      </c>
      <c r="AU237" s="100"/>
      <c r="AV237" s="110"/>
      <c r="AW237" s="95">
        <f t="shared" si="225"/>
        <v>0</v>
      </c>
      <c r="AX237" s="15"/>
      <c r="AY237" s="24">
        <f t="shared" si="206"/>
        <v>0</v>
      </c>
      <c r="AZ237" s="5">
        <v>0</v>
      </c>
      <c r="BA237" s="63"/>
      <c r="BB237" s="15"/>
      <c r="BC237" s="13"/>
      <c r="BD237" s="98">
        <f t="shared" si="226"/>
        <v>0</v>
      </c>
      <c r="BE237" s="99">
        <f>BE5</f>
        <v>0.98</v>
      </c>
      <c r="BF237" s="100"/>
      <c r="BG237" s="110"/>
      <c r="BH237" s="95">
        <f t="shared" si="227"/>
        <v>0</v>
      </c>
      <c r="BI237" s="15"/>
      <c r="BJ237" s="24">
        <f t="shared" si="207"/>
        <v>0</v>
      </c>
      <c r="BK237" s="5">
        <v>0</v>
      </c>
      <c r="BL237" s="63"/>
      <c r="BM237" s="15"/>
      <c r="BN237" s="13"/>
      <c r="BO237" s="98">
        <f t="shared" si="228"/>
        <v>1</v>
      </c>
      <c r="BP237" s="99">
        <f>BP5</f>
        <v>0.94499999999999995</v>
      </c>
      <c r="BQ237" s="100">
        <v>17.358705</v>
      </c>
      <c r="BR237" s="110"/>
      <c r="BS237" s="95">
        <f t="shared" si="229"/>
        <v>16.403976225000001</v>
      </c>
      <c r="BT237" s="15"/>
      <c r="BU237" s="24">
        <f t="shared" si="208"/>
        <v>1</v>
      </c>
      <c r="BV237" s="5">
        <v>0</v>
      </c>
      <c r="BW237" s="63"/>
      <c r="BX237" s="15"/>
      <c r="BY237" s="13"/>
      <c r="BZ237" s="98">
        <f t="shared" si="230"/>
        <v>0</v>
      </c>
      <c r="CA237" s="99">
        <f>CA5</f>
        <v>1</v>
      </c>
      <c r="CB237" s="100"/>
      <c r="CC237" s="110"/>
      <c r="CD237" s="95">
        <f t="shared" si="231"/>
        <v>0</v>
      </c>
      <c r="CE237" s="15"/>
      <c r="CF237" s="24">
        <f t="shared" si="209"/>
        <v>0</v>
      </c>
      <c r="CG237" s="5">
        <v>0</v>
      </c>
      <c r="CH237" s="63"/>
      <c r="CI237" s="15"/>
      <c r="CJ237" s="13"/>
      <c r="CK237" s="98">
        <f t="shared" si="232"/>
        <v>0</v>
      </c>
      <c r="CL237" s="99">
        <f>CL5</f>
        <v>1</v>
      </c>
      <c r="CM237" s="100"/>
      <c r="CN237" s="110"/>
      <c r="CO237" s="95">
        <f t="shared" si="233"/>
        <v>0</v>
      </c>
      <c r="CP237" s="15"/>
      <c r="CQ237" s="24">
        <f t="shared" si="210"/>
        <v>0</v>
      </c>
      <c r="CR237" s="5">
        <v>0</v>
      </c>
      <c r="CS237" s="63"/>
      <c r="CT237" s="15"/>
      <c r="CU237" s="13"/>
      <c r="CV237" s="98">
        <f t="shared" si="234"/>
        <v>0</v>
      </c>
      <c r="CW237" s="99">
        <f>CW5</f>
        <v>1</v>
      </c>
      <c r="CX237" s="100"/>
      <c r="CY237" s="110"/>
      <c r="CZ237" s="95">
        <f t="shared" si="235"/>
        <v>0</v>
      </c>
      <c r="DA237" s="15"/>
      <c r="DB237" s="24">
        <f t="shared" si="211"/>
        <v>0</v>
      </c>
      <c r="DC237" s="5">
        <v>0</v>
      </c>
      <c r="DD237" s="63"/>
      <c r="DE237" s="15"/>
      <c r="DF237" s="13"/>
      <c r="DG237" s="98">
        <f t="shared" si="236"/>
        <v>0</v>
      </c>
      <c r="DH237" s="99">
        <f>DH5</f>
        <v>1</v>
      </c>
      <c r="DI237" s="100"/>
      <c r="DJ237" s="110"/>
      <c r="DK237" s="95">
        <f t="shared" si="237"/>
        <v>0</v>
      </c>
      <c r="DL237" s="15"/>
      <c r="DM237" s="24">
        <f t="shared" si="212"/>
        <v>0</v>
      </c>
      <c r="DN237" s="5">
        <v>0</v>
      </c>
      <c r="DO237" s="63"/>
      <c r="DP237" s="15"/>
      <c r="DQ237" s="13"/>
      <c r="DR237" s="98">
        <f t="shared" si="238"/>
        <v>0</v>
      </c>
      <c r="DS237" s="99">
        <f>DS5</f>
        <v>1</v>
      </c>
      <c r="DT237" s="100"/>
      <c r="DU237" s="110"/>
      <c r="DV237" s="95">
        <f t="shared" si="239"/>
        <v>0</v>
      </c>
      <c r="DW237" s="15"/>
      <c r="DX237" s="24">
        <f t="shared" si="213"/>
        <v>0</v>
      </c>
      <c r="DY237" s="5">
        <v>0</v>
      </c>
      <c r="DZ237" s="63"/>
      <c r="EA237" s="15"/>
      <c r="EB237" s="13"/>
      <c r="EC237" s="98">
        <f t="shared" si="240"/>
        <v>0</v>
      </c>
      <c r="ED237" s="99">
        <f>ED5</f>
        <v>1</v>
      </c>
      <c r="EE237" s="100"/>
      <c r="EF237" s="110"/>
      <c r="EG237" s="95">
        <f t="shared" si="241"/>
        <v>0</v>
      </c>
      <c r="EH237" s="15"/>
      <c r="EI237" s="24">
        <f t="shared" si="214"/>
        <v>0</v>
      </c>
      <c r="EJ237" s="5">
        <v>0</v>
      </c>
      <c r="EK237" s="63"/>
      <c r="EL237" s="15"/>
      <c r="EM237" s="13"/>
      <c r="EN237" s="98">
        <f t="shared" si="242"/>
        <v>0</v>
      </c>
      <c r="EO237" s="99">
        <f>EO5</f>
        <v>1</v>
      </c>
      <c r="EP237" s="100"/>
      <c r="EQ237" s="110"/>
      <c r="ER237" s="95">
        <f t="shared" si="243"/>
        <v>0</v>
      </c>
      <c r="ES237" s="15"/>
      <c r="ET237" s="24">
        <f t="shared" si="215"/>
        <v>0</v>
      </c>
      <c r="EU237" s="5">
        <v>0</v>
      </c>
      <c r="EV237" s="63"/>
      <c r="EW237" s="15"/>
      <c r="EX237" s="13"/>
      <c r="EY237" s="98">
        <f t="shared" si="244"/>
        <v>0</v>
      </c>
      <c r="EZ237" s="99">
        <f>EZ5</f>
        <v>1</v>
      </c>
      <c r="FA237" s="100"/>
      <c r="FB237" s="110"/>
      <c r="FC237" s="95">
        <f t="shared" si="245"/>
        <v>0</v>
      </c>
      <c r="FD237" s="15"/>
      <c r="FE237" s="24">
        <f t="shared" si="216"/>
        <v>0</v>
      </c>
      <c r="FF237" s="5">
        <v>0</v>
      </c>
      <c r="FG237" s="63"/>
      <c r="FH237" s="15"/>
      <c r="FI237" s="13"/>
      <c r="FJ237" s="98">
        <f t="shared" si="246"/>
        <v>0</v>
      </c>
      <c r="FK237" s="99">
        <f>FK5</f>
        <v>1</v>
      </c>
      <c r="FL237" s="100"/>
      <c r="FM237" s="110"/>
      <c r="FN237" s="95">
        <f t="shared" si="247"/>
        <v>0</v>
      </c>
      <c r="FO237" s="15"/>
      <c r="FP237" s="24">
        <f t="shared" si="217"/>
        <v>0</v>
      </c>
      <c r="FQ237" s="5">
        <v>0</v>
      </c>
      <c r="FR237" s="8">
        <v>0</v>
      </c>
      <c r="FS237" s="84">
        <f t="shared" si="248"/>
        <v>17.358705</v>
      </c>
      <c r="FT237" s="85">
        <f t="shared" si="249"/>
        <v>500</v>
      </c>
      <c r="FU237" s="85">
        <f t="shared" si="250"/>
        <v>500</v>
      </c>
      <c r="FV237" s="85">
        <f t="shared" si="251"/>
        <v>500</v>
      </c>
      <c r="FW237" s="85">
        <f t="shared" si="252"/>
        <v>500</v>
      </c>
      <c r="FX237" s="85">
        <f t="shared" si="253"/>
        <v>16.403976225000001</v>
      </c>
      <c r="FY237" s="85">
        <f t="shared" si="254"/>
        <v>500</v>
      </c>
      <c r="FZ237" s="85">
        <f t="shared" si="255"/>
        <v>500</v>
      </c>
      <c r="GA237" s="85">
        <f t="shared" si="256"/>
        <v>500</v>
      </c>
      <c r="GB237" s="85">
        <f t="shared" si="257"/>
        <v>500</v>
      </c>
      <c r="GC237" s="85">
        <f t="shared" si="258"/>
        <v>500</v>
      </c>
      <c r="GD237" s="85">
        <f t="shared" si="259"/>
        <v>500</v>
      </c>
      <c r="GE237" s="85">
        <f t="shared" si="260"/>
        <v>500</v>
      </c>
      <c r="GF237" s="85">
        <f t="shared" si="261"/>
        <v>500</v>
      </c>
      <c r="GG237" s="85">
        <f t="shared" si="262"/>
        <v>500</v>
      </c>
      <c r="GH237" s="101">
        <f t="shared" si="201"/>
        <v>2</v>
      </c>
      <c r="GI237" s="102">
        <f t="shared" si="263"/>
        <v>33.762681225000001</v>
      </c>
      <c r="GJ237" s="102">
        <f t="shared" si="264"/>
        <v>16.881340612500001</v>
      </c>
      <c r="GK237" s="79">
        <f>ROW()</f>
        <v>237</v>
      </c>
    </row>
    <row r="238" spans="1:193" s="12" customFormat="1" ht="50.1" customHeight="1">
      <c r="A238" s="17">
        <f>ROW()</f>
        <v>238</v>
      </c>
      <c r="B238" s="32">
        <f t="shared" si="265"/>
        <v>232</v>
      </c>
      <c r="C238" s="33">
        <f t="shared" si="266"/>
        <v>232</v>
      </c>
      <c r="D238" s="31" t="s">
        <v>560</v>
      </c>
      <c r="E238" s="390">
        <f t="shared" si="202"/>
        <v>20.345788575</v>
      </c>
      <c r="F238" s="107">
        <f t="shared" si="218"/>
        <v>23.02909589375</v>
      </c>
      <c r="G238" s="3">
        <v>0</v>
      </c>
      <c r="H238" s="4">
        <v>0</v>
      </c>
      <c r="I238" s="63"/>
      <c r="J238" s="15"/>
      <c r="K238" s="13"/>
      <c r="L238" s="98">
        <f t="shared" si="267"/>
        <v>1</v>
      </c>
      <c r="M238" s="99">
        <f>M5</f>
        <v>0.94499999999999995</v>
      </c>
      <c r="N238" s="100">
        <v>22.783000000000001</v>
      </c>
      <c r="O238" s="110">
        <v>146006</v>
      </c>
      <c r="P238" s="95">
        <f t="shared" si="219"/>
        <v>21.529935000000002</v>
      </c>
      <c r="Q238" s="15"/>
      <c r="R238" s="24">
        <f t="shared" si="203"/>
        <v>2</v>
      </c>
      <c r="S238" s="25">
        <v>0</v>
      </c>
      <c r="T238" s="63"/>
      <c r="U238" s="15"/>
      <c r="V238" s="13"/>
      <c r="W238" s="98">
        <f t="shared" si="220"/>
        <v>1</v>
      </c>
      <c r="X238" s="99">
        <f>X5</f>
        <v>0.97</v>
      </c>
      <c r="Y238" s="100">
        <v>26.498000000000001</v>
      </c>
      <c r="Z238" s="110"/>
      <c r="AA238" s="95">
        <f t="shared" si="221"/>
        <v>25.703060000000001</v>
      </c>
      <c r="AB238" s="15"/>
      <c r="AC238" s="24">
        <f t="shared" si="204"/>
        <v>4</v>
      </c>
      <c r="AD238" s="5">
        <v>0</v>
      </c>
      <c r="AE238" s="63"/>
      <c r="AF238" s="15"/>
      <c r="AG238" s="13"/>
      <c r="AH238" s="98">
        <f t="shared" si="222"/>
        <v>0</v>
      </c>
      <c r="AI238" s="99">
        <f>AI5</f>
        <v>0.95499999999999996</v>
      </c>
      <c r="AJ238" s="100"/>
      <c r="AK238" s="110"/>
      <c r="AL238" s="95">
        <f t="shared" si="223"/>
        <v>0</v>
      </c>
      <c r="AM238" s="15"/>
      <c r="AN238" s="24">
        <f t="shared" si="205"/>
        <v>0</v>
      </c>
      <c r="AO238" s="5">
        <v>0</v>
      </c>
      <c r="AP238" s="63"/>
      <c r="AQ238" s="15"/>
      <c r="AR238" s="13"/>
      <c r="AS238" s="98">
        <f t="shared" si="224"/>
        <v>1</v>
      </c>
      <c r="AT238" s="99">
        <f>AT5</f>
        <v>0.96</v>
      </c>
      <c r="AU238" s="100">
        <v>25.56</v>
      </c>
      <c r="AV238" s="110"/>
      <c r="AW238" s="95">
        <f t="shared" si="225"/>
        <v>24.537599999999998</v>
      </c>
      <c r="AX238" s="15"/>
      <c r="AY238" s="24">
        <f t="shared" si="206"/>
        <v>3</v>
      </c>
      <c r="AZ238" s="5">
        <v>0</v>
      </c>
      <c r="BA238" s="63"/>
      <c r="BB238" s="15"/>
      <c r="BC238" s="13"/>
      <c r="BD238" s="98">
        <f t="shared" si="226"/>
        <v>0</v>
      </c>
      <c r="BE238" s="99">
        <f>BE5</f>
        <v>0.98</v>
      </c>
      <c r="BF238" s="100"/>
      <c r="BG238" s="110"/>
      <c r="BH238" s="95">
        <f t="shared" si="227"/>
        <v>0</v>
      </c>
      <c r="BI238" s="15"/>
      <c r="BJ238" s="24">
        <f t="shared" si="207"/>
        <v>0</v>
      </c>
      <c r="BK238" s="5">
        <v>0</v>
      </c>
      <c r="BL238" s="63"/>
      <c r="BM238" s="15"/>
      <c r="BN238" s="13"/>
      <c r="BO238" s="98">
        <f t="shared" si="228"/>
        <v>1</v>
      </c>
      <c r="BP238" s="99">
        <f>BP5</f>
        <v>0.94499999999999995</v>
      </c>
      <c r="BQ238" s="100">
        <v>21.529935000000002</v>
      </c>
      <c r="BR238" s="110"/>
      <c r="BS238" s="95">
        <f t="shared" si="229"/>
        <v>20.345788575</v>
      </c>
      <c r="BT238" s="15"/>
      <c r="BU238" s="24">
        <f t="shared" si="208"/>
        <v>1</v>
      </c>
      <c r="BV238" s="5">
        <v>0</v>
      </c>
      <c r="BW238" s="63"/>
      <c r="BX238" s="15"/>
      <c r="BY238" s="13"/>
      <c r="BZ238" s="98">
        <f t="shared" si="230"/>
        <v>0</v>
      </c>
      <c r="CA238" s="99">
        <f>CA5</f>
        <v>1</v>
      </c>
      <c r="CB238" s="100"/>
      <c r="CC238" s="110"/>
      <c r="CD238" s="95">
        <f t="shared" si="231"/>
        <v>0</v>
      </c>
      <c r="CE238" s="15"/>
      <c r="CF238" s="24">
        <f t="shared" si="209"/>
        <v>0</v>
      </c>
      <c r="CG238" s="5">
        <v>0</v>
      </c>
      <c r="CH238" s="63"/>
      <c r="CI238" s="15"/>
      <c r="CJ238" s="13"/>
      <c r="CK238" s="98">
        <f t="shared" si="232"/>
        <v>0</v>
      </c>
      <c r="CL238" s="99">
        <f>CL5</f>
        <v>1</v>
      </c>
      <c r="CM238" s="100"/>
      <c r="CN238" s="110"/>
      <c r="CO238" s="95">
        <f t="shared" si="233"/>
        <v>0</v>
      </c>
      <c r="CP238" s="15"/>
      <c r="CQ238" s="24">
        <f t="shared" si="210"/>
        <v>0</v>
      </c>
      <c r="CR238" s="5">
        <v>0</v>
      </c>
      <c r="CS238" s="63"/>
      <c r="CT238" s="15"/>
      <c r="CU238" s="13"/>
      <c r="CV238" s="98">
        <f t="shared" si="234"/>
        <v>0</v>
      </c>
      <c r="CW238" s="99">
        <f>CW5</f>
        <v>1</v>
      </c>
      <c r="CX238" s="100"/>
      <c r="CY238" s="110"/>
      <c r="CZ238" s="95">
        <f t="shared" si="235"/>
        <v>0</v>
      </c>
      <c r="DA238" s="15"/>
      <c r="DB238" s="24">
        <f t="shared" si="211"/>
        <v>0</v>
      </c>
      <c r="DC238" s="5">
        <v>0</v>
      </c>
      <c r="DD238" s="63"/>
      <c r="DE238" s="15"/>
      <c r="DF238" s="13"/>
      <c r="DG238" s="98">
        <f t="shared" si="236"/>
        <v>0</v>
      </c>
      <c r="DH238" s="99">
        <f>DH5</f>
        <v>1</v>
      </c>
      <c r="DI238" s="100"/>
      <c r="DJ238" s="110"/>
      <c r="DK238" s="95">
        <f t="shared" si="237"/>
        <v>0</v>
      </c>
      <c r="DL238" s="15"/>
      <c r="DM238" s="24">
        <f t="shared" si="212"/>
        <v>0</v>
      </c>
      <c r="DN238" s="5">
        <v>0</v>
      </c>
      <c r="DO238" s="63"/>
      <c r="DP238" s="15"/>
      <c r="DQ238" s="13"/>
      <c r="DR238" s="98">
        <f t="shared" si="238"/>
        <v>0</v>
      </c>
      <c r="DS238" s="99">
        <f>DS5</f>
        <v>1</v>
      </c>
      <c r="DT238" s="100"/>
      <c r="DU238" s="110"/>
      <c r="DV238" s="95">
        <f t="shared" si="239"/>
        <v>0</v>
      </c>
      <c r="DW238" s="15"/>
      <c r="DX238" s="24">
        <f t="shared" si="213"/>
        <v>0</v>
      </c>
      <c r="DY238" s="5">
        <v>0</v>
      </c>
      <c r="DZ238" s="63"/>
      <c r="EA238" s="15"/>
      <c r="EB238" s="13"/>
      <c r="EC238" s="98">
        <f t="shared" si="240"/>
        <v>0</v>
      </c>
      <c r="ED238" s="99">
        <f>ED5</f>
        <v>1</v>
      </c>
      <c r="EE238" s="100"/>
      <c r="EF238" s="110"/>
      <c r="EG238" s="95">
        <f t="shared" si="241"/>
        <v>0</v>
      </c>
      <c r="EH238" s="15"/>
      <c r="EI238" s="24">
        <f t="shared" si="214"/>
        <v>0</v>
      </c>
      <c r="EJ238" s="5">
        <v>0</v>
      </c>
      <c r="EK238" s="63"/>
      <c r="EL238" s="15"/>
      <c r="EM238" s="13"/>
      <c r="EN238" s="98">
        <f t="shared" si="242"/>
        <v>0</v>
      </c>
      <c r="EO238" s="99">
        <f>EO5</f>
        <v>1</v>
      </c>
      <c r="EP238" s="100"/>
      <c r="EQ238" s="110"/>
      <c r="ER238" s="95">
        <f t="shared" si="243"/>
        <v>0</v>
      </c>
      <c r="ES238" s="15"/>
      <c r="ET238" s="24">
        <f t="shared" si="215"/>
        <v>0</v>
      </c>
      <c r="EU238" s="5">
        <v>0</v>
      </c>
      <c r="EV238" s="63"/>
      <c r="EW238" s="15"/>
      <c r="EX238" s="13"/>
      <c r="EY238" s="98">
        <f t="shared" si="244"/>
        <v>0</v>
      </c>
      <c r="EZ238" s="99">
        <f>EZ5</f>
        <v>1</v>
      </c>
      <c r="FA238" s="100"/>
      <c r="FB238" s="110"/>
      <c r="FC238" s="95">
        <f t="shared" si="245"/>
        <v>0</v>
      </c>
      <c r="FD238" s="15"/>
      <c r="FE238" s="24">
        <f t="shared" si="216"/>
        <v>0</v>
      </c>
      <c r="FF238" s="5">
        <v>0</v>
      </c>
      <c r="FG238" s="63"/>
      <c r="FH238" s="15"/>
      <c r="FI238" s="13"/>
      <c r="FJ238" s="98">
        <f t="shared" si="246"/>
        <v>0</v>
      </c>
      <c r="FK238" s="99">
        <f>FK5</f>
        <v>1</v>
      </c>
      <c r="FL238" s="100"/>
      <c r="FM238" s="110"/>
      <c r="FN238" s="95">
        <f t="shared" si="247"/>
        <v>0</v>
      </c>
      <c r="FO238" s="15"/>
      <c r="FP238" s="24">
        <f t="shared" si="217"/>
        <v>0</v>
      </c>
      <c r="FQ238" s="5">
        <v>0</v>
      </c>
      <c r="FR238" s="8">
        <v>0</v>
      </c>
      <c r="FS238" s="84">
        <f t="shared" si="248"/>
        <v>21.529935000000002</v>
      </c>
      <c r="FT238" s="85">
        <f t="shared" si="249"/>
        <v>25.703060000000001</v>
      </c>
      <c r="FU238" s="85">
        <f t="shared" si="250"/>
        <v>500</v>
      </c>
      <c r="FV238" s="85">
        <f t="shared" si="251"/>
        <v>24.537599999999998</v>
      </c>
      <c r="FW238" s="85">
        <f t="shared" si="252"/>
        <v>500</v>
      </c>
      <c r="FX238" s="85">
        <f t="shared" si="253"/>
        <v>20.345788575</v>
      </c>
      <c r="FY238" s="85">
        <f t="shared" si="254"/>
        <v>500</v>
      </c>
      <c r="FZ238" s="85">
        <f t="shared" si="255"/>
        <v>500</v>
      </c>
      <c r="GA238" s="85">
        <f t="shared" si="256"/>
        <v>500</v>
      </c>
      <c r="GB238" s="85">
        <f t="shared" si="257"/>
        <v>500</v>
      </c>
      <c r="GC238" s="85">
        <f t="shared" si="258"/>
        <v>500</v>
      </c>
      <c r="GD238" s="85">
        <f t="shared" si="259"/>
        <v>500</v>
      </c>
      <c r="GE238" s="85">
        <f t="shared" si="260"/>
        <v>500</v>
      </c>
      <c r="GF238" s="85">
        <f t="shared" si="261"/>
        <v>500</v>
      </c>
      <c r="GG238" s="85">
        <f t="shared" si="262"/>
        <v>500</v>
      </c>
      <c r="GH238" s="101">
        <f t="shared" si="201"/>
        <v>4</v>
      </c>
      <c r="GI238" s="102">
        <f t="shared" si="263"/>
        <v>92.116383575</v>
      </c>
      <c r="GJ238" s="102">
        <f t="shared" si="264"/>
        <v>23.02909589375</v>
      </c>
      <c r="GK238" s="79">
        <f>ROW()</f>
        <v>238</v>
      </c>
    </row>
    <row r="239" spans="1:193" s="12" customFormat="1" ht="50.1" customHeight="1">
      <c r="A239" s="17">
        <f>ROW()</f>
        <v>239</v>
      </c>
      <c r="B239" s="32">
        <f t="shared" si="265"/>
        <v>233</v>
      </c>
      <c r="C239" s="33">
        <f t="shared" si="266"/>
        <v>233</v>
      </c>
      <c r="D239" s="31" t="s">
        <v>561</v>
      </c>
      <c r="E239" s="390">
        <f t="shared" si="202"/>
        <v>16.287882974999999</v>
      </c>
      <c r="F239" s="107">
        <f t="shared" si="218"/>
        <v>17.211434493750001</v>
      </c>
      <c r="G239" s="3">
        <v>0</v>
      </c>
      <c r="H239" s="4">
        <v>0</v>
      </c>
      <c r="I239" s="63"/>
      <c r="J239" s="15"/>
      <c r="K239" s="13"/>
      <c r="L239" s="98">
        <f t="shared" si="267"/>
        <v>1</v>
      </c>
      <c r="M239" s="99">
        <f>M5</f>
        <v>0.94499999999999995</v>
      </c>
      <c r="N239" s="100">
        <v>18.239000000000001</v>
      </c>
      <c r="O239" s="110">
        <v>146126</v>
      </c>
      <c r="P239" s="95">
        <f t="shared" si="219"/>
        <v>17.235855000000001</v>
      </c>
      <c r="Q239" s="15"/>
      <c r="R239" s="24">
        <f t="shared" si="203"/>
        <v>2</v>
      </c>
      <c r="S239" s="25">
        <v>0</v>
      </c>
      <c r="T239" s="63"/>
      <c r="U239" s="15"/>
      <c r="V239" s="13"/>
      <c r="W239" s="98">
        <f t="shared" si="220"/>
        <v>1</v>
      </c>
      <c r="X239" s="99">
        <f>X5</f>
        <v>0.97</v>
      </c>
      <c r="Y239" s="100">
        <v>18.600000000000001</v>
      </c>
      <c r="Z239" s="110"/>
      <c r="AA239" s="95">
        <f t="shared" si="221"/>
        <v>18.042000000000002</v>
      </c>
      <c r="AB239" s="15"/>
      <c r="AC239" s="24">
        <f t="shared" si="204"/>
        <v>4</v>
      </c>
      <c r="AD239" s="5">
        <v>0</v>
      </c>
      <c r="AE239" s="63"/>
      <c r="AF239" s="15"/>
      <c r="AG239" s="13"/>
      <c r="AH239" s="98">
        <f t="shared" si="222"/>
        <v>0</v>
      </c>
      <c r="AI239" s="99">
        <f>AI5</f>
        <v>0.95499999999999996</v>
      </c>
      <c r="AJ239" s="100"/>
      <c r="AK239" s="110"/>
      <c r="AL239" s="95">
        <f t="shared" si="223"/>
        <v>0</v>
      </c>
      <c r="AM239" s="15"/>
      <c r="AN239" s="24">
        <f t="shared" si="205"/>
        <v>0</v>
      </c>
      <c r="AO239" s="5">
        <v>0</v>
      </c>
      <c r="AP239" s="63"/>
      <c r="AQ239" s="15"/>
      <c r="AR239" s="13"/>
      <c r="AS239" s="98">
        <f t="shared" si="224"/>
        <v>1</v>
      </c>
      <c r="AT239" s="99">
        <f>AT5</f>
        <v>0.96</v>
      </c>
      <c r="AU239" s="100">
        <v>18</v>
      </c>
      <c r="AV239" s="110"/>
      <c r="AW239" s="95">
        <f t="shared" si="225"/>
        <v>17.28</v>
      </c>
      <c r="AX239" s="15"/>
      <c r="AY239" s="24">
        <f t="shared" si="206"/>
        <v>3</v>
      </c>
      <c r="AZ239" s="5">
        <v>0</v>
      </c>
      <c r="BA239" s="63"/>
      <c r="BB239" s="15"/>
      <c r="BC239" s="13"/>
      <c r="BD239" s="98">
        <f t="shared" si="226"/>
        <v>0</v>
      </c>
      <c r="BE239" s="99">
        <f>BE5</f>
        <v>0.98</v>
      </c>
      <c r="BF239" s="100"/>
      <c r="BG239" s="110"/>
      <c r="BH239" s="95">
        <f t="shared" si="227"/>
        <v>0</v>
      </c>
      <c r="BI239" s="15"/>
      <c r="BJ239" s="24">
        <f t="shared" si="207"/>
        <v>0</v>
      </c>
      <c r="BK239" s="5">
        <v>0</v>
      </c>
      <c r="BL239" s="63"/>
      <c r="BM239" s="15"/>
      <c r="BN239" s="13"/>
      <c r="BO239" s="98">
        <f t="shared" si="228"/>
        <v>1</v>
      </c>
      <c r="BP239" s="99">
        <f>BP5</f>
        <v>0.94499999999999995</v>
      </c>
      <c r="BQ239" s="100">
        <v>17.235855000000001</v>
      </c>
      <c r="BR239" s="110"/>
      <c r="BS239" s="95">
        <f t="shared" si="229"/>
        <v>16.287882974999999</v>
      </c>
      <c r="BT239" s="15"/>
      <c r="BU239" s="24">
        <f t="shared" si="208"/>
        <v>1</v>
      </c>
      <c r="BV239" s="5">
        <v>0</v>
      </c>
      <c r="BW239" s="63"/>
      <c r="BX239" s="15"/>
      <c r="BY239" s="13"/>
      <c r="BZ239" s="98">
        <f t="shared" si="230"/>
        <v>0</v>
      </c>
      <c r="CA239" s="99">
        <f>CA5</f>
        <v>1</v>
      </c>
      <c r="CB239" s="100"/>
      <c r="CC239" s="110"/>
      <c r="CD239" s="95">
        <f t="shared" si="231"/>
        <v>0</v>
      </c>
      <c r="CE239" s="15"/>
      <c r="CF239" s="24">
        <f t="shared" si="209"/>
        <v>0</v>
      </c>
      <c r="CG239" s="5">
        <v>0</v>
      </c>
      <c r="CH239" s="63"/>
      <c r="CI239" s="15"/>
      <c r="CJ239" s="13"/>
      <c r="CK239" s="98">
        <f t="shared" si="232"/>
        <v>0</v>
      </c>
      <c r="CL239" s="99">
        <f>CL5</f>
        <v>1</v>
      </c>
      <c r="CM239" s="100"/>
      <c r="CN239" s="110"/>
      <c r="CO239" s="95">
        <f t="shared" si="233"/>
        <v>0</v>
      </c>
      <c r="CP239" s="15"/>
      <c r="CQ239" s="24">
        <f t="shared" si="210"/>
        <v>0</v>
      </c>
      <c r="CR239" s="5">
        <v>0</v>
      </c>
      <c r="CS239" s="63"/>
      <c r="CT239" s="15"/>
      <c r="CU239" s="13"/>
      <c r="CV239" s="98">
        <f t="shared" si="234"/>
        <v>0</v>
      </c>
      <c r="CW239" s="99">
        <f>CW5</f>
        <v>1</v>
      </c>
      <c r="CX239" s="100"/>
      <c r="CY239" s="110"/>
      <c r="CZ239" s="95">
        <f t="shared" si="235"/>
        <v>0</v>
      </c>
      <c r="DA239" s="15"/>
      <c r="DB239" s="24">
        <f t="shared" si="211"/>
        <v>0</v>
      </c>
      <c r="DC239" s="5">
        <v>0</v>
      </c>
      <c r="DD239" s="63"/>
      <c r="DE239" s="15"/>
      <c r="DF239" s="13"/>
      <c r="DG239" s="98">
        <f t="shared" si="236"/>
        <v>0</v>
      </c>
      <c r="DH239" s="99">
        <f>DH5</f>
        <v>1</v>
      </c>
      <c r="DI239" s="100"/>
      <c r="DJ239" s="110"/>
      <c r="DK239" s="95">
        <f t="shared" si="237"/>
        <v>0</v>
      </c>
      <c r="DL239" s="15"/>
      <c r="DM239" s="24">
        <f t="shared" si="212"/>
        <v>0</v>
      </c>
      <c r="DN239" s="5">
        <v>0</v>
      </c>
      <c r="DO239" s="63"/>
      <c r="DP239" s="15"/>
      <c r="DQ239" s="13"/>
      <c r="DR239" s="98">
        <f t="shared" si="238"/>
        <v>0</v>
      </c>
      <c r="DS239" s="99">
        <f>DS5</f>
        <v>1</v>
      </c>
      <c r="DT239" s="100"/>
      <c r="DU239" s="110"/>
      <c r="DV239" s="95">
        <f t="shared" si="239"/>
        <v>0</v>
      </c>
      <c r="DW239" s="15"/>
      <c r="DX239" s="24">
        <f t="shared" si="213"/>
        <v>0</v>
      </c>
      <c r="DY239" s="5">
        <v>0</v>
      </c>
      <c r="DZ239" s="63"/>
      <c r="EA239" s="15"/>
      <c r="EB239" s="13"/>
      <c r="EC239" s="98">
        <f t="shared" si="240"/>
        <v>0</v>
      </c>
      <c r="ED239" s="99">
        <f>ED5</f>
        <v>1</v>
      </c>
      <c r="EE239" s="100"/>
      <c r="EF239" s="110"/>
      <c r="EG239" s="95">
        <f t="shared" si="241"/>
        <v>0</v>
      </c>
      <c r="EH239" s="15"/>
      <c r="EI239" s="24">
        <f t="shared" si="214"/>
        <v>0</v>
      </c>
      <c r="EJ239" s="5">
        <v>0</v>
      </c>
      <c r="EK239" s="63"/>
      <c r="EL239" s="15"/>
      <c r="EM239" s="13"/>
      <c r="EN239" s="98">
        <f t="shared" si="242"/>
        <v>0</v>
      </c>
      <c r="EO239" s="99">
        <f>EO5</f>
        <v>1</v>
      </c>
      <c r="EP239" s="100"/>
      <c r="EQ239" s="110"/>
      <c r="ER239" s="95">
        <f t="shared" si="243"/>
        <v>0</v>
      </c>
      <c r="ES239" s="15"/>
      <c r="ET239" s="24">
        <f t="shared" si="215"/>
        <v>0</v>
      </c>
      <c r="EU239" s="5">
        <v>0</v>
      </c>
      <c r="EV239" s="63"/>
      <c r="EW239" s="15"/>
      <c r="EX239" s="13"/>
      <c r="EY239" s="98">
        <f t="shared" si="244"/>
        <v>0</v>
      </c>
      <c r="EZ239" s="99">
        <f>EZ5</f>
        <v>1</v>
      </c>
      <c r="FA239" s="100"/>
      <c r="FB239" s="110"/>
      <c r="FC239" s="95">
        <f t="shared" si="245"/>
        <v>0</v>
      </c>
      <c r="FD239" s="15"/>
      <c r="FE239" s="24">
        <f t="shared" si="216"/>
        <v>0</v>
      </c>
      <c r="FF239" s="5">
        <v>0</v>
      </c>
      <c r="FG239" s="63"/>
      <c r="FH239" s="15"/>
      <c r="FI239" s="13"/>
      <c r="FJ239" s="98">
        <f t="shared" si="246"/>
        <v>0</v>
      </c>
      <c r="FK239" s="99">
        <f>FK5</f>
        <v>1</v>
      </c>
      <c r="FL239" s="100"/>
      <c r="FM239" s="110"/>
      <c r="FN239" s="95">
        <f t="shared" si="247"/>
        <v>0</v>
      </c>
      <c r="FO239" s="15"/>
      <c r="FP239" s="24">
        <f t="shared" si="217"/>
        <v>0</v>
      </c>
      <c r="FQ239" s="5">
        <v>0</v>
      </c>
      <c r="FR239" s="8">
        <v>0</v>
      </c>
      <c r="FS239" s="84">
        <f t="shared" si="248"/>
        <v>17.235855000000001</v>
      </c>
      <c r="FT239" s="85">
        <f t="shared" si="249"/>
        <v>18.042000000000002</v>
      </c>
      <c r="FU239" s="85">
        <f t="shared" si="250"/>
        <v>500</v>
      </c>
      <c r="FV239" s="85">
        <f t="shared" si="251"/>
        <v>17.28</v>
      </c>
      <c r="FW239" s="85">
        <f t="shared" si="252"/>
        <v>500</v>
      </c>
      <c r="FX239" s="85">
        <f t="shared" si="253"/>
        <v>16.287882974999999</v>
      </c>
      <c r="FY239" s="85">
        <f t="shared" si="254"/>
        <v>500</v>
      </c>
      <c r="FZ239" s="85">
        <f t="shared" si="255"/>
        <v>500</v>
      </c>
      <c r="GA239" s="85">
        <f t="shared" si="256"/>
        <v>500</v>
      </c>
      <c r="GB239" s="85">
        <f t="shared" si="257"/>
        <v>500</v>
      </c>
      <c r="GC239" s="85">
        <f t="shared" si="258"/>
        <v>500</v>
      </c>
      <c r="GD239" s="85">
        <f t="shared" si="259"/>
        <v>500</v>
      </c>
      <c r="GE239" s="85">
        <f t="shared" si="260"/>
        <v>500</v>
      </c>
      <c r="GF239" s="85">
        <f t="shared" si="261"/>
        <v>500</v>
      </c>
      <c r="GG239" s="85">
        <f t="shared" si="262"/>
        <v>500</v>
      </c>
      <c r="GH239" s="101">
        <f t="shared" si="201"/>
        <v>4</v>
      </c>
      <c r="GI239" s="102">
        <f t="shared" si="263"/>
        <v>68.845737975000006</v>
      </c>
      <c r="GJ239" s="102">
        <f t="shared" si="264"/>
        <v>17.211434493750001</v>
      </c>
      <c r="GK239" s="79">
        <f>ROW()</f>
        <v>239</v>
      </c>
    </row>
    <row r="240" spans="1:193" s="12" customFormat="1" ht="50.1" customHeight="1">
      <c r="A240" s="17">
        <f>ROW()</f>
        <v>240</v>
      </c>
      <c r="B240" s="32">
        <f t="shared" si="265"/>
        <v>234</v>
      </c>
      <c r="C240" s="33">
        <f t="shared" si="266"/>
        <v>234</v>
      </c>
      <c r="D240" s="31" t="s">
        <v>562</v>
      </c>
      <c r="E240" s="390">
        <f t="shared" si="202"/>
        <v>3.1008</v>
      </c>
      <c r="F240" s="107">
        <f t="shared" si="218"/>
        <v>3.1008</v>
      </c>
      <c r="G240" s="3">
        <v>0</v>
      </c>
      <c r="H240" s="4">
        <v>0</v>
      </c>
      <c r="I240" s="63"/>
      <c r="J240" s="15"/>
      <c r="K240" s="13"/>
      <c r="L240" s="98">
        <f t="shared" si="267"/>
        <v>0</v>
      </c>
      <c r="M240" s="99">
        <f>M5</f>
        <v>0.94499999999999995</v>
      </c>
      <c r="N240" s="100"/>
      <c r="O240" s="110"/>
      <c r="P240" s="95">
        <f t="shared" si="219"/>
        <v>0</v>
      </c>
      <c r="Q240" s="15"/>
      <c r="R240" s="24">
        <f t="shared" si="203"/>
        <v>0</v>
      </c>
      <c r="S240" s="25">
        <v>0</v>
      </c>
      <c r="T240" s="63"/>
      <c r="U240" s="15"/>
      <c r="V240" s="13"/>
      <c r="W240" s="98">
        <f t="shared" si="220"/>
        <v>0</v>
      </c>
      <c r="X240" s="99">
        <f>X5</f>
        <v>0.97</v>
      </c>
      <c r="Y240" s="100"/>
      <c r="Z240" s="110"/>
      <c r="AA240" s="95">
        <f t="shared" si="221"/>
        <v>0</v>
      </c>
      <c r="AB240" s="15"/>
      <c r="AC240" s="24">
        <f t="shared" si="204"/>
        <v>0</v>
      </c>
      <c r="AD240" s="5">
        <v>0</v>
      </c>
      <c r="AE240" s="63"/>
      <c r="AF240" s="15"/>
      <c r="AG240" s="13"/>
      <c r="AH240" s="98">
        <f t="shared" si="222"/>
        <v>0</v>
      </c>
      <c r="AI240" s="99">
        <f>AI5</f>
        <v>0.95499999999999996</v>
      </c>
      <c r="AJ240" s="100"/>
      <c r="AK240" s="110"/>
      <c r="AL240" s="95">
        <f t="shared" si="223"/>
        <v>0</v>
      </c>
      <c r="AM240" s="15"/>
      <c r="AN240" s="24">
        <f t="shared" si="205"/>
        <v>0</v>
      </c>
      <c r="AO240" s="5">
        <v>0</v>
      </c>
      <c r="AP240" s="63"/>
      <c r="AQ240" s="15"/>
      <c r="AR240" s="13"/>
      <c r="AS240" s="98">
        <f t="shared" si="224"/>
        <v>1</v>
      </c>
      <c r="AT240" s="99">
        <f>AT5</f>
        <v>0.96</v>
      </c>
      <c r="AU240" s="100">
        <v>3.23</v>
      </c>
      <c r="AV240" s="110"/>
      <c r="AW240" s="95">
        <f t="shared" si="225"/>
        <v>3.1008</v>
      </c>
      <c r="AX240" s="15"/>
      <c r="AY240" s="24">
        <f t="shared" si="206"/>
        <v>1</v>
      </c>
      <c r="AZ240" s="5">
        <v>0</v>
      </c>
      <c r="BA240" s="63"/>
      <c r="BB240" s="15"/>
      <c r="BC240" s="13"/>
      <c r="BD240" s="98">
        <f t="shared" si="226"/>
        <v>0</v>
      </c>
      <c r="BE240" s="99">
        <f>BE5</f>
        <v>0.98</v>
      </c>
      <c r="BF240" s="100"/>
      <c r="BG240" s="110"/>
      <c r="BH240" s="95">
        <f t="shared" si="227"/>
        <v>0</v>
      </c>
      <c r="BI240" s="15"/>
      <c r="BJ240" s="24">
        <f t="shared" si="207"/>
        <v>0</v>
      </c>
      <c r="BK240" s="5">
        <v>0</v>
      </c>
      <c r="BL240" s="63"/>
      <c r="BM240" s="15"/>
      <c r="BN240" s="13"/>
      <c r="BO240" s="98">
        <f t="shared" si="228"/>
        <v>0</v>
      </c>
      <c r="BP240" s="99">
        <f>BP5</f>
        <v>0.94499999999999995</v>
      </c>
      <c r="BQ240" s="100"/>
      <c r="BR240" s="110"/>
      <c r="BS240" s="95">
        <f t="shared" si="229"/>
        <v>0</v>
      </c>
      <c r="BT240" s="15"/>
      <c r="BU240" s="24">
        <f t="shared" si="208"/>
        <v>0</v>
      </c>
      <c r="BV240" s="5">
        <v>0</v>
      </c>
      <c r="BW240" s="63"/>
      <c r="BX240" s="15"/>
      <c r="BY240" s="13"/>
      <c r="BZ240" s="98">
        <f t="shared" si="230"/>
        <v>0</v>
      </c>
      <c r="CA240" s="99">
        <f>CA5</f>
        <v>1</v>
      </c>
      <c r="CB240" s="100"/>
      <c r="CC240" s="110"/>
      <c r="CD240" s="95">
        <f t="shared" si="231"/>
        <v>0</v>
      </c>
      <c r="CE240" s="15"/>
      <c r="CF240" s="24">
        <f t="shared" si="209"/>
        <v>0</v>
      </c>
      <c r="CG240" s="5">
        <v>0</v>
      </c>
      <c r="CH240" s="63"/>
      <c r="CI240" s="15"/>
      <c r="CJ240" s="13"/>
      <c r="CK240" s="98">
        <f t="shared" si="232"/>
        <v>0</v>
      </c>
      <c r="CL240" s="99">
        <f>CL5</f>
        <v>1</v>
      </c>
      <c r="CM240" s="100"/>
      <c r="CN240" s="110"/>
      <c r="CO240" s="95">
        <f t="shared" si="233"/>
        <v>0</v>
      </c>
      <c r="CP240" s="15"/>
      <c r="CQ240" s="24">
        <f t="shared" si="210"/>
        <v>0</v>
      </c>
      <c r="CR240" s="5">
        <v>0</v>
      </c>
      <c r="CS240" s="63"/>
      <c r="CT240" s="15"/>
      <c r="CU240" s="13"/>
      <c r="CV240" s="98">
        <f t="shared" si="234"/>
        <v>0</v>
      </c>
      <c r="CW240" s="99">
        <f>CW5</f>
        <v>1</v>
      </c>
      <c r="CX240" s="100"/>
      <c r="CY240" s="110"/>
      <c r="CZ240" s="95">
        <f t="shared" si="235"/>
        <v>0</v>
      </c>
      <c r="DA240" s="15"/>
      <c r="DB240" s="24">
        <f t="shared" si="211"/>
        <v>0</v>
      </c>
      <c r="DC240" s="5">
        <v>0</v>
      </c>
      <c r="DD240" s="63"/>
      <c r="DE240" s="15"/>
      <c r="DF240" s="13"/>
      <c r="DG240" s="98">
        <f t="shared" si="236"/>
        <v>0</v>
      </c>
      <c r="DH240" s="99">
        <f>DH5</f>
        <v>1</v>
      </c>
      <c r="DI240" s="100"/>
      <c r="DJ240" s="110"/>
      <c r="DK240" s="95">
        <f t="shared" si="237"/>
        <v>0</v>
      </c>
      <c r="DL240" s="15"/>
      <c r="DM240" s="24">
        <f t="shared" si="212"/>
        <v>0</v>
      </c>
      <c r="DN240" s="5">
        <v>0</v>
      </c>
      <c r="DO240" s="63"/>
      <c r="DP240" s="15"/>
      <c r="DQ240" s="13"/>
      <c r="DR240" s="98">
        <f t="shared" si="238"/>
        <v>0</v>
      </c>
      <c r="DS240" s="99">
        <f>DS5</f>
        <v>1</v>
      </c>
      <c r="DT240" s="100"/>
      <c r="DU240" s="110"/>
      <c r="DV240" s="95">
        <f t="shared" si="239"/>
        <v>0</v>
      </c>
      <c r="DW240" s="15"/>
      <c r="DX240" s="24">
        <f t="shared" si="213"/>
        <v>0</v>
      </c>
      <c r="DY240" s="5">
        <v>0</v>
      </c>
      <c r="DZ240" s="63"/>
      <c r="EA240" s="15"/>
      <c r="EB240" s="13"/>
      <c r="EC240" s="98">
        <f t="shared" si="240"/>
        <v>0</v>
      </c>
      <c r="ED240" s="99">
        <f>ED5</f>
        <v>1</v>
      </c>
      <c r="EE240" s="100"/>
      <c r="EF240" s="110"/>
      <c r="EG240" s="95">
        <f t="shared" si="241"/>
        <v>0</v>
      </c>
      <c r="EH240" s="15"/>
      <c r="EI240" s="24">
        <f t="shared" si="214"/>
        <v>0</v>
      </c>
      <c r="EJ240" s="5">
        <v>0</v>
      </c>
      <c r="EK240" s="63"/>
      <c r="EL240" s="15"/>
      <c r="EM240" s="13"/>
      <c r="EN240" s="98">
        <f t="shared" si="242"/>
        <v>0</v>
      </c>
      <c r="EO240" s="99">
        <f>EO5</f>
        <v>1</v>
      </c>
      <c r="EP240" s="100"/>
      <c r="EQ240" s="110"/>
      <c r="ER240" s="95">
        <f t="shared" si="243"/>
        <v>0</v>
      </c>
      <c r="ES240" s="15"/>
      <c r="ET240" s="24">
        <f t="shared" si="215"/>
        <v>0</v>
      </c>
      <c r="EU240" s="5">
        <v>0</v>
      </c>
      <c r="EV240" s="63"/>
      <c r="EW240" s="15"/>
      <c r="EX240" s="13"/>
      <c r="EY240" s="98">
        <f t="shared" si="244"/>
        <v>0</v>
      </c>
      <c r="EZ240" s="99">
        <f>EZ5</f>
        <v>1</v>
      </c>
      <c r="FA240" s="100"/>
      <c r="FB240" s="110"/>
      <c r="FC240" s="95">
        <f t="shared" si="245"/>
        <v>0</v>
      </c>
      <c r="FD240" s="15"/>
      <c r="FE240" s="24">
        <f t="shared" si="216"/>
        <v>0</v>
      </c>
      <c r="FF240" s="5">
        <v>0</v>
      </c>
      <c r="FG240" s="63"/>
      <c r="FH240" s="15"/>
      <c r="FI240" s="13"/>
      <c r="FJ240" s="98">
        <f t="shared" si="246"/>
        <v>0</v>
      </c>
      <c r="FK240" s="99">
        <f>FK5</f>
        <v>1</v>
      </c>
      <c r="FL240" s="100"/>
      <c r="FM240" s="110"/>
      <c r="FN240" s="95">
        <f t="shared" si="247"/>
        <v>0</v>
      </c>
      <c r="FO240" s="15"/>
      <c r="FP240" s="24">
        <f t="shared" si="217"/>
        <v>0</v>
      </c>
      <c r="FQ240" s="5">
        <v>0</v>
      </c>
      <c r="FR240" s="8">
        <v>0</v>
      </c>
      <c r="FS240" s="84">
        <f t="shared" si="248"/>
        <v>500</v>
      </c>
      <c r="FT240" s="85">
        <f t="shared" si="249"/>
        <v>500</v>
      </c>
      <c r="FU240" s="85">
        <f t="shared" si="250"/>
        <v>500</v>
      </c>
      <c r="FV240" s="85">
        <f t="shared" si="251"/>
        <v>3.1008</v>
      </c>
      <c r="FW240" s="85">
        <f t="shared" si="252"/>
        <v>500</v>
      </c>
      <c r="FX240" s="85">
        <f t="shared" si="253"/>
        <v>500</v>
      </c>
      <c r="FY240" s="85">
        <f t="shared" si="254"/>
        <v>500</v>
      </c>
      <c r="FZ240" s="85">
        <f t="shared" si="255"/>
        <v>500</v>
      </c>
      <c r="GA240" s="85">
        <f t="shared" si="256"/>
        <v>500</v>
      </c>
      <c r="GB240" s="85">
        <f t="shared" si="257"/>
        <v>500</v>
      </c>
      <c r="GC240" s="85">
        <f t="shared" si="258"/>
        <v>500</v>
      </c>
      <c r="GD240" s="85">
        <f t="shared" si="259"/>
        <v>500</v>
      </c>
      <c r="GE240" s="85">
        <f t="shared" si="260"/>
        <v>500</v>
      </c>
      <c r="GF240" s="85">
        <f t="shared" si="261"/>
        <v>500</v>
      </c>
      <c r="GG240" s="85">
        <f t="shared" si="262"/>
        <v>500</v>
      </c>
      <c r="GH240" s="101">
        <f t="shared" si="201"/>
        <v>1</v>
      </c>
      <c r="GI240" s="102">
        <f t="shared" si="263"/>
        <v>3.1008</v>
      </c>
      <c r="GJ240" s="102">
        <f t="shared" si="264"/>
        <v>3.1008</v>
      </c>
      <c r="GK240" s="79">
        <f>ROW()</f>
        <v>240</v>
      </c>
    </row>
    <row r="241" spans="1:193" s="12" customFormat="1" ht="50.1" customHeight="1">
      <c r="A241" s="17">
        <f>ROW()</f>
        <v>241</v>
      </c>
      <c r="B241" s="32">
        <f t="shared" si="265"/>
        <v>235</v>
      </c>
      <c r="C241" s="33">
        <f t="shared" si="266"/>
        <v>235</v>
      </c>
      <c r="D241" s="31" t="s">
        <v>563</v>
      </c>
      <c r="E241" s="390">
        <f t="shared" si="202"/>
        <v>1.6440590249999998</v>
      </c>
      <c r="F241" s="107">
        <f t="shared" si="218"/>
        <v>1.6919020124999999</v>
      </c>
      <c r="G241" s="3">
        <v>0</v>
      </c>
      <c r="H241" s="4">
        <v>0</v>
      </c>
      <c r="I241" s="63"/>
      <c r="J241" s="15"/>
      <c r="K241" s="13"/>
      <c r="L241" s="98">
        <f t="shared" si="267"/>
        <v>1</v>
      </c>
      <c r="M241" s="99">
        <f>M5</f>
        <v>0.94499999999999995</v>
      </c>
      <c r="N241" s="100">
        <v>1.841</v>
      </c>
      <c r="O241" s="110">
        <v>198004</v>
      </c>
      <c r="P241" s="95">
        <f t="shared" si="219"/>
        <v>1.7397449999999999</v>
      </c>
      <c r="Q241" s="15"/>
      <c r="R241" s="24">
        <f t="shared" si="203"/>
        <v>2</v>
      </c>
      <c r="S241" s="25">
        <v>0</v>
      </c>
      <c r="T241" s="63"/>
      <c r="U241" s="15"/>
      <c r="V241" s="13"/>
      <c r="W241" s="98">
        <f t="shared" si="220"/>
        <v>0</v>
      </c>
      <c r="X241" s="99">
        <f>X5</f>
        <v>0.97</v>
      </c>
      <c r="Y241" s="100"/>
      <c r="Z241" s="110"/>
      <c r="AA241" s="95">
        <f t="shared" si="221"/>
        <v>0</v>
      </c>
      <c r="AB241" s="15"/>
      <c r="AC241" s="24">
        <f t="shared" si="204"/>
        <v>0</v>
      </c>
      <c r="AD241" s="5">
        <v>0</v>
      </c>
      <c r="AE241" s="63"/>
      <c r="AF241" s="15"/>
      <c r="AG241" s="13"/>
      <c r="AH241" s="98">
        <f t="shared" si="222"/>
        <v>0</v>
      </c>
      <c r="AI241" s="99">
        <f>AI5</f>
        <v>0.95499999999999996</v>
      </c>
      <c r="AJ241" s="100"/>
      <c r="AK241" s="110"/>
      <c r="AL241" s="95">
        <f t="shared" si="223"/>
        <v>0</v>
      </c>
      <c r="AM241" s="15"/>
      <c r="AN241" s="24">
        <f t="shared" si="205"/>
        <v>0</v>
      </c>
      <c r="AO241" s="5">
        <v>0</v>
      </c>
      <c r="AP241" s="63"/>
      <c r="AQ241" s="15"/>
      <c r="AR241" s="13"/>
      <c r="AS241" s="98">
        <f t="shared" si="224"/>
        <v>0</v>
      </c>
      <c r="AT241" s="99">
        <f>AT5</f>
        <v>0.96</v>
      </c>
      <c r="AU241" s="100"/>
      <c r="AV241" s="110"/>
      <c r="AW241" s="95">
        <f t="shared" si="225"/>
        <v>0</v>
      </c>
      <c r="AX241" s="15"/>
      <c r="AY241" s="24">
        <f t="shared" si="206"/>
        <v>0</v>
      </c>
      <c r="AZ241" s="5">
        <v>0</v>
      </c>
      <c r="BA241" s="63"/>
      <c r="BB241" s="15"/>
      <c r="BC241" s="13"/>
      <c r="BD241" s="98">
        <f t="shared" si="226"/>
        <v>0</v>
      </c>
      <c r="BE241" s="99">
        <f>BE5</f>
        <v>0.98</v>
      </c>
      <c r="BF241" s="100"/>
      <c r="BG241" s="110"/>
      <c r="BH241" s="95">
        <f t="shared" si="227"/>
        <v>0</v>
      </c>
      <c r="BI241" s="15"/>
      <c r="BJ241" s="24">
        <f t="shared" si="207"/>
        <v>0</v>
      </c>
      <c r="BK241" s="5">
        <v>0</v>
      </c>
      <c r="BL241" s="63"/>
      <c r="BM241" s="15"/>
      <c r="BN241" s="13"/>
      <c r="BO241" s="98">
        <f t="shared" si="228"/>
        <v>1</v>
      </c>
      <c r="BP241" s="99">
        <f>BP5</f>
        <v>0.94499999999999995</v>
      </c>
      <c r="BQ241" s="100">
        <v>1.7397449999999999</v>
      </c>
      <c r="BR241" s="110"/>
      <c r="BS241" s="95">
        <f t="shared" si="229"/>
        <v>1.6440590249999998</v>
      </c>
      <c r="BT241" s="15"/>
      <c r="BU241" s="24">
        <f t="shared" si="208"/>
        <v>1</v>
      </c>
      <c r="BV241" s="5">
        <v>0</v>
      </c>
      <c r="BW241" s="63"/>
      <c r="BX241" s="15"/>
      <c r="BY241" s="13"/>
      <c r="BZ241" s="98">
        <f t="shared" si="230"/>
        <v>0</v>
      </c>
      <c r="CA241" s="99">
        <f>CA5</f>
        <v>1</v>
      </c>
      <c r="CB241" s="100"/>
      <c r="CC241" s="110"/>
      <c r="CD241" s="95">
        <f t="shared" si="231"/>
        <v>0</v>
      </c>
      <c r="CE241" s="15"/>
      <c r="CF241" s="24">
        <f t="shared" si="209"/>
        <v>0</v>
      </c>
      <c r="CG241" s="5">
        <v>0</v>
      </c>
      <c r="CH241" s="63"/>
      <c r="CI241" s="15"/>
      <c r="CJ241" s="13"/>
      <c r="CK241" s="98">
        <f t="shared" si="232"/>
        <v>0</v>
      </c>
      <c r="CL241" s="99">
        <f>CL5</f>
        <v>1</v>
      </c>
      <c r="CM241" s="100"/>
      <c r="CN241" s="110"/>
      <c r="CO241" s="95">
        <f t="shared" si="233"/>
        <v>0</v>
      </c>
      <c r="CP241" s="15"/>
      <c r="CQ241" s="24">
        <f t="shared" si="210"/>
        <v>0</v>
      </c>
      <c r="CR241" s="5">
        <v>0</v>
      </c>
      <c r="CS241" s="63"/>
      <c r="CT241" s="15"/>
      <c r="CU241" s="13"/>
      <c r="CV241" s="98">
        <f t="shared" si="234"/>
        <v>0</v>
      </c>
      <c r="CW241" s="99">
        <f>CW5</f>
        <v>1</v>
      </c>
      <c r="CX241" s="100"/>
      <c r="CY241" s="110"/>
      <c r="CZ241" s="95">
        <f t="shared" si="235"/>
        <v>0</v>
      </c>
      <c r="DA241" s="15"/>
      <c r="DB241" s="24">
        <f t="shared" si="211"/>
        <v>0</v>
      </c>
      <c r="DC241" s="5">
        <v>0</v>
      </c>
      <c r="DD241" s="63"/>
      <c r="DE241" s="15"/>
      <c r="DF241" s="13"/>
      <c r="DG241" s="98">
        <f t="shared" si="236"/>
        <v>0</v>
      </c>
      <c r="DH241" s="99">
        <f>DH5</f>
        <v>1</v>
      </c>
      <c r="DI241" s="100"/>
      <c r="DJ241" s="110"/>
      <c r="DK241" s="95">
        <f t="shared" si="237"/>
        <v>0</v>
      </c>
      <c r="DL241" s="15"/>
      <c r="DM241" s="24">
        <f t="shared" si="212"/>
        <v>0</v>
      </c>
      <c r="DN241" s="5">
        <v>0</v>
      </c>
      <c r="DO241" s="63"/>
      <c r="DP241" s="15"/>
      <c r="DQ241" s="13"/>
      <c r="DR241" s="98">
        <f t="shared" si="238"/>
        <v>0</v>
      </c>
      <c r="DS241" s="99">
        <f>DS5</f>
        <v>1</v>
      </c>
      <c r="DT241" s="100"/>
      <c r="DU241" s="110"/>
      <c r="DV241" s="95">
        <f t="shared" si="239"/>
        <v>0</v>
      </c>
      <c r="DW241" s="15"/>
      <c r="DX241" s="24">
        <f t="shared" si="213"/>
        <v>0</v>
      </c>
      <c r="DY241" s="5">
        <v>0</v>
      </c>
      <c r="DZ241" s="63"/>
      <c r="EA241" s="15"/>
      <c r="EB241" s="13"/>
      <c r="EC241" s="98">
        <f t="shared" si="240"/>
        <v>0</v>
      </c>
      <c r="ED241" s="99">
        <f>ED5</f>
        <v>1</v>
      </c>
      <c r="EE241" s="100"/>
      <c r="EF241" s="110"/>
      <c r="EG241" s="95">
        <f t="shared" si="241"/>
        <v>0</v>
      </c>
      <c r="EH241" s="15"/>
      <c r="EI241" s="24">
        <f t="shared" si="214"/>
        <v>0</v>
      </c>
      <c r="EJ241" s="5">
        <v>0</v>
      </c>
      <c r="EK241" s="63"/>
      <c r="EL241" s="15"/>
      <c r="EM241" s="13"/>
      <c r="EN241" s="98">
        <f t="shared" si="242"/>
        <v>0</v>
      </c>
      <c r="EO241" s="99">
        <f>EO5</f>
        <v>1</v>
      </c>
      <c r="EP241" s="100"/>
      <c r="EQ241" s="110"/>
      <c r="ER241" s="95">
        <f t="shared" si="243"/>
        <v>0</v>
      </c>
      <c r="ES241" s="15"/>
      <c r="ET241" s="24">
        <f t="shared" si="215"/>
        <v>0</v>
      </c>
      <c r="EU241" s="5">
        <v>0</v>
      </c>
      <c r="EV241" s="63"/>
      <c r="EW241" s="15"/>
      <c r="EX241" s="13"/>
      <c r="EY241" s="98">
        <f t="shared" si="244"/>
        <v>0</v>
      </c>
      <c r="EZ241" s="99">
        <f>EZ5</f>
        <v>1</v>
      </c>
      <c r="FA241" s="100"/>
      <c r="FB241" s="110"/>
      <c r="FC241" s="95">
        <f t="shared" si="245"/>
        <v>0</v>
      </c>
      <c r="FD241" s="15"/>
      <c r="FE241" s="24">
        <f t="shared" si="216"/>
        <v>0</v>
      </c>
      <c r="FF241" s="5">
        <v>0</v>
      </c>
      <c r="FG241" s="63"/>
      <c r="FH241" s="15"/>
      <c r="FI241" s="13"/>
      <c r="FJ241" s="98">
        <f t="shared" si="246"/>
        <v>0</v>
      </c>
      <c r="FK241" s="99">
        <f>FK5</f>
        <v>1</v>
      </c>
      <c r="FL241" s="100"/>
      <c r="FM241" s="110"/>
      <c r="FN241" s="95">
        <f t="shared" si="247"/>
        <v>0</v>
      </c>
      <c r="FO241" s="15"/>
      <c r="FP241" s="24">
        <f t="shared" si="217"/>
        <v>0</v>
      </c>
      <c r="FQ241" s="5">
        <v>0</v>
      </c>
      <c r="FR241" s="8">
        <v>0</v>
      </c>
      <c r="FS241" s="84">
        <f t="shared" si="248"/>
        <v>1.7397449999999999</v>
      </c>
      <c r="FT241" s="85">
        <f t="shared" si="249"/>
        <v>500</v>
      </c>
      <c r="FU241" s="85">
        <f t="shared" si="250"/>
        <v>500</v>
      </c>
      <c r="FV241" s="85">
        <f t="shared" si="251"/>
        <v>500</v>
      </c>
      <c r="FW241" s="85">
        <f t="shared" si="252"/>
        <v>500</v>
      </c>
      <c r="FX241" s="85">
        <f t="shared" si="253"/>
        <v>1.6440590249999998</v>
      </c>
      <c r="FY241" s="85">
        <f t="shared" si="254"/>
        <v>500</v>
      </c>
      <c r="FZ241" s="85">
        <f t="shared" si="255"/>
        <v>500</v>
      </c>
      <c r="GA241" s="85">
        <f t="shared" si="256"/>
        <v>500</v>
      </c>
      <c r="GB241" s="85">
        <f t="shared" si="257"/>
        <v>500</v>
      </c>
      <c r="GC241" s="85">
        <f t="shared" si="258"/>
        <v>500</v>
      </c>
      <c r="GD241" s="85">
        <f t="shared" si="259"/>
        <v>500</v>
      </c>
      <c r="GE241" s="85">
        <f t="shared" si="260"/>
        <v>500</v>
      </c>
      <c r="GF241" s="85">
        <f t="shared" si="261"/>
        <v>500</v>
      </c>
      <c r="GG241" s="85">
        <f t="shared" si="262"/>
        <v>500</v>
      </c>
      <c r="GH241" s="101">
        <f t="shared" si="201"/>
        <v>2</v>
      </c>
      <c r="GI241" s="102">
        <f t="shared" si="263"/>
        <v>3.3838040249999999</v>
      </c>
      <c r="GJ241" s="102">
        <f t="shared" si="264"/>
        <v>1.6919020124999999</v>
      </c>
      <c r="GK241" s="79">
        <f>ROW()</f>
        <v>241</v>
      </c>
    </row>
    <row r="242" spans="1:193" s="12" customFormat="1" ht="50.1" customHeight="1">
      <c r="A242" s="17">
        <f>ROW()</f>
        <v>242</v>
      </c>
      <c r="B242" s="32">
        <f t="shared" si="265"/>
        <v>236</v>
      </c>
      <c r="C242" s="33">
        <f t="shared" si="266"/>
        <v>236</v>
      </c>
      <c r="D242" s="31" t="s">
        <v>564</v>
      </c>
      <c r="E242" s="390">
        <f t="shared" si="202"/>
        <v>5.8707463499999992</v>
      </c>
      <c r="F242" s="107">
        <f t="shared" si="218"/>
        <v>6.0662765874999991</v>
      </c>
      <c r="G242" s="3">
        <v>0</v>
      </c>
      <c r="H242" s="4">
        <v>0</v>
      </c>
      <c r="I242" s="63"/>
      <c r="J242" s="15"/>
      <c r="K242" s="13"/>
      <c r="L242" s="98">
        <f t="shared" si="267"/>
        <v>1</v>
      </c>
      <c r="M242" s="99">
        <f>M5</f>
        <v>0.94499999999999995</v>
      </c>
      <c r="N242" s="100">
        <v>6.5739999999999998</v>
      </c>
      <c r="O242" s="110">
        <v>435117</v>
      </c>
      <c r="P242" s="95">
        <f t="shared" si="219"/>
        <v>6.2124299999999995</v>
      </c>
      <c r="Q242" s="15"/>
      <c r="R242" s="24">
        <f t="shared" si="203"/>
        <v>4</v>
      </c>
      <c r="S242" s="25">
        <v>0</v>
      </c>
      <c r="T242" s="63"/>
      <c r="U242" s="15"/>
      <c r="V242" s="13"/>
      <c r="W242" s="98">
        <f t="shared" si="220"/>
        <v>0</v>
      </c>
      <c r="X242" s="99">
        <f>X5</f>
        <v>0.97</v>
      </c>
      <c r="Y242" s="100"/>
      <c r="Z242" s="110"/>
      <c r="AA242" s="95">
        <f t="shared" si="221"/>
        <v>0</v>
      </c>
      <c r="AB242" s="15"/>
      <c r="AC242" s="24">
        <f t="shared" si="204"/>
        <v>0</v>
      </c>
      <c r="AD242" s="5">
        <v>0</v>
      </c>
      <c r="AE242" s="63"/>
      <c r="AF242" s="15"/>
      <c r="AG242" s="13"/>
      <c r="AH242" s="98">
        <f t="shared" si="222"/>
        <v>1</v>
      </c>
      <c r="AI242" s="99">
        <f>AI5</f>
        <v>0.95499999999999996</v>
      </c>
      <c r="AJ242" s="100">
        <v>6.43</v>
      </c>
      <c r="AK242" s="110"/>
      <c r="AL242" s="95">
        <f t="shared" si="223"/>
        <v>6.1406499999999991</v>
      </c>
      <c r="AM242" s="15"/>
      <c r="AN242" s="24">
        <f t="shared" si="205"/>
        <v>3</v>
      </c>
      <c r="AO242" s="5">
        <v>0</v>
      </c>
      <c r="AP242" s="63"/>
      <c r="AQ242" s="15"/>
      <c r="AR242" s="13"/>
      <c r="AS242" s="98">
        <f t="shared" si="224"/>
        <v>1</v>
      </c>
      <c r="AT242" s="99">
        <f>AT5</f>
        <v>0.96</v>
      </c>
      <c r="AU242" s="100">
        <v>6.2930000000000001</v>
      </c>
      <c r="AV242" s="110"/>
      <c r="AW242" s="95">
        <f t="shared" si="225"/>
        <v>6.0412799999999995</v>
      </c>
      <c r="AX242" s="15"/>
      <c r="AY242" s="24">
        <f t="shared" si="206"/>
        <v>2</v>
      </c>
      <c r="AZ242" s="5">
        <v>0</v>
      </c>
      <c r="BA242" s="63"/>
      <c r="BB242" s="15"/>
      <c r="BC242" s="13"/>
      <c r="BD242" s="98">
        <f t="shared" si="226"/>
        <v>0</v>
      </c>
      <c r="BE242" s="99">
        <f>BE5</f>
        <v>0.98</v>
      </c>
      <c r="BF242" s="100"/>
      <c r="BG242" s="110"/>
      <c r="BH242" s="95">
        <f t="shared" si="227"/>
        <v>0</v>
      </c>
      <c r="BI242" s="15"/>
      <c r="BJ242" s="24">
        <f t="shared" si="207"/>
        <v>0</v>
      </c>
      <c r="BK242" s="5">
        <v>0</v>
      </c>
      <c r="BL242" s="63"/>
      <c r="BM242" s="15"/>
      <c r="BN242" s="13"/>
      <c r="BO242" s="98">
        <f t="shared" si="228"/>
        <v>1</v>
      </c>
      <c r="BP242" s="99">
        <f>BP5</f>
        <v>0.94499999999999995</v>
      </c>
      <c r="BQ242" s="100">
        <v>6.2124299999999995</v>
      </c>
      <c r="BR242" s="110"/>
      <c r="BS242" s="95">
        <f t="shared" si="229"/>
        <v>5.8707463499999992</v>
      </c>
      <c r="BT242" s="15"/>
      <c r="BU242" s="24">
        <f t="shared" si="208"/>
        <v>1</v>
      </c>
      <c r="BV242" s="5">
        <v>0</v>
      </c>
      <c r="BW242" s="63"/>
      <c r="BX242" s="15"/>
      <c r="BY242" s="13"/>
      <c r="BZ242" s="98">
        <f t="shared" si="230"/>
        <v>0</v>
      </c>
      <c r="CA242" s="99">
        <f>CA5</f>
        <v>1</v>
      </c>
      <c r="CB242" s="100"/>
      <c r="CC242" s="110"/>
      <c r="CD242" s="95">
        <f t="shared" si="231"/>
        <v>0</v>
      </c>
      <c r="CE242" s="15"/>
      <c r="CF242" s="24">
        <f t="shared" si="209"/>
        <v>0</v>
      </c>
      <c r="CG242" s="5">
        <v>0</v>
      </c>
      <c r="CH242" s="63"/>
      <c r="CI242" s="15"/>
      <c r="CJ242" s="13"/>
      <c r="CK242" s="98">
        <f t="shared" si="232"/>
        <v>0</v>
      </c>
      <c r="CL242" s="99">
        <f>CL5</f>
        <v>1</v>
      </c>
      <c r="CM242" s="100"/>
      <c r="CN242" s="110"/>
      <c r="CO242" s="95">
        <f t="shared" si="233"/>
        <v>0</v>
      </c>
      <c r="CP242" s="15"/>
      <c r="CQ242" s="24">
        <f t="shared" si="210"/>
        <v>0</v>
      </c>
      <c r="CR242" s="5">
        <v>0</v>
      </c>
      <c r="CS242" s="63"/>
      <c r="CT242" s="15"/>
      <c r="CU242" s="13"/>
      <c r="CV242" s="98">
        <f t="shared" si="234"/>
        <v>0</v>
      </c>
      <c r="CW242" s="99">
        <f>CW5</f>
        <v>1</v>
      </c>
      <c r="CX242" s="100"/>
      <c r="CY242" s="110"/>
      <c r="CZ242" s="95">
        <f t="shared" si="235"/>
        <v>0</v>
      </c>
      <c r="DA242" s="15"/>
      <c r="DB242" s="24">
        <f t="shared" si="211"/>
        <v>0</v>
      </c>
      <c r="DC242" s="5">
        <v>0</v>
      </c>
      <c r="DD242" s="63"/>
      <c r="DE242" s="15"/>
      <c r="DF242" s="13"/>
      <c r="DG242" s="98">
        <f t="shared" si="236"/>
        <v>0</v>
      </c>
      <c r="DH242" s="99">
        <f>DH5</f>
        <v>1</v>
      </c>
      <c r="DI242" s="100"/>
      <c r="DJ242" s="110"/>
      <c r="DK242" s="95">
        <f t="shared" si="237"/>
        <v>0</v>
      </c>
      <c r="DL242" s="15"/>
      <c r="DM242" s="24">
        <f t="shared" si="212"/>
        <v>0</v>
      </c>
      <c r="DN242" s="5">
        <v>0</v>
      </c>
      <c r="DO242" s="63"/>
      <c r="DP242" s="15"/>
      <c r="DQ242" s="13"/>
      <c r="DR242" s="98">
        <f t="shared" si="238"/>
        <v>0</v>
      </c>
      <c r="DS242" s="99">
        <f>DS5</f>
        <v>1</v>
      </c>
      <c r="DT242" s="100"/>
      <c r="DU242" s="110"/>
      <c r="DV242" s="95">
        <f t="shared" si="239"/>
        <v>0</v>
      </c>
      <c r="DW242" s="15"/>
      <c r="DX242" s="24">
        <f t="shared" si="213"/>
        <v>0</v>
      </c>
      <c r="DY242" s="5">
        <v>0</v>
      </c>
      <c r="DZ242" s="63"/>
      <c r="EA242" s="15"/>
      <c r="EB242" s="13"/>
      <c r="EC242" s="98">
        <f t="shared" si="240"/>
        <v>0</v>
      </c>
      <c r="ED242" s="99">
        <f>ED5</f>
        <v>1</v>
      </c>
      <c r="EE242" s="100"/>
      <c r="EF242" s="110"/>
      <c r="EG242" s="95">
        <f t="shared" si="241"/>
        <v>0</v>
      </c>
      <c r="EH242" s="15"/>
      <c r="EI242" s="24">
        <f t="shared" si="214"/>
        <v>0</v>
      </c>
      <c r="EJ242" s="5">
        <v>0</v>
      </c>
      <c r="EK242" s="63"/>
      <c r="EL242" s="15"/>
      <c r="EM242" s="13"/>
      <c r="EN242" s="98">
        <f t="shared" si="242"/>
        <v>0</v>
      </c>
      <c r="EO242" s="99">
        <f>EO5</f>
        <v>1</v>
      </c>
      <c r="EP242" s="100"/>
      <c r="EQ242" s="110"/>
      <c r="ER242" s="95">
        <f t="shared" si="243"/>
        <v>0</v>
      </c>
      <c r="ES242" s="15"/>
      <c r="ET242" s="24">
        <f t="shared" si="215"/>
        <v>0</v>
      </c>
      <c r="EU242" s="5">
        <v>0</v>
      </c>
      <c r="EV242" s="63"/>
      <c r="EW242" s="15"/>
      <c r="EX242" s="13"/>
      <c r="EY242" s="98">
        <f t="shared" si="244"/>
        <v>0</v>
      </c>
      <c r="EZ242" s="99">
        <f>EZ5</f>
        <v>1</v>
      </c>
      <c r="FA242" s="100"/>
      <c r="FB242" s="110"/>
      <c r="FC242" s="95">
        <f t="shared" si="245"/>
        <v>0</v>
      </c>
      <c r="FD242" s="15"/>
      <c r="FE242" s="24">
        <f t="shared" si="216"/>
        <v>0</v>
      </c>
      <c r="FF242" s="5">
        <v>0</v>
      </c>
      <c r="FG242" s="63"/>
      <c r="FH242" s="15"/>
      <c r="FI242" s="13"/>
      <c r="FJ242" s="98">
        <f t="shared" si="246"/>
        <v>0</v>
      </c>
      <c r="FK242" s="99">
        <f>FK5</f>
        <v>1</v>
      </c>
      <c r="FL242" s="100"/>
      <c r="FM242" s="110"/>
      <c r="FN242" s="95">
        <f t="shared" si="247"/>
        <v>0</v>
      </c>
      <c r="FO242" s="15"/>
      <c r="FP242" s="24">
        <f t="shared" si="217"/>
        <v>0</v>
      </c>
      <c r="FQ242" s="5">
        <v>0</v>
      </c>
      <c r="FR242" s="8">
        <v>0</v>
      </c>
      <c r="FS242" s="84">
        <f t="shared" si="248"/>
        <v>6.2124299999999995</v>
      </c>
      <c r="FT242" s="85">
        <f t="shared" si="249"/>
        <v>500</v>
      </c>
      <c r="FU242" s="85">
        <f t="shared" si="250"/>
        <v>6.1406499999999991</v>
      </c>
      <c r="FV242" s="85">
        <f t="shared" si="251"/>
        <v>6.0412799999999995</v>
      </c>
      <c r="FW242" s="85">
        <f t="shared" si="252"/>
        <v>500</v>
      </c>
      <c r="FX242" s="85">
        <f t="shared" si="253"/>
        <v>5.8707463499999992</v>
      </c>
      <c r="FY242" s="85">
        <f t="shared" si="254"/>
        <v>500</v>
      </c>
      <c r="FZ242" s="85">
        <f t="shared" si="255"/>
        <v>500</v>
      </c>
      <c r="GA242" s="85">
        <f t="shared" si="256"/>
        <v>500</v>
      </c>
      <c r="GB242" s="85">
        <f t="shared" si="257"/>
        <v>500</v>
      </c>
      <c r="GC242" s="85">
        <f t="shared" si="258"/>
        <v>500</v>
      </c>
      <c r="GD242" s="85">
        <f t="shared" si="259"/>
        <v>500</v>
      </c>
      <c r="GE242" s="85">
        <f t="shared" si="260"/>
        <v>500</v>
      </c>
      <c r="GF242" s="85">
        <f t="shared" si="261"/>
        <v>500</v>
      </c>
      <c r="GG242" s="85">
        <f t="shared" si="262"/>
        <v>500</v>
      </c>
      <c r="GH242" s="101">
        <f t="shared" si="201"/>
        <v>4</v>
      </c>
      <c r="GI242" s="102">
        <f t="shared" si="263"/>
        <v>24.265106349999996</v>
      </c>
      <c r="GJ242" s="102">
        <f t="shared" si="264"/>
        <v>6.0662765874999991</v>
      </c>
      <c r="GK242" s="79">
        <f>ROW()</f>
        <v>242</v>
      </c>
    </row>
    <row r="243" spans="1:193" s="12" customFormat="1" ht="50.1" customHeight="1">
      <c r="A243" s="17">
        <f>ROW()</f>
        <v>243</v>
      </c>
      <c r="B243" s="32">
        <f t="shared" si="265"/>
        <v>237</v>
      </c>
      <c r="C243" s="33">
        <f t="shared" si="266"/>
        <v>237</v>
      </c>
      <c r="D243" s="31" t="s">
        <v>565</v>
      </c>
      <c r="E243" s="390">
        <f t="shared" si="202"/>
        <v>4.5329948999999994</v>
      </c>
      <c r="F243" s="107">
        <f t="shared" si="218"/>
        <v>4.6649074499999994</v>
      </c>
      <c r="G243" s="3">
        <v>0</v>
      </c>
      <c r="H243" s="4">
        <v>0</v>
      </c>
      <c r="I243" s="63"/>
      <c r="J243" s="15"/>
      <c r="K243" s="13"/>
      <c r="L243" s="98">
        <f t="shared" si="267"/>
        <v>1</v>
      </c>
      <c r="M243" s="99">
        <f>M5</f>
        <v>0.94499999999999995</v>
      </c>
      <c r="N243" s="100">
        <v>5.0759999999999996</v>
      </c>
      <c r="O243" s="110">
        <v>416006</v>
      </c>
      <c r="P243" s="95">
        <f t="shared" si="219"/>
        <v>4.7968199999999994</v>
      </c>
      <c r="Q243" s="15"/>
      <c r="R243" s="24">
        <f t="shared" si="203"/>
        <v>2</v>
      </c>
      <c r="S243" s="25">
        <v>0</v>
      </c>
      <c r="T243" s="63"/>
      <c r="U243" s="15"/>
      <c r="V243" s="13"/>
      <c r="W243" s="98">
        <f t="shared" si="220"/>
        <v>0</v>
      </c>
      <c r="X243" s="99">
        <f>X5</f>
        <v>0.97</v>
      </c>
      <c r="Y243" s="100"/>
      <c r="Z243" s="110"/>
      <c r="AA243" s="95">
        <f t="shared" si="221"/>
        <v>0</v>
      </c>
      <c r="AB243" s="15"/>
      <c r="AC243" s="24">
        <f t="shared" si="204"/>
        <v>0</v>
      </c>
      <c r="AD243" s="5">
        <v>0</v>
      </c>
      <c r="AE243" s="63"/>
      <c r="AF243" s="15"/>
      <c r="AG243" s="13"/>
      <c r="AH243" s="98">
        <f t="shared" si="222"/>
        <v>0</v>
      </c>
      <c r="AI243" s="99">
        <f>AI5</f>
        <v>0.95499999999999996</v>
      </c>
      <c r="AJ243" s="100"/>
      <c r="AK243" s="110"/>
      <c r="AL243" s="95">
        <f t="shared" si="223"/>
        <v>0</v>
      </c>
      <c r="AM243" s="15"/>
      <c r="AN243" s="24">
        <f t="shared" si="205"/>
        <v>0</v>
      </c>
      <c r="AO243" s="5">
        <v>0</v>
      </c>
      <c r="AP243" s="63"/>
      <c r="AQ243" s="15"/>
      <c r="AR243" s="13"/>
      <c r="AS243" s="98">
        <f t="shared" si="224"/>
        <v>0</v>
      </c>
      <c r="AT243" s="99">
        <f>AT5</f>
        <v>0.96</v>
      </c>
      <c r="AU243" s="100"/>
      <c r="AV243" s="110"/>
      <c r="AW243" s="95">
        <f t="shared" si="225"/>
        <v>0</v>
      </c>
      <c r="AX243" s="15"/>
      <c r="AY243" s="24">
        <f t="shared" si="206"/>
        <v>0</v>
      </c>
      <c r="AZ243" s="5">
        <v>0</v>
      </c>
      <c r="BA243" s="63"/>
      <c r="BB243" s="15"/>
      <c r="BC243" s="13"/>
      <c r="BD243" s="98">
        <f t="shared" si="226"/>
        <v>0</v>
      </c>
      <c r="BE243" s="99">
        <f>BE5</f>
        <v>0.98</v>
      </c>
      <c r="BF243" s="100"/>
      <c r="BG243" s="110"/>
      <c r="BH243" s="95">
        <f t="shared" si="227"/>
        <v>0</v>
      </c>
      <c r="BI243" s="15"/>
      <c r="BJ243" s="24">
        <f t="shared" si="207"/>
        <v>0</v>
      </c>
      <c r="BK243" s="5">
        <v>0</v>
      </c>
      <c r="BL243" s="63"/>
      <c r="BM243" s="15"/>
      <c r="BN243" s="13"/>
      <c r="BO243" s="98">
        <f t="shared" si="228"/>
        <v>1</v>
      </c>
      <c r="BP243" s="99">
        <f>BP5</f>
        <v>0.94499999999999995</v>
      </c>
      <c r="BQ243" s="100">
        <v>4.7968199999999994</v>
      </c>
      <c r="BR243" s="110"/>
      <c r="BS243" s="95">
        <f t="shared" si="229"/>
        <v>4.5329948999999994</v>
      </c>
      <c r="BT243" s="15"/>
      <c r="BU243" s="24">
        <f t="shared" si="208"/>
        <v>1</v>
      </c>
      <c r="BV243" s="5">
        <v>0</v>
      </c>
      <c r="BW243" s="63"/>
      <c r="BX243" s="15"/>
      <c r="BY243" s="13"/>
      <c r="BZ243" s="98">
        <f t="shared" si="230"/>
        <v>0</v>
      </c>
      <c r="CA243" s="99">
        <f>CA5</f>
        <v>1</v>
      </c>
      <c r="CB243" s="100"/>
      <c r="CC243" s="110"/>
      <c r="CD243" s="95">
        <f t="shared" si="231"/>
        <v>0</v>
      </c>
      <c r="CE243" s="15"/>
      <c r="CF243" s="24">
        <f t="shared" si="209"/>
        <v>0</v>
      </c>
      <c r="CG243" s="5">
        <v>0</v>
      </c>
      <c r="CH243" s="63"/>
      <c r="CI243" s="15"/>
      <c r="CJ243" s="13"/>
      <c r="CK243" s="98">
        <f t="shared" si="232"/>
        <v>0</v>
      </c>
      <c r="CL243" s="99">
        <f>CL5</f>
        <v>1</v>
      </c>
      <c r="CM243" s="100"/>
      <c r="CN243" s="110"/>
      <c r="CO243" s="95">
        <f t="shared" si="233"/>
        <v>0</v>
      </c>
      <c r="CP243" s="15"/>
      <c r="CQ243" s="24">
        <f t="shared" si="210"/>
        <v>0</v>
      </c>
      <c r="CR243" s="5">
        <v>0</v>
      </c>
      <c r="CS243" s="63"/>
      <c r="CT243" s="15"/>
      <c r="CU243" s="13"/>
      <c r="CV243" s="98">
        <f t="shared" si="234"/>
        <v>0</v>
      </c>
      <c r="CW243" s="99">
        <f>CW5</f>
        <v>1</v>
      </c>
      <c r="CX243" s="100"/>
      <c r="CY243" s="110"/>
      <c r="CZ243" s="95">
        <f t="shared" si="235"/>
        <v>0</v>
      </c>
      <c r="DA243" s="15"/>
      <c r="DB243" s="24">
        <f t="shared" si="211"/>
        <v>0</v>
      </c>
      <c r="DC243" s="5">
        <v>0</v>
      </c>
      <c r="DD243" s="63"/>
      <c r="DE243" s="15"/>
      <c r="DF243" s="13"/>
      <c r="DG243" s="98">
        <f t="shared" si="236"/>
        <v>0</v>
      </c>
      <c r="DH243" s="99">
        <f>DH5</f>
        <v>1</v>
      </c>
      <c r="DI243" s="100"/>
      <c r="DJ243" s="110"/>
      <c r="DK243" s="95">
        <f t="shared" si="237"/>
        <v>0</v>
      </c>
      <c r="DL243" s="15"/>
      <c r="DM243" s="24">
        <f t="shared" si="212"/>
        <v>0</v>
      </c>
      <c r="DN243" s="5">
        <v>0</v>
      </c>
      <c r="DO243" s="63"/>
      <c r="DP243" s="15"/>
      <c r="DQ243" s="13"/>
      <c r="DR243" s="98">
        <f t="shared" si="238"/>
        <v>0</v>
      </c>
      <c r="DS243" s="99">
        <f>DS5</f>
        <v>1</v>
      </c>
      <c r="DT243" s="100"/>
      <c r="DU243" s="110"/>
      <c r="DV243" s="95">
        <f t="shared" si="239"/>
        <v>0</v>
      </c>
      <c r="DW243" s="15"/>
      <c r="DX243" s="24">
        <f t="shared" si="213"/>
        <v>0</v>
      </c>
      <c r="DY243" s="5">
        <v>0</v>
      </c>
      <c r="DZ243" s="63"/>
      <c r="EA243" s="15"/>
      <c r="EB243" s="13"/>
      <c r="EC243" s="98">
        <f t="shared" si="240"/>
        <v>0</v>
      </c>
      <c r="ED243" s="99">
        <f>ED5</f>
        <v>1</v>
      </c>
      <c r="EE243" s="100"/>
      <c r="EF243" s="110"/>
      <c r="EG243" s="95">
        <f t="shared" si="241"/>
        <v>0</v>
      </c>
      <c r="EH243" s="15"/>
      <c r="EI243" s="24">
        <f t="shared" si="214"/>
        <v>0</v>
      </c>
      <c r="EJ243" s="5">
        <v>0</v>
      </c>
      <c r="EK243" s="63"/>
      <c r="EL243" s="15"/>
      <c r="EM243" s="13"/>
      <c r="EN243" s="98">
        <f t="shared" si="242"/>
        <v>0</v>
      </c>
      <c r="EO243" s="99">
        <f>EO5</f>
        <v>1</v>
      </c>
      <c r="EP243" s="100"/>
      <c r="EQ243" s="110"/>
      <c r="ER243" s="95">
        <f t="shared" si="243"/>
        <v>0</v>
      </c>
      <c r="ES243" s="15"/>
      <c r="ET243" s="24">
        <f t="shared" si="215"/>
        <v>0</v>
      </c>
      <c r="EU243" s="5">
        <v>0</v>
      </c>
      <c r="EV243" s="63"/>
      <c r="EW243" s="15"/>
      <c r="EX243" s="13"/>
      <c r="EY243" s="98">
        <f t="shared" si="244"/>
        <v>0</v>
      </c>
      <c r="EZ243" s="99">
        <f>EZ5</f>
        <v>1</v>
      </c>
      <c r="FA243" s="100"/>
      <c r="FB243" s="110"/>
      <c r="FC243" s="95">
        <f t="shared" si="245"/>
        <v>0</v>
      </c>
      <c r="FD243" s="15"/>
      <c r="FE243" s="24">
        <f t="shared" si="216"/>
        <v>0</v>
      </c>
      <c r="FF243" s="5">
        <v>0</v>
      </c>
      <c r="FG243" s="63"/>
      <c r="FH243" s="15"/>
      <c r="FI243" s="13"/>
      <c r="FJ243" s="98">
        <f t="shared" si="246"/>
        <v>0</v>
      </c>
      <c r="FK243" s="99">
        <f>FK5</f>
        <v>1</v>
      </c>
      <c r="FL243" s="100"/>
      <c r="FM243" s="110"/>
      <c r="FN243" s="95">
        <f t="shared" si="247"/>
        <v>0</v>
      </c>
      <c r="FO243" s="15"/>
      <c r="FP243" s="24">
        <f t="shared" si="217"/>
        <v>0</v>
      </c>
      <c r="FQ243" s="5">
        <v>0</v>
      </c>
      <c r="FR243" s="8">
        <v>0</v>
      </c>
      <c r="FS243" s="84">
        <f t="shared" si="248"/>
        <v>4.7968199999999994</v>
      </c>
      <c r="FT243" s="85">
        <f t="shared" si="249"/>
        <v>500</v>
      </c>
      <c r="FU243" s="85">
        <f t="shared" si="250"/>
        <v>500</v>
      </c>
      <c r="FV243" s="85">
        <f t="shared" si="251"/>
        <v>500</v>
      </c>
      <c r="FW243" s="85">
        <f t="shared" si="252"/>
        <v>500</v>
      </c>
      <c r="FX243" s="85">
        <f t="shared" si="253"/>
        <v>4.5329948999999994</v>
      </c>
      <c r="FY243" s="85">
        <f t="shared" si="254"/>
        <v>500</v>
      </c>
      <c r="FZ243" s="85">
        <f t="shared" si="255"/>
        <v>500</v>
      </c>
      <c r="GA243" s="85">
        <f t="shared" si="256"/>
        <v>500</v>
      </c>
      <c r="GB243" s="85">
        <f t="shared" si="257"/>
        <v>500</v>
      </c>
      <c r="GC243" s="85">
        <f t="shared" si="258"/>
        <v>500</v>
      </c>
      <c r="GD243" s="85">
        <f t="shared" si="259"/>
        <v>500</v>
      </c>
      <c r="GE243" s="85">
        <f t="shared" si="260"/>
        <v>500</v>
      </c>
      <c r="GF243" s="85">
        <f t="shared" si="261"/>
        <v>500</v>
      </c>
      <c r="GG243" s="85">
        <f t="shared" si="262"/>
        <v>500</v>
      </c>
      <c r="GH243" s="101">
        <f t="shared" si="201"/>
        <v>2</v>
      </c>
      <c r="GI243" s="102">
        <f t="shared" si="263"/>
        <v>9.3298148999999988</v>
      </c>
      <c r="GJ243" s="102">
        <f t="shared" si="264"/>
        <v>4.6649074499999994</v>
      </c>
      <c r="GK243" s="79">
        <f>ROW()</f>
        <v>243</v>
      </c>
    </row>
    <row r="244" spans="1:193" s="12" customFormat="1" ht="50.1" customHeight="1">
      <c r="A244" s="17">
        <f>ROW()</f>
        <v>244</v>
      </c>
      <c r="B244" s="32">
        <f t="shared" si="265"/>
        <v>238</v>
      </c>
      <c r="C244" s="33">
        <f t="shared" si="266"/>
        <v>238</v>
      </c>
      <c r="D244" s="31" t="s">
        <v>566</v>
      </c>
      <c r="E244" s="390">
        <f t="shared" si="202"/>
        <v>3.1809550499999997</v>
      </c>
      <c r="F244" s="107">
        <f t="shared" si="218"/>
        <v>3.2735225249999997</v>
      </c>
      <c r="G244" s="3">
        <v>0</v>
      </c>
      <c r="H244" s="4">
        <v>0</v>
      </c>
      <c r="I244" s="63"/>
      <c r="J244" s="15"/>
      <c r="K244" s="13"/>
      <c r="L244" s="98">
        <f t="shared" si="267"/>
        <v>1</v>
      </c>
      <c r="M244" s="99">
        <f>M5</f>
        <v>0.94499999999999995</v>
      </c>
      <c r="N244" s="100">
        <v>3.5619999999999998</v>
      </c>
      <c r="O244" s="110">
        <v>416203</v>
      </c>
      <c r="P244" s="95">
        <f t="shared" si="219"/>
        <v>3.3660899999999998</v>
      </c>
      <c r="Q244" s="15"/>
      <c r="R244" s="24">
        <f t="shared" si="203"/>
        <v>2</v>
      </c>
      <c r="S244" s="25">
        <v>0</v>
      </c>
      <c r="T244" s="63"/>
      <c r="U244" s="15"/>
      <c r="V244" s="13"/>
      <c r="W244" s="98">
        <f t="shared" si="220"/>
        <v>0</v>
      </c>
      <c r="X244" s="99">
        <f>X5</f>
        <v>0.97</v>
      </c>
      <c r="Y244" s="100"/>
      <c r="Z244" s="110"/>
      <c r="AA244" s="95">
        <f t="shared" si="221"/>
        <v>0</v>
      </c>
      <c r="AB244" s="15" t="s">
        <v>249</v>
      </c>
      <c r="AC244" s="24">
        <f t="shared" si="204"/>
        <v>0</v>
      </c>
      <c r="AD244" s="5">
        <v>0</v>
      </c>
      <c r="AE244" s="63"/>
      <c r="AF244" s="15"/>
      <c r="AG244" s="13"/>
      <c r="AH244" s="98">
        <f t="shared" si="222"/>
        <v>0</v>
      </c>
      <c r="AI244" s="99">
        <f>AI5</f>
        <v>0.95499999999999996</v>
      </c>
      <c r="AJ244" s="100"/>
      <c r="AK244" s="110"/>
      <c r="AL244" s="95">
        <f t="shared" si="223"/>
        <v>0</v>
      </c>
      <c r="AM244" s="15"/>
      <c r="AN244" s="24">
        <f t="shared" si="205"/>
        <v>0</v>
      </c>
      <c r="AO244" s="5">
        <v>0</v>
      </c>
      <c r="AP244" s="63"/>
      <c r="AQ244" s="15"/>
      <c r="AR244" s="13"/>
      <c r="AS244" s="98">
        <f t="shared" si="224"/>
        <v>0</v>
      </c>
      <c r="AT244" s="99">
        <f>AT5</f>
        <v>0.96</v>
      </c>
      <c r="AU244" s="100"/>
      <c r="AV244" s="110"/>
      <c r="AW244" s="95">
        <f t="shared" si="225"/>
        <v>0</v>
      </c>
      <c r="AX244" s="15"/>
      <c r="AY244" s="24">
        <f t="shared" si="206"/>
        <v>0</v>
      </c>
      <c r="AZ244" s="5">
        <v>0</v>
      </c>
      <c r="BA244" s="63"/>
      <c r="BB244" s="15"/>
      <c r="BC244" s="13"/>
      <c r="BD244" s="98">
        <f t="shared" si="226"/>
        <v>0</v>
      </c>
      <c r="BE244" s="99">
        <f>BE5</f>
        <v>0.98</v>
      </c>
      <c r="BF244" s="100"/>
      <c r="BG244" s="110"/>
      <c r="BH244" s="95">
        <f t="shared" si="227"/>
        <v>0</v>
      </c>
      <c r="BI244" s="15"/>
      <c r="BJ244" s="24">
        <f t="shared" si="207"/>
        <v>0</v>
      </c>
      <c r="BK244" s="5">
        <v>0</v>
      </c>
      <c r="BL244" s="63"/>
      <c r="BM244" s="15"/>
      <c r="BN244" s="13"/>
      <c r="BO244" s="98">
        <f t="shared" si="228"/>
        <v>1</v>
      </c>
      <c r="BP244" s="99">
        <f>BP5</f>
        <v>0.94499999999999995</v>
      </c>
      <c r="BQ244" s="100">
        <v>3.3660899999999998</v>
      </c>
      <c r="BR244" s="110"/>
      <c r="BS244" s="95">
        <f t="shared" si="229"/>
        <v>3.1809550499999997</v>
      </c>
      <c r="BT244" s="15"/>
      <c r="BU244" s="24">
        <f t="shared" si="208"/>
        <v>1</v>
      </c>
      <c r="BV244" s="5">
        <v>0</v>
      </c>
      <c r="BW244" s="63"/>
      <c r="BX244" s="15"/>
      <c r="BY244" s="13"/>
      <c r="BZ244" s="98">
        <f t="shared" si="230"/>
        <v>0</v>
      </c>
      <c r="CA244" s="99">
        <f>CA5</f>
        <v>1</v>
      </c>
      <c r="CB244" s="100"/>
      <c r="CC244" s="110"/>
      <c r="CD244" s="95">
        <f t="shared" si="231"/>
        <v>0</v>
      </c>
      <c r="CE244" s="15"/>
      <c r="CF244" s="24">
        <f t="shared" si="209"/>
        <v>0</v>
      </c>
      <c r="CG244" s="5">
        <v>0</v>
      </c>
      <c r="CH244" s="63"/>
      <c r="CI244" s="15"/>
      <c r="CJ244" s="13"/>
      <c r="CK244" s="98">
        <f t="shared" si="232"/>
        <v>0</v>
      </c>
      <c r="CL244" s="99">
        <f>CL5</f>
        <v>1</v>
      </c>
      <c r="CM244" s="100"/>
      <c r="CN244" s="110"/>
      <c r="CO244" s="95">
        <f t="shared" si="233"/>
        <v>0</v>
      </c>
      <c r="CP244" s="15"/>
      <c r="CQ244" s="24">
        <f t="shared" si="210"/>
        <v>0</v>
      </c>
      <c r="CR244" s="5">
        <v>0</v>
      </c>
      <c r="CS244" s="63"/>
      <c r="CT244" s="15"/>
      <c r="CU244" s="13"/>
      <c r="CV244" s="98">
        <f t="shared" si="234"/>
        <v>0</v>
      </c>
      <c r="CW244" s="99">
        <f>CW5</f>
        <v>1</v>
      </c>
      <c r="CX244" s="100"/>
      <c r="CY244" s="110"/>
      <c r="CZ244" s="95">
        <f t="shared" si="235"/>
        <v>0</v>
      </c>
      <c r="DA244" s="15"/>
      <c r="DB244" s="24">
        <f t="shared" si="211"/>
        <v>0</v>
      </c>
      <c r="DC244" s="5">
        <v>0</v>
      </c>
      <c r="DD244" s="63"/>
      <c r="DE244" s="15"/>
      <c r="DF244" s="13"/>
      <c r="DG244" s="98">
        <f t="shared" si="236"/>
        <v>0</v>
      </c>
      <c r="DH244" s="99">
        <f>DH5</f>
        <v>1</v>
      </c>
      <c r="DI244" s="100"/>
      <c r="DJ244" s="110"/>
      <c r="DK244" s="95">
        <f t="shared" si="237"/>
        <v>0</v>
      </c>
      <c r="DL244" s="15"/>
      <c r="DM244" s="24">
        <f t="shared" si="212"/>
        <v>0</v>
      </c>
      <c r="DN244" s="5">
        <v>0</v>
      </c>
      <c r="DO244" s="63"/>
      <c r="DP244" s="15"/>
      <c r="DQ244" s="13"/>
      <c r="DR244" s="98">
        <f t="shared" si="238"/>
        <v>0</v>
      </c>
      <c r="DS244" s="99">
        <f>DS5</f>
        <v>1</v>
      </c>
      <c r="DT244" s="100"/>
      <c r="DU244" s="110"/>
      <c r="DV244" s="95">
        <f t="shared" si="239"/>
        <v>0</v>
      </c>
      <c r="DW244" s="15"/>
      <c r="DX244" s="24">
        <f t="shared" si="213"/>
        <v>0</v>
      </c>
      <c r="DY244" s="5">
        <v>0</v>
      </c>
      <c r="DZ244" s="63"/>
      <c r="EA244" s="15"/>
      <c r="EB244" s="13"/>
      <c r="EC244" s="98">
        <f t="shared" si="240"/>
        <v>0</v>
      </c>
      <c r="ED244" s="99">
        <f>ED5</f>
        <v>1</v>
      </c>
      <c r="EE244" s="100"/>
      <c r="EF244" s="110"/>
      <c r="EG244" s="95">
        <f t="shared" si="241"/>
        <v>0</v>
      </c>
      <c r="EH244" s="15"/>
      <c r="EI244" s="24">
        <f t="shared" si="214"/>
        <v>0</v>
      </c>
      <c r="EJ244" s="5">
        <v>0</v>
      </c>
      <c r="EK244" s="63"/>
      <c r="EL244" s="15"/>
      <c r="EM244" s="13"/>
      <c r="EN244" s="98">
        <f t="shared" si="242"/>
        <v>0</v>
      </c>
      <c r="EO244" s="99">
        <f>EO5</f>
        <v>1</v>
      </c>
      <c r="EP244" s="100"/>
      <c r="EQ244" s="110"/>
      <c r="ER244" s="95">
        <f t="shared" si="243"/>
        <v>0</v>
      </c>
      <c r="ES244" s="15"/>
      <c r="ET244" s="24">
        <f t="shared" si="215"/>
        <v>0</v>
      </c>
      <c r="EU244" s="5">
        <v>0</v>
      </c>
      <c r="EV244" s="63"/>
      <c r="EW244" s="15"/>
      <c r="EX244" s="13"/>
      <c r="EY244" s="98">
        <f t="shared" si="244"/>
        <v>0</v>
      </c>
      <c r="EZ244" s="99">
        <f>EZ5</f>
        <v>1</v>
      </c>
      <c r="FA244" s="100"/>
      <c r="FB244" s="110"/>
      <c r="FC244" s="95">
        <f t="shared" si="245"/>
        <v>0</v>
      </c>
      <c r="FD244" s="15"/>
      <c r="FE244" s="24">
        <f t="shared" si="216"/>
        <v>0</v>
      </c>
      <c r="FF244" s="5">
        <v>0</v>
      </c>
      <c r="FG244" s="63"/>
      <c r="FH244" s="15"/>
      <c r="FI244" s="13"/>
      <c r="FJ244" s="98">
        <f t="shared" si="246"/>
        <v>0</v>
      </c>
      <c r="FK244" s="99">
        <f>FK5</f>
        <v>1</v>
      </c>
      <c r="FL244" s="100"/>
      <c r="FM244" s="110"/>
      <c r="FN244" s="95">
        <f t="shared" si="247"/>
        <v>0</v>
      </c>
      <c r="FO244" s="15"/>
      <c r="FP244" s="24">
        <f t="shared" si="217"/>
        <v>0</v>
      </c>
      <c r="FQ244" s="5">
        <v>0</v>
      </c>
      <c r="FR244" s="8">
        <v>0</v>
      </c>
      <c r="FS244" s="84">
        <f t="shared" si="248"/>
        <v>3.3660899999999998</v>
      </c>
      <c r="FT244" s="85">
        <f t="shared" si="249"/>
        <v>500</v>
      </c>
      <c r="FU244" s="85">
        <f t="shared" si="250"/>
        <v>500</v>
      </c>
      <c r="FV244" s="85">
        <f t="shared" si="251"/>
        <v>500</v>
      </c>
      <c r="FW244" s="85">
        <f t="shared" si="252"/>
        <v>500</v>
      </c>
      <c r="FX244" s="85">
        <f t="shared" si="253"/>
        <v>3.1809550499999997</v>
      </c>
      <c r="FY244" s="85">
        <f t="shared" si="254"/>
        <v>500</v>
      </c>
      <c r="FZ244" s="85">
        <f t="shared" si="255"/>
        <v>500</v>
      </c>
      <c r="GA244" s="85">
        <f t="shared" si="256"/>
        <v>500</v>
      </c>
      <c r="GB244" s="85">
        <f t="shared" si="257"/>
        <v>500</v>
      </c>
      <c r="GC244" s="85">
        <f t="shared" si="258"/>
        <v>500</v>
      </c>
      <c r="GD244" s="85">
        <f t="shared" si="259"/>
        <v>500</v>
      </c>
      <c r="GE244" s="85">
        <f t="shared" si="260"/>
        <v>500</v>
      </c>
      <c r="GF244" s="85">
        <f t="shared" si="261"/>
        <v>500</v>
      </c>
      <c r="GG244" s="85">
        <f t="shared" si="262"/>
        <v>500</v>
      </c>
      <c r="GH244" s="101">
        <f t="shared" si="201"/>
        <v>2</v>
      </c>
      <c r="GI244" s="102">
        <f t="shared" si="263"/>
        <v>6.5470450499999995</v>
      </c>
      <c r="GJ244" s="102">
        <f t="shared" si="264"/>
        <v>3.2735225249999997</v>
      </c>
      <c r="GK244" s="79">
        <f>ROW()</f>
        <v>244</v>
      </c>
    </row>
    <row r="245" spans="1:193" s="12" customFormat="1" ht="50.1" customHeight="1">
      <c r="A245" s="17">
        <f>ROW()</f>
        <v>245</v>
      </c>
      <c r="B245" s="32">
        <f t="shared" si="265"/>
        <v>239</v>
      </c>
      <c r="C245" s="33">
        <f t="shared" si="266"/>
        <v>239</v>
      </c>
      <c r="D245" s="31" t="s">
        <v>567</v>
      </c>
      <c r="E245" s="390">
        <f t="shared" si="202"/>
        <v>2.6522842499999997</v>
      </c>
      <c r="F245" s="107">
        <f t="shared" si="218"/>
        <v>2.7294671249999998</v>
      </c>
      <c r="G245" s="3">
        <v>0</v>
      </c>
      <c r="H245" s="4">
        <v>0</v>
      </c>
      <c r="I245" s="63"/>
      <c r="J245" s="15"/>
      <c r="K245" s="13"/>
      <c r="L245" s="98">
        <f t="shared" si="267"/>
        <v>1</v>
      </c>
      <c r="M245" s="99">
        <f>M5</f>
        <v>0.94499999999999995</v>
      </c>
      <c r="N245" s="100">
        <v>2.97</v>
      </c>
      <c r="O245" s="110">
        <v>416159</v>
      </c>
      <c r="P245" s="95">
        <f t="shared" si="219"/>
        <v>2.8066499999999999</v>
      </c>
      <c r="Q245" s="15"/>
      <c r="R245" s="24">
        <f t="shared" si="203"/>
        <v>2</v>
      </c>
      <c r="S245" s="25">
        <v>0</v>
      </c>
      <c r="T245" s="63"/>
      <c r="U245" s="15"/>
      <c r="V245" s="13"/>
      <c r="W245" s="98">
        <f t="shared" si="220"/>
        <v>0</v>
      </c>
      <c r="X245" s="99">
        <f>X5</f>
        <v>0.97</v>
      </c>
      <c r="Y245" s="100"/>
      <c r="Z245" s="110"/>
      <c r="AA245" s="95">
        <f t="shared" si="221"/>
        <v>0</v>
      </c>
      <c r="AB245" s="15"/>
      <c r="AC245" s="24">
        <f t="shared" si="204"/>
        <v>0</v>
      </c>
      <c r="AD245" s="5">
        <v>0</v>
      </c>
      <c r="AE245" s="63"/>
      <c r="AF245" s="15"/>
      <c r="AG245" s="13"/>
      <c r="AH245" s="98">
        <f t="shared" si="222"/>
        <v>0</v>
      </c>
      <c r="AI245" s="99">
        <f>AI5</f>
        <v>0.95499999999999996</v>
      </c>
      <c r="AJ245" s="100"/>
      <c r="AK245" s="110"/>
      <c r="AL245" s="95">
        <f t="shared" si="223"/>
        <v>0</v>
      </c>
      <c r="AM245" s="15"/>
      <c r="AN245" s="24">
        <f t="shared" si="205"/>
        <v>0</v>
      </c>
      <c r="AO245" s="5">
        <v>0</v>
      </c>
      <c r="AP245" s="63"/>
      <c r="AQ245" s="15"/>
      <c r="AR245" s="13"/>
      <c r="AS245" s="98">
        <f t="shared" si="224"/>
        <v>0</v>
      </c>
      <c r="AT245" s="99">
        <f>AT5</f>
        <v>0.96</v>
      </c>
      <c r="AU245" s="100"/>
      <c r="AV245" s="110"/>
      <c r="AW245" s="95">
        <f t="shared" si="225"/>
        <v>0</v>
      </c>
      <c r="AX245" s="15"/>
      <c r="AY245" s="24">
        <f t="shared" si="206"/>
        <v>0</v>
      </c>
      <c r="AZ245" s="5">
        <v>0</v>
      </c>
      <c r="BA245" s="63"/>
      <c r="BB245" s="15"/>
      <c r="BC245" s="13"/>
      <c r="BD245" s="98">
        <f t="shared" si="226"/>
        <v>0</v>
      </c>
      <c r="BE245" s="99">
        <f>BE5</f>
        <v>0.98</v>
      </c>
      <c r="BF245" s="100"/>
      <c r="BG245" s="110"/>
      <c r="BH245" s="95">
        <f t="shared" si="227"/>
        <v>0</v>
      </c>
      <c r="BI245" s="15"/>
      <c r="BJ245" s="24">
        <f t="shared" si="207"/>
        <v>0</v>
      </c>
      <c r="BK245" s="5">
        <v>0</v>
      </c>
      <c r="BL245" s="63"/>
      <c r="BM245" s="15"/>
      <c r="BN245" s="13"/>
      <c r="BO245" s="98">
        <f t="shared" si="228"/>
        <v>1</v>
      </c>
      <c r="BP245" s="99">
        <f>BP5</f>
        <v>0.94499999999999995</v>
      </c>
      <c r="BQ245" s="100">
        <v>2.8066499999999999</v>
      </c>
      <c r="BR245" s="110"/>
      <c r="BS245" s="95">
        <f t="shared" si="229"/>
        <v>2.6522842499999997</v>
      </c>
      <c r="BT245" s="15"/>
      <c r="BU245" s="24">
        <f t="shared" si="208"/>
        <v>1</v>
      </c>
      <c r="BV245" s="5">
        <v>0</v>
      </c>
      <c r="BW245" s="63"/>
      <c r="BX245" s="15"/>
      <c r="BY245" s="13"/>
      <c r="BZ245" s="98">
        <f t="shared" si="230"/>
        <v>0</v>
      </c>
      <c r="CA245" s="99">
        <f>CA5</f>
        <v>1</v>
      </c>
      <c r="CB245" s="100"/>
      <c r="CC245" s="110"/>
      <c r="CD245" s="95">
        <f t="shared" si="231"/>
        <v>0</v>
      </c>
      <c r="CE245" s="15"/>
      <c r="CF245" s="24">
        <f t="shared" si="209"/>
        <v>0</v>
      </c>
      <c r="CG245" s="5">
        <v>0</v>
      </c>
      <c r="CH245" s="63"/>
      <c r="CI245" s="15"/>
      <c r="CJ245" s="13"/>
      <c r="CK245" s="98">
        <f t="shared" si="232"/>
        <v>0</v>
      </c>
      <c r="CL245" s="99">
        <f>CL5</f>
        <v>1</v>
      </c>
      <c r="CM245" s="100"/>
      <c r="CN245" s="110"/>
      <c r="CO245" s="95">
        <f t="shared" si="233"/>
        <v>0</v>
      </c>
      <c r="CP245" s="15"/>
      <c r="CQ245" s="24">
        <f t="shared" si="210"/>
        <v>0</v>
      </c>
      <c r="CR245" s="5">
        <v>0</v>
      </c>
      <c r="CS245" s="63"/>
      <c r="CT245" s="15"/>
      <c r="CU245" s="13"/>
      <c r="CV245" s="98">
        <f t="shared" si="234"/>
        <v>0</v>
      </c>
      <c r="CW245" s="99">
        <f>CW5</f>
        <v>1</v>
      </c>
      <c r="CX245" s="100"/>
      <c r="CY245" s="110"/>
      <c r="CZ245" s="95">
        <f t="shared" si="235"/>
        <v>0</v>
      </c>
      <c r="DA245" s="15"/>
      <c r="DB245" s="24">
        <f t="shared" si="211"/>
        <v>0</v>
      </c>
      <c r="DC245" s="5">
        <v>0</v>
      </c>
      <c r="DD245" s="63"/>
      <c r="DE245" s="15"/>
      <c r="DF245" s="13"/>
      <c r="DG245" s="98">
        <f t="shared" si="236"/>
        <v>0</v>
      </c>
      <c r="DH245" s="99">
        <f>DH5</f>
        <v>1</v>
      </c>
      <c r="DI245" s="100"/>
      <c r="DJ245" s="110"/>
      <c r="DK245" s="95">
        <f t="shared" si="237"/>
        <v>0</v>
      </c>
      <c r="DL245" s="15"/>
      <c r="DM245" s="24">
        <f t="shared" si="212"/>
        <v>0</v>
      </c>
      <c r="DN245" s="5">
        <v>0</v>
      </c>
      <c r="DO245" s="63"/>
      <c r="DP245" s="15"/>
      <c r="DQ245" s="13"/>
      <c r="DR245" s="98">
        <f t="shared" si="238"/>
        <v>0</v>
      </c>
      <c r="DS245" s="99">
        <f>DS5</f>
        <v>1</v>
      </c>
      <c r="DT245" s="100"/>
      <c r="DU245" s="110"/>
      <c r="DV245" s="95">
        <f t="shared" si="239"/>
        <v>0</v>
      </c>
      <c r="DW245" s="15"/>
      <c r="DX245" s="24">
        <f t="shared" si="213"/>
        <v>0</v>
      </c>
      <c r="DY245" s="5">
        <v>0</v>
      </c>
      <c r="DZ245" s="63"/>
      <c r="EA245" s="15"/>
      <c r="EB245" s="13"/>
      <c r="EC245" s="98">
        <f t="shared" si="240"/>
        <v>0</v>
      </c>
      <c r="ED245" s="99">
        <f>ED5</f>
        <v>1</v>
      </c>
      <c r="EE245" s="100"/>
      <c r="EF245" s="110"/>
      <c r="EG245" s="95">
        <f t="shared" si="241"/>
        <v>0</v>
      </c>
      <c r="EH245" s="15"/>
      <c r="EI245" s="24">
        <f t="shared" si="214"/>
        <v>0</v>
      </c>
      <c r="EJ245" s="5">
        <v>0</v>
      </c>
      <c r="EK245" s="63"/>
      <c r="EL245" s="15"/>
      <c r="EM245" s="13"/>
      <c r="EN245" s="98">
        <f t="shared" si="242"/>
        <v>0</v>
      </c>
      <c r="EO245" s="99">
        <f>EO5</f>
        <v>1</v>
      </c>
      <c r="EP245" s="100"/>
      <c r="EQ245" s="110"/>
      <c r="ER245" s="95">
        <f t="shared" si="243"/>
        <v>0</v>
      </c>
      <c r="ES245" s="15"/>
      <c r="ET245" s="24">
        <f t="shared" si="215"/>
        <v>0</v>
      </c>
      <c r="EU245" s="5">
        <v>0</v>
      </c>
      <c r="EV245" s="63"/>
      <c r="EW245" s="15"/>
      <c r="EX245" s="13"/>
      <c r="EY245" s="98">
        <f t="shared" si="244"/>
        <v>0</v>
      </c>
      <c r="EZ245" s="99">
        <f>EZ5</f>
        <v>1</v>
      </c>
      <c r="FA245" s="100"/>
      <c r="FB245" s="110"/>
      <c r="FC245" s="95">
        <f t="shared" si="245"/>
        <v>0</v>
      </c>
      <c r="FD245" s="15"/>
      <c r="FE245" s="24">
        <f t="shared" si="216"/>
        <v>0</v>
      </c>
      <c r="FF245" s="5">
        <v>0</v>
      </c>
      <c r="FG245" s="63"/>
      <c r="FH245" s="15"/>
      <c r="FI245" s="13"/>
      <c r="FJ245" s="98">
        <f t="shared" si="246"/>
        <v>0</v>
      </c>
      <c r="FK245" s="99">
        <f>FK5</f>
        <v>1</v>
      </c>
      <c r="FL245" s="100"/>
      <c r="FM245" s="110"/>
      <c r="FN245" s="95">
        <f t="shared" si="247"/>
        <v>0</v>
      </c>
      <c r="FO245" s="15"/>
      <c r="FP245" s="24">
        <f t="shared" si="217"/>
        <v>0</v>
      </c>
      <c r="FQ245" s="5">
        <v>0</v>
      </c>
      <c r="FR245" s="8">
        <v>0</v>
      </c>
      <c r="FS245" s="84">
        <f t="shared" si="248"/>
        <v>2.8066499999999999</v>
      </c>
      <c r="FT245" s="85">
        <f t="shared" si="249"/>
        <v>500</v>
      </c>
      <c r="FU245" s="85">
        <f t="shared" si="250"/>
        <v>500</v>
      </c>
      <c r="FV245" s="85">
        <f t="shared" si="251"/>
        <v>500</v>
      </c>
      <c r="FW245" s="85">
        <f t="shared" si="252"/>
        <v>500</v>
      </c>
      <c r="FX245" s="85">
        <f t="shared" si="253"/>
        <v>2.6522842499999997</v>
      </c>
      <c r="FY245" s="85">
        <f t="shared" si="254"/>
        <v>500</v>
      </c>
      <c r="FZ245" s="85">
        <f t="shared" si="255"/>
        <v>500</v>
      </c>
      <c r="GA245" s="85">
        <f t="shared" si="256"/>
        <v>500</v>
      </c>
      <c r="GB245" s="85">
        <f t="shared" si="257"/>
        <v>500</v>
      </c>
      <c r="GC245" s="85">
        <f t="shared" si="258"/>
        <v>500</v>
      </c>
      <c r="GD245" s="85">
        <f t="shared" si="259"/>
        <v>500</v>
      </c>
      <c r="GE245" s="85">
        <f t="shared" si="260"/>
        <v>500</v>
      </c>
      <c r="GF245" s="85">
        <f t="shared" si="261"/>
        <v>500</v>
      </c>
      <c r="GG245" s="85">
        <f t="shared" si="262"/>
        <v>500</v>
      </c>
      <c r="GH245" s="101">
        <f t="shared" si="201"/>
        <v>2</v>
      </c>
      <c r="GI245" s="102">
        <f t="shared" si="263"/>
        <v>5.4589342499999995</v>
      </c>
      <c r="GJ245" s="102">
        <f t="shared" si="264"/>
        <v>2.7294671249999998</v>
      </c>
      <c r="GK245" s="79">
        <f>ROW()</f>
        <v>245</v>
      </c>
    </row>
    <row r="246" spans="1:193" s="12" customFormat="1" ht="50.1" customHeight="1">
      <c r="A246" s="17">
        <f>ROW()</f>
        <v>246</v>
      </c>
      <c r="B246" s="32">
        <f t="shared" si="265"/>
        <v>240</v>
      </c>
      <c r="C246" s="33">
        <f t="shared" si="266"/>
        <v>240</v>
      </c>
      <c r="D246" s="31" t="s">
        <v>568</v>
      </c>
      <c r="E246" s="390">
        <f t="shared" si="202"/>
        <v>3.4827974999999998</v>
      </c>
      <c r="F246" s="107">
        <f t="shared" si="218"/>
        <v>3.5841487499999998</v>
      </c>
      <c r="G246" s="3">
        <v>0</v>
      </c>
      <c r="H246" s="4">
        <v>0</v>
      </c>
      <c r="I246" s="63"/>
      <c r="J246" s="15"/>
      <c r="K246" s="13"/>
      <c r="L246" s="98">
        <f t="shared" si="267"/>
        <v>1</v>
      </c>
      <c r="M246" s="99">
        <f>M5</f>
        <v>0.94499999999999995</v>
      </c>
      <c r="N246" s="100">
        <v>3.9</v>
      </c>
      <c r="O246" s="110">
        <v>416028</v>
      </c>
      <c r="P246" s="95">
        <f t="shared" si="219"/>
        <v>3.6854999999999998</v>
      </c>
      <c r="Q246" s="15"/>
      <c r="R246" s="24">
        <f t="shared" si="203"/>
        <v>2</v>
      </c>
      <c r="S246" s="25">
        <v>0</v>
      </c>
      <c r="T246" s="63"/>
      <c r="U246" s="15"/>
      <c r="V246" s="13"/>
      <c r="W246" s="98">
        <f t="shared" si="220"/>
        <v>0</v>
      </c>
      <c r="X246" s="99">
        <f>X5</f>
        <v>0.97</v>
      </c>
      <c r="Y246" s="100"/>
      <c r="Z246" s="110"/>
      <c r="AA246" s="95">
        <f t="shared" si="221"/>
        <v>0</v>
      </c>
      <c r="AB246" s="15"/>
      <c r="AC246" s="24">
        <f t="shared" si="204"/>
        <v>0</v>
      </c>
      <c r="AD246" s="5">
        <v>0</v>
      </c>
      <c r="AE246" s="63"/>
      <c r="AF246" s="15"/>
      <c r="AG246" s="13"/>
      <c r="AH246" s="98">
        <f t="shared" si="222"/>
        <v>0</v>
      </c>
      <c r="AI246" s="99">
        <f>AI5</f>
        <v>0.95499999999999996</v>
      </c>
      <c r="AJ246" s="100"/>
      <c r="AK246" s="110"/>
      <c r="AL246" s="95">
        <f t="shared" si="223"/>
        <v>0</v>
      </c>
      <c r="AM246" s="15"/>
      <c r="AN246" s="24">
        <f t="shared" si="205"/>
        <v>0</v>
      </c>
      <c r="AO246" s="5">
        <v>0</v>
      </c>
      <c r="AP246" s="63"/>
      <c r="AQ246" s="15"/>
      <c r="AR246" s="13"/>
      <c r="AS246" s="98">
        <f t="shared" si="224"/>
        <v>0</v>
      </c>
      <c r="AT246" s="99">
        <f>AT5</f>
        <v>0.96</v>
      </c>
      <c r="AU246" s="100"/>
      <c r="AV246" s="110"/>
      <c r="AW246" s="95">
        <f t="shared" si="225"/>
        <v>0</v>
      </c>
      <c r="AX246" s="15"/>
      <c r="AY246" s="24">
        <f t="shared" si="206"/>
        <v>0</v>
      </c>
      <c r="AZ246" s="5">
        <v>0</v>
      </c>
      <c r="BA246" s="63"/>
      <c r="BB246" s="15"/>
      <c r="BC246" s="13"/>
      <c r="BD246" s="98">
        <f t="shared" si="226"/>
        <v>0</v>
      </c>
      <c r="BE246" s="99">
        <f>BE5</f>
        <v>0.98</v>
      </c>
      <c r="BF246" s="100"/>
      <c r="BG246" s="110"/>
      <c r="BH246" s="95">
        <f t="shared" si="227"/>
        <v>0</v>
      </c>
      <c r="BI246" s="15"/>
      <c r="BJ246" s="24">
        <f t="shared" si="207"/>
        <v>0</v>
      </c>
      <c r="BK246" s="5">
        <v>0</v>
      </c>
      <c r="BL246" s="63"/>
      <c r="BM246" s="15"/>
      <c r="BN246" s="13"/>
      <c r="BO246" s="98">
        <f t="shared" si="228"/>
        <v>1</v>
      </c>
      <c r="BP246" s="99">
        <f>BP5</f>
        <v>0.94499999999999995</v>
      </c>
      <c r="BQ246" s="100">
        <v>3.6854999999999998</v>
      </c>
      <c r="BR246" s="110"/>
      <c r="BS246" s="95">
        <f t="shared" si="229"/>
        <v>3.4827974999999998</v>
      </c>
      <c r="BT246" s="15"/>
      <c r="BU246" s="24">
        <f t="shared" si="208"/>
        <v>1</v>
      </c>
      <c r="BV246" s="5">
        <v>0</v>
      </c>
      <c r="BW246" s="63"/>
      <c r="BX246" s="15"/>
      <c r="BY246" s="13"/>
      <c r="BZ246" s="98">
        <f t="shared" si="230"/>
        <v>0</v>
      </c>
      <c r="CA246" s="99">
        <f>CA5</f>
        <v>1</v>
      </c>
      <c r="CB246" s="100"/>
      <c r="CC246" s="110"/>
      <c r="CD246" s="95">
        <f t="shared" si="231"/>
        <v>0</v>
      </c>
      <c r="CE246" s="15"/>
      <c r="CF246" s="24">
        <f t="shared" si="209"/>
        <v>0</v>
      </c>
      <c r="CG246" s="5">
        <v>0</v>
      </c>
      <c r="CH246" s="63"/>
      <c r="CI246" s="15"/>
      <c r="CJ246" s="13"/>
      <c r="CK246" s="98">
        <f t="shared" si="232"/>
        <v>0</v>
      </c>
      <c r="CL246" s="99">
        <f>CL5</f>
        <v>1</v>
      </c>
      <c r="CM246" s="100"/>
      <c r="CN246" s="110"/>
      <c r="CO246" s="95">
        <f t="shared" si="233"/>
        <v>0</v>
      </c>
      <c r="CP246" s="15"/>
      <c r="CQ246" s="24">
        <f t="shared" si="210"/>
        <v>0</v>
      </c>
      <c r="CR246" s="5">
        <v>0</v>
      </c>
      <c r="CS246" s="63"/>
      <c r="CT246" s="15"/>
      <c r="CU246" s="13"/>
      <c r="CV246" s="98">
        <f t="shared" si="234"/>
        <v>0</v>
      </c>
      <c r="CW246" s="99">
        <f>CW5</f>
        <v>1</v>
      </c>
      <c r="CX246" s="100"/>
      <c r="CY246" s="110"/>
      <c r="CZ246" s="95">
        <f t="shared" si="235"/>
        <v>0</v>
      </c>
      <c r="DA246" s="15"/>
      <c r="DB246" s="24">
        <f t="shared" si="211"/>
        <v>0</v>
      </c>
      <c r="DC246" s="5">
        <v>0</v>
      </c>
      <c r="DD246" s="63"/>
      <c r="DE246" s="15"/>
      <c r="DF246" s="13"/>
      <c r="DG246" s="98">
        <f t="shared" si="236"/>
        <v>0</v>
      </c>
      <c r="DH246" s="99">
        <f>DH5</f>
        <v>1</v>
      </c>
      <c r="DI246" s="100"/>
      <c r="DJ246" s="110"/>
      <c r="DK246" s="95">
        <f t="shared" si="237"/>
        <v>0</v>
      </c>
      <c r="DL246" s="15"/>
      <c r="DM246" s="24">
        <f t="shared" si="212"/>
        <v>0</v>
      </c>
      <c r="DN246" s="5">
        <v>0</v>
      </c>
      <c r="DO246" s="63"/>
      <c r="DP246" s="15"/>
      <c r="DQ246" s="13"/>
      <c r="DR246" s="98">
        <f t="shared" si="238"/>
        <v>0</v>
      </c>
      <c r="DS246" s="99">
        <f>DS5</f>
        <v>1</v>
      </c>
      <c r="DT246" s="100"/>
      <c r="DU246" s="110"/>
      <c r="DV246" s="95">
        <f t="shared" si="239"/>
        <v>0</v>
      </c>
      <c r="DW246" s="15"/>
      <c r="DX246" s="24">
        <f t="shared" si="213"/>
        <v>0</v>
      </c>
      <c r="DY246" s="5">
        <v>0</v>
      </c>
      <c r="DZ246" s="63"/>
      <c r="EA246" s="15"/>
      <c r="EB246" s="13"/>
      <c r="EC246" s="98">
        <f t="shared" si="240"/>
        <v>0</v>
      </c>
      <c r="ED246" s="99">
        <f>ED5</f>
        <v>1</v>
      </c>
      <c r="EE246" s="100"/>
      <c r="EF246" s="110"/>
      <c r="EG246" s="95">
        <f t="shared" si="241"/>
        <v>0</v>
      </c>
      <c r="EH246" s="15"/>
      <c r="EI246" s="24">
        <f t="shared" si="214"/>
        <v>0</v>
      </c>
      <c r="EJ246" s="5">
        <v>0</v>
      </c>
      <c r="EK246" s="63"/>
      <c r="EL246" s="15"/>
      <c r="EM246" s="13"/>
      <c r="EN246" s="98">
        <f t="shared" si="242"/>
        <v>0</v>
      </c>
      <c r="EO246" s="99">
        <f>EO5</f>
        <v>1</v>
      </c>
      <c r="EP246" s="100"/>
      <c r="EQ246" s="110"/>
      <c r="ER246" s="95">
        <f t="shared" si="243"/>
        <v>0</v>
      </c>
      <c r="ES246" s="15"/>
      <c r="ET246" s="24">
        <f t="shared" si="215"/>
        <v>0</v>
      </c>
      <c r="EU246" s="5">
        <v>0</v>
      </c>
      <c r="EV246" s="63"/>
      <c r="EW246" s="15"/>
      <c r="EX246" s="13"/>
      <c r="EY246" s="98">
        <f t="shared" si="244"/>
        <v>0</v>
      </c>
      <c r="EZ246" s="99">
        <f>EZ5</f>
        <v>1</v>
      </c>
      <c r="FA246" s="100"/>
      <c r="FB246" s="110"/>
      <c r="FC246" s="95">
        <f t="shared" si="245"/>
        <v>0</v>
      </c>
      <c r="FD246" s="15"/>
      <c r="FE246" s="24">
        <f t="shared" si="216"/>
        <v>0</v>
      </c>
      <c r="FF246" s="5">
        <v>0</v>
      </c>
      <c r="FG246" s="63"/>
      <c r="FH246" s="15"/>
      <c r="FI246" s="13"/>
      <c r="FJ246" s="98">
        <f t="shared" si="246"/>
        <v>0</v>
      </c>
      <c r="FK246" s="99">
        <f>FK5</f>
        <v>1</v>
      </c>
      <c r="FL246" s="100"/>
      <c r="FM246" s="110"/>
      <c r="FN246" s="95">
        <f t="shared" si="247"/>
        <v>0</v>
      </c>
      <c r="FO246" s="15"/>
      <c r="FP246" s="24">
        <f t="shared" si="217"/>
        <v>0</v>
      </c>
      <c r="FQ246" s="5">
        <v>0</v>
      </c>
      <c r="FR246" s="8">
        <v>0</v>
      </c>
      <c r="FS246" s="84">
        <f t="shared" si="248"/>
        <v>3.6854999999999998</v>
      </c>
      <c r="FT246" s="85">
        <f t="shared" si="249"/>
        <v>500</v>
      </c>
      <c r="FU246" s="85">
        <f t="shared" si="250"/>
        <v>500</v>
      </c>
      <c r="FV246" s="85">
        <f t="shared" si="251"/>
        <v>500</v>
      </c>
      <c r="FW246" s="85">
        <f t="shared" si="252"/>
        <v>500</v>
      </c>
      <c r="FX246" s="85">
        <f t="shared" si="253"/>
        <v>3.4827974999999998</v>
      </c>
      <c r="FY246" s="85">
        <f t="shared" si="254"/>
        <v>500</v>
      </c>
      <c r="FZ246" s="85">
        <f t="shared" si="255"/>
        <v>500</v>
      </c>
      <c r="GA246" s="85">
        <f t="shared" si="256"/>
        <v>500</v>
      </c>
      <c r="GB246" s="85">
        <f t="shared" si="257"/>
        <v>500</v>
      </c>
      <c r="GC246" s="85">
        <f t="shared" si="258"/>
        <v>500</v>
      </c>
      <c r="GD246" s="85">
        <f t="shared" si="259"/>
        <v>500</v>
      </c>
      <c r="GE246" s="85">
        <f t="shared" si="260"/>
        <v>500</v>
      </c>
      <c r="GF246" s="85">
        <f t="shared" si="261"/>
        <v>500</v>
      </c>
      <c r="GG246" s="85">
        <f t="shared" si="262"/>
        <v>500</v>
      </c>
      <c r="GH246" s="101">
        <f t="shared" si="201"/>
        <v>2</v>
      </c>
      <c r="GI246" s="102">
        <f t="shared" si="263"/>
        <v>7.1682974999999995</v>
      </c>
      <c r="GJ246" s="102">
        <f t="shared" si="264"/>
        <v>3.5841487499999998</v>
      </c>
      <c r="GK246" s="79">
        <f>ROW()</f>
        <v>246</v>
      </c>
    </row>
    <row r="247" spans="1:193" s="12" customFormat="1" ht="50.1" customHeight="1">
      <c r="A247" s="17">
        <f>ROW()</f>
        <v>247</v>
      </c>
      <c r="B247" s="32">
        <f t="shared" si="265"/>
        <v>241</v>
      </c>
      <c r="C247" s="33">
        <f t="shared" si="266"/>
        <v>241</v>
      </c>
      <c r="D247" s="31" t="s">
        <v>569</v>
      </c>
      <c r="E247" s="390">
        <f t="shared" si="202"/>
        <v>8.9951999999999988</v>
      </c>
      <c r="F247" s="107">
        <f t="shared" si="218"/>
        <v>8.9951999999999988</v>
      </c>
      <c r="G247" s="3">
        <v>0</v>
      </c>
      <c r="H247" s="4">
        <v>0</v>
      </c>
      <c r="I247" s="63"/>
      <c r="J247" s="15"/>
      <c r="K247" s="13"/>
      <c r="L247" s="98">
        <f t="shared" si="267"/>
        <v>0</v>
      </c>
      <c r="M247" s="99">
        <f>M5</f>
        <v>0.94499999999999995</v>
      </c>
      <c r="N247" s="100"/>
      <c r="O247" s="110"/>
      <c r="P247" s="95">
        <f t="shared" si="219"/>
        <v>0</v>
      </c>
      <c r="Q247" s="15"/>
      <c r="R247" s="24">
        <f t="shared" si="203"/>
        <v>0</v>
      </c>
      <c r="S247" s="25">
        <v>0</v>
      </c>
      <c r="T247" s="63"/>
      <c r="U247" s="15"/>
      <c r="V247" s="13"/>
      <c r="W247" s="98">
        <f t="shared" si="220"/>
        <v>0</v>
      </c>
      <c r="X247" s="99">
        <f>X5</f>
        <v>0.97</v>
      </c>
      <c r="Y247" s="100"/>
      <c r="Z247" s="110"/>
      <c r="AA247" s="95">
        <f t="shared" si="221"/>
        <v>0</v>
      </c>
      <c r="AB247" s="15"/>
      <c r="AC247" s="24">
        <f t="shared" si="204"/>
        <v>0</v>
      </c>
      <c r="AD247" s="5">
        <v>0</v>
      </c>
      <c r="AE247" s="63"/>
      <c r="AF247" s="15"/>
      <c r="AG247" s="13"/>
      <c r="AH247" s="98">
        <f t="shared" si="222"/>
        <v>0</v>
      </c>
      <c r="AI247" s="99">
        <f>AI5</f>
        <v>0.95499999999999996</v>
      </c>
      <c r="AJ247" s="100"/>
      <c r="AK247" s="110"/>
      <c r="AL247" s="95">
        <f t="shared" si="223"/>
        <v>0</v>
      </c>
      <c r="AM247" s="15"/>
      <c r="AN247" s="24">
        <f t="shared" si="205"/>
        <v>0</v>
      </c>
      <c r="AO247" s="5">
        <v>0</v>
      </c>
      <c r="AP247" s="63"/>
      <c r="AQ247" s="15"/>
      <c r="AR247" s="13"/>
      <c r="AS247" s="98">
        <f t="shared" si="224"/>
        <v>1</v>
      </c>
      <c r="AT247" s="99">
        <f>AT5</f>
        <v>0.96</v>
      </c>
      <c r="AU247" s="100">
        <v>9.3699999999999992</v>
      </c>
      <c r="AV247" s="110"/>
      <c r="AW247" s="95">
        <f t="shared" si="225"/>
        <v>8.9951999999999988</v>
      </c>
      <c r="AX247" s="15"/>
      <c r="AY247" s="24">
        <f t="shared" si="206"/>
        <v>1</v>
      </c>
      <c r="AZ247" s="5">
        <v>0</v>
      </c>
      <c r="BA247" s="63"/>
      <c r="BB247" s="15"/>
      <c r="BC247" s="13"/>
      <c r="BD247" s="98">
        <f t="shared" si="226"/>
        <v>0</v>
      </c>
      <c r="BE247" s="99">
        <f>BE5</f>
        <v>0.98</v>
      </c>
      <c r="BF247" s="100"/>
      <c r="BG247" s="110"/>
      <c r="BH247" s="95">
        <f t="shared" si="227"/>
        <v>0</v>
      </c>
      <c r="BI247" s="15"/>
      <c r="BJ247" s="24">
        <f t="shared" si="207"/>
        <v>0</v>
      </c>
      <c r="BK247" s="5">
        <v>0</v>
      </c>
      <c r="BL247" s="63"/>
      <c r="BM247" s="15"/>
      <c r="BN247" s="13"/>
      <c r="BO247" s="98">
        <f t="shared" si="228"/>
        <v>0</v>
      </c>
      <c r="BP247" s="99">
        <f>BP5</f>
        <v>0.94499999999999995</v>
      </c>
      <c r="BQ247" s="100"/>
      <c r="BR247" s="110"/>
      <c r="BS247" s="95">
        <f t="shared" si="229"/>
        <v>0</v>
      </c>
      <c r="BT247" s="15"/>
      <c r="BU247" s="24">
        <f t="shared" si="208"/>
        <v>0</v>
      </c>
      <c r="BV247" s="5">
        <v>0</v>
      </c>
      <c r="BW247" s="63"/>
      <c r="BX247" s="15"/>
      <c r="BY247" s="13"/>
      <c r="BZ247" s="98">
        <f t="shared" si="230"/>
        <v>0</v>
      </c>
      <c r="CA247" s="99">
        <f>CA5</f>
        <v>1</v>
      </c>
      <c r="CB247" s="100"/>
      <c r="CC247" s="110"/>
      <c r="CD247" s="95">
        <f t="shared" si="231"/>
        <v>0</v>
      </c>
      <c r="CE247" s="15"/>
      <c r="CF247" s="24">
        <f t="shared" si="209"/>
        <v>0</v>
      </c>
      <c r="CG247" s="5">
        <v>0</v>
      </c>
      <c r="CH247" s="63"/>
      <c r="CI247" s="15"/>
      <c r="CJ247" s="13"/>
      <c r="CK247" s="98">
        <f t="shared" si="232"/>
        <v>0</v>
      </c>
      <c r="CL247" s="99">
        <f>CL5</f>
        <v>1</v>
      </c>
      <c r="CM247" s="100"/>
      <c r="CN247" s="110"/>
      <c r="CO247" s="95">
        <f t="shared" si="233"/>
        <v>0</v>
      </c>
      <c r="CP247" s="15"/>
      <c r="CQ247" s="24">
        <f t="shared" si="210"/>
        <v>0</v>
      </c>
      <c r="CR247" s="5">
        <v>0</v>
      </c>
      <c r="CS247" s="63"/>
      <c r="CT247" s="15"/>
      <c r="CU247" s="13"/>
      <c r="CV247" s="98">
        <f t="shared" si="234"/>
        <v>0</v>
      </c>
      <c r="CW247" s="99">
        <f>CW5</f>
        <v>1</v>
      </c>
      <c r="CX247" s="100"/>
      <c r="CY247" s="110"/>
      <c r="CZ247" s="95">
        <f t="shared" si="235"/>
        <v>0</v>
      </c>
      <c r="DA247" s="15"/>
      <c r="DB247" s="24">
        <f t="shared" si="211"/>
        <v>0</v>
      </c>
      <c r="DC247" s="5">
        <v>0</v>
      </c>
      <c r="DD247" s="63"/>
      <c r="DE247" s="15"/>
      <c r="DF247" s="13"/>
      <c r="DG247" s="98">
        <f t="shared" si="236"/>
        <v>0</v>
      </c>
      <c r="DH247" s="99">
        <f>DH5</f>
        <v>1</v>
      </c>
      <c r="DI247" s="100"/>
      <c r="DJ247" s="110"/>
      <c r="DK247" s="95">
        <f t="shared" si="237"/>
        <v>0</v>
      </c>
      <c r="DL247" s="15"/>
      <c r="DM247" s="24">
        <f t="shared" si="212"/>
        <v>0</v>
      </c>
      <c r="DN247" s="5">
        <v>0</v>
      </c>
      <c r="DO247" s="63"/>
      <c r="DP247" s="15"/>
      <c r="DQ247" s="13"/>
      <c r="DR247" s="98">
        <f t="shared" si="238"/>
        <v>0</v>
      </c>
      <c r="DS247" s="99">
        <f>DS5</f>
        <v>1</v>
      </c>
      <c r="DT247" s="100"/>
      <c r="DU247" s="110"/>
      <c r="DV247" s="95">
        <f t="shared" si="239"/>
        <v>0</v>
      </c>
      <c r="DW247" s="15"/>
      <c r="DX247" s="24">
        <f t="shared" si="213"/>
        <v>0</v>
      </c>
      <c r="DY247" s="5">
        <v>0</v>
      </c>
      <c r="DZ247" s="63"/>
      <c r="EA247" s="15"/>
      <c r="EB247" s="13"/>
      <c r="EC247" s="98">
        <f t="shared" si="240"/>
        <v>0</v>
      </c>
      <c r="ED247" s="99">
        <f>ED5</f>
        <v>1</v>
      </c>
      <c r="EE247" s="100"/>
      <c r="EF247" s="110"/>
      <c r="EG247" s="95">
        <f t="shared" si="241"/>
        <v>0</v>
      </c>
      <c r="EH247" s="15"/>
      <c r="EI247" s="24">
        <f t="shared" si="214"/>
        <v>0</v>
      </c>
      <c r="EJ247" s="5">
        <v>0</v>
      </c>
      <c r="EK247" s="63"/>
      <c r="EL247" s="15"/>
      <c r="EM247" s="13"/>
      <c r="EN247" s="98">
        <f t="shared" si="242"/>
        <v>0</v>
      </c>
      <c r="EO247" s="99">
        <f>EO5</f>
        <v>1</v>
      </c>
      <c r="EP247" s="100"/>
      <c r="EQ247" s="110"/>
      <c r="ER247" s="95">
        <f t="shared" si="243"/>
        <v>0</v>
      </c>
      <c r="ES247" s="15"/>
      <c r="ET247" s="24">
        <f t="shared" si="215"/>
        <v>0</v>
      </c>
      <c r="EU247" s="5">
        <v>0</v>
      </c>
      <c r="EV247" s="63"/>
      <c r="EW247" s="15"/>
      <c r="EX247" s="13"/>
      <c r="EY247" s="98">
        <f t="shared" si="244"/>
        <v>0</v>
      </c>
      <c r="EZ247" s="99">
        <f>EZ5</f>
        <v>1</v>
      </c>
      <c r="FA247" s="100"/>
      <c r="FB247" s="110"/>
      <c r="FC247" s="95">
        <f t="shared" si="245"/>
        <v>0</v>
      </c>
      <c r="FD247" s="15"/>
      <c r="FE247" s="24">
        <f t="shared" si="216"/>
        <v>0</v>
      </c>
      <c r="FF247" s="5">
        <v>0</v>
      </c>
      <c r="FG247" s="63"/>
      <c r="FH247" s="15"/>
      <c r="FI247" s="13"/>
      <c r="FJ247" s="98">
        <f t="shared" si="246"/>
        <v>0</v>
      </c>
      <c r="FK247" s="99">
        <f>FK5</f>
        <v>1</v>
      </c>
      <c r="FL247" s="100"/>
      <c r="FM247" s="110"/>
      <c r="FN247" s="95">
        <f t="shared" si="247"/>
        <v>0</v>
      </c>
      <c r="FO247" s="15"/>
      <c r="FP247" s="24">
        <f t="shared" si="217"/>
        <v>0</v>
      </c>
      <c r="FQ247" s="5">
        <v>0</v>
      </c>
      <c r="FR247" s="8">
        <v>0</v>
      </c>
      <c r="FS247" s="84">
        <f t="shared" si="248"/>
        <v>500</v>
      </c>
      <c r="FT247" s="85">
        <f t="shared" si="249"/>
        <v>500</v>
      </c>
      <c r="FU247" s="85">
        <f t="shared" si="250"/>
        <v>500</v>
      </c>
      <c r="FV247" s="85">
        <f t="shared" si="251"/>
        <v>8.9951999999999988</v>
      </c>
      <c r="FW247" s="85">
        <f t="shared" si="252"/>
        <v>500</v>
      </c>
      <c r="FX247" s="85">
        <f t="shared" si="253"/>
        <v>500</v>
      </c>
      <c r="FY247" s="85">
        <f t="shared" si="254"/>
        <v>500</v>
      </c>
      <c r="FZ247" s="85">
        <f t="shared" si="255"/>
        <v>500</v>
      </c>
      <c r="GA247" s="85">
        <f t="shared" si="256"/>
        <v>500</v>
      </c>
      <c r="GB247" s="85">
        <f t="shared" si="257"/>
        <v>500</v>
      </c>
      <c r="GC247" s="85">
        <f t="shared" si="258"/>
        <v>500</v>
      </c>
      <c r="GD247" s="85">
        <f t="shared" si="259"/>
        <v>500</v>
      </c>
      <c r="GE247" s="85">
        <f t="shared" si="260"/>
        <v>500</v>
      </c>
      <c r="GF247" s="85">
        <f t="shared" si="261"/>
        <v>500</v>
      </c>
      <c r="GG247" s="85">
        <f t="shared" si="262"/>
        <v>500</v>
      </c>
      <c r="GH247" s="101">
        <f t="shared" si="201"/>
        <v>1</v>
      </c>
      <c r="GI247" s="102">
        <f t="shared" si="263"/>
        <v>8.9951999999999988</v>
      </c>
      <c r="GJ247" s="102">
        <f t="shared" si="264"/>
        <v>8.9951999999999988</v>
      </c>
      <c r="GK247" s="79">
        <f>ROW()</f>
        <v>247</v>
      </c>
    </row>
    <row r="248" spans="1:193" s="12" customFormat="1" ht="50.1" customHeight="1">
      <c r="A248" s="17">
        <f>ROW()</f>
        <v>248</v>
      </c>
      <c r="B248" s="32">
        <f t="shared" si="265"/>
        <v>242</v>
      </c>
      <c r="C248" s="33">
        <f t="shared" si="266"/>
        <v>242</v>
      </c>
      <c r="D248" s="31" t="s">
        <v>570</v>
      </c>
      <c r="E248" s="390">
        <f t="shared" si="202"/>
        <v>6.2476029000000004</v>
      </c>
      <c r="F248" s="107">
        <f t="shared" si="218"/>
        <v>6.4294114499999999</v>
      </c>
      <c r="G248" s="3">
        <v>0</v>
      </c>
      <c r="H248" s="4">
        <v>0</v>
      </c>
      <c r="I248" s="63"/>
      <c r="J248" s="15"/>
      <c r="K248" s="13"/>
      <c r="L248" s="98">
        <f t="shared" si="267"/>
        <v>1</v>
      </c>
      <c r="M248" s="99">
        <f>M5</f>
        <v>0.94499999999999995</v>
      </c>
      <c r="N248" s="100">
        <v>6.9960000000000004</v>
      </c>
      <c r="O248" s="110">
        <v>433380</v>
      </c>
      <c r="P248" s="95">
        <f t="shared" si="219"/>
        <v>6.6112200000000003</v>
      </c>
      <c r="Q248" s="15"/>
      <c r="R248" s="24">
        <f t="shared" si="203"/>
        <v>2</v>
      </c>
      <c r="S248" s="25">
        <v>0</v>
      </c>
      <c r="T248" s="63"/>
      <c r="U248" s="15"/>
      <c r="V248" s="13"/>
      <c r="W248" s="98">
        <f t="shared" si="220"/>
        <v>0</v>
      </c>
      <c r="X248" s="99">
        <f>X5</f>
        <v>0.97</v>
      </c>
      <c r="Y248" s="100"/>
      <c r="Z248" s="110"/>
      <c r="AA248" s="95">
        <f t="shared" si="221"/>
        <v>0</v>
      </c>
      <c r="AB248" s="15"/>
      <c r="AC248" s="24">
        <f t="shared" si="204"/>
        <v>0</v>
      </c>
      <c r="AD248" s="5">
        <v>0</v>
      </c>
      <c r="AE248" s="63"/>
      <c r="AF248" s="15"/>
      <c r="AG248" s="13"/>
      <c r="AH248" s="98">
        <f t="shared" si="222"/>
        <v>0</v>
      </c>
      <c r="AI248" s="99">
        <f>AI5</f>
        <v>0.95499999999999996</v>
      </c>
      <c r="AJ248" s="100"/>
      <c r="AK248" s="110"/>
      <c r="AL248" s="95">
        <f t="shared" si="223"/>
        <v>0</v>
      </c>
      <c r="AM248" s="15"/>
      <c r="AN248" s="24">
        <f t="shared" si="205"/>
        <v>0</v>
      </c>
      <c r="AO248" s="5">
        <v>0</v>
      </c>
      <c r="AP248" s="63"/>
      <c r="AQ248" s="15"/>
      <c r="AR248" s="13"/>
      <c r="AS248" s="98">
        <f t="shared" si="224"/>
        <v>0</v>
      </c>
      <c r="AT248" s="99">
        <f>AT5</f>
        <v>0.96</v>
      </c>
      <c r="AU248" s="100"/>
      <c r="AV248" s="110"/>
      <c r="AW248" s="95">
        <f t="shared" si="225"/>
        <v>0</v>
      </c>
      <c r="AX248" s="15"/>
      <c r="AY248" s="24">
        <f t="shared" si="206"/>
        <v>0</v>
      </c>
      <c r="AZ248" s="5">
        <v>0</v>
      </c>
      <c r="BA248" s="63"/>
      <c r="BB248" s="15"/>
      <c r="BC248" s="13"/>
      <c r="BD248" s="98">
        <f t="shared" si="226"/>
        <v>0</v>
      </c>
      <c r="BE248" s="99">
        <f>BE5</f>
        <v>0.98</v>
      </c>
      <c r="BF248" s="100"/>
      <c r="BG248" s="110"/>
      <c r="BH248" s="95">
        <f t="shared" si="227"/>
        <v>0</v>
      </c>
      <c r="BI248" s="15"/>
      <c r="BJ248" s="24">
        <f t="shared" si="207"/>
        <v>0</v>
      </c>
      <c r="BK248" s="5">
        <v>0</v>
      </c>
      <c r="BL248" s="63"/>
      <c r="BM248" s="15"/>
      <c r="BN248" s="13"/>
      <c r="BO248" s="98">
        <f t="shared" si="228"/>
        <v>1</v>
      </c>
      <c r="BP248" s="99">
        <f>BP5</f>
        <v>0.94499999999999995</v>
      </c>
      <c r="BQ248" s="100">
        <v>6.6112200000000003</v>
      </c>
      <c r="BR248" s="110"/>
      <c r="BS248" s="95">
        <f t="shared" si="229"/>
        <v>6.2476029000000004</v>
      </c>
      <c r="BT248" s="15"/>
      <c r="BU248" s="24">
        <f t="shared" si="208"/>
        <v>1</v>
      </c>
      <c r="BV248" s="5">
        <v>0</v>
      </c>
      <c r="BW248" s="63"/>
      <c r="BX248" s="15"/>
      <c r="BY248" s="13"/>
      <c r="BZ248" s="98">
        <f t="shared" si="230"/>
        <v>0</v>
      </c>
      <c r="CA248" s="99">
        <f>CA5</f>
        <v>1</v>
      </c>
      <c r="CB248" s="100"/>
      <c r="CC248" s="110"/>
      <c r="CD248" s="95">
        <f t="shared" si="231"/>
        <v>0</v>
      </c>
      <c r="CE248" s="15"/>
      <c r="CF248" s="24">
        <f t="shared" si="209"/>
        <v>0</v>
      </c>
      <c r="CG248" s="5">
        <v>0</v>
      </c>
      <c r="CH248" s="63"/>
      <c r="CI248" s="15"/>
      <c r="CJ248" s="13"/>
      <c r="CK248" s="98">
        <f t="shared" si="232"/>
        <v>0</v>
      </c>
      <c r="CL248" s="99">
        <f>CL5</f>
        <v>1</v>
      </c>
      <c r="CM248" s="100"/>
      <c r="CN248" s="110"/>
      <c r="CO248" s="95">
        <f t="shared" si="233"/>
        <v>0</v>
      </c>
      <c r="CP248" s="15"/>
      <c r="CQ248" s="24">
        <f t="shared" si="210"/>
        <v>0</v>
      </c>
      <c r="CR248" s="5">
        <v>0</v>
      </c>
      <c r="CS248" s="63"/>
      <c r="CT248" s="15"/>
      <c r="CU248" s="13"/>
      <c r="CV248" s="98">
        <f t="shared" si="234"/>
        <v>0</v>
      </c>
      <c r="CW248" s="99">
        <f>CW5</f>
        <v>1</v>
      </c>
      <c r="CX248" s="100"/>
      <c r="CY248" s="110"/>
      <c r="CZ248" s="95">
        <f t="shared" si="235"/>
        <v>0</v>
      </c>
      <c r="DA248" s="15"/>
      <c r="DB248" s="24">
        <f t="shared" si="211"/>
        <v>0</v>
      </c>
      <c r="DC248" s="5">
        <v>0</v>
      </c>
      <c r="DD248" s="63"/>
      <c r="DE248" s="15"/>
      <c r="DF248" s="13"/>
      <c r="DG248" s="98">
        <f t="shared" si="236"/>
        <v>0</v>
      </c>
      <c r="DH248" s="99">
        <f>DH5</f>
        <v>1</v>
      </c>
      <c r="DI248" s="100"/>
      <c r="DJ248" s="110"/>
      <c r="DK248" s="95">
        <f t="shared" si="237"/>
        <v>0</v>
      </c>
      <c r="DL248" s="15"/>
      <c r="DM248" s="24">
        <f t="shared" si="212"/>
        <v>0</v>
      </c>
      <c r="DN248" s="5">
        <v>0</v>
      </c>
      <c r="DO248" s="63"/>
      <c r="DP248" s="15"/>
      <c r="DQ248" s="13"/>
      <c r="DR248" s="98">
        <f t="shared" si="238"/>
        <v>0</v>
      </c>
      <c r="DS248" s="99">
        <f>DS5</f>
        <v>1</v>
      </c>
      <c r="DT248" s="100"/>
      <c r="DU248" s="110"/>
      <c r="DV248" s="95">
        <f t="shared" si="239"/>
        <v>0</v>
      </c>
      <c r="DW248" s="15"/>
      <c r="DX248" s="24">
        <f t="shared" si="213"/>
        <v>0</v>
      </c>
      <c r="DY248" s="5">
        <v>0</v>
      </c>
      <c r="DZ248" s="63"/>
      <c r="EA248" s="15"/>
      <c r="EB248" s="13"/>
      <c r="EC248" s="98">
        <f t="shared" si="240"/>
        <v>0</v>
      </c>
      <c r="ED248" s="99">
        <f>ED5</f>
        <v>1</v>
      </c>
      <c r="EE248" s="100"/>
      <c r="EF248" s="110"/>
      <c r="EG248" s="95">
        <f t="shared" si="241"/>
        <v>0</v>
      </c>
      <c r="EH248" s="15"/>
      <c r="EI248" s="24">
        <f t="shared" si="214"/>
        <v>0</v>
      </c>
      <c r="EJ248" s="5">
        <v>0</v>
      </c>
      <c r="EK248" s="63"/>
      <c r="EL248" s="15"/>
      <c r="EM248" s="13"/>
      <c r="EN248" s="98">
        <f t="shared" si="242"/>
        <v>0</v>
      </c>
      <c r="EO248" s="99">
        <f>EO5</f>
        <v>1</v>
      </c>
      <c r="EP248" s="100"/>
      <c r="EQ248" s="110"/>
      <c r="ER248" s="95">
        <f t="shared" si="243"/>
        <v>0</v>
      </c>
      <c r="ES248" s="15"/>
      <c r="ET248" s="24">
        <f t="shared" si="215"/>
        <v>0</v>
      </c>
      <c r="EU248" s="5">
        <v>0</v>
      </c>
      <c r="EV248" s="63"/>
      <c r="EW248" s="15"/>
      <c r="EX248" s="13"/>
      <c r="EY248" s="98">
        <f t="shared" si="244"/>
        <v>0</v>
      </c>
      <c r="EZ248" s="99">
        <f>EZ5</f>
        <v>1</v>
      </c>
      <c r="FA248" s="100"/>
      <c r="FB248" s="110"/>
      <c r="FC248" s="95">
        <f t="shared" si="245"/>
        <v>0</v>
      </c>
      <c r="FD248" s="15"/>
      <c r="FE248" s="24">
        <f t="shared" si="216"/>
        <v>0</v>
      </c>
      <c r="FF248" s="5">
        <v>0</v>
      </c>
      <c r="FG248" s="63"/>
      <c r="FH248" s="15"/>
      <c r="FI248" s="13"/>
      <c r="FJ248" s="98">
        <f t="shared" si="246"/>
        <v>0</v>
      </c>
      <c r="FK248" s="99">
        <f>FK5</f>
        <v>1</v>
      </c>
      <c r="FL248" s="100"/>
      <c r="FM248" s="110"/>
      <c r="FN248" s="95">
        <f t="shared" si="247"/>
        <v>0</v>
      </c>
      <c r="FO248" s="15"/>
      <c r="FP248" s="24">
        <f t="shared" si="217"/>
        <v>0</v>
      </c>
      <c r="FQ248" s="5">
        <v>0</v>
      </c>
      <c r="FR248" s="8">
        <v>0</v>
      </c>
      <c r="FS248" s="84">
        <f t="shared" si="248"/>
        <v>6.6112200000000003</v>
      </c>
      <c r="FT248" s="85">
        <f t="shared" si="249"/>
        <v>500</v>
      </c>
      <c r="FU248" s="85">
        <f t="shared" si="250"/>
        <v>500</v>
      </c>
      <c r="FV248" s="85">
        <f t="shared" si="251"/>
        <v>500</v>
      </c>
      <c r="FW248" s="85">
        <f t="shared" si="252"/>
        <v>500</v>
      </c>
      <c r="FX248" s="85">
        <f t="shared" si="253"/>
        <v>6.2476029000000004</v>
      </c>
      <c r="FY248" s="85">
        <f t="shared" si="254"/>
        <v>500</v>
      </c>
      <c r="FZ248" s="85">
        <f t="shared" si="255"/>
        <v>500</v>
      </c>
      <c r="GA248" s="85">
        <f t="shared" si="256"/>
        <v>500</v>
      </c>
      <c r="GB248" s="85">
        <f t="shared" si="257"/>
        <v>500</v>
      </c>
      <c r="GC248" s="85">
        <f t="shared" si="258"/>
        <v>500</v>
      </c>
      <c r="GD248" s="85">
        <f t="shared" si="259"/>
        <v>500</v>
      </c>
      <c r="GE248" s="85">
        <f t="shared" si="260"/>
        <v>500</v>
      </c>
      <c r="GF248" s="85">
        <f t="shared" si="261"/>
        <v>500</v>
      </c>
      <c r="GG248" s="85">
        <f t="shared" si="262"/>
        <v>500</v>
      </c>
      <c r="GH248" s="101">
        <f t="shared" si="201"/>
        <v>2</v>
      </c>
      <c r="GI248" s="102">
        <f t="shared" si="263"/>
        <v>12.8588229</v>
      </c>
      <c r="GJ248" s="102">
        <f t="shared" si="264"/>
        <v>6.4294114499999999</v>
      </c>
      <c r="GK248" s="79">
        <f>ROW()</f>
        <v>248</v>
      </c>
    </row>
    <row r="249" spans="1:193" s="12" customFormat="1" ht="50.1" customHeight="1">
      <c r="A249" s="17">
        <f>ROW()</f>
        <v>249</v>
      </c>
      <c r="B249" s="32">
        <f t="shared" si="265"/>
        <v>243</v>
      </c>
      <c r="C249" s="33">
        <f t="shared" si="266"/>
        <v>243</v>
      </c>
      <c r="D249" s="31" t="s">
        <v>571</v>
      </c>
      <c r="E249" s="390">
        <f t="shared" si="202"/>
        <v>6.6154000000000002</v>
      </c>
      <c r="F249" s="107">
        <f t="shared" si="218"/>
        <v>6.6154000000000002</v>
      </c>
      <c r="G249" s="3">
        <v>0</v>
      </c>
      <c r="H249" s="4">
        <v>0</v>
      </c>
      <c r="I249" s="63"/>
      <c r="J249" s="15"/>
      <c r="K249" s="13"/>
      <c r="L249" s="98">
        <f t="shared" si="267"/>
        <v>0</v>
      </c>
      <c r="M249" s="99">
        <f>M5</f>
        <v>0.94499999999999995</v>
      </c>
      <c r="N249" s="100"/>
      <c r="O249" s="110"/>
      <c r="P249" s="95">
        <f t="shared" si="219"/>
        <v>0</v>
      </c>
      <c r="Q249" s="15"/>
      <c r="R249" s="24">
        <f t="shared" si="203"/>
        <v>0</v>
      </c>
      <c r="S249" s="25">
        <v>0</v>
      </c>
      <c r="T249" s="63"/>
      <c r="U249" s="15"/>
      <c r="V249" s="13"/>
      <c r="W249" s="98">
        <f t="shared" si="220"/>
        <v>1</v>
      </c>
      <c r="X249" s="99">
        <f>X5</f>
        <v>0.97</v>
      </c>
      <c r="Y249" s="100">
        <v>6.82</v>
      </c>
      <c r="Z249" s="110"/>
      <c r="AA249" s="95">
        <f t="shared" si="221"/>
        <v>6.6154000000000002</v>
      </c>
      <c r="AB249" s="15"/>
      <c r="AC249" s="24">
        <f t="shared" si="204"/>
        <v>1</v>
      </c>
      <c r="AD249" s="5">
        <v>0</v>
      </c>
      <c r="AE249" s="63"/>
      <c r="AF249" s="15"/>
      <c r="AG249" s="13"/>
      <c r="AH249" s="98">
        <f t="shared" si="222"/>
        <v>0</v>
      </c>
      <c r="AI249" s="99">
        <f>AI5</f>
        <v>0.95499999999999996</v>
      </c>
      <c r="AJ249" s="100"/>
      <c r="AK249" s="110"/>
      <c r="AL249" s="95">
        <f t="shared" si="223"/>
        <v>0</v>
      </c>
      <c r="AM249" s="15"/>
      <c r="AN249" s="24">
        <f t="shared" si="205"/>
        <v>0</v>
      </c>
      <c r="AO249" s="5">
        <v>0</v>
      </c>
      <c r="AP249" s="63"/>
      <c r="AQ249" s="15"/>
      <c r="AR249" s="13"/>
      <c r="AS249" s="98">
        <f t="shared" si="224"/>
        <v>0</v>
      </c>
      <c r="AT249" s="99">
        <f>AT5</f>
        <v>0.96</v>
      </c>
      <c r="AU249" s="100"/>
      <c r="AV249" s="110"/>
      <c r="AW249" s="95">
        <f t="shared" si="225"/>
        <v>0</v>
      </c>
      <c r="AX249" s="15"/>
      <c r="AY249" s="24">
        <f t="shared" si="206"/>
        <v>0</v>
      </c>
      <c r="AZ249" s="5">
        <v>0</v>
      </c>
      <c r="BA249" s="63"/>
      <c r="BB249" s="15"/>
      <c r="BC249" s="13"/>
      <c r="BD249" s="98">
        <f t="shared" si="226"/>
        <v>0</v>
      </c>
      <c r="BE249" s="99">
        <f>BE5</f>
        <v>0.98</v>
      </c>
      <c r="BF249" s="100"/>
      <c r="BG249" s="110"/>
      <c r="BH249" s="95">
        <f t="shared" si="227"/>
        <v>0</v>
      </c>
      <c r="BI249" s="15"/>
      <c r="BJ249" s="24">
        <f t="shared" si="207"/>
        <v>0</v>
      </c>
      <c r="BK249" s="5">
        <v>0</v>
      </c>
      <c r="BL249" s="63"/>
      <c r="BM249" s="15"/>
      <c r="BN249" s="13"/>
      <c r="BO249" s="98">
        <f t="shared" si="228"/>
        <v>0</v>
      </c>
      <c r="BP249" s="99">
        <f>BP5</f>
        <v>0.94499999999999995</v>
      </c>
      <c r="BQ249" s="100"/>
      <c r="BR249" s="110"/>
      <c r="BS249" s="95">
        <f t="shared" si="229"/>
        <v>0</v>
      </c>
      <c r="BT249" s="15"/>
      <c r="BU249" s="24">
        <f t="shared" si="208"/>
        <v>0</v>
      </c>
      <c r="BV249" s="5">
        <v>0</v>
      </c>
      <c r="BW249" s="63"/>
      <c r="BX249" s="15"/>
      <c r="BY249" s="13"/>
      <c r="BZ249" s="98">
        <f t="shared" si="230"/>
        <v>0</v>
      </c>
      <c r="CA249" s="99">
        <f>CA5</f>
        <v>1</v>
      </c>
      <c r="CB249" s="100"/>
      <c r="CC249" s="110"/>
      <c r="CD249" s="95">
        <f t="shared" si="231"/>
        <v>0</v>
      </c>
      <c r="CE249" s="15"/>
      <c r="CF249" s="24">
        <f t="shared" si="209"/>
        <v>0</v>
      </c>
      <c r="CG249" s="5">
        <v>0</v>
      </c>
      <c r="CH249" s="63"/>
      <c r="CI249" s="15"/>
      <c r="CJ249" s="13"/>
      <c r="CK249" s="98">
        <f t="shared" si="232"/>
        <v>0</v>
      </c>
      <c r="CL249" s="99">
        <f>CL5</f>
        <v>1</v>
      </c>
      <c r="CM249" s="100"/>
      <c r="CN249" s="110"/>
      <c r="CO249" s="95">
        <f t="shared" si="233"/>
        <v>0</v>
      </c>
      <c r="CP249" s="15"/>
      <c r="CQ249" s="24">
        <f t="shared" si="210"/>
        <v>0</v>
      </c>
      <c r="CR249" s="5">
        <v>0</v>
      </c>
      <c r="CS249" s="63"/>
      <c r="CT249" s="15"/>
      <c r="CU249" s="13"/>
      <c r="CV249" s="98">
        <f t="shared" si="234"/>
        <v>0</v>
      </c>
      <c r="CW249" s="99">
        <f>CW5</f>
        <v>1</v>
      </c>
      <c r="CX249" s="100"/>
      <c r="CY249" s="110"/>
      <c r="CZ249" s="95">
        <f t="shared" si="235"/>
        <v>0</v>
      </c>
      <c r="DA249" s="15"/>
      <c r="DB249" s="24">
        <f t="shared" si="211"/>
        <v>0</v>
      </c>
      <c r="DC249" s="5">
        <v>0</v>
      </c>
      <c r="DD249" s="63"/>
      <c r="DE249" s="15"/>
      <c r="DF249" s="13"/>
      <c r="DG249" s="98">
        <f t="shared" si="236"/>
        <v>0</v>
      </c>
      <c r="DH249" s="99">
        <f>DH5</f>
        <v>1</v>
      </c>
      <c r="DI249" s="100"/>
      <c r="DJ249" s="110"/>
      <c r="DK249" s="95">
        <f t="shared" si="237"/>
        <v>0</v>
      </c>
      <c r="DL249" s="15"/>
      <c r="DM249" s="24">
        <f t="shared" si="212"/>
        <v>0</v>
      </c>
      <c r="DN249" s="5">
        <v>0</v>
      </c>
      <c r="DO249" s="63"/>
      <c r="DP249" s="15"/>
      <c r="DQ249" s="13"/>
      <c r="DR249" s="98">
        <f t="shared" si="238"/>
        <v>0</v>
      </c>
      <c r="DS249" s="99">
        <f>DS5</f>
        <v>1</v>
      </c>
      <c r="DT249" s="100"/>
      <c r="DU249" s="110"/>
      <c r="DV249" s="95">
        <f t="shared" si="239"/>
        <v>0</v>
      </c>
      <c r="DW249" s="15"/>
      <c r="DX249" s="24">
        <f t="shared" si="213"/>
        <v>0</v>
      </c>
      <c r="DY249" s="5">
        <v>0</v>
      </c>
      <c r="DZ249" s="63"/>
      <c r="EA249" s="15"/>
      <c r="EB249" s="13"/>
      <c r="EC249" s="98">
        <f t="shared" si="240"/>
        <v>0</v>
      </c>
      <c r="ED249" s="99">
        <f>ED5</f>
        <v>1</v>
      </c>
      <c r="EE249" s="100"/>
      <c r="EF249" s="110"/>
      <c r="EG249" s="95">
        <f t="shared" si="241"/>
        <v>0</v>
      </c>
      <c r="EH249" s="15"/>
      <c r="EI249" s="24">
        <f t="shared" si="214"/>
        <v>0</v>
      </c>
      <c r="EJ249" s="5">
        <v>0</v>
      </c>
      <c r="EK249" s="63"/>
      <c r="EL249" s="15"/>
      <c r="EM249" s="13"/>
      <c r="EN249" s="98">
        <f t="shared" si="242"/>
        <v>0</v>
      </c>
      <c r="EO249" s="99">
        <f>EO5</f>
        <v>1</v>
      </c>
      <c r="EP249" s="100"/>
      <c r="EQ249" s="110"/>
      <c r="ER249" s="95">
        <f t="shared" si="243"/>
        <v>0</v>
      </c>
      <c r="ES249" s="15"/>
      <c r="ET249" s="24">
        <f t="shared" si="215"/>
        <v>0</v>
      </c>
      <c r="EU249" s="5">
        <v>0</v>
      </c>
      <c r="EV249" s="63"/>
      <c r="EW249" s="15"/>
      <c r="EX249" s="13"/>
      <c r="EY249" s="98">
        <f t="shared" si="244"/>
        <v>0</v>
      </c>
      <c r="EZ249" s="99">
        <f>EZ5</f>
        <v>1</v>
      </c>
      <c r="FA249" s="100"/>
      <c r="FB249" s="110"/>
      <c r="FC249" s="95">
        <f t="shared" si="245"/>
        <v>0</v>
      </c>
      <c r="FD249" s="15"/>
      <c r="FE249" s="24">
        <f t="shared" si="216"/>
        <v>0</v>
      </c>
      <c r="FF249" s="5">
        <v>0</v>
      </c>
      <c r="FG249" s="63"/>
      <c r="FH249" s="15"/>
      <c r="FI249" s="13"/>
      <c r="FJ249" s="98">
        <f t="shared" si="246"/>
        <v>0</v>
      </c>
      <c r="FK249" s="99">
        <f>FK5</f>
        <v>1</v>
      </c>
      <c r="FL249" s="100"/>
      <c r="FM249" s="110"/>
      <c r="FN249" s="95">
        <f t="shared" si="247"/>
        <v>0</v>
      </c>
      <c r="FO249" s="15"/>
      <c r="FP249" s="24">
        <f t="shared" si="217"/>
        <v>0</v>
      </c>
      <c r="FQ249" s="5">
        <v>0</v>
      </c>
      <c r="FR249" s="8">
        <v>0</v>
      </c>
      <c r="FS249" s="84">
        <f t="shared" si="248"/>
        <v>500</v>
      </c>
      <c r="FT249" s="85">
        <f t="shared" si="249"/>
        <v>6.6154000000000002</v>
      </c>
      <c r="FU249" s="85">
        <f t="shared" si="250"/>
        <v>500</v>
      </c>
      <c r="FV249" s="85">
        <f t="shared" si="251"/>
        <v>500</v>
      </c>
      <c r="FW249" s="85">
        <f t="shared" si="252"/>
        <v>500</v>
      </c>
      <c r="FX249" s="85">
        <f t="shared" si="253"/>
        <v>500</v>
      </c>
      <c r="FY249" s="85">
        <f t="shared" si="254"/>
        <v>500</v>
      </c>
      <c r="FZ249" s="85">
        <f t="shared" si="255"/>
        <v>500</v>
      </c>
      <c r="GA249" s="85">
        <f t="shared" si="256"/>
        <v>500</v>
      </c>
      <c r="GB249" s="85">
        <f t="shared" si="257"/>
        <v>500</v>
      </c>
      <c r="GC249" s="85">
        <f t="shared" si="258"/>
        <v>500</v>
      </c>
      <c r="GD249" s="85">
        <f t="shared" si="259"/>
        <v>500</v>
      </c>
      <c r="GE249" s="85">
        <f t="shared" si="260"/>
        <v>500</v>
      </c>
      <c r="GF249" s="85">
        <f t="shared" si="261"/>
        <v>500</v>
      </c>
      <c r="GG249" s="85">
        <f t="shared" si="262"/>
        <v>500</v>
      </c>
      <c r="GH249" s="101">
        <f t="shared" si="201"/>
        <v>1</v>
      </c>
      <c r="GI249" s="102">
        <f t="shared" si="263"/>
        <v>6.6154000000000002</v>
      </c>
      <c r="GJ249" s="102">
        <f t="shared" si="264"/>
        <v>6.6154000000000002</v>
      </c>
      <c r="GK249" s="79">
        <f>ROW()</f>
        <v>249</v>
      </c>
    </row>
    <row r="250" spans="1:193" s="12" customFormat="1" ht="50.1" customHeight="1">
      <c r="A250" s="17">
        <f>ROW()</f>
        <v>250</v>
      </c>
      <c r="B250" s="32">
        <f t="shared" si="265"/>
        <v>244</v>
      </c>
      <c r="C250" s="33">
        <f t="shared" si="266"/>
        <v>244</v>
      </c>
      <c r="D250" s="31" t="s">
        <v>572</v>
      </c>
      <c r="E250" s="390">
        <f t="shared" si="202"/>
        <v>3.2916901499999995</v>
      </c>
      <c r="F250" s="107">
        <f t="shared" si="218"/>
        <v>3.3874800749999996</v>
      </c>
      <c r="G250" s="3">
        <v>0</v>
      </c>
      <c r="H250" s="4">
        <v>0</v>
      </c>
      <c r="I250" s="63"/>
      <c r="J250" s="15"/>
      <c r="K250" s="13"/>
      <c r="L250" s="98">
        <f t="shared" si="267"/>
        <v>1</v>
      </c>
      <c r="M250" s="99">
        <f>M5</f>
        <v>0.94499999999999995</v>
      </c>
      <c r="N250" s="100">
        <v>3.6859999999999999</v>
      </c>
      <c r="O250" s="110">
        <v>416163</v>
      </c>
      <c r="P250" s="95">
        <f t="shared" si="219"/>
        <v>3.4832699999999996</v>
      </c>
      <c r="Q250" s="15"/>
      <c r="R250" s="24">
        <f t="shared" si="203"/>
        <v>2</v>
      </c>
      <c r="S250" s="25">
        <v>0</v>
      </c>
      <c r="T250" s="63"/>
      <c r="U250" s="15"/>
      <c r="V250" s="13"/>
      <c r="W250" s="98">
        <f t="shared" si="220"/>
        <v>0</v>
      </c>
      <c r="X250" s="99">
        <f>X5</f>
        <v>0.97</v>
      </c>
      <c r="Y250" s="100"/>
      <c r="Z250" s="110"/>
      <c r="AA250" s="95">
        <f t="shared" si="221"/>
        <v>0</v>
      </c>
      <c r="AB250" s="15"/>
      <c r="AC250" s="24">
        <f t="shared" si="204"/>
        <v>0</v>
      </c>
      <c r="AD250" s="5">
        <v>0</v>
      </c>
      <c r="AE250" s="63"/>
      <c r="AF250" s="15"/>
      <c r="AG250" s="13"/>
      <c r="AH250" s="98">
        <f t="shared" si="222"/>
        <v>0</v>
      </c>
      <c r="AI250" s="99">
        <f>AI5</f>
        <v>0.95499999999999996</v>
      </c>
      <c r="AJ250" s="100"/>
      <c r="AK250" s="110"/>
      <c r="AL250" s="95">
        <f t="shared" si="223"/>
        <v>0</v>
      </c>
      <c r="AM250" s="15"/>
      <c r="AN250" s="24">
        <f t="shared" si="205"/>
        <v>0</v>
      </c>
      <c r="AO250" s="5">
        <v>0</v>
      </c>
      <c r="AP250" s="63"/>
      <c r="AQ250" s="15"/>
      <c r="AR250" s="13"/>
      <c r="AS250" s="98">
        <f t="shared" si="224"/>
        <v>0</v>
      </c>
      <c r="AT250" s="99">
        <f>AT5</f>
        <v>0.96</v>
      </c>
      <c r="AU250" s="100"/>
      <c r="AV250" s="110"/>
      <c r="AW250" s="95">
        <f t="shared" si="225"/>
        <v>0</v>
      </c>
      <c r="AX250" s="15"/>
      <c r="AY250" s="24">
        <f t="shared" si="206"/>
        <v>0</v>
      </c>
      <c r="AZ250" s="5">
        <v>0</v>
      </c>
      <c r="BA250" s="63"/>
      <c r="BB250" s="15"/>
      <c r="BC250" s="13"/>
      <c r="BD250" s="98">
        <f t="shared" si="226"/>
        <v>0</v>
      </c>
      <c r="BE250" s="99">
        <f>BE5</f>
        <v>0.98</v>
      </c>
      <c r="BF250" s="100"/>
      <c r="BG250" s="110"/>
      <c r="BH250" s="95">
        <f t="shared" si="227"/>
        <v>0</v>
      </c>
      <c r="BI250" s="15"/>
      <c r="BJ250" s="24">
        <f t="shared" si="207"/>
        <v>0</v>
      </c>
      <c r="BK250" s="5">
        <v>0</v>
      </c>
      <c r="BL250" s="63"/>
      <c r="BM250" s="15"/>
      <c r="BN250" s="13"/>
      <c r="BO250" s="98">
        <f t="shared" si="228"/>
        <v>1</v>
      </c>
      <c r="BP250" s="99">
        <f>BP5</f>
        <v>0.94499999999999995</v>
      </c>
      <c r="BQ250" s="100">
        <v>3.4832699999999996</v>
      </c>
      <c r="BR250" s="110"/>
      <c r="BS250" s="95">
        <f t="shared" si="229"/>
        <v>3.2916901499999995</v>
      </c>
      <c r="BT250" s="15"/>
      <c r="BU250" s="24">
        <f t="shared" si="208"/>
        <v>1</v>
      </c>
      <c r="BV250" s="5">
        <v>0</v>
      </c>
      <c r="BW250" s="63"/>
      <c r="BX250" s="15"/>
      <c r="BY250" s="13"/>
      <c r="BZ250" s="98">
        <f t="shared" si="230"/>
        <v>0</v>
      </c>
      <c r="CA250" s="99">
        <f>CA5</f>
        <v>1</v>
      </c>
      <c r="CB250" s="100"/>
      <c r="CC250" s="110"/>
      <c r="CD250" s="95">
        <f t="shared" si="231"/>
        <v>0</v>
      </c>
      <c r="CE250" s="15"/>
      <c r="CF250" s="24">
        <f t="shared" si="209"/>
        <v>0</v>
      </c>
      <c r="CG250" s="5">
        <v>0</v>
      </c>
      <c r="CH250" s="63"/>
      <c r="CI250" s="15"/>
      <c r="CJ250" s="13"/>
      <c r="CK250" s="98">
        <f t="shared" si="232"/>
        <v>0</v>
      </c>
      <c r="CL250" s="99">
        <f>CL5</f>
        <v>1</v>
      </c>
      <c r="CM250" s="100"/>
      <c r="CN250" s="110"/>
      <c r="CO250" s="95">
        <f t="shared" si="233"/>
        <v>0</v>
      </c>
      <c r="CP250" s="15"/>
      <c r="CQ250" s="24">
        <f t="shared" si="210"/>
        <v>0</v>
      </c>
      <c r="CR250" s="5">
        <v>0</v>
      </c>
      <c r="CS250" s="63"/>
      <c r="CT250" s="15"/>
      <c r="CU250" s="13"/>
      <c r="CV250" s="98">
        <f t="shared" si="234"/>
        <v>0</v>
      </c>
      <c r="CW250" s="99">
        <f>CW5</f>
        <v>1</v>
      </c>
      <c r="CX250" s="100"/>
      <c r="CY250" s="110"/>
      <c r="CZ250" s="95">
        <f t="shared" si="235"/>
        <v>0</v>
      </c>
      <c r="DA250" s="15"/>
      <c r="DB250" s="24">
        <f t="shared" si="211"/>
        <v>0</v>
      </c>
      <c r="DC250" s="5">
        <v>0</v>
      </c>
      <c r="DD250" s="63"/>
      <c r="DE250" s="15"/>
      <c r="DF250" s="13"/>
      <c r="DG250" s="98">
        <f t="shared" si="236"/>
        <v>0</v>
      </c>
      <c r="DH250" s="99">
        <f>DH5</f>
        <v>1</v>
      </c>
      <c r="DI250" s="100"/>
      <c r="DJ250" s="110"/>
      <c r="DK250" s="95">
        <f t="shared" si="237"/>
        <v>0</v>
      </c>
      <c r="DL250" s="15"/>
      <c r="DM250" s="24">
        <f t="shared" si="212"/>
        <v>0</v>
      </c>
      <c r="DN250" s="5">
        <v>0</v>
      </c>
      <c r="DO250" s="63"/>
      <c r="DP250" s="15"/>
      <c r="DQ250" s="13"/>
      <c r="DR250" s="98">
        <f t="shared" si="238"/>
        <v>0</v>
      </c>
      <c r="DS250" s="99">
        <f>DS5</f>
        <v>1</v>
      </c>
      <c r="DT250" s="100"/>
      <c r="DU250" s="110"/>
      <c r="DV250" s="95">
        <f t="shared" si="239"/>
        <v>0</v>
      </c>
      <c r="DW250" s="15"/>
      <c r="DX250" s="24">
        <f t="shared" si="213"/>
        <v>0</v>
      </c>
      <c r="DY250" s="5">
        <v>0</v>
      </c>
      <c r="DZ250" s="63"/>
      <c r="EA250" s="15"/>
      <c r="EB250" s="13"/>
      <c r="EC250" s="98">
        <f t="shared" si="240"/>
        <v>0</v>
      </c>
      <c r="ED250" s="99">
        <f>ED5</f>
        <v>1</v>
      </c>
      <c r="EE250" s="100"/>
      <c r="EF250" s="110"/>
      <c r="EG250" s="95">
        <f t="shared" si="241"/>
        <v>0</v>
      </c>
      <c r="EH250" s="15"/>
      <c r="EI250" s="24">
        <f t="shared" si="214"/>
        <v>0</v>
      </c>
      <c r="EJ250" s="5">
        <v>0</v>
      </c>
      <c r="EK250" s="63"/>
      <c r="EL250" s="15"/>
      <c r="EM250" s="13"/>
      <c r="EN250" s="98">
        <f t="shared" si="242"/>
        <v>0</v>
      </c>
      <c r="EO250" s="99">
        <f>EO5</f>
        <v>1</v>
      </c>
      <c r="EP250" s="100"/>
      <c r="EQ250" s="110"/>
      <c r="ER250" s="95">
        <f t="shared" si="243"/>
        <v>0</v>
      </c>
      <c r="ES250" s="15"/>
      <c r="ET250" s="24">
        <f t="shared" si="215"/>
        <v>0</v>
      </c>
      <c r="EU250" s="5">
        <v>0</v>
      </c>
      <c r="EV250" s="63"/>
      <c r="EW250" s="15"/>
      <c r="EX250" s="13"/>
      <c r="EY250" s="98">
        <f t="shared" si="244"/>
        <v>0</v>
      </c>
      <c r="EZ250" s="99">
        <f>EZ5</f>
        <v>1</v>
      </c>
      <c r="FA250" s="100"/>
      <c r="FB250" s="110"/>
      <c r="FC250" s="95">
        <f t="shared" si="245"/>
        <v>0</v>
      </c>
      <c r="FD250" s="15"/>
      <c r="FE250" s="24">
        <f t="shared" si="216"/>
        <v>0</v>
      </c>
      <c r="FF250" s="5">
        <v>0</v>
      </c>
      <c r="FG250" s="63"/>
      <c r="FH250" s="15"/>
      <c r="FI250" s="13"/>
      <c r="FJ250" s="98">
        <f t="shared" si="246"/>
        <v>0</v>
      </c>
      <c r="FK250" s="99">
        <f>FK5</f>
        <v>1</v>
      </c>
      <c r="FL250" s="100"/>
      <c r="FM250" s="110"/>
      <c r="FN250" s="95">
        <f t="shared" si="247"/>
        <v>0</v>
      </c>
      <c r="FO250" s="15"/>
      <c r="FP250" s="24">
        <f t="shared" si="217"/>
        <v>0</v>
      </c>
      <c r="FQ250" s="5">
        <v>0</v>
      </c>
      <c r="FR250" s="8">
        <v>0</v>
      </c>
      <c r="FS250" s="84">
        <f t="shared" si="248"/>
        <v>3.4832699999999996</v>
      </c>
      <c r="FT250" s="85">
        <f t="shared" si="249"/>
        <v>500</v>
      </c>
      <c r="FU250" s="85">
        <f t="shared" si="250"/>
        <v>500</v>
      </c>
      <c r="FV250" s="85">
        <f t="shared" si="251"/>
        <v>500</v>
      </c>
      <c r="FW250" s="85">
        <f t="shared" si="252"/>
        <v>500</v>
      </c>
      <c r="FX250" s="85">
        <f t="shared" si="253"/>
        <v>3.2916901499999995</v>
      </c>
      <c r="FY250" s="85">
        <f t="shared" si="254"/>
        <v>500</v>
      </c>
      <c r="FZ250" s="85">
        <f t="shared" si="255"/>
        <v>500</v>
      </c>
      <c r="GA250" s="85">
        <f t="shared" si="256"/>
        <v>500</v>
      </c>
      <c r="GB250" s="85">
        <f t="shared" si="257"/>
        <v>500</v>
      </c>
      <c r="GC250" s="85">
        <f t="shared" si="258"/>
        <v>500</v>
      </c>
      <c r="GD250" s="85">
        <f t="shared" si="259"/>
        <v>500</v>
      </c>
      <c r="GE250" s="85">
        <f t="shared" si="260"/>
        <v>500</v>
      </c>
      <c r="GF250" s="85">
        <f t="shared" si="261"/>
        <v>500</v>
      </c>
      <c r="GG250" s="85">
        <f t="shared" si="262"/>
        <v>500</v>
      </c>
      <c r="GH250" s="101">
        <f t="shared" si="201"/>
        <v>2</v>
      </c>
      <c r="GI250" s="102">
        <f t="shared" si="263"/>
        <v>6.7749601499999992</v>
      </c>
      <c r="GJ250" s="102">
        <f t="shared" si="264"/>
        <v>3.3874800749999996</v>
      </c>
      <c r="GK250" s="79">
        <f>ROW()</f>
        <v>250</v>
      </c>
    </row>
    <row r="251" spans="1:193" s="12" customFormat="1" ht="50.1" customHeight="1">
      <c r="A251" s="17">
        <f>ROW()</f>
        <v>251</v>
      </c>
      <c r="B251" s="32">
        <f t="shared" si="265"/>
        <v>245</v>
      </c>
      <c r="C251" s="33">
        <f t="shared" si="266"/>
        <v>245</v>
      </c>
      <c r="D251" s="31" t="s">
        <v>573</v>
      </c>
      <c r="E251" s="390">
        <f t="shared" si="202"/>
        <v>16.967474999999997</v>
      </c>
      <c r="F251" s="107">
        <f t="shared" si="218"/>
        <v>17.461237499999996</v>
      </c>
      <c r="G251" s="3">
        <v>0</v>
      </c>
      <c r="H251" s="4">
        <v>0</v>
      </c>
      <c r="I251" s="63"/>
      <c r="J251" s="15"/>
      <c r="K251" s="13"/>
      <c r="L251" s="98">
        <f t="shared" si="267"/>
        <v>1</v>
      </c>
      <c r="M251" s="99">
        <f>M5</f>
        <v>0.94499999999999995</v>
      </c>
      <c r="N251" s="100">
        <v>19</v>
      </c>
      <c r="O251" s="110">
        <v>472300</v>
      </c>
      <c r="P251" s="95">
        <f t="shared" si="219"/>
        <v>17.954999999999998</v>
      </c>
      <c r="Q251" s="15"/>
      <c r="R251" s="24">
        <f t="shared" si="203"/>
        <v>2</v>
      </c>
      <c r="S251" s="25">
        <v>0</v>
      </c>
      <c r="T251" s="63"/>
      <c r="U251" s="15"/>
      <c r="V251" s="13"/>
      <c r="W251" s="98">
        <f t="shared" si="220"/>
        <v>0</v>
      </c>
      <c r="X251" s="99">
        <f>X5</f>
        <v>0.97</v>
      </c>
      <c r="Y251" s="100"/>
      <c r="Z251" s="110"/>
      <c r="AA251" s="95">
        <f t="shared" si="221"/>
        <v>0</v>
      </c>
      <c r="AB251" s="15"/>
      <c r="AC251" s="24">
        <f t="shared" si="204"/>
        <v>0</v>
      </c>
      <c r="AD251" s="5">
        <v>0</v>
      </c>
      <c r="AE251" s="63"/>
      <c r="AF251" s="15"/>
      <c r="AG251" s="13"/>
      <c r="AH251" s="98">
        <f t="shared" si="222"/>
        <v>0</v>
      </c>
      <c r="AI251" s="99">
        <f>AI5</f>
        <v>0.95499999999999996</v>
      </c>
      <c r="AJ251" s="100"/>
      <c r="AK251" s="110"/>
      <c r="AL251" s="95">
        <f t="shared" si="223"/>
        <v>0</v>
      </c>
      <c r="AM251" s="15"/>
      <c r="AN251" s="24">
        <f t="shared" si="205"/>
        <v>0</v>
      </c>
      <c r="AO251" s="5">
        <v>0</v>
      </c>
      <c r="AP251" s="63"/>
      <c r="AQ251" s="15"/>
      <c r="AR251" s="13"/>
      <c r="AS251" s="98">
        <f t="shared" si="224"/>
        <v>0</v>
      </c>
      <c r="AT251" s="99">
        <f>AT5</f>
        <v>0.96</v>
      </c>
      <c r="AU251" s="100"/>
      <c r="AV251" s="110"/>
      <c r="AW251" s="95">
        <f t="shared" si="225"/>
        <v>0</v>
      </c>
      <c r="AX251" s="15"/>
      <c r="AY251" s="24">
        <f t="shared" si="206"/>
        <v>0</v>
      </c>
      <c r="AZ251" s="5">
        <v>0</v>
      </c>
      <c r="BA251" s="63"/>
      <c r="BB251" s="15"/>
      <c r="BC251" s="13"/>
      <c r="BD251" s="98">
        <f t="shared" si="226"/>
        <v>0</v>
      </c>
      <c r="BE251" s="99">
        <f>BE5</f>
        <v>0.98</v>
      </c>
      <c r="BF251" s="100"/>
      <c r="BG251" s="110"/>
      <c r="BH251" s="95">
        <f t="shared" si="227"/>
        <v>0</v>
      </c>
      <c r="BI251" s="15"/>
      <c r="BJ251" s="24">
        <f t="shared" si="207"/>
        <v>0</v>
      </c>
      <c r="BK251" s="5">
        <v>0</v>
      </c>
      <c r="BL251" s="63"/>
      <c r="BM251" s="15"/>
      <c r="BN251" s="13"/>
      <c r="BO251" s="98">
        <f t="shared" si="228"/>
        <v>1</v>
      </c>
      <c r="BP251" s="99">
        <f>BP5</f>
        <v>0.94499999999999995</v>
      </c>
      <c r="BQ251" s="100">
        <v>17.954999999999998</v>
      </c>
      <c r="BR251" s="110"/>
      <c r="BS251" s="95">
        <f t="shared" si="229"/>
        <v>16.967474999999997</v>
      </c>
      <c r="BT251" s="15"/>
      <c r="BU251" s="24">
        <f t="shared" si="208"/>
        <v>1</v>
      </c>
      <c r="BV251" s="5">
        <v>0</v>
      </c>
      <c r="BW251" s="63"/>
      <c r="BX251" s="15"/>
      <c r="BY251" s="13"/>
      <c r="BZ251" s="98">
        <f t="shared" si="230"/>
        <v>0</v>
      </c>
      <c r="CA251" s="99">
        <f>CA5</f>
        <v>1</v>
      </c>
      <c r="CB251" s="100"/>
      <c r="CC251" s="110"/>
      <c r="CD251" s="95">
        <f t="shared" si="231"/>
        <v>0</v>
      </c>
      <c r="CE251" s="15"/>
      <c r="CF251" s="24">
        <f t="shared" si="209"/>
        <v>0</v>
      </c>
      <c r="CG251" s="5">
        <v>0</v>
      </c>
      <c r="CH251" s="63"/>
      <c r="CI251" s="15"/>
      <c r="CJ251" s="13"/>
      <c r="CK251" s="98">
        <f t="shared" si="232"/>
        <v>0</v>
      </c>
      <c r="CL251" s="99">
        <f>CL5</f>
        <v>1</v>
      </c>
      <c r="CM251" s="100"/>
      <c r="CN251" s="110"/>
      <c r="CO251" s="95">
        <f t="shared" si="233"/>
        <v>0</v>
      </c>
      <c r="CP251" s="15"/>
      <c r="CQ251" s="24">
        <f t="shared" si="210"/>
        <v>0</v>
      </c>
      <c r="CR251" s="5">
        <v>0</v>
      </c>
      <c r="CS251" s="63"/>
      <c r="CT251" s="15"/>
      <c r="CU251" s="13"/>
      <c r="CV251" s="98">
        <f t="shared" si="234"/>
        <v>0</v>
      </c>
      <c r="CW251" s="99">
        <f>CW5</f>
        <v>1</v>
      </c>
      <c r="CX251" s="100"/>
      <c r="CY251" s="110"/>
      <c r="CZ251" s="95">
        <f t="shared" si="235"/>
        <v>0</v>
      </c>
      <c r="DA251" s="15"/>
      <c r="DB251" s="24">
        <f t="shared" si="211"/>
        <v>0</v>
      </c>
      <c r="DC251" s="5">
        <v>0</v>
      </c>
      <c r="DD251" s="63"/>
      <c r="DE251" s="15"/>
      <c r="DF251" s="13"/>
      <c r="DG251" s="98">
        <f t="shared" si="236"/>
        <v>0</v>
      </c>
      <c r="DH251" s="99">
        <f>DH5</f>
        <v>1</v>
      </c>
      <c r="DI251" s="100"/>
      <c r="DJ251" s="110"/>
      <c r="DK251" s="95">
        <f t="shared" si="237"/>
        <v>0</v>
      </c>
      <c r="DL251" s="15"/>
      <c r="DM251" s="24">
        <f t="shared" si="212"/>
        <v>0</v>
      </c>
      <c r="DN251" s="5">
        <v>0</v>
      </c>
      <c r="DO251" s="63"/>
      <c r="DP251" s="15"/>
      <c r="DQ251" s="13"/>
      <c r="DR251" s="98">
        <f t="shared" si="238"/>
        <v>0</v>
      </c>
      <c r="DS251" s="99">
        <f>DS5</f>
        <v>1</v>
      </c>
      <c r="DT251" s="100"/>
      <c r="DU251" s="110"/>
      <c r="DV251" s="95">
        <f t="shared" si="239"/>
        <v>0</v>
      </c>
      <c r="DW251" s="15"/>
      <c r="DX251" s="24">
        <f t="shared" si="213"/>
        <v>0</v>
      </c>
      <c r="DY251" s="5">
        <v>0</v>
      </c>
      <c r="DZ251" s="63"/>
      <c r="EA251" s="15"/>
      <c r="EB251" s="13"/>
      <c r="EC251" s="98">
        <f t="shared" si="240"/>
        <v>0</v>
      </c>
      <c r="ED251" s="99">
        <f>ED5</f>
        <v>1</v>
      </c>
      <c r="EE251" s="100"/>
      <c r="EF251" s="110"/>
      <c r="EG251" s="95">
        <f t="shared" si="241"/>
        <v>0</v>
      </c>
      <c r="EH251" s="15"/>
      <c r="EI251" s="24">
        <f t="shared" si="214"/>
        <v>0</v>
      </c>
      <c r="EJ251" s="5">
        <v>0</v>
      </c>
      <c r="EK251" s="63"/>
      <c r="EL251" s="15"/>
      <c r="EM251" s="13"/>
      <c r="EN251" s="98">
        <f t="shared" si="242"/>
        <v>0</v>
      </c>
      <c r="EO251" s="99">
        <f>EO5</f>
        <v>1</v>
      </c>
      <c r="EP251" s="100"/>
      <c r="EQ251" s="110"/>
      <c r="ER251" s="95">
        <f t="shared" si="243"/>
        <v>0</v>
      </c>
      <c r="ES251" s="15"/>
      <c r="ET251" s="24">
        <f t="shared" si="215"/>
        <v>0</v>
      </c>
      <c r="EU251" s="5">
        <v>0</v>
      </c>
      <c r="EV251" s="63"/>
      <c r="EW251" s="15"/>
      <c r="EX251" s="13"/>
      <c r="EY251" s="98">
        <f t="shared" si="244"/>
        <v>0</v>
      </c>
      <c r="EZ251" s="99">
        <f>EZ5</f>
        <v>1</v>
      </c>
      <c r="FA251" s="100"/>
      <c r="FB251" s="110"/>
      <c r="FC251" s="95">
        <f t="shared" si="245"/>
        <v>0</v>
      </c>
      <c r="FD251" s="15"/>
      <c r="FE251" s="24">
        <f t="shared" si="216"/>
        <v>0</v>
      </c>
      <c r="FF251" s="5">
        <v>0</v>
      </c>
      <c r="FG251" s="63"/>
      <c r="FH251" s="15"/>
      <c r="FI251" s="13"/>
      <c r="FJ251" s="98">
        <f t="shared" si="246"/>
        <v>0</v>
      </c>
      <c r="FK251" s="99">
        <f>FK5</f>
        <v>1</v>
      </c>
      <c r="FL251" s="100"/>
      <c r="FM251" s="110"/>
      <c r="FN251" s="95">
        <f t="shared" si="247"/>
        <v>0</v>
      </c>
      <c r="FO251" s="15"/>
      <c r="FP251" s="24">
        <f t="shared" si="217"/>
        <v>0</v>
      </c>
      <c r="FQ251" s="5">
        <v>0</v>
      </c>
      <c r="FR251" s="8">
        <v>0</v>
      </c>
      <c r="FS251" s="84">
        <f t="shared" si="248"/>
        <v>17.954999999999998</v>
      </c>
      <c r="FT251" s="85">
        <f t="shared" si="249"/>
        <v>500</v>
      </c>
      <c r="FU251" s="85">
        <f t="shared" si="250"/>
        <v>500</v>
      </c>
      <c r="FV251" s="85">
        <f t="shared" si="251"/>
        <v>500</v>
      </c>
      <c r="FW251" s="85">
        <f t="shared" si="252"/>
        <v>500</v>
      </c>
      <c r="FX251" s="85">
        <f t="shared" si="253"/>
        <v>16.967474999999997</v>
      </c>
      <c r="FY251" s="85">
        <f t="shared" si="254"/>
        <v>500</v>
      </c>
      <c r="FZ251" s="85">
        <f t="shared" si="255"/>
        <v>500</v>
      </c>
      <c r="GA251" s="85">
        <f t="shared" si="256"/>
        <v>500</v>
      </c>
      <c r="GB251" s="85">
        <f t="shared" si="257"/>
        <v>500</v>
      </c>
      <c r="GC251" s="85">
        <f t="shared" si="258"/>
        <v>500</v>
      </c>
      <c r="GD251" s="85">
        <f t="shared" si="259"/>
        <v>500</v>
      </c>
      <c r="GE251" s="85">
        <f t="shared" si="260"/>
        <v>500</v>
      </c>
      <c r="GF251" s="85">
        <f t="shared" si="261"/>
        <v>500</v>
      </c>
      <c r="GG251" s="85">
        <f t="shared" si="262"/>
        <v>500</v>
      </c>
      <c r="GH251" s="101">
        <f t="shared" si="201"/>
        <v>2</v>
      </c>
      <c r="GI251" s="102">
        <f t="shared" si="263"/>
        <v>34.922474999999991</v>
      </c>
      <c r="GJ251" s="102">
        <f t="shared" si="264"/>
        <v>17.461237499999996</v>
      </c>
      <c r="GK251" s="79">
        <f>ROW()</f>
        <v>251</v>
      </c>
    </row>
    <row r="252" spans="1:193" s="12" customFormat="1" ht="50.1" customHeight="1">
      <c r="A252" s="17">
        <f>ROW()</f>
        <v>252</v>
      </c>
      <c r="B252" s="32">
        <f t="shared" si="265"/>
        <v>246</v>
      </c>
      <c r="C252" s="33">
        <f t="shared" si="266"/>
        <v>246</v>
      </c>
      <c r="D252" s="31" t="s">
        <v>574</v>
      </c>
      <c r="E252" s="390">
        <f t="shared" si="202"/>
        <v>15.167999999999999</v>
      </c>
      <c r="F252" s="107">
        <f t="shared" si="218"/>
        <v>17.087886131249999</v>
      </c>
      <c r="G252" s="3">
        <v>0</v>
      </c>
      <c r="H252" s="4">
        <v>0</v>
      </c>
      <c r="I252" s="63"/>
      <c r="J252" s="15"/>
      <c r="K252" s="13"/>
      <c r="L252" s="98">
        <f t="shared" si="267"/>
        <v>1</v>
      </c>
      <c r="M252" s="99">
        <f>M5</f>
        <v>0.94499999999999995</v>
      </c>
      <c r="N252" s="100">
        <v>17.061</v>
      </c>
      <c r="O252" s="110">
        <v>146085</v>
      </c>
      <c r="P252" s="95">
        <f t="shared" si="219"/>
        <v>16.122644999999999</v>
      </c>
      <c r="Q252" s="15"/>
      <c r="R252" s="24">
        <f t="shared" si="203"/>
        <v>3</v>
      </c>
      <c r="S252" s="25">
        <v>0</v>
      </c>
      <c r="T252" s="63"/>
      <c r="U252" s="15"/>
      <c r="V252" s="13"/>
      <c r="W252" s="98">
        <f t="shared" si="220"/>
        <v>1</v>
      </c>
      <c r="X252" s="99">
        <f>X5</f>
        <v>0.97</v>
      </c>
      <c r="Y252" s="100">
        <v>22.5</v>
      </c>
      <c r="Z252" s="110"/>
      <c r="AA252" s="95">
        <f t="shared" si="221"/>
        <v>21.824999999999999</v>
      </c>
      <c r="AB252" s="15"/>
      <c r="AC252" s="24">
        <f t="shared" si="204"/>
        <v>4</v>
      </c>
      <c r="AD252" s="5">
        <v>0</v>
      </c>
      <c r="AE252" s="63"/>
      <c r="AF252" s="15"/>
      <c r="AG252" s="13"/>
      <c r="AH252" s="98">
        <f t="shared" si="222"/>
        <v>0</v>
      </c>
      <c r="AI252" s="99">
        <f>AI5</f>
        <v>0.95499999999999996</v>
      </c>
      <c r="AJ252" s="100"/>
      <c r="AK252" s="110"/>
      <c r="AL252" s="95">
        <f t="shared" si="223"/>
        <v>0</v>
      </c>
      <c r="AM252" s="15"/>
      <c r="AN252" s="24">
        <f t="shared" si="205"/>
        <v>0</v>
      </c>
      <c r="AO252" s="5">
        <v>0</v>
      </c>
      <c r="AP252" s="63"/>
      <c r="AQ252" s="15"/>
      <c r="AR252" s="13"/>
      <c r="AS252" s="98">
        <f t="shared" si="224"/>
        <v>1</v>
      </c>
      <c r="AT252" s="99">
        <f>AT5</f>
        <v>0.96</v>
      </c>
      <c r="AU252" s="100">
        <v>15.8</v>
      </c>
      <c r="AV252" s="110"/>
      <c r="AW252" s="95">
        <f t="shared" si="225"/>
        <v>15.167999999999999</v>
      </c>
      <c r="AX252" s="15"/>
      <c r="AY252" s="24">
        <f t="shared" si="206"/>
        <v>1</v>
      </c>
      <c r="AZ252" s="5">
        <v>0</v>
      </c>
      <c r="BA252" s="63"/>
      <c r="BB252" s="15"/>
      <c r="BC252" s="13"/>
      <c r="BD252" s="98">
        <f t="shared" si="226"/>
        <v>0</v>
      </c>
      <c r="BE252" s="99">
        <f>BE5</f>
        <v>0.98</v>
      </c>
      <c r="BF252" s="100"/>
      <c r="BG252" s="110"/>
      <c r="BH252" s="95">
        <f t="shared" si="227"/>
        <v>0</v>
      </c>
      <c r="BI252" s="15"/>
      <c r="BJ252" s="24">
        <f t="shared" si="207"/>
        <v>0</v>
      </c>
      <c r="BK252" s="5">
        <v>0</v>
      </c>
      <c r="BL252" s="63"/>
      <c r="BM252" s="15"/>
      <c r="BN252" s="13"/>
      <c r="BO252" s="98">
        <f t="shared" si="228"/>
        <v>1</v>
      </c>
      <c r="BP252" s="99">
        <f>BP5</f>
        <v>0.94499999999999995</v>
      </c>
      <c r="BQ252" s="100">
        <v>16.122644999999999</v>
      </c>
      <c r="BR252" s="110"/>
      <c r="BS252" s="95">
        <f t="shared" si="229"/>
        <v>15.235899524999997</v>
      </c>
      <c r="BT252" s="15"/>
      <c r="BU252" s="24">
        <f t="shared" si="208"/>
        <v>2</v>
      </c>
      <c r="BV252" s="5">
        <v>0</v>
      </c>
      <c r="BW252" s="63"/>
      <c r="BX252" s="15"/>
      <c r="BY252" s="13"/>
      <c r="BZ252" s="98">
        <f t="shared" si="230"/>
        <v>0</v>
      </c>
      <c r="CA252" s="99">
        <f>CA5</f>
        <v>1</v>
      </c>
      <c r="CB252" s="100"/>
      <c r="CC252" s="110"/>
      <c r="CD252" s="95">
        <f t="shared" si="231"/>
        <v>0</v>
      </c>
      <c r="CE252" s="15"/>
      <c r="CF252" s="24">
        <f t="shared" si="209"/>
        <v>0</v>
      </c>
      <c r="CG252" s="5">
        <v>0</v>
      </c>
      <c r="CH252" s="63"/>
      <c r="CI252" s="15"/>
      <c r="CJ252" s="13"/>
      <c r="CK252" s="98">
        <f t="shared" si="232"/>
        <v>0</v>
      </c>
      <c r="CL252" s="99">
        <f>CL5</f>
        <v>1</v>
      </c>
      <c r="CM252" s="100"/>
      <c r="CN252" s="110"/>
      <c r="CO252" s="95">
        <f t="shared" si="233"/>
        <v>0</v>
      </c>
      <c r="CP252" s="15"/>
      <c r="CQ252" s="24">
        <f t="shared" si="210"/>
        <v>0</v>
      </c>
      <c r="CR252" s="5">
        <v>0</v>
      </c>
      <c r="CS252" s="63"/>
      <c r="CT252" s="15"/>
      <c r="CU252" s="13"/>
      <c r="CV252" s="98">
        <f t="shared" si="234"/>
        <v>0</v>
      </c>
      <c r="CW252" s="99">
        <f>CW5</f>
        <v>1</v>
      </c>
      <c r="CX252" s="100"/>
      <c r="CY252" s="110"/>
      <c r="CZ252" s="95">
        <f t="shared" si="235"/>
        <v>0</v>
      </c>
      <c r="DA252" s="15"/>
      <c r="DB252" s="24">
        <f t="shared" si="211"/>
        <v>0</v>
      </c>
      <c r="DC252" s="5">
        <v>0</v>
      </c>
      <c r="DD252" s="63"/>
      <c r="DE252" s="15"/>
      <c r="DF252" s="13"/>
      <c r="DG252" s="98">
        <f t="shared" si="236"/>
        <v>0</v>
      </c>
      <c r="DH252" s="99">
        <f>DH5</f>
        <v>1</v>
      </c>
      <c r="DI252" s="100"/>
      <c r="DJ252" s="110"/>
      <c r="DK252" s="95">
        <f t="shared" si="237"/>
        <v>0</v>
      </c>
      <c r="DL252" s="15"/>
      <c r="DM252" s="24">
        <f t="shared" si="212"/>
        <v>0</v>
      </c>
      <c r="DN252" s="5">
        <v>0</v>
      </c>
      <c r="DO252" s="63"/>
      <c r="DP252" s="15"/>
      <c r="DQ252" s="13"/>
      <c r="DR252" s="98">
        <f t="shared" si="238"/>
        <v>0</v>
      </c>
      <c r="DS252" s="99">
        <f>DS5</f>
        <v>1</v>
      </c>
      <c r="DT252" s="100"/>
      <c r="DU252" s="110"/>
      <c r="DV252" s="95">
        <f t="shared" si="239"/>
        <v>0</v>
      </c>
      <c r="DW252" s="15"/>
      <c r="DX252" s="24">
        <f t="shared" si="213"/>
        <v>0</v>
      </c>
      <c r="DY252" s="5">
        <v>0</v>
      </c>
      <c r="DZ252" s="63"/>
      <c r="EA252" s="15"/>
      <c r="EB252" s="13"/>
      <c r="EC252" s="98">
        <f t="shared" si="240"/>
        <v>0</v>
      </c>
      <c r="ED252" s="99">
        <f>ED5</f>
        <v>1</v>
      </c>
      <c r="EE252" s="100"/>
      <c r="EF252" s="110"/>
      <c r="EG252" s="95">
        <f t="shared" si="241"/>
        <v>0</v>
      </c>
      <c r="EH252" s="15"/>
      <c r="EI252" s="24">
        <f t="shared" si="214"/>
        <v>0</v>
      </c>
      <c r="EJ252" s="5">
        <v>0</v>
      </c>
      <c r="EK252" s="63"/>
      <c r="EL252" s="15"/>
      <c r="EM252" s="13"/>
      <c r="EN252" s="98">
        <f t="shared" si="242"/>
        <v>0</v>
      </c>
      <c r="EO252" s="99">
        <f>EO5</f>
        <v>1</v>
      </c>
      <c r="EP252" s="100"/>
      <c r="EQ252" s="110"/>
      <c r="ER252" s="95">
        <f t="shared" si="243"/>
        <v>0</v>
      </c>
      <c r="ES252" s="15"/>
      <c r="ET252" s="24">
        <f t="shared" si="215"/>
        <v>0</v>
      </c>
      <c r="EU252" s="5">
        <v>0</v>
      </c>
      <c r="EV252" s="63"/>
      <c r="EW252" s="15"/>
      <c r="EX252" s="13"/>
      <c r="EY252" s="98">
        <f t="shared" si="244"/>
        <v>0</v>
      </c>
      <c r="EZ252" s="99">
        <f>EZ5</f>
        <v>1</v>
      </c>
      <c r="FA252" s="100"/>
      <c r="FB252" s="110"/>
      <c r="FC252" s="95">
        <f t="shared" si="245"/>
        <v>0</v>
      </c>
      <c r="FD252" s="15"/>
      <c r="FE252" s="24">
        <f t="shared" si="216"/>
        <v>0</v>
      </c>
      <c r="FF252" s="5">
        <v>0</v>
      </c>
      <c r="FG252" s="63"/>
      <c r="FH252" s="15"/>
      <c r="FI252" s="13"/>
      <c r="FJ252" s="98">
        <f t="shared" si="246"/>
        <v>0</v>
      </c>
      <c r="FK252" s="99">
        <f>FK5</f>
        <v>1</v>
      </c>
      <c r="FL252" s="100"/>
      <c r="FM252" s="110"/>
      <c r="FN252" s="95">
        <f t="shared" si="247"/>
        <v>0</v>
      </c>
      <c r="FO252" s="15"/>
      <c r="FP252" s="24">
        <f t="shared" si="217"/>
        <v>0</v>
      </c>
      <c r="FQ252" s="5">
        <v>0</v>
      </c>
      <c r="FR252" s="8">
        <v>0</v>
      </c>
      <c r="FS252" s="84">
        <f t="shared" si="248"/>
        <v>16.122644999999999</v>
      </c>
      <c r="FT252" s="85">
        <f t="shared" si="249"/>
        <v>21.824999999999999</v>
      </c>
      <c r="FU252" s="85">
        <f t="shared" si="250"/>
        <v>500</v>
      </c>
      <c r="FV252" s="85">
        <f t="shared" si="251"/>
        <v>15.167999999999999</v>
      </c>
      <c r="FW252" s="85">
        <f t="shared" si="252"/>
        <v>500</v>
      </c>
      <c r="FX252" s="85">
        <f t="shared" si="253"/>
        <v>15.235899524999997</v>
      </c>
      <c r="FY252" s="85">
        <f t="shared" si="254"/>
        <v>500</v>
      </c>
      <c r="FZ252" s="85">
        <f t="shared" si="255"/>
        <v>500</v>
      </c>
      <c r="GA252" s="85">
        <f t="shared" si="256"/>
        <v>500</v>
      </c>
      <c r="GB252" s="85">
        <f t="shared" si="257"/>
        <v>500</v>
      </c>
      <c r="GC252" s="85">
        <f t="shared" si="258"/>
        <v>500</v>
      </c>
      <c r="GD252" s="85">
        <f t="shared" si="259"/>
        <v>500</v>
      </c>
      <c r="GE252" s="85">
        <f t="shared" si="260"/>
        <v>500</v>
      </c>
      <c r="GF252" s="85">
        <f t="shared" si="261"/>
        <v>500</v>
      </c>
      <c r="GG252" s="85">
        <f t="shared" si="262"/>
        <v>500</v>
      </c>
      <c r="GH252" s="101">
        <f t="shared" si="201"/>
        <v>4</v>
      </c>
      <c r="GI252" s="102">
        <f t="shared" si="263"/>
        <v>68.351544524999994</v>
      </c>
      <c r="GJ252" s="102">
        <f t="shared" si="264"/>
        <v>17.087886131249999</v>
      </c>
      <c r="GK252" s="79">
        <f>ROW()</f>
        <v>252</v>
      </c>
    </row>
    <row r="253" spans="1:193" s="12" customFormat="1" ht="50.1" customHeight="1">
      <c r="A253" s="17">
        <f>ROW()</f>
        <v>253</v>
      </c>
      <c r="B253" s="32">
        <f t="shared" si="265"/>
        <v>247</v>
      </c>
      <c r="C253" s="33">
        <f t="shared" si="266"/>
        <v>247</v>
      </c>
      <c r="D253" s="31" t="s">
        <v>575</v>
      </c>
      <c r="E253" s="390">
        <f t="shared" si="202"/>
        <v>1.7913600000000001</v>
      </c>
      <c r="F253" s="107">
        <f t="shared" si="218"/>
        <v>1.8099050000000001</v>
      </c>
      <c r="G253" s="3">
        <v>0</v>
      </c>
      <c r="H253" s="4">
        <v>0</v>
      </c>
      <c r="I253" s="63"/>
      <c r="J253" s="15"/>
      <c r="K253" s="13"/>
      <c r="L253" s="98">
        <f t="shared" si="267"/>
        <v>0</v>
      </c>
      <c r="M253" s="99">
        <f>M5</f>
        <v>0.94499999999999995</v>
      </c>
      <c r="N253" s="100"/>
      <c r="O253" s="110"/>
      <c r="P253" s="95">
        <f t="shared" si="219"/>
        <v>0</v>
      </c>
      <c r="Q253" s="15"/>
      <c r="R253" s="24">
        <f t="shared" si="203"/>
        <v>0</v>
      </c>
      <c r="S253" s="25">
        <v>0</v>
      </c>
      <c r="T253" s="63"/>
      <c r="U253" s="15"/>
      <c r="V253" s="13"/>
      <c r="W253" s="98">
        <f t="shared" si="220"/>
        <v>1</v>
      </c>
      <c r="X253" s="99">
        <f>X5</f>
        <v>0.97</v>
      </c>
      <c r="Y253" s="100">
        <v>1.885</v>
      </c>
      <c r="Z253" s="110"/>
      <c r="AA253" s="95">
        <f t="shared" si="221"/>
        <v>1.8284499999999999</v>
      </c>
      <c r="AB253" s="15"/>
      <c r="AC253" s="24">
        <f t="shared" si="204"/>
        <v>2</v>
      </c>
      <c r="AD253" s="5">
        <v>0</v>
      </c>
      <c r="AE253" s="63"/>
      <c r="AF253" s="15"/>
      <c r="AG253" s="13"/>
      <c r="AH253" s="98">
        <f t="shared" si="222"/>
        <v>0</v>
      </c>
      <c r="AI253" s="99">
        <f>AI5</f>
        <v>0.95499999999999996</v>
      </c>
      <c r="AJ253" s="100"/>
      <c r="AK253" s="110"/>
      <c r="AL253" s="95">
        <f t="shared" si="223"/>
        <v>0</v>
      </c>
      <c r="AM253" s="15"/>
      <c r="AN253" s="24">
        <f t="shared" si="205"/>
        <v>0</v>
      </c>
      <c r="AO253" s="5">
        <v>0</v>
      </c>
      <c r="AP253" s="63"/>
      <c r="AQ253" s="15"/>
      <c r="AR253" s="13"/>
      <c r="AS253" s="98">
        <f t="shared" si="224"/>
        <v>1</v>
      </c>
      <c r="AT253" s="99">
        <f>AT5</f>
        <v>0.96</v>
      </c>
      <c r="AU253" s="100">
        <v>1.8660000000000001</v>
      </c>
      <c r="AV253" s="110"/>
      <c r="AW253" s="95">
        <f t="shared" si="225"/>
        <v>1.7913600000000001</v>
      </c>
      <c r="AX253" s="15"/>
      <c r="AY253" s="24">
        <f t="shared" si="206"/>
        <v>1</v>
      </c>
      <c r="AZ253" s="5">
        <v>0</v>
      </c>
      <c r="BA253" s="63"/>
      <c r="BB253" s="15"/>
      <c r="BC253" s="13"/>
      <c r="BD253" s="98">
        <f t="shared" si="226"/>
        <v>0</v>
      </c>
      <c r="BE253" s="99">
        <f>BE5</f>
        <v>0.98</v>
      </c>
      <c r="BF253" s="100"/>
      <c r="BG253" s="110"/>
      <c r="BH253" s="95">
        <f t="shared" si="227"/>
        <v>0</v>
      </c>
      <c r="BI253" s="15"/>
      <c r="BJ253" s="24">
        <f t="shared" si="207"/>
        <v>0</v>
      </c>
      <c r="BK253" s="5">
        <v>0</v>
      </c>
      <c r="BL253" s="63"/>
      <c r="BM253" s="15"/>
      <c r="BN253" s="13"/>
      <c r="BO253" s="98">
        <f t="shared" si="228"/>
        <v>0</v>
      </c>
      <c r="BP253" s="99">
        <f>BP5</f>
        <v>0.94499999999999995</v>
      </c>
      <c r="BQ253" s="100"/>
      <c r="BR253" s="110"/>
      <c r="BS253" s="95">
        <f t="shared" si="229"/>
        <v>0</v>
      </c>
      <c r="BT253" s="15"/>
      <c r="BU253" s="24">
        <f t="shared" si="208"/>
        <v>0</v>
      </c>
      <c r="BV253" s="5">
        <v>0</v>
      </c>
      <c r="BW253" s="63"/>
      <c r="BX253" s="15"/>
      <c r="BY253" s="13"/>
      <c r="BZ253" s="98">
        <f t="shared" si="230"/>
        <v>0</v>
      </c>
      <c r="CA253" s="99">
        <f>CA5</f>
        <v>1</v>
      </c>
      <c r="CB253" s="100"/>
      <c r="CC253" s="110"/>
      <c r="CD253" s="95">
        <f t="shared" si="231"/>
        <v>0</v>
      </c>
      <c r="CE253" s="15"/>
      <c r="CF253" s="24">
        <f t="shared" si="209"/>
        <v>0</v>
      </c>
      <c r="CG253" s="5">
        <v>0</v>
      </c>
      <c r="CH253" s="63"/>
      <c r="CI253" s="15"/>
      <c r="CJ253" s="13"/>
      <c r="CK253" s="98">
        <f t="shared" si="232"/>
        <v>0</v>
      </c>
      <c r="CL253" s="99">
        <f>CL5</f>
        <v>1</v>
      </c>
      <c r="CM253" s="100"/>
      <c r="CN253" s="110"/>
      <c r="CO253" s="95">
        <f t="shared" si="233"/>
        <v>0</v>
      </c>
      <c r="CP253" s="15"/>
      <c r="CQ253" s="24">
        <f t="shared" si="210"/>
        <v>0</v>
      </c>
      <c r="CR253" s="5">
        <v>0</v>
      </c>
      <c r="CS253" s="63"/>
      <c r="CT253" s="15"/>
      <c r="CU253" s="13"/>
      <c r="CV253" s="98">
        <f t="shared" si="234"/>
        <v>0</v>
      </c>
      <c r="CW253" s="99">
        <f>CW5</f>
        <v>1</v>
      </c>
      <c r="CX253" s="100"/>
      <c r="CY253" s="110"/>
      <c r="CZ253" s="95">
        <f t="shared" si="235"/>
        <v>0</v>
      </c>
      <c r="DA253" s="15"/>
      <c r="DB253" s="24">
        <f t="shared" si="211"/>
        <v>0</v>
      </c>
      <c r="DC253" s="5">
        <v>0</v>
      </c>
      <c r="DD253" s="63"/>
      <c r="DE253" s="15"/>
      <c r="DF253" s="13"/>
      <c r="DG253" s="98">
        <f t="shared" si="236"/>
        <v>0</v>
      </c>
      <c r="DH253" s="99">
        <f>DH5</f>
        <v>1</v>
      </c>
      <c r="DI253" s="100"/>
      <c r="DJ253" s="110"/>
      <c r="DK253" s="95">
        <f t="shared" si="237"/>
        <v>0</v>
      </c>
      <c r="DL253" s="15"/>
      <c r="DM253" s="24">
        <f t="shared" si="212"/>
        <v>0</v>
      </c>
      <c r="DN253" s="5">
        <v>0</v>
      </c>
      <c r="DO253" s="63"/>
      <c r="DP253" s="15"/>
      <c r="DQ253" s="13"/>
      <c r="DR253" s="98">
        <f t="shared" si="238"/>
        <v>0</v>
      </c>
      <c r="DS253" s="99">
        <f>DS5</f>
        <v>1</v>
      </c>
      <c r="DT253" s="100"/>
      <c r="DU253" s="110"/>
      <c r="DV253" s="95">
        <f t="shared" si="239"/>
        <v>0</v>
      </c>
      <c r="DW253" s="15"/>
      <c r="DX253" s="24">
        <f t="shared" si="213"/>
        <v>0</v>
      </c>
      <c r="DY253" s="5">
        <v>0</v>
      </c>
      <c r="DZ253" s="63"/>
      <c r="EA253" s="15"/>
      <c r="EB253" s="13"/>
      <c r="EC253" s="98">
        <f t="shared" si="240"/>
        <v>0</v>
      </c>
      <c r="ED253" s="99">
        <f>ED5</f>
        <v>1</v>
      </c>
      <c r="EE253" s="100"/>
      <c r="EF253" s="110"/>
      <c r="EG253" s="95">
        <f t="shared" si="241"/>
        <v>0</v>
      </c>
      <c r="EH253" s="15"/>
      <c r="EI253" s="24">
        <f t="shared" si="214"/>
        <v>0</v>
      </c>
      <c r="EJ253" s="5">
        <v>0</v>
      </c>
      <c r="EK253" s="63"/>
      <c r="EL253" s="15"/>
      <c r="EM253" s="13"/>
      <c r="EN253" s="98">
        <f t="shared" si="242"/>
        <v>0</v>
      </c>
      <c r="EO253" s="99">
        <f>EO5</f>
        <v>1</v>
      </c>
      <c r="EP253" s="100"/>
      <c r="EQ253" s="110"/>
      <c r="ER253" s="95">
        <f t="shared" si="243"/>
        <v>0</v>
      </c>
      <c r="ES253" s="15"/>
      <c r="ET253" s="24">
        <f t="shared" si="215"/>
        <v>0</v>
      </c>
      <c r="EU253" s="5">
        <v>0</v>
      </c>
      <c r="EV253" s="63"/>
      <c r="EW253" s="15"/>
      <c r="EX253" s="13"/>
      <c r="EY253" s="98">
        <f t="shared" si="244"/>
        <v>0</v>
      </c>
      <c r="EZ253" s="99">
        <f>EZ5</f>
        <v>1</v>
      </c>
      <c r="FA253" s="100"/>
      <c r="FB253" s="110"/>
      <c r="FC253" s="95">
        <f t="shared" si="245"/>
        <v>0</v>
      </c>
      <c r="FD253" s="15"/>
      <c r="FE253" s="24">
        <f t="shared" si="216"/>
        <v>0</v>
      </c>
      <c r="FF253" s="5">
        <v>0</v>
      </c>
      <c r="FG253" s="63"/>
      <c r="FH253" s="15"/>
      <c r="FI253" s="13"/>
      <c r="FJ253" s="98">
        <f t="shared" si="246"/>
        <v>0</v>
      </c>
      <c r="FK253" s="99">
        <f>FK5</f>
        <v>1</v>
      </c>
      <c r="FL253" s="100"/>
      <c r="FM253" s="110"/>
      <c r="FN253" s="95">
        <f t="shared" si="247"/>
        <v>0</v>
      </c>
      <c r="FO253" s="15"/>
      <c r="FP253" s="24">
        <f t="shared" si="217"/>
        <v>0</v>
      </c>
      <c r="FQ253" s="5">
        <v>0</v>
      </c>
      <c r="FR253" s="8">
        <v>0</v>
      </c>
      <c r="FS253" s="84">
        <f t="shared" si="248"/>
        <v>500</v>
      </c>
      <c r="FT253" s="85">
        <f t="shared" si="249"/>
        <v>1.8284499999999999</v>
      </c>
      <c r="FU253" s="85">
        <f t="shared" si="250"/>
        <v>500</v>
      </c>
      <c r="FV253" s="85">
        <f t="shared" si="251"/>
        <v>1.7913600000000001</v>
      </c>
      <c r="FW253" s="85">
        <f t="shared" si="252"/>
        <v>500</v>
      </c>
      <c r="FX253" s="85">
        <f t="shared" si="253"/>
        <v>500</v>
      </c>
      <c r="FY253" s="85">
        <f t="shared" si="254"/>
        <v>500</v>
      </c>
      <c r="FZ253" s="85">
        <f t="shared" si="255"/>
        <v>500</v>
      </c>
      <c r="GA253" s="85">
        <f t="shared" si="256"/>
        <v>500</v>
      </c>
      <c r="GB253" s="85">
        <f t="shared" si="257"/>
        <v>500</v>
      </c>
      <c r="GC253" s="85">
        <f t="shared" si="258"/>
        <v>500</v>
      </c>
      <c r="GD253" s="85">
        <f t="shared" si="259"/>
        <v>500</v>
      </c>
      <c r="GE253" s="85">
        <f t="shared" si="260"/>
        <v>500</v>
      </c>
      <c r="GF253" s="85">
        <f t="shared" si="261"/>
        <v>500</v>
      </c>
      <c r="GG253" s="85">
        <f t="shared" si="262"/>
        <v>500</v>
      </c>
      <c r="GH253" s="101">
        <f t="shared" si="201"/>
        <v>2</v>
      </c>
      <c r="GI253" s="102">
        <f t="shared" si="263"/>
        <v>3.6198100000000002</v>
      </c>
      <c r="GJ253" s="102">
        <f t="shared" si="264"/>
        <v>1.8099050000000001</v>
      </c>
      <c r="GK253" s="79">
        <f>ROW()</f>
        <v>253</v>
      </c>
    </row>
    <row r="254" spans="1:193" s="12" customFormat="1" ht="50.1" customHeight="1">
      <c r="A254" s="17">
        <f>ROW()</f>
        <v>254</v>
      </c>
      <c r="B254" s="32">
        <f t="shared" si="265"/>
        <v>248</v>
      </c>
      <c r="C254" s="33">
        <f t="shared" si="266"/>
        <v>248</v>
      </c>
      <c r="D254" s="31" t="s">
        <v>576</v>
      </c>
      <c r="E254" s="390">
        <f t="shared" si="202"/>
        <v>5.8644951749999992</v>
      </c>
      <c r="F254" s="107">
        <f t="shared" si="218"/>
        <v>6.0351550874999997</v>
      </c>
      <c r="G254" s="3">
        <v>0</v>
      </c>
      <c r="H254" s="4">
        <v>0</v>
      </c>
      <c r="I254" s="63"/>
      <c r="J254" s="15"/>
      <c r="K254" s="13"/>
      <c r="L254" s="98">
        <f t="shared" si="267"/>
        <v>1</v>
      </c>
      <c r="M254" s="99">
        <f>M5</f>
        <v>0.94499999999999995</v>
      </c>
      <c r="N254" s="100">
        <v>6.5670000000000002</v>
      </c>
      <c r="O254" s="110">
        <v>111025</v>
      </c>
      <c r="P254" s="95">
        <f t="shared" si="219"/>
        <v>6.2058149999999994</v>
      </c>
      <c r="Q254" s="15"/>
      <c r="R254" s="24">
        <f t="shared" si="203"/>
        <v>2</v>
      </c>
      <c r="S254" s="25">
        <v>0</v>
      </c>
      <c r="T254" s="63"/>
      <c r="U254" s="15"/>
      <c r="V254" s="13"/>
      <c r="W254" s="98">
        <f t="shared" si="220"/>
        <v>0</v>
      </c>
      <c r="X254" s="99">
        <f>X5</f>
        <v>0.97</v>
      </c>
      <c r="Y254" s="100"/>
      <c r="Z254" s="110"/>
      <c r="AA254" s="95">
        <f t="shared" si="221"/>
        <v>0</v>
      </c>
      <c r="AB254" s="15"/>
      <c r="AC254" s="24">
        <f t="shared" si="204"/>
        <v>0</v>
      </c>
      <c r="AD254" s="5">
        <v>0</v>
      </c>
      <c r="AE254" s="63"/>
      <c r="AF254" s="15"/>
      <c r="AG254" s="13"/>
      <c r="AH254" s="98">
        <f t="shared" si="222"/>
        <v>0</v>
      </c>
      <c r="AI254" s="99">
        <f>AI5</f>
        <v>0.95499999999999996</v>
      </c>
      <c r="AJ254" s="100"/>
      <c r="AK254" s="110"/>
      <c r="AL254" s="95">
        <f t="shared" si="223"/>
        <v>0</v>
      </c>
      <c r="AM254" s="15"/>
      <c r="AN254" s="24">
        <f t="shared" si="205"/>
        <v>0</v>
      </c>
      <c r="AO254" s="5">
        <v>0</v>
      </c>
      <c r="AP254" s="63"/>
      <c r="AQ254" s="15"/>
      <c r="AR254" s="13"/>
      <c r="AS254" s="98">
        <f t="shared" si="224"/>
        <v>0</v>
      </c>
      <c r="AT254" s="99">
        <f>AT5</f>
        <v>0.96</v>
      </c>
      <c r="AU254" s="100"/>
      <c r="AV254" s="110"/>
      <c r="AW254" s="95">
        <f t="shared" si="225"/>
        <v>0</v>
      </c>
      <c r="AX254" s="15"/>
      <c r="AY254" s="24">
        <f t="shared" si="206"/>
        <v>0</v>
      </c>
      <c r="AZ254" s="5">
        <v>0</v>
      </c>
      <c r="BA254" s="63"/>
      <c r="BB254" s="15"/>
      <c r="BC254" s="13"/>
      <c r="BD254" s="98">
        <f t="shared" si="226"/>
        <v>0</v>
      </c>
      <c r="BE254" s="99">
        <f>BE5</f>
        <v>0.98</v>
      </c>
      <c r="BF254" s="100"/>
      <c r="BG254" s="110"/>
      <c r="BH254" s="95">
        <f t="shared" si="227"/>
        <v>0</v>
      </c>
      <c r="BI254" s="15"/>
      <c r="BJ254" s="24">
        <f t="shared" si="207"/>
        <v>0</v>
      </c>
      <c r="BK254" s="5">
        <v>0</v>
      </c>
      <c r="BL254" s="63"/>
      <c r="BM254" s="15"/>
      <c r="BN254" s="13"/>
      <c r="BO254" s="98">
        <f t="shared" si="228"/>
        <v>1</v>
      </c>
      <c r="BP254" s="99">
        <f>BP5</f>
        <v>0.94499999999999995</v>
      </c>
      <c r="BQ254" s="100">
        <v>6.2058149999999994</v>
      </c>
      <c r="BR254" s="110"/>
      <c r="BS254" s="95">
        <f t="shared" si="229"/>
        <v>5.8644951749999992</v>
      </c>
      <c r="BT254" s="15"/>
      <c r="BU254" s="24">
        <f t="shared" si="208"/>
        <v>1</v>
      </c>
      <c r="BV254" s="5">
        <v>0</v>
      </c>
      <c r="BW254" s="63"/>
      <c r="BX254" s="15"/>
      <c r="BY254" s="13"/>
      <c r="BZ254" s="98">
        <f t="shared" si="230"/>
        <v>0</v>
      </c>
      <c r="CA254" s="99">
        <f>CA5</f>
        <v>1</v>
      </c>
      <c r="CB254" s="100"/>
      <c r="CC254" s="110"/>
      <c r="CD254" s="95">
        <f t="shared" si="231"/>
        <v>0</v>
      </c>
      <c r="CE254" s="15"/>
      <c r="CF254" s="24">
        <f t="shared" si="209"/>
        <v>0</v>
      </c>
      <c r="CG254" s="5">
        <v>0</v>
      </c>
      <c r="CH254" s="63"/>
      <c r="CI254" s="15"/>
      <c r="CJ254" s="13"/>
      <c r="CK254" s="98">
        <f t="shared" si="232"/>
        <v>0</v>
      </c>
      <c r="CL254" s="99">
        <f>CL5</f>
        <v>1</v>
      </c>
      <c r="CM254" s="100"/>
      <c r="CN254" s="110"/>
      <c r="CO254" s="95">
        <f t="shared" si="233"/>
        <v>0</v>
      </c>
      <c r="CP254" s="15"/>
      <c r="CQ254" s="24">
        <f t="shared" si="210"/>
        <v>0</v>
      </c>
      <c r="CR254" s="5">
        <v>0</v>
      </c>
      <c r="CS254" s="63"/>
      <c r="CT254" s="15"/>
      <c r="CU254" s="13"/>
      <c r="CV254" s="98">
        <f t="shared" si="234"/>
        <v>0</v>
      </c>
      <c r="CW254" s="99">
        <f>CW5</f>
        <v>1</v>
      </c>
      <c r="CX254" s="100"/>
      <c r="CY254" s="110"/>
      <c r="CZ254" s="95">
        <f t="shared" si="235"/>
        <v>0</v>
      </c>
      <c r="DA254" s="15"/>
      <c r="DB254" s="24">
        <f t="shared" si="211"/>
        <v>0</v>
      </c>
      <c r="DC254" s="5">
        <v>0</v>
      </c>
      <c r="DD254" s="63"/>
      <c r="DE254" s="15"/>
      <c r="DF254" s="13"/>
      <c r="DG254" s="98">
        <f t="shared" si="236"/>
        <v>0</v>
      </c>
      <c r="DH254" s="99">
        <f>DH5</f>
        <v>1</v>
      </c>
      <c r="DI254" s="100"/>
      <c r="DJ254" s="110"/>
      <c r="DK254" s="95">
        <f t="shared" si="237"/>
        <v>0</v>
      </c>
      <c r="DL254" s="15"/>
      <c r="DM254" s="24">
        <f t="shared" si="212"/>
        <v>0</v>
      </c>
      <c r="DN254" s="5">
        <v>0</v>
      </c>
      <c r="DO254" s="63"/>
      <c r="DP254" s="15"/>
      <c r="DQ254" s="13"/>
      <c r="DR254" s="98">
        <f t="shared" si="238"/>
        <v>0</v>
      </c>
      <c r="DS254" s="99">
        <f>DS5</f>
        <v>1</v>
      </c>
      <c r="DT254" s="100"/>
      <c r="DU254" s="110"/>
      <c r="DV254" s="95">
        <f t="shared" si="239"/>
        <v>0</v>
      </c>
      <c r="DW254" s="15"/>
      <c r="DX254" s="24">
        <f t="shared" si="213"/>
        <v>0</v>
      </c>
      <c r="DY254" s="5">
        <v>0</v>
      </c>
      <c r="DZ254" s="63"/>
      <c r="EA254" s="15"/>
      <c r="EB254" s="13"/>
      <c r="EC254" s="98">
        <f t="shared" si="240"/>
        <v>0</v>
      </c>
      <c r="ED254" s="99">
        <f>ED5</f>
        <v>1</v>
      </c>
      <c r="EE254" s="100"/>
      <c r="EF254" s="110"/>
      <c r="EG254" s="95">
        <f t="shared" si="241"/>
        <v>0</v>
      </c>
      <c r="EH254" s="15"/>
      <c r="EI254" s="24">
        <f t="shared" si="214"/>
        <v>0</v>
      </c>
      <c r="EJ254" s="5">
        <v>0</v>
      </c>
      <c r="EK254" s="63"/>
      <c r="EL254" s="15"/>
      <c r="EM254" s="13"/>
      <c r="EN254" s="98">
        <f t="shared" si="242"/>
        <v>0</v>
      </c>
      <c r="EO254" s="99">
        <f>EO5</f>
        <v>1</v>
      </c>
      <c r="EP254" s="100"/>
      <c r="EQ254" s="110"/>
      <c r="ER254" s="95">
        <f t="shared" si="243"/>
        <v>0</v>
      </c>
      <c r="ES254" s="15"/>
      <c r="ET254" s="24">
        <f t="shared" si="215"/>
        <v>0</v>
      </c>
      <c r="EU254" s="5">
        <v>0</v>
      </c>
      <c r="EV254" s="63"/>
      <c r="EW254" s="15"/>
      <c r="EX254" s="13"/>
      <c r="EY254" s="98">
        <f t="shared" si="244"/>
        <v>0</v>
      </c>
      <c r="EZ254" s="99">
        <f>EZ5</f>
        <v>1</v>
      </c>
      <c r="FA254" s="100"/>
      <c r="FB254" s="110"/>
      <c r="FC254" s="95">
        <f t="shared" si="245"/>
        <v>0</v>
      </c>
      <c r="FD254" s="15"/>
      <c r="FE254" s="24">
        <f t="shared" si="216"/>
        <v>0</v>
      </c>
      <c r="FF254" s="5">
        <v>0</v>
      </c>
      <c r="FG254" s="63"/>
      <c r="FH254" s="15"/>
      <c r="FI254" s="13"/>
      <c r="FJ254" s="98">
        <f t="shared" si="246"/>
        <v>0</v>
      </c>
      <c r="FK254" s="99">
        <f>FK5</f>
        <v>1</v>
      </c>
      <c r="FL254" s="100"/>
      <c r="FM254" s="110"/>
      <c r="FN254" s="95">
        <f t="shared" si="247"/>
        <v>0</v>
      </c>
      <c r="FO254" s="15"/>
      <c r="FP254" s="24">
        <f t="shared" si="217"/>
        <v>0</v>
      </c>
      <c r="FQ254" s="5">
        <v>0</v>
      </c>
      <c r="FR254" s="8">
        <v>0</v>
      </c>
      <c r="FS254" s="84">
        <f t="shared" si="248"/>
        <v>6.2058149999999994</v>
      </c>
      <c r="FT254" s="85">
        <f t="shared" si="249"/>
        <v>500</v>
      </c>
      <c r="FU254" s="85">
        <f t="shared" si="250"/>
        <v>500</v>
      </c>
      <c r="FV254" s="85">
        <f t="shared" si="251"/>
        <v>500</v>
      </c>
      <c r="FW254" s="85">
        <f t="shared" si="252"/>
        <v>500</v>
      </c>
      <c r="FX254" s="85">
        <f t="shared" si="253"/>
        <v>5.8644951749999992</v>
      </c>
      <c r="FY254" s="85">
        <f t="shared" si="254"/>
        <v>500</v>
      </c>
      <c r="FZ254" s="85">
        <f t="shared" si="255"/>
        <v>500</v>
      </c>
      <c r="GA254" s="85">
        <f t="shared" si="256"/>
        <v>500</v>
      </c>
      <c r="GB254" s="85">
        <f t="shared" si="257"/>
        <v>500</v>
      </c>
      <c r="GC254" s="85">
        <f t="shared" si="258"/>
        <v>500</v>
      </c>
      <c r="GD254" s="85">
        <f t="shared" si="259"/>
        <v>500</v>
      </c>
      <c r="GE254" s="85">
        <f t="shared" si="260"/>
        <v>500</v>
      </c>
      <c r="GF254" s="85">
        <f t="shared" si="261"/>
        <v>500</v>
      </c>
      <c r="GG254" s="85">
        <f t="shared" si="262"/>
        <v>500</v>
      </c>
      <c r="GH254" s="101">
        <f t="shared" si="201"/>
        <v>2</v>
      </c>
      <c r="GI254" s="102">
        <f t="shared" si="263"/>
        <v>12.070310174999999</v>
      </c>
      <c r="GJ254" s="102">
        <f t="shared" si="264"/>
        <v>6.0351550874999997</v>
      </c>
      <c r="GK254" s="79">
        <f>ROW()</f>
        <v>254</v>
      </c>
    </row>
    <row r="255" spans="1:193" s="12" customFormat="1" ht="50.1" customHeight="1">
      <c r="A255" s="17">
        <f>ROW()</f>
        <v>255</v>
      </c>
      <c r="B255" s="32">
        <f t="shared" si="265"/>
        <v>249</v>
      </c>
      <c r="C255" s="33">
        <f t="shared" si="266"/>
        <v>249</v>
      </c>
      <c r="D255" s="31" t="s">
        <v>577</v>
      </c>
      <c r="E255" s="390">
        <f t="shared" si="202"/>
        <v>12.189791249999999</v>
      </c>
      <c r="F255" s="107">
        <f t="shared" si="218"/>
        <v>15.083013749999999</v>
      </c>
      <c r="G255" s="3">
        <v>0</v>
      </c>
      <c r="H255" s="4">
        <v>0</v>
      </c>
      <c r="I255" s="63"/>
      <c r="J255" s="15"/>
      <c r="K255" s="13"/>
      <c r="L255" s="98">
        <f t="shared" si="267"/>
        <v>1</v>
      </c>
      <c r="M255" s="99">
        <f>M5</f>
        <v>0.94499999999999995</v>
      </c>
      <c r="N255" s="100">
        <v>13.65</v>
      </c>
      <c r="O255" s="110">
        <v>84062</v>
      </c>
      <c r="P255" s="95">
        <f t="shared" si="219"/>
        <v>12.89925</v>
      </c>
      <c r="Q255" s="15"/>
      <c r="R255" s="24">
        <f t="shared" si="203"/>
        <v>2</v>
      </c>
      <c r="S255" s="25">
        <v>0</v>
      </c>
      <c r="T255" s="63"/>
      <c r="U255" s="15"/>
      <c r="V255" s="13"/>
      <c r="W255" s="98">
        <f t="shared" si="220"/>
        <v>0</v>
      </c>
      <c r="X255" s="99">
        <f>X5</f>
        <v>0.97</v>
      </c>
      <c r="Y255" s="100"/>
      <c r="Z255" s="110"/>
      <c r="AA255" s="95">
        <f t="shared" si="221"/>
        <v>0</v>
      </c>
      <c r="AB255" s="15" t="s">
        <v>249</v>
      </c>
      <c r="AC255" s="24">
        <f t="shared" si="204"/>
        <v>0</v>
      </c>
      <c r="AD255" s="5">
        <v>0</v>
      </c>
      <c r="AE255" s="63"/>
      <c r="AF255" s="15"/>
      <c r="AG255" s="13"/>
      <c r="AH255" s="98">
        <f t="shared" si="222"/>
        <v>0</v>
      </c>
      <c r="AI255" s="99">
        <f>AI5</f>
        <v>0.95499999999999996</v>
      </c>
      <c r="AJ255" s="100"/>
      <c r="AK255" s="110"/>
      <c r="AL255" s="95">
        <f t="shared" si="223"/>
        <v>0</v>
      </c>
      <c r="AM255" s="15"/>
      <c r="AN255" s="24">
        <f t="shared" si="205"/>
        <v>0</v>
      </c>
      <c r="AO255" s="5">
        <v>0</v>
      </c>
      <c r="AP255" s="63"/>
      <c r="AQ255" s="15"/>
      <c r="AR255" s="13"/>
      <c r="AS255" s="98">
        <f t="shared" si="224"/>
        <v>1</v>
      </c>
      <c r="AT255" s="99">
        <f>AT5</f>
        <v>0.96</v>
      </c>
      <c r="AU255" s="100">
        <v>21</v>
      </c>
      <c r="AV255" s="110"/>
      <c r="AW255" s="95">
        <f t="shared" si="225"/>
        <v>20.16</v>
      </c>
      <c r="AX255" s="15"/>
      <c r="AY255" s="24">
        <f t="shared" si="206"/>
        <v>3</v>
      </c>
      <c r="AZ255" s="5">
        <v>0</v>
      </c>
      <c r="BA255" s="63"/>
      <c r="BB255" s="15"/>
      <c r="BC255" s="13"/>
      <c r="BD255" s="98">
        <f t="shared" si="226"/>
        <v>0</v>
      </c>
      <c r="BE255" s="99">
        <f>BE5</f>
        <v>0.98</v>
      </c>
      <c r="BF255" s="100"/>
      <c r="BG255" s="110"/>
      <c r="BH255" s="95">
        <f t="shared" si="227"/>
        <v>0</v>
      </c>
      <c r="BI255" s="15"/>
      <c r="BJ255" s="24">
        <f t="shared" si="207"/>
        <v>0</v>
      </c>
      <c r="BK255" s="5">
        <v>0</v>
      </c>
      <c r="BL255" s="63"/>
      <c r="BM255" s="15"/>
      <c r="BN255" s="13"/>
      <c r="BO255" s="98">
        <f t="shared" si="228"/>
        <v>1</v>
      </c>
      <c r="BP255" s="99">
        <f>BP5</f>
        <v>0.94499999999999995</v>
      </c>
      <c r="BQ255" s="100">
        <v>12.89925</v>
      </c>
      <c r="BR255" s="110"/>
      <c r="BS255" s="95">
        <f t="shared" si="229"/>
        <v>12.189791249999999</v>
      </c>
      <c r="BT255" s="15"/>
      <c r="BU255" s="24">
        <f t="shared" si="208"/>
        <v>1</v>
      </c>
      <c r="BV255" s="5">
        <v>0</v>
      </c>
      <c r="BW255" s="63"/>
      <c r="BX255" s="15"/>
      <c r="BY255" s="13"/>
      <c r="BZ255" s="98">
        <f t="shared" si="230"/>
        <v>0</v>
      </c>
      <c r="CA255" s="99">
        <f>CA5</f>
        <v>1</v>
      </c>
      <c r="CB255" s="100"/>
      <c r="CC255" s="110"/>
      <c r="CD255" s="95">
        <f t="shared" si="231"/>
        <v>0</v>
      </c>
      <c r="CE255" s="15"/>
      <c r="CF255" s="24">
        <f t="shared" si="209"/>
        <v>0</v>
      </c>
      <c r="CG255" s="5">
        <v>0</v>
      </c>
      <c r="CH255" s="63"/>
      <c r="CI255" s="15"/>
      <c r="CJ255" s="13"/>
      <c r="CK255" s="98">
        <f t="shared" si="232"/>
        <v>0</v>
      </c>
      <c r="CL255" s="99">
        <f>CL5</f>
        <v>1</v>
      </c>
      <c r="CM255" s="100"/>
      <c r="CN255" s="110"/>
      <c r="CO255" s="95">
        <f t="shared" si="233"/>
        <v>0</v>
      </c>
      <c r="CP255" s="15"/>
      <c r="CQ255" s="24">
        <f t="shared" si="210"/>
        <v>0</v>
      </c>
      <c r="CR255" s="5">
        <v>0</v>
      </c>
      <c r="CS255" s="63"/>
      <c r="CT255" s="15"/>
      <c r="CU255" s="13"/>
      <c r="CV255" s="98">
        <f t="shared" si="234"/>
        <v>0</v>
      </c>
      <c r="CW255" s="99">
        <f>CW5</f>
        <v>1</v>
      </c>
      <c r="CX255" s="100"/>
      <c r="CY255" s="110"/>
      <c r="CZ255" s="95">
        <f t="shared" si="235"/>
        <v>0</v>
      </c>
      <c r="DA255" s="15"/>
      <c r="DB255" s="24">
        <f t="shared" si="211"/>
        <v>0</v>
      </c>
      <c r="DC255" s="5">
        <v>0</v>
      </c>
      <c r="DD255" s="63"/>
      <c r="DE255" s="15"/>
      <c r="DF255" s="13"/>
      <c r="DG255" s="98">
        <f t="shared" si="236"/>
        <v>0</v>
      </c>
      <c r="DH255" s="99">
        <f>DH5</f>
        <v>1</v>
      </c>
      <c r="DI255" s="100"/>
      <c r="DJ255" s="110"/>
      <c r="DK255" s="95">
        <f t="shared" si="237"/>
        <v>0</v>
      </c>
      <c r="DL255" s="15"/>
      <c r="DM255" s="24">
        <f t="shared" si="212"/>
        <v>0</v>
      </c>
      <c r="DN255" s="5">
        <v>0</v>
      </c>
      <c r="DO255" s="63"/>
      <c r="DP255" s="15"/>
      <c r="DQ255" s="13"/>
      <c r="DR255" s="98">
        <f t="shared" si="238"/>
        <v>0</v>
      </c>
      <c r="DS255" s="99">
        <f>DS5</f>
        <v>1</v>
      </c>
      <c r="DT255" s="100"/>
      <c r="DU255" s="110"/>
      <c r="DV255" s="95">
        <f t="shared" si="239"/>
        <v>0</v>
      </c>
      <c r="DW255" s="15"/>
      <c r="DX255" s="24">
        <f t="shared" si="213"/>
        <v>0</v>
      </c>
      <c r="DY255" s="5">
        <v>0</v>
      </c>
      <c r="DZ255" s="63"/>
      <c r="EA255" s="15"/>
      <c r="EB255" s="13"/>
      <c r="EC255" s="98">
        <f t="shared" si="240"/>
        <v>0</v>
      </c>
      <c r="ED255" s="99">
        <f>ED5</f>
        <v>1</v>
      </c>
      <c r="EE255" s="100"/>
      <c r="EF255" s="110"/>
      <c r="EG255" s="95">
        <f t="shared" si="241"/>
        <v>0</v>
      </c>
      <c r="EH255" s="15"/>
      <c r="EI255" s="24">
        <f t="shared" si="214"/>
        <v>0</v>
      </c>
      <c r="EJ255" s="5">
        <v>0</v>
      </c>
      <c r="EK255" s="63"/>
      <c r="EL255" s="15"/>
      <c r="EM255" s="13"/>
      <c r="EN255" s="98">
        <f t="shared" si="242"/>
        <v>0</v>
      </c>
      <c r="EO255" s="99">
        <f>EO5</f>
        <v>1</v>
      </c>
      <c r="EP255" s="100"/>
      <c r="EQ255" s="110"/>
      <c r="ER255" s="95">
        <f t="shared" si="243"/>
        <v>0</v>
      </c>
      <c r="ES255" s="15"/>
      <c r="ET255" s="24">
        <f t="shared" si="215"/>
        <v>0</v>
      </c>
      <c r="EU255" s="5">
        <v>0</v>
      </c>
      <c r="EV255" s="63"/>
      <c r="EW255" s="15"/>
      <c r="EX255" s="13"/>
      <c r="EY255" s="98">
        <f t="shared" si="244"/>
        <v>0</v>
      </c>
      <c r="EZ255" s="99">
        <f>EZ5</f>
        <v>1</v>
      </c>
      <c r="FA255" s="100"/>
      <c r="FB255" s="110"/>
      <c r="FC255" s="95">
        <f t="shared" si="245"/>
        <v>0</v>
      </c>
      <c r="FD255" s="15"/>
      <c r="FE255" s="24">
        <f t="shared" si="216"/>
        <v>0</v>
      </c>
      <c r="FF255" s="5">
        <v>0</v>
      </c>
      <c r="FG255" s="63"/>
      <c r="FH255" s="15"/>
      <c r="FI255" s="13"/>
      <c r="FJ255" s="98">
        <f t="shared" si="246"/>
        <v>0</v>
      </c>
      <c r="FK255" s="99">
        <f>FK5</f>
        <v>1</v>
      </c>
      <c r="FL255" s="100"/>
      <c r="FM255" s="110"/>
      <c r="FN255" s="95">
        <f t="shared" si="247"/>
        <v>0</v>
      </c>
      <c r="FO255" s="15"/>
      <c r="FP255" s="24">
        <f t="shared" si="217"/>
        <v>0</v>
      </c>
      <c r="FQ255" s="5">
        <v>0</v>
      </c>
      <c r="FR255" s="8">
        <v>0</v>
      </c>
      <c r="FS255" s="84">
        <f t="shared" si="248"/>
        <v>12.89925</v>
      </c>
      <c r="FT255" s="85">
        <f t="shared" si="249"/>
        <v>500</v>
      </c>
      <c r="FU255" s="85">
        <f t="shared" si="250"/>
        <v>500</v>
      </c>
      <c r="FV255" s="85">
        <f t="shared" si="251"/>
        <v>20.16</v>
      </c>
      <c r="FW255" s="85">
        <f t="shared" si="252"/>
        <v>500</v>
      </c>
      <c r="FX255" s="85">
        <f t="shared" si="253"/>
        <v>12.189791249999999</v>
      </c>
      <c r="FY255" s="85">
        <f t="shared" si="254"/>
        <v>500</v>
      </c>
      <c r="FZ255" s="85">
        <f t="shared" si="255"/>
        <v>500</v>
      </c>
      <c r="GA255" s="85">
        <f t="shared" si="256"/>
        <v>500</v>
      </c>
      <c r="GB255" s="85">
        <f t="shared" si="257"/>
        <v>500</v>
      </c>
      <c r="GC255" s="85">
        <f t="shared" si="258"/>
        <v>500</v>
      </c>
      <c r="GD255" s="85">
        <f t="shared" si="259"/>
        <v>500</v>
      </c>
      <c r="GE255" s="85">
        <f t="shared" si="260"/>
        <v>500</v>
      </c>
      <c r="GF255" s="85">
        <f t="shared" si="261"/>
        <v>500</v>
      </c>
      <c r="GG255" s="85">
        <f t="shared" si="262"/>
        <v>500</v>
      </c>
      <c r="GH255" s="101">
        <f t="shared" si="201"/>
        <v>3</v>
      </c>
      <c r="GI255" s="102">
        <f t="shared" si="263"/>
        <v>45.249041249999998</v>
      </c>
      <c r="GJ255" s="102">
        <f t="shared" si="264"/>
        <v>15.083013749999999</v>
      </c>
      <c r="GK255" s="79">
        <f>ROW()</f>
        <v>255</v>
      </c>
    </row>
    <row r="256" spans="1:193" s="12" customFormat="1" ht="50.1" customHeight="1">
      <c r="A256" s="17">
        <f>ROW()</f>
        <v>256</v>
      </c>
      <c r="B256" s="32">
        <f t="shared" si="265"/>
        <v>250</v>
      </c>
      <c r="C256" s="33">
        <f t="shared" si="266"/>
        <v>250</v>
      </c>
      <c r="D256" s="31" t="s">
        <v>578</v>
      </c>
      <c r="E256" s="390">
        <f t="shared" si="202"/>
        <v>15.480588375</v>
      </c>
      <c r="F256" s="107">
        <f t="shared" si="218"/>
        <v>18.917133343749999</v>
      </c>
      <c r="G256" s="3">
        <v>0</v>
      </c>
      <c r="H256" s="4">
        <v>0</v>
      </c>
      <c r="I256" s="63"/>
      <c r="J256" s="15"/>
      <c r="K256" s="13"/>
      <c r="L256" s="98">
        <f t="shared" si="267"/>
        <v>1</v>
      </c>
      <c r="M256" s="99">
        <f>M5</f>
        <v>0.94499999999999995</v>
      </c>
      <c r="N256" s="100">
        <v>17.335000000000001</v>
      </c>
      <c r="O256" s="110">
        <v>84063</v>
      </c>
      <c r="P256" s="95">
        <f t="shared" si="219"/>
        <v>16.381575000000002</v>
      </c>
      <c r="Q256" s="15"/>
      <c r="R256" s="24">
        <f t="shared" si="203"/>
        <v>2</v>
      </c>
      <c r="S256" s="25">
        <v>0</v>
      </c>
      <c r="T256" s="63"/>
      <c r="U256" s="15"/>
      <c r="V256" s="13"/>
      <c r="W256" s="98">
        <f t="shared" si="220"/>
        <v>1</v>
      </c>
      <c r="X256" s="99">
        <f>X5</f>
        <v>0.97</v>
      </c>
      <c r="Y256" s="100">
        <v>23.100999999999999</v>
      </c>
      <c r="Z256" s="110"/>
      <c r="AA256" s="95">
        <f t="shared" si="221"/>
        <v>22.407969999999999</v>
      </c>
      <c r="AB256" s="15"/>
      <c r="AC256" s="24">
        <f t="shared" si="204"/>
        <v>4</v>
      </c>
      <c r="AD256" s="5">
        <v>0</v>
      </c>
      <c r="AE256" s="63"/>
      <c r="AF256" s="15"/>
      <c r="AG256" s="13"/>
      <c r="AH256" s="98">
        <f t="shared" si="222"/>
        <v>0</v>
      </c>
      <c r="AI256" s="99">
        <f>AI5</f>
        <v>0.95499999999999996</v>
      </c>
      <c r="AJ256" s="100"/>
      <c r="AK256" s="110"/>
      <c r="AL256" s="95">
        <f t="shared" si="223"/>
        <v>0</v>
      </c>
      <c r="AM256" s="15"/>
      <c r="AN256" s="24">
        <f t="shared" si="205"/>
        <v>0</v>
      </c>
      <c r="AO256" s="5">
        <v>0</v>
      </c>
      <c r="AP256" s="63"/>
      <c r="AQ256" s="15"/>
      <c r="AR256" s="13"/>
      <c r="AS256" s="98">
        <f t="shared" si="224"/>
        <v>1</v>
      </c>
      <c r="AT256" s="99">
        <f>AT5</f>
        <v>0.96</v>
      </c>
      <c r="AU256" s="100">
        <v>22.29</v>
      </c>
      <c r="AV256" s="110"/>
      <c r="AW256" s="95">
        <f t="shared" si="225"/>
        <v>21.398399999999999</v>
      </c>
      <c r="AX256" s="15"/>
      <c r="AY256" s="24">
        <f t="shared" si="206"/>
        <v>3</v>
      </c>
      <c r="AZ256" s="5">
        <v>0</v>
      </c>
      <c r="BA256" s="63"/>
      <c r="BB256" s="15"/>
      <c r="BC256" s="13"/>
      <c r="BD256" s="98">
        <f t="shared" si="226"/>
        <v>0</v>
      </c>
      <c r="BE256" s="99">
        <f>BE5</f>
        <v>0.98</v>
      </c>
      <c r="BF256" s="100"/>
      <c r="BG256" s="110"/>
      <c r="BH256" s="95">
        <f t="shared" si="227"/>
        <v>0</v>
      </c>
      <c r="BI256" s="15"/>
      <c r="BJ256" s="24">
        <f t="shared" si="207"/>
        <v>0</v>
      </c>
      <c r="BK256" s="5">
        <v>0</v>
      </c>
      <c r="BL256" s="63"/>
      <c r="BM256" s="15"/>
      <c r="BN256" s="13"/>
      <c r="BO256" s="98">
        <f t="shared" si="228"/>
        <v>1</v>
      </c>
      <c r="BP256" s="99">
        <f>BP5</f>
        <v>0.94499999999999995</v>
      </c>
      <c r="BQ256" s="100">
        <v>16.381575000000002</v>
      </c>
      <c r="BR256" s="110"/>
      <c r="BS256" s="95">
        <f t="shared" si="229"/>
        <v>15.480588375</v>
      </c>
      <c r="BT256" s="15"/>
      <c r="BU256" s="24">
        <f t="shared" si="208"/>
        <v>1</v>
      </c>
      <c r="BV256" s="5">
        <v>0</v>
      </c>
      <c r="BW256" s="63"/>
      <c r="BX256" s="15"/>
      <c r="BY256" s="13"/>
      <c r="BZ256" s="98">
        <f t="shared" si="230"/>
        <v>0</v>
      </c>
      <c r="CA256" s="99">
        <f>CA5</f>
        <v>1</v>
      </c>
      <c r="CB256" s="100"/>
      <c r="CC256" s="110"/>
      <c r="CD256" s="95">
        <f t="shared" si="231"/>
        <v>0</v>
      </c>
      <c r="CE256" s="15"/>
      <c r="CF256" s="24">
        <f t="shared" si="209"/>
        <v>0</v>
      </c>
      <c r="CG256" s="5">
        <v>0</v>
      </c>
      <c r="CH256" s="63"/>
      <c r="CI256" s="15"/>
      <c r="CJ256" s="13"/>
      <c r="CK256" s="98">
        <f t="shared" si="232"/>
        <v>0</v>
      </c>
      <c r="CL256" s="99">
        <f>CL5</f>
        <v>1</v>
      </c>
      <c r="CM256" s="100"/>
      <c r="CN256" s="110"/>
      <c r="CO256" s="95">
        <f t="shared" si="233"/>
        <v>0</v>
      </c>
      <c r="CP256" s="15"/>
      <c r="CQ256" s="24">
        <f t="shared" si="210"/>
        <v>0</v>
      </c>
      <c r="CR256" s="5">
        <v>0</v>
      </c>
      <c r="CS256" s="63"/>
      <c r="CT256" s="15"/>
      <c r="CU256" s="13"/>
      <c r="CV256" s="98">
        <f t="shared" si="234"/>
        <v>0</v>
      </c>
      <c r="CW256" s="99">
        <f>CW5</f>
        <v>1</v>
      </c>
      <c r="CX256" s="100"/>
      <c r="CY256" s="110"/>
      <c r="CZ256" s="95">
        <f t="shared" si="235"/>
        <v>0</v>
      </c>
      <c r="DA256" s="15"/>
      <c r="DB256" s="24">
        <f t="shared" si="211"/>
        <v>0</v>
      </c>
      <c r="DC256" s="5">
        <v>0</v>
      </c>
      <c r="DD256" s="63"/>
      <c r="DE256" s="15"/>
      <c r="DF256" s="13"/>
      <c r="DG256" s="98">
        <f t="shared" si="236"/>
        <v>0</v>
      </c>
      <c r="DH256" s="99">
        <f>DH5</f>
        <v>1</v>
      </c>
      <c r="DI256" s="100"/>
      <c r="DJ256" s="110"/>
      <c r="DK256" s="95">
        <f t="shared" si="237"/>
        <v>0</v>
      </c>
      <c r="DL256" s="15"/>
      <c r="DM256" s="24">
        <f t="shared" si="212"/>
        <v>0</v>
      </c>
      <c r="DN256" s="5">
        <v>0</v>
      </c>
      <c r="DO256" s="63"/>
      <c r="DP256" s="15"/>
      <c r="DQ256" s="13"/>
      <c r="DR256" s="98">
        <f t="shared" si="238"/>
        <v>0</v>
      </c>
      <c r="DS256" s="99">
        <f>DS5</f>
        <v>1</v>
      </c>
      <c r="DT256" s="100"/>
      <c r="DU256" s="110"/>
      <c r="DV256" s="95">
        <f t="shared" si="239"/>
        <v>0</v>
      </c>
      <c r="DW256" s="15"/>
      <c r="DX256" s="24">
        <f t="shared" si="213"/>
        <v>0</v>
      </c>
      <c r="DY256" s="5">
        <v>0</v>
      </c>
      <c r="DZ256" s="63"/>
      <c r="EA256" s="15"/>
      <c r="EB256" s="13"/>
      <c r="EC256" s="98">
        <f t="shared" si="240"/>
        <v>0</v>
      </c>
      <c r="ED256" s="99">
        <f>ED5</f>
        <v>1</v>
      </c>
      <c r="EE256" s="100"/>
      <c r="EF256" s="110"/>
      <c r="EG256" s="95">
        <f t="shared" si="241"/>
        <v>0</v>
      </c>
      <c r="EH256" s="15"/>
      <c r="EI256" s="24">
        <f t="shared" si="214"/>
        <v>0</v>
      </c>
      <c r="EJ256" s="5">
        <v>0</v>
      </c>
      <c r="EK256" s="63"/>
      <c r="EL256" s="15"/>
      <c r="EM256" s="13"/>
      <c r="EN256" s="98">
        <f t="shared" si="242"/>
        <v>0</v>
      </c>
      <c r="EO256" s="99">
        <f>EO5</f>
        <v>1</v>
      </c>
      <c r="EP256" s="100"/>
      <c r="EQ256" s="110"/>
      <c r="ER256" s="95">
        <f t="shared" si="243"/>
        <v>0</v>
      </c>
      <c r="ES256" s="15"/>
      <c r="ET256" s="24">
        <f t="shared" si="215"/>
        <v>0</v>
      </c>
      <c r="EU256" s="5">
        <v>0</v>
      </c>
      <c r="EV256" s="63"/>
      <c r="EW256" s="15"/>
      <c r="EX256" s="13"/>
      <c r="EY256" s="98">
        <f t="shared" si="244"/>
        <v>0</v>
      </c>
      <c r="EZ256" s="99">
        <f>EZ5</f>
        <v>1</v>
      </c>
      <c r="FA256" s="100"/>
      <c r="FB256" s="110"/>
      <c r="FC256" s="95">
        <f t="shared" si="245"/>
        <v>0</v>
      </c>
      <c r="FD256" s="15"/>
      <c r="FE256" s="24">
        <f t="shared" si="216"/>
        <v>0</v>
      </c>
      <c r="FF256" s="5">
        <v>0</v>
      </c>
      <c r="FG256" s="63"/>
      <c r="FH256" s="15"/>
      <c r="FI256" s="13"/>
      <c r="FJ256" s="98">
        <f t="shared" si="246"/>
        <v>0</v>
      </c>
      <c r="FK256" s="99">
        <f>FK5</f>
        <v>1</v>
      </c>
      <c r="FL256" s="100"/>
      <c r="FM256" s="110"/>
      <c r="FN256" s="95">
        <f t="shared" si="247"/>
        <v>0</v>
      </c>
      <c r="FO256" s="15"/>
      <c r="FP256" s="24">
        <f t="shared" si="217"/>
        <v>0</v>
      </c>
      <c r="FQ256" s="5">
        <v>0</v>
      </c>
      <c r="FR256" s="8">
        <v>0</v>
      </c>
      <c r="FS256" s="84">
        <f t="shared" si="248"/>
        <v>16.381575000000002</v>
      </c>
      <c r="FT256" s="85">
        <f t="shared" si="249"/>
        <v>22.407969999999999</v>
      </c>
      <c r="FU256" s="85">
        <f t="shared" si="250"/>
        <v>500</v>
      </c>
      <c r="FV256" s="85">
        <f t="shared" si="251"/>
        <v>21.398399999999999</v>
      </c>
      <c r="FW256" s="85">
        <f t="shared" si="252"/>
        <v>500</v>
      </c>
      <c r="FX256" s="85">
        <f t="shared" si="253"/>
        <v>15.480588375</v>
      </c>
      <c r="FY256" s="85">
        <f t="shared" si="254"/>
        <v>500</v>
      </c>
      <c r="FZ256" s="85">
        <f t="shared" si="255"/>
        <v>500</v>
      </c>
      <c r="GA256" s="85">
        <f t="shared" si="256"/>
        <v>500</v>
      </c>
      <c r="GB256" s="85">
        <f t="shared" si="257"/>
        <v>500</v>
      </c>
      <c r="GC256" s="85">
        <f t="shared" si="258"/>
        <v>500</v>
      </c>
      <c r="GD256" s="85">
        <f t="shared" si="259"/>
        <v>500</v>
      </c>
      <c r="GE256" s="85">
        <f t="shared" si="260"/>
        <v>500</v>
      </c>
      <c r="GF256" s="85">
        <f t="shared" si="261"/>
        <v>500</v>
      </c>
      <c r="GG256" s="85">
        <f t="shared" si="262"/>
        <v>500</v>
      </c>
      <c r="GH256" s="101">
        <f t="shared" si="201"/>
        <v>4</v>
      </c>
      <c r="GI256" s="102">
        <f t="shared" si="263"/>
        <v>75.668533374999996</v>
      </c>
      <c r="GJ256" s="102">
        <f t="shared" si="264"/>
        <v>18.917133343749999</v>
      </c>
      <c r="GK256" s="79">
        <f>ROW()</f>
        <v>256</v>
      </c>
    </row>
    <row r="257" spans="1:193" s="12" customFormat="1" ht="50.1" customHeight="1">
      <c r="A257" s="17">
        <f>ROW()</f>
        <v>257</v>
      </c>
      <c r="B257" s="32">
        <f t="shared" si="265"/>
        <v>251</v>
      </c>
      <c r="C257" s="33">
        <f t="shared" si="266"/>
        <v>251</v>
      </c>
      <c r="D257" s="31" t="s">
        <v>579</v>
      </c>
      <c r="E257" s="390">
        <f t="shared" si="202"/>
        <v>7.6434009749999978</v>
      </c>
      <c r="F257" s="107">
        <f t="shared" si="218"/>
        <v>7.8658279874999977</v>
      </c>
      <c r="G257" s="3">
        <v>0</v>
      </c>
      <c r="H257" s="4">
        <v>0</v>
      </c>
      <c r="I257" s="63"/>
      <c r="J257" s="15"/>
      <c r="K257" s="13"/>
      <c r="L257" s="98">
        <f t="shared" si="267"/>
        <v>1</v>
      </c>
      <c r="M257" s="99">
        <f>M5</f>
        <v>0.94499999999999995</v>
      </c>
      <c r="N257" s="100">
        <v>8.5589999999999993</v>
      </c>
      <c r="O257" s="110">
        <v>151812</v>
      </c>
      <c r="P257" s="95">
        <f t="shared" si="219"/>
        <v>8.0882549999999984</v>
      </c>
      <c r="Q257" s="15"/>
      <c r="R257" s="24">
        <f t="shared" si="203"/>
        <v>2</v>
      </c>
      <c r="S257" s="25">
        <v>0</v>
      </c>
      <c r="T257" s="63"/>
      <c r="U257" s="15"/>
      <c r="V257" s="13"/>
      <c r="W257" s="98">
        <f t="shared" si="220"/>
        <v>0</v>
      </c>
      <c r="X257" s="99">
        <f>X5</f>
        <v>0.97</v>
      </c>
      <c r="Y257" s="100"/>
      <c r="Z257" s="110"/>
      <c r="AA257" s="95">
        <f t="shared" si="221"/>
        <v>0</v>
      </c>
      <c r="AB257" s="15"/>
      <c r="AC257" s="24">
        <f t="shared" si="204"/>
        <v>0</v>
      </c>
      <c r="AD257" s="5">
        <v>0</v>
      </c>
      <c r="AE257" s="63"/>
      <c r="AF257" s="15"/>
      <c r="AG257" s="13"/>
      <c r="AH257" s="98">
        <f t="shared" si="222"/>
        <v>0</v>
      </c>
      <c r="AI257" s="99">
        <f>AI5</f>
        <v>0.95499999999999996</v>
      </c>
      <c r="AJ257" s="100"/>
      <c r="AK257" s="110"/>
      <c r="AL257" s="95">
        <f t="shared" si="223"/>
        <v>0</v>
      </c>
      <c r="AM257" s="15"/>
      <c r="AN257" s="24">
        <f t="shared" si="205"/>
        <v>0</v>
      </c>
      <c r="AO257" s="5">
        <v>0</v>
      </c>
      <c r="AP257" s="63"/>
      <c r="AQ257" s="15"/>
      <c r="AR257" s="13"/>
      <c r="AS257" s="98">
        <f t="shared" si="224"/>
        <v>0</v>
      </c>
      <c r="AT257" s="99">
        <f>AT5</f>
        <v>0.96</v>
      </c>
      <c r="AU257" s="100"/>
      <c r="AV257" s="110"/>
      <c r="AW257" s="95">
        <f t="shared" si="225"/>
        <v>0</v>
      </c>
      <c r="AX257" s="15"/>
      <c r="AY257" s="24">
        <f t="shared" si="206"/>
        <v>0</v>
      </c>
      <c r="AZ257" s="5">
        <v>0</v>
      </c>
      <c r="BA257" s="63"/>
      <c r="BB257" s="15"/>
      <c r="BC257" s="13"/>
      <c r="BD257" s="98">
        <f t="shared" si="226"/>
        <v>0</v>
      </c>
      <c r="BE257" s="99">
        <f>BE5</f>
        <v>0.98</v>
      </c>
      <c r="BF257" s="100"/>
      <c r="BG257" s="110"/>
      <c r="BH257" s="95">
        <f t="shared" si="227"/>
        <v>0</v>
      </c>
      <c r="BI257" s="15"/>
      <c r="BJ257" s="24">
        <f t="shared" si="207"/>
        <v>0</v>
      </c>
      <c r="BK257" s="5">
        <v>0</v>
      </c>
      <c r="BL257" s="63"/>
      <c r="BM257" s="15"/>
      <c r="BN257" s="13"/>
      <c r="BO257" s="98">
        <f t="shared" si="228"/>
        <v>1</v>
      </c>
      <c r="BP257" s="99">
        <f>BP5</f>
        <v>0.94499999999999995</v>
      </c>
      <c r="BQ257" s="100">
        <v>8.0882549999999984</v>
      </c>
      <c r="BR257" s="110"/>
      <c r="BS257" s="95">
        <f t="shared" si="229"/>
        <v>7.6434009749999978</v>
      </c>
      <c r="BT257" s="15"/>
      <c r="BU257" s="24">
        <f t="shared" si="208"/>
        <v>1</v>
      </c>
      <c r="BV257" s="5">
        <v>0</v>
      </c>
      <c r="BW257" s="63"/>
      <c r="BX257" s="15"/>
      <c r="BY257" s="13"/>
      <c r="BZ257" s="98">
        <f t="shared" si="230"/>
        <v>0</v>
      </c>
      <c r="CA257" s="99">
        <f>CA5</f>
        <v>1</v>
      </c>
      <c r="CB257" s="100"/>
      <c r="CC257" s="110"/>
      <c r="CD257" s="95">
        <f t="shared" si="231"/>
        <v>0</v>
      </c>
      <c r="CE257" s="15"/>
      <c r="CF257" s="24">
        <f t="shared" si="209"/>
        <v>0</v>
      </c>
      <c r="CG257" s="5">
        <v>0</v>
      </c>
      <c r="CH257" s="63"/>
      <c r="CI257" s="15"/>
      <c r="CJ257" s="13"/>
      <c r="CK257" s="98">
        <f t="shared" si="232"/>
        <v>0</v>
      </c>
      <c r="CL257" s="99">
        <f>CL5</f>
        <v>1</v>
      </c>
      <c r="CM257" s="100"/>
      <c r="CN257" s="110"/>
      <c r="CO257" s="95">
        <f t="shared" si="233"/>
        <v>0</v>
      </c>
      <c r="CP257" s="15"/>
      <c r="CQ257" s="24">
        <f t="shared" si="210"/>
        <v>0</v>
      </c>
      <c r="CR257" s="5">
        <v>0</v>
      </c>
      <c r="CS257" s="63"/>
      <c r="CT257" s="15"/>
      <c r="CU257" s="13"/>
      <c r="CV257" s="98">
        <f t="shared" si="234"/>
        <v>0</v>
      </c>
      <c r="CW257" s="99">
        <f>CW5</f>
        <v>1</v>
      </c>
      <c r="CX257" s="100"/>
      <c r="CY257" s="110"/>
      <c r="CZ257" s="95">
        <f t="shared" si="235"/>
        <v>0</v>
      </c>
      <c r="DA257" s="15"/>
      <c r="DB257" s="24">
        <f t="shared" si="211"/>
        <v>0</v>
      </c>
      <c r="DC257" s="5">
        <v>0</v>
      </c>
      <c r="DD257" s="63"/>
      <c r="DE257" s="15"/>
      <c r="DF257" s="13"/>
      <c r="DG257" s="98">
        <f t="shared" si="236"/>
        <v>0</v>
      </c>
      <c r="DH257" s="99">
        <f>DH5</f>
        <v>1</v>
      </c>
      <c r="DI257" s="100"/>
      <c r="DJ257" s="110"/>
      <c r="DK257" s="95">
        <f t="shared" si="237"/>
        <v>0</v>
      </c>
      <c r="DL257" s="15"/>
      <c r="DM257" s="24">
        <f t="shared" si="212"/>
        <v>0</v>
      </c>
      <c r="DN257" s="5">
        <v>0</v>
      </c>
      <c r="DO257" s="63"/>
      <c r="DP257" s="15"/>
      <c r="DQ257" s="13"/>
      <c r="DR257" s="98">
        <f t="shared" si="238"/>
        <v>0</v>
      </c>
      <c r="DS257" s="99">
        <f>DS5</f>
        <v>1</v>
      </c>
      <c r="DT257" s="100"/>
      <c r="DU257" s="110"/>
      <c r="DV257" s="95">
        <f t="shared" si="239"/>
        <v>0</v>
      </c>
      <c r="DW257" s="15"/>
      <c r="DX257" s="24">
        <f t="shared" si="213"/>
        <v>0</v>
      </c>
      <c r="DY257" s="5">
        <v>0</v>
      </c>
      <c r="DZ257" s="63"/>
      <c r="EA257" s="15"/>
      <c r="EB257" s="13"/>
      <c r="EC257" s="98">
        <f t="shared" si="240"/>
        <v>0</v>
      </c>
      <c r="ED257" s="99">
        <f>ED5</f>
        <v>1</v>
      </c>
      <c r="EE257" s="100"/>
      <c r="EF257" s="110"/>
      <c r="EG257" s="95">
        <f t="shared" si="241"/>
        <v>0</v>
      </c>
      <c r="EH257" s="15"/>
      <c r="EI257" s="24">
        <f t="shared" si="214"/>
        <v>0</v>
      </c>
      <c r="EJ257" s="5">
        <v>0</v>
      </c>
      <c r="EK257" s="63"/>
      <c r="EL257" s="15"/>
      <c r="EM257" s="13"/>
      <c r="EN257" s="98">
        <f t="shared" si="242"/>
        <v>0</v>
      </c>
      <c r="EO257" s="99">
        <f>EO5</f>
        <v>1</v>
      </c>
      <c r="EP257" s="100"/>
      <c r="EQ257" s="110"/>
      <c r="ER257" s="95">
        <f t="shared" si="243"/>
        <v>0</v>
      </c>
      <c r="ES257" s="15"/>
      <c r="ET257" s="24">
        <f t="shared" si="215"/>
        <v>0</v>
      </c>
      <c r="EU257" s="5">
        <v>0</v>
      </c>
      <c r="EV257" s="63"/>
      <c r="EW257" s="15"/>
      <c r="EX257" s="13"/>
      <c r="EY257" s="98">
        <f t="shared" si="244"/>
        <v>0</v>
      </c>
      <c r="EZ257" s="99">
        <f>EZ5</f>
        <v>1</v>
      </c>
      <c r="FA257" s="100"/>
      <c r="FB257" s="110"/>
      <c r="FC257" s="95">
        <f t="shared" si="245"/>
        <v>0</v>
      </c>
      <c r="FD257" s="15"/>
      <c r="FE257" s="24">
        <f t="shared" si="216"/>
        <v>0</v>
      </c>
      <c r="FF257" s="5">
        <v>0</v>
      </c>
      <c r="FG257" s="63"/>
      <c r="FH257" s="15"/>
      <c r="FI257" s="13"/>
      <c r="FJ257" s="98">
        <f t="shared" si="246"/>
        <v>0</v>
      </c>
      <c r="FK257" s="99">
        <f>FK5</f>
        <v>1</v>
      </c>
      <c r="FL257" s="100"/>
      <c r="FM257" s="110"/>
      <c r="FN257" s="95">
        <f t="shared" si="247"/>
        <v>0</v>
      </c>
      <c r="FO257" s="15"/>
      <c r="FP257" s="24">
        <f t="shared" si="217"/>
        <v>0</v>
      </c>
      <c r="FQ257" s="5">
        <v>0</v>
      </c>
      <c r="FR257" s="8">
        <v>0</v>
      </c>
      <c r="FS257" s="84">
        <f t="shared" si="248"/>
        <v>8.0882549999999984</v>
      </c>
      <c r="FT257" s="85">
        <f t="shared" si="249"/>
        <v>500</v>
      </c>
      <c r="FU257" s="85">
        <f t="shared" si="250"/>
        <v>500</v>
      </c>
      <c r="FV257" s="85">
        <f t="shared" si="251"/>
        <v>500</v>
      </c>
      <c r="FW257" s="85">
        <f t="shared" si="252"/>
        <v>500</v>
      </c>
      <c r="FX257" s="85">
        <f t="shared" si="253"/>
        <v>7.6434009749999978</v>
      </c>
      <c r="FY257" s="85">
        <f t="shared" si="254"/>
        <v>500</v>
      </c>
      <c r="FZ257" s="85">
        <f t="shared" si="255"/>
        <v>500</v>
      </c>
      <c r="GA257" s="85">
        <f t="shared" si="256"/>
        <v>500</v>
      </c>
      <c r="GB257" s="85">
        <f t="shared" si="257"/>
        <v>500</v>
      </c>
      <c r="GC257" s="85">
        <f t="shared" si="258"/>
        <v>500</v>
      </c>
      <c r="GD257" s="85">
        <f t="shared" si="259"/>
        <v>500</v>
      </c>
      <c r="GE257" s="85">
        <f t="shared" si="260"/>
        <v>500</v>
      </c>
      <c r="GF257" s="85">
        <f t="shared" si="261"/>
        <v>500</v>
      </c>
      <c r="GG257" s="85">
        <f t="shared" si="262"/>
        <v>500</v>
      </c>
      <c r="GH257" s="101">
        <f t="shared" si="201"/>
        <v>2</v>
      </c>
      <c r="GI257" s="102">
        <f t="shared" si="263"/>
        <v>15.731655974999995</v>
      </c>
      <c r="GJ257" s="102">
        <f t="shared" si="264"/>
        <v>7.8658279874999977</v>
      </c>
      <c r="GK257" s="79">
        <f>ROW()</f>
        <v>257</v>
      </c>
    </row>
    <row r="258" spans="1:193" s="12" customFormat="1" ht="50.1" customHeight="1">
      <c r="A258" s="17">
        <f>ROW()</f>
        <v>258</v>
      </c>
      <c r="B258" s="32">
        <f t="shared" si="265"/>
        <v>252</v>
      </c>
      <c r="C258" s="33">
        <f t="shared" si="266"/>
        <v>252</v>
      </c>
      <c r="D258" s="31" t="s">
        <v>580</v>
      </c>
      <c r="E258" s="390">
        <f t="shared" si="202"/>
        <v>40.79427502499999</v>
      </c>
      <c r="F258" s="107">
        <f t="shared" si="218"/>
        <v>41.981410012499992</v>
      </c>
      <c r="G258" s="3">
        <v>0</v>
      </c>
      <c r="H258" s="4">
        <v>0</v>
      </c>
      <c r="I258" s="63"/>
      <c r="J258" s="15"/>
      <c r="K258" s="13"/>
      <c r="L258" s="98">
        <f t="shared" si="267"/>
        <v>1</v>
      </c>
      <c r="M258" s="99">
        <f>M5</f>
        <v>0.94499999999999995</v>
      </c>
      <c r="N258" s="100">
        <v>45.680999999999997</v>
      </c>
      <c r="O258" s="110"/>
      <c r="P258" s="95">
        <f t="shared" si="219"/>
        <v>43.168544999999995</v>
      </c>
      <c r="Q258" s="15"/>
      <c r="R258" s="24">
        <f t="shared" si="203"/>
        <v>2</v>
      </c>
      <c r="S258" s="25">
        <v>0</v>
      </c>
      <c r="T258" s="63"/>
      <c r="U258" s="15"/>
      <c r="V258" s="13"/>
      <c r="W258" s="98">
        <f t="shared" si="220"/>
        <v>0</v>
      </c>
      <c r="X258" s="99">
        <f>X5</f>
        <v>0.97</v>
      </c>
      <c r="Y258" s="100"/>
      <c r="Z258" s="110"/>
      <c r="AA258" s="95">
        <f t="shared" si="221"/>
        <v>0</v>
      </c>
      <c r="AB258" s="15" t="s">
        <v>249</v>
      </c>
      <c r="AC258" s="24">
        <f t="shared" si="204"/>
        <v>0</v>
      </c>
      <c r="AD258" s="5">
        <v>0</v>
      </c>
      <c r="AE258" s="63"/>
      <c r="AF258" s="15"/>
      <c r="AG258" s="13"/>
      <c r="AH258" s="98">
        <f t="shared" si="222"/>
        <v>0</v>
      </c>
      <c r="AI258" s="99">
        <f>AI5</f>
        <v>0.95499999999999996</v>
      </c>
      <c r="AJ258" s="100"/>
      <c r="AK258" s="110"/>
      <c r="AL258" s="95">
        <f t="shared" si="223"/>
        <v>0</v>
      </c>
      <c r="AM258" s="15"/>
      <c r="AN258" s="24">
        <f t="shared" si="205"/>
        <v>0</v>
      </c>
      <c r="AO258" s="5">
        <v>0</v>
      </c>
      <c r="AP258" s="63"/>
      <c r="AQ258" s="15"/>
      <c r="AR258" s="13"/>
      <c r="AS258" s="98">
        <f t="shared" si="224"/>
        <v>0</v>
      </c>
      <c r="AT258" s="99">
        <f>AT5</f>
        <v>0.96</v>
      </c>
      <c r="AU258" s="100"/>
      <c r="AV258" s="110"/>
      <c r="AW258" s="95">
        <f t="shared" si="225"/>
        <v>0</v>
      </c>
      <c r="AX258" s="15"/>
      <c r="AY258" s="24">
        <f t="shared" si="206"/>
        <v>0</v>
      </c>
      <c r="AZ258" s="5">
        <v>0</v>
      </c>
      <c r="BA258" s="63"/>
      <c r="BB258" s="15"/>
      <c r="BC258" s="13"/>
      <c r="BD258" s="98">
        <f t="shared" si="226"/>
        <v>0</v>
      </c>
      <c r="BE258" s="99">
        <f>BE5</f>
        <v>0.98</v>
      </c>
      <c r="BF258" s="100"/>
      <c r="BG258" s="110"/>
      <c r="BH258" s="95">
        <f t="shared" si="227"/>
        <v>0</v>
      </c>
      <c r="BI258" s="15"/>
      <c r="BJ258" s="24">
        <f t="shared" si="207"/>
        <v>0</v>
      </c>
      <c r="BK258" s="5">
        <v>0</v>
      </c>
      <c r="BL258" s="63"/>
      <c r="BM258" s="15"/>
      <c r="BN258" s="13"/>
      <c r="BO258" s="98">
        <f t="shared" si="228"/>
        <v>1</v>
      </c>
      <c r="BP258" s="99">
        <f>BP5</f>
        <v>0.94499999999999995</v>
      </c>
      <c r="BQ258" s="100">
        <v>43.168544999999995</v>
      </c>
      <c r="BR258" s="110"/>
      <c r="BS258" s="95">
        <f t="shared" si="229"/>
        <v>40.79427502499999</v>
      </c>
      <c r="BT258" s="15"/>
      <c r="BU258" s="24">
        <f t="shared" si="208"/>
        <v>1</v>
      </c>
      <c r="BV258" s="5">
        <v>0</v>
      </c>
      <c r="BW258" s="63"/>
      <c r="BX258" s="15"/>
      <c r="BY258" s="13"/>
      <c r="BZ258" s="98">
        <f t="shared" si="230"/>
        <v>0</v>
      </c>
      <c r="CA258" s="99">
        <f>CA5</f>
        <v>1</v>
      </c>
      <c r="CB258" s="100"/>
      <c r="CC258" s="110"/>
      <c r="CD258" s="95">
        <f t="shared" si="231"/>
        <v>0</v>
      </c>
      <c r="CE258" s="15"/>
      <c r="CF258" s="24">
        <f t="shared" si="209"/>
        <v>0</v>
      </c>
      <c r="CG258" s="5">
        <v>0</v>
      </c>
      <c r="CH258" s="63"/>
      <c r="CI258" s="15"/>
      <c r="CJ258" s="13"/>
      <c r="CK258" s="98">
        <f t="shared" si="232"/>
        <v>0</v>
      </c>
      <c r="CL258" s="99">
        <f>CL5</f>
        <v>1</v>
      </c>
      <c r="CM258" s="100"/>
      <c r="CN258" s="110"/>
      <c r="CO258" s="95">
        <f t="shared" si="233"/>
        <v>0</v>
      </c>
      <c r="CP258" s="15"/>
      <c r="CQ258" s="24">
        <f t="shared" si="210"/>
        <v>0</v>
      </c>
      <c r="CR258" s="5">
        <v>0</v>
      </c>
      <c r="CS258" s="63"/>
      <c r="CT258" s="15"/>
      <c r="CU258" s="13"/>
      <c r="CV258" s="98">
        <f t="shared" si="234"/>
        <v>0</v>
      </c>
      <c r="CW258" s="99">
        <f>CW5</f>
        <v>1</v>
      </c>
      <c r="CX258" s="100"/>
      <c r="CY258" s="110"/>
      <c r="CZ258" s="95">
        <f t="shared" si="235"/>
        <v>0</v>
      </c>
      <c r="DA258" s="15"/>
      <c r="DB258" s="24">
        <f t="shared" si="211"/>
        <v>0</v>
      </c>
      <c r="DC258" s="5">
        <v>0</v>
      </c>
      <c r="DD258" s="63"/>
      <c r="DE258" s="15"/>
      <c r="DF258" s="13"/>
      <c r="DG258" s="98">
        <f t="shared" si="236"/>
        <v>0</v>
      </c>
      <c r="DH258" s="99">
        <f>DH5</f>
        <v>1</v>
      </c>
      <c r="DI258" s="100"/>
      <c r="DJ258" s="110"/>
      <c r="DK258" s="95">
        <f t="shared" si="237"/>
        <v>0</v>
      </c>
      <c r="DL258" s="15"/>
      <c r="DM258" s="24">
        <f t="shared" si="212"/>
        <v>0</v>
      </c>
      <c r="DN258" s="5">
        <v>0</v>
      </c>
      <c r="DO258" s="63"/>
      <c r="DP258" s="15"/>
      <c r="DQ258" s="13"/>
      <c r="DR258" s="98">
        <f t="shared" si="238"/>
        <v>0</v>
      </c>
      <c r="DS258" s="99">
        <f>DS5</f>
        <v>1</v>
      </c>
      <c r="DT258" s="100"/>
      <c r="DU258" s="110"/>
      <c r="DV258" s="95">
        <f t="shared" si="239"/>
        <v>0</v>
      </c>
      <c r="DW258" s="15"/>
      <c r="DX258" s="24">
        <f t="shared" si="213"/>
        <v>0</v>
      </c>
      <c r="DY258" s="5">
        <v>0</v>
      </c>
      <c r="DZ258" s="63"/>
      <c r="EA258" s="15"/>
      <c r="EB258" s="13"/>
      <c r="EC258" s="98">
        <f t="shared" si="240"/>
        <v>0</v>
      </c>
      <c r="ED258" s="99">
        <f>ED5</f>
        <v>1</v>
      </c>
      <c r="EE258" s="100"/>
      <c r="EF258" s="110"/>
      <c r="EG258" s="95">
        <f t="shared" si="241"/>
        <v>0</v>
      </c>
      <c r="EH258" s="15"/>
      <c r="EI258" s="24">
        <f t="shared" si="214"/>
        <v>0</v>
      </c>
      <c r="EJ258" s="5">
        <v>0</v>
      </c>
      <c r="EK258" s="63"/>
      <c r="EL258" s="15"/>
      <c r="EM258" s="13"/>
      <c r="EN258" s="98">
        <f t="shared" si="242"/>
        <v>0</v>
      </c>
      <c r="EO258" s="99">
        <f>EO5</f>
        <v>1</v>
      </c>
      <c r="EP258" s="100"/>
      <c r="EQ258" s="110"/>
      <c r="ER258" s="95">
        <f t="shared" si="243"/>
        <v>0</v>
      </c>
      <c r="ES258" s="15"/>
      <c r="ET258" s="24">
        <f t="shared" si="215"/>
        <v>0</v>
      </c>
      <c r="EU258" s="5">
        <v>0</v>
      </c>
      <c r="EV258" s="63"/>
      <c r="EW258" s="15"/>
      <c r="EX258" s="13"/>
      <c r="EY258" s="98">
        <f t="shared" si="244"/>
        <v>0</v>
      </c>
      <c r="EZ258" s="99">
        <f>EZ5</f>
        <v>1</v>
      </c>
      <c r="FA258" s="100"/>
      <c r="FB258" s="110"/>
      <c r="FC258" s="95">
        <f t="shared" si="245"/>
        <v>0</v>
      </c>
      <c r="FD258" s="15"/>
      <c r="FE258" s="24">
        <f t="shared" si="216"/>
        <v>0</v>
      </c>
      <c r="FF258" s="5">
        <v>0</v>
      </c>
      <c r="FG258" s="63"/>
      <c r="FH258" s="15"/>
      <c r="FI258" s="13"/>
      <c r="FJ258" s="98">
        <f t="shared" si="246"/>
        <v>0</v>
      </c>
      <c r="FK258" s="99">
        <f>FK5</f>
        <v>1</v>
      </c>
      <c r="FL258" s="100"/>
      <c r="FM258" s="110"/>
      <c r="FN258" s="95">
        <f t="shared" si="247"/>
        <v>0</v>
      </c>
      <c r="FO258" s="15"/>
      <c r="FP258" s="24">
        <f t="shared" si="217"/>
        <v>0</v>
      </c>
      <c r="FQ258" s="5">
        <v>0</v>
      </c>
      <c r="FR258" s="8">
        <v>0</v>
      </c>
      <c r="FS258" s="84">
        <f t="shared" si="248"/>
        <v>43.168544999999995</v>
      </c>
      <c r="FT258" s="85">
        <f t="shared" si="249"/>
        <v>500</v>
      </c>
      <c r="FU258" s="85">
        <f t="shared" si="250"/>
        <v>500</v>
      </c>
      <c r="FV258" s="85">
        <f t="shared" si="251"/>
        <v>500</v>
      </c>
      <c r="FW258" s="85">
        <f t="shared" si="252"/>
        <v>500</v>
      </c>
      <c r="FX258" s="85">
        <f t="shared" si="253"/>
        <v>40.79427502499999</v>
      </c>
      <c r="FY258" s="85">
        <f t="shared" si="254"/>
        <v>500</v>
      </c>
      <c r="FZ258" s="85">
        <f t="shared" si="255"/>
        <v>500</v>
      </c>
      <c r="GA258" s="85">
        <f t="shared" si="256"/>
        <v>500</v>
      </c>
      <c r="GB258" s="85">
        <f t="shared" si="257"/>
        <v>500</v>
      </c>
      <c r="GC258" s="85">
        <f t="shared" si="258"/>
        <v>500</v>
      </c>
      <c r="GD258" s="85">
        <f t="shared" si="259"/>
        <v>500</v>
      </c>
      <c r="GE258" s="85">
        <f t="shared" si="260"/>
        <v>500</v>
      </c>
      <c r="GF258" s="85">
        <f t="shared" si="261"/>
        <v>500</v>
      </c>
      <c r="GG258" s="85">
        <f t="shared" si="262"/>
        <v>500</v>
      </c>
      <c r="GH258" s="101">
        <f t="shared" si="201"/>
        <v>2</v>
      </c>
      <c r="GI258" s="102">
        <f t="shared" si="263"/>
        <v>83.962820024999985</v>
      </c>
      <c r="GJ258" s="102">
        <f t="shared" si="264"/>
        <v>41.981410012499992</v>
      </c>
      <c r="GK258" s="79">
        <f>ROW()</f>
        <v>258</v>
      </c>
    </row>
    <row r="259" spans="1:193" s="12" customFormat="1" ht="50.1" customHeight="1">
      <c r="A259" s="17">
        <f>ROW()</f>
        <v>259</v>
      </c>
      <c r="B259" s="32">
        <f t="shared" si="265"/>
        <v>253</v>
      </c>
      <c r="C259" s="33">
        <f t="shared" si="266"/>
        <v>253</v>
      </c>
      <c r="D259" s="31" t="s">
        <v>581</v>
      </c>
      <c r="E259" s="390">
        <f t="shared" si="202"/>
        <v>18.72673425</v>
      </c>
      <c r="F259" s="107">
        <f t="shared" si="218"/>
        <v>19.271692125000001</v>
      </c>
      <c r="G259" s="3">
        <v>0</v>
      </c>
      <c r="H259" s="4">
        <v>0</v>
      </c>
      <c r="I259" s="63"/>
      <c r="J259" s="15"/>
      <c r="K259" s="13"/>
      <c r="L259" s="98">
        <f t="shared" si="267"/>
        <v>1</v>
      </c>
      <c r="M259" s="99">
        <f>M5</f>
        <v>0.94499999999999995</v>
      </c>
      <c r="N259" s="100">
        <v>20.97</v>
      </c>
      <c r="O259" s="110">
        <v>199021</v>
      </c>
      <c r="P259" s="95">
        <f t="shared" si="219"/>
        <v>19.816649999999999</v>
      </c>
      <c r="Q259" s="15"/>
      <c r="R259" s="24">
        <f t="shared" si="203"/>
        <v>2</v>
      </c>
      <c r="S259" s="25">
        <v>0</v>
      </c>
      <c r="T259" s="63"/>
      <c r="U259" s="15"/>
      <c r="V259" s="13"/>
      <c r="W259" s="98">
        <f t="shared" si="220"/>
        <v>0</v>
      </c>
      <c r="X259" s="99">
        <f>X5</f>
        <v>0.97</v>
      </c>
      <c r="Y259" s="100"/>
      <c r="Z259" s="110"/>
      <c r="AA259" s="95">
        <f t="shared" si="221"/>
        <v>0</v>
      </c>
      <c r="AB259" s="15" t="s">
        <v>249</v>
      </c>
      <c r="AC259" s="24">
        <f t="shared" si="204"/>
        <v>0</v>
      </c>
      <c r="AD259" s="5">
        <v>0</v>
      </c>
      <c r="AE259" s="63"/>
      <c r="AF259" s="15"/>
      <c r="AG259" s="13"/>
      <c r="AH259" s="98">
        <f t="shared" si="222"/>
        <v>0</v>
      </c>
      <c r="AI259" s="99">
        <f>AI5</f>
        <v>0.95499999999999996</v>
      </c>
      <c r="AJ259" s="100"/>
      <c r="AK259" s="110"/>
      <c r="AL259" s="95">
        <f t="shared" si="223"/>
        <v>0</v>
      </c>
      <c r="AM259" s="15"/>
      <c r="AN259" s="24">
        <f t="shared" si="205"/>
        <v>0</v>
      </c>
      <c r="AO259" s="5">
        <v>0</v>
      </c>
      <c r="AP259" s="63"/>
      <c r="AQ259" s="15"/>
      <c r="AR259" s="13"/>
      <c r="AS259" s="98">
        <f t="shared" si="224"/>
        <v>0</v>
      </c>
      <c r="AT259" s="99">
        <f>AT5</f>
        <v>0.96</v>
      </c>
      <c r="AU259" s="100"/>
      <c r="AV259" s="110"/>
      <c r="AW259" s="95">
        <f t="shared" si="225"/>
        <v>0</v>
      </c>
      <c r="AX259" s="15"/>
      <c r="AY259" s="24">
        <f t="shared" si="206"/>
        <v>0</v>
      </c>
      <c r="AZ259" s="5">
        <v>0</v>
      </c>
      <c r="BA259" s="63"/>
      <c r="BB259" s="15"/>
      <c r="BC259" s="13"/>
      <c r="BD259" s="98">
        <f t="shared" si="226"/>
        <v>0</v>
      </c>
      <c r="BE259" s="99">
        <f>BE5</f>
        <v>0.98</v>
      </c>
      <c r="BF259" s="100"/>
      <c r="BG259" s="110"/>
      <c r="BH259" s="95">
        <f t="shared" si="227"/>
        <v>0</v>
      </c>
      <c r="BI259" s="15"/>
      <c r="BJ259" s="24">
        <f t="shared" si="207"/>
        <v>0</v>
      </c>
      <c r="BK259" s="5">
        <v>0</v>
      </c>
      <c r="BL259" s="63"/>
      <c r="BM259" s="15"/>
      <c r="BN259" s="13"/>
      <c r="BO259" s="98">
        <f t="shared" si="228"/>
        <v>1</v>
      </c>
      <c r="BP259" s="99">
        <f>BP5</f>
        <v>0.94499999999999995</v>
      </c>
      <c r="BQ259" s="100">
        <v>19.816649999999999</v>
      </c>
      <c r="BR259" s="110"/>
      <c r="BS259" s="95">
        <f t="shared" si="229"/>
        <v>18.72673425</v>
      </c>
      <c r="BT259" s="15"/>
      <c r="BU259" s="24">
        <f t="shared" si="208"/>
        <v>1</v>
      </c>
      <c r="BV259" s="5">
        <v>0</v>
      </c>
      <c r="BW259" s="63"/>
      <c r="BX259" s="15"/>
      <c r="BY259" s="13"/>
      <c r="BZ259" s="98">
        <f t="shared" si="230"/>
        <v>0</v>
      </c>
      <c r="CA259" s="99">
        <f>CA5</f>
        <v>1</v>
      </c>
      <c r="CB259" s="100"/>
      <c r="CC259" s="110"/>
      <c r="CD259" s="95">
        <f t="shared" si="231"/>
        <v>0</v>
      </c>
      <c r="CE259" s="15"/>
      <c r="CF259" s="24">
        <f t="shared" si="209"/>
        <v>0</v>
      </c>
      <c r="CG259" s="5">
        <v>0</v>
      </c>
      <c r="CH259" s="63"/>
      <c r="CI259" s="15"/>
      <c r="CJ259" s="13"/>
      <c r="CK259" s="98">
        <f t="shared" si="232"/>
        <v>0</v>
      </c>
      <c r="CL259" s="99">
        <f>CL5</f>
        <v>1</v>
      </c>
      <c r="CM259" s="100"/>
      <c r="CN259" s="110"/>
      <c r="CO259" s="95">
        <f t="shared" si="233"/>
        <v>0</v>
      </c>
      <c r="CP259" s="15"/>
      <c r="CQ259" s="24">
        <f t="shared" si="210"/>
        <v>0</v>
      </c>
      <c r="CR259" s="5">
        <v>0</v>
      </c>
      <c r="CS259" s="63"/>
      <c r="CT259" s="15"/>
      <c r="CU259" s="13"/>
      <c r="CV259" s="98">
        <f t="shared" si="234"/>
        <v>0</v>
      </c>
      <c r="CW259" s="99">
        <f>CW5</f>
        <v>1</v>
      </c>
      <c r="CX259" s="100"/>
      <c r="CY259" s="110"/>
      <c r="CZ259" s="95">
        <f t="shared" si="235"/>
        <v>0</v>
      </c>
      <c r="DA259" s="15"/>
      <c r="DB259" s="24">
        <f t="shared" si="211"/>
        <v>0</v>
      </c>
      <c r="DC259" s="5">
        <v>0</v>
      </c>
      <c r="DD259" s="63"/>
      <c r="DE259" s="15"/>
      <c r="DF259" s="13"/>
      <c r="DG259" s="98">
        <f t="shared" si="236"/>
        <v>0</v>
      </c>
      <c r="DH259" s="99">
        <f>DH5</f>
        <v>1</v>
      </c>
      <c r="DI259" s="100"/>
      <c r="DJ259" s="110"/>
      <c r="DK259" s="95">
        <f t="shared" si="237"/>
        <v>0</v>
      </c>
      <c r="DL259" s="15"/>
      <c r="DM259" s="24">
        <f t="shared" si="212"/>
        <v>0</v>
      </c>
      <c r="DN259" s="5">
        <v>0</v>
      </c>
      <c r="DO259" s="63"/>
      <c r="DP259" s="15"/>
      <c r="DQ259" s="13"/>
      <c r="DR259" s="98">
        <f t="shared" si="238"/>
        <v>0</v>
      </c>
      <c r="DS259" s="99">
        <f>DS5</f>
        <v>1</v>
      </c>
      <c r="DT259" s="100"/>
      <c r="DU259" s="110"/>
      <c r="DV259" s="95">
        <f t="shared" si="239"/>
        <v>0</v>
      </c>
      <c r="DW259" s="15"/>
      <c r="DX259" s="24">
        <f t="shared" si="213"/>
        <v>0</v>
      </c>
      <c r="DY259" s="5">
        <v>0</v>
      </c>
      <c r="DZ259" s="63"/>
      <c r="EA259" s="15"/>
      <c r="EB259" s="13"/>
      <c r="EC259" s="98">
        <f t="shared" si="240"/>
        <v>0</v>
      </c>
      <c r="ED259" s="99">
        <f>ED5</f>
        <v>1</v>
      </c>
      <c r="EE259" s="100"/>
      <c r="EF259" s="110"/>
      <c r="EG259" s="95">
        <f t="shared" si="241"/>
        <v>0</v>
      </c>
      <c r="EH259" s="15"/>
      <c r="EI259" s="24">
        <f t="shared" si="214"/>
        <v>0</v>
      </c>
      <c r="EJ259" s="5">
        <v>0</v>
      </c>
      <c r="EK259" s="63"/>
      <c r="EL259" s="15"/>
      <c r="EM259" s="13"/>
      <c r="EN259" s="98">
        <f t="shared" si="242"/>
        <v>0</v>
      </c>
      <c r="EO259" s="99">
        <f>EO5</f>
        <v>1</v>
      </c>
      <c r="EP259" s="100"/>
      <c r="EQ259" s="110"/>
      <c r="ER259" s="95">
        <f t="shared" si="243"/>
        <v>0</v>
      </c>
      <c r="ES259" s="15"/>
      <c r="ET259" s="24">
        <f t="shared" si="215"/>
        <v>0</v>
      </c>
      <c r="EU259" s="5">
        <v>0</v>
      </c>
      <c r="EV259" s="63"/>
      <c r="EW259" s="15"/>
      <c r="EX259" s="13"/>
      <c r="EY259" s="98">
        <f t="shared" si="244"/>
        <v>0</v>
      </c>
      <c r="EZ259" s="99">
        <f>EZ5</f>
        <v>1</v>
      </c>
      <c r="FA259" s="100"/>
      <c r="FB259" s="110"/>
      <c r="FC259" s="95">
        <f t="shared" si="245"/>
        <v>0</v>
      </c>
      <c r="FD259" s="15"/>
      <c r="FE259" s="24">
        <f t="shared" si="216"/>
        <v>0</v>
      </c>
      <c r="FF259" s="5">
        <v>0</v>
      </c>
      <c r="FG259" s="63"/>
      <c r="FH259" s="15"/>
      <c r="FI259" s="13"/>
      <c r="FJ259" s="98">
        <f t="shared" si="246"/>
        <v>0</v>
      </c>
      <c r="FK259" s="99">
        <f>FK5</f>
        <v>1</v>
      </c>
      <c r="FL259" s="100"/>
      <c r="FM259" s="110"/>
      <c r="FN259" s="95">
        <f t="shared" si="247"/>
        <v>0</v>
      </c>
      <c r="FO259" s="15"/>
      <c r="FP259" s="24">
        <f t="shared" si="217"/>
        <v>0</v>
      </c>
      <c r="FQ259" s="5">
        <v>0</v>
      </c>
      <c r="FR259" s="8">
        <v>0</v>
      </c>
      <c r="FS259" s="84">
        <f t="shared" si="248"/>
        <v>19.816649999999999</v>
      </c>
      <c r="FT259" s="85">
        <f t="shared" si="249"/>
        <v>500</v>
      </c>
      <c r="FU259" s="85">
        <f t="shared" si="250"/>
        <v>500</v>
      </c>
      <c r="FV259" s="85">
        <f t="shared" si="251"/>
        <v>500</v>
      </c>
      <c r="FW259" s="85">
        <f t="shared" si="252"/>
        <v>500</v>
      </c>
      <c r="FX259" s="85">
        <f t="shared" si="253"/>
        <v>18.72673425</v>
      </c>
      <c r="FY259" s="85">
        <f t="shared" si="254"/>
        <v>500</v>
      </c>
      <c r="FZ259" s="85">
        <f t="shared" si="255"/>
        <v>500</v>
      </c>
      <c r="GA259" s="85">
        <f t="shared" si="256"/>
        <v>500</v>
      </c>
      <c r="GB259" s="85">
        <f t="shared" si="257"/>
        <v>500</v>
      </c>
      <c r="GC259" s="85">
        <f t="shared" si="258"/>
        <v>500</v>
      </c>
      <c r="GD259" s="85">
        <f t="shared" si="259"/>
        <v>500</v>
      </c>
      <c r="GE259" s="85">
        <f t="shared" si="260"/>
        <v>500</v>
      </c>
      <c r="GF259" s="85">
        <f t="shared" si="261"/>
        <v>500</v>
      </c>
      <c r="GG259" s="85">
        <f t="shared" si="262"/>
        <v>500</v>
      </c>
      <c r="GH259" s="101">
        <f t="shared" si="201"/>
        <v>2</v>
      </c>
      <c r="GI259" s="102">
        <f t="shared" si="263"/>
        <v>38.543384250000003</v>
      </c>
      <c r="GJ259" s="102">
        <f t="shared" si="264"/>
        <v>19.271692125000001</v>
      </c>
      <c r="GK259" s="79">
        <f>ROW()</f>
        <v>259</v>
      </c>
    </row>
    <row r="260" spans="1:193" s="12" customFormat="1" ht="50.1" customHeight="1">
      <c r="A260" s="17">
        <f>ROW()</f>
        <v>260</v>
      </c>
      <c r="B260" s="32">
        <f t="shared" si="265"/>
        <v>254</v>
      </c>
      <c r="C260" s="33">
        <f t="shared" si="266"/>
        <v>254</v>
      </c>
      <c r="D260" s="31" t="s">
        <v>582</v>
      </c>
      <c r="E260" s="390">
        <f t="shared" si="202"/>
        <v>2.4863999999999997</v>
      </c>
      <c r="F260" s="107">
        <f t="shared" si="218"/>
        <v>3.0356553499999994</v>
      </c>
      <c r="G260" s="3">
        <v>0</v>
      </c>
      <c r="H260" s="4">
        <v>0</v>
      </c>
      <c r="I260" s="63"/>
      <c r="J260" s="15"/>
      <c r="K260" s="13"/>
      <c r="L260" s="98">
        <f t="shared" si="267"/>
        <v>1</v>
      </c>
      <c r="M260" s="99">
        <f>M5</f>
        <v>0.94499999999999995</v>
      </c>
      <c r="N260" s="100">
        <v>3.6019999999999999</v>
      </c>
      <c r="O260" s="110">
        <v>199020</v>
      </c>
      <c r="P260" s="95">
        <f t="shared" si="219"/>
        <v>3.4038899999999996</v>
      </c>
      <c r="Q260" s="15"/>
      <c r="R260" s="24">
        <f t="shared" si="203"/>
        <v>3</v>
      </c>
      <c r="S260" s="25">
        <v>0</v>
      </c>
      <c r="T260" s="63"/>
      <c r="U260" s="15"/>
      <c r="V260" s="13"/>
      <c r="W260" s="98">
        <f t="shared" si="220"/>
        <v>0</v>
      </c>
      <c r="X260" s="99">
        <f>X5</f>
        <v>0.97</v>
      </c>
      <c r="Y260" s="100"/>
      <c r="Z260" s="110"/>
      <c r="AA260" s="95">
        <f t="shared" si="221"/>
        <v>0</v>
      </c>
      <c r="AB260" s="15"/>
      <c r="AC260" s="24">
        <f t="shared" si="204"/>
        <v>0</v>
      </c>
      <c r="AD260" s="5">
        <v>0</v>
      </c>
      <c r="AE260" s="63"/>
      <c r="AF260" s="15"/>
      <c r="AG260" s="13"/>
      <c r="AH260" s="98">
        <f t="shared" si="222"/>
        <v>0</v>
      </c>
      <c r="AI260" s="99">
        <f>AI5</f>
        <v>0.95499999999999996</v>
      </c>
      <c r="AJ260" s="100"/>
      <c r="AK260" s="110"/>
      <c r="AL260" s="95">
        <f t="shared" si="223"/>
        <v>0</v>
      </c>
      <c r="AM260" s="15"/>
      <c r="AN260" s="24">
        <f t="shared" si="205"/>
        <v>0</v>
      </c>
      <c r="AO260" s="5">
        <v>0</v>
      </c>
      <c r="AP260" s="63"/>
      <c r="AQ260" s="15"/>
      <c r="AR260" s="13"/>
      <c r="AS260" s="98">
        <f t="shared" si="224"/>
        <v>1</v>
      </c>
      <c r="AT260" s="99">
        <f>AT5</f>
        <v>0.96</v>
      </c>
      <c r="AU260" s="100">
        <v>2.59</v>
      </c>
      <c r="AV260" s="110"/>
      <c r="AW260" s="95">
        <f t="shared" si="225"/>
        <v>2.4863999999999997</v>
      </c>
      <c r="AX260" s="15"/>
      <c r="AY260" s="24">
        <f t="shared" si="206"/>
        <v>1</v>
      </c>
      <c r="AZ260" s="5">
        <v>0</v>
      </c>
      <c r="BA260" s="63"/>
      <c r="BB260" s="15"/>
      <c r="BC260" s="13"/>
      <c r="BD260" s="98">
        <f t="shared" si="226"/>
        <v>0</v>
      </c>
      <c r="BE260" s="99">
        <f>BE5</f>
        <v>0.98</v>
      </c>
      <c r="BF260" s="100"/>
      <c r="BG260" s="110"/>
      <c r="BH260" s="95">
        <f t="shared" si="227"/>
        <v>0</v>
      </c>
      <c r="BI260" s="15"/>
      <c r="BJ260" s="24">
        <f t="shared" si="207"/>
        <v>0</v>
      </c>
      <c r="BK260" s="5">
        <v>0</v>
      </c>
      <c r="BL260" s="63"/>
      <c r="BM260" s="15"/>
      <c r="BN260" s="13"/>
      <c r="BO260" s="98">
        <f t="shared" si="228"/>
        <v>1</v>
      </c>
      <c r="BP260" s="99">
        <f>BP5</f>
        <v>0.94499999999999995</v>
      </c>
      <c r="BQ260" s="100">
        <v>3.4038899999999996</v>
      </c>
      <c r="BR260" s="110"/>
      <c r="BS260" s="95">
        <f t="shared" si="229"/>
        <v>3.2166760499999993</v>
      </c>
      <c r="BT260" s="15"/>
      <c r="BU260" s="24">
        <f t="shared" si="208"/>
        <v>2</v>
      </c>
      <c r="BV260" s="5">
        <v>0</v>
      </c>
      <c r="BW260" s="63"/>
      <c r="BX260" s="15"/>
      <c r="BY260" s="13"/>
      <c r="BZ260" s="98">
        <f t="shared" si="230"/>
        <v>0</v>
      </c>
      <c r="CA260" s="99">
        <f>CA5</f>
        <v>1</v>
      </c>
      <c r="CB260" s="100"/>
      <c r="CC260" s="110"/>
      <c r="CD260" s="95">
        <f t="shared" si="231"/>
        <v>0</v>
      </c>
      <c r="CE260" s="15"/>
      <c r="CF260" s="24">
        <f t="shared" si="209"/>
        <v>0</v>
      </c>
      <c r="CG260" s="5">
        <v>0</v>
      </c>
      <c r="CH260" s="63"/>
      <c r="CI260" s="15"/>
      <c r="CJ260" s="13"/>
      <c r="CK260" s="98">
        <f t="shared" si="232"/>
        <v>0</v>
      </c>
      <c r="CL260" s="99">
        <f>CL5</f>
        <v>1</v>
      </c>
      <c r="CM260" s="100"/>
      <c r="CN260" s="110"/>
      <c r="CO260" s="95">
        <f t="shared" si="233"/>
        <v>0</v>
      </c>
      <c r="CP260" s="15"/>
      <c r="CQ260" s="24">
        <f t="shared" si="210"/>
        <v>0</v>
      </c>
      <c r="CR260" s="5">
        <v>0</v>
      </c>
      <c r="CS260" s="63"/>
      <c r="CT260" s="15"/>
      <c r="CU260" s="13"/>
      <c r="CV260" s="98">
        <f t="shared" si="234"/>
        <v>0</v>
      </c>
      <c r="CW260" s="99">
        <f>CW5</f>
        <v>1</v>
      </c>
      <c r="CX260" s="100"/>
      <c r="CY260" s="110"/>
      <c r="CZ260" s="95">
        <f t="shared" si="235"/>
        <v>0</v>
      </c>
      <c r="DA260" s="15"/>
      <c r="DB260" s="24">
        <f t="shared" si="211"/>
        <v>0</v>
      </c>
      <c r="DC260" s="5">
        <v>0</v>
      </c>
      <c r="DD260" s="63"/>
      <c r="DE260" s="15"/>
      <c r="DF260" s="13"/>
      <c r="DG260" s="98">
        <f t="shared" si="236"/>
        <v>0</v>
      </c>
      <c r="DH260" s="99">
        <f>DH5</f>
        <v>1</v>
      </c>
      <c r="DI260" s="100"/>
      <c r="DJ260" s="110"/>
      <c r="DK260" s="95">
        <f t="shared" si="237"/>
        <v>0</v>
      </c>
      <c r="DL260" s="15"/>
      <c r="DM260" s="24">
        <f t="shared" si="212"/>
        <v>0</v>
      </c>
      <c r="DN260" s="5">
        <v>0</v>
      </c>
      <c r="DO260" s="63"/>
      <c r="DP260" s="15"/>
      <c r="DQ260" s="13"/>
      <c r="DR260" s="98">
        <f t="shared" si="238"/>
        <v>0</v>
      </c>
      <c r="DS260" s="99">
        <f>DS5</f>
        <v>1</v>
      </c>
      <c r="DT260" s="100"/>
      <c r="DU260" s="110"/>
      <c r="DV260" s="95">
        <f t="shared" si="239"/>
        <v>0</v>
      </c>
      <c r="DW260" s="15"/>
      <c r="DX260" s="24">
        <f t="shared" si="213"/>
        <v>0</v>
      </c>
      <c r="DY260" s="5">
        <v>0</v>
      </c>
      <c r="DZ260" s="63"/>
      <c r="EA260" s="15"/>
      <c r="EB260" s="13"/>
      <c r="EC260" s="98">
        <f t="shared" si="240"/>
        <v>0</v>
      </c>
      <c r="ED260" s="99">
        <f>ED5</f>
        <v>1</v>
      </c>
      <c r="EE260" s="100"/>
      <c r="EF260" s="110"/>
      <c r="EG260" s="95">
        <f t="shared" si="241"/>
        <v>0</v>
      </c>
      <c r="EH260" s="15"/>
      <c r="EI260" s="24">
        <f t="shared" si="214"/>
        <v>0</v>
      </c>
      <c r="EJ260" s="5">
        <v>0</v>
      </c>
      <c r="EK260" s="63"/>
      <c r="EL260" s="15"/>
      <c r="EM260" s="13"/>
      <c r="EN260" s="98">
        <f t="shared" si="242"/>
        <v>0</v>
      </c>
      <c r="EO260" s="99">
        <f>EO5</f>
        <v>1</v>
      </c>
      <c r="EP260" s="100"/>
      <c r="EQ260" s="110"/>
      <c r="ER260" s="95">
        <f t="shared" si="243"/>
        <v>0</v>
      </c>
      <c r="ES260" s="15"/>
      <c r="ET260" s="24">
        <f t="shared" si="215"/>
        <v>0</v>
      </c>
      <c r="EU260" s="5">
        <v>0</v>
      </c>
      <c r="EV260" s="63"/>
      <c r="EW260" s="15"/>
      <c r="EX260" s="13"/>
      <c r="EY260" s="98">
        <f t="shared" si="244"/>
        <v>0</v>
      </c>
      <c r="EZ260" s="99">
        <f>EZ5</f>
        <v>1</v>
      </c>
      <c r="FA260" s="100"/>
      <c r="FB260" s="110"/>
      <c r="FC260" s="95">
        <f t="shared" si="245"/>
        <v>0</v>
      </c>
      <c r="FD260" s="15"/>
      <c r="FE260" s="24">
        <f t="shared" si="216"/>
        <v>0</v>
      </c>
      <c r="FF260" s="5">
        <v>0</v>
      </c>
      <c r="FG260" s="63"/>
      <c r="FH260" s="15"/>
      <c r="FI260" s="13"/>
      <c r="FJ260" s="98">
        <f t="shared" si="246"/>
        <v>0</v>
      </c>
      <c r="FK260" s="99">
        <f>FK5</f>
        <v>1</v>
      </c>
      <c r="FL260" s="100"/>
      <c r="FM260" s="110"/>
      <c r="FN260" s="95">
        <f t="shared" si="247"/>
        <v>0</v>
      </c>
      <c r="FO260" s="15"/>
      <c r="FP260" s="24">
        <f t="shared" si="217"/>
        <v>0</v>
      </c>
      <c r="FQ260" s="5">
        <v>0</v>
      </c>
      <c r="FR260" s="8">
        <v>0</v>
      </c>
      <c r="FS260" s="84">
        <f t="shared" si="248"/>
        <v>3.4038899999999996</v>
      </c>
      <c r="FT260" s="85">
        <f t="shared" si="249"/>
        <v>500</v>
      </c>
      <c r="FU260" s="85">
        <f t="shared" si="250"/>
        <v>500</v>
      </c>
      <c r="FV260" s="85">
        <f t="shared" si="251"/>
        <v>2.4863999999999997</v>
      </c>
      <c r="FW260" s="85">
        <f t="shared" si="252"/>
        <v>500</v>
      </c>
      <c r="FX260" s="85">
        <f t="shared" si="253"/>
        <v>3.2166760499999993</v>
      </c>
      <c r="FY260" s="85">
        <f t="shared" si="254"/>
        <v>500</v>
      </c>
      <c r="FZ260" s="85">
        <f t="shared" si="255"/>
        <v>500</v>
      </c>
      <c r="GA260" s="85">
        <f t="shared" si="256"/>
        <v>500</v>
      </c>
      <c r="GB260" s="85">
        <f t="shared" si="257"/>
        <v>500</v>
      </c>
      <c r="GC260" s="85">
        <f t="shared" si="258"/>
        <v>500</v>
      </c>
      <c r="GD260" s="85">
        <f t="shared" si="259"/>
        <v>500</v>
      </c>
      <c r="GE260" s="85">
        <f t="shared" si="260"/>
        <v>500</v>
      </c>
      <c r="GF260" s="85">
        <f t="shared" si="261"/>
        <v>500</v>
      </c>
      <c r="GG260" s="85">
        <f t="shared" si="262"/>
        <v>500</v>
      </c>
      <c r="GH260" s="101">
        <f t="shared" si="201"/>
        <v>3</v>
      </c>
      <c r="GI260" s="102">
        <f t="shared" si="263"/>
        <v>9.1069660499999987</v>
      </c>
      <c r="GJ260" s="102">
        <f t="shared" si="264"/>
        <v>3.0356553499999994</v>
      </c>
      <c r="GK260" s="79">
        <f>ROW()</f>
        <v>260</v>
      </c>
    </row>
    <row r="261" spans="1:193" s="12" customFormat="1" ht="50.1" customHeight="1">
      <c r="A261" s="17">
        <f>ROW()</f>
        <v>261</v>
      </c>
      <c r="B261" s="32">
        <f t="shared" si="265"/>
        <v>255</v>
      </c>
      <c r="C261" s="33">
        <f t="shared" si="266"/>
        <v>255</v>
      </c>
      <c r="D261" s="31" t="s">
        <v>583</v>
      </c>
      <c r="E261" s="390">
        <f t="shared" si="202"/>
        <v>11.609325</v>
      </c>
      <c r="F261" s="107">
        <f t="shared" si="218"/>
        <v>11.947162500000001</v>
      </c>
      <c r="G261" s="3">
        <v>0</v>
      </c>
      <c r="H261" s="4">
        <v>0</v>
      </c>
      <c r="I261" s="63"/>
      <c r="J261" s="15"/>
      <c r="K261" s="13"/>
      <c r="L261" s="98">
        <f t="shared" si="267"/>
        <v>1</v>
      </c>
      <c r="M261" s="99">
        <f>M5</f>
        <v>0.94499999999999995</v>
      </c>
      <c r="N261" s="100">
        <v>13</v>
      </c>
      <c r="O261" s="110">
        <v>66121</v>
      </c>
      <c r="P261" s="95">
        <f t="shared" si="219"/>
        <v>12.285</v>
      </c>
      <c r="Q261" s="15"/>
      <c r="R261" s="24">
        <f t="shared" si="203"/>
        <v>2</v>
      </c>
      <c r="S261" s="25">
        <v>0</v>
      </c>
      <c r="T261" s="63"/>
      <c r="U261" s="15"/>
      <c r="V261" s="13"/>
      <c r="W261" s="98">
        <f t="shared" si="220"/>
        <v>0</v>
      </c>
      <c r="X261" s="99">
        <f>X5</f>
        <v>0.97</v>
      </c>
      <c r="Y261" s="100"/>
      <c r="Z261" s="110"/>
      <c r="AA261" s="95">
        <f t="shared" si="221"/>
        <v>0</v>
      </c>
      <c r="AB261" s="15" t="s">
        <v>249</v>
      </c>
      <c r="AC261" s="24">
        <f t="shared" si="204"/>
        <v>0</v>
      </c>
      <c r="AD261" s="5">
        <v>0</v>
      </c>
      <c r="AE261" s="63"/>
      <c r="AF261" s="15"/>
      <c r="AG261" s="13"/>
      <c r="AH261" s="98">
        <f t="shared" si="222"/>
        <v>0</v>
      </c>
      <c r="AI261" s="99">
        <f>AI5</f>
        <v>0.95499999999999996</v>
      </c>
      <c r="AJ261" s="100"/>
      <c r="AK261" s="110"/>
      <c r="AL261" s="95">
        <f t="shared" si="223"/>
        <v>0</v>
      </c>
      <c r="AM261" s="15"/>
      <c r="AN261" s="24">
        <f t="shared" si="205"/>
        <v>0</v>
      </c>
      <c r="AO261" s="5">
        <v>0</v>
      </c>
      <c r="AP261" s="63"/>
      <c r="AQ261" s="15"/>
      <c r="AR261" s="13"/>
      <c r="AS261" s="98">
        <f t="shared" si="224"/>
        <v>0</v>
      </c>
      <c r="AT261" s="99">
        <f>AT5</f>
        <v>0.96</v>
      </c>
      <c r="AU261" s="100"/>
      <c r="AV261" s="110"/>
      <c r="AW261" s="95">
        <f t="shared" si="225"/>
        <v>0</v>
      </c>
      <c r="AX261" s="15"/>
      <c r="AY261" s="24">
        <f t="shared" si="206"/>
        <v>0</v>
      </c>
      <c r="AZ261" s="5">
        <v>0</v>
      </c>
      <c r="BA261" s="63"/>
      <c r="BB261" s="15"/>
      <c r="BC261" s="13"/>
      <c r="BD261" s="98">
        <f t="shared" si="226"/>
        <v>0</v>
      </c>
      <c r="BE261" s="99">
        <f>BE5</f>
        <v>0.98</v>
      </c>
      <c r="BF261" s="100"/>
      <c r="BG261" s="110"/>
      <c r="BH261" s="95">
        <f t="shared" si="227"/>
        <v>0</v>
      </c>
      <c r="BI261" s="15"/>
      <c r="BJ261" s="24">
        <f t="shared" si="207"/>
        <v>0</v>
      </c>
      <c r="BK261" s="5">
        <v>0</v>
      </c>
      <c r="BL261" s="63"/>
      <c r="BM261" s="15"/>
      <c r="BN261" s="13"/>
      <c r="BO261" s="98">
        <f t="shared" si="228"/>
        <v>1</v>
      </c>
      <c r="BP261" s="99">
        <f>BP5</f>
        <v>0.94499999999999995</v>
      </c>
      <c r="BQ261" s="100">
        <v>12.285</v>
      </c>
      <c r="BR261" s="110"/>
      <c r="BS261" s="95">
        <f t="shared" si="229"/>
        <v>11.609325</v>
      </c>
      <c r="BT261" s="15"/>
      <c r="BU261" s="24">
        <f t="shared" si="208"/>
        <v>1</v>
      </c>
      <c r="BV261" s="5">
        <v>0</v>
      </c>
      <c r="BW261" s="63"/>
      <c r="BX261" s="15"/>
      <c r="BY261" s="13"/>
      <c r="BZ261" s="98">
        <f t="shared" si="230"/>
        <v>0</v>
      </c>
      <c r="CA261" s="99">
        <f>CA5</f>
        <v>1</v>
      </c>
      <c r="CB261" s="100"/>
      <c r="CC261" s="110"/>
      <c r="CD261" s="95">
        <f t="shared" si="231"/>
        <v>0</v>
      </c>
      <c r="CE261" s="15"/>
      <c r="CF261" s="24">
        <f t="shared" si="209"/>
        <v>0</v>
      </c>
      <c r="CG261" s="5">
        <v>0</v>
      </c>
      <c r="CH261" s="63"/>
      <c r="CI261" s="15"/>
      <c r="CJ261" s="13"/>
      <c r="CK261" s="98">
        <f t="shared" si="232"/>
        <v>0</v>
      </c>
      <c r="CL261" s="99">
        <f>CL5</f>
        <v>1</v>
      </c>
      <c r="CM261" s="100"/>
      <c r="CN261" s="110"/>
      <c r="CO261" s="95">
        <f t="shared" si="233"/>
        <v>0</v>
      </c>
      <c r="CP261" s="15"/>
      <c r="CQ261" s="24">
        <f t="shared" si="210"/>
        <v>0</v>
      </c>
      <c r="CR261" s="5">
        <v>0</v>
      </c>
      <c r="CS261" s="63"/>
      <c r="CT261" s="15"/>
      <c r="CU261" s="13"/>
      <c r="CV261" s="98">
        <f t="shared" si="234"/>
        <v>0</v>
      </c>
      <c r="CW261" s="99">
        <f>CW5</f>
        <v>1</v>
      </c>
      <c r="CX261" s="100"/>
      <c r="CY261" s="110"/>
      <c r="CZ261" s="95">
        <f t="shared" si="235"/>
        <v>0</v>
      </c>
      <c r="DA261" s="15"/>
      <c r="DB261" s="24">
        <f t="shared" si="211"/>
        <v>0</v>
      </c>
      <c r="DC261" s="5">
        <v>0</v>
      </c>
      <c r="DD261" s="63"/>
      <c r="DE261" s="15"/>
      <c r="DF261" s="13"/>
      <c r="DG261" s="98">
        <f t="shared" si="236"/>
        <v>0</v>
      </c>
      <c r="DH261" s="99">
        <f>DH5</f>
        <v>1</v>
      </c>
      <c r="DI261" s="100"/>
      <c r="DJ261" s="110"/>
      <c r="DK261" s="95">
        <f t="shared" si="237"/>
        <v>0</v>
      </c>
      <c r="DL261" s="15"/>
      <c r="DM261" s="24">
        <f t="shared" si="212"/>
        <v>0</v>
      </c>
      <c r="DN261" s="5">
        <v>0</v>
      </c>
      <c r="DO261" s="63"/>
      <c r="DP261" s="15"/>
      <c r="DQ261" s="13"/>
      <c r="DR261" s="98">
        <f t="shared" si="238"/>
        <v>0</v>
      </c>
      <c r="DS261" s="99">
        <f>DS5</f>
        <v>1</v>
      </c>
      <c r="DT261" s="100"/>
      <c r="DU261" s="110"/>
      <c r="DV261" s="95">
        <f t="shared" si="239"/>
        <v>0</v>
      </c>
      <c r="DW261" s="15"/>
      <c r="DX261" s="24">
        <f t="shared" si="213"/>
        <v>0</v>
      </c>
      <c r="DY261" s="5">
        <v>0</v>
      </c>
      <c r="DZ261" s="63"/>
      <c r="EA261" s="15"/>
      <c r="EB261" s="13"/>
      <c r="EC261" s="98">
        <f t="shared" si="240"/>
        <v>0</v>
      </c>
      <c r="ED261" s="99">
        <f>ED5</f>
        <v>1</v>
      </c>
      <c r="EE261" s="100"/>
      <c r="EF261" s="110"/>
      <c r="EG261" s="95">
        <f t="shared" si="241"/>
        <v>0</v>
      </c>
      <c r="EH261" s="15"/>
      <c r="EI261" s="24">
        <f t="shared" si="214"/>
        <v>0</v>
      </c>
      <c r="EJ261" s="5">
        <v>0</v>
      </c>
      <c r="EK261" s="63"/>
      <c r="EL261" s="15"/>
      <c r="EM261" s="13"/>
      <c r="EN261" s="98">
        <f t="shared" si="242"/>
        <v>0</v>
      </c>
      <c r="EO261" s="99">
        <f>EO5</f>
        <v>1</v>
      </c>
      <c r="EP261" s="100"/>
      <c r="EQ261" s="110"/>
      <c r="ER261" s="95">
        <f t="shared" si="243"/>
        <v>0</v>
      </c>
      <c r="ES261" s="15"/>
      <c r="ET261" s="24">
        <f t="shared" si="215"/>
        <v>0</v>
      </c>
      <c r="EU261" s="5">
        <v>0</v>
      </c>
      <c r="EV261" s="63"/>
      <c r="EW261" s="15"/>
      <c r="EX261" s="13"/>
      <c r="EY261" s="98">
        <f t="shared" si="244"/>
        <v>0</v>
      </c>
      <c r="EZ261" s="99">
        <f>EZ5</f>
        <v>1</v>
      </c>
      <c r="FA261" s="100"/>
      <c r="FB261" s="110"/>
      <c r="FC261" s="95">
        <f t="shared" si="245"/>
        <v>0</v>
      </c>
      <c r="FD261" s="15"/>
      <c r="FE261" s="24">
        <f t="shared" si="216"/>
        <v>0</v>
      </c>
      <c r="FF261" s="5">
        <v>0</v>
      </c>
      <c r="FG261" s="63"/>
      <c r="FH261" s="15"/>
      <c r="FI261" s="13"/>
      <c r="FJ261" s="98">
        <f t="shared" si="246"/>
        <v>0</v>
      </c>
      <c r="FK261" s="99">
        <f>FK5</f>
        <v>1</v>
      </c>
      <c r="FL261" s="100"/>
      <c r="FM261" s="110"/>
      <c r="FN261" s="95">
        <f t="shared" si="247"/>
        <v>0</v>
      </c>
      <c r="FO261" s="15"/>
      <c r="FP261" s="24">
        <f t="shared" si="217"/>
        <v>0</v>
      </c>
      <c r="FQ261" s="5">
        <v>0</v>
      </c>
      <c r="FR261" s="8">
        <v>0</v>
      </c>
      <c r="FS261" s="84">
        <f t="shared" si="248"/>
        <v>12.285</v>
      </c>
      <c r="FT261" s="85">
        <f t="shared" si="249"/>
        <v>500</v>
      </c>
      <c r="FU261" s="85">
        <f t="shared" si="250"/>
        <v>500</v>
      </c>
      <c r="FV261" s="85">
        <f t="shared" si="251"/>
        <v>500</v>
      </c>
      <c r="FW261" s="85">
        <f t="shared" si="252"/>
        <v>500</v>
      </c>
      <c r="FX261" s="85">
        <f t="shared" si="253"/>
        <v>11.609325</v>
      </c>
      <c r="FY261" s="85">
        <f t="shared" si="254"/>
        <v>500</v>
      </c>
      <c r="FZ261" s="85">
        <f t="shared" si="255"/>
        <v>500</v>
      </c>
      <c r="GA261" s="85">
        <f t="shared" si="256"/>
        <v>500</v>
      </c>
      <c r="GB261" s="85">
        <f t="shared" si="257"/>
        <v>500</v>
      </c>
      <c r="GC261" s="85">
        <f t="shared" si="258"/>
        <v>500</v>
      </c>
      <c r="GD261" s="85">
        <f t="shared" si="259"/>
        <v>500</v>
      </c>
      <c r="GE261" s="85">
        <f t="shared" si="260"/>
        <v>500</v>
      </c>
      <c r="GF261" s="85">
        <f t="shared" si="261"/>
        <v>500</v>
      </c>
      <c r="GG261" s="85">
        <f t="shared" si="262"/>
        <v>500</v>
      </c>
      <c r="GH261" s="101">
        <f t="shared" si="201"/>
        <v>2</v>
      </c>
      <c r="GI261" s="102">
        <f t="shared" si="263"/>
        <v>23.894325000000002</v>
      </c>
      <c r="GJ261" s="102">
        <f t="shared" si="264"/>
        <v>11.947162500000001</v>
      </c>
      <c r="GK261" s="79">
        <f>ROW()</f>
        <v>261</v>
      </c>
    </row>
    <row r="262" spans="1:193" s="12" customFormat="1" ht="50.1" customHeight="1">
      <c r="A262" s="17">
        <f>ROW()</f>
        <v>262</v>
      </c>
      <c r="B262" s="32">
        <f t="shared" si="265"/>
        <v>256</v>
      </c>
      <c r="C262" s="33">
        <f t="shared" si="266"/>
        <v>256</v>
      </c>
      <c r="D262" s="31" t="s">
        <v>584</v>
      </c>
      <c r="E262" s="390">
        <f t="shared" si="202"/>
        <v>3.44156</v>
      </c>
      <c r="F262" s="107">
        <f t="shared" si="218"/>
        <v>3.44156</v>
      </c>
      <c r="G262" s="3">
        <v>0</v>
      </c>
      <c r="H262" s="4">
        <v>0</v>
      </c>
      <c r="I262" s="63"/>
      <c r="J262" s="15"/>
      <c r="K262" s="13"/>
      <c r="L262" s="98">
        <f t="shared" si="267"/>
        <v>0</v>
      </c>
      <c r="M262" s="99">
        <f>M5</f>
        <v>0.94499999999999995</v>
      </c>
      <c r="N262" s="100"/>
      <c r="O262" s="110"/>
      <c r="P262" s="95">
        <f t="shared" si="219"/>
        <v>0</v>
      </c>
      <c r="Q262" s="15"/>
      <c r="R262" s="24">
        <f t="shared" si="203"/>
        <v>0</v>
      </c>
      <c r="S262" s="25">
        <v>0</v>
      </c>
      <c r="T262" s="63"/>
      <c r="U262" s="15"/>
      <c r="V262" s="13"/>
      <c r="W262" s="98">
        <f t="shared" si="220"/>
        <v>1</v>
      </c>
      <c r="X262" s="99">
        <f>X5</f>
        <v>0.97</v>
      </c>
      <c r="Y262" s="100">
        <v>3.548</v>
      </c>
      <c r="Z262" s="110"/>
      <c r="AA262" s="95">
        <f t="shared" si="221"/>
        <v>3.44156</v>
      </c>
      <c r="AB262" s="15"/>
      <c r="AC262" s="24">
        <f t="shared" si="204"/>
        <v>1</v>
      </c>
      <c r="AD262" s="5">
        <v>0</v>
      </c>
      <c r="AE262" s="63"/>
      <c r="AF262" s="15"/>
      <c r="AG262" s="13"/>
      <c r="AH262" s="98">
        <f t="shared" si="222"/>
        <v>0</v>
      </c>
      <c r="AI262" s="99">
        <f>AI5</f>
        <v>0.95499999999999996</v>
      </c>
      <c r="AJ262" s="100"/>
      <c r="AK262" s="110"/>
      <c r="AL262" s="95">
        <f t="shared" si="223"/>
        <v>0</v>
      </c>
      <c r="AM262" s="15"/>
      <c r="AN262" s="24">
        <f t="shared" si="205"/>
        <v>0</v>
      </c>
      <c r="AO262" s="5">
        <v>0</v>
      </c>
      <c r="AP262" s="63"/>
      <c r="AQ262" s="15"/>
      <c r="AR262" s="13"/>
      <c r="AS262" s="98">
        <f t="shared" si="224"/>
        <v>0</v>
      </c>
      <c r="AT262" s="99">
        <f>AT5</f>
        <v>0.96</v>
      </c>
      <c r="AU262" s="100"/>
      <c r="AV262" s="110"/>
      <c r="AW262" s="95">
        <f t="shared" si="225"/>
        <v>0</v>
      </c>
      <c r="AX262" s="15"/>
      <c r="AY262" s="24">
        <f t="shared" si="206"/>
        <v>0</v>
      </c>
      <c r="AZ262" s="5">
        <v>0</v>
      </c>
      <c r="BA262" s="63"/>
      <c r="BB262" s="15"/>
      <c r="BC262" s="13"/>
      <c r="BD262" s="98">
        <f t="shared" si="226"/>
        <v>0</v>
      </c>
      <c r="BE262" s="99">
        <f>BE5</f>
        <v>0.98</v>
      </c>
      <c r="BF262" s="100"/>
      <c r="BG262" s="110"/>
      <c r="BH262" s="95">
        <f t="shared" si="227"/>
        <v>0</v>
      </c>
      <c r="BI262" s="15"/>
      <c r="BJ262" s="24">
        <f t="shared" si="207"/>
        <v>0</v>
      </c>
      <c r="BK262" s="5">
        <v>0</v>
      </c>
      <c r="BL262" s="63"/>
      <c r="BM262" s="15"/>
      <c r="BN262" s="13"/>
      <c r="BO262" s="98">
        <f t="shared" si="228"/>
        <v>0</v>
      </c>
      <c r="BP262" s="99">
        <f>BP5</f>
        <v>0.94499999999999995</v>
      </c>
      <c r="BQ262" s="100"/>
      <c r="BR262" s="110"/>
      <c r="BS262" s="95">
        <f t="shared" si="229"/>
        <v>0</v>
      </c>
      <c r="BT262" s="15"/>
      <c r="BU262" s="24">
        <f t="shared" si="208"/>
        <v>0</v>
      </c>
      <c r="BV262" s="5">
        <v>0</v>
      </c>
      <c r="BW262" s="63"/>
      <c r="BX262" s="15"/>
      <c r="BY262" s="13"/>
      <c r="BZ262" s="98">
        <f t="shared" si="230"/>
        <v>0</v>
      </c>
      <c r="CA262" s="99">
        <f>CA5</f>
        <v>1</v>
      </c>
      <c r="CB262" s="100"/>
      <c r="CC262" s="110"/>
      <c r="CD262" s="95">
        <f t="shared" si="231"/>
        <v>0</v>
      </c>
      <c r="CE262" s="15"/>
      <c r="CF262" s="24">
        <f t="shared" si="209"/>
        <v>0</v>
      </c>
      <c r="CG262" s="5">
        <v>0</v>
      </c>
      <c r="CH262" s="63"/>
      <c r="CI262" s="15"/>
      <c r="CJ262" s="13"/>
      <c r="CK262" s="98">
        <f t="shared" si="232"/>
        <v>0</v>
      </c>
      <c r="CL262" s="99">
        <f>CL5</f>
        <v>1</v>
      </c>
      <c r="CM262" s="100"/>
      <c r="CN262" s="110"/>
      <c r="CO262" s="95">
        <f t="shared" si="233"/>
        <v>0</v>
      </c>
      <c r="CP262" s="15"/>
      <c r="CQ262" s="24">
        <f t="shared" si="210"/>
        <v>0</v>
      </c>
      <c r="CR262" s="5">
        <v>0</v>
      </c>
      <c r="CS262" s="63"/>
      <c r="CT262" s="15"/>
      <c r="CU262" s="13"/>
      <c r="CV262" s="98">
        <f t="shared" si="234"/>
        <v>0</v>
      </c>
      <c r="CW262" s="99">
        <f>CW5</f>
        <v>1</v>
      </c>
      <c r="CX262" s="100"/>
      <c r="CY262" s="110"/>
      <c r="CZ262" s="95">
        <f t="shared" si="235"/>
        <v>0</v>
      </c>
      <c r="DA262" s="15"/>
      <c r="DB262" s="24">
        <f t="shared" si="211"/>
        <v>0</v>
      </c>
      <c r="DC262" s="5">
        <v>0</v>
      </c>
      <c r="DD262" s="63"/>
      <c r="DE262" s="15"/>
      <c r="DF262" s="13"/>
      <c r="DG262" s="98">
        <f t="shared" si="236"/>
        <v>0</v>
      </c>
      <c r="DH262" s="99">
        <f>DH5</f>
        <v>1</v>
      </c>
      <c r="DI262" s="100"/>
      <c r="DJ262" s="110"/>
      <c r="DK262" s="95">
        <f t="shared" si="237"/>
        <v>0</v>
      </c>
      <c r="DL262" s="15"/>
      <c r="DM262" s="24">
        <f t="shared" si="212"/>
        <v>0</v>
      </c>
      <c r="DN262" s="5">
        <v>0</v>
      </c>
      <c r="DO262" s="63"/>
      <c r="DP262" s="15"/>
      <c r="DQ262" s="13"/>
      <c r="DR262" s="98">
        <f t="shared" si="238"/>
        <v>0</v>
      </c>
      <c r="DS262" s="99">
        <f>DS5</f>
        <v>1</v>
      </c>
      <c r="DT262" s="100"/>
      <c r="DU262" s="110"/>
      <c r="DV262" s="95">
        <f t="shared" si="239"/>
        <v>0</v>
      </c>
      <c r="DW262" s="15"/>
      <c r="DX262" s="24">
        <f t="shared" si="213"/>
        <v>0</v>
      </c>
      <c r="DY262" s="5">
        <v>0</v>
      </c>
      <c r="DZ262" s="63"/>
      <c r="EA262" s="15"/>
      <c r="EB262" s="13"/>
      <c r="EC262" s="98">
        <f t="shared" si="240"/>
        <v>0</v>
      </c>
      <c r="ED262" s="99">
        <f>ED5</f>
        <v>1</v>
      </c>
      <c r="EE262" s="100"/>
      <c r="EF262" s="110"/>
      <c r="EG262" s="95">
        <f t="shared" si="241"/>
        <v>0</v>
      </c>
      <c r="EH262" s="15"/>
      <c r="EI262" s="24">
        <f t="shared" si="214"/>
        <v>0</v>
      </c>
      <c r="EJ262" s="5">
        <v>0</v>
      </c>
      <c r="EK262" s="63"/>
      <c r="EL262" s="15"/>
      <c r="EM262" s="13"/>
      <c r="EN262" s="98">
        <f t="shared" si="242"/>
        <v>0</v>
      </c>
      <c r="EO262" s="99">
        <f>EO5</f>
        <v>1</v>
      </c>
      <c r="EP262" s="100"/>
      <c r="EQ262" s="110"/>
      <c r="ER262" s="95">
        <f t="shared" si="243"/>
        <v>0</v>
      </c>
      <c r="ES262" s="15"/>
      <c r="ET262" s="24">
        <f t="shared" si="215"/>
        <v>0</v>
      </c>
      <c r="EU262" s="5">
        <v>0</v>
      </c>
      <c r="EV262" s="63"/>
      <c r="EW262" s="15"/>
      <c r="EX262" s="13"/>
      <c r="EY262" s="98">
        <f t="shared" si="244"/>
        <v>0</v>
      </c>
      <c r="EZ262" s="99">
        <f>EZ5</f>
        <v>1</v>
      </c>
      <c r="FA262" s="100"/>
      <c r="FB262" s="110"/>
      <c r="FC262" s="95">
        <f t="shared" si="245"/>
        <v>0</v>
      </c>
      <c r="FD262" s="15"/>
      <c r="FE262" s="24">
        <f t="shared" si="216"/>
        <v>0</v>
      </c>
      <c r="FF262" s="5">
        <v>0</v>
      </c>
      <c r="FG262" s="63"/>
      <c r="FH262" s="15"/>
      <c r="FI262" s="13"/>
      <c r="FJ262" s="98">
        <f t="shared" si="246"/>
        <v>0</v>
      </c>
      <c r="FK262" s="99">
        <f>FK5</f>
        <v>1</v>
      </c>
      <c r="FL262" s="100"/>
      <c r="FM262" s="110"/>
      <c r="FN262" s="95">
        <f t="shared" si="247"/>
        <v>0</v>
      </c>
      <c r="FO262" s="15"/>
      <c r="FP262" s="24">
        <f t="shared" si="217"/>
        <v>0</v>
      </c>
      <c r="FQ262" s="5">
        <v>0</v>
      </c>
      <c r="FR262" s="8">
        <v>0</v>
      </c>
      <c r="FS262" s="84">
        <f t="shared" si="248"/>
        <v>500</v>
      </c>
      <c r="FT262" s="85">
        <f t="shared" si="249"/>
        <v>3.44156</v>
      </c>
      <c r="FU262" s="85">
        <f t="shared" si="250"/>
        <v>500</v>
      </c>
      <c r="FV262" s="85">
        <f t="shared" si="251"/>
        <v>500</v>
      </c>
      <c r="FW262" s="85">
        <f t="shared" si="252"/>
        <v>500</v>
      </c>
      <c r="FX262" s="85">
        <f t="shared" si="253"/>
        <v>500</v>
      </c>
      <c r="FY262" s="85">
        <f t="shared" si="254"/>
        <v>500</v>
      </c>
      <c r="FZ262" s="85">
        <f t="shared" si="255"/>
        <v>500</v>
      </c>
      <c r="GA262" s="85">
        <f t="shared" si="256"/>
        <v>500</v>
      </c>
      <c r="GB262" s="85">
        <f t="shared" si="257"/>
        <v>500</v>
      </c>
      <c r="GC262" s="85">
        <f t="shared" si="258"/>
        <v>500</v>
      </c>
      <c r="GD262" s="85">
        <f t="shared" si="259"/>
        <v>500</v>
      </c>
      <c r="GE262" s="85">
        <f t="shared" si="260"/>
        <v>500</v>
      </c>
      <c r="GF262" s="85">
        <f t="shared" si="261"/>
        <v>500</v>
      </c>
      <c r="GG262" s="85">
        <f t="shared" si="262"/>
        <v>500</v>
      </c>
      <c r="GH262" s="101">
        <f t="shared" ref="GH262:GH325" si="268">L262+W262+AH262+AS262+BD262+BO262+BZ262+CK262+CV262+DG262+DR262+EC262+EN262+EY262+FJ262</f>
        <v>1</v>
      </c>
      <c r="GI262" s="102">
        <f t="shared" si="263"/>
        <v>3.44156</v>
      </c>
      <c r="GJ262" s="102">
        <f t="shared" si="264"/>
        <v>3.44156</v>
      </c>
      <c r="GK262" s="79">
        <f>ROW()</f>
        <v>262</v>
      </c>
    </row>
    <row r="263" spans="1:193" s="12" customFormat="1" ht="50.1" customHeight="1">
      <c r="A263" s="17">
        <f>ROW()</f>
        <v>263</v>
      </c>
      <c r="B263" s="32">
        <f t="shared" si="265"/>
        <v>257</v>
      </c>
      <c r="C263" s="33">
        <f t="shared" si="266"/>
        <v>257</v>
      </c>
      <c r="D263" s="31" t="s">
        <v>585</v>
      </c>
      <c r="E263" s="390">
        <f t="shared" ref="E263:E326" si="269">MIN(FS263:GG263)</f>
        <v>10.277824724999999</v>
      </c>
      <c r="F263" s="107">
        <f t="shared" si="218"/>
        <v>10.782476574999999</v>
      </c>
      <c r="G263" s="3">
        <v>0</v>
      </c>
      <c r="H263" s="4">
        <v>0</v>
      </c>
      <c r="I263" s="63"/>
      <c r="J263" s="15"/>
      <c r="K263" s="13"/>
      <c r="L263" s="98">
        <f t="shared" si="267"/>
        <v>1</v>
      </c>
      <c r="M263" s="99">
        <f>M5</f>
        <v>0.94499999999999995</v>
      </c>
      <c r="N263" s="100">
        <v>11.509</v>
      </c>
      <c r="O263" s="110">
        <v>433387</v>
      </c>
      <c r="P263" s="95">
        <f t="shared" si="219"/>
        <v>10.876004999999999</v>
      </c>
      <c r="Q263" s="15"/>
      <c r="R263" s="24">
        <f t="shared" ref="R263:R326" si="270">IF(ISBLANK(P263),0,IF(P263=0,0,RANK(P263,FS263:GG263,1)))</f>
        <v>2</v>
      </c>
      <c r="S263" s="25">
        <v>0</v>
      </c>
      <c r="T263" s="63"/>
      <c r="U263" s="15"/>
      <c r="V263" s="13"/>
      <c r="W263" s="98">
        <f t="shared" si="220"/>
        <v>0</v>
      </c>
      <c r="X263" s="99">
        <f>X5</f>
        <v>0.97</v>
      </c>
      <c r="Y263" s="100"/>
      <c r="Z263" s="110"/>
      <c r="AA263" s="95">
        <f t="shared" si="221"/>
        <v>0</v>
      </c>
      <c r="AB263" s="15"/>
      <c r="AC263" s="24">
        <f t="shared" ref="AC263:AC326" si="271">IF(ISBLANK(AA263),0,IF(AA263=0,0,RANK(AA263,FS263:GG263,1)))</f>
        <v>0</v>
      </c>
      <c r="AD263" s="5">
        <v>0</v>
      </c>
      <c r="AE263" s="63"/>
      <c r="AF263" s="15"/>
      <c r="AG263" s="13"/>
      <c r="AH263" s="98">
        <f t="shared" si="222"/>
        <v>0</v>
      </c>
      <c r="AI263" s="99">
        <f>AI5</f>
        <v>0.95499999999999996</v>
      </c>
      <c r="AJ263" s="100"/>
      <c r="AK263" s="110"/>
      <c r="AL263" s="95">
        <f t="shared" si="223"/>
        <v>0</v>
      </c>
      <c r="AM263" s="15"/>
      <c r="AN263" s="24">
        <f t="shared" ref="AN263:AN326" si="272">IF(ISBLANK(AL263),0,IF(AL263=0,0,RANK(AL263,FS263:GG263,1)))</f>
        <v>0</v>
      </c>
      <c r="AO263" s="5">
        <v>0</v>
      </c>
      <c r="AP263" s="63"/>
      <c r="AQ263" s="15"/>
      <c r="AR263" s="13"/>
      <c r="AS263" s="98">
        <f t="shared" si="224"/>
        <v>1</v>
      </c>
      <c r="AT263" s="99">
        <f>AT5</f>
        <v>0.96</v>
      </c>
      <c r="AU263" s="100">
        <v>11.66</v>
      </c>
      <c r="AV263" s="110"/>
      <c r="AW263" s="95">
        <f t="shared" si="225"/>
        <v>11.1936</v>
      </c>
      <c r="AX263" s="15"/>
      <c r="AY263" s="24">
        <f t="shared" ref="AY263:AY326" si="273">IF(ISBLANK(AW263),0,IF(AW263=0,0,RANK(AW263,FS263:GG263,1)))</f>
        <v>3</v>
      </c>
      <c r="AZ263" s="5">
        <v>0</v>
      </c>
      <c r="BA263" s="63"/>
      <c r="BB263" s="15"/>
      <c r="BC263" s="13"/>
      <c r="BD263" s="98">
        <f t="shared" si="226"/>
        <v>0</v>
      </c>
      <c r="BE263" s="99">
        <f>BE5</f>
        <v>0.98</v>
      </c>
      <c r="BF263" s="100"/>
      <c r="BG263" s="110"/>
      <c r="BH263" s="95">
        <f t="shared" si="227"/>
        <v>0</v>
      </c>
      <c r="BI263" s="15"/>
      <c r="BJ263" s="24">
        <f t="shared" ref="BJ263:BJ326" si="274">IF(ISBLANK(BH263),0,IF(BH263=0,0,RANK(BH263,FS263:GG263,1)))</f>
        <v>0</v>
      </c>
      <c r="BK263" s="5">
        <v>0</v>
      </c>
      <c r="BL263" s="63"/>
      <c r="BM263" s="15"/>
      <c r="BN263" s="13"/>
      <c r="BO263" s="98">
        <f t="shared" si="228"/>
        <v>1</v>
      </c>
      <c r="BP263" s="99">
        <f>BP5</f>
        <v>0.94499999999999995</v>
      </c>
      <c r="BQ263" s="100">
        <v>10.876004999999999</v>
      </c>
      <c r="BR263" s="110"/>
      <c r="BS263" s="95">
        <f t="shared" si="229"/>
        <v>10.277824724999999</v>
      </c>
      <c r="BT263" s="15"/>
      <c r="BU263" s="24">
        <f t="shared" ref="BU263:BU326" si="275">IF(ISBLANK(BS263),0,IF(BS263=0,0,RANK(BS263,FS263:GG263,1)))</f>
        <v>1</v>
      </c>
      <c r="BV263" s="5">
        <v>0</v>
      </c>
      <c r="BW263" s="63"/>
      <c r="BX263" s="15"/>
      <c r="BY263" s="13"/>
      <c r="BZ263" s="98">
        <f t="shared" si="230"/>
        <v>0</v>
      </c>
      <c r="CA263" s="99">
        <f>CA5</f>
        <v>1</v>
      </c>
      <c r="CB263" s="100"/>
      <c r="CC263" s="110"/>
      <c r="CD263" s="95">
        <f t="shared" si="231"/>
        <v>0</v>
      </c>
      <c r="CE263" s="15"/>
      <c r="CF263" s="24">
        <f t="shared" ref="CF263:CF326" si="276">IF(ISBLANK(CD263),0,IF(CD263=0,0,RANK(CD263,FS263:GG263,1)))</f>
        <v>0</v>
      </c>
      <c r="CG263" s="5">
        <v>0</v>
      </c>
      <c r="CH263" s="63"/>
      <c r="CI263" s="15"/>
      <c r="CJ263" s="13"/>
      <c r="CK263" s="98">
        <f t="shared" si="232"/>
        <v>0</v>
      </c>
      <c r="CL263" s="99">
        <f>CL5</f>
        <v>1</v>
      </c>
      <c r="CM263" s="100"/>
      <c r="CN263" s="110"/>
      <c r="CO263" s="95">
        <f t="shared" si="233"/>
        <v>0</v>
      </c>
      <c r="CP263" s="15"/>
      <c r="CQ263" s="24">
        <f t="shared" ref="CQ263:CQ326" si="277">IF(ISBLANK(CO263),0,IF(CO263=0,0,RANK(CO263,FS263:GG263,1)))</f>
        <v>0</v>
      </c>
      <c r="CR263" s="5">
        <v>0</v>
      </c>
      <c r="CS263" s="63"/>
      <c r="CT263" s="15"/>
      <c r="CU263" s="13"/>
      <c r="CV263" s="98">
        <f t="shared" si="234"/>
        <v>0</v>
      </c>
      <c r="CW263" s="99">
        <f>CW5</f>
        <v>1</v>
      </c>
      <c r="CX263" s="100"/>
      <c r="CY263" s="110"/>
      <c r="CZ263" s="95">
        <f t="shared" si="235"/>
        <v>0</v>
      </c>
      <c r="DA263" s="15"/>
      <c r="DB263" s="24">
        <f t="shared" ref="DB263:DB326" si="278">IF(ISBLANK(CZ263),0,IF(CZ263=0,0,RANK(CZ263,FS263:GG263,1)))</f>
        <v>0</v>
      </c>
      <c r="DC263" s="5">
        <v>0</v>
      </c>
      <c r="DD263" s="63"/>
      <c r="DE263" s="15"/>
      <c r="DF263" s="13"/>
      <c r="DG263" s="98">
        <f t="shared" si="236"/>
        <v>0</v>
      </c>
      <c r="DH263" s="99">
        <f>DH5</f>
        <v>1</v>
      </c>
      <c r="DI263" s="100"/>
      <c r="DJ263" s="110"/>
      <c r="DK263" s="95">
        <f t="shared" si="237"/>
        <v>0</v>
      </c>
      <c r="DL263" s="15"/>
      <c r="DM263" s="24">
        <f t="shared" ref="DM263:DM326" si="279">IF(ISBLANK(DK263),0,IF(DK263=0,0,RANK(DK263,FS263:GG263,1)))</f>
        <v>0</v>
      </c>
      <c r="DN263" s="5">
        <v>0</v>
      </c>
      <c r="DO263" s="63"/>
      <c r="DP263" s="15"/>
      <c r="DQ263" s="13"/>
      <c r="DR263" s="98">
        <f t="shared" si="238"/>
        <v>0</v>
      </c>
      <c r="DS263" s="99">
        <f>DS5</f>
        <v>1</v>
      </c>
      <c r="DT263" s="100"/>
      <c r="DU263" s="110"/>
      <c r="DV263" s="95">
        <f t="shared" si="239"/>
        <v>0</v>
      </c>
      <c r="DW263" s="15"/>
      <c r="DX263" s="24">
        <f t="shared" ref="DX263:DX326" si="280">IF(ISBLANK(DV263),0,IF(DV263=0,0,RANK(DV263,FS263:GG263,1)))</f>
        <v>0</v>
      </c>
      <c r="DY263" s="5">
        <v>0</v>
      </c>
      <c r="DZ263" s="63"/>
      <c r="EA263" s="15"/>
      <c r="EB263" s="13"/>
      <c r="EC263" s="98">
        <f t="shared" si="240"/>
        <v>0</v>
      </c>
      <c r="ED263" s="99">
        <f>ED5</f>
        <v>1</v>
      </c>
      <c r="EE263" s="100"/>
      <c r="EF263" s="110"/>
      <c r="EG263" s="95">
        <f t="shared" si="241"/>
        <v>0</v>
      </c>
      <c r="EH263" s="15"/>
      <c r="EI263" s="24">
        <f t="shared" ref="EI263:EI326" si="281">IF(ISBLANK(EG263),0,IF(EG263=0,0,RANK(EG263,FS263:GG263,1)))</f>
        <v>0</v>
      </c>
      <c r="EJ263" s="5">
        <v>0</v>
      </c>
      <c r="EK263" s="63"/>
      <c r="EL263" s="15"/>
      <c r="EM263" s="13"/>
      <c r="EN263" s="98">
        <f t="shared" si="242"/>
        <v>0</v>
      </c>
      <c r="EO263" s="99">
        <f>EO5</f>
        <v>1</v>
      </c>
      <c r="EP263" s="100"/>
      <c r="EQ263" s="110"/>
      <c r="ER263" s="95">
        <f t="shared" si="243"/>
        <v>0</v>
      </c>
      <c r="ES263" s="15"/>
      <c r="ET263" s="24">
        <f t="shared" ref="ET263:ET326" si="282">IF(ISBLANK(ER263),0,IF(ER263=0,0,RANK(ER263,FS263:GG263,1)))</f>
        <v>0</v>
      </c>
      <c r="EU263" s="5">
        <v>0</v>
      </c>
      <c r="EV263" s="63"/>
      <c r="EW263" s="15"/>
      <c r="EX263" s="13"/>
      <c r="EY263" s="98">
        <f t="shared" si="244"/>
        <v>0</v>
      </c>
      <c r="EZ263" s="99">
        <f>EZ5</f>
        <v>1</v>
      </c>
      <c r="FA263" s="100"/>
      <c r="FB263" s="110"/>
      <c r="FC263" s="95">
        <f t="shared" si="245"/>
        <v>0</v>
      </c>
      <c r="FD263" s="15"/>
      <c r="FE263" s="24">
        <f t="shared" ref="FE263:FE326" si="283">IF(ISBLANK(FC263),0,IF(FC263=0,0,RANK(FC263,FS263:GG263,1)))</f>
        <v>0</v>
      </c>
      <c r="FF263" s="5">
        <v>0</v>
      </c>
      <c r="FG263" s="63"/>
      <c r="FH263" s="15"/>
      <c r="FI263" s="13"/>
      <c r="FJ263" s="98">
        <f t="shared" si="246"/>
        <v>0</v>
      </c>
      <c r="FK263" s="99">
        <f>FK5</f>
        <v>1</v>
      </c>
      <c r="FL263" s="100"/>
      <c r="FM263" s="110"/>
      <c r="FN263" s="95">
        <f t="shared" si="247"/>
        <v>0</v>
      </c>
      <c r="FO263" s="15"/>
      <c r="FP263" s="24">
        <f t="shared" ref="FP263:FP326" si="284">IF(ISBLANK(FN263),0,IF(FN263=0,0,RANK(FN263,FS263:GG263,1)))</f>
        <v>0</v>
      </c>
      <c r="FQ263" s="5">
        <v>0</v>
      </c>
      <c r="FR263" s="8">
        <v>0</v>
      </c>
      <c r="FS263" s="84">
        <f t="shared" si="248"/>
        <v>10.876004999999999</v>
      </c>
      <c r="FT263" s="85">
        <f t="shared" si="249"/>
        <v>500</v>
      </c>
      <c r="FU263" s="85">
        <f t="shared" si="250"/>
        <v>500</v>
      </c>
      <c r="FV263" s="85">
        <f t="shared" si="251"/>
        <v>11.1936</v>
      </c>
      <c r="FW263" s="85">
        <f t="shared" si="252"/>
        <v>500</v>
      </c>
      <c r="FX263" s="85">
        <f t="shared" si="253"/>
        <v>10.277824724999999</v>
      </c>
      <c r="FY263" s="85">
        <f t="shared" si="254"/>
        <v>500</v>
      </c>
      <c r="FZ263" s="85">
        <f t="shared" si="255"/>
        <v>500</v>
      </c>
      <c r="GA263" s="85">
        <f t="shared" si="256"/>
        <v>500</v>
      </c>
      <c r="GB263" s="85">
        <f t="shared" si="257"/>
        <v>500</v>
      </c>
      <c r="GC263" s="85">
        <f t="shared" si="258"/>
        <v>500</v>
      </c>
      <c r="GD263" s="85">
        <f t="shared" si="259"/>
        <v>500</v>
      </c>
      <c r="GE263" s="85">
        <f t="shared" si="260"/>
        <v>500</v>
      </c>
      <c r="GF263" s="85">
        <f t="shared" si="261"/>
        <v>500</v>
      </c>
      <c r="GG263" s="85">
        <f t="shared" si="262"/>
        <v>500</v>
      </c>
      <c r="GH263" s="101">
        <f t="shared" si="268"/>
        <v>3</v>
      </c>
      <c r="GI263" s="102">
        <f t="shared" si="263"/>
        <v>32.347429724999998</v>
      </c>
      <c r="GJ263" s="102">
        <f t="shared" si="264"/>
        <v>10.782476574999999</v>
      </c>
      <c r="GK263" s="79">
        <f>ROW()</f>
        <v>263</v>
      </c>
    </row>
    <row r="264" spans="1:193" s="12" customFormat="1" ht="50.1" customHeight="1">
      <c r="A264" s="17">
        <f>ROW()</f>
        <v>264</v>
      </c>
      <c r="B264" s="32">
        <f t="shared" si="265"/>
        <v>258</v>
      </c>
      <c r="C264" s="33">
        <f t="shared" si="266"/>
        <v>258</v>
      </c>
      <c r="D264" s="31" t="s">
        <v>585</v>
      </c>
      <c r="E264" s="390">
        <f t="shared" si="269"/>
        <v>13.451635574999999</v>
      </c>
      <c r="F264" s="107">
        <f t="shared" ref="F264:F327" si="285">GJ264</f>
        <v>13.843085287499999</v>
      </c>
      <c r="G264" s="3">
        <v>0</v>
      </c>
      <c r="H264" s="4">
        <v>0</v>
      </c>
      <c r="I264" s="63"/>
      <c r="J264" s="15"/>
      <c r="K264" s="13"/>
      <c r="L264" s="98">
        <f t="shared" si="267"/>
        <v>1</v>
      </c>
      <c r="M264" s="99">
        <f>M5</f>
        <v>0.94499999999999995</v>
      </c>
      <c r="N264" s="100">
        <v>15.063000000000001</v>
      </c>
      <c r="O264" s="110">
        <v>433388</v>
      </c>
      <c r="P264" s="95">
        <f t="shared" ref="P264:P327" si="286">N264*M264</f>
        <v>14.234534999999999</v>
      </c>
      <c r="Q264" s="15"/>
      <c r="R264" s="24">
        <f t="shared" si="270"/>
        <v>2</v>
      </c>
      <c r="S264" s="25">
        <v>0</v>
      </c>
      <c r="T264" s="63"/>
      <c r="U264" s="15"/>
      <c r="V264" s="13"/>
      <c r="W264" s="98">
        <f t="shared" ref="W264:W327" si="287">IF(Y264&gt;0,1,0)</f>
        <v>0</v>
      </c>
      <c r="X264" s="99">
        <f>X5</f>
        <v>0.97</v>
      </c>
      <c r="Y264" s="100"/>
      <c r="Z264" s="110"/>
      <c r="AA264" s="95">
        <f t="shared" ref="AA264:AA327" si="288">Y264*X264</f>
        <v>0</v>
      </c>
      <c r="AB264" s="15"/>
      <c r="AC264" s="24">
        <f t="shared" si="271"/>
        <v>0</v>
      </c>
      <c r="AD264" s="5">
        <v>0</v>
      </c>
      <c r="AE264" s="63"/>
      <c r="AF264" s="15"/>
      <c r="AG264" s="13"/>
      <c r="AH264" s="98">
        <f t="shared" ref="AH264:AH327" si="289">IF(AJ264&gt;0,1,0)</f>
        <v>0</v>
      </c>
      <c r="AI264" s="99">
        <f>AI5</f>
        <v>0.95499999999999996</v>
      </c>
      <c r="AJ264" s="100"/>
      <c r="AK264" s="110"/>
      <c r="AL264" s="95">
        <f t="shared" ref="AL264:AL327" si="290">AJ264*AI264</f>
        <v>0</v>
      </c>
      <c r="AM264" s="15"/>
      <c r="AN264" s="24">
        <f t="shared" si="272"/>
        <v>0</v>
      </c>
      <c r="AO264" s="5">
        <v>0</v>
      </c>
      <c r="AP264" s="63"/>
      <c r="AQ264" s="15"/>
      <c r="AR264" s="13"/>
      <c r="AS264" s="98">
        <f t="shared" ref="AS264:AS327" si="291">IF(AU264&gt;0,1,0)</f>
        <v>0</v>
      </c>
      <c r="AT264" s="99">
        <f>AT5</f>
        <v>0.96</v>
      </c>
      <c r="AU264" s="100"/>
      <c r="AV264" s="110"/>
      <c r="AW264" s="95">
        <f t="shared" ref="AW264:AW327" si="292">AU264*AT264</f>
        <v>0</v>
      </c>
      <c r="AX264" s="15"/>
      <c r="AY264" s="24">
        <f t="shared" si="273"/>
        <v>0</v>
      </c>
      <c r="AZ264" s="5">
        <v>0</v>
      </c>
      <c r="BA264" s="63"/>
      <c r="BB264" s="15"/>
      <c r="BC264" s="13"/>
      <c r="BD264" s="98">
        <f t="shared" ref="BD264:BD327" si="293">IF(BF264&gt;0,1,0)</f>
        <v>0</v>
      </c>
      <c r="BE264" s="99">
        <f>BE5</f>
        <v>0.98</v>
      </c>
      <c r="BF264" s="100"/>
      <c r="BG264" s="110"/>
      <c r="BH264" s="95">
        <f t="shared" ref="BH264:BH327" si="294">BF264*BE264</f>
        <v>0</v>
      </c>
      <c r="BI264" s="15"/>
      <c r="BJ264" s="24">
        <f t="shared" si="274"/>
        <v>0</v>
      </c>
      <c r="BK264" s="5">
        <v>0</v>
      </c>
      <c r="BL264" s="63"/>
      <c r="BM264" s="15"/>
      <c r="BN264" s="13"/>
      <c r="BO264" s="98">
        <f t="shared" ref="BO264:BO327" si="295">IF(BQ264&gt;0,1,0)</f>
        <v>1</v>
      </c>
      <c r="BP264" s="99">
        <f>BP5</f>
        <v>0.94499999999999995</v>
      </c>
      <c r="BQ264" s="100">
        <v>14.234534999999999</v>
      </c>
      <c r="BR264" s="110"/>
      <c r="BS264" s="95">
        <f t="shared" ref="BS264:BS327" si="296">BQ264*BP264</f>
        <v>13.451635574999999</v>
      </c>
      <c r="BT264" s="15"/>
      <c r="BU264" s="24">
        <f t="shared" si="275"/>
        <v>1</v>
      </c>
      <c r="BV264" s="5">
        <v>0</v>
      </c>
      <c r="BW264" s="63"/>
      <c r="BX264" s="15"/>
      <c r="BY264" s="13"/>
      <c r="BZ264" s="98">
        <f t="shared" ref="BZ264:BZ327" si="297">IF(CB264&gt;0,1,0)</f>
        <v>0</v>
      </c>
      <c r="CA264" s="99">
        <f>CA5</f>
        <v>1</v>
      </c>
      <c r="CB264" s="100"/>
      <c r="CC264" s="110"/>
      <c r="CD264" s="95">
        <f t="shared" ref="CD264:CD327" si="298">CB264*CA264</f>
        <v>0</v>
      </c>
      <c r="CE264" s="15"/>
      <c r="CF264" s="24">
        <f t="shared" si="276"/>
        <v>0</v>
      </c>
      <c r="CG264" s="5">
        <v>0</v>
      </c>
      <c r="CH264" s="63"/>
      <c r="CI264" s="15"/>
      <c r="CJ264" s="13"/>
      <c r="CK264" s="98">
        <f t="shared" ref="CK264:CK327" si="299">IF(CM264&gt;0,1,0)</f>
        <v>0</v>
      </c>
      <c r="CL264" s="99">
        <f>CL5</f>
        <v>1</v>
      </c>
      <c r="CM264" s="100"/>
      <c r="CN264" s="110"/>
      <c r="CO264" s="95">
        <f t="shared" ref="CO264:CO327" si="300">CM264*CL264</f>
        <v>0</v>
      </c>
      <c r="CP264" s="15"/>
      <c r="CQ264" s="24">
        <f t="shared" si="277"/>
        <v>0</v>
      </c>
      <c r="CR264" s="5">
        <v>0</v>
      </c>
      <c r="CS264" s="63"/>
      <c r="CT264" s="15"/>
      <c r="CU264" s="13"/>
      <c r="CV264" s="98">
        <f t="shared" ref="CV264:CV327" si="301">IF(CX264&gt;0,1,0)</f>
        <v>0</v>
      </c>
      <c r="CW264" s="99">
        <f>CW5</f>
        <v>1</v>
      </c>
      <c r="CX264" s="100"/>
      <c r="CY264" s="110"/>
      <c r="CZ264" s="95">
        <f t="shared" ref="CZ264:CZ327" si="302">CX264*CW264</f>
        <v>0</v>
      </c>
      <c r="DA264" s="15"/>
      <c r="DB264" s="24">
        <f t="shared" si="278"/>
        <v>0</v>
      </c>
      <c r="DC264" s="5">
        <v>0</v>
      </c>
      <c r="DD264" s="63"/>
      <c r="DE264" s="15"/>
      <c r="DF264" s="13"/>
      <c r="DG264" s="98">
        <f t="shared" ref="DG264:DG327" si="303">IF(DI264&gt;0,1,0)</f>
        <v>0</v>
      </c>
      <c r="DH264" s="99">
        <f>DH5</f>
        <v>1</v>
      </c>
      <c r="DI264" s="100"/>
      <c r="DJ264" s="110"/>
      <c r="DK264" s="95">
        <f t="shared" ref="DK264:DK327" si="304">DI264*DH264</f>
        <v>0</v>
      </c>
      <c r="DL264" s="15"/>
      <c r="DM264" s="24">
        <f t="shared" si="279"/>
        <v>0</v>
      </c>
      <c r="DN264" s="5">
        <v>0</v>
      </c>
      <c r="DO264" s="63"/>
      <c r="DP264" s="15"/>
      <c r="DQ264" s="13"/>
      <c r="DR264" s="98">
        <f t="shared" ref="DR264:DR327" si="305">IF(DT264&gt;0,1,0)</f>
        <v>0</v>
      </c>
      <c r="DS264" s="99">
        <f>DS5</f>
        <v>1</v>
      </c>
      <c r="DT264" s="100"/>
      <c r="DU264" s="110"/>
      <c r="DV264" s="95">
        <f t="shared" ref="DV264:DV327" si="306">DT264*DS264</f>
        <v>0</v>
      </c>
      <c r="DW264" s="15"/>
      <c r="DX264" s="24">
        <f t="shared" si="280"/>
        <v>0</v>
      </c>
      <c r="DY264" s="5">
        <v>0</v>
      </c>
      <c r="DZ264" s="63"/>
      <c r="EA264" s="15"/>
      <c r="EB264" s="13"/>
      <c r="EC264" s="98">
        <f t="shared" ref="EC264:EC327" si="307">IF(EE264&gt;0,1,0)</f>
        <v>0</v>
      </c>
      <c r="ED264" s="99">
        <f>ED5</f>
        <v>1</v>
      </c>
      <c r="EE264" s="100"/>
      <c r="EF264" s="110"/>
      <c r="EG264" s="95">
        <f t="shared" ref="EG264:EG327" si="308">EE264*ED264</f>
        <v>0</v>
      </c>
      <c r="EH264" s="15"/>
      <c r="EI264" s="24">
        <f t="shared" si="281"/>
        <v>0</v>
      </c>
      <c r="EJ264" s="5">
        <v>0</v>
      </c>
      <c r="EK264" s="63"/>
      <c r="EL264" s="15"/>
      <c r="EM264" s="13"/>
      <c r="EN264" s="98">
        <f t="shared" ref="EN264:EN327" si="309">IF(EP264&gt;0,1,0)</f>
        <v>0</v>
      </c>
      <c r="EO264" s="99">
        <f>EO5</f>
        <v>1</v>
      </c>
      <c r="EP264" s="100"/>
      <c r="EQ264" s="110"/>
      <c r="ER264" s="95">
        <f t="shared" ref="ER264:ER327" si="310">EP264*EO264</f>
        <v>0</v>
      </c>
      <c r="ES264" s="15"/>
      <c r="ET264" s="24">
        <f t="shared" si="282"/>
        <v>0</v>
      </c>
      <c r="EU264" s="5">
        <v>0</v>
      </c>
      <c r="EV264" s="63"/>
      <c r="EW264" s="15"/>
      <c r="EX264" s="13"/>
      <c r="EY264" s="98">
        <f t="shared" ref="EY264:EY327" si="311">IF(FA264&gt;0,1,0)</f>
        <v>0</v>
      </c>
      <c r="EZ264" s="99">
        <f>EZ5</f>
        <v>1</v>
      </c>
      <c r="FA264" s="100"/>
      <c r="FB264" s="110"/>
      <c r="FC264" s="95">
        <f t="shared" ref="FC264:FC327" si="312">FA264*EZ264</f>
        <v>0</v>
      </c>
      <c r="FD264" s="15"/>
      <c r="FE264" s="24">
        <f t="shared" si="283"/>
        <v>0</v>
      </c>
      <c r="FF264" s="5">
        <v>0</v>
      </c>
      <c r="FG264" s="63"/>
      <c r="FH264" s="15"/>
      <c r="FI264" s="13"/>
      <c r="FJ264" s="98">
        <f t="shared" ref="FJ264:FJ327" si="313">IF(FL264&gt;0,1,0)</f>
        <v>0</v>
      </c>
      <c r="FK264" s="99">
        <f>FK5</f>
        <v>1</v>
      </c>
      <c r="FL264" s="100"/>
      <c r="FM264" s="110"/>
      <c r="FN264" s="95">
        <f t="shared" ref="FN264:FN327" si="314">FL264*FK264</f>
        <v>0</v>
      </c>
      <c r="FO264" s="15"/>
      <c r="FP264" s="24">
        <f t="shared" si="284"/>
        <v>0</v>
      </c>
      <c r="FQ264" s="5">
        <v>0</v>
      </c>
      <c r="FR264" s="8">
        <v>0</v>
      </c>
      <c r="FS264" s="84">
        <f t="shared" ref="FS264:FS327" si="315">IF(P264&lt;=0,500,P264)</f>
        <v>14.234534999999999</v>
      </c>
      <c r="FT264" s="85">
        <f t="shared" ref="FT264:FT327" si="316">IF(AA264&lt;=0,500,AA264)</f>
        <v>500</v>
      </c>
      <c r="FU264" s="85">
        <f t="shared" ref="FU264:FU327" si="317">IF(AL264&lt;=0,500,AL264)</f>
        <v>500</v>
      </c>
      <c r="FV264" s="85">
        <f t="shared" ref="FV264:FV327" si="318">IF(AW264&lt;=0,500,AW264)</f>
        <v>500</v>
      </c>
      <c r="FW264" s="85">
        <f t="shared" ref="FW264:FW327" si="319">IF(BH264&lt;=0,500,BH264)</f>
        <v>500</v>
      </c>
      <c r="FX264" s="85">
        <f t="shared" ref="FX264:FX327" si="320">IF(BS264&lt;=0,500,BS264)</f>
        <v>13.451635574999999</v>
      </c>
      <c r="FY264" s="85">
        <f t="shared" ref="FY264:FY327" si="321">IF(CD264&lt;=0,500,CD264)</f>
        <v>500</v>
      </c>
      <c r="FZ264" s="85">
        <f t="shared" ref="FZ264:FZ327" si="322">IF(CO264&lt;=0,500,CO264)</f>
        <v>500</v>
      </c>
      <c r="GA264" s="85">
        <f t="shared" ref="GA264:GA327" si="323">IF(CZ264&lt;=0,500,CZ264)</f>
        <v>500</v>
      </c>
      <c r="GB264" s="85">
        <f t="shared" ref="GB264:GB327" si="324">IF(DK264&lt;=0,500,DK264)</f>
        <v>500</v>
      </c>
      <c r="GC264" s="85">
        <f t="shared" ref="GC264:GC327" si="325">IF(DV264&lt;=0,500,DV264)</f>
        <v>500</v>
      </c>
      <c r="GD264" s="85">
        <f t="shared" ref="GD264:GD327" si="326">IF(EG264&lt;=0,500,EG264)</f>
        <v>500</v>
      </c>
      <c r="GE264" s="85">
        <f t="shared" ref="GE264:GE327" si="327">IF(ER264&lt;=0,500,ER264)</f>
        <v>500</v>
      </c>
      <c r="GF264" s="85">
        <f t="shared" ref="GF264:GF327" si="328">IF(FC264&lt;=0,500,FC264)</f>
        <v>500</v>
      </c>
      <c r="GG264" s="85">
        <f t="shared" ref="GG264:GG327" si="329">IF(FN264&lt;=0,500,FN264)</f>
        <v>500</v>
      </c>
      <c r="GH264" s="101">
        <f t="shared" si="268"/>
        <v>2</v>
      </c>
      <c r="GI264" s="102">
        <f t="shared" ref="GI264:GI327" si="330">P264+AA264+AL264+AW264+BH264+BS264+CD264+CO264+CZ264+DK264+DV264+EG264+ER264+FC264+FN264</f>
        <v>27.686170574999998</v>
      </c>
      <c r="GJ264" s="102">
        <f t="shared" ref="GJ264:GJ327" si="331">IF(GH264&lt;=0,0,GI264/GH264)</f>
        <v>13.843085287499999</v>
      </c>
      <c r="GK264" s="79">
        <f>ROW()</f>
        <v>264</v>
      </c>
    </row>
    <row r="265" spans="1:193" s="12" customFormat="1" ht="50.1" customHeight="1">
      <c r="A265" s="17">
        <f>ROW()</f>
        <v>265</v>
      </c>
      <c r="B265" s="32">
        <f t="shared" ref="B265:B328" si="332">A265-6</f>
        <v>259</v>
      </c>
      <c r="C265" s="33">
        <f t="shared" ref="C265:C328" si="333">IF(ISTEXT(D265),B265,0)</f>
        <v>259</v>
      </c>
      <c r="D265" s="31" t="s">
        <v>586</v>
      </c>
      <c r="E265" s="390">
        <f t="shared" si="269"/>
        <v>14.351999999999999</v>
      </c>
      <c r="F265" s="107">
        <f t="shared" si="285"/>
        <v>14.351999999999999</v>
      </c>
      <c r="G265" s="3">
        <v>0</v>
      </c>
      <c r="H265" s="4">
        <v>0</v>
      </c>
      <c r="I265" s="63"/>
      <c r="J265" s="15"/>
      <c r="K265" s="13"/>
      <c r="L265" s="98">
        <f t="shared" si="267"/>
        <v>0</v>
      </c>
      <c r="M265" s="99">
        <f>M5</f>
        <v>0.94499999999999995</v>
      </c>
      <c r="N265" s="100"/>
      <c r="O265" s="110" t="s">
        <v>239</v>
      </c>
      <c r="P265" s="95">
        <f t="shared" si="286"/>
        <v>0</v>
      </c>
      <c r="Q265" s="15"/>
      <c r="R265" s="24">
        <f t="shared" si="270"/>
        <v>0</v>
      </c>
      <c r="S265" s="25">
        <v>0</v>
      </c>
      <c r="T265" s="63"/>
      <c r="U265" s="15"/>
      <c r="V265" s="13"/>
      <c r="W265" s="98">
        <f t="shared" si="287"/>
        <v>0</v>
      </c>
      <c r="X265" s="99">
        <f>X5</f>
        <v>0.97</v>
      </c>
      <c r="Y265" s="100"/>
      <c r="Z265" s="110"/>
      <c r="AA265" s="95">
        <f t="shared" si="288"/>
        <v>0</v>
      </c>
      <c r="AB265" s="15"/>
      <c r="AC265" s="24">
        <f t="shared" si="271"/>
        <v>0</v>
      </c>
      <c r="AD265" s="5">
        <v>0</v>
      </c>
      <c r="AE265" s="63"/>
      <c r="AF265" s="15"/>
      <c r="AG265" s="13"/>
      <c r="AH265" s="98">
        <f t="shared" si="289"/>
        <v>0</v>
      </c>
      <c r="AI265" s="99">
        <f>AI5</f>
        <v>0.95499999999999996</v>
      </c>
      <c r="AJ265" s="100"/>
      <c r="AK265" s="110"/>
      <c r="AL265" s="95">
        <f t="shared" si="290"/>
        <v>0</v>
      </c>
      <c r="AM265" s="15"/>
      <c r="AN265" s="24">
        <f t="shared" si="272"/>
        <v>0</v>
      </c>
      <c r="AO265" s="5">
        <v>0</v>
      </c>
      <c r="AP265" s="63"/>
      <c r="AQ265" s="15"/>
      <c r="AR265" s="13"/>
      <c r="AS265" s="98">
        <f t="shared" si="291"/>
        <v>1</v>
      </c>
      <c r="AT265" s="99">
        <f>AT5</f>
        <v>0.96</v>
      </c>
      <c r="AU265" s="100">
        <v>14.95</v>
      </c>
      <c r="AV265" s="110"/>
      <c r="AW265" s="95">
        <f t="shared" si="292"/>
        <v>14.351999999999999</v>
      </c>
      <c r="AX265" s="15"/>
      <c r="AY265" s="24">
        <f t="shared" si="273"/>
        <v>1</v>
      </c>
      <c r="AZ265" s="5">
        <v>0</v>
      </c>
      <c r="BA265" s="63"/>
      <c r="BB265" s="15"/>
      <c r="BC265" s="13"/>
      <c r="BD265" s="98">
        <f t="shared" si="293"/>
        <v>0</v>
      </c>
      <c r="BE265" s="99">
        <f>BE5</f>
        <v>0.98</v>
      </c>
      <c r="BF265" s="100"/>
      <c r="BG265" s="110"/>
      <c r="BH265" s="95">
        <f t="shared" si="294"/>
        <v>0</v>
      </c>
      <c r="BI265" s="15"/>
      <c r="BJ265" s="24">
        <f t="shared" si="274"/>
        <v>0</v>
      </c>
      <c r="BK265" s="5">
        <v>0</v>
      </c>
      <c r="BL265" s="63"/>
      <c r="BM265" s="15"/>
      <c r="BN265" s="13"/>
      <c r="BO265" s="98">
        <f t="shared" si="295"/>
        <v>0</v>
      </c>
      <c r="BP265" s="99">
        <f>BP5</f>
        <v>0.94499999999999995</v>
      </c>
      <c r="BQ265" s="100"/>
      <c r="BR265" s="110"/>
      <c r="BS265" s="95">
        <f t="shared" si="296"/>
        <v>0</v>
      </c>
      <c r="BT265" s="15"/>
      <c r="BU265" s="24">
        <f t="shared" si="275"/>
        <v>0</v>
      </c>
      <c r="BV265" s="5">
        <v>0</v>
      </c>
      <c r="BW265" s="63"/>
      <c r="BX265" s="15"/>
      <c r="BY265" s="13"/>
      <c r="BZ265" s="98">
        <f t="shared" si="297"/>
        <v>0</v>
      </c>
      <c r="CA265" s="99">
        <f>CA5</f>
        <v>1</v>
      </c>
      <c r="CB265" s="100"/>
      <c r="CC265" s="110"/>
      <c r="CD265" s="95">
        <f t="shared" si="298"/>
        <v>0</v>
      </c>
      <c r="CE265" s="15"/>
      <c r="CF265" s="24">
        <f t="shared" si="276"/>
        <v>0</v>
      </c>
      <c r="CG265" s="5">
        <v>0</v>
      </c>
      <c r="CH265" s="63"/>
      <c r="CI265" s="15"/>
      <c r="CJ265" s="13"/>
      <c r="CK265" s="98">
        <f t="shared" si="299"/>
        <v>0</v>
      </c>
      <c r="CL265" s="99">
        <f>CL5</f>
        <v>1</v>
      </c>
      <c r="CM265" s="100"/>
      <c r="CN265" s="110"/>
      <c r="CO265" s="95">
        <f t="shared" si="300"/>
        <v>0</v>
      </c>
      <c r="CP265" s="15"/>
      <c r="CQ265" s="24">
        <f t="shared" si="277"/>
        <v>0</v>
      </c>
      <c r="CR265" s="5">
        <v>0</v>
      </c>
      <c r="CS265" s="63"/>
      <c r="CT265" s="15"/>
      <c r="CU265" s="13"/>
      <c r="CV265" s="98">
        <f t="shared" si="301"/>
        <v>0</v>
      </c>
      <c r="CW265" s="99">
        <f>CW5</f>
        <v>1</v>
      </c>
      <c r="CX265" s="100"/>
      <c r="CY265" s="110"/>
      <c r="CZ265" s="95">
        <f t="shared" si="302"/>
        <v>0</v>
      </c>
      <c r="DA265" s="15"/>
      <c r="DB265" s="24">
        <f t="shared" si="278"/>
        <v>0</v>
      </c>
      <c r="DC265" s="5">
        <v>0</v>
      </c>
      <c r="DD265" s="63"/>
      <c r="DE265" s="15"/>
      <c r="DF265" s="13"/>
      <c r="DG265" s="98">
        <f t="shared" si="303"/>
        <v>0</v>
      </c>
      <c r="DH265" s="99">
        <f>DH5</f>
        <v>1</v>
      </c>
      <c r="DI265" s="100"/>
      <c r="DJ265" s="110"/>
      <c r="DK265" s="95">
        <f t="shared" si="304"/>
        <v>0</v>
      </c>
      <c r="DL265" s="15"/>
      <c r="DM265" s="24">
        <f t="shared" si="279"/>
        <v>0</v>
      </c>
      <c r="DN265" s="5">
        <v>0</v>
      </c>
      <c r="DO265" s="63"/>
      <c r="DP265" s="15"/>
      <c r="DQ265" s="13"/>
      <c r="DR265" s="98">
        <f t="shared" si="305"/>
        <v>0</v>
      </c>
      <c r="DS265" s="99">
        <f>DS5</f>
        <v>1</v>
      </c>
      <c r="DT265" s="100"/>
      <c r="DU265" s="110"/>
      <c r="DV265" s="95">
        <f t="shared" si="306"/>
        <v>0</v>
      </c>
      <c r="DW265" s="15"/>
      <c r="DX265" s="24">
        <f t="shared" si="280"/>
        <v>0</v>
      </c>
      <c r="DY265" s="5">
        <v>0</v>
      </c>
      <c r="DZ265" s="63"/>
      <c r="EA265" s="15"/>
      <c r="EB265" s="13"/>
      <c r="EC265" s="98">
        <f t="shared" si="307"/>
        <v>0</v>
      </c>
      <c r="ED265" s="99">
        <f>ED5</f>
        <v>1</v>
      </c>
      <c r="EE265" s="100"/>
      <c r="EF265" s="110"/>
      <c r="EG265" s="95">
        <f t="shared" si="308"/>
        <v>0</v>
      </c>
      <c r="EH265" s="15"/>
      <c r="EI265" s="24">
        <f t="shared" si="281"/>
        <v>0</v>
      </c>
      <c r="EJ265" s="5">
        <v>0</v>
      </c>
      <c r="EK265" s="63"/>
      <c r="EL265" s="15"/>
      <c r="EM265" s="13"/>
      <c r="EN265" s="98">
        <f t="shared" si="309"/>
        <v>0</v>
      </c>
      <c r="EO265" s="99">
        <f>EO5</f>
        <v>1</v>
      </c>
      <c r="EP265" s="100"/>
      <c r="EQ265" s="110"/>
      <c r="ER265" s="95">
        <f t="shared" si="310"/>
        <v>0</v>
      </c>
      <c r="ES265" s="15"/>
      <c r="ET265" s="24">
        <f t="shared" si="282"/>
        <v>0</v>
      </c>
      <c r="EU265" s="5">
        <v>0</v>
      </c>
      <c r="EV265" s="63"/>
      <c r="EW265" s="15"/>
      <c r="EX265" s="13"/>
      <c r="EY265" s="98">
        <f t="shared" si="311"/>
        <v>0</v>
      </c>
      <c r="EZ265" s="99">
        <f>EZ5</f>
        <v>1</v>
      </c>
      <c r="FA265" s="100"/>
      <c r="FB265" s="110"/>
      <c r="FC265" s="95">
        <f t="shared" si="312"/>
        <v>0</v>
      </c>
      <c r="FD265" s="15"/>
      <c r="FE265" s="24">
        <f t="shared" si="283"/>
        <v>0</v>
      </c>
      <c r="FF265" s="5">
        <v>0</v>
      </c>
      <c r="FG265" s="63"/>
      <c r="FH265" s="15"/>
      <c r="FI265" s="13"/>
      <c r="FJ265" s="98">
        <f t="shared" si="313"/>
        <v>0</v>
      </c>
      <c r="FK265" s="99">
        <f>FK5</f>
        <v>1</v>
      </c>
      <c r="FL265" s="100"/>
      <c r="FM265" s="110"/>
      <c r="FN265" s="95">
        <f t="shared" si="314"/>
        <v>0</v>
      </c>
      <c r="FO265" s="15"/>
      <c r="FP265" s="24">
        <f t="shared" si="284"/>
        <v>0</v>
      </c>
      <c r="FQ265" s="5">
        <v>0</v>
      </c>
      <c r="FR265" s="8">
        <v>0</v>
      </c>
      <c r="FS265" s="84">
        <f t="shared" si="315"/>
        <v>500</v>
      </c>
      <c r="FT265" s="85">
        <f t="shared" si="316"/>
        <v>500</v>
      </c>
      <c r="FU265" s="85">
        <f t="shared" si="317"/>
        <v>500</v>
      </c>
      <c r="FV265" s="85">
        <f t="shared" si="318"/>
        <v>14.351999999999999</v>
      </c>
      <c r="FW265" s="85">
        <f t="shared" si="319"/>
        <v>500</v>
      </c>
      <c r="FX265" s="85">
        <f t="shared" si="320"/>
        <v>500</v>
      </c>
      <c r="FY265" s="85">
        <f t="shared" si="321"/>
        <v>500</v>
      </c>
      <c r="FZ265" s="85">
        <f t="shared" si="322"/>
        <v>500</v>
      </c>
      <c r="GA265" s="85">
        <f t="shared" si="323"/>
        <v>500</v>
      </c>
      <c r="GB265" s="85">
        <f t="shared" si="324"/>
        <v>500</v>
      </c>
      <c r="GC265" s="85">
        <f t="shared" si="325"/>
        <v>500</v>
      </c>
      <c r="GD265" s="85">
        <f t="shared" si="326"/>
        <v>500</v>
      </c>
      <c r="GE265" s="85">
        <f t="shared" si="327"/>
        <v>500</v>
      </c>
      <c r="GF265" s="85">
        <f t="shared" si="328"/>
        <v>500</v>
      </c>
      <c r="GG265" s="85">
        <f t="shared" si="329"/>
        <v>500</v>
      </c>
      <c r="GH265" s="101">
        <f t="shared" si="268"/>
        <v>1</v>
      </c>
      <c r="GI265" s="102">
        <f t="shared" si="330"/>
        <v>14.351999999999999</v>
      </c>
      <c r="GJ265" s="102">
        <f t="shared" si="331"/>
        <v>14.351999999999999</v>
      </c>
      <c r="GK265" s="79">
        <f>ROW()</f>
        <v>265</v>
      </c>
    </row>
    <row r="266" spans="1:193" s="12" customFormat="1" ht="50.1" customHeight="1">
      <c r="A266" s="17">
        <f>ROW()</f>
        <v>266</v>
      </c>
      <c r="B266" s="32">
        <f t="shared" si="332"/>
        <v>260</v>
      </c>
      <c r="C266" s="33">
        <f t="shared" si="333"/>
        <v>260</v>
      </c>
      <c r="D266" s="31" t="s">
        <v>587</v>
      </c>
      <c r="E266" s="390">
        <f t="shared" si="269"/>
        <v>11.341417499999999</v>
      </c>
      <c r="F266" s="107">
        <f t="shared" si="285"/>
        <v>11.748972499999999</v>
      </c>
      <c r="G266" s="3">
        <v>0</v>
      </c>
      <c r="H266" s="4">
        <v>0</v>
      </c>
      <c r="I266" s="63"/>
      <c r="J266" s="15"/>
      <c r="K266" s="13"/>
      <c r="L266" s="98">
        <f t="shared" ref="L266:L329" si="334">IF(N266&gt;0,1,0)</f>
        <v>1</v>
      </c>
      <c r="M266" s="99">
        <f>M5</f>
        <v>0.94499999999999995</v>
      </c>
      <c r="N266" s="100">
        <v>12.7</v>
      </c>
      <c r="O266" s="110">
        <v>433391</v>
      </c>
      <c r="P266" s="95">
        <f t="shared" si="286"/>
        <v>12.001499999999998</v>
      </c>
      <c r="Q266" s="15"/>
      <c r="R266" s="24">
        <f t="shared" si="270"/>
        <v>3</v>
      </c>
      <c r="S266" s="25">
        <v>0</v>
      </c>
      <c r="T266" s="63"/>
      <c r="U266" s="15"/>
      <c r="V266" s="13"/>
      <c r="W266" s="98">
        <f t="shared" si="287"/>
        <v>0</v>
      </c>
      <c r="X266" s="99">
        <f>X5</f>
        <v>0.97</v>
      </c>
      <c r="Y266" s="100"/>
      <c r="Z266" s="110"/>
      <c r="AA266" s="95">
        <f t="shared" si="288"/>
        <v>0</v>
      </c>
      <c r="AB266" s="15"/>
      <c r="AC266" s="24">
        <f t="shared" si="271"/>
        <v>0</v>
      </c>
      <c r="AD266" s="5">
        <v>0</v>
      </c>
      <c r="AE266" s="63"/>
      <c r="AF266" s="15"/>
      <c r="AG266" s="13"/>
      <c r="AH266" s="98">
        <f t="shared" si="289"/>
        <v>0</v>
      </c>
      <c r="AI266" s="99">
        <f>AI5</f>
        <v>0.95499999999999996</v>
      </c>
      <c r="AJ266" s="100"/>
      <c r="AK266" s="110"/>
      <c r="AL266" s="95">
        <f t="shared" si="290"/>
        <v>0</v>
      </c>
      <c r="AM266" s="15"/>
      <c r="AN266" s="24">
        <f t="shared" si="272"/>
        <v>0</v>
      </c>
      <c r="AO266" s="5">
        <v>0</v>
      </c>
      <c r="AP266" s="63"/>
      <c r="AQ266" s="15"/>
      <c r="AR266" s="13"/>
      <c r="AS266" s="98">
        <f t="shared" si="291"/>
        <v>1</v>
      </c>
      <c r="AT266" s="99">
        <f>AT5</f>
        <v>0.96</v>
      </c>
      <c r="AU266" s="100">
        <v>12.4</v>
      </c>
      <c r="AV266" s="110"/>
      <c r="AW266" s="95">
        <f t="shared" si="292"/>
        <v>11.904</v>
      </c>
      <c r="AX266" s="15"/>
      <c r="AY266" s="24">
        <f t="shared" si="273"/>
        <v>2</v>
      </c>
      <c r="AZ266" s="5">
        <v>0</v>
      </c>
      <c r="BA266" s="63"/>
      <c r="BB266" s="15"/>
      <c r="BC266" s="13"/>
      <c r="BD266" s="98">
        <f t="shared" si="293"/>
        <v>0</v>
      </c>
      <c r="BE266" s="99">
        <f>BE5</f>
        <v>0.98</v>
      </c>
      <c r="BF266" s="100"/>
      <c r="BG266" s="110"/>
      <c r="BH266" s="95">
        <f t="shared" si="294"/>
        <v>0</v>
      </c>
      <c r="BI266" s="15"/>
      <c r="BJ266" s="24">
        <f t="shared" si="274"/>
        <v>0</v>
      </c>
      <c r="BK266" s="5">
        <v>0</v>
      </c>
      <c r="BL266" s="63"/>
      <c r="BM266" s="15"/>
      <c r="BN266" s="13"/>
      <c r="BO266" s="98">
        <f t="shared" si="295"/>
        <v>1</v>
      </c>
      <c r="BP266" s="99">
        <f>BP5</f>
        <v>0.94499999999999995</v>
      </c>
      <c r="BQ266" s="100">
        <v>12.001499999999998</v>
      </c>
      <c r="BR266" s="110"/>
      <c r="BS266" s="95">
        <f t="shared" si="296"/>
        <v>11.341417499999999</v>
      </c>
      <c r="BT266" s="15"/>
      <c r="BU266" s="24">
        <f t="shared" si="275"/>
        <v>1</v>
      </c>
      <c r="BV266" s="5">
        <v>0</v>
      </c>
      <c r="BW266" s="63"/>
      <c r="BX266" s="15"/>
      <c r="BY266" s="13"/>
      <c r="BZ266" s="98">
        <f t="shared" si="297"/>
        <v>0</v>
      </c>
      <c r="CA266" s="99">
        <f>CA5</f>
        <v>1</v>
      </c>
      <c r="CB266" s="100"/>
      <c r="CC266" s="110"/>
      <c r="CD266" s="95">
        <f t="shared" si="298"/>
        <v>0</v>
      </c>
      <c r="CE266" s="15"/>
      <c r="CF266" s="24">
        <f t="shared" si="276"/>
        <v>0</v>
      </c>
      <c r="CG266" s="5">
        <v>0</v>
      </c>
      <c r="CH266" s="63"/>
      <c r="CI266" s="15"/>
      <c r="CJ266" s="13"/>
      <c r="CK266" s="98">
        <f t="shared" si="299"/>
        <v>0</v>
      </c>
      <c r="CL266" s="99">
        <f>CL5</f>
        <v>1</v>
      </c>
      <c r="CM266" s="100"/>
      <c r="CN266" s="110"/>
      <c r="CO266" s="95">
        <f t="shared" si="300"/>
        <v>0</v>
      </c>
      <c r="CP266" s="15"/>
      <c r="CQ266" s="24">
        <f t="shared" si="277"/>
        <v>0</v>
      </c>
      <c r="CR266" s="5">
        <v>0</v>
      </c>
      <c r="CS266" s="63"/>
      <c r="CT266" s="15"/>
      <c r="CU266" s="13"/>
      <c r="CV266" s="98">
        <f t="shared" si="301"/>
        <v>0</v>
      </c>
      <c r="CW266" s="99">
        <f>CW5</f>
        <v>1</v>
      </c>
      <c r="CX266" s="100"/>
      <c r="CY266" s="110"/>
      <c r="CZ266" s="95">
        <f t="shared" si="302"/>
        <v>0</v>
      </c>
      <c r="DA266" s="15"/>
      <c r="DB266" s="24">
        <f t="shared" si="278"/>
        <v>0</v>
      </c>
      <c r="DC266" s="5">
        <v>0</v>
      </c>
      <c r="DD266" s="63"/>
      <c r="DE266" s="15"/>
      <c r="DF266" s="13"/>
      <c r="DG266" s="98">
        <f t="shared" si="303"/>
        <v>0</v>
      </c>
      <c r="DH266" s="99">
        <f>DH5</f>
        <v>1</v>
      </c>
      <c r="DI266" s="100"/>
      <c r="DJ266" s="110"/>
      <c r="DK266" s="95">
        <f t="shared" si="304"/>
        <v>0</v>
      </c>
      <c r="DL266" s="15"/>
      <c r="DM266" s="24">
        <f t="shared" si="279"/>
        <v>0</v>
      </c>
      <c r="DN266" s="5">
        <v>0</v>
      </c>
      <c r="DO266" s="63"/>
      <c r="DP266" s="15"/>
      <c r="DQ266" s="13"/>
      <c r="DR266" s="98">
        <f t="shared" si="305"/>
        <v>0</v>
      </c>
      <c r="DS266" s="99">
        <f>DS5</f>
        <v>1</v>
      </c>
      <c r="DT266" s="100"/>
      <c r="DU266" s="110"/>
      <c r="DV266" s="95">
        <f t="shared" si="306"/>
        <v>0</v>
      </c>
      <c r="DW266" s="15"/>
      <c r="DX266" s="24">
        <f t="shared" si="280"/>
        <v>0</v>
      </c>
      <c r="DY266" s="5">
        <v>0</v>
      </c>
      <c r="DZ266" s="63"/>
      <c r="EA266" s="15"/>
      <c r="EB266" s="13"/>
      <c r="EC266" s="98">
        <f t="shared" si="307"/>
        <v>0</v>
      </c>
      <c r="ED266" s="99">
        <f>ED5</f>
        <v>1</v>
      </c>
      <c r="EE266" s="100"/>
      <c r="EF266" s="110"/>
      <c r="EG266" s="95">
        <f t="shared" si="308"/>
        <v>0</v>
      </c>
      <c r="EH266" s="15"/>
      <c r="EI266" s="24">
        <f t="shared" si="281"/>
        <v>0</v>
      </c>
      <c r="EJ266" s="5">
        <v>0</v>
      </c>
      <c r="EK266" s="63"/>
      <c r="EL266" s="15"/>
      <c r="EM266" s="13"/>
      <c r="EN266" s="98">
        <f t="shared" si="309"/>
        <v>0</v>
      </c>
      <c r="EO266" s="99">
        <f>EO5</f>
        <v>1</v>
      </c>
      <c r="EP266" s="100"/>
      <c r="EQ266" s="110"/>
      <c r="ER266" s="95">
        <f t="shared" si="310"/>
        <v>0</v>
      </c>
      <c r="ES266" s="15"/>
      <c r="ET266" s="24">
        <f t="shared" si="282"/>
        <v>0</v>
      </c>
      <c r="EU266" s="5">
        <v>0</v>
      </c>
      <c r="EV266" s="63"/>
      <c r="EW266" s="15"/>
      <c r="EX266" s="13"/>
      <c r="EY266" s="98">
        <f t="shared" si="311"/>
        <v>0</v>
      </c>
      <c r="EZ266" s="99">
        <f>EZ5</f>
        <v>1</v>
      </c>
      <c r="FA266" s="100"/>
      <c r="FB266" s="110"/>
      <c r="FC266" s="95">
        <f t="shared" si="312"/>
        <v>0</v>
      </c>
      <c r="FD266" s="15"/>
      <c r="FE266" s="24">
        <f t="shared" si="283"/>
        <v>0</v>
      </c>
      <c r="FF266" s="5">
        <v>0</v>
      </c>
      <c r="FG266" s="63"/>
      <c r="FH266" s="15"/>
      <c r="FI266" s="13"/>
      <c r="FJ266" s="98">
        <f t="shared" si="313"/>
        <v>0</v>
      </c>
      <c r="FK266" s="99">
        <f>FK5</f>
        <v>1</v>
      </c>
      <c r="FL266" s="100"/>
      <c r="FM266" s="110"/>
      <c r="FN266" s="95">
        <f t="shared" si="314"/>
        <v>0</v>
      </c>
      <c r="FO266" s="15"/>
      <c r="FP266" s="24">
        <f t="shared" si="284"/>
        <v>0</v>
      </c>
      <c r="FQ266" s="5">
        <v>0</v>
      </c>
      <c r="FR266" s="8">
        <v>0</v>
      </c>
      <c r="FS266" s="84">
        <f t="shared" si="315"/>
        <v>12.001499999999998</v>
      </c>
      <c r="FT266" s="85">
        <f t="shared" si="316"/>
        <v>500</v>
      </c>
      <c r="FU266" s="85">
        <f t="shared" si="317"/>
        <v>500</v>
      </c>
      <c r="FV266" s="85">
        <f t="shared" si="318"/>
        <v>11.904</v>
      </c>
      <c r="FW266" s="85">
        <f t="shared" si="319"/>
        <v>500</v>
      </c>
      <c r="FX266" s="85">
        <f t="shared" si="320"/>
        <v>11.341417499999999</v>
      </c>
      <c r="FY266" s="85">
        <f t="shared" si="321"/>
        <v>500</v>
      </c>
      <c r="FZ266" s="85">
        <f t="shared" si="322"/>
        <v>500</v>
      </c>
      <c r="GA266" s="85">
        <f t="shared" si="323"/>
        <v>500</v>
      </c>
      <c r="GB266" s="85">
        <f t="shared" si="324"/>
        <v>500</v>
      </c>
      <c r="GC266" s="85">
        <f t="shared" si="325"/>
        <v>500</v>
      </c>
      <c r="GD266" s="85">
        <f t="shared" si="326"/>
        <v>500</v>
      </c>
      <c r="GE266" s="85">
        <f t="shared" si="327"/>
        <v>500</v>
      </c>
      <c r="GF266" s="85">
        <f t="shared" si="328"/>
        <v>500</v>
      </c>
      <c r="GG266" s="85">
        <f t="shared" si="329"/>
        <v>500</v>
      </c>
      <c r="GH266" s="101">
        <f t="shared" si="268"/>
        <v>3</v>
      </c>
      <c r="GI266" s="102">
        <f t="shared" si="330"/>
        <v>35.246917499999995</v>
      </c>
      <c r="GJ266" s="102">
        <f t="shared" si="331"/>
        <v>11.748972499999999</v>
      </c>
      <c r="GK266" s="79">
        <f>ROW()</f>
        <v>266</v>
      </c>
    </row>
    <row r="267" spans="1:193" s="12" customFormat="1" ht="50.1" customHeight="1">
      <c r="A267" s="17">
        <f>ROW()</f>
        <v>267</v>
      </c>
      <c r="B267" s="32">
        <f t="shared" si="332"/>
        <v>261</v>
      </c>
      <c r="C267" s="33">
        <f t="shared" si="333"/>
        <v>261</v>
      </c>
      <c r="D267" s="31" t="s">
        <v>588</v>
      </c>
      <c r="E267" s="390">
        <f t="shared" si="269"/>
        <v>24.082205174999995</v>
      </c>
      <c r="F267" s="107">
        <f t="shared" si="285"/>
        <v>24.783010087499996</v>
      </c>
      <c r="G267" s="3">
        <v>0</v>
      </c>
      <c r="H267" s="4">
        <v>0</v>
      </c>
      <c r="I267" s="63"/>
      <c r="J267" s="15"/>
      <c r="K267" s="13"/>
      <c r="L267" s="98">
        <f t="shared" si="334"/>
        <v>1</v>
      </c>
      <c r="M267" s="99">
        <f>M5</f>
        <v>0.94499999999999995</v>
      </c>
      <c r="N267" s="100">
        <v>26.966999999999999</v>
      </c>
      <c r="O267" s="110">
        <v>433394</v>
      </c>
      <c r="P267" s="95">
        <f t="shared" si="286"/>
        <v>25.483814999999996</v>
      </c>
      <c r="Q267" s="15"/>
      <c r="R267" s="24">
        <f t="shared" si="270"/>
        <v>2</v>
      </c>
      <c r="S267" s="25">
        <v>0</v>
      </c>
      <c r="T267" s="63"/>
      <c r="U267" s="15"/>
      <c r="V267" s="13"/>
      <c r="W267" s="98">
        <f t="shared" si="287"/>
        <v>0</v>
      </c>
      <c r="X267" s="99">
        <f>X5</f>
        <v>0.97</v>
      </c>
      <c r="Y267" s="100"/>
      <c r="Z267" s="110"/>
      <c r="AA267" s="95">
        <f t="shared" si="288"/>
        <v>0</v>
      </c>
      <c r="AB267" s="15"/>
      <c r="AC267" s="24">
        <f t="shared" si="271"/>
        <v>0</v>
      </c>
      <c r="AD267" s="5">
        <v>0</v>
      </c>
      <c r="AE267" s="63"/>
      <c r="AF267" s="15"/>
      <c r="AG267" s="13"/>
      <c r="AH267" s="98">
        <f t="shared" si="289"/>
        <v>0</v>
      </c>
      <c r="AI267" s="99">
        <f>AI5</f>
        <v>0.95499999999999996</v>
      </c>
      <c r="AJ267" s="100"/>
      <c r="AK267" s="110"/>
      <c r="AL267" s="95">
        <f t="shared" si="290"/>
        <v>0</v>
      </c>
      <c r="AM267" s="15"/>
      <c r="AN267" s="24">
        <f t="shared" si="272"/>
        <v>0</v>
      </c>
      <c r="AO267" s="5">
        <v>0</v>
      </c>
      <c r="AP267" s="63"/>
      <c r="AQ267" s="15"/>
      <c r="AR267" s="13"/>
      <c r="AS267" s="98">
        <f t="shared" si="291"/>
        <v>0</v>
      </c>
      <c r="AT267" s="99">
        <f>AT5</f>
        <v>0.96</v>
      </c>
      <c r="AU267" s="100"/>
      <c r="AV267" s="110"/>
      <c r="AW267" s="95">
        <f t="shared" si="292"/>
        <v>0</v>
      </c>
      <c r="AX267" s="15"/>
      <c r="AY267" s="24">
        <f t="shared" si="273"/>
        <v>0</v>
      </c>
      <c r="AZ267" s="5">
        <v>0</v>
      </c>
      <c r="BA267" s="63"/>
      <c r="BB267" s="15"/>
      <c r="BC267" s="13"/>
      <c r="BD267" s="98">
        <f t="shared" si="293"/>
        <v>0</v>
      </c>
      <c r="BE267" s="99">
        <f>BE5</f>
        <v>0.98</v>
      </c>
      <c r="BF267" s="100"/>
      <c r="BG267" s="110"/>
      <c r="BH267" s="95">
        <f t="shared" si="294"/>
        <v>0</v>
      </c>
      <c r="BI267" s="15"/>
      <c r="BJ267" s="24">
        <f t="shared" si="274"/>
        <v>0</v>
      </c>
      <c r="BK267" s="5">
        <v>0</v>
      </c>
      <c r="BL267" s="63"/>
      <c r="BM267" s="15"/>
      <c r="BN267" s="13"/>
      <c r="BO267" s="98">
        <f t="shared" si="295"/>
        <v>1</v>
      </c>
      <c r="BP267" s="99">
        <f>BP5</f>
        <v>0.94499999999999995</v>
      </c>
      <c r="BQ267" s="100">
        <v>25.483814999999996</v>
      </c>
      <c r="BR267" s="110"/>
      <c r="BS267" s="95">
        <f t="shared" si="296"/>
        <v>24.082205174999995</v>
      </c>
      <c r="BT267" s="15"/>
      <c r="BU267" s="24">
        <f t="shared" si="275"/>
        <v>1</v>
      </c>
      <c r="BV267" s="5">
        <v>0</v>
      </c>
      <c r="BW267" s="63"/>
      <c r="BX267" s="15"/>
      <c r="BY267" s="13"/>
      <c r="BZ267" s="98">
        <f t="shared" si="297"/>
        <v>0</v>
      </c>
      <c r="CA267" s="99">
        <f>CA5</f>
        <v>1</v>
      </c>
      <c r="CB267" s="100"/>
      <c r="CC267" s="110"/>
      <c r="CD267" s="95">
        <f t="shared" si="298"/>
        <v>0</v>
      </c>
      <c r="CE267" s="15"/>
      <c r="CF267" s="24">
        <f t="shared" si="276"/>
        <v>0</v>
      </c>
      <c r="CG267" s="5">
        <v>0</v>
      </c>
      <c r="CH267" s="63"/>
      <c r="CI267" s="15"/>
      <c r="CJ267" s="13"/>
      <c r="CK267" s="98">
        <f t="shared" si="299"/>
        <v>0</v>
      </c>
      <c r="CL267" s="99">
        <f>CL5</f>
        <v>1</v>
      </c>
      <c r="CM267" s="100"/>
      <c r="CN267" s="110"/>
      <c r="CO267" s="95">
        <f t="shared" si="300"/>
        <v>0</v>
      </c>
      <c r="CP267" s="15"/>
      <c r="CQ267" s="24">
        <f t="shared" si="277"/>
        <v>0</v>
      </c>
      <c r="CR267" s="5">
        <v>0</v>
      </c>
      <c r="CS267" s="63"/>
      <c r="CT267" s="15"/>
      <c r="CU267" s="13"/>
      <c r="CV267" s="98">
        <f t="shared" si="301"/>
        <v>0</v>
      </c>
      <c r="CW267" s="99">
        <f>CW5</f>
        <v>1</v>
      </c>
      <c r="CX267" s="100"/>
      <c r="CY267" s="110"/>
      <c r="CZ267" s="95">
        <f t="shared" si="302"/>
        <v>0</v>
      </c>
      <c r="DA267" s="15"/>
      <c r="DB267" s="24">
        <f t="shared" si="278"/>
        <v>0</v>
      </c>
      <c r="DC267" s="5">
        <v>0</v>
      </c>
      <c r="DD267" s="63"/>
      <c r="DE267" s="15"/>
      <c r="DF267" s="13"/>
      <c r="DG267" s="98">
        <f t="shared" si="303"/>
        <v>0</v>
      </c>
      <c r="DH267" s="99">
        <f>DH5</f>
        <v>1</v>
      </c>
      <c r="DI267" s="100"/>
      <c r="DJ267" s="110"/>
      <c r="DK267" s="95">
        <f t="shared" si="304"/>
        <v>0</v>
      </c>
      <c r="DL267" s="15"/>
      <c r="DM267" s="24">
        <f t="shared" si="279"/>
        <v>0</v>
      </c>
      <c r="DN267" s="5">
        <v>0</v>
      </c>
      <c r="DO267" s="63"/>
      <c r="DP267" s="15"/>
      <c r="DQ267" s="13"/>
      <c r="DR267" s="98">
        <f t="shared" si="305"/>
        <v>0</v>
      </c>
      <c r="DS267" s="99">
        <f>DS5</f>
        <v>1</v>
      </c>
      <c r="DT267" s="100"/>
      <c r="DU267" s="110"/>
      <c r="DV267" s="95">
        <f t="shared" si="306"/>
        <v>0</v>
      </c>
      <c r="DW267" s="15"/>
      <c r="DX267" s="24">
        <f t="shared" si="280"/>
        <v>0</v>
      </c>
      <c r="DY267" s="5">
        <v>0</v>
      </c>
      <c r="DZ267" s="63"/>
      <c r="EA267" s="15"/>
      <c r="EB267" s="13"/>
      <c r="EC267" s="98">
        <f t="shared" si="307"/>
        <v>0</v>
      </c>
      <c r="ED267" s="99">
        <f>ED5</f>
        <v>1</v>
      </c>
      <c r="EE267" s="100"/>
      <c r="EF267" s="110"/>
      <c r="EG267" s="95">
        <f t="shared" si="308"/>
        <v>0</v>
      </c>
      <c r="EH267" s="15"/>
      <c r="EI267" s="24">
        <f t="shared" si="281"/>
        <v>0</v>
      </c>
      <c r="EJ267" s="5">
        <v>0</v>
      </c>
      <c r="EK267" s="63"/>
      <c r="EL267" s="15"/>
      <c r="EM267" s="13"/>
      <c r="EN267" s="98">
        <f t="shared" si="309"/>
        <v>0</v>
      </c>
      <c r="EO267" s="99">
        <f>EO5</f>
        <v>1</v>
      </c>
      <c r="EP267" s="100"/>
      <c r="EQ267" s="110"/>
      <c r="ER267" s="95">
        <f t="shared" si="310"/>
        <v>0</v>
      </c>
      <c r="ES267" s="15"/>
      <c r="ET267" s="24">
        <f t="shared" si="282"/>
        <v>0</v>
      </c>
      <c r="EU267" s="5">
        <v>0</v>
      </c>
      <c r="EV267" s="63"/>
      <c r="EW267" s="15"/>
      <c r="EX267" s="13"/>
      <c r="EY267" s="98">
        <f t="shared" si="311"/>
        <v>0</v>
      </c>
      <c r="EZ267" s="99">
        <f>EZ5</f>
        <v>1</v>
      </c>
      <c r="FA267" s="100"/>
      <c r="FB267" s="110"/>
      <c r="FC267" s="95">
        <f t="shared" si="312"/>
        <v>0</v>
      </c>
      <c r="FD267" s="15"/>
      <c r="FE267" s="24">
        <f t="shared" si="283"/>
        <v>0</v>
      </c>
      <c r="FF267" s="5">
        <v>0</v>
      </c>
      <c r="FG267" s="63"/>
      <c r="FH267" s="15"/>
      <c r="FI267" s="13"/>
      <c r="FJ267" s="98">
        <f t="shared" si="313"/>
        <v>0</v>
      </c>
      <c r="FK267" s="99">
        <f>FK5</f>
        <v>1</v>
      </c>
      <c r="FL267" s="100"/>
      <c r="FM267" s="110"/>
      <c r="FN267" s="95">
        <f t="shared" si="314"/>
        <v>0</v>
      </c>
      <c r="FO267" s="15"/>
      <c r="FP267" s="24">
        <f t="shared" si="284"/>
        <v>0</v>
      </c>
      <c r="FQ267" s="5">
        <v>0</v>
      </c>
      <c r="FR267" s="8">
        <v>0</v>
      </c>
      <c r="FS267" s="84">
        <f t="shared" si="315"/>
        <v>25.483814999999996</v>
      </c>
      <c r="FT267" s="85">
        <f t="shared" si="316"/>
        <v>500</v>
      </c>
      <c r="FU267" s="85">
        <f t="shared" si="317"/>
        <v>500</v>
      </c>
      <c r="FV267" s="85">
        <f t="shared" si="318"/>
        <v>500</v>
      </c>
      <c r="FW267" s="85">
        <f t="shared" si="319"/>
        <v>500</v>
      </c>
      <c r="FX267" s="85">
        <f t="shared" si="320"/>
        <v>24.082205174999995</v>
      </c>
      <c r="FY267" s="85">
        <f t="shared" si="321"/>
        <v>500</v>
      </c>
      <c r="FZ267" s="85">
        <f t="shared" si="322"/>
        <v>500</v>
      </c>
      <c r="GA267" s="85">
        <f t="shared" si="323"/>
        <v>500</v>
      </c>
      <c r="GB267" s="85">
        <f t="shared" si="324"/>
        <v>500</v>
      </c>
      <c r="GC267" s="85">
        <f t="shared" si="325"/>
        <v>500</v>
      </c>
      <c r="GD267" s="85">
        <f t="shared" si="326"/>
        <v>500</v>
      </c>
      <c r="GE267" s="85">
        <f t="shared" si="327"/>
        <v>500</v>
      </c>
      <c r="GF267" s="85">
        <f t="shared" si="328"/>
        <v>500</v>
      </c>
      <c r="GG267" s="85">
        <f t="shared" si="329"/>
        <v>500</v>
      </c>
      <c r="GH267" s="101">
        <f t="shared" si="268"/>
        <v>2</v>
      </c>
      <c r="GI267" s="102">
        <f t="shared" si="330"/>
        <v>49.566020174999991</v>
      </c>
      <c r="GJ267" s="102">
        <f t="shared" si="331"/>
        <v>24.783010087499996</v>
      </c>
      <c r="GK267" s="79">
        <f>ROW()</f>
        <v>267</v>
      </c>
    </row>
    <row r="268" spans="1:193" s="12" customFormat="1" ht="50.1" customHeight="1">
      <c r="A268" s="17">
        <f>ROW()</f>
        <v>268</v>
      </c>
      <c r="B268" s="32">
        <f t="shared" si="332"/>
        <v>262</v>
      </c>
      <c r="C268" s="33">
        <f t="shared" si="333"/>
        <v>262</v>
      </c>
      <c r="D268" s="31" t="s">
        <v>589</v>
      </c>
      <c r="E268" s="390">
        <f t="shared" si="269"/>
        <v>13.027099999999999</v>
      </c>
      <c r="F268" s="107">
        <f t="shared" si="285"/>
        <v>13.027099999999999</v>
      </c>
      <c r="G268" s="3">
        <v>0</v>
      </c>
      <c r="H268" s="4">
        <v>0</v>
      </c>
      <c r="I268" s="63"/>
      <c r="J268" s="15"/>
      <c r="K268" s="13"/>
      <c r="L268" s="98">
        <f t="shared" si="334"/>
        <v>0</v>
      </c>
      <c r="M268" s="99">
        <f>M5</f>
        <v>0.94499999999999995</v>
      </c>
      <c r="N268" s="100"/>
      <c r="O268" s="110"/>
      <c r="P268" s="95">
        <f t="shared" si="286"/>
        <v>0</v>
      </c>
      <c r="Q268" s="15"/>
      <c r="R268" s="24">
        <f t="shared" si="270"/>
        <v>0</v>
      </c>
      <c r="S268" s="25">
        <v>0</v>
      </c>
      <c r="T268" s="63"/>
      <c r="U268" s="15"/>
      <c r="V268" s="13"/>
      <c r="W268" s="98">
        <f t="shared" si="287"/>
        <v>1</v>
      </c>
      <c r="X268" s="99">
        <f>X5</f>
        <v>0.97</v>
      </c>
      <c r="Y268" s="100">
        <v>13.43</v>
      </c>
      <c r="Z268" s="110"/>
      <c r="AA268" s="95">
        <f t="shared" si="288"/>
        <v>13.027099999999999</v>
      </c>
      <c r="AB268" s="15"/>
      <c r="AC268" s="24">
        <f t="shared" si="271"/>
        <v>1</v>
      </c>
      <c r="AD268" s="5">
        <v>0</v>
      </c>
      <c r="AE268" s="63"/>
      <c r="AF268" s="15"/>
      <c r="AG268" s="13"/>
      <c r="AH268" s="98">
        <f t="shared" si="289"/>
        <v>0</v>
      </c>
      <c r="AI268" s="99">
        <f>AI5</f>
        <v>0.95499999999999996</v>
      </c>
      <c r="AJ268" s="100"/>
      <c r="AK268" s="110"/>
      <c r="AL268" s="95">
        <f t="shared" si="290"/>
        <v>0</v>
      </c>
      <c r="AM268" s="15"/>
      <c r="AN268" s="24">
        <f t="shared" si="272"/>
        <v>0</v>
      </c>
      <c r="AO268" s="5">
        <v>0</v>
      </c>
      <c r="AP268" s="63"/>
      <c r="AQ268" s="15"/>
      <c r="AR268" s="13"/>
      <c r="AS268" s="98">
        <f t="shared" si="291"/>
        <v>0</v>
      </c>
      <c r="AT268" s="99">
        <f>AT5</f>
        <v>0.96</v>
      </c>
      <c r="AU268" s="100"/>
      <c r="AV268" s="110"/>
      <c r="AW268" s="95">
        <f t="shared" si="292"/>
        <v>0</v>
      </c>
      <c r="AX268" s="15"/>
      <c r="AY268" s="24">
        <f t="shared" si="273"/>
        <v>0</v>
      </c>
      <c r="AZ268" s="5">
        <v>0</v>
      </c>
      <c r="BA268" s="63"/>
      <c r="BB268" s="15"/>
      <c r="BC268" s="13"/>
      <c r="BD268" s="98">
        <f t="shared" si="293"/>
        <v>0</v>
      </c>
      <c r="BE268" s="99">
        <f>BE5</f>
        <v>0.98</v>
      </c>
      <c r="BF268" s="100"/>
      <c r="BG268" s="110"/>
      <c r="BH268" s="95">
        <f t="shared" si="294"/>
        <v>0</v>
      </c>
      <c r="BI268" s="15"/>
      <c r="BJ268" s="24">
        <f t="shared" si="274"/>
        <v>0</v>
      </c>
      <c r="BK268" s="5">
        <v>0</v>
      </c>
      <c r="BL268" s="63"/>
      <c r="BM268" s="15"/>
      <c r="BN268" s="13"/>
      <c r="BO268" s="98">
        <f t="shared" si="295"/>
        <v>0</v>
      </c>
      <c r="BP268" s="99">
        <f>BP5</f>
        <v>0.94499999999999995</v>
      </c>
      <c r="BQ268" s="100"/>
      <c r="BR268" s="110"/>
      <c r="BS268" s="95">
        <f t="shared" si="296"/>
        <v>0</v>
      </c>
      <c r="BT268" s="15"/>
      <c r="BU268" s="24">
        <f t="shared" si="275"/>
        <v>0</v>
      </c>
      <c r="BV268" s="5">
        <v>0</v>
      </c>
      <c r="BW268" s="63"/>
      <c r="BX268" s="15"/>
      <c r="BY268" s="13"/>
      <c r="BZ268" s="98">
        <f t="shared" si="297"/>
        <v>0</v>
      </c>
      <c r="CA268" s="99">
        <f>CA5</f>
        <v>1</v>
      </c>
      <c r="CB268" s="100"/>
      <c r="CC268" s="110"/>
      <c r="CD268" s="95">
        <f t="shared" si="298"/>
        <v>0</v>
      </c>
      <c r="CE268" s="15"/>
      <c r="CF268" s="24">
        <f t="shared" si="276"/>
        <v>0</v>
      </c>
      <c r="CG268" s="5">
        <v>0</v>
      </c>
      <c r="CH268" s="63"/>
      <c r="CI268" s="15"/>
      <c r="CJ268" s="13"/>
      <c r="CK268" s="98">
        <f t="shared" si="299"/>
        <v>0</v>
      </c>
      <c r="CL268" s="99">
        <f>CL5</f>
        <v>1</v>
      </c>
      <c r="CM268" s="100"/>
      <c r="CN268" s="110"/>
      <c r="CO268" s="95">
        <f t="shared" si="300"/>
        <v>0</v>
      </c>
      <c r="CP268" s="15"/>
      <c r="CQ268" s="24">
        <f t="shared" si="277"/>
        <v>0</v>
      </c>
      <c r="CR268" s="5">
        <v>0</v>
      </c>
      <c r="CS268" s="63"/>
      <c r="CT268" s="15"/>
      <c r="CU268" s="13"/>
      <c r="CV268" s="98">
        <f t="shared" si="301"/>
        <v>0</v>
      </c>
      <c r="CW268" s="99">
        <f>CW5</f>
        <v>1</v>
      </c>
      <c r="CX268" s="100"/>
      <c r="CY268" s="110"/>
      <c r="CZ268" s="95">
        <f t="shared" si="302"/>
        <v>0</v>
      </c>
      <c r="DA268" s="15"/>
      <c r="DB268" s="24">
        <f t="shared" si="278"/>
        <v>0</v>
      </c>
      <c r="DC268" s="5">
        <v>0</v>
      </c>
      <c r="DD268" s="63"/>
      <c r="DE268" s="15"/>
      <c r="DF268" s="13"/>
      <c r="DG268" s="98">
        <f t="shared" si="303"/>
        <v>0</v>
      </c>
      <c r="DH268" s="99">
        <f>DH5</f>
        <v>1</v>
      </c>
      <c r="DI268" s="100"/>
      <c r="DJ268" s="110"/>
      <c r="DK268" s="95">
        <f t="shared" si="304"/>
        <v>0</v>
      </c>
      <c r="DL268" s="15"/>
      <c r="DM268" s="24">
        <f t="shared" si="279"/>
        <v>0</v>
      </c>
      <c r="DN268" s="5">
        <v>0</v>
      </c>
      <c r="DO268" s="63"/>
      <c r="DP268" s="15"/>
      <c r="DQ268" s="13"/>
      <c r="DR268" s="98">
        <f t="shared" si="305"/>
        <v>0</v>
      </c>
      <c r="DS268" s="99">
        <f>DS5</f>
        <v>1</v>
      </c>
      <c r="DT268" s="100"/>
      <c r="DU268" s="110"/>
      <c r="DV268" s="95">
        <f t="shared" si="306"/>
        <v>0</v>
      </c>
      <c r="DW268" s="15"/>
      <c r="DX268" s="24">
        <f t="shared" si="280"/>
        <v>0</v>
      </c>
      <c r="DY268" s="5">
        <v>0</v>
      </c>
      <c r="DZ268" s="63"/>
      <c r="EA268" s="15"/>
      <c r="EB268" s="13"/>
      <c r="EC268" s="98">
        <f t="shared" si="307"/>
        <v>0</v>
      </c>
      <c r="ED268" s="99">
        <f>ED5</f>
        <v>1</v>
      </c>
      <c r="EE268" s="100"/>
      <c r="EF268" s="110"/>
      <c r="EG268" s="95">
        <f t="shared" si="308"/>
        <v>0</v>
      </c>
      <c r="EH268" s="15"/>
      <c r="EI268" s="24">
        <f t="shared" si="281"/>
        <v>0</v>
      </c>
      <c r="EJ268" s="5">
        <v>0</v>
      </c>
      <c r="EK268" s="63"/>
      <c r="EL268" s="15"/>
      <c r="EM268" s="13"/>
      <c r="EN268" s="98">
        <f t="shared" si="309"/>
        <v>0</v>
      </c>
      <c r="EO268" s="99">
        <f>EO5</f>
        <v>1</v>
      </c>
      <c r="EP268" s="100"/>
      <c r="EQ268" s="110"/>
      <c r="ER268" s="95">
        <f t="shared" si="310"/>
        <v>0</v>
      </c>
      <c r="ES268" s="15"/>
      <c r="ET268" s="24">
        <f t="shared" si="282"/>
        <v>0</v>
      </c>
      <c r="EU268" s="5">
        <v>0</v>
      </c>
      <c r="EV268" s="63"/>
      <c r="EW268" s="15"/>
      <c r="EX268" s="13"/>
      <c r="EY268" s="98">
        <f t="shared" si="311"/>
        <v>0</v>
      </c>
      <c r="EZ268" s="99">
        <f>EZ5</f>
        <v>1</v>
      </c>
      <c r="FA268" s="100"/>
      <c r="FB268" s="110"/>
      <c r="FC268" s="95">
        <f t="shared" si="312"/>
        <v>0</v>
      </c>
      <c r="FD268" s="15"/>
      <c r="FE268" s="24">
        <f t="shared" si="283"/>
        <v>0</v>
      </c>
      <c r="FF268" s="5">
        <v>0</v>
      </c>
      <c r="FG268" s="63"/>
      <c r="FH268" s="15"/>
      <c r="FI268" s="13"/>
      <c r="FJ268" s="98">
        <f t="shared" si="313"/>
        <v>0</v>
      </c>
      <c r="FK268" s="99">
        <f>FK5</f>
        <v>1</v>
      </c>
      <c r="FL268" s="100"/>
      <c r="FM268" s="110"/>
      <c r="FN268" s="95">
        <f t="shared" si="314"/>
        <v>0</v>
      </c>
      <c r="FO268" s="15"/>
      <c r="FP268" s="24">
        <f t="shared" si="284"/>
        <v>0</v>
      </c>
      <c r="FQ268" s="5">
        <v>0</v>
      </c>
      <c r="FR268" s="8">
        <v>0</v>
      </c>
      <c r="FS268" s="84">
        <f t="shared" si="315"/>
        <v>500</v>
      </c>
      <c r="FT268" s="85">
        <f t="shared" si="316"/>
        <v>13.027099999999999</v>
      </c>
      <c r="FU268" s="85">
        <f t="shared" si="317"/>
        <v>500</v>
      </c>
      <c r="FV268" s="85">
        <f t="shared" si="318"/>
        <v>500</v>
      </c>
      <c r="FW268" s="85">
        <f t="shared" si="319"/>
        <v>500</v>
      </c>
      <c r="FX268" s="85">
        <f t="shared" si="320"/>
        <v>500</v>
      </c>
      <c r="FY268" s="85">
        <f t="shared" si="321"/>
        <v>500</v>
      </c>
      <c r="FZ268" s="85">
        <f t="shared" si="322"/>
        <v>500</v>
      </c>
      <c r="GA268" s="85">
        <f t="shared" si="323"/>
        <v>500</v>
      </c>
      <c r="GB268" s="85">
        <f t="shared" si="324"/>
        <v>500</v>
      </c>
      <c r="GC268" s="85">
        <f t="shared" si="325"/>
        <v>500</v>
      </c>
      <c r="GD268" s="85">
        <f t="shared" si="326"/>
        <v>500</v>
      </c>
      <c r="GE268" s="85">
        <f t="shared" si="327"/>
        <v>500</v>
      </c>
      <c r="GF268" s="85">
        <f t="shared" si="328"/>
        <v>500</v>
      </c>
      <c r="GG268" s="85">
        <f t="shared" si="329"/>
        <v>500</v>
      </c>
      <c r="GH268" s="101">
        <f t="shared" si="268"/>
        <v>1</v>
      </c>
      <c r="GI268" s="102">
        <f t="shared" si="330"/>
        <v>13.027099999999999</v>
      </c>
      <c r="GJ268" s="102">
        <f t="shared" si="331"/>
        <v>13.027099999999999</v>
      </c>
      <c r="GK268" s="79">
        <f>ROW()</f>
        <v>268</v>
      </c>
    </row>
    <row r="269" spans="1:193" s="12" customFormat="1" ht="50.1" customHeight="1">
      <c r="A269" s="17">
        <f>ROW()</f>
        <v>269</v>
      </c>
      <c r="B269" s="32">
        <f t="shared" si="332"/>
        <v>263</v>
      </c>
      <c r="C269" s="33">
        <f t="shared" si="333"/>
        <v>263</v>
      </c>
      <c r="D269" s="31" t="s">
        <v>590</v>
      </c>
      <c r="E269" s="390">
        <f t="shared" si="269"/>
        <v>0.5626057499999999</v>
      </c>
      <c r="F269" s="107">
        <f t="shared" si="285"/>
        <v>20.727795375000003</v>
      </c>
      <c r="G269" s="3">
        <v>0</v>
      </c>
      <c r="H269" s="4">
        <v>0</v>
      </c>
      <c r="I269" s="63"/>
      <c r="J269" s="15"/>
      <c r="K269" s="13"/>
      <c r="L269" s="98">
        <f t="shared" si="334"/>
        <v>1</v>
      </c>
      <c r="M269" s="99">
        <f>M5</f>
        <v>0.94499999999999995</v>
      </c>
      <c r="N269" s="100">
        <v>43.273000000000003</v>
      </c>
      <c r="O269" s="110">
        <v>24198</v>
      </c>
      <c r="P269" s="95">
        <f t="shared" si="286"/>
        <v>40.892985000000003</v>
      </c>
      <c r="Q269" s="15"/>
      <c r="R269" s="24">
        <f t="shared" si="270"/>
        <v>2</v>
      </c>
      <c r="S269" s="25">
        <v>0</v>
      </c>
      <c r="T269" s="63"/>
      <c r="U269" s="15"/>
      <c r="V269" s="13"/>
      <c r="W269" s="98">
        <f t="shared" si="287"/>
        <v>0</v>
      </c>
      <c r="X269" s="99">
        <f>X5</f>
        <v>0.97</v>
      </c>
      <c r="Y269" s="100"/>
      <c r="Z269" s="110"/>
      <c r="AA269" s="95">
        <f t="shared" si="288"/>
        <v>0</v>
      </c>
      <c r="AB269" s="15"/>
      <c r="AC269" s="24">
        <f t="shared" si="271"/>
        <v>0</v>
      </c>
      <c r="AD269" s="5">
        <v>0</v>
      </c>
      <c r="AE269" s="63"/>
      <c r="AF269" s="15"/>
      <c r="AG269" s="13"/>
      <c r="AH269" s="98">
        <f t="shared" si="289"/>
        <v>0</v>
      </c>
      <c r="AI269" s="99">
        <f>AI5</f>
        <v>0.95499999999999996</v>
      </c>
      <c r="AJ269" s="100"/>
      <c r="AK269" s="110"/>
      <c r="AL269" s="95">
        <f t="shared" si="290"/>
        <v>0</v>
      </c>
      <c r="AM269" s="15"/>
      <c r="AN269" s="24">
        <f t="shared" si="272"/>
        <v>0</v>
      </c>
      <c r="AO269" s="5">
        <v>0</v>
      </c>
      <c r="AP269" s="63"/>
      <c r="AQ269" s="15"/>
      <c r="AR269" s="13"/>
      <c r="AS269" s="98">
        <f t="shared" si="291"/>
        <v>0</v>
      </c>
      <c r="AT269" s="99">
        <f>AT5</f>
        <v>0.96</v>
      </c>
      <c r="AU269" s="100"/>
      <c r="AV269" s="110"/>
      <c r="AW269" s="95">
        <f t="shared" si="292"/>
        <v>0</v>
      </c>
      <c r="AX269" s="15"/>
      <c r="AY269" s="24">
        <f t="shared" si="273"/>
        <v>0</v>
      </c>
      <c r="AZ269" s="5">
        <v>0</v>
      </c>
      <c r="BA269" s="63"/>
      <c r="BB269" s="15"/>
      <c r="BC269" s="13"/>
      <c r="BD269" s="98">
        <f t="shared" si="293"/>
        <v>0</v>
      </c>
      <c r="BE269" s="99">
        <f>BE5</f>
        <v>0.98</v>
      </c>
      <c r="BF269" s="100"/>
      <c r="BG269" s="110"/>
      <c r="BH269" s="95">
        <f t="shared" si="294"/>
        <v>0</v>
      </c>
      <c r="BI269" s="15"/>
      <c r="BJ269" s="24">
        <f t="shared" si="274"/>
        <v>0</v>
      </c>
      <c r="BK269" s="5">
        <v>0</v>
      </c>
      <c r="BL269" s="63"/>
      <c r="BM269" s="15"/>
      <c r="BN269" s="13"/>
      <c r="BO269" s="98">
        <f t="shared" si="295"/>
        <v>1</v>
      </c>
      <c r="BP269" s="99">
        <f>BP5</f>
        <v>0.94499999999999995</v>
      </c>
      <c r="BQ269" s="100">
        <v>0.59534999999999993</v>
      </c>
      <c r="BR269" s="110"/>
      <c r="BS269" s="95">
        <f t="shared" si="296"/>
        <v>0.5626057499999999</v>
      </c>
      <c r="BT269" s="15"/>
      <c r="BU269" s="24">
        <f t="shared" si="275"/>
        <v>1</v>
      </c>
      <c r="BV269" s="5">
        <v>0</v>
      </c>
      <c r="BW269" s="63"/>
      <c r="BX269" s="15"/>
      <c r="BY269" s="13"/>
      <c r="BZ269" s="98">
        <f t="shared" si="297"/>
        <v>0</v>
      </c>
      <c r="CA269" s="99">
        <f>CA5</f>
        <v>1</v>
      </c>
      <c r="CB269" s="100"/>
      <c r="CC269" s="110"/>
      <c r="CD269" s="95">
        <f t="shared" si="298"/>
        <v>0</v>
      </c>
      <c r="CE269" s="15"/>
      <c r="CF269" s="24">
        <f t="shared" si="276"/>
        <v>0</v>
      </c>
      <c r="CG269" s="5">
        <v>0</v>
      </c>
      <c r="CH269" s="63"/>
      <c r="CI269" s="15"/>
      <c r="CJ269" s="13"/>
      <c r="CK269" s="98">
        <f t="shared" si="299"/>
        <v>0</v>
      </c>
      <c r="CL269" s="99">
        <f>CL5</f>
        <v>1</v>
      </c>
      <c r="CM269" s="100"/>
      <c r="CN269" s="110"/>
      <c r="CO269" s="95">
        <f t="shared" si="300"/>
        <v>0</v>
      </c>
      <c r="CP269" s="15"/>
      <c r="CQ269" s="24">
        <f t="shared" si="277"/>
        <v>0</v>
      </c>
      <c r="CR269" s="5">
        <v>0</v>
      </c>
      <c r="CS269" s="63"/>
      <c r="CT269" s="15"/>
      <c r="CU269" s="13"/>
      <c r="CV269" s="98">
        <f t="shared" si="301"/>
        <v>0</v>
      </c>
      <c r="CW269" s="99">
        <f>CW5</f>
        <v>1</v>
      </c>
      <c r="CX269" s="100"/>
      <c r="CY269" s="110"/>
      <c r="CZ269" s="95">
        <f t="shared" si="302"/>
        <v>0</v>
      </c>
      <c r="DA269" s="15"/>
      <c r="DB269" s="24">
        <f t="shared" si="278"/>
        <v>0</v>
      </c>
      <c r="DC269" s="5">
        <v>0</v>
      </c>
      <c r="DD269" s="63"/>
      <c r="DE269" s="15"/>
      <c r="DF269" s="13"/>
      <c r="DG269" s="98">
        <f t="shared" si="303"/>
        <v>0</v>
      </c>
      <c r="DH269" s="99">
        <f>DH5</f>
        <v>1</v>
      </c>
      <c r="DI269" s="100"/>
      <c r="DJ269" s="110"/>
      <c r="DK269" s="95">
        <f t="shared" si="304"/>
        <v>0</v>
      </c>
      <c r="DL269" s="15"/>
      <c r="DM269" s="24">
        <f t="shared" si="279"/>
        <v>0</v>
      </c>
      <c r="DN269" s="5">
        <v>0</v>
      </c>
      <c r="DO269" s="63"/>
      <c r="DP269" s="15"/>
      <c r="DQ269" s="13"/>
      <c r="DR269" s="98">
        <f t="shared" si="305"/>
        <v>0</v>
      </c>
      <c r="DS269" s="99">
        <f>DS5</f>
        <v>1</v>
      </c>
      <c r="DT269" s="100"/>
      <c r="DU269" s="110"/>
      <c r="DV269" s="95">
        <f t="shared" si="306"/>
        <v>0</v>
      </c>
      <c r="DW269" s="15"/>
      <c r="DX269" s="24">
        <f t="shared" si="280"/>
        <v>0</v>
      </c>
      <c r="DY269" s="5">
        <v>0</v>
      </c>
      <c r="DZ269" s="63"/>
      <c r="EA269" s="15"/>
      <c r="EB269" s="13"/>
      <c r="EC269" s="98">
        <f t="shared" si="307"/>
        <v>0</v>
      </c>
      <c r="ED269" s="99">
        <f>ED5</f>
        <v>1</v>
      </c>
      <c r="EE269" s="100"/>
      <c r="EF269" s="110"/>
      <c r="EG269" s="95">
        <f t="shared" si="308"/>
        <v>0</v>
      </c>
      <c r="EH269" s="15"/>
      <c r="EI269" s="24">
        <f t="shared" si="281"/>
        <v>0</v>
      </c>
      <c r="EJ269" s="5">
        <v>0</v>
      </c>
      <c r="EK269" s="63"/>
      <c r="EL269" s="15"/>
      <c r="EM269" s="13"/>
      <c r="EN269" s="98">
        <f t="shared" si="309"/>
        <v>0</v>
      </c>
      <c r="EO269" s="99">
        <f>EO5</f>
        <v>1</v>
      </c>
      <c r="EP269" s="100"/>
      <c r="EQ269" s="110"/>
      <c r="ER269" s="95">
        <f t="shared" si="310"/>
        <v>0</v>
      </c>
      <c r="ES269" s="15"/>
      <c r="ET269" s="24">
        <f t="shared" si="282"/>
        <v>0</v>
      </c>
      <c r="EU269" s="5">
        <v>0</v>
      </c>
      <c r="EV269" s="63"/>
      <c r="EW269" s="15"/>
      <c r="EX269" s="13"/>
      <c r="EY269" s="98">
        <f t="shared" si="311"/>
        <v>0</v>
      </c>
      <c r="EZ269" s="99">
        <f>EZ5</f>
        <v>1</v>
      </c>
      <c r="FA269" s="100"/>
      <c r="FB269" s="110"/>
      <c r="FC269" s="95">
        <f t="shared" si="312"/>
        <v>0</v>
      </c>
      <c r="FD269" s="15"/>
      <c r="FE269" s="24">
        <f t="shared" si="283"/>
        <v>0</v>
      </c>
      <c r="FF269" s="5">
        <v>0</v>
      </c>
      <c r="FG269" s="63"/>
      <c r="FH269" s="15"/>
      <c r="FI269" s="13"/>
      <c r="FJ269" s="98">
        <f t="shared" si="313"/>
        <v>0</v>
      </c>
      <c r="FK269" s="99">
        <f>FK5</f>
        <v>1</v>
      </c>
      <c r="FL269" s="100"/>
      <c r="FM269" s="110"/>
      <c r="FN269" s="95">
        <f t="shared" si="314"/>
        <v>0</v>
      </c>
      <c r="FO269" s="15"/>
      <c r="FP269" s="24">
        <f t="shared" si="284"/>
        <v>0</v>
      </c>
      <c r="FQ269" s="5">
        <v>0</v>
      </c>
      <c r="FR269" s="8">
        <v>0</v>
      </c>
      <c r="FS269" s="84">
        <f t="shared" si="315"/>
        <v>40.892985000000003</v>
      </c>
      <c r="FT269" s="85">
        <f t="shared" si="316"/>
        <v>500</v>
      </c>
      <c r="FU269" s="85">
        <f t="shared" si="317"/>
        <v>500</v>
      </c>
      <c r="FV269" s="85">
        <f t="shared" si="318"/>
        <v>500</v>
      </c>
      <c r="FW269" s="85">
        <f t="shared" si="319"/>
        <v>500</v>
      </c>
      <c r="FX269" s="85">
        <f t="shared" si="320"/>
        <v>0.5626057499999999</v>
      </c>
      <c r="FY269" s="85">
        <f t="shared" si="321"/>
        <v>500</v>
      </c>
      <c r="FZ269" s="85">
        <f t="shared" si="322"/>
        <v>500</v>
      </c>
      <c r="GA269" s="85">
        <f t="shared" si="323"/>
        <v>500</v>
      </c>
      <c r="GB269" s="85">
        <f t="shared" si="324"/>
        <v>500</v>
      </c>
      <c r="GC269" s="85">
        <f t="shared" si="325"/>
        <v>500</v>
      </c>
      <c r="GD269" s="85">
        <f t="shared" si="326"/>
        <v>500</v>
      </c>
      <c r="GE269" s="85">
        <f t="shared" si="327"/>
        <v>500</v>
      </c>
      <c r="GF269" s="85">
        <f t="shared" si="328"/>
        <v>500</v>
      </c>
      <c r="GG269" s="85">
        <f t="shared" si="329"/>
        <v>500</v>
      </c>
      <c r="GH269" s="101">
        <f t="shared" si="268"/>
        <v>2</v>
      </c>
      <c r="GI269" s="102">
        <f t="shared" si="330"/>
        <v>41.455590750000006</v>
      </c>
      <c r="GJ269" s="102">
        <f t="shared" si="331"/>
        <v>20.727795375000003</v>
      </c>
      <c r="GK269" s="79">
        <f>ROW()</f>
        <v>269</v>
      </c>
    </row>
    <row r="270" spans="1:193" s="12" customFormat="1" ht="50.1" customHeight="1">
      <c r="A270" s="17">
        <f>ROW()</f>
        <v>270</v>
      </c>
      <c r="B270" s="32">
        <f t="shared" si="332"/>
        <v>264</v>
      </c>
      <c r="C270" s="33">
        <f t="shared" si="333"/>
        <v>264</v>
      </c>
      <c r="D270" s="31" t="s">
        <v>591</v>
      </c>
      <c r="E270" s="390">
        <f t="shared" si="269"/>
        <v>0.5626057499999999</v>
      </c>
      <c r="F270" s="107">
        <f t="shared" si="285"/>
        <v>0.57945037499999996</v>
      </c>
      <c r="G270" s="3">
        <v>0</v>
      </c>
      <c r="H270" s="4">
        <v>0</v>
      </c>
      <c r="I270" s="63"/>
      <c r="J270" s="15"/>
      <c r="K270" s="13"/>
      <c r="L270" s="98">
        <f t="shared" si="334"/>
        <v>1</v>
      </c>
      <c r="M270" s="99">
        <f>M5</f>
        <v>0.94499999999999995</v>
      </c>
      <c r="N270" s="100">
        <v>0.63100000000000001</v>
      </c>
      <c r="O270" s="110">
        <v>13366</v>
      </c>
      <c r="P270" s="95">
        <f t="shared" si="286"/>
        <v>0.59629500000000002</v>
      </c>
      <c r="Q270" s="15"/>
      <c r="R270" s="24">
        <f t="shared" si="270"/>
        <v>2</v>
      </c>
      <c r="S270" s="25">
        <v>0</v>
      </c>
      <c r="T270" s="63"/>
      <c r="U270" s="15"/>
      <c r="V270" s="13"/>
      <c r="W270" s="98">
        <f t="shared" si="287"/>
        <v>0</v>
      </c>
      <c r="X270" s="99">
        <f>X5</f>
        <v>0.97</v>
      </c>
      <c r="Y270" s="100"/>
      <c r="Z270" s="110"/>
      <c r="AA270" s="95">
        <f t="shared" si="288"/>
        <v>0</v>
      </c>
      <c r="AB270" s="15"/>
      <c r="AC270" s="24">
        <f t="shared" si="271"/>
        <v>0</v>
      </c>
      <c r="AD270" s="5">
        <v>0</v>
      </c>
      <c r="AE270" s="63"/>
      <c r="AF270" s="15"/>
      <c r="AG270" s="13"/>
      <c r="AH270" s="98">
        <f t="shared" si="289"/>
        <v>0</v>
      </c>
      <c r="AI270" s="99">
        <f>AI5</f>
        <v>0.95499999999999996</v>
      </c>
      <c r="AJ270" s="100"/>
      <c r="AK270" s="110"/>
      <c r="AL270" s="95">
        <f t="shared" si="290"/>
        <v>0</v>
      </c>
      <c r="AM270" s="15"/>
      <c r="AN270" s="24">
        <f t="shared" si="272"/>
        <v>0</v>
      </c>
      <c r="AO270" s="5">
        <v>0</v>
      </c>
      <c r="AP270" s="63"/>
      <c r="AQ270" s="15"/>
      <c r="AR270" s="13"/>
      <c r="AS270" s="98">
        <f t="shared" si="291"/>
        <v>0</v>
      </c>
      <c r="AT270" s="99">
        <f>AT5</f>
        <v>0.96</v>
      </c>
      <c r="AU270" s="100"/>
      <c r="AV270" s="110"/>
      <c r="AW270" s="95">
        <f t="shared" si="292"/>
        <v>0</v>
      </c>
      <c r="AX270" s="15"/>
      <c r="AY270" s="24">
        <f t="shared" si="273"/>
        <v>0</v>
      </c>
      <c r="AZ270" s="5">
        <v>0</v>
      </c>
      <c r="BA270" s="63"/>
      <c r="BB270" s="15"/>
      <c r="BC270" s="13"/>
      <c r="BD270" s="98">
        <f t="shared" si="293"/>
        <v>0</v>
      </c>
      <c r="BE270" s="99">
        <f>BE5</f>
        <v>0.98</v>
      </c>
      <c r="BF270" s="100"/>
      <c r="BG270" s="110"/>
      <c r="BH270" s="95">
        <f t="shared" si="294"/>
        <v>0</v>
      </c>
      <c r="BI270" s="15"/>
      <c r="BJ270" s="24">
        <f t="shared" si="274"/>
        <v>0</v>
      </c>
      <c r="BK270" s="5">
        <v>0</v>
      </c>
      <c r="BL270" s="63"/>
      <c r="BM270" s="15"/>
      <c r="BN270" s="13"/>
      <c r="BO270" s="98">
        <f t="shared" si="295"/>
        <v>1</v>
      </c>
      <c r="BP270" s="99">
        <f>BP5</f>
        <v>0.94499999999999995</v>
      </c>
      <c r="BQ270" s="100">
        <v>0.59534999999999993</v>
      </c>
      <c r="BR270" s="110"/>
      <c r="BS270" s="95">
        <f t="shared" si="296"/>
        <v>0.5626057499999999</v>
      </c>
      <c r="BT270" s="15"/>
      <c r="BU270" s="24">
        <f t="shared" si="275"/>
        <v>1</v>
      </c>
      <c r="BV270" s="5">
        <v>0</v>
      </c>
      <c r="BW270" s="63"/>
      <c r="BX270" s="15"/>
      <c r="BY270" s="13"/>
      <c r="BZ270" s="98">
        <f t="shared" si="297"/>
        <v>0</v>
      </c>
      <c r="CA270" s="99">
        <f>CA5</f>
        <v>1</v>
      </c>
      <c r="CB270" s="100"/>
      <c r="CC270" s="110"/>
      <c r="CD270" s="95">
        <f t="shared" si="298"/>
        <v>0</v>
      </c>
      <c r="CE270" s="15"/>
      <c r="CF270" s="24">
        <f t="shared" si="276"/>
        <v>0</v>
      </c>
      <c r="CG270" s="5">
        <v>0</v>
      </c>
      <c r="CH270" s="63"/>
      <c r="CI270" s="15"/>
      <c r="CJ270" s="13"/>
      <c r="CK270" s="98">
        <f t="shared" si="299"/>
        <v>0</v>
      </c>
      <c r="CL270" s="99">
        <f>CL5</f>
        <v>1</v>
      </c>
      <c r="CM270" s="100"/>
      <c r="CN270" s="110"/>
      <c r="CO270" s="95">
        <f t="shared" si="300"/>
        <v>0</v>
      </c>
      <c r="CP270" s="15"/>
      <c r="CQ270" s="24">
        <f t="shared" si="277"/>
        <v>0</v>
      </c>
      <c r="CR270" s="5">
        <v>0</v>
      </c>
      <c r="CS270" s="63"/>
      <c r="CT270" s="15"/>
      <c r="CU270" s="13"/>
      <c r="CV270" s="98">
        <f t="shared" si="301"/>
        <v>0</v>
      </c>
      <c r="CW270" s="99">
        <f>CW5</f>
        <v>1</v>
      </c>
      <c r="CX270" s="100"/>
      <c r="CY270" s="110"/>
      <c r="CZ270" s="95">
        <f t="shared" si="302"/>
        <v>0</v>
      </c>
      <c r="DA270" s="15"/>
      <c r="DB270" s="24">
        <f t="shared" si="278"/>
        <v>0</v>
      </c>
      <c r="DC270" s="5">
        <v>0</v>
      </c>
      <c r="DD270" s="63"/>
      <c r="DE270" s="15"/>
      <c r="DF270" s="13"/>
      <c r="DG270" s="98">
        <f t="shared" si="303"/>
        <v>0</v>
      </c>
      <c r="DH270" s="99">
        <f>DH5</f>
        <v>1</v>
      </c>
      <c r="DI270" s="100"/>
      <c r="DJ270" s="110"/>
      <c r="DK270" s="95">
        <f t="shared" si="304"/>
        <v>0</v>
      </c>
      <c r="DL270" s="15"/>
      <c r="DM270" s="24">
        <f t="shared" si="279"/>
        <v>0</v>
      </c>
      <c r="DN270" s="5">
        <v>0</v>
      </c>
      <c r="DO270" s="63"/>
      <c r="DP270" s="15"/>
      <c r="DQ270" s="13"/>
      <c r="DR270" s="98">
        <f t="shared" si="305"/>
        <v>0</v>
      </c>
      <c r="DS270" s="99">
        <f>DS5</f>
        <v>1</v>
      </c>
      <c r="DT270" s="100"/>
      <c r="DU270" s="110"/>
      <c r="DV270" s="95">
        <f t="shared" si="306"/>
        <v>0</v>
      </c>
      <c r="DW270" s="15"/>
      <c r="DX270" s="24">
        <f t="shared" si="280"/>
        <v>0</v>
      </c>
      <c r="DY270" s="5">
        <v>0</v>
      </c>
      <c r="DZ270" s="63"/>
      <c r="EA270" s="15"/>
      <c r="EB270" s="13"/>
      <c r="EC270" s="98">
        <f t="shared" si="307"/>
        <v>0</v>
      </c>
      <c r="ED270" s="99">
        <f>ED5</f>
        <v>1</v>
      </c>
      <c r="EE270" s="100"/>
      <c r="EF270" s="110"/>
      <c r="EG270" s="95">
        <f t="shared" si="308"/>
        <v>0</v>
      </c>
      <c r="EH270" s="15"/>
      <c r="EI270" s="24">
        <f t="shared" si="281"/>
        <v>0</v>
      </c>
      <c r="EJ270" s="5">
        <v>0</v>
      </c>
      <c r="EK270" s="63"/>
      <c r="EL270" s="15"/>
      <c r="EM270" s="13"/>
      <c r="EN270" s="98">
        <f t="shared" si="309"/>
        <v>0</v>
      </c>
      <c r="EO270" s="99">
        <f>EO5</f>
        <v>1</v>
      </c>
      <c r="EP270" s="100"/>
      <c r="EQ270" s="110"/>
      <c r="ER270" s="95">
        <f t="shared" si="310"/>
        <v>0</v>
      </c>
      <c r="ES270" s="15"/>
      <c r="ET270" s="24">
        <f t="shared" si="282"/>
        <v>0</v>
      </c>
      <c r="EU270" s="5">
        <v>0</v>
      </c>
      <c r="EV270" s="63"/>
      <c r="EW270" s="15"/>
      <c r="EX270" s="13"/>
      <c r="EY270" s="98">
        <f t="shared" si="311"/>
        <v>0</v>
      </c>
      <c r="EZ270" s="99">
        <f>EZ5</f>
        <v>1</v>
      </c>
      <c r="FA270" s="100"/>
      <c r="FB270" s="110"/>
      <c r="FC270" s="95">
        <f t="shared" si="312"/>
        <v>0</v>
      </c>
      <c r="FD270" s="15"/>
      <c r="FE270" s="24">
        <f t="shared" si="283"/>
        <v>0</v>
      </c>
      <c r="FF270" s="5">
        <v>0</v>
      </c>
      <c r="FG270" s="63"/>
      <c r="FH270" s="15"/>
      <c r="FI270" s="13"/>
      <c r="FJ270" s="98">
        <f t="shared" si="313"/>
        <v>0</v>
      </c>
      <c r="FK270" s="99">
        <f>FK5</f>
        <v>1</v>
      </c>
      <c r="FL270" s="100"/>
      <c r="FM270" s="110"/>
      <c r="FN270" s="95">
        <f t="shared" si="314"/>
        <v>0</v>
      </c>
      <c r="FO270" s="15"/>
      <c r="FP270" s="24">
        <f t="shared" si="284"/>
        <v>0</v>
      </c>
      <c r="FQ270" s="5">
        <v>0</v>
      </c>
      <c r="FR270" s="8">
        <v>0</v>
      </c>
      <c r="FS270" s="84">
        <f t="shared" si="315"/>
        <v>0.59629500000000002</v>
      </c>
      <c r="FT270" s="85">
        <f t="shared" si="316"/>
        <v>500</v>
      </c>
      <c r="FU270" s="85">
        <f t="shared" si="317"/>
        <v>500</v>
      </c>
      <c r="FV270" s="85">
        <f t="shared" si="318"/>
        <v>500</v>
      </c>
      <c r="FW270" s="85">
        <f t="shared" si="319"/>
        <v>500</v>
      </c>
      <c r="FX270" s="85">
        <f t="shared" si="320"/>
        <v>0.5626057499999999</v>
      </c>
      <c r="FY270" s="85">
        <f t="shared" si="321"/>
        <v>500</v>
      </c>
      <c r="FZ270" s="85">
        <f t="shared" si="322"/>
        <v>500</v>
      </c>
      <c r="GA270" s="85">
        <f t="shared" si="323"/>
        <v>500</v>
      </c>
      <c r="GB270" s="85">
        <f t="shared" si="324"/>
        <v>500</v>
      </c>
      <c r="GC270" s="85">
        <f t="shared" si="325"/>
        <v>500</v>
      </c>
      <c r="GD270" s="85">
        <f t="shared" si="326"/>
        <v>500</v>
      </c>
      <c r="GE270" s="85">
        <f t="shared" si="327"/>
        <v>500</v>
      </c>
      <c r="GF270" s="85">
        <f t="shared" si="328"/>
        <v>500</v>
      </c>
      <c r="GG270" s="85">
        <f t="shared" si="329"/>
        <v>500</v>
      </c>
      <c r="GH270" s="101">
        <f t="shared" si="268"/>
        <v>2</v>
      </c>
      <c r="GI270" s="102">
        <f t="shared" si="330"/>
        <v>1.1589007499999999</v>
      </c>
      <c r="GJ270" s="102">
        <f t="shared" si="331"/>
        <v>0.57945037499999996</v>
      </c>
      <c r="GK270" s="79">
        <f>ROW()</f>
        <v>270</v>
      </c>
    </row>
    <row r="271" spans="1:193" s="12" customFormat="1" ht="50.1" customHeight="1">
      <c r="A271" s="17">
        <f>ROW()</f>
        <v>271</v>
      </c>
      <c r="B271" s="32">
        <f t="shared" si="332"/>
        <v>265</v>
      </c>
      <c r="C271" s="33">
        <f t="shared" si="333"/>
        <v>265</v>
      </c>
      <c r="D271" s="31" t="s">
        <v>592</v>
      </c>
      <c r="E271" s="390">
        <f t="shared" si="269"/>
        <v>2.9175126749999998</v>
      </c>
      <c r="F271" s="107">
        <f t="shared" si="285"/>
        <v>3.0024138374999998</v>
      </c>
      <c r="G271" s="3">
        <v>0</v>
      </c>
      <c r="H271" s="4">
        <v>0</v>
      </c>
      <c r="I271" s="63"/>
      <c r="J271" s="15"/>
      <c r="K271" s="13"/>
      <c r="L271" s="98">
        <f t="shared" si="334"/>
        <v>1</v>
      </c>
      <c r="M271" s="99">
        <f>M5</f>
        <v>0.94499999999999995</v>
      </c>
      <c r="N271" s="100">
        <v>3.2669999999999999</v>
      </c>
      <c r="O271" s="110">
        <v>207715</v>
      </c>
      <c r="P271" s="95">
        <f t="shared" si="286"/>
        <v>3.0873149999999998</v>
      </c>
      <c r="Q271" s="15"/>
      <c r="R271" s="24">
        <f t="shared" si="270"/>
        <v>2</v>
      </c>
      <c r="S271" s="25">
        <v>0</v>
      </c>
      <c r="T271" s="63"/>
      <c r="U271" s="15"/>
      <c r="V271" s="13"/>
      <c r="W271" s="98">
        <f t="shared" si="287"/>
        <v>0</v>
      </c>
      <c r="X271" s="99">
        <f>X5</f>
        <v>0.97</v>
      </c>
      <c r="Y271" s="100"/>
      <c r="Z271" s="110"/>
      <c r="AA271" s="95">
        <f t="shared" si="288"/>
        <v>0</v>
      </c>
      <c r="AB271" s="15"/>
      <c r="AC271" s="24">
        <f t="shared" si="271"/>
        <v>0</v>
      </c>
      <c r="AD271" s="5">
        <v>0</v>
      </c>
      <c r="AE271" s="63"/>
      <c r="AF271" s="15"/>
      <c r="AG271" s="13"/>
      <c r="AH271" s="98">
        <f t="shared" si="289"/>
        <v>0</v>
      </c>
      <c r="AI271" s="99">
        <f>AI5</f>
        <v>0.95499999999999996</v>
      </c>
      <c r="AJ271" s="100"/>
      <c r="AK271" s="110"/>
      <c r="AL271" s="95">
        <f t="shared" si="290"/>
        <v>0</v>
      </c>
      <c r="AM271" s="15"/>
      <c r="AN271" s="24">
        <f t="shared" si="272"/>
        <v>0</v>
      </c>
      <c r="AO271" s="5">
        <v>0</v>
      </c>
      <c r="AP271" s="63"/>
      <c r="AQ271" s="15"/>
      <c r="AR271" s="13"/>
      <c r="AS271" s="98">
        <f t="shared" si="291"/>
        <v>0</v>
      </c>
      <c r="AT271" s="99">
        <f>AT5</f>
        <v>0.96</v>
      </c>
      <c r="AU271" s="100"/>
      <c r="AV271" s="110"/>
      <c r="AW271" s="95">
        <f t="shared" si="292"/>
        <v>0</v>
      </c>
      <c r="AX271" s="15"/>
      <c r="AY271" s="24">
        <f t="shared" si="273"/>
        <v>0</v>
      </c>
      <c r="AZ271" s="5">
        <v>0</v>
      </c>
      <c r="BA271" s="63"/>
      <c r="BB271" s="15"/>
      <c r="BC271" s="13"/>
      <c r="BD271" s="98">
        <f t="shared" si="293"/>
        <v>0</v>
      </c>
      <c r="BE271" s="99">
        <f>BE5</f>
        <v>0.98</v>
      </c>
      <c r="BF271" s="100"/>
      <c r="BG271" s="110"/>
      <c r="BH271" s="95">
        <f t="shared" si="294"/>
        <v>0</v>
      </c>
      <c r="BI271" s="15"/>
      <c r="BJ271" s="24">
        <f t="shared" si="274"/>
        <v>0</v>
      </c>
      <c r="BK271" s="5">
        <v>0</v>
      </c>
      <c r="BL271" s="63"/>
      <c r="BM271" s="15"/>
      <c r="BN271" s="13"/>
      <c r="BO271" s="98">
        <f t="shared" si="295"/>
        <v>1</v>
      </c>
      <c r="BP271" s="99">
        <f>BP5</f>
        <v>0.94499999999999995</v>
      </c>
      <c r="BQ271" s="100">
        <v>3.0873149999999998</v>
      </c>
      <c r="BR271" s="110"/>
      <c r="BS271" s="95">
        <f t="shared" si="296"/>
        <v>2.9175126749999998</v>
      </c>
      <c r="BT271" s="15"/>
      <c r="BU271" s="24">
        <f t="shared" si="275"/>
        <v>1</v>
      </c>
      <c r="BV271" s="5">
        <v>0</v>
      </c>
      <c r="BW271" s="63"/>
      <c r="BX271" s="15"/>
      <c r="BY271" s="13"/>
      <c r="BZ271" s="98">
        <f t="shared" si="297"/>
        <v>0</v>
      </c>
      <c r="CA271" s="99">
        <f>CA5</f>
        <v>1</v>
      </c>
      <c r="CB271" s="100"/>
      <c r="CC271" s="110"/>
      <c r="CD271" s="95">
        <f t="shared" si="298"/>
        <v>0</v>
      </c>
      <c r="CE271" s="15"/>
      <c r="CF271" s="24">
        <f t="shared" si="276"/>
        <v>0</v>
      </c>
      <c r="CG271" s="5">
        <v>0</v>
      </c>
      <c r="CH271" s="63"/>
      <c r="CI271" s="15"/>
      <c r="CJ271" s="13"/>
      <c r="CK271" s="98">
        <f t="shared" si="299"/>
        <v>0</v>
      </c>
      <c r="CL271" s="99">
        <f>CL5</f>
        <v>1</v>
      </c>
      <c r="CM271" s="100"/>
      <c r="CN271" s="110"/>
      <c r="CO271" s="95">
        <f t="shared" si="300"/>
        <v>0</v>
      </c>
      <c r="CP271" s="15"/>
      <c r="CQ271" s="24">
        <f t="shared" si="277"/>
        <v>0</v>
      </c>
      <c r="CR271" s="5">
        <v>0</v>
      </c>
      <c r="CS271" s="63"/>
      <c r="CT271" s="15"/>
      <c r="CU271" s="13"/>
      <c r="CV271" s="98">
        <f t="shared" si="301"/>
        <v>0</v>
      </c>
      <c r="CW271" s="99">
        <f>CW5</f>
        <v>1</v>
      </c>
      <c r="CX271" s="100"/>
      <c r="CY271" s="110"/>
      <c r="CZ271" s="95">
        <f t="shared" si="302"/>
        <v>0</v>
      </c>
      <c r="DA271" s="15"/>
      <c r="DB271" s="24">
        <f t="shared" si="278"/>
        <v>0</v>
      </c>
      <c r="DC271" s="5">
        <v>0</v>
      </c>
      <c r="DD271" s="63"/>
      <c r="DE271" s="15"/>
      <c r="DF271" s="13"/>
      <c r="DG271" s="98">
        <f t="shared" si="303"/>
        <v>0</v>
      </c>
      <c r="DH271" s="99">
        <f>DH5</f>
        <v>1</v>
      </c>
      <c r="DI271" s="100"/>
      <c r="DJ271" s="110"/>
      <c r="DK271" s="95">
        <f t="shared" si="304"/>
        <v>0</v>
      </c>
      <c r="DL271" s="15"/>
      <c r="DM271" s="24">
        <f t="shared" si="279"/>
        <v>0</v>
      </c>
      <c r="DN271" s="5">
        <v>0</v>
      </c>
      <c r="DO271" s="63"/>
      <c r="DP271" s="15"/>
      <c r="DQ271" s="13"/>
      <c r="DR271" s="98">
        <f t="shared" si="305"/>
        <v>0</v>
      </c>
      <c r="DS271" s="99">
        <f>DS5</f>
        <v>1</v>
      </c>
      <c r="DT271" s="100"/>
      <c r="DU271" s="110"/>
      <c r="DV271" s="95">
        <f t="shared" si="306"/>
        <v>0</v>
      </c>
      <c r="DW271" s="15"/>
      <c r="DX271" s="24">
        <f t="shared" si="280"/>
        <v>0</v>
      </c>
      <c r="DY271" s="5">
        <v>0</v>
      </c>
      <c r="DZ271" s="63"/>
      <c r="EA271" s="15"/>
      <c r="EB271" s="13"/>
      <c r="EC271" s="98">
        <f t="shared" si="307"/>
        <v>0</v>
      </c>
      <c r="ED271" s="99">
        <f>ED5</f>
        <v>1</v>
      </c>
      <c r="EE271" s="100"/>
      <c r="EF271" s="110"/>
      <c r="EG271" s="95">
        <f t="shared" si="308"/>
        <v>0</v>
      </c>
      <c r="EH271" s="15"/>
      <c r="EI271" s="24">
        <f t="shared" si="281"/>
        <v>0</v>
      </c>
      <c r="EJ271" s="5">
        <v>0</v>
      </c>
      <c r="EK271" s="63"/>
      <c r="EL271" s="15"/>
      <c r="EM271" s="13"/>
      <c r="EN271" s="98">
        <f t="shared" si="309"/>
        <v>0</v>
      </c>
      <c r="EO271" s="99">
        <f>EO5</f>
        <v>1</v>
      </c>
      <c r="EP271" s="100"/>
      <c r="EQ271" s="110"/>
      <c r="ER271" s="95">
        <f t="shared" si="310"/>
        <v>0</v>
      </c>
      <c r="ES271" s="15"/>
      <c r="ET271" s="24">
        <f t="shared" si="282"/>
        <v>0</v>
      </c>
      <c r="EU271" s="5">
        <v>0</v>
      </c>
      <c r="EV271" s="63"/>
      <c r="EW271" s="15"/>
      <c r="EX271" s="13"/>
      <c r="EY271" s="98">
        <f t="shared" si="311"/>
        <v>0</v>
      </c>
      <c r="EZ271" s="99">
        <f>EZ5</f>
        <v>1</v>
      </c>
      <c r="FA271" s="100"/>
      <c r="FB271" s="110"/>
      <c r="FC271" s="95">
        <f t="shared" si="312"/>
        <v>0</v>
      </c>
      <c r="FD271" s="15"/>
      <c r="FE271" s="24">
        <f t="shared" si="283"/>
        <v>0</v>
      </c>
      <c r="FF271" s="5">
        <v>0</v>
      </c>
      <c r="FG271" s="63"/>
      <c r="FH271" s="15"/>
      <c r="FI271" s="13"/>
      <c r="FJ271" s="98">
        <f t="shared" si="313"/>
        <v>0</v>
      </c>
      <c r="FK271" s="99">
        <f>FK5</f>
        <v>1</v>
      </c>
      <c r="FL271" s="100"/>
      <c r="FM271" s="110"/>
      <c r="FN271" s="95">
        <f t="shared" si="314"/>
        <v>0</v>
      </c>
      <c r="FO271" s="15"/>
      <c r="FP271" s="24">
        <f t="shared" si="284"/>
        <v>0</v>
      </c>
      <c r="FQ271" s="5">
        <v>0</v>
      </c>
      <c r="FR271" s="8">
        <v>0</v>
      </c>
      <c r="FS271" s="84">
        <f t="shared" si="315"/>
        <v>3.0873149999999998</v>
      </c>
      <c r="FT271" s="85">
        <f t="shared" si="316"/>
        <v>500</v>
      </c>
      <c r="FU271" s="85">
        <f t="shared" si="317"/>
        <v>500</v>
      </c>
      <c r="FV271" s="85">
        <f t="shared" si="318"/>
        <v>500</v>
      </c>
      <c r="FW271" s="85">
        <f t="shared" si="319"/>
        <v>500</v>
      </c>
      <c r="FX271" s="85">
        <f t="shared" si="320"/>
        <v>2.9175126749999998</v>
      </c>
      <c r="FY271" s="85">
        <f t="shared" si="321"/>
        <v>500</v>
      </c>
      <c r="FZ271" s="85">
        <f t="shared" si="322"/>
        <v>500</v>
      </c>
      <c r="GA271" s="85">
        <f t="shared" si="323"/>
        <v>500</v>
      </c>
      <c r="GB271" s="85">
        <f t="shared" si="324"/>
        <v>500</v>
      </c>
      <c r="GC271" s="85">
        <f t="shared" si="325"/>
        <v>500</v>
      </c>
      <c r="GD271" s="85">
        <f t="shared" si="326"/>
        <v>500</v>
      </c>
      <c r="GE271" s="85">
        <f t="shared" si="327"/>
        <v>500</v>
      </c>
      <c r="GF271" s="85">
        <f t="shared" si="328"/>
        <v>500</v>
      </c>
      <c r="GG271" s="85">
        <f t="shared" si="329"/>
        <v>500</v>
      </c>
      <c r="GH271" s="101">
        <f t="shared" si="268"/>
        <v>2</v>
      </c>
      <c r="GI271" s="102">
        <f t="shared" si="330"/>
        <v>6.0048276749999996</v>
      </c>
      <c r="GJ271" s="102">
        <f t="shared" si="331"/>
        <v>3.0024138374999998</v>
      </c>
      <c r="GK271" s="79">
        <f>ROW()</f>
        <v>271</v>
      </c>
    </row>
    <row r="272" spans="1:193" s="12" customFormat="1" ht="50.1" customHeight="1">
      <c r="A272" s="17">
        <f>ROW()</f>
        <v>272</v>
      </c>
      <c r="B272" s="32">
        <f t="shared" si="332"/>
        <v>266</v>
      </c>
      <c r="C272" s="33">
        <f t="shared" si="333"/>
        <v>266</v>
      </c>
      <c r="D272" s="31" t="s">
        <v>593</v>
      </c>
      <c r="E272" s="390">
        <f t="shared" si="269"/>
        <v>500</v>
      </c>
      <c r="F272" s="107">
        <f t="shared" si="285"/>
        <v>0</v>
      </c>
      <c r="G272" s="3">
        <v>0</v>
      </c>
      <c r="H272" s="4">
        <v>0</v>
      </c>
      <c r="I272" s="63"/>
      <c r="J272" s="15"/>
      <c r="K272" s="13"/>
      <c r="L272" s="98">
        <f t="shared" si="334"/>
        <v>0</v>
      </c>
      <c r="M272" s="99">
        <f>M5</f>
        <v>0.94499999999999995</v>
      </c>
      <c r="N272" s="100"/>
      <c r="O272" s="110">
        <v>416076</v>
      </c>
      <c r="P272" s="95">
        <f t="shared" si="286"/>
        <v>0</v>
      </c>
      <c r="Q272" s="15"/>
      <c r="R272" s="24">
        <f t="shared" si="270"/>
        <v>0</v>
      </c>
      <c r="S272" s="25">
        <v>0</v>
      </c>
      <c r="T272" s="63"/>
      <c r="U272" s="15"/>
      <c r="V272" s="13"/>
      <c r="W272" s="98">
        <f t="shared" si="287"/>
        <v>0</v>
      </c>
      <c r="X272" s="99">
        <f>X5</f>
        <v>0.97</v>
      </c>
      <c r="Y272" s="100"/>
      <c r="Z272" s="110"/>
      <c r="AA272" s="95">
        <f t="shared" si="288"/>
        <v>0</v>
      </c>
      <c r="AB272" s="15"/>
      <c r="AC272" s="24">
        <f t="shared" si="271"/>
        <v>0</v>
      </c>
      <c r="AD272" s="5">
        <v>0</v>
      </c>
      <c r="AE272" s="63"/>
      <c r="AF272" s="15"/>
      <c r="AG272" s="13"/>
      <c r="AH272" s="98">
        <f t="shared" si="289"/>
        <v>0</v>
      </c>
      <c r="AI272" s="99">
        <f>AI5</f>
        <v>0.95499999999999996</v>
      </c>
      <c r="AJ272" s="100"/>
      <c r="AK272" s="110"/>
      <c r="AL272" s="95">
        <f t="shared" si="290"/>
        <v>0</v>
      </c>
      <c r="AM272" s="15"/>
      <c r="AN272" s="24">
        <f t="shared" si="272"/>
        <v>0</v>
      </c>
      <c r="AO272" s="5">
        <v>0</v>
      </c>
      <c r="AP272" s="63"/>
      <c r="AQ272" s="15"/>
      <c r="AR272" s="13"/>
      <c r="AS272" s="98">
        <f t="shared" si="291"/>
        <v>0</v>
      </c>
      <c r="AT272" s="99">
        <f>AT5</f>
        <v>0.96</v>
      </c>
      <c r="AU272" s="100"/>
      <c r="AV272" s="110"/>
      <c r="AW272" s="95">
        <f t="shared" si="292"/>
        <v>0</v>
      </c>
      <c r="AX272" s="15"/>
      <c r="AY272" s="24">
        <f t="shared" si="273"/>
        <v>0</v>
      </c>
      <c r="AZ272" s="5">
        <v>0</v>
      </c>
      <c r="BA272" s="63"/>
      <c r="BB272" s="15"/>
      <c r="BC272" s="13"/>
      <c r="BD272" s="98">
        <f t="shared" si="293"/>
        <v>0</v>
      </c>
      <c r="BE272" s="99">
        <f>BE5</f>
        <v>0.98</v>
      </c>
      <c r="BF272" s="100"/>
      <c r="BG272" s="110"/>
      <c r="BH272" s="95">
        <f t="shared" si="294"/>
        <v>0</v>
      </c>
      <c r="BI272" s="15"/>
      <c r="BJ272" s="24">
        <f t="shared" si="274"/>
        <v>0</v>
      </c>
      <c r="BK272" s="5">
        <v>0</v>
      </c>
      <c r="BL272" s="63"/>
      <c r="BM272" s="15"/>
      <c r="BN272" s="13"/>
      <c r="BO272" s="98">
        <f t="shared" si="295"/>
        <v>0</v>
      </c>
      <c r="BP272" s="99">
        <f>BP5</f>
        <v>0.94499999999999995</v>
      </c>
      <c r="BQ272" s="100"/>
      <c r="BR272" s="110"/>
      <c r="BS272" s="95">
        <f t="shared" si="296"/>
        <v>0</v>
      </c>
      <c r="BT272" s="15"/>
      <c r="BU272" s="24">
        <f t="shared" si="275"/>
        <v>0</v>
      </c>
      <c r="BV272" s="5">
        <v>0</v>
      </c>
      <c r="BW272" s="63"/>
      <c r="BX272" s="15"/>
      <c r="BY272" s="13"/>
      <c r="BZ272" s="98">
        <f t="shared" si="297"/>
        <v>0</v>
      </c>
      <c r="CA272" s="99">
        <f>CA5</f>
        <v>1</v>
      </c>
      <c r="CB272" s="100"/>
      <c r="CC272" s="110"/>
      <c r="CD272" s="95">
        <f t="shared" si="298"/>
        <v>0</v>
      </c>
      <c r="CE272" s="15"/>
      <c r="CF272" s="24">
        <f t="shared" si="276"/>
        <v>0</v>
      </c>
      <c r="CG272" s="5">
        <v>0</v>
      </c>
      <c r="CH272" s="63"/>
      <c r="CI272" s="15"/>
      <c r="CJ272" s="13"/>
      <c r="CK272" s="98">
        <f t="shared" si="299"/>
        <v>0</v>
      </c>
      <c r="CL272" s="99">
        <f>CL5</f>
        <v>1</v>
      </c>
      <c r="CM272" s="100"/>
      <c r="CN272" s="110"/>
      <c r="CO272" s="95">
        <f t="shared" si="300"/>
        <v>0</v>
      </c>
      <c r="CP272" s="15"/>
      <c r="CQ272" s="24">
        <f t="shared" si="277"/>
        <v>0</v>
      </c>
      <c r="CR272" s="5">
        <v>0</v>
      </c>
      <c r="CS272" s="63"/>
      <c r="CT272" s="15"/>
      <c r="CU272" s="13"/>
      <c r="CV272" s="98">
        <f t="shared" si="301"/>
        <v>0</v>
      </c>
      <c r="CW272" s="99">
        <f>CW5</f>
        <v>1</v>
      </c>
      <c r="CX272" s="100"/>
      <c r="CY272" s="110"/>
      <c r="CZ272" s="95">
        <f t="shared" si="302"/>
        <v>0</v>
      </c>
      <c r="DA272" s="15"/>
      <c r="DB272" s="24">
        <f t="shared" si="278"/>
        <v>0</v>
      </c>
      <c r="DC272" s="5">
        <v>0</v>
      </c>
      <c r="DD272" s="63"/>
      <c r="DE272" s="15"/>
      <c r="DF272" s="13"/>
      <c r="DG272" s="98">
        <f t="shared" si="303"/>
        <v>0</v>
      </c>
      <c r="DH272" s="99">
        <f>DH5</f>
        <v>1</v>
      </c>
      <c r="DI272" s="100"/>
      <c r="DJ272" s="110"/>
      <c r="DK272" s="95">
        <f t="shared" si="304"/>
        <v>0</v>
      </c>
      <c r="DL272" s="15"/>
      <c r="DM272" s="24">
        <f t="shared" si="279"/>
        <v>0</v>
      </c>
      <c r="DN272" s="5">
        <v>0</v>
      </c>
      <c r="DO272" s="63"/>
      <c r="DP272" s="15"/>
      <c r="DQ272" s="13"/>
      <c r="DR272" s="98">
        <f t="shared" si="305"/>
        <v>0</v>
      </c>
      <c r="DS272" s="99">
        <f>DS5</f>
        <v>1</v>
      </c>
      <c r="DT272" s="100"/>
      <c r="DU272" s="110"/>
      <c r="DV272" s="95">
        <f t="shared" si="306"/>
        <v>0</v>
      </c>
      <c r="DW272" s="15"/>
      <c r="DX272" s="24">
        <f t="shared" si="280"/>
        <v>0</v>
      </c>
      <c r="DY272" s="5">
        <v>0</v>
      </c>
      <c r="DZ272" s="63"/>
      <c r="EA272" s="15"/>
      <c r="EB272" s="13"/>
      <c r="EC272" s="98">
        <f t="shared" si="307"/>
        <v>0</v>
      </c>
      <c r="ED272" s="99">
        <f>ED5</f>
        <v>1</v>
      </c>
      <c r="EE272" s="100"/>
      <c r="EF272" s="110"/>
      <c r="EG272" s="95">
        <f t="shared" si="308"/>
        <v>0</v>
      </c>
      <c r="EH272" s="15"/>
      <c r="EI272" s="24">
        <f t="shared" si="281"/>
        <v>0</v>
      </c>
      <c r="EJ272" s="5">
        <v>0</v>
      </c>
      <c r="EK272" s="63"/>
      <c r="EL272" s="15"/>
      <c r="EM272" s="13"/>
      <c r="EN272" s="98">
        <f t="shared" si="309"/>
        <v>0</v>
      </c>
      <c r="EO272" s="99">
        <f>EO5</f>
        <v>1</v>
      </c>
      <c r="EP272" s="100"/>
      <c r="EQ272" s="110"/>
      <c r="ER272" s="95">
        <f t="shared" si="310"/>
        <v>0</v>
      </c>
      <c r="ES272" s="15"/>
      <c r="ET272" s="24">
        <f t="shared" si="282"/>
        <v>0</v>
      </c>
      <c r="EU272" s="5">
        <v>0</v>
      </c>
      <c r="EV272" s="63"/>
      <c r="EW272" s="15"/>
      <c r="EX272" s="13"/>
      <c r="EY272" s="98">
        <f t="shared" si="311"/>
        <v>0</v>
      </c>
      <c r="EZ272" s="99">
        <f>EZ5</f>
        <v>1</v>
      </c>
      <c r="FA272" s="100"/>
      <c r="FB272" s="110"/>
      <c r="FC272" s="95">
        <f t="shared" si="312"/>
        <v>0</v>
      </c>
      <c r="FD272" s="15"/>
      <c r="FE272" s="24">
        <f t="shared" si="283"/>
        <v>0</v>
      </c>
      <c r="FF272" s="5">
        <v>0</v>
      </c>
      <c r="FG272" s="63"/>
      <c r="FH272" s="15"/>
      <c r="FI272" s="13"/>
      <c r="FJ272" s="98">
        <f t="shared" si="313"/>
        <v>0</v>
      </c>
      <c r="FK272" s="99">
        <f>FK5</f>
        <v>1</v>
      </c>
      <c r="FL272" s="100"/>
      <c r="FM272" s="110"/>
      <c r="FN272" s="95">
        <f t="shared" si="314"/>
        <v>0</v>
      </c>
      <c r="FO272" s="15"/>
      <c r="FP272" s="24">
        <f t="shared" si="284"/>
        <v>0</v>
      </c>
      <c r="FQ272" s="5">
        <v>0</v>
      </c>
      <c r="FR272" s="8">
        <v>0</v>
      </c>
      <c r="FS272" s="84">
        <f t="shared" si="315"/>
        <v>500</v>
      </c>
      <c r="FT272" s="85">
        <f t="shared" si="316"/>
        <v>500</v>
      </c>
      <c r="FU272" s="85">
        <f t="shared" si="317"/>
        <v>500</v>
      </c>
      <c r="FV272" s="85">
        <f t="shared" si="318"/>
        <v>500</v>
      </c>
      <c r="FW272" s="85">
        <f t="shared" si="319"/>
        <v>500</v>
      </c>
      <c r="FX272" s="85">
        <f t="shared" si="320"/>
        <v>500</v>
      </c>
      <c r="FY272" s="85">
        <f t="shared" si="321"/>
        <v>500</v>
      </c>
      <c r="FZ272" s="85">
        <f t="shared" si="322"/>
        <v>500</v>
      </c>
      <c r="GA272" s="85">
        <f t="shared" si="323"/>
        <v>500</v>
      </c>
      <c r="GB272" s="85">
        <f t="shared" si="324"/>
        <v>500</v>
      </c>
      <c r="GC272" s="85">
        <f t="shared" si="325"/>
        <v>500</v>
      </c>
      <c r="GD272" s="85">
        <f t="shared" si="326"/>
        <v>500</v>
      </c>
      <c r="GE272" s="85">
        <f t="shared" si="327"/>
        <v>500</v>
      </c>
      <c r="GF272" s="85">
        <f t="shared" si="328"/>
        <v>500</v>
      </c>
      <c r="GG272" s="85">
        <f t="shared" si="329"/>
        <v>500</v>
      </c>
      <c r="GH272" s="101">
        <f t="shared" si="268"/>
        <v>0</v>
      </c>
      <c r="GI272" s="102">
        <f t="shared" si="330"/>
        <v>0</v>
      </c>
      <c r="GJ272" s="102">
        <f t="shared" si="331"/>
        <v>0</v>
      </c>
      <c r="GK272" s="79">
        <f>ROW()</f>
        <v>272</v>
      </c>
    </row>
    <row r="273" spans="1:193" s="12" customFormat="1" ht="50.1" customHeight="1">
      <c r="A273" s="17">
        <f>ROW()</f>
        <v>273</v>
      </c>
      <c r="B273" s="32">
        <f t="shared" si="332"/>
        <v>267</v>
      </c>
      <c r="C273" s="33">
        <f t="shared" si="333"/>
        <v>267</v>
      </c>
      <c r="D273" s="31" t="s">
        <v>594</v>
      </c>
      <c r="E273" s="390">
        <f t="shared" si="269"/>
        <v>6.2690354999999993</v>
      </c>
      <c r="F273" s="107">
        <f t="shared" si="285"/>
        <v>6.4514677499999991</v>
      </c>
      <c r="G273" s="3">
        <v>0</v>
      </c>
      <c r="H273" s="4">
        <v>0</v>
      </c>
      <c r="I273" s="63"/>
      <c r="J273" s="15"/>
      <c r="K273" s="13"/>
      <c r="L273" s="98">
        <f t="shared" si="334"/>
        <v>1</v>
      </c>
      <c r="M273" s="99">
        <f>M5</f>
        <v>0.94499999999999995</v>
      </c>
      <c r="N273" s="100">
        <v>7.02</v>
      </c>
      <c r="O273" s="110">
        <v>84480</v>
      </c>
      <c r="P273" s="95">
        <f t="shared" si="286"/>
        <v>6.6338999999999997</v>
      </c>
      <c r="Q273" s="15"/>
      <c r="R273" s="24">
        <f t="shared" si="270"/>
        <v>2</v>
      </c>
      <c r="S273" s="25">
        <v>0</v>
      </c>
      <c r="T273" s="63"/>
      <c r="U273" s="15"/>
      <c r="V273" s="13"/>
      <c r="W273" s="98">
        <f t="shared" si="287"/>
        <v>0</v>
      </c>
      <c r="X273" s="99">
        <f>X5</f>
        <v>0.97</v>
      </c>
      <c r="Y273" s="100"/>
      <c r="Z273" s="110"/>
      <c r="AA273" s="95">
        <f t="shared" si="288"/>
        <v>0</v>
      </c>
      <c r="AB273" s="15"/>
      <c r="AC273" s="24">
        <f t="shared" si="271"/>
        <v>0</v>
      </c>
      <c r="AD273" s="5">
        <v>0</v>
      </c>
      <c r="AE273" s="63"/>
      <c r="AF273" s="15"/>
      <c r="AG273" s="13"/>
      <c r="AH273" s="98">
        <f t="shared" si="289"/>
        <v>0</v>
      </c>
      <c r="AI273" s="99">
        <f>AI5</f>
        <v>0.95499999999999996</v>
      </c>
      <c r="AJ273" s="100"/>
      <c r="AK273" s="110"/>
      <c r="AL273" s="95">
        <f t="shared" si="290"/>
        <v>0</v>
      </c>
      <c r="AM273" s="15"/>
      <c r="AN273" s="24">
        <f t="shared" si="272"/>
        <v>0</v>
      </c>
      <c r="AO273" s="5">
        <v>0</v>
      </c>
      <c r="AP273" s="63"/>
      <c r="AQ273" s="15"/>
      <c r="AR273" s="13"/>
      <c r="AS273" s="98">
        <f t="shared" si="291"/>
        <v>0</v>
      </c>
      <c r="AT273" s="99">
        <f>AT5</f>
        <v>0.96</v>
      </c>
      <c r="AU273" s="100"/>
      <c r="AV273" s="110"/>
      <c r="AW273" s="95">
        <f t="shared" si="292"/>
        <v>0</v>
      </c>
      <c r="AX273" s="15"/>
      <c r="AY273" s="24">
        <f t="shared" si="273"/>
        <v>0</v>
      </c>
      <c r="AZ273" s="5">
        <v>0</v>
      </c>
      <c r="BA273" s="63"/>
      <c r="BB273" s="15"/>
      <c r="BC273" s="13"/>
      <c r="BD273" s="98">
        <f t="shared" si="293"/>
        <v>0</v>
      </c>
      <c r="BE273" s="99">
        <f>BE5</f>
        <v>0.98</v>
      </c>
      <c r="BF273" s="100"/>
      <c r="BG273" s="110"/>
      <c r="BH273" s="95">
        <f t="shared" si="294"/>
        <v>0</v>
      </c>
      <c r="BI273" s="15"/>
      <c r="BJ273" s="24">
        <f t="shared" si="274"/>
        <v>0</v>
      </c>
      <c r="BK273" s="5">
        <v>0</v>
      </c>
      <c r="BL273" s="63"/>
      <c r="BM273" s="15"/>
      <c r="BN273" s="13"/>
      <c r="BO273" s="98">
        <f t="shared" si="295"/>
        <v>1</v>
      </c>
      <c r="BP273" s="99">
        <f>BP5</f>
        <v>0.94499999999999995</v>
      </c>
      <c r="BQ273" s="100">
        <v>6.6338999999999997</v>
      </c>
      <c r="BR273" s="110"/>
      <c r="BS273" s="95">
        <f t="shared" si="296"/>
        <v>6.2690354999999993</v>
      </c>
      <c r="BT273" s="15"/>
      <c r="BU273" s="24">
        <f t="shared" si="275"/>
        <v>1</v>
      </c>
      <c r="BV273" s="5">
        <v>0</v>
      </c>
      <c r="BW273" s="63"/>
      <c r="BX273" s="15"/>
      <c r="BY273" s="13"/>
      <c r="BZ273" s="98">
        <f t="shared" si="297"/>
        <v>0</v>
      </c>
      <c r="CA273" s="99">
        <f>CA5</f>
        <v>1</v>
      </c>
      <c r="CB273" s="100"/>
      <c r="CC273" s="110"/>
      <c r="CD273" s="95">
        <f t="shared" si="298"/>
        <v>0</v>
      </c>
      <c r="CE273" s="15"/>
      <c r="CF273" s="24">
        <f t="shared" si="276"/>
        <v>0</v>
      </c>
      <c r="CG273" s="5">
        <v>0</v>
      </c>
      <c r="CH273" s="63"/>
      <c r="CI273" s="15"/>
      <c r="CJ273" s="13"/>
      <c r="CK273" s="98">
        <f t="shared" si="299"/>
        <v>0</v>
      </c>
      <c r="CL273" s="99">
        <f>CL5</f>
        <v>1</v>
      </c>
      <c r="CM273" s="100"/>
      <c r="CN273" s="110"/>
      <c r="CO273" s="95">
        <f t="shared" si="300"/>
        <v>0</v>
      </c>
      <c r="CP273" s="15"/>
      <c r="CQ273" s="24">
        <f t="shared" si="277"/>
        <v>0</v>
      </c>
      <c r="CR273" s="5">
        <v>0</v>
      </c>
      <c r="CS273" s="63"/>
      <c r="CT273" s="15"/>
      <c r="CU273" s="13"/>
      <c r="CV273" s="98">
        <f t="shared" si="301"/>
        <v>0</v>
      </c>
      <c r="CW273" s="99">
        <f>CW5</f>
        <v>1</v>
      </c>
      <c r="CX273" s="100"/>
      <c r="CY273" s="110"/>
      <c r="CZ273" s="95">
        <f t="shared" si="302"/>
        <v>0</v>
      </c>
      <c r="DA273" s="15"/>
      <c r="DB273" s="24">
        <f t="shared" si="278"/>
        <v>0</v>
      </c>
      <c r="DC273" s="5">
        <v>0</v>
      </c>
      <c r="DD273" s="63"/>
      <c r="DE273" s="15"/>
      <c r="DF273" s="13"/>
      <c r="DG273" s="98">
        <f t="shared" si="303"/>
        <v>0</v>
      </c>
      <c r="DH273" s="99">
        <f>DH5</f>
        <v>1</v>
      </c>
      <c r="DI273" s="100"/>
      <c r="DJ273" s="110"/>
      <c r="DK273" s="95">
        <f t="shared" si="304"/>
        <v>0</v>
      </c>
      <c r="DL273" s="15"/>
      <c r="DM273" s="24">
        <f t="shared" si="279"/>
        <v>0</v>
      </c>
      <c r="DN273" s="5">
        <v>0</v>
      </c>
      <c r="DO273" s="63"/>
      <c r="DP273" s="15"/>
      <c r="DQ273" s="13"/>
      <c r="DR273" s="98">
        <f t="shared" si="305"/>
        <v>0</v>
      </c>
      <c r="DS273" s="99">
        <f>DS5</f>
        <v>1</v>
      </c>
      <c r="DT273" s="100"/>
      <c r="DU273" s="110"/>
      <c r="DV273" s="95">
        <f t="shared" si="306"/>
        <v>0</v>
      </c>
      <c r="DW273" s="15"/>
      <c r="DX273" s="24">
        <f t="shared" si="280"/>
        <v>0</v>
      </c>
      <c r="DY273" s="5">
        <v>0</v>
      </c>
      <c r="DZ273" s="63"/>
      <c r="EA273" s="15"/>
      <c r="EB273" s="13"/>
      <c r="EC273" s="98">
        <f t="shared" si="307"/>
        <v>0</v>
      </c>
      <c r="ED273" s="99">
        <f>ED5</f>
        <v>1</v>
      </c>
      <c r="EE273" s="100"/>
      <c r="EF273" s="110"/>
      <c r="EG273" s="95">
        <f t="shared" si="308"/>
        <v>0</v>
      </c>
      <c r="EH273" s="15"/>
      <c r="EI273" s="24">
        <f t="shared" si="281"/>
        <v>0</v>
      </c>
      <c r="EJ273" s="5">
        <v>0</v>
      </c>
      <c r="EK273" s="63"/>
      <c r="EL273" s="15"/>
      <c r="EM273" s="13"/>
      <c r="EN273" s="98">
        <f t="shared" si="309"/>
        <v>0</v>
      </c>
      <c r="EO273" s="99">
        <f>EO5</f>
        <v>1</v>
      </c>
      <c r="EP273" s="100"/>
      <c r="EQ273" s="110"/>
      <c r="ER273" s="95">
        <f t="shared" si="310"/>
        <v>0</v>
      </c>
      <c r="ES273" s="15"/>
      <c r="ET273" s="24">
        <f t="shared" si="282"/>
        <v>0</v>
      </c>
      <c r="EU273" s="5">
        <v>0</v>
      </c>
      <c r="EV273" s="63"/>
      <c r="EW273" s="15"/>
      <c r="EX273" s="13"/>
      <c r="EY273" s="98">
        <f t="shared" si="311"/>
        <v>0</v>
      </c>
      <c r="EZ273" s="99">
        <f>EZ5</f>
        <v>1</v>
      </c>
      <c r="FA273" s="100"/>
      <c r="FB273" s="110"/>
      <c r="FC273" s="95">
        <f t="shared" si="312"/>
        <v>0</v>
      </c>
      <c r="FD273" s="15"/>
      <c r="FE273" s="24">
        <f t="shared" si="283"/>
        <v>0</v>
      </c>
      <c r="FF273" s="5">
        <v>0</v>
      </c>
      <c r="FG273" s="63"/>
      <c r="FH273" s="15"/>
      <c r="FI273" s="13"/>
      <c r="FJ273" s="98">
        <f t="shared" si="313"/>
        <v>0</v>
      </c>
      <c r="FK273" s="99">
        <f>FK5</f>
        <v>1</v>
      </c>
      <c r="FL273" s="100"/>
      <c r="FM273" s="110"/>
      <c r="FN273" s="95">
        <f t="shared" si="314"/>
        <v>0</v>
      </c>
      <c r="FO273" s="15"/>
      <c r="FP273" s="24">
        <f t="shared" si="284"/>
        <v>0</v>
      </c>
      <c r="FQ273" s="5">
        <v>0</v>
      </c>
      <c r="FR273" s="8">
        <v>0</v>
      </c>
      <c r="FS273" s="84">
        <f t="shared" si="315"/>
        <v>6.6338999999999997</v>
      </c>
      <c r="FT273" s="85">
        <f t="shared" si="316"/>
        <v>500</v>
      </c>
      <c r="FU273" s="85">
        <f t="shared" si="317"/>
        <v>500</v>
      </c>
      <c r="FV273" s="85">
        <f t="shared" si="318"/>
        <v>500</v>
      </c>
      <c r="FW273" s="85">
        <f t="shared" si="319"/>
        <v>500</v>
      </c>
      <c r="FX273" s="85">
        <f t="shared" si="320"/>
        <v>6.2690354999999993</v>
      </c>
      <c r="FY273" s="85">
        <f t="shared" si="321"/>
        <v>500</v>
      </c>
      <c r="FZ273" s="85">
        <f t="shared" si="322"/>
        <v>500</v>
      </c>
      <c r="GA273" s="85">
        <f t="shared" si="323"/>
        <v>500</v>
      </c>
      <c r="GB273" s="85">
        <f t="shared" si="324"/>
        <v>500</v>
      </c>
      <c r="GC273" s="85">
        <f t="shared" si="325"/>
        <v>500</v>
      </c>
      <c r="GD273" s="85">
        <f t="shared" si="326"/>
        <v>500</v>
      </c>
      <c r="GE273" s="85">
        <f t="shared" si="327"/>
        <v>500</v>
      </c>
      <c r="GF273" s="85">
        <f t="shared" si="328"/>
        <v>500</v>
      </c>
      <c r="GG273" s="85">
        <f t="shared" si="329"/>
        <v>500</v>
      </c>
      <c r="GH273" s="101">
        <f t="shared" si="268"/>
        <v>2</v>
      </c>
      <c r="GI273" s="102">
        <f t="shared" si="330"/>
        <v>12.902935499999998</v>
      </c>
      <c r="GJ273" s="102">
        <f t="shared" si="331"/>
        <v>6.4514677499999991</v>
      </c>
      <c r="GK273" s="79">
        <f>ROW()</f>
        <v>273</v>
      </c>
    </row>
    <row r="274" spans="1:193" s="12" customFormat="1" ht="50.1" customHeight="1">
      <c r="A274" s="17">
        <f>ROW()</f>
        <v>274</v>
      </c>
      <c r="B274" s="32">
        <f t="shared" si="332"/>
        <v>268</v>
      </c>
      <c r="C274" s="33">
        <f t="shared" si="333"/>
        <v>268</v>
      </c>
      <c r="D274" s="31" t="s">
        <v>595</v>
      </c>
      <c r="E274" s="390">
        <f t="shared" si="269"/>
        <v>4.2679999999999998</v>
      </c>
      <c r="F274" s="107">
        <f t="shared" si="285"/>
        <v>4.2679999999999998</v>
      </c>
      <c r="G274" s="3">
        <v>0</v>
      </c>
      <c r="H274" s="4">
        <v>0</v>
      </c>
      <c r="I274" s="63"/>
      <c r="J274" s="15"/>
      <c r="K274" s="13"/>
      <c r="L274" s="98">
        <f t="shared" si="334"/>
        <v>0</v>
      </c>
      <c r="M274" s="99">
        <f>M5</f>
        <v>0.94499999999999995</v>
      </c>
      <c r="N274" s="100"/>
      <c r="O274" s="110"/>
      <c r="P274" s="95">
        <f t="shared" si="286"/>
        <v>0</v>
      </c>
      <c r="Q274" s="15"/>
      <c r="R274" s="24">
        <f t="shared" si="270"/>
        <v>0</v>
      </c>
      <c r="S274" s="25">
        <v>0</v>
      </c>
      <c r="T274" s="63"/>
      <c r="U274" s="15"/>
      <c r="V274" s="13"/>
      <c r="W274" s="98">
        <f t="shared" si="287"/>
        <v>1</v>
      </c>
      <c r="X274" s="99">
        <f>X5</f>
        <v>0.97</v>
      </c>
      <c r="Y274" s="100">
        <v>4.4000000000000004</v>
      </c>
      <c r="Z274" s="110"/>
      <c r="AA274" s="95">
        <f t="shared" si="288"/>
        <v>4.2679999999999998</v>
      </c>
      <c r="AB274" s="15"/>
      <c r="AC274" s="24">
        <f t="shared" si="271"/>
        <v>1</v>
      </c>
      <c r="AD274" s="5">
        <v>0</v>
      </c>
      <c r="AE274" s="63"/>
      <c r="AF274" s="15"/>
      <c r="AG274" s="13"/>
      <c r="AH274" s="98">
        <f t="shared" si="289"/>
        <v>0</v>
      </c>
      <c r="AI274" s="99">
        <f>AI5</f>
        <v>0.95499999999999996</v>
      </c>
      <c r="AJ274" s="100"/>
      <c r="AK274" s="110"/>
      <c r="AL274" s="95">
        <f t="shared" si="290"/>
        <v>0</v>
      </c>
      <c r="AM274" s="15"/>
      <c r="AN274" s="24">
        <f t="shared" si="272"/>
        <v>0</v>
      </c>
      <c r="AO274" s="5">
        <v>0</v>
      </c>
      <c r="AP274" s="63"/>
      <c r="AQ274" s="15"/>
      <c r="AR274" s="13"/>
      <c r="AS274" s="98">
        <f t="shared" si="291"/>
        <v>0</v>
      </c>
      <c r="AT274" s="99">
        <f>AT5</f>
        <v>0.96</v>
      </c>
      <c r="AU274" s="100"/>
      <c r="AV274" s="110"/>
      <c r="AW274" s="95">
        <f t="shared" si="292"/>
        <v>0</v>
      </c>
      <c r="AX274" s="15"/>
      <c r="AY274" s="24">
        <f t="shared" si="273"/>
        <v>0</v>
      </c>
      <c r="AZ274" s="5">
        <v>0</v>
      </c>
      <c r="BA274" s="63"/>
      <c r="BB274" s="15"/>
      <c r="BC274" s="13"/>
      <c r="BD274" s="98">
        <f t="shared" si="293"/>
        <v>0</v>
      </c>
      <c r="BE274" s="99">
        <f>BE5</f>
        <v>0.98</v>
      </c>
      <c r="BF274" s="100"/>
      <c r="BG274" s="110"/>
      <c r="BH274" s="95">
        <f t="shared" si="294"/>
        <v>0</v>
      </c>
      <c r="BI274" s="15"/>
      <c r="BJ274" s="24">
        <f t="shared" si="274"/>
        <v>0</v>
      </c>
      <c r="BK274" s="5">
        <v>0</v>
      </c>
      <c r="BL274" s="63"/>
      <c r="BM274" s="15"/>
      <c r="BN274" s="13"/>
      <c r="BO274" s="98">
        <f t="shared" si="295"/>
        <v>0</v>
      </c>
      <c r="BP274" s="99">
        <f>BP5</f>
        <v>0.94499999999999995</v>
      </c>
      <c r="BQ274" s="100"/>
      <c r="BR274" s="110"/>
      <c r="BS274" s="95">
        <f t="shared" si="296"/>
        <v>0</v>
      </c>
      <c r="BT274" s="15"/>
      <c r="BU274" s="24">
        <f t="shared" si="275"/>
        <v>0</v>
      </c>
      <c r="BV274" s="5">
        <v>0</v>
      </c>
      <c r="BW274" s="63"/>
      <c r="BX274" s="15"/>
      <c r="BY274" s="13"/>
      <c r="BZ274" s="98">
        <f t="shared" si="297"/>
        <v>0</v>
      </c>
      <c r="CA274" s="99">
        <f>CA5</f>
        <v>1</v>
      </c>
      <c r="CB274" s="100"/>
      <c r="CC274" s="110"/>
      <c r="CD274" s="95">
        <f t="shared" si="298"/>
        <v>0</v>
      </c>
      <c r="CE274" s="15"/>
      <c r="CF274" s="24">
        <f t="shared" si="276"/>
        <v>0</v>
      </c>
      <c r="CG274" s="5">
        <v>0</v>
      </c>
      <c r="CH274" s="63"/>
      <c r="CI274" s="15"/>
      <c r="CJ274" s="13"/>
      <c r="CK274" s="98">
        <f t="shared" si="299"/>
        <v>0</v>
      </c>
      <c r="CL274" s="99">
        <f>CL5</f>
        <v>1</v>
      </c>
      <c r="CM274" s="100"/>
      <c r="CN274" s="110"/>
      <c r="CO274" s="95">
        <f t="shared" si="300"/>
        <v>0</v>
      </c>
      <c r="CP274" s="15"/>
      <c r="CQ274" s="24">
        <f t="shared" si="277"/>
        <v>0</v>
      </c>
      <c r="CR274" s="5">
        <v>0</v>
      </c>
      <c r="CS274" s="63"/>
      <c r="CT274" s="15"/>
      <c r="CU274" s="13"/>
      <c r="CV274" s="98">
        <f t="shared" si="301"/>
        <v>0</v>
      </c>
      <c r="CW274" s="99">
        <f>CW5</f>
        <v>1</v>
      </c>
      <c r="CX274" s="100"/>
      <c r="CY274" s="110"/>
      <c r="CZ274" s="95">
        <f t="shared" si="302"/>
        <v>0</v>
      </c>
      <c r="DA274" s="15"/>
      <c r="DB274" s="24">
        <f t="shared" si="278"/>
        <v>0</v>
      </c>
      <c r="DC274" s="5">
        <v>0</v>
      </c>
      <c r="DD274" s="63"/>
      <c r="DE274" s="15"/>
      <c r="DF274" s="13"/>
      <c r="DG274" s="98">
        <f t="shared" si="303"/>
        <v>0</v>
      </c>
      <c r="DH274" s="99">
        <f>DH5</f>
        <v>1</v>
      </c>
      <c r="DI274" s="100"/>
      <c r="DJ274" s="110"/>
      <c r="DK274" s="95">
        <f t="shared" si="304"/>
        <v>0</v>
      </c>
      <c r="DL274" s="15"/>
      <c r="DM274" s="24">
        <f t="shared" si="279"/>
        <v>0</v>
      </c>
      <c r="DN274" s="5">
        <v>0</v>
      </c>
      <c r="DO274" s="63"/>
      <c r="DP274" s="15"/>
      <c r="DQ274" s="13"/>
      <c r="DR274" s="98">
        <f t="shared" si="305"/>
        <v>0</v>
      </c>
      <c r="DS274" s="99">
        <f>DS5</f>
        <v>1</v>
      </c>
      <c r="DT274" s="100"/>
      <c r="DU274" s="110"/>
      <c r="DV274" s="95">
        <f t="shared" si="306"/>
        <v>0</v>
      </c>
      <c r="DW274" s="15"/>
      <c r="DX274" s="24">
        <f t="shared" si="280"/>
        <v>0</v>
      </c>
      <c r="DY274" s="5">
        <v>0</v>
      </c>
      <c r="DZ274" s="63"/>
      <c r="EA274" s="15"/>
      <c r="EB274" s="13"/>
      <c r="EC274" s="98">
        <f t="shared" si="307"/>
        <v>0</v>
      </c>
      <c r="ED274" s="99">
        <f>ED5</f>
        <v>1</v>
      </c>
      <c r="EE274" s="100"/>
      <c r="EF274" s="110"/>
      <c r="EG274" s="95">
        <f t="shared" si="308"/>
        <v>0</v>
      </c>
      <c r="EH274" s="15"/>
      <c r="EI274" s="24">
        <f t="shared" si="281"/>
        <v>0</v>
      </c>
      <c r="EJ274" s="5">
        <v>0</v>
      </c>
      <c r="EK274" s="63"/>
      <c r="EL274" s="15"/>
      <c r="EM274" s="13"/>
      <c r="EN274" s="98">
        <f t="shared" si="309"/>
        <v>0</v>
      </c>
      <c r="EO274" s="99">
        <f>EO5</f>
        <v>1</v>
      </c>
      <c r="EP274" s="100"/>
      <c r="EQ274" s="110"/>
      <c r="ER274" s="95">
        <f t="shared" si="310"/>
        <v>0</v>
      </c>
      <c r="ES274" s="15"/>
      <c r="ET274" s="24">
        <f t="shared" si="282"/>
        <v>0</v>
      </c>
      <c r="EU274" s="5">
        <v>0</v>
      </c>
      <c r="EV274" s="63"/>
      <c r="EW274" s="15"/>
      <c r="EX274" s="13"/>
      <c r="EY274" s="98">
        <f t="shared" si="311"/>
        <v>0</v>
      </c>
      <c r="EZ274" s="99">
        <f>EZ5</f>
        <v>1</v>
      </c>
      <c r="FA274" s="100"/>
      <c r="FB274" s="110"/>
      <c r="FC274" s="95">
        <f t="shared" si="312"/>
        <v>0</v>
      </c>
      <c r="FD274" s="15"/>
      <c r="FE274" s="24">
        <f t="shared" si="283"/>
        <v>0</v>
      </c>
      <c r="FF274" s="5">
        <v>0</v>
      </c>
      <c r="FG274" s="63"/>
      <c r="FH274" s="15"/>
      <c r="FI274" s="13"/>
      <c r="FJ274" s="98">
        <f t="shared" si="313"/>
        <v>0</v>
      </c>
      <c r="FK274" s="99">
        <f>FK5</f>
        <v>1</v>
      </c>
      <c r="FL274" s="100"/>
      <c r="FM274" s="110"/>
      <c r="FN274" s="95">
        <f t="shared" si="314"/>
        <v>0</v>
      </c>
      <c r="FO274" s="15"/>
      <c r="FP274" s="24">
        <f t="shared" si="284"/>
        <v>0</v>
      </c>
      <c r="FQ274" s="5">
        <v>0</v>
      </c>
      <c r="FR274" s="8">
        <v>0</v>
      </c>
      <c r="FS274" s="84">
        <f t="shared" si="315"/>
        <v>500</v>
      </c>
      <c r="FT274" s="85">
        <f t="shared" si="316"/>
        <v>4.2679999999999998</v>
      </c>
      <c r="FU274" s="85">
        <f t="shared" si="317"/>
        <v>500</v>
      </c>
      <c r="FV274" s="85">
        <f t="shared" si="318"/>
        <v>500</v>
      </c>
      <c r="FW274" s="85">
        <f t="shared" si="319"/>
        <v>500</v>
      </c>
      <c r="FX274" s="85">
        <f t="shared" si="320"/>
        <v>500</v>
      </c>
      <c r="FY274" s="85">
        <f t="shared" si="321"/>
        <v>500</v>
      </c>
      <c r="FZ274" s="85">
        <f t="shared" si="322"/>
        <v>500</v>
      </c>
      <c r="GA274" s="85">
        <f t="shared" si="323"/>
        <v>500</v>
      </c>
      <c r="GB274" s="85">
        <f t="shared" si="324"/>
        <v>500</v>
      </c>
      <c r="GC274" s="85">
        <f t="shared" si="325"/>
        <v>500</v>
      </c>
      <c r="GD274" s="85">
        <f t="shared" si="326"/>
        <v>500</v>
      </c>
      <c r="GE274" s="85">
        <f t="shared" si="327"/>
        <v>500</v>
      </c>
      <c r="GF274" s="85">
        <f t="shared" si="328"/>
        <v>500</v>
      </c>
      <c r="GG274" s="85">
        <f t="shared" si="329"/>
        <v>500</v>
      </c>
      <c r="GH274" s="101">
        <f t="shared" si="268"/>
        <v>1</v>
      </c>
      <c r="GI274" s="102">
        <f t="shared" si="330"/>
        <v>4.2679999999999998</v>
      </c>
      <c r="GJ274" s="102">
        <f t="shared" si="331"/>
        <v>4.2679999999999998</v>
      </c>
      <c r="GK274" s="79">
        <f>ROW()</f>
        <v>274</v>
      </c>
    </row>
    <row r="275" spans="1:193" s="12" customFormat="1" ht="50.1" customHeight="1">
      <c r="A275" s="17">
        <f>ROW()</f>
        <v>275</v>
      </c>
      <c r="B275" s="32">
        <f t="shared" si="332"/>
        <v>269</v>
      </c>
      <c r="C275" s="33">
        <f t="shared" si="333"/>
        <v>269</v>
      </c>
      <c r="D275" s="31" t="s">
        <v>596</v>
      </c>
      <c r="E275" s="390">
        <f t="shared" si="269"/>
        <v>2.0807482499999996</v>
      </c>
      <c r="F275" s="107">
        <f t="shared" si="285"/>
        <v>2.2968495624999998</v>
      </c>
      <c r="G275" s="3">
        <v>0</v>
      </c>
      <c r="H275" s="4">
        <v>0</v>
      </c>
      <c r="I275" s="63"/>
      <c r="J275" s="15"/>
      <c r="K275" s="13"/>
      <c r="L275" s="98">
        <f t="shared" si="334"/>
        <v>1</v>
      </c>
      <c r="M275" s="99">
        <f>M5</f>
        <v>0.94499999999999995</v>
      </c>
      <c r="N275" s="100">
        <v>2.33</v>
      </c>
      <c r="O275" s="110"/>
      <c r="P275" s="95">
        <f t="shared" si="286"/>
        <v>2.2018499999999999</v>
      </c>
      <c r="Q275" s="15"/>
      <c r="R275" s="24">
        <f t="shared" si="270"/>
        <v>3</v>
      </c>
      <c r="S275" s="25">
        <v>0</v>
      </c>
      <c r="T275" s="63"/>
      <c r="U275" s="15"/>
      <c r="V275" s="13"/>
      <c r="W275" s="98">
        <f t="shared" si="287"/>
        <v>1</v>
      </c>
      <c r="X275" s="99">
        <f>X5</f>
        <v>0.97</v>
      </c>
      <c r="Y275" s="100">
        <v>2.8</v>
      </c>
      <c r="Z275" s="110"/>
      <c r="AA275" s="95">
        <f t="shared" si="288"/>
        <v>2.7159999999999997</v>
      </c>
      <c r="AB275" s="15"/>
      <c r="AC275" s="24">
        <f t="shared" si="271"/>
        <v>4</v>
      </c>
      <c r="AD275" s="5">
        <v>0</v>
      </c>
      <c r="AE275" s="63"/>
      <c r="AF275" s="15"/>
      <c r="AG275" s="13"/>
      <c r="AH275" s="98">
        <f t="shared" si="289"/>
        <v>0</v>
      </c>
      <c r="AI275" s="99">
        <f>AI5</f>
        <v>0.95499999999999996</v>
      </c>
      <c r="AJ275" s="100"/>
      <c r="AK275" s="110"/>
      <c r="AL275" s="95">
        <f t="shared" si="290"/>
        <v>0</v>
      </c>
      <c r="AM275" s="15"/>
      <c r="AN275" s="24">
        <f t="shared" si="272"/>
        <v>0</v>
      </c>
      <c r="AO275" s="5">
        <v>0</v>
      </c>
      <c r="AP275" s="63"/>
      <c r="AQ275" s="15"/>
      <c r="AR275" s="13"/>
      <c r="AS275" s="98">
        <f t="shared" si="291"/>
        <v>1</v>
      </c>
      <c r="AT275" s="99">
        <f>AT5</f>
        <v>0.96</v>
      </c>
      <c r="AU275" s="100">
        <v>2.2799999999999998</v>
      </c>
      <c r="AV275" s="110"/>
      <c r="AW275" s="95">
        <f t="shared" si="292"/>
        <v>2.1887999999999996</v>
      </c>
      <c r="AX275" s="15"/>
      <c r="AY275" s="24">
        <f t="shared" si="273"/>
        <v>2</v>
      </c>
      <c r="AZ275" s="5">
        <v>0</v>
      </c>
      <c r="BA275" s="63"/>
      <c r="BB275" s="15"/>
      <c r="BC275" s="13"/>
      <c r="BD275" s="98">
        <f t="shared" si="293"/>
        <v>0</v>
      </c>
      <c r="BE275" s="99">
        <f>BE5</f>
        <v>0.98</v>
      </c>
      <c r="BF275" s="100"/>
      <c r="BG275" s="110"/>
      <c r="BH275" s="95">
        <f t="shared" si="294"/>
        <v>0</v>
      </c>
      <c r="BI275" s="15"/>
      <c r="BJ275" s="24">
        <f t="shared" si="274"/>
        <v>0</v>
      </c>
      <c r="BK275" s="5">
        <v>0</v>
      </c>
      <c r="BL275" s="63"/>
      <c r="BM275" s="15"/>
      <c r="BN275" s="13"/>
      <c r="BO275" s="98">
        <f t="shared" si="295"/>
        <v>1</v>
      </c>
      <c r="BP275" s="99">
        <f>BP5</f>
        <v>0.94499999999999995</v>
      </c>
      <c r="BQ275" s="100">
        <v>2.2018499999999999</v>
      </c>
      <c r="BR275" s="110"/>
      <c r="BS275" s="95">
        <f t="shared" si="296"/>
        <v>2.0807482499999996</v>
      </c>
      <c r="BT275" s="15"/>
      <c r="BU275" s="24">
        <f t="shared" si="275"/>
        <v>1</v>
      </c>
      <c r="BV275" s="5">
        <v>0</v>
      </c>
      <c r="BW275" s="63"/>
      <c r="BX275" s="15"/>
      <c r="BY275" s="13"/>
      <c r="BZ275" s="98">
        <f t="shared" si="297"/>
        <v>0</v>
      </c>
      <c r="CA275" s="99">
        <f>CA5</f>
        <v>1</v>
      </c>
      <c r="CB275" s="100"/>
      <c r="CC275" s="110"/>
      <c r="CD275" s="95">
        <f t="shared" si="298"/>
        <v>0</v>
      </c>
      <c r="CE275" s="15"/>
      <c r="CF275" s="24">
        <f t="shared" si="276"/>
        <v>0</v>
      </c>
      <c r="CG275" s="5">
        <v>0</v>
      </c>
      <c r="CH275" s="63"/>
      <c r="CI275" s="15"/>
      <c r="CJ275" s="13"/>
      <c r="CK275" s="98">
        <f t="shared" si="299"/>
        <v>0</v>
      </c>
      <c r="CL275" s="99">
        <f>CL5</f>
        <v>1</v>
      </c>
      <c r="CM275" s="100"/>
      <c r="CN275" s="110"/>
      <c r="CO275" s="95">
        <f t="shared" si="300"/>
        <v>0</v>
      </c>
      <c r="CP275" s="15"/>
      <c r="CQ275" s="24">
        <f t="shared" si="277"/>
        <v>0</v>
      </c>
      <c r="CR275" s="5">
        <v>0</v>
      </c>
      <c r="CS275" s="63"/>
      <c r="CT275" s="15"/>
      <c r="CU275" s="13"/>
      <c r="CV275" s="98">
        <f t="shared" si="301"/>
        <v>0</v>
      </c>
      <c r="CW275" s="99">
        <f>CW5</f>
        <v>1</v>
      </c>
      <c r="CX275" s="100"/>
      <c r="CY275" s="110"/>
      <c r="CZ275" s="95">
        <f t="shared" si="302"/>
        <v>0</v>
      </c>
      <c r="DA275" s="15"/>
      <c r="DB275" s="24">
        <f t="shared" si="278"/>
        <v>0</v>
      </c>
      <c r="DC275" s="5">
        <v>0</v>
      </c>
      <c r="DD275" s="63"/>
      <c r="DE275" s="15"/>
      <c r="DF275" s="13"/>
      <c r="DG275" s="98">
        <f t="shared" si="303"/>
        <v>0</v>
      </c>
      <c r="DH275" s="99">
        <f>DH5</f>
        <v>1</v>
      </c>
      <c r="DI275" s="100"/>
      <c r="DJ275" s="110"/>
      <c r="DK275" s="95">
        <f t="shared" si="304"/>
        <v>0</v>
      </c>
      <c r="DL275" s="15"/>
      <c r="DM275" s="24">
        <f t="shared" si="279"/>
        <v>0</v>
      </c>
      <c r="DN275" s="5">
        <v>0</v>
      </c>
      <c r="DO275" s="63"/>
      <c r="DP275" s="15"/>
      <c r="DQ275" s="13"/>
      <c r="DR275" s="98">
        <f t="shared" si="305"/>
        <v>0</v>
      </c>
      <c r="DS275" s="99">
        <f>DS5</f>
        <v>1</v>
      </c>
      <c r="DT275" s="100"/>
      <c r="DU275" s="110"/>
      <c r="DV275" s="95">
        <f t="shared" si="306"/>
        <v>0</v>
      </c>
      <c r="DW275" s="15"/>
      <c r="DX275" s="24">
        <f t="shared" si="280"/>
        <v>0</v>
      </c>
      <c r="DY275" s="5">
        <v>0</v>
      </c>
      <c r="DZ275" s="63"/>
      <c r="EA275" s="15"/>
      <c r="EB275" s="13"/>
      <c r="EC275" s="98">
        <f t="shared" si="307"/>
        <v>0</v>
      </c>
      <c r="ED275" s="99">
        <f>ED5</f>
        <v>1</v>
      </c>
      <c r="EE275" s="100"/>
      <c r="EF275" s="110"/>
      <c r="EG275" s="95">
        <f t="shared" si="308"/>
        <v>0</v>
      </c>
      <c r="EH275" s="15"/>
      <c r="EI275" s="24">
        <f t="shared" si="281"/>
        <v>0</v>
      </c>
      <c r="EJ275" s="5">
        <v>0</v>
      </c>
      <c r="EK275" s="63"/>
      <c r="EL275" s="15"/>
      <c r="EM275" s="13"/>
      <c r="EN275" s="98">
        <f t="shared" si="309"/>
        <v>0</v>
      </c>
      <c r="EO275" s="99">
        <f>EO5</f>
        <v>1</v>
      </c>
      <c r="EP275" s="100"/>
      <c r="EQ275" s="110"/>
      <c r="ER275" s="95">
        <f t="shared" si="310"/>
        <v>0</v>
      </c>
      <c r="ES275" s="15"/>
      <c r="ET275" s="24">
        <f t="shared" si="282"/>
        <v>0</v>
      </c>
      <c r="EU275" s="5">
        <v>0</v>
      </c>
      <c r="EV275" s="63"/>
      <c r="EW275" s="15"/>
      <c r="EX275" s="13"/>
      <c r="EY275" s="98">
        <f t="shared" si="311"/>
        <v>0</v>
      </c>
      <c r="EZ275" s="99">
        <f>EZ5</f>
        <v>1</v>
      </c>
      <c r="FA275" s="100"/>
      <c r="FB275" s="110"/>
      <c r="FC275" s="95">
        <f t="shared" si="312"/>
        <v>0</v>
      </c>
      <c r="FD275" s="15"/>
      <c r="FE275" s="24">
        <f t="shared" si="283"/>
        <v>0</v>
      </c>
      <c r="FF275" s="5">
        <v>0</v>
      </c>
      <c r="FG275" s="63"/>
      <c r="FH275" s="15"/>
      <c r="FI275" s="13"/>
      <c r="FJ275" s="98">
        <f t="shared" si="313"/>
        <v>0</v>
      </c>
      <c r="FK275" s="99">
        <f>FK5</f>
        <v>1</v>
      </c>
      <c r="FL275" s="100"/>
      <c r="FM275" s="110"/>
      <c r="FN275" s="95">
        <f t="shared" si="314"/>
        <v>0</v>
      </c>
      <c r="FO275" s="15"/>
      <c r="FP275" s="24">
        <f t="shared" si="284"/>
        <v>0</v>
      </c>
      <c r="FQ275" s="5">
        <v>0</v>
      </c>
      <c r="FR275" s="8">
        <v>0</v>
      </c>
      <c r="FS275" s="84">
        <f t="shared" si="315"/>
        <v>2.2018499999999999</v>
      </c>
      <c r="FT275" s="85">
        <f t="shared" si="316"/>
        <v>2.7159999999999997</v>
      </c>
      <c r="FU275" s="85">
        <f t="shared" si="317"/>
        <v>500</v>
      </c>
      <c r="FV275" s="85">
        <f t="shared" si="318"/>
        <v>2.1887999999999996</v>
      </c>
      <c r="FW275" s="85">
        <f t="shared" si="319"/>
        <v>500</v>
      </c>
      <c r="FX275" s="85">
        <f t="shared" si="320"/>
        <v>2.0807482499999996</v>
      </c>
      <c r="FY275" s="85">
        <f t="shared" si="321"/>
        <v>500</v>
      </c>
      <c r="FZ275" s="85">
        <f t="shared" si="322"/>
        <v>500</v>
      </c>
      <c r="GA275" s="85">
        <f t="shared" si="323"/>
        <v>500</v>
      </c>
      <c r="GB275" s="85">
        <f t="shared" si="324"/>
        <v>500</v>
      </c>
      <c r="GC275" s="85">
        <f t="shared" si="325"/>
        <v>500</v>
      </c>
      <c r="GD275" s="85">
        <f t="shared" si="326"/>
        <v>500</v>
      </c>
      <c r="GE275" s="85">
        <f t="shared" si="327"/>
        <v>500</v>
      </c>
      <c r="GF275" s="85">
        <f t="shared" si="328"/>
        <v>500</v>
      </c>
      <c r="GG275" s="85">
        <f t="shared" si="329"/>
        <v>500</v>
      </c>
      <c r="GH275" s="101">
        <f t="shared" si="268"/>
        <v>4</v>
      </c>
      <c r="GI275" s="102">
        <f t="shared" si="330"/>
        <v>9.1873982499999993</v>
      </c>
      <c r="GJ275" s="102">
        <f t="shared" si="331"/>
        <v>2.2968495624999998</v>
      </c>
      <c r="GK275" s="79">
        <f>ROW()</f>
        <v>275</v>
      </c>
    </row>
    <row r="276" spans="1:193" s="12" customFormat="1" ht="50.1" customHeight="1">
      <c r="A276" s="17">
        <f>ROW()</f>
        <v>276</v>
      </c>
      <c r="B276" s="32">
        <f t="shared" si="332"/>
        <v>270</v>
      </c>
      <c r="C276" s="33">
        <f t="shared" si="333"/>
        <v>270</v>
      </c>
      <c r="D276" s="31" t="s">
        <v>597</v>
      </c>
      <c r="E276" s="390">
        <f t="shared" si="269"/>
        <v>0.80639999999999989</v>
      </c>
      <c r="F276" s="107">
        <f t="shared" si="285"/>
        <v>0.80639999999999989</v>
      </c>
      <c r="G276" s="3">
        <v>0</v>
      </c>
      <c r="H276" s="4">
        <v>0</v>
      </c>
      <c r="I276" s="63"/>
      <c r="J276" s="15"/>
      <c r="K276" s="13"/>
      <c r="L276" s="98">
        <f t="shared" si="334"/>
        <v>0</v>
      </c>
      <c r="M276" s="99">
        <f>M5</f>
        <v>0.94499999999999995</v>
      </c>
      <c r="N276" s="100"/>
      <c r="O276" s="110"/>
      <c r="P276" s="95">
        <f t="shared" si="286"/>
        <v>0</v>
      </c>
      <c r="Q276" s="15"/>
      <c r="R276" s="24">
        <f t="shared" si="270"/>
        <v>0</v>
      </c>
      <c r="S276" s="25">
        <v>0</v>
      </c>
      <c r="T276" s="63"/>
      <c r="U276" s="15"/>
      <c r="V276" s="13"/>
      <c r="W276" s="98">
        <f t="shared" si="287"/>
        <v>0</v>
      </c>
      <c r="X276" s="99">
        <f>X5</f>
        <v>0.97</v>
      </c>
      <c r="Y276" s="100"/>
      <c r="Z276" s="110"/>
      <c r="AA276" s="95">
        <f t="shared" si="288"/>
        <v>0</v>
      </c>
      <c r="AB276" s="15"/>
      <c r="AC276" s="24">
        <f t="shared" si="271"/>
        <v>0</v>
      </c>
      <c r="AD276" s="5">
        <v>0</v>
      </c>
      <c r="AE276" s="63"/>
      <c r="AF276" s="15"/>
      <c r="AG276" s="13"/>
      <c r="AH276" s="98">
        <f t="shared" si="289"/>
        <v>0</v>
      </c>
      <c r="AI276" s="99">
        <f>AI5</f>
        <v>0.95499999999999996</v>
      </c>
      <c r="AJ276" s="100"/>
      <c r="AK276" s="110"/>
      <c r="AL276" s="95">
        <f t="shared" si="290"/>
        <v>0</v>
      </c>
      <c r="AM276" s="15"/>
      <c r="AN276" s="24">
        <f t="shared" si="272"/>
        <v>0</v>
      </c>
      <c r="AO276" s="5">
        <v>0</v>
      </c>
      <c r="AP276" s="63"/>
      <c r="AQ276" s="15"/>
      <c r="AR276" s="13"/>
      <c r="AS276" s="98">
        <f t="shared" si="291"/>
        <v>1</v>
      </c>
      <c r="AT276" s="99">
        <f>AT5</f>
        <v>0.96</v>
      </c>
      <c r="AU276" s="100">
        <v>0.84</v>
      </c>
      <c r="AV276" s="110"/>
      <c r="AW276" s="95">
        <f t="shared" si="292"/>
        <v>0.80639999999999989</v>
      </c>
      <c r="AX276" s="15"/>
      <c r="AY276" s="24">
        <f t="shared" si="273"/>
        <v>1</v>
      </c>
      <c r="AZ276" s="5">
        <v>0</v>
      </c>
      <c r="BA276" s="63"/>
      <c r="BB276" s="15"/>
      <c r="BC276" s="13"/>
      <c r="BD276" s="98">
        <f t="shared" si="293"/>
        <v>0</v>
      </c>
      <c r="BE276" s="99">
        <f>BE5</f>
        <v>0.98</v>
      </c>
      <c r="BF276" s="100"/>
      <c r="BG276" s="110"/>
      <c r="BH276" s="95">
        <f t="shared" si="294"/>
        <v>0</v>
      </c>
      <c r="BI276" s="15"/>
      <c r="BJ276" s="24">
        <f t="shared" si="274"/>
        <v>0</v>
      </c>
      <c r="BK276" s="5">
        <v>0</v>
      </c>
      <c r="BL276" s="63"/>
      <c r="BM276" s="15"/>
      <c r="BN276" s="13"/>
      <c r="BO276" s="98">
        <f t="shared" si="295"/>
        <v>0</v>
      </c>
      <c r="BP276" s="99">
        <f>BP5</f>
        <v>0.94499999999999995</v>
      </c>
      <c r="BQ276" s="100"/>
      <c r="BR276" s="110"/>
      <c r="BS276" s="95">
        <f t="shared" si="296"/>
        <v>0</v>
      </c>
      <c r="BT276" s="15"/>
      <c r="BU276" s="24">
        <f t="shared" si="275"/>
        <v>0</v>
      </c>
      <c r="BV276" s="5">
        <v>0</v>
      </c>
      <c r="BW276" s="63"/>
      <c r="BX276" s="15"/>
      <c r="BY276" s="13"/>
      <c r="BZ276" s="98">
        <f t="shared" si="297"/>
        <v>0</v>
      </c>
      <c r="CA276" s="99">
        <f>CA5</f>
        <v>1</v>
      </c>
      <c r="CB276" s="100"/>
      <c r="CC276" s="110"/>
      <c r="CD276" s="95">
        <f t="shared" si="298"/>
        <v>0</v>
      </c>
      <c r="CE276" s="15"/>
      <c r="CF276" s="24">
        <f t="shared" si="276"/>
        <v>0</v>
      </c>
      <c r="CG276" s="5">
        <v>0</v>
      </c>
      <c r="CH276" s="63"/>
      <c r="CI276" s="15"/>
      <c r="CJ276" s="13"/>
      <c r="CK276" s="98">
        <f t="shared" si="299"/>
        <v>0</v>
      </c>
      <c r="CL276" s="99">
        <f>CL5</f>
        <v>1</v>
      </c>
      <c r="CM276" s="100"/>
      <c r="CN276" s="110"/>
      <c r="CO276" s="95">
        <f t="shared" si="300"/>
        <v>0</v>
      </c>
      <c r="CP276" s="15"/>
      <c r="CQ276" s="24">
        <f t="shared" si="277"/>
        <v>0</v>
      </c>
      <c r="CR276" s="5">
        <v>0</v>
      </c>
      <c r="CS276" s="63"/>
      <c r="CT276" s="15"/>
      <c r="CU276" s="13"/>
      <c r="CV276" s="98">
        <f t="shared" si="301"/>
        <v>0</v>
      </c>
      <c r="CW276" s="99">
        <f>CW5</f>
        <v>1</v>
      </c>
      <c r="CX276" s="100"/>
      <c r="CY276" s="110"/>
      <c r="CZ276" s="95">
        <f t="shared" si="302"/>
        <v>0</v>
      </c>
      <c r="DA276" s="15"/>
      <c r="DB276" s="24">
        <f t="shared" si="278"/>
        <v>0</v>
      </c>
      <c r="DC276" s="5">
        <v>0</v>
      </c>
      <c r="DD276" s="63"/>
      <c r="DE276" s="15"/>
      <c r="DF276" s="13"/>
      <c r="DG276" s="98">
        <f t="shared" si="303"/>
        <v>0</v>
      </c>
      <c r="DH276" s="99">
        <f>DH5</f>
        <v>1</v>
      </c>
      <c r="DI276" s="100"/>
      <c r="DJ276" s="110"/>
      <c r="DK276" s="95">
        <f t="shared" si="304"/>
        <v>0</v>
      </c>
      <c r="DL276" s="15"/>
      <c r="DM276" s="24">
        <f t="shared" si="279"/>
        <v>0</v>
      </c>
      <c r="DN276" s="5">
        <v>0</v>
      </c>
      <c r="DO276" s="63"/>
      <c r="DP276" s="15"/>
      <c r="DQ276" s="13"/>
      <c r="DR276" s="98">
        <f t="shared" si="305"/>
        <v>0</v>
      </c>
      <c r="DS276" s="99">
        <f>DS5</f>
        <v>1</v>
      </c>
      <c r="DT276" s="100"/>
      <c r="DU276" s="110"/>
      <c r="DV276" s="95">
        <f t="shared" si="306"/>
        <v>0</v>
      </c>
      <c r="DW276" s="15"/>
      <c r="DX276" s="24">
        <f t="shared" si="280"/>
        <v>0</v>
      </c>
      <c r="DY276" s="5">
        <v>0</v>
      </c>
      <c r="DZ276" s="63"/>
      <c r="EA276" s="15"/>
      <c r="EB276" s="13"/>
      <c r="EC276" s="98">
        <f t="shared" si="307"/>
        <v>0</v>
      </c>
      <c r="ED276" s="99">
        <f>ED5</f>
        <v>1</v>
      </c>
      <c r="EE276" s="100"/>
      <c r="EF276" s="110"/>
      <c r="EG276" s="95">
        <f t="shared" si="308"/>
        <v>0</v>
      </c>
      <c r="EH276" s="15"/>
      <c r="EI276" s="24">
        <f t="shared" si="281"/>
        <v>0</v>
      </c>
      <c r="EJ276" s="5">
        <v>0</v>
      </c>
      <c r="EK276" s="63"/>
      <c r="EL276" s="15"/>
      <c r="EM276" s="13"/>
      <c r="EN276" s="98">
        <f t="shared" si="309"/>
        <v>0</v>
      </c>
      <c r="EO276" s="99">
        <f>EO5</f>
        <v>1</v>
      </c>
      <c r="EP276" s="100"/>
      <c r="EQ276" s="110"/>
      <c r="ER276" s="95">
        <f t="shared" si="310"/>
        <v>0</v>
      </c>
      <c r="ES276" s="15"/>
      <c r="ET276" s="24">
        <f t="shared" si="282"/>
        <v>0</v>
      </c>
      <c r="EU276" s="5">
        <v>0</v>
      </c>
      <c r="EV276" s="63"/>
      <c r="EW276" s="15"/>
      <c r="EX276" s="13"/>
      <c r="EY276" s="98">
        <f t="shared" si="311"/>
        <v>0</v>
      </c>
      <c r="EZ276" s="99">
        <f>EZ5</f>
        <v>1</v>
      </c>
      <c r="FA276" s="100"/>
      <c r="FB276" s="110"/>
      <c r="FC276" s="95">
        <f t="shared" si="312"/>
        <v>0</v>
      </c>
      <c r="FD276" s="15"/>
      <c r="FE276" s="24">
        <f t="shared" si="283"/>
        <v>0</v>
      </c>
      <c r="FF276" s="5">
        <v>0</v>
      </c>
      <c r="FG276" s="63"/>
      <c r="FH276" s="15"/>
      <c r="FI276" s="13"/>
      <c r="FJ276" s="98">
        <f t="shared" si="313"/>
        <v>0</v>
      </c>
      <c r="FK276" s="99">
        <f>FK5</f>
        <v>1</v>
      </c>
      <c r="FL276" s="100"/>
      <c r="FM276" s="110"/>
      <c r="FN276" s="95">
        <f t="shared" si="314"/>
        <v>0</v>
      </c>
      <c r="FO276" s="15"/>
      <c r="FP276" s="24">
        <f t="shared" si="284"/>
        <v>0</v>
      </c>
      <c r="FQ276" s="5">
        <v>0</v>
      </c>
      <c r="FR276" s="8">
        <v>0</v>
      </c>
      <c r="FS276" s="84">
        <f t="shared" si="315"/>
        <v>500</v>
      </c>
      <c r="FT276" s="85">
        <f t="shared" si="316"/>
        <v>500</v>
      </c>
      <c r="FU276" s="85">
        <f t="shared" si="317"/>
        <v>500</v>
      </c>
      <c r="FV276" s="85">
        <f t="shared" si="318"/>
        <v>0.80639999999999989</v>
      </c>
      <c r="FW276" s="85">
        <f t="shared" si="319"/>
        <v>500</v>
      </c>
      <c r="FX276" s="85">
        <f t="shared" si="320"/>
        <v>500</v>
      </c>
      <c r="FY276" s="85">
        <f t="shared" si="321"/>
        <v>500</v>
      </c>
      <c r="FZ276" s="85">
        <f t="shared" si="322"/>
        <v>500</v>
      </c>
      <c r="GA276" s="85">
        <f t="shared" si="323"/>
        <v>500</v>
      </c>
      <c r="GB276" s="85">
        <f t="shared" si="324"/>
        <v>500</v>
      </c>
      <c r="GC276" s="85">
        <f t="shared" si="325"/>
        <v>500</v>
      </c>
      <c r="GD276" s="85">
        <f t="shared" si="326"/>
        <v>500</v>
      </c>
      <c r="GE276" s="85">
        <f t="shared" si="327"/>
        <v>500</v>
      </c>
      <c r="GF276" s="85">
        <f t="shared" si="328"/>
        <v>500</v>
      </c>
      <c r="GG276" s="85">
        <f t="shared" si="329"/>
        <v>500</v>
      </c>
      <c r="GH276" s="101">
        <f t="shared" si="268"/>
        <v>1</v>
      </c>
      <c r="GI276" s="102">
        <f t="shared" si="330"/>
        <v>0.80639999999999989</v>
      </c>
      <c r="GJ276" s="102">
        <f t="shared" si="331"/>
        <v>0.80639999999999989</v>
      </c>
      <c r="GK276" s="79">
        <f>ROW()</f>
        <v>276</v>
      </c>
    </row>
    <row r="277" spans="1:193" s="12" customFormat="1" ht="50.1" customHeight="1">
      <c r="A277" s="17">
        <f>ROW()</f>
        <v>277</v>
      </c>
      <c r="B277" s="32">
        <f t="shared" si="332"/>
        <v>271</v>
      </c>
      <c r="C277" s="33">
        <f t="shared" si="333"/>
        <v>271</v>
      </c>
      <c r="D277" s="31" t="s">
        <v>598</v>
      </c>
      <c r="E277" s="390">
        <f t="shared" si="269"/>
        <v>2.2018499999999999</v>
      </c>
      <c r="F277" s="107">
        <f t="shared" si="285"/>
        <v>2.2018499999999999</v>
      </c>
      <c r="G277" s="3">
        <v>0</v>
      </c>
      <c r="H277" s="4">
        <v>0</v>
      </c>
      <c r="I277" s="63"/>
      <c r="J277" s="15"/>
      <c r="K277" s="13"/>
      <c r="L277" s="98">
        <f t="shared" si="334"/>
        <v>1</v>
      </c>
      <c r="M277" s="99">
        <f>M5</f>
        <v>0.94499999999999995</v>
      </c>
      <c r="N277" s="100">
        <v>2.33</v>
      </c>
      <c r="O277" s="110">
        <v>218034</v>
      </c>
      <c r="P277" s="95">
        <f t="shared" si="286"/>
        <v>2.2018499999999999</v>
      </c>
      <c r="Q277" s="15"/>
      <c r="R277" s="24">
        <f t="shared" si="270"/>
        <v>1</v>
      </c>
      <c r="S277" s="25">
        <v>0</v>
      </c>
      <c r="T277" s="63"/>
      <c r="U277" s="15"/>
      <c r="V277" s="13"/>
      <c r="W277" s="98">
        <f t="shared" si="287"/>
        <v>0</v>
      </c>
      <c r="X277" s="99">
        <f>X5</f>
        <v>0.97</v>
      </c>
      <c r="Y277" s="100"/>
      <c r="Z277" s="110"/>
      <c r="AA277" s="95">
        <f t="shared" si="288"/>
        <v>0</v>
      </c>
      <c r="AB277" s="15"/>
      <c r="AC277" s="24">
        <f t="shared" si="271"/>
        <v>0</v>
      </c>
      <c r="AD277" s="5">
        <v>0</v>
      </c>
      <c r="AE277" s="63"/>
      <c r="AF277" s="15"/>
      <c r="AG277" s="13"/>
      <c r="AH277" s="98">
        <f t="shared" si="289"/>
        <v>0</v>
      </c>
      <c r="AI277" s="99">
        <f>AI5</f>
        <v>0.95499999999999996</v>
      </c>
      <c r="AJ277" s="100"/>
      <c r="AK277" s="110"/>
      <c r="AL277" s="95">
        <f t="shared" si="290"/>
        <v>0</v>
      </c>
      <c r="AM277" s="15"/>
      <c r="AN277" s="24">
        <f t="shared" si="272"/>
        <v>0</v>
      </c>
      <c r="AO277" s="5">
        <v>0</v>
      </c>
      <c r="AP277" s="63"/>
      <c r="AQ277" s="15"/>
      <c r="AR277" s="13"/>
      <c r="AS277" s="98">
        <f t="shared" si="291"/>
        <v>0</v>
      </c>
      <c r="AT277" s="99">
        <f>AT5</f>
        <v>0.96</v>
      </c>
      <c r="AU277" s="100"/>
      <c r="AV277" s="110"/>
      <c r="AW277" s="95">
        <f t="shared" si="292"/>
        <v>0</v>
      </c>
      <c r="AX277" s="15"/>
      <c r="AY277" s="24">
        <f t="shared" si="273"/>
        <v>0</v>
      </c>
      <c r="AZ277" s="5">
        <v>0</v>
      </c>
      <c r="BA277" s="63"/>
      <c r="BB277" s="15"/>
      <c r="BC277" s="13"/>
      <c r="BD277" s="98">
        <f t="shared" si="293"/>
        <v>0</v>
      </c>
      <c r="BE277" s="99">
        <f>BE5</f>
        <v>0.98</v>
      </c>
      <c r="BF277" s="100"/>
      <c r="BG277" s="110"/>
      <c r="BH277" s="95">
        <f t="shared" si="294"/>
        <v>0</v>
      </c>
      <c r="BI277" s="15"/>
      <c r="BJ277" s="24">
        <f t="shared" si="274"/>
        <v>0</v>
      </c>
      <c r="BK277" s="5">
        <v>0</v>
      </c>
      <c r="BL277" s="63"/>
      <c r="BM277" s="15"/>
      <c r="BN277" s="13"/>
      <c r="BO277" s="98">
        <f t="shared" si="295"/>
        <v>0</v>
      </c>
      <c r="BP277" s="99">
        <f>BP5</f>
        <v>0.94499999999999995</v>
      </c>
      <c r="BQ277" s="100"/>
      <c r="BR277" s="110"/>
      <c r="BS277" s="95">
        <f t="shared" si="296"/>
        <v>0</v>
      </c>
      <c r="BT277" s="15"/>
      <c r="BU277" s="24">
        <f t="shared" si="275"/>
        <v>0</v>
      </c>
      <c r="BV277" s="5">
        <v>0</v>
      </c>
      <c r="BW277" s="63"/>
      <c r="BX277" s="15"/>
      <c r="BY277" s="13"/>
      <c r="BZ277" s="98">
        <f t="shared" si="297"/>
        <v>0</v>
      </c>
      <c r="CA277" s="99">
        <f>CA5</f>
        <v>1</v>
      </c>
      <c r="CB277" s="100"/>
      <c r="CC277" s="110"/>
      <c r="CD277" s="95">
        <f t="shared" si="298"/>
        <v>0</v>
      </c>
      <c r="CE277" s="15"/>
      <c r="CF277" s="24">
        <f t="shared" si="276"/>
        <v>0</v>
      </c>
      <c r="CG277" s="5">
        <v>0</v>
      </c>
      <c r="CH277" s="63"/>
      <c r="CI277" s="15"/>
      <c r="CJ277" s="13"/>
      <c r="CK277" s="98">
        <f t="shared" si="299"/>
        <v>0</v>
      </c>
      <c r="CL277" s="99">
        <f>CL5</f>
        <v>1</v>
      </c>
      <c r="CM277" s="100"/>
      <c r="CN277" s="110"/>
      <c r="CO277" s="95">
        <f t="shared" si="300"/>
        <v>0</v>
      </c>
      <c r="CP277" s="15"/>
      <c r="CQ277" s="24">
        <f t="shared" si="277"/>
        <v>0</v>
      </c>
      <c r="CR277" s="5">
        <v>0</v>
      </c>
      <c r="CS277" s="63"/>
      <c r="CT277" s="15"/>
      <c r="CU277" s="13"/>
      <c r="CV277" s="98">
        <f t="shared" si="301"/>
        <v>0</v>
      </c>
      <c r="CW277" s="99">
        <f>CW5</f>
        <v>1</v>
      </c>
      <c r="CX277" s="100"/>
      <c r="CY277" s="110"/>
      <c r="CZ277" s="95">
        <f t="shared" si="302"/>
        <v>0</v>
      </c>
      <c r="DA277" s="15"/>
      <c r="DB277" s="24">
        <f t="shared" si="278"/>
        <v>0</v>
      </c>
      <c r="DC277" s="5">
        <v>0</v>
      </c>
      <c r="DD277" s="63"/>
      <c r="DE277" s="15"/>
      <c r="DF277" s="13"/>
      <c r="DG277" s="98">
        <f t="shared" si="303"/>
        <v>0</v>
      </c>
      <c r="DH277" s="99">
        <f>DH5</f>
        <v>1</v>
      </c>
      <c r="DI277" s="100"/>
      <c r="DJ277" s="110"/>
      <c r="DK277" s="95">
        <f t="shared" si="304"/>
        <v>0</v>
      </c>
      <c r="DL277" s="15"/>
      <c r="DM277" s="24">
        <f t="shared" si="279"/>
        <v>0</v>
      </c>
      <c r="DN277" s="5">
        <v>0</v>
      </c>
      <c r="DO277" s="63"/>
      <c r="DP277" s="15"/>
      <c r="DQ277" s="13"/>
      <c r="DR277" s="98">
        <f t="shared" si="305"/>
        <v>0</v>
      </c>
      <c r="DS277" s="99">
        <f>DS5</f>
        <v>1</v>
      </c>
      <c r="DT277" s="100"/>
      <c r="DU277" s="110"/>
      <c r="DV277" s="95">
        <f t="shared" si="306"/>
        <v>0</v>
      </c>
      <c r="DW277" s="15"/>
      <c r="DX277" s="24">
        <f t="shared" si="280"/>
        <v>0</v>
      </c>
      <c r="DY277" s="5">
        <v>0</v>
      </c>
      <c r="DZ277" s="63"/>
      <c r="EA277" s="15"/>
      <c r="EB277" s="13"/>
      <c r="EC277" s="98">
        <f t="shared" si="307"/>
        <v>0</v>
      </c>
      <c r="ED277" s="99">
        <f>ED5</f>
        <v>1</v>
      </c>
      <c r="EE277" s="100"/>
      <c r="EF277" s="110"/>
      <c r="EG277" s="95">
        <f t="shared" si="308"/>
        <v>0</v>
      </c>
      <c r="EH277" s="15"/>
      <c r="EI277" s="24">
        <f t="shared" si="281"/>
        <v>0</v>
      </c>
      <c r="EJ277" s="5">
        <v>0</v>
      </c>
      <c r="EK277" s="63"/>
      <c r="EL277" s="15"/>
      <c r="EM277" s="13"/>
      <c r="EN277" s="98">
        <f t="shared" si="309"/>
        <v>0</v>
      </c>
      <c r="EO277" s="99">
        <f>EO5</f>
        <v>1</v>
      </c>
      <c r="EP277" s="100"/>
      <c r="EQ277" s="110"/>
      <c r="ER277" s="95">
        <f t="shared" si="310"/>
        <v>0</v>
      </c>
      <c r="ES277" s="15"/>
      <c r="ET277" s="24">
        <f t="shared" si="282"/>
        <v>0</v>
      </c>
      <c r="EU277" s="5">
        <v>0</v>
      </c>
      <c r="EV277" s="63"/>
      <c r="EW277" s="15"/>
      <c r="EX277" s="13"/>
      <c r="EY277" s="98">
        <f t="shared" si="311"/>
        <v>0</v>
      </c>
      <c r="EZ277" s="99">
        <f>EZ5</f>
        <v>1</v>
      </c>
      <c r="FA277" s="100"/>
      <c r="FB277" s="110"/>
      <c r="FC277" s="95">
        <f t="shared" si="312"/>
        <v>0</v>
      </c>
      <c r="FD277" s="15"/>
      <c r="FE277" s="24">
        <f t="shared" si="283"/>
        <v>0</v>
      </c>
      <c r="FF277" s="5">
        <v>0</v>
      </c>
      <c r="FG277" s="63"/>
      <c r="FH277" s="15"/>
      <c r="FI277" s="13"/>
      <c r="FJ277" s="98">
        <f t="shared" si="313"/>
        <v>0</v>
      </c>
      <c r="FK277" s="99">
        <f>FK5</f>
        <v>1</v>
      </c>
      <c r="FL277" s="100"/>
      <c r="FM277" s="110"/>
      <c r="FN277" s="95">
        <f t="shared" si="314"/>
        <v>0</v>
      </c>
      <c r="FO277" s="15"/>
      <c r="FP277" s="24">
        <f t="shared" si="284"/>
        <v>0</v>
      </c>
      <c r="FQ277" s="5">
        <v>0</v>
      </c>
      <c r="FR277" s="8">
        <v>0</v>
      </c>
      <c r="FS277" s="84">
        <f t="shared" si="315"/>
        <v>2.2018499999999999</v>
      </c>
      <c r="FT277" s="85">
        <f t="shared" si="316"/>
        <v>500</v>
      </c>
      <c r="FU277" s="85">
        <f t="shared" si="317"/>
        <v>500</v>
      </c>
      <c r="FV277" s="85">
        <f t="shared" si="318"/>
        <v>500</v>
      </c>
      <c r="FW277" s="85">
        <f t="shared" si="319"/>
        <v>500</v>
      </c>
      <c r="FX277" s="85">
        <f t="shared" si="320"/>
        <v>500</v>
      </c>
      <c r="FY277" s="85">
        <f t="shared" si="321"/>
        <v>500</v>
      </c>
      <c r="FZ277" s="85">
        <f t="shared" si="322"/>
        <v>500</v>
      </c>
      <c r="GA277" s="85">
        <f t="shared" si="323"/>
        <v>500</v>
      </c>
      <c r="GB277" s="85">
        <f t="shared" si="324"/>
        <v>500</v>
      </c>
      <c r="GC277" s="85">
        <f t="shared" si="325"/>
        <v>500</v>
      </c>
      <c r="GD277" s="85">
        <f t="shared" si="326"/>
        <v>500</v>
      </c>
      <c r="GE277" s="85">
        <f t="shared" si="327"/>
        <v>500</v>
      </c>
      <c r="GF277" s="85">
        <f t="shared" si="328"/>
        <v>500</v>
      </c>
      <c r="GG277" s="85">
        <f t="shared" si="329"/>
        <v>500</v>
      </c>
      <c r="GH277" s="101">
        <f t="shared" si="268"/>
        <v>1</v>
      </c>
      <c r="GI277" s="102">
        <f t="shared" si="330"/>
        <v>2.2018499999999999</v>
      </c>
      <c r="GJ277" s="102">
        <f t="shared" si="331"/>
        <v>2.2018499999999999</v>
      </c>
      <c r="GK277" s="79">
        <f>ROW()</f>
        <v>277</v>
      </c>
    </row>
    <row r="278" spans="1:193" s="12" customFormat="1" ht="50.1" customHeight="1">
      <c r="A278" s="17">
        <f>ROW()</f>
        <v>278</v>
      </c>
      <c r="B278" s="32">
        <f t="shared" si="332"/>
        <v>272</v>
      </c>
      <c r="C278" s="33">
        <f t="shared" si="333"/>
        <v>272</v>
      </c>
      <c r="D278" s="31" t="s">
        <v>599</v>
      </c>
      <c r="E278" s="390">
        <f t="shared" si="269"/>
        <v>2.0807482499999996</v>
      </c>
      <c r="F278" s="107">
        <f t="shared" si="285"/>
        <v>3.6849566249999999</v>
      </c>
      <c r="G278" s="3">
        <v>0</v>
      </c>
      <c r="H278" s="4">
        <v>0</v>
      </c>
      <c r="I278" s="63"/>
      <c r="J278" s="15"/>
      <c r="K278" s="13"/>
      <c r="L278" s="98">
        <f t="shared" si="334"/>
        <v>1</v>
      </c>
      <c r="M278" s="99">
        <f>M5</f>
        <v>0.94499999999999995</v>
      </c>
      <c r="N278" s="100">
        <v>5.5970000000000004</v>
      </c>
      <c r="O278" s="110"/>
      <c r="P278" s="95">
        <f t="shared" si="286"/>
        <v>5.2891650000000006</v>
      </c>
      <c r="Q278" s="15"/>
      <c r="R278" s="24">
        <f t="shared" si="270"/>
        <v>2</v>
      </c>
      <c r="S278" s="25">
        <v>0</v>
      </c>
      <c r="T278" s="63"/>
      <c r="U278" s="15"/>
      <c r="V278" s="13"/>
      <c r="W278" s="98">
        <f t="shared" si="287"/>
        <v>0</v>
      </c>
      <c r="X278" s="99">
        <f>X5</f>
        <v>0.97</v>
      </c>
      <c r="Y278" s="100"/>
      <c r="Z278" s="110"/>
      <c r="AA278" s="95">
        <f t="shared" si="288"/>
        <v>0</v>
      </c>
      <c r="AB278" s="15"/>
      <c r="AC278" s="24">
        <f t="shared" si="271"/>
        <v>0</v>
      </c>
      <c r="AD278" s="5">
        <v>0</v>
      </c>
      <c r="AE278" s="63"/>
      <c r="AF278" s="15"/>
      <c r="AG278" s="13"/>
      <c r="AH278" s="98">
        <f t="shared" si="289"/>
        <v>0</v>
      </c>
      <c r="AI278" s="99">
        <f>AI5</f>
        <v>0.95499999999999996</v>
      </c>
      <c r="AJ278" s="100"/>
      <c r="AK278" s="110"/>
      <c r="AL278" s="95">
        <f t="shared" si="290"/>
        <v>0</v>
      </c>
      <c r="AM278" s="15"/>
      <c r="AN278" s="24">
        <f t="shared" si="272"/>
        <v>0</v>
      </c>
      <c r="AO278" s="5">
        <v>0</v>
      </c>
      <c r="AP278" s="63"/>
      <c r="AQ278" s="15"/>
      <c r="AR278" s="13"/>
      <c r="AS278" s="98">
        <f t="shared" si="291"/>
        <v>0</v>
      </c>
      <c r="AT278" s="99">
        <f>AT5</f>
        <v>0.96</v>
      </c>
      <c r="AU278" s="100"/>
      <c r="AV278" s="110"/>
      <c r="AW278" s="95">
        <f t="shared" si="292"/>
        <v>0</v>
      </c>
      <c r="AX278" s="15"/>
      <c r="AY278" s="24">
        <f t="shared" si="273"/>
        <v>0</v>
      </c>
      <c r="AZ278" s="5">
        <v>0</v>
      </c>
      <c r="BA278" s="63"/>
      <c r="BB278" s="15"/>
      <c r="BC278" s="13"/>
      <c r="BD278" s="98">
        <f t="shared" si="293"/>
        <v>0</v>
      </c>
      <c r="BE278" s="99">
        <f>BE5</f>
        <v>0.98</v>
      </c>
      <c r="BF278" s="100"/>
      <c r="BG278" s="110"/>
      <c r="BH278" s="95">
        <f t="shared" si="294"/>
        <v>0</v>
      </c>
      <c r="BI278" s="15"/>
      <c r="BJ278" s="24">
        <f t="shared" si="274"/>
        <v>0</v>
      </c>
      <c r="BK278" s="5">
        <v>0</v>
      </c>
      <c r="BL278" s="63"/>
      <c r="BM278" s="15"/>
      <c r="BN278" s="13"/>
      <c r="BO278" s="98">
        <f t="shared" si="295"/>
        <v>1</v>
      </c>
      <c r="BP278" s="99">
        <f>BP5</f>
        <v>0.94499999999999995</v>
      </c>
      <c r="BQ278" s="100">
        <v>2.2018499999999999</v>
      </c>
      <c r="BR278" s="110"/>
      <c r="BS278" s="95">
        <f t="shared" si="296"/>
        <v>2.0807482499999996</v>
      </c>
      <c r="BT278" s="15"/>
      <c r="BU278" s="24">
        <f t="shared" si="275"/>
        <v>1</v>
      </c>
      <c r="BV278" s="5">
        <v>0</v>
      </c>
      <c r="BW278" s="63"/>
      <c r="BX278" s="15"/>
      <c r="BY278" s="13"/>
      <c r="BZ278" s="98">
        <f t="shared" si="297"/>
        <v>0</v>
      </c>
      <c r="CA278" s="99">
        <f>CA5</f>
        <v>1</v>
      </c>
      <c r="CB278" s="100"/>
      <c r="CC278" s="110"/>
      <c r="CD278" s="95">
        <f t="shared" si="298"/>
        <v>0</v>
      </c>
      <c r="CE278" s="15"/>
      <c r="CF278" s="24">
        <f t="shared" si="276"/>
        <v>0</v>
      </c>
      <c r="CG278" s="5">
        <v>0</v>
      </c>
      <c r="CH278" s="63"/>
      <c r="CI278" s="15"/>
      <c r="CJ278" s="13"/>
      <c r="CK278" s="98">
        <f t="shared" si="299"/>
        <v>0</v>
      </c>
      <c r="CL278" s="99">
        <f>CL5</f>
        <v>1</v>
      </c>
      <c r="CM278" s="100"/>
      <c r="CN278" s="110"/>
      <c r="CO278" s="95">
        <f t="shared" si="300"/>
        <v>0</v>
      </c>
      <c r="CP278" s="15"/>
      <c r="CQ278" s="24">
        <f t="shared" si="277"/>
        <v>0</v>
      </c>
      <c r="CR278" s="5">
        <v>0</v>
      </c>
      <c r="CS278" s="63"/>
      <c r="CT278" s="15"/>
      <c r="CU278" s="13"/>
      <c r="CV278" s="98">
        <f t="shared" si="301"/>
        <v>0</v>
      </c>
      <c r="CW278" s="99">
        <f>CW5</f>
        <v>1</v>
      </c>
      <c r="CX278" s="100"/>
      <c r="CY278" s="110"/>
      <c r="CZ278" s="95">
        <f t="shared" si="302"/>
        <v>0</v>
      </c>
      <c r="DA278" s="15"/>
      <c r="DB278" s="24">
        <f t="shared" si="278"/>
        <v>0</v>
      </c>
      <c r="DC278" s="5">
        <v>0</v>
      </c>
      <c r="DD278" s="63"/>
      <c r="DE278" s="15"/>
      <c r="DF278" s="13"/>
      <c r="DG278" s="98">
        <f t="shared" si="303"/>
        <v>0</v>
      </c>
      <c r="DH278" s="99">
        <f>DH5</f>
        <v>1</v>
      </c>
      <c r="DI278" s="100"/>
      <c r="DJ278" s="110"/>
      <c r="DK278" s="95">
        <f t="shared" si="304"/>
        <v>0</v>
      </c>
      <c r="DL278" s="15"/>
      <c r="DM278" s="24">
        <f t="shared" si="279"/>
        <v>0</v>
      </c>
      <c r="DN278" s="5">
        <v>0</v>
      </c>
      <c r="DO278" s="63"/>
      <c r="DP278" s="15"/>
      <c r="DQ278" s="13"/>
      <c r="DR278" s="98">
        <f t="shared" si="305"/>
        <v>0</v>
      </c>
      <c r="DS278" s="99">
        <f>DS5</f>
        <v>1</v>
      </c>
      <c r="DT278" s="100"/>
      <c r="DU278" s="110"/>
      <c r="DV278" s="95">
        <f t="shared" si="306"/>
        <v>0</v>
      </c>
      <c r="DW278" s="15"/>
      <c r="DX278" s="24">
        <f t="shared" si="280"/>
        <v>0</v>
      </c>
      <c r="DY278" s="5">
        <v>0</v>
      </c>
      <c r="DZ278" s="63"/>
      <c r="EA278" s="15"/>
      <c r="EB278" s="13"/>
      <c r="EC278" s="98">
        <f t="shared" si="307"/>
        <v>0</v>
      </c>
      <c r="ED278" s="99">
        <f>ED5</f>
        <v>1</v>
      </c>
      <c r="EE278" s="100"/>
      <c r="EF278" s="110"/>
      <c r="EG278" s="95">
        <f t="shared" si="308"/>
        <v>0</v>
      </c>
      <c r="EH278" s="15"/>
      <c r="EI278" s="24">
        <f t="shared" si="281"/>
        <v>0</v>
      </c>
      <c r="EJ278" s="5">
        <v>0</v>
      </c>
      <c r="EK278" s="63"/>
      <c r="EL278" s="15"/>
      <c r="EM278" s="13"/>
      <c r="EN278" s="98">
        <f t="shared" si="309"/>
        <v>0</v>
      </c>
      <c r="EO278" s="99">
        <f>EO5</f>
        <v>1</v>
      </c>
      <c r="EP278" s="100"/>
      <c r="EQ278" s="110"/>
      <c r="ER278" s="95">
        <f t="shared" si="310"/>
        <v>0</v>
      </c>
      <c r="ES278" s="15"/>
      <c r="ET278" s="24">
        <f t="shared" si="282"/>
        <v>0</v>
      </c>
      <c r="EU278" s="5">
        <v>0</v>
      </c>
      <c r="EV278" s="63"/>
      <c r="EW278" s="15"/>
      <c r="EX278" s="13"/>
      <c r="EY278" s="98">
        <f t="shared" si="311"/>
        <v>0</v>
      </c>
      <c r="EZ278" s="99">
        <f>EZ5</f>
        <v>1</v>
      </c>
      <c r="FA278" s="100"/>
      <c r="FB278" s="110"/>
      <c r="FC278" s="95">
        <f t="shared" si="312"/>
        <v>0</v>
      </c>
      <c r="FD278" s="15"/>
      <c r="FE278" s="24">
        <f t="shared" si="283"/>
        <v>0</v>
      </c>
      <c r="FF278" s="5">
        <v>0</v>
      </c>
      <c r="FG278" s="63"/>
      <c r="FH278" s="15"/>
      <c r="FI278" s="13"/>
      <c r="FJ278" s="98">
        <f t="shared" si="313"/>
        <v>0</v>
      </c>
      <c r="FK278" s="99">
        <f>FK5</f>
        <v>1</v>
      </c>
      <c r="FL278" s="100"/>
      <c r="FM278" s="110"/>
      <c r="FN278" s="95">
        <f t="shared" si="314"/>
        <v>0</v>
      </c>
      <c r="FO278" s="15"/>
      <c r="FP278" s="24">
        <f t="shared" si="284"/>
        <v>0</v>
      </c>
      <c r="FQ278" s="5">
        <v>0</v>
      </c>
      <c r="FR278" s="8">
        <v>0</v>
      </c>
      <c r="FS278" s="84">
        <f t="shared" si="315"/>
        <v>5.2891650000000006</v>
      </c>
      <c r="FT278" s="85">
        <f t="shared" si="316"/>
        <v>500</v>
      </c>
      <c r="FU278" s="85">
        <f t="shared" si="317"/>
        <v>500</v>
      </c>
      <c r="FV278" s="85">
        <f t="shared" si="318"/>
        <v>500</v>
      </c>
      <c r="FW278" s="85">
        <f t="shared" si="319"/>
        <v>500</v>
      </c>
      <c r="FX278" s="85">
        <f t="shared" si="320"/>
        <v>2.0807482499999996</v>
      </c>
      <c r="FY278" s="85">
        <f t="shared" si="321"/>
        <v>500</v>
      </c>
      <c r="FZ278" s="85">
        <f t="shared" si="322"/>
        <v>500</v>
      </c>
      <c r="GA278" s="85">
        <f t="shared" si="323"/>
        <v>500</v>
      </c>
      <c r="GB278" s="85">
        <f t="shared" si="324"/>
        <v>500</v>
      </c>
      <c r="GC278" s="85">
        <f t="shared" si="325"/>
        <v>500</v>
      </c>
      <c r="GD278" s="85">
        <f t="shared" si="326"/>
        <v>500</v>
      </c>
      <c r="GE278" s="85">
        <f t="shared" si="327"/>
        <v>500</v>
      </c>
      <c r="GF278" s="85">
        <f t="shared" si="328"/>
        <v>500</v>
      </c>
      <c r="GG278" s="85">
        <f t="shared" si="329"/>
        <v>500</v>
      </c>
      <c r="GH278" s="101">
        <f t="shared" si="268"/>
        <v>2</v>
      </c>
      <c r="GI278" s="102">
        <f t="shared" si="330"/>
        <v>7.3699132499999997</v>
      </c>
      <c r="GJ278" s="102">
        <f t="shared" si="331"/>
        <v>3.6849566249999999</v>
      </c>
      <c r="GK278" s="79">
        <f>ROW()</f>
        <v>278</v>
      </c>
    </row>
    <row r="279" spans="1:193" s="12" customFormat="1" ht="50.1" customHeight="1">
      <c r="A279" s="17">
        <f>ROW()</f>
        <v>279</v>
      </c>
      <c r="B279" s="32">
        <f t="shared" si="332"/>
        <v>273</v>
      </c>
      <c r="C279" s="33">
        <f t="shared" si="333"/>
        <v>273</v>
      </c>
      <c r="D279" s="31" t="s">
        <v>600</v>
      </c>
      <c r="E279" s="390">
        <f t="shared" si="269"/>
        <v>2.6085260249999993</v>
      </c>
      <c r="F279" s="107">
        <f t="shared" si="285"/>
        <v>2.6844355124999995</v>
      </c>
      <c r="G279" s="3">
        <v>0</v>
      </c>
      <c r="H279" s="4">
        <v>0</v>
      </c>
      <c r="I279" s="63"/>
      <c r="J279" s="15"/>
      <c r="K279" s="13"/>
      <c r="L279" s="98">
        <f t="shared" si="334"/>
        <v>1</v>
      </c>
      <c r="M279" s="99">
        <f>M5</f>
        <v>0.94499999999999995</v>
      </c>
      <c r="N279" s="100">
        <v>2.9209999999999998</v>
      </c>
      <c r="O279" s="110">
        <v>218103</v>
      </c>
      <c r="P279" s="95">
        <f t="shared" si="286"/>
        <v>2.7603449999999996</v>
      </c>
      <c r="Q279" s="15"/>
      <c r="R279" s="24">
        <f t="shared" si="270"/>
        <v>2</v>
      </c>
      <c r="S279" s="25">
        <v>0</v>
      </c>
      <c r="T279" s="63"/>
      <c r="U279" s="15"/>
      <c r="V279" s="13"/>
      <c r="W279" s="98">
        <f t="shared" si="287"/>
        <v>0</v>
      </c>
      <c r="X279" s="99">
        <f>X5</f>
        <v>0.97</v>
      </c>
      <c r="Y279" s="100"/>
      <c r="Z279" s="110"/>
      <c r="AA279" s="95">
        <f t="shared" si="288"/>
        <v>0</v>
      </c>
      <c r="AB279" s="15"/>
      <c r="AC279" s="24">
        <f t="shared" si="271"/>
        <v>0</v>
      </c>
      <c r="AD279" s="5">
        <v>0</v>
      </c>
      <c r="AE279" s="63"/>
      <c r="AF279" s="15"/>
      <c r="AG279" s="13"/>
      <c r="AH279" s="98">
        <f t="shared" si="289"/>
        <v>0</v>
      </c>
      <c r="AI279" s="99">
        <f>AI5</f>
        <v>0.95499999999999996</v>
      </c>
      <c r="AJ279" s="100"/>
      <c r="AK279" s="110"/>
      <c r="AL279" s="95">
        <f t="shared" si="290"/>
        <v>0</v>
      </c>
      <c r="AM279" s="15"/>
      <c r="AN279" s="24">
        <f t="shared" si="272"/>
        <v>0</v>
      </c>
      <c r="AO279" s="5">
        <v>0</v>
      </c>
      <c r="AP279" s="63"/>
      <c r="AQ279" s="15"/>
      <c r="AR279" s="13"/>
      <c r="AS279" s="98">
        <f t="shared" si="291"/>
        <v>0</v>
      </c>
      <c r="AT279" s="99">
        <f>AT5</f>
        <v>0.96</v>
      </c>
      <c r="AU279" s="100"/>
      <c r="AV279" s="110"/>
      <c r="AW279" s="95">
        <f t="shared" si="292"/>
        <v>0</v>
      </c>
      <c r="AX279" s="15"/>
      <c r="AY279" s="24">
        <f t="shared" si="273"/>
        <v>0</v>
      </c>
      <c r="AZ279" s="5">
        <v>0</v>
      </c>
      <c r="BA279" s="63"/>
      <c r="BB279" s="15"/>
      <c r="BC279" s="13"/>
      <c r="BD279" s="98">
        <f t="shared" si="293"/>
        <v>0</v>
      </c>
      <c r="BE279" s="99">
        <f>BE5</f>
        <v>0.98</v>
      </c>
      <c r="BF279" s="100"/>
      <c r="BG279" s="110"/>
      <c r="BH279" s="95">
        <f t="shared" si="294"/>
        <v>0</v>
      </c>
      <c r="BI279" s="15"/>
      <c r="BJ279" s="24">
        <f t="shared" si="274"/>
        <v>0</v>
      </c>
      <c r="BK279" s="5">
        <v>0</v>
      </c>
      <c r="BL279" s="63"/>
      <c r="BM279" s="15"/>
      <c r="BN279" s="13"/>
      <c r="BO279" s="98">
        <f t="shared" si="295"/>
        <v>1</v>
      </c>
      <c r="BP279" s="99">
        <f>BP5</f>
        <v>0.94499999999999995</v>
      </c>
      <c r="BQ279" s="100">
        <v>2.7603449999999996</v>
      </c>
      <c r="BR279" s="110"/>
      <c r="BS279" s="95">
        <f t="shared" si="296"/>
        <v>2.6085260249999993</v>
      </c>
      <c r="BT279" s="15"/>
      <c r="BU279" s="24">
        <f t="shared" si="275"/>
        <v>1</v>
      </c>
      <c r="BV279" s="5">
        <v>0</v>
      </c>
      <c r="BW279" s="63"/>
      <c r="BX279" s="15"/>
      <c r="BY279" s="13"/>
      <c r="BZ279" s="98">
        <f t="shared" si="297"/>
        <v>0</v>
      </c>
      <c r="CA279" s="99">
        <f>CA5</f>
        <v>1</v>
      </c>
      <c r="CB279" s="100"/>
      <c r="CC279" s="110"/>
      <c r="CD279" s="95">
        <f t="shared" si="298"/>
        <v>0</v>
      </c>
      <c r="CE279" s="15"/>
      <c r="CF279" s="24">
        <f t="shared" si="276"/>
        <v>0</v>
      </c>
      <c r="CG279" s="5">
        <v>0</v>
      </c>
      <c r="CH279" s="63"/>
      <c r="CI279" s="15"/>
      <c r="CJ279" s="13"/>
      <c r="CK279" s="98">
        <f t="shared" si="299"/>
        <v>0</v>
      </c>
      <c r="CL279" s="99">
        <f>CL5</f>
        <v>1</v>
      </c>
      <c r="CM279" s="100"/>
      <c r="CN279" s="110"/>
      <c r="CO279" s="95">
        <f t="shared" si="300"/>
        <v>0</v>
      </c>
      <c r="CP279" s="15"/>
      <c r="CQ279" s="24">
        <f t="shared" si="277"/>
        <v>0</v>
      </c>
      <c r="CR279" s="5">
        <v>0</v>
      </c>
      <c r="CS279" s="63"/>
      <c r="CT279" s="15"/>
      <c r="CU279" s="13"/>
      <c r="CV279" s="98">
        <f t="shared" si="301"/>
        <v>0</v>
      </c>
      <c r="CW279" s="99">
        <f>CW5</f>
        <v>1</v>
      </c>
      <c r="CX279" s="100"/>
      <c r="CY279" s="110"/>
      <c r="CZ279" s="95">
        <f t="shared" si="302"/>
        <v>0</v>
      </c>
      <c r="DA279" s="15"/>
      <c r="DB279" s="24">
        <f t="shared" si="278"/>
        <v>0</v>
      </c>
      <c r="DC279" s="5">
        <v>0</v>
      </c>
      <c r="DD279" s="63"/>
      <c r="DE279" s="15"/>
      <c r="DF279" s="13"/>
      <c r="DG279" s="98">
        <f t="shared" si="303"/>
        <v>0</v>
      </c>
      <c r="DH279" s="99">
        <f>DH5</f>
        <v>1</v>
      </c>
      <c r="DI279" s="100"/>
      <c r="DJ279" s="110"/>
      <c r="DK279" s="95">
        <f t="shared" si="304"/>
        <v>0</v>
      </c>
      <c r="DL279" s="15"/>
      <c r="DM279" s="24">
        <f t="shared" si="279"/>
        <v>0</v>
      </c>
      <c r="DN279" s="5">
        <v>0</v>
      </c>
      <c r="DO279" s="63"/>
      <c r="DP279" s="15"/>
      <c r="DQ279" s="13"/>
      <c r="DR279" s="98">
        <f t="shared" si="305"/>
        <v>0</v>
      </c>
      <c r="DS279" s="99">
        <f>DS5</f>
        <v>1</v>
      </c>
      <c r="DT279" s="100"/>
      <c r="DU279" s="110"/>
      <c r="DV279" s="95">
        <f t="shared" si="306"/>
        <v>0</v>
      </c>
      <c r="DW279" s="15"/>
      <c r="DX279" s="24">
        <f t="shared" si="280"/>
        <v>0</v>
      </c>
      <c r="DY279" s="5">
        <v>0</v>
      </c>
      <c r="DZ279" s="63"/>
      <c r="EA279" s="15"/>
      <c r="EB279" s="13"/>
      <c r="EC279" s="98">
        <f t="shared" si="307"/>
        <v>0</v>
      </c>
      <c r="ED279" s="99">
        <f>ED5</f>
        <v>1</v>
      </c>
      <c r="EE279" s="100"/>
      <c r="EF279" s="110"/>
      <c r="EG279" s="95">
        <f t="shared" si="308"/>
        <v>0</v>
      </c>
      <c r="EH279" s="15"/>
      <c r="EI279" s="24">
        <f t="shared" si="281"/>
        <v>0</v>
      </c>
      <c r="EJ279" s="5">
        <v>0</v>
      </c>
      <c r="EK279" s="63"/>
      <c r="EL279" s="15"/>
      <c r="EM279" s="13"/>
      <c r="EN279" s="98">
        <f t="shared" si="309"/>
        <v>0</v>
      </c>
      <c r="EO279" s="99">
        <f>EO5</f>
        <v>1</v>
      </c>
      <c r="EP279" s="100"/>
      <c r="EQ279" s="110"/>
      <c r="ER279" s="95">
        <f t="shared" si="310"/>
        <v>0</v>
      </c>
      <c r="ES279" s="15"/>
      <c r="ET279" s="24">
        <f t="shared" si="282"/>
        <v>0</v>
      </c>
      <c r="EU279" s="5">
        <v>0</v>
      </c>
      <c r="EV279" s="63"/>
      <c r="EW279" s="15"/>
      <c r="EX279" s="13"/>
      <c r="EY279" s="98">
        <f t="shared" si="311"/>
        <v>0</v>
      </c>
      <c r="EZ279" s="99">
        <f>EZ5</f>
        <v>1</v>
      </c>
      <c r="FA279" s="100"/>
      <c r="FB279" s="110"/>
      <c r="FC279" s="95">
        <f t="shared" si="312"/>
        <v>0</v>
      </c>
      <c r="FD279" s="15"/>
      <c r="FE279" s="24">
        <f t="shared" si="283"/>
        <v>0</v>
      </c>
      <c r="FF279" s="5">
        <v>0</v>
      </c>
      <c r="FG279" s="63"/>
      <c r="FH279" s="15"/>
      <c r="FI279" s="13"/>
      <c r="FJ279" s="98">
        <f t="shared" si="313"/>
        <v>0</v>
      </c>
      <c r="FK279" s="99">
        <f>FK5</f>
        <v>1</v>
      </c>
      <c r="FL279" s="100"/>
      <c r="FM279" s="110"/>
      <c r="FN279" s="95">
        <f t="shared" si="314"/>
        <v>0</v>
      </c>
      <c r="FO279" s="15"/>
      <c r="FP279" s="24">
        <f t="shared" si="284"/>
        <v>0</v>
      </c>
      <c r="FQ279" s="5">
        <v>0</v>
      </c>
      <c r="FR279" s="8">
        <v>0</v>
      </c>
      <c r="FS279" s="84">
        <f t="shared" si="315"/>
        <v>2.7603449999999996</v>
      </c>
      <c r="FT279" s="85">
        <f t="shared" si="316"/>
        <v>500</v>
      </c>
      <c r="FU279" s="85">
        <f t="shared" si="317"/>
        <v>500</v>
      </c>
      <c r="FV279" s="85">
        <f t="shared" si="318"/>
        <v>500</v>
      </c>
      <c r="FW279" s="85">
        <f t="shared" si="319"/>
        <v>500</v>
      </c>
      <c r="FX279" s="85">
        <f t="shared" si="320"/>
        <v>2.6085260249999993</v>
      </c>
      <c r="FY279" s="85">
        <f t="shared" si="321"/>
        <v>500</v>
      </c>
      <c r="FZ279" s="85">
        <f t="shared" si="322"/>
        <v>500</v>
      </c>
      <c r="GA279" s="85">
        <f t="shared" si="323"/>
        <v>500</v>
      </c>
      <c r="GB279" s="85">
        <f t="shared" si="324"/>
        <v>500</v>
      </c>
      <c r="GC279" s="85">
        <f t="shared" si="325"/>
        <v>500</v>
      </c>
      <c r="GD279" s="85">
        <f t="shared" si="326"/>
        <v>500</v>
      </c>
      <c r="GE279" s="85">
        <f t="shared" si="327"/>
        <v>500</v>
      </c>
      <c r="GF279" s="85">
        <f t="shared" si="328"/>
        <v>500</v>
      </c>
      <c r="GG279" s="85">
        <f t="shared" si="329"/>
        <v>500</v>
      </c>
      <c r="GH279" s="101">
        <f t="shared" si="268"/>
        <v>2</v>
      </c>
      <c r="GI279" s="102">
        <f t="shared" si="330"/>
        <v>5.3688710249999989</v>
      </c>
      <c r="GJ279" s="102">
        <f t="shared" si="331"/>
        <v>2.6844355124999995</v>
      </c>
      <c r="GK279" s="79">
        <f>ROW()</f>
        <v>279</v>
      </c>
    </row>
    <row r="280" spans="1:193" s="12" customFormat="1" ht="50.1" customHeight="1">
      <c r="A280" s="17">
        <f>ROW()</f>
        <v>280</v>
      </c>
      <c r="B280" s="32">
        <f t="shared" si="332"/>
        <v>274</v>
      </c>
      <c r="C280" s="33">
        <f t="shared" si="333"/>
        <v>274</v>
      </c>
      <c r="D280" s="31" t="s">
        <v>601</v>
      </c>
      <c r="E280" s="390">
        <f t="shared" si="269"/>
        <v>3.3041925000000001</v>
      </c>
      <c r="F280" s="107">
        <f t="shared" si="285"/>
        <v>3.6483656249999994</v>
      </c>
      <c r="G280" s="3">
        <v>0</v>
      </c>
      <c r="H280" s="4">
        <v>0</v>
      </c>
      <c r="I280" s="63"/>
      <c r="J280" s="15"/>
      <c r="K280" s="13"/>
      <c r="L280" s="98">
        <f t="shared" si="334"/>
        <v>1</v>
      </c>
      <c r="M280" s="99">
        <f>M5</f>
        <v>0.94499999999999995</v>
      </c>
      <c r="N280" s="100">
        <v>3.7</v>
      </c>
      <c r="O280" s="110">
        <v>151246</v>
      </c>
      <c r="P280" s="95">
        <f t="shared" si="286"/>
        <v>3.4965000000000002</v>
      </c>
      <c r="Q280" s="15"/>
      <c r="R280" s="24">
        <f t="shared" si="270"/>
        <v>3</v>
      </c>
      <c r="S280" s="25">
        <v>0</v>
      </c>
      <c r="T280" s="63"/>
      <c r="U280" s="15"/>
      <c r="V280" s="13"/>
      <c r="W280" s="98">
        <f t="shared" si="287"/>
        <v>1</v>
      </c>
      <c r="X280" s="99">
        <f>X5</f>
        <v>0.97</v>
      </c>
      <c r="Y280" s="100">
        <v>3.5009999999999999</v>
      </c>
      <c r="Z280" s="110"/>
      <c r="AA280" s="95">
        <f t="shared" si="288"/>
        <v>3.3959699999999997</v>
      </c>
      <c r="AB280" s="15"/>
      <c r="AC280" s="24">
        <f t="shared" si="271"/>
        <v>2</v>
      </c>
      <c r="AD280" s="5">
        <v>0</v>
      </c>
      <c r="AE280" s="63"/>
      <c r="AF280" s="15"/>
      <c r="AG280" s="13"/>
      <c r="AH280" s="98">
        <f t="shared" si="289"/>
        <v>0</v>
      </c>
      <c r="AI280" s="99">
        <f>AI5</f>
        <v>0.95499999999999996</v>
      </c>
      <c r="AJ280" s="100"/>
      <c r="AK280" s="110"/>
      <c r="AL280" s="95">
        <f t="shared" si="290"/>
        <v>0</v>
      </c>
      <c r="AM280" s="15"/>
      <c r="AN280" s="24">
        <f t="shared" si="272"/>
        <v>0</v>
      </c>
      <c r="AO280" s="5">
        <v>0</v>
      </c>
      <c r="AP280" s="63"/>
      <c r="AQ280" s="15"/>
      <c r="AR280" s="13"/>
      <c r="AS280" s="98">
        <f t="shared" si="291"/>
        <v>1</v>
      </c>
      <c r="AT280" s="99">
        <f>AT5</f>
        <v>0.96</v>
      </c>
      <c r="AU280" s="100">
        <v>4.58</v>
      </c>
      <c r="AV280" s="110"/>
      <c r="AW280" s="95">
        <f t="shared" si="292"/>
        <v>4.3967999999999998</v>
      </c>
      <c r="AX280" s="15"/>
      <c r="AY280" s="24">
        <f t="shared" si="273"/>
        <v>4</v>
      </c>
      <c r="AZ280" s="5">
        <v>0</v>
      </c>
      <c r="BA280" s="63"/>
      <c r="BB280" s="15"/>
      <c r="BC280" s="13"/>
      <c r="BD280" s="98">
        <f t="shared" si="293"/>
        <v>0</v>
      </c>
      <c r="BE280" s="99">
        <f>BE5</f>
        <v>0.98</v>
      </c>
      <c r="BF280" s="100"/>
      <c r="BG280" s="110"/>
      <c r="BH280" s="95">
        <f t="shared" si="294"/>
        <v>0</v>
      </c>
      <c r="BI280" s="15"/>
      <c r="BJ280" s="24">
        <f t="shared" si="274"/>
        <v>0</v>
      </c>
      <c r="BK280" s="5">
        <v>0</v>
      </c>
      <c r="BL280" s="63"/>
      <c r="BM280" s="15"/>
      <c r="BN280" s="13"/>
      <c r="BO280" s="98">
        <f t="shared" si="295"/>
        <v>1</v>
      </c>
      <c r="BP280" s="99">
        <f>BP5</f>
        <v>0.94499999999999995</v>
      </c>
      <c r="BQ280" s="100">
        <v>3.4965000000000002</v>
      </c>
      <c r="BR280" s="110"/>
      <c r="BS280" s="95">
        <f t="shared" si="296"/>
        <v>3.3041925000000001</v>
      </c>
      <c r="BT280" s="15"/>
      <c r="BU280" s="24">
        <f t="shared" si="275"/>
        <v>1</v>
      </c>
      <c r="BV280" s="5">
        <v>0</v>
      </c>
      <c r="BW280" s="63"/>
      <c r="BX280" s="15"/>
      <c r="BY280" s="13"/>
      <c r="BZ280" s="98">
        <f t="shared" si="297"/>
        <v>0</v>
      </c>
      <c r="CA280" s="99">
        <f>CA5</f>
        <v>1</v>
      </c>
      <c r="CB280" s="100"/>
      <c r="CC280" s="110"/>
      <c r="CD280" s="95">
        <f t="shared" si="298"/>
        <v>0</v>
      </c>
      <c r="CE280" s="15"/>
      <c r="CF280" s="24">
        <f t="shared" si="276"/>
        <v>0</v>
      </c>
      <c r="CG280" s="5">
        <v>0</v>
      </c>
      <c r="CH280" s="63"/>
      <c r="CI280" s="15"/>
      <c r="CJ280" s="13"/>
      <c r="CK280" s="98">
        <f t="shared" si="299"/>
        <v>0</v>
      </c>
      <c r="CL280" s="99">
        <f>CL5</f>
        <v>1</v>
      </c>
      <c r="CM280" s="100"/>
      <c r="CN280" s="110"/>
      <c r="CO280" s="95">
        <f t="shared" si="300"/>
        <v>0</v>
      </c>
      <c r="CP280" s="15"/>
      <c r="CQ280" s="24">
        <f t="shared" si="277"/>
        <v>0</v>
      </c>
      <c r="CR280" s="5">
        <v>0</v>
      </c>
      <c r="CS280" s="63"/>
      <c r="CT280" s="15"/>
      <c r="CU280" s="13"/>
      <c r="CV280" s="98">
        <f t="shared" si="301"/>
        <v>0</v>
      </c>
      <c r="CW280" s="99">
        <f>CW5</f>
        <v>1</v>
      </c>
      <c r="CX280" s="100"/>
      <c r="CY280" s="110"/>
      <c r="CZ280" s="95">
        <f t="shared" si="302"/>
        <v>0</v>
      </c>
      <c r="DA280" s="15"/>
      <c r="DB280" s="24">
        <f t="shared" si="278"/>
        <v>0</v>
      </c>
      <c r="DC280" s="5">
        <v>0</v>
      </c>
      <c r="DD280" s="63"/>
      <c r="DE280" s="15"/>
      <c r="DF280" s="13"/>
      <c r="DG280" s="98">
        <f t="shared" si="303"/>
        <v>0</v>
      </c>
      <c r="DH280" s="99">
        <f>DH5</f>
        <v>1</v>
      </c>
      <c r="DI280" s="100"/>
      <c r="DJ280" s="110"/>
      <c r="DK280" s="95">
        <f t="shared" si="304"/>
        <v>0</v>
      </c>
      <c r="DL280" s="15"/>
      <c r="DM280" s="24">
        <f t="shared" si="279"/>
        <v>0</v>
      </c>
      <c r="DN280" s="5">
        <v>0</v>
      </c>
      <c r="DO280" s="63"/>
      <c r="DP280" s="15"/>
      <c r="DQ280" s="13"/>
      <c r="DR280" s="98">
        <f t="shared" si="305"/>
        <v>0</v>
      </c>
      <c r="DS280" s="99">
        <f>DS5</f>
        <v>1</v>
      </c>
      <c r="DT280" s="100"/>
      <c r="DU280" s="110"/>
      <c r="DV280" s="95">
        <f t="shared" si="306"/>
        <v>0</v>
      </c>
      <c r="DW280" s="15"/>
      <c r="DX280" s="24">
        <f t="shared" si="280"/>
        <v>0</v>
      </c>
      <c r="DY280" s="5">
        <v>0</v>
      </c>
      <c r="DZ280" s="63"/>
      <c r="EA280" s="15"/>
      <c r="EB280" s="13"/>
      <c r="EC280" s="98">
        <f t="shared" si="307"/>
        <v>0</v>
      </c>
      <c r="ED280" s="99">
        <f>ED5</f>
        <v>1</v>
      </c>
      <c r="EE280" s="100"/>
      <c r="EF280" s="110"/>
      <c r="EG280" s="95">
        <f t="shared" si="308"/>
        <v>0</v>
      </c>
      <c r="EH280" s="15"/>
      <c r="EI280" s="24">
        <f t="shared" si="281"/>
        <v>0</v>
      </c>
      <c r="EJ280" s="5">
        <v>0</v>
      </c>
      <c r="EK280" s="63"/>
      <c r="EL280" s="15"/>
      <c r="EM280" s="13"/>
      <c r="EN280" s="98">
        <f t="shared" si="309"/>
        <v>0</v>
      </c>
      <c r="EO280" s="99">
        <f>EO5</f>
        <v>1</v>
      </c>
      <c r="EP280" s="100"/>
      <c r="EQ280" s="110"/>
      <c r="ER280" s="95">
        <f t="shared" si="310"/>
        <v>0</v>
      </c>
      <c r="ES280" s="15"/>
      <c r="ET280" s="24">
        <f t="shared" si="282"/>
        <v>0</v>
      </c>
      <c r="EU280" s="5">
        <v>0</v>
      </c>
      <c r="EV280" s="63"/>
      <c r="EW280" s="15"/>
      <c r="EX280" s="13"/>
      <c r="EY280" s="98">
        <f t="shared" si="311"/>
        <v>0</v>
      </c>
      <c r="EZ280" s="99">
        <f>EZ5</f>
        <v>1</v>
      </c>
      <c r="FA280" s="100"/>
      <c r="FB280" s="110"/>
      <c r="FC280" s="95">
        <f t="shared" si="312"/>
        <v>0</v>
      </c>
      <c r="FD280" s="15"/>
      <c r="FE280" s="24">
        <f t="shared" si="283"/>
        <v>0</v>
      </c>
      <c r="FF280" s="5">
        <v>0</v>
      </c>
      <c r="FG280" s="63"/>
      <c r="FH280" s="15"/>
      <c r="FI280" s="13"/>
      <c r="FJ280" s="98">
        <f t="shared" si="313"/>
        <v>0</v>
      </c>
      <c r="FK280" s="99">
        <f>FK5</f>
        <v>1</v>
      </c>
      <c r="FL280" s="100"/>
      <c r="FM280" s="110"/>
      <c r="FN280" s="95">
        <f t="shared" si="314"/>
        <v>0</v>
      </c>
      <c r="FO280" s="15"/>
      <c r="FP280" s="24">
        <f t="shared" si="284"/>
        <v>0</v>
      </c>
      <c r="FQ280" s="5">
        <v>0</v>
      </c>
      <c r="FR280" s="8">
        <v>0</v>
      </c>
      <c r="FS280" s="84">
        <f t="shared" si="315"/>
        <v>3.4965000000000002</v>
      </c>
      <c r="FT280" s="85">
        <f t="shared" si="316"/>
        <v>3.3959699999999997</v>
      </c>
      <c r="FU280" s="85">
        <f t="shared" si="317"/>
        <v>500</v>
      </c>
      <c r="FV280" s="85">
        <f t="shared" si="318"/>
        <v>4.3967999999999998</v>
      </c>
      <c r="FW280" s="85">
        <f t="shared" si="319"/>
        <v>500</v>
      </c>
      <c r="FX280" s="85">
        <f t="shared" si="320"/>
        <v>3.3041925000000001</v>
      </c>
      <c r="FY280" s="85">
        <f t="shared" si="321"/>
        <v>500</v>
      </c>
      <c r="FZ280" s="85">
        <f t="shared" si="322"/>
        <v>500</v>
      </c>
      <c r="GA280" s="85">
        <f t="shared" si="323"/>
        <v>500</v>
      </c>
      <c r="GB280" s="85">
        <f t="shared" si="324"/>
        <v>500</v>
      </c>
      <c r="GC280" s="85">
        <f t="shared" si="325"/>
        <v>500</v>
      </c>
      <c r="GD280" s="85">
        <f t="shared" si="326"/>
        <v>500</v>
      </c>
      <c r="GE280" s="85">
        <f t="shared" si="327"/>
        <v>500</v>
      </c>
      <c r="GF280" s="85">
        <f t="shared" si="328"/>
        <v>500</v>
      </c>
      <c r="GG280" s="85">
        <f t="shared" si="329"/>
        <v>500</v>
      </c>
      <c r="GH280" s="101">
        <f t="shared" si="268"/>
        <v>4</v>
      </c>
      <c r="GI280" s="102">
        <f t="shared" si="330"/>
        <v>14.593462499999998</v>
      </c>
      <c r="GJ280" s="102">
        <f t="shared" si="331"/>
        <v>3.6483656249999994</v>
      </c>
      <c r="GK280" s="79">
        <f>ROW()</f>
        <v>280</v>
      </c>
    </row>
    <row r="281" spans="1:193" s="12" customFormat="1" ht="50.1" customHeight="1">
      <c r="A281" s="17">
        <f>ROW()</f>
        <v>281</v>
      </c>
      <c r="B281" s="32">
        <f t="shared" si="332"/>
        <v>275</v>
      </c>
      <c r="C281" s="33">
        <f t="shared" si="333"/>
        <v>275</v>
      </c>
      <c r="D281" s="31" t="s">
        <v>602</v>
      </c>
      <c r="E281" s="390">
        <f t="shared" si="269"/>
        <v>1.8274799999999998</v>
      </c>
      <c r="F281" s="107">
        <f t="shared" si="285"/>
        <v>1.8274799999999998</v>
      </c>
      <c r="G281" s="3">
        <v>0</v>
      </c>
      <c r="H281" s="4">
        <v>0</v>
      </c>
      <c r="I281" s="63"/>
      <c r="J281" s="15"/>
      <c r="K281" s="13"/>
      <c r="L281" s="98">
        <f t="shared" si="334"/>
        <v>0</v>
      </c>
      <c r="M281" s="99">
        <f>M5</f>
        <v>0.94499999999999995</v>
      </c>
      <c r="N281" s="100"/>
      <c r="O281" s="110"/>
      <c r="P281" s="95">
        <f t="shared" si="286"/>
        <v>0</v>
      </c>
      <c r="Q281" s="15"/>
      <c r="R281" s="24">
        <f t="shared" si="270"/>
        <v>0</v>
      </c>
      <c r="S281" s="25">
        <v>0</v>
      </c>
      <c r="T281" s="63"/>
      <c r="U281" s="15"/>
      <c r="V281" s="13"/>
      <c r="W281" s="98">
        <f t="shared" si="287"/>
        <v>1</v>
      </c>
      <c r="X281" s="99">
        <f>X5</f>
        <v>0.97</v>
      </c>
      <c r="Y281" s="100">
        <v>1.8839999999999999</v>
      </c>
      <c r="Z281" s="110"/>
      <c r="AA281" s="95">
        <f t="shared" si="288"/>
        <v>1.8274799999999998</v>
      </c>
      <c r="AB281" s="15"/>
      <c r="AC281" s="24">
        <f t="shared" si="271"/>
        <v>1</v>
      </c>
      <c r="AD281" s="5">
        <v>0</v>
      </c>
      <c r="AE281" s="63"/>
      <c r="AF281" s="15"/>
      <c r="AG281" s="13"/>
      <c r="AH281" s="98">
        <f t="shared" si="289"/>
        <v>0</v>
      </c>
      <c r="AI281" s="99">
        <f>AI5</f>
        <v>0.95499999999999996</v>
      </c>
      <c r="AJ281" s="100"/>
      <c r="AK281" s="110"/>
      <c r="AL281" s="95">
        <f t="shared" si="290"/>
        <v>0</v>
      </c>
      <c r="AM281" s="15"/>
      <c r="AN281" s="24">
        <f t="shared" si="272"/>
        <v>0</v>
      </c>
      <c r="AO281" s="5">
        <v>0</v>
      </c>
      <c r="AP281" s="63"/>
      <c r="AQ281" s="15"/>
      <c r="AR281" s="13"/>
      <c r="AS281" s="98">
        <f t="shared" si="291"/>
        <v>0</v>
      </c>
      <c r="AT281" s="99">
        <f>AT5</f>
        <v>0.96</v>
      </c>
      <c r="AU281" s="100"/>
      <c r="AV281" s="110"/>
      <c r="AW281" s="95">
        <f t="shared" si="292"/>
        <v>0</v>
      </c>
      <c r="AX281" s="15"/>
      <c r="AY281" s="24">
        <f t="shared" si="273"/>
        <v>0</v>
      </c>
      <c r="AZ281" s="5">
        <v>0</v>
      </c>
      <c r="BA281" s="63"/>
      <c r="BB281" s="15"/>
      <c r="BC281" s="13"/>
      <c r="BD281" s="98">
        <f t="shared" si="293"/>
        <v>0</v>
      </c>
      <c r="BE281" s="99">
        <f>BE5</f>
        <v>0.98</v>
      </c>
      <c r="BF281" s="100"/>
      <c r="BG281" s="110"/>
      <c r="BH281" s="95">
        <f t="shared" si="294"/>
        <v>0</v>
      </c>
      <c r="BI281" s="15"/>
      <c r="BJ281" s="24">
        <f t="shared" si="274"/>
        <v>0</v>
      </c>
      <c r="BK281" s="5">
        <v>0</v>
      </c>
      <c r="BL281" s="63"/>
      <c r="BM281" s="15"/>
      <c r="BN281" s="13"/>
      <c r="BO281" s="98">
        <f t="shared" si="295"/>
        <v>0</v>
      </c>
      <c r="BP281" s="99">
        <f>BP5</f>
        <v>0.94499999999999995</v>
      </c>
      <c r="BQ281" s="100"/>
      <c r="BR281" s="110"/>
      <c r="BS281" s="95">
        <f t="shared" si="296"/>
        <v>0</v>
      </c>
      <c r="BT281" s="15"/>
      <c r="BU281" s="24">
        <f t="shared" si="275"/>
        <v>0</v>
      </c>
      <c r="BV281" s="5">
        <v>0</v>
      </c>
      <c r="BW281" s="63"/>
      <c r="BX281" s="15"/>
      <c r="BY281" s="13"/>
      <c r="BZ281" s="98">
        <f t="shared" si="297"/>
        <v>0</v>
      </c>
      <c r="CA281" s="99">
        <f>CA5</f>
        <v>1</v>
      </c>
      <c r="CB281" s="100"/>
      <c r="CC281" s="110"/>
      <c r="CD281" s="95">
        <f t="shared" si="298"/>
        <v>0</v>
      </c>
      <c r="CE281" s="15"/>
      <c r="CF281" s="24">
        <f t="shared" si="276"/>
        <v>0</v>
      </c>
      <c r="CG281" s="5">
        <v>0</v>
      </c>
      <c r="CH281" s="63"/>
      <c r="CI281" s="15"/>
      <c r="CJ281" s="13"/>
      <c r="CK281" s="98">
        <f t="shared" si="299"/>
        <v>0</v>
      </c>
      <c r="CL281" s="99">
        <f>CL5</f>
        <v>1</v>
      </c>
      <c r="CM281" s="100"/>
      <c r="CN281" s="110"/>
      <c r="CO281" s="95">
        <f t="shared" si="300"/>
        <v>0</v>
      </c>
      <c r="CP281" s="15"/>
      <c r="CQ281" s="24">
        <f t="shared" si="277"/>
        <v>0</v>
      </c>
      <c r="CR281" s="5">
        <v>0</v>
      </c>
      <c r="CS281" s="63"/>
      <c r="CT281" s="15"/>
      <c r="CU281" s="13"/>
      <c r="CV281" s="98">
        <f t="shared" si="301"/>
        <v>0</v>
      </c>
      <c r="CW281" s="99">
        <f>CW5</f>
        <v>1</v>
      </c>
      <c r="CX281" s="100"/>
      <c r="CY281" s="110"/>
      <c r="CZ281" s="95">
        <f t="shared" si="302"/>
        <v>0</v>
      </c>
      <c r="DA281" s="15"/>
      <c r="DB281" s="24">
        <f t="shared" si="278"/>
        <v>0</v>
      </c>
      <c r="DC281" s="5">
        <v>0</v>
      </c>
      <c r="DD281" s="63"/>
      <c r="DE281" s="15"/>
      <c r="DF281" s="13"/>
      <c r="DG281" s="98">
        <f t="shared" si="303"/>
        <v>0</v>
      </c>
      <c r="DH281" s="99">
        <f>DH5</f>
        <v>1</v>
      </c>
      <c r="DI281" s="100"/>
      <c r="DJ281" s="110"/>
      <c r="DK281" s="95">
        <f t="shared" si="304"/>
        <v>0</v>
      </c>
      <c r="DL281" s="15"/>
      <c r="DM281" s="24">
        <f t="shared" si="279"/>
        <v>0</v>
      </c>
      <c r="DN281" s="5">
        <v>0</v>
      </c>
      <c r="DO281" s="63"/>
      <c r="DP281" s="15"/>
      <c r="DQ281" s="13"/>
      <c r="DR281" s="98">
        <f t="shared" si="305"/>
        <v>0</v>
      </c>
      <c r="DS281" s="99">
        <f>DS5</f>
        <v>1</v>
      </c>
      <c r="DT281" s="100"/>
      <c r="DU281" s="110"/>
      <c r="DV281" s="95">
        <f t="shared" si="306"/>
        <v>0</v>
      </c>
      <c r="DW281" s="15"/>
      <c r="DX281" s="24">
        <f t="shared" si="280"/>
        <v>0</v>
      </c>
      <c r="DY281" s="5">
        <v>0</v>
      </c>
      <c r="DZ281" s="63"/>
      <c r="EA281" s="15"/>
      <c r="EB281" s="13"/>
      <c r="EC281" s="98">
        <f t="shared" si="307"/>
        <v>0</v>
      </c>
      <c r="ED281" s="99">
        <f>ED5</f>
        <v>1</v>
      </c>
      <c r="EE281" s="100"/>
      <c r="EF281" s="110"/>
      <c r="EG281" s="95">
        <f t="shared" si="308"/>
        <v>0</v>
      </c>
      <c r="EH281" s="15"/>
      <c r="EI281" s="24">
        <f t="shared" si="281"/>
        <v>0</v>
      </c>
      <c r="EJ281" s="5">
        <v>0</v>
      </c>
      <c r="EK281" s="63"/>
      <c r="EL281" s="15"/>
      <c r="EM281" s="13"/>
      <c r="EN281" s="98">
        <f t="shared" si="309"/>
        <v>0</v>
      </c>
      <c r="EO281" s="99">
        <f>EO5</f>
        <v>1</v>
      </c>
      <c r="EP281" s="100"/>
      <c r="EQ281" s="110"/>
      <c r="ER281" s="95">
        <f t="shared" si="310"/>
        <v>0</v>
      </c>
      <c r="ES281" s="15"/>
      <c r="ET281" s="24">
        <f t="shared" si="282"/>
        <v>0</v>
      </c>
      <c r="EU281" s="5">
        <v>0</v>
      </c>
      <c r="EV281" s="63"/>
      <c r="EW281" s="15"/>
      <c r="EX281" s="13"/>
      <c r="EY281" s="98">
        <f t="shared" si="311"/>
        <v>0</v>
      </c>
      <c r="EZ281" s="99">
        <f>EZ5</f>
        <v>1</v>
      </c>
      <c r="FA281" s="100"/>
      <c r="FB281" s="110"/>
      <c r="FC281" s="95">
        <f t="shared" si="312"/>
        <v>0</v>
      </c>
      <c r="FD281" s="15"/>
      <c r="FE281" s="24">
        <f t="shared" si="283"/>
        <v>0</v>
      </c>
      <c r="FF281" s="5">
        <v>0</v>
      </c>
      <c r="FG281" s="63"/>
      <c r="FH281" s="15"/>
      <c r="FI281" s="13"/>
      <c r="FJ281" s="98">
        <f t="shared" si="313"/>
        <v>0</v>
      </c>
      <c r="FK281" s="99">
        <f>FK5</f>
        <v>1</v>
      </c>
      <c r="FL281" s="100"/>
      <c r="FM281" s="110"/>
      <c r="FN281" s="95">
        <f t="shared" si="314"/>
        <v>0</v>
      </c>
      <c r="FO281" s="15"/>
      <c r="FP281" s="24">
        <f t="shared" si="284"/>
        <v>0</v>
      </c>
      <c r="FQ281" s="5">
        <v>0</v>
      </c>
      <c r="FR281" s="8">
        <v>0</v>
      </c>
      <c r="FS281" s="84">
        <f t="shared" si="315"/>
        <v>500</v>
      </c>
      <c r="FT281" s="85">
        <f t="shared" si="316"/>
        <v>1.8274799999999998</v>
      </c>
      <c r="FU281" s="85">
        <f t="shared" si="317"/>
        <v>500</v>
      </c>
      <c r="FV281" s="85">
        <f t="shared" si="318"/>
        <v>500</v>
      </c>
      <c r="FW281" s="85">
        <f t="shared" si="319"/>
        <v>500</v>
      </c>
      <c r="FX281" s="85">
        <f t="shared" si="320"/>
        <v>500</v>
      </c>
      <c r="FY281" s="85">
        <f t="shared" si="321"/>
        <v>500</v>
      </c>
      <c r="FZ281" s="85">
        <f t="shared" si="322"/>
        <v>500</v>
      </c>
      <c r="GA281" s="85">
        <f t="shared" si="323"/>
        <v>500</v>
      </c>
      <c r="GB281" s="85">
        <f t="shared" si="324"/>
        <v>500</v>
      </c>
      <c r="GC281" s="85">
        <f t="shared" si="325"/>
        <v>500</v>
      </c>
      <c r="GD281" s="85">
        <f t="shared" si="326"/>
        <v>500</v>
      </c>
      <c r="GE281" s="85">
        <f t="shared" si="327"/>
        <v>500</v>
      </c>
      <c r="GF281" s="85">
        <f t="shared" si="328"/>
        <v>500</v>
      </c>
      <c r="GG281" s="85">
        <f t="shared" si="329"/>
        <v>500</v>
      </c>
      <c r="GH281" s="101">
        <f t="shared" si="268"/>
        <v>1</v>
      </c>
      <c r="GI281" s="102">
        <f t="shared" si="330"/>
        <v>1.8274799999999998</v>
      </c>
      <c r="GJ281" s="102">
        <f t="shared" si="331"/>
        <v>1.8274799999999998</v>
      </c>
      <c r="GK281" s="79">
        <f>ROW()</f>
        <v>281</v>
      </c>
    </row>
    <row r="282" spans="1:193" s="12" customFormat="1" ht="50.1" customHeight="1">
      <c r="A282" s="17">
        <f>ROW()</f>
        <v>282</v>
      </c>
      <c r="B282" s="32">
        <f t="shared" si="332"/>
        <v>276</v>
      </c>
      <c r="C282" s="33">
        <f t="shared" si="333"/>
        <v>276</v>
      </c>
      <c r="D282" s="31" t="s">
        <v>603</v>
      </c>
      <c r="E282" s="390">
        <f t="shared" si="269"/>
        <v>18.30875</v>
      </c>
      <c r="F282" s="107">
        <f t="shared" si="285"/>
        <v>19.275429166666665</v>
      </c>
      <c r="G282" s="3">
        <v>0</v>
      </c>
      <c r="H282" s="4">
        <v>0</v>
      </c>
      <c r="I282" s="63"/>
      <c r="J282" s="15"/>
      <c r="K282" s="13"/>
      <c r="L282" s="98">
        <f t="shared" si="334"/>
        <v>1</v>
      </c>
      <c r="M282" s="99">
        <f>M5</f>
        <v>0.94499999999999995</v>
      </c>
      <c r="N282" s="100">
        <v>21.5</v>
      </c>
      <c r="O282" s="110">
        <v>173068</v>
      </c>
      <c r="P282" s="95">
        <f t="shared" si="286"/>
        <v>20.317499999999999</v>
      </c>
      <c r="Q282" s="15"/>
      <c r="R282" s="24">
        <f t="shared" si="270"/>
        <v>3</v>
      </c>
      <c r="S282" s="25">
        <v>0</v>
      </c>
      <c r="T282" s="63"/>
      <c r="U282" s="15"/>
      <c r="V282" s="13"/>
      <c r="W282" s="98">
        <f t="shared" si="287"/>
        <v>1</v>
      </c>
      <c r="X282" s="99">
        <f>X5</f>
        <v>0.97</v>
      </c>
      <c r="Y282" s="100">
        <v>18.875</v>
      </c>
      <c r="Z282" s="110"/>
      <c r="AA282" s="95">
        <f t="shared" si="288"/>
        <v>18.30875</v>
      </c>
      <c r="AB282" s="15"/>
      <c r="AC282" s="24">
        <f t="shared" si="271"/>
        <v>1</v>
      </c>
      <c r="AD282" s="5">
        <v>0</v>
      </c>
      <c r="AE282" s="63"/>
      <c r="AF282" s="15"/>
      <c r="AG282" s="13"/>
      <c r="AH282" s="98">
        <f t="shared" si="289"/>
        <v>0</v>
      </c>
      <c r="AI282" s="99">
        <f>AI5</f>
        <v>0.95499999999999996</v>
      </c>
      <c r="AJ282" s="100"/>
      <c r="AK282" s="110"/>
      <c r="AL282" s="95">
        <f t="shared" si="290"/>
        <v>0</v>
      </c>
      <c r="AM282" s="15"/>
      <c r="AN282" s="24">
        <f t="shared" si="272"/>
        <v>0</v>
      </c>
      <c r="AO282" s="5">
        <v>0</v>
      </c>
      <c r="AP282" s="63"/>
      <c r="AQ282" s="15"/>
      <c r="AR282" s="13"/>
      <c r="AS282" s="98">
        <f t="shared" si="291"/>
        <v>0</v>
      </c>
      <c r="AT282" s="99">
        <f>AT5</f>
        <v>0.96</v>
      </c>
      <c r="AU282" s="100"/>
      <c r="AV282" s="110"/>
      <c r="AW282" s="95">
        <f t="shared" si="292"/>
        <v>0</v>
      </c>
      <c r="AX282" s="15"/>
      <c r="AY282" s="24">
        <f t="shared" si="273"/>
        <v>0</v>
      </c>
      <c r="AZ282" s="5">
        <v>0</v>
      </c>
      <c r="BA282" s="63"/>
      <c r="BB282" s="15"/>
      <c r="BC282" s="13"/>
      <c r="BD282" s="98">
        <f t="shared" si="293"/>
        <v>0</v>
      </c>
      <c r="BE282" s="99">
        <f>BE5</f>
        <v>0.98</v>
      </c>
      <c r="BF282" s="100"/>
      <c r="BG282" s="110"/>
      <c r="BH282" s="95">
        <f t="shared" si="294"/>
        <v>0</v>
      </c>
      <c r="BI282" s="15"/>
      <c r="BJ282" s="24">
        <f t="shared" si="274"/>
        <v>0</v>
      </c>
      <c r="BK282" s="5">
        <v>0</v>
      </c>
      <c r="BL282" s="63"/>
      <c r="BM282" s="15"/>
      <c r="BN282" s="13"/>
      <c r="BO282" s="98">
        <f t="shared" si="295"/>
        <v>1</v>
      </c>
      <c r="BP282" s="99">
        <f>BP5</f>
        <v>0.94499999999999995</v>
      </c>
      <c r="BQ282" s="100">
        <v>20.317499999999999</v>
      </c>
      <c r="BR282" s="110"/>
      <c r="BS282" s="95">
        <f t="shared" si="296"/>
        <v>19.200037499999997</v>
      </c>
      <c r="BT282" s="15"/>
      <c r="BU282" s="24">
        <f t="shared" si="275"/>
        <v>2</v>
      </c>
      <c r="BV282" s="5">
        <v>0</v>
      </c>
      <c r="BW282" s="63"/>
      <c r="BX282" s="15"/>
      <c r="BY282" s="13"/>
      <c r="BZ282" s="98">
        <f t="shared" si="297"/>
        <v>0</v>
      </c>
      <c r="CA282" s="99">
        <f>CA5</f>
        <v>1</v>
      </c>
      <c r="CB282" s="100"/>
      <c r="CC282" s="110"/>
      <c r="CD282" s="95">
        <f t="shared" si="298"/>
        <v>0</v>
      </c>
      <c r="CE282" s="15"/>
      <c r="CF282" s="24">
        <f t="shared" si="276"/>
        <v>0</v>
      </c>
      <c r="CG282" s="5">
        <v>0</v>
      </c>
      <c r="CH282" s="63"/>
      <c r="CI282" s="15"/>
      <c r="CJ282" s="13"/>
      <c r="CK282" s="98">
        <f t="shared" si="299"/>
        <v>0</v>
      </c>
      <c r="CL282" s="99">
        <f>CL5</f>
        <v>1</v>
      </c>
      <c r="CM282" s="100"/>
      <c r="CN282" s="110"/>
      <c r="CO282" s="95">
        <f t="shared" si="300"/>
        <v>0</v>
      </c>
      <c r="CP282" s="15"/>
      <c r="CQ282" s="24">
        <f t="shared" si="277"/>
        <v>0</v>
      </c>
      <c r="CR282" s="5">
        <v>0</v>
      </c>
      <c r="CS282" s="63"/>
      <c r="CT282" s="15"/>
      <c r="CU282" s="13"/>
      <c r="CV282" s="98">
        <f t="shared" si="301"/>
        <v>0</v>
      </c>
      <c r="CW282" s="99">
        <f>CW5</f>
        <v>1</v>
      </c>
      <c r="CX282" s="100"/>
      <c r="CY282" s="110"/>
      <c r="CZ282" s="95">
        <f t="shared" si="302"/>
        <v>0</v>
      </c>
      <c r="DA282" s="15"/>
      <c r="DB282" s="24">
        <f t="shared" si="278"/>
        <v>0</v>
      </c>
      <c r="DC282" s="5">
        <v>0</v>
      </c>
      <c r="DD282" s="63"/>
      <c r="DE282" s="15"/>
      <c r="DF282" s="13"/>
      <c r="DG282" s="98">
        <f t="shared" si="303"/>
        <v>0</v>
      </c>
      <c r="DH282" s="99">
        <f>DH5</f>
        <v>1</v>
      </c>
      <c r="DI282" s="100"/>
      <c r="DJ282" s="110"/>
      <c r="DK282" s="95">
        <f t="shared" si="304"/>
        <v>0</v>
      </c>
      <c r="DL282" s="15"/>
      <c r="DM282" s="24">
        <f t="shared" si="279"/>
        <v>0</v>
      </c>
      <c r="DN282" s="5">
        <v>0</v>
      </c>
      <c r="DO282" s="63"/>
      <c r="DP282" s="15"/>
      <c r="DQ282" s="13"/>
      <c r="DR282" s="98">
        <f t="shared" si="305"/>
        <v>0</v>
      </c>
      <c r="DS282" s="99">
        <f>DS5</f>
        <v>1</v>
      </c>
      <c r="DT282" s="100"/>
      <c r="DU282" s="110"/>
      <c r="DV282" s="95">
        <f t="shared" si="306"/>
        <v>0</v>
      </c>
      <c r="DW282" s="15"/>
      <c r="DX282" s="24">
        <f t="shared" si="280"/>
        <v>0</v>
      </c>
      <c r="DY282" s="5">
        <v>0</v>
      </c>
      <c r="DZ282" s="63"/>
      <c r="EA282" s="15"/>
      <c r="EB282" s="13"/>
      <c r="EC282" s="98">
        <f t="shared" si="307"/>
        <v>0</v>
      </c>
      <c r="ED282" s="99">
        <f>ED5</f>
        <v>1</v>
      </c>
      <c r="EE282" s="100"/>
      <c r="EF282" s="110"/>
      <c r="EG282" s="95">
        <f t="shared" si="308"/>
        <v>0</v>
      </c>
      <c r="EH282" s="15"/>
      <c r="EI282" s="24">
        <f t="shared" si="281"/>
        <v>0</v>
      </c>
      <c r="EJ282" s="5">
        <v>0</v>
      </c>
      <c r="EK282" s="63"/>
      <c r="EL282" s="15"/>
      <c r="EM282" s="13"/>
      <c r="EN282" s="98">
        <f t="shared" si="309"/>
        <v>0</v>
      </c>
      <c r="EO282" s="99">
        <f>EO5</f>
        <v>1</v>
      </c>
      <c r="EP282" s="100"/>
      <c r="EQ282" s="110"/>
      <c r="ER282" s="95">
        <f t="shared" si="310"/>
        <v>0</v>
      </c>
      <c r="ES282" s="15"/>
      <c r="ET282" s="24">
        <f t="shared" si="282"/>
        <v>0</v>
      </c>
      <c r="EU282" s="5">
        <v>0</v>
      </c>
      <c r="EV282" s="63"/>
      <c r="EW282" s="15"/>
      <c r="EX282" s="13"/>
      <c r="EY282" s="98">
        <f t="shared" si="311"/>
        <v>0</v>
      </c>
      <c r="EZ282" s="99">
        <f>EZ5</f>
        <v>1</v>
      </c>
      <c r="FA282" s="100"/>
      <c r="FB282" s="110"/>
      <c r="FC282" s="95">
        <f t="shared" si="312"/>
        <v>0</v>
      </c>
      <c r="FD282" s="15"/>
      <c r="FE282" s="24">
        <f t="shared" si="283"/>
        <v>0</v>
      </c>
      <c r="FF282" s="5">
        <v>0</v>
      </c>
      <c r="FG282" s="63"/>
      <c r="FH282" s="15"/>
      <c r="FI282" s="13"/>
      <c r="FJ282" s="98">
        <f t="shared" si="313"/>
        <v>0</v>
      </c>
      <c r="FK282" s="99">
        <f>FK5</f>
        <v>1</v>
      </c>
      <c r="FL282" s="100"/>
      <c r="FM282" s="110"/>
      <c r="FN282" s="95">
        <f t="shared" si="314"/>
        <v>0</v>
      </c>
      <c r="FO282" s="15"/>
      <c r="FP282" s="24">
        <f t="shared" si="284"/>
        <v>0</v>
      </c>
      <c r="FQ282" s="5">
        <v>0</v>
      </c>
      <c r="FR282" s="8">
        <v>0</v>
      </c>
      <c r="FS282" s="84">
        <f t="shared" si="315"/>
        <v>20.317499999999999</v>
      </c>
      <c r="FT282" s="85">
        <f t="shared" si="316"/>
        <v>18.30875</v>
      </c>
      <c r="FU282" s="85">
        <f t="shared" si="317"/>
        <v>500</v>
      </c>
      <c r="FV282" s="85">
        <f t="shared" si="318"/>
        <v>500</v>
      </c>
      <c r="FW282" s="85">
        <f t="shared" si="319"/>
        <v>500</v>
      </c>
      <c r="FX282" s="85">
        <f t="shared" si="320"/>
        <v>19.200037499999997</v>
      </c>
      <c r="FY282" s="85">
        <f t="shared" si="321"/>
        <v>500</v>
      </c>
      <c r="FZ282" s="85">
        <f t="shared" si="322"/>
        <v>500</v>
      </c>
      <c r="GA282" s="85">
        <f t="shared" si="323"/>
        <v>500</v>
      </c>
      <c r="GB282" s="85">
        <f t="shared" si="324"/>
        <v>500</v>
      </c>
      <c r="GC282" s="85">
        <f t="shared" si="325"/>
        <v>500</v>
      </c>
      <c r="GD282" s="85">
        <f t="shared" si="326"/>
        <v>500</v>
      </c>
      <c r="GE282" s="85">
        <f t="shared" si="327"/>
        <v>500</v>
      </c>
      <c r="GF282" s="85">
        <f t="shared" si="328"/>
        <v>500</v>
      </c>
      <c r="GG282" s="85">
        <f t="shared" si="329"/>
        <v>500</v>
      </c>
      <c r="GH282" s="101">
        <f t="shared" si="268"/>
        <v>3</v>
      </c>
      <c r="GI282" s="102">
        <f t="shared" si="330"/>
        <v>57.826287499999992</v>
      </c>
      <c r="GJ282" s="102">
        <f t="shared" si="331"/>
        <v>19.275429166666665</v>
      </c>
      <c r="GK282" s="79">
        <f>ROW()</f>
        <v>282</v>
      </c>
    </row>
    <row r="283" spans="1:193" s="12" customFormat="1" ht="50.1" customHeight="1">
      <c r="A283" s="17">
        <f>ROW()</f>
        <v>283</v>
      </c>
      <c r="B283" s="32">
        <f t="shared" si="332"/>
        <v>277</v>
      </c>
      <c r="C283" s="33">
        <f t="shared" si="333"/>
        <v>277</v>
      </c>
      <c r="D283" s="31" t="s">
        <v>604</v>
      </c>
      <c r="E283" s="390">
        <f t="shared" si="269"/>
        <v>19.200037499999997</v>
      </c>
      <c r="F283" s="107">
        <f t="shared" si="285"/>
        <v>19.758768749999998</v>
      </c>
      <c r="G283" s="3">
        <v>0</v>
      </c>
      <c r="H283" s="4">
        <v>0</v>
      </c>
      <c r="I283" s="63"/>
      <c r="J283" s="15"/>
      <c r="K283" s="13"/>
      <c r="L283" s="98">
        <f t="shared" si="334"/>
        <v>1</v>
      </c>
      <c r="M283" s="99">
        <f>M5</f>
        <v>0.94499999999999995</v>
      </c>
      <c r="N283" s="100">
        <v>21.5</v>
      </c>
      <c r="O283" s="110">
        <v>173017</v>
      </c>
      <c r="P283" s="95">
        <f t="shared" si="286"/>
        <v>20.317499999999999</v>
      </c>
      <c r="Q283" s="15"/>
      <c r="R283" s="24">
        <f t="shared" si="270"/>
        <v>2</v>
      </c>
      <c r="S283" s="25">
        <v>0</v>
      </c>
      <c r="T283" s="63"/>
      <c r="U283" s="15"/>
      <c r="V283" s="13"/>
      <c r="W283" s="98">
        <f t="shared" si="287"/>
        <v>0</v>
      </c>
      <c r="X283" s="99">
        <f>X5</f>
        <v>0.97</v>
      </c>
      <c r="Y283" s="100"/>
      <c r="Z283" s="110"/>
      <c r="AA283" s="95">
        <f t="shared" si="288"/>
        <v>0</v>
      </c>
      <c r="AB283" s="15"/>
      <c r="AC283" s="24">
        <f t="shared" si="271"/>
        <v>0</v>
      </c>
      <c r="AD283" s="5">
        <v>0</v>
      </c>
      <c r="AE283" s="63"/>
      <c r="AF283" s="15"/>
      <c r="AG283" s="13"/>
      <c r="AH283" s="98">
        <f t="shared" si="289"/>
        <v>0</v>
      </c>
      <c r="AI283" s="99">
        <f>AI5</f>
        <v>0.95499999999999996</v>
      </c>
      <c r="AJ283" s="100"/>
      <c r="AK283" s="110"/>
      <c r="AL283" s="95">
        <f t="shared" si="290"/>
        <v>0</v>
      </c>
      <c r="AM283" s="15"/>
      <c r="AN283" s="24">
        <f t="shared" si="272"/>
        <v>0</v>
      </c>
      <c r="AO283" s="5">
        <v>0</v>
      </c>
      <c r="AP283" s="63"/>
      <c r="AQ283" s="15"/>
      <c r="AR283" s="13"/>
      <c r="AS283" s="98">
        <f t="shared" si="291"/>
        <v>0</v>
      </c>
      <c r="AT283" s="99">
        <f>AT5</f>
        <v>0.96</v>
      </c>
      <c r="AU283" s="100"/>
      <c r="AV283" s="110"/>
      <c r="AW283" s="95">
        <f t="shared" si="292"/>
        <v>0</v>
      </c>
      <c r="AX283" s="15"/>
      <c r="AY283" s="24">
        <f t="shared" si="273"/>
        <v>0</v>
      </c>
      <c r="AZ283" s="5">
        <v>0</v>
      </c>
      <c r="BA283" s="63"/>
      <c r="BB283" s="15"/>
      <c r="BC283" s="13"/>
      <c r="BD283" s="98">
        <f t="shared" si="293"/>
        <v>0</v>
      </c>
      <c r="BE283" s="99">
        <f>BE5</f>
        <v>0.98</v>
      </c>
      <c r="BF283" s="100"/>
      <c r="BG283" s="110"/>
      <c r="BH283" s="95">
        <f t="shared" si="294"/>
        <v>0</v>
      </c>
      <c r="BI283" s="15"/>
      <c r="BJ283" s="24">
        <f t="shared" si="274"/>
        <v>0</v>
      </c>
      <c r="BK283" s="5">
        <v>0</v>
      </c>
      <c r="BL283" s="63"/>
      <c r="BM283" s="15"/>
      <c r="BN283" s="13"/>
      <c r="BO283" s="98">
        <f t="shared" si="295"/>
        <v>1</v>
      </c>
      <c r="BP283" s="99">
        <f>BP5</f>
        <v>0.94499999999999995</v>
      </c>
      <c r="BQ283" s="100">
        <v>20.317499999999999</v>
      </c>
      <c r="BR283" s="110"/>
      <c r="BS283" s="95">
        <f t="shared" si="296"/>
        <v>19.200037499999997</v>
      </c>
      <c r="BT283" s="15"/>
      <c r="BU283" s="24">
        <f t="shared" si="275"/>
        <v>1</v>
      </c>
      <c r="BV283" s="5">
        <v>0</v>
      </c>
      <c r="BW283" s="63"/>
      <c r="BX283" s="15"/>
      <c r="BY283" s="13"/>
      <c r="BZ283" s="98">
        <f t="shared" si="297"/>
        <v>0</v>
      </c>
      <c r="CA283" s="99">
        <f>CA5</f>
        <v>1</v>
      </c>
      <c r="CB283" s="100"/>
      <c r="CC283" s="110"/>
      <c r="CD283" s="95">
        <f t="shared" si="298"/>
        <v>0</v>
      </c>
      <c r="CE283" s="15"/>
      <c r="CF283" s="24">
        <f t="shared" si="276"/>
        <v>0</v>
      </c>
      <c r="CG283" s="5">
        <v>0</v>
      </c>
      <c r="CH283" s="63"/>
      <c r="CI283" s="15"/>
      <c r="CJ283" s="13"/>
      <c r="CK283" s="98">
        <f t="shared" si="299"/>
        <v>0</v>
      </c>
      <c r="CL283" s="99">
        <f>CL5</f>
        <v>1</v>
      </c>
      <c r="CM283" s="100"/>
      <c r="CN283" s="110"/>
      <c r="CO283" s="95">
        <f t="shared" si="300"/>
        <v>0</v>
      </c>
      <c r="CP283" s="15"/>
      <c r="CQ283" s="24">
        <f t="shared" si="277"/>
        <v>0</v>
      </c>
      <c r="CR283" s="5">
        <v>0</v>
      </c>
      <c r="CS283" s="63"/>
      <c r="CT283" s="15"/>
      <c r="CU283" s="13"/>
      <c r="CV283" s="98">
        <f t="shared" si="301"/>
        <v>0</v>
      </c>
      <c r="CW283" s="99">
        <f>CW5</f>
        <v>1</v>
      </c>
      <c r="CX283" s="100"/>
      <c r="CY283" s="110"/>
      <c r="CZ283" s="95">
        <f t="shared" si="302"/>
        <v>0</v>
      </c>
      <c r="DA283" s="15"/>
      <c r="DB283" s="24">
        <f t="shared" si="278"/>
        <v>0</v>
      </c>
      <c r="DC283" s="5">
        <v>0</v>
      </c>
      <c r="DD283" s="63"/>
      <c r="DE283" s="15"/>
      <c r="DF283" s="13"/>
      <c r="DG283" s="98">
        <f t="shared" si="303"/>
        <v>0</v>
      </c>
      <c r="DH283" s="99">
        <f>DH5</f>
        <v>1</v>
      </c>
      <c r="DI283" s="100"/>
      <c r="DJ283" s="110"/>
      <c r="DK283" s="95">
        <f t="shared" si="304"/>
        <v>0</v>
      </c>
      <c r="DL283" s="15"/>
      <c r="DM283" s="24">
        <f t="shared" si="279"/>
        <v>0</v>
      </c>
      <c r="DN283" s="5">
        <v>0</v>
      </c>
      <c r="DO283" s="63"/>
      <c r="DP283" s="15"/>
      <c r="DQ283" s="13"/>
      <c r="DR283" s="98">
        <f t="shared" si="305"/>
        <v>0</v>
      </c>
      <c r="DS283" s="99">
        <f>DS5</f>
        <v>1</v>
      </c>
      <c r="DT283" s="100"/>
      <c r="DU283" s="110"/>
      <c r="DV283" s="95">
        <f t="shared" si="306"/>
        <v>0</v>
      </c>
      <c r="DW283" s="15"/>
      <c r="DX283" s="24">
        <f t="shared" si="280"/>
        <v>0</v>
      </c>
      <c r="DY283" s="5">
        <v>0</v>
      </c>
      <c r="DZ283" s="63"/>
      <c r="EA283" s="15"/>
      <c r="EB283" s="13"/>
      <c r="EC283" s="98">
        <f t="shared" si="307"/>
        <v>0</v>
      </c>
      <c r="ED283" s="99">
        <f>ED5</f>
        <v>1</v>
      </c>
      <c r="EE283" s="100"/>
      <c r="EF283" s="110"/>
      <c r="EG283" s="95">
        <f t="shared" si="308"/>
        <v>0</v>
      </c>
      <c r="EH283" s="15"/>
      <c r="EI283" s="24">
        <f t="shared" si="281"/>
        <v>0</v>
      </c>
      <c r="EJ283" s="5">
        <v>0</v>
      </c>
      <c r="EK283" s="63"/>
      <c r="EL283" s="15"/>
      <c r="EM283" s="13"/>
      <c r="EN283" s="98">
        <f t="shared" si="309"/>
        <v>0</v>
      </c>
      <c r="EO283" s="99">
        <f>EO5</f>
        <v>1</v>
      </c>
      <c r="EP283" s="100"/>
      <c r="EQ283" s="110"/>
      <c r="ER283" s="95">
        <f t="shared" si="310"/>
        <v>0</v>
      </c>
      <c r="ES283" s="15"/>
      <c r="ET283" s="24">
        <f t="shared" si="282"/>
        <v>0</v>
      </c>
      <c r="EU283" s="5">
        <v>0</v>
      </c>
      <c r="EV283" s="63"/>
      <c r="EW283" s="15"/>
      <c r="EX283" s="13"/>
      <c r="EY283" s="98">
        <f t="shared" si="311"/>
        <v>0</v>
      </c>
      <c r="EZ283" s="99">
        <f>EZ5</f>
        <v>1</v>
      </c>
      <c r="FA283" s="100"/>
      <c r="FB283" s="110"/>
      <c r="FC283" s="95">
        <f t="shared" si="312"/>
        <v>0</v>
      </c>
      <c r="FD283" s="15"/>
      <c r="FE283" s="24">
        <f t="shared" si="283"/>
        <v>0</v>
      </c>
      <c r="FF283" s="5">
        <v>0</v>
      </c>
      <c r="FG283" s="63"/>
      <c r="FH283" s="15"/>
      <c r="FI283" s="13"/>
      <c r="FJ283" s="98">
        <f t="shared" si="313"/>
        <v>0</v>
      </c>
      <c r="FK283" s="99">
        <f>FK5</f>
        <v>1</v>
      </c>
      <c r="FL283" s="100"/>
      <c r="FM283" s="110"/>
      <c r="FN283" s="95">
        <f t="shared" si="314"/>
        <v>0</v>
      </c>
      <c r="FO283" s="15"/>
      <c r="FP283" s="24">
        <f t="shared" si="284"/>
        <v>0</v>
      </c>
      <c r="FQ283" s="5">
        <v>0</v>
      </c>
      <c r="FR283" s="8">
        <v>0</v>
      </c>
      <c r="FS283" s="84">
        <f t="shared" si="315"/>
        <v>20.317499999999999</v>
      </c>
      <c r="FT283" s="85">
        <f t="shared" si="316"/>
        <v>500</v>
      </c>
      <c r="FU283" s="85">
        <f t="shared" si="317"/>
        <v>500</v>
      </c>
      <c r="FV283" s="85">
        <f t="shared" si="318"/>
        <v>500</v>
      </c>
      <c r="FW283" s="85">
        <f t="shared" si="319"/>
        <v>500</v>
      </c>
      <c r="FX283" s="85">
        <f t="shared" si="320"/>
        <v>19.200037499999997</v>
      </c>
      <c r="FY283" s="85">
        <f t="shared" si="321"/>
        <v>500</v>
      </c>
      <c r="FZ283" s="85">
        <f t="shared" si="322"/>
        <v>500</v>
      </c>
      <c r="GA283" s="85">
        <f t="shared" si="323"/>
        <v>500</v>
      </c>
      <c r="GB283" s="85">
        <f t="shared" si="324"/>
        <v>500</v>
      </c>
      <c r="GC283" s="85">
        <f t="shared" si="325"/>
        <v>500</v>
      </c>
      <c r="GD283" s="85">
        <f t="shared" si="326"/>
        <v>500</v>
      </c>
      <c r="GE283" s="85">
        <f t="shared" si="327"/>
        <v>500</v>
      </c>
      <c r="GF283" s="85">
        <f t="shared" si="328"/>
        <v>500</v>
      </c>
      <c r="GG283" s="85">
        <f t="shared" si="329"/>
        <v>500</v>
      </c>
      <c r="GH283" s="101">
        <f t="shared" si="268"/>
        <v>2</v>
      </c>
      <c r="GI283" s="102">
        <f t="shared" si="330"/>
        <v>39.517537499999996</v>
      </c>
      <c r="GJ283" s="102">
        <f t="shared" si="331"/>
        <v>19.758768749999998</v>
      </c>
      <c r="GK283" s="79">
        <f>ROW()</f>
        <v>283</v>
      </c>
    </row>
    <row r="284" spans="1:193" s="12" customFormat="1" ht="50.1" customHeight="1">
      <c r="A284" s="17">
        <f>ROW()</f>
        <v>284</v>
      </c>
      <c r="B284" s="32">
        <f t="shared" si="332"/>
        <v>278</v>
      </c>
      <c r="C284" s="33">
        <f t="shared" si="333"/>
        <v>278</v>
      </c>
      <c r="D284" s="31" t="s">
        <v>605</v>
      </c>
      <c r="E284" s="390">
        <f t="shared" si="269"/>
        <v>3.456</v>
      </c>
      <c r="F284" s="107">
        <f t="shared" si="285"/>
        <v>3.6639674999999996</v>
      </c>
      <c r="G284" s="3">
        <v>0</v>
      </c>
      <c r="H284" s="4">
        <v>0</v>
      </c>
      <c r="I284" s="63"/>
      <c r="J284" s="15"/>
      <c r="K284" s="13"/>
      <c r="L284" s="98">
        <f t="shared" si="334"/>
        <v>1</v>
      </c>
      <c r="M284" s="99">
        <f>M5</f>
        <v>0.94499999999999995</v>
      </c>
      <c r="N284" s="100">
        <v>4.0999999999999996</v>
      </c>
      <c r="O284" s="110">
        <v>173018</v>
      </c>
      <c r="P284" s="95">
        <f t="shared" si="286"/>
        <v>3.8744999999999994</v>
      </c>
      <c r="Q284" s="15"/>
      <c r="R284" s="24">
        <f t="shared" si="270"/>
        <v>3</v>
      </c>
      <c r="S284" s="25">
        <v>0</v>
      </c>
      <c r="T284" s="63"/>
      <c r="U284" s="15"/>
      <c r="V284" s="13"/>
      <c r="W284" s="98">
        <f t="shared" si="287"/>
        <v>0</v>
      </c>
      <c r="X284" s="99">
        <f>X5</f>
        <v>0.97</v>
      </c>
      <c r="Y284" s="100"/>
      <c r="Z284" s="110"/>
      <c r="AA284" s="95">
        <f t="shared" si="288"/>
        <v>0</v>
      </c>
      <c r="AB284" s="15"/>
      <c r="AC284" s="24">
        <f t="shared" si="271"/>
        <v>0</v>
      </c>
      <c r="AD284" s="5">
        <v>0</v>
      </c>
      <c r="AE284" s="63"/>
      <c r="AF284" s="15"/>
      <c r="AG284" s="13"/>
      <c r="AH284" s="98">
        <f t="shared" si="289"/>
        <v>0</v>
      </c>
      <c r="AI284" s="99">
        <f>AI5</f>
        <v>0.95499999999999996</v>
      </c>
      <c r="AJ284" s="100"/>
      <c r="AK284" s="110"/>
      <c r="AL284" s="95">
        <f t="shared" si="290"/>
        <v>0</v>
      </c>
      <c r="AM284" s="15"/>
      <c r="AN284" s="24">
        <f t="shared" si="272"/>
        <v>0</v>
      </c>
      <c r="AO284" s="5">
        <v>0</v>
      </c>
      <c r="AP284" s="63"/>
      <c r="AQ284" s="15"/>
      <c r="AR284" s="13"/>
      <c r="AS284" s="98">
        <f t="shared" si="291"/>
        <v>1</v>
      </c>
      <c r="AT284" s="99">
        <f>AT5</f>
        <v>0.96</v>
      </c>
      <c r="AU284" s="100">
        <v>3.6</v>
      </c>
      <c r="AV284" s="110"/>
      <c r="AW284" s="95">
        <f t="shared" si="292"/>
        <v>3.456</v>
      </c>
      <c r="AX284" s="15"/>
      <c r="AY284" s="24">
        <f t="shared" si="273"/>
        <v>1</v>
      </c>
      <c r="AZ284" s="5">
        <v>0</v>
      </c>
      <c r="BA284" s="63"/>
      <c r="BB284" s="15"/>
      <c r="BC284" s="13"/>
      <c r="BD284" s="98">
        <f t="shared" si="293"/>
        <v>0</v>
      </c>
      <c r="BE284" s="99">
        <f>BE5</f>
        <v>0.98</v>
      </c>
      <c r="BF284" s="100"/>
      <c r="BG284" s="110"/>
      <c r="BH284" s="95">
        <f t="shared" si="294"/>
        <v>0</v>
      </c>
      <c r="BI284" s="15"/>
      <c r="BJ284" s="24">
        <f t="shared" si="274"/>
        <v>0</v>
      </c>
      <c r="BK284" s="5">
        <v>0</v>
      </c>
      <c r="BL284" s="63"/>
      <c r="BM284" s="15"/>
      <c r="BN284" s="13"/>
      <c r="BO284" s="98">
        <f t="shared" si="295"/>
        <v>1</v>
      </c>
      <c r="BP284" s="99">
        <f>BP5</f>
        <v>0.94499999999999995</v>
      </c>
      <c r="BQ284" s="100">
        <v>3.8744999999999994</v>
      </c>
      <c r="BR284" s="110"/>
      <c r="BS284" s="95">
        <f t="shared" si="296"/>
        <v>3.6614024999999994</v>
      </c>
      <c r="BT284" s="15"/>
      <c r="BU284" s="24">
        <f t="shared" si="275"/>
        <v>2</v>
      </c>
      <c r="BV284" s="5">
        <v>0</v>
      </c>
      <c r="BW284" s="63"/>
      <c r="BX284" s="15"/>
      <c r="BY284" s="13"/>
      <c r="BZ284" s="98">
        <f t="shared" si="297"/>
        <v>0</v>
      </c>
      <c r="CA284" s="99">
        <f>CA5</f>
        <v>1</v>
      </c>
      <c r="CB284" s="100"/>
      <c r="CC284" s="110"/>
      <c r="CD284" s="95">
        <f t="shared" si="298"/>
        <v>0</v>
      </c>
      <c r="CE284" s="15"/>
      <c r="CF284" s="24">
        <f t="shared" si="276"/>
        <v>0</v>
      </c>
      <c r="CG284" s="5">
        <v>0</v>
      </c>
      <c r="CH284" s="63"/>
      <c r="CI284" s="15"/>
      <c r="CJ284" s="13"/>
      <c r="CK284" s="98">
        <f t="shared" si="299"/>
        <v>0</v>
      </c>
      <c r="CL284" s="99">
        <f>CL5</f>
        <v>1</v>
      </c>
      <c r="CM284" s="100"/>
      <c r="CN284" s="110"/>
      <c r="CO284" s="95">
        <f t="shared" si="300"/>
        <v>0</v>
      </c>
      <c r="CP284" s="15"/>
      <c r="CQ284" s="24">
        <f t="shared" si="277"/>
        <v>0</v>
      </c>
      <c r="CR284" s="5">
        <v>0</v>
      </c>
      <c r="CS284" s="63"/>
      <c r="CT284" s="15"/>
      <c r="CU284" s="13"/>
      <c r="CV284" s="98">
        <f t="shared" si="301"/>
        <v>0</v>
      </c>
      <c r="CW284" s="99">
        <f>CW5</f>
        <v>1</v>
      </c>
      <c r="CX284" s="100"/>
      <c r="CY284" s="110"/>
      <c r="CZ284" s="95">
        <f t="shared" si="302"/>
        <v>0</v>
      </c>
      <c r="DA284" s="15"/>
      <c r="DB284" s="24">
        <f t="shared" si="278"/>
        <v>0</v>
      </c>
      <c r="DC284" s="5">
        <v>0</v>
      </c>
      <c r="DD284" s="63"/>
      <c r="DE284" s="15"/>
      <c r="DF284" s="13"/>
      <c r="DG284" s="98">
        <f t="shared" si="303"/>
        <v>0</v>
      </c>
      <c r="DH284" s="99">
        <f>DH5</f>
        <v>1</v>
      </c>
      <c r="DI284" s="100"/>
      <c r="DJ284" s="110"/>
      <c r="DK284" s="95">
        <f t="shared" si="304"/>
        <v>0</v>
      </c>
      <c r="DL284" s="15"/>
      <c r="DM284" s="24">
        <f t="shared" si="279"/>
        <v>0</v>
      </c>
      <c r="DN284" s="5">
        <v>0</v>
      </c>
      <c r="DO284" s="63"/>
      <c r="DP284" s="15"/>
      <c r="DQ284" s="13"/>
      <c r="DR284" s="98">
        <f t="shared" si="305"/>
        <v>0</v>
      </c>
      <c r="DS284" s="99">
        <f>DS5</f>
        <v>1</v>
      </c>
      <c r="DT284" s="100"/>
      <c r="DU284" s="110"/>
      <c r="DV284" s="95">
        <f t="shared" si="306"/>
        <v>0</v>
      </c>
      <c r="DW284" s="15"/>
      <c r="DX284" s="24">
        <f t="shared" si="280"/>
        <v>0</v>
      </c>
      <c r="DY284" s="5">
        <v>0</v>
      </c>
      <c r="DZ284" s="63"/>
      <c r="EA284" s="15"/>
      <c r="EB284" s="13"/>
      <c r="EC284" s="98">
        <f t="shared" si="307"/>
        <v>0</v>
      </c>
      <c r="ED284" s="99">
        <f>ED5</f>
        <v>1</v>
      </c>
      <c r="EE284" s="100"/>
      <c r="EF284" s="110"/>
      <c r="EG284" s="95">
        <f t="shared" si="308"/>
        <v>0</v>
      </c>
      <c r="EH284" s="15"/>
      <c r="EI284" s="24">
        <f t="shared" si="281"/>
        <v>0</v>
      </c>
      <c r="EJ284" s="5">
        <v>0</v>
      </c>
      <c r="EK284" s="63"/>
      <c r="EL284" s="15"/>
      <c r="EM284" s="13"/>
      <c r="EN284" s="98">
        <f t="shared" si="309"/>
        <v>0</v>
      </c>
      <c r="EO284" s="99">
        <f>EO5</f>
        <v>1</v>
      </c>
      <c r="EP284" s="100"/>
      <c r="EQ284" s="110"/>
      <c r="ER284" s="95">
        <f t="shared" si="310"/>
        <v>0</v>
      </c>
      <c r="ES284" s="15"/>
      <c r="ET284" s="24">
        <f t="shared" si="282"/>
        <v>0</v>
      </c>
      <c r="EU284" s="5">
        <v>0</v>
      </c>
      <c r="EV284" s="63"/>
      <c r="EW284" s="15"/>
      <c r="EX284" s="13"/>
      <c r="EY284" s="98">
        <f t="shared" si="311"/>
        <v>0</v>
      </c>
      <c r="EZ284" s="99">
        <f>EZ5</f>
        <v>1</v>
      </c>
      <c r="FA284" s="100"/>
      <c r="FB284" s="110"/>
      <c r="FC284" s="95">
        <f t="shared" si="312"/>
        <v>0</v>
      </c>
      <c r="FD284" s="15"/>
      <c r="FE284" s="24">
        <f t="shared" si="283"/>
        <v>0</v>
      </c>
      <c r="FF284" s="5">
        <v>0</v>
      </c>
      <c r="FG284" s="63"/>
      <c r="FH284" s="15"/>
      <c r="FI284" s="13"/>
      <c r="FJ284" s="98">
        <f t="shared" si="313"/>
        <v>0</v>
      </c>
      <c r="FK284" s="99">
        <f>FK5</f>
        <v>1</v>
      </c>
      <c r="FL284" s="100"/>
      <c r="FM284" s="110"/>
      <c r="FN284" s="95">
        <f t="shared" si="314"/>
        <v>0</v>
      </c>
      <c r="FO284" s="15"/>
      <c r="FP284" s="24">
        <f t="shared" si="284"/>
        <v>0</v>
      </c>
      <c r="FQ284" s="5">
        <v>0</v>
      </c>
      <c r="FR284" s="8">
        <v>0</v>
      </c>
      <c r="FS284" s="84">
        <f t="shared" si="315"/>
        <v>3.8744999999999994</v>
      </c>
      <c r="FT284" s="85">
        <f t="shared" si="316"/>
        <v>500</v>
      </c>
      <c r="FU284" s="85">
        <f t="shared" si="317"/>
        <v>500</v>
      </c>
      <c r="FV284" s="85">
        <f t="shared" si="318"/>
        <v>3.456</v>
      </c>
      <c r="FW284" s="85">
        <f t="shared" si="319"/>
        <v>500</v>
      </c>
      <c r="FX284" s="85">
        <f t="shared" si="320"/>
        <v>3.6614024999999994</v>
      </c>
      <c r="FY284" s="85">
        <f t="shared" si="321"/>
        <v>500</v>
      </c>
      <c r="FZ284" s="85">
        <f t="shared" si="322"/>
        <v>500</v>
      </c>
      <c r="GA284" s="85">
        <f t="shared" si="323"/>
        <v>500</v>
      </c>
      <c r="GB284" s="85">
        <f t="shared" si="324"/>
        <v>500</v>
      </c>
      <c r="GC284" s="85">
        <f t="shared" si="325"/>
        <v>500</v>
      </c>
      <c r="GD284" s="85">
        <f t="shared" si="326"/>
        <v>500</v>
      </c>
      <c r="GE284" s="85">
        <f t="shared" si="327"/>
        <v>500</v>
      </c>
      <c r="GF284" s="85">
        <f t="shared" si="328"/>
        <v>500</v>
      </c>
      <c r="GG284" s="85">
        <f t="shared" si="329"/>
        <v>500</v>
      </c>
      <c r="GH284" s="101">
        <f t="shared" si="268"/>
        <v>3</v>
      </c>
      <c r="GI284" s="102">
        <f t="shared" si="330"/>
        <v>10.991902499999998</v>
      </c>
      <c r="GJ284" s="102">
        <f t="shared" si="331"/>
        <v>3.6639674999999996</v>
      </c>
      <c r="GK284" s="79">
        <f>ROW()</f>
        <v>284</v>
      </c>
    </row>
    <row r="285" spans="1:193" s="12" customFormat="1" ht="50.1" customHeight="1">
      <c r="A285" s="17">
        <f>ROW()</f>
        <v>285</v>
      </c>
      <c r="B285" s="32">
        <f t="shared" si="332"/>
        <v>279</v>
      </c>
      <c r="C285" s="33">
        <f t="shared" si="333"/>
        <v>279</v>
      </c>
      <c r="D285" s="31" t="s">
        <v>606</v>
      </c>
      <c r="E285" s="390">
        <f t="shared" si="269"/>
        <v>4.3427805749999999</v>
      </c>
      <c r="F285" s="107">
        <f t="shared" si="285"/>
        <v>4.4691577875000004</v>
      </c>
      <c r="G285" s="3">
        <v>0</v>
      </c>
      <c r="H285" s="4">
        <v>0</v>
      </c>
      <c r="I285" s="63"/>
      <c r="J285" s="15"/>
      <c r="K285" s="13"/>
      <c r="L285" s="98">
        <f t="shared" si="334"/>
        <v>1</v>
      </c>
      <c r="M285" s="99">
        <f>M5</f>
        <v>0.94499999999999995</v>
      </c>
      <c r="N285" s="100">
        <v>4.8630000000000004</v>
      </c>
      <c r="O285" s="110">
        <v>173204</v>
      </c>
      <c r="P285" s="95">
        <f t="shared" si="286"/>
        <v>4.5955349999999999</v>
      </c>
      <c r="Q285" s="15"/>
      <c r="R285" s="24">
        <f t="shared" si="270"/>
        <v>2</v>
      </c>
      <c r="S285" s="25">
        <v>0</v>
      </c>
      <c r="T285" s="63"/>
      <c r="U285" s="15"/>
      <c r="V285" s="13"/>
      <c r="W285" s="98">
        <f t="shared" si="287"/>
        <v>0</v>
      </c>
      <c r="X285" s="99">
        <f>X5</f>
        <v>0.97</v>
      </c>
      <c r="Y285" s="100"/>
      <c r="Z285" s="110"/>
      <c r="AA285" s="95">
        <f t="shared" si="288"/>
        <v>0</v>
      </c>
      <c r="AB285" s="15"/>
      <c r="AC285" s="24">
        <f t="shared" si="271"/>
        <v>0</v>
      </c>
      <c r="AD285" s="5">
        <v>0</v>
      </c>
      <c r="AE285" s="63"/>
      <c r="AF285" s="15"/>
      <c r="AG285" s="13"/>
      <c r="AH285" s="98">
        <f t="shared" si="289"/>
        <v>0</v>
      </c>
      <c r="AI285" s="99">
        <f>AI5</f>
        <v>0.95499999999999996</v>
      </c>
      <c r="AJ285" s="100"/>
      <c r="AK285" s="110"/>
      <c r="AL285" s="95">
        <f t="shared" si="290"/>
        <v>0</v>
      </c>
      <c r="AM285" s="15"/>
      <c r="AN285" s="24">
        <f t="shared" si="272"/>
        <v>0</v>
      </c>
      <c r="AO285" s="5">
        <v>0</v>
      </c>
      <c r="AP285" s="63"/>
      <c r="AQ285" s="15"/>
      <c r="AR285" s="13"/>
      <c r="AS285" s="98">
        <f t="shared" si="291"/>
        <v>0</v>
      </c>
      <c r="AT285" s="99">
        <f>AT5</f>
        <v>0.96</v>
      </c>
      <c r="AU285" s="100"/>
      <c r="AV285" s="110"/>
      <c r="AW285" s="95">
        <f t="shared" si="292"/>
        <v>0</v>
      </c>
      <c r="AX285" s="15"/>
      <c r="AY285" s="24">
        <f t="shared" si="273"/>
        <v>0</v>
      </c>
      <c r="AZ285" s="5">
        <v>0</v>
      </c>
      <c r="BA285" s="63"/>
      <c r="BB285" s="15"/>
      <c r="BC285" s="13"/>
      <c r="BD285" s="98">
        <f t="shared" si="293"/>
        <v>0</v>
      </c>
      <c r="BE285" s="99">
        <f>BE5</f>
        <v>0.98</v>
      </c>
      <c r="BF285" s="100"/>
      <c r="BG285" s="110"/>
      <c r="BH285" s="95">
        <f t="shared" si="294"/>
        <v>0</v>
      </c>
      <c r="BI285" s="15"/>
      <c r="BJ285" s="24">
        <f t="shared" si="274"/>
        <v>0</v>
      </c>
      <c r="BK285" s="5">
        <v>0</v>
      </c>
      <c r="BL285" s="63"/>
      <c r="BM285" s="15"/>
      <c r="BN285" s="13"/>
      <c r="BO285" s="98">
        <f t="shared" si="295"/>
        <v>1</v>
      </c>
      <c r="BP285" s="99">
        <f>BP5</f>
        <v>0.94499999999999995</v>
      </c>
      <c r="BQ285" s="100">
        <v>4.5955349999999999</v>
      </c>
      <c r="BR285" s="110"/>
      <c r="BS285" s="95">
        <f t="shared" si="296"/>
        <v>4.3427805749999999</v>
      </c>
      <c r="BT285" s="15"/>
      <c r="BU285" s="24">
        <f t="shared" si="275"/>
        <v>1</v>
      </c>
      <c r="BV285" s="5">
        <v>0</v>
      </c>
      <c r="BW285" s="63"/>
      <c r="BX285" s="15"/>
      <c r="BY285" s="13"/>
      <c r="BZ285" s="98">
        <f t="shared" si="297"/>
        <v>0</v>
      </c>
      <c r="CA285" s="99">
        <f>CA5</f>
        <v>1</v>
      </c>
      <c r="CB285" s="100"/>
      <c r="CC285" s="110"/>
      <c r="CD285" s="95">
        <f t="shared" si="298"/>
        <v>0</v>
      </c>
      <c r="CE285" s="15"/>
      <c r="CF285" s="24">
        <f t="shared" si="276"/>
        <v>0</v>
      </c>
      <c r="CG285" s="5">
        <v>0</v>
      </c>
      <c r="CH285" s="63"/>
      <c r="CI285" s="15"/>
      <c r="CJ285" s="13"/>
      <c r="CK285" s="98">
        <f t="shared" si="299"/>
        <v>0</v>
      </c>
      <c r="CL285" s="99">
        <f>CL5</f>
        <v>1</v>
      </c>
      <c r="CM285" s="100"/>
      <c r="CN285" s="110"/>
      <c r="CO285" s="95">
        <f t="shared" si="300"/>
        <v>0</v>
      </c>
      <c r="CP285" s="15"/>
      <c r="CQ285" s="24">
        <f t="shared" si="277"/>
        <v>0</v>
      </c>
      <c r="CR285" s="5">
        <v>0</v>
      </c>
      <c r="CS285" s="63"/>
      <c r="CT285" s="15"/>
      <c r="CU285" s="13"/>
      <c r="CV285" s="98">
        <f t="shared" si="301"/>
        <v>0</v>
      </c>
      <c r="CW285" s="99">
        <f>CW5</f>
        <v>1</v>
      </c>
      <c r="CX285" s="100"/>
      <c r="CY285" s="110"/>
      <c r="CZ285" s="95">
        <f t="shared" si="302"/>
        <v>0</v>
      </c>
      <c r="DA285" s="15"/>
      <c r="DB285" s="24">
        <f t="shared" si="278"/>
        <v>0</v>
      </c>
      <c r="DC285" s="5">
        <v>0</v>
      </c>
      <c r="DD285" s="63"/>
      <c r="DE285" s="15"/>
      <c r="DF285" s="13"/>
      <c r="DG285" s="98">
        <f t="shared" si="303"/>
        <v>0</v>
      </c>
      <c r="DH285" s="99">
        <f>DH5</f>
        <v>1</v>
      </c>
      <c r="DI285" s="100"/>
      <c r="DJ285" s="110"/>
      <c r="DK285" s="95">
        <f t="shared" si="304"/>
        <v>0</v>
      </c>
      <c r="DL285" s="15"/>
      <c r="DM285" s="24">
        <f t="shared" si="279"/>
        <v>0</v>
      </c>
      <c r="DN285" s="5">
        <v>0</v>
      </c>
      <c r="DO285" s="63"/>
      <c r="DP285" s="15"/>
      <c r="DQ285" s="13"/>
      <c r="DR285" s="98">
        <f t="shared" si="305"/>
        <v>0</v>
      </c>
      <c r="DS285" s="99">
        <f>DS5</f>
        <v>1</v>
      </c>
      <c r="DT285" s="100"/>
      <c r="DU285" s="110"/>
      <c r="DV285" s="95">
        <f t="shared" si="306"/>
        <v>0</v>
      </c>
      <c r="DW285" s="15"/>
      <c r="DX285" s="24">
        <f t="shared" si="280"/>
        <v>0</v>
      </c>
      <c r="DY285" s="5">
        <v>0</v>
      </c>
      <c r="DZ285" s="63"/>
      <c r="EA285" s="15"/>
      <c r="EB285" s="13"/>
      <c r="EC285" s="98">
        <f t="shared" si="307"/>
        <v>0</v>
      </c>
      <c r="ED285" s="99">
        <f>ED5</f>
        <v>1</v>
      </c>
      <c r="EE285" s="100"/>
      <c r="EF285" s="110"/>
      <c r="EG285" s="95">
        <f t="shared" si="308"/>
        <v>0</v>
      </c>
      <c r="EH285" s="15"/>
      <c r="EI285" s="24">
        <f t="shared" si="281"/>
        <v>0</v>
      </c>
      <c r="EJ285" s="5">
        <v>0</v>
      </c>
      <c r="EK285" s="63"/>
      <c r="EL285" s="15"/>
      <c r="EM285" s="13"/>
      <c r="EN285" s="98">
        <f t="shared" si="309"/>
        <v>0</v>
      </c>
      <c r="EO285" s="99">
        <f>EO5</f>
        <v>1</v>
      </c>
      <c r="EP285" s="100"/>
      <c r="EQ285" s="110"/>
      <c r="ER285" s="95">
        <f t="shared" si="310"/>
        <v>0</v>
      </c>
      <c r="ES285" s="15"/>
      <c r="ET285" s="24">
        <f t="shared" si="282"/>
        <v>0</v>
      </c>
      <c r="EU285" s="5">
        <v>0</v>
      </c>
      <c r="EV285" s="63"/>
      <c r="EW285" s="15"/>
      <c r="EX285" s="13"/>
      <c r="EY285" s="98">
        <f t="shared" si="311"/>
        <v>0</v>
      </c>
      <c r="EZ285" s="99">
        <f>EZ5</f>
        <v>1</v>
      </c>
      <c r="FA285" s="100"/>
      <c r="FB285" s="110"/>
      <c r="FC285" s="95">
        <f t="shared" si="312"/>
        <v>0</v>
      </c>
      <c r="FD285" s="15"/>
      <c r="FE285" s="24">
        <f t="shared" si="283"/>
        <v>0</v>
      </c>
      <c r="FF285" s="5">
        <v>0</v>
      </c>
      <c r="FG285" s="63"/>
      <c r="FH285" s="15"/>
      <c r="FI285" s="13"/>
      <c r="FJ285" s="98">
        <f t="shared" si="313"/>
        <v>0</v>
      </c>
      <c r="FK285" s="99">
        <f>FK5</f>
        <v>1</v>
      </c>
      <c r="FL285" s="100"/>
      <c r="FM285" s="110"/>
      <c r="FN285" s="95">
        <f t="shared" si="314"/>
        <v>0</v>
      </c>
      <c r="FO285" s="15"/>
      <c r="FP285" s="24">
        <f t="shared" si="284"/>
        <v>0</v>
      </c>
      <c r="FQ285" s="5">
        <v>0</v>
      </c>
      <c r="FR285" s="8">
        <v>0</v>
      </c>
      <c r="FS285" s="84">
        <f t="shared" si="315"/>
        <v>4.5955349999999999</v>
      </c>
      <c r="FT285" s="85">
        <f t="shared" si="316"/>
        <v>500</v>
      </c>
      <c r="FU285" s="85">
        <f t="shared" si="317"/>
        <v>500</v>
      </c>
      <c r="FV285" s="85">
        <f t="shared" si="318"/>
        <v>500</v>
      </c>
      <c r="FW285" s="85">
        <f t="shared" si="319"/>
        <v>500</v>
      </c>
      <c r="FX285" s="85">
        <f t="shared" si="320"/>
        <v>4.3427805749999999</v>
      </c>
      <c r="FY285" s="85">
        <f t="shared" si="321"/>
        <v>500</v>
      </c>
      <c r="FZ285" s="85">
        <f t="shared" si="322"/>
        <v>500</v>
      </c>
      <c r="GA285" s="85">
        <f t="shared" si="323"/>
        <v>500</v>
      </c>
      <c r="GB285" s="85">
        <f t="shared" si="324"/>
        <v>500</v>
      </c>
      <c r="GC285" s="85">
        <f t="shared" si="325"/>
        <v>500</v>
      </c>
      <c r="GD285" s="85">
        <f t="shared" si="326"/>
        <v>500</v>
      </c>
      <c r="GE285" s="85">
        <f t="shared" si="327"/>
        <v>500</v>
      </c>
      <c r="GF285" s="85">
        <f t="shared" si="328"/>
        <v>500</v>
      </c>
      <c r="GG285" s="85">
        <f t="shared" si="329"/>
        <v>500</v>
      </c>
      <c r="GH285" s="101">
        <f t="shared" si="268"/>
        <v>2</v>
      </c>
      <c r="GI285" s="102">
        <f t="shared" si="330"/>
        <v>8.9383155750000007</v>
      </c>
      <c r="GJ285" s="102">
        <f t="shared" si="331"/>
        <v>4.4691577875000004</v>
      </c>
      <c r="GK285" s="79">
        <f>ROW()</f>
        <v>285</v>
      </c>
    </row>
    <row r="286" spans="1:193" s="12" customFormat="1" ht="50.1" customHeight="1">
      <c r="A286" s="17">
        <f>ROW()</f>
        <v>286</v>
      </c>
      <c r="B286" s="32">
        <f t="shared" si="332"/>
        <v>280</v>
      </c>
      <c r="C286" s="33">
        <f t="shared" si="333"/>
        <v>280</v>
      </c>
      <c r="D286" s="31" t="s">
        <v>607</v>
      </c>
      <c r="E286" s="390">
        <f t="shared" si="269"/>
        <v>3.6614024999999994</v>
      </c>
      <c r="F286" s="107">
        <f t="shared" si="285"/>
        <v>3.7679512499999994</v>
      </c>
      <c r="G286" s="3">
        <v>0</v>
      </c>
      <c r="H286" s="4">
        <v>0</v>
      </c>
      <c r="I286" s="63"/>
      <c r="J286" s="15"/>
      <c r="K286" s="13"/>
      <c r="L286" s="98">
        <f t="shared" si="334"/>
        <v>1</v>
      </c>
      <c r="M286" s="99">
        <f>M5</f>
        <v>0.94499999999999995</v>
      </c>
      <c r="N286" s="100">
        <v>4.0999999999999996</v>
      </c>
      <c r="O286" s="110">
        <v>173067</v>
      </c>
      <c r="P286" s="95">
        <f t="shared" si="286"/>
        <v>3.8744999999999994</v>
      </c>
      <c r="Q286" s="15"/>
      <c r="R286" s="24">
        <f t="shared" si="270"/>
        <v>2</v>
      </c>
      <c r="S286" s="25">
        <v>0</v>
      </c>
      <c r="T286" s="63"/>
      <c r="U286" s="15"/>
      <c r="V286" s="13"/>
      <c r="W286" s="98">
        <f t="shared" si="287"/>
        <v>0</v>
      </c>
      <c r="X286" s="99">
        <f>X5</f>
        <v>0.97</v>
      </c>
      <c r="Y286" s="100"/>
      <c r="Z286" s="110"/>
      <c r="AA286" s="95">
        <f t="shared" si="288"/>
        <v>0</v>
      </c>
      <c r="AB286" s="15"/>
      <c r="AC286" s="24">
        <f t="shared" si="271"/>
        <v>0</v>
      </c>
      <c r="AD286" s="5">
        <v>0</v>
      </c>
      <c r="AE286" s="63"/>
      <c r="AF286" s="15"/>
      <c r="AG286" s="13"/>
      <c r="AH286" s="98">
        <f t="shared" si="289"/>
        <v>0</v>
      </c>
      <c r="AI286" s="99">
        <f>AI5</f>
        <v>0.95499999999999996</v>
      </c>
      <c r="AJ286" s="100"/>
      <c r="AK286" s="110"/>
      <c r="AL286" s="95">
        <f t="shared" si="290"/>
        <v>0</v>
      </c>
      <c r="AM286" s="15"/>
      <c r="AN286" s="24">
        <f t="shared" si="272"/>
        <v>0</v>
      </c>
      <c r="AO286" s="5">
        <v>0</v>
      </c>
      <c r="AP286" s="63"/>
      <c r="AQ286" s="15"/>
      <c r="AR286" s="13"/>
      <c r="AS286" s="98">
        <f t="shared" si="291"/>
        <v>0</v>
      </c>
      <c r="AT286" s="99">
        <f>AT5</f>
        <v>0.96</v>
      </c>
      <c r="AU286" s="100"/>
      <c r="AV286" s="110"/>
      <c r="AW286" s="95">
        <f t="shared" si="292"/>
        <v>0</v>
      </c>
      <c r="AX286" s="15"/>
      <c r="AY286" s="24">
        <f t="shared" si="273"/>
        <v>0</v>
      </c>
      <c r="AZ286" s="5">
        <v>0</v>
      </c>
      <c r="BA286" s="63"/>
      <c r="BB286" s="15"/>
      <c r="BC286" s="13"/>
      <c r="BD286" s="98">
        <f t="shared" si="293"/>
        <v>0</v>
      </c>
      <c r="BE286" s="99">
        <f>BE5</f>
        <v>0.98</v>
      </c>
      <c r="BF286" s="100"/>
      <c r="BG286" s="110"/>
      <c r="BH286" s="95">
        <f t="shared" si="294"/>
        <v>0</v>
      </c>
      <c r="BI286" s="15"/>
      <c r="BJ286" s="24">
        <f t="shared" si="274"/>
        <v>0</v>
      </c>
      <c r="BK286" s="5">
        <v>0</v>
      </c>
      <c r="BL286" s="63"/>
      <c r="BM286" s="15"/>
      <c r="BN286" s="13"/>
      <c r="BO286" s="98">
        <f t="shared" si="295"/>
        <v>1</v>
      </c>
      <c r="BP286" s="99">
        <f>BP5</f>
        <v>0.94499999999999995</v>
      </c>
      <c r="BQ286" s="100">
        <v>3.8744999999999994</v>
      </c>
      <c r="BR286" s="110"/>
      <c r="BS286" s="95">
        <f t="shared" si="296"/>
        <v>3.6614024999999994</v>
      </c>
      <c r="BT286" s="15"/>
      <c r="BU286" s="24">
        <f t="shared" si="275"/>
        <v>1</v>
      </c>
      <c r="BV286" s="5">
        <v>0</v>
      </c>
      <c r="BW286" s="63"/>
      <c r="BX286" s="15"/>
      <c r="BY286" s="13"/>
      <c r="BZ286" s="98">
        <f t="shared" si="297"/>
        <v>0</v>
      </c>
      <c r="CA286" s="99">
        <f>CA5</f>
        <v>1</v>
      </c>
      <c r="CB286" s="100"/>
      <c r="CC286" s="110"/>
      <c r="CD286" s="95">
        <f t="shared" si="298"/>
        <v>0</v>
      </c>
      <c r="CE286" s="15"/>
      <c r="CF286" s="24">
        <f t="shared" si="276"/>
        <v>0</v>
      </c>
      <c r="CG286" s="5">
        <v>0</v>
      </c>
      <c r="CH286" s="63"/>
      <c r="CI286" s="15"/>
      <c r="CJ286" s="13"/>
      <c r="CK286" s="98">
        <f t="shared" si="299"/>
        <v>0</v>
      </c>
      <c r="CL286" s="99">
        <f>CL5</f>
        <v>1</v>
      </c>
      <c r="CM286" s="100"/>
      <c r="CN286" s="110"/>
      <c r="CO286" s="95">
        <f t="shared" si="300"/>
        <v>0</v>
      </c>
      <c r="CP286" s="15"/>
      <c r="CQ286" s="24">
        <f t="shared" si="277"/>
        <v>0</v>
      </c>
      <c r="CR286" s="5">
        <v>0</v>
      </c>
      <c r="CS286" s="63"/>
      <c r="CT286" s="15"/>
      <c r="CU286" s="13"/>
      <c r="CV286" s="98">
        <f t="shared" si="301"/>
        <v>0</v>
      </c>
      <c r="CW286" s="99">
        <f>CW5</f>
        <v>1</v>
      </c>
      <c r="CX286" s="100"/>
      <c r="CY286" s="110"/>
      <c r="CZ286" s="95">
        <f t="shared" si="302"/>
        <v>0</v>
      </c>
      <c r="DA286" s="15"/>
      <c r="DB286" s="24">
        <f t="shared" si="278"/>
        <v>0</v>
      </c>
      <c r="DC286" s="5">
        <v>0</v>
      </c>
      <c r="DD286" s="63"/>
      <c r="DE286" s="15"/>
      <c r="DF286" s="13"/>
      <c r="DG286" s="98">
        <f t="shared" si="303"/>
        <v>0</v>
      </c>
      <c r="DH286" s="99">
        <f>DH5</f>
        <v>1</v>
      </c>
      <c r="DI286" s="100"/>
      <c r="DJ286" s="110"/>
      <c r="DK286" s="95">
        <f t="shared" si="304"/>
        <v>0</v>
      </c>
      <c r="DL286" s="15"/>
      <c r="DM286" s="24">
        <f t="shared" si="279"/>
        <v>0</v>
      </c>
      <c r="DN286" s="5">
        <v>0</v>
      </c>
      <c r="DO286" s="63"/>
      <c r="DP286" s="15"/>
      <c r="DQ286" s="13"/>
      <c r="DR286" s="98">
        <f t="shared" si="305"/>
        <v>0</v>
      </c>
      <c r="DS286" s="99">
        <f>DS5</f>
        <v>1</v>
      </c>
      <c r="DT286" s="100"/>
      <c r="DU286" s="110"/>
      <c r="DV286" s="95">
        <f t="shared" si="306"/>
        <v>0</v>
      </c>
      <c r="DW286" s="15"/>
      <c r="DX286" s="24">
        <f t="shared" si="280"/>
        <v>0</v>
      </c>
      <c r="DY286" s="5">
        <v>0</v>
      </c>
      <c r="DZ286" s="63"/>
      <c r="EA286" s="15"/>
      <c r="EB286" s="13"/>
      <c r="EC286" s="98">
        <f t="shared" si="307"/>
        <v>0</v>
      </c>
      <c r="ED286" s="99">
        <f>ED5</f>
        <v>1</v>
      </c>
      <c r="EE286" s="100"/>
      <c r="EF286" s="110"/>
      <c r="EG286" s="95">
        <f t="shared" si="308"/>
        <v>0</v>
      </c>
      <c r="EH286" s="15"/>
      <c r="EI286" s="24">
        <f t="shared" si="281"/>
        <v>0</v>
      </c>
      <c r="EJ286" s="5">
        <v>0</v>
      </c>
      <c r="EK286" s="63"/>
      <c r="EL286" s="15"/>
      <c r="EM286" s="13"/>
      <c r="EN286" s="98">
        <f t="shared" si="309"/>
        <v>0</v>
      </c>
      <c r="EO286" s="99">
        <f>EO5</f>
        <v>1</v>
      </c>
      <c r="EP286" s="100"/>
      <c r="EQ286" s="110"/>
      <c r="ER286" s="95">
        <f t="shared" si="310"/>
        <v>0</v>
      </c>
      <c r="ES286" s="15"/>
      <c r="ET286" s="24">
        <f t="shared" si="282"/>
        <v>0</v>
      </c>
      <c r="EU286" s="5">
        <v>0</v>
      </c>
      <c r="EV286" s="63"/>
      <c r="EW286" s="15"/>
      <c r="EX286" s="13"/>
      <c r="EY286" s="98">
        <f t="shared" si="311"/>
        <v>0</v>
      </c>
      <c r="EZ286" s="99">
        <f>EZ5</f>
        <v>1</v>
      </c>
      <c r="FA286" s="100"/>
      <c r="FB286" s="110"/>
      <c r="FC286" s="95">
        <f t="shared" si="312"/>
        <v>0</v>
      </c>
      <c r="FD286" s="15"/>
      <c r="FE286" s="24">
        <f t="shared" si="283"/>
        <v>0</v>
      </c>
      <c r="FF286" s="5">
        <v>0</v>
      </c>
      <c r="FG286" s="63"/>
      <c r="FH286" s="15"/>
      <c r="FI286" s="13"/>
      <c r="FJ286" s="98">
        <f t="shared" si="313"/>
        <v>0</v>
      </c>
      <c r="FK286" s="99">
        <f>FK5</f>
        <v>1</v>
      </c>
      <c r="FL286" s="100"/>
      <c r="FM286" s="110"/>
      <c r="FN286" s="95">
        <f t="shared" si="314"/>
        <v>0</v>
      </c>
      <c r="FO286" s="15"/>
      <c r="FP286" s="24">
        <f t="shared" si="284"/>
        <v>0</v>
      </c>
      <c r="FQ286" s="5">
        <v>0</v>
      </c>
      <c r="FR286" s="8">
        <v>0</v>
      </c>
      <c r="FS286" s="84">
        <f t="shared" si="315"/>
        <v>3.8744999999999994</v>
      </c>
      <c r="FT286" s="85">
        <f t="shared" si="316"/>
        <v>500</v>
      </c>
      <c r="FU286" s="85">
        <f t="shared" si="317"/>
        <v>500</v>
      </c>
      <c r="FV286" s="85">
        <f t="shared" si="318"/>
        <v>500</v>
      </c>
      <c r="FW286" s="85">
        <f t="shared" si="319"/>
        <v>500</v>
      </c>
      <c r="FX286" s="85">
        <f t="shared" si="320"/>
        <v>3.6614024999999994</v>
      </c>
      <c r="FY286" s="85">
        <f t="shared" si="321"/>
        <v>500</v>
      </c>
      <c r="FZ286" s="85">
        <f t="shared" si="322"/>
        <v>500</v>
      </c>
      <c r="GA286" s="85">
        <f t="shared" si="323"/>
        <v>500</v>
      </c>
      <c r="GB286" s="85">
        <f t="shared" si="324"/>
        <v>500</v>
      </c>
      <c r="GC286" s="85">
        <f t="shared" si="325"/>
        <v>500</v>
      </c>
      <c r="GD286" s="85">
        <f t="shared" si="326"/>
        <v>500</v>
      </c>
      <c r="GE286" s="85">
        <f t="shared" si="327"/>
        <v>500</v>
      </c>
      <c r="GF286" s="85">
        <f t="shared" si="328"/>
        <v>500</v>
      </c>
      <c r="GG286" s="85">
        <f t="shared" si="329"/>
        <v>500</v>
      </c>
      <c r="GH286" s="101">
        <f t="shared" si="268"/>
        <v>2</v>
      </c>
      <c r="GI286" s="102">
        <f t="shared" si="330"/>
        <v>7.5359024999999988</v>
      </c>
      <c r="GJ286" s="102">
        <f t="shared" si="331"/>
        <v>3.7679512499999994</v>
      </c>
      <c r="GK286" s="79">
        <f>ROW()</f>
        <v>286</v>
      </c>
    </row>
    <row r="287" spans="1:193" s="12" customFormat="1" ht="50.1" customHeight="1">
      <c r="A287" s="17">
        <f>ROW()</f>
        <v>287</v>
      </c>
      <c r="B287" s="32">
        <f t="shared" si="332"/>
        <v>281</v>
      </c>
      <c r="C287" s="33">
        <f t="shared" si="333"/>
        <v>281</v>
      </c>
      <c r="D287" s="31" t="s">
        <v>608</v>
      </c>
      <c r="E287" s="390">
        <f t="shared" si="269"/>
        <v>3.8392599999999999</v>
      </c>
      <c r="F287" s="107">
        <f t="shared" si="285"/>
        <v>3.8392599999999999</v>
      </c>
      <c r="G287" s="3">
        <v>0</v>
      </c>
      <c r="H287" s="4">
        <v>0</v>
      </c>
      <c r="I287" s="63"/>
      <c r="J287" s="15"/>
      <c r="K287" s="13"/>
      <c r="L287" s="98">
        <f t="shared" si="334"/>
        <v>0</v>
      </c>
      <c r="M287" s="99">
        <f>M5</f>
        <v>0.94499999999999995</v>
      </c>
      <c r="N287" s="100"/>
      <c r="O287" s="110"/>
      <c r="P287" s="95">
        <f t="shared" si="286"/>
        <v>0</v>
      </c>
      <c r="Q287" s="15"/>
      <c r="R287" s="24">
        <f t="shared" si="270"/>
        <v>0</v>
      </c>
      <c r="S287" s="25">
        <v>0</v>
      </c>
      <c r="T287" s="63"/>
      <c r="U287" s="15"/>
      <c r="V287" s="13"/>
      <c r="W287" s="98">
        <f t="shared" si="287"/>
        <v>1</v>
      </c>
      <c r="X287" s="99">
        <f>X5</f>
        <v>0.97</v>
      </c>
      <c r="Y287" s="100">
        <v>3.9580000000000002</v>
      </c>
      <c r="Z287" s="110"/>
      <c r="AA287" s="95">
        <f t="shared" si="288"/>
        <v>3.8392599999999999</v>
      </c>
      <c r="AB287" s="15"/>
      <c r="AC287" s="24">
        <f t="shared" si="271"/>
        <v>1</v>
      </c>
      <c r="AD287" s="5">
        <v>0</v>
      </c>
      <c r="AE287" s="63"/>
      <c r="AF287" s="15"/>
      <c r="AG287" s="13"/>
      <c r="AH287" s="98">
        <f t="shared" si="289"/>
        <v>0</v>
      </c>
      <c r="AI287" s="99">
        <f>AI5</f>
        <v>0.95499999999999996</v>
      </c>
      <c r="AJ287" s="100"/>
      <c r="AK287" s="110"/>
      <c r="AL287" s="95">
        <f t="shared" si="290"/>
        <v>0</v>
      </c>
      <c r="AM287" s="15"/>
      <c r="AN287" s="24">
        <f t="shared" si="272"/>
        <v>0</v>
      </c>
      <c r="AO287" s="5">
        <v>0</v>
      </c>
      <c r="AP287" s="63"/>
      <c r="AQ287" s="15"/>
      <c r="AR287" s="13"/>
      <c r="AS287" s="98">
        <f t="shared" si="291"/>
        <v>0</v>
      </c>
      <c r="AT287" s="99">
        <f>AT5</f>
        <v>0.96</v>
      </c>
      <c r="AU287" s="100"/>
      <c r="AV287" s="110"/>
      <c r="AW287" s="95">
        <f t="shared" si="292"/>
        <v>0</v>
      </c>
      <c r="AX287" s="15"/>
      <c r="AY287" s="24">
        <f t="shared" si="273"/>
        <v>0</v>
      </c>
      <c r="AZ287" s="5">
        <v>0</v>
      </c>
      <c r="BA287" s="63"/>
      <c r="BB287" s="15"/>
      <c r="BC287" s="13"/>
      <c r="BD287" s="98">
        <f t="shared" si="293"/>
        <v>0</v>
      </c>
      <c r="BE287" s="99">
        <f>BE5</f>
        <v>0.98</v>
      </c>
      <c r="BF287" s="100"/>
      <c r="BG287" s="110"/>
      <c r="BH287" s="95">
        <f t="shared" si="294"/>
        <v>0</v>
      </c>
      <c r="BI287" s="15"/>
      <c r="BJ287" s="24">
        <f t="shared" si="274"/>
        <v>0</v>
      </c>
      <c r="BK287" s="5">
        <v>0</v>
      </c>
      <c r="BL287" s="63"/>
      <c r="BM287" s="15"/>
      <c r="BN287" s="13"/>
      <c r="BO287" s="98">
        <f t="shared" si="295"/>
        <v>0</v>
      </c>
      <c r="BP287" s="99">
        <f>BP5</f>
        <v>0.94499999999999995</v>
      </c>
      <c r="BQ287" s="100"/>
      <c r="BR287" s="110"/>
      <c r="BS287" s="95">
        <f t="shared" si="296"/>
        <v>0</v>
      </c>
      <c r="BT287" s="15"/>
      <c r="BU287" s="24">
        <f t="shared" si="275"/>
        <v>0</v>
      </c>
      <c r="BV287" s="5">
        <v>0</v>
      </c>
      <c r="BW287" s="63"/>
      <c r="BX287" s="15"/>
      <c r="BY287" s="13"/>
      <c r="BZ287" s="98">
        <f t="shared" si="297"/>
        <v>0</v>
      </c>
      <c r="CA287" s="99">
        <f>CA5</f>
        <v>1</v>
      </c>
      <c r="CB287" s="100"/>
      <c r="CC287" s="110"/>
      <c r="CD287" s="95">
        <f t="shared" si="298"/>
        <v>0</v>
      </c>
      <c r="CE287" s="15"/>
      <c r="CF287" s="24">
        <f t="shared" si="276"/>
        <v>0</v>
      </c>
      <c r="CG287" s="5">
        <v>0</v>
      </c>
      <c r="CH287" s="63"/>
      <c r="CI287" s="15"/>
      <c r="CJ287" s="13"/>
      <c r="CK287" s="98">
        <f t="shared" si="299"/>
        <v>0</v>
      </c>
      <c r="CL287" s="99">
        <f>CL5</f>
        <v>1</v>
      </c>
      <c r="CM287" s="100"/>
      <c r="CN287" s="110"/>
      <c r="CO287" s="95">
        <f t="shared" si="300"/>
        <v>0</v>
      </c>
      <c r="CP287" s="15"/>
      <c r="CQ287" s="24">
        <f t="shared" si="277"/>
        <v>0</v>
      </c>
      <c r="CR287" s="5">
        <v>0</v>
      </c>
      <c r="CS287" s="63"/>
      <c r="CT287" s="15"/>
      <c r="CU287" s="13"/>
      <c r="CV287" s="98">
        <f t="shared" si="301"/>
        <v>0</v>
      </c>
      <c r="CW287" s="99">
        <f>CW5</f>
        <v>1</v>
      </c>
      <c r="CX287" s="100"/>
      <c r="CY287" s="110"/>
      <c r="CZ287" s="95">
        <f t="shared" si="302"/>
        <v>0</v>
      </c>
      <c r="DA287" s="15"/>
      <c r="DB287" s="24">
        <f t="shared" si="278"/>
        <v>0</v>
      </c>
      <c r="DC287" s="5">
        <v>0</v>
      </c>
      <c r="DD287" s="63"/>
      <c r="DE287" s="15"/>
      <c r="DF287" s="13"/>
      <c r="DG287" s="98">
        <f t="shared" si="303"/>
        <v>0</v>
      </c>
      <c r="DH287" s="99">
        <f>DH5</f>
        <v>1</v>
      </c>
      <c r="DI287" s="100"/>
      <c r="DJ287" s="110"/>
      <c r="DK287" s="95">
        <f t="shared" si="304"/>
        <v>0</v>
      </c>
      <c r="DL287" s="15"/>
      <c r="DM287" s="24">
        <f t="shared" si="279"/>
        <v>0</v>
      </c>
      <c r="DN287" s="5">
        <v>0</v>
      </c>
      <c r="DO287" s="63"/>
      <c r="DP287" s="15"/>
      <c r="DQ287" s="13"/>
      <c r="DR287" s="98">
        <f t="shared" si="305"/>
        <v>0</v>
      </c>
      <c r="DS287" s="99">
        <f>DS5</f>
        <v>1</v>
      </c>
      <c r="DT287" s="100"/>
      <c r="DU287" s="110"/>
      <c r="DV287" s="95">
        <f t="shared" si="306"/>
        <v>0</v>
      </c>
      <c r="DW287" s="15"/>
      <c r="DX287" s="24">
        <f t="shared" si="280"/>
        <v>0</v>
      </c>
      <c r="DY287" s="5">
        <v>0</v>
      </c>
      <c r="DZ287" s="63"/>
      <c r="EA287" s="15"/>
      <c r="EB287" s="13"/>
      <c r="EC287" s="98">
        <f t="shared" si="307"/>
        <v>0</v>
      </c>
      <c r="ED287" s="99">
        <f>ED5</f>
        <v>1</v>
      </c>
      <c r="EE287" s="100"/>
      <c r="EF287" s="110"/>
      <c r="EG287" s="95">
        <f t="shared" si="308"/>
        <v>0</v>
      </c>
      <c r="EH287" s="15"/>
      <c r="EI287" s="24">
        <f t="shared" si="281"/>
        <v>0</v>
      </c>
      <c r="EJ287" s="5">
        <v>0</v>
      </c>
      <c r="EK287" s="63"/>
      <c r="EL287" s="15"/>
      <c r="EM287" s="13"/>
      <c r="EN287" s="98">
        <f t="shared" si="309"/>
        <v>0</v>
      </c>
      <c r="EO287" s="99">
        <f>EO5</f>
        <v>1</v>
      </c>
      <c r="EP287" s="100"/>
      <c r="EQ287" s="110"/>
      <c r="ER287" s="95">
        <f t="shared" si="310"/>
        <v>0</v>
      </c>
      <c r="ES287" s="15"/>
      <c r="ET287" s="24">
        <f t="shared" si="282"/>
        <v>0</v>
      </c>
      <c r="EU287" s="5">
        <v>0</v>
      </c>
      <c r="EV287" s="63"/>
      <c r="EW287" s="15"/>
      <c r="EX287" s="13"/>
      <c r="EY287" s="98">
        <f t="shared" si="311"/>
        <v>0</v>
      </c>
      <c r="EZ287" s="99">
        <f>EZ5</f>
        <v>1</v>
      </c>
      <c r="FA287" s="100"/>
      <c r="FB287" s="110"/>
      <c r="FC287" s="95">
        <f t="shared" si="312"/>
        <v>0</v>
      </c>
      <c r="FD287" s="15"/>
      <c r="FE287" s="24">
        <f t="shared" si="283"/>
        <v>0</v>
      </c>
      <c r="FF287" s="5">
        <v>0</v>
      </c>
      <c r="FG287" s="63"/>
      <c r="FH287" s="15"/>
      <c r="FI287" s="13"/>
      <c r="FJ287" s="98">
        <f t="shared" si="313"/>
        <v>0</v>
      </c>
      <c r="FK287" s="99">
        <f>FK5</f>
        <v>1</v>
      </c>
      <c r="FL287" s="100"/>
      <c r="FM287" s="110"/>
      <c r="FN287" s="95">
        <f t="shared" si="314"/>
        <v>0</v>
      </c>
      <c r="FO287" s="15"/>
      <c r="FP287" s="24">
        <f t="shared" si="284"/>
        <v>0</v>
      </c>
      <c r="FQ287" s="5">
        <v>0</v>
      </c>
      <c r="FR287" s="8">
        <v>0</v>
      </c>
      <c r="FS287" s="84">
        <f t="shared" si="315"/>
        <v>500</v>
      </c>
      <c r="FT287" s="85">
        <f t="shared" si="316"/>
        <v>3.8392599999999999</v>
      </c>
      <c r="FU287" s="85">
        <f t="shared" si="317"/>
        <v>500</v>
      </c>
      <c r="FV287" s="85">
        <f t="shared" si="318"/>
        <v>500</v>
      </c>
      <c r="FW287" s="85">
        <f t="shared" si="319"/>
        <v>500</v>
      </c>
      <c r="FX287" s="85">
        <f t="shared" si="320"/>
        <v>500</v>
      </c>
      <c r="FY287" s="85">
        <f t="shared" si="321"/>
        <v>500</v>
      </c>
      <c r="FZ287" s="85">
        <f t="shared" si="322"/>
        <v>500</v>
      </c>
      <c r="GA287" s="85">
        <f t="shared" si="323"/>
        <v>500</v>
      </c>
      <c r="GB287" s="85">
        <f t="shared" si="324"/>
        <v>500</v>
      </c>
      <c r="GC287" s="85">
        <f t="shared" si="325"/>
        <v>500</v>
      </c>
      <c r="GD287" s="85">
        <f t="shared" si="326"/>
        <v>500</v>
      </c>
      <c r="GE287" s="85">
        <f t="shared" si="327"/>
        <v>500</v>
      </c>
      <c r="GF287" s="85">
        <f t="shared" si="328"/>
        <v>500</v>
      </c>
      <c r="GG287" s="85">
        <f t="shared" si="329"/>
        <v>500</v>
      </c>
      <c r="GH287" s="101">
        <f t="shared" si="268"/>
        <v>1</v>
      </c>
      <c r="GI287" s="102">
        <f t="shared" si="330"/>
        <v>3.8392599999999999</v>
      </c>
      <c r="GJ287" s="102">
        <f t="shared" si="331"/>
        <v>3.8392599999999999</v>
      </c>
      <c r="GK287" s="79">
        <f>ROW()</f>
        <v>287</v>
      </c>
    </row>
    <row r="288" spans="1:193" s="12" customFormat="1" ht="50.1" customHeight="1">
      <c r="A288" s="17">
        <f>ROW()</f>
        <v>288</v>
      </c>
      <c r="B288" s="32">
        <f t="shared" si="332"/>
        <v>282</v>
      </c>
      <c r="C288" s="33">
        <f t="shared" si="333"/>
        <v>282</v>
      </c>
      <c r="D288" s="31" t="s">
        <v>609</v>
      </c>
      <c r="E288" s="390">
        <f t="shared" si="269"/>
        <v>6.6021338249999992</v>
      </c>
      <c r="F288" s="107">
        <f t="shared" si="285"/>
        <v>6.7942594124999989</v>
      </c>
      <c r="G288" s="3">
        <v>0</v>
      </c>
      <c r="H288" s="4">
        <v>0</v>
      </c>
      <c r="I288" s="63"/>
      <c r="J288" s="15"/>
      <c r="K288" s="13"/>
      <c r="L288" s="98">
        <f t="shared" si="334"/>
        <v>1</v>
      </c>
      <c r="M288" s="99">
        <f>M5</f>
        <v>0.94499999999999995</v>
      </c>
      <c r="N288" s="100">
        <v>7.3929999999999998</v>
      </c>
      <c r="O288" s="110">
        <v>174052</v>
      </c>
      <c r="P288" s="95">
        <f t="shared" si="286"/>
        <v>6.9863849999999994</v>
      </c>
      <c r="Q288" s="15"/>
      <c r="R288" s="24">
        <f t="shared" si="270"/>
        <v>2</v>
      </c>
      <c r="S288" s="25">
        <v>0</v>
      </c>
      <c r="T288" s="63"/>
      <c r="U288" s="15"/>
      <c r="V288" s="13"/>
      <c r="W288" s="98">
        <f t="shared" si="287"/>
        <v>0</v>
      </c>
      <c r="X288" s="99">
        <f>X5</f>
        <v>0.97</v>
      </c>
      <c r="Y288" s="100"/>
      <c r="Z288" s="110"/>
      <c r="AA288" s="95">
        <f t="shared" si="288"/>
        <v>0</v>
      </c>
      <c r="AB288" s="15"/>
      <c r="AC288" s="24">
        <f t="shared" si="271"/>
        <v>0</v>
      </c>
      <c r="AD288" s="5">
        <v>0</v>
      </c>
      <c r="AE288" s="63"/>
      <c r="AF288" s="15"/>
      <c r="AG288" s="13"/>
      <c r="AH288" s="98">
        <f t="shared" si="289"/>
        <v>0</v>
      </c>
      <c r="AI288" s="99">
        <f>AI5</f>
        <v>0.95499999999999996</v>
      </c>
      <c r="AJ288" s="100"/>
      <c r="AK288" s="110"/>
      <c r="AL288" s="95">
        <f t="shared" si="290"/>
        <v>0</v>
      </c>
      <c r="AM288" s="15"/>
      <c r="AN288" s="24">
        <f t="shared" si="272"/>
        <v>0</v>
      </c>
      <c r="AO288" s="5">
        <v>0</v>
      </c>
      <c r="AP288" s="63"/>
      <c r="AQ288" s="15"/>
      <c r="AR288" s="13"/>
      <c r="AS288" s="98">
        <f t="shared" si="291"/>
        <v>0</v>
      </c>
      <c r="AT288" s="99">
        <f>AT5</f>
        <v>0.96</v>
      </c>
      <c r="AU288" s="100"/>
      <c r="AV288" s="110"/>
      <c r="AW288" s="95">
        <f t="shared" si="292"/>
        <v>0</v>
      </c>
      <c r="AX288" s="15"/>
      <c r="AY288" s="24">
        <f t="shared" si="273"/>
        <v>0</v>
      </c>
      <c r="AZ288" s="5">
        <v>0</v>
      </c>
      <c r="BA288" s="63"/>
      <c r="BB288" s="15"/>
      <c r="BC288" s="13"/>
      <c r="BD288" s="98">
        <f t="shared" si="293"/>
        <v>0</v>
      </c>
      <c r="BE288" s="99">
        <f>BE5</f>
        <v>0.98</v>
      </c>
      <c r="BF288" s="100"/>
      <c r="BG288" s="110"/>
      <c r="BH288" s="95">
        <f t="shared" si="294"/>
        <v>0</v>
      </c>
      <c r="BI288" s="15"/>
      <c r="BJ288" s="24">
        <f t="shared" si="274"/>
        <v>0</v>
      </c>
      <c r="BK288" s="5">
        <v>0</v>
      </c>
      <c r="BL288" s="63"/>
      <c r="BM288" s="15"/>
      <c r="BN288" s="13"/>
      <c r="BO288" s="98">
        <f t="shared" si="295"/>
        <v>1</v>
      </c>
      <c r="BP288" s="99">
        <f>BP5</f>
        <v>0.94499999999999995</v>
      </c>
      <c r="BQ288" s="100">
        <v>6.9863849999999994</v>
      </c>
      <c r="BR288" s="110"/>
      <c r="BS288" s="95">
        <f t="shared" si="296"/>
        <v>6.6021338249999992</v>
      </c>
      <c r="BT288" s="15"/>
      <c r="BU288" s="24">
        <f t="shared" si="275"/>
        <v>1</v>
      </c>
      <c r="BV288" s="5">
        <v>0</v>
      </c>
      <c r="BW288" s="63"/>
      <c r="BX288" s="15"/>
      <c r="BY288" s="13"/>
      <c r="BZ288" s="98">
        <f t="shared" si="297"/>
        <v>0</v>
      </c>
      <c r="CA288" s="99">
        <f>CA5</f>
        <v>1</v>
      </c>
      <c r="CB288" s="100"/>
      <c r="CC288" s="110"/>
      <c r="CD288" s="95">
        <f t="shared" si="298"/>
        <v>0</v>
      </c>
      <c r="CE288" s="15"/>
      <c r="CF288" s="24">
        <f t="shared" si="276"/>
        <v>0</v>
      </c>
      <c r="CG288" s="5">
        <v>0</v>
      </c>
      <c r="CH288" s="63"/>
      <c r="CI288" s="15"/>
      <c r="CJ288" s="13"/>
      <c r="CK288" s="98">
        <f t="shared" si="299"/>
        <v>0</v>
      </c>
      <c r="CL288" s="99">
        <f>CL5</f>
        <v>1</v>
      </c>
      <c r="CM288" s="100"/>
      <c r="CN288" s="110"/>
      <c r="CO288" s="95">
        <f t="shared" si="300"/>
        <v>0</v>
      </c>
      <c r="CP288" s="15"/>
      <c r="CQ288" s="24">
        <f t="shared" si="277"/>
        <v>0</v>
      </c>
      <c r="CR288" s="5">
        <v>0</v>
      </c>
      <c r="CS288" s="63"/>
      <c r="CT288" s="15"/>
      <c r="CU288" s="13"/>
      <c r="CV288" s="98">
        <f t="shared" si="301"/>
        <v>0</v>
      </c>
      <c r="CW288" s="99">
        <f>CW5</f>
        <v>1</v>
      </c>
      <c r="CX288" s="100"/>
      <c r="CY288" s="110"/>
      <c r="CZ288" s="95">
        <f t="shared" si="302"/>
        <v>0</v>
      </c>
      <c r="DA288" s="15"/>
      <c r="DB288" s="24">
        <f t="shared" si="278"/>
        <v>0</v>
      </c>
      <c r="DC288" s="5">
        <v>0</v>
      </c>
      <c r="DD288" s="63"/>
      <c r="DE288" s="15"/>
      <c r="DF288" s="13"/>
      <c r="DG288" s="98">
        <f t="shared" si="303"/>
        <v>0</v>
      </c>
      <c r="DH288" s="99">
        <f>DH5</f>
        <v>1</v>
      </c>
      <c r="DI288" s="100"/>
      <c r="DJ288" s="110"/>
      <c r="DK288" s="95">
        <f t="shared" si="304"/>
        <v>0</v>
      </c>
      <c r="DL288" s="15"/>
      <c r="DM288" s="24">
        <f t="shared" si="279"/>
        <v>0</v>
      </c>
      <c r="DN288" s="5">
        <v>0</v>
      </c>
      <c r="DO288" s="63"/>
      <c r="DP288" s="15"/>
      <c r="DQ288" s="13"/>
      <c r="DR288" s="98">
        <f t="shared" si="305"/>
        <v>0</v>
      </c>
      <c r="DS288" s="99">
        <f>DS5</f>
        <v>1</v>
      </c>
      <c r="DT288" s="100"/>
      <c r="DU288" s="110"/>
      <c r="DV288" s="95">
        <f t="shared" si="306"/>
        <v>0</v>
      </c>
      <c r="DW288" s="15"/>
      <c r="DX288" s="24">
        <f t="shared" si="280"/>
        <v>0</v>
      </c>
      <c r="DY288" s="5">
        <v>0</v>
      </c>
      <c r="DZ288" s="63"/>
      <c r="EA288" s="15"/>
      <c r="EB288" s="13"/>
      <c r="EC288" s="98">
        <f t="shared" si="307"/>
        <v>0</v>
      </c>
      <c r="ED288" s="99">
        <f>ED5</f>
        <v>1</v>
      </c>
      <c r="EE288" s="100"/>
      <c r="EF288" s="110"/>
      <c r="EG288" s="95">
        <f t="shared" si="308"/>
        <v>0</v>
      </c>
      <c r="EH288" s="15"/>
      <c r="EI288" s="24">
        <f t="shared" si="281"/>
        <v>0</v>
      </c>
      <c r="EJ288" s="5">
        <v>0</v>
      </c>
      <c r="EK288" s="63"/>
      <c r="EL288" s="15"/>
      <c r="EM288" s="13"/>
      <c r="EN288" s="98">
        <f t="shared" si="309"/>
        <v>0</v>
      </c>
      <c r="EO288" s="99">
        <f>EO5</f>
        <v>1</v>
      </c>
      <c r="EP288" s="100"/>
      <c r="EQ288" s="110"/>
      <c r="ER288" s="95">
        <f t="shared" si="310"/>
        <v>0</v>
      </c>
      <c r="ES288" s="15"/>
      <c r="ET288" s="24">
        <f t="shared" si="282"/>
        <v>0</v>
      </c>
      <c r="EU288" s="5">
        <v>0</v>
      </c>
      <c r="EV288" s="63"/>
      <c r="EW288" s="15"/>
      <c r="EX288" s="13"/>
      <c r="EY288" s="98">
        <f t="shared" si="311"/>
        <v>0</v>
      </c>
      <c r="EZ288" s="99">
        <f>EZ5</f>
        <v>1</v>
      </c>
      <c r="FA288" s="100"/>
      <c r="FB288" s="110"/>
      <c r="FC288" s="95">
        <f t="shared" si="312"/>
        <v>0</v>
      </c>
      <c r="FD288" s="15"/>
      <c r="FE288" s="24">
        <f t="shared" si="283"/>
        <v>0</v>
      </c>
      <c r="FF288" s="5">
        <v>0</v>
      </c>
      <c r="FG288" s="63"/>
      <c r="FH288" s="15"/>
      <c r="FI288" s="13"/>
      <c r="FJ288" s="98">
        <f t="shared" si="313"/>
        <v>0</v>
      </c>
      <c r="FK288" s="99">
        <f>FK5</f>
        <v>1</v>
      </c>
      <c r="FL288" s="100"/>
      <c r="FM288" s="110"/>
      <c r="FN288" s="95">
        <f t="shared" si="314"/>
        <v>0</v>
      </c>
      <c r="FO288" s="15"/>
      <c r="FP288" s="24">
        <f t="shared" si="284"/>
        <v>0</v>
      </c>
      <c r="FQ288" s="5">
        <v>0</v>
      </c>
      <c r="FR288" s="8">
        <v>0</v>
      </c>
      <c r="FS288" s="84">
        <f t="shared" si="315"/>
        <v>6.9863849999999994</v>
      </c>
      <c r="FT288" s="85">
        <f t="shared" si="316"/>
        <v>500</v>
      </c>
      <c r="FU288" s="85">
        <f t="shared" si="317"/>
        <v>500</v>
      </c>
      <c r="FV288" s="85">
        <f t="shared" si="318"/>
        <v>500</v>
      </c>
      <c r="FW288" s="85">
        <f t="shared" si="319"/>
        <v>500</v>
      </c>
      <c r="FX288" s="85">
        <f t="shared" si="320"/>
        <v>6.6021338249999992</v>
      </c>
      <c r="FY288" s="85">
        <f t="shared" si="321"/>
        <v>500</v>
      </c>
      <c r="FZ288" s="85">
        <f t="shared" si="322"/>
        <v>500</v>
      </c>
      <c r="GA288" s="85">
        <f t="shared" si="323"/>
        <v>500</v>
      </c>
      <c r="GB288" s="85">
        <f t="shared" si="324"/>
        <v>500</v>
      </c>
      <c r="GC288" s="85">
        <f t="shared" si="325"/>
        <v>500</v>
      </c>
      <c r="GD288" s="85">
        <f t="shared" si="326"/>
        <v>500</v>
      </c>
      <c r="GE288" s="85">
        <f t="shared" si="327"/>
        <v>500</v>
      </c>
      <c r="GF288" s="85">
        <f t="shared" si="328"/>
        <v>500</v>
      </c>
      <c r="GG288" s="85">
        <f t="shared" si="329"/>
        <v>500</v>
      </c>
      <c r="GH288" s="101">
        <f t="shared" si="268"/>
        <v>2</v>
      </c>
      <c r="GI288" s="102">
        <f t="shared" si="330"/>
        <v>13.588518824999998</v>
      </c>
      <c r="GJ288" s="102">
        <f t="shared" si="331"/>
        <v>6.7942594124999989</v>
      </c>
      <c r="GK288" s="79">
        <f>ROW()</f>
        <v>288</v>
      </c>
    </row>
    <row r="289" spans="1:193" s="12" customFormat="1" ht="50.1" customHeight="1">
      <c r="A289" s="17">
        <f>ROW()</f>
        <v>289</v>
      </c>
      <c r="B289" s="32">
        <f t="shared" si="332"/>
        <v>283</v>
      </c>
      <c r="C289" s="33">
        <f t="shared" si="333"/>
        <v>283</v>
      </c>
      <c r="D289" s="31" t="s">
        <v>610</v>
      </c>
      <c r="E289" s="390">
        <f t="shared" si="269"/>
        <v>33.015134249999996</v>
      </c>
      <c r="F289" s="107">
        <f t="shared" si="285"/>
        <v>45.509946062499999</v>
      </c>
      <c r="G289" s="3">
        <v>0</v>
      </c>
      <c r="H289" s="4">
        <v>0</v>
      </c>
      <c r="I289" s="63"/>
      <c r="J289" s="15"/>
      <c r="K289" s="13"/>
      <c r="L289" s="98">
        <f t="shared" si="334"/>
        <v>1</v>
      </c>
      <c r="M289" s="99">
        <f>M5</f>
        <v>0.94499999999999995</v>
      </c>
      <c r="N289" s="100">
        <v>36.97</v>
      </c>
      <c r="O289" s="110">
        <v>174054</v>
      </c>
      <c r="P289" s="95">
        <f t="shared" si="286"/>
        <v>34.93665</v>
      </c>
      <c r="Q289" s="15"/>
      <c r="R289" s="24">
        <f t="shared" si="270"/>
        <v>2</v>
      </c>
      <c r="S289" s="25">
        <v>0</v>
      </c>
      <c r="T289" s="63"/>
      <c r="U289" s="15"/>
      <c r="V289" s="13"/>
      <c r="W289" s="98">
        <f t="shared" si="287"/>
        <v>1</v>
      </c>
      <c r="X289" s="99">
        <f>X5</f>
        <v>0.97</v>
      </c>
      <c r="Y289" s="100">
        <v>42.4</v>
      </c>
      <c r="Z289" s="110"/>
      <c r="AA289" s="95">
        <f t="shared" si="288"/>
        <v>41.128</v>
      </c>
      <c r="AB289" s="15"/>
      <c r="AC289" s="24">
        <f t="shared" si="271"/>
        <v>3</v>
      </c>
      <c r="AD289" s="5">
        <v>0</v>
      </c>
      <c r="AE289" s="63"/>
      <c r="AF289" s="15"/>
      <c r="AG289" s="13"/>
      <c r="AH289" s="98">
        <f t="shared" si="289"/>
        <v>0</v>
      </c>
      <c r="AI289" s="99">
        <f>AI5</f>
        <v>0.95499999999999996</v>
      </c>
      <c r="AJ289" s="100"/>
      <c r="AK289" s="110"/>
      <c r="AL289" s="95">
        <f t="shared" si="290"/>
        <v>0</v>
      </c>
      <c r="AM289" s="15"/>
      <c r="AN289" s="24">
        <f t="shared" si="272"/>
        <v>0</v>
      </c>
      <c r="AO289" s="5">
        <v>0</v>
      </c>
      <c r="AP289" s="63"/>
      <c r="AQ289" s="15"/>
      <c r="AR289" s="13"/>
      <c r="AS289" s="98">
        <f t="shared" si="291"/>
        <v>1</v>
      </c>
      <c r="AT289" s="99">
        <f>AT5</f>
        <v>0.96</v>
      </c>
      <c r="AU289" s="100">
        <v>76</v>
      </c>
      <c r="AV289" s="110"/>
      <c r="AW289" s="95">
        <f t="shared" si="292"/>
        <v>72.959999999999994</v>
      </c>
      <c r="AX289" s="15"/>
      <c r="AY289" s="24">
        <f t="shared" si="273"/>
        <v>4</v>
      </c>
      <c r="AZ289" s="5">
        <v>0</v>
      </c>
      <c r="BA289" s="63"/>
      <c r="BB289" s="15"/>
      <c r="BC289" s="13"/>
      <c r="BD289" s="98">
        <f t="shared" si="293"/>
        <v>0</v>
      </c>
      <c r="BE289" s="99">
        <f>BE5</f>
        <v>0.98</v>
      </c>
      <c r="BF289" s="100"/>
      <c r="BG289" s="110"/>
      <c r="BH289" s="95">
        <f t="shared" si="294"/>
        <v>0</v>
      </c>
      <c r="BI289" s="15"/>
      <c r="BJ289" s="24">
        <f t="shared" si="274"/>
        <v>0</v>
      </c>
      <c r="BK289" s="5">
        <v>0</v>
      </c>
      <c r="BL289" s="63"/>
      <c r="BM289" s="15"/>
      <c r="BN289" s="13"/>
      <c r="BO289" s="98">
        <f t="shared" si="295"/>
        <v>1</v>
      </c>
      <c r="BP289" s="99">
        <f>BP5</f>
        <v>0.94499999999999995</v>
      </c>
      <c r="BQ289" s="100">
        <v>34.93665</v>
      </c>
      <c r="BR289" s="110"/>
      <c r="BS289" s="95">
        <f t="shared" si="296"/>
        <v>33.015134249999996</v>
      </c>
      <c r="BT289" s="15"/>
      <c r="BU289" s="24">
        <f t="shared" si="275"/>
        <v>1</v>
      </c>
      <c r="BV289" s="5">
        <v>0</v>
      </c>
      <c r="BW289" s="63"/>
      <c r="BX289" s="15"/>
      <c r="BY289" s="13"/>
      <c r="BZ289" s="98">
        <f t="shared" si="297"/>
        <v>0</v>
      </c>
      <c r="CA289" s="99">
        <f>CA5</f>
        <v>1</v>
      </c>
      <c r="CB289" s="100"/>
      <c r="CC289" s="110"/>
      <c r="CD289" s="95">
        <f t="shared" si="298"/>
        <v>0</v>
      </c>
      <c r="CE289" s="15"/>
      <c r="CF289" s="24">
        <f t="shared" si="276"/>
        <v>0</v>
      </c>
      <c r="CG289" s="5">
        <v>0</v>
      </c>
      <c r="CH289" s="63"/>
      <c r="CI289" s="15"/>
      <c r="CJ289" s="13"/>
      <c r="CK289" s="98">
        <f t="shared" si="299"/>
        <v>0</v>
      </c>
      <c r="CL289" s="99">
        <f>CL5</f>
        <v>1</v>
      </c>
      <c r="CM289" s="100"/>
      <c r="CN289" s="110"/>
      <c r="CO289" s="95">
        <f t="shared" si="300"/>
        <v>0</v>
      </c>
      <c r="CP289" s="15"/>
      <c r="CQ289" s="24">
        <f t="shared" si="277"/>
        <v>0</v>
      </c>
      <c r="CR289" s="5">
        <v>0</v>
      </c>
      <c r="CS289" s="63"/>
      <c r="CT289" s="15"/>
      <c r="CU289" s="13"/>
      <c r="CV289" s="98">
        <f t="shared" si="301"/>
        <v>0</v>
      </c>
      <c r="CW289" s="99">
        <f>CW5</f>
        <v>1</v>
      </c>
      <c r="CX289" s="100"/>
      <c r="CY289" s="110"/>
      <c r="CZ289" s="95">
        <f t="shared" si="302"/>
        <v>0</v>
      </c>
      <c r="DA289" s="15"/>
      <c r="DB289" s="24">
        <f t="shared" si="278"/>
        <v>0</v>
      </c>
      <c r="DC289" s="5">
        <v>0</v>
      </c>
      <c r="DD289" s="63"/>
      <c r="DE289" s="15"/>
      <c r="DF289" s="13"/>
      <c r="DG289" s="98">
        <f t="shared" si="303"/>
        <v>0</v>
      </c>
      <c r="DH289" s="99">
        <f>DH5</f>
        <v>1</v>
      </c>
      <c r="DI289" s="100"/>
      <c r="DJ289" s="110"/>
      <c r="DK289" s="95">
        <f t="shared" si="304"/>
        <v>0</v>
      </c>
      <c r="DL289" s="15"/>
      <c r="DM289" s="24">
        <f t="shared" si="279"/>
        <v>0</v>
      </c>
      <c r="DN289" s="5">
        <v>0</v>
      </c>
      <c r="DO289" s="63"/>
      <c r="DP289" s="15"/>
      <c r="DQ289" s="13"/>
      <c r="DR289" s="98">
        <f t="shared" si="305"/>
        <v>0</v>
      </c>
      <c r="DS289" s="99">
        <f>DS5</f>
        <v>1</v>
      </c>
      <c r="DT289" s="100"/>
      <c r="DU289" s="110"/>
      <c r="DV289" s="95">
        <f t="shared" si="306"/>
        <v>0</v>
      </c>
      <c r="DW289" s="15"/>
      <c r="DX289" s="24">
        <f t="shared" si="280"/>
        <v>0</v>
      </c>
      <c r="DY289" s="5">
        <v>0</v>
      </c>
      <c r="DZ289" s="63"/>
      <c r="EA289" s="15"/>
      <c r="EB289" s="13"/>
      <c r="EC289" s="98">
        <f t="shared" si="307"/>
        <v>0</v>
      </c>
      <c r="ED289" s="99">
        <f>ED5</f>
        <v>1</v>
      </c>
      <c r="EE289" s="100"/>
      <c r="EF289" s="110"/>
      <c r="EG289" s="95">
        <f t="shared" si="308"/>
        <v>0</v>
      </c>
      <c r="EH289" s="15"/>
      <c r="EI289" s="24">
        <f t="shared" si="281"/>
        <v>0</v>
      </c>
      <c r="EJ289" s="5">
        <v>0</v>
      </c>
      <c r="EK289" s="63"/>
      <c r="EL289" s="15"/>
      <c r="EM289" s="13"/>
      <c r="EN289" s="98">
        <f t="shared" si="309"/>
        <v>0</v>
      </c>
      <c r="EO289" s="99">
        <f>EO5</f>
        <v>1</v>
      </c>
      <c r="EP289" s="100"/>
      <c r="EQ289" s="110"/>
      <c r="ER289" s="95">
        <f t="shared" si="310"/>
        <v>0</v>
      </c>
      <c r="ES289" s="15"/>
      <c r="ET289" s="24">
        <f t="shared" si="282"/>
        <v>0</v>
      </c>
      <c r="EU289" s="5">
        <v>0</v>
      </c>
      <c r="EV289" s="63"/>
      <c r="EW289" s="15"/>
      <c r="EX289" s="13"/>
      <c r="EY289" s="98">
        <f t="shared" si="311"/>
        <v>0</v>
      </c>
      <c r="EZ289" s="99">
        <f>EZ5</f>
        <v>1</v>
      </c>
      <c r="FA289" s="100"/>
      <c r="FB289" s="110"/>
      <c r="FC289" s="95">
        <f t="shared" si="312"/>
        <v>0</v>
      </c>
      <c r="FD289" s="15"/>
      <c r="FE289" s="24">
        <f t="shared" si="283"/>
        <v>0</v>
      </c>
      <c r="FF289" s="5">
        <v>0</v>
      </c>
      <c r="FG289" s="63"/>
      <c r="FH289" s="15"/>
      <c r="FI289" s="13"/>
      <c r="FJ289" s="98">
        <f t="shared" si="313"/>
        <v>0</v>
      </c>
      <c r="FK289" s="99">
        <f>FK5</f>
        <v>1</v>
      </c>
      <c r="FL289" s="100"/>
      <c r="FM289" s="110"/>
      <c r="FN289" s="95">
        <f t="shared" si="314"/>
        <v>0</v>
      </c>
      <c r="FO289" s="15"/>
      <c r="FP289" s="24">
        <f t="shared" si="284"/>
        <v>0</v>
      </c>
      <c r="FQ289" s="5">
        <v>0</v>
      </c>
      <c r="FR289" s="8">
        <v>0</v>
      </c>
      <c r="FS289" s="84">
        <f t="shared" si="315"/>
        <v>34.93665</v>
      </c>
      <c r="FT289" s="85">
        <f t="shared" si="316"/>
        <v>41.128</v>
      </c>
      <c r="FU289" s="85">
        <f t="shared" si="317"/>
        <v>500</v>
      </c>
      <c r="FV289" s="85">
        <f t="shared" si="318"/>
        <v>72.959999999999994</v>
      </c>
      <c r="FW289" s="85">
        <f t="shared" si="319"/>
        <v>500</v>
      </c>
      <c r="FX289" s="85">
        <f t="shared" si="320"/>
        <v>33.015134249999996</v>
      </c>
      <c r="FY289" s="85">
        <f t="shared" si="321"/>
        <v>500</v>
      </c>
      <c r="FZ289" s="85">
        <f t="shared" si="322"/>
        <v>500</v>
      </c>
      <c r="GA289" s="85">
        <f t="shared" si="323"/>
        <v>500</v>
      </c>
      <c r="GB289" s="85">
        <f t="shared" si="324"/>
        <v>500</v>
      </c>
      <c r="GC289" s="85">
        <f t="shared" si="325"/>
        <v>500</v>
      </c>
      <c r="GD289" s="85">
        <f t="shared" si="326"/>
        <v>500</v>
      </c>
      <c r="GE289" s="85">
        <f t="shared" si="327"/>
        <v>500</v>
      </c>
      <c r="GF289" s="85">
        <f t="shared" si="328"/>
        <v>500</v>
      </c>
      <c r="GG289" s="85">
        <f t="shared" si="329"/>
        <v>500</v>
      </c>
      <c r="GH289" s="101">
        <f t="shared" si="268"/>
        <v>4</v>
      </c>
      <c r="GI289" s="102">
        <f t="shared" si="330"/>
        <v>182.03978425</v>
      </c>
      <c r="GJ289" s="102">
        <f t="shared" si="331"/>
        <v>45.509946062499999</v>
      </c>
      <c r="GK289" s="79">
        <f>ROW()</f>
        <v>289</v>
      </c>
    </row>
    <row r="290" spans="1:193" s="12" customFormat="1" ht="50.1" customHeight="1">
      <c r="A290" s="17">
        <f>ROW()</f>
        <v>290</v>
      </c>
      <c r="B290" s="32">
        <f t="shared" si="332"/>
        <v>284</v>
      </c>
      <c r="C290" s="33">
        <f t="shared" si="333"/>
        <v>284</v>
      </c>
      <c r="D290" s="31" t="s">
        <v>611</v>
      </c>
      <c r="E290" s="390">
        <f t="shared" si="269"/>
        <v>2.9517100000000003</v>
      </c>
      <c r="F290" s="107">
        <f t="shared" si="285"/>
        <v>4.0515670583333332</v>
      </c>
      <c r="G290" s="3">
        <v>0</v>
      </c>
      <c r="H290" s="4">
        <v>0</v>
      </c>
      <c r="I290" s="63"/>
      <c r="J290" s="15"/>
      <c r="K290" s="13"/>
      <c r="L290" s="98">
        <f t="shared" si="334"/>
        <v>1</v>
      </c>
      <c r="M290" s="99">
        <f>M5</f>
        <v>0.94499999999999995</v>
      </c>
      <c r="N290" s="100">
        <v>5.0069999999999997</v>
      </c>
      <c r="O290" s="110">
        <v>174531</v>
      </c>
      <c r="P290" s="95">
        <f t="shared" si="286"/>
        <v>4.7316149999999997</v>
      </c>
      <c r="Q290" s="15"/>
      <c r="R290" s="24">
        <f t="shared" si="270"/>
        <v>3</v>
      </c>
      <c r="S290" s="25">
        <v>0</v>
      </c>
      <c r="T290" s="63"/>
      <c r="U290" s="15"/>
      <c r="V290" s="13"/>
      <c r="W290" s="98">
        <f t="shared" si="287"/>
        <v>1</v>
      </c>
      <c r="X290" s="99">
        <f>X5</f>
        <v>0.97</v>
      </c>
      <c r="Y290" s="100">
        <v>3.0430000000000001</v>
      </c>
      <c r="Z290" s="110"/>
      <c r="AA290" s="95">
        <f t="shared" si="288"/>
        <v>2.9517100000000003</v>
      </c>
      <c r="AB290" s="15"/>
      <c r="AC290" s="24">
        <f t="shared" si="271"/>
        <v>1</v>
      </c>
      <c r="AD290" s="5">
        <v>0</v>
      </c>
      <c r="AE290" s="63"/>
      <c r="AF290" s="15"/>
      <c r="AG290" s="13"/>
      <c r="AH290" s="98">
        <f t="shared" si="289"/>
        <v>0</v>
      </c>
      <c r="AI290" s="99">
        <f>AI5</f>
        <v>0.95499999999999996</v>
      </c>
      <c r="AJ290" s="100"/>
      <c r="AK290" s="110"/>
      <c r="AL290" s="95">
        <f t="shared" si="290"/>
        <v>0</v>
      </c>
      <c r="AM290" s="15"/>
      <c r="AN290" s="24">
        <f t="shared" si="272"/>
        <v>0</v>
      </c>
      <c r="AO290" s="5">
        <v>0</v>
      </c>
      <c r="AP290" s="63"/>
      <c r="AQ290" s="15"/>
      <c r="AR290" s="13"/>
      <c r="AS290" s="98">
        <f t="shared" si="291"/>
        <v>0</v>
      </c>
      <c r="AT290" s="99">
        <f>AT5</f>
        <v>0.96</v>
      </c>
      <c r="AU290" s="100"/>
      <c r="AV290" s="110"/>
      <c r="AW290" s="95">
        <f t="shared" si="292"/>
        <v>0</v>
      </c>
      <c r="AX290" s="15"/>
      <c r="AY290" s="24">
        <f t="shared" si="273"/>
        <v>0</v>
      </c>
      <c r="AZ290" s="5">
        <v>0</v>
      </c>
      <c r="BA290" s="63"/>
      <c r="BB290" s="15"/>
      <c r="BC290" s="13"/>
      <c r="BD290" s="98">
        <f t="shared" si="293"/>
        <v>0</v>
      </c>
      <c r="BE290" s="99">
        <f>BE5</f>
        <v>0.98</v>
      </c>
      <c r="BF290" s="100"/>
      <c r="BG290" s="110"/>
      <c r="BH290" s="95">
        <f t="shared" si="294"/>
        <v>0</v>
      </c>
      <c r="BI290" s="15"/>
      <c r="BJ290" s="24">
        <f t="shared" si="274"/>
        <v>0</v>
      </c>
      <c r="BK290" s="5">
        <v>0</v>
      </c>
      <c r="BL290" s="63"/>
      <c r="BM290" s="15"/>
      <c r="BN290" s="13"/>
      <c r="BO290" s="98">
        <f t="shared" si="295"/>
        <v>1</v>
      </c>
      <c r="BP290" s="99">
        <f>BP5</f>
        <v>0.94499999999999995</v>
      </c>
      <c r="BQ290" s="100">
        <v>4.7316149999999997</v>
      </c>
      <c r="BR290" s="110"/>
      <c r="BS290" s="95">
        <f t="shared" si="296"/>
        <v>4.4713761749999996</v>
      </c>
      <c r="BT290" s="15"/>
      <c r="BU290" s="24">
        <f t="shared" si="275"/>
        <v>2</v>
      </c>
      <c r="BV290" s="5">
        <v>0</v>
      </c>
      <c r="BW290" s="63"/>
      <c r="BX290" s="15"/>
      <c r="BY290" s="13"/>
      <c r="BZ290" s="98">
        <f t="shared" si="297"/>
        <v>0</v>
      </c>
      <c r="CA290" s="99">
        <f>CA5</f>
        <v>1</v>
      </c>
      <c r="CB290" s="100"/>
      <c r="CC290" s="110"/>
      <c r="CD290" s="95">
        <f t="shared" si="298"/>
        <v>0</v>
      </c>
      <c r="CE290" s="15"/>
      <c r="CF290" s="24">
        <f t="shared" si="276"/>
        <v>0</v>
      </c>
      <c r="CG290" s="5">
        <v>0</v>
      </c>
      <c r="CH290" s="63"/>
      <c r="CI290" s="15"/>
      <c r="CJ290" s="13"/>
      <c r="CK290" s="98">
        <f t="shared" si="299"/>
        <v>0</v>
      </c>
      <c r="CL290" s="99">
        <f>CL5</f>
        <v>1</v>
      </c>
      <c r="CM290" s="100"/>
      <c r="CN290" s="110"/>
      <c r="CO290" s="95">
        <f t="shared" si="300"/>
        <v>0</v>
      </c>
      <c r="CP290" s="15"/>
      <c r="CQ290" s="24">
        <f t="shared" si="277"/>
        <v>0</v>
      </c>
      <c r="CR290" s="5">
        <v>0</v>
      </c>
      <c r="CS290" s="63"/>
      <c r="CT290" s="15"/>
      <c r="CU290" s="13"/>
      <c r="CV290" s="98">
        <f t="shared" si="301"/>
        <v>0</v>
      </c>
      <c r="CW290" s="99">
        <f>CW5</f>
        <v>1</v>
      </c>
      <c r="CX290" s="100"/>
      <c r="CY290" s="110"/>
      <c r="CZ290" s="95">
        <f t="shared" si="302"/>
        <v>0</v>
      </c>
      <c r="DA290" s="15"/>
      <c r="DB290" s="24">
        <f t="shared" si="278"/>
        <v>0</v>
      </c>
      <c r="DC290" s="5">
        <v>0</v>
      </c>
      <c r="DD290" s="63"/>
      <c r="DE290" s="15"/>
      <c r="DF290" s="13"/>
      <c r="DG290" s="98">
        <f t="shared" si="303"/>
        <v>0</v>
      </c>
      <c r="DH290" s="99">
        <f>DH5</f>
        <v>1</v>
      </c>
      <c r="DI290" s="100"/>
      <c r="DJ290" s="110"/>
      <c r="DK290" s="95">
        <f t="shared" si="304"/>
        <v>0</v>
      </c>
      <c r="DL290" s="15"/>
      <c r="DM290" s="24">
        <f t="shared" si="279"/>
        <v>0</v>
      </c>
      <c r="DN290" s="5">
        <v>0</v>
      </c>
      <c r="DO290" s="63"/>
      <c r="DP290" s="15"/>
      <c r="DQ290" s="13"/>
      <c r="DR290" s="98">
        <f t="shared" si="305"/>
        <v>0</v>
      </c>
      <c r="DS290" s="99">
        <f>DS5</f>
        <v>1</v>
      </c>
      <c r="DT290" s="100"/>
      <c r="DU290" s="110"/>
      <c r="DV290" s="95">
        <f t="shared" si="306"/>
        <v>0</v>
      </c>
      <c r="DW290" s="15"/>
      <c r="DX290" s="24">
        <f t="shared" si="280"/>
        <v>0</v>
      </c>
      <c r="DY290" s="5">
        <v>0</v>
      </c>
      <c r="DZ290" s="63"/>
      <c r="EA290" s="15"/>
      <c r="EB290" s="13"/>
      <c r="EC290" s="98">
        <f t="shared" si="307"/>
        <v>0</v>
      </c>
      <c r="ED290" s="99">
        <f>ED5</f>
        <v>1</v>
      </c>
      <c r="EE290" s="100"/>
      <c r="EF290" s="110"/>
      <c r="EG290" s="95">
        <f t="shared" si="308"/>
        <v>0</v>
      </c>
      <c r="EH290" s="15"/>
      <c r="EI290" s="24">
        <f t="shared" si="281"/>
        <v>0</v>
      </c>
      <c r="EJ290" s="5">
        <v>0</v>
      </c>
      <c r="EK290" s="63"/>
      <c r="EL290" s="15"/>
      <c r="EM290" s="13"/>
      <c r="EN290" s="98">
        <f t="shared" si="309"/>
        <v>0</v>
      </c>
      <c r="EO290" s="99">
        <f>EO5</f>
        <v>1</v>
      </c>
      <c r="EP290" s="100"/>
      <c r="EQ290" s="110"/>
      <c r="ER290" s="95">
        <f t="shared" si="310"/>
        <v>0</v>
      </c>
      <c r="ES290" s="15"/>
      <c r="ET290" s="24">
        <f t="shared" si="282"/>
        <v>0</v>
      </c>
      <c r="EU290" s="5">
        <v>0</v>
      </c>
      <c r="EV290" s="63"/>
      <c r="EW290" s="15"/>
      <c r="EX290" s="13"/>
      <c r="EY290" s="98">
        <f t="shared" si="311"/>
        <v>0</v>
      </c>
      <c r="EZ290" s="99">
        <f>EZ5</f>
        <v>1</v>
      </c>
      <c r="FA290" s="100"/>
      <c r="FB290" s="110"/>
      <c r="FC290" s="95">
        <f t="shared" si="312"/>
        <v>0</v>
      </c>
      <c r="FD290" s="15"/>
      <c r="FE290" s="24">
        <f t="shared" si="283"/>
        <v>0</v>
      </c>
      <c r="FF290" s="5">
        <v>0</v>
      </c>
      <c r="FG290" s="63"/>
      <c r="FH290" s="15"/>
      <c r="FI290" s="13"/>
      <c r="FJ290" s="98">
        <f t="shared" si="313"/>
        <v>0</v>
      </c>
      <c r="FK290" s="99">
        <f>FK5</f>
        <v>1</v>
      </c>
      <c r="FL290" s="100"/>
      <c r="FM290" s="110"/>
      <c r="FN290" s="95">
        <f t="shared" si="314"/>
        <v>0</v>
      </c>
      <c r="FO290" s="15"/>
      <c r="FP290" s="24">
        <f t="shared" si="284"/>
        <v>0</v>
      </c>
      <c r="FQ290" s="5">
        <v>0</v>
      </c>
      <c r="FR290" s="8">
        <v>0</v>
      </c>
      <c r="FS290" s="84">
        <f t="shared" si="315"/>
        <v>4.7316149999999997</v>
      </c>
      <c r="FT290" s="85">
        <f t="shared" si="316"/>
        <v>2.9517100000000003</v>
      </c>
      <c r="FU290" s="85">
        <f t="shared" si="317"/>
        <v>500</v>
      </c>
      <c r="FV290" s="85">
        <f t="shared" si="318"/>
        <v>500</v>
      </c>
      <c r="FW290" s="85">
        <f t="shared" si="319"/>
        <v>500</v>
      </c>
      <c r="FX290" s="85">
        <f t="shared" si="320"/>
        <v>4.4713761749999996</v>
      </c>
      <c r="FY290" s="85">
        <f t="shared" si="321"/>
        <v>500</v>
      </c>
      <c r="FZ290" s="85">
        <f t="shared" si="322"/>
        <v>500</v>
      </c>
      <c r="GA290" s="85">
        <f t="shared" si="323"/>
        <v>500</v>
      </c>
      <c r="GB290" s="85">
        <f t="shared" si="324"/>
        <v>500</v>
      </c>
      <c r="GC290" s="85">
        <f t="shared" si="325"/>
        <v>500</v>
      </c>
      <c r="GD290" s="85">
        <f t="shared" si="326"/>
        <v>500</v>
      </c>
      <c r="GE290" s="85">
        <f t="shared" si="327"/>
        <v>500</v>
      </c>
      <c r="GF290" s="85">
        <f t="shared" si="328"/>
        <v>500</v>
      </c>
      <c r="GG290" s="85">
        <f t="shared" si="329"/>
        <v>500</v>
      </c>
      <c r="GH290" s="101">
        <f t="shared" si="268"/>
        <v>3</v>
      </c>
      <c r="GI290" s="102">
        <f t="shared" si="330"/>
        <v>12.154701175</v>
      </c>
      <c r="GJ290" s="102">
        <f t="shared" si="331"/>
        <v>4.0515670583333332</v>
      </c>
      <c r="GK290" s="79">
        <f>ROW()</f>
        <v>290</v>
      </c>
    </row>
    <row r="291" spans="1:193" s="12" customFormat="1" ht="50.1" customHeight="1">
      <c r="A291" s="17">
        <f>ROW()</f>
        <v>291</v>
      </c>
      <c r="B291" s="32">
        <f t="shared" si="332"/>
        <v>285</v>
      </c>
      <c r="C291" s="33">
        <f t="shared" si="333"/>
        <v>285</v>
      </c>
      <c r="D291" s="31" t="s">
        <v>612</v>
      </c>
      <c r="E291" s="390">
        <f t="shared" si="269"/>
        <v>5.274205649999999</v>
      </c>
      <c r="F291" s="107">
        <f t="shared" si="285"/>
        <v>5.4276878249999996</v>
      </c>
      <c r="G291" s="3">
        <v>0</v>
      </c>
      <c r="H291" s="4">
        <v>0</v>
      </c>
      <c r="I291" s="63"/>
      <c r="J291" s="15"/>
      <c r="K291" s="13"/>
      <c r="L291" s="98">
        <f t="shared" si="334"/>
        <v>1</v>
      </c>
      <c r="M291" s="99">
        <f>M5</f>
        <v>0.94499999999999995</v>
      </c>
      <c r="N291" s="100">
        <v>5.9059999999999997</v>
      </c>
      <c r="O291" s="110">
        <v>463133</v>
      </c>
      <c r="P291" s="95">
        <f t="shared" si="286"/>
        <v>5.5811699999999993</v>
      </c>
      <c r="Q291" s="15"/>
      <c r="R291" s="24">
        <f t="shared" si="270"/>
        <v>2</v>
      </c>
      <c r="S291" s="25">
        <v>0</v>
      </c>
      <c r="T291" s="63"/>
      <c r="U291" s="15"/>
      <c r="V291" s="13"/>
      <c r="W291" s="98">
        <f t="shared" si="287"/>
        <v>0</v>
      </c>
      <c r="X291" s="99">
        <f>X5</f>
        <v>0.97</v>
      </c>
      <c r="Y291" s="100"/>
      <c r="Z291" s="110"/>
      <c r="AA291" s="95">
        <f t="shared" si="288"/>
        <v>0</v>
      </c>
      <c r="AB291" s="15"/>
      <c r="AC291" s="24">
        <f t="shared" si="271"/>
        <v>0</v>
      </c>
      <c r="AD291" s="5">
        <v>0</v>
      </c>
      <c r="AE291" s="63"/>
      <c r="AF291" s="15"/>
      <c r="AG291" s="13"/>
      <c r="AH291" s="98">
        <f t="shared" si="289"/>
        <v>0</v>
      </c>
      <c r="AI291" s="99">
        <f>AI5</f>
        <v>0.95499999999999996</v>
      </c>
      <c r="AJ291" s="100"/>
      <c r="AK291" s="110"/>
      <c r="AL291" s="95">
        <f t="shared" si="290"/>
        <v>0</v>
      </c>
      <c r="AM291" s="15"/>
      <c r="AN291" s="24">
        <f t="shared" si="272"/>
        <v>0</v>
      </c>
      <c r="AO291" s="5">
        <v>0</v>
      </c>
      <c r="AP291" s="63"/>
      <c r="AQ291" s="15"/>
      <c r="AR291" s="13"/>
      <c r="AS291" s="98">
        <f t="shared" si="291"/>
        <v>0</v>
      </c>
      <c r="AT291" s="99">
        <f>AT5</f>
        <v>0.96</v>
      </c>
      <c r="AU291" s="100"/>
      <c r="AV291" s="110"/>
      <c r="AW291" s="95">
        <f t="shared" si="292"/>
        <v>0</v>
      </c>
      <c r="AX291" s="15"/>
      <c r="AY291" s="24">
        <f t="shared" si="273"/>
        <v>0</v>
      </c>
      <c r="AZ291" s="5">
        <v>0</v>
      </c>
      <c r="BA291" s="63"/>
      <c r="BB291" s="15"/>
      <c r="BC291" s="13"/>
      <c r="BD291" s="98">
        <f t="shared" si="293"/>
        <v>0</v>
      </c>
      <c r="BE291" s="99">
        <f>BE5</f>
        <v>0.98</v>
      </c>
      <c r="BF291" s="100"/>
      <c r="BG291" s="110"/>
      <c r="BH291" s="95">
        <f t="shared" si="294"/>
        <v>0</v>
      </c>
      <c r="BI291" s="15"/>
      <c r="BJ291" s="24">
        <f t="shared" si="274"/>
        <v>0</v>
      </c>
      <c r="BK291" s="5">
        <v>0</v>
      </c>
      <c r="BL291" s="63"/>
      <c r="BM291" s="15"/>
      <c r="BN291" s="13"/>
      <c r="BO291" s="98">
        <f t="shared" si="295"/>
        <v>1</v>
      </c>
      <c r="BP291" s="99">
        <f>BP5</f>
        <v>0.94499999999999995</v>
      </c>
      <c r="BQ291" s="100">
        <v>5.5811699999999993</v>
      </c>
      <c r="BR291" s="110"/>
      <c r="BS291" s="95">
        <f t="shared" si="296"/>
        <v>5.274205649999999</v>
      </c>
      <c r="BT291" s="15"/>
      <c r="BU291" s="24">
        <f t="shared" si="275"/>
        <v>1</v>
      </c>
      <c r="BV291" s="5">
        <v>0</v>
      </c>
      <c r="BW291" s="63"/>
      <c r="BX291" s="15"/>
      <c r="BY291" s="13"/>
      <c r="BZ291" s="98">
        <f t="shared" si="297"/>
        <v>0</v>
      </c>
      <c r="CA291" s="99">
        <f>CA5</f>
        <v>1</v>
      </c>
      <c r="CB291" s="100"/>
      <c r="CC291" s="110"/>
      <c r="CD291" s="95">
        <f t="shared" si="298"/>
        <v>0</v>
      </c>
      <c r="CE291" s="15"/>
      <c r="CF291" s="24">
        <f t="shared" si="276"/>
        <v>0</v>
      </c>
      <c r="CG291" s="5">
        <v>0</v>
      </c>
      <c r="CH291" s="63"/>
      <c r="CI291" s="15"/>
      <c r="CJ291" s="13"/>
      <c r="CK291" s="98">
        <f t="shared" si="299"/>
        <v>0</v>
      </c>
      <c r="CL291" s="99">
        <f>CL5</f>
        <v>1</v>
      </c>
      <c r="CM291" s="100"/>
      <c r="CN291" s="110"/>
      <c r="CO291" s="95">
        <f t="shared" si="300"/>
        <v>0</v>
      </c>
      <c r="CP291" s="15"/>
      <c r="CQ291" s="24">
        <f t="shared" si="277"/>
        <v>0</v>
      </c>
      <c r="CR291" s="5">
        <v>0</v>
      </c>
      <c r="CS291" s="63"/>
      <c r="CT291" s="15"/>
      <c r="CU291" s="13"/>
      <c r="CV291" s="98">
        <f t="shared" si="301"/>
        <v>0</v>
      </c>
      <c r="CW291" s="99">
        <f>CW5</f>
        <v>1</v>
      </c>
      <c r="CX291" s="100"/>
      <c r="CY291" s="110"/>
      <c r="CZ291" s="95">
        <f t="shared" si="302"/>
        <v>0</v>
      </c>
      <c r="DA291" s="15"/>
      <c r="DB291" s="24">
        <f t="shared" si="278"/>
        <v>0</v>
      </c>
      <c r="DC291" s="5">
        <v>0</v>
      </c>
      <c r="DD291" s="63"/>
      <c r="DE291" s="15"/>
      <c r="DF291" s="13"/>
      <c r="DG291" s="98">
        <f t="shared" si="303"/>
        <v>0</v>
      </c>
      <c r="DH291" s="99">
        <f>DH5</f>
        <v>1</v>
      </c>
      <c r="DI291" s="100"/>
      <c r="DJ291" s="110"/>
      <c r="DK291" s="95">
        <f t="shared" si="304"/>
        <v>0</v>
      </c>
      <c r="DL291" s="15"/>
      <c r="DM291" s="24">
        <f t="shared" si="279"/>
        <v>0</v>
      </c>
      <c r="DN291" s="5">
        <v>0</v>
      </c>
      <c r="DO291" s="63"/>
      <c r="DP291" s="15"/>
      <c r="DQ291" s="13"/>
      <c r="DR291" s="98">
        <f t="shared" si="305"/>
        <v>0</v>
      </c>
      <c r="DS291" s="99">
        <f>DS5</f>
        <v>1</v>
      </c>
      <c r="DT291" s="100"/>
      <c r="DU291" s="110"/>
      <c r="DV291" s="95">
        <f t="shared" si="306"/>
        <v>0</v>
      </c>
      <c r="DW291" s="15"/>
      <c r="DX291" s="24">
        <f t="shared" si="280"/>
        <v>0</v>
      </c>
      <c r="DY291" s="5">
        <v>0</v>
      </c>
      <c r="DZ291" s="63"/>
      <c r="EA291" s="15"/>
      <c r="EB291" s="13"/>
      <c r="EC291" s="98">
        <f t="shared" si="307"/>
        <v>0</v>
      </c>
      <c r="ED291" s="99">
        <f>ED5</f>
        <v>1</v>
      </c>
      <c r="EE291" s="100"/>
      <c r="EF291" s="110"/>
      <c r="EG291" s="95">
        <f t="shared" si="308"/>
        <v>0</v>
      </c>
      <c r="EH291" s="15"/>
      <c r="EI291" s="24">
        <f t="shared" si="281"/>
        <v>0</v>
      </c>
      <c r="EJ291" s="5">
        <v>0</v>
      </c>
      <c r="EK291" s="63"/>
      <c r="EL291" s="15"/>
      <c r="EM291" s="13"/>
      <c r="EN291" s="98">
        <f t="shared" si="309"/>
        <v>0</v>
      </c>
      <c r="EO291" s="99">
        <f>EO5</f>
        <v>1</v>
      </c>
      <c r="EP291" s="100"/>
      <c r="EQ291" s="110"/>
      <c r="ER291" s="95">
        <f t="shared" si="310"/>
        <v>0</v>
      </c>
      <c r="ES291" s="15"/>
      <c r="ET291" s="24">
        <f t="shared" si="282"/>
        <v>0</v>
      </c>
      <c r="EU291" s="5">
        <v>0</v>
      </c>
      <c r="EV291" s="63"/>
      <c r="EW291" s="15"/>
      <c r="EX291" s="13"/>
      <c r="EY291" s="98">
        <f t="shared" si="311"/>
        <v>0</v>
      </c>
      <c r="EZ291" s="99">
        <f>EZ5</f>
        <v>1</v>
      </c>
      <c r="FA291" s="100"/>
      <c r="FB291" s="110"/>
      <c r="FC291" s="95">
        <f t="shared" si="312"/>
        <v>0</v>
      </c>
      <c r="FD291" s="15"/>
      <c r="FE291" s="24">
        <f t="shared" si="283"/>
        <v>0</v>
      </c>
      <c r="FF291" s="5">
        <v>0</v>
      </c>
      <c r="FG291" s="63"/>
      <c r="FH291" s="15"/>
      <c r="FI291" s="13"/>
      <c r="FJ291" s="98">
        <f t="shared" si="313"/>
        <v>0</v>
      </c>
      <c r="FK291" s="99">
        <f>FK5</f>
        <v>1</v>
      </c>
      <c r="FL291" s="100"/>
      <c r="FM291" s="110"/>
      <c r="FN291" s="95">
        <f t="shared" si="314"/>
        <v>0</v>
      </c>
      <c r="FO291" s="15"/>
      <c r="FP291" s="24">
        <f t="shared" si="284"/>
        <v>0</v>
      </c>
      <c r="FQ291" s="5">
        <v>0</v>
      </c>
      <c r="FR291" s="8">
        <v>0</v>
      </c>
      <c r="FS291" s="84">
        <f t="shared" si="315"/>
        <v>5.5811699999999993</v>
      </c>
      <c r="FT291" s="85">
        <f t="shared" si="316"/>
        <v>500</v>
      </c>
      <c r="FU291" s="85">
        <f t="shared" si="317"/>
        <v>500</v>
      </c>
      <c r="FV291" s="85">
        <f t="shared" si="318"/>
        <v>500</v>
      </c>
      <c r="FW291" s="85">
        <f t="shared" si="319"/>
        <v>500</v>
      </c>
      <c r="FX291" s="85">
        <f t="shared" si="320"/>
        <v>5.274205649999999</v>
      </c>
      <c r="FY291" s="85">
        <f t="shared" si="321"/>
        <v>500</v>
      </c>
      <c r="FZ291" s="85">
        <f t="shared" si="322"/>
        <v>500</v>
      </c>
      <c r="GA291" s="85">
        <f t="shared" si="323"/>
        <v>500</v>
      </c>
      <c r="GB291" s="85">
        <f t="shared" si="324"/>
        <v>500</v>
      </c>
      <c r="GC291" s="85">
        <f t="shared" si="325"/>
        <v>500</v>
      </c>
      <c r="GD291" s="85">
        <f t="shared" si="326"/>
        <v>500</v>
      </c>
      <c r="GE291" s="85">
        <f t="shared" si="327"/>
        <v>500</v>
      </c>
      <c r="GF291" s="85">
        <f t="shared" si="328"/>
        <v>500</v>
      </c>
      <c r="GG291" s="85">
        <f t="shared" si="329"/>
        <v>500</v>
      </c>
      <c r="GH291" s="101">
        <f t="shared" si="268"/>
        <v>2</v>
      </c>
      <c r="GI291" s="102">
        <f t="shared" si="330"/>
        <v>10.855375649999999</v>
      </c>
      <c r="GJ291" s="102">
        <f t="shared" si="331"/>
        <v>5.4276878249999996</v>
      </c>
      <c r="GK291" s="79">
        <f>ROW()</f>
        <v>291</v>
      </c>
    </row>
    <row r="292" spans="1:193" s="12" customFormat="1" ht="50.1" customHeight="1">
      <c r="A292" s="17">
        <f>ROW()</f>
        <v>292</v>
      </c>
      <c r="B292" s="32">
        <f t="shared" si="332"/>
        <v>286</v>
      </c>
      <c r="C292" s="33">
        <f t="shared" si="333"/>
        <v>286</v>
      </c>
      <c r="D292" s="31" t="s">
        <v>613</v>
      </c>
      <c r="E292" s="390">
        <f t="shared" si="269"/>
        <v>5.5867499999999994</v>
      </c>
      <c r="F292" s="107">
        <f t="shared" si="285"/>
        <v>7.679903262499999</v>
      </c>
      <c r="G292" s="3">
        <v>0</v>
      </c>
      <c r="H292" s="4">
        <v>0</v>
      </c>
      <c r="I292" s="63"/>
      <c r="J292" s="15"/>
      <c r="K292" s="13"/>
      <c r="L292" s="98">
        <f t="shared" si="334"/>
        <v>1</v>
      </c>
      <c r="M292" s="99">
        <f>M5</f>
        <v>0.94499999999999995</v>
      </c>
      <c r="N292" s="100">
        <v>9.4819999999999993</v>
      </c>
      <c r="O292" s="110">
        <v>463143</v>
      </c>
      <c r="P292" s="95">
        <f t="shared" si="286"/>
        <v>8.9604899999999983</v>
      </c>
      <c r="Q292" s="15"/>
      <c r="R292" s="24">
        <f t="shared" si="270"/>
        <v>4</v>
      </c>
      <c r="S292" s="25">
        <v>0</v>
      </c>
      <c r="T292" s="63"/>
      <c r="U292" s="15"/>
      <c r="V292" s="13"/>
      <c r="W292" s="98">
        <f t="shared" si="287"/>
        <v>1</v>
      </c>
      <c r="X292" s="99">
        <f>X5</f>
        <v>0.97</v>
      </c>
      <c r="Y292" s="100">
        <v>7.9429999999999996</v>
      </c>
      <c r="Z292" s="110"/>
      <c r="AA292" s="95">
        <f t="shared" si="288"/>
        <v>7.7047099999999995</v>
      </c>
      <c r="AB292" s="15"/>
      <c r="AC292" s="24">
        <f t="shared" si="271"/>
        <v>2</v>
      </c>
      <c r="AD292" s="5">
        <v>0</v>
      </c>
      <c r="AE292" s="63"/>
      <c r="AF292" s="15"/>
      <c r="AG292" s="13"/>
      <c r="AH292" s="98">
        <f t="shared" si="289"/>
        <v>1</v>
      </c>
      <c r="AI292" s="99">
        <f>AI5</f>
        <v>0.95499999999999996</v>
      </c>
      <c r="AJ292" s="100">
        <v>5.85</v>
      </c>
      <c r="AK292" s="110"/>
      <c r="AL292" s="95">
        <f t="shared" si="290"/>
        <v>5.5867499999999994</v>
      </c>
      <c r="AM292" s="15"/>
      <c r="AN292" s="24">
        <f t="shared" si="272"/>
        <v>1</v>
      </c>
      <c r="AO292" s="5">
        <v>0</v>
      </c>
      <c r="AP292" s="63"/>
      <c r="AQ292" s="15"/>
      <c r="AR292" s="13"/>
      <c r="AS292" s="98">
        <f t="shared" si="291"/>
        <v>0</v>
      </c>
      <c r="AT292" s="99">
        <f>AT5</f>
        <v>0.96</v>
      </c>
      <c r="AU292" s="100"/>
      <c r="AV292" s="110"/>
      <c r="AW292" s="95">
        <f t="shared" si="292"/>
        <v>0</v>
      </c>
      <c r="AX292" s="15"/>
      <c r="AY292" s="24">
        <f t="shared" si="273"/>
        <v>0</v>
      </c>
      <c r="AZ292" s="5">
        <v>0</v>
      </c>
      <c r="BA292" s="63"/>
      <c r="BB292" s="15"/>
      <c r="BC292" s="13"/>
      <c r="BD292" s="98">
        <f t="shared" si="293"/>
        <v>0</v>
      </c>
      <c r="BE292" s="99">
        <f>BE5</f>
        <v>0.98</v>
      </c>
      <c r="BF292" s="100"/>
      <c r="BG292" s="110"/>
      <c r="BH292" s="95">
        <f t="shared" si="294"/>
        <v>0</v>
      </c>
      <c r="BI292" s="15"/>
      <c r="BJ292" s="24">
        <f t="shared" si="274"/>
        <v>0</v>
      </c>
      <c r="BK292" s="5">
        <v>0</v>
      </c>
      <c r="BL292" s="63"/>
      <c r="BM292" s="15"/>
      <c r="BN292" s="13"/>
      <c r="BO292" s="98">
        <f t="shared" si="295"/>
        <v>1</v>
      </c>
      <c r="BP292" s="99">
        <f>BP5</f>
        <v>0.94499999999999995</v>
      </c>
      <c r="BQ292" s="100">
        <v>8.9604899999999983</v>
      </c>
      <c r="BR292" s="110"/>
      <c r="BS292" s="95">
        <f t="shared" si="296"/>
        <v>8.4676630499999987</v>
      </c>
      <c r="BT292" s="15"/>
      <c r="BU292" s="24">
        <f t="shared" si="275"/>
        <v>3</v>
      </c>
      <c r="BV292" s="5">
        <v>0</v>
      </c>
      <c r="BW292" s="63"/>
      <c r="BX292" s="15"/>
      <c r="BY292" s="13"/>
      <c r="BZ292" s="98">
        <f t="shared" si="297"/>
        <v>0</v>
      </c>
      <c r="CA292" s="99">
        <f>CA5</f>
        <v>1</v>
      </c>
      <c r="CB292" s="100"/>
      <c r="CC292" s="110"/>
      <c r="CD292" s="95">
        <f t="shared" si="298"/>
        <v>0</v>
      </c>
      <c r="CE292" s="15"/>
      <c r="CF292" s="24">
        <f t="shared" si="276"/>
        <v>0</v>
      </c>
      <c r="CG292" s="5">
        <v>0</v>
      </c>
      <c r="CH292" s="63"/>
      <c r="CI292" s="15"/>
      <c r="CJ292" s="13"/>
      <c r="CK292" s="98">
        <f t="shared" si="299"/>
        <v>0</v>
      </c>
      <c r="CL292" s="99">
        <f>CL5</f>
        <v>1</v>
      </c>
      <c r="CM292" s="100"/>
      <c r="CN292" s="110"/>
      <c r="CO292" s="95">
        <f t="shared" si="300"/>
        <v>0</v>
      </c>
      <c r="CP292" s="15"/>
      <c r="CQ292" s="24">
        <f t="shared" si="277"/>
        <v>0</v>
      </c>
      <c r="CR292" s="5">
        <v>0</v>
      </c>
      <c r="CS292" s="63"/>
      <c r="CT292" s="15"/>
      <c r="CU292" s="13"/>
      <c r="CV292" s="98">
        <f t="shared" si="301"/>
        <v>0</v>
      </c>
      <c r="CW292" s="99">
        <f>CW5</f>
        <v>1</v>
      </c>
      <c r="CX292" s="100"/>
      <c r="CY292" s="110"/>
      <c r="CZ292" s="95">
        <f t="shared" si="302"/>
        <v>0</v>
      </c>
      <c r="DA292" s="15"/>
      <c r="DB292" s="24">
        <f t="shared" si="278"/>
        <v>0</v>
      </c>
      <c r="DC292" s="5">
        <v>0</v>
      </c>
      <c r="DD292" s="63"/>
      <c r="DE292" s="15"/>
      <c r="DF292" s="13"/>
      <c r="DG292" s="98">
        <f t="shared" si="303"/>
        <v>0</v>
      </c>
      <c r="DH292" s="99">
        <f>DH5</f>
        <v>1</v>
      </c>
      <c r="DI292" s="100"/>
      <c r="DJ292" s="110"/>
      <c r="DK292" s="95">
        <f t="shared" si="304"/>
        <v>0</v>
      </c>
      <c r="DL292" s="15"/>
      <c r="DM292" s="24">
        <f t="shared" si="279"/>
        <v>0</v>
      </c>
      <c r="DN292" s="5">
        <v>0</v>
      </c>
      <c r="DO292" s="63"/>
      <c r="DP292" s="15"/>
      <c r="DQ292" s="13"/>
      <c r="DR292" s="98">
        <f t="shared" si="305"/>
        <v>0</v>
      </c>
      <c r="DS292" s="99">
        <f>DS5</f>
        <v>1</v>
      </c>
      <c r="DT292" s="100"/>
      <c r="DU292" s="110"/>
      <c r="DV292" s="95">
        <f t="shared" si="306"/>
        <v>0</v>
      </c>
      <c r="DW292" s="15"/>
      <c r="DX292" s="24">
        <f t="shared" si="280"/>
        <v>0</v>
      </c>
      <c r="DY292" s="5">
        <v>0</v>
      </c>
      <c r="DZ292" s="63"/>
      <c r="EA292" s="15"/>
      <c r="EB292" s="13"/>
      <c r="EC292" s="98">
        <f t="shared" si="307"/>
        <v>0</v>
      </c>
      <c r="ED292" s="99">
        <f>ED5</f>
        <v>1</v>
      </c>
      <c r="EE292" s="100"/>
      <c r="EF292" s="110"/>
      <c r="EG292" s="95">
        <f t="shared" si="308"/>
        <v>0</v>
      </c>
      <c r="EH292" s="15"/>
      <c r="EI292" s="24">
        <f t="shared" si="281"/>
        <v>0</v>
      </c>
      <c r="EJ292" s="5">
        <v>0</v>
      </c>
      <c r="EK292" s="63"/>
      <c r="EL292" s="15"/>
      <c r="EM292" s="13"/>
      <c r="EN292" s="98">
        <f t="shared" si="309"/>
        <v>0</v>
      </c>
      <c r="EO292" s="99">
        <f>EO5</f>
        <v>1</v>
      </c>
      <c r="EP292" s="100"/>
      <c r="EQ292" s="110"/>
      <c r="ER292" s="95">
        <f t="shared" si="310"/>
        <v>0</v>
      </c>
      <c r="ES292" s="15"/>
      <c r="ET292" s="24">
        <f t="shared" si="282"/>
        <v>0</v>
      </c>
      <c r="EU292" s="5">
        <v>0</v>
      </c>
      <c r="EV292" s="63"/>
      <c r="EW292" s="15"/>
      <c r="EX292" s="13"/>
      <c r="EY292" s="98">
        <f t="shared" si="311"/>
        <v>0</v>
      </c>
      <c r="EZ292" s="99">
        <f>EZ5</f>
        <v>1</v>
      </c>
      <c r="FA292" s="100"/>
      <c r="FB292" s="110"/>
      <c r="FC292" s="95">
        <f t="shared" si="312"/>
        <v>0</v>
      </c>
      <c r="FD292" s="15"/>
      <c r="FE292" s="24">
        <f t="shared" si="283"/>
        <v>0</v>
      </c>
      <c r="FF292" s="5">
        <v>0</v>
      </c>
      <c r="FG292" s="63"/>
      <c r="FH292" s="15"/>
      <c r="FI292" s="13"/>
      <c r="FJ292" s="98">
        <f t="shared" si="313"/>
        <v>0</v>
      </c>
      <c r="FK292" s="99">
        <f>FK5</f>
        <v>1</v>
      </c>
      <c r="FL292" s="100"/>
      <c r="FM292" s="110"/>
      <c r="FN292" s="95">
        <f t="shared" si="314"/>
        <v>0</v>
      </c>
      <c r="FO292" s="15"/>
      <c r="FP292" s="24">
        <f t="shared" si="284"/>
        <v>0</v>
      </c>
      <c r="FQ292" s="5">
        <v>0</v>
      </c>
      <c r="FR292" s="8">
        <v>0</v>
      </c>
      <c r="FS292" s="84">
        <f t="shared" si="315"/>
        <v>8.9604899999999983</v>
      </c>
      <c r="FT292" s="85">
        <f t="shared" si="316"/>
        <v>7.7047099999999995</v>
      </c>
      <c r="FU292" s="85">
        <f t="shared" si="317"/>
        <v>5.5867499999999994</v>
      </c>
      <c r="FV292" s="85">
        <f t="shared" si="318"/>
        <v>500</v>
      </c>
      <c r="FW292" s="85">
        <f t="shared" si="319"/>
        <v>500</v>
      </c>
      <c r="FX292" s="85">
        <f t="shared" si="320"/>
        <v>8.4676630499999987</v>
      </c>
      <c r="FY292" s="85">
        <f t="shared" si="321"/>
        <v>500</v>
      </c>
      <c r="FZ292" s="85">
        <f t="shared" si="322"/>
        <v>500</v>
      </c>
      <c r="GA292" s="85">
        <f t="shared" si="323"/>
        <v>500</v>
      </c>
      <c r="GB292" s="85">
        <f t="shared" si="324"/>
        <v>500</v>
      </c>
      <c r="GC292" s="85">
        <f t="shared" si="325"/>
        <v>500</v>
      </c>
      <c r="GD292" s="85">
        <f t="shared" si="326"/>
        <v>500</v>
      </c>
      <c r="GE292" s="85">
        <f t="shared" si="327"/>
        <v>500</v>
      </c>
      <c r="GF292" s="85">
        <f t="shared" si="328"/>
        <v>500</v>
      </c>
      <c r="GG292" s="85">
        <f t="shared" si="329"/>
        <v>500</v>
      </c>
      <c r="GH292" s="101">
        <f t="shared" si="268"/>
        <v>4</v>
      </c>
      <c r="GI292" s="102">
        <f t="shared" si="330"/>
        <v>30.719613049999996</v>
      </c>
      <c r="GJ292" s="102">
        <f t="shared" si="331"/>
        <v>7.679903262499999</v>
      </c>
      <c r="GK292" s="79">
        <f>ROW()</f>
        <v>292</v>
      </c>
    </row>
    <row r="293" spans="1:193" s="12" customFormat="1" ht="50.1" customHeight="1">
      <c r="A293" s="17">
        <f>ROW()</f>
        <v>293</v>
      </c>
      <c r="B293" s="32">
        <f t="shared" si="332"/>
        <v>287</v>
      </c>
      <c r="C293" s="33">
        <f t="shared" si="333"/>
        <v>287</v>
      </c>
      <c r="D293" s="31" t="s">
        <v>614</v>
      </c>
      <c r="E293" s="390">
        <f t="shared" si="269"/>
        <v>6.5759999999999996</v>
      </c>
      <c r="F293" s="107">
        <f t="shared" si="285"/>
        <v>8.8554532999999989</v>
      </c>
      <c r="G293" s="3">
        <v>0</v>
      </c>
      <c r="H293" s="4">
        <v>0</v>
      </c>
      <c r="I293" s="63"/>
      <c r="J293" s="15"/>
      <c r="K293" s="13"/>
      <c r="L293" s="98">
        <f t="shared" si="334"/>
        <v>1</v>
      </c>
      <c r="M293" s="99">
        <f>M5</f>
        <v>0.94499999999999995</v>
      </c>
      <c r="N293" s="100">
        <v>10.875999999999999</v>
      </c>
      <c r="O293" s="110">
        <v>462051</v>
      </c>
      <c r="P293" s="95">
        <f t="shared" si="286"/>
        <v>10.277819999999998</v>
      </c>
      <c r="Q293" s="15"/>
      <c r="R293" s="24">
        <f t="shared" si="270"/>
        <v>3</v>
      </c>
      <c r="S293" s="25">
        <v>0</v>
      </c>
      <c r="T293" s="63"/>
      <c r="U293" s="15"/>
      <c r="V293" s="13"/>
      <c r="W293" s="98">
        <f t="shared" si="287"/>
        <v>0</v>
      </c>
      <c r="X293" s="99">
        <f>X5</f>
        <v>0.97</v>
      </c>
      <c r="Y293" s="100"/>
      <c r="Z293" s="110"/>
      <c r="AA293" s="95">
        <f t="shared" si="288"/>
        <v>0</v>
      </c>
      <c r="AB293" s="15"/>
      <c r="AC293" s="24">
        <f t="shared" si="271"/>
        <v>0</v>
      </c>
      <c r="AD293" s="5">
        <v>0</v>
      </c>
      <c r="AE293" s="63"/>
      <c r="AF293" s="15"/>
      <c r="AG293" s="13"/>
      <c r="AH293" s="98">
        <f t="shared" si="289"/>
        <v>0</v>
      </c>
      <c r="AI293" s="99">
        <f>AI5</f>
        <v>0.95499999999999996</v>
      </c>
      <c r="AJ293" s="100"/>
      <c r="AK293" s="110"/>
      <c r="AL293" s="95">
        <f t="shared" si="290"/>
        <v>0</v>
      </c>
      <c r="AM293" s="15"/>
      <c r="AN293" s="24">
        <f t="shared" si="272"/>
        <v>0</v>
      </c>
      <c r="AO293" s="5">
        <v>0</v>
      </c>
      <c r="AP293" s="63"/>
      <c r="AQ293" s="15"/>
      <c r="AR293" s="13"/>
      <c r="AS293" s="98">
        <f t="shared" si="291"/>
        <v>1</v>
      </c>
      <c r="AT293" s="99">
        <f>AT5</f>
        <v>0.96</v>
      </c>
      <c r="AU293" s="100">
        <v>6.85</v>
      </c>
      <c r="AV293" s="110"/>
      <c r="AW293" s="95">
        <f t="shared" si="292"/>
        <v>6.5759999999999996</v>
      </c>
      <c r="AX293" s="15"/>
      <c r="AY293" s="24">
        <f t="shared" si="273"/>
        <v>1</v>
      </c>
      <c r="AZ293" s="5">
        <v>0</v>
      </c>
      <c r="BA293" s="63"/>
      <c r="BB293" s="15"/>
      <c r="BC293" s="13"/>
      <c r="BD293" s="98">
        <f t="shared" si="293"/>
        <v>0</v>
      </c>
      <c r="BE293" s="99">
        <f>BE5</f>
        <v>0.98</v>
      </c>
      <c r="BF293" s="100"/>
      <c r="BG293" s="110"/>
      <c r="BH293" s="95">
        <f t="shared" si="294"/>
        <v>0</v>
      </c>
      <c r="BI293" s="15"/>
      <c r="BJ293" s="24">
        <f t="shared" si="274"/>
        <v>0</v>
      </c>
      <c r="BK293" s="5">
        <v>0</v>
      </c>
      <c r="BL293" s="63"/>
      <c r="BM293" s="15"/>
      <c r="BN293" s="13"/>
      <c r="BO293" s="98">
        <f t="shared" si="295"/>
        <v>1</v>
      </c>
      <c r="BP293" s="99">
        <f>BP5</f>
        <v>0.94499999999999995</v>
      </c>
      <c r="BQ293" s="100">
        <v>10.277819999999998</v>
      </c>
      <c r="BR293" s="110"/>
      <c r="BS293" s="95">
        <f t="shared" si="296"/>
        <v>9.7125398999999977</v>
      </c>
      <c r="BT293" s="15"/>
      <c r="BU293" s="24">
        <f t="shared" si="275"/>
        <v>2</v>
      </c>
      <c r="BV293" s="5">
        <v>0</v>
      </c>
      <c r="BW293" s="63"/>
      <c r="BX293" s="15"/>
      <c r="BY293" s="13"/>
      <c r="BZ293" s="98">
        <f t="shared" si="297"/>
        <v>0</v>
      </c>
      <c r="CA293" s="99">
        <f>CA5</f>
        <v>1</v>
      </c>
      <c r="CB293" s="100"/>
      <c r="CC293" s="110"/>
      <c r="CD293" s="95">
        <f t="shared" si="298"/>
        <v>0</v>
      </c>
      <c r="CE293" s="15"/>
      <c r="CF293" s="24">
        <f t="shared" si="276"/>
        <v>0</v>
      </c>
      <c r="CG293" s="5">
        <v>0</v>
      </c>
      <c r="CH293" s="63"/>
      <c r="CI293" s="15"/>
      <c r="CJ293" s="13"/>
      <c r="CK293" s="98">
        <f t="shared" si="299"/>
        <v>0</v>
      </c>
      <c r="CL293" s="99">
        <f>CL5</f>
        <v>1</v>
      </c>
      <c r="CM293" s="100"/>
      <c r="CN293" s="110"/>
      <c r="CO293" s="95">
        <f t="shared" si="300"/>
        <v>0</v>
      </c>
      <c r="CP293" s="15"/>
      <c r="CQ293" s="24">
        <f t="shared" si="277"/>
        <v>0</v>
      </c>
      <c r="CR293" s="5">
        <v>0</v>
      </c>
      <c r="CS293" s="63"/>
      <c r="CT293" s="15"/>
      <c r="CU293" s="13"/>
      <c r="CV293" s="98">
        <f t="shared" si="301"/>
        <v>0</v>
      </c>
      <c r="CW293" s="99">
        <f>CW5</f>
        <v>1</v>
      </c>
      <c r="CX293" s="100"/>
      <c r="CY293" s="110"/>
      <c r="CZ293" s="95">
        <f t="shared" si="302"/>
        <v>0</v>
      </c>
      <c r="DA293" s="15"/>
      <c r="DB293" s="24">
        <f t="shared" si="278"/>
        <v>0</v>
      </c>
      <c r="DC293" s="5">
        <v>0</v>
      </c>
      <c r="DD293" s="63"/>
      <c r="DE293" s="15"/>
      <c r="DF293" s="13"/>
      <c r="DG293" s="98">
        <f t="shared" si="303"/>
        <v>0</v>
      </c>
      <c r="DH293" s="99">
        <f>DH5</f>
        <v>1</v>
      </c>
      <c r="DI293" s="100"/>
      <c r="DJ293" s="110"/>
      <c r="DK293" s="95">
        <f t="shared" si="304"/>
        <v>0</v>
      </c>
      <c r="DL293" s="15"/>
      <c r="DM293" s="24">
        <f t="shared" si="279"/>
        <v>0</v>
      </c>
      <c r="DN293" s="5">
        <v>0</v>
      </c>
      <c r="DO293" s="63"/>
      <c r="DP293" s="15"/>
      <c r="DQ293" s="13"/>
      <c r="DR293" s="98">
        <f t="shared" si="305"/>
        <v>0</v>
      </c>
      <c r="DS293" s="99">
        <f>DS5</f>
        <v>1</v>
      </c>
      <c r="DT293" s="100"/>
      <c r="DU293" s="110"/>
      <c r="DV293" s="95">
        <f t="shared" si="306"/>
        <v>0</v>
      </c>
      <c r="DW293" s="15"/>
      <c r="DX293" s="24">
        <f t="shared" si="280"/>
        <v>0</v>
      </c>
      <c r="DY293" s="5">
        <v>0</v>
      </c>
      <c r="DZ293" s="63"/>
      <c r="EA293" s="15"/>
      <c r="EB293" s="13"/>
      <c r="EC293" s="98">
        <f t="shared" si="307"/>
        <v>0</v>
      </c>
      <c r="ED293" s="99">
        <f>ED5</f>
        <v>1</v>
      </c>
      <c r="EE293" s="100"/>
      <c r="EF293" s="110"/>
      <c r="EG293" s="95">
        <f t="shared" si="308"/>
        <v>0</v>
      </c>
      <c r="EH293" s="15"/>
      <c r="EI293" s="24">
        <f t="shared" si="281"/>
        <v>0</v>
      </c>
      <c r="EJ293" s="5">
        <v>0</v>
      </c>
      <c r="EK293" s="63"/>
      <c r="EL293" s="15"/>
      <c r="EM293" s="13"/>
      <c r="EN293" s="98">
        <f t="shared" si="309"/>
        <v>0</v>
      </c>
      <c r="EO293" s="99">
        <f>EO5</f>
        <v>1</v>
      </c>
      <c r="EP293" s="100"/>
      <c r="EQ293" s="110"/>
      <c r="ER293" s="95">
        <f t="shared" si="310"/>
        <v>0</v>
      </c>
      <c r="ES293" s="15"/>
      <c r="ET293" s="24">
        <f t="shared" si="282"/>
        <v>0</v>
      </c>
      <c r="EU293" s="5">
        <v>0</v>
      </c>
      <c r="EV293" s="63"/>
      <c r="EW293" s="15"/>
      <c r="EX293" s="13"/>
      <c r="EY293" s="98">
        <f t="shared" si="311"/>
        <v>0</v>
      </c>
      <c r="EZ293" s="99">
        <f>EZ5</f>
        <v>1</v>
      </c>
      <c r="FA293" s="100"/>
      <c r="FB293" s="110"/>
      <c r="FC293" s="95">
        <f t="shared" si="312"/>
        <v>0</v>
      </c>
      <c r="FD293" s="15"/>
      <c r="FE293" s="24">
        <f t="shared" si="283"/>
        <v>0</v>
      </c>
      <c r="FF293" s="5">
        <v>0</v>
      </c>
      <c r="FG293" s="63"/>
      <c r="FH293" s="15"/>
      <c r="FI293" s="13"/>
      <c r="FJ293" s="98">
        <f t="shared" si="313"/>
        <v>0</v>
      </c>
      <c r="FK293" s="99">
        <f>FK5</f>
        <v>1</v>
      </c>
      <c r="FL293" s="100"/>
      <c r="FM293" s="110"/>
      <c r="FN293" s="95">
        <f t="shared" si="314"/>
        <v>0</v>
      </c>
      <c r="FO293" s="15"/>
      <c r="FP293" s="24">
        <f t="shared" si="284"/>
        <v>0</v>
      </c>
      <c r="FQ293" s="5">
        <v>0</v>
      </c>
      <c r="FR293" s="8">
        <v>0</v>
      </c>
      <c r="FS293" s="84">
        <f t="shared" si="315"/>
        <v>10.277819999999998</v>
      </c>
      <c r="FT293" s="85">
        <f t="shared" si="316"/>
        <v>500</v>
      </c>
      <c r="FU293" s="85">
        <f t="shared" si="317"/>
        <v>500</v>
      </c>
      <c r="FV293" s="85">
        <f t="shared" si="318"/>
        <v>6.5759999999999996</v>
      </c>
      <c r="FW293" s="85">
        <f t="shared" si="319"/>
        <v>500</v>
      </c>
      <c r="FX293" s="85">
        <f t="shared" si="320"/>
        <v>9.7125398999999977</v>
      </c>
      <c r="FY293" s="85">
        <f t="shared" si="321"/>
        <v>500</v>
      </c>
      <c r="FZ293" s="85">
        <f t="shared" si="322"/>
        <v>500</v>
      </c>
      <c r="GA293" s="85">
        <f t="shared" si="323"/>
        <v>500</v>
      </c>
      <c r="GB293" s="85">
        <f t="shared" si="324"/>
        <v>500</v>
      </c>
      <c r="GC293" s="85">
        <f t="shared" si="325"/>
        <v>500</v>
      </c>
      <c r="GD293" s="85">
        <f t="shared" si="326"/>
        <v>500</v>
      </c>
      <c r="GE293" s="85">
        <f t="shared" si="327"/>
        <v>500</v>
      </c>
      <c r="GF293" s="85">
        <f t="shared" si="328"/>
        <v>500</v>
      </c>
      <c r="GG293" s="85">
        <f t="shared" si="329"/>
        <v>500</v>
      </c>
      <c r="GH293" s="101">
        <f t="shared" si="268"/>
        <v>3</v>
      </c>
      <c r="GI293" s="102">
        <f t="shared" si="330"/>
        <v>26.566359899999995</v>
      </c>
      <c r="GJ293" s="102">
        <f t="shared" si="331"/>
        <v>8.8554532999999989</v>
      </c>
      <c r="GK293" s="79">
        <f>ROW()</f>
        <v>293</v>
      </c>
    </row>
    <row r="294" spans="1:193" s="12" customFormat="1" ht="50.1" customHeight="1">
      <c r="A294" s="17">
        <f>ROW()</f>
        <v>294</v>
      </c>
      <c r="B294" s="32">
        <f t="shared" si="332"/>
        <v>288</v>
      </c>
      <c r="C294" s="33">
        <f t="shared" si="333"/>
        <v>288</v>
      </c>
      <c r="D294" s="31" t="s">
        <v>615</v>
      </c>
      <c r="E294" s="390">
        <f t="shared" si="269"/>
        <v>6.4991999999999992</v>
      </c>
      <c r="F294" s="107">
        <f t="shared" si="285"/>
        <v>6.4991999999999992</v>
      </c>
      <c r="G294" s="3">
        <v>0</v>
      </c>
      <c r="H294" s="4">
        <v>0</v>
      </c>
      <c r="I294" s="63"/>
      <c r="J294" s="15"/>
      <c r="K294" s="13"/>
      <c r="L294" s="98">
        <f t="shared" si="334"/>
        <v>0</v>
      </c>
      <c r="M294" s="99">
        <f>M5</f>
        <v>0.94499999999999995</v>
      </c>
      <c r="N294" s="100"/>
      <c r="O294" s="110"/>
      <c r="P294" s="95">
        <f t="shared" si="286"/>
        <v>0</v>
      </c>
      <c r="Q294" s="15"/>
      <c r="R294" s="24">
        <f t="shared" si="270"/>
        <v>0</v>
      </c>
      <c r="S294" s="25">
        <v>0</v>
      </c>
      <c r="T294" s="63"/>
      <c r="U294" s="15"/>
      <c r="V294" s="13"/>
      <c r="W294" s="98">
        <f t="shared" si="287"/>
        <v>0</v>
      </c>
      <c r="X294" s="99">
        <f>X5</f>
        <v>0.97</v>
      </c>
      <c r="Y294" s="100"/>
      <c r="Z294" s="110"/>
      <c r="AA294" s="95">
        <f t="shared" si="288"/>
        <v>0</v>
      </c>
      <c r="AB294" s="15"/>
      <c r="AC294" s="24">
        <f t="shared" si="271"/>
        <v>0</v>
      </c>
      <c r="AD294" s="5">
        <v>0</v>
      </c>
      <c r="AE294" s="63"/>
      <c r="AF294" s="15"/>
      <c r="AG294" s="13"/>
      <c r="AH294" s="98">
        <f t="shared" si="289"/>
        <v>0</v>
      </c>
      <c r="AI294" s="99">
        <f>AI5</f>
        <v>0.95499999999999996</v>
      </c>
      <c r="AJ294" s="100"/>
      <c r="AK294" s="110"/>
      <c r="AL294" s="95">
        <f t="shared" si="290"/>
        <v>0</v>
      </c>
      <c r="AM294" s="15"/>
      <c r="AN294" s="24">
        <f t="shared" si="272"/>
        <v>0</v>
      </c>
      <c r="AO294" s="5">
        <v>0</v>
      </c>
      <c r="AP294" s="63"/>
      <c r="AQ294" s="15"/>
      <c r="AR294" s="13"/>
      <c r="AS294" s="98">
        <f t="shared" si="291"/>
        <v>1</v>
      </c>
      <c r="AT294" s="99">
        <f>AT5</f>
        <v>0.96</v>
      </c>
      <c r="AU294" s="100">
        <v>6.77</v>
      </c>
      <c r="AV294" s="110"/>
      <c r="AW294" s="95">
        <f t="shared" si="292"/>
        <v>6.4991999999999992</v>
      </c>
      <c r="AX294" s="15"/>
      <c r="AY294" s="24">
        <f t="shared" si="273"/>
        <v>1</v>
      </c>
      <c r="AZ294" s="5">
        <v>0</v>
      </c>
      <c r="BA294" s="63"/>
      <c r="BB294" s="15"/>
      <c r="BC294" s="13"/>
      <c r="BD294" s="98">
        <f t="shared" si="293"/>
        <v>0</v>
      </c>
      <c r="BE294" s="99">
        <f>BE5</f>
        <v>0.98</v>
      </c>
      <c r="BF294" s="100"/>
      <c r="BG294" s="110"/>
      <c r="BH294" s="95">
        <f t="shared" si="294"/>
        <v>0</v>
      </c>
      <c r="BI294" s="15"/>
      <c r="BJ294" s="24">
        <f t="shared" si="274"/>
        <v>0</v>
      </c>
      <c r="BK294" s="5">
        <v>0</v>
      </c>
      <c r="BL294" s="63"/>
      <c r="BM294" s="15"/>
      <c r="BN294" s="13"/>
      <c r="BO294" s="98">
        <f t="shared" si="295"/>
        <v>0</v>
      </c>
      <c r="BP294" s="99">
        <f>BP5</f>
        <v>0.94499999999999995</v>
      </c>
      <c r="BQ294" s="100"/>
      <c r="BR294" s="110"/>
      <c r="BS294" s="95">
        <f t="shared" si="296"/>
        <v>0</v>
      </c>
      <c r="BT294" s="15"/>
      <c r="BU294" s="24">
        <f t="shared" si="275"/>
        <v>0</v>
      </c>
      <c r="BV294" s="5">
        <v>0</v>
      </c>
      <c r="BW294" s="63"/>
      <c r="BX294" s="15"/>
      <c r="BY294" s="13"/>
      <c r="BZ294" s="98">
        <f t="shared" si="297"/>
        <v>0</v>
      </c>
      <c r="CA294" s="99">
        <f>CA5</f>
        <v>1</v>
      </c>
      <c r="CB294" s="100"/>
      <c r="CC294" s="110"/>
      <c r="CD294" s="95">
        <f t="shared" si="298"/>
        <v>0</v>
      </c>
      <c r="CE294" s="15"/>
      <c r="CF294" s="24">
        <f t="shared" si="276"/>
        <v>0</v>
      </c>
      <c r="CG294" s="5">
        <v>0</v>
      </c>
      <c r="CH294" s="63"/>
      <c r="CI294" s="15"/>
      <c r="CJ294" s="13"/>
      <c r="CK294" s="98">
        <f t="shared" si="299"/>
        <v>0</v>
      </c>
      <c r="CL294" s="99">
        <f>CL5</f>
        <v>1</v>
      </c>
      <c r="CM294" s="100"/>
      <c r="CN294" s="110"/>
      <c r="CO294" s="95">
        <f t="shared" si="300"/>
        <v>0</v>
      </c>
      <c r="CP294" s="15"/>
      <c r="CQ294" s="24">
        <f t="shared" si="277"/>
        <v>0</v>
      </c>
      <c r="CR294" s="5">
        <v>0</v>
      </c>
      <c r="CS294" s="63"/>
      <c r="CT294" s="15"/>
      <c r="CU294" s="13"/>
      <c r="CV294" s="98">
        <f t="shared" si="301"/>
        <v>0</v>
      </c>
      <c r="CW294" s="99">
        <f>CW5</f>
        <v>1</v>
      </c>
      <c r="CX294" s="100"/>
      <c r="CY294" s="110"/>
      <c r="CZ294" s="95">
        <f t="shared" si="302"/>
        <v>0</v>
      </c>
      <c r="DA294" s="15"/>
      <c r="DB294" s="24">
        <f t="shared" si="278"/>
        <v>0</v>
      </c>
      <c r="DC294" s="5">
        <v>0</v>
      </c>
      <c r="DD294" s="63"/>
      <c r="DE294" s="15"/>
      <c r="DF294" s="13"/>
      <c r="DG294" s="98">
        <f t="shared" si="303"/>
        <v>0</v>
      </c>
      <c r="DH294" s="99">
        <f>DH5</f>
        <v>1</v>
      </c>
      <c r="DI294" s="100"/>
      <c r="DJ294" s="110"/>
      <c r="DK294" s="95">
        <f t="shared" si="304"/>
        <v>0</v>
      </c>
      <c r="DL294" s="15"/>
      <c r="DM294" s="24">
        <f t="shared" si="279"/>
        <v>0</v>
      </c>
      <c r="DN294" s="5">
        <v>0</v>
      </c>
      <c r="DO294" s="63"/>
      <c r="DP294" s="15"/>
      <c r="DQ294" s="13"/>
      <c r="DR294" s="98">
        <f t="shared" si="305"/>
        <v>0</v>
      </c>
      <c r="DS294" s="99">
        <f>DS5</f>
        <v>1</v>
      </c>
      <c r="DT294" s="100"/>
      <c r="DU294" s="110"/>
      <c r="DV294" s="95">
        <f t="shared" si="306"/>
        <v>0</v>
      </c>
      <c r="DW294" s="15"/>
      <c r="DX294" s="24">
        <f t="shared" si="280"/>
        <v>0</v>
      </c>
      <c r="DY294" s="5">
        <v>0</v>
      </c>
      <c r="DZ294" s="63"/>
      <c r="EA294" s="15"/>
      <c r="EB294" s="13"/>
      <c r="EC294" s="98">
        <f t="shared" si="307"/>
        <v>0</v>
      </c>
      <c r="ED294" s="99">
        <f>ED5</f>
        <v>1</v>
      </c>
      <c r="EE294" s="100"/>
      <c r="EF294" s="110"/>
      <c r="EG294" s="95">
        <f t="shared" si="308"/>
        <v>0</v>
      </c>
      <c r="EH294" s="15"/>
      <c r="EI294" s="24">
        <f t="shared" si="281"/>
        <v>0</v>
      </c>
      <c r="EJ294" s="5">
        <v>0</v>
      </c>
      <c r="EK294" s="63"/>
      <c r="EL294" s="15"/>
      <c r="EM294" s="13"/>
      <c r="EN294" s="98">
        <f t="shared" si="309"/>
        <v>0</v>
      </c>
      <c r="EO294" s="99">
        <f>EO5</f>
        <v>1</v>
      </c>
      <c r="EP294" s="100"/>
      <c r="EQ294" s="110"/>
      <c r="ER294" s="95">
        <f t="shared" si="310"/>
        <v>0</v>
      </c>
      <c r="ES294" s="15"/>
      <c r="ET294" s="24">
        <f t="shared" si="282"/>
        <v>0</v>
      </c>
      <c r="EU294" s="5">
        <v>0</v>
      </c>
      <c r="EV294" s="63"/>
      <c r="EW294" s="15"/>
      <c r="EX294" s="13"/>
      <c r="EY294" s="98">
        <f t="shared" si="311"/>
        <v>0</v>
      </c>
      <c r="EZ294" s="99">
        <f>EZ5</f>
        <v>1</v>
      </c>
      <c r="FA294" s="100"/>
      <c r="FB294" s="110"/>
      <c r="FC294" s="95">
        <f t="shared" si="312"/>
        <v>0</v>
      </c>
      <c r="FD294" s="15"/>
      <c r="FE294" s="24">
        <f t="shared" si="283"/>
        <v>0</v>
      </c>
      <c r="FF294" s="5">
        <v>0</v>
      </c>
      <c r="FG294" s="63"/>
      <c r="FH294" s="15"/>
      <c r="FI294" s="13"/>
      <c r="FJ294" s="98">
        <f t="shared" si="313"/>
        <v>0</v>
      </c>
      <c r="FK294" s="99">
        <f>FK5</f>
        <v>1</v>
      </c>
      <c r="FL294" s="100"/>
      <c r="FM294" s="110"/>
      <c r="FN294" s="95">
        <f t="shared" si="314"/>
        <v>0</v>
      </c>
      <c r="FO294" s="15"/>
      <c r="FP294" s="24">
        <f t="shared" si="284"/>
        <v>0</v>
      </c>
      <c r="FQ294" s="5">
        <v>0</v>
      </c>
      <c r="FR294" s="8">
        <v>0</v>
      </c>
      <c r="FS294" s="84">
        <f t="shared" si="315"/>
        <v>500</v>
      </c>
      <c r="FT294" s="85">
        <f t="shared" si="316"/>
        <v>500</v>
      </c>
      <c r="FU294" s="85">
        <f t="shared" si="317"/>
        <v>500</v>
      </c>
      <c r="FV294" s="85">
        <f t="shared" si="318"/>
        <v>6.4991999999999992</v>
      </c>
      <c r="FW294" s="85">
        <f t="shared" si="319"/>
        <v>500</v>
      </c>
      <c r="FX294" s="85">
        <f t="shared" si="320"/>
        <v>500</v>
      </c>
      <c r="FY294" s="85">
        <f t="shared" si="321"/>
        <v>500</v>
      </c>
      <c r="FZ294" s="85">
        <f t="shared" si="322"/>
        <v>500</v>
      </c>
      <c r="GA294" s="85">
        <f t="shared" si="323"/>
        <v>500</v>
      </c>
      <c r="GB294" s="85">
        <f t="shared" si="324"/>
        <v>500</v>
      </c>
      <c r="GC294" s="85">
        <f t="shared" si="325"/>
        <v>500</v>
      </c>
      <c r="GD294" s="85">
        <f t="shared" si="326"/>
        <v>500</v>
      </c>
      <c r="GE294" s="85">
        <f t="shared" si="327"/>
        <v>500</v>
      </c>
      <c r="GF294" s="85">
        <f t="shared" si="328"/>
        <v>500</v>
      </c>
      <c r="GG294" s="85">
        <f t="shared" si="329"/>
        <v>500</v>
      </c>
      <c r="GH294" s="101">
        <f t="shared" si="268"/>
        <v>1</v>
      </c>
      <c r="GI294" s="102">
        <f t="shared" si="330"/>
        <v>6.4991999999999992</v>
      </c>
      <c r="GJ294" s="102">
        <f t="shared" si="331"/>
        <v>6.4991999999999992</v>
      </c>
      <c r="GK294" s="79">
        <f>ROW()</f>
        <v>294</v>
      </c>
    </row>
    <row r="295" spans="1:193" s="12" customFormat="1" ht="50.1" customHeight="1">
      <c r="A295" s="17">
        <f>ROW()</f>
        <v>295</v>
      </c>
      <c r="B295" s="32">
        <f t="shared" si="332"/>
        <v>289</v>
      </c>
      <c r="C295" s="33">
        <f t="shared" si="333"/>
        <v>289</v>
      </c>
      <c r="D295" s="31" t="s">
        <v>616</v>
      </c>
      <c r="E295" s="390">
        <f t="shared" si="269"/>
        <v>3.9330899999999995</v>
      </c>
      <c r="F295" s="107">
        <f t="shared" si="285"/>
        <v>3.9330899999999995</v>
      </c>
      <c r="G295" s="3">
        <v>0</v>
      </c>
      <c r="H295" s="4">
        <v>0</v>
      </c>
      <c r="I295" s="63"/>
      <c r="J295" s="15"/>
      <c r="K295" s="13"/>
      <c r="L295" s="98">
        <f t="shared" si="334"/>
        <v>1</v>
      </c>
      <c r="M295" s="99">
        <f>M5</f>
        <v>0.94499999999999995</v>
      </c>
      <c r="N295" s="100">
        <v>4.1619999999999999</v>
      </c>
      <c r="O295" s="110">
        <v>463109</v>
      </c>
      <c r="P295" s="95">
        <f t="shared" si="286"/>
        <v>3.9330899999999995</v>
      </c>
      <c r="Q295" s="15"/>
      <c r="R295" s="24">
        <f t="shared" si="270"/>
        <v>1</v>
      </c>
      <c r="S295" s="25">
        <v>0</v>
      </c>
      <c r="T295" s="63"/>
      <c r="U295" s="15"/>
      <c r="V295" s="13"/>
      <c r="W295" s="98">
        <f t="shared" si="287"/>
        <v>0</v>
      </c>
      <c r="X295" s="99">
        <f>X5</f>
        <v>0.97</v>
      </c>
      <c r="Y295" s="100"/>
      <c r="Z295" s="110"/>
      <c r="AA295" s="95">
        <f t="shared" si="288"/>
        <v>0</v>
      </c>
      <c r="AB295" s="15"/>
      <c r="AC295" s="24">
        <f t="shared" si="271"/>
        <v>0</v>
      </c>
      <c r="AD295" s="5">
        <v>0</v>
      </c>
      <c r="AE295" s="63"/>
      <c r="AF295" s="15"/>
      <c r="AG295" s="13"/>
      <c r="AH295" s="98">
        <f t="shared" si="289"/>
        <v>0</v>
      </c>
      <c r="AI295" s="99">
        <f>AI5</f>
        <v>0.95499999999999996</v>
      </c>
      <c r="AJ295" s="100"/>
      <c r="AK295" s="110"/>
      <c r="AL295" s="95">
        <f t="shared" si="290"/>
        <v>0</v>
      </c>
      <c r="AM295" s="15"/>
      <c r="AN295" s="24">
        <f t="shared" si="272"/>
        <v>0</v>
      </c>
      <c r="AO295" s="5">
        <v>0</v>
      </c>
      <c r="AP295" s="63"/>
      <c r="AQ295" s="15"/>
      <c r="AR295" s="13"/>
      <c r="AS295" s="98">
        <f t="shared" si="291"/>
        <v>0</v>
      </c>
      <c r="AT295" s="99">
        <f>AT5</f>
        <v>0.96</v>
      </c>
      <c r="AU295" s="100"/>
      <c r="AV295" s="110"/>
      <c r="AW295" s="95">
        <f t="shared" si="292"/>
        <v>0</v>
      </c>
      <c r="AX295" s="15"/>
      <c r="AY295" s="24">
        <f t="shared" si="273"/>
        <v>0</v>
      </c>
      <c r="AZ295" s="5">
        <v>0</v>
      </c>
      <c r="BA295" s="63"/>
      <c r="BB295" s="15"/>
      <c r="BC295" s="13"/>
      <c r="BD295" s="98">
        <f t="shared" si="293"/>
        <v>0</v>
      </c>
      <c r="BE295" s="99">
        <f>BE5</f>
        <v>0.98</v>
      </c>
      <c r="BF295" s="100"/>
      <c r="BG295" s="110"/>
      <c r="BH295" s="95">
        <f t="shared" si="294"/>
        <v>0</v>
      </c>
      <c r="BI295" s="15"/>
      <c r="BJ295" s="24">
        <f t="shared" si="274"/>
        <v>0</v>
      </c>
      <c r="BK295" s="5">
        <v>0</v>
      </c>
      <c r="BL295" s="63"/>
      <c r="BM295" s="15"/>
      <c r="BN295" s="13"/>
      <c r="BO295" s="98">
        <f t="shared" si="295"/>
        <v>0</v>
      </c>
      <c r="BP295" s="99">
        <f>BP5</f>
        <v>0.94499999999999995</v>
      </c>
      <c r="BQ295" s="100"/>
      <c r="BR295" s="110"/>
      <c r="BS295" s="95">
        <f t="shared" si="296"/>
        <v>0</v>
      </c>
      <c r="BT295" s="15"/>
      <c r="BU295" s="24">
        <f t="shared" si="275"/>
        <v>0</v>
      </c>
      <c r="BV295" s="5">
        <v>0</v>
      </c>
      <c r="BW295" s="63"/>
      <c r="BX295" s="15"/>
      <c r="BY295" s="13"/>
      <c r="BZ295" s="98">
        <f t="shared" si="297"/>
        <v>0</v>
      </c>
      <c r="CA295" s="99">
        <f>CA5</f>
        <v>1</v>
      </c>
      <c r="CB295" s="100"/>
      <c r="CC295" s="110"/>
      <c r="CD295" s="95">
        <f t="shared" si="298"/>
        <v>0</v>
      </c>
      <c r="CE295" s="15"/>
      <c r="CF295" s="24">
        <f t="shared" si="276"/>
        <v>0</v>
      </c>
      <c r="CG295" s="5">
        <v>0</v>
      </c>
      <c r="CH295" s="63"/>
      <c r="CI295" s="15"/>
      <c r="CJ295" s="13"/>
      <c r="CK295" s="98">
        <f t="shared" si="299"/>
        <v>0</v>
      </c>
      <c r="CL295" s="99">
        <f>CL5</f>
        <v>1</v>
      </c>
      <c r="CM295" s="100"/>
      <c r="CN295" s="110"/>
      <c r="CO295" s="95">
        <f t="shared" si="300"/>
        <v>0</v>
      </c>
      <c r="CP295" s="15"/>
      <c r="CQ295" s="24">
        <f t="shared" si="277"/>
        <v>0</v>
      </c>
      <c r="CR295" s="5">
        <v>0</v>
      </c>
      <c r="CS295" s="63"/>
      <c r="CT295" s="15"/>
      <c r="CU295" s="13"/>
      <c r="CV295" s="98">
        <f t="shared" si="301"/>
        <v>0</v>
      </c>
      <c r="CW295" s="99">
        <f>CW5</f>
        <v>1</v>
      </c>
      <c r="CX295" s="100"/>
      <c r="CY295" s="110"/>
      <c r="CZ295" s="95">
        <f t="shared" si="302"/>
        <v>0</v>
      </c>
      <c r="DA295" s="15"/>
      <c r="DB295" s="24">
        <f t="shared" si="278"/>
        <v>0</v>
      </c>
      <c r="DC295" s="5">
        <v>0</v>
      </c>
      <c r="DD295" s="63"/>
      <c r="DE295" s="15"/>
      <c r="DF295" s="13"/>
      <c r="DG295" s="98">
        <f t="shared" si="303"/>
        <v>0</v>
      </c>
      <c r="DH295" s="99">
        <f>DH5</f>
        <v>1</v>
      </c>
      <c r="DI295" s="100"/>
      <c r="DJ295" s="110"/>
      <c r="DK295" s="95">
        <f t="shared" si="304"/>
        <v>0</v>
      </c>
      <c r="DL295" s="15"/>
      <c r="DM295" s="24">
        <f t="shared" si="279"/>
        <v>0</v>
      </c>
      <c r="DN295" s="5">
        <v>0</v>
      </c>
      <c r="DO295" s="63"/>
      <c r="DP295" s="15"/>
      <c r="DQ295" s="13"/>
      <c r="DR295" s="98">
        <f t="shared" si="305"/>
        <v>0</v>
      </c>
      <c r="DS295" s="99">
        <f>DS5</f>
        <v>1</v>
      </c>
      <c r="DT295" s="100"/>
      <c r="DU295" s="110"/>
      <c r="DV295" s="95">
        <f t="shared" si="306"/>
        <v>0</v>
      </c>
      <c r="DW295" s="15"/>
      <c r="DX295" s="24">
        <f t="shared" si="280"/>
        <v>0</v>
      </c>
      <c r="DY295" s="5">
        <v>0</v>
      </c>
      <c r="DZ295" s="63"/>
      <c r="EA295" s="15"/>
      <c r="EB295" s="13"/>
      <c r="EC295" s="98">
        <f t="shared" si="307"/>
        <v>0</v>
      </c>
      <c r="ED295" s="99">
        <f>ED5</f>
        <v>1</v>
      </c>
      <c r="EE295" s="100"/>
      <c r="EF295" s="110"/>
      <c r="EG295" s="95">
        <f t="shared" si="308"/>
        <v>0</v>
      </c>
      <c r="EH295" s="15"/>
      <c r="EI295" s="24">
        <f t="shared" si="281"/>
        <v>0</v>
      </c>
      <c r="EJ295" s="5">
        <v>0</v>
      </c>
      <c r="EK295" s="63"/>
      <c r="EL295" s="15"/>
      <c r="EM295" s="13"/>
      <c r="EN295" s="98">
        <f t="shared" si="309"/>
        <v>0</v>
      </c>
      <c r="EO295" s="99">
        <f>EO5</f>
        <v>1</v>
      </c>
      <c r="EP295" s="100"/>
      <c r="EQ295" s="110"/>
      <c r="ER295" s="95">
        <f t="shared" si="310"/>
        <v>0</v>
      </c>
      <c r="ES295" s="15"/>
      <c r="ET295" s="24">
        <f t="shared" si="282"/>
        <v>0</v>
      </c>
      <c r="EU295" s="5">
        <v>0</v>
      </c>
      <c r="EV295" s="63"/>
      <c r="EW295" s="15"/>
      <c r="EX295" s="13"/>
      <c r="EY295" s="98">
        <f t="shared" si="311"/>
        <v>0</v>
      </c>
      <c r="EZ295" s="99">
        <f>EZ5</f>
        <v>1</v>
      </c>
      <c r="FA295" s="100"/>
      <c r="FB295" s="110"/>
      <c r="FC295" s="95">
        <f t="shared" si="312"/>
        <v>0</v>
      </c>
      <c r="FD295" s="15"/>
      <c r="FE295" s="24">
        <f t="shared" si="283"/>
        <v>0</v>
      </c>
      <c r="FF295" s="5">
        <v>0</v>
      </c>
      <c r="FG295" s="63"/>
      <c r="FH295" s="15"/>
      <c r="FI295" s="13"/>
      <c r="FJ295" s="98">
        <f t="shared" si="313"/>
        <v>0</v>
      </c>
      <c r="FK295" s="99">
        <f>FK5</f>
        <v>1</v>
      </c>
      <c r="FL295" s="100"/>
      <c r="FM295" s="110"/>
      <c r="FN295" s="95">
        <f t="shared" si="314"/>
        <v>0</v>
      </c>
      <c r="FO295" s="15"/>
      <c r="FP295" s="24">
        <f t="shared" si="284"/>
        <v>0</v>
      </c>
      <c r="FQ295" s="5">
        <v>0</v>
      </c>
      <c r="FR295" s="8">
        <v>0</v>
      </c>
      <c r="FS295" s="84">
        <f t="shared" si="315"/>
        <v>3.9330899999999995</v>
      </c>
      <c r="FT295" s="85">
        <f t="shared" si="316"/>
        <v>500</v>
      </c>
      <c r="FU295" s="85">
        <f t="shared" si="317"/>
        <v>500</v>
      </c>
      <c r="FV295" s="85">
        <f t="shared" si="318"/>
        <v>500</v>
      </c>
      <c r="FW295" s="85">
        <f t="shared" si="319"/>
        <v>500</v>
      </c>
      <c r="FX295" s="85">
        <f t="shared" si="320"/>
        <v>500</v>
      </c>
      <c r="FY295" s="85">
        <f t="shared" si="321"/>
        <v>500</v>
      </c>
      <c r="FZ295" s="85">
        <f t="shared" si="322"/>
        <v>500</v>
      </c>
      <c r="GA295" s="85">
        <f t="shared" si="323"/>
        <v>500</v>
      </c>
      <c r="GB295" s="85">
        <f t="shared" si="324"/>
        <v>500</v>
      </c>
      <c r="GC295" s="85">
        <f t="shared" si="325"/>
        <v>500</v>
      </c>
      <c r="GD295" s="85">
        <f t="shared" si="326"/>
        <v>500</v>
      </c>
      <c r="GE295" s="85">
        <f t="shared" si="327"/>
        <v>500</v>
      </c>
      <c r="GF295" s="85">
        <f t="shared" si="328"/>
        <v>500</v>
      </c>
      <c r="GG295" s="85">
        <f t="shared" si="329"/>
        <v>500</v>
      </c>
      <c r="GH295" s="101">
        <f t="shared" si="268"/>
        <v>1</v>
      </c>
      <c r="GI295" s="102">
        <f t="shared" si="330"/>
        <v>3.9330899999999995</v>
      </c>
      <c r="GJ295" s="102">
        <f t="shared" si="331"/>
        <v>3.9330899999999995</v>
      </c>
      <c r="GK295" s="79">
        <f>ROW()</f>
        <v>295</v>
      </c>
    </row>
    <row r="296" spans="1:193" s="12" customFormat="1" ht="50.1" customHeight="1">
      <c r="A296" s="17">
        <f>ROW()</f>
        <v>296</v>
      </c>
      <c r="B296" s="32">
        <f t="shared" si="332"/>
        <v>290</v>
      </c>
      <c r="C296" s="33">
        <f t="shared" si="333"/>
        <v>290</v>
      </c>
      <c r="D296" s="31" t="s">
        <v>617</v>
      </c>
      <c r="E296" s="390">
        <f t="shared" si="269"/>
        <v>3.2639999999999998</v>
      </c>
      <c r="F296" s="107">
        <f t="shared" si="285"/>
        <v>15.631066474999997</v>
      </c>
      <c r="G296" s="3">
        <v>0</v>
      </c>
      <c r="H296" s="4">
        <v>0</v>
      </c>
      <c r="I296" s="63"/>
      <c r="J296" s="15"/>
      <c r="K296" s="13"/>
      <c r="L296" s="98">
        <f t="shared" si="334"/>
        <v>1</v>
      </c>
      <c r="M296" s="99">
        <f>M5</f>
        <v>0.94499999999999995</v>
      </c>
      <c r="N296" s="100">
        <v>23.736999999999998</v>
      </c>
      <c r="O296" s="110">
        <v>84833</v>
      </c>
      <c r="P296" s="95">
        <f t="shared" si="286"/>
        <v>22.431464999999996</v>
      </c>
      <c r="Q296" s="15"/>
      <c r="R296" s="24">
        <f t="shared" si="270"/>
        <v>3</v>
      </c>
      <c r="S296" s="25">
        <v>0</v>
      </c>
      <c r="T296" s="63"/>
      <c r="U296" s="15"/>
      <c r="V296" s="13"/>
      <c r="W296" s="98">
        <f t="shared" si="287"/>
        <v>0</v>
      </c>
      <c r="X296" s="99">
        <f>X5</f>
        <v>0.97</v>
      </c>
      <c r="Y296" s="100"/>
      <c r="Z296" s="110"/>
      <c r="AA296" s="95">
        <f t="shared" si="288"/>
        <v>0</v>
      </c>
      <c r="AB296" s="15"/>
      <c r="AC296" s="24">
        <f t="shared" si="271"/>
        <v>0</v>
      </c>
      <c r="AD296" s="5">
        <v>0</v>
      </c>
      <c r="AE296" s="63"/>
      <c r="AF296" s="15"/>
      <c r="AG296" s="13"/>
      <c r="AH296" s="98">
        <f t="shared" si="289"/>
        <v>0</v>
      </c>
      <c r="AI296" s="99">
        <f>AI5</f>
        <v>0.95499999999999996</v>
      </c>
      <c r="AJ296" s="100"/>
      <c r="AK296" s="110"/>
      <c r="AL296" s="95">
        <f t="shared" si="290"/>
        <v>0</v>
      </c>
      <c r="AM296" s="15"/>
      <c r="AN296" s="24">
        <f t="shared" si="272"/>
        <v>0</v>
      </c>
      <c r="AO296" s="5">
        <v>0</v>
      </c>
      <c r="AP296" s="63"/>
      <c r="AQ296" s="15"/>
      <c r="AR296" s="13"/>
      <c r="AS296" s="98">
        <f t="shared" si="291"/>
        <v>1</v>
      </c>
      <c r="AT296" s="99">
        <f>AT5</f>
        <v>0.96</v>
      </c>
      <c r="AU296" s="100">
        <v>3.4</v>
      </c>
      <c r="AV296" s="110"/>
      <c r="AW296" s="95">
        <f t="shared" si="292"/>
        <v>3.2639999999999998</v>
      </c>
      <c r="AX296" s="15"/>
      <c r="AY296" s="24">
        <f t="shared" si="273"/>
        <v>1</v>
      </c>
      <c r="AZ296" s="5">
        <v>0</v>
      </c>
      <c r="BA296" s="63"/>
      <c r="BB296" s="15"/>
      <c r="BC296" s="13"/>
      <c r="BD296" s="98">
        <f t="shared" si="293"/>
        <v>0</v>
      </c>
      <c r="BE296" s="99">
        <f>BE5</f>
        <v>0.98</v>
      </c>
      <c r="BF296" s="100"/>
      <c r="BG296" s="110"/>
      <c r="BH296" s="95">
        <f t="shared" si="294"/>
        <v>0</v>
      </c>
      <c r="BI296" s="15"/>
      <c r="BJ296" s="24">
        <f t="shared" si="274"/>
        <v>0</v>
      </c>
      <c r="BK296" s="5">
        <v>0</v>
      </c>
      <c r="BL296" s="63"/>
      <c r="BM296" s="15"/>
      <c r="BN296" s="13"/>
      <c r="BO296" s="98">
        <f t="shared" si="295"/>
        <v>1</v>
      </c>
      <c r="BP296" s="99">
        <f>BP5</f>
        <v>0.94499999999999995</v>
      </c>
      <c r="BQ296" s="100">
        <v>22.431464999999996</v>
      </c>
      <c r="BR296" s="110"/>
      <c r="BS296" s="95">
        <f t="shared" si="296"/>
        <v>21.197734424999997</v>
      </c>
      <c r="BT296" s="15"/>
      <c r="BU296" s="24">
        <f t="shared" si="275"/>
        <v>2</v>
      </c>
      <c r="BV296" s="5">
        <v>0</v>
      </c>
      <c r="BW296" s="63"/>
      <c r="BX296" s="15"/>
      <c r="BY296" s="13"/>
      <c r="BZ296" s="98">
        <f t="shared" si="297"/>
        <v>0</v>
      </c>
      <c r="CA296" s="99">
        <f>CA5</f>
        <v>1</v>
      </c>
      <c r="CB296" s="100"/>
      <c r="CC296" s="110"/>
      <c r="CD296" s="95">
        <f t="shared" si="298"/>
        <v>0</v>
      </c>
      <c r="CE296" s="15"/>
      <c r="CF296" s="24">
        <f t="shared" si="276"/>
        <v>0</v>
      </c>
      <c r="CG296" s="5">
        <v>0</v>
      </c>
      <c r="CH296" s="63"/>
      <c r="CI296" s="15"/>
      <c r="CJ296" s="13"/>
      <c r="CK296" s="98">
        <f t="shared" si="299"/>
        <v>0</v>
      </c>
      <c r="CL296" s="99">
        <f>CL5</f>
        <v>1</v>
      </c>
      <c r="CM296" s="100"/>
      <c r="CN296" s="110"/>
      <c r="CO296" s="95">
        <f t="shared" si="300"/>
        <v>0</v>
      </c>
      <c r="CP296" s="15"/>
      <c r="CQ296" s="24">
        <f t="shared" si="277"/>
        <v>0</v>
      </c>
      <c r="CR296" s="5">
        <v>0</v>
      </c>
      <c r="CS296" s="63"/>
      <c r="CT296" s="15"/>
      <c r="CU296" s="13"/>
      <c r="CV296" s="98">
        <f t="shared" si="301"/>
        <v>0</v>
      </c>
      <c r="CW296" s="99">
        <f>CW5</f>
        <v>1</v>
      </c>
      <c r="CX296" s="100"/>
      <c r="CY296" s="110"/>
      <c r="CZ296" s="95">
        <f t="shared" si="302"/>
        <v>0</v>
      </c>
      <c r="DA296" s="15"/>
      <c r="DB296" s="24">
        <f t="shared" si="278"/>
        <v>0</v>
      </c>
      <c r="DC296" s="5">
        <v>0</v>
      </c>
      <c r="DD296" s="63"/>
      <c r="DE296" s="15"/>
      <c r="DF296" s="13"/>
      <c r="DG296" s="98">
        <f t="shared" si="303"/>
        <v>0</v>
      </c>
      <c r="DH296" s="99">
        <f>DH5</f>
        <v>1</v>
      </c>
      <c r="DI296" s="100"/>
      <c r="DJ296" s="110"/>
      <c r="DK296" s="95">
        <f t="shared" si="304"/>
        <v>0</v>
      </c>
      <c r="DL296" s="15"/>
      <c r="DM296" s="24">
        <f t="shared" si="279"/>
        <v>0</v>
      </c>
      <c r="DN296" s="5">
        <v>0</v>
      </c>
      <c r="DO296" s="63"/>
      <c r="DP296" s="15"/>
      <c r="DQ296" s="13"/>
      <c r="DR296" s="98">
        <f t="shared" si="305"/>
        <v>0</v>
      </c>
      <c r="DS296" s="99">
        <f>DS5</f>
        <v>1</v>
      </c>
      <c r="DT296" s="100"/>
      <c r="DU296" s="110"/>
      <c r="DV296" s="95">
        <f t="shared" si="306"/>
        <v>0</v>
      </c>
      <c r="DW296" s="15"/>
      <c r="DX296" s="24">
        <f t="shared" si="280"/>
        <v>0</v>
      </c>
      <c r="DY296" s="5">
        <v>0</v>
      </c>
      <c r="DZ296" s="63"/>
      <c r="EA296" s="15"/>
      <c r="EB296" s="13"/>
      <c r="EC296" s="98">
        <f t="shared" si="307"/>
        <v>0</v>
      </c>
      <c r="ED296" s="99">
        <f>ED5</f>
        <v>1</v>
      </c>
      <c r="EE296" s="100"/>
      <c r="EF296" s="110"/>
      <c r="EG296" s="95">
        <f t="shared" si="308"/>
        <v>0</v>
      </c>
      <c r="EH296" s="15"/>
      <c r="EI296" s="24">
        <f t="shared" si="281"/>
        <v>0</v>
      </c>
      <c r="EJ296" s="5">
        <v>0</v>
      </c>
      <c r="EK296" s="63"/>
      <c r="EL296" s="15"/>
      <c r="EM296" s="13"/>
      <c r="EN296" s="98">
        <f t="shared" si="309"/>
        <v>0</v>
      </c>
      <c r="EO296" s="99">
        <f>EO5</f>
        <v>1</v>
      </c>
      <c r="EP296" s="100"/>
      <c r="EQ296" s="110"/>
      <c r="ER296" s="95">
        <f t="shared" si="310"/>
        <v>0</v>
      </c>
      <c r="ES296" s="15"/>
      <c r="ET296" s="24">
        <f t="shared" si="282"/>
        <v>0</v>
      </c>
      <c r="EU296" s="5">
        <v>0</v>
      </c>
      <c r="EV296" s="63"/>
      <c r="EW296" s="15"/>
      <c r="EX296" s="13"/>
      <c r="EY296" s="98">
        <f t="shared" si="311"/>
        <v>0</v>
      </c>
      <c r="EZ296" s="99">
        <f>EZ5</f>
        <v>1</v>
      </c>
      <c r="FA296" s="100"/>
      <c r="FB296" s="110"/>
      <c r="FC296" s="95">
        <f t="shared" si="312"/>
        <v>0</v>
      </c>
      <c r="FD296" s="15"/>
      <c r="FE296" s="24">
        <f t="shared" si="283"/>
        <v>0</v>
      </c>
      <c r="FF296" s="5">
        <v>0</v>
      </c>
      <c r="FG296" s="63"/>
      <c r="FH296" s="15"/>
      <c r="FI296" s="13"/>
      <c r="FJ296" s="98">
        <f t="shared" si="313"/>
        <v>0</v>
      </c>
      <c r="FK296" s="99">
        <f>FK5</f>
        <v>1</v>
      </c>
      <c r="FL296" s="100"/>
      <c r="FM296" s="110"/>
      <c r="FN296" s="95">
        <f t="shared" si="314"/>
        <v>0</v>
      </c>
      <c r="FO296" s="15"/>
      <c r="FP296" s="24">
        <f t="shared" si="284"/>
        <v>0</v>
      </c>
      <c r="FQ296" s="5">
        <v>0</v>
      </c>
      <c r="FR296" s="8">
        <v>0</v>
      </c>
      <c r="FS296" s="84">
        <f t="shared" si="315"/>
        <v>22.431464999999996</v>
      </c>
      <c r="FT296" s="85">
        <f t="shared" si="316"/>
        <v>500</v>
      </c>
      <c r="FU296" s="85">
        <f t="shared" si="317"/>
        <v>500</v>
      </c>
      <c r="FV296" s="85">
        <f t="shared" si="318"/>
        <v>3.2639999999999998</v>
      </c>
      <c r="FW296" s="85">
        <f t="shared" si="319"/>
        <v>500</v>
      </c>
      <c r="FX296" s="85">
        <f t="shared" si="320"/>
        <v>21.197734424999997</v>
      </c>
      <c r="FY296" s="85">
        <f t="shared" si="321"/>
        <v>500</v>
      </c>
      <c r="FZ296" s="85">
        <f t="shared" si="322"/>
        <v>500</v>
      </c>
      <c r="GA296" s="85">
        <f t="shared" si="323"/>
        <v>500</v>
      </c>
      <c r="GB296" s="85">
        <f t="shared" si="324"/>
        <v>500</v>
      </c>
      <c r="GC296" s="85">
        <f t="shared" si="325"/>
        <v>500</v>
      </c>
      <c r="GD296" s="85">
        <f t="shared" si="326"/>
        <v>500</v>
      </c>
      <c r="GE296" s="85">
        <f t="shared" si="327"/>
        <v>500</v>
      </c>
      <c r="GF296" s="85">
        <f t="shared" si="328"/>
        <v>500</v>
      </c>
      <c r="GG296" s="85">
        <f t="shared" si="329"/>
        <v>500</v>
      </c>
      <c r="GH296" s="101">
        <f t="shared" si="268"/>
        <v>3</v>
      </c>
      <c r="GI296" s="102">
        <f t="shared" si="330"/>
        <v>46.893199424999992</v>
      </c>
      <c r="GJ296" s="102">
        <f t="shared" si="331"/>
        <v>15.631066474999997</v>
      </c>
      <c r="GK296" s="79">
        <f>ROW()</f>
        <v>296</v>
      </c>
    </row>
    <row r="297" spans="1:193" s="12" customFormat="1" ht="50.1" customHeight="1">
      <c r="A297" s="17">
        <f>ROW()</f>
        <v>297</v>
      </c>
      <c r="B297" s="32">
        <f t="shared" si="332"/>
        <v>291</v>
      </c>
      <c r="C297" s="33">
        <f t="shared" si="333"/>
        <v>291</v>
      </c>
      <c r="D297" s="31" t="s">
        <v>618</v>
      </c>
      <c r="E297" s="390">
        <f t="shared" si="269"/>
        <v>22.299727274999999</v>
      </c>
      <c r="F297" s="107">
        <f t="shared" si="285"/>
        <v>22.948661137499997</v>
      </c>
      <c r="G297" s="3">
        <v>0</v>
      </c>
      <c r="H297" s="4">
        <v>0</v>
      </c>
      <c r="I297" s="63"/>
      <c r="J297" s="15"/>
      <c r="K297" s="13"/>
      <c r="L297" s="98">
        <f t="shared" si="334"/>
        <v>1</v>
      </c>
      <c r="M297" s="99">
        <f>M5</f>
        <v>0.94499999999999995</v>
      </c>
      <c r="N297" s="100">
        <v>24.971</v>
      </c>
      <c r="O297" s="110">
        <v>102515</v>
      </c>
      <c r="P297" s="95">
        <f t="shared" si="286"/>
        <v>23.597594999999998</v>
      </c>
      <c r="Q297" s="15"/>
      <c r="R297" s="24">
        <f t="shared" si="270"/>
        <v>2</v>
      </c>
      <c r="S297" s="25">
        <v>0</v>
      </c>
      <c r="T297" s="63"/>
      <c r="U297" s="15"/>
      <c r="V297" s="13"/>
      <c r="W297" s="98">
        <f t="shared" si="287"/>
        <v>0</v>
      </c>
      <c r="X297" s="99">
        <f>X5</f>
        <v>0.97</v>
      </c>
      <c r="Y297" s="100"/>
      <c r="Z297" s="110"/>
      <c r="AA297" s="95">
        <f t="shared" si="288"/>
        <v>0</v>
      </c>
      <c r="AB297" s="15"/>
      <c r="AC297" s="24">
        <f t="shared" si="271"/>
        <v>0</v>
      </c>
      <c r="AD297" s="5">
        <v>0</v>
      </c>
      <c r="AE297" s="63"/>
      <c r="AF297" s="15"/>
      <c r="AG297" s="13"/>
      <c r="AH297" s="98">
        <f t="shared" si="289"/>
        <v>0</v>
      </c>
      <c r="AI297" s="99">
        <f>AI5</f>
        <v>0.95499999999999996</v>
      </c>
      <c r="AJ297" s="100"/>
      <c r="AK297" s="110"/>
      <c r="AL297" s="95">
        <f t="shared" si="290"/>
        <v>0</v>
      </c>
      <c r="AM297" s="15"/>
      <c r="AN297" s="24">
        <f t="shared" si="272"/>
        <v>0</v>
      </c>
      <c r="AO297" s="5">
        <v>0</v>
      </c>
      <c r="AP297" s="63"/>
      <c r="AQ297" s="15"/>
      <c r="AR297" s="13"/>
      <c r="AS297" s="98">
        <f t="shared" si="291"/>
        <v>0</v>
      </c>
      <c r="AT297" s="99">
        <f>AT5</f>
        <v>0.96</v>
      </c>
      <c r="AU297" s="100"/>
      <c r="AV297" s="110"/>
      <c r="AW297" s="95">
        <f t="shared" si="292"/>
        <v>0</v>
      </c>
      <c r="AX297" s="15"/>
      <c r="AY297" s="24">
        <f t="shared" si="273"/>
        <v>0</v>
      </c>
      <c r="AZ297" s="5">
        <v>0</v>
      </c>
      <c r="BA297" s="63"/>
      <c r="BB297" s="15"/>
      <c r="BC297" s="13"/>
      <c r="BD297" s="98">
        <f t="shared" si="293"/>
        <v>0</v>
      </c>
      <c r="BE297" s="99">
        <f>BE5</f>
        <v>0.98</v>
      </c>
      <c r="BF297" s="100"/>
      <c r="BG297" s="110"/>
      <c r="BH297" s="95">
        <f t="shared" si="294"/>
        <v>0</v>
      </c>
      <c r="BI297" s="15"/>
      <c r="BJ297" s="24">
        <f t="shared" si="274"/>
        <v>0</v>
      </c>
      <c r="BK297" s="5">
        <v>0</v>
      </c>
      <c r="BL297" s="63"/>
      <c r="BM297" s="15"/>
      <c r="BN297" s="13"/>
      <c r="BO297" s="98">
        <f t="shared" si="295"/>
        <v>1</v>
      </c>
      <c r="BP297" s="99">
        <f>BP5</f>
        <v>0.94499999999999995</v>
      </c>
      <c r="BQ297" s="100">
        <v>23.597594999999998</v>
      </c>
      <c r="BR297" s="110"/>
      <c r="BS297" s="95">
        <f t="shared" si="296"/>
        <v>22.299727274999999</v>
      </c>
      <c r="BT297" s="15"/>
      <c r="BU297" s="24">
        <f t="shared" si="275"/>
        <v>1</v>
      </c>
      <c r="BV297" s="5">
        <v>0</v>
      </c>
      <c r="BW297" s="63"/>
      <c r="BX297" s="15"/>
      <c r="BY297" s="13"/>
      <c r="BZ297" s="98">
        <f t="shared" si="297"/>
        <v>0</v>
      </c>
      <c r="CA297" s="99">
        <f>CA5</f>
        <v>1</v>
      </c>
      <c r="CB297" s="100"/>
      <c r="CC297" s="110"/>
      <c r="CD297" s="95">
        <f t="shared" si="298"/>
        <v>0</v>
      </c>
      <c r="CE297" s="15"/>
      <c r="CF297" s="24">
        <f t="shared" si="276"/>
        <v>0</v>
      </c>
      <c r="CG297" s="5">
        <v>0</v>
      </c>
      <c r="CH297" s="63"/>
      <c r="CI297" s="15"/>
      <c r="CJ297" s="13"/>
      <c r="CK297" s="98">
        <f t="shared" si="299"/>
        <v>0</v>
      </c>
      <c r="CL297" s="99">
        <f>CL5</f>
        <v>1</v>
      </c>
      <c r="CM297" s="100"/>
      <c r="CN297" s="110"/>
      <c r="CO297" s="95">
        <f t="shared" si="300"/>
        <v>0</v>
      </c>
      <c r="CP297" s="15"/>
      <c r="CQ297" s="24">
        <f t="shared" si="277"/>
        <v>0</v>
      </c>
      <c r="CR297" s="5">
        <v>0</v>
      </c>
      <c r="CS297" s="63"/>
      <c r="CT297" s="15"/>
      <c r="CU297" s="13"/>
      <c r="CV297" s="98">
        <f t="shared" si="301"/>
        <v>0</v>
      </c>
      <c r="CW297" s="99">
        <f>CW5</f>
        <v>1</v>
      </c>
      <c r="CX297" s="100"/>
      <c r="CY297" s="110"/>
      <c r="CZ297" s="95">
        <f t="shared" si="302"/>
        <v>0</v>
      </c>
      <c r="DA297" s="15"/>
      <c r="DB297" s="24">
        <f t="shared" si="278"/>
        <v>0</v>
      </c>
      <c r="DC297" s="5">
        <v>0</v>
      </c>
      <c r="DD297" s="63"/>
      <c r="DE297" s="15"/>
      <c r="DF297" s="13"/>
      <c r="DG297" s="98">
        <f t="shared" si="303"/>
        <v>0</v>
      </c>
      <c r="DH297" s="99">
        <f>DH5</f>
        <v>1</v>
      </c>
      <c r="DI297" s="100"/>
      <c r="DJ297" s="110"/>
      <c r="DK297" s="95">
        <f t="shared" si="304"/>
        <v>0</v>
      </c>
      <c r="DL297" s="15"/>
      <c r="DM297" s="24">
        <f t="shared" si="279"/>
        <v>0</v>
      </c>
      <c r="DN297" s="5">
        <v>0</v>
      </c>
      <c r="DO297" s="63"/>
      <c r="DP297" s="15"/>
      <c r="DQ297" s="13"/>
      <c r="DR297" s="98">
        <f t="shared" si="305"/>
        <v>0</v>
      </c>
      <c r="DS297" s="99">
        <f>DS5</f>
        <v>1</v>
      </c>
      <c r="DT297" s="100"/>
      <c r="DU297" s="110"/>
      <c r="DV297" s="95">
        <f t="shared" si="306"/>
        <v>0</v>
      </c>
      <c r="DW297" s="15"/>
      <c r="DX297" s="24">
        <f t="shared" si="280"/>
        <v>0</v>
      </c>
      <c r="DY297" s="5">
        <v>0</v>
      </c>
      <c r="DZ297" s="63"/>
      <c r="EA297" s="15"/>
      <c r="EB297" s="13"/>
      <c r="EC297" s="98">
        <f t="shared" si="307"/>
        <v>0</v>
      </c>
      <c r="ED297" s="99">
        <f>ED5</f>
        <v>1</v>
      </c>
      <c r="EE297" s="100"/>
      <c r="EF297" s="110"/>
      <c r="EG297" s="95">
        <f t="shared" si="308"/>
        <v>0</v>
      </c>
      <c r="EH297" s="15"/>
      <c r="EI297" s="24">
        <f t="shared" si="281"/>
        <v>0</v>
      </c>
      <c r="EJ297" s="5">
        <v>0</v>
      </c>
      <c r="EK297" s="63"/>
      <c r="EL297" s="15"/>
      <c r="EM297" s="13"/>
      <c r="EN297" s="98">
        <f t="shared" si="309"/>
        <v>0</v>
      </c>
      <c r="EO297" s="99">
        <f>EO5</f>
        <v>1</v>
      </c>
      <c r="EP297" s="100"/>
      <c r="EQ297" s="110"/>
      <c r="ER297" s="95">
        <f t="shared" si="310"/>
        <v>0</v>
      </c>
      <c r="ES297" s="15"/>
      <c r="ET297" s="24">
        <f t="shared" si="282"/>
        <v>0</v>
      </c>
      <c r="EU297" s="5">
        <v>0</v>
      </c>
      <c r="EV297" s="63"/>
      <c r="EW297" s="15"/>
      <c r="EX297" s="13"/>
      <c r="EY297" s="98">
        <f t="shared" si="311"/>
        <v>0</v>
      </c>
      <c r="EZ297" s="99">
        <f>EZ5</f>
        <v>1</v>
      </c>
      <c r="FA297" s="100"/>
      <c r="FB297" s="110"/>
      <c r="FC297" s="95">
        <f t="shared" si="312"/>
        <v>0</v>
      </c>
      <c r="FD297" s="15"/>
      <c r="FE297" s="24">
        <f t="shared" si="283"/>
        <v>0</v>
      </c>
      <c r="FF297" s="5">
        <v>0</v>
      </c>
      <c r="FG297" s="63"/>
      <c r="FH297" s="15"/>
      <c r="FI297" s="13"/>
      <c r="FJ297" s="98">
        <f t="shared" si="313"/>
        <v>0</v>
      </c>
      <c r="FK297" s="99">
        <f>FK5</f>
        <v>1</v>
      </c>
      <c r="FL297" s="100"/>
      <c r="FM297" s="110"/>
      <c r="FN297" s="95">
        <f t="shared" si="314"/>
        <v>0</v>
      </c>
      <c r="FO297" s="15"/>
      <c r="FP297" s="24">
        <f t="shared" si="284"/>
        <v>0</v>
      </c>
      <c r="FQ297" s="5">
        <v>0</v>
      </c>
      <c r="FR297" s="8">
        <v>0</v>
      </c>
      <c r="FS297" s="84">
        <f t="shared" si="315"/>
        <v>23.597594999999998</v>
      </c>
      <c r="FT297" s="85">
        <f t="shared" si="316"/>
        <v>500</v>
      </c>
      <c r="FU297" s="85">
        <f t="shared" si="317"/>
        <v>500</v>
      </c>
      <c r="FV297" s="85">
        <f t="shared" si="318"/>
        <v>500</v>
      </c>
      <c r="FW297" s="85">
        <f t="shared" si="319"/>
        <v>500</v>
      </c>
      <c r="FX297" s="85">
        <f t="shared" si="320"/>
        <v>22.299727274999999</v>
      </c>
      <c r="FY297" s="85">
        <f t="shared" si="321"/>
        <v>500</v>
      </c>
      <c r="FZ297" s="85">
        <f t="shared" si="322"/>
        <v>500</v>
      </c>
      <c r="GA297" s="85">
        <f t="shared" si="323"/>
        <v>500</v>
      </c>
      <c r="GB297" s="85">
        <f t="shared" si="324"/>
        <v>500</v>
      </c>
      <c r="GC297" s="85">
        <f t="shared" si="325"/>
        <v>500</v>
      </c>
      <c r="GD297" s="85">
        <f t="shared" si="326"/>
        <v>500</v>
      </c>
      <c r="GE297" s="85">
        <f t="shared" si="327"/>
        <v>500</v>
      </c>
      <c r="GF297" s="85">
        <f t="shared" si="328"/>
        <v>500</v>
      </c>
      <c r="GG297" s="85">
        <f t="shared" si="329"/>
        <v>500</v>
      </c>
      <c r="GH297" s="101">
        <f t="shared" si="268"/>
        <v>2</v>
      </c>
      <c r="GI297" s="102">
        <f t="shared" si="330"/>
        <v>45.897322274999993</v>
      </c>
      <c r="GJ297" s="102">
        <f t="shared" si="331"/>
        <v>22.948661137499997</v>
      </c>
      <c r="GK297" s="79">
        <f>ROW()</f>
        <v>297</v>
      </c>
    </row>
    <row r="298" spans="1:193" s="12" customFormat="1" ht="50.1" customHeight="1">
      <c r="A298" s="17">
        <f>ROW()</f>
        <v>298</v>
      </c>
      <c r="B298" s="32">
        <f t="shared" si="332"/>
        <v>292</v>
      </c>
      <c r="C298" s="33">
        <f t="shared" si="333"/>
        <v>292</v>
      </c>
      <c r="D298" s="31" t="s">
        <v>619</v>
      </c>
      <c r="E298" s="390">
        <f t="shared" si="269"/>
        <v>0.68584319999999988</v>
      </c>
      <c r="F298" s="107">
        <f t="shared" si="285"/>
        <v>0.70580159999999992</v>
      </c>
      <c r="G298" s="3">
        <v>0</v>
      </c>
      <c r="H298" s="4">
        <v>0</v>
      </c>
      <c r="I298" s="63"/>
      <c r="J298" s="15"/>
      <c r="K298" s="13"/>
      <c r="L298" s="98">
        <f t="shared" si="334"/>
        <v>1</v>
      </c>
      <c r="M298" s="99">
        <f>M5</f>
        <v>0.94499999999999995</v>
      </c>
      <c r="N298" s="100">
        <v>0.76800000000000002</v>
      </c>
      <c r="O298" s="110">
        <v>303630</v>
      </c>
      <c r="P298" s="95">
        <f t="shared" si="286"/>
        <v>0.72575999999999996</v>
      </c>
      <c r="Q298" s="15"/>
      <c r="R298" s="24">
        <f t="shared" si="270"/>
        <v>2</v>
      </c>
      <c r="S298" s="25">
        <v>0</v>
      </c>
      <c r="T298" s="63"/>
      <c r="U298" s="15"/>
      <c r="V298" s="13"/>
      <c r="W298" s="98">
        <f t="shared" si="287"/>
        <v>0</v>
      </c>
      <c r="X298" s="99">
        <f>X5</f>
        <v>0.97</v>
      </c>
      <c r="Y298" s="100"/>
      <c r="Z298" s="110"/>
      <c r="AA298" s="95">
        <f t="shared" si="288"/>
        <v>0</v>
      </c>
      <c r="AB298" s="15"/>
      <c r="AC298" s="24">
        <f t="shared" si="271"/>
        <v>0</v>
      </c>
      <c r="AD298" s="5">
        <v>0</v>
      </c>
      <c r="AE298" s="63"/>
      <c r="AF298" s="15"/>
      <c r="AG298" s="13"/>
      <c r="AH298" s="98">
        <f t="shared" si="289"/>
        <v>0</v>
      </c>
      <c r="AI298" s="99">
        <f>AI5</f>
        <v>0.95499999999999996</v>
      </c>
      <c r="AJ298" s="100"/>
      <c r="AK298" s="110"/>
      <c r="AL298" s="95">
        <f t="shared" si="290"/>
        <v>0</v>
      </c>
      <c r="AM298" s="15"/>
      <c r="AN298" s="24">
        <f t="shared" si="272"/>
        <v>0</v>
      </c>
      <c r="AO298" s="5">
        <v>0</v>
      </c>
      <c r="AP298" s="63"/>
      <c r="AQ298" s="15"/>
      <c r="AR298" s="13"/>
      <c r="AS298" s="98">
        <f t="shared" si="291"/>
        <v>0</v>
      </c>
      <c r="AT298" s="99">
        <f>AT5</f>
        <v>0.96</v>
      </c>
      <c r="AU298" s="100"/>
      <c r="AV298" s="110"/>
      <c r="AW298" s="95">
        <f t="shared" si="292"/>
        <v>0</v>
      </c>
      <c r="AX298" s="15"/>
      <c r="AY298" s="24">
        <f t="shared" si="273"/>
        <v>0</v>
      </c>
      <c r="AZ298" s="5">
        <v>0</v>
      </c>
      <c r="BA298" s="63"/>
      <c r="BB298" s="15"/>
      <c r="BC298" s="13"/>
      <c r="BD298" s="98">
        <f t="shared" si="293"/>
        <v>0</v>
      </c>
      <c r="BE298" s="99">
        <f>BE5</f>
        <v>0.98</v>
      </c>
      <c r="BF298" s="100"/>
      <c r="BG298" s="110"/>
      <c r="BH298" s="95">
        <f t="shared" si="294"/>
        <v>0</v>
      </c>
      <c r="BI298" s="15"/>
      <c r="BJ298" s="24">
        <f t="shared" si="274"/>
        <v>0</v>
      </c>
      <c r="BK298" s="5">
        <v>0</v>
      </c>
      <c r="BL298" s="63"/>
      <c r="BM298" s="15"/>
      <c r="BN298" s="13"/>
      <c r="BO298" s="98">
        <f t="shared" si="295"/>
        <v>1</v>
      </c>
      <c r="BP298" s="99">
        <f>BP5</f>
        <v>0.94499999999999995</v>
      </c>
      <c r="BQ298" s="100">
        <v>0.72575999999999996</v>
      </c>
      <c r="BR298" s="110"/>
      <c r="BS298" s="95">
        <f t="shared" si="296"/>
        <v>0.68584319999999988</v>
      </c>
      <c r="BT298" s="15"/>
      <c r="BU298" s="24">
        <f t="shared" si="275"/>
        <v>1</v>
      </c>
      <c r="BV298" s="5">
        <v>0</v>
      </c>
      <c r="BW298" s="63"/>
      <c r="BX298" s="15"/>
      <c r="BY298" s="13"/>
      <c r="BZ298" s="98">
        <f t="shared" si="297"/>
        <v>0</v>
      </c>
      <c r="CA298" s="99">
        <f>CA5</f>
        <v>1</v>
      </c>
      <c r="CB298" s="100"/>
      <c r="CC298" s="110"/>
      <c r="CD298" s="95">
        <f t="shared" si="298"/>
        <v>0</v>
      </c>
      <c r="CE298" s="15"/>
      <c r="CF298" s="24">
        <f t="shared" si="276"/>
        <v>0</v>
      </c>
      <c r="CG298" s="5">
        <v>0</v>
      </c>
      <c r="CH298" s="63"/>
      <c r="CI298" s="15"/>
      <c r="CJ298" s="13"/>
      <c r="CK298" s="98">
        <f t="shared" si="299"/>
        <v>0</v>
      </c>
      <c r="CL298" s="99">
        <f>CL5</f>
        <v>1</v>
      </c>
      <c r="CM298" s="100"/>
      <c r="CN298" s="110"/>
      <c r="CO298" s="95">
        <f t="shared" si="300"/>
        <v>0</v>
      </c>
      <c r="CP298" s="15"/>
      <c r="CQ298" s="24">
        <f t="shared" si="277"/>
        <v>0</v>
      </c>
      <c r="CR298" s="5">
        <v>0</v>
      </c>
      <c r="CS298" s="63"/>
      <c r="CT298" s="15"/>
      <c r="CU298" s="13"/>
      <c r="CV298" s="98">
        <f t="shared" si="301"/>
        <v>0</v>
      </c>
      <c r="CW298" s="99">
        <f>CW5</f>
        <v>1</v>
      </c>
      <c r="CX298" s="100"/>
      <c r="CY298" s="110"/>
      <c r="CZ298" s="95">
        <f t="shared" si="302"/>
        <v>0</v>
      </c>
      <c r="DA298" s="15"/>
      <c r="DB298" s="24">
        <f t="shared" si="278"/>
        <v>0</v>
      </c>
      <c r="DC298" s="5">
        <v>0</v>
      </c>
      <c r="DD298" s="63"/>
      <c r="DE298" s="15"/>
      <c r="DF298" s="13"/>
      <c r="DG298" s="98">
        <f t="shared" si="303"/>
        <v>0</v>
      </c>
      <c r="DH298" s="99">
        <f>DH5</f>
        <v>1</v>
      </c>
      <c r="DI298" s="100"/>
      <c r="DJ298" s="110"/>
      <c r="DK298" s="95">
        <f t="shared" si="304"/>
        <v>0</v>
      </c>
      <c r="DL298" s="15"/>
      <c r="DM298" s="24">
        <f t="shared" si="279"/>
        <v>0</v>
      </c>
      <c r="DN298" s="5">
        <v>0</v>
      </c>
      <c r="DO298" s="63"/>
      <c r="DP298" s="15"/>
      <c r="DQ298" s="13"/>
      <c r="DR298" s="98">
        <f t="shared" si="305"/>
        <v>0</v>
      </c>
      <c r="DS298" s="99">
        <f>DS5</f>
        <v>1</v>
      </c>
      <c r="DT298" s="100"/>
      <c r="DU298" s="110"/>
      <c r="DV298" s="95">
        <f t="shared" si="306"/>
        <v>0</v>
      </c>
      <c r="DW298" s="15"/>
      <c r="DX298" s="24">
        <f t="shared" si="280"/>
        <v>0</v>
      </c>
      <c r="DY298" s="5">
        <v>0</v>
      </c>
      <c r="DZ298" s="63"/>
      <c r="EA298" s="15"/>
      <c r="EB298" s="13"/>
      <c r="EC298" s="98">
        <f t="shared" si="307"/>
        <v>0</v>
      </c>
      <c r="ED298" s="99">
        <f>ED5</f>
        <v>1</v>
      </c>
      <c r="EE298" s="100"/>
      <c r="EF298" s="110"/>
      <c r="EG298" s="95">
        <f t="shared" si="308"/>
        <v>0</v>
      </c>
      <c r="EH298" s="15"/>
      <c r="EI298" s="24">
        <f t="shared" si="281"/>
        <v>0</v>
      </c>
      <c r="EJ298" s="5">
        <v>0</v>
      </c>
      <c r="EK298" s="63"/>
      <c r="EL298" s="15"/>
      <c r="EM298" s="13"/>
      <c r="EN298" s="98">
        <f t="shared" si="309"/>
        <v>0</v>
      </c>
      <c r="EO298" s="99">
        <f>EO5</f>
        <v>1</v>
      </c>
      <c r="EP298" s="100"/>
      <c r="EQ298" s="110"/>
      <c r="ER298" s="95">
        <f t="shared" si="310"/>
        <v>0</v>
      </c>
      <c r="ES298" s="15"/>
      <c r="ET298" s="24">
        <f t="shared" si="282"/>
        <v>0</v>
      </c>
      <c r="EU298" s="5">
        <v>0</v>
      </c>
      <c r="EV298" s="63"/>
      <c r="EW298" s="15"/>
      <c r="EX298" s="13"/>
      <c r="EY298" s="98">
        <f t="shared" si="311"/>
        <v>0</v>
      </c>
      <c r="EZ298" s="99">
        <f>EZ5</f>
        <v>1</v>
      </c>
      <c r="FA298" s="100"/>
      <c r="FB298" s="110"/>
      <c r="FC298" s="95">
        <f t="shared" si="312"/>
        <v>0</v>
      </c>
      <c r="FD298" s="15"/>
      <c r="FE298" s="24">
        <f t="shared" si="283"/>
        <v>0</v>
      </c>
      <c r="FF298" s="5">
        <v>0</v>
      </c>
      <c r="FG298" s="63"/>
      <c r="FH298" s="15"/>
      <c r="FI298" s="13"/>
      <c r="FJ298" s="98">
        <f t="shared" si="313"/>
        <v>0</v>
      </c>
      <c r="FK298" s="99">
        <f>FK5</f>
        <v>1</v>
      </c>
      <c r="FL298" s="100"/>
      <c r="FM298" s="110"/>
      <c r="FN298" s="95">
        <f t="shared" si="314"/>
        <v>0</v>
      </c>
      <c r="FO298" s="15"/>
      <c r="FP298" s="24">
        <f t="shared" si="284"/>
        <v>0</v>
      </c>
      <c r="FQ298" s="5">
        <v>0</v>
      </c>
      <c r="FR298" s="8">
        <v>0</v>
      </c>
      <c r="FS298" s="84">
        <f t="shared" si="315"/>
        <v>0.72575999999999996</v>
      </c>
      <c r="FT298" s="85">
        <f t="shared" si="316"/>
        <v>500</v>
      </c>
      <c r="FU298" s="85">
        <f t="shared" si="317"/>
        <v>500</v>
      </c>
      <c r="FV298" s="85">
        <f t="shared" si="318"/>
        <v>500</v>
      </c>
      <c r="FW298" s="85">
        <f t="shared" si="319"/>
        <v>500</v>
      </c>
      <c r="FX298" s="85">
        <f t="shared" si="320"/>
        <v>0.68584319999999988</v>
      </c>
      <c r="FY298" s="85">
        <f t="shared" si="321"/>
        <v>500</v>
      </c>
      <c r="FZ298" s="85">
        <f t="shared" si="322"/>
        <v>500</v>
      </c>
      <c r="GA298" s="85">
        <f t="shared" si="323"/>
        <v>500</v>
      </c>
      <c r="GB298" s="85">
        <f t="shared" si="324"/>
        <v>500</v>
      </c>
      <c r="GC298" s="85">
        <f t="shared" si="325"/>
        <v>500</v>
      </c>
      <c r="GD298" s="85">
        <f t="shared" si="326"/>
        <v>500</v>
      </c>
      <c r="GE298" s="85">
        <f t="shared" si="327"/>
        <v>500</v>
      </c>
      <c r="GF298" s="85">
        <f t="shared" si="328"/>
        <v>500</v>
      </c>
      <c r="GG298" s="85">
        <f t="shared" si="329"/>
        <v>500</v>
      </c>
      <c r="GH298" s="101">
        <f t="shared" si="268"/>
        <v>2</v>
      </c>
      <c r="GI298" s="102">
        <f t="shared" si="330"/>
        <v>1.4116031999999998</v>
      </c>
      <c r="GJ298" s="102">
        <f t="shared" si="331"/>
        <v>0.70580159999999992</v>
      </c>
      <c r="GK298" s="79">
        <f>ROW()</f>
        <v>298</v>
      </c>
    </row>
    <row r="299" spans="1:193" s="12" customFormat="1" ht="50.1" customHeight="1">
      <c r="A299" s="17">
        <f>ROW()</f>
        <v>299</v>
      </c>
      <c r="B299" s="32">
        <f t="shared" si="332"/>
        <v>293</v>
      </c>
      <c r="C299" s="33">
        <f t="shared" si="333"/>
        <v>293</v>
      </c>
      <c r="D299" s="31" t="s">
        <v>620</v>
      </c>
      <c r="E299" s="390">
        <f t="shared" si="269"/>
        <v>1.5264</v>
      </c>
      <c r="F299" s="107">
        <f t="shared" si="285"/>
        <v>2.3382195062499997</v>
      </c>
      <c r="G299" s="3">
        <v>0</v>
      </c>
      <c r="H299" s="4">
        <v>0</v>
      </c>
      <c r="I299" s="63"/>
      <c r="J299" s="15"/>
      <c r="K299" s="13"/>
      <c r="L299" s="98">
        <f t="shared" si="334"/>
        <v>1</v>
      </c>
      <c r="M299" s="99">
        <f>M5</f>
        <v>0.94499999999999995</v>
      </c>
      <c r="N299" s="100">
        <v>2.8010000000000002</v>
      </c>
      <c r="O299" s="110">
        <v>303803</v>
      </c>
      <c r="P299" s="95">
        <f t="shared" si="286"/>
        <v>2.6469450000000001</v>
      </c>
      <c r="Q299" s="15"/>
      <c r="R299" s="24">
        <f t="shared" si="270"/>
        <v>3</v>
      </c>
      <c r="S299" s="25">
        <v>0</v>
      </c>
      <c r="T299" s="63"/>
      <c r="U299" s="15"/>
      <c r="V299" s="13"/>
      <c r="W299" s="98">
        <f t="shared" si="287"/>
        <v>1</v>
      </c>
      <c r="X299" s="99">
        <f>X5</f>
        <v>0.97</v>
      </c>
      <c r="Y299" s="100">
        <v>2.7610000000000001</v>
      </c>
      <c r="Z299" s="110"/>
      <c r="AA299" s="95">
        <f t="shared" si="288"/>
        <v>2.6781700000000002</v>
      </c>
      <c r="AB299" s="15"/>
      <c r="AC299" s="24">
        <f t="shared" si="271"/>
        <v>4</v>
      </c>
      <c r="AD299" s="5">
        <v>0</v>
      </c>
      <c r="AE299" s="63"/>
      <c r="AF299" s="15"/>
      <c r="AG299" s="13"/>
      <c r="AH299" s="98">
        <f t="shared" si="289"/>
        <v>0</v>
      </c>
      <c r="AI299" s="99">
        <f>AI5</f>
        <v>0.95499999999999996</v>
      </c>
      <c r="AJ299" s="100"/>
      <c r="AK299" s="110"/>
      <c r="AL299" s="95">
        <f t="shared" si="290"/>
        <v>0</v>
      </c>
      <c r="AM299" s="15"/>
      <c r="AN299" s="24">
        <f t="shared" si="272"/>
        <v>0</v>
      </c>
      <c r="AO299" s="5">
        <v>0</v>
      </c>
      <c r="AP299" s="63"/>
      <c r="AQ299" s="15"/>
      <c r="AR299" s="13"/>
      <c r="AS299" s="98">
        <f t="shared" si="291"/>
        <v>1</v>
      </c>
      <c r="AT299" s="99">
        <f>AT5</f>
        <v>0.96</v>
      </c>
      <c r="AU299" s="100">
        <v>1.59</v>
      </c>
      <c r="AV299" s="110"/>
      <c r="AW299" s="95">
        <f t="shared" si="292"/>
        <v>1.5264</v>
      </c>
      <c r="AX299" s="15"/>
      <c r="AY299" s="24">
        <f t="shared" si="273"/>
        <v>1</v>
      </c>
      <c r="AZ299" s="5">
        <v>0</v>
      </c>
      <c r="BA299" s="63"/>
      <c r="BB299" s="15"/>
      <c r="BC299" s="13"/>
      <c r="BD299" s="98">
        <f t="shared" si="293"/>
        <v>0</v>
      </c>
      <c r="BE299" s="99">
        <f>BE5</f>
        <v>0.98</v>
      </c>
      <c r="BF299" s="100"/>
      <c r="BG299" s="110"/>
      <c r="BH299" s="95">
        <f t="shared" si="294"/>
        <v>0</v>
      </c>
      <c r="BI299" s="15"/>
      <c r="BJ299" s="24">
        <f t="shared" si="274"/>
        <v>0</v>
      </c>
      <c r="BK299" s="5">
        <v>0</v>
      </c>
      <c r="BL299" s="63"/>
      <c r="BM299" s="15"/>
      <c r="BN299" s="13"/>
      <c r="BO299" s="98">
        <f t="shared" si="295"/>
        <v>1</v>
      </c>
      <c r="BP299" s="99">
        <f>BP5</f>
        <v>0.94499999999999995</v>
      </c>
      <c r="BQ299" s="100">
        <v>2.6469450000000001</v>
      </c>
      <c r="BR299" s="110"/>
      <c r="BS299" s="95">
        <f t="shared" si="296"/>
        <v>2.5013630249999999</v>
      </c>
      <c r="BT299" s="15"/>
      <c r="BU299" s="24">
        <f t="shared" si="275"/>
        <v>2</v>
      </c>
      <c r="BV299" s="5">
        <v>0</v>
      </c>
      <c r="BW299" s="63"/>
      <c r="BX299" s="15"/>
      <c r="BY299" s="13"/>
      <c r="BZ299" s="98">
        <f t="shared" si="297"/>
        <v>0</v>
      </c>
      <c r="CA299" s="99">
        <f>CA5</f>
        <v>1</v>
      </c>
      <c r="CB299" s="100"/>
      <c r="CC299" s="110"/>
      <c r="CD299" s="95">
        <f t="shared" si="298"/>
        <v>0</v>
      </c>
      <c r="CE299" s="15"/>
      <c r="CF299" s="24">
        <f t="shared" si="276"/>
        <v>0</v>
      </c>
      <c r="CG299" s="5">
        <v>0</v>
      </c>
      <c r="CH299" s="63"/>
      <c r="CI299" s="15"/>
      <c r="CJ299" s="13"/>
      <c r="CK299" s="98">
        <f t="shared" si="299"/>
        <v>0</v>
      </c>
      <c r="CL299" s="99">
        <f>CL5</f>
        <v>1</v>
      </c>
      <c r="CM299" s="100"/>
      <c r="CN299" s="110"/>
      <c r="CO299" s="95">
        <f t="shared" si="300"/>
        <v>0</v>
      </c>
      <c r="CP299" s="15"/>
      <c r="CQ299" s="24">
        <f t="shared" si="277"/>
        <v>0</v>
      </c>
      <c r="CR299" s="5">
        <v>0</v>
      </c>
      <c r="CS299" s="63"/>
      <c r="CT299" s="15"/>
      <c r="CU299" s="13"/>
      <c r="CV299" s="98">
        <f t="shared" si="301"/>
        <v>0</v>
      </c>
      <c r="CW299" s="99">
        <f>CW5</f>
        <v>1</v>
      </c>
      <c r="CX299" s="100"/>
      <c r="CY299" s="110"/>
      <c r="CZ299" s="95">
        <f t="shared" si="302"/>
        <v>0</v>
      </c>
      <c r="DA299" s="15"/>
      <c r="DB299" s="24">
        <f t="shared" si="278"/>
        <v>0</v>
      </c>
      <c r="DC299" s="5">
        <v>0</v>
      </c>
      <c r="DD299" s="63"/>
      <c r="DE299" s="15"/>
      <c r="DF299" s="13"/>
      <c r="DG299" s="98">
        <f t="shared" si="303"/>
        <v>0</v>
      </c>
      <c r="DH299" s="99">
        <f>DH5</f>
        <v>1</v>
      </c>
      <c r="DI299" s="100"/>
      <c r="DJ299" s="110"/>
      <c r="DK299" s="95">
        <f t="shared" si="304"/>
        <v>0</v>
      </c>
      <c r="DL299" s="15"/>
      <c r="DM299" s="24">
        <f t="shared" si="279"/>
        <v>0</v>
      </c>
      <c r="DN299" s="5">
        <v>0</v>
      </c>
      <c r="DO299" s="63"/>
      <c r="DP299" s="15"/>
      <c r="DQ299" s="13"/>
      <c r="DR299" s="98">
        <f t="shared" si="305"/>
        <v>0</v>
      </c>
      <c r="DS299" s="99">
        <f>DS5</f>
        <v>1</v>
      </c>
      <c r="DT299" s="100"/>
      <c r="DU299" s="110"/>
      <c r="DV299" s="95">
        <f t="shared" si="306"/>
        <v>0</v>
      </c>
      <c r="DW299" s="15"/>
      <c r="DX299" s="24">
        <f t="shared" si="280"/>
        <v>0</v>
      </c>
      <c r="DY299" s="5">
        <v>0</v>
      </c>
      <c r="DZ299" s="63"/>
      <c r="EA299" s="15"/>
      <c r="EB299" s="13"/>
      <c r="EC299" s="98">
        <f t="shared" si="307"/>
        <v>0</v>
      </c>
      <c r="ED299" s="99">
        <f>ED5</f>
        <v>1</v>
      </c>
      <c r="EE299" s="100"/>
      <c r="EF299" s="110"/>
      <c r="EG299" s="95">
        <f t="shared" si="308"/>
        <v>0</v>
      </c>
      <c r="EH299" s="15"/>
      <c r="EI299" s="24">
        <f t="shared" si="281"/>
        <v>0</v>
      </c>
      <c r="EJ299" s="5">
        <v>0</v>
      </c>
      <c r="EK299" s="63"/>
      <c r="EL299" s="15"/>
      <c r="EM299" s="13"/>
      <c r="EN299" s="98">
        <f t="shared" si="309"/>
        <v>0</v>
      </c>
      <c r="EO299" s="99">
        <f>EO5</f>
        <v>1</v>
      </c>
      <c r="EP299" s="100"/>
      <c r="EQ299" s="110"/>
      <c r="ER299" s="95">
        <f t="shared" si="310"/>
        <v>0</v>
      </c>
      <c r="ES299" s="15"/>
      <c r="ET299" s="24">
        <f t="shared" si="282"/>
        <v>0</v>
      </c>
      <c r="EU299" s="5">
        <v>0</v>
      </c>
      <c r="EV299" s="63"/>
      <c r="EW299" s="15"/>
      <c r="EX299" s="13"/>
      <c r="EY299" s="98">
        <f t="shared" si="311"/>
        <v>0</v>
      </c>
      <c r="EZ299" s="99">
        <f>EZ5</f>
        <v>1</v>
      </c>
      <c r="FA299" s="100"/>
      <c r="FB299" s="110"/>
      <c r="FC299" s="95">
        <f t="shared" si="312"/>
        <v>0</v>
      </c>
      <c r="FD299" s="15"/>
      <c r="FE299" s="24">
        <f t="shared" si="283"/>
        <v>0</v>
      </c>
      <c r="FF299" s="5">
        <v>0</v>
      </c>
      <c r="FG299" s="63"/>
      <c r="FH299" s="15"/>
      <c r="FI299" s="13"/>
      <c r="FJ299" s="98">
        <f t="shared" si="313"/>
        <v>0</v>
      </c>
      <c r="FK299" s="99">
        <f>FK5</f>
        <v>1</v>
      </c>
      <c r="FL299" s="100"/>
      <c r="FM299" s="110"/>
      <c r="FN299" s="95">
        <f t="shared" si="314"/>
        <v>0</v>
      </c>
      <c r="FO299" s="15"/>
      <c r="FP299" s="24">
        <f t="shared" si="284"/>
        <v>0</v>
      </c>
      <c r="FQ299" s="5">
        <v>0</v>
      </c>
      <c r="FR299" s="8">
        <v>0</v>
      </c>
      <c r="FS299" s="84">
        <f t="shared" si="315"/>
        <v>2.6469450000000001</v>
      </c>
      <c r="FT299" s="85">
        <f t="shared" si="316"/>
        <v>2.6781700000000002</v>
      </c>
      <c r="FU299" s="85">
        <f t="shared" si="317"/>
        <v>500</v>
      </c>
      <c r="FV299" s="85">
        <f t="shared" si="318"/>
        <v>1.5264</v>
      </c>
      <c r="FW299" s="85">
        <f t="shared" si="319"/>
        <v>500</v>
      </c>
      <c r="FX299" s="85">
        <f t="shared" si="320"/>
        <v>2.5013630249999999</v>
      </c>
      <c r="FY299" s="85">
        <f t="shared" si="321"/>
        <v>500</v>
      </c>
      <c r="FZ299" s="85">
        <f t="shared" si="322"/>
        <v>500</v>
      </c>
      <c r="GA299" s="85">
        <f t="shared" si="323"/>
        <v>500</v>
      </c>
      <c r="GB299" s="85">
        <f t="shared" si="324"/>
        <v>500</v>
      </c>
      <c r="GC299" s="85">
        <f t="shared" si="325"/>
        <v>500</v>
      </c>
      <c r="GD299" s="85">
        <f t="shared" si="326"/>
        <v>500</v>
      </c>
      <c r="GE299" s="85">
        <f t="shared" si="327"/>
        <v>500</v>
      </c>
      <c r="GF299" s="85">
        <f t="shared" si="328"/>
        <v>500</v>
      </c>
      <c r="GG299" s="85">
        <f t="shared" si="329"/>
        <v>500</v>
      </c>
      <c r="GH299" s="101">
        <f t="shared" si="268"/>
        <v>4</v>
      </c>
      <c r="GI299" s="102">
        <f t="shared" si="330"/>
        <v>9.352878024999999</v>
      </c>
      <c r="GJ299" s="102">
        <f t="shared" si="331"/>
        <v>2.3382195062499997</v>
      </c>
      <c r="GK299" s="79">
        <f>ROW()</f>
        <v>299</v>
      </c>
    </row>
    <row r="300" spans="1:193" s="12" customFormat="1" ht="50.1" customHeight="1">
      <c r="A300" s="17">
        <f>ROW()</f>
        <v>300</v>
      </c>
      <c r="B300" s="32">
        <f t="shared" si="332"/>
        <v>294</v>
      </c>
      <c r="C300" s="33">
        <f t="shared" si="333"/>
        <v>294</v>
      </c>
      <c r="D300" s="31" t="s">
        <v>621</v>
      </c>
      <c r="E300" s="390">
        <f t="shared" si="269"/>
        <v>17.134470674999999</v>
      </c>
      <c r="F300" s="107">
        <f t="shared" si="285"/>
        <v>17.633092837500001</v>
      </c>
      <c r="G300" s="3">
        <v>0</v>
      </c>
      <c r="H300" s="4">
        <v>0</v>
      </c>
      <c r="I300" s="63"/>
      <c r="J300" s="15"/>
      <c r="K300" s="13"/>
      <c r="L300" s="98">
        <f t="shared" si="334"/>
        <v>1</v>
      </c>
      <c r="M300" s="99">
        <f>M5</f>
        <v>0.94499999999999995</v>
      </c>
      <c r="N300" s="100">
        <v>19.187000000000001</v>
      </c>
      <c r="O300" s="110">
        <v>146007</v>
      </c>
      <c r="P300" s="95">
        <f t="shared" si="286"/>
        <v>18.131715</v>
      </c>
      <c r="Q300" s="15"/>
      <c r="R300" s="24">
        <f t="shared" si="270"/>
        <v>2</v>
      </c>
      <c r="S300" s="25">
        <v>0</v>
      </c>
      <c r="T300" s="63"/>
      <c r="U300" s="15"/>
      <c r="V300" s="13"/>
      <c r="W300" s="98">
        <f t="shared" si="287"/>
        <v>0</v>
      </c>
      <c r="X300" s="99">
        <f>X5</f>
        <v>0.97</v>
      </c>
      <c r="Y300" s="100"/>
      <c r="Z300" s="110"/>
      <c r="AA300" s="95">
        <f t="shared" si="288"/>
        <v>0</v>
      </c>
      <c r="AB300" s="15"/>
      <c r="AC300" s="24">
        <f t="shared" si="271"/>
        <v>0</v>
      </c>
      <c r="AD300" s="5">
        <v>0</v>
      </c>
      <c r="AE300" s="63"/>
      <c r="AF300" s="15"/>
      <c r="AG300" s="13"/>
      <c r="AH300" s="98">
        <f t="shared" si="289"/>
        <v>0</v>
      </c>
      <c r="AI300" s="99">
        <f>AI5</f>
        <v>0.95499999999999996</v>
      </c>
      <c r="AJ300" s="100"/>
      <c r="AK300" s="110"/>
      <c r="AL300" s="95">
        <f t="shared" si="290"/>
        <v>0</v>
      </c>
      <c r="AM300" s="15"/>
      <c r="AN300" s="24">
        <f t="shared" si="272"/>
        <v>0</v>
      </c>
      <c r="AO300" s="5">
        <v>0</v>
      </c>
      <c r="AP300" s="63"/>
      <c r="AQ300" s="15"/>
      <c r="AR300" s="13"/>
      <c r="AS300" s="98">
        <f t="shared" si="291"/>
        <v>0</v>
      </c>
      <c r="AT300" s="99">
        <f>AT5</f>
        <v>0.96</v>
      </c>
      <c r="AU300" s="100"/>
      <c r="AV300" s="110"/>
      <c r="AW300" s="95">
        <f t="shared" si="292"/>
        <v>0</v>
      </c>
      <c r="AX300" s="15"/>
      <c r="AY300" s="24">
        <f t="shared" si="273"/>
        <v>0</v>
      </c>
      <c r="AZ300" s="5">
        <v>0</v>
      </c>
      <c r="BA300" s="63"/>
      <c r="BB300" s="15"/>
      <c r="BC300" s="13"/>
      <c r="BD300" s="98">
        <f t="shared" si="293"/>
        <v>0</v>
      </c>
      <c r="BE300" s="99">
        <f>BE5</f>
        <v>0.98</v>
      </c>
      <c r="BF300" s="100"/>
      <c r="BG300" s="110"/>
      <c r="BH300" s="95">
        <f t="shared" si="294"/>
        <v>0</v>
      </c>
      <c r="BI300" s="15"/>
      <c r="BJ300" s="24">
        <f t="shared" si="274"/>
        <v>0</v>
      </c>
      <c r="BK300" s="5">
        <v>0</v>
      </c>
      <c r="BL300" s="63"/>
      <c r="BM300" s="15"/>
      <c r="BN300" s="13"/>
      <c r="BO300" s="98">
        <f t="shared" si="295"/>
        <v>1</v>
      </c>
      <c r="BP300" s="99">
        <f>BP5</f>
        <v>0.94499999999999995</v>
      </c>
      <c r="BQ300" s="100">
        <v>18.131715</v>
      </c>
      <c r="BR300" s="110"/>
      <c r="BS300" s="95">
        <f t="shared" si="296"/>
        <v>17.134470674999999</v>
      </c>
      <c r="BT300" s="15"/>
      <c r="BU300" s="24">
        <f t="shared" si="275"/>
        <v>1</v>
      </c>
      <c r="BV300" s="5">
        <v>0</v>
      </c>
      <c r="BW300" s="63"/>
      <c r="BX300" s="15"/>
      <c r="BY300" s="13"/>
      <c r="BZ300" s="98">
        <f t="shared" si="297"/>
        <v>0</v>
      </c>
      <c r="CA300" s="99">
        <f>CA5</f>
        <v>1</v>
      </c>
      <c r="CB300" s="100"/>
      <c r="CC300" s="110"/>
      <c r="CD300" s="95">
        <f t="shared" si="298"/>
        <v>0</v>
      </c>
      <c r="CE300" s="15"/>
      <c r="CF300" s="24">
        <f t="shared" si="276"/>
        <v>0</v>
      </c>
      <c r="CG300" s="5">
        <v>0</v>
      </c>
      <c r="CH300" s="63"/>
      <c r="CI300" s="15"/>
      <c r="CJ300" s="13"/>
      <c r="CK300" s="98">
        <f t="shared" si="299"/>
        <v>0</v>
      </c>
      <c r="CL300" s="99">
        <f>CL5</f>
        <v>1</v>
      </c>
      <c r="CM300" s="100"/>
      <c r="CN300" s="110"/>
      <c r="CO300" s="95">
        <f t="shared" si="300"/>
        <v>0</v>
      </c>
      <c r="CP300" s="15"/>
      <c r="CQ300" s="24">
        <f t="shared" si="277"/>
        <v>0</v>
      </c>
      <c r="CR300" s="5">
        <v>0</v>
      </c>
      <c r="CS300" s="63"/>
      <c r="CT300" s="15"/>
      <c r="CU300" s="13"/>
      <c r="CV300" s="98">
        <f t="shared" si="301"/>
        <v>0</v>
      </c>
      <c r="CW300" s="99">
        <f>CW5</f>
        <v>1</v>
      </c>
      <c r="CX300" s="100"/>
      <c r="CY300" s="110"/>
      <c r="CZ300" s="95">
        <f t="shared" si="302"/>
        <v>0</v>
      </c>
      <c r="DA300" s="15"/>
      <c r="DB300" s="24">
        <f t="shared" si="278"/>
        <v>0</v>
      </c>
      <c r="DC300" s="5">
        <v>0</v>
      </c>
      <c r="DD300" s="63"/>
      <c r="DE300" s="15"/>
      <c r="DF300" s="13"/>
      <c r="DG300" s="98">
        <f t="shared" si="303"/>
        <v>0</v>
      </c>
      <c r="DH300" s="99">
        <f>DH5</f>
        <v>1</v>
      </c>
      <c r="DI300" s="100"/>
      <c r="DJ300" s="110"/>
      <c r="DK300" s="95">
        <f t="shared" si="304"/>
        <v>0</v>
      </c>
      <c r="DL300" s="15"/>
      <c r="DM300" s="24">
        <f t="shared" si="279"/>
        <v>0</v>
      </c>
      <c r="DN300" s="5">
        <v>0</v>
      </c>
      <c r="DO300" s="63"/>
      <c r="DP300" s="15"/>
      <c r="DQ300" s="13"/>
      <c r="DR300" s="98">
        <f t="shared" si="305"/>
        <v>0</v>
      </c>
      <c r="DS300" s="99">
        <f>DS5</f>
        <v>1</v>
      </c>
      <c r="DT300" s="100"/>
      <c r="DU300" s="110"/>
      <c r="DV300" s="95">
        <f t="shared" si="306"/>
        <v>0</v>
      </c>
      <c r="DW300" s="15"/>
      <c r="DX300" s="24">
        <f t="shared" si="280"/>
        <v>0</v>
      </c>
      <c r="DY300" s="5">
        <v>0</v>
      </c>
      <c r="DZ300" s="63"/>
      <c r="EA300" s="15"/>
      <c r="EB300" s="13"/>
      <c r="EC300" s="98">
        <f t="shared" si="307"/>
        <v>0</v>
      </c>
      <c r="ED300" s="99">
        <f>ED5</f>
        <v>1</v>
      </c>
      <c r="EE300" s="100"/>
      <c r="EF300" s="110"/>
      <c r="EG300" s="95">
        <f t="shared" si="308"/>
        <v>0</v>
      </c>
      <c r="EH300" s="15"/>
      <c r="EI300" s="24">
        <f t="shared" si="281"/>
        <v>0</v>
      </c>
      <c r="EJ300" s="5">
        <v>0</v>
      </c>
      <c r="EK300" s="63"/>
      <c r="EL300" s="15"/>
      <c r="EM300" s="13"/>
      <c r="EN300" s="98">
        <f t="shared" si="309"/>
        <v>0</v>
      </c>
      <c r="EO300" s="99">
        <f>EO5</f>
        <v>1</v>
      </c>
      <c r="EP300" s="100"/>
      <c r="EQ300" s="110"/>
      <c r="ER300" s="95">
        <f t="shared" si="310"/>
        <v>0</v>
      </c>
      <c r="ES300" s="15"/>
      <c r="ET300" s="24">
        <f t="shared" si="282"/>
        <v>0</v>
      </c>
      <c r="EU300" s="5">
        <v>0</v>
      </c>
      <c r="EV300" s="63"/>
      <c r="EW300" s="15"/>
      <c r="EX300" s="13"/>
      <c r="EY300" s="98">
        <f t="shared" si="311"/>
        <v>0</v>
      </c>
      <c r="EZ300" s="99">
        <f>EZ5</f>
        <v>1</v>
      </c>
      <c r="FA300" s="100"/>
      <c r="FB300" s="110"/>
      <c r="FC300" s="95">
        <f t="shared" si="312"/>
        <v>0</v>
      </c>
      <c r="FD300" s="15"/>
      <c r="FE300" s="24">
        <f t="shared" si="283"/>
        <v>0</v>
      </c>
      <c r="FF300" s="5">
        <v>0</v>
      </c>
      <c r="FG300" s="63"/>
      <c r="FH300" s="15"/>
      <c r="FI300" s="13"/>
      <c r="FJ300" s="98">
        <f t="shared" si="313"/>
        <v>0</v>
      </c>
      <c r="FK300" s="99">
        <f>FK5</f>
        <v>1</v>
      </c>
      <c r="FL300" s="100"/>
      <c r="FM300" s="110"/>
      <c r="FN300" s="95">
        <f t="shared" si="314"/>
        <v>0</v>
      </c>
      <c r="FO300" s="15"/>
      <c r="FP300" s="24">
        <f t="shared" si="284"/>
        <v>0</v>
      </c>
      <c r="FQ300" s="5">
        <v>0</v>
      </c>
      <c r="FR300" s="8">
        <v>0</v>
      </c>
      <c r="FS300" s="84">
        <f t="shared" si="315"/>
        <v>18.131715</v>
      </c>
      <c r="FT300" s="85">
        <f t="shared" si="316"/>
        <v>500</v>
      </c>
      <c r="FU300" s="85">
        <f t="shared" si="317"/>
        <v>500</v>
      </c>
      <c r="FV300" s="85">
        <f t="shared" si="318"/>
        <v>500</v>
      </c>
      <c r="FW300" s="85">
        <f t="shared" si="319"/>
        <v>500</v>
      </c>
      <c r="FX300" s="85">
        <f t="shared" si="320"/>
        <v>17.134470674999999</v>
      </c>
      <c r="FY300" s="85">
        <f t="shared" si="321"/>
        <v>500</v>
      </c>
      <c r="FZ300" s="85">
        <f t="shared" si="322"/>
        <v>500</v>
      </c>
      <c r="GA300" s="85">
        <f t="shared" si="323"/>
        <v>500</v>
      </c>
      <c r="GB300" s="85">
        <f t="shared" si="324"/>
        <v>500</v>
      </c>
      <c r="GC300" s="85">
        <f t="shared" si="325"/>
        <v>500</v>
      </c>
      <c r="GD300" s="85">
        <f t="shared" si="326"/>
        <v>500</v>
      </c>
      <c r="GE300" s="85">
        <f t="shared" si="327"/>
        <v>500</v>
      </c>
      <c r="GF300" s="85">
        <f t="shared" si="328"/>
        <v>500</v>
      </c>
      <c r="GG300" s="85">
        <f t="shared" si="329"/>
        <v>500</v>
      </c>
      <c r="GH300" s="101">
        <f t="shared" si="268"/>
        <v>2</v>
      </c>
      <c r="GI300" s="102">
        <f t="shared" si="330"/>
        <v>35.266185675000003</v>
      </c>
      <c r="GJ300" s="102">
        <f t="shared" si="331"/>
        <v>17.633092837500001</v>
      </c>
      <c r="GK300" s="79">
        <f>ROW()</f>
        <v>300</v>
      </c>
    </row>
    <row r="301" spans="1:193" s="12" customFormat="1" ht="50.1" customHeight="1">
      <c r="A301" s="17">
        <f>ROW()</f>
        <v>301</v>
      </c>
      <c r="B301" s="32">
        <f t="shared" si="332"/>
        <v>295</v>
      </c>
      <c r="C301" s="33">
        <f t="shared" si="333"/>
        <v>295</v>
      </c>
      <c r="D301" s="31" t="s">
        <v>622</v>
      </c>
      <c r="E301" s="390">
        <f t="shared" si="269"/>
        <v>53.615434949999994</v>
      </c>
      <c r="F301" s="107">
        <f t="shared" si="285"/>
        <v>55.175672474999999</v>
      </c>
      <c r="G301" s="3">
        <v>0</v>
      </c>
      <c r="H301" s="4">
        <v>0</v>
      </c>
      <c r="I301" s="63"/>
      <c r="J301" s="15"/>
      <c r="K301" s="13"/>
      <c r="L301" s="98">
        <f t="shared" si="334"/>
        <v>1</v>
      </c>
      <c r="M301" s="99">
        <f>M5</f>
        <v>0.94499999999999995</v>
      </c>
      <c r="N301" s="100">
        <v>60.037999999999997</v>
      </c>
      <c r="O301" s="110">
        <v>145805</v>
      </c>
      <c r="P301" s="95">
        <f t="shared" si="286"/>
        <v>56.735909999999997</v>
      </c>
      <c r="Q301" s="15"/>
      <c r="R301" s="24">
        <f t="shared" si="270"/>
        <v>2</v>
      </c>
      <c r="S301" s="25">
        <v>0</v>
      </c>
      <c r="T301" s="63"/>
      <c r="U301" s="15"/>
      <c r="V301" s="13"/>
      <c r="W301" s="98">
        <f t="shared" si="287"/>
        <v>0</v>
      </c>
      <c r="X301" s="99">
        <f>X5</f>
        <v>0.97</v>
      </c>
      <c r="Y301" s="100"/>
      <c r="Z301" s="110"/>
      <c r="AA301" s="95">
        <f t="shared" si="288"/>
        <v>0</v>
      </c>
      <c r="AB301" s="15"/>
      <c r="AC301" s="24">
        <f t="shared" si="271"/>
        <v>0</v>
      </c>
      <c r="AD301" s="5">
        <v>0</v>
      </c>
      <c r="AE301" s="63"/>
      <c r="AF301" s="15"/>
      <c r="AG301" s="13"/>
      <c r="AH301" s="98">
        <f t="shared" si="289"/>
        <v>0</v>
      </c>
      <c r="AI301" s="99">
        <f>AI5</f>
        <v>0.95499999999999996</v>
      </c>
      <c r="AJ301" s="100"/>
      <c r="AK301" s="110"/>
      <c r="AL301" s="95">
        <f t="shared" si="290"/>
        <v>0</v>
      </c>
      <c r="AM301" s="15"/>
      <c r="AN301" s="24">
        <f t="shared" si="272"/>
        <v>0</v>
      </c>
      <c r="AO301" s="5">
        <v>0</v>
      </c>
      <c r="AP301" s="63"/>
      <c r="AQ301" s="15"/>
      <c r="AR301" s="13"/>
      <c r="AS301" s="98">
        <f t="shared" si="291"/>
        <v>0</v>
      </c>
      <c r="AT301" s="99">
        <f>AT5</f>
        <v>0.96</v>
      </c>
      <c r="AU301" s="100"/>
      <c r="AV301" s="110"/>
      <c r="AW301" s="95">
        <f t="shared" si="292"/>
        <v>0</v>
      </c>
      <c r="AX301" s="15"/>
      <c r="AY301" s="24">
        <f t="shared" si="273"/>
        <v>0</v>
      </c>
      <c r="AZ301" s="5">
        <v>0</v>
      </c>
      <c r="BA301" s="63"/>
      <c r="BB301" s="15"/>
      <c r="BC301" s="13"/>
      <c r="BD301" s="98">
        <f t="shared" si="293"/>
        <v>0</v>
      </c>
      <c r="BE301" s="99">
        <f>BE5</f>
        <v>0.98</v>
      </c>
      <c r="BF301" s="100"/>
      <c r="BG301" s="110"/>
      <c r="BH301" s="95">
        <f t="shared" si="294"/>
        <v>0</v>
      </c>
      <c r="BI301" s="15"/>
      <c r="BJ301" s="24">
        <f t="shared" si="274"/>
        <v>0</v>
      </c>
      <c r="BK301" s="5">
        <v>0</v>
      </c>
      <c r="BL301" s="63"/>
      <c r="BM301" s="15"/>
      <c r="BN301" s="13"/>
      <c r="BO301" s="98">
        <f t="shared" si="295"/>
        <v>1</v>
      </c>
      <c r="BP301" s="99">
        <f>BP5</f>
        <v>0.94499999999999995</v>
      </c>
      <c r="BQ301" s="100">
        <v>56.735909999999997</v>
      </c>
      <c r="BR301" s="110"/>
      <c r="BS301" s="95">
        <f t="shared" si="296"/>
        <v>53.615434949999994</v>
      </c>
      <c r="BT301" s="15"/>
      <c r="BU301" s="24">
        <f t="shared" si="275"/>
        <v>1</v>
      </c>
      <c r="BV301" s="5">
        <v>0</v>
      </c>
      <c r="BW301" s="63"/>
      <c r="BX301" s="15"/>
      <c r="BY301" s="13"/>
      <c r="BZ301" s="98">
        <f t="shared" si="297"/>
        <v>0</v>
      </c>
      <c r="CA301" s="99">
        <f>CA5</f>
        <v>1</v>
      </c>
      <c r="CB301" s="100"/>
      <c r="CC301" s="110"/>
      <c r="CD301" s="95">
        <f t="shared" si="298"/>
        <v>0</v>
      </c>
      <c r="CE301" s="15"/>
      <c r="CF301" s="24">
        <f t="shared" si="276"/>
        <v>0</v>
      </c>
      <c r="CG301" s="5">
        <v>0</v>
      </c>
      <c r="CH301" s="63"/>
      <c r="CI301" s="15"/>
      <c r="CJ301" s="13"/>
      <c r="CK301" s="98">
        <f t="shared" si="299"/>
        <v>0</v>
      </c>
      <c r="CL301" s="99">
        <f>CL5</f>
        <v>1</v>
      </c>
      <c r="CM301" s="100"/>
      <c r="CN301" s="110"/>
      <c r="CO301" s="95">
        <f t="shared" si="300"/>
        <v>0</v>
      </c>
      <c r="CP301" s="15"/>
      <c r="CQ301" s="24">
        <f t="shared" si="277"/>
        <v>0</v>
      </c>
      <c r="CR301" s="5">
        <v>0</v>
      </c>
      <c r="CS301" s="63"/>
      <c r="CT301" s="15"/>
      <c r="CU301" s="13"/>
      <c r="CV301" s="98">
        <f t="shared" si="301"/>
        <v>0</v>
      </c>
      <c r="CW301" s="99">
        <f>CW5</f>
        <v>1</v>
      </c>
      <c r="CX301" s="100"/>
      <c r="CY301" s="110"/>
      <c r="CZ301" s="95">
        <f t="shared" si="302"/>
        <v>0</v>
      </c>
      <c r="DA301" s="15"/>
      <c r="DB301" s="24">
        <f t="shared" si="278"/>
        <v>0</v>
      </c>
      <c r="DC301" s="5">
        <v>0</v>
      </c>
      <c r="DD301" s="63"/>
      <c r="DE301" s="15"/>
      <c r="DF301" s="13"/>
      <c r="DG301" s="98">
        <f t="shared" si="303"/>
        <v>0</v>
      </c>
      <c r="DH301" s="99">
        <f>DH5</f>
        <v>1</v>
      </c>
      <c r="DI301" s="100"/>
      <c r="DJ301" s="110"/>
      <c r="DK301" s="95">
        <f t="shared" si="304"/>
        <v>0</v>
      </c>
      <c r="DL301" s="15"/>
      <c r="DM301" s="24">
        <f t="shared" si="279"/>
        <v>0</v>
      </c>
      <c r="DN301" s="5">
        <v>0</v>
      </c>
      <c r="DO301" s="63"/>
      <c r="DP301" s="15"/>
      <c r="DQ301" s="13"/>
      <c r="DR301" s="98">
        <f t="shared" si="305"/>
        <v>0</v>
      </c>
      <c r="DS301" s="99">
        <f>DS5</f>
        <v>1</v>
      </c>
      <c r="DT301" s="100"/>
      <c r="DU301" s="110"/>
      <c r="DV301" s="95">
        <f t="shared" si="306"/>
        <v>0</v>
      </c>
      <c r="DW301" s="15"/>
      <c r="DX301" s="24">
        <f t="shared" si="280"/>
        <v>0</v>
      </c>
      <c r="DY301" s="5">
        <v>0</v>
      </c>
      <c r="DZ301" s="63"/>
      <c r="EA301" s="15"/>
      <c r="EB301" s="13"/>
      <c r="EC301" s="98">
        <f t="shared" si="307"/>
        <v>0</v>
      </c>
      <c r="ED301" s="99">
        <f>ED5</f>
        <v>1</v>
      </c>
      <c r="EE301" s="100"/>
      <c r="EF301" s="110"/>
      <c r="EG301" s="95">
        <f t="shared" si="308"/>
        <v>0</v>
      </c>
      <c r="EH301" s="15"/>
      <c r="EI301" s="24">
        <f t="shared" si="281"/>
        <v>0</v>
      </c>
      <c r="EJ301" s="5">
        <v>0</v>
      </c>
      <c r="EK301" s="63"/>
      <c r="EL301" s="15"/>
      <c r="EM301" s="13"/>
      <c r="EN301" s="98">
        <f t="shared" si="309"/>
        <v>0</v>
      </c>
      <c r="EO301" s="99">
        <f>EO5</f>
        <v>1</v>
      </c>
      <c r="EP301" s="100"/>
      <c r="EQ301" s="110"/>
      <c r="ER301" s="95">
        <f t="shared" si="310"/>
        <v>0</v>
      </c>
      <c r="ES301" s="15"/>
      <c r="ET301" s="24">
        <f t="shared" si="282"/>
        <v>0</v>
      </c>
      <c r="EU301" s="5">
        <v>0</v>
      </c>
      <c r="EV301" s="63"/>
      <c r="EW301" s="15"/>
      <c r="EX301" s="13"/>
      <c r="EY301" s="98">
        <f t="shared" si="311"/>
        <v>0</v>
      </c>
      <c r="EZ301" s="99">
        <f>EZ5</f>
        <v>1</v>
      </c>
      <c r="FA301" s="100"/>
      <c r="FB301" s="110"/>
      <c r="FC301" s="95">
        <f t="shared" si="312"/>
        <v>0</v>
      </c>
      <c r="FD301" s="15"/>
      <c r="FE301" s="24">
        <f t="shared" si="283"/>
        <v>0</v>
      </c>
      <c r="FF301" s="5">
        <v>0</v>
      </c>
      <c r="FG301" s="63"/>
      <c r="FH301" s="15"/>
      <c r="FI301" s="13"/>
      <c r="FJ301" s="98">
        <f t="shared" si="313"/>
        <v>0</v>
      </c>
      <c r="FK301" s="99">
        <f>FK5</f>
        <v>1</v>
      </c>
      <c r="FL301" s="100"/>
      <c r="FM301" s="110"/>
      <c r="FN301" s="95">
        <f t="shared" si="314"/>
        <v>0</v>
      </c>
      <c r="FO301" s="15"/>
      <c r="FP301" s="24">
        <f t="shared" si="284"/>
        <v>0</v>
      </c>
      <c r="FQ301" s="5">
        <v>0</v>
      </c>
      <c r="FR301" s="8">
        <v>0</v>
      </c>
      <c r="FS301" s="84">
        <f t="shared" si="315"/>
        <v>56.735909999999997</v>
      </c>
      <c r="FT301" s="85">
        <f t="shared" si="316"/>
        <v>500</v>
      </c>
      <c r="FU301" s="85">
        <f t="shared" si="317"/>
        <v>500</v>
      </c>
      <c r="FV301" s="85">
        <f t="shared" si="318"/>
        <v>500</v>
      </c>
      <c r="FW301" s="85">
        <f t="shared" si="319"/>
        <v>500</v>
      </c>
      <c r="FX301" s="85">
        <f t="shared" si="320"/>
        <v>53.615434949999994</v>
      </c>
      <c r="FY301" s="85">
        <f t="shared" si="321"/>
        <v>500</v>
      </c>
      <c r="FZ301" s="85">
        <f t="shared" si="322"/>
        <v>500</v>
      </c>
      <c r="GA301" s="85">
        <f t="shared" si="323"/>
        <v>500</v>
      </c>
      <c r="GB301" s="85">
        <f t="shared" si="324"/>
        <v>500</v>
      </c>
      <c r="GC301" s="85">
        <f t="shared" si="325"/>
        <v>500</v>
      </c>
      <c r="GD301" s="85">
        <f t="shared" si="326"/>
        <v>500</v>
      </c>
      <c r="GE301" s="85">
        <f t="shared" si="327"/>
        <v>500</v>
      </c>
      <c r="GF301" s="85">
        <f t="shared" si="328"/>
        <v>500</v>
      </c>
      <c r="GG301" s="85">
        <f t="shared" si="329"/>
        <v>500</v>
      </c>
      <c r="GH301" s="101">
        <f t="shared" si="268"/>
        <v>2</v>
      </c>
      <c r="GI301" s="102">
        <f t="shared" si="330"/>
        <v>110.35134495</v>
      </c>
      <c r="GJ301" s="102">
        <f t="shared" si="331"/>
        <v>55.175672474999999</v>
      </c>
      <c r="GK301" s="79">
        <f>ROW()</f>
        <v>301</v>
      </c>
    </row>
    <row r="302" spans="1:193" s="12" customFormat="1" ht="50.1" customHeight="1">
      <c r="A302" s="17">
        <f>ROW()</f>
        <v>302</v>
      </c>
      <c r="B302" s="32">
        <f t="shared" si="332"/>
        <v>296</v>
      </c>
      <c r="C302" s="33">
        <f t="shared" si="333"/>
        <v>296</v>
      </c>
      <c r="D302" s="31" t="s">
        <v>623</v>
      </c>
      <c r="E302" s="390">
        <f t="shared" si="269"/>
        <v>4.9973678999999995</v>
      </c>
      <c r="F302" s="107">
        <f t="shared" si="285"/>
        <v>5.1427939499999997</v>
      </c>
      <c r="G302" s="3">
        <v>0</v>
      </c>
      <c r="H302" s="4">
        <v>0</v>
      </c>
      <c r="I302" s="63"/>
      <c r="J302" s="15"/>
      <c r="K302" s="13"/>
      <c r="L302" s="98">
        <f t="shared" si="334"/>
        <v>1</v>
      </c>
      <c r="M302" s="99">
        <f>M5</f>
        <v>0.94499999999999995</v>
      </c>
      <c r="N302" s="100">
        <v>5.5960000000000001</v>
      </c>
      <c r="O302" s="110">
        <v>145717</v>
      </c>
      <c r="P302" s="95">
        <f t="shared" si="286"/>
        <v>5.2882199999999999</v>
      </c>
      <c r="Q302" s="15"/>
      <c r="R302" s="24">
        <f t="shared" si="270"/>
        <v>2</v>
      </c>
      <c r="S302" s="25">
        <v>0</v>
      </c>
      <c r="T302" s="63"/>
      <c r="U302" s="15"/>
      <c r="V302" s="13"/>
      <c r="W302" s="98">
        <f t="shared" si="287"/>
        <v>0</v>
      </c>
      <c r="X302" s="99">
        <f>X5</f>
        <v>0.97</v>
      </c>
      <c r="Y302" s="100"/>
      <c r="Z302" s="110"/>
      <c r="AA302" s="95">
        <f t="shared" si="288"/>
        <v>0</v>
      </c>
      <c r="AB302" s="15"/>
      <c r="AC302" s="24">
        <f t="shared" si="271"/>
        <v>0</v>
      </c>
      <c r="AD302" s="5">
        <v>0</v>
      </c>
      <c r="AE302" s="63"/>
      <c r="AF302" s="15"/>
      <c r="AG302" s="13"/>
      <c r="AH302" s="98">
        <f t="shared" si="289"/>
        <v>0</v>
      </c>
      <c r="AI302" s="99">
        <f>AI5</f>
        <v>0.95499999999999996</v>
      </c>
      <c r="AJ302" s="100"/>
      <c r="AK302" s="110"/>
      <c r="AL302" s="95">
        <f t="shared" si="290"/>
        <v>0</v>
      </c>
      <c r="AM302" s="15"/>
      <c r="AN302" s="24">
        <f t="shared" si="272"/>
        <v>0</v>
      </c>
      <c r="AO302" s="5">
        <v>0</v>
      </c>
      <c r="AP302" s="63"/>
      <c r="AQ302" s="15"/>
      <c r="AR302" s="13"/>
      <c r="AS302" s="98">
        <f t="shared" si="291"/>
        <v>0</v>
      </c>
      <c r="AT302" s="99">
        <f>AT5</f>
        <v>0.96</v>
      </c>
      <c r="AU302" s="100"/>
      <c r="AV302" s="110"/>
      <c r="AW302" s="95">
        <f t="shared" si="292"/>
        <v>0</v>
      </c>
      <c r="AX302" s="15"/>
      <c r="AY302" s="24">
        <f t="shared" si="273"/>
        <v>0</v>
      </c>
      <c r="AZ302" s="5">
        <v>0</v>
      </c>
      <c r="BA302" s="63"/>
      <c r="BB302" s="15"/>
      <c r="BC302" s="13"/>
      <c r="BD302" s="98">
        <f t="shared" si="293"/>
        <v>0</v>
      </c>
      <c r="BE302" s="99">
        <f>BE5</f>
        <v>0.98</v>
      </c>
      <c r="BF302" s="100"/>
      <c r="BG302" s="110"/>
      <c r="BH302" s="95">
        <f t="shared" si="294"/>
        <v>0</v>
      </c>
      <c r="BI302" s="15"/>
      <c r="BJ302" s="24">
        <f t="shared" si="274"/>
        <v>0</v>
      </c>
      <c r="BK302" s="5">
        <v>0</v>
      </c>
      <c r="BL302" s="63"/>
      <c r="BM302" s="15"/>
      <c r="BN302" s="13"/>
      <c r="BO302" s="98">
        <f t="shared" si="295"/>
        <v>1</v>
      </c>
      <c r="BP302" s="99">
        <f>BP5</f>
        <v>0.94499999999999995</v>
      </c>
      <c r="BQ302" s="100">
        <v>5.2882199999999999</v>
      </c>
      <c r="BR302" s="110"/>
      <c r="BS302" s="95">
        <f t="shared" si="296"/>
        <v>4.9973678999999995</v>
      </c>
      <c r="BT302" s="15"/>
      <c r="BU302" s="24">
        <f t="shared" si="275"/>
        <v>1</v>
      </c>
      <c r="BV302" s="5">
        <v>0</v>
      </c>
      <c r="BW302" s="63"/>
      <c r="BX302" s="15"/>
      <c r="BY302" s="13"/>
      <c r="BZ302" s="98">
        <f t="shared" si="297"/>
        <v>0</v>
      </c>
      <c r="CA302" s="99">
        <f>CA5</f>
        <v>1</v>
      </c>
      <c r="CB302" s="100"/>
      <c r="CC302" s="110"/>
      <c r="CD302" s="95">
        <f t="shared" si="298"/>
        <v>0</v>
      </c>
      <c r="CE302" s="15"/>
      <c r="CF302" s="24">
        <f t="shared" si="276"/>
        <v>0</v>
      </c>
      <c r="CG302" s="5">
        <v>0</v>
      </c>
      <c r="CH302" s="63"/>
      <c r="CI302" s="15"/>
      <c r="CJ302" s="13"/>
      <c r="CK302" s="98">
        <f t="shared" si="299"/>
        <v>0</v>
      </c>
      <c r="CL302" s="99">
        <f>CL5</f>
        <v>1</v>
      </c>
      <c r="CM302" s="100"/>
      <c r="CN302" s="110"/>
      <c r="CO302" s="95">
        <f t="shared" si="300"/>
        <v>0</v>
      </c>
      <c r="CP302" s="15"/>
      <c r="CQ302" s="24">
        <f t="shared" si="277"/>
        <v>0</v>
      </c>
      <c r="CR302" s="5">
        <v>0</v>
      </c>
      <c r="CS302" s="63"/>
      <c r="CT302" s="15"/>
      <c r="CU302" s="13"/>
      <c r="CV302" s="98">
        <f t="shared" si="301"/>
        <v>0</v>
      </c>
      <c r="CW302" s="99">
        <f>CW5</f>
        <v>1</v>
      </c>
      <c r="CX302" s="100"/>
      <c r="CY302" s="110"/>
      <c r="CZ302" s="95">
        <f t="shared" si="302"/>
        <v>0</v>
      </c>
      <c r="DA302" s="15"/>
      <c r="DB302" s="24">
        <f t="shared" si="278"/>
        <v>0</v>
      </c>
      <c r="DC302" s="5">
        <v>0</v>
      </c>
      <c r="DD302" s="63"/>
      <c r="DE302" s="15"/>
      <c r="DF302" s="13"/>
      <c r="DG302" s="98">
        <f t="shared" si="303"/>
        <v>0</v>
      </c>
      <c r="DH302" s="99">
        <f>DH5</f>
        <v>1</v>
      </c>
      <c r="DI302" s="100"/>
      <c r="DJ302" s="110"/>
      <c r="DK302" s="95">
        <f t="shared" si="304"/>
        <v>0</v>
      </c>
      <c r="DL302" s="15"/>
      <c r="DM302" s="24">
        <f t="shared" si="279"/>
        <v>0</v>
      </c>
      <c r="DN302" s="5">
        <v>0</v>
      </c>
      <c r="DO302" s="63"/>
      <c r="DP302" s="15"/>
      <c r="DQ302" s="13"/>
      <c r="DR302" s="98">
        <f t="shared" si="305"/>
        <v>0</v>
      </c>
      <c r="DS302" s="99">
        <f>DS5</f>
        <v>1</v>
      </c>
      <c r="DT302" s="100"/>
      <c r="DU302" s="110"/>
      <c r="DV302" s="95">
        <f t="shared" si="306"/>
        <v>0</v>
      </c>
      <c r="DW302" s="15"/>
      <c r="DX302" s="24">
        <f t="shared" si="280"/>
        <v>0</v>
      </c>
      <c r="DY302" s="5">
        <v>0</v>
      </c>
      <c r="DZ302" s="63"/>
      <c r="EA302" s="15"/>
      <c r="EB302" s="13"/>
      <c r="EC302" s="98">
        <f t="shared" si="307"/>
        <v>0</v>
      </c>
      <c r="ED302" s="99">
        <f>ED5</f>
        <v>1</v>
      </c>
      <c r="EE302" s="100"/>
      <c r="EF302" s="110"/>
      <c r="EG302" s="95">
        <f t="shared" si="308"/>
        <v>0</v>
      </c>
      <c r="EH302" s="15"/>
      <c r="EI302" s="24">
        <f t="shared" si="281"/>
        <v>0</v>
      </c>
      <c r="EJ302" s="5">
        <v>0</v>
      </c>
      <c r="EK302" s="63"/>
      <c r="EL302" s="15"/>
      <c r="EM302" s="13"/>
      <c r="EN302" s="98">
        <f t="shared" si="309"/>
        <v>0</v>
      </c>
      <c r="EO302" s="99">
        <f>EO5</f>
        <v>1</v>
      </c>
      <c r="EP302" s="100"/>
      <c r="EQ302" s="110"/>
      <c r="ER302" s="95">
        <f t="shared" si="310"/>
        <v>0</v>
      </c>
      <c r="ES302" s="15"/>
      <c r="ET302" s="24">
        <f t="shared" si="282"/>
        <v>0</v>
      </c>
      <c r="EU302" s="5">
        <v>0</v>
      </c>
      <c r="EV302" s="63"/>
      <c r="EW302" s="15"/>
      <c r="EX302" s="13"/>
      <c r="EY302" s="98">
        <f t="shared" si="311"/>
        <v>0</v>
      </c>
      <c r="EZ302" s="99">
        <f>EZ5</f>
        <v>1</v>
      </c>
      <c r="FA302" s="100"/>
      <c r="FB302" s="110"/>
      <c r="FC302" s="95">
        <f t="shared" si="312"/>
        <v>0</v>
      </c>
      <c r="FD302" s="15"/>
      <c r="FE302" s="24">
        <f t="shared" si="283"/>
        <v>0</v>
      </c>
      <c r="FF302" s="5">
        <v>0</v>
      </c>
      <c r="FG302" s="63"/>
      <c r="FH302" s="15"/>
      <c r="FI302" s="13"/>
      <c r="FJ302" s="98">
        <f t="shared" si="313"/>
        <v>0</v>
      </c>
      <c r="FK302" s="99">
        <f>FK5</f>
        <v>1</v>
      </c>
      <c r="FL302" s="100"/>
      <c r="FM302" s="110"/>
      <c r="FN302" s="95">
        <f t="shared" si="314"/>
        <v>0</v>
      </c>
      <c r="FO302" s="15"/>
      <c r="FP302" s="24">
        <f t="shared" si="284"/>
        <v>0</v>
      </c>
      <c r="FQ302" s="5">
        <v>0</v>
      </c>
      <c r="FR302" s="8">
        <v>0</v>
      </c>
      <c r="FS302" s="84">
        <f t="shared" si="315"/>
        <v>5.2882199999999999</v>
      </c>
      <c r="FT302" s="85">
        <f t="shared" si="316"/>
        <v>500</v>
      </c>
      <c r="FU302" s="85">
        <f t="shared" si="317"/>
        <v>500</v>
      </c>
      <c r="FV302" s="85">
        <f t="shared" si="318"/>
        <v>500</v>
      </c>
      <c r="FW302" s="85">
        <f t="shared" si="319"/>
        <v>500</v>
      </c>
      <c r="FX302" s="85">
        <f t="shared" si="320"/>
        <v>4.9973678999999995</v>
      </c>
      <c r="FY302" s="85">
        <f t="shared" si="321"/>
        <v>500</v>
      </c>
      <c r="FZ302" s="85">
        <f t="shared" si="322"/>
        <v>500</v>
      </c>
      <c r="GA302" s="85">
        <f t="shared" si="323"/>
        <v>500</v>
      </c>
      <c r="GB302" s="85">
        <f t="shared" si="324"/>
        <v>500</v>
      </c>
      <c r="GC302" s="85">
        <f t="shared" si="325"/>
        <v>500</v>
      </c>
      <c r="GD302" s="85">
        <f t="shared" si="326"/>
        <v>500</v>
      </c>
      <c r="GE302" s="85">
        <f t="shared" si="327"/>
        <v>500</v>
      </c>
      <c r="GF302" s="85">
        <f t="shared" si="328"/>
        <v>500</v>
      </c>
      <c r="GG302" s="85">
        <f t="shared" si="329"/>
        <v>500</v>
      </c>
      <c r="GH302" s="101">
        <f t="shared" si="268"/>
        <v>2</v>
      </c>
      <c r="GI302" s="102">
        <f t="shared" si="330"/>
        <v>10.285587899999999</v>
      </c>
      <c r="GJ302" s="102">
        <f t="shared" si="331"/>
        <v>5.1427939499999997</v>
      </c>
      <c r="GK302" s="79">
        <f>ROW()</f>
        <v>302</v>
      </c>
    </row>
    <row r="303" spans="1:193" s="12" customFormat="1" ht="50.1" customHeight="1">
      <c r="A303" s="17">
        <f>ROW()</f>
        <v>303</v>
      </c>
      <c r="B303" s="32">
        <f t="shared" si="332"/>
        <v>297</v>
      </c>
      <c r="C303" s="33">
        <f t="shared" si="333"/>
        <v>297</v>
      </c>
      <c r="D303" s="31" t="s">
        <v>624</v>
      </c>
      <c r="E303" s="390">
        <f t="shared" si="269"/>
        <v>14.236799999999999</v>
      </c>
      <c r="F303" s="107">
        <f t="shared" si="285"/>
        <v>14.236799999999999</v>
      </c>
      <c r="G303" s="3">
        <v>0</v>
      </c>
      <c r="H303" s="4">
        <v>0</v>
      </c>
      <c r="I303" s="63"/>
      <c r="J303" s="15"/>
      <c r="K303" s="13"/>
      <c r="L303" s="98">
        <f t="shared" si="334"/>
        <v>0</v>
      </c>
      <c r="M303" s="99">
        <f>M5</f>
        <v>0.94499999999999995</v>
      </c>
      <c r="N303" s="100"/>
      <c r="O303" s="110"/>
      <c r="P303" s="95">
        <f t="shared" si="286"/>
        <v>0</v>
      </c>
      <c r="Q303" s="15"/>
      <c r="R303" s="24">
        <f t="shared" si="270"/>
        <v>0</v>
      </c>
      <c r="S303" s="25">
        <v>0</v>
      </c>
      <c r="T303" s="63"/>
      <c r="U303" s="15"/>
      <c r="V303" s="13"/>
      <c r="W303" s="98">
        <f t="shared" si="287"/>
        <v>0</v>
      </c>
      <c r="X303" s="99">
        <f>X5</f>
        <v>0.97</v>
      </c>
      <c r="Y303" s="100"/>
      <c r="Z303" s="110"/>
      <c r="AA303" s="95">
        <f t="shared" si="288"/>
        <v>0</v>
      </c>
      <c r="AB303" s="15"/>
      <c r="AC303" s="24">
        <f t="shared" si="271"/>
        <v>0</v>
      </c>
      <c r="AD303" s="5">
        <v>0</v>
      </c>
      <c r="AE303" s="63"/>
      <c r="AF303" s="15"/>
      <c r="AG303" s="13"/>
      <c r="AH303" s="98">
        <f t="shared" si="289"/>
        <v>0</v>
      </c>
      <c r="AI303" s="99">
        <f>AI5</f>
        <v>0.95499999999999996</v>
      </c>
      <c r="AJ303" s="100"/>
      <c r="AK303" s="110"/>
      <c r="AL303" s="95">
        <f t="shared" si="290"/>
        <v>0</v>
      </c>
      <c r="AM303" s="15"/>
      <c r="AN303" s="24">
        <f t="shared" si="272"/>
        <v>0</v>
      </c>
      <c r="AO303" s="5">
        <v>0</v>
      </c>
      <c r="AP303" s="63"/>
      <c r="AQ303" s="15"/>
      <c r="AR303" s="13"/>
      <c r="AS303" s="98">
        <f t="shared" si="291"/>
        <v>1</v>
      </c>
      <c r="AT303" s="99">
        <f>AT5</f>
        <v>0.96</v>
      </c>
      <c r="AU303" s="100">
        <v>14.83</v>
      </c>
      <c r="AV303" s="110"/>
      <c r="AW303" s="95">
        <f t="shared" si="292"/>
        <v>14.236799999999999</v>
      </c>
      <c r="AX303" s="15"/>
      <c r="AY303" s="24">
        <f t="shared" si="273"/>
        <v>1</v>
      </c>
      <c r="AZ303" s="5">
        <v>0</v>
      </c>
      <c r="BA303" s="63"/>
      <c r="BB303" s="15"/>
      <c r="BC303" s="13"/>
      <c r="BD303" s="98">
        <f t="shared" si="293"/>
        <v>0</v>
      </c>
      <c r="BE303" s="99">
        <f>BE5</f>
        <v>0.98</v>
      </c>
      <c r="BF303" s="100"/>
      <c r="BG303" s="110"/>
      <c r="BH303" s="95">
        <f t="shared" si="294"/>
        <v>0</v>
      </c>
      <c r="BI303" s="15"/>
      <c r="BJ303" s="24">
        <f t="shared" si="274"/>
        <v>0</v>
      </c>
      <c r="BK303" s="5">
        <v>0</v>
      </c>
      <c r="BL303" s="63"/>
      <c r="BM303" s="15"/>
      <c r="BN303" s="13"/>
      <c r="BO303" s="98">
        <f t="shared" si="295"/>
        <v>0</v>
      </c>
      <c r="BP303" s="99">
        <f>BP5</f>
        <v>0.94499999999999995</v>
      </c>
      <c r="BQ303" s="100"/>
      <c r="BR303" s="110"/>
      <c r="BS303" s="95">
        <f t="shared" si="296"/>
        <v>0</v>
      </c>
      <c r="BT303" s="15"/>
      <c r="BU303" s="24">
        <f t="shared" si="275"/>
        <v>0</v>
      </c>
      <c r="BV303" s="5">
        <v>0</v>
      </c>
      <c r="BW303" s="63"/>
      <c r="BX303" s="15"/>
      <c r="BY303" s="13"/>
      <c r="BZ303" s="98">
        <f t="shared" si="297"/>
        <v>0</v>
      </c>
      <c r="CA303" s="99">
        <f>CA5</f>
        <v>1</v>
      </c>
      <c r="CB303" s="100"/>
      <c r="CC303" s="110"/>
      <c r="CD303" s="95">
        <f t="shared" si="298"/>
        <v>0</v>
      </c>
      <c r="CE303" s="15"/>
      <c r="CF303" s="24">
        <f t="shared" si="276"/>
        <v>0</v>
      </c>
      <c r="CG303" s="5">
        <v>0</v>
      </c>
      <c r="CH303" s="63"/>
      <c r="CI303" s="15"/>
      <c r="CJ303" s="13"/>
      <c r="CK303" s="98">
        <f t="shared" si="299"/>
        <v>0</v>
      </c>
      <c r="CL303" s="99">
        <f>CL5</f>
        <v>1</v>
      </c>
      <c r="CM303" s="100"/>
      <c r="CN303" s="110"/>
      <c r="CO303" s="95">
        <f t="shared" si="300"/>
        <v>0</v>
      </c>
      <c r="CP303" s="15"/>
      <c r="CQ303" s="24">
        <f t="shared" si="277"/>
        <v>0</v>
      </c>
      <c r="CR303" s="5">
        <v>0</v>
      </c>
      <c r="CS303" s="63"/>
      <c r="CT303" s="15"/>
      <c r="CU303" s="13"/>
      <c r="CV303" s="98">
        <f t="shared" si="301"/>
        <v>0</v>
      </c>
      <c r="CW303" s="99">
        <f>CW5</f>
        <v>1</v>
      </c>
      <c r="CX303" s="100"/>
      <c r="CY303" s="110"/>
      <c r="CZ303" s="95">
        <f t="shared" si="302"/>
        <v>0</v>
      </c>
      <c r="DA303" s="15"/>
      <c r="DB303" s="24">
        <f t="shared" si="278"/>
        <v>0</v>
      </c>
      <c r="DC303" s="5">
        <v>0</v>
      </c>
      <c r="DD303" s="63"/>
      <c r="DE303" s="15"/>
      <c r="DF303" s="13"/>
      <c r="DG303" s="98">
        <f t="shared" si="303"/>
        <v>0</v>
      </c>
      <c r="DH303" s="99">
        <f>DH5</f>
        <v>1</v>
      </c>
      <c r="DI303" s="100"/>
      <c r="DJ303" s="110"/>
      <c r="DK303" s="95">
        <f t="shared" si="304"/>
        <v>0</v>
      </c>
      <c r="DL303" s="15"/>
      <c r="DM303" s="24">
        <f t="shared" si="279"/>
        <v>0</v>
      </c>
      <c r="DN303" s="5">
        <v>0</v>
      </c>
      <c r="DO303" s="63"/>
      <c r="DP303" s="15"/>
      <c r="DQ303" s="13"/>
      <c r="DR303" s="98">
        <f t="shared" si="305"/>
        <v>0</v>
      </c>
      <c r="DS303" s="99">
        <f>DS5</f>
        <v>1</v>
      </c>
      <c r="DT303" s="100"/>
      <c r="DU303" s="110"/>
      <c r="DV303" s="95">
        <f t="shared" si="306"/>
        <v>0</v>
      </c>
      <c r="DW303" s="15"/>
      <c r="DX303" s="24">
        <f t="shared" si="280"/>
        <v>0</v>
      </c>
      <c r="DY303" s="5">
        <v>0</v>
      </c>
      <c r="DZ303" s="63"/>
      <c r="EA303" s="15"/>
      <c r="EB303" s="13"/>
      <c r="EC303" s="98">
        <f t="shared" si="307"/>
        <v>0</v>
      </c>
      <c r="ED303" s="99">
        <f>ED5</f>
        <v>1</v>
      </c>
      <c r="EE303" s="100"/>
      <c r="EF303" s="110"/>
      <c r="EG303" s="95">
        <f t="shared" si="308"/>
        <v>0</v>
      </c>
      <c r="EH303" s="15"/>
      <c r="EI303" s="24">
        <f t="shared" si="281"/>
        <v>0</v>
      </c>
      <c r="EJ303" s="5">
        <v>0</v>
      </c>
      <c r="EK303" s="63"/>
      <c r="EL303" s="15"/>
      <c r="EM303" s="13"/>
      <c r="EN303" s="98">
        <f t="shared" si="309"/>
        <v>0</v>
      </c>
      <c r="EO303" s="99">
        <f>EO5</f>
        <v>1</v>
      </c>
      <c r="EP303" s="100"/>
      <c r="EQ303" s="110"/>
      <c r="ER303" s="95">
        <f t="shared" si="310"/>
        <v>0</v>
      </c>
      <c r="ES303" s="15"/>
      <c r="ET303" s="24">
        <f t="shared" si="282"/>
        <v>0</v>
      </c>
      <c r="EU303" s="5">
        <v>0</v>
      </c>
      <c r="EV303" s="63"/>
      <c r="EW303" s="15"/>
      <c r="EX303" s="13"/>
      <c r="EY303" s="98">
        <f t="shared" si="311"/>
        <v>0</v>
      </c>
      <c r="EZ303" s="99">
        <f>EZ5</f>
        <v>1</v>
      </c>
      <c r="FA303" s="100"/>
      <c r="FB303" s="110"/>
      <c r="FC303" s="95">
        <f t="shared" si="312"/>
        <v>0</v>
      </c>
      <c r="FD303" s="15"/>
      <c r="FE303" s="24">
        <f t="shared" si="283"/>
        <v>0</v>
      </c>
      <c r="FF303" s="5">
        <v>0</v>
      </c>
      <c r="FG303" s="63"/>
      <c r="FH303" s="15"/>
      <c r="FI303" s="13"/>
      <c r="FJ303" s="98">
        <f t="shared" si="313"/>
        <v>0</v>
      </c>
      <c r="FK303" s="99">
        <f>FK5</f>
        <v>1</v>
      </c>
      <c r="FL303" s="100"/>
      <c r="FM303" s="110"/>
      <c r="FN303" s="95">
        <f t="shared" si="314"/>
        <v>0</v>
      </c>
      <c r="FO303" s="15"/>
      <c r="FP303" s="24">
        <f t="shared" si="284"/>
        <v>0</v>
      </c>
      <c r="FQ303" s="5">
        <v>0</v>
      </c>
      <c r="FR303" s="8">
        <v>0</v>
      </c>
      <c r="FS303" s="84">
        <f t="shared" si="315"/>
        <v>500</v>
      </c>
      <c r="FT303" s="85">
        <f t="shared" si="316"/>
        <v>500</v>
      </c>
      <c r="FU303" s="85">
        <f t="shared" si="317"/>
        <v>500</v>
      </c>
      <c r="FV303" s="85">
        <f t="shared" si="318"/>
        <v>14.236799999999999</v>
      </c>
      <c r="FW303" s="85">
        <f t="shared" si="319"/>
        <v>500</v>
      </c>
      <c r="FX303" s="85">
        <f t="shared" si="320"/>
        <v>500</v>
      </c>
      <c r="FY303" s="85">
        <f t="shared" si="321"/>
        <v>500</v>
      </c>
      <c r="FZ303" s="85">
        <f t="shared" si="322"/>
        <v>500</v>
      </c>
      <c r="GA303" s="85">
        <f t="shared" si="323"/>
        <v>500</v>
      </c>
      <c r="GB303" s="85">
        <f t="shared" si="324"/>
        <v>500</v>
      </c>
      <c r="GC303" s="85">
        <f t="shared" si="325"/>
        <v>500</v>
      </c>
      <c r="GD303" s="85">
        <f t="shared" si="326"/>
        <v>500</v>
      </c>
      <c r="GE303" s="85">
        <f t="shared" si="327"/>
        <v>500</v>
      </c>
      <c r="GF303" s="85">
        <f t="shared" si="328"/>
        <v>500</v>
      </c>
      <c r="GG303" s="85">
        <f t="shared" si="329"/>
        <v>500</v>
      </c>
      <c r="GH303" s="101">
        <f t="shared" si="268"/>
        <v>1</v>
      </c>
      <c r="GI303" s="102">
        <f t="shared" si="330"/>
        <v>14.236799999999999</v>
      </c>
      <c r="GJ303" s="102">
        <f t="shared" si="331"/>
        <v>14.236799999999999</v>
      </c>
      <c r="GK303" s="79">
        <f>ROW()</f>
        <v>303</v>
      </c>
    </row>
    <row r="304" spans="1:193" s="12" customFormat="1" ht="50.1" customHeight="1">
      <c r="A304" s="17">
        <f>ROW()</f>
        <v>304</v>
      </c>
      <c r="B304" s="32">
        <f t="shared" si="332"/>
        <v>298</v>
      </c>
      <c r="C304" s="33">
        <f t="shared" si="333"/>
        <v>298</v>
      </c>
      <c r="D304" s="31" t="s">
        <v>625</v>
      </c>
      <c r="E304" s="390">
        <f t="shared" si="269"/>
        <v>1.2305884499999997</v>
      </c>
      <c r="F304" s="107">
        <f t="shared" si="285"/>
        <v>1.4729246125</v>
      </c>
      <c r="G304" s="3">
        <v>0</v>
      </c>
      <c r="H304" s="4">
        <v>0</v>
      </c>
      <c r="I304" s="63"/>
      <c r="J304" s="15"/>
      <c r="K304" s="13"/>
      <c r="L304" s="98">
        <f t="shared" si="334"/>
        <v>1</v>
      </c>
      <c r="M304" s="99">
        <f>M5</f>
        <v>0.94499999999999995</v>
      </c>
      <c r="N304" s="100">
        <v>1.3779999999999999</v>
      </c>
      <c r="O304" s="110">
        <v>145672</v>
      </c>
      <c r="P304" s="95">
        <f t="shared" si="286"/>
        <v>1.3022099999999999</v>
      </c>
      <c r="Q304" s="15"/>
      <c r="R304" s="24">
        <f t="shared" si="270"/>
        <v>2</v>
      </c>
      <c r="S304" s="25">
        <v>0</v>
      </c>
      <c r="T304" s="63"/>
      <c r="U304" s="15"/>
      <c r="V304" s="13"/>
      <c r="W304" s="98">
        <f t="shared" si="287"/>
        <v>1</v>
      </c>
      <c r="X304" s="99">
        <f>X5</f>
        <v>0.97</v>
      </c>
      <c r="Y304" s="100">
        <v>1.81</v>
      </c>
      <c r="Z304" s="110"/>
      <c r="AA304" s="95">
        <f t="shared" si="288"/>
        <v>1.7557</v>
      </c>
      <c r="AB304" s="15"/>
      <c r="AC304" s="24">
        <f t="shared" si="271"/>
        <v>4</v>
      </c>
      <c r="AD304" s="5">
        <v>0</v>
      </c>
      <c r="AE304" s="63"/>
      <c r="AF304" s="15"/>
      <c r="AG304" s="13"/>
      <c r="AH304" s="98">
        <f t="shared" si="289"/>
        <v>0</v>
      </c>
      <c r="AI304" s="99">
        <f>AI5</f>
        <v>0.95499999999999996</v>
      </c>
      <c r="AJ304" s="100"/>
      <c r="AK304" s="110"/>
      <c r="AL304" s="95">
        <f t="shared" si="290"/>
        <v>0</v>
      </c>
      <c r="AM304" s="15"/>
      <c r="AN304" s="24">
        <f t="shared" si="272"/>
        <v>0</v>
      </c>
      <c r="AO304" s="5">
        <v>0</v>
      </c>
      <c r="AP304" s="63"/>
      <c r="AQ304" s="15"/>
      <c r="AR304" s="13"/>
      <c r="AS304" s="98">
        <f t="shared" si="291"/>
        <v>1</v>
      </c>
      <c r="AT304" s="99">
        <f>AT5</f>
        <v>0.96</v>
      </c>
      <c r="AU304" s="100">
        <v>1.67</v>
      </c>
      <c r="AV304" s="110"/>
      <c r="AW304" s="95">
        <f t="shared" si="292"/>
        <v>1.6032</v>
      </c>
      <c r="AX304" s="15"/>
      <c r="AY304" s="24">
        <f t="shared" si="273"/>
        <v>3</v>
      </c>
      <c r="AZ304" s="5">
        <v>0</v>
      </c>
      <c r="BA304" s="63"/>
      <c r="BB304" s="15"/>
      <c r="BC304" s="13"/>
      <c r="BD304" s="98">
        <f t="shared" si="293"/>
        <v>0</v>
      </c>
      <c r="BE304" s="99">
        <f>BE5</f>
        <v>0.98</v>
      </c>
      <c r="BF304" s="100"/>
      <c r="BG304" s="110"/>
      <c r="BH304" s="95">
        <f t="shared" si="294"/>
        <v>0</v>
      </c>
      <c r="BI304" s="15"/>
      <c r="BJ304" s="24">
        <f t="shared" si="274"/>
        <v>0</v>
      </c>
      <c r="BK304" s="5">
        <v>0</v>
      </c>
      <c r="BL304" s="63"/>
      <c r="BM304" s="15"/>
      <c r="BN304" s="13"/>
      <c r="BO304" s="98">
        <f t="shared" si="295"/>
        <v>1</v>
      </c>
      <c r="BP304" s="99">
        <f>BP5</f>
        <v>0.94499999999999995</v>
      </c>
      <c r="BQ304" s="100">
        <v>1.3022099999999999</v>
      </c>
      <c r="BR304" s="110"/>
      <c r="BS304" s="95">
        <f t="shared" si="296"/>
        <v>1.2305884499999997</v>
      </c>
      <c r="BT304" s="15"/>
      <c r="BU304" s="24">
        <f t="shared" si="275"/>
        <v>1</v>
      </c>
      <c r="BV304" s="5">
        <v>0</v>
      </c>
      <c r="BW304" s="63"/>
      <c r="BX304" s="15"/>
      <c r="BY304" s="13"/>
      <c r="BZ304" s="98">
        <f t="shared" si="297"/>
        <v>0</v>
      </c>
      <c r="CA304" s="99">
        <f>CA5</f>
        <v>1</v>
      </c>
      <c r="CB304" s="100"/>
      <c r="CC304" s="110"/>
      <c r="CD304" s="95">
        <f t="shared" si="298"/>
        <v>0</v>
      </c>
      <c r="CE304" s="15"/>
      <c r="CF304" s="24">
        <f t="shared" si="276"/>
        <v>0</v>
      </c>
      <c r="CG304" s="5">
        <v>0</v>
      </c>
      <c r="CH304" s="63"/>
      <c r="CI304" s="15"/>
      <c r="CJ304" s="13"/>
      <c r="CK304" s="98">
        <f t="shared" si="299"/>
        <v>0</v>
      </c>
      <c r="CL304" s="99">
        <f>CL5</f>
        <v>1</v>
      </c>
      <c r="CM304" s="100"/>
      <c r="CN304" s="110"/>
      <c r="CO304" s="95">
        <f t="shared" si="300"/>
        <v>0</v>
      </c>
      <c r="CP304" s="15"/>
      <c r="CQ304" s="24">
        <f t="shared" si="277"/>
        <v>0</v>
      </c>
      <c r="CR304" s="5">
        <v>0</v>
      </c>
      <c r="CS304" s="63"/>
      <c r="CT304" s="15"/>
      <c r="CU304" s="13"/>
      <c r="CV304" s="98">
        <f t="shared" si="301"/>
        <v>0</v>
      </c>
      <c r="CW304" s="99">
        <f>CW5</f>
        <v>1</v>
      </c>
      <c r="CX304" s="100"/>
      <c r="CY304" s="110"/>
      <c r="CZ304" s="95">
        <f t="shared" si="302"/>
        <v>0</v>
      </c>
      <c r="DA304" s="15"/>
      <c r="DB304" s="24">
        <f t="shared" si="278"/>
        <v>0</v>
      </c>
      <c r="DC304" s="5">
        <v>0</v>
      </c>
      <c r="DD304" s="63"/>
      <c r="DE304" s="15"/>
      <c r="DF304" s="13"/>
      <c r="DG304" s="98">
        <f t="shared" si="303"/>
        <v>0</v>
      </c>
      <c r="DH304" s="99">
        <f>DH5</f>
        <v>1</v>
      </c>
      <c r="DI304" s="100"/>
      <c r="DJ304" s="110"/>
      <c r="DK304" s="95">
        <f t="shared" si="304"/>
        <v>0</v>
      </c>
      <c r="DL304" s="15"/>
      <c r="DM304" s="24">
        <f t="shared" si="279"/>
        <v>0</v>
      </c>
      <c r="DN304" s="5">
        <v>0</v>
      </c>
      <c r="DO304" s="63"/>
      <c r="DP304" s="15"/>
      <c r="DQ304" s="13"/>
      <c r="DR304" s="98">
        <f t="shared" si="305"/>
        <v>0</v>
      </c>
      <c r="DS304" s="99">
        <f>DS5</f>
        <v>1</v>
      </c>
      <c r="DT304" s="100"/>
      <c r="DU304" s="110"/>
      <c r="DV304" s="95">
        <f t="shared" si="306"/>
        <v>0</v>
      </c>
      <c r="DW304" s="15"/>
      <c r="DX304" s="24">
        <f t="shared" si="280"/>
        <v>0</v>
      </c>
      <c r="DY304" s="5">
        <v>0</v>
      </c>
      <c r="DZ304" s="63"/>
      <c r="EA304" s="15"/>
      <c r="EB304" s="13"/>
      <c r="EC304" s="98">
        <f t="shared" si="307"/>
        <v>0</v>
      </c>
      <c r="ED304" s="99">
        <f>ED5</f>
        <v>1</v>
      </c>
      <c r="EE304" s="100"/>
      <c r="EF304" s="110"/>
      <c r="EG304" s="95">
        <f t="shared" si="308"/>
        <v>0</v>
      </c>
      <c r="EH304" s="15"/>
      <c r="EI304" s="24">
        <f t="shared" si="281"/>
        <v>0</v>
      </c>
      <c r="EJ304" s="5">
        <v>0</v>
      </c>
      <c r="EK304" s="63"/>
      <c r="EL304" s="15"/>
      <c r="EM304" s="13"/>
      <c r="EN304" s="98">
        <f t="shared" si="309"/>
        <v>0</v>
      </c>
      <c r="EO304" s="99">
        <f>EO5</f>
        <v>1</v>
      </c>
      <c r="EP304" s="100"/>
      <c r="EQ304" s="110"/>
      <c r="ER304" s="95">
        <f t="shared" si="310"/>
        <v>0</v>
      </c>
      <c r="ES304" s="15"/>
      <c r="ET304" s="24">
        <f t="shared" si="282"/>
        <v>0</v>
      </c>
      <c r="EU304" s="5">
        <v>0</v>
      </c>
      <c r="EV304" s="63"/>
      <c r="EW304" s="15"/>
      <c r="EX304" s="13"/>
      <c r="EY304" s="98">
        <f t="shared" si="311"/>
        <v>0</v>
      </c>
      <c r="EZ304" s="99">
        <f>EZ5</f>
        <v>1</v>
      </c>
      <c r="FA304" s="100"/>
      <c r="FB304" s="110"/>
      <c r="FC304" s="95">
        <f t="shared" si="312"/>
        <v>0</v>
      </c>
      <c r="FD304" s="15"/>
      <c r="FE304" s="24">
        <f t="shared" si="283"/>
        <v>0</v>
      </c>
      <c r="FF304" s="5">
        <v>0</v>
      </c>
      <c r="FG304" s="63"/>
      <c r="FH304" s="15"/>
      <c r="FI304" s="13"/>
      <c r="FJ304" s="98">
        <f t="shared" si="313"/>
        <v>0</v>
      </c>
      <c r="FK304" s="99">
        <f>FK5</f>
        <v>1</v>
      </c>
      <c r="FL304" s="100"/>
      <c r="FM304" s="110"/>
      <c r="FN304" s="95">
        <f t="shared" si="314"/>
        <v>0</v>
      </c>
      <c r="FO304" s="15"/>
      <c r="FP304" s="24">
        <f t="shared" si="284"/>
        <v>0</v>
      </c>
      <c r="FQ304" s="5">
        <v>0</v>
      </c>
      <c r="FR304" s="8">
        <v>0</v>
      </c>
      <c r="FS304" s="84">
        <f t="shared" si="315"/>
        <v>1.3022099999999999</v>
      </c>
      <c r="FT304" s="85">
        <f t="shared" si="316"/>
        <v>1.7557</v>
      </c>
      <c r="FU304" s="85">
        <f t="shared" si="317"/>
        <v>500</v>
      </c>
      <c r="FV304" s="85">
        <f t="shared" si="318"/>
        <v>1.6032</v>
      </c>
      <c r="FW304" s="85">
        <f t="shared" si="319"/>
        <v>500</v>
      </c>
      <c r="FX304" s="85">
        <f t="shared" si="320"/>
        <v>1.2305884499999997</v>
      </c>
      <c r="FY304" s="85">
        <f t="shared" si="321"/>
        <v>500</v>
      </c>
      <c r="FZ304" s="85">
        <f t="shared" si="322"/>
        <v>500</v>
      </c>
      <c r="GA304" s="85">
        <f t="shared" si="323"/>
        <v>500</v>
      </c>
      <c r="GB304" s="85">
        <f t="shared" si="324"/>
        <v>500</v>
      </c>
      <c r="GC304" s="85">
        <f t="shared" si="325"/>
        <v>500</v>
      </c>
      <c r="GD304" s="85">
        <f t="shared" si="326"/>
        <v>500</v>
      </c>
      <c r="GE304" s="85">
        <f t="shared" si="327"/>
        <v>500</v>
      </c>
      <c r="GF304" s="85">
        <f t="shared" si="328"/>
        <v>500</v>
      </c>
      <c r="GG304" s="85">
        <f t="shared" si="329"/>
        <v>500</v>
      </c>
      <c r="GH304" s="101">
        <f t="shared" si="268"/>
        <v>4</v>
      </c>
      <c r="GI304" s="102">
        <f t="shared" si="330"/>
        <v>5.8916984499999998</v>
      </c>
      <c r="GJ304" s="102">
        <f t="shared" si="331"/>
        <v>1.4729246125</v>
      </c>
      <c r="GK304" s="79">
        <f>ROW()</f>
        <v>304</v>
      </c>
    </row>
    <row r="305" spans="1:193" s="12" customFormat="1" ht="50.1" customHeight="1">
      <c r="A305" s="17">
        <f>ROW()</f>
        <v>305</v>
      </c>
      <c r="B305" s="32">
        <f t="shared" si="332"/>
        <v>299</v>
      </c>
      <c r="C305" s="33">
        <f t="shared" si="333"/>
        <v>299</v>
      </c>
      <c r="D305" s="31" t="s">
        <v>626</v>
      </c>
      <c r="E305" s="390">
        <f t="shared" si="269"/>
        <v>7.9613178749999989</v>
      </c>
      <c r="F305" s="107">
        <f t="shared" si="285"/>
        <v>8.1929964374999997</v>
      </c>
      <c r="G305" s="3">
        <v>0</v>
      </c>
      <c r="H305" s="4">
        <v>0</v>
      </c>
      <c r="I305" s="63"/>
      <c r="J305" s="15"/>
      <c r="K305" s="13"/>
      <c r="L305" s="98">
        <f t="shared" si="334"/>
        <v>1</v>
      </c>
      <c r="M305" s="99">
        <f>M5</f>
        <v>0.94499999999999995</v>
      </c>
      <c r="N305" s="100">
        <v>8.9149999999999991</v>
      </c>
      <c r="O305" s="110">
        <v>372203</v>
      </c>
      <c r="P305" s="95">
        <f t="shared" si="286"/>
        <v>8.4246749999999988</v>
      </c>
      <c r="Q305" s="15"/>
      <c r="R305" s="24">
        <f t="shared" si="270"/>
        <v>2</v>
      </c>
      <c r="S305" s="25">
        <v>0</v>
      </c>
      <c r="T305" s="63"/>
      <c r="U305" s="15"/>
      <c r="V305" s="13"/>
      <c r="W305" s="98">
        <f t="shared" si="287"/>
        <v>0</v>
      </c>
      <c r="X305" s="99">
        <f>X5</f>
        <v>0.97</v>
      </c>
      <c r="Y305" s="100"/>
      <c r="Z305" s="110"/>
      <c r="AA305" s="95">
        <f t="shared" si="288"/>
        <v>0</v>
      </c>
      <c r="AB305" s="15"/>
      <c r="AC305" s="24">
        <f t="shared" si="271"/>
        <v>0</v>
      </c>
      <c r="AD305" s="5">
        <v>0</v>
      </c>
      <c r="AE305" s="63"/>
      <c r="AF305" s="15"/>
      <c r="AG305" s="13"/>
      <c r="AH305" s="98">
        <f t="shared" si="289"/>
        <v>0</v>
      </c>
      <c r="AI305" s="99">
        <f>AI5</f>
        <v>0.95499999999999996</v>
      </c>
      <c r="AJ305" s="100"/>
      <c r="AK305" s="110"/>
      <c r="AL305" s="95">
        <f t="shared" si="290"/>
        <v>0</v>
      </c>
      <c r="AM305" s="15"/>
      <c r="AN305" s="24">
        <f t="shared" si="272"/>
        <v>0</v>
      </c>
      <c r="AO305" s="5">
        <v>0</v>
      </c>
      <c r="AP305" s="63"/>
      <c r="AQ305" s="15"/>
      <c r="AR305" s="13"/>
      <c r="AS305" s="98">
        <f t="shared" si="291"/>
        <v>0</v>
      </c>
      <c r="AT305" s="99">
        <f>AT5</f>
        <v>0.96</v>
      </c>
      <c r="AU305" s="100"/>
      <c r="AV305" s="110"/>
      <c r="AW305" s="95">
        <f t="shared" si="292"/>
        <v>0</v>
      </c>
      <c r="AX305" s="15"/>
      <c r="AY305" s="24">
        <f t="shared" si="273"/>
        <v>0</v>
      </c>
      <c r="AZ305" s="5">
        <v>0</v>
      </c>
      <c r="BA305" s="63"/>
      <c r="BB305" s="15"/>
      <c r="BC305" s="13"/>
      <c r="BD305" s="98">
        <f t="shared" si="293"/>
        <v>0</v>
      </c>
      <c r="BE305" s="99">
        <f>BE5</f>
        <v>0.98</v>
      </c>
      <c r="BF305" s="100"/>
      <c r="BG305" s="110"/>
      <c r="BH305" s="95">
        <f t="shared" si="294"/>
        <v>0</v>
      </c>
      <c r="BI305" s="15"/>
      <c r="BJ305" s="24">
        <f t="shared" si="274"/>
        <v>0</v>
      </c>
      <c r="BK305" s="5">
        <v>0</v>
      </c>
      <c r="BL305" s="63"/>
      <c r="BM305" s="15"/>
      <c r="BN305" s="13"/>
      <c r="BO305" s="98">
        <f t="shared" si="295"/>
        <v>1</v>
      </c>
      <c r="BP305" s="99">
        <f>BP5</f>
        <v>0.94499999999999995</v>
      </c>
      <c r="BQ305" s="100">
        <v>8.4246749999999988</v>
      </c>
      <c r="BR305" s="110"/>
      <c r="BS305" s="95">
        <f t="shared" si="296"/>
        <v>7.9613178749999989</v>
      </c>
      <c r="BT305" s="15"/>
      <c r="BU305" s="24">
        <f t="shared" si="275"/>
        <v>1</v>
      </c>
      <c r="BV305" s="5">
        <v>0</v>
      </c>
      <c r="BW305" s="63"/>
      <c r="BX305" s="15"/>
      <c r="BY305" s="13"/>
      <c r="BZ305" s="98">
        <f t="shared" si="297"/>
        <v>0</v>
      </c>
      <c r="CA305" s="99">
        <f>CA5</f>
        <v>1</v>
      </c>
      <c r="CB305" s="100"/>
      <c r="CC305" s="110"/>
      <c r="CD305" s="95">
        <f t="shared" si="298"/>
        <v>0</v>
      </c>
      <c r="CE305" s="15"/>
      <c r="CF305" s="24">
        <f t="shared" si="276"/>
        <v>0</v>
      </c>
      <c r="CG305" s="5">
        <v>0</v>
      </c>
      <c r="CH305" s="63"/>
      <c r="CI305" s="15"/>
      <c r="CJ305" s="13"/>
      <c r="CK305" s="98">
        <f t="shared" si="299"/>
        <v>0</v>
      </c>
      <c r="CL305" s="99">
        <f>CL5</f>
        <v>1</v>
      </c>
      <c r="CM305" s="100"/>
      <c r="CN305" s="110"/>
      <c r="CO305" s="95">
        <f t="shared" si="300"/>
        <v>0</v>
      </c>
      <c r="CP305" s="15"/>
      <c r="CQ305" s="24">
        <f t="shared" si="277"/>
        <v>0</v>
      </c>
      <c r="CR305" s="5">
        <v>0</v>
      </c>
      <c r="CS305" s="63"/>
      <c r="CT305" s="15"/>
      <c r="CU305" s="13"/>
      <c r="CV305" s="98">
        <f t="shared" si="301"/>
        <v>0</v>
      </c>
      <c r="CW305" s="99">
        <f>CW5</f>
        <v>1</v>
      </c>
      <c r="CX305" s="100"/>
      <c r="CY305" s="110"/>
      <c r="CZ305" s="95">
        <f t="shared" si="302"/>
        <v>0</v>
      </c>
      <c r="DA305" s="15"/>
      <c r="DB305" s="24">
        <f t="shared" si="278"/>
        <v>0</v>
      </c>
      <c r="DC305" s="5">
        <v>0</v>
      </c>
      <c r="DD305" s="63"/>
      <c r="DE305" s="15"/>
      <c r="DF305" s="13"/>
      <c r="DG305" s="98">
        <f t="shared" si="303"/>
        <v>0</v>
      </c>
      <c r="DH305" s="99">
        <f>DH5</f>
        <v>1</v>
      </c>
      <c r="DI305" s="100"/>
      <c r="DJ305" s="110"/>
      <c r="DK305" s="95">
        <f t="shared" si="304"/>
        <v>0</v>
      </c>
      <c r="DL305" s="15"/>
      <c r="DM305" s="24">
        <f t="shared" si="279"/>
        <v>0</v>
      </c>
      <c r="DN305" s="5">
        <v>0</v>
      </c>
      <c r="DO305" s="63"/>
      <c r="DP305" s="15"/>
      <c r="DQ305" s="13"/>
      <c r="DR305" s="98">
        <f t="shared" si="305"/>
        <v>0</v>
      </c>
      <c r="DS305" s="99">
        <f>DS5</f>
        <v>1</v>
      </c>
      <c r="DT305" s="100"/>
      <c r="DU305" s="110"/>
      <c r="DV305" s="95">
        <f t="shared" si="306"/>
        <v>0</v>
      </c>
      <c r="DW305" s="15"/>
      <c r="DX305" s="24">
        <f t="shared" si="280"/>
        <v>0</v>
      </c>
      <c r="DY305" s="5">
        <v>0</v>
      </c>
      <c r="DZ305" s="63"/>
      <c r="EA305" s="15"/>
      <c r="EB305" s="13"/>
      <c r="EC305" s="98">
        <f t="shared" si="307"/>
        <v>0</v>
      </c>
      <c r="ED305" s="99">
        <f>ED5</f>
        <v>1</v>
      </c>
      <c r="EE305" s="100"/>
      <c r="EF305" s="110"/>
      <c r="EG305" s="95">
        <f t="shared" si="308"/>
        <v>0</v>
      </c>
      <c r="EH305" s="15"/>
      <c r="EI305" s="24">
        <f t="shared" si="281"/>
        <v>0</v>
      </c>
      <c r="EJ305" s="5">
        <v>0</v>
      </c>
      <c r="EK305" s="63"/>
      <c r="EL305" s="15"/>
      <c r="EM305" s="13"/>
      <c r="EN305" s="98">
        <f t="shared" si="309"/>
        <v>0</v>
      </c>
      <c r="EO305" s="99">
        <f>EO5</f>
        <v>1</v>
      </c>
      <c r="EP305" s="100"/>
      <c r="EQ305" s="110"/>
      <c r="ER305" s="95">
        <f t="shared" si="310"/>
        <v>0</v>
      </c>
      <c r="ES305" s="15"/>
      <c r="ET305" s="24">
        <f t="shared" si="282"/>
        <v>0</v>
      </c>
      <c r="EU305" s="5">
        <v>0</v>
      </c>
      <c r="EV305" s="63"/>
      <c r="EW305" s="15"/>
      <c r="EX305" s="13"/>
      <c r="EY305" s="98">
        <f t="shared" si="311"/>
        <v>0</v>
      </c>
      <c r="EZ305" s="99">
        <f>EZ5</f>
        <v>1</v>
      </c>
      <c r="FA305" s="100"/>
      <c r="FB305" s="110"/>
      <c r="FC305" s="95">
        <f t="shared" si="312"/>
        <v>0</v>
      </c>
      <c r="FD305" s="15"/>
      <c r="FE305" s="24">
        <f t="shared" si="283"/>
        <v>0</v>
      </c>
      <c r="FF305" s="5">
        <v>0</v>
      </c>
      <c r="FG305" s="63"/>
      <c r="FH305" s="15"/>
      <c r="FI305" s="13"/>
      <c r="FJ305" s="98">
        <f t="shared" si="313"/>
        <v>0</v>
      </c>
      <c r="FK305" s="99">
        <f>FK5</f>
        <v>1</v>
      </c>
      <c r="FL305" s="100"/>
      <c r="FM305" s="110"/>
      <c r="FN305" s="95">
        <f t="shared" si="314"/>
        <v>0</v>
      </c>
      <c r="FO305" s="15"/>
      <c r="FP305" s="24">
        <f t="shared" si="284"/>
        <v>0</v>
      </c>
      <c r="FQ305" s="5">
        <v>0</v>
      </c>
      <c r="FR305" s="8">
        <v>0</v>
      </c>
      <c r="FS305" s="84">
        <f t="shared" si="315"/>
        <v>8.4246749999999988</v>
      </c>
      <c r="FT305" s="85">
        <f t="shared" si="316"/>
        <v>500</v>
      </c>
      <c r="FU305" s="85">
        <f t="shared" si="317"/>
        <v>500</v>
      </c>
      <c r="FV305" s="85">
        <f t="shared" si="318"/>
        <v>500</v>
      </c>
      <c r="FW305" s="85">
        <f t="shared" si="319"/>
        <v>500</v>
      </c>
      <c r="FX305" s="85">
        <f t="shared" si="320"/>
        <v>7.9613178749999989</v>
      </c>
      <c r="FY305" s="85">
        <f t="shared" si="321"/>
        <v>500</v>
      </c>
      <c r="FZ305" s="85">
        <f t="shared" si="322"/>
        <v>500</v>
      </c>
      <c r="GA305" s="85">
        <f t="shared" si="323"/>
        <v>500</v>
      </c>
      <c r="GB305" s="85">
        <f t="shared" si="324"/>
        <v>500</v>
      </c>
      <c r="GC305" s="85">
        <f t="shared" si="325"/>
        <v>500</v>
      </c>
      <c r="GD305" s="85">
        <f t="shared" si="326"/>
        <v>500</v>
      </c>
      <c r="GE305" s="85">
        <f t="shared" si="327"/>
        <v>500</v>
      </c>
      <c r="GF305" s="85">
        <f t="shared" si="328"/>
        <v>500</v>
      </c>
      <c r="GG305" s="85">
        <f t="shared" si="329"/>
        <v>500</v>
      </c>
      <c r="GH305" s="101">
        <f t="shared" si="268"/>
        <v>2</v>
      </c>
      <c r="GI305" s="102">
        <f t="shared" si="330"/>
        <v>16.385992874999999</v>
      </c>
      <c r="GJ305" s="102">
        <f t="shared" si="331"/>
        <v>8.1929964374999997</v>
      </c>
      <c r="GK305" s="79">
        <f>ROW()</f>
        <v>305</v>
      </c>
    </row>
    <row r="306" spans="1:193" s="12" customFormat="1" ht="50.1" customHeight="1">
      <c r="A306" s="17">
        <f>ROW()</f>
        <v>306</v>
      </c>
      <c r="B306" s="32">
        <f t="shared" si="332"/>
        <v>300</v>
      </c>
      <c r="C306" s="33">
        <f t="shared" si="333"/>
        <v>300</v>
      </c>
      <c r="D306" s="31" t="s">
        <v>627</v>
      </c>
      <c r="E306" s="390">
        <f t="shared" si="269"/>
        <v>21.359399999999997</v>
      </c>
      <c r="F306" s="107">
        <f t="shared" si="285"/>
        <v>21.359399999999997</v>
      </c>
      <c r="G306" s="3">
        <v>0</v>
      </c>
      <c r="H306" s="4">
        <v>0</v>
      </c>
      <c r="I306" s="63"/>
      <c r="J306" s="15"/>
      <c r="K306" s="13"/>
      <c r="L306" s="98">
        <f t="shared" si="334"/>
        <v>0</v>
      </c>
      <c r="M306" s="99">
        <f>M5</f>
        <v>0.94499999999999995</v>
      </c>
      <c r="N306" s="100"/>
      <c r="O306" s="110"/>
      <c r="P306" s="95">
        <f t="shared" si="286"/>
        <v>0</v>
      </c>
      <c r="Q306" s="15"/>
      <c r="R306" s="24">
        <f t="shared" si="270"/>
        <v>0</v>
      </c>
      <c r="S306" s="25">
        <v>0</v>
      </c>
      <c r="T306" s="63"/>
      <c r="U306" s="15"/>
      <c r="V306" s="13"/>
      <c r="W306" s="98">
        <f t="shared" si="287"/>
        <v>1</v>
      </c>
      <c r="X306" s="99">
        <f>X5</f>
        <v>0.97</v>
      </c>
      <c r="Y306" s="100">
        <v>22.02</v>
      </c>
      <c r="Z306" s="110"/>
      <c r="AA306" s="95">
        <f t="shared" si="288"/>
        <v>21.359399999999997</v>
      </c>
      <c r="AB306" s="15"/>
      <c r="AC306" s="24">
        <f t="shared" si="271"/>
        <v>1</v>
      </c>
      <c r="AD306" s="5">
        <v>0</v>
      </c>
      <c r="AE306" s="63"/>
      <c r="AF306" s="15"/>
      <c r="AG306" s="13"/>
      <c r="AH306" s="98">
        <f t="shared" si="289"/>
        <v>0</v>
      </c>
      <c r="AI306" s="99">
        <f>AI5</f>
        <v>0.95499999999999996</v>
      </c>
      <c r="AJ306" s="100"/>
      <c r="AK306" s="110"/>
      <c r="AL306" s="95">
        <f t="shared" si="290"/>
        <v>0</v>
      </c>
      <c r="AM306" s="15"/>
      <c r="AN306" s="24">
        <f t="shared" si="272"/>
        <v>0</v>
      </c>
      <c r="AO306" s="5">
        <v>0</v>
      </c>
      <c r="AP306" s="63"/>
      <c r="AQ306" s="15"/>
      <c r="AR306" s="13"/>
      <c r="AS306" s="98">
        <f t="shared" si="291"/>
        <v>0</v>
      </c>
      <c r="AT306" s="99">
        <f>AT5</f>
        <v>0.96</v>
      </c>
      <c r="AU306" s="100"/>
      <c r="AV306" s="110"/>
      <c r="AW306" s="95">
        <f t="shared" si="292"/>
        <v>0</v>
      </c>
      <c r="AX306" s="15"/>
      <c r="AY306" s="24">
        <f t="shared" si="273"/>
        <v>0</v>
      </c>
      <c r="AZ306" s="5">
        <v>0</v>
      </c>
      <c r="BA306" s="63"/>
      <c r="BB306" s="15"/>
      <c r="BC306" s="13"/>
      <c r="BD306" s="98">
        <f t="shared" si="293"/>
        <v>0</v>
      </c>
      <c r="BE306" s="99">
        <f>BE5</f>
        <v>0.98</v>
      </c>
      <c r="BF306" s="100"/>
      <c r="BG306" s="110"/>
      <c r="BH306" s="95">
        <f t="shared" si="294"/>
        <v>0</v>
      </c>
      <c r="BI306" s="15"/>
      <c r="BJ306" s="24">
        <f t="shared" si="274"/>
        <v>0</v>
      </c>
      <c r="BK306" s="5">
        <v>0</v>
      </c>
      <c r="BL306" s="63"/>
      <c r="BM306" s="15"/>
      <c r="BN306" s="13"/>
      <c r="BO306" s="98">
        <f t="shared" si="295"/>
        <v>0</v>
      </c>
      <c r="BP306" s="99">
        <f>BP5</f>
        <v>0.94499999999999995</v>
      </c>
      <c r="BQ306" s="100"/>
      <c r="BR306" s="110"/>
      <c r="BS306" s="95">
        <f t="shared" si="296"/>
        <v>0</v>
      </c>
      <c r="BT306" s="15"/>
      <c r="BU306" s="24">
        <f t="shared" si="275"/>
        <v>0</v>
      </c>
      <c r="BV306" s="5">
        <v>0</v>
      </c>
      <c r="BW306" s="63"/>
      <c r="BX306" s="15"/>
      <c r="BY306" s="13"/>
      <c r="BZ306" s="98">
        <f t="shared" si="297"/>
        <v>0</v>
      </c>
      <c r="CA306" s="99">
        <f>CA5</f>
        <v>1</v>
      </c>
      <c r="CB306" s="100"/>
      <c r="CC306" s="110"/>
      <c r="CD306" s="95">
        <f t="shared" si="298"/>
        <v>0</v>
      </c>
      <c r="CE306" s="15"/>
      <c r="CF306" s="24">
        <f t="shared" si="276"/>
        <v>0</v>
      </c>
      <c r="CG306" s="5">
        <v>0</v>
      </c>
      <c r="CH306" s="63"/>
      <c r="CI306" s="15"/>
      <c r="CJ306" s="13"/>
      <c r="CK306" s="98">
        <f t="shared" si="299"/>
        <v>0</v>
      </c>
      <c r="CL306" s="99">
        <f>CL5</f>
        <v>1</v>
      </c>
      <c r="CM306" s="100"/>
      <c r="CN306" s="110"/>
      <c r="CO306" s="95">
        <f t="shared" si="300"/>
        <v>0</v>
      </c>
      <c r="CP306" s="15"/>
      <c r="CQ306" s="24">
        <f t="shared" si="277"/>
        <v>0</v>
      </c>
      <c r="CR306" s="5">
        <v>0</v>
      </c>
      <c r="CS306" s="63"/>
      <c r="CT306" s="15"/>
      <c r="CU306" s="13"/>
      <c r="CV306" s="98">
        <f t="shared" si="301"/>
        <v>0</v>
      </c>
      <c r="CW306" s="99">
        <f>CW5</f>
        <v>1</v>
      </c>
      <c r="CX306" s="100"/>
      <c r="CY306" s="110"/>
      <c r="CZ306" s="95">
        <f t="shared" si="302"/>
        <v>0</v>
      </c>
      <c r="DA306" s="15"/>
      <c r="DB306" s="24">
        <f t="shared" si="278"/>
        <v>0</v>
      </c>
      <c r="DC306" s="5">
        <v>0</v>
      </c>
      <c r="DD306" s="63"/>
      <c r="DE306" s="15"/>
      <c r="DF306" s="13"/>
      <c r="DG306" s="98">
        <f t="shared" si="303"/>
        <v>0</v>
      </c>
      <c r="DH306" s="99">
        <f>DH5</f>
        <v>1</v>
      </c>
      <c r="DI306" s="100"/>
      <c r="DJ306" s="110"/>
      <c r="DK306" s="95">
        <f t="shared" si="304"/>
        <v>0</v>
      </c>
      <c r="DL306" s="15"/>
      <c r="DM306" s="24">
        <f t="shared" si="279"/>
        <v>0</v>
      </c>
      <c r="DN306" s="5">
        <v>0</v>
      </c>
      <c r="DO306" s="63"/>
      <c r="DP306" s="15"/>
      <c r="DQ306" s="13"/>
      <c r="DR306" s="98">
        <f t="shared" si="305"/>
        <v>0</v>
      </c>
      <c r="DS306" s="99">
        <f>DS5</f>
        <v>1</v>
      </c>
      <c r="DT306" s="100"/>
      <c r="DU306" s="110"/>
      <c r="DV306" s="95">
        <f t="shared" si="306"/>
        <v>0</v>
      </c>
      <c r="DW306" s="15"/>
      <c r="DX306" s="24">
        <f t="shared" si="280"/>
        <v>0</v>
      </c>
      <c r="DY306" s="5">
        <v>0</v>
      </c>
      <c r="DZ306" s="63"/>
      <c r="EA306" s="15"/>
      <c r="EB306" s="13"/>
      <c r="EC306" s="98">
        <f t="shared" si="307"/>
        <v>0</v>
      </c>
      <c r="ED306" s="99">
        <f>ED5</f>
        <v>1</v>
      </c>
      <c r="EE306" s="100"/>
      <c r="EF306" s="110"/>
      <c r="EG306" s="95">
        <f t="shared" si="308"/>
        <v>0</v>
      </c>
      <c r="EH306" s="15"/>
      <c r="EI306" s="24">
        <f t="shared" si="281"/>
        <v>0</v>
      </c>
      <c r="EJ306" s="5">
        <v>0</v>
      </c>
      <c r="EK306" s="63"/>
      <c r="EL306" s="15"/>
      <c r="EM306" s="13"/>
      <c r="EN306" s="98">
        <f t="shared" si="309"/>
        <v>0</v>
      </c>
      <c r="EO306" s="99">
        <f>EO5</f>
        <v>1</v>
      </c>
      <c r="EP306" s="100"/>
      <c r="EQ306" s="110"/>
      <c r="ER306" s="95">
        <f t="shared" si="310"/>
        <v>0</v>
      </c>
      <c r="ES306" s="15"/>
      <c r="ET306" s="24">
        <f t="shared" si="282"/>
        <v>0</v>
      </c>
      <c r="EU306" s="5">
        <v>0</v>
      </c>
      <c r="EV306" s="63"/>
      <c r="EW306" s="15"/>
      <c r="EX306" s="13"/>
      <c r="EY306" s="98">
        <f t="shared" si="311"/>
        <v>0</v>
      </c>
      <c r="EZ306" s="99">
        <f>EZ5</f>
        <v>1</v>
      </c>
      <c r="FA306" s="100"/>
      <c r="FB306" s="110"/>
      <c r="FC306" s="95">
        <f t="shared" si="312"/>
        <v>0</v>
      </c>
      <c r="FD306" s="15"/>
      <c r="FE306" s="24">
        <f t="shared" si="283"/>
        <v>0</v>
      </c>
      <c r="FF306" s="5">
        <v>0</v>
      </c>
      <c r="FG306" s="63"/>
      <c r="FH306" s="15"/>
      <c r="FI306" s="13"/>
      <c r="FJ306" s="98">
        <f t="shared" si="313"/>
        <v>0</v>
      </c>
      <c r="FK306" s="99">
        <f>FK5</f>
        <v>1</v>
      </c>
      <c r="FL306" s="100"/>
      <c r="FM306" s="110"/>
      <c r="FN306" s="95">
        <f t="shared" si="314"/>
        <v>0</v>
      </c>
      <c r="FO306" s="15"/>
      <c r="FP306" s="24">
        <f t="shared" si="284"/>
        <v>0</v>
      </c>
      <c r="FQ306" s="5">
        <v>0</v>
      </c>
      <c r="FR306" s="8">
        <v>0</v>
      </c>
      <c r="FS306" s="84">
        <f t="shared" si="315"/>
        <v>500</v>
      </c>
      <c r="FT306" s="85">
        <f t="shared" si="316"/>
        <v>21.359399999999997</v>
      </c>
      <c r="FU306" s="85">
        <f t="shared" si="317"/>
        <v>500</v>
      </c>
      <c r="FV306" s="85">
        <f t="shared" si="318"/>
        <v>500</v>
      </c>
      <c r="FW306" s="85">
        <f t="shared" si="319"/>
        <v>500</v>
      </c>
      <c r="FX306" s="85">
        <f t="shared" si="320"/>
        <v>500</v>
      </c>
      <c r="FY306" s="85">
        <f t="shared" si="321"/>
        <v>500</v>
      </c>
      <c r="FZ306" s="85">
        <f t="shared" si="322"/>
        <v>500</v>
      </c>
      <c r="GA306" s="85">
        <f t="shared" si="323"/>
        <v>500</v>
      </c>
      <c r="GB306" s="85">
        <f t="shared" si="324"/>
        <v>500</v>
      </c>
      <c r="GC306" s="85">
        <f t="shared" si="325"/>
        <v>500</v>
      </c>
      <c r="GD306" s="85">
        <f t="shared" si="326"/>
        <v>500</v>
      </c>
      <c r="GE306" s="85">
        <f t="shared" si="327"/>
        <v>500</v>
      </c>
      <c r="GF306" s="85">
        <f t="shared" si="328"/>
        <v>500</v>
      </c>
      <c r="GG306" s="85">
        <f t="shared" si="329"/>
        <v>500</v>
      </c>
      <c r="GH306" s="101">
        <f t="shared" si="268"/>
        <v>1</v>
      </c>
      <c r="GI306" s="102">
        <f t="shared" si="330"/>
        <v>21.359399999999997</v>
      </c>
      <c r="GJ306" s="102">
        <f t="shared" si="331"/>
        <v>21.359399999999997</v>
      </c>
      <c r="GK306" s="79">
        <f>ROW()</f>
        <v>306</v>
      </c>
    </row>
    <row r="307" spans="1:193" s="12" customFormat="1" ht="50.1" customHeight="1">
      <c r="A307" s="17">
        <f>ROW()</f>
        <v>307</v>
      </c>
      <c r="B307" s="32">
        <f t="shared" si="332"/>
        <v>301</v>
      </c>
      <c r="C307" s="33">
        <f t="shared" si="333"/>
        <v>301</v>
      </c>
      <c r="D307" s="31" t="s">
        <v>628</v>
      </c>
      <c r="E307" s="390">
        <f t="shared" si="269"/>
        <v>36.648852974999997</v>
      </c>
      <c r="F307" s="107">
        <f t="shared" si="285"/>
        <v>37.715353987499995</v>
      </c>
      <c r="G307" s="3">
        <v>0</v>
      </c>
      <c r="H307" s="4">
        <v>0</v>
      </c>
      <c r="I307" s="63"/>
      <c r="J307" s="15"/>
      <c r="K307" s="13"/>
      <c r="L307" s="98">
        <f t="shared" si="334"/>
        <v>1</v>
      </c>
      <c r="M307" s="99">
        <f>M5</f>
        <v>0.94499999999999995</v>
      </c>
      <c r="N307" s="100">
        <v>41.039000000000001</v>
      </c>
      <c r="O307" s="110">
        <v>84751</v>
      </c>
      <c r="P307" s="95">
        <f t="shared" si="286"/>
        <v>38.781855</v>
      </c>
      <c r="Q307" s="15"/>
      <c r="R307" s="24">
        <f t="shared" si="270"/>
        <v>2</v>
      </c>
      <c r="S307" s="25">
        <v>0</v>
      </c>
      <c r="T307" s="63"/>
      <c r="U307" s="15"/>
      <c r="V307" s="13"/>
      <c r="W307" s="98">
        <f t="shared" si="287"/>
        <v>0</v>
      </c>
      <c r="X307" s="99">
        <f>X5</f>
        <v>0.97</v>
      </c>
      <c r="Y307" s="100"/>
      <c r="Z307" s="110"/>
      <c r="AA307" s="95">
        <f t="shared" si="288"/>
        <v>0</v>
      </c>
      <c r="AB307" s="15"/>
      <c r="AC307" s="24">
        <f t="shared" si="271"/>
        <v>0</v>
      </c>
      <c r="AD307" s="5">
        <v>0</v>
      </c>
      <c r="AE307" s="63"/>
      <c r="AF307" s="15"/>
      <c r="AG307" s="13"/>
      <c r="AH307" s="98">
        <f t="shared" si="289"/>
        <v>0</v>
      </c>
      <c r="AI307" s="99">
        <f>AI5</f>
        <v>0.95499999999999996</v>
      </c>
      <c r="AJ307" s="100"/>
      <c r="AK307" s="110"/>
      <c r="AL307" s="95">
        <f t="shared" si="290"/>
        <v>0</v>
      </c>
      <c r="AM307" s="15"/>
      <c r="AN307" s="24">
        <f t="shared" si="272"/>
        <v>0</v>
      </c>
      <c r="AO307" s="5">
        <v>0</v>
      </c>
      <c r="AP307" s="63"/>
      <c r="AQ307" s="15"/>
      <c r="AR307" s="13"/>
      <c r="AS307" s="98">
        <f t="shared" si="291"/>
        <v>0</v>
      </c>
      <c r="AT307" s="99">
        <f>AT5</f>
        <v>0.96</v>
      </c>
      <c r="AU307" s="100"/>
      <c r="AV307" s="110"/>
      <c r="AW307" s="95">
        <f t="shared" si="292"/>
        <v>0</v>
      </c>
      <c r="AX307" s="15"/>
      <c r="AY307" s="24">
        <f t="shared" si="273"/>
        <v>0</v>
      </c>
      <c r="AZ307" s="5">
        <v>0</v>
      </c>
      <c r="BA307" s="63"/>
      <c r="BB307" s="15"/>
      <c r="BC307" s="13"/>
      <c r="BD307" s="98">
        <f t="shared" si="293"/>
        <v>0</v>
      </c>
      <c r="BE307" s="99">
        <f>BE5</f>
        <v>0.98</v>
      </c>
      <c r="BF307" s="100"/>
      <c r="BG307" s="110"/>
      <c r="BH307" s="95">
        <f t="shared" si="294"/>
        <v>0</v>
      </c>
      <c r="BI307" s="15"/>
      <c r="BJ307" s="24">
        <f t="shared" si="274"/>
        <v>0</v>
      </c>
      <c r="BK307" s="5">
        <v>0</v>
      </c>
      <c r="BL307" s="63"/>
      <c r="BM307" s="15"/>
      <c r="BN307" s="13"/>
      <c r="BO307" s="98">
        <f t="shared" si="295"/>
        <v>1</v>
      </c>
      <c r="BP307" s="99">
        <f>BP5</f>
        <v>0.94499999999999995</v>
      </c>
      <c r="BQ307" s="100">
        <v>38.781855</v>
      </c>
      <c r="BR307" s="110"/>
      <c r="BS307" s="95">
        <f t="shared" si="296"/>
        <v>36.648852974999997</v>
      </c>
      <c r="BT307" s="15"/>
      <c r="BU307" s="24">
        <f t="shared" si="275"/>
        <v>1</v>
      </c>
      <c r="BV307" s="5">
        <v>0</v>
      </c>
      <c r="BW307" s="63"/>
      <c r="BX307" s="15"/>
      <c r="BY307" s="13"/>
      <c r="BZ307" s="98">
        <f t="shared" si="297"/>
        <v>0</v>
      </c>
      <c r="CA307" s="99">
        <f>CA5</f>
        <v>1</v>
      </c>
      <c r="CB307" s="100"/>
      <c r="CC307" s="110"/>
      <c r="CD307" s="95">
        <f t="shared" si="298"/>
        <v>0</v>
      </c>
      <c r="CE307" s="15"/>
      <c r="CF307" s="24">
        <f t="shared" si="276"/>
        <v>0</v>
      </c>
      <c r="CG307" s="5">
        <v>0</v>
      </c>
      <c r="CH307" s="63"/>
      <c r="CI307" s="15"/>
      <c r="CJ307" s="13"/>
      <c r="CK307" s="98">
        <f t="shared" si="299"/>
        <v>0</v>
      </c>
      <c r="CL307" s="99">
        <f>CL5</f>
        <v>1</v>
      </c>
      <c r="CM307" s="100"/>
      <c r="CN307" s="110"/>
      <c r="CO307" s="95">
        <f t="shared" si="300"/>
        <v>0</v>
      </c>
      <c r="CP307" s="15"/>
      <c r="CQ307" s="24">
        <f t="shared" si="277"/>
        <v>0</v>
      </c>
      <c r="CR307" s="5">
        <v>0</v>
      </c>
      <c r="CS307" s="63"/>
      <c r="CT307" s="15"/>
      <c r="CU307" s="13"/>
      <c r="CV307" s="98">
        <f t="shared" si="301"/>
        <v>0</v>
      </c>
      <c r="CW307" s="99">
        <f>CW5</f>
        <v>1</v>
      </c>
      <c r="CX307" s="100"/>
      <c r="CY307" s="110"/>
      <c r="CZ307" s="95">
        <f t="shared" si="302"/>
        <v>0</v>
      </c>
      <c r="DA307" s="15"/>
      <c r="DB307" s="24">
        <f t="shared" si="278"/>
        <v>0</v>
      </c>
      <c r="DC307" s="5">
        <v>0</v>
      </c>
      <c r="DD307" s="63"/>
      <c r="DE307" s="15"/>
      <c r="DF307" s="13"/>
      <c r="DG307" s="98">
        <f t="shared" si="303"/>
        <v>0</v>
      </c>
      <c r="DH307" s="99">
        <f>DH5</f>
        <v>1</v>
      </c>
      <c r="DI307" s="100"/>
      <c r="DJ307" s="110"/>
      <c r="DK307" s="95">
        <f t="shared" si="304"/>
        <v>0</v>
      </c>
      <c r="DL307" s="15"/>
      <c r="DM307" s="24">
        <f t="shared" si="279"/>
        <v>0</v>
      </c>
      <c r="DN307" s="5">
        <v>0</v>
      </c>
      <c r="DO307" s="63"/>
      <c r="DP307" s="15"/>
      <c r="DQ307" s="13"/>
      <c r="DR307" s="98">
        <f t="shared" si="305"/>
        <v>0</v>
      </c>
      <c r="DS307" s="99">
        <f>DS5</f>
        <v>1</v>
      </c>
      <c r="DT307" s="100"/>
      <c r="DU307" s="110"/>
      <c r="DV307" s="95">
        <f t="shared" si="306"/>
        <v>0</v>
      </c>
      <c r="DW307" s="15"/>
      <c r="DX307" s="24">
        <f t="shared" si="280"/>
        <v>0</v>
      </c>
      <c r="DY307" s="5">
        <v>0</v>
      </c>
      <c r="DZ307" s="63"/>
      <c r="EA307" s="15"/>
      <c r="EB307" s="13"/>
      <c r="EC307" s="98">
        <f t="shared" si="307"/>
        <v>0</v>
      </c>
      <c r="ED307" s="99">
        <f>ED5</f>
        <v>1</v>
      </c>
      <c r="EE307" s="100"/>
      <c r="EF307" s="110"/>
      <c r="EG307" s="95">
        <f t="shared" si="308"/>
        <v>0</v>
      </c>
      <c r="EH307" s="15"/>
      <c r="EI307" s="24">
        <f t="shared" si="281"/>
        <v>0</v>
      </c>
      <c r="EJ307" s="5">
        <v>0</v>
      </c>
      <c r="EK307" s="63"/>
      <c r="EL307" s="15"/>
      <c r="EM307" s="13"/>
      <c r="EN307" s="98">
        <f t="shared" si="309"/>
        <v>0</v>
      </c>
      <c r="EO307" s="99">
        <f>EO5</f>
        <v>1</v>
      </c>
      <c r="EP307" s="100"/>
      <c r="EQ307" s="110"/>
      <c r="ER307" s="95">
        <f t="shared" si="310"/>
        <v>0</v>
      </c>
      <c r="ES307" s="15"/>
      <c r="ET307" s="24">
        <f t="shared" si="282"/>
        <v>0</v>
      </c>
      <c r="EU307" s="5">
        <v>0</v>
      </c>
      <c r="EV307" s="63"/>
      <c r="EW307" s="15"/>
      <c r="EX307" s="13"/>
      <c r="EY307" s="98">
        <f t="shared" si="311"/>
        <v>0</v>
      </c>
      <c r="EZ307" s="99">
        <f>EZ5</f>
        <v>1</v>
      </c>
      <c r="FA307" s="100"/>
      <c r="FB307" s="110"/>
      <c r="FC307" s="95">
        <f t="shared" si="312"/>
        <v>0</v>
      </c>
      <c r="FD307" s="15"/>
      <c r="FE307" s="24">
        <f t="shared" si="283"/>
        <v>0</v>
      </c>
      <c r="FF307" s="5">
        <v>0</v>
      </c>
      <c r="FG307" s="63"/>
      <c r="FH307" s="15"/>
      <c r="FI307" s="13"/>
      <c r="FJ307" s="98">
        <f t="shared" si="313"/>
        <v>0</v>
      </c>
      <c r="FK307" s="99">
        <f>FK5</f>
        <v>1</v>
      </c>
      <c r="FL307" s="100"/>
      <c r="FM307" s="110"/>
      <c r="FN307" s="95">
        <f t="shared" si="314"/>
        <v>0</v>
      </c>
      <c r="FO307" s="15"/>
      <c r="FP307" s="24">
        <f t="shared" si="284"/>
        <v>0</v>
      </c>
      <c r="FQ307" s="5">
        <v>0</v>
      </c>
      <c r="FR307" s="8">
        <v>0</v>
      </c>
      <c r="FS307" s="84">
        <f t="shared" si="315"/>
        <v>38.781855</v>
      </c>
      <c r="FT307" s="85">
        <f t="shared" si="316"/>
        <v>500</v>
      </c>
      <c r="FU307" s="85">
        <f t="shared" si="317"/>
        <v>500</v>
      </c>
      <c r="FV307" s="85">
        <f t="shared" si="318"/>
        <v>500</v>
      </c>
      <c r="FW307" s="85">
        <f t="shared" si="319"/>
        <v>500</v>
      </c>
      <c r="FX307" s="85">
        <f t="shared" si="320"/>
        <v>36.648852974999997</v>
      </c>
      <c r="FY307" s="85">
        <f t="shared" si="321"/>
        <v>500</v>
      </c>
      <c r="FZ307" s="85">
        <f t="shared" si="322"/>
        <v>500</v>
      </c>
      <c r="GA307" s="85">
        <f t="shared" si="323"/>
        <v>500</v>
      </c>
      <c r="GB307" s="85">
        <f t="shared" si="324"/>
        <v>500</v>
      </c>
      <c r="GC307" s="85">
        <f t="shared" si="325"/>
        <v>500</v>
      </c>
      <c r="GD307" s="85">
        <f t="shared" si="326"/>
        <v>500</v>
      </c>
      <c r="GE307" s="85">
        <f t="shared" si="327"/>
        <v>500</v>
      </c>
      <c r="GF307" s="85">
        <f t="shared" si="328"/>
        <v>500</v>
      </c>
      <c r="GG307" s="85">
        <f t="shared" si="329"/>
        <v>500</v>
      </c>
      <c r="GH307" s="101">
        <f t="shared" si="268"/>
        <v>2</v>
      </c>
      <c r="GI307" s="102">
        <f t="shared" si="330"/>
        <v>75.43070797499999</v>
      </c>
      <c r="GJ307" s="102">
        <f t="shared" si="331"/>
        <v>37.715353987499995</v>
      </c>
      <c r="GK307" s="79">
        <f>ROW()</f>
        <v>307</v>
      </c>
    </row>
    <row r="308" spans="1:193" s="12" customFormat="1" ht="50.1" customHeight="1">
      <c r="A308" s="17">
        <f>ROW()</f>
        <v>308</v>
      </c>
      <c r="B308" s="32">
        <f t="shared" si="332"/>
        <v>302</v>
      </c>
      <c r="C308" s="33">
        <f t="shared" si="333"/>
        <v>302</v>
      </c>
      <c r="D308" s="31" t="s">
        <v>629</v>
      </c>
      <c r="E308" s="390">
        <f t="shared" si="269"/>
        <v>13.257959999999999</v>
      </c>
      <c r="F308" s="107">
        <f t="shared" si="285"/>
        <v>15.392584999999999</v>
      </c>
      <c r="G308" s="3">
        <v>0</v>
      </c>
      <c r="H308" s="4">
        <v>0</v>
      </c>
      <c r="I308" s="63"/>
      <c r="J308" s="15"/>
      <c r="K308" s="13"/>
      <c r="L308" s="98">
        <f t="shared" si="334"/>
        <v>1</v>
      </c>
      <c r="M308" s="99">
        <f>M5</f>
        <v>0.94499999999999995</v>
      </c>
      <c r="N308" s="100">
        <v>17.890999999999998</v>
      </c>
      <c r="O308" s="110">
        <v>91174</v>
      </c>
      <c r="P308" s="95">
        <f t="shared" si="286"/>
        <v>16.906994999999998</v>
      </c>
      <c r="Q308" s="15"/>
      <c r="R308" s="24">
        <f t="shared" si="270"/>
        <v>3</v>
      </c>
      <c r="S308" s="25">
        <v>0</v>
      </c>
      <c r="T308" s="63"/>
      <c r="U308" s="15"/>
      <c r="V308" s="13"/>
      <c r="W308" s="98">
        <f t="shared" si="287"/>
        <v>1</v>
      </c>
      <c r="X308" s="99">
        <f>X5</f>
        <v>0.97</v>
      </c>
      <c r="Y308" s="100">
        <v>13.667999999999999</v>
      </c>
      <c r="Z308" s="110"/>
      <c r="AA308" s="95">
        <f t="shared" si="288"/>
        <v>13.257959999999999</v>
      </c>
      <c r="AB308" s="15"/>
      <c r="AC308" s="24">
        <f t="shared" si="271"/>
        <v>1</v>
      </c>
      <c r="AD308" s="5">
        <v>0</v>
      </c>
      <c r="AE308" s="63"/>
      <c r="AF308" s="15"/>
      <c r="AG308" s="13"/>
      <c r="AH308" s="98">
        <f t="shared" si="289"/>
        <v>0</v>
      </c>
      <c r="AI308" s="99">
        <f>AI5</f>
        <v>0.95499999999999996</v>
      </c>
      <c r="AJ308" s="100"/>
      <c r="AK308" s="110"/>
      <c r="AL308" s="95">
        <f t="shared" si="290"/>
        <v>0</v>
      </c>
      <c r="AM308" s="15"/>
      <c r="AN308" s="24">
        <f t="shared" si="272"/>
        <v>0</v>
      </c>
      <c r="AO308" s="5">
        <v>0</v>
      </c>
      <c r="AP308" s="63"/>
      <c r="AQ308" s="15"/>
      <c r="AR308" s="13"/>
      <c r="AS308" s="98">
        <f t="shared" si="291"/>
        <v>1</v>
      </c>
      <c r="AT308" s="99">
        <f>AT5</f>
        <v>0.96</v>
      </c>
      <c r="AU308" s="100">
        <v>16.68</v>
      </c>
      <c r="AV308" s="110"/>
      <c r="AW308" s="95">
        <f t="shared" si="292"/>
        <v>16.012799999999999</v>
      </c>
      <c r="AX308" s="15"/>
      <c r="AY308" s="24">
        <f t="shared" si="273"/>
        <v>2</v>
      </c>
      <c r="AZ308" s="5">
        <v>0</v>
      </c>
      <c r="BA308" s="63"/>
      <c r="BB308" s="15"/>
      <c r="BC308" s="13"/>
      <c r="BD308" s="98">
        <f t="shared" si="293"/>
        <v>0</v>
      </c>
      <c r="BE308" s="99">
        <f>BE5</f>
        <v>0.98</v>
      </c>
      <c r="BF308" s="100"/>
      <c r="BG308" s="110"/>
      <c r="BH308" s="95">
        <f t="shared" si="294"/>
        <v>0</v>
      </c>
      <c r="BI308" s="15"/>
      <c r="BJ308" s="24">
        <f t="shared" si="274"/>
        <v>0</v>
      </c>
      <c r="BK308" s="5">
        <v>0</v>
      </c>
      <c r="BL308" s="63"/>
      <c r="BM308" s="15"/>
      <c r="BN308" s="13"/>
      <c r="BO308" s="98">
        <f t="shared" si="295"/>
        <v>0</v>
      </c>
      <c r="BP308" s="99">
        <f>BP5</f>
        <v>0.94499999999999995</v>
      </c>
      <c r="BQ308" s="100"/>
      <c r="BR308" s="110"/>
      <c r="BS308" s="95">
        <f t="shared" si="296"/>
        <v>0</v>
      </c>
      <c r="BT308" s="15"/>
      <c r="BU308" s="24">
        <f t="shared" si="275"/>
        <v>0</v>
      </c>
      <c r="BV308" s="5">
        <v>0</v>
      </c>
      <c r="BW308" s="63"/>
      <c r="BX308" s="15"/>
      <c r="BY308" s="13"/>
      <c r="BZ308" s="98">
        <f t="shared" si="297"/>
        <v>0</v>
      </c>
      <c r="CA308" s="99">
        <f>CA5</f>
        <v>1</v>
      </c>
      <c r="CB308" s="100"/>
      <c r="CC308" s="110"/>
      <c r="CD308" s="95">
        <f t="shared" si="298"/>
        <v>0</v>
      </c>
      <c r="CE308" s="15"/>
      <c r="CF308" s="24">
        <f t="shared" si="276"/>
        <v>0</v>
      </c>
      <c r="CG308" s="5">
        <v>0</v>
      </c>
      <c r="CH308" s="63"/>
      <c r="CI308" s="15"/>
      <c r="CJ308" s="13"/>
      <c r="CK308" s="98">
        <f t="shared" si="299"/>
        <v>0</v>
      </c>
      <c r="CL308" s="99">
        <f>CL5</f>
        <v>1</v>
      </c>
      <c r="CM308" s="100"/>
      <c r="CN308" s="110"/>
      <c r="CO308" s="95">
        <f t="shared" si="300"/>
        <v>0</v>
      </c>
      <c r="CP308" s="15"/>
      <c r="CQ308" s="24">
        <f t="shared" si="277"/>
        <v>0</v>
      </c>
      <c r="CR308" s="5">
        <v>0</v>
      </c>
      <c r="CS308" s="63"/>
      <c r="CT308" s="15"/>
      <c r="CU308" s="13"/>
      <c r="CV308" s="98">
        <f t="shared" si="301"/>
        <v>0</v>
      </c>
      <c r="CW308" s="99">
        <f>CW5</f>
        <v>1</v>
      </c>
      <c r="CX308" s="100"/>
      <c r="CY308" s="110"/>
      <c r="CZ308" s="95">
        <f t="shared" si="302"/>
        <v>0</v>
      </c>
      <c r="DA308" s="15"/>
      <c r="DB308" s="24">
        <f t="shared" si="278"/>
        <v>0</v>
      </c>
      <c r="DC308" s="5">
        <v>0</v>
      </c>
      <c r="DD308" s="63"/>
      <c r="DE308" s="15"/>
      <c r="DF308" s="13"/>
      <c r="DG308" s="98">
        <f t="shared" si="303"/>
        <v>0</v>
      </c>
      <c r="DH308" s="99">
        <f>DH5</f>
        <v>1</v>
      </c>
      <c r="DI308" s="100"/>
      <c r="DJ308" s="110"/>
      <c r="DK308" s="95">
        <f t="shared" si="304"/>
        <v>0</v>
      </c>
      <c r="DL308" s="15"/>
      <c r="DM308" s="24">
        <f t="shared" si="279"/>
        <v>0</v>
      </c>
      <c r="DN308" s="5">
        <v>0</v>
      </c>
      <c r="DO308" s="63"/>
      <c r="DP308" s="15"/>
      <c r="DQ308" s="13"/>
      <c r="DR308" s="98">
        <f t="shared" si="305"/>
        <v>0</v>
      </c>
      <c r="DS308" s="99">
        <f>DS5</f>
        <v>1</v>
      </c>
      <c r="DT308" s="100"/>
      <c r="DU308" s="110"/>
      <c r="DV308" s="95">
        <f t="shared" si="306"/>
        <v>0</v>
      </c>
      <c r="DW308" s="15"/>
      <c r="DX308" s="24">
        <f t="shared" si="280"/>
        <v>0</v>
      </c>
      <c r="DY308" s="5">
        <v>0</v>
      </c>
      <c r="DZ308" s="63"/>
      <c r="EA308" s="15"/>
      <c r="EB308" s="13"/>
      <c r="EC308" s="98">
        <f t="shared" si="307"/>
        <v>0</v>
      </c>
      <c r="ED308" s="99">
        <f>ED5</f>
        <v>1</v>
      </c>
      <c r="EE308" s="100"/>
      <c r="EF308" s="110"/>
      <c r="EG308" s="95">
        <f t="shared" si="308"/>
        <v>0</v>
      </c>
      <c r="EH308" s="15"/>
      <c r="EI308" s="24">
        <f t="shared" si="281"/>
        <v>0</v>
      </c>
      <c r="EJ308" s="5">
        <v>0</v>
      </c>
      <c r="EK308" s="63"/>
      <c r="EL308" s="15"/>
      <c r="EM308" s="13"/>
      <c r="EN308" s="98">
        <f t="shared" si="309"/>
        <v>0</v>
      </c>
      <c r="EO308" s="99">
        <f>EO5</f>
        <v>1</v>
      </c>
      <c r="EP308" s="100"/>
      <c r="EQ308" s="110"/>
      <c r="ER308" s="95">
        <f t="shared" si="310"/>
        <v>0</v>
      </c>
      <c r="ES308" s="15"/>
      <c r="ET308" s="24">
        <f t="shared" si="282"/>
        <v>0</v>
      </c>
      <c r="EU308" s="5">
        <v>0</v>
      </c>
      <c r="EV308" s="63"/>
      <c r="EW308" s="15"/>
      <c r="EX308" s="13"/>
      <c r="EY308" s="98">
        <f t="shared" si="311"/>
        <v>0</v>
      </c>
      <c r="EZ308" s="99">
        <f>EZ5</f>
        <v>1</v>
      </c>
      <c r="FA308" s="100"/>
      <c r="FB308" s="110"/>
      <c r="FC308" s="95">
        <f t="shared" si="312"/>
        <v>0</v>
      </c>
      <c r="FD308" s="15"/>
      <c r="FE308" s="24">
        <f t="shared" si="283"/>
        <v>0</v>
      </c>
      <c r="FF308" s="5">
        <v>0</v>
      </c>
      <c r="FG308" s="63"/>
      <c r="FH308" s="15"/>
      <c r="FI308" s="13"/>
      <c r="FJ308" s="98">
        <f t="shared" si="313"/>
        <v>0</v>
      </c>
      <c r="FK308" s="99">
        <f>FK5</f>
        <v>1</v>
      </c>
      <c r="FL308" s="100"/>
      <c r="FM308" s="110"/>
      <c r="FN308" s="95">
        <f t="shared" si="314"/>
        <v>0</v>
      </c>
      <c r="FO308" s="15"/>
      <c r="FP308" s="24">
        <f t="shared" si="284"/>
        <v>0</v>
      </c>
      <c r="FQ308" s="5">
        <v>0</v>
      </c>
      <c r="FR308" s="8">
        <v>0</v>
      </c>
      <c r="FS308" s="84">
        <f t="shared" si="315"/>
        <v>16.906994999999998</v>
      </c>
      <c r="FT308" s="85">
        <f t="shared" si="316"/>
        <v>13.257959999999999</v>
      </c>
      <c r="FU308" s="85">
        <f t="shared" si="317"/>
        <v>500</v>
      </c>
      <c r="FV308" s="85">
        <f t="shared" si="318"/>
        <v>16.012799999999999</v>
      </c>
      <c r="FW308" s="85">
        <f t="shared" si="319"/>
        <v>500</v>
      </c>
      <c r="FX308" s="85">
        <f t="shared" si="320"/>
        <v>500</v>
      </c>
      <c r="FY308" s="85">
        <f t="shared" si="321"/>
        <v>500</v>
      </c>
      <c r="FZ308" s="85">
        <f t="shared" si="322"/>
        <v>500</v>
      </c>
      <c r="GA308" s="85">
        <f t="shared" si="323"/>
        <v>500</v>
      </c>
      <c r="GB308" s="85">
        <f t="shared" si="324"/>
        <v>500</v>
      </c>
      <c r="GC308" s="85">
        <f t="shared" si="325"/>
        <v>500</v>
      </c>
      <c r="GD308" s="85">
        <f t="shared" si="326"/>
        <v>500</v>
      </c>
      <c r="GE308" s="85">
        <f t="shared" si="327"/>
        <v>500</v>
      </c>
      <c r="GF308" s="85">
        <f t="shared" si="328"/>
        <v>500</v>
      </c>
      <c r="GG308" s="85">
        <f t="shared" si="329"/>
        <v>500</v>
      </c>
      <c r="GH308" s="101">
        <f t="shared" si="268"/>
        <v>3</v>
      </c>
      <c r="GI308" s="102">
        <f t="shared" si="330"/>
        <v>46.177754999999998</v>
      </c>
      <c r="GJ308" s="102">
        <f t="shared" si="331"/>
        <v>15.392584999999999</v>
      </c>
      <c r="GK308" s="79">
        <f>ROW()</f>
        <v>308</v>
      </c>
    </row>
    <row r="309" spans="1:193" s="12" customFormat="1" ht="50.1" customHeight="1">
      <c r="A309" s="17">
        <f>ROW()</f>
        <v>309</v>
      </c>
      <c r="B309" s="32">
        <f t="shared" si="332"/>
        <v>303</v>
      </c>
      <c r="C309" s="33">
        <f t="shared" si="333"/>
        <v>303</v>
      </c>
      <c r="D309" s="31" t="s">
        <v>630</v>
      </c>
      <c r="E309" s="390">
        <f t="shared" si="269"/>
        <v>0.96321000000000001</v>
      </c>
      <c r="F309" s="107">
        <f t="shared" si="285"/>
        <v>0.97120499999999998</v>
      </c>
      <c r="G309" s="3">
        <v>0</v>
      </c>
      <c r="H309" s="4">
        <v>0</v>
      </c>
      <c r="I309" s="63"/>
      <c r="J309" s="15"/>
      <c r="K309" s="13"/>
      <c r="L309" s="98">
        <f t="shared" si="334"/>
        <v>0</v>
      </c>
      <c r="M309" s="99">
        <f>M5</f>
        <v>0.94499999999999995</v>
      </c>
      <c r="N309" s="100"/>
      <c r="O309" s="110"/>
      <c r="P309" s="95">
        <f t="shared" si="286"/>
        <v>0</v>
      </c>
      <c r="Q309" s="15"/>
      <c r="R309" s="24">
        <f t="shared" si="270"/>
        <v>0</v>
      </c>
      <c r="S309" s="25">
        <v>0</v>
      </c>
      <c r="T309" s="63"/>
      <c r="U309" s="15"/>
      <c r="V309" s="13"/>
      <c r="W309" s="98">
        <f t="shared" si="287"/>
        <v>1</v>
      </c>
      <c r="X309" s="99">
        <f>X5</f>
        <v>0.97</v>
      </c>
      <c r="Y309" s="100">
        <v>0.99299999999999999</v>
      </c>
      <c r="Z309" s="110"/>
      <c r="AA309" s="95">
        <f t="shared" si="288"/>
        <v>0.96321000000000001</v>
      </c>
      <c r="AB309" s="15"/>
      <c r="AC309" s="24">
        <f t="shared" si="271"/>
        <v>1</v>
      </c>
      <c r="AD309" s="5">
        <v>0</v>
      </c>
      <c r="AE309" s="63"/>
      <c r="AF309" s="15"/>
      <c r="AG309" s="13"/>
      <c r="AH309" s="98">
        <f t="shared" si="289"/>
        <v>0</v>
      </c>
      <c r="AI309" s="99">
        <f>AI5</f>
        <v>0.95499999999999996</v>
      </c>
      <c r="AJ309" s="100"/>
      <c r="AK309" s="110"/>
      <c r="AL309" s="95">
        <f t="shared" si="290"/>
        <v>0</v>
      </c>
      <c r="AM309" s="15"/>
      <c r="AN309" s="24">
        <f t="shared" si="272"/>
        <v>0</v>
      </c>
      <c r="AO309" s="5">
        <v>0</v>
      </c>
      <c r="AP309" s="63"/>
      <c r="AQ309" s="15"/>
      <c r="AR309" s="13"/>
      <c r="AS309" s="98">
        <f t="shared" si="291"/>
        <v>1</v>
      </c>
      <c r="AT309" s="99">
        <f>AT5</f>
        <v>0.96</v>
      </c>
      <c r="AU309" s="100">
        <v>1.02</v>
      </c>
      <c r="AV309" s="110"/>
      <c r="AW309" s="95">
        <f t="shared" si="292"/>
        <v>0.97919999999999996</v>
      </c>
      <c r="AX309" s="15"/>
      <c r="AY309" s="24">
        <f t="shared" si="273"/>
        <v>2</v>
      </c>
      <c r="AZ309" s="5">
        <v>0</v>
      </c>
      <c r="BA309" s="63"/>
      <c r="BB309" s="15"/>
      <c r="BC309" s="13"/>
      <c r="BD309" s="98">
        <f t="shared" si="293"/>
        <v>0</v>
      </c>
      <c r="BE309" s="99">
        <f>BE5</f>
        <v>0.98</v>
      </c>
      <c r="BF309" s="100"/>
      <c r="BG309" s="110"/>
      <c r="BH309" s="95">
        <f t="shared" si="294"/>
        <v>0</v>
      </c>
      <c r="BI309" s="15"/>
      <c r="BJ309" s="24">
        <f t="shared" si="274"/>
        <v>0</v>
      </c>
      <c r="BK309" s="5">
        <v>0</v>
      </c>
      <c r="BL309" s="63"/>
      <c r="BM309" s="15"/>
      <c r="BN309" s="13"/>
      <c r="BO309" s="98">
        <f t="shared" si="295"/>
        <v>0</v>
      </c>
      <c r="BP309" s="99">
        <f>BP5</f>
        <v>0.94499999999999995</v>
      </c>
      <c r="BQ309" s="100"/>
      <c r="BR309" s="110"/>
      <c r="BS309" s="95">
        <f t="shared" si="296"/>
        <v>0</v>
      </c>
      <c r="BT309" s="15"/>
      <c r="BU309" s="24">
        <f t="shared" si="275"/>
        <v>0</v>
      </c>
      <c r="BV309" s="5">
        <v>0</v>
      </c>
      <c r="BW309" s="63"/>
      <c r="BX309" s="15"/>
      <c r="BY309" s="13"/>
      <c r="BZ309" s="98">
        <f t="shared" si="297"/>
        <v>0</v>
      </c>
      <c r="CA309" s="99">
        <f>CA5</f>
        <v>1</v>
      </c>
      <c r="CB309" s="100"/>
      <c r="CC309" s="110"/>
      <c r="CD309" s="95">
        <f t="shared" si="298"/>
        <v>0</v>
      </c>
      <c r="CE309" s="15"/>
      <c r="CF309" s="24">
        <f t="shared" si="276"/>
        <v>0</v>
      </c>
      <c r="CG309" s="5">
        <v>0</v>
      </c>
      <c r="CH309" s="63"/>
      <c r="CI309" s="15"/>
      <c r="CJ309" s="13"/>
      <c r="CK309" s="98">
        <f t="shared" si="299"/>
        <v>0</v>
      </c>
      <c r="CL309" s="99">
        <f>CL5</f>
        <v>1</v>
      </c>
      <c r="CM309" s="100"/>
      <c r="CN309" s="110"/>
      <c r="CO309" s="95">
        <f t="shared" si="300"/>
        <v>0</v>
      </c>
      <c r="CP309" s="15"/>
      <c r="CQ309" s="24">
        <f t="shared" si="277"/>
        <v>0</v>
      </c>
      <c r="CR309" s="5">
        <v>0</v>
      </c>
      <c r="CS309" s="63"/>
      <c r="CT309" s="15"/>
      <c r="CU309" s="13"/>
      <c r="CV309" s="98">
        <f t="shared" si="301"/>
        <v>0</v>
      </c>
      <c r="CW309" s="99">
        <f>CW5</f>
        <v>1</v>
      </c>
      <c r="CX309" s="100"/>
      <c r="CY309" s="110"/>
      <c r="CZ309" s="95">
        <f t="shared" si="302"/>
        <v>0</v>
      </c>
      <c r="DA309" s="15"/>
      <c r="DB309" s="24">
        <f t="shared" si="278"/>
        <v>0</v>
      </c>
      <c r="DC309" s="5">
        <v>0</v>
      </c>
      <c r="DD309" s="63"/>
      <c r="DE309" s="15"/>
      <c r="DF309" s="13"/>
      <c r="DG309" s="98">
        <f t="shared" si="303"/>
        <v>0</v>
      </c>
      <c r="DH309" s="99">
        <f>DH5</f>
        <v>1</v>
      </c>
      <c r="DI309" s="100"/>
      <c r="DJ309" s="110"/>
      <c r="DK309" s="95">
        <f t="shared" si="304"/>
        <v>0</v>
      </c>
      <c r="DL309" s="15"/>
      <c r="DM309" s="24">
        <f t="shared" si="279"/>
        <v>0</v>
      </c>
      <c r="DN309" s="5">
        <v>0</v>
      </c>
      <c r="DO309" s="63"/>
      <c r="DP309" s="15"/>
      <c r="DQ309" s="13"/>
      <c r="DR309" s="98">
        <f t="shared" si="305"/>
        <v>0</v>
      </c>
      <c r="DS309" s="99">
        <f>DS5</f>
        <v>1</v>
      </c>
      <c r="DT309" s="100"/>
      <c r="DU309" s="110"/>
      <c r="DV309" s="95">
        <f t="shared" si="306"/>
        <v>0</v>
      </c>
      <c r="DW309" s="15"/>
      <c r="DX309" s="24">
        <f t="shared" si="280"/>
        <v>0</v>
      </c>
      <c r="DY309" s="5">
        <v>0</v>
      </c>
      <c r="DZ309" s="63"/>
      <c r="EA309" s="15"/>
      <c r="EB309" s="13"/>
      <c r="EC309" s="98">
        <f t="shared" si="307"/>
        <v>0</v>
      </c>
      <c r="ED309" s="99">
        <f>ED5</f>
        <v>1</v>
      </c>
      <c r="EE309" s="100"/>
      <c r="EF309" s="110"/>
      <c r="EG309" s="95">
        <f t="shared" si="308"/>
        <v>0</v>
      </c>
      <c r="EH309" s="15"/>
      <c r="EI309" s="24">
        <f t="shared" si="281"/>
        <v>0</v>
      </c>
      <c r="EJ309" s="5">
        <v>0</v>
      </c>
      <c r="EK309" s="63"/>
      <c r="EL309" s="15"/>
      <c r="EM309" s="13"/>
      <c r="EN309" s="98">
        <f t="shared" si="309"/>
        <v>0</v>
      </c>
      <c r="EO309" s="99">
        <f>EO5</f>
        <v>1</v>
      </c>
      <c r="EP309" s="100"/>
      <c r="EQ309" s="110"/>
      <c r="ER309" s="95">
        <f t="shared" si="310"/>
        <v>0</v>
      </c>
      <c r="ES309" s="15"/>
      <c r="ET309" s="24">
        <f t="shared" si="282"/>
        <v>0</v>
      </c>
      <c r="EU309" s="5">
        <v>0</v>
      </c>
      <c r="EV309" s="63"/>
      <c r="EW309" s="15"/>
      <c r="EX309" s="13"/>
      <c r="EY309" s="98">
        <f t="shared" si="311"/>
        <v>0</v>
      </c>
      <c r="EZ309" s="99">
        <f>EZ5</f>
        <v>1</v>
      </c>
      <c r="FA309" s="100"/>
      <c r="FB309" s="110"/>
      <c r="FC309" s="95">
        <f t="shared" si="312"/>
        <v>0</v>
      </c>
      <c r="FD309" s="15"/>
      <c r="FE309" s="24">
        <f t="shared" si="283"/>
        <v>0</v>
      </c>
      <c r="FF309" s="5">
        <v>0</v>
      </c>
      <c r="FG309" s="63"/>
      <c r="FH309" s="15"/>
      <c r="FI309" s="13"/>
      <c r="FJ309" s="98">
        <f t="shared" si="313"/>
        <v>0</v>
      </c>
      <c r="FK309" s="99">
        <f>FK5</f>
        <v>1</v>
      </c>
      <c r="FL309" s="100"/>
      <c r="FM309" s="110"/>
      <c r="FN309" s="95">
        <f t="shared" si="314"/>
        <v>0</v>
      </c>
      <c r="FO309" s="15"/>
      <c r="FP309" s="24">
        <f t="shared" si="284"/>
        <v>0</v>
      </c>
      <c r="FQ309" s="5">
        <v>0</v>
      </c>
      <c r="FR309" s="8">
        <v>0</v>
      </c>
      <c r="FS309" s="84">
        <f t="shared" si="315"/>
        <v>500</v>
      </c>
      <c r="FT309" s="85">
        <f t="shared" si="316"/>
        <v>0.96321000000000001</v>
      </c>
      <c r="FU309" s="85">
        <f t="shared" si="317"/>
        <v>500</v>
      </c>
      <c r="FV309" s="85">
        <f t="shared" si="318"/>
        <v>0.97919999999999996</v>
      </c>
      <c r="FW309" s="85">
        <f t="shared" si="319"/>
        <v>500</v>
      </c>
      <c r="FX309" s="85">
        <f t="shared" si="320"/>
        <v>500</v>
      </c>
      <c r="FY309" s="85">
        <f t="shared" si="321"/>
        <v>500</v>
      </c>
      <c r="FZ309" s="85">
        <f t="shared" si="322"/>
        <v>500</v>
      </c>
      <c r="GA309" s="85">
        <f t="shared" si="323"/>
        <v>500</v>
      </c>
      <c r="GB309" s="85">
        <f t="shared" si="324"/>
        <v>500</v>
      </c>
      <c r="GC309" s="85">
        <f t="shared" si="325"/>
        <v>500</v>
      </c>
      <c r="GD309" s="85">
        <f t="shared" si="326"/>
        <v>500</v>
      </c>
      <c r="GE309" s="85">
        <f t="shared" si="327"/>
        <v>500</v>
      </c>
      <c r="GF309" s="85">
        <f t="shared" si="328"/>
        <v>500</v>
      </c>
      <c r="GG309" s="85">
        <f t="shared" si="329"/>
        <v>500</v>
      </c>
      <c r="GH309" s="101">
        <f t="shared" si="268"/>
        <v>2</v>
      </c>
      <c r="GI309" s="102">
        <f t="shared" si="330"/>
        <v>1.94241</v>
      </c>
      <c r="GJ309" s="102">
        <f t="shared" si="331"/>
        <v>0.97120499999999998</v>
      </c>
      <c r="GK309" s="79">
        <f>ROW()</f>
        <v>309</v>
      </c>
    </row>
    <row r="310" spans="1:193" s="12" customFormat="1" ht="50.1" customHeight="1">
      <c r="A310" s="17">
        <f>ROW()</f>
        <v>310</v>
      </c>
      <c r="B310" s="32">
        <f t="shared" si="332"/>
        <v>304</v>
      </c>
      <c r="C310" s="33">
        <f t="shared" si="333"/>
        <v>304</v>
      </c>
      <c r="D310" s="31" t="s">
        <v>631</v>
      </c>
      <c r="E310" s="390">
        <f t="shared" si="269"/>
        <v>1.3904399249999997</v>
      </c>
      <c r="F310" s="107">
        <f t="shared" si="285"/>
        <v>1.4309024624999997</v>
      </c>
      <c r="G310" s="3">
        <v>0</v>
      </c>
      <c r="H310" s="4">
        <v>0</v>
      </c>
      <c r="I310" s="63"/>
      <c r="J310" s="15"/>
      <c r="K310" s="13"/>
      <c r="L310" s="98">
        <f t="shared" si="334"/>
        <v>1</v>
      </c>
      <c r="M310" s="99">
        <f>M5</f>
        <v>0.94499999999999995</v>
      </c>
      <c r="N310" s="100">
        <v>1.5569999999999999</v>
      </c>
      <c r="O310" s="110">
        <v>121281</v>
      </c>
      <c r="P310" s="95">
        <f t="shared" si="286"/>
        <v>1.4713649999999998</v>
      </c>
      <c r="Q310" s="15"/>
      <c r="R310" s="24">
        <f t="shared" si="270"/>
        <v>2</v>
      </c>
      <c r="S310" s="25">
        <v>0</v>
      </c>
      <c r="T310" s="63"/>
      <c r="U310" s="15"/>
      <c r="V310" s="13"/>
      <c r="W310" s="98">
        <f t="shared" si="287"/>
        <v>0</v>
      </c>
      <c r="X310" s="99">
        <f>X5</f>
        <v>0.97</v>
      </c>
      <c r="Y310" s="100"/>
      <c r="Z310" s="110"/>
      <c r="AA310" s="95">
        <f t="shared" si="288"/>
        <v>0</v>
      </c>
      <c r="AB310" s="15"/>
      <c r="AC310" s="24">
        <f t="shared" si="271"/>
        <v>0</v>
      </c>
      <c r="AD310" s="5">
        <v>0</v>
      </c>
      <c r="AE310" s="63"/>
      <c r="AF310" s="15"/>
      <c r="AG310" s="13"/>
      <c r="AH310" s="98">
        <f t="shared" si="289"/>
        <v>0</v>
      </c>
      <c r="AI310" s="99">
        <f>AI5</f>
        <v>0.95499999999999996</v>
      </c>
      <c r="AJ310" s="100"/>
      <c r="AK310" s="110"/>
      <c r="AL310" s="95">
        <f t="shared" si="290"/>
        <v>0</v>
      </c>
      <c r="AM310" s="15"/>
      <c r="AN310" s="24">
        <f t="shared" si="272"/>
        <v>0</v>
      </c>
      <c r="AO310" s="5">
        <v>0</v>
      </c>
      <c r="AP310" s="63"/>
      <c r="AQ310" s="15"/>
      <c r="AR310" s="13"/>
      <c r="AS310" s="98">
        <f t="shared" si="291"/>
        <v>0</v>
      </c>
      <c r="AT310" s="99">
        <f>AT5</f>
        <v>0.96</v>
      </c>
      <c r="AU310" s="100"/>
      <c r="AV310" s="110"/>
      <c r="AW310" s="95">
        <f t="shared" si="292"/>
        <v>0</v>
      </c>
      <c r="AX310" s="15"/>
      <c r="AY310" s="24">
        <f t="shared" si="273"/>
        <v>0</v>
      </c>
      <c r="AZ310" s="5">
        <v>0</v>
      </c>
      <c r="BA310" s="63"/>
      <c r="BB310" s="15"/>
      <c r="BC310" s="13"/>
      <c r="BD310" s="98">
        <f t="shared" si="293"/>
        <v>0</v>
      </c>
      <c r="BE310" s="99">
        <f>BE5</f>
        <v>0.98</v>
      </c>
      <c r="BF310" s="100"/>
      <c r="BG310" s="110"/>
      <c r="BH310" s="95">
        <f t="shared" si="294"/>
        <v>0</v>
      </c>
      <c r="BI310" s="15"/>
      <c r="BJ310" s="24">
        <f t="shared" si="274"/>
        <v>0</v>
      </c>
      <c r="BK310" s="5">
        <v>0</v>
      </c>
      <c r="BL310" s="63"/>
      <c r="BM310" s="15"/>
      <c r="BN310" s="13"/>
      <c r="BO310" s="98">
        <f t="shared" si="295"/>
        <v>1</v>
      </c>
      <c r="BP310" s="99">
        <f>BP5</f>
        <v>0.94499999999999995</v>
      </c>
      <c r="BQ310" s="100">
        <v>1.4713649999999998</v>
      </c>
      <c r="BR310" s="110"/>
      <c r="BS310" s="95">
        <f t="shared" si="296"/>
        <v>1.3904399249999997</v>
      </c>
      <c r="BT310" s="15"/>
      <c r="BU310" s="24">
        <f t="shared" si="275"/>
        <v>1</v>
      </c>
      <c r="BV310" s="5">
        <v>0</v>
      </c>
      <c r="BW310" s="63"/>
      <c r="BX310" s="15"/>
      <c r="BY310" s="13"/>
      <c r="BZ310" s="98">
        <f t="shared" si="297"/>
        <v>0</v>
      </c>
      <c r="CA310" s="99">
        <f>CA5</f>
        <v>1</v>
      </c>
      <c r="CB310" s="100"/>
      <c r="CC310" s="110"/>
      <c r="CD310" s="95">
        <f t="shared" si="298"/>
        <v>0</v>
      </c>
      <c r="CE310" s="15"/>
      <c r="CF310" s="24">
        <f t="shared" si="276"/>
        <v>0</v>
      </c>
      <c r="CG310" s="5">
        <v>0</v>
      </c>
      <c r="CH310" s="63"/>
      <c r="CI310" s="15"/>
      <c r="CJ310" s="13"/>
      <c r="CK310" s="98">
        <f t="shared" si="299"/>
        <v>0</v>
      </c>
      <c r="CL310" s="99">
        <f>CL5</f>
        <v>1</v>
      </c>
      <c r="CM310" s="100"/>
      <c r="CN310" s="110"/>
      <c r="CO310" s="95">
        <f t="shared" si="300"/>
        <v>0</v>
      </c>
      <c r="CP310" s="15"/>
      <c r="CQ310" s="24">
        <f t="shared" si="277"/>
        <v>0</v>
      </c>
      <c r="CR310" s="5">
        <v>0</v>
      </c>
      <c r="CS310" s="63"/>
      <c r="CT310" s="15"/>
      <c r="CU310" s="13"/>
      <c r="CV310" s="98">
        <f t="shared" si="301"/>
        <v>0</v>
      </c>
      <c r="CW310" s="99">
        <f>CW5</f>
        <v>1</v>
      </c>
      <c r="CX310" s="100"/>
      <c r="CY310" s="110"/>
      <c r="CZ310" s="95">
        <f t="shared" si="302"/>
        <v>0</v>
      </c>
      <c r="DA310" s="15"/>
      <c r="DB310" s="24">
        <f t="shared" si="278"/>
        <v>0</v>
      </c>
      <c r="DC310" s="5">
        <v>0</v>
      </c>
      <c r="DD310" s="63"/>
      <c r="DE310" s="15"/>
      <c r="DF310" s="13"/>
      <c r="DG310" s="98">
        <f t="shared" si="303"/>
        <v>0</v>
      </c>
      <c r="DH310" s="99">
        <f>DH5</f>
        <v>1</v>
      </c>
      <c r="DI310" s="100"/>
      <c r="DJ310" s="110"/>
      <c r="DK310" s="95">
        <f t="shared" si="304"/>
        <v>0</v>
      </c>
      <c r="DL310" s="15"/>
      <c r="DM310" s="24">
        <f t="shared" si="279"/>
        <v>0</v>
      </c>
      <c r="DN310" s="5">
        <v>0</v>
      </c>
      <c r="DO310" s="63"/>
      <c r="DP310" s="15"/>
      <c r="DQ310" s="13"/>
      <c r="DR310" s="98">
        <f t="shared" si="305"/>
        <v>0</v>
      </c>
      <c r="DS310" s="99">
        <f>DS5</f>
        <v>1</v>
      </c>
      <c r="DT310" s="100"/>
      <c r="DU310" s="110"/>
      <c r="DV310" s="95">
        <f t="shared" si="306"/>
        <v>0</v>
      </c>
      <c r="DW310" s="15"/>
      <c r="DX310" s="24">
        <f t="shared" si="280"/>
        <v>0</v>
      </c>
      <c r="DY310" s="5">
        <v>0</v>
      </c>
      <c r="DZ310" s="63"/>
      <c r="EA310" s="15"/>
      <c r="EB310" s="13"/>
      <c r="EC310" s="98">
        <f t="shared" si="307"/>
        <v>0</v>
      </c>
      <c r="ED310" s="99">
        <f>ED5</f>
        <v>1</v>
      </c>
      <c r="EE310" s="100"/>
      <c r="EF310" s="110"/>
      <c r="EG310" s="95">
        <f t="shared" si="308"/>
        <v>0</v>
      </c>
      <c r="EH310" s="15"/>
      <c r="EI310" s="24">
        <f t="shared" si="281"/>
        <v>0</v>
      </c>
      <c r="EJ310" s="5">
        <v>0</v>
      </c>
      <c r="EK310" s="63"/>
      <c r="EL310" s="15"/>
      <c r="EM310" s="13"/>
      <c r="EN310" s="98">
        <f t="shared" si="309"/>
        <v>0</v>
      </c>
      <c r="EO310" s="99">
        <f>EO5</f>
        <v>1</v>
      </c>
      <c r="EP310" s="100"/>
      <c r="EQ310" s="110"/>
      <c r="ER310" s="95">
        <f t="shared" si="310"/>
        <v>0</v>
      </c>
      <c r="ES310" s="15"/>
      <c r="ET310" s="24">
        <f t="shared" si="282"/>
        <v>0</v>
      </c>
      <c r="EU310" s="5">
        <v>0</v>
      </c>
      <c r="EV310" s="63"/>
      <c r="EW310" s="15"/>
      <c r="EX310" s="13"/>
      <c r="EY310" s="98">
        <f t="shared" si="311"/>
        <v>0</v>
      </c>
      <c r="EZ310" s="99">
        <f>EZ5</f>
        <v>1</v>
      </c>
      <c r="FA310" s="100"/>
      <c r="FB310" s="110"/>
      <c r="FC310" s="95">
        <f t="shared" si="312"/>
        <v>0</v>
      </c>
      <c r="FD310" s="15"/>
      <c r="FE310" s="24">
        <f t="shared" si="283"/>
        <v>0</v>
      </c>
      <c r="FF310" s="5">
        <v>0</v>
      </c>
      <c r="FG310" s="63"/>
      <c r="FH310" s="15"/>
      <c r="FI310" s="13"/>
      <c r="FJ310" s="98">
        <f t="shared" si="313"/>
        <v>0</v>
      </c>
      <c r="FK310" s="99">
        <f>FK5</f>
        <v>1</v>
      </c>
      <c r="FL310" s="100"/>
      <c r="FM310" s="110"/>
      <c r="FN310" s="95">
        <f t="shared" si="314"/>
        <v>0</v>
      </c>
      <c r="FO310" s="15"/>
      <c r="FP310" s="24">
        <f t="shared" si="284"/>
        <v>0</v>
      </c>
      <c r="FQ310" s="5">
        <v>0</v>
      </c>
      <c r="FR310" s="8">
        <v>0</v>
      </c>
      <c r="FS310" s="84">
        <f t="shared" si="315"/>
        <v>1.4713649999999998</v>
      </c>
      <c r="FT310" s="85">
        <f t="shared" si="316"/>
        <v>500</v>
      </c>
      <c r="FU310" s="85">
        <f t="shared" si="317"/>
        <v>500</v>
      </c>
      <c r="FV310" s="85">
        <f t="shared" si="318"/>
        <v>500</v>
      </c>
      <c r="FW310" s="85">
        <f t="shared" si="319"/>
        <v>500</v>
      </c>
      <c r="FX310" s="85">
        <f t="shared" si="320"/>
        <v>1.3904399249999997</v>
      </c>
      <c r="FY310" s="85">
        <f t="shared" si="321"/>
        <v>500</v>
      </c>
      <c r="FZ310" s="85">
        <f t="shared" si="322"/>
        <v>500</v>
      </c>
      <c r="GA310" s="85">
        <f t="shared" si="323"/>
        <v>500</v>
      </c>
      <c r="GB310" s="85">
        <f t="shared" si="324"/>
        <v>500</v>
      </c>
      <c r="GC310" s="85">
        <f t="shared" si="325"/>
        <v>500</v>
      </c>
      <c r="GD310" s="85">
        <f t="shared" si="326"/>
        <v>500</v>
      </c>
      <c r="GE310" s="85">
        <f t="shared" si="327"/>
        <v>500</v>
      </c>
      <c r="GF310" s="85">
        <f t="shared" si="328"/>
        <v>500</v>
      </c>
      <c r="GG310" s="85">
        <f t="shared" si="329"/>
        <v>500</v>
      </c>
      <c r="GH310" s="101">
        <f t="shared" si="268"/>
        <v>2</v>
      </c>
      <c r="GI310" s="102">
        <f t="shared" si="330"/>
        <v>2.8618049249999995</v>
      </c>
      <c r="GJ310" s="102">
        <f t="shared" si="331"/>
        <v>1.4309024624999997</v>
      </c>
      <c r="GK310" s="79">
        <f>ROW()</f>
        <v>310</v>
      </c>
    </row>
    <row r="311" spans="1:193" s="12" customFormat="1" ht="50.1" customHeight="1">
      <c r="A311" s="17">
        <f>ROW()</f>
        <v>311</v>
      </c>
      <c r="B311" s="32">
        <f t="shared" si="332"/>
        <v>305</v>
      </c>
      <c r="C311" s="33">
        <f t="shared" si="333"/>
        <v>305</v>
      </c>
      <c r="D311" s="31" t="s">
        <v>632</v>
      </c>
      <c r="E311" s="390">
        <f t="shared" si="269"/>
        <v>0.78085000000000004</v>
      </c>
      <c r="F311" s="107">
        <f t="shared" si="285"/>
        <v>1.2548891874999999</v>
      </c>
      <c r="G311" s="3">
        <v>0</v>
      </c>
      <c r="H311" s="4">
        <v>0</v>
      </c>
      <c r="I311" s="63"/>
      <c r="J311" s="15"/>
      <c r="K311" s="13"/>
      <c r="L311" s="98">
        <f t="shared" si="334"/>
        <v>1</v>
      </c>
      <c r="M311" s="99">
        <f>M5</f>
        <v>0.94499999999999995</v>
      </c>
      <c r="N311" s="100">
        <v>1.87</v>
      </c>
      <c r="O311" s="110"/>
      <c r="P311" s="95">
        <f t="shared" si="286"/>
        <v>1.76715</v>
      </c>
      <c r="Q311" s="15"/>
      <c r="R311" s="24">
        <f t="shared" si="270"/>
        <v>4</v>
      </c>
      <c r="S311" s="25">
        <v>0</v>
      </c>
      <c r="T311" s="63"/>
      <c r="U311" s="15"/>
      <c r="V311" s="13"/>
      <c r="W311" s="98">
        <f t="shared" si="287"/>
        <v>1</v>
      </c>
      <c r="X311" s="99">
        <f>X5</f>
        <v>0.97</v>
      </c>
      <c r="Y311" s="100">
        <v>0.80500000000000005</v>
      </c>
      <c r="Z311" s="110"/>
      <c r="AA311" s="95">
        <f t="shared" si="288"/>
        <v>0.78085000000000004</v>
      </c>
      <c r="AB311" s="15"/>
      <c r="AC311" s="24">
        <f t="shared" si="271"/>
        <v>1</v>
      </c>
      <c r="AD311" s="5">
        <v>0</v>
      </c>
      <c r="AE311" s="63"/>
      <c r="AF311" s="15"/>
      <c r="AG311" s="13"/>
      <c r="AH311" s="98">
        <f t="shared" si="289"/>
        <v>0</v>
      </c>
      <c r="AI311" s="99">
        <f>AI5</f>
        <v>0.95499999999999996</v>
      </c>
      <c r="AJ311" s="100"/>
      <c r="AK311" s="110"/>
      <c r="AL311" s="95">
        <f t="shared" si="290"/>
        <v>0</v>
      </c>
      <c r="AM311" s="15"/>
      <c r="AN311" s="24">
        <f t="shared" si="272"/>
        <v>0</v>
      </c>
      <c r="AO311" s="5">
        <v>0</v>
      </c>
      <c r="AP311" s="63"/>
      <c r="AQ311" s="15"/>
      <c r="AR311" s="13"/>
      <c r="AS311" s="98">
        <f t="shared" si="291"/>
        <v>1</v>
      </c>
      <c r="AT311" s="99">
        <f>AT5</f>
        <v>0.96</v>
      </c>
      <c r="AU311" s="100">
        <v>0.83499999999999996</v>
      </c>
      <c r="AV311" s="110"/>
      <c r="AW311" s="95">
        <f t="shared" si="292"/>
        <v>0.80159999999999998</v>
      </c>
      <c r="AX311" s="15"/>
      <c r="AY311" s="24">
        <f t="shared" si="273"/>
        <v>2</v>
      </c>
      <c r="AZ311" s="5">
        <v>0</v>
      </c>
      <c r="BA311" s="63"/>
      <c r="BB311" s="15"/>
      <c r="BC311" s="13"/>
      <c r="BD311" s="98">
        <f t="shared" si="293"/>
        <v>0</v>
      </c>
      <c r="BE311" s="99">
        <f>BE5</f>
        <v>0.98</v>
      </c>
      <c r="BF311" s="100"/>
      <c r="BG311" s="110"/>
      <c r="BH311" s="95">
        <f t="shared" si="294"/>
        <v>0</v>
      </c>
      <c r="BI311" s="15"/>
      <c r="BJ311" s="24">
        <f t="shared" si="274"/>
        <v>0</v>
      </c>
      <c r="BK311" s="5">
        <v>0</v>
      </c>
      <c r="BL311" s="63"/>
      <c r="BM311" s="15"/>
      <c r="BN311" s="13"/>
      <c r="BO311" s="98">
        <f t="shared" si="295"/>
        <v>1</v>
      </c>
      <c r="BP311" s="99">
        <f>BP5</f>
        <v>0.94499999999999995</v>
      </c>
      <c r="BQ311" s="100">
        <v>1.76715</v>
      </c>
      <c r="BR311" s="110"/>
      <c r="BS311" s="95">
        <f t="shared" si="296"/>
        <v>1.6699567499999999</v>
      </c>
      <c r="BT311" s="15"/>
      <c r="BU311" s="24">
        <f t="shared" si="275"/>
        <v>3</v>
      </c>
      <c r="BV311" s="5">
        <v>0</v>
      </c>
      <c r="BW311" s="63"/>
      <c r="BX311" s="15"/>
      <c r="BY311" s="13"/>
      <c r="BZ311" s="98">
        <f t="shared" si="297"/>
        <v>0</v>
      </c>
      <c r="CA311" s="99">
        <f>CA5</f>
        <v>1</v>
      </c>
      <c r="CB311" s="100"/>
      <c r="CC311" s="110"/>
      <c r="CD311" s="95">
        <f t="shared" si="298"/>
        <v>0</v>
      </c>
      <c r="CE311" s="15"/>
      <c r="CF311" s="24">
        <f t="shared" si="276"/>
        <v>0</v>
      </c>
      <c r="CG311" s="5">
        <v>0</v>
      </c>
      <c r="CH311" s="63"/>
      <c r="CI311" s="15"/>
      <c r="CJ311" s="13"/>
      <c r="CK311" s="98">
        <f t="shared" si="299"/>
        <v>0</v>
      </c>
      <c r="CL311" s="99">
        <f>CL5</f>
        <v>1</v>
      </c>
      <c r="CM311" s="100"/>
      <c r="CN311" s="110"/>
      <c r="CO311" s="95">
        <f t="shared" si="300"/>
        <v>0</v>
      </c>
      <c r="CP311" s="15"/>
      <c r="CQ311" s="24">
        <f t="shared" si="277"/>
        <v>0</v>
      </c>
      <c r="CR311" s="5">
        <v>0</v>
      </c>
      <c r="CS311" s="63"/>
      <c r="CT311" s="15"/>
      <c r="CU311" s="13"/>
      <c r="CV311" s="98">
        <f t="shared" si="301"/>
        <v>0</v>
      </c>
      <c r="CW311" s="99">
        <f>CW5</f>
        <v>1</v>
      </c>
      <c r="CX311" s="100"/>
      <c r="CY311" s="110"/>
      <c r="CZ311" s="95">
        <f t="shared" si="302"/>
        <v>0</v>
      </c>
      <c r="DA311" s="15"/>
      <c r="DB311" s="24">
        <f t="shared" si="278"/>
        <v>0</v>
      </c>
      <c r="DC311" s="5">
        <v>0</v>
      </c>
      <c r="DD311" s="63"/>
      <c r="DE311" s="15"/>
      <c r="DF311" s="13"/>
      <c r="DG311" s="98">
        <f t="shared" si="303"/>
        <v>0</v>
      </c>
      <c r="DH311" s="99">
        <f>DH5</f>
        <v>1</v>
      </c>
      <c r="DI311" s="100"/>
      <c r="DJ311" s="110"/>
      <c r="DK311" s="95">
        <f t="shared" si="304"/>
        <v>0</v>
      </c>
      <c r="DL311" s="15"/>
      <c r="DM311" s="24">
        <f t="shared" si="279"/>
        <v>0</v>
      </c>
      <c r="DN311" s="5">
        <v>0</v>
      </c>
      <c r="DO311" s="63"/>
      <c r="DP311" s="15"/>
      <c r="DQ311" s="13"/>
      <c r="DR311" s="98">
        <f t="shared" si="305"/>
        <v>0</v>
      </c>
      <c r="DS311" s="99">
        <f>DS5</f>
        <v>1</v>
      </c>
      <c r="DT311" s="100"/>
      <c r="DU311" s="110"/>
      <c r="DV311" s="95">
        <f t="shared" si="306"/>
        <v>0</v>
      </c>
      <c r="DW311" s="15"/>
      <c r="DX311" s="24">
        <f t="shared" si="280"/>
        <v>0</v>
      </c>
      <c r="DY311" s="5">
        <v>0</v>
      </c>
      <c r="DZ311" s="63"/>
      <c r="EA311" s="15"/>
      <c r="EB311" s="13"/>
      <c r="EC311" s="98">
        <f t="shared" si="307"/>
        <v>0</v>
      </c>
      <c r="ED311" s="99">
        <f>ED5</f>
        <v>1</v>
      </c>
      <c r="EE311" s="100"/>
      <c r="EF311" s="110"/>
      <c r="EG311" s="95">
        <f t="shared" si="308"/>
        <v>0</v>
      </c>
      <c r="EH311" s="15"/>
      <c r="EI311" s="24">
        <f t="shared" si="281"/>
        <v>0</v>
      </c>
      <c r="EJ311" s="5">
        <v>0</v>
      </c>
      <c r="EK311" s="63"/>
      <c r="EL311" s="15"/>
      <c r="EM311" s="13"/>
      <c r="EN311" s="98">
        <f t="shared" si="309"/>
        <v>0</v>
      </c>
      <c r="EO311" s="99">
        <f>EO5</f>
        <v>1</v>
      </c>
      <c r="EP311" s="100"/>
      <c r="EQ311" s="110"/>
      <c r="ER311" s="95">
        <f t="shared" si="310"/>
        <v>0</v>
      </c>
      <c r="ES311" s="15"/>
      <c r="ET311" s="24">
        <f t="shared" si="282"/>
        <v>0</v>
      </c>
      <c r="EU311" s="5">
        <v>0</v>
      </c>
      <c r="EV311" s="63"/>
      <c r="EW311" s="15"/>
      <c r="EX311" s="13"/>
      <c r="EY311" s="98">
        <f t="shared" si="311"/>
        <v>0</v>
      </c>
      <c r="EZ311" s="99">
        <f>EZ5</f>
        <v>1</v>
      </c>
      <c r="FA311" s="100"/>
      <c r="FB311" s="110"/>
      <c r="FC311" s="95">
        <f t="shared" si="312"/>
        <v>0</v>
      </c>
      <c r="FD311" s="15"/>
      <c r="FE311" s="24">
        <f t="shared" si="283"/>
        <v>0</v>
      </c>
      <c r="FF311" s="5">
        <v>0</v>
      </c>
      <c r="FG311" s="63"/>
      <c r="FH311" s="15"/>
      <c r="FI311" s="13"/>
      <c r="FJ311" s="98">
        <f t="shared" si="313"/>
        <v>0</v>
      </c>
      <c r="FK311" s="99">
        <f>FK5</f>
        <v>1</v>
      </c>
      <c r="FL311" s="100"/>
      <c r="FM311" s="110"/>
      <c r="FN311" s="95">
        <f t="shared" si="314"/>
        <v>0</v>
      </c>
      <c r="FO311" s="15"/>
      <c r="FP311" s="24">
        <f t="shared" si="284"/>
        <v>0</v>
      </c>
      <c r="FQ311" s="5">
        <v>0</v>
      </c>
      <c r="FR311" s="8">
        <v>0</v>
      </c>
      <c r="FS311" s="84">
        <f t="shared" si="315"/>
        <v>1.76715</v>
      </c>
      <c r="FT311" s="85">
        <f t="shared" si="316"/>
        <v>0.78085000000000004</v>
      </c>
      <c r="FU311" s="85">
        <f t="shared" si="317"/>
        <v>500</v>
      </c>
      <c r="FV311" s="85">
        <f t="shared" si="318"/>
        <v>0.80159999999999998</v>
      </c>
      <c r="FW311" s="85">
        <f t="shared" si="319"/>
        <v>500</v>
      </c>
      <c r="FX311" s="85">
        <f t="shared" si="320"/>
        <v>1.6699567499999999</v>
      </c>
      <c r="FY311" s="85">
        <f t="shared" si="321"/>
        <v>500</v>
      </c>
      <c r="FZ311" s="85">
        <f t="shared" si="322"/>
        <v>500</v>
      </c>
      <c r="GA311" s="85">
        <f t="shared" si="323"/>
        <v>500</v>
      </c>
      <c r="GB311" s="85">
        <f t="shared" si="324"/>
        <v>500</v>
      </c>
      <c r="GC311" s="85">
        <f t="shared" si="325"/>
        <v>500</v>
      </c>
      <c r="GD311" s="85">
        <f t="shared" si="326"/>
        <v>500</v>
      </c>
      <c r="GE311" s="85">
        <f t="shared" si="327"/>
        <v>500</v>
      </c>
      <c r="GF311" s="85">
        <f t="shared" si="328"/>
        <v>500</v>
      </c>
      <c r="GG311" s="85">
        <f t="shared" si="329"/>
        <v>500</v>
      </c>
      <c r="GH311" s="101">
        <f t="shared" si="268"/>
        <v>4</v>
      </c>
      <c r="GI311" s="102">
        <f t="shared" si="330"/>
        <v>5.0195567499999996</v>
      </c>
      <c r="GJ311" s="102">
        <f t="shared" si="331"/>
        <v>1.2548891874999999</v>
      </c>
      <c r="GK311" s="79">
        <f>ROW()</f>
        <v>311</v>
      </c>
    </row>
    <row r="312" spans="1:193" s="12" customFormat="1" ht="50.1" customHeight="1">
      <c r="A312" s="17">
        <f>ROW()</f>
        <v>312</v>
      </c>
      <c r="B312" s="32">
        <f t="shared" si="332"/>
        <v>306</v>
      </c>
      <c r="C312" s="33">
        <f t="shared" si="333"/>
        <v>306</v>
      </c>
      <c r="D312" s="31" t="s">
        <v>633</v>
      </c>
      <c r="E312" s="390">
        <f t="shared" si="269"/>
        <v>23.905386224999994</v>
      </c>
      <c r="F312" s="107">
        <f t="shared" si="285"/>
        <v>24.601045612499995</v>
      </c>
      <c r="G312" s="3">
        <v>0</v>
      </c>
      <c r="H312" s="4">
        <v>0</v>
      </c>
      <c r="I312" s="63"/>
      <c r="J312" s="15"/>
      <c r="K312" s="13"/>
      <c r="L312" s="98">
        <f t="shared" si="334"/>
        <v>1</v>
      </c>
      <c r="M312" s="99">
        <f>M5</f>
        <v>0.94499999999999995</v>
      </c>
      <c r="N312" s="100">
        <v>26.768999999999998</v>
      </c>
      <c r="O312" s="110">
        <v>94109</v>
      </c>
      <c r="P312" s="95">
        <f t="shared" si="286"/>
        <v>25.296704999999996</v>
      </c>
      <c r="Q312" s="15"/>
      <c r="R312" s="24">
        <f t="shared" si="270"/>
        <v>2</v>
      </c>
      <c r="S312" s="25">
        <v>0</v>
      </c>
      <c r="T312" s="63"/>
      <c r="U312" s="15"/>
      <c r="V312" s="13"/>
      <c r="W312" s="98">
        <f t="shared" si="287"/>
        <v>0</v>
      </c>
      <c r="X312" s="99">
        <f>X5</f>
        <v>0.97</v>
      </c>
      <c r="Y312" s="100"/>
      <c r="Z312" s="110"/>
      <c r="AA312" s="95">
        <f t="shared" si="288"/>
        <v>0</v>
      </c>
      <c r="AB312" s="15" t="s">
        <v>249</v>
      </c>
      <c r="AC312" s="24">
        <f t="shared" si="271"/>
        <v>0</v>
      </c>
      <c r="AD312" s="5">
        <v>0</v>
      </c>
      <c r="AE312" s="63"/>
      <c r="AF312" s="15"/>
      <c r="AG312" s="13"/>
      <c r="AH312" s="98">
        <f t="shared" si="289"/>
        <v>0</v>
      </c>
      <c r="AI312" s="99">
        <f>AI5</f>
        <v>0.95499999999999996</v>
      </c>
      <c r="AJ312" s="100"/>
      <c r="AK312" s="110"/>
      <c r="AL312" s="95">
        <f t="shared" si="290"/>
        <v>0</v>
      </c>
      <c r="AM312" s="15"/>
      <c r="AN312" s="24">
        <f t="shared" si="272"/>
        <v>0</v>
      </c>
      <c r="AO312" s="5">
        <v>0</v>
      </c>
      <c r="AP312" s="63"/>
      <c r="AQ312" s="15"/>
      <c r="AR312" s="13"/>
      <c r="AS312" s="98">
        <f t="shared" si="291"/>
        <v>0</v>
      </c>
      <c r="AT312" s="99">
        <f>AT5</f>
        <v>0.96</v>
      </c>
      <c r="AU312" s="100"/>
      <c r="AV312" s="110"/>
      <c r="AW312" s="95">
        <f t="shared" si="292"/>
        <v>0</v>
      </c>
      <c r="AX312" s="15"/>
      <c r="AY312" s="24">
        <f t="shared" si="273"/>
        <v>0</v>
      </c>
      <c r="AZ312" s="5">
        <v>0</v>
      </c>
      <c r="BA312" s="63"/>
      <c r="BB312" s="15"/>
      <c r="BC312" s="13"/>
      <c r="BD312" s="98">
        <f t="shared" si="293"/>
        <v>0</v>
      </c>
      <c r="BE312" s="99">
        <f>BE5</f>
        <v>0.98</v>
      </c>
      <c r="BF312" s="100"/>
      <c r="BG312" s="110"/>
      <c r="BH312" s="95">
        <f t="shared" si="294"/>
        <v>0</v>
      </c>
      <c r="BI312" s="15"/>
      <c r="BJ312" s="24">
        <f t="shared" si="274"/>
        <v>0</v>
      </c>
      <c r="BK312" s="5">
        <v>0</v>
      </c>
      <c r="BL312" s="63"/>
      <c r="BM312" s="15"/>
      <c r="BN312" s="13"/>
      <c r="BO312" s="98">
        <f t="shared" si="295"/>
        <v>1</v>
      </c>
      <c r="BP312" s="99">
        <f>BP5</f>
        <v>0.94499999999999995</v>
      </c>
      <c r="BQ312" s="100">
        <v>25.296704999999996</v>
      </c>
      <c r="BR312" s="110"/>
      <c r="BS312" s="95">
        <f t="shared" si="296"/>
        <v>23.905386224999994</v>
      </c>
      <c r="BT312" s="15"/>
      <c r="BU312" s="24">
        <f t="shared" si="275"/>
        <v>1</v>
      </c>
      <c r="BV312" s="5">
        <v>0</v>
      </c>
      <c r="BW312" s="63"/>
      <c r="BX312" s="15"/>
      <c r="BY312" s="13"/>
      <c r="BZ312" s="98">
        <f t="shared" si="297"/>
        <v>0</v>
      </c>
      <c r="CA312" s="99">
        <f>CA5</f>
        <v>1</v>
      </c>
      <c r="CB312" s="100"/>
      <c r="CC312" s="110"/>
      <c r="CD312" s="95">
        <f t="shared" si="298"/>
        <v>0</v>
      </c>
      <c r="CE312" s="15"/>
      <c r="CF312" s="24">
        <f t="shared" si="276"/>
        <v>0</v>
      </c>
      <c r="CG312" s="5">
        <v>0</v>
      </c>
      <c r="CH312" s="63"/>
      <c r="CI312" s="15"/>
      <c r="CJ312" s="13"/>
      <c r="CK312" s="98">
        <f t="shared" si="299"/>
        <v>0</v>
      </c>
      <c r="CL312" s="99">
        <f>CL5</f>
        <v>1</v>
      </c>
      <c r="CM312" s="100"/>
      <c r="CN312" s="110"/>
      <c r="CO312" s="95">
        <f t="shared" si="300"/>
        <v>0</v>
      </c>
      <c r="CP312" s="15"/>
      <c r="CQ312" s="24">
        <f t="shared" si="277"/>
        <v>0</v>
      </c>
      <c r="CR312" s="5">
        <v>0</v>
      </c>
      <c r="CS312" s="63"/>
      <c r="CT312" s="15"/>
      <c r="CU312" s="13"/>
      <c r="CV312" s="98">
        <f t="shared" si="301"/>
        <v>0</v>
      </c>
      <c r="CW312" s="99">
        <f>CW5</f>
        <v>1</v>
      </c>
      <c r="CX312" s="100"/>
      <c r="CY312" s="110"/>
      <c r="CZ312" s="95">
        <f t="shared" si="302"/>
        <v>0</v>
      </c>
      <c r="DA312" s="15"/>
      <c r="DB312" s="24">
        <f t="shared" si="278"/>
        <v>0</v>
      </c>
      <c r="DC312" s="5">
        <v>0</v>
      </c>
      <c r="DD312" s="63"/>
      <c r="DE312" s="15"/>
      <c r="DF312" s="13"/>
      <c r="DG312" s="98">
        <f t="shared" si="303"/>
        <v>0</v>
      </c>
      <c r="DH312" s="99">
        <f>DH5</f>
        <v>1</v>
      </c>
      <c r="DI312" s="100"/>
      <c r="DJ312" s="110"/>
      <c r="DK312" s="95">
        <f t="shared" si="304"/>
        <v>0</v>
      </c>
      <c r="DL312" s="15"/>
      <c r="DM312" s="24">
        <f t="shared" si="279"/>
        <v>0</v>
      </c>
      <c r="DN312" s="5">
        <v>0</v>
      </c>
      <c r="DO312" s="63"/>
      <c r="DP312" s="15"/>
      <c r="DQ312" s="13"/>
      <c r="DR312" s="98">
        <f t="shared" si="305"/>
        <v>0</v>
      </c>
      <c r="DS312" s="99">
        <f>DS5</f>
        <v>1</v>
      </c>
      <c r="DT312" s="100"/>
      <c r="DU312" s="110"/>
      <c r="DV312" s="95">
        <f t="shared" si="306"/>
        <v>0</v>
      </c>
      <c r="DW312" s="15"/>
      <c r="DX312" s="24">
        <f t="shared" si="280"/>
        <v>0</v>
      </c>
      <c r="DY312" s="5">
        <v>0</v>
      </c>
      <c r="DZ312" s="63"/>
      <c r="EA312" s="15"/>
      <c r="EB312" s="13"/>
      <c r="EC312" s="98">
        <f t="shared" si="307"/>
        <v>0</v>
      </c>
      <c r="ED312" s="99">
        <f>ED5</f>
        <v>1</v>
      </c>
      <c r="EE312" s="100"/>
      <c r="EF312" s="110"/>
      <c r="EG312" s="95">
        <f t="shared" si="308"/>
        <v>0</v>
      </c>
      <c r="EH312" s="15"/>
      <c r="EI312" s="24">
        <f t="shared" si="281"/>
        <v>0</v>
      </c>
      <c r="EJ312" s="5">
        <v>0</v>
      </c>
      <c r="EK312" s="63"/>
      <c r="EL312" s="15"/>
      <c r="EM312" s="13"/>
      <c r="EN312" s="98">
        <f t="shared" si="309"/>
        <v>0</v>
      </c>
      <c r="EO312" s="99">
        <f>EO5</f>
        <v>1</v>
      </c>
      <c r="EP312" s="100"/>
      <c r="EQ312" s="110"/>
      <c r="ER312" s="95">
        <f t="shared" si="310"/>
        <v>0</v>
      </c>
      <c r="ES312" s="15"/>
      <c r="ET312" s="24">
        <f t="shared" si="282"/>
        <v>0</v>
      </c>
      <c r="EU312" s="5">
        <v>0</v>
      </c>
      <c r="EV312" s="63"/>
      <c r="EW312" s="15"/>
      <c r="EX312" s="13"/>
      <c r="EY312" s="98">
        <f t="shared" si="311"/>
        <v>0</v>
      </c>
      <c r="EZ312" s="99">
        <f>EZ5</f>
        <v>1</v>
      </c>
      <c r="FA312" s="100"/>
      <c r="FB312" s="110"/>
      <c r="FC312" s="95">
        <f t="shared" si="312"/>
        <v>0</v>
      </c>
      <c r="FD312" s="15"/>
      <c r="FE312" s="24">
        <f t="shared" si="283"/>
        <v>0</v>
      </c>
      <c r="FF312" s="5">
        <v>0</v>
      </c>
      <c r="FG312" s="63"/>
      <c r="FH312" s="15"/>
      <c r="FI312" s="13"/>
      <c r="FJ312" s="98">
        <f t="shared" si="313"/>
        <v>0</v>
      </c>
      <c r="FK312" s="99">
        <f>FK5</f>
        <v>1</v>
      </c>
      <c r="FL312" s="100"/>
      <c r="FM312" s="110"/>
      <c r="FN312" s="95">
        <f t="shared" si="314"/>
        <v>0</v>
      </c>
      <c r="FO312" s="15"/>
      <c r="FP312" s="24">
        <f t="shared" si="284"/>
        <v>0</v>
      </c>
      <c r="FQ312" s="5">
        <v>0</v>
      </c>
      <c r="FR312" s="8">
        <v>0</v>
      </c>
      <c r="FS312" s="84">
        <f t="shared" si="315"/>
        <v>25.296704999999996</v>
      </c>
      <c r="FT312" s="85">
        <f t="shared" si="316"/>
        <v>500</v>
      </c>
      <c r="FU312" s="85">
        <f t="shared" si="317"/>
        <v>500</v>
      </c>
      <c r="FV312" s="85">
        <f t="shared" si="318"/>
        <v>500</v>
      </c>
      <c r="FW312" s="85">
        <f t="shared" si="319"/>
        <v>500</v>
      </c>
      <c r="FX312" s="85">
        <f t="shared" si="320"/>
        <v>23.905386224999994</v>
      </c>
      <c r="FY312" s="85">
        <f t="shared" si="321"/>
        <v>500</v>
      </c>
      <c r="FZ312" s="85">
        <f t="shared" si="322"/>
        <v>500</v>
      </c>
      <c r="GA312" s="85">
        <f t="shared" si="323"/>
        <v>500</v>
      </c>
      <c r="GB312" s="85">
        <f t="shared" si="324"/>
        <v>500</v>
      </c>
      <c r="GC312" s="85">
        <f t="shared" si="325"/>
        <v>500</v>
      </c>
      <c r="GD312" s="85">
        <f t="shared" si="326"/>
        <v>500</v>
      </c>
      <c r="GE312" s="85">
        <f t="shared" si="327"/>
        <v>500</v>
      </c>
      <c r="GF312" s="85">
        <f t="shared" si="328"/>
        <v>500</v>
      </c>
      <c r="GG312" s="85">
        <f t="shared" si="329"/>
        <v>500</v>
      </c>
      <c r="GH312" s="101">
        <f t="shared" si="268"/>
        <v>2</v>
      </c>
      <c r="GI312" s="102">
        <f t="shared" si="330"/>
        <v>49.20209122499999</v>
      </c>
      <c r="GJ312" s="102">
        <f t="shared" si="331"/>
        <v>24.601045612499995</v>
      </c>
      <c r="GK312" s="79">
        <f>ROW()</f>
        <v>312</v>
      </c>
    </row>
    <row r="313" spans="1:193" s="12" customFormat="1" ht="50.1" customHeight="1">
      <c r="A313" s="17">
        <f>ROW()</f>
        <v>313</v>
      </c>
      <c r="B313" s="32">
        <f t="shared" si="332"/>
        <v>307</v>
      </c>
      <c r="C313" s="33">
        <f t="shared" si="333"/>
        <v>307</v>
      </c>
      <c r="D313" s="31" t="s">
        <v>634</v>
      </c>
      <c r="E313" s="390">
        <f t="shared" si="269"/>
        <v>0.52241962499999983</v>
      </c>
      <c r="F313" s="107">
        <f t="shared" si="285"/>
        <v>0.55958115624999993</v>
      </c>
      <c r="G313" s="3">
        <v>0</v>
      </c>
      <c r="H313" s="4">
        <v>0</v>
      </c>
      <c r="I313" s="63"/>
      <c r="J313" s="15"/>
      <c r="K313" s="13"/>
      <c r="L313" s="98">
        <f t="shared" si="334"/>
        <v>1</v>
      </c>
      <c r="M313" s="99">
        <f>M5</f>
        <v>0.94499999999999995</v>
      </c>
      <c r="N313" s="100">
        <v>0.58499999999999996</v>
      </c>
      <c r="O313" s="110">
        <v>421609</v>
      </c>
      <c r="P313" s="95">
        <f t="shared" si="286"/>
        <v>0.5528249999999999</v>
      </c>
      <c r="Q313" s="15"/>
      <c r="R313" s="24">
        <f t="shared" si="270"/>
        <v>3</v>
      </c>
      <c r="S313" s="25">
        <v>0</v>
      </c>
      <c r="T313" s="63"/>
      <c r="U313" s="15"/>
      <c r="V313" s="13"/>
      <c r="W313" s="98">
        <f t="shared" si="287"/>
        <v>1</v>
      </c>
      <c r="X313" s="99">
        <f>X5</f>
        <v>0.97</v>
      </c>
      <c r="Y313" s="100">
        <v>0.56399999999999995</v>
      </c>
      <c r="Z313" s="110"/>
      <c r="AA313" s="95">
        <f t="shared" si="288"/>
        <v>0.5470799999999999</v>
      </c>
      <c r="AB313" s="15"/>
      <c r="AC313" s="24">
        <f t="shared" si="271"/>
        <v>2</v>
      </c>
      <c r="AD313" s="5">
        <v>0</v>
      </c>
      <c r="AE313" s="63"/>
      <c r="AF313" s="15"/>
      <c r="AG313" s="13"/>
      <c r="AH313" s="98">
        <f t="shared" si="289"/>
        <v>0</v>
      </c>
      <c r="AI313" s="99">
        <f>AI5</f>
        <v>0.95499999999999996</v>
      </c>
      <c r="AJ313" s="100"/>
      <c r="AK313" s="110"/>
      <c r="AL313" s="95">
        <f t="shared" si="290"/>
        <v>0</v>
      </c>
      <c r="AM313" s="15"/>
      <c r="AN313" s="24">
        <f t="shared" si="272"/>
        <v>0</v>
      </c>
      <c r="AO313" s="5">
        <v>0</v>
      </c>
      <c r="AP313" s="63"/>
      <c r="AQ313" s="15"/>
      <c r="AR313" s="13"/>
      <c r="AS313" s="98">
        <f t="shared" si="291"/>
        <v>1</v>
      </c>
      <c r="AT313" s="99">
        <f>AT5</f>
        <v>0.96</v>
      </c>
      <c r="AU313" s="100">
        <v>0.64166666666666672</v>
      </c>
      <c r="AV313" s="110"/>
      <c r="AW313" s="95">
        <f t="shared" si="292"/>
        <v>0.61599999999999999</v>
      </c>
      <c r="AX313" s="15"/>
      <c r="AY313" s="24">
        <f t="shared" si="273"/>
        <v>4</v>
      </c>
      <c r="AZ313" s="5">
        <v>0</v>
      </c>
      <c r="BA313" s="63"/>
      <c r="BB313" s="15"/>
      <c r="BC313" s="13"/>
      <c r="BD313" s="98">
        <f t="shared" si="293"/>
        <v>0</v>
      </c>
      <c r="BE313" s="99">
        <f>BE5</f>
        <v>0.98</v>
      </c>
      <c r="BF313" s="100"/>
      <c r="BG313" s="110"/>
      <c r="BH313" s="95">
        <f t="shared" si="294"/>
        <v>0</v>
      </c>
      <c r="BI313" s="15"/>
      <c r="BJ313" s="24">
        <f t="shared" si="274"/>
        <v>0</v>
      </c>
      <c r="BK313" s="5">
        <v>0</v>
      </c>
      <c r="BL313" s="63"/>
      <c r="BM313" s="15"/>
      <c r="BN313" s="13"/>
      <c r="BO313" s="98">
        <f t="shared" si="295"/>
        <v>1</v>
      </c>
      <c r="BP313" s="99">
        <f>BP5</f>
        <v>0.94499999999999995</v>
      </c>
      <c r="BQ313" s="100">
        <v>0.5528249999999999</v>
      </c>
      <c r="BR313" s="110"/>
      <c r="BS313" s="95">
        <f t="shared" si="296"/>
        <v>0.52241962499999983</v>
      </c>
      <c r="BT313" s="15"/>
      <c r="BU313" s="24">
        <f t="shared" si="275"/>
        <v>1</v>
      </c>
      <c r="BV313" s="5">
        <v>0</v>
      </c>
      <c r="BW313" s="63"/>
      <c r="BX313" s="15"/>
      <c r="BY313" s="13"/>
      <c r="BZ313" s="98">
        <f t="shared" si="297"/>
        <v>0</v>
      </c>
      <c r="CA313" s="99">
        <f>CA5</f>
        <v>1</v>
      </c>
      <c r="CB313" s="100"/>
      <c r="CC313" s="110"/>
      <c r="CD313" s="95">
        <f t="shared" si="298"/>
        <v>0</v>
      </c>
      <c r="CE313" s="15"/>
      <c r="CF313" s="24">
        <f t="shared" si="276"/>
        <v>0</v>
      </c>
      <c r="CG313" s="5">
        <v>0</v>
      </c>
      <c r="CH313" s="63"/>
      <c r="CI313" s="15"/>
      <c r="CJ313" s="13"/>
      <c r="CK313" s="98">
        <f t="shared" si="299"/>
        <v>0</v>
      </c>
      <c r="CL313" s="99">
        <f>CL5</f>
        <v>1</v>
      </c>
      <c r="CM313" s="100"/>
      <c r="CN313" s="110"/>
      <c r="CO313" s="95">
        <f t="shared" si="300"/>
        <v>0</v>
      </c>
      <c r="CP313" s="15"/>
      <c r="CQ313" s="24">
        <f t="shared" si="277"/>
        <v>0</v>
      </c>
      <c r="CR313" s="5">
        <v>0</v>
      </c>
      <c r="CS313" s="63"/>
      <c r="CT313" s="15"/>
      <c r="CU313" s="13"/>
      <c r="CV313" s="98">
        <f t="shared" si="301"/>
        <v>0</v>
      </c>
      <c r="CW313" s="99">
        <f>CW5</f>
        <v>1</v>
      </c>
      <c r="CX313" s="100"/>
      <c r="CY313" s="110"/>
      <c r="CZ313" s="95">
        <f t="shared" si="302"/>
        <v>0</v>
      </c>
      <c r="DA313" s="15"/>
      <c r="DB313" s="24">
        <f t="shared" si="278"/>
        <v>0</v>
      </c>
      <c r="DC313" s="5">
        <v>0</v>
      </c>
      <c r="DD313" s="63"/>
      <c r="DE313" s="15"/>
      <c r="DF313" s="13"/>
      <c r="DG313" s="98">
        <f t="shared" si="303"/>
        <v>0</v>
      </c>
      <c r="DH313" s="99">
        <f>DH5</f>
        <v>1</v>
      </c>
      <c r="DI313" s="100"/>
      <c r="DJ313" s="110"/>
      <c r="DK313" s="95">
        <f t="shared" si="304"/>
        <v>0</v>
      </c>
      <c r="DL313" s="15"/>
      <c r="DM313" s="24">
        <f t="shared" si="279"/>
        <v>0</v>
      </c>
      <c r="DN313" s="5">
        <v>0</v>
      </c>
      <c r="DO313" s="63"/>
      <c r="DP313" s="15"/>
      <c r="DQ313" s="13"/>
      <c r="DR313" s="98">
        <f t="shared" si="305"/>
        <v>0</v>
      </c>
      <c r="DS313" s="99">
        <f>DS5</f>
        <v>1</v>
      </c>
      <c r="DT313" s="100"/>
      <c r="DU313" s="110"/>
      <c r="DV313" s="95">
        <f t="shared" si="306"/>
        <v>0</v>
      </c>
      <c r="DW313" s="15"/>
      <c r="DX313" s="24">
        <f t="shared" si="280"/>
        <v>0</v>
      </c>
      <c r="DY313" s="5">
        <v>0</v>
      </c>
      <c r="DZ313" s="63"/>
      <c r="EA313" s="15"/>
      <c r="EB313" s="13"/>
      <c r="EC313" s="98">
        <f t="shared" si="307"/>
        <v>0</v>
      </c>
      <c r="ED313" s="99">
        <f>ED5</f>
        <v>1</v>
      </c>
      <c r="EE313" s="100"/>
      <c r="EF313" s="110"/>
      <c r="EG313" s="95">
        <f t="shared" si="308"/>
        <v>0</v>
      </c>
      <c r="EH313" s="15"/>
      <c r="EI313" s="24">
        <f t="shared" si="281"/>
        <v>0</v>
      </c>
      <c r="EJ313" s="5">
        <v>0</v>
      </c>
      <c r="EK313" s="63"/>
      <c r="EL313" s="15"/>
      <c r="EM313" s="13"/>
      <c r="EN313" s="98">
        <f t="shared" si="309"/>
        <v>0</v>
      </c>
      <c r="EO313" s="99">
        <f>EO5</f>
        <v>1</v>
      </c>
      <c r="EP313" s="100"/>
      <c r="EQ313" s="110"/>
      <c r="ER313" s="95">
        <f t="shared" si="310"/>
        <v>0</v>
      </c>
      <c r="ES313" s="15"/>
      <c r="ET313" s="24">
        <f t="shared" si="282"/>
        <v>0</v>
      </c>
      <c r="EU313" s="5">
        <v>0</v>
      </c>
      <c r="EV313" s="63"/>
      <c r="EW313" s="15"/>
      <c r="EX313" s="13"/>
      <c r="EY313" s="98">
        <f t="shared" si="311"/>
        <v>0</v>
      </c>
      <c r="EZ313" s="99">
        <f>EZ5</f>
        <v>1</v>
      </c>
      <c r="FA313" s="100"/>
      <c r="FB313" s="110"/>
      <c r="FC313" s="95">
        <f t="shared" si="312"/>
        <v>0</v>
      </c>
      <c r="FD313" s="15"/>
      <c r="FE313" s="24">
        <f t="shared" si="283"/>
        <v>0</v>
      </c>
      <c r="FF313" s="5">
        <v>0</v>
      </c>
      <c r="FG313" s="63"/>
      <c r="FH313" s="15"/>
      <c r="FI313" s="13"/>
      <c r="FJ313" s="98">
        <f t="shared" si="313"/>
        <v>0</v>
      </c>
      <c r="FK313" s="99">
        <f>FK5</f>
        <v>1</v>
      </c>
      <c r="FL313" s="100"/>
      <c r="FM313" s="110"/>
      <c r="FN313" s="95">
        <f t="shared" si="314"/>
        <v>0</v>
      </c>
      <c r="FO313" s="15"/>
      <c r="FP313" s="24">
        <f t="shared" si="284"/>
        <v>0</v>
      </c>
      <c r="FQ313" s="5">
        <v>0</v>
      </c>
      <c r="FR313" s="8">
        <v>0</v>
      </c>
      <c r="FS313" s="84">
        <f t="shared" si="315"/>
        <v>0.5528249999999999</v>
      </c>
      <c r="FT313" s="85">
        <f t="shared" si="316"/>
        <v>0.5470799999999999</v>
      </c>
      <c r="FU313" s="85">
        <f t="shared" si="317"/>
        <v>500</v>
      </c>
      <c r="FV313" s="85">
        <f t="shared" si="318"/>
        <v>0.61599999999999999</v>
      </c>
      <c r="FW313" s="85">
        <f t="shared" si="319"/>
        <v>500</v>
      </c>
      <c r="FX313" s="85">
        <f t="shared" si="320"/>
        <v>0.52241962499999983</v>
      </c>
      <c r="FY313" s="85">
        <f t="shared" si="321"/>
        <v>500</v>
      </c>
      <c r="FZ313" s="85">
        <f t="shared" si="322"/>
        <v>500</v>
      </c>
      <c r="GA313" s="85">
        <f t="shared" si="323"/>
        <v>500</v>
      </c>
      <c r="GB313" s="85">
        <f t="shared" si="324"/>
        <v>500</v>
      </c>
      <c r="GC313" s="85">
        <f t="shared" si="325"/>
        <v>500</v>
      </c>
      <c r="GD313" s="85">
        <f t="shared" si="326"/>
        <v>500</v>
      </c>
      <c r="GE313" s="85">
        <f t="shared" si="327"/>
        <v>500</v>
      </c>
      <c r="GF313" s="85">
        <f t="shared" si="328"/>
        <v>500</v>
      </c>
      <c r="GG313" s="85">
        <f t="shared" si="329"/>
        <v>500</v>
      </c>
      <c r="GH313" s="101">
        <f t="shared" si="268"/>
        <v>4</v>
      </c>
      <c r="GI313" s="102">
        <f t="shared" si="330"/>
        <v>2.2383246249999997</v>
      </c>
      <c r="GJ313" s="102">
        <f t="shared" si="331"/>
        <v>0.55958115624999993</v>
      </c>
      <c r="GK313" s="79">
        <f>ROW()</f>
        <v>313</v>
      </c>
    </row>
    <row r="314" spans="1:193" s="12" customFormat="1" ht="50.1" customHeight="1">
      <c r="A314" s="17">
        <f>ROW()</f>
        <v>314</v>
      </c>
      <c r="B314" s="32">
        <f t="shared" si="332"/>
        <v>308</v>
      </c>
      <c r="C314" s="33">
        <f t="shared" si="333"/>
        <v>308</v>
      </c>
      <c r="D314" s="31" t="s">
        <v>635</v>
      </c>
      <c r="E314" s="390">
        <f t="shared" si="269"/>
        <v>3.7829999999999999</v>
      </c>
      <c r="F314" s="107">
        <f t="shared" si="285"/>
        <v>3.7829999999999999</v>
      </c>
      <c r="G314" s="3">
        <v>0</v>
      </c>
      <c r="H314" s="4">
        <v>0</v>
      </c>
      <c r="I314" s="63"/>
      <c r="J314" s="15"/>
      <c r="K314" s="13"/>
      <c r="L314" s="98">
        <f t="shared" si="334"/>
        <v>0</v>
      </c>
      <c r="M314" s="99">
        <f>M5</f>
        <v>0.94499999999999995</v>
      </c>
      <c r="N314" s="100"/>
      <c r="O314" s="110"/>
      <c r="P314" s="95">
        <f t="shared" si="286"/>
        <v>0</v>
      </c>
      <c r="Q314" s="15"/>
      <c r="R314" s="24">
        <f t="shared" si="270"/>
        <v>0</v>
      </c>
      <c r="S314" s="25">
        <v>0</v>
      </c>
      <c r="T314" s="63"/>
      <c r="U314" s="15"/>
      <c r="V314" s="13"/>
      <c r="W314" s="98">
        <f t="shared" si="287"/>
        <v>1</v>
      </c>
      <c r="X314" s="99">
        <f>X5</f>
        <v>0.97</v>
      </c>
      <c r="Y314" s="100">
        <v>3.9</v>
      </c>
      <c r="Z314" s="110"/>
      <c r="AA314" s="95">
        <f t="shared" si="288"/>
        <v>3.7829999999999999</v>
      </c>
      <c r="AB314" s="15"/>
      <c r="AC314" s="24">
        <f t="shared" si="271"/>
        <v>1</v>
      </c>
      <c r="AD314" s="5">
        <v>0</v>
      </c>
      <c r="AE314" s="63"/>
      <c r="AF314" s="15"/>
      <c r="AG314" s="13"/>
      <c r="AH314" s="98">
        <f t="shared" si="289"/>
        <v>0</v>
      </c>
      <c r="AI314" s="99">
        <f>AI5</f>
        <v>0.95499999999999996</v>
      </c>
      <c r="AJ314" s="100"/>
      <c r="AK314" s="110"/>
      <c r="AL314" s="95">
        <f t="shared" si="290"/>
        <v>0</v>
      </c>
      <c r="AM314" s="15"/>
      <c r="AN314" s="24">
        <f t="shared" si="272"/>
        <v>0</v>
      </c>
      <c r="AO314" s="5">
        <v>0</v>
      </c>
      <c r="AP314" s="63"/>
      <c r="AQ314" s="15"/>
      <c r="AR314" s="13"/>
      <c r="AS314" s="98">
        <f t="shared" si="291"/>
        <v>0</v>
      </c>
      <c r="AT314" s="99">
        <f>AT5</f>
        <v>0.96</v>
      </c>
      <c r="AU314" s="100"/>
      <c r="AV314" s="110"/>
      <c r="AW314" s="95">
        <f t="shared" si="292"/>
        <v>0</v>
      </c>
      <c r="AX314" s="15"/>
      <c r="AY314" s="24">
        <f t="shared" si="273"/>
        <v>0</v>
      </c>
      <c r="AZ314" s="5">
        <v>0</v>
      </c>
      <c r="BA314" s="63"/>
      <c r="BB314" s="15"/>
      <c r="BC314" s="13"/>
      <c r="BD314" s="98">
        <f t="shared" si="293"/>
        <v>0</v>
      </c>
      <c r="BE314" s="99">
        <f>BE5</f>
        <v>0.98</v>
      </c>
      <c r="BF314" s="100"/>
      <c r="BG314" s="110"/>
      <c r="BH314" s="95">
        <f t="shared" si="294"/>
        <v>0</v>
      </c>
      <c r="BI314" s="15"/>
      <c r="BJ314" s="24">
        <f t="shared" si="274"/>
        <v>0</v>
      </c>
      <c r="BK314" s="5">
        <v>0</v>
      </c>
      <c r="BL314" s="63"/>
      <c r="BM314" s="15"/>
      <c r="BN314" s="13"/>
      <c r="BO314" s="98">
        <f t="shared" si="295"/>
        <v>0</v>
      </c>
      <c r="BP314" s="99">
        <f>BP5</f>
        <v>0.94499999999999995</v>
      </c>
      <c r="BQ314" s="100"/>
      <c r="BR314" s="110"/>
      <c r="BS314" s="95">
        <f t="shared" si="296"/>
        <v>0</v>
      </c>
      <c r="BT314" s="15"/>
      <c r="BU314" s="24">
        <f t="shared" si="275"/>
        <v>0</v>
      </c>
      <c r="BV314" s="5">
        <v>0</v>
      </c>
      <c r="BW314" s="63"/>
      <c r="BX314" s="15"/>
      <c r="BY314" s="13"/>
      <c r="BZ314" s="98">
        <f t="shared" si="297"/>
        <v>0</v>
      </c>
      <c r="CA314" s="99">
        <f>CA5</f>
        <v>1</v>
      </c>
      <c r="CB314" s="100"/>
      <c r="CC314" s="110"/>
      <c r="CD314" s="95">
        <f t="shared" si="298"/>
        <v>0</v>
      </c>
      <c r="CE314" s="15"/>
      <c r="CF314" s="24">
        <f t="shared" si="276"/>
        <v>0</v>
      </c>
      <c r="CG314" s="5">
        <v>0</v>
      </c>
      <c r="CH314" s="63"/>
      <c r="CI314" s="15"/>
      <c r="CJ314" s="13"/>
      <c r="CK314" s="98">
        <f t="shared" si="299"/>
        <v>0</v>
      </c>
      <c r="CL314" s="99">
        <f>CL5</f>
        <v>1</v>
      </c>
      <c r="CM314" s="100"/>
      <c r="CN314" s="110"/>
      <c r="CO314" s="95">
        <f t="shared" si="300"/>
        <v>0</v>
      </c>
      <c r="CP314" s="15"/>
      <c r="CQ314" s="24">
        <f t="shared" si="277"/>
        <v>0</v>
      </c>
      <c r="CR314" s="5">
        <v>0</v>
      </c>
      <c r="CS314" s="63"/>
      <c r="CT314" s="15"/>
      <c r="CU314" s="13"/>
      <c r="CV314" s="98">
        <f t="shared" si="301"/>
        <v>0</v>
      </c>
      <c r="CW314" s="99">
        <f>CW5</f>
        <v>1</v>
      </c>
      <c r="CX314" s="100"/>
      <c r="CY314" s="110"/>
      <c r="CZ314" s="95">
        <f t="shared" si="302"/>
        <v>0</v>
      </c>
      <c r="DA314" s="15"/>
      <c r="DB314" s="24">
        <f t="shared" si="278"/>
        <v>0</v>
      </c>
      <c r="DC314" s="5">
        <v>0</v>
      </c>
      <c r="DD314" s="63"/>
      <c r="DE314" s="15"/>
      <c r="DF314" s="13"/>
      <c r="DG314" s="98">
        <f t="shared" si="303"/>
        <v>0</v>
      </c>
      <c r="DH314" s="99">
        <f>DH5</f>
        <v>1</v>
      </c>
      <c r="DI314" s="100"/>
      <c r="DJ314" s="110"/>
      <c r="DK314" s="95">
        <f t="shared" si="304"/>
        <v>0</v>
      </c>
      <c r="DL314" s="15"/>
      <c r="DM314" s="24">
        <f t="shared" si="279"/>
        <v>0</v>
      </c>
      <c r="DN314" s="5">
        <v>0</v>
      </c>
      <c r="DO314" s="63"/>
      <c r="DP314" s="15"/>
      <c r="DQ314" s="13"/>
      <c r="DR314" s="98">
        <f t="shared" si="305"/>
        <v>0</v>
      </c>
      <c r="DS314" s="99">
        <f>DS5</f>
        <v>1</v>
      </c>
      <c r="DT314" s="100"/>
      <c r="DU314" s="110"/>
      <c r="DV314" s="95">
        <f t="shared" si="306"/>
        <v>0</v>
      </c>
      <c r="DW314" s="15"/>
      <c r="DX314" s="24">
        <f t="shared" si="280"/>
        <v>0</v>
      </c>
      <c r="DY314" s="5">
        <v>0</v>
      </c>
      <c r="DZ314" s="63"/>
      <c r="EA314" s="15"/>
      <c r="EB314" s="13"/>
      <c r="EC314" s="98">
        <f t="shared" si="307"/>
        <v>0</v>
      </c>
      <c r="ED314" s="99">
        <f>ED5</f>
        <v>1</v>
      </c>
      <c r="EE314" s="100"/>
      <c r="EF314" s="110"/>
      <c r="EG314" s="95">
        <f t="shared" si="308"/>
        <v>0</v>
      </c>
      <c r="EH314" s="15"/>
      <c r="EI314" s="24">
        <f t="shared" si="281"/>
        <v>0</v>
      </c>
      <c r="EJ314" s="5">
        <v>0</v>
      </c>
      <c r="EK314" s="63"/>
      <c r="EL314" s="15"/>
      <c r="EM314" s="13"/>
      <c r="EN314" s="98">
        <f t="shared" si="309"/>
        <v>0</v>
      </c>
      <c r="EO314" s="99">
        <f>EO5</f>
        <v>1</v>
      </c>
      <c r="EP314" s="100"/>
      <c r="EQ314" s="110"/>
      <c r="ER314" s="95">
        <f t="shared" si="310"/>
        <v>0</v>
      </c>
      <c r="ES314" s="15"/>
      <c r="ET314" s="24">
        <f t="shared" si="282"/>
        <v>0</v>
      </c>
      <c r="EU314" s="5">
        <v>0</v>
      </c>
      <c r="EV314" s="63"/>
      <c r="EW314" s="15"/>
      <c r="EX314" s="13"/>
      <c r="EY314" s="98">
        <f t="shared" si="311"/>
        <v>0</v>
      </c>
      <c r="EZ314" s="99">
        <f>EZ5</f>
        <v>1</v>
      </c>
      <c r="FA314" s="100"/>
      <c r="FB314" s="110"/>
      <c r="FC314" s="95">
        <f t="shared" si="312"/>
        <v>0</v>
      </c>
      <c r="FD314" s="15"/>
      <c r="FE314" s="24">
        <f t="shared" si="283"/>
        <v>0</v>
      </c>
      <c r="FF314" s="5">
        <v>0</v>
      </c>
      <c r="FG314" s="63"/>
      <c r="FH314" s="15"/>
      <c r="FI314" s="13"/>
      <c r="FJ314" s="98">
        <f t="shared" si="313"/>
        <v>0</v>
      </c>
      <c r="FK314" s="99">
        <f>FK5</f>
        <v>1</v>
      </c>
      <c r="FL314" s="100"/>
      <c r="FM314" s="110"/>
      <c r="FN314" s="95">
        <f t="shared" si="314"/>
        <v>0</v>
      </c>
      <c r="FO314" s="15"/>
      <c r="FP314" s="24">
        <f t="shared" si="284"/>
        <v>0</v>
      </c>
      <c r="FQ314" s="5">
        <v>0</v>
      </c>
      <c r="FR314" s="8">
        <v>0</v>
      </c>
      <c r="FS314" s="84">
        <f t="shared" si="315"/>
        <v>500</v>
      </c>
      <c r="FT314" s="85">
        <f t="shared" si="316"/>
        <v>3.7829999999999999</v>
      </c>
      <c r="FU314" s="85">
        <f t="shared" si="317"/>
        <v>500</v>
      </c>
      <c r="FV314" s="85">
        <f t="shared" si="318"/>
        <v>500</v>
      </c>
      <c r="FW314" s="85">
        <f t="shared" si="319"/>
        <v>500</v>
      </c>
      <c r="FX314" s="85">
        <f t="shared" si="320"/>
        <v>500</v>
      </c>
      <c r="FY314" s="85">
        <f t="shared" si="321"/>
        <v>500</v>
      </c>
      <c r="FZ314" s="85">
        <f t="shared" si="322"/>
        <v>500</v>
      </c>
      <c r="GA314" s="85">
        <f t="shared" si="323"/>
        <v>500</v>
      </c>
      <c r="GB314" s="85">
        <f t="shared" si="324"/>
        <v>500</v>
      </c>
      <c r="GC314" s="85">
        <f t="shared" si="325"/>
        <v>500</v>
      </c>
      <c r="GD314" s="85">
        <f t="shared" si="326"/>
        <v>500</v>
      </c>
      <c r="GE314" s="85">
        <f t="shared" si="327"/>
        <v>500</v>
      </c>
      <c r="GF314" s="85">
        <f t="shared" si="328"/>
        <v>500</v>
      </c>
      <c r="GG314" s="85">
        <f t="shared" si="329"/>
        <v>500</v>
      </c>
      <c r="GH314" s="101">
        <f t="shared" si="268"/>
        <v>1</v>
      </c>
      <c r="GI314" s="102">
        <f t="shared" si="330"/>
        <v>3.7829999999999999</v>
      </c>
      <c r="GJ314" s="102">
        <f t="shared" si="331"/>
        <v>3.7829999999999999</v>
      </c>
      <c r="GK314" s="79">
        <f>ROW()</f>
        <v>314</v>
      </c>
    </row>
    <row r="315" spans="1:193" s="12" customFormat="1" ht="50.1" customHeight="1">
      <c r="A315" s="17">
        <f>ROW()</f>
        <v>315</v>
      </c>
      <c r="B315" s="32">
        <f t="shared" si="332"/>
        <v>309</v>
      </c>
      <c r="C315" s="33">
        <f t="shared" si="333"/>
        <v>309</v>
      </c>
      <c r="D315" s="31" t="s">
        <v>636</v>
      </c>
      <c r="E315" s="390">
        <f t="shared" si="269"/>
        <v>1.6547753249999997</v>
      </c>
      <c r="F315" s="107">
        <f t="shared" si="285"/>
        <v>1.7029301624999997</v>
      </c>
      <c r="G315" s="3">
        <v>0</v>
      </c>
      <c r="H315" s="4">
        <v>0</v>
      </c>
      <c r="I315" s="63"/>
      <c r="J315" s="15"/>
      <c r="K315" s="13"/>
      <c r="L315" s="98">
        <f t="shared" si="334"/>
        <v>1</v>
      </c>
      <c r="M315" s="99">
        <f>M5</f>
        <v>0.94499999999999995</v>
      </c>
      <c r="N315" s="100">
        <v>1.853</v>
      </c>
      <c r="O315" s="110"/>
      <c r="P315" s="95">
        <f t="shared" si="286"/>
        <v>1.7510849999999998</v>
      </c>
      <c r="Q315" s="15"/>
      <c r="R315" s="24">
        <f t="shared" si="270"/>
        <v>2</v>
      </c>
      <c r="S315" s="25">
        <v>0</v>
      </c>
      <c r="T315" s="63"/>
      <c r="U315" s="15"/>
      <c r="V315" s="13"/>
      <c r="W315" s="98">
        <f t="shared" si="287"/>
        <v>0</v>
      </c>
      <c r="X315" s="99">
        <f>X5</f>
        <v>0.97</v>
      </c>
      <c r="Y315" s="100"/>
      <c r="Z315" s="110"/>
      <c r="AA315" s="95">
        <f t="shared" si="288"/>
        <v>0</v>
      </c>
      <c r="AB315" s="15"/>
      <c r="AC315" s="24">
        <f t="shared" si="271"/>
        <v>0</v>
      </c>
      <c r="AD315" s="5">
        <v>0</v>
      </c>
      <c r="AE315" s="63"/>
      <c r="AF315" s="15"/>
      <c r="AG315" s="13"/>
      <c r="AH315" s="98">
        <f t="shared" si="289"/>
        <v>0</v>
      </c>
      <c r="AI315" s="99">
        <f>AI5</f>
        <v>0.95499999999999996</v>
      </c>
      <c r="AJ315" s="100"/>
      <c r="AK315" s="110"/>
      <c r="AL315" s="95">
        <f t="shared" si="290"/>
        <v>0</v>
      </c>
      <c r="AM315" s="15"/>
      <c r="AN315" s="24">
        <f t="shared" si="272"/>
        <v>0</v>
      </c>
      <c r="AO315" s="5">
        <v>0</v>
      </c>
      <c r="AP315" s="63"/>
      <c r="AQ315" s="15"/>
      <c r="AR315" s="13"/>
      <c r="AS315" s="98">
        <f t="shared" si="291"/>
        <v>0</v>
      </c>
      <c r="AT315" s="99">
        <f>AT5</f>
        <v>0.96</v>
      </c>
      <c r="AU315" s="100"/>
      <c r="AV315" s="110"/>
      <c r="AW315" s="95">
        <f t="shared" si="292"/>
        <v>0</v>
      </c>
      <c r="AX315" s="15"/>
      <c r="AY315" s="24">
        <f t="shared" si="273"/>
        <v>0</v>
      </c>
      <c r="AZ315" s="5">
        <v>0</v>
      </c>
      <c r="BA315" s="63"/>
      <c r="BB315" s="15"/>
      <c r="BC315" s="13"/>
      <c r="BD315" s="98">
        <f t="shared" si="293"/>
        <v>0</v>
      </c>
      <c r="BE315" s="99">
        <f>BE5</f>
        <v>0.98</v>
      </c>
      <c r="BF315" s="100"/>
      <c r="BG315" s="110"/>
      <c r="BH315" s="95">
        <f t="shared" si="294"/>
        <v>0</v>
      </c>
      <c r="BI315" s="15"/>
      <c r="BJ315" s="24">
        <f t="shared" si="274"/>
        <v>0</v>
      </c>
      <c r="BK315" s="5">
        <v>0</v>
      </c>
      <c r="BL315" s="63"/>
      <c r="BM315" s="15"/>
      <c r="BN315" s="13"/>
      <c r="BO315" s="98">
        <f t="shared" si="295"/>
        <v>1</v>
      </c>
      <c r="BP315" s="99">
        <f>BP5</f>
        <v>0.94499999999999995</v>
      </c>
      <c r="BQ315" s="100">
        <v>1.7510849999999998</v>
      </c>
      <c r="BR315" s="110"/>
      <c r="BS315" s="95">
        <f t="shared" si="296"/>
        <v>1.6547753249999997</v>
      </c>
      <c r="BT315" s="15"/>
      <c r="BU315" s="24">
        <f t="shared" si="275"/>
        <v>1</v>
      </c>
      <c r="BV315" s="5">
        <v>0</v>
      </c>
      <c r="BW315" s="63"/>
      <c r="BX315" s="15"/>
      <c r="BY315" s="13"/>
      <c r="BZ315" s="98">
        <f t="shared" si="297"/>
        <v>0</v>
      </c>
      <c r="CA315" s="99">
        <f>CA5</f>
        <v>1</v>
      </c>
      <c r="CB315" s="100"/>
      <c r="CC315" s="110"/>
      <c r="CD315" s="95">
        <f t="shared" si="298"/>
        <v>0</v>
      </c>
      <c r="CE315" s="15"/>
      <c r="CF315" s="24">
        <f t="shared" si="276"/>
        <v>0</v>
      </c>
      <c r="CG315" s="5">
        <v>0</v>
      </c>
      <c r="CH315" s="63"/>
      <c r="CI315" s="15"/>
      <c r="CJ315" s="13"/>
      <c r="CK315" s="98">
        <f t="shared" si="299"/>
        <v>0</v>
      </c>
      <c r="CL315" s="99">
        <f>CL5</f>
        <v>1</v>
      </c>
      <c r="CM315" s="100"/>
      <c r="CN315" s="110"/>
      <c r="CO315" s="95">
        <f t="shared" si="300"/>
        <v>0</v>
      </c>
      <c r="CP315" s="15"/>
      <c r="CQ315" s="24">
        <f t="shared" si="277"/>
        <v>0</v>
      </c>
      <c r="CR315" s="5">
        <v>0</v>
      </c>
      <c r="CS315" s="63"/>
      <c r="CT315" s="15"/>
      <c r="CU315" s="13"/>
      <c r="CV315" s="98">
        <f t="shared" si="301"/>
        <v>0</v>
      </c>
      <c r="CW315" s="99">
        <f>CW5</f>
        <v>1</v>
      </c>
      <c r="CX315" s="100"/>
      <c r="CY315" s="110"/>
      <c r="CZ315" s="95">
        <f t="shared" si="302"/>
        <v>0</v>
      </c>
      <c r="DA315" s="15"/>
      <c r="DB315" s="24">
        <f t="shared" si="278"/>
        <v>0</v>
      </c>
      <c r="DC315" s="5">
        <v>0</v>
      </c>
      <c r="DD315" s="63"/>
      <c r="DE315" s="15"/>
      <c r="DF315" s="13"/>
      <c r="DG315" s="98">
        <f t="shared" si="303"/>
        <v>0</v>
      </c>
      <c r="DH315" s="99">
        <f>DH5</f>
        <v>1</v>
      </c>
      <c r="DI315" s="100"/>
      <c r="DJ315" s="110"/>
      <c r="DK315" s="95">
        <f t="shared" si="304"/>
        <v>0</v>
      </c>
      <c r="DL315" s="15"/>
      <c r="DM315" s="24">
        <f t="shared" si="279"/>
        <v>0</v>
      </c>
      <c r="DN315" s="5">
        <v>0</v>
      </c>
      <c r="DO315" s="63"/>
      <c r="DP315" s="15"/>
      <c r="DQ315" s="13"/>
      <c r="DR315" s="98">
        <f t="shared" si="305"/>
        <v>0</v>
      </c>
      <c r="DS315" s="99">
        <f>DS5</f>
        <v>1</v>
      </c>
      <c r="DT315" s="100"/>
      <c r="DU315" s="110"/>
      <c r="DV315" s="95">
        <f t="shared" si="306"/>
        <v>0</v>
      </c>
      <c r="DW315" s="15"/>
      <c r="DX315" s="24">
        <f t="shared" si="280"/>
        <v>0</v>
      </c>
      <c r="DY315" s="5">
        <v>0</v>
      </c>
      <c r="DZ315" s="63"/>
      <c r="EA315" s="15"/>
      <c r="EB315" s="13"/>
      <c r="EC315" s="98">
        <f t="shared" si="307"/>
        <v>0</v>
      </c>
      <c r="ED315" s="99">
        <f>ED5</f>
        <v>1</v>
      </c>
      <c r="EE315" s="100"/>
      <c r="EF315" s="110"/>
      <c r="EG315" s="95">
        <f t="shared" si="308"/>
        <v>0</v>
      </c>
      <c r="EH315" s="15"/>
      <c r="EI315" s="24">
        <f t="shared" si="281"/>
        <v>0</v>
      </c>
      <c r="EJ315" s="5">
        <v>0</v>
      </c>
      <c r="EK315" s="63"/>
      <c r="EL315" s="15"/>
      <c r="EM315" s="13"/>
      <c r="EN315" s="98">
        <f t="shared" si="309"/>
        <v>0</v>
      </c>
      <c r="EO315" s="99">
        <f>EO5</f>
        <v>1</v>
      </c>
      <c r="EP315" s="100"/>
      <c r="EQ315" s="110"/>
      <c r="ER315" s="95">
        <f t="shared" si="310"/>
        <v>0</v>
      </c>
      <c r="ES315" s="15"/>
      <c r="ET315" s="24">
        <f t="shared" si="282"/>
        <v>0</v>
      </c>
      <c r="EU315" s="5">
        <v>0</v>
      </c>
      <c r="EV315" s="63"/>
      <c r="EW315" s="15"/>
      <c r="EX315" s="13"/>
      <c r="EY315" s="98">
        <f t="shared" si="311"/>
        <v>0</v>
      </c>
      <c r="EZ315" s="99">
        <f>EZ5</f>
        <v>1</v>
      </c>
      <c r="FA315" s="100"/>
      <c r="FB315" s="110"/>
      <c r="FC315" s="95">
        <f t="shared" si="312"/>
        <v>0</v>
      </c>
      <c r="FD315" s="15"/>
      <c r="FE315" s="24">
        <f t="shared" si="283"/>
        <v>0</v>
      </c>
      <c r="FF315" s="5">
        <v>0</v>
      </c>
      <c r="FG315" s="63"/>
      <c r="FH315" s="15"/>
      <c r="FI315" s="13"/>
      <c r="FJ315" s="98">
        <f t="shared" si="313"/>
        <v>0</v>
      </c>
      <c r="FK315" s="99">
        <f>FK5</f>
        <v>1</v>
      </c>
      <c r="FL315" s="100"/>
      <c r="FM315" s="110"/>
      <c r="FN315" s="95">
        <f t="shared" si="314"/>
        <v>0</v>
      </c>
      <c r="FO315" s="15"/>
      <c r="FP315" s="24">
        <f t="shared" si="284"/>
        <v>0</v>
      </c>
      <c r="FQ315" s="5">
        <v>0</v>
      </c>
      <c r="FR315" s="8">
        <v>0</v>
      </c>
      <c r="FS315" s="84">
        <f t="shared" si="315"/>
        <v>1.7510849999999998</v>
      </c>
      <c r="FT315" s="85">
        <f t="shared" si="316"/>
        <v>500</v>
      </c>
      <c r="FU315" s="85">
        <f t="shared" si="317"/>
        <v>500</v>
      </c>
      <c r="FV315" s="85">
        <f t="shared" si="318"/>
        <v>500</v>
      </c>
      <c r="FW315" s="85">
        <f t="shared" si="319"/>
        <v>500</v>
      </c>
      <c r="FX315" s="85">
        <f t="shared" si="320"/>
        <v>1.6547753249999997</v>
      </c>
      <c r="FY315" s="85">
        <f t="shared" si="321"/>
        <v>500</v>
      </c>
      <c r="FZ315" s="85">
        <f t="shared" si="322"/>
        <v>500</v>
      </c>
      <c r="GA315" s="85">
        <f t="shared" si="323"/>
        <v>500</v>
      </c>
      <c r="GB315" s="85">
        <f t="shared" si="324"/>
        <v>500</v>
      </c>
      <c r="GC315" s="85">
        <f t="shared" si="325"/>
        <v>500</v>
      </c>
      <c r="GD315" s="85">
        <f t="shared" si="326"/>
        <v>500</v>
      </c>
      <c r="GE315" s="85">
        <f t="shared" si="327"/>
        <v>500</v>
      </c>
      <c r="GF315" s="85">
        <f t="shared" si="328"/>
        <v>500</v>
      </c>
      <c r="GG315" s="85">
        <f t="shared" si="329"/>
        <v>500</v>
      </c>
      <c r="GH315" s="101">
        <f t="shared" si="268"/>
        <v>2</v>
      </c>
      <c r="GI315" s="102">
        <f t="shared" si="330"/>
        <v>3.4058603249999995</v>
      </c>
      <c r="GJ315" s="102">
        <f t="shared" si="331"/>
        <v>1.7029301624999997</v>
      </c>
      <c r="GK315" s="79">
        <f>ROW()</f>
        <v>315</v>
      </c>
    </row>
    <row r="316" spans="1:193" s="12" customFormat="1" ht="50.1" customHeight="1">
      <c r="A316" s="17">
        <f>ROW()</f>
        <v>316</v>
      </c>
      <c r="B316" s="32">
        <f t="shared" si="332"/>
        <v>310</v>
      </c>
      <c r="C316" s="33">
        <f t="shared" si="333"/>
        <v>310</v>
      </c>
      <c r="D316" s="31" t="s">
        <v>637</v>
      </c>
      <c r="E316" s="390">
        <f t="shared" si="269"/>
        <v>2.4948000000000001</v>
      </c>
      <c r="F316" s="107">
        <f t="shared" si="285"/>
        <v>2.4948000000000001</v>
      </c>
      <c r="G316" s="3">
        <v>0</v>
      </c>
      <c r="H316" s="4">
        <v>0</v>
      </c>
      <c r="I316" s="63"/>
      <c r="J316" s="15"/>
      <c r="K316" s="13"/>
      <c r="L316" s="98">
        <f t="shared" si="334"/>
        <v>1</v>
      </c>
      <c r="M316" s="99">
        <f>M5</f>
        <v>0.94499999999999995</v>
      </c>
      <c r="N316" s="100">
        <v>2.64</v>
      </c>
      <c r="O316" s="110">
        <v>114022</v>
      </c>
      <c r="P316" s="95">
        <f t="shared" si="286"/>
        <v>2.4948000000000001</v>
      </c>
      <c r="Q316" s="15"/>
      <c r="R316" s="24">
        <f t="shared" si="270"/>
        <v>1</v>
      </c>
      <c r="S316" s="25">
        <v>0</v>
      </c>
      <c r="T316" s="63"/>
      <c r="U316" s="15"/>
      <c r="V316" s="13"/>
      <c r="W316" s="98">
        <f t="shared" si="287"/>
        <v>0</v>
      </c>
      <c r="X316" s="99">
        <f>X5</f>
        <v>0.97</v>
      </c>
      <c r="Y316" s="100"/>
      <c r="Z316" s="110"/>
      <c r="AA316" s="95">
        <f t="shared" si="288"/>
        <v>0</v>
      </c>
      <c r="AB316" s="15"/>
      <c r="AC316" s="24">
        <f t="shared" si="271"/>
        <v>0</v>
      </c>
      <c r="AD316" s="5">
        <v>0</v>
      </c>
      <c r="AE316" s="63"/>
      <c r="AF316" s="15"/>
      <c r="AG316" s="13"/>
      <c r="AH316" s="98">
        <f t="shared" si="289"/>
        <v>0</v>
      </c>
      <c r="AI316" s="99">
        <f>AI5</f>
        <v>0.95499999999999996</v>
      </c>
      <c r="AJ316" s="100"/>
      <c r="AK316" s="110"/>
      <c r="AL316" s="95">
        <f t="shared" si="290"/>
        <v>0</v>
      </c>
      <c r="AM316" s="15"/>
      <c r="AN316" s="24">
        <f t="shared" si="272"/>
        <v>0</v>
      </c>
      <c r="AO316" s="5">
        <v>0</v>
      </c>
      <c r="AP316" s="63"/>
      <c r="AQ316" s="15"/>
      <c r="AR316" s="13"/>
      <c r="AS316" s="98">
        <f t="shared" si="291"/>
        <v>0</v>
      </c>
      <c r="AT316" s="99">
        <f>AT5</f>
        <v>0.96</v>
      </c>
      <c r="AU316" s="100"/>
      <c r="AV316" s="110"/>
      <c r="AW316" s="95">
        <f t="shared" si="292"/>
        <v>0</v>
      </c>
      <c r="AX316" s="15"/>
      <c r="AY316" s="24">
        <f t="shared" si="273"/>
        <v>0</v>
      </c>
      <c r="AZ316" s="5">
        <v>0</v>
      </c>
      <c r="BA316" s="63"/>
      <c r="BB316" s="15"/>
      <c r="BC316" s="13"/>
      <c r="BD316" s="98">
        <f t="shared" si="293"/>
        <v>0</v>
      </c>
      <c r="BE316" s="99">
        <f>BE5</f>
        <v>0.98</v>
      </c>
      <c r="BF316" s="100"/>
      <c r="BG316" s="110"/>
      <c r="BH316" s="95">
        <f t="shared" si="294"/>
        <v>0</v>
      </c>
      <c r="BI316" s="15"/>
      <c r="BJ316" s="24">
        <f t="shared" si="274"/>
        <v>0</v>
      </c>
      <c r="BK316" s="5">
        <v>0</v>
      </c>
      <c r="BL316" s="63"/>
      <c r="BM316" s="15"/>
      <c r="BN316" s="13"/>
      <c r="BO316" s="98">
        <f t="shared" si="295"/>
        <v>0</v>
      </c>
      <c r="BP316" s="99">
        <f>BP5</f>
        <v>0.94499999999999995</v>
      </c>
      <c r="BQ316" s="100"/>
      <c r="BR316" s="110"/>
      <c r="BS316" s="95">
        <f t="shared" si="296"/>
        <v>0</v>
      </c>
      <c r="BT316" s="15"/>
      <c r="BU316" s="24">
        <f t="shared" si="275"/>
        <v>0</v>
      </c>
      <c r="BV316" s="5">
        <v>0</v>
      </c>
      <c r="BW316" s="63"/>
      <c r="BX316" s="15"/>
      <c r="BY316" s="13"/>
      <c r="BZ316" s="98">
        <f t="shared" si="297"/>
        <v>0</v>
      </c>
      <c r="CA316" s="99">
        <f>CA5</f>
        <v>1</v>
      </c>
      <c r="CB316" s="100"/>
      <c r="CC316" s="110"/>
      <c r="CD316" s="95">
        <f t="shared" si="298"/>
        <v>0</v>
      </c>
      <c r="CE316" s="15"/>
      <c r="CF316" s="24">
        <f t="shared" si="276"/>
        <v>0</v>
      </c>
      <c r="CG316" s="5">
        <v>0</v>
      </c>
      <c r="CH316" s="63"/>
      <c r="CI316" s="15"/>
      <c r="CJ316" s="13"/>
      <c r="CK316" s="98">
        <f t="shared" si="299"/>
        <v>0</v>
      </c>
      <c r="CL316" s="99">
        <f>CL5</f>
        <v>1</v>
      </c>
      <c r="CM316" s="100"/>
      <c r="CN316" s="110"/>
      <c r="CO316" s="95">
        <f t="shared" si="300"/>
        <v>0</v>
      </c>
      <c r="CP316" s="15"/>
      <c r="CQ316" s="24">
        <f t="shared" si="277"/>
        <v>0</v>
      </c>
      <c r="CR316" s="5">
        <v>0</v>
      </c>
      <c r="CS316" s="63"/>
      <c r="CT316" s="15"/>
      <c r="CU316" s="13"/>
      <c r="CV316" s="98">
        <f t="shared" si="301"/>
        <v>0</v>
      </c>
      <c r="CW316" s="99">
        <f>CW5</f>
        <v>1</v>
      </c>
      <c r="CX316" s="100"/>
      <c r="CY316" s="110"/>
      <c r="CZ316" s="95">
        <f t="shared" si="302"/>
        <v>0</v>
      </c>
      <c r="DA316" s="15"/>
      <c r="DB316" s="24">
        <f t="shared" si="278"/>
        <v>0</v>
      </c>
      <c r="DC316" s="5">
        <v>0</v>
      </c>
      <c r="DD316" s="63"/>
      <c r="DE316" s="15"/>
      <c r="DF316" s="13"/>
      <c r="DG316" s="98">
        <f t="shared" si="303"/>
        <v>0</v>
      </c>
      <c r="DH316" s="99">
        <f>DH5</f>
        <v>1</v>
      </c>
      <c r="DI316" s="100"/>
      <c r="DJ316" s="110"/>
      <c r="DK316" s="95">
        <f t="shared" si="304"/>
        <v>0</v>
      </c>
      <c r="DL316" s="15"/>
      <c r="DM316" s="24">
        <f t="shared" si="279"/>
        <v>0</v>
      </c>
      <c r="DN316" s="5">
        <v>0</v>
      </c>
      <c r="DO316" s="63"/>
      <c r="DP316" s="15"/>
      <c r="DQ316" s="13"/>
      <c r="DR316" s="98">
        <f t="shared" si="305"/>
        <v>0</v>
      </c>
      <c r="DS316" s="99">
        <f>DS5</f>
        <v>1</v>
      </c>
      <c r="DT316" s="100"/>
      <c r="DU316" s="110"/>
      <c r="DV316" s="95">
        <f t="shared" si="306"/>
        <v>0</v>
      </c>
      <c r="DW316" s="15"/>
      <c r="DX316" s="24">
        <f t="shared" si="280"/>
        <v>0</v>
      </c>
      <c r="DY316" s="5">
        <v>0</v>
      </c>
      <c r="DZ316" s="63"/>
      <c r="EA316" s="15"/>
      <c r="EB316" s="13"/>
      <c r="EC316" s="98">
        <f t="shared" si="307"/>
        <v>0</v>
      </c>
      <c r="ED316" s="99">
        <f>ED5</f>
        <v>1</v>
      </c>
      <c r="EE316" s="100"/>
      <c r="EF316" s="110"/>
      <c r="EG316" s="95">
        <f t="shared" si="308"/>
        <v>0</v>
      </c>
      <c r="EH316" s="15"/>
      <c r="EI316" s="24">
        <f t="shared" si="281"/>
        <v>0</v>
      </c>
      <c r="EJ316" s="5">
        <v>0</v>
      </c>
      <c r="EK316" s="63"/>
      <c r="EL316" s="15"/>
      <c r="EM316" s="13"/>
      <c r="EN316" s="98">
        <f t="shared" si="309"/>
        <v>0</v>
      </c>
      <c r="EO316" s="99">
        <f>EO5</f>
        <v>1</v>
      </c>
      <c r="EP316" s="100"/>
      <c r="EQ316" s="110"/>
      <c r="ER316" s="95">
        <f t="shared" si="310"/>
        <v>0</v>
      </c>
      <c r="ES316" s="15"/>
      <c r="ET316" s="24">
        <f t="shared" si="282"/>
        <v>0</v>
      </c>
      <c r="EU316" s="5">
        <v>0</v>
      </c>
      <c r="EV316" s="63"/>
      <c r="EW316" s="15"/>
      <c r="EX316" s="13"/>
      <c r="EY316" s="98">
        <f t="shared" si="311"/>
        <v>0</v>
      </c>
      <c r="EZ316" s="99">
        <f>EZ5</f>
        <v>1</v>
      </c>
      <c r="FA316" s="100"/>
      <c r="FB316" s="110"/>
      <c r="FC316" s="95">
        <f t="shared" si="312"/>
        <v>0</v>
      </c>
      <c r="FD316" s="15"/>
      <c r="FE316" s="24">
        <f t="shared" si="283"/>
        <v>0</v>
      </c>
      <c r="FF316" s="5">
        <v>0</v>
      </c>
      <c r="FG316" s="63"/>
      <c r="FH316" s="15"/>
      <c r="FI316" s="13"/>
      <c r="FJ316" s="98">
        <f t="shared" si="313"/>
        <v>0</v>
      </c>
      <c r="FK316" s="99">
        <f>FK5</f>
        <v>1</v>
      </c>
      <c r="FL316" s="100"/>
      <c r="FM316" s="110"/>
      <c r="FN316" s="95">
        <f t="shared" si="314"/>
        <v>0</v>
      </c>
      <c r="FO316" s="15"/>
      <c r="FP316" s="24">
        <f t="shared" si="284"/>
        <v>0</v>
      </c>
      <c r="FQ316" s="5">
        <v>0</v>
      </c>
      <c r="FR316" s="8">
        <v>0</v>
      </c>
      <c r="FS316" s="84">
        <f t="shared" si="315"/>
        <v>2.4948000000000001</v>
      </c>
      <c r="FT316" s="85">
        <f t="shared" si="316"/>
        <v>500</v>
      </c>
      <c r="FU316" s="85">
        <f t="shared" si="317"/>
        <v>500</v>
      </c>
      <c r="FV316" s="85">
        <f t="shared" si="318"/>
        <v>500</v>
      </c>
      <c r="FW316" s="85">
        <f t="shared" si="319"/>
        <v>500</v>
      </c>
      <c r="FX316" s="85">
        <f t="shared" si="320"/>
        <v>500</v>
      </c>
      <c r="FY316" s="85">
        <f t="shared" si="321"/>
        <v>500</v>
      </c>
      <c r="FZ316" s="85">
        <f t="shared" si="322"/>
        <v>500</v>
      </c>
      <c r="GA316" s="85">
        <f t="shared" si="323"/>
        <v>500</v>
      </c>
      <c r="GB316" s="85">
        <f t="shared" si="324"/>
        <v>500</v>
      </c>
      <c r="GC316" s="85">
        <f t="shared" si="325"/>
        <v>500</v>
      </c>
      <c r="GD316" s="85">
        <f t="shared" si="326"/>
        <v>500</v>
      </c>
      <c r="GE316" s="85">
        <f t="shared" si="327"/>
        <v>500</v>
      </c>
      <c r="GF316" s="85">
        <f t="shared" si="328"/>
        <v>500</v>
      </c>
      <c r="GG316" s="85">
        <f t="shared" si="329"/>
        <v>500</v>
      </c>
      <c r="GH316" s="101">
        <f t="shared" si="268"/>
        <v>1</v>
      </c>
      <c r="GI316" s="102">
        <f t="shared" si="330"/>
        <v>2.4948000000000001</v>
      </c>
      <c r="GJ316" s="102">
        <f t="shared" si="331"/>
        <v>2.4948000000000001</v>
      </c>
      <c r="GK316" s="79">
        <f>ROW()</f>
        <v>316</v>
      </c>
    </row>
    <row r="317" spans="1:193" s="12" customFormat="1" ht="50.1" customHeight="1">
      <c r="A317" s="17">
        <f>ROW()</f>
        <v>317</v>
      </c>
      <c r="B317" s="32">
        <f t="shared" si="332"/>
        <v>311</v>
      </c>
      <c r="C317" s="33">
        <f t="shared" si="333"/>
        <v>311</v>
      </c>
      <c r="D317" s="31" t="s">
        <v>638</v>
      </c>
      <c r="E317" s="390">
        <f t="shared" si="269"/>
        <v>1.2538070999999997</v>
      </c>
      <c r="F317" s="107">
        <f t="shared" si="285"/>
        <v>1.5828456999999998</v>
      </c>
      <c r="G317" s="3">
        <v>0</v>
      </c>
      <c r="H317" s="4">
        <v>0</v>
      </c>
      <c r="I317" s="63"/>
      <c r="J317" s="15"/>
      <c r="K317" s="13"/>
      <c r="L317" s="98">
        <f t="shared" si="334"/>
        <v>1</v>
      </c>
      <c r="M317" s="99">
        <f>M5</f>
        <v>0.94499999999999995</v>
      </c>
      <c r="N317" s="100">
        <v>1.4039999999999999</v>
      </c>
      <c r="O317" s="110">
        <v>111072</v>
      </c>
      <c r="P317" s="95">
        <f t="shared" si="286"/>
        <v>1.3267799999999998</v>
      </c>
      <c r="Q317" s="15"/>
      <c r="R317" s="24">
        <f t="shared" si="270"/>
        <v>2</v>
      </c>
      <c r="S317" s="25">
        <v>0</v>
      </c>
      <c r="T317" s="63"/>
      <c r="U317" s="15"/>
      <c r="V317" s="13"/>
      <c r="W317" s="98">
        <f t="shared" si="287"/>
        <v>1</v>
      </c>
      <c r="X317" s="99">
        <f>X5</f>
        <v>0.97</v>
      </c>
      <c r="Y317" s="100">
        <v>2.2349999999999999</v>
      </c>
      <c r="Z317" s="110"/>
      <c r="AA317" s="95">
        <f t="shared" si="288"/>
        <v>2.1679499999999998</v>
      </c>
      <c r="AB317" s="15"/>
      <c r="AC317" s="24">
        <f t="shared" si="271"/>
        <v>3</v>
      </c>
      <c r="AD317" s="5">
        <v>0</v>
      </c>
      <c r="AE317" s="63"/>
      <c r="AF317" s="15"/>
      <c r="AG317" s="13"/>
      <c r="AH317" s="98">
        <f t="shared" si="289"/>
        <v>0</v>
      </c>
      <c r="AI317" s="99">
        <f>AI5</f>
        <v>0.95499999999999996</v>
      </c>
      <c r="AJ317" s="100"/>
      <c r="AK317" s="110"/>
      <c r="AL317" s="95">
        <f t="shared" si="290"/>
        <v>0</v>
      </c>
      <c r="AM317" s="15"/>
      <c r="AN317" s="24">
        <f t="shared" si="272"/>
        <v>0</v>
      </c>
      <c r="AO317" s="5">
        <v>0</v>
      </c>
      <c r="AP317" s="63"/>
      <c r="AQ317" s="15"/>
      <c r="AR317" s="13"/>
      <c r="AS317" s="98">
        <f t="shared" si="291"/>
        <v>0</v>
      </c>
      <c r="AT317" s="99">
        <f>AT5</f>
        <v>0.96</v>
      </c>
      <c r="AU317" s="100"/>
      <c r="AV317" s="110"/>
      <c r="AW317" s="95">
        <f t="shared" si="292"/>
        <v>0</v>
      </c>
      <c r="AX317" s="15"/>
      <c r="AY317" s="24">
        <f t="shared" si="273"/>
        <v>0</v>
      </c>
      <c r="AZ317" s="5">
        <v>0</v>
      </c>
      <c r="BA317" s="63"/>
      <c r="BB317" s="15"/>
      <c r="BC317" s="13"/>
      <c r="BD317" s="98">
        <f t="shared" si="293"/>
        <v>0</v>
      </c>
      <c r="BE317" s="99">
        <f>BE5</f>
        <v>0.98</v>
      </c>
      <c r="BF317" s="100"/>
      <c r="BG317" s="110"/>
      <c r="BH317" s="95">
        <f t="shared" si="294"/>
        <v>0</v>
      </c>
      <c r="BI317" s="15"/>
      <c r="BJ317" s="24">
        <f t="shared" si="274"/>
        <v>0</v>
      </c>
      <c r="BK317" s="5">
        <v>0</v>
      </c>
      <c r="BL317" s="63"/>
      <c r="BM317" s="15"/>
      <c r="BN317" s="13"/>
      <c r="BO317" s="98">
        <f t="shared" si="295"/>
        <v>1</v>
      </c>
      <c r="BP317" s="99">
        <f>BP5</f>
        <v>0.94499999999999995</v>
      </c>
      <c r="BQ317" s="100">
        <v>1.3267799999999998</v>
      </c>
      <c r="BR317" s="110"/>
      <c r="BS317" s="95">
        <f t="shared" si="296"/>
        <v>1.2538070999999997</v>
      </c>
      <c r="BT317" s="15"/>
      <c r="BU317" s="24">
        <f t="shared" si="275"/>
        <v>1</v>
      </c>
      <c r="BV317" s="5">
        <v>0</v>
      </c>
      <c r="BW317" s="63"/>
      <c r="BX317" s="15"/>
      <c r="BY317" s="13"/>
      <c r="BZ317" s="98">
        <f t="shared" si="297"/>
        <v>0</v>
      </c>
      <c r="CA317" s="99">
        <f>CA5</f>
        <v>1</v>
      </c>
      <c r="CB317" s="100"/>
      <c r="CC317" s="110"/>
      <c r="CD317" s="95">
        <f t="shared" si="298"/>
        <v>0</v>
      </c>
      <c r="CE317" s="15"/>
      <c r="CF317" s="24">
        <f t="shared" si="276"/>
        <v>0</v>
      </c>
      <c r="CG317" s="5">
        <v>0</v>
      </c>
      <c r="CH317" s="63"/>
      <c r="CI317" s="15"/>
      <c r="CJ317" s="13"/>
      <c r="CK317" s="98">
        <f t="shared" si="299"/>
        <v>0</v>
      </c>
      <c r="CL317" s="99">
        <f>CL5</f>
        <v>1</v>
      </c>
      <c r="CM317" s="100"/>
      <c r="CN317" s="110"/>
      <c r="CO317" s="95">
        <f t="shared" si="300"/>
        <v>0</v>
      </c>
      <c r="CP317" s="15"/>
      <c r="CQ317" s="24">
        <f t="shared" si="277"/>
        <v>0</v>
      </c>
      <c r="CR317" s="5">
        <v>0</v>
      </c>
      <c r="CS317" s="63"/>
      <c r="CT317" s="15"/>
      <c r="CU317" s="13"/>
      <c r="CV317" s="98">
        <f t="shared" si="301"/>
        <v>0</v>
      </c>
      <c r="CW317" s="99">
        <f>CW5</f>
        <v>1</v>
      </c>
      <c r="CX317" s="100"/>
      <c r="CY317" s="110"/>
      <c r="CZ317" s="95">
        <f t="shared" si="302"/>
        <v>0</v>
      </c>
      <c r="DA317" s="15"/>
      <c r="DB317" s="24">
        <f t="shared" si="278"/>
        <v>0</v>
      </c>
      <c r="DC317" s="5">
        <v>0</v>
      </c>
      <c r="DD317" s="63"/>
      <c r="DE317" s="15"/>
      <c r="DF317" s="13"/>
      <c r="DG317" s="98">
        <f t="shared" si="303"/>
        <v>0</v>
      </c>
      <c r="DH317" s="99">
        <f>DH5</f>
        <v>1</v>
      </c>
      <c r="DI317" s="100"/>
      <c r="DJ317" s="110"/>
      <c r="DK317" s="95">
        <f t="shared" si="304"/>
        <v>0</v>
      </c>
      <c r="DL317" s="15"/>
      <c r="DM317" s="24">
        <f t="shared" si="279"/>
        <v>0</v>
      </c>
      <c r="DN317" s="5">
        <v>0</v>
      </c>
      <c r="DO317" s="63"/>
      <c r="DP317" s="15"/>
      <c r="DQ317" s="13"/>
      <c r="DR317" s="98">
        <f t="shared" si="305"/>
        <v>0</v>
      </c>
      <c r="DS317" s="99">
        <f>DS5</f>
        <v>1</v>
      </c>
      <c r="DT317" s="100"/>
      <c r="DU317" s="110"/>
      <c r="DV317" s="95">
        <f t="shared" si="306"/>
        <v>0</v>
      </c>
      <c r="DW317" s="15"/>
      <c r="DX317" s="24">
        <f t="shared" si="280"/>
        <v>0</v>
      </c>
      <c r="DY317" s="5">
        <v>0</v>
      </c>
      <c r="DZ317" s="63"/>
      <c r="EA317" s="15"/>
      <c r="EB317" s="13"/>
      <c r="EC317" s="98">
        <f t="shared" si="307"/>
        <v>0</v>
      </c>
      <c r="ED317" s="99">
        <f>ED5</f>
        <v>1</v>
      </c>
      <c r="EE317" s="100"/>
      <c r="EF317" s="110"/>
      <c r="EG317" s="95">
        <f t="shared" si="308"/>
        <v>0</v>
      </c>
      <c r="EH317" s="15"/>
      <c r="EI317" s="24">
        <f t="shared" si="281"/>
        <v>0</v>
      </c>
      <c r="EJ317" s="5">
        <v>0</v>
      </c>
      <c r="EK317" s="63"/>
      <c r="EL317" s="15"/>
      <c r="EM317" s="13"/>
      <c r="EN317" s="98">
        <f t="shared" si="309"/>
        <v>0</v>
      </c>
      <c r="EO317" s="99">
        <f>EO5</f>
        <v>1</v>
      </c>
      <c r="EP317" s="100"/>
      <c r="EQ317" s="110"/>
      <c r="ER317" s="95">
        <f t="shared" si="310"/>
        <v>0</v>
      </c>
      <c r="ES317" s="15"/>
      <c r="ET317" s="24">
        <f t="shared" si="282"/>
        <v>0</v>
      </c>
      <c r="EU317" s="5">
        <v>0</v>
      </c>
      <c r="EV317" s="63"/>
      <c r="EW317" s="15"/>
      <c r="EX317" s="13"/>
      <c r="EY317" s="98">
        <f t="shared" si="311"/>
        <v>0</v>
      </c>
      <c r="EZ317" s="99">
        <f>EZ5</f>
        <v>1</v>
      </c>
      <c r="FA317" s="100"/>
      <c r="FB317" s="110"/>
      <c r="FC317" s="95">
        <f t="shared" si="312"/>
        <v>0</v>
      </c>
      <c r="FD317" s="15"/>
      <c r="FE317" s="24">
        <f t="shared" si="283"/>
        <v>0</v>
      </c>
      <c r="FF317" s="5">
        <v>0</v>
      </c>
      <c r="FG317" s="63"/>
      <c r="FH317" s="15"/>
      <c r="FI317" s="13"/>
      <c r="FJ317" s="98">
        <f t="shared" si="313"/>
        <v>0</v>
      </c>
      <c r="FK317" s="99">
        <f>FK5</f>
        <v>1</v>
      </c>
      <c r="FL317" s="100"/>
      <c r="FM317" s="110"/>
      <c r="FN317" s="95">
        <f t="shared" si="314"/>
        <v>0</v>
      </c>
      <c r="FO317" s="15"/>
      <c r="FP317" s="24">
        <f t="shared" si="284"/>
        <v>0</v>
      </c>
      <c r="FQ317" s="5">
        <v>0</v>
      </c>
      <c r="FR317" s="8">
        <v>0</v>
      </c>
      <c r="FS317" s="84">
        <f t="shared" si="315"/>
        <v>1.3267799999999998</v>
      </c>
      <c r="FT317" s="85">
        <f t="shared" si="316"/>
        <v>2.1679499999999998</v>
      </c>
      <c r="FU317" s="85">
        <f t="shared" si="317"/>
        <v>500</v>
      </c>
      <c r="FV317" s="85">
        <f t="shared" si="318"/>
        <v>500</v>
      </c>
      <c r="FW317" s="85">
        <f t="shared" si="319"/>
        <v>500</v>
      </c>
      <c r="FX317" s="85">
        <f t="shared" si="320"/>
        <v>1.2538070999999997</v>
      </c>
      <c r="FY317" s="85">
        <f t="shared" si="321"/>
        <v>500</v>
      </c>
      <c r="FZ317" s="85">
        <f t="shared" si="322"/>
        <v>500</v>
      </c>
      <c r="GA317" s="85">
        <f t="shared" si="323"/>
        <v>500</v>
      </c>
      <c r="GB317" s="85">
        <f t="shared" si="324"/>
        <v>500</v>
      </c>
      <c r="GC317" s="85">
        <f t="shared" si="325"/>
        <v>500</v>
      </c>
      <c r="GD317" s="85">
        <f t="shared" si="326"/>
        <v>500</v>
      </c>
      <c r="GE317" s="85">
        <f t="shared" si="327"/>
        <v>500</v>
      </c>
      <c r="GF317" s="85">
        <f t="shared" si="328"/>
        <v>500</v>
      </c>
      <c r="GG317" s="85">
        <f t="shared" si="329"/>
        <v>500</v>
      </c>
      <c r="GH317" s="101">
        <f t="shared" si="268"/>
        <v>3</v>
      </c>
      <c r="GI317" s="102">
        <f t="shared" si="330"/>
        <v>4.7485370999999992</v>
      </c>
      <c r="GJ317" s="102">
        <f t="shared" si="331"/>
        <v>1.5828456999999998</v>
      </c>
      <c r="GK317" s="79">
        <f>ROW()</f>
        <v>317</v>
      </c>
    </row>
    <row r="318" spans="1:193" s="12" customFormat="1" ht="50.1" customHeight="1">
      <c r="A318" s="17">
        <f>ROW()</f>
        <v>318</v>
      </c>
      <c r="B318" s="32">
        <f t="shared" si="332"/>
        <v>312</v>
      </c>
      <c r="C318" s="33">
        <f t="shared" si="333"/>
        <v>312</v>
      </c>
      <c r="D318" s="31" t="s">
        <v>639</v>
      </c>
      <c r="E318" s="390">
        <f t="shared" si="269"/>
        <v>2.7945699999999998</v>
      </c>
      <c r="F318" s="107">
        <f t="shared" si="285"/>
        <v>3.4032820562499997</v>
      </c>
      <c r="G318" s="3">
        <v>0</v>
      </c>
      <c r="H318" s="4">
        <v>0</v>
      </c>
      <c r="I318" s="63"/>
      <c r="J318" s="15"/>
      <c r="K318" s="13"/>
      <c r="L318" s="98">
        <f t="shared" si="334"/>
        <v>1</v>
      </c>
      <c r="M318" s="99">
        <f>M5</f>
        <v>0.94499999999999995</v>
      </c>
      <c r="N318" s="100">
        <v>3.8490000000000002</v>
      </c>
      <c r="O318" s="110"/>
      <c r="P318" s="95">
        <f t="shared" si="286"/>
        <v>3.637305</v>
      </c>
      <c r="Q318" s="15"/>
      <c r="R318" s="24">
        <f t="shared" si="270"/>
        <v>3</v>
      </c>
      <c r="S318" s="25">
        <v>0</v>
      </c>
      <c r="T318" s="63"/>
      <c r="U318" s="15"/>
      <c r="V318" s="13"/>
      <c r="W318" s="98">
        <f t="shared" si="287"/>
        <v>1</v>
      </c>
      <c r="X318" s="99">
        <f>X5</f>
        <v>0.97</v>
      </c>
      <c r="Y318" s="100">
        <v>2.8809999999999998</v>
      </c>
      <c r="Z318" s="110"/>
      <c r="AA318" s="95">
        <f t="shared" si="288"/>
        <v>2.7945699999999998</v>
      </c>
      <c r="AB318" s="15"/>
      <c r="AC318" s="24">
        <f t="shared" si="271"/>
        <v>1</v>
      </c>
      <c r="AD318" s="5">
        <v>0</v>
      </c>
      <c r="AE318" s="63"/>
      <c r="AF318" s="15"/>
      <c r="AG318" s="13"/>
      <c r="AH318" s="98">
        <f t="shared" si="289"/>
        <v>0</v>
      </c>
      <c r="AI318" s="99">
        <f>AI5</f>
        <v>0.95499999999999996</v>
      </c>
      <c r="AJ318" s="100"/>
      <c r="AK318" s="110"/>
      <c r="AL318" s="95">
        <f t="shared" si="290"/>
        <v>0</v>
      </c>
      <c r="AM318" s="15"/>
      <c r="AN318" s="24">
        <f t="shared" si="272"/>
        <v>0</v>
      </c>
      <c r="AO318" s="5">
        <v>0</v>
      </c>
      <c r="AP318" s="63"/>
      <c r="AQ318" s="15"/>
      <c r="AR318" s="13"/>
      <c r="AS318" s="98">
        <f t="shared" si="291"/>
        <v>1</v>
      </c>
      <c r="AT318" s="99">
        <f>AT5</f>
        <v>0.96</v>
      </c>
      <c r="AU318" s="100">
        <v>3.9</v>
      </c>
      <c r="AV318" s="110"/>
      <c r="AW318" s="95">
        <f t="shared" si="292"/>
        <v>3.7439999999999998</v>
      </c>
      <c r="AX318" s="15"/>
      <c r="AY318" s="24">
        <f t="shared" si="273"/>
        <v>4</v>
      </c>
      <c r="AZ318" s="5">
        <v>0</v>
      </c>
      <c r="BA318" s="63"/>
      <c r="BB318" s="15"/>
      <c r="BC318" s="13"/>
      <c r="BD318" s="98">
        <f t="shared" si="293"/>
        <v>0</v>
      </c>
      <c r="BE318" s="99">
        <f>BE5</f>
        <v>0.98</v>
      </c>
      <c r="BF318" s="100"/>
      <c r="BG318" s="110"/>
      <c r="BH318" s="95">
        <f t="shared" si="294"/>
        <v>0</v>
      </c>
      <c r="BI318" s="15"/>
      <c r="BJ318" s="24">
        <f t="shared" si="274"/>
        <v>0</v>
      </c>
      <c r="BK318" s="5">
        <v>0</v>
      </c>
      <c r="BL318" s="63"/>
      <c r="BM318" s="15"/>
      <c r="BN318" s="13"/>
      <c r="BO318" s="98">
        <f t="shared" si="295"/>
        <v>1</v>
      </c>
      <c r="BP318" s="99">
        <f>BP5</f>
        <v>0.94499999999999995</v>
      </c>
      <c r="BQ318" s="100">
        <v>3.637305</v>
      </c>
      <c r="BR318" s="110"/>
      <c r="BS318" s="95">
        <f t="shared" si="296"/>
        <v>3.4372532249999996</v>
      </c>
      <c r="BT318" s="15"/>
      <c r="BU318" s="24">
        <f t="shared" si="275"/>
        <v>2</v>
      </c>
      <c r="BV318" s="5">
        <v>0</v>
      </c>
      <c r="BW318" s="63"/>
      <c r="BX318" s="15"/>
      <c r="BY318" s="13"/>
      <c r="BZ318" s="98">
        <f t="shared" si="297"/>
        <v>0</v>
      </c>
      <c r="CA318" s="99">
        <f>CA5</f>
        <v>1</v>
      </c>
      <c r="CB318" s="100"/>
      <c r="CC318" s="110"/>
      <c r="CD318" s="95">
        <f t="shared" si="298"/>
        <v>0</v>
      </c>
      <c r="CE318" s="15"/>
      <c r="CF318" s="24">
        <f t="shared" si="276"/>
        <v>0</v>
      </c>
      <c r="CG318" s="5">
        <v>0</v>
      </c>
      <c r="CH318" s="63"/>
      <c r="CI318" s="15"/>
      <c r="CJ318" s="13"/>
      <c r="CK318" s="98">
        <f t="shared" si="299"/>
        <v>0</v>
      </c>
      <c r="CL318" s="99">
        <f>CL5</f>
        <v>1</v>
      </c>
      <c r="CM318" s="100"/>
      <c r="CN318" s="110"/>
      <c r="CO318" s="95">
        <f t="shared" si="300"/>
        <v>0</v>
      </c>
      <c r="CP318" s="15"/>
      <c r="CQ318" s="24">
        <f t="shared" si="277"/>
        <v>0</v>
      </c>
      <c r="CR318" s="5">
        <v>0</v>
      </c>
      <c r="CS318" s="63"/>
      <c r="CT318" s="15"/>
      <c r="CU318" s="13"/>
      <c r="CV318" s="98">
        <f t="shared" si="301"/>
        <v>0</v>
      </c>
      <c r="CW318" s="99">
        <f>CW5</f>
        <v>1</v>
      </c>
      <c r="CX318" s="100"/>
      <c r="CY318" s="110"/>
      <c r="CZ318" s="95">
        <f t="shared" si="302"/>
        <v>0</v>
      </c>
      <c r="DA318" s="15"/>
      <c r="DB318" s="24">
        <f t="shared" si="278"/>
        <v>0</v>
      </c>
      <c r="DC318" s="5">
        <v>0</v>
      </c>
      <c r="DD318" s="63"/>
      <c r="DE318" s="15"/>
      <c r="DF318" s="13"/>
      <c r="DG318" s="98">
        <f t="shared" si="303"/>
        <v>0</v>
      </c>
      <c r="DH318" s="99">
        <f>DH5</f>
        <v>1</v>
      </c>
      <c r="DI318" s="100"/>
      <c r="DJ318" s="110"/>
      <c r="DK318" s="95">
        <f t="shared" si="304"/>
        <v>0</v>
      </c>
      <c r="DL318" s="15"/>
      <c r="DM318" s="24">
        <f t="shared" si="279"/>
        <v>0</v>
      </c>
      <c r="DN318" s="5">
        <v>0</v>
      </c>
      <c r="DO318" s="63"/>
      <c r="DP318" s="15"/>
      <c r="DQ318" s="13"/>
      <c r="DR318" s="98">
        <f t="shared" si="305"/>
        <v>0</v>
      </c>
      <c r="DS318" s="99">
        <f>DS5</f>
        <v>1</v>
      </c>
      <c r="DT318" s="100"/>
      <c r="DU318" s="110"/>
      <c r="DV318" s="95">
        <f t="shared" si="306"/>
        <v>0</v>
      </c>
      <c r="DW318" s="15"/>
      <c r="DX318" s="24">
        <f t="shared" si="280"/>
        <v>0</v>
      </c>
      <c r="DY318" s="5">
        <v>0</v>
      </c>
      <c r="DZ318" s="63"/>
      <c r="EA318" s="15"/>
      <c r="EB318" s="13"/>
      <c r="EC318" s="98">
        <f t="shared" si="307"/>
        <v>0</v>
      </c>
      <c r="ED318" s="99">
        <f>ED5</f>
        <v>1</v>
      </c>
      <c r="EE318" s="100"/>
      <c r="EF318" s="110"/>
      <c r="EG318" s="95">
        <f t="shared" si="308"/>
        <v>0</v>
      </c>
      <c r="EH318" s="15"/>
      <c r="EI318" s="24">
        <f t="shared" si="281"/>
        <v>0</v>
      </c>
      <c r="EJ318" s="5">
        <v>0</v>
      </c>
      <c r="EK318" s="63"/>
      <c r="EL318" s="15"/>
      <c r="EM318" s="13"/>
      <c r="EN318" s="98">
        <f t="shared" si="309"/>
        <v>0</v>
      </c>
      <c r="EO318" s="99">
        <f>EO5</f>
        <v>1</v>
      </c>
      <c r="EP318" s="100"/>
      <c r="EQ318" s="110"/>
      <c r="ER318" s="95">
        <f t="shared" si="310"/>
        <v>0</v>
      </c>
      <c r="ES318" s="15"/>
      <c r="ET318" s="24">
        <f t="shared" si="282"/>
        <v>0</v>
      </c>
      <c r="EU318" s="5">
        <v>0</v>
      </c>
      <c r="EV318" s="63"/>
      <c r="EW318" s="15"/>
      <c r="EX318" s="13"/>
      <c r="EY318" s="98">
        <f t="shared" si="311"/>
        <v>0</v>
      </c>
      <c r="EZ318" s="99">
        <f>EZ5</f>
        <v>1</v>
      </c>
      <c r="FA318" s="100"/>
      <c r="FB318" s="110"/>
      <c r="FC318" s="95">
        <f t="shared" si="312"/>
        <v>0</v>
      </c>
      <c r="FD318" s="15"/>
      <c r="FE318" s="24">
        <f t="shared" si="283"/>
        <v>0</v>
      </c>
      <c r="FF318" s="5">
        <v>0</v>
      </c>
      <c r="FG318" s="63"/>
      <c r="FH318" s="15"/>
      <c r="FI318" s="13"/>
      <c r="FJ318" s="98">
        <f t="shared" si="313"/>
        <v>0</v>
      </c>
      <c r="FK318" s="99">
        <f>FK5</f>
        <v>1</v>
      </c>
      <c r="FL318" s="100"/>
      <c r="FM318" s="110"/>
      <c r="FN318" s="95">
        <f t="shared" si="314"/>
        <v>0</v>
      </c>
      <c r="FO318" s="15"/>
      <c r="FP318" s="24">
        <f t="shared" si="284"/>
        <v>0</v>
      </c>
      <c r="FQ318" s="5">
        <v>0</v>
      </c>
      <c r="FR318" s="8">
        <v>0</v>
      </c>
      <c r="FS318" s="84">
        <f t="shared" si="315"/>
        <v>3.637305</v>
      </c>
      <c r="FT318" s="85">
        <f t="shared" si="316"/>
        <v>2.7945699999999998</v>
      </c>
      <c r="FU318" s="85">
        <f t="shared" si="317"/>
        <v>500</v>
      </c>
      <c r="FV318" s="85">
        <f t="shared" si="318"/>
        <v>3.7439999999999998</v>
      </c>
      <c r="FW318" s="85">
        <f t="shared" si="319"/>
        <v>500</v>
      </c>
      <c r="FX318" s="85">
        <f t="shared" si="320"/>
        <v>3.4372532249999996</v>
      </c>
      <c r="FY318" s="85">
        <f t="shared" si="321"/>
        <v>500</v>
      </c>
      <c r="FZ318" s="85">
        <f t="shared" si="322"/>
        <v>500</v>
      </c>
      <c r="GA318" s="85">
        <f t="shared" si="323"/>
        <v>500</v>
      </c>
      <c r="GB318" s="85">
        <f t="shared" si="324"/>
        <v>500</v>
      </c>
      <c r="GC318" s="85">
        <f t="shared" si="325"/>
        <v>500</v>
      </c>
      <c r="GD318" s="85">
        <f t="shared" si="326"/>
        <v>500</v>
      </c>
      <c r="GE318" s="85">
        <f t="shared" si="327"/>
        <v>500</v>
      </c>
      <c r="GF318" s="85">
        <f t="shared" si="328"/>
        <v>500</v>
      </c>
      <c r="GG318" s="85">
        <f t="shared" si="329"/>
        <v>500</v>
      </c>
      <c r="GH318" s="101">
        <f t="shared" si="268"/>
        <v>4</v>
      </c>
      <c r="GI318" s="102">
        <f t="shared" si="330"/>
        <v>13.613128224999999</v>
      </c>
      <c r="GJ318" s="102">
        <f t="shared" si="331"/>
        <v>3.4032820562499997</v>
      </c>
      <c r="GK318" s="79">
        <f>ROW()</f>
        <v>318</v>
      </c>
    </row>
    <row r="319" spans="1:193" s="12" customFormat="1" ht="50.1" customHeight="1">
      <c r="A319" s="17">
        <f>ROW()</f>
        <v>319</v>
      </c>
      <c r="B319" s="32">
        <f t="shared" si="332"/>
        <v>313</v>
      </c>
      <c r="C319" s="33">
        <f t="shared" si="333"/>
        <v>313</v>
      </c>
      <c r="D319" s="31" t="s">
        <v>640</v>
      </c>
      <c r="E319" s="390">
        <f t="shared" si="269"/>
        <v>2.9876</v>
      </c>
      <c r="F319" s="107">
        <f t="shared" si="285"/>
        <v>2.9876</v>
      </c>
      <c r="G319" s="3">
        <v>0</v>
      </c>
      <c r="H319" s="4">
        <v>0</v>
      </c>
      <c r="I319" s="63"/>
      <c r="J319" s="15"/>
      <c r="K319" s="13"/>
      <c r="L319" s="98">
        <f t="shared" si="334"/>
        <v>0</v>
      </c>
      <c r="M319" s="99">
        <f>M5</f>
        <v>0.94499999999999995</v>
      </c>
      <c r="N319" s="100"/>
      <c r="O319" s="110"/>
      <c r="P319" s="95">
        <f t="shared" si="286"/>
        <v>0</v>
      </c>
      <c r="Q319" s="15"/>
      <c r="R319" s="24">
        <f t="shared" si="270"/>
        <v>0</v>
      </c>
      <c r="S319" s="25">
        <v>0</v>
      </c>
      <c r="T319" s="63"/>
      <c r="U319" s="15"/>
      <c r="V319" s="13"/>
      <c r="W319" s="98">
        <f t="shared" si="287"/>
        <v>1</v>
      </c>
      <c r="X319" s="99">
        <f>X5</f>
        <v>0.97</v>
      </c>
      <c r="Y319" s="100">
        <v>3.08</v>
      </c>
      <c r="Z319" s="110"/>
      <c r="AA319" s="95">
        <f t="shared" si="288"/>
        <v>2.9876</v>
      </c>
      <c r="AB319" s="15"/>
      <c r="AC319" s="24">
        <f t="shared" si="271"/>
        <v>1</v>
      </c>
      <c r="AD319" s="5">
        <v>0</v>
      </c>
      <c r="AE319" s="63"/>
      <c r="AF319" s="15"/>
      <c r="AG319" s="13"/>
      <c r="AH319" s="98">
        <f t="shared" si="289"/>
        <v>0</v>
      </c>
      <c r="AI319" s="99">
        <f>AI5</f>
        <v>0.95499999999999996</v>
      </c>
      <c r="AJ319" s="100"/>
      <c r="AK319" s="110"/>
      <c r="AL319" s="95">
        <f t="shared" si="290"/>
        <v>0</v>
      </c>
      <c r="AM319" s="15"/>
      <c r="AN319" s="24">
        <f t="shared" si="272"/>
        <v>0</v>
      </c>
      <c r="AO319" s="5">
        <v>0</v>
      </c>
      <c r="AP319" s="63"/>
      <c r="AQ319" s="15"/>
      <c r="AR319" s="13"/>
      <c r="AS319" s="98">
        <f t="shared" si="291"/>
        <v>0</v>
      </c>
      <c r="AT319" s="99">
        <f>AT5</f>
        <v>0.96</v>
      </c>
      <c r="AU319" s="100"/>
      <c r="AV319" s="110"/>
      <c r="AW319" s="95">
        <f t="shared" si="292"/>
        <v>0</v>
      </c>
      <c r="AX319" s="15"/>
      <c r="AY319" s="24">
        <f t="shared" si="273"/>
        <v>0</v>
      </c>
      <c r="AZ319" s="5">
        <v>0</v>
      </c>
      <c r="BA319" s="63"/>
      <c r="BB319" s="15"/>
      <c r="BC319" s="13"/>
      <c r="BD319" s="98">
        <f t="shared" si="293"/>
        <v>0</v>
      </c>
      <c r="BE319" s="99">
        <f>BE5</f>
        <v>0.98</v>
      </c>
      <c r="BF319" s="100"/>
      <c r="BG319" s="110"/>
      <c r="BH319" s="95">
        <f t="shared" si="294"/>
        <v>0</v>
      </c>
      <c r="BI319" s="15"/>
      <c r="BJ319" s="24">
        <f t="shared" si="274"/>
        <v>0</v>
      </c>
      <c r="BK319" s="5">
        <v>0</v>
      </c>
      <c r="BL319" s="63"/>
      <c r="BM319" s="15"/>
      <c r="BN319" s="13"/>
      <c r="BO319" s="98">
        <f t="shared" si="295"/>
        <v>0</v>
      </c>
      <c r="BP319" s="99">
        <f>BP5</f>
        <v>0.94499999999999995</v>
      </c>
      <c r="BQ319" s="100"/>
      <c r="BR319" s="110"/>
      <c r="BS319" s="95">
        <f t="shared" si="296"/>
        <v>0</v>
      </c>
      <c r="BT319" s="15"/>
      <c r="BU319" s="24">
        <f t="shared" si="275"/>
        <v>0</v>
      </c>
      <c r="BV319" s="5">
        <v>0</v>
      </c>
      <c r="BW319" s="63"/>
      <c r="BX319" s="15"/>
      <c r="BY319" s="13"/>
      <c r="BZ319" s="98">
        <f t="shared" si="297"/>
        <v>0</v>
      </c>
      <c r="CA319" s="99">
        <f>CA5</f>
        <v>1</v>
      </c>
      <c r="CB319" s="100"/>
      <c r="CC319" s="110"/>
      <c r="CD319" s="95">
        <f t="shared" si="298"/>
        <v>0</v>
      </c>
      <c r="CE319" s="15"/>
      <c r="CF319" s="24">
        <f t="shared" si="276"/>
        <v>0</v>
      </c>
      <c r="CG319" s="5">
        <v>0</v>
      </c>
      <c r="CH319" s="63"/>
      <c r="CI319" s="15"/>
      <c r="CJ319" s="13"/>
      <c r="CK319" s="98">
        <f t="shared" si="299"/>
        <v>0</v>
      </c>
      <c r="CL319" s="99">
        <f>CL5</f>
        <v>1</v>
      </c>
      <c r="CM319" s="100"/>
      <c r="CN319" s="110"/>
      <c r="CO319" s="95">
        <f t="shared" si="300"/>
        <v>0</v>
      </c>
      <c r="CP319" s="15"/>
      <c r="CQ319" s="24">
        <f t="shared" si="277"/>
        <v>0</v>
      </c>
      <c r="CR319" s="5">
        <v>0</v>
      </c>
      <c r="CS319" s="63"/>
      <c r="CT319" s="15"/>
      <c r="CU319" s="13"/>
      <c r="CV319" s="98">
        <f t="shared" si="301"/>
        <v>0</v>
      </c>
      <c r="CW319" s="99">
        <f>CW5</f>
        <v>1</v>
      </c>
      <c r="CX319" s="100"/>
      <c r="CY319" s="110"/>
      <c r="CZ319" s="95">
        <f t="shared" si="302"/>
        <v>0</v>
      </c>
      <c r="DA319" s="15"/>
      <c r="DB319" s="24">
        <f t="shared" si="278"/>
        <v>0</v>
      </c>
      <c r="DC319" s="5">
        <v>0</v>
      </c>
      <c r="DD319" s="63"/>
      <c r="DE319" s="15"/>
      <c r="DF319" s="13"/>
      <c r="DG319" s="98">
        <f t="shared" si="303"/>
        <v>0</v>
      </c>
      <c r="DH319" s="99">
        <f>DH5</f>
        <v>1</v>
      </c>
      <c r="DI319" s="100"/>
      <c r="DJ319" s="110"/>
      <c r="DK319" s="95">
        <f t="shared" si="304"/>
        <v>0</v>
      </c>
      <c r="DL319" s="15"/>
      <c r="DM319" s="24">
        <f t="shared" si="279"/>
        <v>0</v>
      </c>
      <c r="DN319" s="5">
        <v>0</v>
      </c>
      <c r="DO319" s="63"/>
      <c r="DP319" s="15"/>
      <c r="DQ319" s="13"/>
      <c r="DR319" s="98">
        <f t="shared" si="305"/>
        <v>0</v>
      </c>
      <c r="DS319" s="99">
        <f>DS5</f>
        <v>1</v>
      </c>
      <c r="DT319" s="100"/>
      <c r="DU319" s="110"/>
      <c r="DV319" s="95">
        <f t="shared" si="306"/>
        <v>0</v>
      </c>
      <c r="DW319" s="15"/>
      <c r="DX319" s="24">
        <f t="shared" si="280"/>
        <v>0</v>
      </c>
      <c r="DY319" s="5">
        <v>0</v>
      </c>
      <c r="DZ319" s="63"/>
      <c r="EA319" s="15"/>
      <c r="EB319" s="13"/>
      <c r="EC319" s="98">
        <f t="shared" si="307"/>
        <v>0</v>
      </c>
      <c r="ED319" s="99">
        <f>ED5</f>
        <v>1</v>
      </c>
      <c r="EE319" s="100"/>
      <c r="EF319" s="110"/>
      <c r="EG319" s="95">
        <f t="shared" si="308"/>
        <v>0</v>
      </c>
      <c r="EH319" s="15"/>
      <c r="EI319" s="24">
        <f t="shared" si="281"/>
        <v>0</v>
      </c>
      <c r="EJ319" s="5">
        <v>0</v>
      </c>
      <c r="EK319" s="63"/>
      <c r="EL319" s="15"/>
      <c r="EM319" s="13"/>
      <c r="EN319" s="98">
        <f t="shared" si="309"/>
        <v>0</v>
      </c>
      <c r="EO319" s="99">
        <f>EO5</f>
        <v>1</v>
      </c>
      <c r="EP319" s="100"/>
      <c r="EQ319" s="110"/>
      <c r="ER319" s="95">
        <f t="shared" si="310"/>
        <v>0</v>
      </c>
      <c r="ES319" s="15"/>
      <c r="ET319" s="24">
        <f t="shared" si="282"/>
        <v>0</v>
      </c>
      <c r="EU319" s="5">
        <v>0</v>
      </c>
      <c r="EV319" s="63"/>
      <c r="EW319" s="15"/>
      <c r="EX319" s="13"/>
      <c r="EY319" s="98">
        <f t="shared" si="311"/>
        <v>0</v>
      </c>
      <c r="EZ319" s="99">
        <f>EZ5</f>
        <v>1</v>
      </c>
      <c r="FA319" s="100"/>
      <c r="FB319" s="110"/>
      <c r="FC319" s="95">
        <f t="shared" si="312"/>
        <v>0</v>
      </c>
      <c r="FD319" s="15"/>
      <c r="FE319" s="24">
        <f t="shared" si="283"/>
        <v>0</v>
      </c>
      <c r="FF319" s="5">
        <v>0</v>
      </c>
      <c r="FG319" s="63"/>
      <c r="FH319" s="15"/>
      <c r="FI319" s="13"/>
      <c r="FJ319" s="98">
        <f t="shared" si="313"/>
        <v>0</v>
      </c>
      <c r="FK319" s="99">
        <f>FK5</f>
        <v>1</v>
      </c>
      <c r="FL319" s="100"/>
      <c r="FM319" s="110"/>
      <c r="FN319" s="95">
        <f t="shared" si="314"/>
        <v>0</v>
      </c>
      <c r="FO319" s="15"/>
      <c r="FP319" s="24">
        <f t="shared" si="284"/>
        <v>0</v>
      </c>
      <c r="FQ319" s="5">
        <v>0</v>
      </c>
      <c r="FR319" s="8">
        <v>0</v>
      </c>
      <c r="FS319" s="84">
        <f t="shared" si="315"/>
        <v>500</v>
      </c>
      <c r="FT319" s="85">
        <f t="shared" si="316"/>
        <v>2.9876</v>
      </c>
      <c r="FU319" s="85">
        <f t="shared" si="317"/>
        <v>500</v>
      </c>
      <c r="FV319" s="85">
        <f t="shared" si="318"/>
        <v>500</v>
      </c>
      <c r="FW319" s="85">
        <f t="shared" si="319"/>
        <v>500</v>
      </c>
      <c r="FX319" s="85">
        <f t="shared" si="320"/>
        <v>500</v>
      </c>
      <c r="FY319" s="85">
        <f t="shared" si="321"/>
        <v>500</v>
      </c>
      <c r="FZ319" s="85">
        <f t="shared" si="322"/>
        <v>500</v>
      </c>
      <c r="GA319" s="85">
        <f t="shared" si="323"/>
        <v>500</v>
      </c>
      <c r="GB319" s="85">
        <f t="shared" si="324"/>
        <v>500</v>
      </c>
      <c r="GC319" s="85">
        <f t="shared" si="325"/>
        <v>500</v>
      </c>
      <c r="GD319" s="85">
        <f t="shared" si="326"/>
        <v>500</v>
      </c>
      <c r="GE319" s="85">
        <f t="shared" si="327"/>
        <v>500</v>
      </c>
      <c r="GF319" s="85">
        <f t="shared" si="328"/>
        <v>500</v>
      </c>
      <c r="GG319" s="85">
        <f t="shared" si="329"/>
        <v>500</v>
      </c>
      <c r="GH319" s="101">
        <f t="shared" si="268"/>
        <v>1</v>
      </c>
      <c r="GI319" s="102">
        <f t="shared" si="330"/>
        <v>2.9876</v>
      </c>
      <c r="GJ319" s="102">
        <f t="shared" si="331"/>
        <v>2.9876</v>
      </c>
      <c r="GK319" s="79">
        <f>ROW()</f>
        <v>319</v>
      </c>
    </row>
    <row r="320" spans="1:193" s="12" customFormat="1" ht="50.1" customHeight="1">
      <c r="A320" s="17">
        <f>ROW()</f>
        <v>320</v>
      </c>
      <c r="B320" s="32">
        <f t="shared" si="332"/>
        <v>314</v>
      </c>
      <c r="C320" s="33">
        <f t="shared" si="333"/>
        <v>314</v>
      </c>
      <c r="D320" s="31" t="s">
        <v>641</v>
      </c>
      <c r="E320" s="390">
        <f t="shared" si="269"/>
        <v>10.1472</v>
      </c>
      <c r="F320" s="107">
        <f t="shared" si="285"/>
        <v>10.1472</v>
      </c>
      <c r="G320" s="3">
        <v>0</v>
      </c>
      <c r="H320" s="4">
        <v>0</v>
      </c>
      <c r="I320" s="63"/>
      <c r="J320" s="15"/>
      <c r="K320" s="13"/>
      <c r="L320" s="98">
        <f t="shared" si="334"/>
        <v>0</v>
      </c>
      <c r="M320" s="99">
        <f>M5</f>
        <v>0.94499999999999995</v>
      </c>
      <c r="N320" s="100"/>
      <c r="O320" s="110"/>
      <c r="P320" s="95">
        <f t="shared" si="286"/>
        <v>0</v>
      </c>
      <c r="Q320" s="15"/>
      <c r="R320" s="24">
        <f t="shared" si="270"/>
        <v>0</v>
      </c>
      <c r="S320" s="25">
        <v>0</v>
      </c>
      <c r="T320" s="63"/>
      <c r="U320" s="15"/>
      <c r="V320" s="13"/>
      <c r="W320" s="98">
        <f t="shared" si="287"/>
        <v>0</v>
      </c>
      <c r="X320" s="99">
        <f>X5</f>
        <v>0.97</v>
      </c>
      <c r="Y320" s="100"/>
      <c r="Z320" s="110"/>
      <c r="AA320" s="95">
        <f t="shared" si="288"/>
        <v>0</v>
      </c>
      <c r="AB320" s="15"/>
      <c r="AC320" s="24">
        <f t="shared" si="271"/>
        <v>0</v>
      </c>
      <c r="AD320" s="5">
        <v>0</v>
      </c>
      <c r="AE320" s="63"/>
      <c r="AF320" s="15"/>
      <c r="AG320" s="13"/>
      <c r="AH320" s="98">
        <f t="shared" si="289"/>
        <v>0</v>
      </c>
      <c r="AI320" s="99">
        <f>AI5</f>
        <v>0.95499999999999996</v>
      </c>
      <c r="AJ320" s="100"/>
      <c r="AK320" s="110"/>
      <c r="AL320" s="95">
        <f t="shared" si="290"/>
        <v>0</v>
      </c>
      <c r="AM320" s="15"/>
      <c r="AN320" s="24">
        <f t="shared" si="272"/>
        <v>0</v>
      </c>
      <c r="AO320" s="5">
        <v>0</v>
      </c>
      <c r="AP320" s="63"/>
      <c r="AQ320" s="15"/>
      <c r="AR320" s="13"/>
      <c r="AS320" s="98">
        <f t="shared" si="291"/>
        <v>1</v>
      </c>
      <c r="AT320" s="99">
        <f>AT5</f>
        <v>0.96</v>
      </c>
      <c r="AU320" s="100">
        <v>10.57</v>
      </c>
      <c r="AV320" s="110"/>
      <c r="AW320" s="95">
        <f t="shared" si="292"/>
        <v>10.1472</v>
      </c>
      <c r="AX320" s="15"/>
      <c r="AY320" s="24">
        <f t="shared" si="273"/>
        <v>1</v>
      </c>
      <c r="AZ320" s="5">
        <v>0</v>
      </c>
      <c r="BA320" s="63"/>
      <c r="BB320" s="15"/>
      <c r="BC320" s="13"/>
      <c r="BD320" s="98">
        <f t="shared" si="293"/>
        <v>0</v>
      </c>
      <c r="BE320" s="99">
        <f>BE5</f>
        <v>0.98</v>
      </c>
      <c r="BF320" s="100"/>
      <c r="BG320" s="110"/>
      <c r="BH320" s="95">
        <f t="shared" si="294"/>
        <v>0</v>
      </c>
      <c r="BI320" s="15"/>
      <c r="BJ320" s="24">
        <f t="shared" si="274"/>
        <v>0</v>
      </c>
      <c r="BK320" s="5">
        <v>0</v>
      </c>
      <c r="BL320" s="63"/>
      <c r="BM320" s="15"/>
      <c r="BN320" s="13"/>
      <c r="BO320" s="98">
        <f t="shared" si="295"/>
        <v>0</v>
      </c>
      <c r="BP320" s="99">
        <f>BP5</f>
        <v>0.94499999999999995</v>
      </c>
      <c r="BQ320" s="100"/>
      <c r="BR320" s="110"/>
      <c r="BS320" s="95">
        <f t="shared" si="296"/>
        <v>0</v>
      </c>
      <c r="BT320" s="15"/>
      <c r="BU320" s="24">
        <f t="shared" si="275"/>
        <v>0</v>
      </c>
      <c r="BV320" s="5">
        <v>0</v>
      </c>
      <c r="BW320" s="63"/>
      <c r="BX320" s="15"/>
      <c r="BY320" s="13"/>
      <c r="BZ320" s="98">
        <f t="shared" si="297"/>
        <v>0</v>
      </c>
      <c r="CA320" s="99">
        <f>CA5</f>
        <v>1</v>
      </c>
      <c r="CB320" s="100"/>
      <c r="CC320" s="110"/>
      <c r="CD320" s="95">
        <f t="shared" si="298"/>
        <v>0</v>
      </c>
      <c r="CE320" s="15"/>
      <c r="CF320" s="24">
        <f t="shared" si="276"/>
        <v>0</v>
      </c>
      <c r="CG320" s="5">
        <v>0</v>
      </c>
      <c r="CH320" s="63"/>
      <c r="CI320" s="15"/>
      <c r="CJ320" s="13"/>
      <c r="CK320" s="98">
        <f t="shared" si="299"/>
        <v>0</v>
      </c>
      <c r="CL320" s="99">
        <f>CL5</f>
        <v>1</v>
      </c>
      <c r="CM320" s="100"/>
      <c r="CN320" s="110"/>
      <c r="CO320" s="95">
        <f t="shared" si="300"/>
        <v>0</v>
      </c>
      <c r="CP320" s="15"/>
      <c r="CQ320" s="24">
        <f t="shared" si="277"/>
        <v>0</v>
      </c>
      <c r="CR320" s="5">
        <v>0</v>
      </c>
      <c r="CS320" s="63"/>
      <c r="CT320" s="15"/>
      <c r="CU320" s="13"/>
      <c r="CV320" s="98">
        <f t="shared" si="301"/>
        <v>0</v>
      </c>
      <c r="CW320" s="99">
        <f>CW5</f>
        <v>1</v>
      </c>
      <c r="CX320" s="100"/>
      <c r="CY320" s="110"/>
      <c r="CZ320" s="95">
        <f t="shared" si="302"/>
        <v>0</v>
      </c>
      <c r="DA320" s="15"/>
      <c r="DB320" s="24">
        <f t="shared" si="278"/>
        <v>0</v>
      </c>
      <c r="DC320" s="5">
        <v>0</v>
      </c>
      <c r="DD320" s="63"/>
      <c r="DE320" s="15"/>
      <c r="DF320" s="13"/>
      <c r="DG320" s="98">
        <f t="shared" si="303"/>
        <v>0</v>
      </c>
      <c r="DH320" s="99">
        <f>DH5</f>
        <v>1</v>
      </c>
      <c r="DI320" s="100"/>
      <c r="DJ320" s="110"/>
      <c r="DK320" s="95">
        <f t="shared" si="304"/>
        <v>0</v>
      </c>
      <c r="DL320" s="15"/>
      <c r="DM320" s="24">
        <f t="shared" si="279"/>
        <v>0</v>
      </c>
      <c r="DN320" s="5">
        <v>0</v>
      </c>
      <c r="DO320" s="63"/>
      <c r="DP320" s="15"/>
      <c r="DQ320" s="13"/>
      <c r="DR320" s="98">
        <f t="shared" si="305"/>
        <v>0</v>
      </c>
      <c r="DS320" s="99">
        <f>DS5</f>
        <v>1</v>
      </c>
      <c r="DT320" s="100"/>
      <c r="DU320" s="110"/>
      <c r="DV320" s="95">
        <f t="shared" si="306"/>
        <v>0</v>
      </c>
      <c r="DW320" s="15"/>
      <c r="DX320" s="24">
        <f t="shared" si="280"/>
        <v>0</v>
      </c>
      <c r="DY320" s="5">
        <v>0</v>
      </c>
      <c r="DZ320" s="63"/>
      <c r="EA320" s="15"/>
      <c r="EB320" s="13"/>
      <c r="EC320" s="98">
        <f t="shared" si="307"/>
        <v>0</v>
      </c>
      <c r="ED320" s="99">
        <f>ED5</f>
        <v>1</v>
      </c>
      <c r="EE320" s="100"/>
      <c r="EF320" s="110"/>
      <c r="EG320" s="95">
        <f t="shared" si="308"/>
        <v>0</v>
      </c>
      <c r="EH320" s="15"/>
      <c r="EI320" s="24">
        <f t="shared" si="281"/>
        <v>0</v>
      </c>
      <c r="EJ320" s="5">
        <v>0</v>
      </c>
      <c r="EK320" s="63"/>
      <c r="EL320" s="15"/>
      <c r="EM320" s="13"/>
      <c r="EN320" s="98">
        <f t="shared" si="309"/>
        <v>0</v>
      </c>
      <c r="EO320" s="99">
        <f>EO5</f>
        <v>1</v>
      </c>
      <c r="EP320" s="100"/>
      <c r="EQ320" s="110"/>
      <c r="ER320" s="95">
        <f t="shared" si="310"/>
        <v>0</v>
      </c>
      <c r="ES320" s="15"/>
      <c r="ET320" s="24">
        <f t="shared" si="282"/>
        <v>0</v>
      </c>
      <c r="EU320" s="5">
        <v>0</v>
      </c>
      <c r="EV320" s="63"/>
      <c r="EW320" s="15"/>
      <c r="EX320" s="13"/>
      <c r="EY320" s="98">
        <f t="shared" si="311"/>
        <v>0</v>
      </c>
      <c r="EZ320" s="99">
        <f>EZ5</f>
        <v>1</v>
      </c>
      <c r="FA320" s="100"/>
      <c r="FB320" s="110"/>
      <c r="FC320" s="95">
        <f t="shared" si="312"/>
        <v>0</v>
      </c>
      <c r="FD320" s="15"/>
      <c r="FE320" s="24">
        <f t="shared" si="283"/>
        <v>0</v>
      </c>
      <c r="FF320" s="5">
        <v>0</v>
      </c>
      <c r="FG320" s="63"/>
      <c r="FH320" s="15"/>
      <c r="FI320" s="13"/>
      <c r="FJ320" s="98">
        <f t="shared" si="313"/>
        <v>0</v>
      </c>
      <c r="FK320" s="99">
        <f>FK5</f>
        <v>1</v>
      </c>
      <c r="FL320" s="100"/>
      <c r="FM320" s="110"/>
      <c r="FN320" s="95">
        <f t="shared" si="314"/>
        <v>0</v>
      </c>
      <c r="FO320" s="15"/>
      <c r="FP320" s="24">
        <f t="shared" si="284"/>
        <v>0</v>
      </c>
      <c r="FQ320" s="5">
        <v>0</v>
      </c>
      <c r="FR320" s="8">
        <v>0</v>
      </c>
      <c r="FS320" s="84">
        <f t="shared" si="315"/>
        <v>500</v>
      </c>
      <c r="FT320" s="85">
        <f t="shared" si="316"/>
        <v>500</v>
      </c>
      <c r="FU320" s="85">
        <f t="shared" si="317"/>
        <v>500</v>
      </c>
      <c r="FV320" s="85">
        <f t="shared" si="318"/>
        <v>10.1472</v>
      </c>
      <c r="FW320" s="85">
        <f t="shared" si="319"/>
        <v>500</v>
      </c>
      <c r="FX320" s="85">
        <f t="shared" si="320"/>
        <v>500</v>
      </c>
      <c r="FY320" s="85">
        <f t="shared" si="321"/>
        <v>500</v>
      </c>
      <c r="FZ320" s="85">
        <f t="shared" si="322"/>
        <v>500</v>
      </c>
      <c r="GA320" s="85">
        <f t="shared" si="323"/>
        <v>500</v>
      </c>
      <c r="GB320" s="85">
        <f t="shared" si="324"/>
        <v>500</v>
      </c>
      <c r="GC320" s="85">
        <f t="shared" si="325"/>
        <v>500</v>
      </c>
      <c r="GD320" s="85">
        <f t="shared" si="326"/>
        <v>500</v>
      </c>
      <c r="GE320" s="85">
        <f t="shared" si="327"/>
        <v>500</v>
      </c>
      <c r="GF320" s="85">
        <f t="shared" si="328"/>
        <v>500</v>
      </c>
      <c r="GG320" s="85">
        <f t="shared" si="329"/>
        <v>500</v>
      </c>
      <c r="GH320" s="101">
        <f t="shared" si="268"/>
        <v>1</v>
      </c>
      <c r="GI320" s="102">
        <f t="shared" si="330"/>
        <v>10.1472</v>
      </c>
      <c r="GJ320" s="102">
        <f t="shared" si="331"/>
        <v>10.1472</v>
      </c>
      <c r="GK320" s="79">
        <f>ROW()</f>
        <v>320</v>
      </c>
    </row>
    <row r="321" spans="1:193" s="12" customFormat="1" ht="50.1" customHeight="1">
      <c r="A321" s="17">
        <f>ROW()</f>
        <v>321</v>
      </c>
      <c r="B321" s="32">
        <f t="shared" si="332"/>
        <v>315</v>
      </c>
      <c r="C321" s="33">
        <f t="shared" si="333"/>
        <v>315</v>
      </c>
      <c r="D321" s="31" t="s">
        <v>642</v>
      </c>
      <c r="E321" s="390">
        <f t="shared" si="269"/>
        <v>0.50009399999999993</v>
      </c>
      <c r="F321" s="107">
        <f t="shared" si="285"/>
        <v>0.51464699999999997</v>
      </c>
      <c r="G321" s="3">
        <v>0</v>
      </c>
      <c r="H321" s="4">
        <v>0</v>
      </c>
      <c r="I321" s="63"/>
      <c r="J321" s="15"/>
      <c r="K321" s="13"/>
      <c r="L321" s="98">
        <f t="shared" si="334"/>
        <v>1</v>
      </c>
      <c r="M321" s="99">
        <f>M5</f>
        <v>0.94499999999999995</v>
      </c>
      <c r="N321" s="100">
        <v>0.56000000000000005</v>
      </c>
      <c r="O321" s="110">
        <v>84989</v>
      </c>
      <c r="P321" s="95">
        <f t="shared" si="286"/>
        <v>0.5292</v>
      </c>
      <c r="Q321" s="15"/>
      <c r="R321" s="24">
        <f t="shared" si="270"/>
        <v>2</v>
      </c>
      <c r="S321" s="25">
        <v>0</v>
      </c>
      <c r="T321" s="63"/>
      <c r="U321" s="15"/>
      <c r="V321" s="13"/>
      <c r="W321" s="98">
        <f t="shared" si="287"/>
        <v>0</v>
      </c>
      <c r="X321" s="99">
        <f>X5</f>
        <v>0.97</v>
      </c>
      <c r="Y321" s="100"/>
      <c r="Z321" s="110"/>
      <c r="AA321" s="95">
        <f t="shared" si="288"/>
        <v>0</v>
      </c>
      <c r="AB321" s="15"/>
      <c r="AC321" s="24">
        <f t="shared" si="271"/>
        <v>0</v>
      </c>
      <c r="AD321" s="5">
        <v>0</v>
      </c>
      <c r="AE321" s="63"/>
      <c r="AF321" s="15"/>
      <c r="AG321" s="13"/>
      <c r="AH321" s="98">
        <f t="shared" si="289"/>
        <v>0</v>
      </c>
      <c r="AI321" s="99">
        <f>AI5</f>
        <v>0.95499999999999996</v>
      </c>
      <c r="AJ321" s="100"/>
      <c r="AK321" s="110"/>
      <c r="AL321" s="95">
        <f t="shared" si="290"/>
        <v>0</v>
      </c>
      <c r="AM321" s="15"/>
      <c r="AN321" s="24">
        <f t="shared" si="272"/>
        <v>0</v>
      </c>
      <c r="AO321" s="5">
        <v>0</v>
      </c>
      <c r="AP321" s="63"/>
      <c r="AQ321" s="15"/>
      <c r="AR321" s="13"/>
      <c r="AS321" s="98">
        <f t="shared" si="291"/>
        <v>0</v>
      </c>
      <c r="AT321" s="99">
        <f>AT5</f>
        <v>0.96</v>
      </c>
      <c r="AU321" s="100"/>
      <c r="AV321" s="110"/>
      <c r="AW321" s="95">
        <f t="shared" si="292"/>
        <v>0</v>
      </c>
      <c r="AX321" s="15"/>
      <c r="AY321" s="24">
        <f t="shared" si="273"/>
        <v>0</v>
      </c>
      <c r="AZ321" s="5">
        <v>0</v>
      </c>
      <c r="BA321" s="63"/>
      <c r="BB321" s="15"/>
      <c r="BC321" s="13"/>
      <c r="BD321" s="98">
        <f t="shared" si="293"/>
        <v>0</v>
      </c>
      <c r="BE321" s="99">
        <f>BE5</f>
        <v>0.98</v>
      </c>
      <c r="BF321" s="100"/>
      <c r="BG321" s="110"/>
      <c r="BH321" s="95">
        <f t="shared" si="294"/>
        <v>0</v>
      </c>
      <c r="BI321" s="15"/>
      <c r="BJ321" s="24">
        <f t="shared" si="274"/>
        <v>0</v>
      </c>
      <c r="BK321" s="5">
        <v>0</v>
      </c>
      <c r="BL321" s="63"/>
      <c r="BM321" s="15"/>
      <c r="BN321" s="13"/>
      <c r="BO321" s="98">
        <f t="shared" si="295"/>
        <v>1</v>
      </c>
      <c r="BP321" s="99">
        <f>BP5</f>
        <v>0.94499999999999995</v>
      </c>
      <c r="BQ321" s="100">
        <v>0.5292</v>
      </c>
      <c r="BR321" s="110"/>
      <c r="BS321" s="95">
        <f t="shared" si="296"/>
        <v>0.50009399999999993</v>
      </c>
      <c r="BT321" s="15"/>
      <c r="BU321" s="24">
        <f t="shared" si="275"/>
        <v>1</v>
      </c>
      <c r="BV321" s="5">
        <v>0</v>
      </c>
      <c r="BW321" s="63"/>
      <c r="BX321" s="15"/>
      <c r="BY321" s="13"/>
      <c r="BZ321" s="98">
        <f t="shared" si="297"/>
        <v>0</v>
      </c>
      <c r="CA321" s="99">
        <f>CA5</f>
        <v>1</v>
      </c>
      <c r="CB321" s="100"/>
      <c r="CC321" s="110"/>
      <c r="CD321" s="95">
        <f t="shared" si="298"/>
        <v>0</v>
      </c>
      <c r="CE321" s="15"/>
      <c r="CF321" s="24">
        <f t="shared" si="276"/>
        <v>0</v>
      </c>
      <c r="CG321" s="5">
        <v>0</v>
      </c>
      <c r="CH321" s="63"/>
      <c r="CI321" s="15"/>
      <c r="CJ321" s="13"/>
      <c r="CK321" s="98">
        <f t="shared" si="299"/>
        <v>0</v>
      </c>
      <c r="CL321" s="99">
        <f>CL5</f>
        <v>1</v>
      </c>
      <c r="CM321" s="100"/>
      <c r="CN321" s="110"/>
      <c r="CO321" s="95">
        <f t="shared" si="300"/>
        <v>0</v>
      </c>
      <c r="CP321" s="15"/>
      <c r="CQ321" s="24">
        <f t="shared" si="277"/>
        <v>0</v>
      </c>
      <c r="CR321" s="5">
        <v>0</v>
      </c>
      <c r="CS321" s="63"/>
      <c r="CT321" s="15"/>
      <c r="CU321" s="13"/>
      <c r="CV321" s="98">
        <f t="shared" si="301"/>
        <v>0</v>
      </c>
      <c r="CW321" s="99">
        <f>CW5</f>
        <v>1</v>
      </c>
      <c r="CX321" s="100"/>
      <c r="CY321" s="110"/>
      <c r="CZ321" s="95">
        <f t="shared" si="302"/>
        <v>0</v>
      </c>
      <c r="DA321" s="15"/>
      <c r="DB321" s="24">
        <f t="shared" si="278"/>
        <v>0</v>
      </c>
      <c r="DC321" s="5">
        <v>0</v>
      </c>
      <c r="DD321" s="63"/>
      <c r="DE321" s="15"/>
      <c r="DF321" s="13"/>
      <c r="DG321" s="98">
        <f t="shared" si="303"/>
        <v>0</v>
      </c>
      <c r="DH321" s="99">
        <f>DH5</f>
        <v>1</v>
      </c>
      <c r="DI321" s="100"/>
      <c r="DJ321" s="110"/>
      <c r="DK321" s="95">
        <f t="shared" si="304"/>
        <v>0</v>
      </c>
      <c r="DL321" s="15"/>
      <c r="DM321" s="24">
        <f t="shared" si="279"/>
        <v>0</v>
      </c>
      <c r="DN321" s="5">
        <v>0</v>
      </c>
      <c r="DO321" s="63"/>
      <c r="DP321" s="15"/>
      <c r="DQ321" s="13"/>
      <c r="DR321" s="98">
        <f t="shared" si="305"/>
        <v>0</v>
      </c>
      <c r="DS321" s="99">
        <f>DS5</f>
        <v>1</v>
      </c>
      <c r="DT321" s="100"/>
      <c r="DU321" s="110"/>
      <c r="DV321" s="95">
        <f t="shared" si="306"/>
        <v>0</v>
      </c>
      <c r="DW321" s="15"/>
      <c r="DX321" s="24">
        <f t="shared" si="280"/>
        <v>0</v>
      </c>
      <c r="DY321" s="5">
        <v>0</v>
      </c>
      <c r="DZ321" s="63"/>
      <c r="EA321" s="15"/>
      <c r="EB321" s="13"/>
      <c r="EC321" s="98">
        <f t="shared" si="307"/>
        <v>0</v>
      </c>
      <c r="ED321" s="99">
        <f>ED5</f>
        <v>1</v>
      </c>
      <c r="EE321" s="100"/>
      <c r="EF321" s="110"/>
      <c r="EG321" s="95">
        <f t="shared" si="308"/>
        <v>0</v>
      </c>
      <c r="EH321" s="15"/>
      <c r="EI321" s="24">
        <f t="shared" si="281"/>
        <v>0</v>
      </c>
      <c r="EJ321" s="5">
        <v>0</v>
      </c>
      <c r="EK321" s="63"/>
      <c r="EL321" s="15"/>
      <c r="EM321" s="13"/>
      <c r="EN321" s="98">
        <f t="shared" si="309"/>
        <v>0</v>
      </c>
      <c r="EO321" s="99">
        <f>EO5</f>
        <v>1</v>
      </c>
      <c r="EP321" s="100"/>
      <c r="EQ321" s="110"/>
      <c r="ER321" s="95">
        <f t="shared" si="310"/>
        <v>0</v>
      </c>
      <c r="ES321" s="15"/>
      <c r="ET321" s="24">
        <f t="shared" si="282"/>
        <v>0</v>
      </c>
      <c r="EU321" s="5">
        <v>0</v>
      </c>
      <c r="EV321" s="63"/>
      <c r="EW321" s="15"/>
      <c r="EX321" s="13"/>
      <c r="EY321" s="98">
        <f t="shared" si="311"/>
        <v>0</v>
      </c>
      <c r="EZ321" s="99">
        <f>EZ5</f>
        <v>1</v>
      </c>
      <c r="FA321" s="100"/>
      <c r="FB321" s="110"/>
      <c r="FC321" s="95">
        <f t="shared" si="312"/>
        <v>0</v>
      </c>
      <c r="FD321" s="15"/>
      <c r="FE321" s="24">
        <f t="shared" si="283"/>
        <v>0</v>
      </c>
      <c r="FF321" s="5">
        <v>0</v>
      </c>
      <c r="FG321" s="63"/>
      <c r="FH321" s="15"/>
      <c r="FI321" s="13"/>
      <c r="FJ321" s="98">
        <f t="shared" si="313"/>
        <v>0</v>
      </c>
      <c r="FK321" s="99">
        <f>FK5</f>
        <v>1</v>
      </c>
      <c r="FL321" s="100"/>
      <c r="FM321" s="110"/>
      <c r="FN321" s="95">
        <f t="shared" si="314"/>
        <v>0</v>
      </c>
      <c r="FO321" s="15"/>
      <c r="FP321" s="24">
        <f t="shared" si="284"/>
        <v>0</v>
      </c>
      <c r="FQ321" s="5">
        <v>0</v>
      </c>
      <c r="FR321" s="8">
        <v>0</v>
      </c>
      <c r="FS321" s="84">
        <f t="shared" si="315"/>
        <v>0.5292</v>
      </c>
      <c r="FT321" s="85">
        <f t="shared" si="316"/>
        <v>500</v>
      </c>
      <c r="FU321" s="85">
        <f t="shared" si="317"/>
        <v>500</v>
      </c>
      <c r="FV321" s="85">
        <f t="shared" si="318"/>
        <v>500</v>
      </c>
      <c r="FW321" s="85">
        <f t="shared" si="319"/>
        <v>500</v>
      </c>
      <c r="FX321" s="85">
        <f t="shared" si="320"/>
        <v>0.50009399999999993</v>
      </c>
      <c r="FY321" s="85">
        <f t="shared" si="321"/>
        <v>500</v>
      </c>
      <c r="FZ321" s="85">
        <f t="shared" si="322"/>
        <v>500</v>
      </c>
      <c r="GA321" s="85">
        <f t="shared" si="323"/>
        <v>500</v>
      </c>
      <c r="GB321" s="85">
        <f t="shared" si="324"/>
        <v>500</v>
      </c>
      <c r="GC321" s="85">
        <f t="shared" si="325"/>
        <v>500</v>
      </c>
      <c r="GD321" s="85">
        <f t="shared" si="326"/>
        <v>500</v>
      </c>
      <c r="GE321" s="85">
        <f t="shared" si="327"/>
        <v>500</v>
      </c>
      <c r="GF321" s="85">
        <f t="shared" si="328"/>
        <v>500</v>
      </c>
      <c r="GG321" s="85">
        <f t="shared" si="329"/>
        <v>500</v>
      </c>
      <c r="GH321" s="101">
        <f t="shared" si="268"/>
        <v>2</v>
      </c>
      <c r="GI321" s="102">
        <f t="shared" si="330"/>
        <v>1.0292939999999999</v>
      </c>
      <c r="GJ321" s="102">
        <f t="shared" si="331"/>
        <v>0.51464699999999997</v>
      </c>
      <c r="GK321" s="79">
        <f>ROW()</f>
        <v>321</v>
      </c>
    </row>
    <row r="322" spans="1:193" s="12" customFormat="1" ht="50.1" customHeight="1">
      <c r="A322" s="17">
        <f>ROW()</f>
        <v>322</v>
      </c>
      <c r="B322" s="32">
        <f t="shared" si="332"/>
        <v>316</v>
      </c>
      <c r="C322" s="33">
        <f t="shared" si="333"/>
        <v>316</v>
      </c>
      <c r="D322" s="31" t="s">
        <v>643</v>
      </c>
      <c r="E322" s="390">
        <f t="shared" si="269"/>
        <v>3.6096070499999993</v>
      </c>
      <c r="F322" s="107">
        <f t="shared" si="285"/>
        <v>3.7146485249999994</v>
      </c>
      <c r="G322" s="3">
        <v>0</v>
      </c>
      <c r="H322" s="4">
        <v>0</v>
      </c>
      <c r="I322" s="63"/>
      <c r="J322" s="15"/>
      <c r="K322" s="13"/>
      <c r="L322" s="98">
        <f t="shared" si="334"/>
        <v>1</v>
      </c>
      <c r="M322" s="99">
        <f>M5</f>
        <v>0.94499999999999995</v>
      </c>
      <c r="N322" s="100">
        <v>4.0419999999999998</v>
      </c>
      <c r="O322" s="110">
        <v>84001</v>
      </c>
      <c r="P322" s="95">
        <f t="shared" si="286"/>
        <v>3.8196899999999996</v>
      </c>
      <c r="Q322" s="15"/>
      <c r="R322" s="24">
        <f t="shared" si="270"/>
        <v>2</v>
      </c>
      <c r="S322" s="25">
        <v>0</v>
      </c>
      <c r="T322" s="63"/>
      <c r="U322" s="15"/>
      <c r="V322" s="13"/>
      <c r="W322" s="98">
        <f t="shared" si="287"/>
        <v>0</v>
      </c>
      <c r="X322" s="99">
        <f>X5</f>
        <v>0.97</v>
      </c>
      <c r="Y322" s="100"/>
      <c r="Z322" s="110"/>
      <c r="AA322" s="95">
        <f t="shared" si="288"/>
        <v>0</v>
      </c>
      <c r="AB322" s="15"/>
      <c r="AC322" s="24">
        <f t="shared" si="271"/>
        <v>0</v>
      </c>
      <c r="AD322" s="5">
        <v>0</v>
      </c>
      <c r="AE322" s="63"/>
      <c r="AF322" s="15"/>
      <c r="AG322" s="13"/>
      <c r="AH322" s="98">
        <f t="shared" si="289"/>
        <v>0</v>
      </c>
      <c r="AI322" s="99">
        <f>AI5</f>
        <v>0.95499999999999996</v>
      </c>
      <c r="AJ322" s="100"/>
      <c r="AK322" s="110"/>
      <c r="AL322" s="95">
        <f t="shared" si="290"/>
        <v>0</v>
      </c>
      <c r="AM322" s="15"/>
      <c r="AN322" s="24">
        <f t="shared" si="272"/>
        <v>0</v>
      </c>
      <c r="AO322" s="5">
        <v>0</v>
      </c>
      <c r="AP322" s="63"/>
      <c r="AQ322" s="15"/>
      <c r="AR322" s="13"/>
      <c r="AS322" s="98">
        <f t="shared" si="291"/>
        <v>0</v>
      </c>
      <c r="AT322" s="99">
        <f>AT5</f>
        <v>0.96</v>
      </c>
      <c r="AU322" s="100"/>
      <c r="AV322" s="110"/>
      <c r="AW322" s="95">
        <f t="shared" si="292"/>
        <v>0</v>
      </c>
      <c r="AX322" s="15"/>
      <c r="AY322" s="24">
        <f t="shared" si="273"/>
        <v>0</v>
      </c>
      <c r="AZ322" s="5">
        <v>0</v>
      </c>
      <c r="BA322" s="63"/>
      <c r="BB322" s="15"/>
      <c r="BC322" s="13"/>
      <c r="BD322" s="98">
        <f t="shared" si="293"/>
        <v>0</v>
      </c>
      <c r="BE322" s="99">
        <f>BE5</f>
        <v>0.98</v>
      </c>
      <c r="BF322" s="100"/>
      <c r="BG322" s="110"/>
      <c r="BH322" s="95">
        <f t="shared" si="294"/>
        <v>0</v>
      </c>
      <c r="BI322" s="15"/>
      <c r="BJ322" s="24">
        <f t="shared" si="274"/>
        <v>0</v>
      </c>
      <c r="BK322" s="5">
        <v>0</v>
      </c>
      <c r="BL322" s="63"/>
      <c r="BM322" s="15"/>
      <c r="BN322" s="13"/>
      <c r="BO322" s="98">
        <f t="shared" si="295"/>
        <v>1</v>
      </c>
      <c r="BP322" s="99">
        <f>BP5</f>
        <v>0.94499999999999995</v>
      </c>
      <c r="BQ322" s="100">
        <v>3.8196899999999996</v>
      </c>
      <c r="BR322" s="110"/>
      <c r="BS322" s="95">
        <f t="shared" si="296"/>
        <v>3.6096070499999993</v>
      </c>
      <c r="BT322" s="15"/>
      <c r="BU322" s="24">
        <f t="shared" si="275"/>
        <v>1</v>
      </c>
      <c r="BV322" s="5">
        <v>0</v>
      </c>
      <c r="BW322" s="63"/>
      <c r="BX322" s="15"/>
      <c r="BY322" s="13"/>
      <c r="BZ322" s="98">
        <f t="shared" si="297"/>
        <v>0</v>
      </c>
      <c r="CA322" s="99">
        <f>CA5</f>
        <v>1</v>
      </c>
      <c r="CB322" s="100"/>
      <c r="CC322" s="110"/>
      <c r="CD322" s="95">
        <f t="shared" si="298"/>
        <v>0</v>
      </c>
      <c r="CE322" s="15"/>
      <c r="CF322" s="24">
        <f t="shared" si="276"/>
        <v>0</v>
      </c>
      <c r="CG322" s="5">
        <v>0</v>
      </c>
      <c r="CH322" s="63"/>
      <c r="CI322" s="15"/>
      <c r="CJ322" s="13"/>
      <c r="CK322" s="98">
        <f t="shared" si="299"/>
        <v>0</v>
      </c>
      <c r="CL322" s="99">
        <f>CL5</f>
        <v>1</v>
      </c>
      <c r="CM322" s="100"/>
      <c r="CN322" s="110"/>
      <c r="CO322" s="95">
        <f t="shared" si="300"/>
        <v>0</v>
      </c>
      <c r="CP322" s="15"/>
      <c r="CQ322" s="24">
        <f t="shared" si="277"/>
        <v>0</v>
      </c>
      <c r="CR322" s="5">
        <v>0</v>
      </c>
      <c r="CS322" s="63"/>
      <c r="CT322" s="15"/>
      <c r="CU322" s="13"/>
      <c r="CV322" s="98">
        <f t="shared" si="301"/>
        <v>0</v>
      </c>
      <c r="CW322" s="99">
        <f>CW5</f>
        <v>1</v>
      </c>
      <c r="CX322" s="100"/>
      <c r="CY322" s="110"/>
      <c r="CZ322" s="95">
        <f t="shared" si="302"/>
        <v>0</v>
      </c>
      <c r="DA322" s="15"/>
      <c r="DB322" s="24">
        <f t="shared" si="278"/>
        <v>0</v>
      </c>
      <c r="DC322" s="5">
        <v>0</v>
      </c>
      <c r="DD322" s="63"/>
      <c r="DE322" s="15"/>
      <c r="DF322" s="13"/>
      <c r="DG322" s="98">
        <f t="shared" si="303"/>
        <v>0</v>
      </c>
      <c r="DH322" s="99">
        <f>DH5</f>
        <v>1</v>
      </c>
      <c r="DI322" s="100"/>
      <c r="DJ322" s="110"/>
      <c r="DK322" s="95">
        <f t="shared" si="304"/>
        <v>0</v>
      </c>
      <c r="DL322" s="15"/>
      <c r="DM322" s="24">
        <f t="shared" si="279"/>
        <v>0</v>
      </c>
      <c r="DN322" s="5">
        <v>0</v>
      </c>
      <c r="DO322" s="63"/>
      <c r="DP322" s="15"/>
      <c r="DQ322" s="13"/>
      <c r="DR322" s="98">
        <f t="shared" si="305"/>
        <v>0</v>
      </c>
      <c r="DS322" s="99">
        <f>DS5</f>
        <v>1</v>
      </c>
      <c r="DT322" s="100"/>
      <c r="DU322" s="110"/>
      <c r="DV322" s="95">
        <f t="shared" si="306"/>
        <v>0</v>
      </c>
      <c r="DW322" s="15"/>
      <c r="DX322" s="24">
        <f t="shared" si="280"/>
        <v>0</v>
      </c>
      <c r="DY322" s="5">
        <v>0</v>
      </c>
      <c r="DZ322" s="63"/>
      <c r="EA322" s="15"/>
      <c r="EB322" s="13"/>
      <c r="EC322" s="98">
        <f t="shared" si="307"/>
        <v>0</v>
      </c>
      <c r="ED322" s="99">
        <f>ED5</f>
        <v>1</v>
      </c>
      <c r="EE322" s="100"/>
      <c r="EF322" s="110"/>
      <c r="EG322" s="95">
        <f t="shared" si="308"/>
        <v>0</v>
      </c>
      <c r="EH322" s="15"/>
      <c r="EI322" s="24">
        <f t="shared" si="281"/>
        <v>0</v>
      </c>
      <c r="EJ322" s="5">
        <v>0</v>
      </c>
      <c r="EK322" s="63"/>
      <c r="EL322" s="15"/>
      <c r="EM322" s="13"/>
      <c r="EN322" s="98">
        <f t="shared" si="309"/>
        <v>0</v>
      </c>
      <c r="EO322" s="99">
        <f>EO5</f>
        <v>1</v>
      </c>
      <c r="EP322" s="100"/>
      <c r="EQ322" s="110"/>
      <c r="ER322" s="95">
        <f t="shared" si="310"/>
        <v>0</v>
      </c>
      <c r="ES322" s="15"/>
      <c r="ET322" s="24">
        <f t="shared" si="282"/>
        <v>0</v>
      </c>
      <c r="EU322" s="5">
        <v>0</v>
      </c>
      <c r="EV322" s="63"/>
      <c r="EW322" s="15"/>
      <c r="EX322" s="13"/>
      <c r="EY322" s="98">
        <f t="shared" si="311"/>
        <v>0</v>
      </c>
      <c r="EZ322" s="99">
        <f>EZ5</f>
        <v>1</v>
      </c>
      <c r="FA322" s="100"/>
      <c r="FB322" s="110"/>
      <c r="FC322" s="95">
        <f t="shared" si="312"/>
        <v>0</v>
      </c>
      <c r="FD322" s="15"/>
      <c r="FE322" s="24">
        <f t="shared" si="283"/>
        <v>0</v>
      </c>
      <c r="FF322" s="5">
        <v>0</v>
      </c>
      <c r="FG322" s="63"/>
      <c r="FH322" s="15"/>
      <c r="FI322" s="13"/>
      <c r="FJ322" s="98">
        <f t="shared" si="313"/>
        <v>0</v>
      </c>
      <c r="FK322" s="99">
        <f>FK5</f>
        <v>1</v>
      </c>
      <c r="FL322" s="100"/>
      <c r="FM322" s="110"/>
      <c r="FN322" s="95">
        <f t="shared" si="314"/>
        <v>0</v>
      </c>
      <c r="FO322" s="15"/>
      <c r="FP322" s="24">
        <f t="shared" si="284"/>
        <v>0</v>
      </c>
      <c r="FQ322" s="5">
        <v>0</v>
      </c>
      <c r="FR322" s="8">
        <v>0</v>
      </c>
      <c r="FS322" s="84">
        <f t="shared" si="315"/>
        <v>3.8196899999999996</v>
      </c>
      <c r="FT322" s="85">
        <f t="shared" si="316"/>
        <v>500</v>
      </c>
      <c r="FU322" s="85">
        <f t="shared" si="317"/>
        <v>500</v>
      </c>
      <c r="FV322" s="85">
        <f t="shared" si="318"/>
        <v>500</v>
      </c>
      <c r="FW322" s="85">
        <f t="shared" si="319"/>
        <v>500</v>
      </c>
      <c r="FX322" s="85">
        <f t="shared" si="320"/>
        <v>3.6096070499999993</v>
      </c>
      <c r="FY322" s="85">
        <f t="shared" si="321"/>
        <v>500</v>
      </c>
      <c r="FZ322" s="85">
        <f t="shared" si="322"/>
        <v>500</v>
      </c>
      <c r="GA322" s="85">
        <f t="shared" si="323"/>
        <v>500</v>
      </c>
      <c r="GB322" s="85">
        <f t="shared" si="324"/>
        <v>500</v>
      </c>
      <c r="GC322" s="85">
        <f t="shared" si="325"/>
        <v>500</v>
      </c>
      <c r="GD322" s="85">
        <f t="shared" si="326"/>
        <v>500</v>
      </c>
      <c r="GE322" s="85">
        <f t="shared" si="327"/>
        <v>500</v>
      </c>
      <c r="GF322" s="85">
        <f t="shared" si="328"/>
        <v>500</v>
      </c>
      <c r="GG322" s="85">
        <f t="shared" si="329"/>
        <v>500</v>
      </c>
      <c r="GH322" s="101">
        <f t="shared" si="268"/>
        <v>2</v>
      </c>
      <c r="GI322" s="102">
        <f t="shared" si="330"/>
        <v>7.4292970499999988</v>
      </c>
      <c r="GJ322" s="102">
        <f t="shared" si="331"/>
        <v>3.7146485249999994</v>
      </c>
      <c r="GK322" s="79">
        <f>ROW()</f>
        <v>322</v>
      </c>
    </row>
    <row r="323" spans="1:193" s="12" customFormat="1" ht="50.1" customHeight="1">
      <c r="A323" s="17">
        <f>ROW()</f>
        <v>323</v>
      </c>
      <c r="B323" s="32">
        <f t="shared" si="332"/>
        <v>317</v>
      </c>
      <c r="C323" s="33">
        <f t="shared" si="333"/>
        <v>317</v>
      </c>
      <c r="D323" s="31" t="s">
        <v>644</v>
      </c>
      <c r="E323" s="390">
        <f t="shared" si="269"/>
        <v>0.42562791666666666</v>
      </c>
      <c r="F323" s="107">
        <f t="shared" si="285"/>
        <v>7.0768139583333332</v>
      </c>
      <c r="G323" s="3">
        <v>0</v>
      </c>
      <c r="H323" s="4">
        <v>0</v>
      </c>
      <c r="I323" s="63"/>
      <c r="J323" s="15"/>
      <c r="K323" s="13"/>
      <c r="L323" s="98">
        <f t="shared" si="334"/>
        <v>0</v>
      </c>
      <c r="M323" s="99">
        <f>M5</f>
        <v>0.94499999999999995</v>
      </c>
      <c r="N323" s="100"/>
      <c r="O323" s="110"/>
      <c r="P323" s="95">
        <f t="shared" si="286"/>
        <v>0</v>
      </c>
      <c r="Q323" s="15"/>
      <c r="R323" s="24">
        <f t="shared" si="270"/>
        <v>0</v>
      </c>
      <c r="S323" s="25">
        <v>0</v>
      </c>
      <c r="T323" s="63"/>
      <c r="U323" s="15"/>
      <c r="V323" s="13"/>
      <c r="W323" s="98">
        <f t="shared" si="287"/>
        <v>1</v>
      </c>
      <c r="X323" s="99">
        <f>X5</f>
        <v>0.97</v>
      </c>
      <c r="Y323" s="100">
        <v>0.43879166666666669</v>
      </c>
      <c r="Z323" s="110"/>
      <c r="AA323" s="95">
        <f t="shared" si="288"/>
        <v>0.42562791666666666</v>
      </c>
      <c r="AB323" s="15"/>
      <c r="AC323" s="24">
        <f t="shared" si="271"/>
        <v>1</v>
      </c>
      <c r="AD323" s="5">
        <v>0</v>
      </c>
      <c r="AE323" s="63"/>
      <c r="AF323" s="15"/>
      <c r="AG323" s="13"/>
      <c r="AH323" s="98">
        <f t="shared" si="289"/>
        <v>0</v>
      </c>
      <c r="AI323" s="99">
        <f>AI5</f>
        <v>0.95499999999999996</v>
      </c>
      <c r="AJ323" s="100"/>
      <c r="AK323" s="110"/>
      <c r="AL323" s="95">
        <f t="shared" si="290"/>
        <v>0</v>
      </c>
      <c r="AM323" s="15"/>
      <c r="AN323" s="24">
        <f t="shared" si="272"/>
        <v>0</v>
      </c>
      <c r="AO323" s="5">
        <v>0</v>
      </c>
      <c r="AP323" s="63"/>
      <c r="AQ323" s="15"/>
      <c r="AR323" s="13"/>
      <c r="AS323" s="98">
        <f t="shared" si="291"/>
        <v>1</v>
      </c>
      <c r="AT323" s="99">
        <f>AT5</f>
        <v>0.96</v>
      </c>
      <c r="AU323" s="100">
        <v>14.3</v>
      </c>
      <c r="AV323" s="110"/>
      <c r="AW323" s="95">
        <f t="shared" si="292"/>
        <v>13.728</v>
      </c>
      <c r="AX323" s="15"/>
      <c r="AY323" s="24">
        <f t="shared" si="273"/>
        <v>2</v>
      </c>
      <c r="AZ323" s="5">
        <v>0</v>
      </c>
      <c r="BA323" s="63"/>
      <c r="BB323" s="15"/>
      <c r="BC323" s="13"/>
      <c r="BD323" s="98">
        <f t="shared" si="293"/>
        <v>0</v>
      </c>
      <c r="BE323" s="99">
        <f>BE5</f>
        <v>0.98</v>
      </c>
      <c r="BF323" s="100"/>
      <c r="BG323" s="110"/>
      <c r="BH323" s="95">
        <f t="shared" si="294"/>
        <v>0</v>
      </c>
      <c r="BI323" s="15"/>
      <c r="BJ323" s="24">
        <f t="shared" si="274"/>
        <v>0</v>
      </c>
      <c r="BK323" s="5">
        <v>0</v>
      </c>
      <c r="BL323" s="63"/>
      <c r="BM323" s="15"/>
      <c r="BN323" s="13"/>
      <c r="BO323" s="98">
        <f t="shared" si="295"/>
        <v>0</v>
      </c>
      <c r="BP323" s="99">
        <f>BP5</f>
        <v>0.94499999999999995</v>
      </c>
      <c r="BQ323" s="100"/>
      <c r="BR323" s="110"/>
      <c r="BS323" s="95">
        <f t="shared" si="296"/>
        <v>0</v>
      </c>
      <c r="BT323" s="15"/>
      <c r="BU323" s="24">
        <f t="shared" si="275"/>
        <v>0</v>
      </c>
      <c r="BV323" s="5">
        <v>0</v>
      </c>
      <c r="BW323" s="63"/>
      <c r="BX323" s="15"/>
      <c r="BY323" s="13"/>
      <c r="BZ323" s="98">
        <f t="shared" si="297"/>
        <v>0</v>
      </c>
      <c r="CA323" s="99">
        <f>CA5</f>
        <v>1</v>
      </c>
      <c r="CB323" s="100"/>
      <c r="CC323" s="110"/>
      <c r="CD323" s="95">
        <f t="shared" si="298"/>
        <v>0</v>
      </c>
      <c r="CE323" s="15"/>
      <c r="CF323" s="24">
        <f t="shared" si="276"/>
        <v>0</v>
      </c>
      <c r="CG323" s="5">
        <v>0</v>
      </c>
      <c r="CH323" s="63"/>
      <c r="CI323" s="15"/>
      <c r="CJ323" s="13"/>
      <c r="CK323" s="98">
        <f t="shared" si="299"/>
        <v>0</v>
      </c>
      <c r="CL323" s="99">
        <f>CL5</f>
        <v>1</v>
      </c>
      <c r="CM323" s="100"/>
      <c r="CN323" s="110"/>
      <c r="CO323" s="95">
        <f t="shared" si="300"/>
        <v>0</v>
      </c>
      <c r="CP323" s="15"/>
      <c r="CQ323" s="24">
        <f t="shared" si="277"/>
        <v>0</v>
      </c>
      <c r="CR323" s="5">
        <v>0</v>
      </c>
      <c r="CS323" s="63"/>
      <c r="CT323" s="15"/>
      <c r="CU323" s="13"/>
      <c r="CV323" s="98">
        <f t="shared" si="301"/>
        <v>0</v>
      </c>
      <c r="CW323" s="99">
        <f>CW5</f>
        <v>1</v>
      </c>
      <c r="CX323" s="100"/>
      <c r="CY323" s="110"/>
      <c r="CZ323" s="95">
        <f t="shared" si="302"/>
        <v>0</v>
      </c>
      <c r="DA323" s="15"/>
      <c r="DB323" s="24">
        <f t="shared" si="278"/>
        <v>0</v>
      </c>
      <c r="DC323" s="5">
        <v>0</v>
      </c>
      <c r="DD323" s="63"/>
      <c r="DE323" s="15"/>
      <c r="DF323" s="13"/>
      <c r="DG323" s="98">
        <f t="shared" si="303"/>
        <v>0</v>
      </c>
      <c r="DH323" s="99">
        <f>DH5</f>
        <v>1</v>
      </c>
      <c r="DI323" s="100"/>
      <c r="DJ323" s="110"/>
      <c r="DK323" s="95">
        <f t="shared" si="304"/>
        <v>0</v>
      </c>
      <c r="DL323" s="15"/>
      <c r="DM323" s="24">
        <f t="shared" si="279"/>
        <v>0</v>
      </c>
      <c r="DN323" s="5">
        <v>0</v>
      </c>
      <c r="DO323" s="63"/>
      <c r="DP323" s="15"/>
      <c r="DQ323" s="13"/>
      <c r="DR323" s="98">
        <f t="shared" si="305"/>
        <v>0</v>
      </c>
      <c r="DS323" s="99">
        <f>DS5</f>
        <v>1</v>
      </c>
      <c r="DT323" s="100"/>
      <c r="DU323" s="110"/>
      <c r="DV323" s="95">
        <f t="shared" si="306"/>
        <v>0</v>
      </c>
      <c r="DW323" s="15"/>
      <c r="DX323" s="24">
        <f t="shared" si="280"/>
        <v>0</v>
      </c>
      <c r="DY323" s="5">
        <v>0</v>
      </c>
      <c r="DZ323" s="63"/>
      <c r="EA323" s="15"/>
      <c r="EB323" s="13"/>
      <c r="EC323" s="98">
        <f t="shared" si="307"/>
        <v>0</v>
      </c>
      <c r="ED323" s="99">
        <f>ED5</f>
        <v>1</v>
      </c>
      <c r="EE323" s="100"/>
      <c r="EF323" s="110"/>
      <c r="EG323" s="95">
        <f t="shared" si="308"/>
        <v>0</v>
      </c>
      <c r="EH323" s="15"/>
      <c r="EI323" s="24">
        <f t="shared" si="281"/>
        <v>0</v>
      </c>
      <c r="EJ323" s="5">
        <v>0</v>
      </c>
      <c r="EK323" s="63"/>
      <c r="EL323" s="15"/>
      <c r="EM323" s="13"/>
      <c r="EN323" s="98">
        <f t="shared" si="309"/>
        <v>0</v>
      </c>
      <c r="EO323" s="99">
        <f>EO5</f>
        <v>1</v>
      </c>
      <c r="EP323" s="100"/>
      <c r="EQ323" s="110"/>
      <c r="ER323" s="95">
        <f t="shared" si="310"/>
        <v>0</v>
      </c>
      <c r="ES323" s="15"/>
      <c r="ET323" s="24">
        <f t="shared" si="282"/>
        <v>0</v>
      </c>
      <c r="EU323" s="5">
        <v>0</v>
      </c>
      <c r="EV323" s="63"/>
      <c r="EW323" s="15"/>
      <c r="EX323" s="13"/>
      <c r="EY323" s="98">
        <f t="shared" si="311"/>
        <v>0</v>
      </c>
      <c r="EZ323" s="99">
        <f>EZ5</f>
        <v>1</v>
      </c>
      <c r="FA323" s="100"/>
      <c r="FB323" s="110"/>
      <c r="FC323" s="95">
        <f t="shared" si="312"/>
        <v>0</v>
      </c>
      <c r="FD323" s="15"/>
      <c r="FE323" s="24">
        <f t="shared" si="283"/>
        <v>0</v>
      </c>
      <c r="FF323" s="5">
        <v>0</v>
      </c>
      <c r="FG323" s="63"/>
      <c r="FH323" s="15"/>
      <c r="FI323" s="13"/>
      <c r="FJ323" s="98">
        <f t="shared" si="313"/>
        <v>0</v>
      </c>
      <c r="FK323" s="99">
        <f>FK5</f>
        <v>1</v>
      </c>
      <c r="FL323" s="100"/>
      <c r="FM323" s="110"/>
      <c r="FN323" s="95">
        <f t="shared" si="314"/>
        <v>0</v>
      </c>
      <c r="FO323" s="15"/>
      <c r="FP323" s="24">
        <f t="shared" si="284"/>
        <v>0</v>
      </c>
      <c r="FQ323" s="5">
        <v>0</v>
      </c>
      <c r="FR323" s="8">
        <v>0</v>
      </c>
      <c r="FS323" s="84">
        <f t="shared" si="315"/>
        <v>500</v>
      </c>
      <c r="FT323" s="85">
        <f t="shared" si="316"/>
        <v>0.42562791666666666</v>
      </c>
      <c r="FU323" s="85">
        <f t="shared" si="317"/>
        <v>500</v>
      </c>
      <c r="FV323" s="85">
        <f t="shared" si="318"/>
        <v>13.728</v>
      </c>
      <c r="FW323" s="85">
        <f t="shared" si="319"/>
        <v>500</v>
      </c>
      <c r="FX323" s="85">
        <f t="shared" si="320"/>
        <v>500</v>
      </c>
      <c r="FY323" s="85">
        <f t="shared" si="321"/>
        <v>500</v>
      </c>
      <c r="FZ323" s="85">
        <f t="shared" si="322"/>
        <v>500</v>
      </c>
      <c r="GA323" s="85">
        <f t="shared" si="323"/>
        <v>500</v>
      </c>
      <c r="GB323" s="85">
        <f t="shared" si="324"/>
        <v>500</v>
      </c>
      <c r="GC323" s="85">
        <f t="shared" si="325"/>
        <v>500</v>
      </c>
      <c r="GD323" s="85">
        <f t="shared" si="326"/>
        <v>500</v>
      </c>
      <c r="GE323" s="85">
        <f t="shared" si="327"/>
        <v>500</v>
      </c>
      <c r="GF323" s="85">
        <f t="shared" si="328"/>
        <v>500</v>
      </c>
      <c r="GG323" s="85">
        <f t="shared" si="329"/>
        <v>500</v>
      </c>
      <c r="GH323" s="101">
        <f t="shared" si="268"/>
        <v>2</v>
      </c>
      <c r="GI323" s="102">
        <f t="shared" si="330"/>
        <v>14.153627916666666</v>
      </c>
      <c r="GJ323" s="102">
        <f t="shared" si="331"/>
        <v>7.0768139583333332</v>
      </c>
      <c r="GK323" s="79">
        <f>ROW()</f>
        <v>323</v>
      </c>
    </row>
    <row r="324" spans="1:193" s="12" customFormat="1" ht="50.1" customHeight="1">
      <c r="A324" s="17">
        <f>ROW()</f>
        <v>324</v>
      </c>
      <c r="B324" s="32">
        <f t="shared" si="332"/>
        <v>318</v>
      </c>
      <c r="C324" s="33">
        <f t="shared" si="333"/>
        <v>318</v>
      </c>
      <c r="D324" s="31" t="s">
        <v>645</v>
      </c>
      <c r="E324" s="390">
        <f t="shared" si="269"/>
        <v>500</v>
      </c>
      <c r="F324" s="107">
        <f t="shared" si="285"/>
        <v>0</v>
      </c>
      <c r="G324" s="3">
        <v>0</v>
      </c>
      <c r="H324" s="4">
        <v>0</v>
      </c>
      <c r="I324" s="63"/>
      <c r="J324" s="15"/>
      <c r="K324" s="13"/>
      <c r="L324" s="98">
        <f t="shared" si="334"/>
        <v>0</v>
      </c>
      <c r="M324" s="99">
        <f>M5</f>
        <v>0.94499999999999995</v>
      </c>
      <c r="N324" s="100"/>
      <c r="O324" s="110">
        <v>435540</v>
      </c>
      <c r="P324" s="95">
        <f t="shared" si="286"/>
        <v>0</v>
      </c>
      <c r="Q324" s="15"/>
      <c r="R324" s="24">
        <f t="shared" si="270"/>
        <v>0</v>
      </c>
      <c r="S324" s="25">
        <v>0</v>
      </c>
      <c r="T324" s="63"/>
      <c r="U324" s="15"/>
      <c r="V324" s="13"/>
      <c r="W324" s="98">
        <f t="shared" si="287"/>
        <v>0</v>
      </c>
      <c r="X324" s="99">
        <f>X5</f>
        <v>0.97</v>
      </c>
      <c r="Y324" s="100"/>
      <c r="Z324" s="110"/>
      <c r="AA324" s="95">
        <f t="shared" si="288"/>
        <v>0</v>
      </c>
      <c r="AB324" s="15"/>
      <c r="AC324" s="24">
        <f t="shared" si="271"/>
        <v>0</v>
      </c>
      <c r="AD324" s="5">
        <v>0</v>
      </c>
      <c r="AE324" s="63"/>
      <c r="AF324" s="15"/>
      <c r="AG324" s="13"/>
      <c r="AH324" s="98">
        <f t="shared" si="289"/>
        <v>0</v>
      </c>
      <c r="AI324" s="99">
        <f>AI5</f>
        <v>0.95499999999999996</v>
      </c>
      <c r="AJ324" s="100"/>
      <c r="AK324" s="110"/>
      <c r="AL324" s="95">
        <f t="shared" si="290"/>
        <v>0</v>
      </c>
      <c r="AM324" s="15"/>
      <c r="AN324" s="24">
        <f t="shared" si="272"/>
        <v>0</v>
      </c>
      <c r="AO324" s="5">
        <v>0</v>
      </c>
      <c r="AP324" s="63"/>
      <c r="AQ324" s="15"/>
      <c r="AR324" s="13"/>
      <c r="AS324" s="98">
        <f t="shared" si="291"/>
        <v>0</v>
      </c>
      <c r="AT324" s="99">
        <f>AT5</f>
        <v>0.96</v>
      </c>
      <c r="AU324" s="100"/>
      <c r="AV324" s="110"/>
      <c r="AW324" s="95">
        <f t="shared" si="292"/>
        <v>0</v>
      </c>
      <c r="AX324" s="15"/>
      <c r="AY324" s="24">
        <f t="shared" si="273"/>
        <v>0</v>
      </c>
      <c r="AZ324" s="5">
        <v>0</v>
      </c>
      <c r="BA324" s="63"/>
      <c r="BB324" s="15"/>
      <c r="BC324" s="13"/>
      <c r="BD324" s="98">
        <f t="shared" si="293"/>
        <v>0</v>
      </c>
      <c r="BE324" s="99">
        <f>BE5</f>
        <v>0.98</v>
      </c>
      <c r="BF324" s="100"/>
      <c r="BG324" s="110"/>
      <c r="BH324" s="95">
        <f t="shared" si="294"/>
        <v>0</v>
      </c>
      <c r="BI324" s="15"/>
      <c r="BJ324" s="24">
        <f t="shared" si="274"/>
        <v>0</v>
      </c>
      <c r="BK324" s="5">
        <v>0</v>
      </c>
      <c r="BL324" s="63"/>
      <c r="BM324" s="15"/>
      <c r="BN324" s="13"/>
      <c r="BO324" s="98">
        <f t="shared" si="295"/>
        <v>0</v>
      </c>
      <c r="BP324" s="99">
        <f>BP5</f>
        <v>0.94499999999999995</v>
      </c>
      <c r="BQ324" s="100"/>
      <c r="BR324" s="110"/>
      <c r="BS324" s="95">
        <f t="shared" si="296"/>
        <v>0</v>
      </c>
      <c r="BT324" s="15"/>
      <c r="BU324" s="24">
        <f t="shared" si="275"/>
        <v>0</v>
      </c>
      <c r="BV324" s="5">
        <v>0</v>
      </c>
      <c r="BW324" s="63"/>
      <c r="BX324" s="15"/>
      <c r="BY324" s="13"/>
      <c r="BZ324" s="98">
        <f t="shared" si="297"/>
        <v>0</v>
      </c>
      <c r="CA324" s="99">
        <f>CA5</f>
        <v>1</v>
      </c>
      <c r="CB324" s="100"/>
      <c r="CC324" s="110"/>
      <c r="CD324" s="95">
        <f t="shared" si="298"/>
        <v>0</v>
      </c>
      <c r="CE324" s="15"/>
      <c r="CF324" s="24">
        <f t="shared" si="276"/>
        <v>0</v>
      </c>
      <c r="CG324" s="5">
        <v>0</v>
      </c>
      <c r="CH324" s="63"/>
      <c r="CI324" s="15"/>
      <c r="CJ324" s="13"/>
      <c r="CK324" s="98">
        <f t="shared" si="299"/>
        <v>0</v>
      </c>
      <c r="CL324" s="99">
        <f>CL5</f>
        <v>1</v>
      </c>
      <c r="CM324" s="100"/>
      <c r="CN324" s="110"/>
      <c r="CO324" s="95">
        <f t="shared" si="300"/>
        <v>0</v>
      </c>
      <c r="CP324" s="15"/>
      <c r="CQ324" s="24">
        <f t="shared" si="277"/>
        <v>0</v>
      </c>
      <c r="CR324" s="5">
        <v>0</v>
      </c>
      <c r="CS324" s="63"/>
      <c r="CT324" s="15"/>
      <c r="CU324" s="13"/>
      <c r="CV324" s="98">
        <f t="shared" si="301"/>
        <v>0</v>
      </c>
      <c r="CW324" s="99">
        <f>CW5</f>
        <v>1</v>
      </c>
      <c r="CX324" s="100"/>
      <c r="CY324" s="110"/>
      <c r="CZ324" s="95">
        <f t="shared" si="302"/>
        <v>0</v>
      </c>
      <c r="DA324" s="15"/>
      <c r="DB324" s="24">
        <f t="shared" si="278"/>
        <v>0</v>
      </c>
      <c r="DC324" s="5">
        <v>0</v>
      </c>
      <c r="DD324" s="63"/>
      <c r="DE324" s="15"/>
      <c r="DF324" s="13"/>
      <c r="DG324" s="98">
        <f t="shared" si="303"/>
        <v>0</v>
      </c>
      <c r="DH324" s="99">
        <f>DH5</f>
        <v>1</v>
      </c>
      <c r="DI324" s="100"/>
      <c r="DJ324" s="110"/>
      <c r="DK324" s="95">
        <f t="shared" si="304"/>
        <v>0</v>
      </c>
      <c r="DL324" s="15"/>
      <c r="DM324" s="24">
        <f t="shared" si="279"/>
        <v>0</v>
      </c>
      <c r="DN324" s="5">
        <v>0</v>
      </c>
      <c r="DO324" s="63"/>
      <c r="DP324" s="15"/>
      <c r="DQ324" s="13"/>
      <c r="DR324" s="98">
        <f t="shared" si="305"/>
        <v>0</v>
      </c>
      <c r="DS324" s="99">
        <f>DS5</f>
        <v>1</v>
      </c>
      <c r="DT324" s="100"/>
      <c r="DU324" s="110"/>
      <c r="DV324" s="95">
        <f t="shared" si="306"/>
        <v>0</v>
      </c>
      <c r="DW324" s="15"/>
      <c r="DX324" s="24">
        <f t="shared" si="280"/>
        <v>0</v>
      </c>
      <c r="DY324" s="5">
        <v>0</v>
      </c>
      <c r="DZ324" s="63"/>
      <c r="EA324" s="15"/>
      <c r="EB324" s="13"/>
      <c r="EC324" s="98">
        <f t="shared" si="307"/>
        <v>0</v>
      </c>
      <c r="ED324" s="99">
        <f>ED5</f>
        <v>1</v>
      </c>
      <c r="EE324" s="100"/>
      <c r="EF324" s="110"/>
      <c r="EG324" s="95">
        <f t="shared" si="308"/>
        <v>0</v>
      </c>
      <c r="EH324" s="15"/>
      <c r="EI324" s="24">
        <f t="shared" si="281"/>
        <v>0</v>
      </c>
      <c r="EJ324" s="5">
        <v>0</v>
      </c>
      <c r="EK324" s="63"/>
      <c r="EL324" s="15"/>
      <c r="EM324" s="13"/>
      <c r="EN324" s="98">
        <f t="shared" si="309"/>
        <v>0</v>
      </c>
      <c r="EO324" s="99">
        <f>EO5</f>
        <v>1</v>
      </c>
      <c r="EP324" s="100"/>
      <c r="EQ324" s="110"/>
      <c r="ER324" s="95">
        <f t="shared" si="310"/>
        <v>0</v>
      </c>
      <c r="ES324" s="15"/>
      <c r="ET324" s="24">
        <f t="shared" si="282"/>
        <v>0</v>
      </c>
      <c r="EU324" s="5">
        <v>0</v>
      </c>
      <c r="EV324" s="63"/>
      <c r="EW324" s="15"/>
      <c r="EX324" s="13"/>
      <c r="EY324" s="98">
        <f t="shared" si="311"/>
        <v>0</v>
      </c>
      <c r="EZ324" s="99">
        <f>EZ5</f>
        <v>1</v>
      </c>
      <c r="FA324" s="100"/>
      <c r="FB324" s="110"/>
      <c r="FC324" s="95">
        <f t="shared" si="312"/>
        <v>0</v>
      </c>
      <c r="FD324" s="15"/>
      <c r="FE324" s="24">
        <f t="shared" si="283"/>
        <v>0</v>
      </c>
      <c r="FF324" s="5">
        <v>0</v>
      </c>
      <c r="FG324" s="63"/>
      <c r="FH324" s="15"/>
      <c r="FI324" s="13"/>
      <c r="FJ324" s="98">
        <f t="shared" si="313"/>
        <v>0</v>
      </c>
      <c r="FK324" s="99">
        <f>FK5</f>
        <v>1</v>
      </c>
      <c r="FL324" s="100"/>
      <c r="FM324" s="110"/>
      <c r="FN324" s="95">
        <f t="shared" si="314"/>
        <v>0</v>
      </c>
      <c r="FO324" s="15"/>
      <c r="FP324" s="24">
        <f t="shared" si="284"/>
        <v>0</v>
      </c>
      <c r="FQ324" s="5">
        <v>0</v>
      </c>
      <c r="FR324" s="8">
        <v>0</v>
      </c>
      <c r="FS324" s="84">
        <f t="shared" si="315"/>
        <v>500</v>
      </c>
      <c r="FT324" s="85">
        <f t="shared" si="316"/>
        <v>500</v>
      </c>
      <c r="FU324" s="85">
        <f t="shared" si="317"/>
        <v>500</v>
      </c>
      <c r="FV324" s="85">
        <f t="shared" si="318"/>
        <v>500</v>
      </c>
      <c r="FW324" s="85">
        <f t="shared" si="319"/>
        <v>500</v>
      </c>
      <c r="FX324" s="85">
        <f t="shared" si="320"/>
        <v>500</v>
      </c>
      <c r="FY324" s="85">
        <f t="shared" si="321"/>
        <v>500</v>
      </c>
      <c r="FZ324" s="85">
        <f t="shared" si="322"/>
        <v>500</v>
      </c>
      <c r="GA324" s="85">
        <f t="shared" si="323"/>
        <v>500</v>
      </c>
      <c r="GB324" s="85">
        <f t="shared" si="324"/>
        <v>500</v>
      </c>
      <c r="GC324" s="85">
        <f t="shared" si="325"/>
        <v>500</v>
      </c>
      <c r="GD324" s="85">
        <f t="shared" si="326"/>
        <v>500</v>
      </c>
      <c r="GE324" s="85">
        <f t="shared" si="327"/>
        <v>500</v>
      </c>
      <c r="GF324" s="85">
        <f t="shared" si="328"/>
        <v>500</v>
      </c>
      <c r="GG324" s="85">
        <f t="shared" si="329"/>
        <v>500</v>
      </c>
      <c r="GH324" s="101">
        <f t="shared" si="268"/>
        <v>0</v>
      </c>
      <c r="GI324" s="102">
        <f t="shared" si="330"/>
        <v>0</v>
      </c>
      <c r="GJ324" s="102">
        <f t="shared" si="331"/>
        <v>0</v>
      </c>
      <c r="GK324" s="79">
        <f>ROW()</f>
        <v>324</v>
      </c>
    </row>
    <row r="325" spans="1:193" s="12" customFormat="1" ht="50.1" customHeight="1">
      <c r="A325" s="17">
        <f>ROW()</f>
        <v>325</v>
      </c>
      <c r="B325" s="32">
        <f t="shared" si="332"/>
        <v>319</v>
      </c>
      <c r="C325" s="33">
        <f t="shared" si="333"/>
        <v>319</v>
      </c>
      <c r="D325" s="31" t="s">
        <v>646</v>
      </c>
      <c r="E325" s="390">
        <f t="shared" si="269"/>
        <v>4.5359999999999996</v>
      </c>
      <c r="F325" s="107">
        <f t="shared" si="285"/>
        <v>4.5359999999999996</v>
      </c>
      <c r="G325" s="3">
        <v>0</v>
      </c>
      <c r="H325" s="4">
        <v>0</v>
      </c>
      <c r="I325" s="63"/>
      <c r="J325" s="15"/>
      <c r="K325" s="13"/>
      <c r="L325" s="98">
        <f t="shared" si="334"/>
        <v>1</v>
      </c>
      <c r="M325" s="99">
        <f>M5</f>
        <v>0.94499999999999995</v>
      </c>
      <c r="N325" s="100">
        <v>4.8</v>
      </c>
      <c r="O325" s="110">
        <v>378211</v>
      </c>
      <c r="P325" s="95">
        <f t="shared" si="286"/>
        <v>4.5359999999999996</v>
      </c>
      <c r="Q325" s="15"/>
      <c r="R325" s="24">
        <f t="shared" si="270"/>
        <v>1</v>
      </c>
      <c r="S325" s="25">
        <v>0</v>
      </c>
      <c r="T325" s="63"/>
      <c r="U325" s="15"/>
      <c r="V325" s="13"/>
      <c r="W325" s="98">
        <f t="shared" si="287"/>
        <v>0</v>
      </c>
      <c r="X325" s="99">
        <f>X5</f>
        <v>0.97</v>
      </c>
      <c r="Y325" s="100"/>
      <c r="Z325" s="110"/>
      <c r="AA325" s="95">
        <f t="shared" si="288"/>
        <v>0</v>
      </c>
      <c r="AB325" s="15"/>
      <c r="AC325" s="24">
        <f t="shared" si="271"/>
        <v>0</v>
      </c>
      <c r="AD325" s="5">
        <v>0</v>
      </c>
      <c r="AE325" s="63"/>
      <c r="AF325" s="15"/>
      <c r="AG325" s="13"/>
      <c r="AH325" s="98">
        <f t="shared" si="289"/>
        <v>0</v>
      </c>
      <c r="AI325" s="99">
        <f>AI5</f>
        <v>0.95499999999999996</v>
      </c>
      <c r="AJ325" s="100"/>
      <c r="AK325" s="110"/>
      <c r="AL325" s="95">
        <f t="shared" si="290"/>
        <v>0</v>
      </c>
      <c r="AM325" s="15"/>
      <c r="AN325" s="24">
        <f t="shared" si="272"/>
        <v>0</v>
      </c>
      <c r="AO325" s="5">
        <v>0</v>
      </c>
      <c r="AP325" s="63"/>
      <c r="AQ325" s="15"/>
      <c r="AR325" s="13"/>
      <c r="AS325" s="98">
        <f t="shared" si="291"/>
        <v>0</v>
      </c>
      <c r="AT325" s="99">
        <f>AT5</f>
        <v>0.96</v>
      </c>
      <c r="AU325" s="100"/>
      <c r="AV325" s="110"/>
      <c r="AW325" s="95">
        <f t="shared" si="292"/>
        <v>0</v>
      </c>
      <c r="AX325" s="15"/>
      <c r="AY325" s="24">
        <f t="shared" si="273"/>
        <v>0</v>
      </c>
      <c r="AZ325" s="5">
        <v>0</v>
      </c>
      <c r="BA325" s="63"/>
      <c r="BB325" s="15"/>
      <c r="BC325" s="13"/>
      <c r="BD325" s="98">
        <f t="shared" si="293"/>
        <v>0</v>
      </c>
      <c r="BE325" s="99">
        <f>BE5</f>
        <v>0.98</v>
      </c>
      <c r="BF325" s="100"/>
      <c r="BG325" s="110"/>
      <c r="BH325" s="95">
        <f t="shared" si="294"/>
        <v>0</v>
      </c>
      <c r="BI325" s="15"/>
      <c r="BJ325" s="24">
        <f t="shared" si="274"/>
        <v>0</v>
      </c>
      <c r="BK325" s="5">
        <v>0</v>
      </c>
      <c r="BL325" s="63"/>
      <c r="BM325" s="15"/>
      <c r="BN325" s="13"/>
      <c r="BO325" s="98">
        <f t="shared" si="295"/>
        <v>0</v>
      </c>
      <c r="BP325" s="99">
        <f>BP5</f>
        <v>0.94499999999999995</v>
      </c>
      <c r="BQ325" s="100"/>
      <c r="BR325" s="110"/>
      <c r="BS325" s="95">
        <f t="shared" si="296"/>
        <v>0</v>
      </c>
      <c r="BT325" s="15"/>
      <c r="BU325" s="24">
        <f t="shared" si="275"/>
        <v>0</v>
      </c>
      <c r="BV325" s="5">
        <v>0</v>
      </c>
      <c r="BW325" s="63"/>
      <c r="BX325" s="15"/>
      <c r="BY325" s="13"/>
      <c r="BZ325" s="98">
        <f t="shared" si="297"/>
        <v>0</v>
      </c>
      <c r="CA325" s="99">
        <f>CA5</f>
        <v>1</v>
      </c>
      <c r="CB325" s="100"/>
      <c r="CC325" s="110"/>
      <c r="CD325" s="95">
        <f t="shared" si="298"/>
        <v>0</v>
      </c>
      <c r="CE325" s="15"/>
      <c r="CF325" s="24">
        <f t="shared" si="276"/>
        <v>0</v>
      </c>
      <c r="CG325" s="5">
        <v>0</v>
      </c>
      <c r="CH325" s="63"/>
      <c r="CI325" s="15"/>
      <c r="CJ325" s="13"/>
      <c r="CK325" s="98">
        <f t="shared" si="299"/>
        <v>0</v>
      </c>
      <c r="CL325" s="99">
        <f>CL5</f>
        <v>1</v>
      </c>
      <c r="CM325" s="100"/>
      <c r="CN325" s="110"/>
      <c r="CO325" s="95">
        <f t="shared" si="300"/>
        <v>0</v>
      </c>
      <c r="CP325" s="15"/>
      <c r="CQ325" s="24">
        <f t="shared" si="277"/>
        <v>0</v>
      </c>
      <c r="CR325" s="5">
        <v>0</v>
      </c>
      <c r="CS325" s="63"/>
      <c r="CT325" s="15"/>
      <c r="CU325" s="13"/>
      <c r="CV325" s="98">
        <f t="shared" si="301"/>
        <v>0</v>
      </c>
      <c r="CW325" s="99">
        <f>CW5</f>
        <v>1</v>
      </c>
      <c r="CX325" s="100"/>
      <c r="CY325" s="110"/>
      <c r="CZ325" s="95">
        <f t="shared" si="302"/>
        <v>0</v>
      </c>
      <c r="DA325" s="15"/>
      <c r="DB325" s="24">
        <f t="shared" si="278"/>
        <v>0</v>
      </c>
      <c r="DC325" s="5">
        <v>0</v>
      </c>
      <c r="DD325" s="63"/>
      <c r="DE325" s="15"/>
      <c r="DF325" s="13"/>
      <c r="DG325" s="98">
        <f t="shared" si="303"/>
        <v>0</v>
      </c>
      <c r="DH325" s="99">
        <f>DH5</f>
        <v>1</v>
      </c>
      <c r="DI325" s="100"/>
      <c r="DJ325" s="110"/>
      <c r="DK325" s="95">
        <f t="shared" si="304"/>
        <v>0</v>
      </c>
      <c r="DL325" s="15"/>
      <c r="DM325" s="24">
        <f t="shared" si="279"/>
        <v>0</v>
      </c>
      <c r="DN325" s="5">
        <v>0</v>
      </c>
      <c r="DO325" s="63"/>
      <c r="DP325" s="15"/>
      <c r="DQ325" s="13"/>
      <c r="DR325" s="98">
        <f t="shared" si="305"/>
        <v>0</v>
      </c>
      <c r="DS325" s="99">
        <f>DS5</f>
        <v>1</v>
      </c>
      <c r="DT325" s="100"/>
      <c r="DU325" s="110"/>
      <c r="DV325" s="95">
        <f t="shared" si="306"/>
        <v>0</v>
      </c>
      <c r="DW325" s="15"/>
      <c r="DX325" s="24">
        <f t="shared" si="280"/>
        <v>0</v>
      </c>
      <c r="DY325" s="5">
        <v>0</v>
      </c>
      <c r="DZ325" s="63"/>
      <c r="EA325" s="15"/>
      <c r="EB325" s="13"/>
      <c r="EC325" s="98">
        <f t="shared" si="307"/>
        <v>0</v>
      </c>
      <c r="ED325" s="99">
        <f>ED5</f>
        <v>1</v>
      </c>
      <c r="EE325" s="100"/>
      <c r="EF325" s="110"/>
      <c r="EG325" s="95">
        <f t="shared" si="308"/>
        <v>0</v>
      </c>
      <c r="EH325" s="15"/>
      <c r="EI325" s="24">
        <f t="shared" si="281"/>
        <v>0</v>
      </c>
      <c r="EJ325" s="5">
        <v>0</v>
      </c>
      <c r="EK325" s="63"/>
      <c r="EL325" s="15"/>
      <c r="EM325" s="13"/>
      <c r="EN325" s="98">
        <f t="shared" si="309"/>
        <v>0</v>
      </c>
      <c r="EO325" s="99">
        <f>EO5</f>
        <v>1</v>
      </c>
      <c r="EP325" s="100"/>
      <c r="EQ325" s="110"/>
      <c r="ER325" s="95">
        <f t="shared" si="310"/>
        <v>0</v>
      </c>
      <c r="ES325" s="15"/>
      <c r="ET325" s="24">
        <f t="shared" si="282"/>
        <v>0</v>
      </c>
      <c r="EU325" s="5">
        <v>0</v>
      </c>
      <c r="EV325" s="63"/>
      <c r="EW325" s="15"/>
      <c r="EX325" s="13"/>
      <c r="EY325" s="98">
        <f t="shared" si="311"/>
        <v>0</v>
      </c>
      <c r="EZ325" s="99">
        <f>EZ5</f>
        <v>1</v>
      </c>
      <c r="FA325" s="100"/>
      <c r="FB325" s="110"/>
      <c r="FC325" s="95">
        <f t="shared" si="312"/>
        <v>0</v>
      </c>
      <c r="FD325" s="15"/>
      <c r="FE325" s="24">
        <f t="shared" si="283"/>
        <v>0</v>
      </c>
      <c r="FF325" s="5">
        <v>0</v>
      </c>
      <c r="FG325" s="63"/>
      <c r="FH325" s="15"/>
      <c r="FI325" s="13"/>
      <c r="FJ325" s="98">
        <f t="shared" si="313"/>
        <v>0</v>
      </c>
      <c r="FK325" s="99">
        <f>FK5</f>
        <v>1</v>
      </c>
      <c r="FL325" s="100"/>
      <c r="FM325" s="110"/>
      <c r="FN325" s="95">
        <f t="shared" si="314"/>
        <v>0</v>
      </c>
      <c r="FO325" s="15"/>
      <c r="FP325" s="24">
        <f t="shared" si="284"/>
        <v>0</v>
      </c>
      <c r="FQ325" s="5">
        <v>0</v>
      </c>
      <c r="FR325" s="8">
        <v>0</v>
      </c>
      <c r="FS325" s="84">
        <f t="shared" si="315"/>
        <v>4.5359999999999996</v>
      </c>
      <c r="FT325" s="85">
        <f t="shared" si="316"/>
        <v>500</v>
      </c>
      <c r="FU325" s="85">
        <f t="shared" si="317"/>
        <v>500</v>
      </c>
      <c r="FV325" s="85">
        <f t="shared" si="318"/>
        <v>500</v>
      </c>
      <c r="FW325" s="85">
        <f t="shared" si="319"/>
        <v>500</v>
      </c>
      <c r="FX325" s="85">
        <f t="shared" si="320"/>
        <v>500</v>
      </c>
      <c r="FY325" s="85">
        <f t="shared" si="321"/>
        <v>500</v>
      </c>
      <c r="FZ325" s="85">
        <f t="shared" si="322"/>
        <v>500</v>
      </c>
      <c r="GA325" s="85">
        <f t="shared" si="323"/>
        <v>500</v>
      </c>
      <c r="GB325" s="85">
        <f t="shared" si="324"/>
        <v>500</v>
      </c>
      <c r="GC325" s="85">
        <f t="shared" si="325"/>
        <v>500</v>
      </c>
      <c r="GD325" s="85">
        <f t="shared" si="326"/>
        <v>500</v>
      </c>
      <c r="GE325" s="85">
        <f t="shared" si="327"/>
        <v>500</v>
      </c>
      <c r="GF325" s="85">
        <f t="shared" si="328"/>
        <v>500</v>
      </c>
      <c r="GG325" s="85">
        <f t="shared" si="329"/>
        <v>500</v>
      </c>
      <c r="GH325" s="101">
        <f t="shared" si="268"/>
        <v>1</v>
      </c>
      <c r="GI325" s="102">
        <f t="shared" si="330"/>
        <v>4.5359999999999996</v>
      </c>
      <c r="GJ325" s="102">
        <f t="shared" si="331"/>
        <v>4.5359999999999996</v>
      </c>
      <c r="GK325" s="79">
        <f>ROW()</f>
        <v>325</v>
      </c>
    </row>
    <row r="326" spans="1:193" s="12" customFormat="1" ht="50.1" customHeight="1">
      <c r="A326" s="17">
        <f>ROW()</f>
        <v>326</v>
      </c>
      <c r="B326" s="32">
        <f t="shared" si="332"/>
        <v>320</v>
      </c>
      <c r="C326" s="33">
        <f t="shared" si="333"/>
        <v>320</v>
      </c>
      <c r="D326" s="31" t="s">
        <v>647</v>
      </c>
      <c r="E326" s="390">
        <f t="shared" si="269"/>
        <v>2.5728050249999996</v>
      </c>
      <c r="F326" s="107">
        <f t="shared" si="285"/>
        <v>2.6476750124999997</v>
      </c>
      <c r="G326" s="3">
        <v>0</v>
      </c>
      <c r="H326" s="4">
        <v>0</v>
      </c>
      <c r="I326" s="63"/>
      <c r="J326" s="15"/>
      <c r="K326" s="13"/>
      <c r="L326" s="98">
        <f t="shared" si="334"/>
        <v>1</v>
      </c>
      <c r="M326" s="99">
        <f>M5</f>
        <v>0.94499999999999995</v>
      </c>
      <c r="N326" s="100">
        <v>2.8809999999999998</v>
      </c>
      <c r="O326" s="110">
        <v>218222</v>
      </c>
      <c r="P326" s="95">
        <f t="shared" si="286"/>
        <v>2.7225449999999998</v>
      </c>
      <c r="Q326" s="15"/>
      <c r="R326" s="24">
        <f t="shared" si="270"/>
        <v>2</v>
      </c>
      <c r="S326" s="25">
        <v>0</v>
      </c>
      <c r="T326" s="63"/>
      <c r="U326" s="15"/>
      <c r="V326" s="13"/>
      <c r="W326" s="98">
        <f t="shared" si="287"/>
        <v>0</v>
      </c>
      <c r="X326" s="99">
        <f>X5</f>
        <v>0.97</v>
      </c>
      <c r="Y326" s="100"/>
      <c r="Z326" s="110"/>
      <c r="AA326" s="95">
        <f t="shared" si="288"/>
        <v>0</v>
      </c>
      <c r="AB326" s="15"/>
      <c r="AC326" s="24">
        <f t="shared" si="271"/>
        <v>0</v>
      </c>
      <c r="AD326" s="5">
        <v>0</v>
      </c>
      <c r="AE326" s="63"/>
      <c r="AF326" s="15"/>
      <c r="AG326" s="13"/>
      <c r="AH326" s="98">
        <f t="shared" si="289"/>
        <v>0</v>
      </c>
      <c r="AI326" s="99">
        <f>AI5</f>
        <v>0.95499999999999996</v>
      </c>
      <c r="AJ326" s="100"/>
      <c r="AK326" s="110"/>
      <c r="AL326" s="95">
        <f t="shared" si="290"/>
        <v>0</v>
      </c>
      <c r="AM326" s="15"/>
      <c r="AN326" s="24">
        <f t="shared" si="272"/>
        <v>0</v>
      </c>
      <c r="AO326" s="5">
        <v>0</v>
      </c>
      <c r="AP326" s="63"/>
      <c r="AQ326" s="15"/>
      <c r="AR326" s="13"/>
      <c r="AS326" s="98">
        <f t="shared" si="291"/>
        <v>0</v>
      </c>
      <c r="AT326" s="99">
        <f>AT5</f>
        <v>0.96</v>
      </c>
      <c r="AU326" s="100"/>
      <c r="AV326" s="110"/>
      <c r="AW326" s="95">
        <f t="shared" si="292"/>
        <v>0</v>
      </c>
      <c r="AX326" s="15"/>
      <c r="AY326" s="24">
        <f t="shared" si="273"/>
        <v>0</v>
      </c>
      <c r="AZ326" s="5">
        <v>0</v>
      </c>
      <c r="BA326" s="63"/>
      <c r="BB326" s="15"/>
      <c r="BC326" s="13"/>
      <c r="BD326" s="98">
        <f t="shared" si="293"/>
        <v>0</v>
      </c>
      <c r="BE326" s="99">
        <f>BE5</f>
        <v>0.98</v>
      </c>
      <c r="BF326" s="100"/>
      <c r="BG326" s="110"/>
      <c r="BH326" s="95">
        <f t="shared" si="294"/>
        <v>0</v>
      </c>
      <c r="BI326" s="15"/>
      <c r="BJ326" s="24">
        <f t="shared" si="274"/>
        <v>0</v>
      </c>
      <c r="BK326" s="5">
        <v>0</v>
      </c>
      <c r="BL326" s="63"/>
      <c r="BM326" s="15"/>
      <c r="BN326" s="13"/>
      <c r="BO326" s="98">
        <f t="shared" si="295"/>
        <v>1</v>
      </c>
      <c r="BP326" s="99">
        <f>BP5</f>
        <v>0.94499999999999995</v>
      </c>
      <c r="BQ326" s="100">
        <v>2.7225449999999998</v>
      </c>
      <c r="BR326" s="110"/>
      <c r="BS326" s="95">
        <f t="shared" si="296"/>
        <v>2.5728050249999996</v>
      </c>
      <c r="BT326" s="15"/>
      <c r="BU326" s="24">
        <f t="shared" si="275"/>
        <v>1</v>
      </c>
      <c r="BV326" s="5">
        <v>0</v>
      </c>
      <c r="BW326" s="63"/>
      <c r="BX326" s="15"/>
      <c r="BY326" s="13"/>
      <c r="BZ326" s="98">
        <f t="shared" si="297"/>
        <v>0</v>
      </c>
      <c r="CA326" s="99">
        <f>CA5</f>
        <v>1</v>
      </c>
      <c r="CB326" s="100"/>
      <c r="CC326" s="110"/>
      <c r="CD326" s="95">
        <f t="shared" si="298"/>
        <v>0</v>
      </c>
      <c r="CE326" s="15"/>
      <c r="CF326" s="24">
        <f t="shared" si="276"/>
        <v>0</v>
      </c>
      <c r="CG326" s="5">
        <v>0</v>
      </c>
      <c r="CH326" s="63"/>
      <c r="CI326" s="15"/>
      <c r="CJ326" s="13"/>
      <c r="CK326" s="98">
        <f t="shared" si="299"/>
        <v>0</v>
      </c>
      <c r="CL326" s="99">
        <f>CL5</f>
        <v>1</v>
      </c>
      <c r="CM326" s="100"/>
      <c r="CN326" s="110"/>
      <c r="CO326" s="95">
        <f t="shared" si="300"/>
        <v>0</v>
      </c>
      <c r="CP326" s="15"/>
      <c r="CQ326" s="24">
        <f t="shared" si="277"/>
        <v>0</v>
      </c>
      <c r="CR326" s="5">
        <v>0</v>
      </c>
      <c r="CS326" s="63"/>
      <c r="CT326" s="15"/>
      <c r="CU326" s="13"/>
      <c r="CV326" s="98">
        <f t="shared" si="301"/>
        <v>0</v>
      </c>
      <c r="CW326" s="99">
        <f>CW5</f>
        <v>1</v>
      </c>
      <c r="CX326" s="100"/>
      <c r="CY326" s="110"/>
      <c r="CZ326" s="95">
        <f t="shared" si="302"/>
        <v>0</v>
      </c>
      <c r="DA326" s="15"/>
      <c r="DB326" s="24">
        <f t="shared" si="278"/>
        <v>0</v>
      </c>
      <c r="DC326" s="5">
        <v>0</v>
      </c>
      <c r="DD326" s="63"/>
      <c r="DE326" s="15"/>
      <c r="DF326" s="13"/>
      <c r="DG326" s="98">
        <f t="shared" si="303"/>
        <v>0</v>
      </c>
      <c r="DH326" s="99">
        <f>DH5</f>
        <v>1</v>
      </c>
      <c r="DI326" s="100"/>
      <c r="DJ326" s="110"/>
      <c r="DK326" s="95">
        <f t="shared" si="304"/>
        <v>0</v>
      </c>
      <c r="DL326" s="15"/>
      <c r="DM326" s="24">
        <f t="shared" si="279"/>
        <v>0</v>
      </c>
      <c r="DN326" s="5">
        <v>0</v>
      </c>
      <c r="DO326" s="63"/>
      <c r="DP326" s="15"/>
      <c r="DQ326" s="13"/>
      <c r="DR326" s="98">
        <f t="shared" si="305"/>
        <v>0</v>
      </c>
      <c r="DS326" s="99">
        <f>DS5</f>
        <v>1</v>
      </c>
      <c r="DT326" s="100"/>
      <c r="DU326" s="110"/>
      <c r="DV326" s="95">
        <f t="shared" si="306"/>
        <v>0</v>
      </c>
      <c r="DW326" s="15"/>
      <c r="DX326" s="24">
        <f t="shared" si="280"/>
        <v>0</v>
      </c>
      <c r="DY326" s="5">
        <v>0</v>
      </c>
      <c r="DZ326" s="63"/>
      <c r="EA326" s="15"/>
      <c r="EB326" s="13"/>
      <c r="EC326" s="98">
        <f t="shared" si="307"/>
        <v>0</v>
      </c>
      <c r="ED326" s="99">
        <f>ED5</f>
        <v>1</v>
      </c>
      <c r="EE326" s="100"/>
      <c r="EF326" s="110"/>
      <c r="EG326" s="95">
        <f t="shared" si="308"/>
        <v>0</v>
      </c>
      <c r="EH326" s="15"/>
      <c r="EI326" s="24">
        <f t="shared" si="281"/>
        <v>0</v>
      </c>
      <c r="EJ326" s="5">
        <v>0</v>
      </c>
      <c r="EK326" s="63"/>
      <c r="EL326" s="15"/>
      <c r="EM326" s="13"/>
      <c r="EN326" s="98">
        <f t="shared" si="309"/>
        <v>0</v>
      </c>
      <c r="EO326" s="99">
        <f>EO5</f>
        <v>1</v>
      </c>
      <c r="EP326" s="100"/>
      <c r="EQ326" s="110"/>
      <c r="ER326" s="95">
        <f t="shared" si="310"/>
        <v>0</v>
      </c>
      <c r="ES326" s="15"/>
      <c r="ET326" s="24">
        <f t="shared" si="282"/>
        <v>0</v>
      </c>
      <c r="EU326" s="5">
        <v>0</v>
      </c>
      <c r="EV326" s="63"/>
      <c r="EW326" s="15"/>
      <c r="EX326" s="13"/>
      <c r="EY326" s="98">
        <f t="shared" si="311"/>
        <v>0</v>
      </c>
      <c r="EZ326" s="99">
        <f>EZ5</f>
        <v>1</v>
      </c>
      <c r="FA326" s="100"/>
      <c r="FB326" s="110"/>
      <c r="FC326" s="95">
        <f t="shared" si="312"/>
        <v>0</v>
      </c>
      <c r="FD326" s="15"/>
      <c r="FE326" s="24">
        <f t="shared" si="283"/>
        <v>0</v>
      </c>
      <c r="FF326" s="5">
        <v>0</v>
      </c>
      <c r="FG326" s="63"/>
      <c r="FH326" s="15"/>
      <c r="FI326" s="13"/>
      <c r="FJ326" s="98">
        <f t="shared" si="313"/>
        <v>0</v>
      </c>
      <c r="FK326" s="99">
        <f>FK5</f>
        <v>1</v>
      </c>
      <c r="FL326" s="100"/>
      <c r="FM326" s="110"/>
      <c r="FN326" s="95">
        <f t="shared" si="314"/>
        <v>0</v>
      </c>
      <c r="FO326" s="15"/>
      <c r="FP326" s="24">
        <f t="shared" si="284"/>
        <v>0</v>
      </c>
      <c r="FQ326" s="5">
        <v>0</v>
      </c>
      <c r="FR326" s="8">
        <v>0</v>
      </c>
      <c r="FS326" s="84">
        <f t="shared" si="315"/>
        <v>2.7225449999999998</v>
      </c>
      <c r="FT326" s="85">
        <f t="shared" si="316"/>
        <v>500</v>
      </c>
      <c r="FU326" s="85">
        <f t="shared" si="317"/>
        <v>500</v>
      </c>
      <c r="FV326" s="85">
        <f t="shared" si="318"/>
        <v>500</v>
      </c>
      <c r="FW326" s="85">
        <f t="shared" si="319"/>
        <v>500</v>
      </c>
      <c r="FX326" s="85">
        <f t="shared" si="320"/>
        <v>2.5728050249999996</v>
      </c>
      <c r="FY326" s="85">
        <f t="shared" si="321"/>
        <v>500</v>
      </c>
      <c r="FZ326" s="85">
        <f t="shared" si="322"/>
        <v>500</v>
      </c>
      <c r="GA326" s="85">
        <f t="shared" si="323"/>
        <v>500</v>
      </c>
      <c r="GB326" s="85">
        <f t="shared" si="324"/>
        <v>500</v>
      </c>
      <c r="GC326" s="85">
        <f t="shared" si="325"/>
        <v>500</v>
      </c>
      <c r="GD326" s="85">
        <f t="shared" si="326"/>
        <v>500</v>
      </c>
      <c r="GE326" s="85">
        <f t="shared" si="327"/>
        <v>500</v>
      </c>
      <c r="GF326" s="85">
        <f t="shared" si="328"/>
        <v>500</v>
      </c>
      <c r="GG326" s="85">
        <f t="shared" si="329"/>
        <v>500</v>
      </c>
      <c r="GH326" s="101">
        <f t="shared" ref="GH326:GH351" si="335">L326+W326+AH326+AS326+BD326+BO326+BZ326+CK326+CV326+DG326+DR326+EC326+EN326+EY326+FJ326</f>
        <v>2</v>
      </c>
      <c r="GI326" s="102">
        <f t="shared" si="330"/>
        <v>5.2953500249999994</v>
      </c>
      <c r="GJ326" s="102">
        <f t="shared" si="331"/>
        <v>2.6476750124999997</v>
      </c>
      <c r="GK326" s="79">
        <f>ROW()</f>
        <v>326</v>
      </c>
    </row>
    <row r="327" spans="1:193" s="12" customFormat="1" ht="50.1" customHeight="1">
      <c r="A327" s="17">
        <f>ROW()</f>
        <v>327</v>
      </c>
      <c r="B327" s="32">
        <f t="shared" si="332"/>
        <v>321</v>
      </c>
      <c r="C327" s="33">
        <f t="shared" si="333"/>
        <v>321</v>
      </c>
      <c r="D327" s="31" t="s">
        <v>648</v>
      </c>
      <c r="E327" s="390">
        <f t="shared" ref="E327:E390" si="336">MIN(FS327:GG327)</f>
        <v>3.4158206249999998</v>
      </c>
      <c r="F327" s="107">
        <f t="shared" si="285"/>
        <v>3.6618818750000002</v>
      </c>
      <c r="G327" s="3">
        <v>0</v>
      </c>
      <c r="H327" s="4">
        <v>0</v>
      </c>
      <c r="I327" s="63"/>
      <c r="J327" s="15"/>
      <c r="K327" s="13"/>
      <c r="L327" s="98">
        <f t="shared" si="334"/>
        <v>1</v>
      </c>
      <c r="M327" s="99">
        <f>M5</f>
        <v>0.94499999999999995</v>
      </c>
      <c r="N327" s="100">
        <v>3.8250000000000002</v>
      </c>
      <c r="O327" s="110">
        <v>105210</v>
      </c>
      <c r="P327" s="95">
        <f t="shared" si="286"/>
        <v>3.6146250000000002</v>
      </c>
      <c r="Q327" s="15"/>
      <c r="R327" s="24">
        <f t="shared" ref="R327:R390" si="337">IF(ISBLANK(P327),0,IF(P327=0,0,RANK(P327,FS327:GG327,1)))</f>
        <v>2</v>
      </c>
      <c r="S327" s="25">
        <v>0</v>
      </c>
      <c r="T327" s="63"/>
      <c r="U327" s="15"/>
      <c r="V327" s="13"/>
      <c r="W327" s="98">
        <f t="shared" si="287"/>
        <v>0</v>
      </c>
      <c r="X327" s="99">
        <f>X5</f>
        <v>0.97</v>
      </c>
      <c r="Y327" s="100"/>
      <c r="Z327" s="110"/>
      <c r="AA327" s="95">
        <f t="shared" si="288"/>
        <v>0</v>
      </c>
      <c r="AB327" s="15"/>
      <c r="AC327" s="24">
        <f t="shared" ref="AC327:AC390" si="338">IF(ISBLANK(AA327),0,IF(AA327=0,0,RANK(AA327,FS327:GG327,1)))</f>
        <v>0</v>
      </c>
      <c r="AD327" s="5">
        <v>0</v>
      </c>
      <c r="AE327" s="63"/>
      <c r="AF327" s="15"/>
      <c r="AG327" s="13"/>
      <c r="AH327" s="98">
        <f t="shared" si="289"/>
        <v>0</v>
      </c>
      <c r="AI327" s="99">
        <f>AI5</f>
        <v>0.95499999999999996</v>
      </c>
      <c r="AJ327" s="100"/>
      <c r="AK327" s="110"/>
      <c r="AL327" s="95">
        <f t="shared" si="290"/>
        <v>0</v>
      </c>
      <c r="AM327" s="15"/>
      <c r="AN327" s="24">
        <f t="shared" ref="AN327:AN390" si="339">IF(ISBLANK(AL327),0,IF(AL327=0,0,RANK(AL327,FS327:GG327,1)))</f>
        <v>0</v>
      </c>
      <c r="AO327" s="5">
        <v>0</v>
      </c>
      <c r="AP327" s="63"/>
      <c r="AQ327" s="15"/>
      <c r="AR327" s="13"/>
      <c r="AS327" s="98">
        <f t="shared" si="291"/>
        <v>1</v>
      </c>
      <c r="AT327" s="99">
        <f>AT5</f>
        <v>0.96</v>
      </c>
      <c r="AU327" s="100">
        <v>4.12</v>
      </c>
      <c r="AV327" s="110"/>
      <c r="AW327" s="95">
        <f t="shared" si="292"/>
        <v>3.9552</v>
      </c>
      <c r="AX327" s="15"/>
      <c r="AY327" s="24">
        <f t="shared" ref="AY327:AY390" si="340">IF(ISBLANK(AW327),0,IF(AW327=0,0,RANK(AW327,FS327:GG327,1)))</f>
        <v>3</v>
      </c>
      <c r="AZ327" s="5">
        <v>0</v>
      </c>
      <c r="BA327" s="63"/>
      <c r="BB327" s="15"/>
      <c r="BC327" s="13"/>
      <c r="BD327" s="98">
        <f t="shared" si="293"/>
        <v>0</v>
      </c>
      <c r="BE327" s="99">
        <f>BE5</f>
        <v>0.98</v>
      </c>
      <c r="BF327" s="100"/>
      <c r="BG327" s="110"/>
      <c r="BH327" s="95">
        <f t="shared" si="294"/>
        <v>0</v>
      </c>
      <c r="BI327" s="15"/>
      <c r="BJ327" s="24">
        <f t="shared" ref="BJ327:BJ390" si="341">IF(ISBLANK(BH327),0,IF(BH327=0,0,RANK(BH327,FS327:GG327,1)))</f>
        <v>0</v>
      </c>
      <c r="BK327" s="5">
        <v>0</v>
      </c>
      <c r="BL327" s="63"/>
      <c r="BM327" s="15"/>
      <c r="BN327" s="13"/>
      <c r="BO327" s="98">
        <f t="shared" si="295"/>
        <v>1</v>
      </c>
      <c r="BP327" s="99">
        <f>BP5</f>
        <v>0.94499999999999995</v>
      </c>
      <c r="BQ327" s="100">
        <v>3.6146250000000002</v>
      </c>
      <c r="BR327" s="110"/>
      <c r="BS327" s="95">
        <f t="shared" si="296"/>
        <v>3.4158206249999998</v>
      </c>
      <c r="BT327" s="15"/>
      <c r="BU327" s="24">
        <f t="shared" ref="BU327:BU390" si="342">IF(ISBLANK(BS327),0,IF(BS327=0,0,RANK(BS327,FS327:GG327,1)))</f>
        <v>1</v>
      </c>
      <c r="BV327" s="5">
        <v>0</v>
      </c>
      <c r="BW327" s="63"/>
      <c r="BX327" s="15"/>
      <c r="BY327" s="13"/>
      <c r="BZ327" s="98">
        <f t="shared" si="297"/>
        <v>0</v>
      </c>
      <c r="CA327" s="99">
        <f>CA5</f>
        <v>1</v>
      </c>
      <c r="CB327" s="100"/>
      <c r="CC327" s="110"/>
      <c r="CD327" s="95">
        <f t="shared" si="298"/>
        <v>0</v>
      </c>
      <c r="CE327" s="15"/>
      <c r="CF327" s="24">
        <f t="shared" ref="CF327:CF390" si="343">IF(ISBLANK(CD327),0,IF(CD327=0,0,RANK(CD327,FS327:GG327,1)))</f>
        <v>0</v>
      </c>
      <c r="CG327" s="5">
        <v>0</v>
      </c>
      <c r="CH327" s="63"/>
      <c r="CI327" s="15"/>
      <c r="CJ327" s="13"/>
      <c r="CK327" s="98">
        <f t="shared" si="299"/>
        <v>0</v>
      </c>
      <c r="CL327" s="99">
        <f>CL5</f>
        <v>1</v>
      </c>
      <c r="CM327" s="100"/>
      <c r="CN327" s="110"/>
      <c r="CO327" s="95">
        <f t="shared" si="300"/>
        <v>0</v>
      </c>
      <c r="CP327" s="15"/>
      <c r="CQ327" s="24">
        <f t="shared" ref="CQ327:CQ390" si="344">IF(ISBLANK(CO327),0,IF(CO327=0,0,RANK(CO327,FS327:GG327,1)))</f>
        <v>0</v>
      </c>
      <c r="CR327" s="5">
        <v>0</v>
      </c>
      <c r="CS327" s="63"/>
      <c r="CT327" s="15"/>
      <c r="CU327" s="13"/>
      <c r="CV327" s="98">
        <f t="shared" si="301"/>
        <v>0</v>
      </c>
      <c r="CW327" s="99">
        <f>CW5</f>
        <v>1</v>
      </c>
      <c r="CX327" s="100"/>
      <c r="CY327" s="110"/>
      <c r="CZ327" s="95">
        <f t="shared" si="302"/>
        <v>0</v>
      </c>
      <c r="DA327" s="15"/>
      <c r="DB327" s="24">
        <f t="shared" ref="DB327:DB390" si="345">IF(ISBLANK(CZ327),0,IF(CZ327=0,0,RANK(CZ327,FS327:GG327,1)))</f>
        <v>0</v>
      </c>
      <c r="DC327" s="5">
        <v>0</v>
      </c>
      <c r="DD327" s="63"/>
      <c r="DE327" s="15"/>
      <c r="DF327" s="13"/>
      <c r="DG327" s="98">
        <f t="shared" si="303"/>
        <v>0</v>
      </c>
      <c r="DH327" s="99">
        <f>DH5</f>
        <v>1</v>
      </c>
      <c r="DI327" s="100"/>
      <c r="DJ327" s="110"/>
      <c r="DK327" s="95">
        <f t="shared" si="304"/>
        <v>0</v>
      </c>
      <c r="DL327" s="15"/>
      <c r="DM327" s="24">
        <f t="shared" ref="DM327:DM390" si="346">IF(ISBLANK(DK327),0,IF(DK327=0,0,RANK(DK327,FS327:GG327,1)))</f>
        <v>0</v>
      </c>
      <c r="DN327" s="5">
        <v>0</v>
      </c>
      <c r="DO327" s="63"/>
      <c r="DP327" s="15"/>
      <c r="DQ327" s="13"/>
      <c r="DR327" s="98">
        <f t="shared" si="305"/>
        <v>0</v>
      </c>
      <c r="DS327" s="99">
        <f>DS5</f>
        <v>1</v>
      </c>
      <c r="DT327" s="100"/>
      <c r="DU327" s="110"/>
      <c r="DV327" s="95">
        <f t="shared" si="306"/>
        <v>0</v>
      </c>
      <c r="DW327" s="15"/>
      <c r="DX327" s="24">
        <f t="shared" ref="DX327:DX390" si="347">IF(ISBLANK(DV327),0,IF(DV327=0,0,RANK(DV327,FS327:GG327,1)))</f>
        <v>0</v>
      </c>
      <c r="DY327" s="5">
        <v>0</v>
      </c>
      <c r="DZ327" s="63"/>
      <c r="EA327" s="15"/>
      <c r="EB327" s="13"/>
      <c r="EC327" s="98">
        <f t="shared" si="307"/>
        <v>0</v>
      </c>
      <c r="ED327" s="99">
        <f>ED5</f>
        <v>1</v>
      </c>
      <c r="EE327" s="100"/>
      <c r="EF327" s="110"/>
      <c r="EG327" s="95">
        <f t="shared" si="308"/>
        <v>0</v>
      </c>
      <c r="EH327" s="15"/>
      <c r="EI327" s="24">
        <f t="shared" ref="EI327:EI390" si="348">IF(ISBLANK(EG327),0,IF(EG327=0,0,RANK(EG327,FS327:GG327,1)))</f>
        <v>0</v>
      </c>
      <c r="EJ327" s="5">
        <v>0</v>
      </c>
      <c r="EK327" s="63"/>
      <c r="EL327" s="15"/>
      <c r="EM327" s="13"/>
      <c r="EN327" s="98">
        <f t="shared" si="309"/>
        <v>0</v>
      </c>
      <c r="EO327" s="99">
        <f>EO5</f>
        <v>1</v>
      </c>
      <c r="EP327" s="100"/>
      <c r="EQ327" s="110"/>
      <c r="ER327" s="95">
        <f t="shared" si="310"/>
        <v>0</v>
      </c>
      <c r="ES327" s="15"/>
      <c r="ET327" s="24">
        <f t="shared" ref="ET327:ET390" si="349">IF(ISBLANK(ER327),0,IF(ER327=0,0,RANK(ER327,FS327:GG327,1)))</f>
        <v>0</v>
      </c>
      <c r="EU327" s="5">
        <v>0</v>
      </c>
      <c r="EV327" s="63"/>
      <c r="EW327" s="15"/>
      <c r="EX327" s="13"/>
      <c r="EY327" s="98">
        <f t="shared" si="311"/>
        <v>0</v>
      </c>
      <c r="EZ327" s="99">
        <f>EZ5</f>
        <v>1</v>
      </c>
      <c r="FA327" s="100"/>
      <c r="FB327" s="110"/>
      <c r="FC327" s="95">
        <f t="shared" si="312"/>
        <v>0</v>
      </c>
      <c r="FD327" s="15"/>
      <c r="FE327" s="24">
        <f t="shared" ref="FE327:FE390" si="350">IF(ISBLANK(FC327),0,IF(FC327=0,0,RANK(FC327,FS327:GG327,1)))</f>
        <v>0</v>
      </c>
      <c r="FF327" s="5">
        <v>0</v>
      </c>
      <c r="FG327" s="63"/>
      <c r="FH327" s="15"/>
      <c r="FI327" s="13"/>
      <c r="FJ327" s="98">
        <f t="shared" si="313"/>
        <v>0</v>
      </c>
      <c r="FK327" s="99">
        <f>FK5</f>
        <v>1</v>
      </c>
      <c r="FL327" s="100"/>
      <c r="FM327" s="110"/>
      <c r="FN327" s="95">
        <f t="shared" si="314"/>
        <v>0</v>
      </c>
      <c r="FO327" s="15"/>
      <c r="FP327" s="24">
        <f t="shared" ref="FP327:FP390" si="351">IF(ISBLANK(FN327),0,IF(FN327=0,0,RANK(FN327,FS327:GG327,1)))</f>
        <v>0</v>
      </c>
      <c r="FQ327" s="5">
        <v>0</v>
      </c>
      <c r="FR327" s="8">
        <v>0</v>
      </c>
      <c r="FS327" s="84">
        <f t="shared" si="315"/>
        <v>3.6146250000000002</v>
      </c>
      <c r="FT327" s="85">
        <f t="shared" si="316"/>
        <v>500</v>
      </c>
      <c r="FU327" s="85">
        <f t="shared" si="317"/>
        <v>500</v>
      </c>
      <c r="FV327" s="85">
        <f t="shared" si="318"/>
        <v>3.9552</v>
      </c>
      <c r="FW327" s="85">
        <f t="shared" si="319"/>
        <v>500</v>
      </c>
      <c r="FX327" s="85">
        <f t="shared" si="320"/>
        <v>3.4158206249999998</v>
      </c>
      <c r="FY327" s="85">
        <f t="shared" si="321"/>
        <v>500</v>
      </c>
      <c r="FZ327" s="85">
        <f t="shared" si="322"/>
        <v>500</v>
      </c>
      <c r="GA327" s="85">
        <f t="shared" si="323"/>
        <v>500</v>
      </c>
      <c r="GB327" s="85">
        <f t="shared" si="324"/>
        <v>500</v>
      </c>
      <c r="GC327" s="85">
        <f t="shared" si="325"/>
        <v>500</v>
      </c>
      <c r="GD327" s="85">
        <f t="shared" si="326"/>
        <v>500</v>
      </c>
      <c r="GE327" s="85">
        <f t="shared" si="327"/>
        <v>500</v>
      </c>
      <c r="GF327" s="85">
        <f t="shared" si="328"/>
        <v>500</v>
      </c>
      <c r="GG327" s="85">
        <f t="shared" si="329"/>
        <v>500</v>
      </c>
      <c r="GH327" s="101">
        <f t="shared" si="335"/>
        <v>3</v>
      </c>
      <c r="GI327" s="102">
        <f t="shared" si="330"/>
        <v>10.985645625</v>
      </c>
      <c r="GJ327" s="102">
        <f t="shared" si="331"/>
        <v>3.6618818750000002</v>
      </c>
      <c r="GK327" s="79">
        <f>ROW()</f>
        <v>327</v>
      </c>
    </row>
    <row r="328" spans="1:193" s="12" customFormat="1" ht="50.1" customHeight="1">
      <c r="A328" s="17">
        <f>ROW()</f>
        <v>328</v>
      </c>
      <c r="B328" s="32">
        <f t="shared" si="332"/>
        <v>322</v>
      </c>
      <c r="C328" s="33">
        <f t="shared" si="333"/>
        <v>322</v>
      </c>
      <c r="D328" s="31" t="s">
        <v>649</v>
      </c>
      <c r="E328" s="390">
        <f t="shared" si="336"/>
        <v>0.51146943749999996</v>
      </c>
      <c r="F328" s="107">
        <f t="shared" ref="F328:F351" si="352">GJ328</f>
        <v>5.4069023124999989</v>
      </c>
      <c r="G328" s="3">
        <v>0</v>
      </c>
      <c r="H328" s="4">
        <v>0</v>
      </c>
      <c r="I328" s="63"/>
      <c r="J328" s="15"/>
      <c r="K328" s="13"/>
      <c r="L328" s="98">
        <f t="shared" si="334"/>
        <v>1</v>
      </c>
      <c r="M328" s="99">
        <f>M5</f>
        <v>0.94499999999999995</v>
      </c>
      <c r="N328" s="100">
        <v>0.57273809523809527</v>
      </c>
      <c r="O328" s="110">
        <v>73218</v>
      </c>
      <c r="P328" s="95">
        <f t="shared" ref="P328:P351" si="353">N328*M328</f>
        <v>0.54123750000000004</v>
      </c>
      <c r="Q328" s="15"/>
      <c r="R328" s="24">
        <f t="shared" si="337"/>
        <v>2</v>
      </c>
      <c r="S328" s="25">
        <v>0</v>
      </c>
      <c r="T328" s="63"/>
      <c r="U328" s="15"/>
      <c r="V328" s="13"/>
      <c r="W328" s="98">
        <f t="shared" ref="W328:W351" si="354">IF(Y328&gt;0,1,0)</f>
        <v>0</v>
      </c>
      <c r="X328" s="99">
        <f>X5</f>
        <v>0.97</v>
      </c>
      <c r="Y328" s="100"/>
      <c r="Z328" s="110"/>
      <c r="AA328" s="95">
        <f t="shared" ref="AA328:AA351" si="355">Y328*X328</f>
        <v>0</v>
      </c>
      <c r="AB328" s="15"/>
      <c r="AC328" s="24">
        <f t="shared" si="338"/>
        <v>0</v>
      </c>
      <c r="AD328" s="5">
        <v>0</v>
      </c>
      <c r="AE328" s="63"/>
      <c r="AF328" s="15"/>
      <c r="AG328" s="13"/>
      <c r="AH328" s="98">
        <f t="shared" ref="AH328:AH351" si="356">IF(AJ328&gt;0,1,0)</f>
        <v>0</v>
      </c>
      <c r="AI328" s="99">
        <f>AI5</f>
        <v>0.95499999999999996</v>
      </c>
      <c r="AJ328" s="100"/>
      <c r="AK328" s="110"/>
      <c r="AL328" s="95">
        <f t="shared" ref="AL328:AL351" si="357">AJ328*AI328</f>
        <v>0</v>
      </c>
      <c r="AM328" s="15"/>
      <c r="AN328" s="24">
        <f t="shared" si="339"/>
        <v>0</v>
      </c>
      <c r="AO328" s="5">
        <v>0</v>
      </c>
      <c r="AP328" s="63"/>
      <c r="AQ328" s="15"/>
      <c r="AR328" s="13"/>
      <c r="AS328" s="98">
        <f t="shared" ref="AS328:AS351" si="358">IF(AU328&gt;0,1,0)</f>
        <v>1</v>
      </c>
      <c r="AT328" s="99">
        <f>AT5</f>
        <v>0.96</v>
      </c>
      <c r="AU328" s="100">
        <v>15.8</v>
      </c>
      <c r="AV328" s="110"/>
      <c r="AW328" s="95">
        <f t="shared" ref="AW328:AW351" si="359">AU328*AT328</f>
        <v>15.167999999999999</v>
      </c>
      <c r="AX328" s="15"/>
      <c r="AY328" s="24">
        <f t="shared" si="340"/>
        <v>3</v>
      </c>
      <c r="AZ328" s="5">
        <v>0</v>
      </c>
      <c r="BA328" s="63"/>
      <c r="BB328" s="15"/>
      <c r="BC328" s="13"/>
      <c r="BD328" s="98">
        <f t="shared" ref="BD328:BD351" si="360">IF(BF328&gt;0,1,0)</f>
        <v>0</v>
      </c>
      <c r="BE328" s="99">
        <f>BE5</f>
        <v>0.98</v>
      </c>
      <c r="BF328" s="100"/>
      <c r="BG328" s="110"/>
      <c r="BH328" s="95">
        <f t="shared" ref="BH328:BH351" si="361">BF328*BE328</f>
        <v>0</v>
      </c>
      <c r="BI328" s="15"/>
      <c r="BJ328" s="24">
        <f t="shared" si="341"/>
        <v>0</v>
      </c>
      <c r="BK328" s="5">
        <v>0</v>
      </c>
      <c r="BL328" s="63"/>
      <c r="BM328" s="15"/>
      <c r="BN328" s="13"/>
      <c r="BO328" s="98">
        <f t="shared" ref="BO328:BO351" si="362">IF(BQ328&gt;0,1,0)</f>
        <v>1</v>
      </c>
      <c r="BP328" s="99">
        <f>BP5</f>
        <v>0.94499999999999995</v>
      </c>
      <c r="BQ328" s="100">
        <v>0.54123750000000004</v>
      </c>
      <c r="BR328" s="110"/>
      <c r="BS328" s="95">
        <f t="shared" ref="BS328:BS351" si="363">BQ328*BP328</f>
        <v>0.51146943749999996</v>
      </c>
      <c r="BT328" s="15"/>
      <c r="BU328" s="24">
        <f t="shared" si="342"/>
        <v>1</v>
      </c>
      <c r="BV328" s="5">
        <v>0</v>
      </c>
      <c r="BW328" s="63"/>
      <c r="BX328" s="15"/>
      <c r="BY328" s="13"/>
      <c r="BZ328" s="98">
        <f t="shared" ref="BZ328:BZ351" si="364">IF(CB328&gt;0,1,0)</f>
        <v>0</v>
      </c>
      <c r="CA328" s="99">
        <f>CA5</f>
        <v>1</v>
      </c>
      <c r="CB328" s="100"/>
      <c r="CC328" s="110"/>
      <c r="CD328" s="95">
        <f t="shared" ref="CD328:CD351" si="365">CB328*CA328</f>
        <v>0</v>
      </c>
      <c r="CE328" s="15"/>
      <c r="CF328" s="24">
        <f t="shared" si="343"/>
        <v>0</v>
      </c>
      <c r="CG328" s="5">
        <v>0</v>
      </c>
      <c r="CH328" s="63"/>
      <c r="CI328" s="15"/>
      <c r="CJ328" s="13"/>
      <c r="CK328" s="98">
        <f t="shared" ref="CK328:CK351" si="366">IF(CM328&gt;0,1,0)</f>
        <v>0</v>
      </c>
      <c r="CL328" s="99">
        <f>CL5</f>
        <v>1</v>
      </c>
      <c r="CM328" s="100"/>
      <c r="CN328" s="110"/>
      <c r="CO328" s="95">
        <f t="shared" ref="CO328:CO351" si="367">CM328*CL328</f>
        <v>0</v>
      </c>
      <c r="CP328" s="15"/>
      <c r="CQ328" s="24">
        <f t="shared" si="344"/>
        <v>0</v>
      </c>
      <c r="CR328" s="5">
        <v>0</v>
      </c>
      <c r="CS328" s="63"/>
      <c r="CT328" s="15"/>
      <c r="CU328" s="13"/>
      <c r="CV328" s="98">
        <f t="shared" ref="CV328:CV351" si="368">IF(CX328&gt;0,1,0)</f>
        <v>0</v>
      </c>
      <c r="CW328" s="99">
        <f>CW5</f>
        <v>1</v>
      </c>
      <c r="CX328" s="100"/>
      <c r="CY328" s="110"/>
      <c r="CZ328" s="95">
        <f t="shared" ref="CZ328:CZ351" si="369">CX328*CW328</f>
        <v>0</v>
      </c>
      <c r="DA328" s="15"/>
      <c r="DB328" s="24">
        <f t="shared" si="345"/>
        <v>0</v>
      </c>
      <c r="DC328" s="5">
        <v>0</v>
      </c>
      <c r="DD328" s="63"/>
      <c r="DE328" s="15"/>
      <c r="DF328" s="13"/>
      <c r="DG328" s="98">
        <f t="shared" ref="DG328:DG351" si="370">IF(DI328&gt;0,1,0)</f>
        <v>0</v>
      </c>
      <c r="DH328" s="99">
        <f>DH5</f>
        <v>1</v>
      </c>
      <c r="DI328" s="100"/>
      <c r="DJ328" s="110"/>
      <c r="DK328" s="95">
        <f t="shared" ref="DK328:DK351" si="371">DI328*DH328</f>
        <v>0</v>
      </c>
      <c r="DL328" s="15"/>
      <c r="DM328" s="24">
        <f t="shared" si="346"/>
        <v>0</v>
      </c>
      <c r="DN328" s="5">
        <v>0</v>
      </c>
      <c r="DO328" s="63"/>
      <c r="DP328" s="15"/>
      <c r="DQ328" s="13"/>
      <c r="DR328" s="98">
        <f t="shared" ref="DR328:DR351" si="372">IF(DT328&gt;0,1,0)</f>
        <v>0</v>
      </c>
      <c r="DS328" s="99">
        <f>DS5</f>
        <v>1</v>
      </c>
      <c r="DT328" s="100"/>
      <c r="DU328" s="110"/>
      <c r="DV328" s="95">
        <f t="shared" ref="DV328:DV351" si="373">DT328*DS328</f>
        <v>0</v>
      </c>
      <c r="DW328" s="15"/>
      <c r="DX328" s="24">
        <f t="shared" si="347"/>
        <v>0</v>
      </c>
      <c r="DY328" s="5">
        <v>0</v>
      </c>
      <c r="DZ328" s="63"/>
      <c r="EA328" s="15"/>
      <c r="EB328" s="13"/>
      <c r="EC328" s="98">
        <f t="shared" ref="EC328:EC351" si="374">IF(EE328&gt;0,1,0)</f>
        <v>0</v>
      </c>
      <c r="ED328" s="99">
        <f>ED5</f>
        <v>1</v>
      </c>
      <c r="EE328" s="100"/>
      <c r="EF328" s="110"/>
      <c r="EG328" s="95">
        <f t="shared" ref="EG328:EG351" si="375">EE328*ED328</f>
        <v>0</v>
      </c>
      <c r="EH328" s="15"/>
      <c r="EI328" s="24">
        <f t="shared" si="348"/>
        <v>0</v>
      </c>
      <c r="EJ328" s="5">
        <v>0</v>
      </c>
      <c r="EK328" s="63"/>
      <c r="EL328" s="15"/>
      <c r="EM328" s="13"/>
      <c r="EN328" s="98">
        <f t="shared" ref="EN328:EN351" si="376">IF(EP328&gt;0,1,0)</f>
        <v>0</v>
      </c>
      <c r="EO328" s="99">
        <f>EO5</f>
        <v>1</v>
      </c>
      <c r="EP328" s="100"/>
      <c r="EQ328" s="110"/>
      <c r="ER328" s="95">
        <f t="shared" ref="ER328:ER351" si="377">EP328*EO328</f>
        <v>0</v>
      </c>
      <c r="ES328" s="15"/>
      <c r="ET328" s="24">
        <f t="shared" si="349"/>
        <v>0</v>
      </c>
      <c r="EU328" s="5">
        <v>0</v>
      </c>
      <c r="EV328" s="63"/>
      <c r="EW328" s="15"/>
      <c r="EX328" s="13"/>
      <c r="EY328" s="98">
        <f t="shared" ref="EY328:EY351" si="378">IF(FA328&gt;0,1,0)</f>
        <v>0</v>
      </c>
      <c r="EZ328" s="99">
        <f>EZ5</f>
        <v>1</v>
      </c>
      <c r="FA328" s="100"/>
      <c r="FB328" s="110"/>
      <c r="FC328" s="95">
        <f t="shared" ref="FC328:FC351" si="379">FA328*EZ328</f>
        <v>0</v>
      </c>
      <c r="FD328" s="15"/>
      <c r="FE328" s="24">
        <f t="shared" si="350"/>
        <v>0</v>
      </c>
      <c r="FF328" s="5">
        <v>0</v>
      </c>
      <c r="FG328" s="63"/>
      <c r="FH328" s="15"/>
      <c r="FI328" s="13"/>
      <c r="FJ328" s="98">
        <f t="shared" ref="FJ328:FJ351" si="380">IF(FL328&gt;0,1,0)</f>
        <v>0</v>
      </c>
      <c r="FK328" s="99">
        <f>FK5</f>
        <v>1</v>
      </c>
      <c r="FL328" s="100"/>
      <c r="FM328" s="110"/>
      <c r="FN328" s="95">
        <f t="shared" ref="FN328:FN351" si="381">FL328*FK328</f>
        <v>0</v>
      </c>
      <c r="FO328" s="15"/>
      <c r="FP328" s="24">
        <f t="shared" si="351"/>
        <v>0</v>
      </c>
      <c r="FQ328" s="5">
        <v>0</v>
      </c>
      <c r="FR328" s="8">
        <v>0</v>
      </c>
      <c r="FS328" s="84">
        <f t="shared" ref="FS328:FS391" si="382">IF(P328&lt;=0,500,P328)</f>
        <v>0.54123750000000004</v>
      </c>
      <c r="FT328" s="85">
        <f t="shared" ref="FT328:FT391" si="383">IF(AA328&lt;=0,500,AA328)</f>
        <v>500</v>
      </c>
      <c r="FU328" s="85">
        <f t="shared" ref="FU328:FU391" si="384">IF(AL328&lt;=0,500,AL328)</f>
        <v>500</v>
      </c>
      <c r="FV328" s="85">
        <f t="shared" ref="FV328:FV391" si="385">IF(AW328&lt;=0,500,AW328)</f>
        <v>15.167999999999999</v>
      </c>
      <c r="FW328" s="85">
        <f t="shared" ref="FW328:FW391" si="386">IF(BH328&lt;=0,500,BH328)</f>
        <v>500</v>
      </c>
      <c r="FX328" s="85">
        <f t="shared" ref="FX328:FX391" si="387">IF(BS328&lt;=0,500,BS328)</f>
        <v>0.51146943749999996</v>
      </c>
      <c r="FY328" s="85">
        <f t="shared" ref="FY328:FY391" si="388">IF(CD328&lt;=0,500,CD328)</f>
        <v>500</v>
      </c>
      <c r="FZ328" s="85">
        <f t="shared" ref="FZ328:FZ391" si="389">IF(CO328&lt;=0,500,CO328)</f>
        <v>500</v>
      </c>
      <c r="GA328" s="85">
        <f t="shared" ref="GA328:GA391" si="390">IF(CZ328&lt;=0,500,CZ328)</f>
        <v>500</v>
      </c>
      <c r="GB328" s="85">
        <f t="shared" ref="GB328:GB391" si="391">IF(DK328&lt;=0,500,DK328)</f>
        <v>500</v>
      </c>
      <c r="GC328" s="85">
        <f t="shared" ref="GC328:GC391" si="392">IF(DV328&lt;=0,500,DV328)</f>
        <v>500</v>
      </c>
      <c r="GD328" s="85">
        <f t="shared" ref="GD328:GD391" si="393">IF(EG328&lt;=0,500,EG328)</f>
        <v>500</v>
      </c>
      <c r="GE328" s="85">
        <f t="shared" ref="GE328:GE391" si="394">IF(ER328&lt;=0,500,ER328)</f>
        <v>500</v>
      </c>
      <c r="GF328" s="85">
        <f t="shared" ref="GF328:GF391" si="395">IF(FC328&lt;=0,500,FC328)</f>
        <v>500</v>
      </c>
      <c r="GG328" s="85">
        <f t="shared" ref="GG328:GG391" si="396">IF(FN328&lt;=0,500,FN328)</f>
        <v>500</v>
      </c>
      <c r="GH328" s="101">
        <f t="shared" si="335"/>
        <v>3</v>
      </c>
      <c r="GI328" s="102">
        <f t="shared" ref="GI328:GI351" si="397">P328+AA328+AL328+AW328+BH328+BS328+CD328+CO328+CZ328+DK328+DV328+EG328+ER328+FC328+FN328</f>
        <v>16.220706937499997</v>
      </c>
      <c r="GJ328" s="102">
        <f t="shared" ref="GJ328:GJ351" si="398">IF(GH328&lt;=0,0,GI328/GH328)</f>
        <v>5.4069023124999989</v>
      </c>
      <c r="GK328" s="79">
        <f>ROW()</f>
        <v>328</v>
      </c>
    </row>
    <row r="329" spans="1:193" s="12" customFormat="1" ht="50.1" customHeight="1">
      <c r="A329" s="17">
        <f>ROW()</f>
        <v>329</v>
      </c>
      <c r="B329" s="32">
        <f t="shared" ref="B329:B392" si="399">A329-6</f>
        <v>323</v>
      </c>
      <c r="C329" s="33">
        <f t="shared" ref="C329:C392" si="400">IF(ISTEXT(D329),B329,0)</f>
        <v>323</v>
      </c>
      <c r="D329" s="31" t="s">
        <v>650</v>
      </c>
      <c r="E329" s="390">
        <f t="shared" si="336"/>
        <v>0.35348906250000001</v>
      </c>
      <c r="F329" s="107">
        <f t="shared" si="352"/>
        <v>0.39545768229166667</v>
      </c>
      <c r="G329" s="3">
        <v>0</v>
      </c>
      <c r="H329" s="4">
        <v>0</v>
      </c>
      <c r="I329" s="63"/>
      <c r="J329" s="15"/>
      <c r="K329" s="13"/>
      <c r="L329" s="98">
        <f t="shared" si="334"/>
        <v>1</v>
      </c>
      <c r="M329" s="99">
        <f>M5</f>
        <v>0.94499999999999995</v>
      </c>
      <c r="N329" s="100">
        <v>0.39583333333333331</v>
      </c>
      <c r="O329" s="110">
        <v>73206</v>
      </c>
      <c r="P329" s="95">
        <f t="shared" si="353"/>
        <v>0.37406249999999996</v>
      </c>
      <c r="Q329" s="15"/>
      <c r="R329" s="24">
        <f t="shared" si="337"/>
        <v>2</v>
      </c>
      <c r="S329" s="25">
        <v>0</v>
      </c>
      <c r="T329" s="63"/>
      <c r="U329" s="15"/>
      <c r="V329" s="13"/>
      <c r="W329" s="98">
        <f t="shared" si="354"/>
        <v>1</v>
      </c>
      <c r="X329" s="99">
        <f>X5</f>
        <v>0.97</v>
      </c>
      <c r="Y329" s="100">
        <v>0.44791666666666669</v>
      </c>
      <c r="Z329" s="110"/>
      <c r="AA329" s="95">
        <f t="shared" si="355"/>
        <v>0.43447916666666669</v>
      </c>
      <c r="AB329" s="15"/>
      <c r="AC329" s="24">
        <f t="shared" si="338"/>
        <v>4</v>
      </c>
      <c r="AD329" s="5">
        <v>0</v>
      </c>
      <c r="AE329" s="63"/>
      <c r="AF329" s="15"/>
      <c r="AG329" s="13"/>
      <c r="AH329" s="98">
        <f t="shared" si="356"/>
        <v>0</v>
      </c>
      <c r="AI329" s="99">
        <f>AI5</f>
        <v>0.95499999999999996</v>
      </c>
      <c r="AJ329" s="100"/>
      <c r="AK329" s="110"/>
      <c r="AL329" s="95">
        <f t="shared" si="357"/>
        <v>0</v>
      </c>
      <c r="AM329" s="15"/>
      <c r="AN329" s="24">
        <f t="shared" si="339"/>
        <v>0</v>
      </c>
      <c r="AO329" s="5">
        <v>0</v>
      </c>
      <c r="AP329" s="63"/>
      <c r="AQ329" s="15"/>
      <c r="AR329" s="13"/>
      <c r="AS329" s="98">
        <f t="shared" si="358"/>
        <v>1</v>
      </c>
      <c r="AT329" s="99">
        <f>AT5</f>
        <v>0.96</v>
      </c>
      <c r="AU329" s="100">
        <v>0.43729166666666663</v>
      </c>
      <c r="AV329" s="110"/>
      <c r="AW329" s="95">
        <f t="shared" si="359"/>
        <v>0.41979999999999995</v>
      </c>
      <c r="AX329" s="15"/>
      <c r="AY329" s="24">
        <f t="shared" si="340"/>
        <v>3</v>
      </c>
      <c r="AZ329" s="5">
        <v>0</v>
      </c>
      <c r="BA329" s="63"/>
      <c r="BB329" s="15"/>
      <c r="BC329" s="13"/>
      <c r="BD329" s="98">
        <f t="shared" si="360"/>
        <v>0</v>
      </c>
      <c r="BE329" s="99">
        <f>BE5</f>
        <v>0.98</v>
      </c>
      <c r="BF329" s="100"/>
      <c r="BG329" s="110"/>
      <c r="BH329" s="95">
        <f t="shared" si="361"/>
        <v>0</v>
      </c>
      <c r="BI329" s="15"/>
      <c r="BJ329" s="24">
        <f t="shared" si="341"/>
        <v>0</v>
      </c>
      <c r="BK329" s="5">
        <v>0</v>
      </c>
      <c r="BL329" s="63"/>
      <c r="BM329" s="15"/>
      <c r="BN329" s="13"/>
      <c r="BO329" s="98">
        <f t="shared" si="362"/>
        <v>1</v>
      </c>
      <c r="BP329" s="99">
        <f>BP5</f>
        <v>0.94499999999999995</v>
      </c>
      <c r="BQ329" s="100">
        <v>0.37406250000000002</v>
      </c>
      <c r="BR329" s="110"/>
      <c r="BS329" s="95">
        <f t="shared" si="363"/>
        <v>0.35348906250000001</v>
      </c>
      <c r="BT329" s="15"/>
      <c r="BU329" s="24">
        <f t="shared" si="342"/>
        <v>1</v>
      </c>
      <c r="BV329" s="5">
        <v>0</v>
      </c>
      <c r="BW329" s="63"/>
      <c r="BX329" s="15"/>
      <c r="BY329" s="13"/>
      <c r="BZ329" s="98">
        <f t="shared" si="364"/>
        <v>0</v>
      </c>
      <c r="CA329" s="99">
        <f>CA5</f>
        <v>1</v>
      </c>
      <c r="CB329" s="100"/>
      <c r="CC329" s="110"/>
      <c r="CD329" s="95">
        <f t="shared" si="365"/>
        <v>0</v>
      </c>
      <c r="CE329" s="15"/>
      <c r="CF329" s="24">
        <f t="shared" si="343"/>
        <v>0</v>
      </c>
      <c r="CG329" s="5">
        <v>0</v>
      </c>
      <c r="CH329" s="63"/>
      <c r="CI329" s="15"/>
      <c r="CJ329" s="13"/>
      <c r="CK329" s="98">
        <f t="shared" si="366"/>
        <v>0</v>
      </c>
      <c r="CL329" s="99">
        <f>CL5</f>
        <v>1</v>
      </c>
      <c r="CM329" s="100"/>
      <c r="CN329" s="110"/>
      <c r="CO329" s="95">
        <f t="shared" si="367"/>
        <v>0</v>
      </c>
      <c r="CP329" s="15"/>
      <c r="CQ329" s="24">
        <f t="shared" si="344"/>
        <v>0</v>
      </c>
      <c r="CR329" s="5">
        <v>0</v>
      </c>
      <c r="CS329" s="63"/>
      <c r="CT329" s="15"/>
      <c r="CU329" s="13"/>
      <c r="CV329" s="98">
        <f t="shared" si="368"/>
        <v>0</v>
      </c>
      <c r="CW329" s="99">
        <f>CW5</f>
        <v>1</v>
      </c>
      <c r="CX329" s="100"/>
      <c r="CY329" s="110"/>
      <c r="CZ329" s="95">
        <f t="shared" si="369"/>
        <v>0</v>
      </c>
      <c r="DA329" s="15"/>
      <c r="DB329" s="24">
        <f t="shared" si="345"/>
        <v>0</v>
      </c>
      <c r="DC329" s="5">
        <v>0</v>
      </c>
      <c r="DD329" s="63"/>
      <c r="DE329" s="15"/>
      <c r="DF329" s="13"/>
      <c r="DG329" s="98">
        <f t="shared" si="370"/>
        <v>0</v>
      </c>
      <c r="DH329" s="99">
        <f>DH5</f>
        <v>1</v>
      </c>
      <c r="DI329" s="100"/>
      <c r="DJ329" s="110"/>
      <c r="DK329" s="95">
        <f t="shared" si="371"/>
        <v>0</v>
      </c>
      <c r="DL329" s="15"/>
      <c r="DM329" s="24">
        <f t="shared" si="346"/>
        <v>0</v>
      </c>
      <c r="DN329" s="5">
        <v>0</v>
      </c>
      <c r="DO329" s="63"/>
      <c r="DP329" s="15"/>
      <c r="DQ329" s="13"/>
      <c r="DR329" s="98">
        <f t="shared" si="372"/>
        <v>0</v>
      </c>
      <c r="DS329" s="99">
        <f>DS5</f>
        <v>1</v>
      </c>
      <c r="DT329" s="100"/>
      <c r="DU329" s="110"/>
      <c r="DV329" s="95">
        <f t="shared" si="373"/>
        <v>0</v>
      </c>
      <c r="DW329" s="15"/>
      <c r="DX329" s="24">
        <f t="shared" si="347"/>
        <v>0</v>
      </c>
      <c r="DY329" s="5">
        <v>0</v>
      </c>
      <c r="DZ329" s="63"/>
      <c r="EA329" s="15"/>
      <c r="EB329" s="13"/>
      <c r="EC329" s="98">
        <f t="shared" si="374"/>
        <v>0</v>
      </c>
      <c r="ED329" s="99">
        <f>ED5</f>
        <v>1</v>
      </c>
      <c r="EE329" s="100"/>
      <c r="EF329" s="110"/>
      <c r="EG329" s="95">
        <f t="shared" si="375"/>
        <v>0</v>
      </c>
      <c r="EH329" s="15"/>
      <c r="EI329" s="24">
        <f t="shared" si="348"/>
        <v>0</v>
      </c>
      <c r="EJ329" s="5">
        <v>0</v>
      </c>
      <c r="EK329" s="63"/>
      <c r="EL329" s="15"/>
      <c r="EM329" s="13"/>
      <c r="EN329" s="98">
        <f t="shared" si="376"/>
        <v>0</v>
      </c>
      <c r="EO329" s="99">
        <f>EO5</f>
        <v>1</v>
      </c>
      <c r="EP329" s="100"/>
      <c r="EQ329" s="110"/>
      <c r="ER329" s="95">
        <f t="shared" si="377"/>
        <v>0</v>
      </c>
      <c r="ES329" s="15"/>
      <c r="ET329" s="24">
        <f t="shared" si="349"/>
        <v>0</v>
      </c>
      <c r="EU329" s="5">
        <v>0</v>
      </c>
      <c r="EV329" s="63"/>
      <c r="EW329" s="15"/>
      <c r="EX329" s="13"/>
      <c r="EY329" s="98">
        <f t="shared" si="378"/>
        <v>0</v>
      </c>
      <c r="EZ329" s="99">
        <f>EZ5</f>
        <v>1</v>
      </c>
      <c r="FA329" s="100"/>
      <c r="FB329" s="110"/>
      <c r="FC329" s="95">
        <f t="shared" si="379"/>
        <v>0</v>
      </c>
      <c r="FD329" s="15"/>
      <c r="FE329" s="24">
        <f t="shared" si="350"/>
        <v>0</v>
      </c>
      <c r="FF329" s="5">
        <v>0</v>
      </c>
      <c r="FG329" s="63"/>
      <c r="FH329" s="15"/>
      <c r="FI329" s="13"/>
      <c r="FJ329" s="98">
        <f t="shared" si="380"/>
        <v>0</v>
      </c>
      <c r="FK329" s="99">
        <f>FK5</f>
        <v>1</v>
      </c>
      <c r="FL329" s="100"/>
      <c r="FM329" s="110"/>
      <c r="FN329" s="95">
        <f t="shared" si="381"/>
        <v>0</v>
      </c>
      <c r="FO329" s="15"/>
      <c r="FP329" s="24">
        <f t="shared" si="351"/>
        <v>0</v>
      </c>
      <c r="FQ329" s="5">
        <v>0</v>
      </c>
      <c r="FR329" s="8">
        <v>0</v>
      </c>
      <c r="FS329" s="84">
        <f t="shared" si="382"/>
        <v>0.37406249999999996</v>
      </c>
      <c r="FT329" s="85">
        <f t="shared" si="383"/>
        <v>0.43447916666666669</v>
      </c>
      <c r="FU329" s="85">
        <f t="shared" si="384"/>
        <v>500</v>
      </c>
      <c r="FV329" s="85">
        <f t="shared" si="385"/>
        <v>0.41979999999999995</v>
      </c>
      <c r="FW329" s="85">
        <f t="shared" si="386"/>
        <v>500</v>
      </c>
      <c r="FX329" s="85">
        <f t="shared" si="387"/>
        <v>0.35348906250000001</v>
      </c>
      <c r="FY329" s="85">
        <f t="shared" si="388"/>
        <v>500</v>
      </c>
      <c r="FZ329" s="85">
        <f t="shared" si="389"/>
        <v>500</v>
      </c>
      <c r="GA329" s="85">
        <f t="shared" si="390"/>
        <v>500</v>
      </c>
      <c r="GB329" s="85">
        <f t="shared" si="391"/>
        <v>500</v>
      </c>
      <c r="GC329" s="85">
        <f t="shared" si="392"/>
        <v>500</v>
      </c>
      <c r="GD329" s="85">
        <f t="shared" si="393"/>
        <v>500</v>
      </c>
      <c r="GE329" s="85">
        <f t="shared" si="394"/>
        <v>500</v>
      </c>
      <c r="GF329" s="85">
        <f t="shared" si="395"/>
        <v>500</v>
      </c>
      <c r="GG329" s="85">
        <f t="shared" si="396"/>
        <v>500</v>
      </c>
      <c r="GH329" s="101">
        <f t="shared" si="335"/>
        <v>4</v>
      </c>
      <c r="GI329" s="102">
        <f t="shared" si="397"/>
        <v>1.5818307291666667</v>
      </c>
      <c r="GJ329" s="102">
        <f t="shared" si="398"/>
        <v>0.39545768229166667</v>
      </c>
      <c r="GK329" s="79">
        <f>ROW()</f>
        <v>329</v>
      </c>
    </row>
    <row r="330" spans="1:193" s="12" customFormat="1" ht="50.1" customHeight="1">
      <c r="A330" s="17">
        <f>ROW()</f>
        <v>330</v>
      </c>
      <c r="B330" s="32">
        <f t="shared" si="399"/>
        <v>324</v>
      </c>
      <c r="C330" s="33">
        <f t="shared" si="400"/>
        <v>324</v>
      </c>
      <c r="D330" s="31" t="s">
        <v>651</v>
      </c>
      <c r="E330" s="390">
        <f t="shared" si="336"/>
        <v>2.487074625</v>
      </c>
      <c r="F330" s="107">
        <f t="shared" si="352"/>
        <v>2.7814998749999997</v>
      </c>
      <c r="G330" s="3">
        <v>0</v>
      </c>
      <c r="H330" s="4">
        <v>0</v>
      </c>
      <c r="I330" s="63"/>
      <c r="J330" s="15"/>
      <c r="K330" s="13"/>
      <c r="L330" s="98">
        <f t="shared" ref="L330:L351" si="401">IF(N330&gt;0,1,0)</f>
        <v>1</v>
      </c>
      <c r="M330" s="99">
        <f>M5</f>
        <v>0.94499999999999995</v>
      </c>
      <c r="N330" s="100">
        <v>2.7850000000000001</v>
      </c>
      <c r="O330" s="110">
        <v>435535</v>
      </c>
      <c r="P330" s="95">
        <f t="shared" si="353"/>
        <v>2.6318250000000001</v>
      </c>
      <c r="Q330" s="15"/>
      <c r="R330" s="24">
        <f t="shared" si="337"/>
        <v>2</v>
      </c>
      <c r="S330" s="25">
        <v>0</v>
      </c>
      <c r="T330" s="63"/>
      <c r="U330" s="15"/>
      <c r="V330" s="13"/>
      <c r="W330" s="98">
        <f t="shared" si="354"/>
        <v>0</v>
      </c>
      <c r="X330" s="99">
        <f>X5</f>
        <v>0.97</v>
      </c>
      <c r="Y330" s="100"/>
      <c r="Z330" s="110"/>
      <c r="AA330" s="95">
        <f t="shared" si="355"/>
        <v>0</v>
      </c>
      <c r="AB330" s="15"/>
      <c r="AC330" s="24">
        <f t="shared" si="338"/>
        <v>0</v>
      </c>
      <c r="AD330" s="5">
        <v>0</v>
      </c>
      <c r="AE330" s="63"/>
      <c r="AF330" s="15"/>
      <c r="AG330" s="13"/>
      <c r="AH330" s="98">
        <f t="shared" si="356"/>
        <v>0</v>
      </c>
      <c r="AI330" s="99">
        <f>AI5</f>
        <v>0.95499999999999996</v>
      </c>
      <c r="AJ330" s="100"/>
      <c r="AK330" s="110"/>
      <c r="AL330" s="95">
        <f t="shared" si="357"/>
        <v>0</v>
      </c>
      <c r="AM330" s="15"/>
      <c r="AN330" s="24">
        <f t="shared" si="339"/>
        <v>0</v>
      </c>
      <c r="AO330" s="5">
        <v>0</v>
      </c>
      <c r="AP330" s="63"/>
      <c r="AQ330" s="15"/>
      <c r="AR330" s="13"/>
      <c r="AS330" s="98">
        <f t="shared" si="358"/>
        <v>1</v>
      </c>
      <c r="AT330" s="99">
        <f>AT5</f>
        <v>0.96</v>
      </c>
      <c r="AU330" s="100">
        <v>3.36</v>
      </c>
      <c r="AV330" s="110"/>
      <c r="AW330" s="95">
        <f t="shared" si="359"/>
        <v>3.2255999999999996</v>
      </c>
      <c r="AX330" s="15"/>
      <c r="AY330" s="24">
        <f t="shared" si="340"/>
        <v>3</v>
      </c>
      <c r="AZ330" s="5">
        <v>0</v>
      </c>
      <c r="BA330" s="63"/>
      <c r="BB330" s="15"/>
      <c r="BC330" s="13"/>
      <c r="BD330" s="98">
        <f t="shared" si="360"/>
        <v>0</v>
      </c>
      <c r="BE330" s="99">
        <f>BE5</f>
        <v>0.98</v>
      </c>
      <c r="BF330" s="100"/>
      <c r="BG330" s="110"/>
      <c r="BH330" s="95">
        <f t="shared" si="361"/>
        <v>0</v>
      </c>
      <c r="BI330" s="15"/>
      <c r="BJ330" s="24">
        <f t="shared" si="341"/>
        <v>0</v>
      </c>
      <c r="BK330" s="5">
        <v>0</v>
      </c>
      <c r="BL330" s="63"/>
      <c r="BM330" s="15"/>
      <c r="BN330" s="13"/>
      <c r="BO330" s="98">
        <f t="shared" si="362"/>
        <v>1</v>
      </c>
      <c r="BP330" s="99">
        <f>BP5</f>
        <v>0.94499999999999995</v>
      </c>
      <c r="BQ330" s="100">
        <v>2.6318250000000001</v>
      </c>
      <c r="BR330" s="110"/>
      <c r="BS330" s="95">
        <f t="shared" si="363"/>
        <v>2.487074625</v>
      </c>
      <c r="BT330" s="15"/>
      <c r="BU330" s="24">
        <f t="shared" si="342"/>
        <v>1</v>
      </c>
      <c r="BV330" s="5">
        <v>0</v>
      </c>
      <c r="BW330" s="63"/>
      <c r="BX330" s="15"/>
      <c r="BY330" s="13"/>
      <c r="BZ330" s="98">
        <f t="shared" si="364"/>
        <v>0</v>
      </c>
      <c r="CA330" s="99">
        <f>CA5</f>
        <v>1</v>
      </c>
      <c r="CB330" s="100"/>
      <c r="CC330" s="110"/>
      <c r="CD330" s="95">
        <f t="shared" si="365"/>
        <v>0</v>
      </c>
      <c r="CE330" s="15"/>
      <c r="CF330" s="24">
        <f t="shared" si="343"/>
        <v>0</v>
      </c>
      <c r="CG330" s="5">
        <v>0</v>
      </c>
      <c r="CH330" s="63"/>
      <c r="CI330" s="15"/>
      <c r="CJ330" s="13"/>
      <c r="CK330" s="98">
        <f t="shared" si="366"/>
        <v>0</v>
      </c>
      <c r="CL330" s="99">
        <f>CL5</f>
        <v>1</v>
      </c>
      <c r="CM330" s="100"/>
      <c r="CN330" s="110"/>
      <c r="CO330" s="95">
        <f t="shared" si="367"/>
        <v>0</v>
      </c>
      <c r="CP330" s="15"/>
      <c r="CQ330" s="24">
        <f t="shared" si="344"/>
        <v>0</v>
      </c>
      <c r="CR330" s="5">
        <v>0</v>
      </c>
      <c r="CS330" s="63"/>
      <c r="CT330" s="15"/>
      <c r="CU330" s="13"/>
      <c r="CV330" s="98">
        <f t="shared" si="368"/>
        <v>0</v>
      </c>
      <c r="CW330" s="99">
        <f>CW5</f>
        <v>1</v>
      </c>
      <c r="CX330" s="100"/>
      <c r="CY330" s="110"/>
      <c r="CZ330" s="95">
        <f t="shared" si="369"/>
        <v>0</v>
      </c>
      <c r="DA330" s="15"/>
      <c r="DB330" s="24">
        <f t="shared" si="345"/>
        <v>0</v>
      </c>
      <c r="DC330" s="5">
        <v>0</v>
      </c>
      <c r="DD330" s="63"/>
      <c r="DE330" s="15"/>
      <c r="DF330" s="13"/>
      <c r="DG330" s="98">
        <f t="shared" si="370"/>
        <v>0</v>
      </c>
      <c r="DH330" s="99">
        <f>DH5</f>
        <v>1</v>
      </c>
      <c r="DI330" s="100"/>
      <c r="DJ330" s="110"/>
      <c r="DK330" s="95">
        <f t="shared" si="371"/>
        <v>0</v>
      </c>
      <c r="DL330" s="15"/>
      <c r="DM330" s="24">
        <f t="shared" si="346"/>
        <v>0</v>
      </c>
      <c r="DN330" s="5">
        <v>0</v>
      </c>
      <c r="DO330" s="63"/>
      <c r="DP330" s="15"/>
      <c r="DQ330" s="13"/>
      <c r="DR330" s="98">
        <f t="shared" si="372"/>
        <v>0</v>
      </c>
      <c r="DS330" s="99">
        <f>DS5</f>
        <v>1</v>
      </c>
      <c r="DT330" s="100"/>
      <c r="DU330" s="110"/>
      <c r="DV330" s="95">
        <f t="shared" si="373"/>
        <v>0</v>
      </c>
      <c r="DW330" s="15"/>
      <c r="DX330" s="24">
        <f t="shared" si="347"/>
        <v>0</v>
      </c>
      <c r="DY330" s="5">
        <v>0</v>
      </c>
      <c r="DZ330" s="63"/>
      <c r="EA330" s="15"/>
      <c r="EB330" s="13"/>
      <c r="EC330" s="98">
        <f t="shared" si="374"/>
        <v>0</v>
      </c>
      <c r="ED330" s="99">
        <f>ED5</f>
        <v>1</v>
      </c>
      <c r="EE330" s="100"/>
      <c r="EF330" s="110"/>
      <c r="EG330" s="95">
        <f t="shared" si="375"/>
        <v>0</v>
      </c>
      <c r="EH330" s="15"/>
      <c r="EI330" s="24">
        <f t="shared" si="348"/>
        <v>0</v>
      </c>
      <c r="EJ330" s="5">
        <v>0</v>
      </c>
      <c r="EK330" s="63"/>
      <c r="EL330" s="15"/>
      <c r="EM330" s="13"/>
      <c r="EN330" s="98">
        <f t="shared" si="376"/>
        <v>0</v>
      </c>
      <c r="EO330" s="99">
        <f>EO5</f>
        <v>1</v>
      </c>
      <c r="EP330" s="100"/>
      <c r="EQ330" s="110"/>
      <c r="ER330" s="95">
        <f t="shared" si="377"/>
        <v>0</v>
      </c>
      <c r="ES330" s="15"/>
      <c r="ET330" s="24">
        <f t="shared" si="349"/>
        <v>0</v>
      </c>
      <c r="EU330" s="5">
        <v>0</v>
      </c>
      <c r="EV330" s="63"/>
      <c r="EW330" s="15"/>
      <c r="EX330" s="13"/>
      <c r="EY330" s="98">
        <f t="shared" si="378"/>
        <v>0</v>
      </c>
      <c r="EZ330" s="99">
        <f>EZ5</f>
        <v>1</v>
      </c>
      <c r="FA330" s="100"/>
      <c r="FB330" s="110"/>
      <c r="FC330" s="95">
        <f t="shared" si="379"/>
        <v>0</v>
      </c>
      <c r="FD330" s="15"/>
      <c r="FE330" s="24">
        <f t="shared" si="350"/>
        <v>0</v>
      </c>
      <c r="FF330" s="5">
        <v>0</v>
      </c>
      <c r="FG330" s="63"/>
      <c r="FH330" s="15"/>
      <c r="FI330" s="13"/>
      <c r="FJ330" s="98">
        <f t="shared" si="380"/>
        <v>0</v>
      </c>
      <c r="FK330" s="99">
        <f>FK5</f>
        <v>1</v>
      </c>
      <c r="FL330" s="100"/>
      <c r="FM330" s="110"/>
      <c r="FN330" s="95">
        <f t="shared" si="381"/>
        <v>0</v>
      </c>
      <c r="FO330" s="15"/>
      <c r="FP330" s="24">
        <f t="shared" si="351"/>
        <v>0</v>
      </c>
      <c r="FQ330" s="5">
        <v>0</v>
      </c>
      <c r="FR330" s="8">
        <v>0</v>
      </c>
      <c r="FS330" s="84">
        <f t="shared" si="382"/>
        <v>2.6318250000000001</v>
      </c>
      <c r="FT330" s="85">
        <f t="shared" si="383"/>
        <v>500</v>
      </c>
      <c r="FU330" s="85">
        <f t="shared" si="384"/>
        <v>500</v>
      </c>
      <c r="FV330" s="85">
        <f t="shared" si="385"/>
        <v>3.2255999999999996</v>
      </c>
      <c r="FW330" s="85">
        <f t="shared" si="386"/>
        <v>500</v>
      </c>
      <c r="FX330" s="85">
        <f t="shared" si="387"/>
        <v>2.487074625</v>
      </c>
      <c r="FY330" s="85">
        <f t="shared" si="388"/>
        <v>500</v>
      </c>
      <c r="FZ330" s="85">
        <f t="shared" si="389"/>
        <v>500</v>
      </c>
      <c r="GA330" s="85">
        <f t="shared" si="390"/>
        <v>500</v>
      </c>
      <c r="GB330" s="85">
        <f t="shared" si="391"/>
        <v>500</v>
      </c>
      <c r="GC330" s="85">
        <f t="shared" si="392"/>
        <v>500</v>
      </c>
      <c r="GD330" s="85">
        <f t="shared" si="393"/>
        <v>500</v>
      </c>
      <c r="GE330" s="85">
        <f t="shared" si="394"/>
        <v>500</v>
      </c>
      <c r="GF330" s="85">
        <f t="shared" si="395"/>
        <v>500</v>
      </c>
      <c r="GG330" s="85">
        <f t="shared" si="396"/>
        <v>500</v>
      </c>
      <c r="GH330" s="101">
        <f t="shared" si="335"/>
        <v>3</v>
      </c>
      <c r="GI330" s="102">
        <f t="shared" si="397"/>
        <v>8.3444996249999992</v>
      </c>
      <c r="GJ330" s="102">
        <f t="shared" si="398"/>
        <v>2.7814998749999997</v>
      </c>
      <c r="GK330" s="79">
        <f>ROW()</f>
        <v>330</v>
      </c>
    </row>
    <row r="331" spans="1:193" s="12" customFormat="1" ht="50.1" customHeight="1">
      <c r="A331" s="17">
        <f>ROW()</f>
        <v>331</v>
      </c>
      <c r="B331" s="32">
        <f t="shared" si="399"/>
        <v>325</v>
      </c>
      <c r="C331" s="33">
        <f t="shared" si="400"/>
        <v>325</v>
      </c>
      <c r="D331" s="31" t="s">
        <v>652</v>
      </c>
      <c r="E331" s="390">
        <f t="shared" si="336"/>
        <v>6.1199003249999988</v>
      </c>
      <c r="F331" s="107">
        <f t="shared" si="352"/>
        <v>7.7592963312499998</v>
      </c>
      <c r="G331" s="3">
        <v>0</v>
      </c>
      <c r="H331" s="4">
        <v>0</v>
      </c>
      <c r="I331" s="63"/>
      <c r="J331" s="15"/>
      <c r="K331" s="13"/>
      <c r="L331" s="98">
        <f t="shared" si="401"/>
        <v>1</v>
      </c>
      <c r="M331" s="99">
        <f>M5</f>
        <v>0.94499999999999995</v>
      </c>
      <c r="N331" s="100">
        <v>6.8529999999999998</v>
      </c>
      <c r="O331" s="110">
        <v>143214</v>
      </c>
      <c r="P331" s="95">
        <f t="shared" si="353"/>
        <v>6.4760849999999994</v>
      </c>
      <c r="Q331" s="15"/>
      <c r="R331" s="24">
        <f t="shared" si="337"/>
        <v>2</v>
      </c>
      <c r="S331" s="25">
        <v>0</v>
      </c>
      <c r="T331" s="63"/>
      <c r="U331" s="15"/>
      <c r="V331" s="13"/>
      <c r="W331" s="98">
        <f t="shared" si="354"/>
        <v>1</v>
      </c>
      <c r="X331" s="99">
        <f>X5</f>
        <v>0.97</v>
      </c>
      <c r="Y331" s="100">
        <v>7.64</v>
      </c>
      <c r="Z331" s="110"/>
      <c r="AA331" s="95">
        <f t="shared" si="355"/>
        <v>7.4107999999999992</v>
      </c>
      <c r="AB331" s="15"/>
      <c r="AC331" s="24">
        <f t="shared" si="338"/>
        <v>3</v>
      </c>
      <c r="AD331" s="5">
        <v>0</v>
      </c>
      <c r="AE331" s="63"/>
      <c r="AF331" s="15"/>
      <c r="AG331" s="13"/>
      <c r="AH331" s="98">
        <f t="shared" si="356"/>
        <v>0</v>
      </c>
      <c r="AI331" s="99">
        <f>AI5</f>
        <v>0.95499999999999996</v>
      </c>
      <c r="AJ331" s="100"/>
      <c r="AK331" s="110"/>
      <c r="AL331" s="95">
        <f t="shared" si="357"/>
        <v>0</v>
      </c>
      <c r="AM331" s="15"/>
      <c r="AN331" s="24">
        <f t="shared" si="339"/>
        <v>0</v>
      </c>
      <c r="AO331" s="5">
        <v>0</v>
      </c>
      <c r="AP331" s="63"/>
      <c r="AQ331" s="15"/>
      <c r="AR331" s="13"/>
      <c r="AS331" s="98">
        <f t="shared" si="358"/>
        <v>1</v>
      </c>
      <c r="AT331" s="99">
        <f>AT5</f>
        <v>0.96</v>
      </c>
      <c r="AU331" s="100">
        <v>11.49</v>
      </c>
      <c r="AV331" s="110"/>
      <c r="AW331" s="95">
        <f t="shared" si="359"/>
        <v>11.0304</v>
      </c>
      <c r="AX331" s="15"/>
      <c r="AY331" s="24">
        <f t="shared" si="340"/>
        <v>4</v>
      </c>
      <c r="AZ331" s="5">
        <v>0</v>
      </c>
      <c r="BA331" s="63"/>
      <c r="BB331" s="15"/>
      <c r="BC331" s="13"/>
      <c r="BD331" s="98">
        <f t="shared" si="360"/>
        <v>0</v>
      </c>
      <c r="BE331" s="99">
        <f>BE5</f>
        <v>0.98</v>
      </c>
      <c r="BF331" s="100"/>
      <c r="BG331" s="110"/>
      <c r="BH331" s="95">
        <f t="shared" si="361"/>
        <v>0</v>
      </c>
      <c r="BI331" s="15"/>
      <c r="BJ331" s="24">
        <f t="shared" si="341"/>
        <v>0</v>
      </c>
      <c r="BK331" s="5">
        <v>0</v>
      </c>
      <c r="BL331" s="63"/>
      <c r="BM331" s="15"/>
      <c r="BN331" s="13"/>
      <c r="BO331" s="98">
        <f t="shared" si="362"/>
        <v>1</v>
      </c>
      <c r="BP331" s="99">
        <f>BP5</f>
        <v>0.94499999999999995</v>
      </c>
      <c r="BQ331" s="100">
        <v>6.4760849999999994</v>
      </c>
      <c r="BR331" s="110"/>
      <c r="BS331" s="95">
        <f t="shared" si="363"/>
        <v>6.1199003249999988</v>
      </c>
      <c r="BT331" s="15"/>
      <c r="BU331" s="24">
        <f t="shared" si="342"/>
        <v>1</v>
      </c>
      <c r="BV331" s="5">
        <v>0</v>
      </c>
      <c r="BW331" s="63"/>
      <c r="BX331" s="15"/>
      <c r="BY331" s="13"/>
      <c r="BZ331" s="98">
        <f t="shared" si="364"/>
        <v>0</v>
      </c>
      <c r="CA331" s="99">
        <f>CA5</f>
        <v>1</v>
      </c>
      <c r="CB331" s="100"/>
      <c r="CC331" s="110"/>
      <c r="CD331" s="95">
        <f t="shared" si="365"/>
        <v>0</v>
      </c>
      <c r="CE331" s="15"/>
      <c r="CF331" s="24">
        <f t="shared" si="343"/>
        <v>0</v>
      </c>
      <c r="CG331" s="5">
        <v>0</v>
      </c>
      <c r="CH331" s="63"/>
      <c r="CI331" s="15"/>
      <c r="CJ331" s="13"/>
      <c r="CK331" s="98">
        <f t="shared" si="366"/>
        <v>0</v>
      </c>
      <c r="CL331" s="99">
        <f>CL5</f>
        <v>1</v>
      </c>
      <c r="CM331" s="100"/>
      <c r="CN331" s="110"/>
      <c r="CO331" s="95">
        <f t="shared" si="367"/>
        <v>0</v>
      </c>
      <c r="CP331" s="15"/>
      <c r="CQ331" s="24">
        <f t="shared" si="344"/>
        <v>0</v>
      </c>
      <c r="CR331" s="5">
        <v>0</v>
      </c>
      <c r="CS331" s="63"/>
      <c r="CT331" s="15"/>
      <c r="CU331" s="13"/>
      <c r="CV331" s="98">
        <f t="shared" si="368"/>
        <v>0</v>
      </c>
      <c r="CW331" s="99">
        <f>CW5</f>
        <v>1</v>
      </c>
      <c r="CX331" s="100"/>
      <c r="CY331" s="110"/>
      <c r="CZ331" s="95">
        <f t="shared" si="369"/>
        <v>0</v>
      </c>
      <c r="DA331" s="15"/>
      <c r="DB331" s="24">
        <f t="shared" si="345"/>
        <v>0</v>
      </c>
      <c r="DC331" s="5">
        <v>0</v>
      </c>
      <c r="DD331" s="63"/>
      <c r="DE331" s="15"/>
      <c r="DF331" s="13"/>
      <c r="DG331" s="98">
        <f t="shared" si="370"/>
        <v>0</v>
      </c>
      <c r="DH331" s="99">
        <f>DH5</f>
        <v>1</v>
      </c>
      <c r="DI331" s="100"/>
      <c r="DJ331" s="110"/>
      <c r="DK331" s="95">
        <f t="shared" si="371"/>
        <v>0</v>
      </c>
      <c r="DL331" s="15"/>
      <c r="DM331" s="24">
        <f t="shared" si="346"/>
        <v>0</v>
      </c>
      <c r="DN331" s="5">
        <v>0</v>
      </c>
      <c r="DO331" s="63"/>
      <c r="DP331" s="15"/>
      <c r="DQ331" s="13"/>
      <c r="DR331" s="98">
        <f t="shared" si="372"/>
        <v>0</v>
      </c>
      <c r="DS331" s="99">
        <f>DS5</f>
        <v>1</v>
      </c>
      <c r="DT331" s="100"/>
      <c r="DU331" s="110"/>
      <c r="DV331" s="95">
        <f t="shared" si="373"/>
        <v>0</v>
      </c>
      <c r="DW331" s="15"/>
      <c r="DX331" s="24">
        <f t="shared" si="347"/>
        <v>0</v>
      </c>
      <c r="DY331" s="5">
        <v>0</v>
      </c>
      <c r="DZ331" s="63"/>
      <c r="EA331" s="15"/>
      <c r="EB331" s="13"/>
      <c r="EC331" s="98">
        <f t="shared" si="374"/>
        <v>0</v>
      </c>
      <c r="ED331" s="99">
        <f>ED5</f>
        <v>1</v>
      </c>
      <c r="EE331" s="100"/>
      <c r="EF331" s="110"/>
      <c r="EG331" s="95">
        <f t="shared" si="375"/>
        <v>0</v>
      </c>
      <c r="EH331" s="15"/>
      <c r="EI331" s="24">
        <f t="shared" si="348"/>
        <v>0</v>
      </c>
      <c r="EJ331" s="5">
        <v>0</v>
      </c>
      <c r="EK331" s="63"/>
      <c r="EL331" s="15"/>
      <c r="EM331" s="13"/>
      <c r="EN331" s="98">
        <f t="shared" si="376"/>
        <v>0</v>
      </c>
      <c r="EO331" s="99">
        <f>EO5</f>
        <v>1</v>
      </c>
      <c r="EP331" s="100"/>
      <c r="EQ331" s="110"/>
      <c r="ER331" s="95">
        <f t="shared" si="377"/>
        <v>0</v>
      </c>
      <c r="ES331" s="15"/>
      <c r="ET331" s="24">
        <f t="shared" si="349"/>
        <v>0</v>
      </c>
      <c r="EU331" s="5">
        <v>0</v>
      </c>
      <c r="EV331" s="63"/>
      <c r="EW331" s="15"/>
      <c r="EX331" s="13"/>
      <c r="EY331" s="98">
        <f t="shared" si="378"/>
        <v>0</v>
      </c>
      <c r="EZ331" s="99">
        <f>EZ5</f>
        <v>1</v>
      </c>
      <c r="FA331" s="100"/>
      <c r="FB331" s="110"/>
      <c r="FC331" s="95">
        <f t="shared" si="379"/>
        <v>0</v>
      </c>
      <c r="FD331" s="15"/>
      <c r="FE331" s="24">
        <f t="shared" si="350"/>
        <v>0</v>
      </c>
      <c r="FF331" s="5">
        <v>0</v>
      </c>
      <c r="FG331" s="63"/>
      <c r="FH331" s="15"/>
      <c r="FI331" s="13"/>
      <c r="FJ331" s="98">
        <f t="shared" si="380"/>
        <v>0</v>
      </c>
      <c r="FK331" s="99">
        <f>FK5</f>
        <v>1</v>
      </c>
      <c r="FL331" s="100"/>
      <c r="FM331" s="110"/>
      <c r="FN331" s="95">
        <f t="shared" si="381"/>
        <v>0</v>
      </c>
      <c r="FO331" s="15"/>
      <c r="FP331" s="24">
        <f t="shared" si="351"/>
        <v>0</v>
      </c>
      <c r="FQ331" s="5">
        <v>0</v>
      </c>
      <c r="FR331" s="8">
        <v>0</v>
      </c>
      <c r="FS331" s="84">
        <f t="shared" si="382"/>
        <v>6.4760849999999994</v>
      </c>
      <c r="FT331" s="85">
        <f t="shared" si="383"/>
        <v>7.4107999999999992</v>
      </c>
      <c r="FU331" s="85">
        <f t="shared" si="384"/>
        <v>500</v>
      </c>
      <c r="FV331" s="85">
        <f t="shared" si="385"/>
        <v>11.0304</v>
      </c>
      <c r="FW331" s="85">
        <f t="shared" si="386"/>
        <v>500</v>
      </c>
      <c r="FX331" s="85">
        <f t="shared" si="387"/>
        <v>6.1199003249999988</v>
      </c>
      <c r="FY331" s="85">
        <f t="shared" si="388"/>
        <v>500</v>
      </c>
      <c r="FZ331" s="85">
        <f t="shared" si="389"/>
        <v>500</v>
      </c>
      <c r="GA331" s="85">
        <f t="shared" si="390"/>
        <v>500</v>
      </c>
      <c r="GB331" s="85">
        <f t="shared" si="391"/>
        <v>500</v>
      </c>
      <c r="GC331" s="85">
        <f t="shared" si="392"/>
        <v>500</v>
      </c>
      <c r="GD331" s="85">
        <f t="shared" si="393"/>
        <v>500</v>
      </c>
      <c r="GE331" s="85">
        <f t="shared" si="394"/>
        <v>500</v>
      </c>
      <c r="GF331" s="85">
        <f t="shared" si="395"/>
        <v>500</v>
      </c>
      <c r="GG331" s="85">
        <f t="shared" si="396"/>
        <v>500</v>
      </c>
      <c r="GH331" s="101">
        <f t="shared" si="335"/>
        <v>4</v>
      </c>
      <c r="GI331" s="102">
        <f t="shared" si="397"/>
        <v>31.037185324999999</v>
      </c>
      <c r="GJ331" s="102">
        <f t="shared" si="398"/>
        <v>7.7592963312499998</v>
      </c>
      <c r="GK331" s="79">
        <f>ROW()</f>
        <v>331</v>
      </c>
    </row>
    <row r="332" spans="1:193" s="12" customFormat="1" ht="50.1" customHeight="1">
      <c r="A332" s="17">
        <f>ROW()</f>
        <v>332</v>
      </c>
      <c r="B332" s="32">
        <f t="shared" si="399"/>
        <v>326</v>
      </c>
      <c r="C332" s="33">
        <f t="shared" si="400"/>
        <v>326</v>
      </c>
      <c r="D332" s="31" t="s">
        <v>653</v>
      </c>
      <c r="E332" s="390">
        <f t="shared" si="336"/>
        <v>18.143999999999998</v>
      </c>
      <c r="F332" s="107">
        <f t="shared" si="352"/>
        <v>18.143999999999998</v>
      </c>
      <c r="G332" s="3">
        <v>0</v>
      </c>
      <c r="H332" s="4">
        <v>0</v>
      </c>
      <c r="I332" s="63"/>
      <c r="J332" s="15"/>
      <c r="K332" s="13"/>
      <c r="L332" s="98">
        <f t="shared" si="401"/>
        <v>0</v>
      </c>
      <c r="M332" s="99">
        <f>M5</f>
        <v>0.94499999999999995</v>
      </c>
      <c r="N332" s="100"/>
      <c r="O332" s="110"/>
      <c r="P332" s="95">
        <f t="shared" si="353"/>
        <v>0</v>
      </c>
      <c r="Q332" s="15"/>
      <c r="R332" s="24">
        <f t="shared" si="337"/>
        <v>0</v>
      </c>
      <c r="S332" s="25">
        <v>0</v>
      </c>
      <c r="T332" s="63"/>
      <c r="U332" s="15"/>
      <c r="V332" s="13"/>
      <c r="W332" s="98">
        <f t="shared" si="354"/>
        <v>0</v>
      </c>
      <c r="X332" s="99">
        <f>X5</f>
        <v>0.97</v>
      </c>
      <c r="Y332" s="100"/>
      <c r="Z332" s="110"/>
      <c r="AA332" s="95">
        <f t="shared" si="355"/>
        <v>0</v>
      </c>
      <c r="AB332" s="15"/>
      <c r="AC332" s="24">
        <f t="shared" si="338"/>
        <v>0</v>
      </c>
      <c r="AD332" s="5">
        <v>0</v>
      </c>
      <c r="AE332" s="63"/>
      <c r="AF332" s="15"/>
      <c r="AG332" s="13"/>
      <c r="AH332" s="98">
        <f t="shared" si="356"/>
        <v>0</v>
      </c>
      <c r="AI332" s="99">
        <f>AI5</f>
        <v>0.95499999999999996</v>
      </c>
      <c r="AJ332" s="100"/>
      <c r="AK332" s="110"/>
      <c r="AL332" s="95">
        <f t="shared" si="357"/>
        <v>0</v>
      </c>
      <c r="AM332" s="15"/>
      <c r="AN332" s="24">
        <f t="shared" si="339"/>
        <v>0</v>
      </c>
      <c r="AO332" s="5">
        <v>0</v>
      </c>
      <c r="AP332" s="63"/>
      <c r="AQ332" s="15"/>
      <c r="AR332" s="13"/>
      <c r="AS332" s="98">
        <f t="shared" si="358"/>
        <v>1</v>
      </c>
      <c r="AT332" s="99">
        <f>AT5</f>
        <v>0.96</v>
      </c>
      <c r="AU332" s="100">
        <v>18.899999999999999</v>
      </c>
      <c r="AV332" s="110"/>
      <c r="AW332" s="95">
        <f t="shared" si="359"/>
        <v>18.143999999999998</v>
      </c>
      <c r="AX332" s="15"/>
      <c r="AY332" s="24">
        <f t="shared" si="340"/>
        <v>1</v>
      </c>
      <c r="AZ332" s="5">
        <v>0</v>
      </c>
      <c r="BA332" s="63"/>
      <c r="BB332" s="15"/>
      <c r="BC332" s="13"/>
      <c r="BD332" s="98">
        <f t="shared" si="360"/>
        <v>0</v>
      </c>
      <c r="BE332" s="99">
        <f>BE5</f>
        <v>0.98</v>
      </c>
      <c r="BF332" s="100"/>
      <c r="BG332" s="110"/>
      <c r="BH332" s="95">
        <f t="shared" si="361"/>
        <v>0</v>
      </c>
      <c r="BI332" s="15"/>
      <c r="BJ332" s="24">
        <f t="shared" si="341"/>
        <v>0</v>
      </c>
      <c r="BK332" s="5">
        <v>0</v>
      </c>
      <c r="BL332" s="63"/>
      <c r="BM332" s="15"/>
      <c r="BN332" s="13"/>
      <c r="BO332" s="98">
        <f t="shared" si="362"/>
        <v>0</v>
      </c>
      <c r="BP332" s="99">
        <f>BP5</f>
        <v>0.94499999999999995</v>
      </c>
      <c r="BQ332" s="100"/>
      <c r="BR332" s="110"/>
      <c r="BS332" s="95">
        <f t="shared" si="363"/>
        <v>0</v>
      </c>
      <c r="BT332" s="15"/>
      <c r="BU332" s="24">
        <f t="shared" si="342"/>
        <v>0</v>
      </c>
      <c r="BV332" s="5">
        <v>0</v>
      </c>
      <c r="BW332" s="63"/>
      <c r="BX332" s="15"/>
      <c r="BY332" s="13"/>
      <c r="BZ332" s="98">
        <f t="shared" si="364"/>
        <v>0</v>
      </c>
      <c r="CA332" s="99">
        <f>CA5</f>
        <v>1</v>
      </c>
      <c r="CB332" s="100"/>
      <c r="CC332" s="110"/>
      <c r="CD332" s="95">
        <f t="shared" si="365"/>
        <v>0</v>
      </c>
      <c r="CE332" s="15"/>
      <c r="CF332" s="24">
        <f t="shared" si="343"/>
        <v>0</v>
      </c>
      <c r="CG332" s="5">
        <v>0</v>
      </c>
      <c r="CH332" s="63"/>
      <c r="CI332" s="15"/>
      <c r="CJ332" s="13"/>
      <c r="CK332" s="98">
        <f t="shared" si="366"/>
        <v>0</v>
      </c>
      <c r="CL332" s="99">
        <f>CL5</f>
        <v>1</v>
      </c>
      <c r="CM332" s="100"/>
      <c r="CN332" s="110"/>
      <c r="CO332" s="95">
        <f t="shared" si="367"/>
        <v>0</v>
      </c>
      <c r="CP332" s="15"/>
      <c r="CQ332" s="24">
        <f t="shared" si="344"/>
        <v>0</v>
      </c>
      <c r="CR332" s="5">
        <v>0</v>
      </c>
      <c r="CS332" s="63"/>
      <c r="CT332" s="15"/>
      <c r="CU332" s="13"/>
      <c r="CV332" s="98">
        <f t="shared" si="368"/>
        <v>0</v>
      </c>
      <c r="CW332" s="99">
        <f>CW5</f>
        <v>1</v>
      </c>
      <c r="CX332" s="100"/>
      <c r="CY332" s="110"/>
      <c r="CZ332" s="95">
        <f t="shared" si="369"/>
        <v>0</v>
      </c>
      <c r="DA332" s="15"/>
      <c r="DB332" s="24">
        <f t="shared" si="345"/>
        <v>0</v>
      </c>
      <c r="DC332" s="5">
        <v>0</v>
      </c>
      <c r="DD332" s="63"/>
      <c r="DE332" s="15"/>
      <c r="DF332" s="13"/>
      <c r="DG332" s="98">
        <f t="shared" si="370"/>
        <v>0</v>
      </c>
      <c r="DH332" s="99">
        <f>DH5</f>
        <v>1</v>
      </c>
      <c r="DI332" s="100"/>
      <c r="DJ332" s="110"/>
      <c r="DK332" s="95">
        <f t="shared" si="371"/>
        <v>0</v>
      </c>
      <c r="DL332" s="15"/>
      <c r="DM332" s="24">
        <f t="shared" si="346"/>
        <v>0</v>
      </c>
      <c r="DN332" s="5">
        <v>0</v>
      </c>
      <c r="DO332" s="63"/>
      <c r="DP332" s="15"/>
      <c r="DQ332" s="13"/>
      <c r="DR332" s="98">
        <f t="shared" si="372"/>
        <v>0</v>
      </c>
      <c r="DS332" s="99">
        <f>DS5</f>
        <v>1</v>
      </c>
      <c r="DT332" s="100"/>
      <c r="DU332" s="110"/>
      <c r="DV332" s="95">
        <f t="shared" si="373"/>
        <v>0</v>
      </c>
      <c r="DW332" s="15"/>
      <c r="DX332" s="24">
        <f t="shared" si="347"/>
        <v>0</v>
      </c>
      <c r="DY332" s="5">
        <v>0</v>
      </c>
      <c r="DZ332" s="63"/>
      <c r="EA332" s="15"/>
      <c r="EB332" s="13"/>
      <c r="EC332" s="98">
        <f t="shared" si="374"/>
        <v>0</v>
      </c>
      <c r="ED332" s="99">
        <f>ED5</f>
        <v>1</v>
      </c>
      <c r="EE332" s="100"/>
      <c r="EF332" s="110"/>
      <c r="EG332" s="95">
        <f t="shared" si="375"/>
        <v>0</v>
      </c>
      <c r="EH332" s="15"/>
      <c r="EI332" s="24">
        <f t="shared" si="348"/>
        <v>0</v>
      </c>
      <c r="EJ332" s="5">
        <v>0</v>
      </c>
      <c r="EK332" s="63"/>
      <c r="EL332" s="15"/>
      <c r="EM332" s="13"/>
      <c r="EN332" s="98">
        <f t="shared" si="376"/>
        <v>0</v>
      </c>
      <c r="EO332" s="99">
        <f>EO5</f>
        <v>1</v>
      </c>
      <c r="EP332" s="100"/>
      <c r="EQ332" s="110"/>
      <c r="ER332" s="95">
        <f t="shared" si="377"/>
        <v>0</v>
      </c>
      <c r="ES332" s="15"/>
      <c r="ET332" s="24">
        <f t="shared" si="349"/>
        <v>0</v>
      </c>
      <c r="EU332" s="5">
        <v>0</v>
      </c>
      <c r="EV332" s="63"/>
      <c r="EW332" s="15"/>
      <c r="EX332" s="13"/>
      <c r="EY332" s="98">
        <f t="shared" si="378"/>
        <v>0</v>
      </c>
      <c r="EZ332" s="99">
        <f>EZ5</f>
        <v>1</v>
      </c>
      <c r="FA332" s="100"/>
      <c r="FB332" s="110"/>
      <c r="FC332" s="95">
        <f t="shared" si="379"/>
        <v>0</v>
      </c>
      <c r="FD332" s="15"/>
      <c r="FE332" s="24">
        <f t="shared" si="350"/>
        <v>0</v>
      </c>
      <c r="FF332" s="5">
        <v>0</v>
      </c>
      <c r="FG332" s="63"/>
      <c r="FH332" s="15"/>
      <c r="FI332" s="13"/>
      <c r="FJ332" s="98">
        <f t="shared" si="380"/>
        <v>0</v>
      </c>
      <c r="FK332" s="99">
        <f>FK5</f>
        <v>1</v>
      </c>
      <c r="FL332" s="100"/>
      <c r="FM332" s="110"/>
      <c r="FN332" s="95">
        <f t="shared" si="381"/>
        <v>0</v>
      </c>
      <c r="FO332" s="15"/>
      <c r="FP332" s="24">
        <f t="shared" si="351"/>
        <v>0</v>
      </c>
      <c r="FQ332" s="5">
        <v>0</v>
      </c>
      <c r="FR332" s="8">
        <v>0</v>
      </c>
      <c r="FS332" s="84">
        <f t="shared" si="382"/>
        <v>500</v>
      </c>
      <c r="FT332" s="85">
        <f t="shared" si="383"/>
        <v>500</v>
      </c>
      <c r="FU332" s="85">
        <f t="shared" si="384"/>
        <v>500</v>
      </c>
      <c r="FV332" s="85">
        <f t="shared" si="385"/>
        <v>18.143999999999998</v>
      </c>
      <c r="FW332" s="85">
        <f t="shared" si="386"/>
        <v>500</v>
      </c>
      <c r="FX332" s="85">
        <f t="shared" si="387"/>
        <v>500</v>
      </c>
      <c r="FY332" s="85">
        <f t="shared" si="388"/>
        <v>500</v>
      </c>
      <c r="FZ332" s="85">
        <f t="shared" si="389"/>
        <v>500</v>
      </c>
      <c r="GA332" s="85">
        <f t="shared" si="390"/>
        <v>500</v>
      </c>
      <c r="GB332" s="85">
        <f t="shared" si="391"/>
        <v>500</v>
      </c>
      <c r="GC332" s="85">
        <f t="shared" si="392"/>
        <v>500</v>
      </c>
      <c r="GD332" s="85">
        <f t="shared" si="393"/>
        <v>500</v>
      </c>
      <c r="GE332" s="85">
        <f t="shared" si="394"/>
        <v>500</v>
      </c>
      <c r="GF332" s="85">
        <f t="shared" si="395"/>
        <v>500</v>
      </c>
      <c r="GG332" s="85">
        <f t="shared" si="396"/>
        <v>500</v>
      </c>
      <c r="GH332" s="101">
        <f t="shared" si="335"/>
        <v>1</v>
      </c>
      <c r="GI332" s="102">
        <f t="shared" si="397"/>
        <v>18.143999999999998</v>
      </c>
      <c r="GJ332" s="102">
        <f t="shared" si="398"/>
        <v>18.143999999999998</v>
      </c>
      <c r="GK332" s="79">
        <f>ROW()</f>
        <v>332</v>
      </c>
    </row>
    <row r="333" spans="1:193" s="12" customFormat="1" ht="50.1" customHeight="1">
      <c r="A333" s="17">
        <f>ROW()</f>
        <v>333</v>
      </c>
      <c r="B333" s="32">
        <f t="shared" si="399"/>
        <v>327</v>
      </c>
      <c r="C333" s="33">
        <f t="shared" si="400"/>
        <v>327</v>
      </c>
      <c r="D333" s="31" t="s">
        <v>654</v>
      </c>
      <c r="E333" s="390">
        <f t="shared" si="336"/>
        <v>5.8655999999999997</v>
      </c>
      <c r="F333" s="107">
        <f t="shared" si="352"/>
        <v>5.8655999999999997</v>
      </c>
      <c r="G333" s="3">
        <v>0</v>
      </c>
      <c r="H333" s="4">
        <v>0</v>
      </c>
      <c r="I333" s="63"/>
      <c r="J333" s="15"/>
      <c r="K333" s="13"/>
      <c r="L333" s="98">
        <f t="shared" si="401"/>
        <v>0</v>
      </c>
      <c r="M333" s="99">
        <f>M5</f>
        <v>0.94499999999999995</v>
      </c>
      <c r="N333" s="100"/>
      <c r="O333" s="110"/>
      <c r="P333" s="95">
        <f t="shared" si="353"/>
        <v>0</v>
      </c>
      <c r="Q333" s="15"/>
      <c r="R333" s="24">
        <f t="shared" si="337"/>
        <v>0</v>
      </c>
      <c r="S333" s="25">
        <v>0</v>
      </c>
      <c r="T333" s="63"/>
      <c r="U333" s="15"/>
      <c r="V333" s="13"/>
      <c r="W333" s="98">
        <f t="shared" si="354"/>
        <v>0</v>
      </c>
      <c r="X333" s="99">
        <f>X5</f>
        <v>0.97</v>
      </c>
      <c r="Y333" s="100"/>
      <c r="Z333" s="110"/>
      <c r="AA333" s="95">
        <f t="shared" si="355"/>
        <v>0</v>
      </c>
      <c r="AB333" s="15"/>
      <c r="AC333" s="24">
        <f t="shared" si="338"/>
        <v>0</v>
      </c>
      <c r="AD333" s="5">
        <v>0</v>
      </c>
      <c r="AE333" s="63"/>
      <c r="AF333" s="15"/>
      <c r="AG333" s="13"/>
      <c r="AH333" s="98">
        <f t="shared" si="356"/>
        <v>0</v>
      </c>
      <c r="AI333" s="99">
        <f>AI5</f>
        <v>0.95499999999999996</v>
      </c>
      <c r="AJ333" s="100"/>
      <c r="AK333" s="110"/>
      <c r="AL333" s="95">
        <f t="shared" si="357"/>
        <v>0</v>
      </c>
      <c r="AM333" s="15"/>
      <c r="AN333" s="24">
        <f t="shared" si="339"/>
        <v>0</v>
      </c>
      <c r="AO333" s="5">
        <v>0</v>
      </c>
      <c r="AP333" s="63"/>
      <c r="AQ333" s="15"/>
      <c r="AR333" s="13"/>
      <c r="AS333" s="98">
        <f t="shared" si="358"/>
        <v>1</v>
      </c>
      <c r="AT333" s="99">
        <f>AT5</f>
        <v>0.96</v>
      </c>
      <c r="AU333" s="100">
        <v>6.11</v>
      </c>
      <c r="AV333" s="110"/>
      <c r="AW333" s="95">
        <f t="shared" si="359"/>
        <v>5.8655999999999997</v>
      </c>
      <c r="AX333" s="15"/>
      <c r="AY333" s="24">
        <f t="shared" si="340"/>
        <v>1</v>
      </c>
      <c r="AZ333" s="5">
        <v>0</v>
      </c>
      <c r="BA333" s="63"/>
      <c r="BB333" s="15"/>
      <c r="BC333" s="13"/>
      <c r="BD333" s="98">
        <f t="shared" si="360"/>
        <v>0</v>
      </c>
      <c r="BE333" s="99">
        <f>BE5</f>
        <v>0.98</v>
      </c>
      <c r="BF333" s="100"/>
      <c r="BG333" s="110"/>
      <c r="BH333" s="95">
        <f t="shared" si="361"/>
        <v>0</v>
      </c>
      <c r="BI333" s="15"/>
      <c r="BJ333" s="24">
        <f t="shared" si="341"/>
        <v>0</v>
      </c>
      <c r="BK333" s="5">
        <v>0</v>
      </c>
      <c r="BL333" s="63"/>
      <c r="BM333" s="15"/>
      <c r="BN333" s="13"/>
      <c r="BO333" s="98">
        <f t="shared" si="362"/>
        <v>0</v>
      </c>
      <c r="BP333" s="99">
        <f>BP5</f>
        <v>0.94499999999999995</v>
      </c>
      <c r="BQ333" s="100"/>
      <c r="BR333" s="110"/>
      <c r="BS333" s="95">
        <f t="shared" si="363"/>
        <v>0</v>
      </c>
      <c r="BT333" s="15"/>
      <c r="BU333" s="24">
        <f t="shared" si="342"/>
        <v>0</v>
      </c>
      <c r="BV333" s="5">
        <v>0</v>
      </c>
      <c r="BW333" s="63"/>
      <c r="BX333" s="15"/>
      <c r="BY333" s="13"/>
      <c r="BZ333" s="98">
        <f t="shared" si="364"/>
        <v>0</v>
      </c>
      <c r="CA333" s="99">
        <f>CA5</f>
        <v>1</v>
      </c>
      <c r="CB333" s="100"/>
      <c r="CC333" s="110"/>
      <c r="CD333" s="95">
        <f t="shared" si="365"/>
        <v>0</v>
      </c>
      <c r="CE333" s="15"/>
      <c r="CF333" s="24">
        <f t="shared" si="343"/>
        <v>0</v>
      </c>
      <c r="CG333" s="5">
        <v>0</v>
      </c>
      <c r="CH333" s="63"/>
      <c r="CI333" s="15"/>
      <c r="CJ333" s="13"/>
      <c r="CK333" s="98">
        <f t="shared" si="366"/>
        <v>0</v>
      </c>
      <c r="CL333" s="99">
        <f>CL5</f>
        <v>1</v>
      </c>
      <c r="CM333" s="100"/>
      <c r="CN333" s="110"/>
      <c r="CO333" s="95">
        <f t="shared" si="367"/>
        <v>0</v>
      </c>
      <c r="CP333" s="15"/>
      <c r="CQ333" s="24">
        <f t="shared" si="344"/>
        <v>0</v>
      </c>
      <c r="CR333" s="5">
        <v>0</v>
      </c>
      <c r="CS333" s="63"/>
      <c r="CT333" s="15"/>
      <c r="CU333" s="13"/>
      <c r="CV333" s="98">
        <f t="shared" si="368"/>
        <v>0</v>
      </c>
      <c r="CW333" s="99">
        <f>CW5</f>
        <v>1</v>
      </c>
      <c r="CX333" s="100"/>
      <c r="CY333" s="110"/>
      <c r="CZ333" s="95">
        <f t="shared" si="369"/>
        <v>0</v>
      </c>
      <c r="DA333" s="15"/>
      <c r="DB333" s="24">
        <f t="shared" si="345"/>
        <v>0</v>
      </c>
      <c r="DC333" s="5">
        <v>0</v>
      </c>
      <c r="DD333" s="63"/>
      <c r="DE333" s="15"/>
      <c r="DF333" s="13"/>
      <c r="DG333" s="98">
        <f t="shared" si="370"/>
        <v>0</v>
      </c>
      <c r="DH333" s="99">
        <f>DH5</f>
        <v>1</v>
      </c>
      <c r="DI333" s="100"/>
      <c r="DJ333" s="110"/>
      <c r="DK333" s="95">
        <f t="shared" si="371"/>
        <v>0</v>
      </c>
      <c r="DL333" s="15"/>
      <c r="DM333" s="24">
        <f t="shared" si="346"/>
        <v>0</v>
      </c>
      <c r="DN333" s="5">
        <v>0</v>
      </c>
      <c r="DO333" s="63"/>
      <c r="DP333" s="15"/>
      <c r="DQ333" s="13"/>
      <c r="DR333" s="98">
        <f t="shared" si="372"/>
        <v>0</v>
      </c>
      <c r="DS333" s="99">
        <f>DS5</f>
        <v>1</v>
      </c>
      <c r="DT333" s="100"/>
      <c r="DU333" s="110"/>
      <c r="DV333" s="95">
        <f t="shared" si="373"/>
        <v>0</v>
      </c>
      <c r="DW333" s="15"/>
      <c r="DX333" s="24">
        <f t="shared" si="347"/>
        <v>0</v>
      </c>
      <c r="DY333" s="5">
        <v>0</v>
      </c>
      <c r="DZ333" s="63"/>
      <c r="EA333" s="15"/>
      <c r="EB333" s="13"/>
      <c r="EC333" s="98">
        <f t="shared" si="374"/>
        <v>0</v>
      </c>
      <c r="ED333" s="99">
        <f>ED5</f>
        <v>1</v>
      </c>
      <c r="EE333" s="100"/>
      <c r="EF333" s="110"/>
      <c r="EG333" s="95">
        <f t="shared" si="375"/>
        <v>0</v>
      </c>
      <c r="EH333" s="15"/>
      <c r="EI333" s="24">
        <f t="shared" si="348"/>
        <v>0</v>
      </c>
      <c r="EJ333" s="5">
        <v>0</v>
      </c>
      <c r="EK333" s="63"/>
      <c r="EL333" s="15"/>
      <c r="EM333" s="13"/>
      <c r="EN333" s="98">
        <f t="shared" si="376"/>
        <v>0</v>
      </c>
      <c r="EO333" s="99">
        <f>EO5</f>
        <v>1</v>
      </c>
      <c r="EP333" s="100"/>
      <c r="EQ333" s="110"/>
      <c r="ER333" s="95">
        <f t="shared" si="377"/>
        <v>0</v>
      </c>
      <c r="ES333" s="15"/>
      <c r="ET333" s="24">
        <f t="shared" si="349"/>
        <v>0</v>
      </c>
      <c r="EU333" s="5">
        <v>0</v>
      </c>
      <c r="EV333" s="63"/>
      <c r="EW333" s="15"/>
      <c r="EX333" s="13"/>
      <c r="EY333" s="98">
        <f t="shared" si="378"/>
        <v>0</v>
      </c>
      <c r="EZ333" s="99">
        <f>EZ5</f>
        <v>1</v>
      </c>
      <c r="FA333" s="100"/>
      <c r="FB333" s="110"/>
      <c r="FC333" s="95">
        <f t="shared" si="379"/>
        <v>0</v>
      </c>
      <c r="FD333" s="15"/>
      <c r="FE333" s="24">
        <f t="shared" si="350"/>
        <v>0</v>
      </c>
      <c r="FF333" s="5">
        <v>0</v>
      </c>
      <c r="FG333" s="63"/>
      <c r="FH333" s="15"/>
      <c r="FI333" s="13"/>
      <c r="FJ333" s="98">
        <f t="shared" si="380"/>
        <v>0</v>
      </c>
      <c r="FK333" s="99">
        <f>FK5</f>
        <v>1</v>
      </c>
      <c r="FL333" s="100"/>
      <c r="FM333" s="110"/>
      <c r="FN333" s="95">
        <f t="shared" si="381"/>
        <v>0</v>
      </c>
      <c r="FO333" s="15"/>
      <c r="FP333" s="24">
        <f t="shared" si="351"/>
        <v>0</v>
      </c>
      <c r="FQ333" s="5">
        <v>0</v>
      </c>
      <c r="FR333" s="8">
        <v>0</v>
      </c>
      <c r="FS333" s="84">
        <f t="shared" si="382"/>
        <v>500</v>
      </c>
      <c r="FT333" s="85">
        <f t="shared" si="383"/>
        <v>500</v>
      </c>
      <c r="FU333" s="85">
        <f t="shared" si="384"/>
        <v>500</v>
      </c>
      <c r="FV333" s="85">
        <f t="shared" si="385"/>
        <v>5.8655999999999997</v>
      </c>
      <c r="FW333" s="85">
        <f t="shared" si="386"/>
        <v>500</v>
      </c>
      <c r="FX333" s="85">
        <f t="shared" si="387"/>
        <v>500</v>
      </c>
      <c r="FY333" s="85">
        <f t="shared" si="388"/>
        <v>500</v>
      </c>
      <c r="FZ333" s="85">
        <f t="shared" si="389"/>
        <v>500</v>
      </c>
      <c r="GA333" s="85">
        <f t="shared" si="390"/>
        <v>500</v>
      </c>
      <c r="GB333" s="85">
        <f t="shared" si="391"/>
        <v>500</v>
      </c>
      <c r="GC333" s="85">
        <f t="shared" si="392"/>
        <v>500</v>
      </c>
      <c r="GD333" s="85">
        <f t="shared" si="393"/>
        <v>500</v>
      </c>
      <c r="GE333" s="85">
        <f t="shared" si="394"/>
        <v>500</v>
      </c>
      <c r="GF333" s="85">
        <f t="shared" si="395"/>
        <v>500</v>
      </c>
      <c r="GG333" s="85">
        <f t="shared" si="396"/>
        <v>500</v>
      </c>
      <c r="GH333" s="101">
        <f t="shared" si="335"/>
        <v>1</v>
      </c>
      <c r="GI333" s="102">
        <f t="shared" si="397"/>
        <v>5.8655999999999997</v>
      </c>
      <c r="GJ333" s="102">
        <f t="shared" si="398"/>
        <v>5.8655999999999997</v>
      </c>
      <c r="GK333" s="79">
        <f>ROW()</f>
        <v>333</v>
      </c>
    </row>
    <row r="334" spans="1:193" s="12" customFormat="1" ht="50.1" customHeight="1">
      <c r="A334" s="17">
        <f>ROW()</f>
        <v>334</v>
      </c>
      <c r="B334" s="32">
        <f t="shared" si="399"/>
        <v>328</v>
      </c>
      <c r="C334" s="33">
        <f t="shared" si="400"/>
        <v>328</v>
      </c>
      <c r="D334" s="31" t="s">
        <v>655</v>
      </c>
      <c r="E334" s="390">
        <f t="shared" si="336"/>
        <v>11.435185124999999</v>
      </c>
      <c r="F334" s="107">
        <f t="shared" si="352"/>
        <v>11.767955062499999</v>
      </c>
      <c r="G334" s="3">
        <v>0</v>
      </c>
      <c r="H334" s="4">
        <v>0</v>
      </c>
      <c r="I334" s="63"/>
      <c r="J334" s="15"/>
      <c r="K334" s="13"/>
      <c r="L334" s="98">
        <f t="shared" si="401"/>
        <v>1</v>
      </c>
      <c r="M334" s="99">
        <f>M5</f>
        <v>0.94499999999999995</v>
      </c>
      <c r="N334" s="100">
        <v>12.805</v>
      </c>
      <c r="O334" s="110">
        <v>151540</v>
      </c>
      <c r="P334" s="95">
        <f t="shared" si="353"/>
        <v>12.100724999999999</v>
      </c>
      <c r="Q334" s="15"/>
      <c r="R334" s="24">
        <f t="shared" si="337"/>
        <v>2</v>
      </c>
      <c r="S334" s="25">
        <v>0</v>
      </c>
      <c r="T334" s="63"/>
      <c r="U334" s="15"/>
      <c r="V334" s="13"/>
      <c r="W334" s="98">
        <f t="shared" si="354"/>
        <v>0</v>
      </c>
      <c r="X334" s="99">
        <f>X5</f>
        <v>0.97</v>
      </c>
      <c r="Y334" s="100"/>
      <c r="Z334" s="110"/>
      <c r="AA334" s="95">
        <f t="shared" si="355"/>
        <v>0</v>
      </c>
      <c r="AB334" s="15"/>
      <c r="AC334" s="24">
        <f t="shared" si="338"/>
        <v>0</v>
      </c>
      <c r="AD334" s="5">
        <v>0</v>
      </c>
      <c r="AE334" s="63"/>
      <c r="AF334" s="15"/>
      <c r="AG334" s="13"/>
      <c r="AH334" s="98">
        <f t="shared" si="356"/>
        <v>0</v>
      </c>
      <c r="AI334" s="99">
        <f>AI5</f>
        <v>0.95499999999999996</v>
      </c>
      <c r="AJ334" s="100"/>
      <c r="AK334" s="110"/>
      <c r="AL334" s="95">
        <f t="shared" si="357"/>
        <v>0</v>
      </c>
      <c r="AM334" s="15"/>
      <c r="AN334" s="24">
        <f t="shared" si="339"/>
        <v>0</v>
      </c>
      <c r="AO334" s="5">
        <v>0</v>
      </c>
      <c r="AP334" s="63"/>
      <c r="AQ334" s="15"/>
      <c r="AR334" s="13"/>
      <c r="AS334" s="98">
        <f t="shared" si="358"/>
        <v>0</v>
      </c>
      <c r="AT334" s="99">
        <f>AT5</f>
        <v>0.96</v>
      </c>
      <c r="AU334" s="100"/>
      <c r="AV334" s="110"/>
      <c r="AW334" s="95">
        <f t="shared" si="359"/>
        <v>0</v>
      </c>
      <c r="AX334" s="15"/>
      <c r="AY334" s="24">
        <f t="shared" si="340"/>
        <v>0</v>
      </c>
      <c r="AZ334" s="5">
        <v>0</v>
      </c>
      <c r="BA334" s="63"/>
      <c r="BB334" s="15"/>
      <c r="BC334" s="13"/>
      <c r="BD334" s="98">
        <f t="shared" si="360"/>
        <v>0</v>
      </c>
      <c r="BE334" s="99">
        <f>BE5</f>
        <v>0.98</v>
      </c>
      <c r="BF334" s="100"/>
      <c r="BG334" s="110"/>
      <c r="BH334" s="95">
        <f t="shared" si="361"/>
        <v>0</v>
      </c>
      <c r="BI334" s="15"/>
      <c r="BJ334" s="24">
        <f t="shared" si="341"/>
        <v>0</v>
      </c>
      <c r="BK334" s="5">
        <v>0</v>
      </c>
      <c r="BL334" s="63"/>
      <c r="BM334" s="15"/>
      <c r="BN334" s="13"/>
      <c r="BO334" s="98">
        <f t="shared" si="362"/>
        <v>1</v>
      </c>
      <c r="BP334" s="99">
        <f>BP5</f>
        <v>0.94499999999999995</v>
      </c>
      <c r="BQ334" s="100">
        <v>12.100724999999999</v>
      </c>
      <c r="BR334" s="110"/>
      <c r="BS334" s="95">
        <f t="shared" si="363"/>
        <v>11.435185124999999</v>
      </c>
      <c r="BT334" s="15"/>
      <c r="BU334" s="24">
        <f t="shared" si="342"/>
        <v>1</v>
      </c>
      <c r="BV334" s="5">
        <v>0</v>
      </c>
      <c r="BW334" s="63"/>
      <c r="BX334" s="15"/>
      <c r="BY334" s="13"/>
      <c r="BZ334" s="98">
        <f t="shared" si="364"/>
        <v>0</v>
      </c>
      <c r="CA334" s="99">
        <f>CA5</f>
        <v>1</v>
      </c>
      <c r="CB334" s="100"/>
      <c r="CC334" s="110"/>
      <c r="CD334" s="95">
        <f t="shared" si="365"/>
        <v>0</v>
      </c>
      <c r="CE334" s="15"/>
      <c r="CF334" s="24">
        <f t="shared" si="343"/>
        <v>0</v>
      </c>
      <c r="CG334" s="5">
        <v>0</v>
      </c>
      <c r="CH334" s="63"/>
      <c r="CI334" s="15"/>
      <c r="CJ334" s="13"/>
      <c r="CK334" s="98">
        <f t="shared" si="366"/>
        <v>0</v>
      </c>
      <c r="CL334" s="99">
        <f>CL5</f>
        <v>1</v>
      </c>
      <c r="CM334" s="100"/>
      <c r="CN334" s="110"/>
      <c r="CO334" s="95">
        <f t="shared" si="367"/>
        <v>0</v>
      </c>
      <c r="CP334" s="15"/>
      <c r="CQ334" s="24">
        <f t="shared" si="344"/>
        <v>0</v>
      </c>
      <c r="CR334" s="5">
        <v>0</v>
      </c>
      <c r="CS334" s="63"/>
      <c r="CT334" s="15"/>
      <c r="CU334" s="13"/>
      <c r="CV334" s="98">
        <f t="shared" si="368"/>
        <v>0</v>
      </c>
      <c r="CW334" s="99">
        <f>CW5</f>
        <v>1</v>
      </c>
      <c r="CX334" s="100"/>
      <c r="CY334" s="110"/>
      <c r="CZ334" s="95">
        <f t="shared" si="369"/>
        <v>0</v>
      </c>
      <c r="DA334" s="15"/>
      <c r="DB334" s="24">
        <f t="shared" si="345"/>
        <v>0</v>
      </c>
      <c r="DC334" s="5">
        <v>0</v>
      </c>
      <c r="DD334" s="63"/>
      <c r="DE334" s="15"/>
      <c r="DF334" s="13"/>
      <c r="DG334" s="98">
        <f t="shared" si="370"/>
        <v>0</v>
      </c>
      <c r="DH334" s="99">
        <f>DH5</f>
        <v>1</v>
      </c>
      <c r="DI334" s="100"/>
      <c r="DJ334" s="110"/>
      <c r="DK334" s="95">
        <f t="shared" si="371"/>
        <v>0</v>
      </c>
      <c r="DL334" s="15"/>
      <c r="DM334" s="24">
        <f t="shared" si="346"/>
        <v>0</v>
      </c>
      <c r="DN334" s="5">
        <v>0</v>
      </c>
      <c r="DO334" s="63"/>
      <c r="DP334" s="15"/>
      <c r="DQ334" s="13"/>
      <c r="DR334" s="98">
        <f t="shared" si="372"/>
        <v>0</v>
      </c>
      <c r="DS334" s="99">
        <f>DS5</f>
        <v>1</v>
      </c>
      <c r="DT334" s="100"/>
      <c r="DU334" s="110"/>
      <c r="DV334" s="95">
        <f t="shared" si="373"/>
        <v>0</v>
      </c>
      <c r="DW334" s="15"/>
      <c r="DX334" s="24">
        <f t="shared" si="347"/>
        <v>0</v>
      </c>
      <c r="DY334" s="5">
        <v>0</v>
      </c>
      <c r="DZ334" s="63"/>
      <c r="EA334" s="15"/>
      <c r="EB334" s="13"/>
      <c r="EC334" s="98">
        <f t="shared" si="374"/>
        <v>0</v>
      </c>
      <c r="ED334" s="99">
        <f>ED5</f>
        <v>1</v>
      </c>
      <c r="EE334" s="100"/>
      <c r="EF334" s="110"/>
      <c r="EG334" s="95">
        <f t="shared" si="375"/>
        <v>0</v>
      </c>
      <c r="EH334" s="15"/>
      <c r="EI334" s="24">
        <f t="shared" si="348"/>
        <v>0</v>
      </c>
      <c r="EJ334" s="5">
        <v>0</v>
      </c>
      <c r="EK334" s="63"/>
      <c r="EL334" s="15"/>
      <c r="EM334" s="13"/>
      <c r="EN334" s="98">
        <f t="shared" si="376"/>
        <v>0</v>
      </c>
      <c r="EO334" s="99">
        <f>EO5</f>
        <v>1</v>
      </c>
      <c r="EP334" s="100"/>
      <c r="EQ334" s="110"/>
      <c r="ER334" s="95">
        <f t="shared" si="377"/>
        <v>0</v>
      </c>
      <c r="ES334" s="15"/>
      <c r="ET334" s="24">
        <f t="shared" si="349"/>
        <v>0</v>
      </c>
      <c r="EU334" s="5">
        <v>0</v>
      </c>
      <c r="EV334" s="63"/>
      <c r="EW334" s="15"/>
      <c r="EX334" s="13"/>
      <c r="EY334" s="98">
        <f t="shared" si="378"/>
        <v>0</v>
      </c>
      <c r="EZ334" s="99">
        <f>EZ5</f>
        <v>1</v>
      </c>
      <c r="FA334" s="100"/>
      <c r="FB334" s="110"/>
      <c r="FC334" s="95">
        <f t="shared" si="379"/>
        <v>0</v>
      </c>
      <c r="FD334" s="15"/>
      <c r="FE334" s="24">
        <f t="shared" si="350"/>
        <v>0</v>
      </c>
      <c r="FF334" s="5">
        <v>0</v>
      </c>
      <c r="FG334" s="63"/>
      <c r="FH334" s="15"/>
      <c r="FI334" s="13"/>
      <c r="FJ334" s="98">
        <f t="shared" si="380"/>
        <v>0</v>
      </c>
      <c r="FK334" s="99">
        <f>FK5</f>
        <v>1</v>
      </c>
      <c r="FL334" s="100"/>
      <c r="FM334" s="110"/>
      <c r="FN334" s="95">
        <f t="shared" si="381"/>
        <v>0</v>
      </c>
      <c r="FO334" s="15"/>
      <c r="FP334" s="24">
        <f t="shared" si="351"/>
        <v>0</v>
      </c>
      <c r="FQ334" s="5">
        <v>0</v>
      </c>
      <c r="FR334" s="8">
        <v>0</v>
      </c>
      <c r="FS334" s="84">
        <f t="shared" si="382"/>
        <v>12.100724999999999</v>
      </c>
      <c r="FT334" s="85">
        <f t="shared" si="383"/>
        <v>500</v>
      </c>
      <c r="FU334" s="85">
        <f t="shared" si="384"/>
        <v>500</v>
      </c>
      <c r="FV334" s="85">
        <f t="shared" si="385"/>
        <v>500</v>
      </c>
      <c r="FW334" s="85">
        <f t="shared" si="386"/>
        <v>500</v>
      </c>
      <c r="FX334" s="85">
        <f t="shared" si="387"/>
        <v>11.435185124999999</v>
      </c>
      <c r="FY334" s="85">
        <f t="shared" si="388"/>
        <v>500</v>
      </c>
      <c r="FZ334" s="85">
        <f t="shared" si="389"/>
        <v>500</v>
      </c>
      <c r="GA334" s="85">
        <f t="shared" si="390"/>
        <v>500</v>
      </c>
      <c r="GB334" s="85">
        <f t="shared" si="391"/>
        <v>500</v>
      </c>
      <c r="GC334" s="85">
        <f t="shared" si="392"/>
        <v>500</v>
      </c>
      <c r="GD334" s="85">
        <f t="shared" si="393"/>
        <v>500</v>
      </c>
      <c r="GE334" s="85">
        <f t="shared" si="394"/>
        <v>500</v>
      </c>
      <c r="GF334" s="85">
        <f t="shared" si="395"/>
        <v>500</v>
      </c>
      <c r="GG334" s="85">
        <f t="shared" si="396"/>
        <v>500</v>
      </c>
      <c r="GH334" s="101">
        <f t="shared" si="335"/>
        <v>2</v>
      </c>
      <c r="GI334" s="102">
        <f t="shared" si="397"/>
        <v>23.535910124999997</v>
      </c>
      <c r="GJ334" s="102">
        <f t="shared" si="398"/>
        <v>11.767955062499999</v>
      </c>
      <c r="GK334" s="79">
        <f>ROW()</f>
        <v>334</v>
      </c>
    </row>
    <row r="335" spans="1:193" s="12" customFormat="1" ht="50.1" customHeight="1">
      <c r="A335" s="17">
        <f>ROW()</f>
        <v>335</v>
      </c>
      <c r="B335" s="32">
        <f t="shared" si="399"/>
        <v>329</v>
      </c>
      <c r="C335" s="33">
        <f t="shared" si="400"/>
        <v>329</v>
      </c>
      <c r="D335" s="31" t="s">
        <v>656</v>
      </c>
      <c r="E335" s="390">
        <f t="shared" si="336"/>
        <v>4.2588362249999996</v>
      </c>
      <c r="F335" s="107">
        <f t="shared" si="352"/>
        <v>4.3827706124999999</v>
      </c>
      <c r="G335" s="3">
        <v>0</v>
      </c>
      <c r="H335" s="4">
        <v>0</v>
      </c>
      <c r="I335" s="63"/>
      <c r="J335" s="15"/>
      <c r="K335" s="13"/>
      <c r="L335" s="98">
        <f t="shared" si="401"/>
        <v>1</v>
      </c>
      <c r="M335" s="99">
        <f>M5</f>
        <v>0.94499999999999995</v>
      </c>
      <c r="N335" s="100">
        <v>4.7690000000000001</v>
      </c>
      <c r="O335" s="110">
        <v>416008</v>
      </c>
      <c r="P335" s="95">
        <f t="shared" si="353"/>
        <v>4.5067050000000002</v>
      </c>
      <c r="Q335" s="15"/>
      <c r="R335" s="24">
        <f t="shared" si="337"/>
        <v>2</v>
      </c>
      <c r="S335" s="25">
        <v>0</v>
      </c>
      <c r="T335" s="63"/>
      <c r="U335" s="15"/>
      <c r="V335" s="13"/>
      <c r="W335" s="98">
        <f t="shared" si="354"/>
        <v>0</v>
      </c>
      <c r="X335" s="99">
        <f>X5</f>
        <v>0.97</v>
      </c>
      <c r="Y335" s="100"/>
      <c r="Z335" s="110"/>
      <c r="AA335" s="95">
        <f t="shared" si="355"/>
        <v>0</v>
      </c>
      <c r="AB335" s="15"/>
      <c r="AC335" s="24">
        <f t="shared" si="338"/>
        <v>0</v>
      </c>
      <c r="AD335" s="5">
        <v>0</v>
      </c>
      <c r="AE335" s="63"/>
      <c r="AF335" s="15"/>
      <c r="AG335" s="13"/>
      <c r="AH335" s="98">
        <f t="shared" si="356"/>
        <v>0</v>
      </c>
      <c r="AI335" s="99">
        <f>AI5</f>
        <v>0.95499999999999996</v>
      </c>
      <c r="AJ335" s="100"/>
      <c r="AK335" s="110"/>
      <c r="AL335" s="95">
        <f t="shared" si="357"/>
        <v>0</v>
      </c>
      <c r="AM335" s="15"/>
      <c r="AN335" s="24">
        <f t="shared" si="339"/>
        <v>0</v>
      </c>
      <c r="AO335" s="5">
        <v>0</v>
      </c>
      <c r="AP335" s="63"/>
      <c r="AQ335" s="15"/>
      <c r="AR335" s="13"/>
      <c r="AS335" s="98">
        <f t="shared" si="358"/>
        <v>0</v>
      </c>
      <c r="AT335" s="99">
        <f>AT5</f>
        <v>0.96</v>
      </c>
      <c r="AU335" s="100"/>
      <c r="AV335" s="110"/>
      <c r="AW335" s="95">
        <f t="shared" si="359"/>
        <v>0</v>
      </c>
      <c r="AX335" s="15"/>
      <c r="AY335" s="24">
        <f t="shared" si="340"/>
        <v>0</v>
      </c>
      <c r="AZ335" s="5">
        <v>0</v>
      </c>
      <c r="BA335" s="63"/>
      <c r="BB335" s="15"/>
      <c r="BC335" s="13"/>
      <c r="BD335" s="98">
        <f t="shared" si="360"/>
        <v>0</v>
      </c>
      <c r="BE335" s="99">
        <f>BE5</f>
        <v>0.98</v>
      </c>
      <c r="BF335" s="100"/>
      <c r="BG335" s="110"/>
      <c r="BH335" s="95">
        <f t="shared" si="361"/>
        <v>0</v>
      </c>
      <c r="BI335" s="15"/>
      <c r="BJ335" s="24">
        <f t="shared" si="341"/>
        <v>0</v>
      </c>
      <c r="BK335" s="5">
        <v>0</v>
      </c>
      <c r="BL335" s="63"/>
      <c r="BM335" s="15"/>
      <c r="BN335" s="13"/>
      <c r="BO335" s="98">
        <f t="shared" si="362"/>
        <v>1</v>
      </c>
      <c r="BP335" s="99">
        <f>BP5</f>
        <v>0.94499999999999995</v>
      </c>
      <c r="BQ335" s="100">
        <v>4.5067050000000002</v>
      </c>
      <c r="BR335" s="110"/>
      <c r="BS335" s="95">
        <f t="shared" si="363"/>
        <v>4.2588362249999996</v>
      </c>
      <c r="BT335" s="15"/>
      <c r="BU335" s="24">
        <f t="shared" si="342"/>
        <v>1</v>
      </c>
      <c r="BV335" s="5">
        <v>0</v>
      </c>
      <c r="BW335" s="63"/>
      <c r="BX335" s="15"/>
      <c r="BY335" s="13"/>
      <c r="BZ335" s="98">
        <f t="shared" si="364"/>
        <v>0</v>
      </c>
      <c r="CA335" s="99">
        <f>CA5</f>
        <v>1</v>
      </c>
      <c r="CB335" s="100"/>
      <c r="CC335" s="110"/>
      <c r="CD335" s="95">
        <f t="shared" si="365"/>
        <v>0</v>
      </c>
      <c r="CE335" s="15"/>
      <c r="CF335" s="24">
        <f t="shared" si="343"/>
        <v>0</v>
      </c>
      <c r="CG335" s="5">
        <v>0</v>
      </c>
      <c r="CH335" s="63"/>
      <c r="CI335" s="15"/>
      <c r="CJ335" s="13"/>
      <c r="CK335" s="98">
        <f t="shared" si="366"/>
        <v>0</v>
      </c>
      <c r="CL335" s="99">
        <f>CL5</f>
        <v>1</v>
      </c>
      <c r="CM335" s="100"/>
      <c r="CN335" s="110"/>
      <c r="CO335" s="95">
        <f t="shared" si="367"/>
        <v>0</v>
      </c>
      <c r="CP335" s="15"/>
      <c r="CQ335" s="24">
        <f t="shared" si="344"/>
        <v>0</v>
      </c>
      <c r="CR335" s="5">
        <v>0</v>
      </c>
      <c r="CS335" s="63"/>
      <c r="CT335" s="15"/>
      <c r="CU335" s="13"/>
      <c r="CV335" s="98">
        <f t="shared" si="368"/>
        <v>0</v>
      </c>
      <c r="CW335" s="99">
        <f>CW5</f>
        <v>1</v>
      </c>
      <c r="CX335" s="100"/>
      <c r="CY335" s="110"/>
      <c r="CZ335" s="95">
        <f t="shared" si="369"/>
        <v>0</v>
      </c>
      <c r="DA335" s="15"/>
      <c r="DB335" s="24">
        <f t="shared" si="345"/>
        <v>0</v>
      </c>
      <c r="DC335" s="5">
        <v>0</v>
      </c>
      <c r="DD335" s="63"/>
      <c r="DE335" s="15"/>
      <c r="DF335" s="13"/>
      <c r="DG335" s="98">
        <f t="shared" si="370"/>
        <v>0</v>
      </c>
      <c r="DH335" s="99">
        <f>DH5</f>
        <v>1</v>
      </c>
      <c r="DI335" s="100"/>
      <c r="DJ335" s="110"/>
      <c r="DK335" s="95">
        <f t="shared" si="371"/>
        <v>0</v>
      </c>
      <c r="DL335" s="15"/>
      <c r="DM335" s="24">
        <f t="shared" si="346"/>
        <v>0</v>
      </c>
      <c r="DN335" s="5">
        <v>0</v>
      </c>
      <c r="DO335" s="63"/>
      <c r="DP335" s="15"/>
      <c r="DQ335" s="13"/>
      <c r="DR335" s="98">
        <f t="shared" si="372"/>
        <v>0</v>
      </c>
      <c r="DS335" s="99">
        <f>DS5</f>
        <v>1</v>
      </c>
      <c r="DT335" s="100"/>
      <c r="DU335" s="110"/>
      <c r="DV335" s="95">
        <f t="shared" si="373"/>
        <v>0</v>
      </c>
      <c r="DW335" s="15"/>
      <c r="DX335" s="24">
        <f t="shared" si="347"/>
        <v>0</v>
      </c>
      <c r="DY335" s="5">
        <v>0</v>
      </c>
      <c r="DZ335" s="63"/>
      <c r="EA335" s="15"/>
      <c r="EB335" s="13"/>
      <c r="EC335" s="98">
        <f t="shared" si="374"/>
        <v>0</v>
      </c>
      <c r="ED335" s="99">
        <f>ED5</f>
        <v>1</v>
      </c>
      <c r="EE335" s="100"/>
      <c r="EF335" s="110"/>
      <c r="EG335" s="95">
        <f t="shared" si="375"/>
        <v>0</v>
      </c>
      <c r="EH335" s="15"/>
      <c r="EI335" s="24">
        <f t="shared" si="348"/>
        <v>0</v>
      </c>
      <c r="EJ335" s="5">
        <v>0</v>
      </c>
      <c r="EK335" s="63"/>
      <c r="EL335" s="15"/>
      <c r="EM335" s="13"/>
      <c r="EN335" s="98">
        <f t="shared" si="376"/>
        <v>0</v>
      </c>
      <c r="EO335" s="99">
        <f>EO5</f>
        <v>1</v>
      </c>
      <c r="EP335" s="100"/>
      <c r="EQ335" s="110"/>
      <c r="ER335" s="95">
        <f t="shared" si="377"/>
        <v>0</v>
      </c>
      <c r="ES335" s="15"/>
      <c r="ET335" s="24">
        <f t="shared" si="349"/>
        <v>0</v>
      </c>
      <c r="EU335" s="5">
        <v>0</v>
      </c>
      <c r="EV335" s="63"/>
      <c r="EW335" s="15"/>
      <c r="EX335" s="13"/>
      <c r="EY335" s="98">
        <f t="shared" si="378"/>
        <v>0</v>
      </c>
      <c r="EZ335" s="99">
        <f>EZ5</f>
        <v>1</v>
      </c>
      <c r="FA335" s="100"/>
      <c r="FB335" s="110"/>
      <c r="FC335" s="95">
        <f t="shared" si="379"/>
        <v>0</v>
      </c>
      <c r="FD335" s="15"/>
      <c r="FE335" s="24">
        <f t="shared" si="350"/>
        <v>0</v>
      </c>
      <c r="FF335" s="5">
        <v>0</v>
      </c>
      <c r="FG335" s="63"/>
      <c r="FH335" s="15"/>
      <c r="FI335" s="13"/>
      <c r="FJ335" s="98">
        <f t="shared" si="380"/>
        <v>0</v>
      </c>
      <c r="FK335" s="99">
        <f>FK5</f>
        <v>1</v>
      </c>
      <c r="FL335" s="100"/>
      <c r="FM335" s="110"/>
      <c r="FN335" s="95">
        <f t="shared" si="381"/>
        <v>0</v>
      </c>
      <c r="FO335" s="15"/>
      <c r="FP335" s="24">
        <f t="shared" si="351"/>
        <v>0</v>
      </c>
      <c r="FQ335" s="5">
        <v>0</v>
      </c>
      <c r="FR335" s="8">
        <v>0</v>
      </c>
      <c r="FS335" s="84">
        <f t="shared" si="382"/>
        <v>4.5067050000000002</v>
      </c>
      <c r="FT335" s="85">
        <f t="shared" si="383"/>
        <v>500</v>
      </c>
      <c r="FU335" s="85">
        <f t="shared" si="384"/>
        <v>500</v>
      </c>
      <c r="FV335" s="85">
        <f t="shared" si="385"/>
        <v>500</v>
      </c>
      <c r="FW335" s="85">
        <f t="shared" si="386"/>
        <v>500</v>
      </c>
      <c r="FX335" s="85">
        <f t="shared" si="387"/>
        <v>4.2588362249999996</v>
      </c>
      <c r="FY335" s="85">
        <f t="shared" si="388"/>
        <v>500</v>
      </c>
      <c r="FZ335" s="85">
        <f t="shared" si="389"/>
        <v>500</v>
      </c>
      <c r="GA335" s="85">
        <f t="shared" si="390"/>
        <v>500</v>
      </c>
      <c r="GB335" s="85">
        <f t="shared" si="391"/>
        <v>500</v>
      </c>
      <c r="GC335" s="85">
        <f t="shared" si="392"/>
        <v>500</v>
      </c>
      <c r="GD335" s="85">
        <f t="shared" si="393"/>
        <v>500</v>
      </c>
      <c r="GE335" s="85">
        <f t="shared" si="394"/>
        <v>500</v>
      </c>
      <c r="GF335" s="85">
        <f t="shared" si="395"/>
        <v>500</v>
      </c>
      <c r="GG335" s="85">
        <f t="shared" si="396"/>
        <v>500</v>
      </c>
      <c r="GH335" s="101">
        <f t="shared" si="335"/>
        <v>2</v>
      </c>
      <c r="GI335" s="102">
        <f t="shared" si="397"/>
        <v>8.7655412249999998</v>
      </c>
      <c r="GJ335" s="102">
        <f t="shared" si="398"/>
        <v>4.3827706124999999</v>
      </c>
      <c r="GK335" s="79">
        <f>ROW()</f>
        <v>335</v>
      </c>
    </row>
    <row r="336" spans="1:193" s="12" customFormat="1" ht="50.1" customHeight="1">
      <c r="A336" s="17">
        <f>ROW()</f>
        <v>336</v>
      </c>
      <c r="B336" s="32">
        <f t="shared" si="399"/>
        <v>330</v>
      </c>
      <c r="C336" s="33">
        <f t="shared" si="400"/>
        <v>330</v>
      </c>
      <c r="D336" s="31" t="s">
        <v>657</v>
      </c>
      <c r="E336" s="390">
        <f t="shared" si="336"/>
        <v>8.2556699999999985</v>
      </c>
      <c r="F336" s="107">
        <f t="shared" si="352"/>
        <v>8.2556699999999985</v>
      </c>
      <c r="G336" s="3">
        <v>0</v>
      </c>
      <c r="H336" s="4">
        <v>0</v>
      </c>
      <c r="I336" s="63"/>
      <c r="J336" s="15"/>
      <c r="K336" s="13"/>
      <c r="L336" s="98">
        <f t="shared" si="401"/>
        <v>0</v>
      </c>
      <c r="M336" s="99">
        <f>M5</f>
        <v>0.94499999999999995</v>
      </c>
      <c r="N336" s="100"/>
      <c r="O336" s="110"/>
      <c r="P336" s="95">
        <f t="shared" si="353"/>
        <v>0</v>
      </c>
      <c r="Q336" s="15"/>
      <c r="R336" s="24">
        <f t="shared" si="337"/>
        <v>0</v>
      </c>
      <c r="S336" s="25">
        <v>0</v>
      </c>
      <c r="T336" s="63"/>
      <c r="U336" s="15"/>
      <c r="V336" s="13"/>
      <c r="W336" s="98">
        <f t="shared" si="354"/>
        <v>1</v>
      </c>
      <c r="X336" s="99">
        <f>X5</f>
        <v>0.97</v>
      </c>
      <c r="Y336" s="100">
        <v>8.5109999999999992</v>
      </c>
      <c r="Z336" s="110"/>
      <c r="AA336" s="95">
        <f t="shared" si="355"/>
        <v>8.2556699999999985</v>
      </c>
      <c r="AB336" s="15"/>
      <c r="AC336" s="24">
        <f t="shared" si="338"/>
        <v>1</v>
      </c>
      <c r="AD336" s="5">
        <v>0</v>
      </c>
      <c r="AE336" s="63"/>
      <c r="AF336" s="15"/>
      <c r="AG336" s="13"/>
      <c r="AH336" s="98">
        <f t="shared" si="356"/>
        <v>0</v>
      </c>
      <c r="AI336" s="99">
        <f>AI5</f>
        <v>0.95499999999999996</v>
      </c>
      <c r="AJ336" s="100"/>
      <c r="AK336" s="110"/>
      <c r="AL336" s="95">
        <f t="shared" si="357"/>
        <v>0</v>
      </c>
      <c r="AM336" s="15"/>
      <c r="AN336" s="24">
        <f t="shared" si="339"/>
        <v>0</v>
      </c>
      <c r="AO336" s="5">
        <v>0</v>
      </c>
      <c r="AP336" s="63"/>
      <c r="AQ336" s="15"/>
      <c r="AR336" s="13"/>
      <c r="AS336" s="98">
        <f t="shared" si="358"/>
        <v>0</v>
      </c>
      <c r="AT336" s="99">
        <f>AT5</f>
        <v>0.96</v>
      </c>
      <c r="AU336" s="100"/>
      <c r="AV336" s="110"/>
      <c r="AW336" s="95">
        <f t="shared" si="359"/>
        <v>0</v>
      </c>
      <c r="AX336" s="15"/>
      <c r="AY336" s="24">
        <f t="shared" si="340"/>
        <v>0</v>
      </c>
      <c r="AZ336" s="5">
        <v>0</v>
      </c>
      <c r="BA336" s="63"/>
      <c r="BB336" s="15"/>
      <c r="BC336" s="13"/>
      <c r="BD336" s="98">
        <f t="shared" si="360"/>
        <v>0</v>
      </c>
      <c r="BE336" s="99">
        <f>BE5</f>
        <v>0.98</v>
      </c>
      <c r="BF336" s="100"/>
      <c r="BG336" s="110"/>
      <c r="BH336" s="95">
        <f t="shared" si="361"/>
        <v>0</v>
      </c>
      <c r="BI336" s="15"/>
      <c r="BJ336" s="24">
        <f t="shared" si="341"/>
        <v>0</v>
      </c>
      <c r="BK336" s="5">
        <v>0</v>
      </c>
      <c r="BL336" s="63"/>
      <c r="BM336" s="15"/>
      <c r="BN336" s="13"/>
      <c r="BO336" s="98">
        <f t="shared" si="362"/>
        <v>0</v>
      </c>
      <c r="BP336" s="99">
        <f>BP5</f>
        <v>0.94499999999999995</v>
      </c>
      <c r="BQ336" s="100"/>
      <c r="BR336" s="110"/>
      <c r="BS336" s="95">
        <f t="shared" si="363"/>
        <v>0</v>
      </c>
      <c r="BT336" s="15"/>
      <c r="BU336" s="24">
        <f t="shared" si="342"/>
        <v>0</v>
      </c>
      <c r="BV336" s="5">
        <v>0</v>
      </c>
      <c r="BW336" s="63"/>
      <c r="BX336" s="15"/>
      <c r="BY336" s="13"/>
      <c r="BZ336" s="98">
        <f t="shared" si="364"/>
        <v>0</v>
      </c>
      <c r="CA336" s="99">
        <f>CA5</f>
        <v>1</v>
      </c>
      <c r="CB336" s="100"/>
      <c r="CC336" s="110"/>
      <c r="CD336" s="95">
        <f t="shared" si="365"/>
        <v>0</v>
      </c>
      <c r="CE336" s="15"/>
      <c r="CF336" s="24">
        <f t="shared" si="343"/>
        <v>0</v>
      </c>
      <c r="CG336" s="5">
        <v>0</v>
      </c>
      <c r="CH336" s="63"/>
      <c r="CI336" s="15"/>
      <c r="CJ336" s="13"/>
      <c r="CK336" s="98">
        <f t="shared" si="366"/>
        <v>0</v>
      </c>
      <c r="CL336" s="99">
        <f>CL5</f>
        <v>1</v>
      </c>
      <c r="CM336" s="100"/>
      <c r="CN336" s="110"/>
      <c r="CO336" s="95">
        <f t="shared" si="367"/>
        <v>0</v>
      </c>
      <c r="CP336" s="15"/>
      <c r="CQ336" s="24">
        <f t="shared" si="344"/>
        <v>0</v>
      </c>
      <c r="CR336" s="5">
        <v>0</v>
      </c>
      <c r="CS336" s="63"/>
      <c r="CT336" s="15"/>
      <c r="CU336" s="13"/>
      <c r="CV336" s="98">
        <f t="shared" si="368"/>
        <v>0</v>
      </c>
      <c r="CW336" s="99">
        <f>CW5</f>
        <v>1</v>
      </c>
      <c r="CX336" s="100"/>
      <c r="CY336" s="110"/>
      <c r="CZ336" s="95">
        <f t="shared" si="369"/>
        <v>0</v>
      </c>
      <c r="DA336" s="15"/>
      <c r="DB336" s="24">
        <f t="shared" si="345"/>
        <v>0</v>
      </c>
      <c r="DC336" s="5">
        <v>0</v>
      </c>
      <c r="DD336" s="63"/>
      <c r="DE336" s="15"/>
      <c r="DF336" s="13"/>
      <c r="DG336" s="98">
        <f t="shared" si="370"/>
        <v>0</v>
      </c>
      <c r="DH336" s="99">
        <f>DH5</f>
        <v>1</v>
      </c>
      <c r="DI336" s="100"/>
      <c r="DJ336" s="110"/>
      <c r="DK336" s="95">
        <f t="shared" si="371"/>
        <v>0</v>
      </c>
      <c r="DL336" s="15"/>
      <c r="DM336" s="24">
        <f t="shared" si="346"/>
        <v>0</v>
      </c>
      <c r="DN336" s="5">
        <v>0</v>
      </c>
      <c r="DO336" s="63"/>
      <c r="DP336" s="15"/>
      <c r="DQ336" s="13"/>
      <c r="DR336" s="98">
        <f t="shared" si="372"/>
        <v>0</v>
      </c>
      <c r="DS336" s="99">
        <f>DS5</f>
        <v>1</v>
      </c>
      <c r="DT336" s="100"/>
      <c r="DU336" s="110"/>
      <c r="DV336" s="95">
        <f t="shared" si="373"/>
        <v>0</v>
      </c>
      <c r="DW336" s="15"/>
      <c r="DX336" s="24">
        <f t="shared" si="347"/>
        <v>0</v>
      </c>
      <c r="DY336" s="5">
        <v>0</v>
      </c>
      <c r="DZ336" s="63"/>
      <c r="EA336" s="15"/>
      <c r="EB336" s="13"/>
      <c r="EC336" s="98">
        <f t="shared" si="374"/>
        <v>0</v>
      </c>
      <c r="ED336" s="99">
        <f>ED5</f>
        <v>1</v>
      </c>
      <c r="EE336" s="100"/>
      <c r="EF336" s="110"/>
      <c r="EG336" s="95">
        <f t="shared" si="375"/>
        <v>0</v>
      </c>
      <c r="EH336" s="15"/>
      <c r="EI336" s="24">
        <f t="shared" si="348"/>
        <v>0</v>
      </c>
      <c r="EJ336" s="5">
        <v>0</v>
      </c>
      <c r="EK336" s="63"/>
      <c r="EL336" s="15"/>
      <c r="EM336" s="13"/>
      <c r="EN336" s="98">
        <f t="shared" si="376"/>
        <v>0</v>
      </c>
      <c r="EO336" s="99">
        <f>EO5</f>
        <v>1</v>
      </c>
      <c r="EP336" s="100"/>
      <c r="EQ336" s="110"/>
      <c r="ER336" s="95">
        <f t="shared" si="377"/>
        <v>0</v>
      </c>
      <c r="ES336" s="15"/>
      <c r="ET336" s="24">
        <f t="shared" si="349"/>
        <v>0</v>
      </c>
      <c r="EU336" s="5">
        <v>0</v>
      </c>
      <c r="EV336" s="63"/>
      <c r="EW336" s="15"/>
      <c r="EX336" s="13"/>
      <c r="EY336" s="98">
        <f t="shared" si="378"/>
        <v>0</v>
      </c>
      <c r="EZ336" s="99">
        <f>EZ5</f>
        <v>1</v>
      </c>
      <c r="FA336" s="100"/>
      <c r="FB336" s="110"/>
      <c r="FC336" s="95">
        <f t="shared" si="379"/>
        <v>0</v>
      </c>
      <c r="FD336" s="15"/>
      <c r="FE336" s="24">
        <f t="shared" si="350"/>
        <v>0</v>
      </c>
      <c r="FF336" s="5">
        <v>0</v>
      </c>
      <c r="FG336" s="63"/>
      <c r="FH336" s="15"/>
      <c r="FI336" s="13"/>
      <c r="FJ336" s="98">
        <f t="shared" si="380"/>
        <v>0</v>
      </c>
      <c r="FK336" s="99">
        <f>FK5</f>
        <v>1</v>
      </c>
      <c r="FL336" s="100"/>
      <c r="FM336" s="110"/>
      <c r="FN336" s="95">
        <f t="shared" si="381"/>
        <v>0</v>
      </c>
      <c r="FO336" s="15"/>
      <c r="FP336" s="24">
        <f t="shared" si="351"/>
        <v>0</v>
      </c>
      <c r="FQ336" s="5">
        <v>0</v>
      </c>
      <c r="FR336" s="8">
        <v>0</v>
      </c>
      <c r="FS336" s="84">
        <f t="shared" si="382"/>
        <v>500</v>
      </c>
      <c r="FT336" s="85">
        <f t="shared" si="383"/>
        <v>8.2556699999999985</v>
      </c>
      <c r="FU336" s="85">
        <f t="shared" si="384"/>
        <v>500</v>
      </c>
      <c r="FV336" s="85">
        <f t="shared" si="385"/>
        <v>500</v>
      </c>
      <c r="FW336" s="85">
        <f t="shared" si="386"/>
        <v>500</v>
      </c>
      <c r="FX336" s="85">
        <f t="shared" si="387"/>
        <v>500</v>
      </c>
      <c r="FY336" s="85">
        <f t="shared" si="388"/>
        <v>500</v>
      </c>
      <c r="FZ336" s="85">
        <f t="shared" si="389"/>
        <v>500</v>
      </c>
      <c r="GA336" s="85">
        <f t="shared" si="390"/>
        <v>500</v>
      </c>
      <c r="GB336" s="85">
        <f t="shared" si="391"/>
        <v>500</v>
      </c>
      <c r="GC336" s="85">
        <f t="shared" si="392"/>
        <v>500</v>
      </c>
      <c r="GD336" s="85">
        <f t="shared" si="393"/>
        <v>500</v>
      </c>
      <c r="GE336" s="85">
        <f t="shared" si="394"/>
        <v>500</v>
      </c>
      <c r="GF336" s="85">
        <f t="shared" si="395"/>
        <v>500</v>
      </c>
      <c r="GG336" s="85">
        <f t="shared" si="396"/>
        <v>500</v>
      </c>
      <c r="GH336" s="101">
        <f t="shared" si="335"/>
        <v>1</v>
      </c>
      <c r="GI336" s="102">
        <f t="shared" si="397"/>
        <v>8.2556699999999985</v>
      </c>
      <c r="GJ336" s="102">
        <f t="shared" si="398"/>
        <v>8.2556699999999985</v>
      </c>
      <c r="GK336" s="79">
        <f>ROW()</f>
        <v>336</v>
      </c>
    </row>
    <row r="337" spans="1:193" s="12" customFormat="1" ht="50.1" customHeight="1">
      <c r="A337" s="17">
        <f>ROW()</f>
        <v>337</v>
      </c>
      <c r="B337" s="32">
        <f t="shared" si="399"/>
        <v>331</v>
      </c>
      <c r="C337" s="33">
        <f t="shared" si="400"/>
        <v>331</v>
      </c>
      <c r="D337" s="31" t="s">
        <v>658</v>
      </c>
      <c r="E337" s="390">
        <f t="shared" si="336"/>
        <v>19.2</v>
      </c>
      <c r="F337" s="107">
        <f t="shared" si="352"/>
        <v>19.2</v>
      </c>
      <c r="G337" s="3">
        <v>0</v>
      </c>
      <c r="H337" s="4">
        <v>0</v>
      </c>
      <c r="I337" s="63"/>
      <c r="J337" s="15"/>
      <c r="K337" s="13"/>
      <c r="L337" s="98">
        <f t="shared" si="401"/>
        <v>0</v>
      </c>
      <c r="M337" s="99">
        <f>M5</f>
        <v>0.94499999999999995</v>
      </c>
      <c r="N337" s="100"/>
      <c r="O337" s="110"/>
      <c r="P337" s="95">
        <f t="shared" si="353"/>
        <v>0</v>
      </c>
      <c r="Q337" s="15"/>
      <c r="R337" s="24">
        <f t="shared" si="337"/>
        <v>0</v>
      </c>
      <c r="S337" s="25">
        <v>0</v>
      </c>
      <c r="T337" s="63"/>
      <c r="U337" s="15"/>
      <c r="V337" s="13"/>
      <c r="W337" s="98">
        <f t="shared" si="354"/>
        <v>0</v>
      </c>
      <c r="X337" s="99">
        <f>X5</f>
        <v>0.97</v>
      </c>
      <c r="Y337" s="100"/>
      <c r="Z337" s="110"/>
      <c r="AA337" s="95">
        <f t="shared" si="355"/>
        <v>0</v>
      </c>
      <c r="AB337" s="15"/>
      <c r="AC337" s="24">
        <f t="shared" si="338"/>
        <v>0</v>
      </c>
      <c r="AD337" s="5">
        <v>0</v>
      </c>
      <c r="AE337" s="63"/>
      <c r="AF337" s="15"/>
      <c r="AG337" s="13"/>
      <c r="AH337" s="98">
        <f t="shared" si="356"/>
        <v>0</v>
      </c>
      <c r="AI337" s="99">
        <f>AI5</f>
        <v>0.95499999999999996</v>
      </c>
      <c r="AJ337" s="100"/>
      <c r="AK337" s="110"/>
      <c r="AL337" s="95">
        <f t="shared" si="357"/>
        <v>0</v>
      </c>
      <c r="AM337" s="15"/>
      <c r="AN337" s="24">
        <f t="shared" si="339"/>
        <v>0</v>
      </c>
      <c r="AO337" s="5">
        <v>0</v>
      </c>
      <c r="AP337" s="63"/>
      <c r="AQ337" s="15"/>
      <c r="AR337" s="13"/>
      <c r="AS337" s="98">
        <f t="shared" si="358"/>
        <v>1</v>
      </c>
      <c r="AT337" s="99">
        <f>AT5</f>
        <v>0.96</v>
      </c>
      <c r="AU337" s="100">
        <v>20</v>
      </c>
      <c r="AV337" s="110"/>
      <c r="AW337" s="95">
        <f t="shared" si="359"/>
        <v>19.2</v>
      </c>
      <c r="AX337" s="15"/>
      <c r="AY337" s="24">
        <f t="shared" si="340"/>
        <v>1</v>
      </c>
      <c r="AZ337" s="5">
        <v>0</v>
      </c>
      <c r="BA337" s="63"/>
      <c r="BB337" s="15"/>
      <c r="BC337" s="13"/>
      <c r="BD337" s="98">
        <f t="shared" si="360"/>
        <v>0</v>
      </c>
      <c r="BE337" s="99">
        <f>BE5</f>
        <v>0.98</v>
      </c>
      <c r="BF337" s="100"/>
      <c r="BG337" s="110"/>
      <c r="BH337" s="95">
        <f t="shared" si="361"/>
        <v>0</v>
      </c>
      <c r="BI337" s="15"/>
      <c r="BJ337" s="24">
        <f t="shared" si="341"/>
        <v>0</v>
      </c>
      <c r="BK337" s="5">
        <v>0</v>
      </c>
      <c r="BL337" s="63"/>
      <c r="BM337" s="15"/>
      <c r="BN337" s="13"/>
      <c r="BO337" s="98">
        <f t="shared" si="362"/>
        <v>0</v>
      </c>
      <c r="BP337" s="99">
        <f>BP5</f>
        <v>0.94499999999999995</v>
      </c>
      <c r="BQ337" s="100"/>
      <c r="BR337" s="110"/>
      <c r="BS337" s="95">
        <f t="shared" si="363"/>
        <v>0</v>
      </c>
      <c r="BT337" s="15"/>
      <c r="BU337" s="24">
        <f t="shared" si="342"/>
        <v>0</v>
      </c>
      <c r="BV337" s="5">
        <v>0</v>
      </c>
      <c r="BW337" s="63"/>
      <c r="BX337" s="15"/>
      <c r="BY337" s="13"/>
      <c r="BZ337" s="98">
        <f t="shared" si="364"/>
        <v>0</v>
      </c>
      <c r="CA337" s="99">
        <f>CA5</f>
        <v>1</v>
      </c>
      <c r="CB337" s="100"/>
      <c r="CC337" s="110"/>
      <c r="CD337" s="95">
        <f t="shared" si="365"/>
        <v>0</v>
      </c>
      <c r="CE337" s="15"/>
      <c r="CF337" s="24">
        <f t="shared" si="343"/>
        <v>0</v>
      </c>
      <c r="CG337" s="5">
        <v>0</v>
      </c>
      <c r="CH337" s="63"/>
      <c r="CI337" s="15"/>
      <c r="CJ337" s="13"/>
      <c r="CK337" s="98">
        <f t="shared" si="366"/>
        <v>0</v>
      </c>
      <c r="CL337" s="99">
        <f>CL5</f>
        <v>1</v>
      </c>
      <c r="CM337" s="100"/>
      <c r="CN337" s="110"/>
      <c r="CO337" s="95">
        <f t="shared" si="367"/>
        <v>0</v>
      </c>
      <c r="CP337" s="15"/>
      <c r="CQ337" s="24">
        <f t="shared" si="344"/>
        <v>0</v>
      </c>
      <c r="CR337" s="5">
        <v>0</v>
      </c>
      <c r="CS337" s="63"/>
      <c r="CT337" s="15"/>
      <c r="CU337" s="13"/>
      <c r="CV337" s="98">
        <f t="shared" si="368"/>
        <v>0</v>
      </c>
      <c r="CW337" s="99">
        <f>CW5</f>
        <v>1</v>
      </c>
      <c r="CX337" s="100"/>
      <c r="CY337" s="110"/>
      <c r="CZ337" s="95">
        <f t="shared" si="369"/>
        <v>0</v>
      </c>
      <c r="DA337" s="15"/>
      <c r="DB337" s="24">
        <f t="shared" si="345"/>
        <v>0</v>
      </c>
      <c r="DC337" s="5">
        <v>0</v>
      </c>
      <c r="DD337" s="63"/>
      <c r="DE337" s="15"/>
      <c r="DF337" s="13"/>
      <c r="DG337" s="98">
        <f t="shared" si="370"/>
        <v>0</v>
      </c>
      <c r="DH337" s="99">
        <f>DH5</f>
        <v>1</v>
      </c>
      <c r="DI337" s="100"/>
      <c r="DJ337" s="110"/>
      <c r="DK337" s="95">
        <f t="shared" si="371"/>
        <v>0</v>
      </c>
      <c r="DL337" s="15"/>
      <c r="DM337" s="24">
        <f t="shared" si="346"/>
        <v>0</v>
      </c>
      <c r="DN337" s="5">
        <v>0</v>
      </c>
      <c r="DO337" s="63"/>
      <c r="DP337" s="15"/>
      <c r="DQ337" s="13"/>
      <c r="DR337" s="98">
        <f t="shared" si="372"/>
        <v>0</v>
      </c>
      <c r="DS337" s="99">
        <f>DS5</f>
        <v>1</v>
      </c>
      <c r="DT337" s="100"/>
      <c r="DU337" s="110"/>
      <c r="DV337" s="95">
        <f t="shared" si="373"/>
        <v>0</v>
      </c>
      <c r="DW337" s="15"/>
      <c r="DX337" s="24">
        <f t="shared" si="347"/>
        <v>0</v>
      </c>
      <c r="DY337" s="5">
        <v>0</v>
      </c>
      <c r="DZ337" s="63"/>
      <c r="EA337" s="15"/>
      <c r="EB337" s="13"/>
      <c r="EC337" s="98">
        <f t="shared" si="374"/>
        <v>0</v>
      </c>
      <c r="ED337" s="99">
        <f>ED5</f>
        <v>1</v>
      </c>
      <c r="EE337" s="100"/>
      <c r="EF337" s="110"/>
      <c r="EG337" s="95">
        <f t="shared" si="375"/>
        <v>0</v>
      </c>
      <c r="EH337" s="15"/>
      <c r="EI337" s="24">
        <f t="shared" si="348"/>
        <v>0</v>
      </c>
      <c r="EJ337" s="5">
        <v>0</v>
      </c>
      <c r="EK337" s="63"/>
      <c r="EL337" s="15"/>
      <c r="EM337" s="13"/>
      <c r="EN337" s="98">
        <f t="shared" si="376"/>
        <v>0</v>
      </c>
      <c r="EO337" s="99">
        <f>EO5</f>
        <v>1</v>
      </c>
      <c r="EP337" s="100"/>
      <c r="EQ337" s="110"/>
      <c r="ER337" s="95">
        <f t="shared" si="377"/>
        <v>0</v>
      </c>
      <c r="ES337" s="15"/>
      <c r="ET337" s="24">
        <f t="shared" si="349"/>
        <v>0</v>
      </c>
      <c r="EU337" s="5">
        <v>0</v>
      </c>
      <c r="EV337" s="63"/>
      <c r="EW337" s="15"/>
      <c r="EX337" s="13"/>
      <c r="EY337" s="98">
        <f t="shared" si="378"/>
        <v>0</v>
      </c>
      <c r="EZ337" s="99">
        <f>EZ5</f>
        <v>1</v>
      </c>
      <c r="FA337" s="100"/>
      <c r="FB337" s="110"/>
      <c r="FC337" s="95">
        <f t="shared" si="379"/>
        <v>0</v>
      </c>
      <c r="FD337" s="15"/>
      <c r="FE337" s="24">
        <f t="shared" si="350"/>
        <v>0</v>
      </c>
      <c r="FF337" s="5">
        <v>0</v>
      </c>
      <c r="FG337" s="63"/>
      <c r="FH337" s="15"/>
      <c r="FI337" s="13"/>
      <c r="FJ337" s="98">
        <f t="shared" si="380"/>
        <v>0</v>
      </c>
      <c r="FK337" s="99">
        <f>FK5</f>
        <v>1</v>
      </c>
      <c r="FL337" s="100"/>
      <c r="FM337" s="110"/>
      <c r="FN337" s="95">
        <f t="shared" si="381"/>
        <v>0</v>
      </c>
      <c r="FO337" s="15"/>
      <c r="FP337" s="24">
        <f t="shared" si="351"/>
        <v>0</v>
      </c>
      <c r="FQ337" s="5">
        <v>0</v>
      </c>
      <c r="FR337" s="8">
        <v>0</v>
      </c>
      <c r="FS337" s="84">
        <f t="shared" si="382"/>
        <v>500</v>
      </c>
      <c r="FT337" s="85">
        <f t="shared" si="383"/>
        <v>500</v>
      </c>
      <c r="FU337" s="85">
        <f t="shared" si="384"/>
        <v>500</v>
      </c>
      <c r="FV337" s="85">
        <f t="shared" si="385"/>
        <v>19.2</v>
      </c>
      <c r="FW337" s="85">
        <f t="shared" si="386"/>
        <v>500</v>
      </c>
      <c r="FX337" s="85">
        <f t="shared" si="387"/>
        <v>500</v>
      </c>
      <c r="FY337" s="85">
        <f t="shared" si="388"/>
        <v>500</v>
      </c>
      <c r="FZ337" s="85">
        <f t="shared" si="389"/>
        <v>500</v>
      </c>
      <c r="GA337" s="85">
        <f t="shared" si="390"/>
        <v>500</v>
      </c>
      <c r="GB337" s="85">
        <f t="shared" si="391"/>
        <v>500</v>
      </c>
      <c r="GC337" s="85">
        <f t="shared" si="392"/>
        <v>500</v>
      </c>
      <c r="GD337" s="85">
        <f t="shared" si="393"/>
        <v>500</v>
      </c>
      <c r="GE337" s="85">
        <f t="shared" si="394"/>
        <v>500</v>
      </c>
      <c r="GF337" s="85">
        <f t="shared" si="395"/>
        <v>500</v>
      </c>
      <c r="GG337" s="85">
        <f t="shared" si="396"/>
        <v>500</v>
      </c>
      <c r="GH337" s="101">
        <f t="shared" si="335"/>
        <v>1</v>
      </c>
      <c r="GI337" s="102">
        <f t="shared" si="397"/>
        <v>19.2</v>
      </c>
      <c r="GJ337" s="102">
        <f t="shared" si="398"/>
        <v>19.2</v>
      </c>
      <c r="GK337" s="79">
        <f>ROW()</f>
        <v>337</v>
      </c>
    </row>
    <row r="338" spans="1:193" s="12" customFormat="1" ht="50.1" customHeight="1">
      <c r="A338" s="17">
        <f>ROW()</f>
        <v>338</v>
      </c>
      <c r="B338" s="32">
        <f t="shared" si="399"/>
        <v>332</v>
      </c>
      <c r="C338" s="33">
        <f t="shared" si="400"/>
        <v>332</v>
      </c>
      <c r="D338" s="31" t="s">
        <v>659</v>
      </c>
      <c r="E338" s="390">
        <f t="shared" si="336"/>
        <v>3.6479999999999997</v>
      </c>
      <c r="F338" s="107">
        <f t="shared" si="352"/>
        <v>5.1444720999999989</v>
      </c>
      <c r="G338" s="3">
        <v>0</v>
      </c>
      <c r="H338" s="4">
        <v>0</v>
      </c>
      <c r="I338" s="63"/>
      <c r="J338" s="15"/>
      <c r="K338" s="13"/>
      <c r="L338" s="98">
        <f t="shared" si="401"/>
        <v>1</v>
      </c>
      <c r="M338" s="99">
        <f>M5</f>
        <v>0.94499999999999995</v>
      </c>
      <c r="N338" s="100">
        <v>6.4119999999999999</v>
      </c>
      <c r="O338" s="110">
        <v>206006</v>
      </c>
      <c r="P338" s="95">
        <f t="shared" si="353"/>
        <v>6.0593399999999997</v>
      </c>
      <c r="Q338" s="15"/>
      <c r="R338" s="24">
        <f t="shared" si="337"/>
        <v>3</v>
      </c>
      <c r="S338" s="25">
        <v>0</v>
      </c>
      <c r="T338" s="63"/>
      <c r="U338" s="15"/>
      <c r="V338" s="13"/>
      <c r="W338" s="98">
        <f t="shared" si="354"/>
        <v>0</v>
      </c>
      <c r="X338" s="99">
        <f>X5</f>
        <v>0.97</v>
      </c>
      <c r="Y338" s="100"/>
      <c r="Z338" s="110"/>
      <c r="AA338" s="95">
        <f t="shared" si="355"/>
        <v>0</v>
      </c>
      <c r="AB338" s="15"/>
      <c r="AC338" s="24">
        <f t="shared" si="338"/>
        <v>0</v>
      </c>
      <c r="AD338" s="5">
        <v>0</v>
      </c>
      <c r="AE338" s="63"/>
      <c r="AF338" s="15"/>
      <c r="AG338" s="13"/>
      <c r="AH338" s="98">
        <f t="shared" si="356"/>
        <v>0</v>
      </c>
      <c r="AI338" s="99">
        <f>AI5</f>
        <v>0.95499999999999996</v>
      </c>
      <c r="AJ338" s="100"/>
      <c r="AK338" s="110"/>
      <c r="AL338" s="95">
        <f t="shared" si="357"/>
        <v>0</v>
      </c>
      <c r="AM338" s="15"/>
      <c r="AN338" s="24">
        <f t="shared" si="339"/>
        <v>0</v>
      </c>
      <c r="AO338" s="5">
        <v>0</v>
      </c>
      <c r="AP338" s="63"/>
      <c r="AQ338" s="15"/>
      <c r="AR338" s="13"/>
      <c r="AS338" s="98">
        <f t="shared" si="358"/>
        <v>1</v>
      </c>
      <c r="AT338" s="99">
        <f>AT5</f>
        <v>0.96</v>
      </c>
      <c r="AU338" s="100">
        <v>3.8</v>
      </c>
      <c r="AV338" s="110"/>
      <c r="AW338" s="95">
        <f t="shared" si="359"/>
        <v>3.6479999999999997</v>
      </c>
      <c r="AX338" s="15"/>
      <c r="AY338" s="24">
        <f t="shared" si="340"/>
        <v>1</v>
      </c>
      <c r="AZ338" s="5">
        <v>0</v>
      </c>
      <c r="BA338" s="63"/>
      <c r="BB338" s="15"/>
      <c r="BC338" s="13"/>
      <c r="BD338" s="98">
        <f t="shared" si="360"/>
        <v>0</v>
      </c>
      <c r="BE338" s="99">
        <f>BE5</f>
        <v>0.98</v>
      </c>
      <c r="BF338" s="100"/>
      <c r="BG338" s="110"/>
      <c r="BH338" s="95">
        <f t="shared" si="361"/>
        <v>0</v>
      </c>
      <c r="BI338" s="15"/>
      <c r="BJ338" s="24">
        <f t="shared" si="341"/>
        <v>0</v>
      </c>
      <c r="BK338" s="5">
        <v>0</v>
      </c>
      <c r="BL338" s="63"/>
      <c r="BM338" s="15"/>
      <c r="BN338" s="13"/>
      <c r="BO338" s="98">
        <f t="shared" si="362"/>
        <v>1</v>
      </c>
      <c r="BP338" s="99">
        <f>BP5</f>
        <v>0.94499999999999995</v>
      </c>
      <c r="BQ338" s="100">
        <v>6.0593399999999997</v>
      </c>
      <c r="BR338" s="110"/>
      <c r="BS338" s="95">
        <f t="shared" si="363"/>
        <v>5.726076299999999</v>
      </c>
      <c r="BT338" s="15"/>
      <c r="BU338" s="24">
        <f t="shared" si="342"/>
        <v>2</v>
      </c>
      <c r="BV338" s="5">
        <v>0</v>
      </c>
      <c r="BW338" s="63"/>
      <c r="BX338" s="15"/>
      <c r="BY338" s="13"/>
      <c r="BZ338" s="98">
        <f t="shared" si="364"/>
        <v>0</v>
      </c>
      <c r="CA338" s="99">
        <f>CA5</f>
        <v>1</v>
      </c>
      <c r="CB338" s="100"/>
      <c r="CC338" s="110"/>
      <c r="CD338" s="95">
        <f t="shared" si="365"/>
        <v>0</v>
      </c>
      <c r="CE338" s="15"/>
      <c r="CF338" s="24">
        <f t="shared" si="343"/>
        <v>0</v>
      </c>
      <c r="CG338" s="5">
        <v>0</v>
      </c>
      <c r="CH338" s="63"/>
      <c r="CI338" s="15"/>
      <c r="CJ338" s="13"/>
      <c r="CK338" s="98">
        <f t="shared" si="366"/>
        <v>0</v>
      </c>
      <c r="CL338" s="99">
        <f>CL5</f>
        <v>1</v>
      </c>
      <c r="CM338" s="100"/>
      <c r="CN338" s="110"/>
      <c r="CO338" s="95">
        <f t="shared" si="367"/>
        <v>0</v>
      </c>
      <c r="CP338" s="15"/>
      <c r="CQ338" s="24">
        <f t="shared" si="344"/>
        <v>0</v>
      </c>
      <c r="CR338" s="5">
        <v>0</v>
      </c>
      <c r="CS338" s="63"/>
      <c r="CT338" s="15"/>
      <c r="CU338" s="13"/>
      <c r="CV338" s="98">
        <f t="shared" si="368"/>
        <v>0</v>
      </c>
      <c r="CW338" s="99">
        <f>CW5</f>
        <v>1</v>
      </c>
      <c r="CX338" s="100"/>
      <c r="CY338" s="110"/>
      <c r="CZ338" s="95">
        <f t="shared" si="369"/>
        <v>0</v>
      </c>
      <c r="DA338" s="15"/>
      <c r="DB338" s="24">
        <f t="shared" si="345"/>
        <v>0</v>
      </c>
      <c r="DC338" s="5">
        <v>0</v>
      </c>
      <c r="DD338" s="63"/>
      <c r="DE338" s="15"/>
      <c r="DF338" s="13"/>
      <c r="DG338" s="98">
        <f t="shared" si="370"/>
        <v>0</v>
      </c>
      <c r="DH338" s="99">
        <f>DH5</f>
        <v>1</v>
      </c>
      <c r="DI338" s="100"/>
      <c r="DJ338" s="110"/>
      <c r="DK338" s="95">
        <f t="shared" si="371"/>
        <v>0</v>
      </c>
      <c r="DL338" s="15"/>
      <c r="DM338" s="24">
        <f t="shared" si="346"/>
        <v>0</v>
      </c>
      <c r="DN338" s="5">
        <v>0</v>
      </c>
      <c r="DO338" s="63"/>
      <c r="DP338" s="15"/>
      <c r="DQ338" s="13"/>
      <c r="DR338" s="98">
        <f t="shared" si="372"/>
        <v>0</v>
      </c>
      <c r="DS338" s="99">
        <f>DS5</f>
        <v>1</v>
      </c>
      <c r="DT338" s="100"/>
      <c r="DU338" s="110"/>
      <c r="DV338" s="95">
        <f t="shared" si="373"/>
        <v>0</v>
      </c>
      <c r="DW338" s="15"/>
      <c r="DX338" s="24">
        <f t="shared" si="347"/>
        <v>0</v>
      </c>
      <c r="DY338" s="5">
        <v>0</v>
      </c>
      <c r="DZ338" s="63"/>
      <c r="EA338" s="15"/>
      <c r="EB338" s="13"/>
      <c r="EC338" s="98">
        <f t="shared" si="374"/>
        <v>0</v>
      </c>
      <c r="ED338" s="99">
        <f>ED5</f>
        <v>1</v>
      </c>
      <c r="EE338" s="100"/>
      <c r="EF338" s="110"/>
      <c r="EG338" s="95">
        <f t="shared" si="375"/>
        <v>0</v>
      </c>
      <c r="EH338" s="15"/>
      <c r="EI338" s="24">
        <f t="shared" si="348"/>
        <v>0</v>
      </c>
      <c r="EJ338" s="5">
        <v>0</v>
      </c>
      <c r="EK338" s="63"/>
      <c r="EL338" s="15"/>
      <c r="EM338" s="13"/>
      <c r="EN338" s="98">
        <f t="shared" si="376"/>
        <v>0</v>
      </c>
      <c r="EO338" s="99">
        <f>EO5</f>
        <v>1</v>
      </c>
      <c r="EP338" s="100"/>
      <c r="EQ338" s="110"/>
      <c r="ER338" s="95">
        <f t="shared" si="377"/>
        <v>0</v>
      </c>
      <c r="ES338" s="15"/>
      <c r="ET338" s="24">
        <f t="shared" si="349"/>
        <v>0</v>
      </c>
      <c r="EU338" s="5">
        <v>0</v>
      </c>
      <c r="EV338" s="63"/>
      <c r="EW338" s="15"/>
      <c r="EX338" s="13"/>
      <c r="EY338" s="98">
        <f t="shared" si="378"/>
        <v>0</v>
      </c>
      <c r="EZ338" s="99">
        <f>EZ5</f>
        <v>1</v>
      </c>
      <c r="FA338" s="100"/>
      <c r="FB338" s="110"/>
      <c r="FC338" s="95">
        <f t="shared" si="379"/>
        <v>0</v>
      </c>
      <c r="FD338" s="15"/>
      <c r="FE338" s="24">
        <f t="shared" si="350"/>
        <v>0</v>
      </c>
      <c r="FF338" s="5">
        <v>0</v>
      </c>
      <c r="FG338" s="63"/>
      <c r="FH338" s="15"/>
      <c r="FI338" s="13"/>
      <c r="FJ338" s="98">
        <f t="shared" si="380"/>
        <v>0</v>
      </c>
      <c r="FK338" s="99">
        <f>FK5</f>
        <v>1</v>
      </c>
      <c r="FL338" s="100"/>
      <c r="FM338" s="110"/>
      <c r="FN338" s="95">
        <f t="shared" si="381"/>
        <v>0</v>
      </c>
      <c r="FO338" s="15"/>
      <c r="FP338" s="24">
        <f t="shared" si="351"/>
        <v>0</v>
      </c>
      <c r="FQ338" s="5">
        <v>0</v>
      </c>
      <c r="FR338" s="8">
        <v>0</v>
      </c>
      <c r="FS338" s="84">
        <f t="shared" si="382"/>
        <v>6.0593399999999997</v>
      </c>
      <c r="FT338" s="85">
        <f t="shared" si="383"/>
        <v>500</v>
      </c>
      <c r="FU338" s="85">
        <f t="shared" si="384"/>
        <v>500</v>
      </c>
      <c r="FV338" s="85">
        <f t="shared" si="385"/>
        <v>3.6479999999999997</v>
      </c>
      <c r="FW338" s="85">
        <f t="shared" si="386"/>
        <v>500</v>
      </c>
      <c r="FX338" s="85">
        <f t="shared" si="387"/>
        <v>5.726076299999999</v>
      </c>
      <c r="FY338" s="85">
        <f t="shared" si="388"/>
        <v>500</v>
      </c>
      <c r="FZ338" s="85">
        <f t="shared" si="389"/>
        <v>500</v>
      </c>
      <c r="GA338" s="85">
        <f t="shared" si="390"/>
        <v>500</v>
      </c>
      <c r="GB338" s="85">
        <f t="shared" si="391"/>
        <v>500</v>
      </c>
      <c r="GC338" s="85">
        <f t="shared" si="392"/>
        <v>500</v>
      </c>
      <c r="GD338" s="85">
        <f t="shared" si="393"/>
        <v>500</v>
      </c>
      <c r="GE338" s="85">
        <f t="shared" si="394"/>
        <v>500</v>
      </c>
      <c r="GF338" s="85">
        <f t="shared" si="395"/>
        <v>500</v>
      </c>
      <c r="GG338" s="85">
        <f t="shared" si="396"/>
        <v>500</v>
      </c>
      <c r="GH338" s="101">
        <f t="shared" si="335"/>
        <v>3</v>
      </c>
      <c r="GI338" s="102">
        <f t="shared" si="397"/>
        <v>15.433416299999998</v>
      </c>
      <c r="GJ338" s="102">
        <f t="shared" si="398"/>
        <v>5.1444720999999989</v>
      </c>
      <c r="GK338" s="79">
        <f>ROW()</f>
        <v>338</v>
      </c>
    </row>
    <row r="339" spans="1:193" s="12" customFormat="1" ht="50.1" customHeight="1">
      <c r="A339" s="17">
        <f>ROW()</f>
        <v>339</v>
      </c>
      <c r="B339" s="32">
        <f t="shared" si="399"/>
        <v>333</v>
      </c>
      <c r="C339" s="33">
        <f t="shared" si="400"/>
        <v>333</v>
      </c>
      <c r="D339" s="31" t="s">
        <v>660</v>
      </c>
      <c r="E339" s="390">
        <f t="shared" si="336"/>
        <v>7.8335999999999997</v>
      </c>
      <c r="F339" s="107">
        <f t="shared" si="352"/>
        <v>7.8335999999999997</v>
      </c>
      <c r="G339" s="3">
        <v>0</v>
      </c>
      <c r="H339" s="4">
        <v>0</v>
      </c>
      <c r="I339" s="63"/>
      <c r="J339" s="15"/>
      <c r="K339" s="13"/>
      <c r="L339" s="98">
        <f t="shared" si="401"/>
        <v>0</v>
      </c>
      <c r="M339" s="99">
        <f>M5</f>
        <v>0.94499999999999995</v>
      </c>
      <c r="N339" s="100"/>
      <c r="O339" s="110"/>
      <c r="P339" s="95">
        <f t="shared" si="353"/>
        <v>0</v>
      </c>
      <c r="Q339" s="15"/>
      <c r="R339" s="24">
        <f t="shared" si="337"/>
        <v>0</v>
      </c>
      <c r="S339" s="25">
        <v>0</v>
      </c>
      <c r="T339" s="63"/>
      <c r="U339" s="15"/>
      <c r="V339" s="13"/>
      <c r="W339" s="98">
        <f t="shared" si="354"/>
        <v>0</v>
      </c>
      <c r="X339" s="99">
        <f>X5</f>
        <v>0.97</v>
      </c>
      <c r="Y339" s="100"/>
      <c r="Z339" s="110"/>
      <c r="AA339" s="95">
        <f t="shared" si="355"/>
        <v>0</v>
      </c>
      <c r="AB339" s="15"/>
      <c r="AC339" s="24">
        <f t="shared" si="338"/>
        <v>0</v>
      </c>
      <c r="AD339" s="5">
        <v>0</v>
      </c>
      <c r="AE339" s="63"/>
      <c r="AF339" s="15"/>
      <c r="AG339" s="13"/>
      <c r="AH339" s="98">
        <f t="shared" si="356"/>
        <v>0</v>
      </c>
      <c r="AI339" s="99">
        <f>AI5</f>
        <v>0.95499999999999996</v>
      </c>
      <c r="AJ339" s="100"/>
      <c r="AK339" s="110"/>
      <c r="AL339" s="95">
        <f t="shared" si="357"/>
        <v>0</v>
      </c>
      <c r="AM339" s="15"/>
      <c r="AN339" s="24">
        <f t="shared" si="339"/>
        <v>0</v>
      </c>
      <c r="AO339" s="5">
        <v>0</v>
      </c>
      <c r="AP339" s="63"/>
      <c r="AQ339" s="15"/>
      <c r="AR339" s="13"/>
      <c r="AS339" s="98">
        <f t="shared" si="358"/>
        <v>1</v>
      </c>
      <c r="AT339" s="99">
        <f>AT5</f>
        <v>0.96</v>
      </c>
      <c r="AU339" s="100">
        <v>8.16</v>
      </c>
      <c r="AV339" s="110"/>
      <c r="AW339" s="95">
        <f t="shared" si="359"/>
        <v>7.8335999999999997</v>
      </c>
      <c r="AX339" s="15"/>
      <c r="AY339" s="24">
        <f t="shared" si="340"/>
        <v>1</v>
      </c>
      <c r="AZ339" s="5">
        <v>0</v>
      </c>
      <c r="BA339" s="63"/>
      <c r="BB339" s="15"/>
      <c r="BC339" s="13"/>
      <c r="BD339" s="98">
        <f t="shared" si="360"/>
        <v>0</v>
      </c>
      <c r="BE339" s="99">
        <f>BE5</f>
        <v>0.98</v>
      </c>
      <c r="BF339" s="100"/>
      <c r="BG339" s="110"/>
      <c r="BH339" s="95">
        <f t="shared" si="361"/>
        <v>0</v>
      </c>
      <c r="BI339" s="15"/>
      <c r="BJ339" s="24">
        <f t="shared" si="341"/>
        <v>0</v>
      </c>
      <c r="BK339" s="5">
        <v>0</v>
      </c>
      <c r="BL339" s="63"/>
      <c r="BM339" s="15"/>
      <c r="BN339" s="13"/>
      <c r="BO339" s="98">
        <f t="shared" si="362"/>
        <v>0</v>
      </c>
      <c r="BP339" s="99">
        <f>BP5</f>
        <v>0.94499999999999995</v>
      </c>
      <c r="BQ339" s="100"/>
      <c r="BR339" s="110"/>
      <c r="BS339" s="95">
        <f t="shared" si="363"/>
        <v>0</v>
      </c>
      <c r="BT339" s="15"/>
      <c r="BU339" s="24">
        <f t="shared" si="342"/>
        <v>0</v>
      </c>
      <c r="BV339" s="5">
        <v>0</v>
      </c>
      <c r="BW339" s="63"/>
      <c r="BX339" s="15"/>
      <c r="BY339" s="13"/>
      <c r="BZ339" s="98">
        <f t="shared" si="364"/>
        <v>0</v>
      </c>
      <c r="CA339" s="99">
        <f>CA5</f>
        <v>1</v>
      </c>
      <c r="CB339" s="100"/>
      <c r="CC339" s="110"/>
      <c r="CD339" s="95">
        <f t="shared" si="365"/>
        <v>0</v>
      </c>
      <c r="CE339" s="15"/>
      <c r="CF339" s="24">
        <f t="shared" si="343"/>
        <v>0</v>
      </c>
      <c r="CG339" s="5">
        <v>0</v>
      </c>
      <c r="CH339" s="63"/>
      <c r="CI339" s="15"/>
      <c r="CJ339" s="13"/>
      <c r="CK339" s="98">
        <f t="shared" si="366"/>
        <v>0</v>
      </c>
      <c r="CL339" s="99">
        <f>CL5</f>
        <v>1</v>
      </c>
      <c r="CM339" s="100"/>
      <c r="CN339" s="110"/>
      <c r="CO339" s="95">
        <f t="shared" si="367"/>
        <v>0</v>
      </c>
      <c r="CP339" s="15"/>
      <c r="CQ339" s="24">
        <f t="shared" si="344"/>
        <v>0</v>
      </c>
      <c r="CR339" s="5">
        <v>0</v>
      </c>
      <c r="CS339" s="63"/>
      <c r="CT339" s="15"/>
      <c r="CU339" s="13"/>
      <c r="CV339" s="98">
        <f t="shared" si="368"/>
        <v>0</v>
      </c>
      <c r="CW339" s="99">
        <f>CW5</f>
        <v>1</v>
      </c>
      <c r="CX339" s="100"/>
      <c r="CY339" s="110"/>
      <c r="CZ339" s="95">
        <f t="shared" si="369"/>
        <v>0</v>
      </c>
      <c r="DA339" s="15"/>
      <c r="DB339" s="24">
        <f t="shared" si="345"/>
        <v>0</v>
      </c>
      <c r="DC339" s="5">
        <v>0</v>
      </c>
      <c r="DD339" s="63"/>
      <c r="DE339" s="15"/>
      <c r="DF339" s="13"/>
      <c r="DG339" s="98">
        <f t="shared" si="370"/>
        <v>0</v>
      </c>
      <c r="DH339" s="99">
        <f>DH5</f>
        <v>1</v>
      </c>
      <c r="DI339" s="100"/>
      <c r="DJ339" s="110"/>
      <c r="DK339" s="95">
        <f t="shared" si="371"/>
        <v>0</v>
      </c>
      <c r="DL339" s="15"/>
      <c r="DM339" s="24">
        <f t="shared" si="346"/>
        <v>0</v>
      </c>
      <c r="DN339" s="5">
        <v>0</v>
      </c>
      <c r="DO339" s="63"/>
      <c r="DP339" s="15"/>
      <c r="DQ339" s="13"/>
      <c r="DR339" s="98">
        <f t="shared" si="372"/>
        <v>0</v>
      </c>
      <c r="DS339" s="99">
        <f>DS5</f>
        <v>1</v>
      </c>
      <c r="DT339" s="100"/>
      <c r="DU339" s="110"/>
      <c r="DV339" s="95">
        <f t="shared" si="373"/>
        <v>0</v>
      </c>
      <c r="DW339" s="15"/>
      <c r="DX339" s="24">
        <f t="shared" si="347"/>
        <v>0</v>
      </c>
      <c r="DY339" s="5">
        <v>0</v>
      </c>
      <c r="DZ339" s="63"/>
      <c r="EA339" s="15"/>
      <c r="EB339" s="13"/>
      <c r="EC339" s="98">
        <f t="shared" si="374"/>
        <v>0</v>
      </c>
      <c r="ED339" s="99">
        <f>ED5</f>
        <v>1</v>
      </c>
      <c r="EE339" s="100"/>
      <c r="EF339" s="110"/>
      <c r="EG339" s="95">
        <f t="shared" si="375"/>
        <v>0</v>
      </c>
      <c r="EH339" s="15"/>
      <c r="EI339" s="24">
        <f t="shared" si="348"/>
        <v>0</v>
      </c>
      <c r="EJ339" s="5">
        <v>0</v>
      </c>
      <c r="EK339" s="63"/>
      <c r="EL339" s="15"/>
      <c r="EM339" s="13"/>
      <c r="EN339" s="98">
        <f t="shared" si="376"/>
        <v>0</v>
      </c>
      <c r="EO339" s="99">
        <f>EO5</f>
        <v>1</v>
      </c>
      <c r="EP339" s="100"/>
      <c r="EQ339" s="110"/>
      <c r="ER339" s="95">
        <f t="shared" si="377"/>
        <v>0</v>
      </c>
      <c r="ES339" s="15"/>
      <c r="ET339" s="24">
        <f t="shared" si="349"/>
        <v>0</v>
      </c>
      <c r="EU339" s="5">
        <v>0</v>
      </c>
      <c r="EV339" s="63"/>
      <c r="EW339" s="15"/>
      <c r="EX339" s="13"/>
      <c r="EY339" s="98">
        <f t="shared" si="378"/>
        <v>0</v>
      </c>
      <c r="EZ339" s="99">
        <f>EZ5</f>
        <v>1</v>
      </c>
      <c r="FA339" s="100"/>
      <c r="FB339" s="110"/>
      <c r="FC339" s="95">
        <f t="shared" si="379"/>
        <v>0</v>
      </c>
      <c r="FD339" s="15"/>
      <c r="FE339" s="24">
        <f t="shared" si="350"/>
        <v>0</v>
      </c>
      <c r="FF339" s="5">
        <v>0</v>
      </c>
      <c r="FG339" s="63"/>
      <c r="FH339" s="15"/>
      <c r="FI339" s="13"/>
      <c r="FJ339" s="98">
        <f t="shared" si="380"/>
        <v>0</v>
      </c>
      <c r="FK339" s="99">
        <f>FK5</f>
        <v>1</v>
      </c>
      <c r="FL339" s="100"/>
      <c r="FM339" s="110"/>
      <c r="FN339" s="95">
        <f t="shared" si="381"/>
        <v>0</v>
      </c>
      <c r="FO339" s="15"/>
      <c r="FP339" s="24">
        <f t="shared" si="351"/>
        <v>0</v>
      </c>
      <c r="FQ339" s="5">
        <v>0</v>
      </c>
      <c r="FR339" s="8">
        <v>0</v>
      </c>
      <c r="FS339" s="84">
        <f t="shared" si="382"/>
        <v>500</v>
      </c>
      <c r="FT339" s="85">
        <f t="shared" si="383"/>
        <v>500</v>
      </c>
      <c r="FU339" s="85">
        <f t="shared" si="384"/>
        <v>500</v>
      </c>
      <c r="FV339" s="85">
        <f t="shared" si="385"/>
        <v>7.8335999999999997</v>
      </c>
      <c r="FW339" s="85">
        <f t="shared" si="386"/>
        <v>500</v>
      </c>
      <c r="FX339" s="85">
        <f t="shared" si="387"/>
        <v>500</v>
      </c>
      <c r="FY339" s="85">
        <f t="shared" si="388"/>
        <v>500</v>
      </c>
      <c r="FZ339" s="85">
        <f t="shared" si="389"/>
        <v>500</v>
      </c>
      <c r="GA339" s="85">
        <f t="shared" si="390"/>
        <v>500</v>
      </c>
      <c r="GB339" s="85">
        <f t="shared" si="391"/>
        <v>500</v>
      </c>
      <c r="GC339" s="85">
        <f t="shared" si="392"/>
        <v>500</v>
      </c>
      <c r="GD339" s="85">
        <f t="shared" si="393"/>
        <v>500</v>
      </c>
      <c r="GE339" s="85">
        <f t="shared" si="394"/>
        <v>500</v>
      </c>
      <c r="GF339" s="85">
        <f t="shared" si="395"/>
        <v>500</v>
      </c>
      <c r="GG339" s="85">
        <f t="shared" si="396"/>
        <v>500</v>
      </c>
      <c r="GH339" s="101">
        <f t="shared" si="335"/>
        <v>1</v>
      </c>
      <c r="GI339" s="102">
        <f t="shared" si="397"/>
        <v>7.8335999999999997</v>
      </c>
      <c r="GJ339" s="102">
        <f t="shared" si="398"/>
        <v>7.8335999999999997</v>
      </c>
      <c r="GK339" s="79">
        <f>ROW()</f>
        <v>339</v>
      </c>
    </row>
    <row r="340" spans="1:193" s="12" customFormat="1" ht="50.1" customHeight="1">
      <c r="A340" s="17">
        <f>ROW()</f>
        <v>340</v>
      </c>
      <c r="B340" s="32">
        <f t="shared" si="399"/>
        <v>334</v>
      </c>
      <c r="C340" s="33">
        <f t="shared" si="400"/>
        <v>334</v>
      </c>
      <c r="D340" s="31" t="s">
        <v>661</v>
      </c>
      <c r="E340" s="390">
        <f t="shared" si="336"/>
        <v>3.3301799999999999</v>
      </c>
      <c r="F340" s="107">
        <f t="shared" si="352"/>
        <v>3.3301799999999999</v>
      </c>
      <c r="G340" s="3">
        <v>0</v>
      </c>
      <c r="H340" s="4">
        <v>0</v>
      </c>
      <c r="I340" s="63"/>
      <c r="J340" s="15"/>
      <c r="K340" s="13"/>
      <c r="L340" s="98">
        <f t="shared" si="401"/>
        <v>1</v>
      </c>
      <c r="M340" s="99">
        <f>M5</f>
        <v>0.94499999999999995</v>
      </c>
      <c r="N340" s="100">
        <v>3.524</v>
      </c>
      <c r="O340" s="110">
        <v>206031</v>
      </c>
      <c r="P340" s="95">
        <f t="shared" si="353"/>
        <v>3.3301799999999999</v>
      </c>
      <c r="Q340" s="15"/>
      <c r="R340" s="24">
        <f t="shared" si="337"/>
        <v>1</v>
      </c>
      <c r="S340" s="25">
        <v>0</v>
      </c>
      <c r="T340" s="63"/>
      <c r="U340" s="15"/>
      <c r="V340" s="13"/>
      <c r="W340" s="98">
        <f t="shared" si="354"/>
        <v>0</v>
      </c>
      <c r="X340" s="99">
        <f>X5</f>
        <v>0.97</v>
      </c>
      <c r="Y340" s="100"/>
      <c r="Z340" s="110"/>
      <c r="AA340" s="95">
        <f t="shared" si="355"/>
        <v>0</v>
      </c>
      <c r="AB340" s="15"/>
      <c r="AC340" s="24">
        <f t="shared" si="338"/>
        <v>0</v>
      </c>
      <c r="AD340" s="5">
        <v>0</v>
      </c>
      <c r="AE340" s="63"/>
      <c r="AF340" s="15"/>
      <c r="AG340" s="13"/>
      <c r="AH340" s="98">
        <f t="shared" si="356"/>
        <v>0</v>
      </c>
      <c r="AI340" s="99">
        <f>AI5</f>
        <v>0.95499999999999996</v>
      </c>
      <c r="AJ340" s="100"/>
      <c r="AK340" s="110"/>
      <c r="AL340" s="95">
        <f t="shared" si="357"/>
        <v>0</v>
      </c>
      <c r="AM340" s="15"/>
      <c r="AN340" s="24">
        <f t="shared" si="339"/>
        <v>0</v>
      </c>
      <c r="AO340" s="5">
        <v>0</v>
      </c>
      <c r="AP340" s="63"/>
      <c r="AQ340" s="15"/>
      <c r="AR340" s="13"/>
      <c r="AS340" s="98">
        <f t="shared" si="358"/>
        <v>0</v>
      </c>
      <c r="AT340" s="99">
        <f>AT5</f>
        <v>0.96</v>
      </c>
      <c r="AU340" s="100"/>
      <c r="AV340" s="110"/>
      <c r="AW340" s="95">
        <f t="shared" si="359"/>
        <v>0</v>
      </c>
      <c r="AX340" s="15"/>
      <c r="AY340" s="24">
        <f t="shared" si="340"/>
        <v>0</v>
      </c>
      <c r="AZ340" s="5">
        <v>0</v>
      </c>
      <c r="BA340" s="63"/>
      <c r="BB340" s="15"/>
      <c r="BC340" s="13"/>
      <c r="BD340" s="98">
        <f t="shared" si="360"/>
        <v>0</v>
      </c>
      <c r="BE340" s="99">
        <f>BE5</f>
        <v>0.98</v>
      </c>
      <c r="BF340" s="100"/>
      <c r="BG340" s="110"/>
      <c r="BH340" s="95">
        <f t="shared" si="361"/>
        <v>0</v>
      </c>
      <c r="BI340" s="15"/>
      <c r="BJ340" s="24">
        <f t="shared" si="341"/>
        <v>0</v>
      </c>
      <c r="BK340" s="5">
        <v>0</v>
      </c>
      <c r="BL340" s="63"/>
      <c r="BM340" s="15"/>
      <c r="BN340" s="13"/>
      <c r="BO340" s="98">
        <f t="shared" si="362"/>
        <v>0</v>
      </c>
      <c r="BP340" s="99">
        <f>BP5</f>
        <v>0.94499999999999995</v>
      </c>
      <c r="BQ340" s="100"/>
      <c r="BR340" s="110"/>
      <c r="BS340" s="95">
        <f t="shared" si="363"/>
        <v>0</v>
      </c>
      <c r="BT340" s="15"/>
      <c r="BU340" s="24">
        <f t="shared" si="342"/>
        <v>0</v>
      </c>
      <c r="BV340" s="5">
        <v>0</v>
      </c>
      <c r="BW340" s="63"/>
      <c r="BX340" s="15"/>
      <c r="BY340" s="13"/>
      <c r="BZ340" s="98">
        <f t="shared" si="364"/>
        <v>0</v>
      </c>
      <c r="CA340" s="99">
        <f>CA5</f>
        <v>1</v>
      </c>
      <c r="CB340" s="100"/>
      <c r="CC340" s="110"/>
      <c r="CD340" s="95">
        <f t="shared" si="365"/>
        <v>0</v>
      </c>
      <c r="CE340" s="15"/>
      <c r="CF340" s="24">
        <f t="shared" si="343"/>
        <v>0</v>
      </c>
      <c r="CG340" s="5">
        <v>0</v>
      </c>
      <c r="CH340" s="63"/>
      <c r="CI340" s="15"/>
      <c r="CJ340" s="13"/>
      <c r="CK340" s="98">
        <f t="shared" si="366"/>
        <v>0</v>
      </c>
      <c r="CL340" s="99">
        <f>CL5</f>
        <v>1</v>
      </c>
      <c r="CM340" s="100"/>
      <c r="CN340" s="110"/>
      <c r="CO340" s="95">
        <f t="shared" si="367"/>
        <v>0</v>
      </c>
      <c r="CP340" s="15"/>
      <c r="CQ340" s="24">
        <f t="shared" si="344"/>
        <v>0</v>
      </c>
      <c r="CR340" s="5">
        <v>0</v>
      </c>
      <c r="CS340" s="63"/>
      <c r="CT340" s="15"/>
      <c r="CU340" s="13"/>
      <c r="CV340" s="98">
        <f t="shared" si="368"/>
        <v>0</v>
      </c>
      <c r="CW340" s="99">
        <f>CW5</f>
        <v>1</v>
      </c>
      <c r="CX340" s="100"/>
      <c r="CY340" s="110"/>
      <c r="CZ340" s="95">
        <f t="shared" si="369"/>
        <v>0</v>
      </c>
      <c r="DA340" s="15"/>
      <c r="DB340" s="24">
        <f t="shared" si="345"/>
        <v>0</v>
      </c>
      <c r="DC340" s="5">
        <v>0</v>
      </c>
      <c r="DD340" s="63"/>
      <c r="DE340" s="15"/>
      <c r="DF340" s="13"/>
      <c r="DG340" s="98">
        <f t="shared" si="370"/>
        <v>0</v>
      </c>
      <c r="DH340" s="99">
        <f>DH5</f>
        <v>1</v>
      </c>
      <c r="DI340" s="100"/>
      <c r="DJ340" s="110"/>
      <c r="DK340" s="95">
        <f t="shared" si="371"/>
        <v>0</v>
      </c>
      <c r="DL340" s="15"/>
      <c r="DM340" s="24">
        <f t="shared" si="346"/>
        <v>0</v>
      </c>
      <c r="DN340" s="5">
        <v>0</v>
      </c>
      <c r="DO340" s="63"/>
      <c r="DP340" s="15"/>
      <c r="DQ340" s="13"/>
      <c r="DR340" s="98">
        <f t="shared" si="372"/>
        <v>0</v>
      </c>
      <c r="DS340" s="99">
        <f>DS5</f>
        <v>1</v>
      </c>
      <c r="DT340" s="100"/>
      <c r="DU340" s="110"/>
      <c r="DV340" s="95">
        <f t="shared" si="373"/>
        <v>0</v>
      </c>
      <c r="DW340" s="15"/>
      <c r="DX340" s="24">
        <f t="shared" si="347"/>
        <v>0</v>
      </c>
      <c r="DY340" s="5">
        <v>0</v>
      </c>
      <c r="DZ340" s="63"/>
      <c r="EA340" s="15"/>
      <c r="EB340" s="13"/>
      <c r="EC340" s="98">
        <f t="shared" si="374"/>
        <v>0</v>
      </c>
      <c r="ED340" s="99">
        <f>ED5</f>
        <v>1</v>
      </c>
      <c r="EE340" s="100"/>
      <c r="EF340" s="110"/>
      <c r="EG340" s="95">
        <f t="shared" si="375"/>
        <v>0</v>
      </c>
      <c r="EH340" s="15"/>
      <c r="EI340" s="24">
        <f t="shared" si="348"/>
        <v>0</v>
      </c>
      <c r="EJ340" s="5">
        <v>0</v>
      </c>
      <c r="EK340" s="63"/>
      <c r="EL340" s="15"/>
      <c r="EM340" s="13"/>
      <c r="EN340" s="98">
        <f t="shared" si="376"/>
        <v>0</v>
      </c>
      <c r="EO340" s="99">
        <f>EO5</f>
        <v>1</v>
      </c>
      <c r="EP340" s="100"/>
      <c r="EQ340" s="110"/>
      <c r="ER340" s="95">
        <f t="shared" si="377"/>
        <v>0</v>
      </c>
      <c r="ES340" s="15"/>
      <c r="ET340" s="24">
        <f t="shared" si="349"/>
        <v>0</v>
      </c>
      <c r="EU340" s="5">
        <v>0</v>
      </c>
      <c r="EV340" s="63"/>
      <c r="EW340" s="15"/>
      <c r="EX340" s="13"/>
      <c r="EY340" s="98">
        <f t="shared" si="378"/>
        <v>0</v>
      </c>
      <c r="EZ340" s="99">
        <f>EZ5</f>
        <v>1</v>
      </c>
      <c r="FA340" s="100"/>
      <c r="FB340" s="110"/>
      <c r="FC340" s="95">
        <f t="shared" si="379"/>
        <v>0</v>
      </c>
      <c r="FD340" s="15"/>
      <c r="FE340" s="24">
        <f t="shared" si="350"/>
        <v>0</v>
      </c>
      <c r="FF340" s="5">
        <v>0</v>
      </c>
      <c r="FG340" s="63"/>
      <c r="FH340" s="15"/>
      <c r="FI340" s="13"/>
      <c r="FJ340" s="98">
        <f t="shared" si="380"/>
        <v>0</v>
      </c>
      <c r="FK340" s="99">
        <f>FK5</f>
        <v>1</v>
      </c>
      <c r="FL340" s="100"/>
      <c r="FM340" s="110"/>
      <c r="FN340" s="95">
        <f t="shared" si="381"/>
        <v>0</v>
      </c>
      <c r="FO340" s="15"/>
      <c r="FP340" s="24">
        <f t="shared" si="351"/>
        <v>0</v>
      </c>
      <c r="FQ340" s="5">
        <v>0</v>
      </c>
      <c r="FR340" s="8">
        <v>0</v>
      </c>
      <c r="FS340" s="84">
        <f t="shared" si="382"/>
        <v>3.3301799999999999</v>
      </c>
      <c r="FT340" s="85">
        <f t="shared" si="383"/>
        <v>500</v>
      </c>
      <c r="FU340" s="85">
        <f t="shared" si="384"/>
        <v>500</v>
      </c>
      <c r="FV340" s="85">
        <f t="shared" si="385"/>
        <v>500</v>
      </c>
      <c r="FW340" s="85">
        <f t="shared" si="386"/>
        <v>500</v>
      </c>
      <c r="FX340" s="85">
        <f t="shared" si="387"/>
        <v>500</v>
      </c>
      <c r="FY340" s="85">
        <f t="shared" si="388"/>
        <v>500</v>
      </c>
      <c r="FZ340" s="85">
        <f t="shared" si="389"/>
        <v>500</v>
      </c>
      <c r="GA340" s="85">
        <f t="shared" si="390"/>
        <v>500</v>
      </c>
      <c r="GB340" s="85">
        <f t="shared" si="391"/>
        <v>500</v>
      </c>
      <c r="GC340" s="85">
        <f t="shared" si="392"/>
        <v>500</v>
      </c>
      <c r="GD340" s="85">
        <f t="shared" si="393"/>
        <v>500</v>
      </c>
      <c r="GE340" s="85">
        <f t="shared" si="394"/>
        <v>500</v>
      </c>
      <c r="GF340" s="85">
        <f t="shared" si="395"/>
        <v>500</v>
      </c>
      <c r="GG340" s="85">
        <f t="shared" si="396"/>
        <v>500</v>
      </c>
      <c r="GH340" s="101">
        <f t="shared" si="335"/>
        <v>1</v>
      </c>
      <c r="GI340" s="102">
        <f t="shared" si="397"/>
        <v>3.3301799999999999</v>
      </c>
      <c r="GJ340" s="102">
        <f t="shared" si="398"/>
        <v>3.3301799999999999</v>
      </c>
      <c r="GK340" s="79">
        <f>ROW()</f>
        <v>340</v>
      </c>
    </row>
    <row r="341" spans="1:193" s="12" customFormat="1" ht="50.1" customHeight="1">
      <c r="A341" s="17">
        <f>ROW()</f>
        <v>341</v>
      </c>
      <c r="B341" s="32">
        <f t="shared" si="399"/>
        <v>335</v>
      </c>
      <c r="C341" s="33">
        <f t="shared" si="400"/>
        <v>335</v>
      </c>
      <c r="D341" s="31" t="s">
        <v>662</v>
      </c>
      <c r="E341" s="390">
        <f t="shared" si="336"/>
        <v>3.6685400000000001</v>
      </c>
      <c r="F341" s="107">
        <f t="shared" si="352"/>
        <v>3.6685400000000001</v>
      </c>
      <c r="G341" s="3">
        <v>0</v>
      </c>
      <c r="H341" s="4">
        <v>0</v>
      </c>
      <c r="I341" s="63"/>
      <c r="J341" s="15"/>
      <c r="K341" s="13"/>
      <c r="L341" s="98">
        <f t="shared" si="401"/>
        <v>0</v>
      </c>
      <c r="M341" s="99">
        <f>M5</f>
        <v>0.94499999999999995</v>
      </c>
      <c r="N341" s="100"/>
      <c r="O341" s="110"/>
      <c r="P341" s="95">
        <f t="shared" si="353"/>
        <v>0</v>
      </c>
      <c r="Q341" s="15"/>
      <c r="R341" s="24">
        <f t="shared" si="337"/>
        <v>0</v>
      </c>
      <c r="S341" s="25">
        <v>0</v>
      </c>
      <c r="T341" s="63"/>
      <c r="U341" s="15"/>
      <c r="V341" s="13"/>
      <c r="W341" s="98">
        <f t="shared" si="354"/>
        <v>1</v>
      </c>
      <c r="X341" s="99">
        <f>X5</f>
        <v>0.97</v>
      </c>
      <c r="Y341" s="100">
        <v>3.782</v>
      </c>
      <c r="Z341" s="110"/>
      <c r="AA341" s="95">
        <f t="shared" si="355"/>
        <v>3.6685400000000001</v>
      </c>
      <c r="AB341" s="15"/>
      <c r="AC341" s="24">
        <f t="shared" si="338"/>
        <v>1</v>
      </c>
      <c r="AD341" s="5">
        <v>0</v>
      </c>
      <c r="AE341" s="63"/>
      <c r="AF341" s="15"/>
      <c r="AG341" s="13"/>
      <c r="AH341" s="98">
        <f t="shared" si="356"/>
        <v>0</v>
      </c>
      <c r="AI341" s="99">
        <f>AI5</f>
        <v>0.95499999999999996</v>
      </c>
      <c r="AJ341" s="100"/>
      <c r="AK341" s="110"/>
      <c r="AL341" s="95">
        <f t="shared" si="357"/>
        <v>0</v>
      </c>
      <c r="AM341" s="15"/>
      <c r="AN341" s="24">
        <f t="shared" si="339"/>
        <v>0</v>
      </c>
      <c r="AO341" s="5">
        <v>0</v>
      </c>
      <c r="AP341" s="63"/>
      <c r="AQ341" s="15"/>
      <c r="AR341" s="13"/>
      <c r="AS341" s="98">
        <f t="shared" si="358"/>
        <v>0</v>
      </c>
      <c r="AT341" s="99">
        <f>AT5</f>
        <v>0.96</v>
      </c>
      <c r="AU341" s="100"/>
      <c r="AV341" s="110"/>
      <c r="AW341" s="95">
        <f t="shared" si="359"/>
        <v>0</v>
      </c>
      <c r="AX341" s="15"/>
      <c r="AY341" s="24">
        <f t="shared" si="340"/>
        <v>0</v>
      </c>
      <c r="AZ341" s="5">
        <v>0</v>
      </c>
      <c r="BA341" s="63"/>
      <c r="BB341" s="15"/>
      <c r="BC341" s="13"/>
      <c r="BD341" s="98">
        <f t="shared" si="360"/>
        <v>0</v>
      </c>
      <c r="BE341" s="99">
        <f>BE5</f>
        <v>0.98</v>
      </c>
      <c r="BF341" s="100"/>
      <c r="BG341" s="110"/>
      <c r="BH341" s="95">
        <f t="shared" si="361"/>
        <v>0</v>
      </c>
      <c r="BI341" s="15"/>
      <c r="BJ341" s="24">
        <f t="shared" si="341"/>
        <v>0</v>
      </c>
      <c r="BK341" s="5">
        <v>0</v>
      </c>
      <c r="BL341" s="63"/>
      <c r="BM341" s="15"/>
      <c r="BN341" s="13"/>
      <c r="BO341" s="98">
        <f t="shared" si="362"/>
        <v>0</v>
      </c>
      <c r="BP341" s="99">
        <f>BP5</f>
        <v>0.94499999999999995</v>
      </c>
      <c r="BQ341" s="100"/>
      <c r="BR341" s="110"/>
      <c r="BS341" s="95">
        <f t="shared" si="363"/>
        <v>0</v>
      </c>
      <c r="BT341" s="15"/>
      <c r="BU341" s="24">
        <f t="shared" si="342"/>
        <v>0</v>
      </c>
      <c r="BV341" s="5">
        <v>0</v>
      </c>
      <c r="BW341" s="63"/>
      <c r="BX341" s="15"/>
      <c r="BY341" s="13"/>
      <c r="BZ341" s="98">
        <f t="shared" si="364"/>
        <v>0</v>
      </c>
      <c r="CA341" s="99">
        <f>CA5</f>
        <v>1</v>
      </c>
      <c r="CB341" s="100"/>
      <c r="CC341" s="110"/>
      <c r="CD341" s="95">
        <f t="shared" si="365"/>
        <v>0</v>
      </c>
      <c r="CE341" s="15"/>
      <c r="CF341" s="24">
        <f t="shared" si="343"/>
        <v>0</v>
      </c>
      <c r="CG341" s="5">
        <v>0</v>
      </c>
      <c r="CH341" s="63"/>
      <c r="CI341" s="15"/>
      <c r="CJ341" s="13"/>
      <c r="CK341" s="98">
        <f t="shared" si="366"/>
        <v>0</v>
      </c>
      <c r="CL341" s="99">
        <f>CL5</f>
        <v>1</v>
      </c>
      <c r="CM341" s="100"/>
      <c r="CN341" s="110"/>
      <c r="CO341" s="95">
        <f t="shared" si="367"/>
        <v>0</v>
      </c>
      <c r="CP341" s="15"/>
      <c r="CQ341" s="24">
        <f t="shared" si="344"/>
        <v>0</v>
      </c>
      <c r="CR341" s="5">
        <v>0</v>
      </c>
      <c r="CS341" s="63"/>
      <c r="CT341" s="15"/>
      <c r="CU341" s="13"/>
      <c r="CV341" s="98">
        <f t="shared" si="368"/>
        <v>0</v>
      </c>
      <c r="CW341" s="99">
        <f>CW5</f>
        <v>1</v>
      </c>
      <c r="CX341" s="100"/>
      <c r="CY341" s="110"/>
      <c r="CZ341" s="95">
        <f t="shared" si="369"/>
        <v>0</v>
      </c>
      <c r="DA341" s="15"/>
      <c r="DB341" s="24">
        <f t="shared" si="345"/>
        <v>0</v>
      </c>
      <c r="DC341" s="5">
        <v>0</v>
      </c>
      <c r="DD341" s="63"/>
      <c r="DE341" s="15"/>
      <c r="DF341" s="13"/>
      <c r="DG341" s="98">
        <f t="shared" si="370"/>
        <v>0</v>
      </c>
      <c r="DH341" s="99">
        <f>DH5</f>
        <v>1</v>
      </c>
      <c r="DI341" s="100"/>
      <c r="DJ341" s="110"/>
      <c r="DK341" s="95">
        <f t="shared" si="371"/>
        <v>0</v>
      </c>
      <c r="DL341" s="15"/>
      <c r="DM341" s="24">
        <f t="shared" si="346"/>
        <v>0</v>
      </c>
      <c r="DN341" s="5">
        <v>0</v>
      </c>
      <c r="DO341" s="63"/>
      <c r="DP341" s="15"/>
      <c r="DQ341" s="13"/>
      <c r="DR341" s="98">
        <f t="shared" si="372"/>
        <v>0</v>
      </c>
      <c r="DS341" s="99">
        <f>DS5</f>
        <v>1</v>
      </c>
      <c r="DT341" s="100"/>
      <c r="DU341" s="110"/>
      <c r="DV341" s="95">
        <f t="shared" si="373"/>
        <v>0</v>
      </c>
      <c r="DW341" s="15"/>
      <c r="DX341" s="24">
        <f t="shared" si="347"/>
        <v>0</v>
      </c>
      <c r="DY341" s="5">
        <v>0</v>
      </c>
      <c r="DZ341" s="63"/>
      <c r="EA341" s="15"/>
      <c r="EB341" s="13"/>
      <c r="EC341" s="98">
        <f t="shared" si="374"/>
        <v>0</v>
      </c>
      <c r="ED341" s="99">
        <f>ED5</f>
        <v>1</v>
      </c>
      <c r="EE341" s="100"/>
      <c r="EF341" s="110"/>
      <c r="EG341" s="95">
        <f t="shared" si="375"/>
        <v>0</v>
      </c>
      <c r="EH341" s="15"/>
      <c r="EI341" s="24">
        <f t="shared" si="348"/>
        <v>0</v>
      </c>
      <c r="EJ341" s="5">
        <v>0</v>
      </c>
      <c r="EK341" s="63"/>
      <c r="EL341" s="15"/>
      <c r="EM341" s="13"/>
      <c r="EN341" s="98">
        <f t="shared" si="376"/>
        <v>0</v>
      </c>
      <c r="EO341" s="99">
        <f>EO5</f>
        <v>1</v>
      </c>
      <c r="EP341" s="100"/>
      <c r="EQ341" s="110"/>
      <c r="ER341" s="95">
        <f t="shared" si="377"/>
        <v>0</v>
      </c>
      <c r="ES341" s="15"/>
      <c r="ET341" s="24">
        <f t="shared" si="349"/>
        <v>0</v>
      </c>
      <c r="EU341" s="5">
        <v>0</v>
      </c>
      <c r="EV341" s="63"/>
      <c r="EW341" s="15"/>
      <c r="EX341" s="13"/>
      <c r="EY341" s="98">
        <f t="shared" si="378"/>
        <v>0</v>
      </c>
      <c r="EZ341" s="99">
        <f>EZ5</f>
        <v>1</v>
      </c>
      <c r="FA341" s="100"/>
      <c r="FB341" s="110"/>
      <c r="FC341" s="95">
        <f t="shared" si="379"/>
        <v>0</v>
      </c>
      <c r="FD341" s="15"/>
      <c r="FE341" s="24">
        <f t="shared" si="350"/>
        <v>0</v>
      </c>
      <c r="FF341" s="5">
        <v>0</v>
      </c>
      <c r="FG341" s="63"/>
      <c r="FH341" s="15"/>
      <c r="FI341" s="13"/>
      <c r="FJ341" s="98">
        <f t="shared" si="380"/>
        <v>0</v>
      </c>
      <c r="FK341" s="99">
        <f>FK5</f>
        <v>1</v>
      </c>
      <c r="FL341" s="100"/>
      <c r="FM341" s="110"/>
      <c r="FN341" s="95">
        <f t="shared" si="381"/>
        <v>0</v>
      </c>
      <c r="FO341" s="15"/>
      <c r="FP341" s="24">
        <f t="shared" si="351"/>
        <v>0</v>
      </c>
      <c r="FQ341" s="5">
        <v>0</v>
      </c>
      <c r="FR341" s="8">
        <v>0</v>
      </c>
      <c r="FS341" s="84">
        <f t="shared" si="382"/>
        <v>500</v>
      </c>
      <c r="FT341" s="85">
        <f t="shared" si="383"/>
        <v>3.6685400000000001</v>
      </c>
      <c r="FU341" s="85">
        <f t="shared" si="384"/>
        <v>500</v>
      </c>
      <c r="FV341" s="85">
        <f t="shared" si="385"/>
        <v>500</v>
      </c>
      <c r="FW341" s="85">
        <f t="shared" si="386"/>
        <v>500</v>
      </c>
      <c r="FX341" s="85">
        <f t="shared" si="387"/>
        <v>500</v>
      </c>
      <c r="FY341" s="85">
        <f t="shared" si="388"/>
        <v>500</v>
      </c>
      <c r="FZ341" s="85">
        <f t="shared" si="389"/>
        <v>500</v>
      </c>
      <c r="GA341" s="85">
        <f t="shared" si="390"/>
        <v>500</v>
      </c>
      <c r="GB341" s="85">
        <f t="shared" si="391"/>
        <v>500</v>
      </c>
      <c r="GC341" s="85">
        <f t="shared" si="392"/>
        <v>500</v>
      </c>
      <c r="GD341" s="85">
        <f t="shared" si="393"/>
        <v>500</v>
      </c>
      <c r="GE341" s="85">
        <f t="shared" si="394"/>
        <v>500</v>
      </c>
      <c r="GF341" s="85">
        <f t="shared" si="395"/>
        <v>500</v>
      </c>
      <c r="GG341" s="85">
        <f t="shared" si="396"/>
        <v>500</v>
      </c>
      <c r="GH341" s="101">
        <f t="shared" si="335"/>
        <v>1</v>
      </c>
      <c r="GI341" s="102">
        <f t="shared" si="397"/>
        <v>3.6685400000000001</v>
      </c>
      <c r="GJ341" s="102">
        <f t="shared" si="398"/>
        <v>3.6685400000000001</v>
      </c>
      <c r="GK341" s="79">
        <f>ROW()</f>
        <v>341</v>
      </c>
    </row>
    <row r="342" spans="1:193" s="12" customFormat="1" ht="50.1" customHeight="1">
      <c r="A342" s="17">
        <f>ROW()</f>
        <v>342</v>
      </c>
      <c r="B342" s="32">
        <f t="shared" si="399"/>
        <v>336</v>
      </c>
      <c r="C342" s="33">
        <f t="shared" si="400"/>
        <v>336</v>
      </c>
      <c r="D342" s="31" t="s">
        <v>663</v>
      </c>
      <c r="E342" s="390">
        <f t="shared" si="336"/>
        <v>7.4780921249999993E-2</v>
      </c>
      <c r="F342" s="107">
        <f t="shared" si="352"/>
        <v>7.6957085625000005E-2</v>
      </c>
      <c r="G342" s="3">
        <v>0</v>
      </c>
      <c r="H342" s="4">
        <v>0</v>
      </c>
      <c r="I342" s="63"/>
      <c r="J342" s="15"/>
      <c r="K342" s="13"/>
      <c r="L342" s="98">
        <f t="shared" si="401"/>
        <v>1</v>
      </c>
      <c r="M342" s="99">
        <f>M5</f>
        <v>0.94499999999999995</v>
      </c>
      <c r="N342" s="100">
        <v>8.373888888888889E-2</v>
      </c>
      <c r="O342" s="110">
        <v>419168</v>
      </c>
      <c r="P342" s="95">
        <f t="shared" si="353"/>
        <v>7.9133250000000002E-2</v>
      </c>
      <c r="Q342" s="15"/>
      <c r="R342" s="24">
        <f t="shared" si="337"/>
        <v>2</v>
      </c>
      <c r="S342" s="25">
        <v>0</v>
      </c>
      <c r="T342" s="63"/>
      <c r="U342" s="15"/>
      <c r="V342" s="13"/>
      <c r="W342" s="98">
        <f t="shared" si="354"/>
        <v>0</v>
      </c>
      <c r="X342" s="99">
        <f>X5</f>
        <v>0.97</v>
      </c>
      <c r="Y342" s="100"/>
      <c r="Z342" s="110"/>
      <c r="AA342" s="95">
        <f t="shared" si="355"/>
        <v>0</v>
      </c>
      <c r="AB342" s="15"/>
      <c r="AC342" s="24">
        <f t="shared" si="338"/>
        <v>0</v>
      </c>
      <c r="AD342" s="5">
        <v>0</v>
      </c>
      <c r="AE342" s="63"/>
      <c r="AF342" s="15"/>
      <c r="AG342" s="13"/>
      <c r="AH342" s="98">
        <f t="shared" si="356"/>
        <v>0</v>
      </c>
      <c r="AI342" s="99">
        <f>AI5</f>
        <v>0.95499999999999996</v>
      </c>
      <c r="AJ342" s="100"/>
      <c r="AK342" s="110"/>
      <c r="AL342" s="95">
        <f t="shared" si="357"/>
        <v>0</v>
      </c>
      <c r="AM342" s="15"/>
      <c r="AN342" s="24">
        <f t="shared" si="339"/>
        <v>0</v>
      </c>
      <c r="AO342" s="5">
        <v>0</v>
      </c>
      <c r="AP342" s="63"/>
      <c r="AQ342" s="15"/>
      <c r="AR342" s="13"/>
      <c r="AS342" s="98">
        <f t="shared" si="358"/>
        <v>0</v>
      </c>
      <c r="AT342" s="99">
        <f>AT5</f>
        <v>0.96</v>
      </c>
      <c r="AU342" s="100"/>
      <c r="AV342" s="110"/>
      <c r="AW342" s="95">
        <f t="shared" si="359"/>
        <v>0</v>
      </c>
      <c r="AX342" s="15"/>
      <c r="AY342" s="24">
        <f t="shared" si="340"/>
        <v>0</v>
      </c>
      <c r="AZ342" s="5">
        <v>0</v>
      </c>
      <c r="BA342" s="63"/>
      <c r="BB342" s="15"/>
      <c r="BC342" s="13"/>
      <c r="BD342" s="98">
        <f t="shared" si="360"/>
        <v>0</v>
      </c>
      <c r="BE342" s="99">
        <f>BE5</f>
        <v>0.98</v>
      </c>
      <c r="BF342" s="100"/>
      <c r="BG342" s="110"/>
      <c r="BH342" s="95">
        <f t="shared" si="361"/>
        <v>0</v>
      </c>
      <c r="BI342" s="15"/>
      <c r="BJ342" s="24">
        <f t="shared" si="341"/>
        <v>0</v>
      </c>
      <c r="BK342" s="5">
        <v>0</v>
      </c>
      <c r="BL342" s="63"/>
      <c r="BM342" s="15"/>
      <c r="BN342" s="13"/>
      <c r="BO342" s="98">
        <f t="shared" si="362"/>
        <v>1</v>
      </c>
      <c r="BP342" s="99">
        <f>BP5</f>
        <v>0.94499999999999995</v>
      </c>
      <c r="BQ342" s="100">
        <v>7.9133250000000002E-2</v>
      </c>
      <c r="BR342" s="110"/>
      <c r="BS342" s="95">
        <f t="shared" si="363"/>
        <v>7.4780921249999993E-2</v>
      </c>
      <c r="BT342" s="15"/>
      <c r="BU342" s="24">
        <f t="shared" si="342"/>
        <v>1</v>
      </c>
      <c r="BV342" s="5">
        <v>0</v>
      </c>
      <c r="BW342" s="63"/>
      <c r="BX342" s="15"/>
      <c r="BY342" s="13"/>
      <c r="BZ342" s="98">
        <f t="shared" si="364"/>
        <v>0</v>
      </c>
      <c r="CA342" s="99">
        <f>CA5</f>
        <v>1</v>
      </c>
      <c r="CB342" s="100"/>
      <c r="CC342" s="110"/>
      <c r="CD342" s="95">
        <f t="shared" si="365"/>
        <v>0</v>
      </c>
      <c r="CE342" s="15"/>
      <c r="CF342" s="24">
        <f t="shared" si="343"/>
        <v>0</v>
      </c>
      <c r="CG342" s="5">
        <v>0</v>
      </c>
      <c r="CH342" s="63"/>
      <c r="CI342" s="15"/>
      <c r="CJ342" s="13"/>
      <c r="CK342" s="98">
        <f t="shared" si="366"/>
        <v>0</v>
      </c>
      <c r="CL342" s="99">
        <f>CL5</f>
        <v>1</v>
      </c>
      <c r="CM342" s="100"/>
      <c r="CN342" s="110"/>
      <c r="CO342" s="95">
        <f t="shared" si="367"/>
        <v>0</v>
      </c>
      <c r="CP342" s="15"/>
      <c r="CQ342" s="24">
        <f t="shared" si="344"/>
        <v>0</v>
      </c>
      <c r="CR342" s="5">
        <v>0</v>
      </c>
      <c r="CS342" s="63"/>
      <c r="CT342" s="15"/>
      <c r="CU342" s="13"/>
      <c r="CV342" s="98">
        <f t="shared" si="368"/>
        <v>0</v>
      </c>
      <c r="CW342" s="99">
        <f>CW5</f>
        <v>1</v>
      </c>
      <c r="CX342" s="100"/>
      <c r="CY342" s="110"/>
      <c r="CZ342" s="95">
        <f t="shared" si="369"/>
        <v>0</v>
      </c>
      <c r="DA342" s="15"/>
      <c r="DB342" s="24">
        <f t="shared" si="345"/>
        <v>0</v>
      </c>
      <c r="DC342" s="5">
        <v>0</v>
      </c>
      <c r="DD342" s="63"/>
      <c r="DE342" s="15"/>
      <c r="DF342" s="13"/>
      <c r="DG342" s="98">
        <f t="shared" si="370"/>
        <v>0</v>
      </c>
      <c r="DH342" s="99">
        <f>DH5</f>
        <v>1</v>
      </c>
      <c r="DI342" s="100"/>
      <c r="DJ342" s="110"/>
      <c r="DK342" s="95">
        <f t="shared" si="371"/>
        <v>0</v>
      </c>
      <c r="DL342" s="15"/>
      <c r="DM342" s="24">
        <f t="shared" si="346"/>
        <v>0</v>
      </c>
      <c r="DN342" s="5">
        <v>0</v>
      </c>
      <c r="DO342" s="63"/>
      <c r="DP342" s="15"/>
      <c r="DQ342" s="13"/>
      <c r="DR342" s="98">
        <f t="shared" si="372"/>
        <v>0</v>
      </c>
      <c r="DS342" s="99">
        <f>DS5</f>
        <v>1</v>
      </c>
      <c r="DT342" s="100"/>
      <c r="DU342" s="110"/>
      <c r="DV342" s="95">
        <f t="shared" si="373"/>
        <v>0</v>
      </c>
      <c r="DW342" s="15"/>
      <c r="DX342" s="24">
        <f t="shared" si="347"/>
        <v>0</v>
      </c>
      <c r="DY342" s="5">
        <v>0</v>
      </c>
      <c r="DZ342" s="63"/>
      <c r="EA342" s="15"/>
      <c r="EB342" s="13"/>
      <c r="EC342" s="98">
        <f t="shared" si="374"/>
        <v>0</v>
      </c>
      <c r="ED342" s="99">
        <f>ED5</f>
        <v>1</v>
      </c>
      <c r="EE342" s="100"/>
      <c r="EF342" s="110"/>
      <c r="EG342" s="95">
        <f t="shared" si="375"/>
        <v>0</v>
      </c>
      <c r="EH342" s="15"/>
      <c r="EI342" s="24">
        <f t="shared" si="348"/>
        <v>0</v>
      </c>
      <c r="EJ342" s="5">
        <v>0</v>
      </c>
      <c r="EK342" s="63"/>
      <c r="EL342" s="15"/>
      <c r="EM342" s="13"/>
      <c r="EN342" s="98">
        <f t="shared" si="376"/>
        <v>0</v>
      </c>
      <c r="EO342" s="99">
        <f>EO5</f>
        <v>1</v>
      </c>
      <c r="EP342" s="100"/>
      <c r="EQ342" s="110"/>
      <c r="ER342" s="95">
        <f t="shared" si="377"/>
        <v>0</v>
      </c>
      <c r="ES342" s="15"/>
      <c r="ET342" s="24">
        <f t="shared" si="349"/>
        <v>0</v>
      </c>
      <c r="EU342" s="5">
        <v>0</v>
      </c>
      <c r="EV342" s="63"/>
      <c r="EW342" s="15"/>
      <c r="EX342" s="13"/>
      <c r="EY342" s="98">
        <f t="shared" si="378"/>
        <v>0</v>
      </c>
      <c r="EZ342" s="99">
        <f>EZ5</f>
        <v>1</v>
      </c>
      <c r="FA342" s="100"/>
      <c r="FB342" s="110"/>
      <c r="FC342" s="95">
        <f t="shared" si="379"/>
        <v>0</v>
      </c>
      <c r="FD342" s="15"/>
      <c r="FE342" s="24">
        <f t="shared" si="350"/>
        <v>0</v>
      </c>
      <c r="FF342" s="5">
        <v>0</v>
      </c>
      <c r="FG342" s="63"/>
      <c r="FH342" s="15"/>
      <c r="FI342" s="13"/>
      <c r="FJ342" s="98">
        <f t="shared" si="380"/>
        <v>0</v>
      </c>
      <c r="FK342" s="99">
        <f>FK5</f>
        <v>1</v>
      </c>
      <c r="FL342" s="100"/>
      <c r="FM342" s="110"/>
      <c r="FN342" s="95">
        <f t="shared" si="381"/>
        <v>0</v>
      </c>
      <c r="FO342" s="15"/>
      <c r="FP342" s="24">
        <f t="shared" si="351"/>
        <v>0</v>
      </c>
      <c r="FQ342" s="5">
        <v>0</v>
      </c>
      <c r="FR342" s="8">
        <v>0</v>
      </c>
      <c r="FS342" s="84">
        <f t="shared" si="382"/>
        <v>7.9133250000000002E-2</v>
      </c>
      <c r="FT342" s="85">
        <f t="shared" si="383"/>
        <v>500</v>
      </c>
      <c r="FU342" s="85">
        <f t="shared" si="384"/>
        <v>500</v>
      </c>
      <c r="FV342" s="85">
        <f t="shared" si="385"/>
        <v>500</v>
      </c>
      <c r="FW342" s="85">
        <f t="shared" si="386"/>
        <v>500</v>
      </c>
      <c r="FX342" s="85">
        <f t="shared" si="387"/>
        <v>7.4780921249999993E-2</v>
      </c>
      <c r="FY342" s="85">
        <f t="shared" si="388"/>
        <v>500</v>
      </c>
      <c r="FZ342" s="85">
        <f t="shared" si="389"/>
        <v>500</v>
      </c>
      <c r="GA342" s="85">
        <f t="shared" si="390"/>
        <v>500</v>
      </c>
      <c r="GB342" s="85">
        <f t="shared" si="391"/>
        <v>500</v>
      </c>
      <c r="GC342" s="85">
        <f t="shared" si="392"/>
        <v>500</v>
      </c>
      <c r="GD342" s="85">
        <f t="shared" si="393"/>
        <v>500</v>
      </c>
      <c r="GE342" s="85">
        <f t="shared" si="394"/>
        <v>500</v>
      </c>
      <c r="GF342" s="85">
        <f t="shared" si="395"/>
        <v>500</v>
      </c>
      <c r="GG342" s="85">
        <f t="shared" si="396"/>
        <v>500</v>
      </c>
      <c r="GH342" s="101">
        <f t="shared" si="335"/>
        <v>2</v>
      </c>
      <c r="GI342" s="102">
        <f t="shared" si="397"/>
        <v>0.15391417125000001</v>
      </c>
      <c r="GJ342" s="102">
        <f t="shared" si="398"/>
        <v>7.6957085625000005E-2</v>
      </c>
      <c r="GK342" s="79">
        <f>ROW()</f>
        <v>342</v>
      </c>
    </row>
    <row r="343" spans="1:193" s="12" customFormat="1" ht="50.1" customHeight="1">
      <c r="A343" s="17">
        <f>ROW()</f>
        <v>343</v>
      </c>
      <c r="B343" s="32">
        <f t="shared" si="399"/>
        <v>337</v>
      </c>
      <c r="C343" s="33">
        <f t="shared" si="400"/>
        <v>337</v>
      </c>
      <c r="D343" s="31" t="s">
        <v>664</v>
      </c>
      <c r="E343" s="390">
        <f t="shared" si="336"/>
        <v>20.37</v>
      </c>
      <c r="F343" s="107">
        <f t="shared" si="352"/>
        <v>23.369616000000001</v>
      </c>
      <c r="G343" s="3">
        <v>0</v>
      </c>
      <c r="H343" s="4">
        <v>0</v>
      </c>
      <c r="I343" s="63"/>
      <c r="J343" s="15"/>
      <c r="K343" s="13"/>
      <c r="L343" s="98">
        <f t="shared" si="401"/>
        <v>1</v>
      </c>
      <c r="M343" s="99">
        <f>M5</f>
        <v>0.94499999999999995</v>
      </c>
      <c r="N343" s="100">
        <v>24.96</v>
      </c>
      <c r="O343" s="110">
        <v>26750</v>
      </c>
      <c r="P343" s="95">
        <f t="shared" si="353"/>
        <v>23.587199999999999</v>
      </c>
      <c r="Q343" s="15"/>
      <c r="R343" s="24">
        <f t="shared" si="337"/>
        <v>3</v>
      </c>
      <c r="S343" s="25">
        <v>0</v>
      </c>
      <c r="T343" s="63"/>
      <c r="U343" s="15"/>
      <c r="V343" s="13"/>
      <c r="W343" s="98">
        <f t="shared" si="354"/>
        <v>1</v>
      </c>
      <c r="X343" s="99">
        <f>X5</f>
        <v>0.97</v>
      </c>
      <c r="Y343" s="100">
        <v>21</v>
      </c>
      <c r="Z343" s="110"/>
      <c r="AA343" s="95">
        <f t="shared" si="355"/>
        <v>20.37</v>
      </c>
      <c r="AB343" s="15"/>
      <c r="AC343" s="24">
        <f t="shared" si="338"/>
        <v>1</v>
      </c>
      <c r="AD343" s="5">
        <v>0</v>
      </c>
      <c r="AE343" s="63"/>
      <c r="AF343" s="15"/>
      <c r="AG343" s="13"/>
      <c r="AH343" s="98">
        <f t="shared" si="356"/>
        <v>0</v>
      </c>
      <c r="AI343" s="99">
        <f>AI5</f>
        <v>0.95499999999999996</v>
      </c>
      <c r="AJ343" s="100"/>
      <c r="AK343" s="110"/>
      <c r="AL343" s="95">
        <f t="shared" si="357"/>
        <v>0</v>
      </c>
      <c r="AM343" s="15"/>
      <c r="AN343" s="24">
        <f t="shared" si="339"/>
        <v>0</v>
      </c>
      <c r="AO343" s="5">
        <v>0</v>
      </c>
      <c r="AP343" s="63"/>
      <c r="AQ343" s="15"/>
      <c r="AR343" s="13"/>
      <c r="AS343" s="98">
        <f t="shared" si="358"/>
        <v>1</v>
      </c>
      <c r="AT343" s="99">
        <f>AT5</f>
        <v>0.96</v>
      </c>
      <c r="AU343" s="100">
        <v>28.366</v>
      </c>
      <c r="AV343" s="110"/>
      <c r="AW343" s="95">
        <f t="shared" si="359"/>
        <v>27.231359999999999</v>
      </c>
      <c r="AX343" s="15"/>
      <c r="AY343" s="24">
        <f t="shared" si="340"/>
        <v>4</v>
      </c>
      <c r="AZ343" s="5">
        <v>0</v>
      </c>
      <c r="BA343" s="63"/>
      <c r="BB343" s="15"/>
      <c r="BC343" s="13"/>
      <c r="BD343" s="98">
        <f t="shared" si="360"/>
        <v>0</v>
      </c>
      <c r="BE343" s="99">
        <f>BE5</f>
        <v>0.98</v>
      </c>
      <c r="BF343" s="100"/>
      <c r="BG343" s="110"/>
      <c r="BH343" s="95">
        <f t="shared" si="361"/>
        <v>0</v>
      </c>
      <c r="BI343" s="15"/>
      <c r="BJ343" s="24">
        <f t="shared" si="341"/>
        <v>0</v>
      </c>
      <c r="BK343" s="5">
        <v>0</v>
      </c>
      <c r="BL343" s="63"/>
      <c r="BM343" s="15"/>
      <c r="BN343" s="13"/>
      <c r="BO343" s="98">
        <f t="shared" si="362"/>
        <v>1</v>
      </c>
      <c r="BP343" s="99">
        <f>BP5</f>
        <v>0.94499999999999995</v>
      </c>
      <c r="BQ343" s="100">
        <v>23.587199999999999</v>
      </c>
      <c r="BR343" s="110"/>
      <c r="BS343" s="95">
        <f t="shared" si="363"/>
        <v>22.289904</v>
      </c>
      <c r="BT343" s="15"/>
      <c r="BU343" s="24">
        <f t="shared" si="342"/>
        <v>2</v>
      </c>
      <c r="BV343" s="5">
        <v>0</v>
      </c>
      <c r="BW343" s="63"/>
      <c r="BX343" s="15"/>
      <c r="BY343" s="13"/>
      <c r="BZ343" s="98">
        <f t="shared" si="364"/>
        <v>0</v>
      </c>
      <c r="CA343" s="99">
        <f>CA5</f>
        <v>1</v>
      </c>
      <c r="CB343" s="100"/>
      <c r="CC343" s="110"/>
      <c r="CD343" s="95">
        <f t="shared" si="365"/>
        <v>0</v>
      </c>
      <c r="CE343" s="15"/>
      <c r="CF343" s="24">
        <f t="shared" si="343"/>
        <v>0</v>
      </c>
      <c r="CG343" s="5">
        <v>0</v>
      </c>
      <c r="CH343" s="63"/>
      <c r="CI343" s="15"/>
      <c r="CJ343" s="13"/>
      <c r="CK343" s="98">
        <f t="shared" si="366"/>
        <v>0</v>
      </c>
      <c r="CL343" s="99">
        <f>CL5</f>
        <v>1</v>
      </c>
      <c r="CM343" s="100"/>
      <c r="CN343" s="110"/>
      <c r="CO343" s="95">
        <f t="shared" si="367"/>
        <v>0</v>
      </c>
      <c r="CP343" s="15"/>
      <c r="CQ343" s="24">
        <f t="shared" si="344"/>
        <v>0</v>
      </c>
      <c r="CR343" s="5">
        <v>0</v>
      </c>
      <c r="CS343" s="63"/>
      <c r="CT343" s="15"/>
      <c r="CU343" s="13"/>
      <c r="CV343" s="98">
        <f t="shared" si="368"/>
        <v>0</v>
      </c>
      <c r="CW343" s="99">
        <f>CW5</f>
        <v>1</v>
      </c>
      <c r="CX343" s="100"/>
      <c r="CY343" s="110"/>
      <c r="CZ343" s="95">
        <f t="shared" si="369"/>
        <v>0</v>
      </c>
      <c r="DA343" s="15"/>
      <c r="DB343" s="24">
        <f t="shared" si="345"/>
        <v>0</v>
      </c>
      <c r="DC343" s="5">
        <v>0</v>
      </c>
      <c r="DD343" s="63"/>
      <c r="DE343" s="15"/>
      <c r="DF343" s="13"/>
      <c r="DG343" s="98">
        <f t="shared" si="370"/>
        <v>0</v>
      </c>
      <c r="DH343" s="99">
        <f>DH5</f>
        <v>1</v>
      </c>
      <c r="DI343" s="100"/>
      <c r="DJ343" s="110"/>
      <c r="DK343" s="95">
        <f t="shared" si="371"/>
        <v>0</v>
      </c>
      <c r="DL343" s="15"/>
      <c r="DM343" s="24">
        <f t="shared" si="346"/>
        <v>0</v>
      </c>
      <c r="DN343" s="5">
        <v>0</v>
      </c>
      <c r="DO343" s="63"/>
      <c r="DP343" s="15"/>
      <c r="DQ343" s="13"/>
      <c r="DR343" s="98">
        <f t="shared" si="372"/>
        <v>0</v>
      </c>
      <c r="DS343" s="99">
        <f>DS5</f>
        <v>1</v>
      </c>
      <c r="DT343" s="100"/>
      <c r="DU343" s="110"/>
      <c r="DV343" s="95">
        <f t="shared" si="373"/>
        <v>0</v>
      </c>
      <c r="DW343" s="15"/>
      <c r="DX343" s="24">
        <f t="shared" si="347"/>
        <v>0</v>
      </c>
      <c r="DY343" s="5">
        <v>0</v>
      </c>
      <c r="DZ343" s="63"/>
      <c r="EA343" s="15"/>
      <c r="EB343" s="13"/>
      <c r="EC343" s="98">
        <f t="shared" si="374"/>
        <v>0</v>
      </c>
      <c r="ED343" s="99">
        <f>ED5</f>
        <v>1</v>
      </c>
      <c r="EE343" s="100"/>
      <c r="EF343" s="110"/>
      <c r="EG343" s="95">
        <f t="shared" si="375"/>
        <v>0</v>
      </c>
      <c r="EH343" s="15"/>
      <c r="EI343" s="24">
        <f t="shared" si="348"/>
        <v>0</v>
      </c>
      <c r="EJ343" s="5">
        <v>0</v>
      </c>
      <c r="EK343" s="63"/>
      <c r="EL343" s="15"/>
      <c r="EM343" s="13"/>
      <c r="EN343" s="98">
        <f t="shared" si="376"/>
        <v>0</v>
      </c>
      <c r="EO343" s="99">
        <f>EO5</f>
        <v>1</v>
      </c>
      <c r="EP343" s="100"/>
      <c r="EQ343" s="110"/>
      <c r="ER343" s="95">
        <f t="shared" si="377"/>
        <v>0</v>
      </c>
      <c r="ES343" s="15"/>
      <c r="ET343" s="24">
        <f t="shared" si="349"/>
        <v>0</v>
      </c>
      <c r="EU343" s="5">
        <v>0</v>
      </c>
      <c r="EV343" s="63"/>
      <c r="EW343" s="15"/>
      <c r="EX343" s="13"/>
      <c r="EY343" s="98">
        <f t="shared" si="378"/>
        <v>0</v>
      </c>
      <c r="EZ343" s="99">
        <f>EZ5</f>
        <v>1</v>
      </c>
      <c r="FA343" s="100"/>
      <c r="FB343" s="110"/>
      <c r="FC343" s="95">
        <f t="shared" si="379"/>
        <v>0</v>
      </c>
      <c r="FD343" s="15"/>
      <c r="FE343" s="24">
        <f t="shared" si="350"/>
        <v>0</v>
      </c>
      <c r="FF343" s="5">
        <v>0</v>
      </c>
      <c r="FG343" s="63"/>
      <c r="FH343" s="15"/>
      <c r="FI343" s="13"/>
      <c r="FJ343" s="98">
        <f t="shared" si="380"/>
        <v>0</v>
      </c>
      <c r="FK343" s="99">
        <f>FK5</f>
        <v>1</v>
      </c>
      <c r="FL343" s="100"/>
      <c r="FM343" s="110"/>
      <c r="FN343" s="95">
        <f t="shared" si="381"/>
        <v>0</v>
      </c>
      <c r="FO343" s="15"/>
      <c r="FP343" s="24">
        <f t="shared" si="351"/>
        <v>0</v>
      </c>
      <c r="FQ343" s="5">
        <v>0</v>
      </c>
      <c r="FR343" s="8">
        <v>0</v>
      </c>
      <c r="FS343" s="84">
        <f t="shared" si="382"/>
        <v>23.587199999999999</v>
      </c>
      <c r="FT343" s="85">
        <f t="shared" si="383"/>
        <v>20.37</v>
      </c>
      <c r="FU343" s="85">
        <f t="shared" si="384"/>
        <v>500</v>
      </c>
      <c r="FV343" s="85">
        <f t="shared" si="385"/>
        <v>27.231359999999999</v>
      </c>
      <c r="FW343" s="85">
        <f t="shared" si="386"/>
        <v>500</v>
      </c>
      <c r="FX343" s="85">
        <f t="shared" si="387"/>
        <v>22.289904</v>
      </c>
      <c r="FY343" s="85">
        <f t="shared" si="388"/>
        <v>500</v>
      </c>
      <c r="FZ343" s="85">
        <f t="shared" si="389"/>
        <v>500</v>
      </c>
      <c r="GA343" s="85">
        <f t="shared" si="390"/>
        <v>500</v>
      </c>
      <c r="GB343" s="85">
        <f t="shared" si="391"/>
        <v>500</v>
      </c>
      <c r="GC343" s="85">
        <f t="shared" si="392"/>
        <v>500</v>
      </c>
      <c r="GD343" s="85">
        <f t="shared" si="393"/>
        <v>500</v>
      </c>
      <c r="GE343" s="85">
        <f t="shared" si="394"/>
        <v>500</v>
      </c>
      <c r="GF343" s="85">
        <f t="shared" si="395"/>
        <v>500</v>
      </c>
      <c r="GG343" s="85">
        <f t="shared" si="396"/>
        <v>500</v>
      </c>
      <c r="GH343" s="101">
        <f t="shared" si="335"/>
        <v>4</v>
      </c>
      <c r="GI343" s="102">
        <f t="shared" si="397"/>
        <v>93.478464000000002</v>
      </c>
      <c r="GJ343" s="102">
        <f t="shared" si="398"/>
        <v>23.369616000000001</v>
      </c>
      <c r="GK343" s="79">
        <f>ROW()</f>
        <v>343</v>
      </c>
    </row>
    <row r="344" spans="1:193" s="12" customFormat="1" ht="50.1" customHeight="1">
      <c r="A344" s="17">
        <f>ROW()</f>
        <v>344</v>
      </c>
      <c r="B344" s="32">
        <f t="shared" si="399"/>
        <v>338</v>
      </c>
      <c r="C344" s="33">
        <f t="shared" si="400"/>
        <v>338</v>
      </c>
      <c r="D344" s="31" t="s">
        <v>665</v>
      </c>
      <c r="E344" s="390">
        <f t="shared" si="336"/>
        <v>154.78079999999997</v>
      </c>
      <c r="F344" s="107">
        <f t="shared" si="352"/>
        <v>160.41560999999999</v>
      </c>
      <c r="G344" s="3">
        <v>0</v>
      </c>
      <c r="H344" s="4">
        <v>0</v>
      </c>
      <c r="I344" s="63"/>
      <c r="J344" s="15"/>
      <c r="K344" s="13"/>
      <c r="L344" s="98">
        <f t="shared" si="401"/>
        <v>0</v>
      </c>
      <c r="M344" s="99">
        <f>M5</f>
        <v>0.94499999999999995</v>
      </c>
      <c r="N344" s="100"/>
      <c r="O344" s="110"/>
      <c r="P344" s="95">
        <f t="shared" si="353"/>
        <v>0</v>
      </c>
      <c r="Q344" s="15"/>
      <c r="R344" s="24">
        <f t="shared" si="337"/>
        <v>0</v>
      </c>
      <c r="S344" s="25">
        <v>0</v>
      </c>
      <c r="T344" s="63"/>
      <c r="U344" s="15"/>
      <c r="V344" s="13"/>
      <c r="W344" s="98">
        <f t="shared" si="354"/>
        <v>1</v>
      </c>
      <c r="X344" s="99">
        <f>X5</f>
        <v>0.97</v>
      </c>
      <c r="Y344" s="100">
        <v>171.18600000000001</v>
      </c>
      <c r="Z344" s="110"/>
      <c r="AA344" s="95">
        <f t="shared" si="355"/>
        <v>166.05042</v>
      </c>
      <c r="AB344" s="15"/>
      <c r="AC344" s="24">
        <f t="shared" si="338"/>
        <v>2</v>
      </c>
      <c r="AD344" s="5">
        <v>0</v>
      </c>
      <c r="AE344" s="63"/>
      <c r="AF344" s="15"/>
      <c r="AG344" s="13"/>
      <c r="AH344" s="98">
        <f t="shared" si="356"/>
        <v>0</v>
      </c>
      <c r="AI344" s="99">
        <f>AI5</f>
        <v>0.95499999999999996</v>
      </c>
      <c r="AJ344" s="100"/>
      <c r="AK344" s="110"/>
      <c r="AL344" s="95">
        <f t="shared" si="357"/>
        <v>0</v>
      </c>
      <c r="AM344" s="15"/>
      <c r="AN344" s="24">
        <f t="shared" si="339"/>
        <v>0</v>
      </c>
      <c r="AO344" s="5">
        <v>0</v>
      </c>
      <c r="AP344" s="63"/>
      <c r="AQ344" s="15"/>
      <c r="AR344" s="13"/>
      <c r="AS344" s="98">
        <f t="shared" si="358"/>
        <v>1</v>
      </c>
      <c r="AT344" s="99">
        <f>AT5</f>
        <v>0.96</v>
      </c>
      <c r="AU344" s="100">
        <v>161.22999999999999</v>
      </c>
      <c r="AV344" s="110"/>
      <c r="AW344" s="95">
        <f t="shared" si="359"/>
        <v>154.78079999999997</v>
      </c>
      <c r="AX344" s="15"/>
      <c r="AY344" s="24">
        <f t="shared" si="340"/>
        <v>1</v>
      </c>
      <c r="AZ344" s="5">
        <v>0</v>
      </c>
      <c r="BA344" s="63"/>
      <c r="BB344" s="15"/>
      <c r="BC344" s="13"/>
      <c r="BD344" s="98">
        <f t="shared" si="360"/>
        <v>0</v>
      </c>
      <c r="BE344" s="99">
        <f>BE5</f>
        <v>0.98</v>
      </c>
      <c r="BF344" s="100"/>
      <c r="BG344" s="110"/>
      <c r="BH344" s="95">
        <f t="shared" si="361"/>
        <v>0</v>
      </c>
      <c r="BI344" s="15"/>
      <c r="BJ344" s="24">
        <f t="shared" si="341"/>
        <v>0</v>
      </c>
      <c r="BK344" s="5">
        <v>0</v>
      </c>
      <c r="BL344" s="63"/>
      <c r="BM344" s="15"/>
      <c r="BN344" s="13"/>
      <c r="BO344" s="98">
        <f t="shared" si="362"/>
        <v>0</v>
      </c>
      <c r="BP344" s="99">
        <f>BP5</f>
        <v>0.94499999999999995</v>
      </c>
      <c r="BQ344" s="100"/>
      <c r="BR344" s="110"/>
      <c r="BS344" s="95">
        <f t="shared" si="363"/>
        <v>0</v>
      </c>
      <c r="BT344" s="15"/>
      <c r="BU344" s="24">
        <f t="shared" si="342"/>
        <v>0</v>
      </c>
      <c r="BV344" s="5">
        <v>0</v>
      </c>
      <c r="BW344" s="63"/>
      <c r="BX344" s="15"/>
      <c r="BY344" s="13"/>
      <c r="BZ344" s="98">
        <f t="shared" si="364"/>
        <v>0</v>
      </c>
      <c r="CA344" s="99">
        <f>CA5</f>
        <v>1</v>
      </c>
      <c r="CB344" s="100"/>
      <c r="CC344" s="110"/>
      <c r="CD344" s="95">
        <f t="shared" si="365"/>
        <v>0</v>
      </c>
      <c r="CE344" s="15"/>
      <c r="CF344" s="24">
        <f t="shared" si="343"/>
        <v>0</v>
      </c>
      <c r="CG344" s="5">
        <v>0</v>
      </c>
      <c r="CH344" s="63"/>
      <c r="CI344" s="15"/>
      <c r="CJ344" s="13"/>
      <c r="CK344" s="98">
        <f t="shared" si="366"/>
        <v>0</v>
      </c>
      <c r="CL344" s="99">
        <f>CL5</f>
        <v>1</v>
      </c>
      <c r="CM344" s="100"/>
      <c r="CN344" s="110"/>
      <c r="CO344" s="95">
        <f t="shared" si="367"/>
        <v>0</v>
      </c>
      <c r="CP344" s="15"/>
      <c r="CQ344" s="24">
        <f t="shared" si="344"/>
        <v>0</v>
      </c>
      <c r="CR344" s="5">
        <v>0</v>
      </c>
      <c r="CS344" s="63"/>
      <c r="CT344" s="15"/>
      <c r="CU344" s="13"/>
      <c r="CV344" s="98">
        <f t="shared" si="368"/>
        <v>0</v>
      </c>
      <c r="CW344" s="99">
        <f>CW5</f>
        <v>1</v>
      </c>
      <c r="CX344" s="100"/>
      <c r="CY344" s="110"/>
      <c r="CZ344" s="95">
        <f t="shared" si="369"/>
        <v>0</v>
      </c>
      <c r="DA344" s="15"/>
      <c r="DB344" s="24">
        <f t="shared" si="345"/>
        <v>0</v>
      </c>
      <c r="DC344" s="5">
        <v>0</v>
      </c>
      <c r="DD344" s="63"/>
      <c r="DE344" s="15"/>
      <c r="DF344" s="13"/>
      <c r="DG344" s="98">
        <f t="shared" si="370"/>
        <v>0</v>
      </c>
      <c r="DH344" s="99">
        <f>DH5</f>
        <v>1</v>
      </c>
      <c r="DI344" s="100"/>
      <c r="DJ344" s="110"/>
      <c r="DK344" s="95">
        <f t="shared" si="371"/>
        <v>0</v>
      </c>
      <c r="DL344" s="15"/>
      <c r="DM344" s="24">
        <f t="shared" si="346"/>
        <v>0</v>
      </c>
      <c r="DN344" s="5">
        <v>0</v>
      </c>
      <c r="DO344" s="63"/>
      <c r="DP344" s="15"/>
      <c r="DQ344" s="13"/>
      <c r="DR344" s="98">
        <f t="shared" si="372"/>
        <v>0</v>
      </c>
      <c r="DS344" s="99">
        <f>DS5</f>
        <v>1</v>
      </c>
      <c r="DT344" s="100"/>
      <c r="DU344" s="110"/>
      <c r="DV344" s="95">
        <f t="shared" si="373"/>
        <v>0</v>
      </c>
      <c r="DW344" s="15"/>
      <c r="DX344" s="24">
        <f t="shared" si="347"/>
        <v>0</v>
      </c>
      <c r="DY344" s="5">
        <v>0</v>
      </c>
      <c r="DZ344" s="63"/>
      <c r="EA344" s="15"/>
      <c r="EB344" s="13"/>
      <c r="EC344" s="98">
        <f t="shared" si="374"/>
        <v>0</v>
      </c>
      <c r="ED344" s="99">
        <f>ED5</f>
        <v>1</v>
      </c>
      <c r="EE344" s="100"/>
      <c r="EF344" s="110"/>
      <c r="EG344" s="95">
        <f t="shared" si="375"/>
        <v>0</v>
      </c>
      <c r="EH344" s="15"/>
      <c r="EI344" s="24">
        <f t="shared" si="348"/>
        <v>0</v>
      </c>
      <c r="EJ344" s="5">
        <v>0</v>
      </c>
      <c r="EK344" s="63"/>
      <c r="EL344" s="15"/>
      <c r="EM344" s="13"/>
      <c r="EN344" s="98">
        <f t="shared" si="376"/>
        <v>0</v>
      </c>
      <c r="EO344" s="99">
        <f>EO5</f>
        <v>1</v>
      </c>
      <c r="EP344" s="100"/>
      <c r="EQ344" s="110"/>
      <c r="ER344" s="95">
        <f t="shared" si="377"/>
        <v>0</v>
      </c>
      <c r="ES344" s="15"/>
      <c r="ET344" s="24">
        <f t="shared" si="349"/>
        <v>0</v>
      </c>
      <c r="EU344" s="5">
        <v>0</v>
      </c>
      <c r="EV344" s="63"/>
      <c r="EW344" s="15"/>
      <c r="EX344" s="13"/>
      <c r="EY344" s="98">
        <f t="shared" si="378"/>
        <v>0</v>
      </c>
      <c r="EZ344" s="99">
        <f>EZ5</f>
        <v>1</v>
      </c>
      <c r="FA344" s="100"/>
      <c r="FB344" s="110"/>
      <c r="FC344" s="95">
        <f t="shared" si="379"/>
        <v>0</v>
      </c>
      <c r="FD344" s="15"/>
      <c r="FE344" s="24">
        <f t="shared" si="350"/>
        <v>0</v>
      </c>
      <c r="FF344" s="5">
        <v>0</v>
      </c>
      <c r="FG344" s="63"/>
      <c r="FH344" s="15"/>
      <c r="FI344" s="13"/>
      <c r="FJ344" s="98">
        <f t="shared" si="380"/>
        <v>0</v>
      </c>
      <c r="FK344" s="99">
        <f>FK5</f>
        <v>1</v>
      </c>
      <c r="FL344" s="100"/>
      <c r="FM344" s="110"/>
      <c r="FN344" s="95">
        <f t="shared" si="381"/>
        <v>0</v>
      </c>
      <c r="FO344" s="15"/>
      <c r="FP344" s="24">
        <f t="shared" si="351"/>
        <v>0</v>
      </c>
      <c r="FQ344" s="5">
        <v>0</v>
      </c>
      <c r="FR344" s="8">
        <v>0</v>
      </c>
      <c r="FS344" s="84">
        <f t="shared" si="382"/>
        <v>500</v>
      </c>
      <c r="FT344" s="85">
        <f t="shared" si="383"/>
        <v>166.05042</v>
      </c>
      <c r="FU344" s="85">
        <f t="shared" si="384"/>
        <v>500</v>
      </c>
      <c r="FV344" s="85">
        <f t="shared" si="385"/>
        <v>154.78079999999997</v>
      </c>
      <c r="FW344" s="85">
        <f t="shared" si="386"/>
        <v>500</v>
      </c>
      <c r="FX344" s="85">
        <f t="shared" si="387"/>
        <v>500</v>
      </c>
      <c r="FY344" s="85">
        <f t="shared" si="388"/>
        <v>500</v>
      </c>
      <c r="FZ344" s="85">
        <f t="shared" si="389"/>
        <v>500</v>
      </c>
      <c r="GA344" s="85">
        <f t="shared" si="390"/>
        <v>500</v>
      </c>
      <c r="GB344" s="85">
        <f t="shared" si="391"/>
        <v>500</v>
      </c>
      <c r="GC344" s="85">
        <f t="shared" si="392"/>
        <v>500</v>
      </c>
      <c r="GD344" s="85">
        <f t="shared" si="393"/>
        <v>500</v>
      </c>
      <c r="GE344" s="85">
        <f t="shared" si="394"/>
        <v>500</v>
      </c>
      <c r="GF344" s="85">
        <f t="shared" si="395"/>
        <v>500</v>
      </c>
      <c r="GG344" s="85">
        <f t="shared" si="396"/>
        <v>500</v>
      </c>
      <c r="GH344" s="101">
        <f t="shared" si="335"/>
        <v>2</v>
      </c>
      <c r="GI344" s="102">
        <f t="shared" si="397"/>
        <v>320.83121999999997</v>
      </c>
      <c r="GJ344" s="102">
        <f t="shared" si="398"/>
        <v>160.41560999999999</v>
      </c>
      <c r="GK344" s="79">
        <f>ROW()</f>
        <v>344</v>
      </c>
    </row>
    <row r="345" spans="1:193" s="12" customFormat="1" ht="50.1" customHeight="1">
      <c r="A345" s="17">
        <f>ROW()</f>
        <v>345</v>
      </c>
      <c r="B345" s="32">
        <f t="shared" si="399"/>
        <v>339</v>
      </c>
      <c r="C345" s="33">
        <f t="shared" si="400"/>
        <v>339</v>
      </c>
      <c r="D345" s="31" t="s">
        <v>666</v>
      </c>
      <c r="E345" s="390">
        <f t="shared" si="336"/>
        <v>2.7782007749999997</v>
      </c>
      <c r="F345" s="107">
        <f t="shared" si="352"/>
        <v>2.8590478875000001</v>
      </c>
      <c r="G345" s="3">
        <v>0</v>
      </c>
      <c r="H345" s="4">
        <v>0</v>
      </c>
      <c r="I345" s="63"/>
      <c r="J345" s="15"/>
      <c r="K345" s="13"/>
      <c r="L345" s="98">
        <f t="shared" si="401"/>
        <v>1</v>
      </c>
      <c r="M345" s="99">
        <f>M5</f>
        <v>0.94499999999999995</v>
      </c>
      <c r="N345" s="100">
        <v>3.1110000000000002</v>
      </c>
      <c r="O345" s="110"/>
      <c r="P345" s="95">
        <f t="shared" si="353"/>
        <v>2.9398949999999999</v>
      </c>
      <c r="Q345" s="15"/>
      <c r="R345" s="24">
        <f t="shared" si="337"/>
        <v>2</v>
      </c>
      <c r="S345" s="25">
        <v>0</v>
      </c>
      <c r="T345" s="63"/>
      <c r="U345" s="15"/>
      <c r="V345" s="13"/>
      <c r="W345" s="98">
        <f t="shared" si="354"/>
        <v>0</v>
      </c>
      <c r="X345" s="99">
        <f>X5</f>
        <v>0.97</v>
      </c>
      <c r="Y345" s="100"/>
      <c r="Z345" s="110"/>
      <c r="AA345" s="95">
        <f t="shared" si="355"/>
        <v>0</v>
      </c>
      <c r="AB345" s="15"/>
      <c r="AC345" s="24">
        <f t="shared" si="338"/>
        <v>0</v>
      </c>
      <c r="AD345" s="5">
        <v>0</v>
      </c>
      <c r="AE345" s="63"/>
      <c r="AF345" s="15"/>
      <c r="AG345" s="13"/>
      <c r="AH345" s="98">
        <f t="shared" si="356"/>
        <v>0</v>
      </c>
      <c r="AI345" s="99">
        <f>AI5</f>
        <v>0.95499999999999996</v>
      </c>
      <c r="AJ345" s="100"/>
      <c r="AK345" s="110"/>
      <c r="AL345" s="95">
        <f t="shared" si="357"/>
        <v>0</v>
      </c>
      <c r="AM345" s="15"/>
      <c r="AN345" s="24">
        <f t="shared" si="339"/>
        <v>0</v>
      </c>
      <c r="AO345" s="5">
        <v>0</v>
      </c>
      <c r="AP345" s="63"/>
      <c r="AQ345" s="15"/>
      <c r="AR345" s="13"/>
      <c r="AS345" s="98">
        <f t="shared" si="358"/>
        <v>0</v>
      </c>
      <c r="AT345" s="99">
        <f>AT5</f>
        <v>0.96</v>
      </c>
      <c r="AU345" s="100"/>
      <c r="AV345" s="110"/>
      <c r="AW345" s="95">
        <f t="shared" si="359"/>
        <v>0</v>
      </c>
      <c r="AX345" s="15"/>
      <c r="AY345" s="24">
        <f t="shared" si="340"/>
        <v>0</v>
      </c>
      <c r="AZ345" s="5">
        <v>0</v>
      </c>
      <c r="BA345" s="63"/>
      <c r="BB345" s="15"/>
      <c r="BC345" s="13"/>
      <c r="BD345" s="98">
        <f t="shared" si="360"/>
        <v>0</v>
      </c>
      <c r="BE345" s="99">
        <f>BE5</f>
        <v>0.98</v>
      </c>
      <c r="BF345" s="100"/>
      <c r="BG345" s="110"/>
      <c r="BH345" s="95">
        <f t="shared" si="361"/>
        <v>0</v>
      </c>
      <c r="BI345" s="15"/>
      <c r="BJ345" s="24">
        <f t="shared" si="341"/>
        <v>0</v>
      </c>
      <c r="BK345" s="5">
        <v>0</v>
      </c>
      <c r="BL345" s="63"/>
      <c r="BM345" s="15"/>
      <c r="BN345" s="13"/>
      <c r="BO345" s="98">
        <f t="shared" si="362"/>
        <v>1</v>
      </c>
      <c r="BP345" s="99">
        <f>BP5</f>
        <v>0.94499999999999995</v>
      </c>
      <c r="BQ345" s="100">
        <v>2.9398949999999999</v>
      </c>
      <c r="BR345" s="110"/>
      <c r="BS345" s="95">
        <f t="shared" si="363"/>
        <v>2.7782007749999997</v>
      </c>
      <c r="BT345" s="15"/>
      <c r="BU345" s="24">
        <f t="shared" si="342"/>
        <v>1</v>
      </c>
      <c r="BV345" s="5">
        <v>0</v>
      </c>
      <c r="BW345" s="63"/>
      <c r="BX345" s="15"/>
      <c r="BY345" s="13"/>
      <c r="BZ345" s="98">
        <f t="shared" si="364"/>
        <v>0</v>
      </c>
      <c r="CA345" s="99">
        <f>CA5</f>
        <v>1</v>
      </c>
      <c r="CB345" s="100"/>
      <c r="CC345" s="110"/>
      <c r="CD345" s="95">
        <f t="shared" si="365"/>
        <v>0</v>
      </c>
      <c r="CE345" s="15"/>
      <c r="CF345" s="24">
        <f t="shared" si="343"/>
        <v>0</v>
      </c>
      <c r="CG345" s="5">
        <v>0</v>
      </c>
      <c r="CH345" s="63"/>
      <c r="CI345" s="15"/>
      <c r="CJ345" s="13"/>
      <c r="CK345" s="98">
        <f t="shared" si="366"/>
        <v>0</v>
      </c>
      <c r="CL345" s="99">
        <f>CL5</f>
        <v>1</v>
      </c>
      <c r="CM345" s="100"/>
      <c r="CN345" s="110"/>
      <c r="CO345" s="95">
        <f t="shared" si="367"/>
        <v>0</v>
      </c>
      <c r="CP345" s="15"/>
      <c r="CQ345" s="24">
        <f t="shared" si="344"/>
        <v>0</v>
      </c>
      <c r="CR345" s="5">
        <v>0</v>
      </c>
      <c r="CS345" s="63"/>
      <c r="CT345" s="15"/>
      <c r="CU345" s="13"/>
      <c r="CV345" s="98">
        <f t="shared" si="368"/>
        <v>0</v>
      </c>
      <c r="CW345" s="99">
        <f>CW5</f>
        <v>1</v>
      </c>
      <c r="CX345" s="100"/>
      <c r="CY345" s="110"/>
      <c r="CZ345" s="95">
        <f t="shared" si="369"/>
        <v>0</v>
      </c>
      <c r="DA345" s="15"/>
      <c r="DB345" s="24">
        <f t="shared" si="345"/>
        <v>0</v>
      </c>
      <c r="DC345" s="5">
        <v>0</v>
      </c>
      <c r="DD345" s="63"/>
      <c r="DE345" s="15"/>
      <c r="DF345" s="13"/>
      <c r="DG345" s="98">
        <f t="shared" si="370"/>
        <v>0</v>
      </c>
      <c r="DH345" s="99">
        <f>DH5</f>
        <v>1</v>
      </c>
      <c r="DI345" s="100"/>
      <c r="DJ345" s="110"/>
      <c r="DK345" s="95">
        <f t="shared" si="371"/>
        <v>0</v>
      </c>
      <c r="DL345" s="15"/>
      <c r="DM345" s="24">
        <f t="shared" si="346"/>
        <v>0</v>
      </c>
      <c r="DN345" s="5">
        <v>0</v>
      </c>
      <c r="DO345" s="63"/>
      <c r="DP345" s="15"/>
      <c r="DQ345" s="13"/>
      <c r="DR345" s="98">
        <f t="shared" si="372"/>
        <v>0</v>
      </c>
      <c r="DS345" s="99">
        <f>DS5</f>
        <v>1</v>
      </c>
      <c r="DT345" s="100"/>
      <c r="DU345" s="110"/>
      <c r="DV345" s="95">
        <f t="shared" si="373"/>
        <v>0</v>
      </c>
      <c r="DW345" s="15"/>
      <c r="DX345" s="24">
        <f t="shared" si="347"/>
        <v>0</v>
      </c>
      <c r="DY345" s="5">
        <v>0</v>
      </c>
      <c r="DZ345" s="63"/>
      <c r="EA345" s="15"/>
      <c r="EB345" s="13"/>
      <c r="EC345" s="98">
        <f t="shared" si="374"/>
        <v>0</v>
      </c>
      <c r="ED345" s="99">
        <f>ED5</f>
        <v>1</v>
      </c>
      <c r="EE345" s="100"/>
      <c r="EF345" s="110"/>
      <c r="EG345" s="95">
        <f t="shared" si="375"/>
        <v>0</v>
      </c>
      <c r="EH345" s="15"/>
      <c r="EI345" s="24">
        <f t="shared" si="348"/>
        <v>0</v>
      </c>
      <c r="EJ345" s="5">
        <v>0</v>
      </c>
      <c r="EK345" s="63"/>
      <c r="EL345" s="15"/>
      <c r="EM345" s="13"/>
      <c r="EN345" s="98">
        <f t="shared" si="376"/>
        <v>0</v>
      </c>
      <c r="EO345" s="99">
        <f>EO5</f>
        <v>1</v>
      </c>
      <c r="EP345" s="100"/>
      <c r="EQ345" s="110"/>
      <c r="ER345" s="95">
        <f t="shared" si="377"/>
        <v>0</v>
      </c>
      <c r="ES345" s="15"/>
      <c r="ET345" s="24">
        <f t="shared" si="349"/>
        <v>0</v>
      </c>
      <c r="EU345" s="5">
        <v>0</v>
      </c>
      <c r="EV345" s="63"/>
      <c r="EW345" s="15"/>
      <c r="EX345" s="13"/>
      <c r="EY345" s="98">
        <f t="shared" si="378"/>
        <v>0</v>
      </c>
      <c r="EZ345" s="99">
        <f>EZ5</f>
        <v>1</v>
      </c>
      <c r="FA345" s="100"/>
      <c r="FB345" s="110"/>
      <c r="FC345" s="95">
        <f t="shared" si="379"/>
        <v>0</v>
      </c>
      <c r="FD345" s="15"/>
      <c r="FE345" s="24">
        <f t="shared" si="350"/>
        <v>0</v>
      </c>
      <c r="FF345" s="5">
        <v>0</v>
      </c>
      <c r="FG345" s="63"/>
      <c r="FH345" s="15"/>
      <c r="FI345" s="13"/>
      <c r="FJ345" s="98">
        <f t="shared" si="380"/>
        <v>0</v>
      </c>
      <c r="FK345" s="99">
        <f>FK5</f>
        <v>1</v>
      </c>
      <c r="FL345" s="100"/>
      <c r="FM345" s="110"/>
      <c r="FN345" s="95">
        <f t="shared" si="381"/>
        <v>0</v>
      </c>
      <c r="FO345" s="15"/>
      <c r="FP345" s="24">
        <f t="shared" si="351"/>
        <v>0</v>
      </c>
      <c r="FQ345" s="5">
        <v>0</v>
      </c>
      <c r="FR345" s="8">
        <v>0</v>
      </c>
      <c r="FS345" s="84">
        <f t="shared" si="382"/>
        <v>2.9398949999999999</v>
      </c>
      <c r="FT345" s="85">
        <f t="shared" si="383"/>
        <v>500</v>
      </c>
      <c r="FU345" s="85">
        <f t="shared" si="384"/>
        <v>500</v>
      </c>
      <c r="FV345" s="85">
        <f t="shared" si="385"/>
        <v>500</v>
      </c>
      <c r="FW345" s="85">
        <f t="shared" si="386"/>
        <v>500</v>
      </c>
      <c r="FX345" s="85">
        <f t="shared" si="387"/>
        <v>2.7782007749999997</v>
      </c>
      <c r="FY345" s="85">
        <f t="shared" si="388"/>
        <v>500</v>
      </c>
      <c r="FZ345" s="85">
        <f t="shared" si="389"/>
        <v>500</v>
      </c>
      <c r="GA345" s="85">
        <f t="shared" si="390"/>
        <v>500</v>
      </c>
      <c r="GB345" s="85">
        <f t="shared" si="391"/>
        <v>500</v>
      </c>
      <c r="GC345" s="85">
        <f t="shared" si="392"/>
        <v>500</v>
      </c>
      <c r="GD345" s="85">
        <f t="shared" si="393"/>
        <v>500</v>
      </c>
      <c r="GE345" s="85">
        <f t="shared" si="394"/>
        <v>500</v>
      </c>
      <c r="GF345" s="85">
        <f t="shared" si="395"/>
        <v>500</v>
      </c>
      <c r="GG345" s="85">
        <f t="shared" si="396"/>
        <v>500</v>
      </c>
      <c r="GH345" s="101">
        <f t="shared" si="335"/>
        <v>2</v>
      </c>
      <c r="GI345" s="102">
        <f t="shared" si="397"/>
        <v>5.7180957750000001</v>
      </c>
      <c r="GJ345" s="102">
        <f t="shared" si="398"/>
        <v>2.8590478875000001</v>
      </c>
      <c r="GK345" s="79">
        <f>ROW()</f>
        <v>345</v>
      </c>
    </row>
    <row r="346" spans="1:193" s="12" customFormat="1" ht="50.1" customHeight="1">
      <c r="A346" s="17">
        <f>ROW()</f>
        <v>346</v>
      </c>
      <c r="B346" s="32">
        <f t="shared" si="399"/>
        <v>340</v>
      </c>
      <c r="C346" s="33">
        <f t="shared" si="400"/>
        <v>340</v>
      </c>
      <c r="D346" s="31" t="s">
        <v>667</v>
      </c>
      <c r="E346" s="390">
        <f t="shared" si="336"/>
        <v>2.2271999999999998</v>
      </c>
      <c r="F346" s="107">
        <f t="shared" si="352"/>
        <v>2.2271999999999998</v>
      </c>
      <c r="G346" s="3">
        <v>0</v>
      </c>
      <c r="H346" s="4">
        <v>0</v>
      </c>
      <c r="I346" s="63"/>
      <c r="J346" s="15"/>
      <c r="K346" s="13"/>
      <c r="L346" s="98">
        <f t="shared" si="401"/>
        <v>0</v>
      </c>
      <c r="M346" s="99">
        <f>M5</f>
        <v>0.94499999999999995</v>
      </c>
      <c r="N346" s="100"/>
      <c r="O346" s="110"/>
      <c r="P346" s="95">
        <f t="shared" si="353"/>
        <v>0</v>
      </c>
      <c r="Q346" s="15"/>
      <c r="R346" s="24">
        <f t="shared" si="337"/>
        <v>0</v>
      </c>
      <c r="S346" s="25">
        <v>0</v>
      </c>
      <c r="T346" s="63"/>
      <c r="U346" s="15"/>
      <c r="V346" s="13"/>
      <c r="W346" s="98">
        <f t="shared" si="354"/>
        <v>0</v>
      </c>
      <c r="X346" s="99">
        <f>X5</f>
        <v>0.97</v>
      </c>
      <c r="Y346" s="100"/>
      <c r="Z346" s="110"/>
      <c r="AA346" s="95">
        <f t="shared" si="355"/>
        <v>0</v>
      </c>
      <c r="AB346" s="15"/>
      <c r="AC346" s="24">
        <f t="shared" si="338"/>
        <v>0</v>
      </c>
      <c r="AD346" s="5">
        <v>0</v>
      </c>
      <c r="AE346" s="63"/>
      <c r="AF346" s="15"/>
      <c r="AG346" s="13"/>
      <c r="AH346" s="98">
        <f t="shared" si="356"/>
        <v>0</v>
      </c>
      <c r="AI346" s="99">
        <f>AI5</f>
        <v>0.95499999999999996</v>
      </c>
      <c r="AJ346" s="100"/>
      <c r="AK346" s="110"/>
      <c r="AL346" s="95">
        <f t="shared" si="357"/>
        <v>0</v>
      </c>
      <c r="AM346" s="15"/>
      <c r="AN346" s="24">
        <f t="shared" si="339"/>
        <v>0</v>
      </c>
      <c r="AO346" s="5">
        <v>0</v>
      </c>
      <c r="AP346" s="63"/>
      <c r="AQ346" s="15"/>
      <c r="AR346" s="13"/>
      <c r="AS346" s="98">
        <f t="shared" si="358"/>
        <v>1</v>
      </c>
      <c r="AT346" s="99">
        <f>AT5</f>
        <v>0.96</v>
      </c>
      <c r="AU346" s="100">
        <v>2.3199999999999998</v>
      </c>
      <c r="AV346" s="110"/>
      <c r="AW346" s="95">
        <f t="shared" si="359"/>
        <v>2.2271999999999998</v>
      </c>
      <c r="AX346" s="15"/>
      <c r="AY346" s="24">
        <f t="shared" si="340"/>
        <v>1</v>
      </c>
      <c r="AZ346" s="5">
        <v>0</v>
      </c>
      <c r="BA346" s="63"/>
      <c r="BB346" s="15"/>
      <c r="BC346" s="13"/>
      <c r="BD346" s="98">
        <f t="shared" si="360"/>
        <v>0</v>
      </c>
      <c r="BE346" s="99">
        <f>BE5</f>
        <v>0.98</v>
      </c>
      <c r="BF346" s="100"/>
      <c r="BG346" s="110"/>
      <c r="BH346" s="95">
        <f t="shared" si="361"/>
        <v>0</v>
      </c>
      <c r="BI346" s="15"/>
      <c r="BJ346" s="24">
        <f t="shared" si="341"/>
        <v>0</v>
      </c>
      <c r="BK346" s="5">
        <v>0</v>
      </c>
      <c r="BL346" s="63"/>
      <c r="BM346" s="15"/>
      <c r="BN346" s="13"/>
      <c r="BO346" s="98">
        <f t="shared" si="362"/>
        <v>0</v>
      </c>
      <c r="BP346" s="99">
        <f>BP5</f>
        <v>0.94499999999999995</v>
      </c>
      <c r="BQ346" s="100"/>
      <c r="BR346" s="110"/>
      <c r="BS346" s="95">
        <f t="shared" si="363"/>
        <v>0</v>
      </c>
      <c r="BT346" s="15"/>
      <c r="BU346" s="24">
        <f t="shared" si="342"/>
        <v>0</v>
      </c>
      <c r="BV346" s="5">
        <v>0</v>
      </c>
      <c r="BW346" s="63"/>
      <c r="BX346" s="15"/>
      <c r="BY346" s="13"/>
      <c r="BZ346" s="98">
        <f t="shared" si="364"/>
        <v>0</v>
      </c>
      <c r="CA346" s="99">
        <f>CA5</f>
        <v>1</v>
      </c>
      <c r="CB346" s="100"/>
      <c r="CC346" s="110"/>
      <c r="CD346" s="95">
        <f t="shared" si="365"/>
        <v>0</v>
      </c>
      <c r="CE346" s="15"/>
      <c r="CF346" s="24">
        <f t="shared" si="343"/>
        <v>0</v>
      </c>
      <c r="CG346" s="5">
        <v>0</v>
      </c>
      <c r="CH346" s="63"/>
      <c r="CI346" s="15"/>
      <c r="CJ346" s="13"/>
      <c r="CK346" s="98">
        <f t="shared" si="366"/>
        <v>0</v>
      </c>
      <c r="CL346" s="99">
        <f>CL5</f>
        <v>1</v>
      </c>
      <c r="CM346" s="100"/>
      <c r="CN346" s="110"/>
      <c r="CO346" s="95">
        <f t="shared" si="367"/>
        <v>0</v>
      </c>
      <c r="CP346" s="15"/>
      <c r="CQ346" s="24">
        <f t="shared" si="344"/>
        <v>0</v>
      </c>
      <c r="CR346" s="5">
        <v>0</v>
      </c>
      <c r="CS346" s="63"/>
      <c r="CT346" s="15"/>
      <c r="CU346" s="13"/>
      <c r="CV346" s="98">
        <f t="shared" si="368"/>
        <v>0</v>
      </c>
      <c r="CW346" s="99">
        <f>CW5</f>
        <v>1</v>
      </c>
      <c r="CX346" s="100"/>
      <c r="CY346" s="110"/>
      <c r="CZ346" s="95">
        <f t="shared" si="369"/>
        <v>0</v>
      </c>
      <c r="DA346" s="15"/>
      <c r="DB346" s="24">
        <f t="shared" si="345"/>
        <v>0</v>
      </c>
      <c r="DC346" s="5">
        <v>0</v>
      </c>
      <c r="DD346" s="63"/>
      <c r="DE346" s="15"/>
      <c r="DF346" s="13"/>
      <c r="DG346" s="98">
        <f t="shared" si="370"/>
        <v>0</v>
      </c>
      <c r="DH346" s="99">
        <f>DH5</f>
        <v>1</v>
      </c>
      <c r="DI346" s="100"/>
      <c r="DJ346" s="110"/>
      <c r="DK346" s="95">
        <f t="shared" si="371"/>
        <v>0</v>
      </c>
      <c r="DL346" s="15"/>
      <c r="DM346" s="24">
        <f t="shared" si="346"/>
        <v>0</v>
      </c>
      <c r="DN346" s="5">
        <v>0</v>
      </c>
      <c r="DO346" s="63"/>
      <c r="DP346" s="15"/>
      <c r="DQ346" s="13"/>
      <c r="DR346" s="98">
        <f t="shared" si="372"/>
        <v>0</v>
      </c>
      <c r="DS346" s="99">
        <f>DS5</f>
        <v>1</v>
      </c>
      <c r="DT346" s="100"/>
      <c r="DU346" s="110"/>
      <c r="DV346" s="95">
        <f t="shared" si="373"/>
        <v>0</v>
      </c>
      <c r="DW346" s="15"/>
      <c r="DX346" s="24">
        <f t="shared" si="347"/>
        <v>0</v>
      </c>
      <c r="DY346" s="5">
        <v>0</v>
      </c>
      <c r="DZ346" s="63"/>
      <c r="EA346" s="15"/>
      <c r="EB346" s="13"/>
      <c r="EC346" s="98">
        <f t="shared" si="374"/>
        <v>0</v>
      </c>
      <c r="ED346" s="99">
        <f>ED5</f>
        <v>1</v>
      </c>
      <c r="EE346" s="100"/>
      <c r="EF346" s="110"/>
      <c r="EG346" s="95">
        <f t="shared" si="375"/>
        <v>0</v>
      </c>
      <c r="EH346" s="15"/>
      <c r="EI346" s="24">
        <f t="shared" si="348"/>
        <v>0</v>
      </c>
      <c r="EJ346" s="5">
        <v>0</v>
      </c>
      <c r="EK346" s="63"/>
      <c r="EL346" s="15"/>
      <c r="EM346" s="13"/>
      <c r="EN346" s="98">
        <f t="shared" si="376"/>
        <v>0</v>
      </c>
      <c r="EO346" s="99">
        <f>EO5</f>
        <v>1</v>
      </c>
      <c r="EP346" s="100"/>
      <c r="EQ346" s="110"/>
      <c r="ER346" s="95">
        <f t="shared" si="377"/>
        <v>0</v>
      </c>
      <c r="ES346" s="15"/>
      <c r="ET346" s="24">
        <f t="shared" si="349"/>
        <v>0</v>
      </c>
      <c r="EU346" s="5">
        <v>0</v>
      </c>
      <c r="EV346" s="63"/>
      <c r="EW346" s="15"/>
      <c r="EX346" s="13"/>
      <c r="EY346" s="98">
        <f t="shared" si="378"/>
        <v>0</v>
      </c>
      <c r="EZ346" s="99">
        <f>EZ5</f>
        <v>1</v>
      </c>
      <c r="FA346" s="100"/>
      <c r="FB346" s="110"/>
      <c r="FC346" s="95">
        <f t="shared" si="379"/>
        <v>0</v>
      </c>
      <c r="FD346" s="15"/>
      <c r="FE346" s="24">
        <f t="shared" si="350"/>
        <v>0</v>
      </c>
      <c r="FF346" s="5">
        <v>0</v>
      </c>
      <c r="FG346" s="63"/>
      <c r="FH346" s="15"/>
      <c r="FI346" s="13"/>
      <c r="FJ346" s="98">
        <f t="shared" si="380"/>
        <v>0</v>
      </c>
      <c r="FK346" s="99">
        <f>FK5</f>
        <v>1</v>
      </c>
      <c r="FL346" s="100"/>
      <c r="FM346" s="110"/>
      <c r="FN346" s="95">
        <f t="shared" si="381"/>
        <v>0</v>
      </c>
      <c r="FO346" s="15"/>
      <c r="FP346" s="24">
        <f t="shared" si="351"/>
        <v>0</v>
      </c>
      <c r="FQ346" s="5">
        <v>0</v>
      </c>
      <c r="FR346" s="8">
        <v>0</v>
      </c>
      <c r="FS346" s="84">
        <f t="shared" si="382"/>
        <v>500</v>
      </c>
      <c r="FT346" s="85">
        <f t="shared" si="383"/>
        <v>500</v>
      </c>
      <c r="FU346" s="85">
        <f t="shared" si="384"/>
        <v>500</v>
      </c>
      <c r="FV346" s="85">
        <f t="shared" si="385"/>
        <v>2.2271999999999998</v>
      </c>
      <c r="FW346" s="85">
        <f t="shared" si="386"/>
        <v>500</v>
      </c>
      <c r="FX346" s="85">
        <f t="shared" si="387"/>
        <v>500</v>
      </c>
      <c r="FY346" s="85">
        <f t="shared" si="388"/>
        <v>500</v>
      </c>
      <c r="FZ346" s="85">
        <f t="shared" si="389"/>
        <v>500</v>
      </c>
      <c r="GA346" s="85">
        <f t="shared" si="390"/>
        <v>500</v>
      </c>
      <c r="GB346" s="85">
        <f t="shared" si="391"/>
        <v>500</v>
      </c>
      <c r="GC346" s="85">
        <f t="shared" si="392"/>
        <v>500</v>
      </c>
      <c r="GD346" s="85">
        <f t="shared" si="393"/>
        <v>500</v>
      </c>
      <c r="GE346" s="85">
        <f t="shared" si="394"/>
        <v>500</v>
      </c>
      <c r="GF346" s="85">
        <f t="shared" si="395"/>
        <v>500</v>
      </c>
      <c r="GG346" s="85">
        <f t="shared" si="396"/>
        <v>500</v>
      </c>
      <c r="GH346" s="101">
        <f t="shared" si="335"/>
        <v>1</v>
      </c>
      <c r="GI346" s="102">
        <f t="shared" si="397"/>
        <v>2.2271999999999998</v>
      </c>
      <c r="GJ346" s="102">
        <f t="shared" si="398"/>
        <v>2.2271999999999998</v>
      </c>
      <c r="GK346" s="79">
        <f>ROW()</f>
        <v>346</v>
      </c>
    </row>
    <row r="347" spans="1:193" s="12" customFormat="1" ht="50.1" customHeight="1">
      <c r="A347" s="17">
        <f>ROW()</f>
        <v>347</v>
      </c>
      <c r="B347" s="32">
        <f t="shared" si="399"/>
        <v>341</v>
      </c>
      <c r="C347" s="33">
        <f t="shared" si="400"/>
        <v>341</v>
      </c>
      <c r="D347" s="31" t="s">
        <v>668</v>
      </c>
      <c r="E347" s="390">
        <f t="shared" si="336"/>
        <v>2.5451212499999998</v>
      </c>
      <c r="F347" s="107">
        <f t="shared" si="352"/>
        <v>2.8693237499999995</v>
      </c>
      <c r="G347" s="3">
        <v>0</v>
      </c>
      <c r="H347" s="4">
        <v>0</v>
      </c>
      <c r="I347" s="63"/>
      <c r="J347" s="15"/>
      <c r="K347" s="13"/>
      <c r="L347" s="98">
        <f t="shared" si="401"/>
        <v>1</v>
      </c>
      <c r="M347" s="99">
        <f>M5</f>
        <v>0.94499999999999995</v>
      </c>
      <c r="N347" s="100">
        <v>2.85</v>
      </c>
      <c r="O347" s="110">
        <v>144253</v>
      </c>
      <c r="P347" s="95">
        <f t="shared" si="353"/>
        <v>2.6932499999999999</v>
      </c>
      <c r="Q347" s="15"/>
      <c r="R347" s="24">
        <f t="shared" si="337"/>
        <v>2</v>
      </c>
      <c r="S347" s="25">
        <v>0</v>
      </c>
      <c r="T347" s="63"/>
      <c r="U347" s="15"/>
      <c r="V347" s="13"/>
      <c r="W347" s="98">
        <f t="shared" si="354"/>
        <v>0</v>
      </c>
      <c r="X347" s="99">
        <f>X5</f>
        <v>0.97</v>
      </c>
      <c r="Y347" s="100"/>
      <c r="Z347" s="110"/>
      <c r="AA347" s="95">
        <f t="shared" si="355"/>
        <v>0</v>
      </c>
      <c r="AB347" s="15"/>
      <c r="AC347" s="24">
        <f t="shared" si="338"/>
        <v>0</v>
      </c>
      <c r="AD347" s="5">
        <v>0</v>
      </c>
      <c r="AE347" s="63"/>
      <c r="AF347" s="15"/>
      <c r="AG347" s="13"/>
      <c r="AH347" s="98">
        <f t="shared" si="356"/>
        <v>0</v>
      </c>
      <c r="AI347" s="99">
        <f>AI5</f>
        <v>0.95499999999999996</v>
      </c>
      <c r="AJ347" s="100"/>
      <c r="AK347" s="110"/>
      <c r="AL347" s="95">
        <f t="shared" si="357"/>
        <v>0</v>
      </c>
      <c r="AM347" s="15"/>
      <c r="AN347" s="24">
        <f t="shared" si="339"/>
        <v>0</v>
      </c>
      <c r="AO347" s="5">
        <v>0</v>
      </c>
      <c r="AP347" s="63"/>
      <c r="AQ347" s="15"/>
      <c r="AR347" s="13"/>
      <c r="AS347" s="98">
        <f t="shared" si="358"/>
        <v>1</v>
      </c>
      <c r="AT347" s="99">
        <f>AT5</f>
        <v>0.96</v>
      </c>
      <c r="AU347" s="100">
        <v>3.51</v>
      </c>
      <c r="AV347" s="110"/>
      <c r="AW347" s="95">
        <f t="shared" si="359"/>
        <v>3.3695999999999997</v>
      </c>
      <c r="AX347" s="15"/>
      <c r="AY347" s="24">
        <f t="shared" si="340"/>
        <v>3</v>
      </c>
      <c r="AZ347" s="5">
        <v>0</v>
      </c>
      <c r="BA347" s="63"/>
      <c r="BB347" s="15"/>
      <c r="BC347" s="13"/>
      <c r="BD347" s="98">
        <f t="shared" si="360"/>
        <v>0</v>
      </c>
      <c r="BE347" s="99">
        <f>BE5</f>
        <v>0.98</v>
      </c>
      <c r="BF347" s="100"/>
      <c r="BG347" s="110"/>
      <c r="BH347" s="95">
        <f t="shared" si="361"/>
        <v>0</v>
      </c>
      <c r="BI347" s="15"/>
      <c r="BJ347" s="24">
        <f t="shared" si="341"/>
        <v>0</v>
      </c>
      <c r="BK347" s="5">
        <v>0</v>
      </c>
      <c r="BL347" s="63"/>
      <c r="BM347" s="15"/>
      <c r="BN347" s="13"/>
      <c r="BO347" s="98">
        <f t="shared" si="362"/>
        <v>1</v>
      </c>
      <c r="BP347" s="99">
        <f>BP5</f>
        <v>0.94499999999999995</v>
      </c>
      <c r="BQ347" s="100">
        <v>2.6932499999999999</v>
      </c>
      <c r="BR347" s="110"/>
      <c r="BS347" s="95">
        <f t="shared" si="363"/>
        <v>2.5451212499999998</v>
      </c>
      <c r="BT347" s="15"/>
      <c r="BU347" s="24">
        <f t="shared" si="342"/>
        <v>1</v>
      </c>
      <c r="BV347" s="5">
        <v>0</v>
      </c>
      <c r="BW347" s="63"/>
      <c r="BX347" s="15"/>
      <c r="BY347" s="13"/>
      <c r="BZ347" s="98">
        <f t="shared" si="364"/>
        <v>0</v>
      </c>
      <c r="CA347" s="99">
        <f>CA5</f>
        <v>1</v>
      </c>
      <c r="CB347" s="100"/>
      <c r="CC347" s="110"/>
      <c r="CD347" s="95">
        <f t="shared" si="365"/>
        <v>0</v>
      </c>
      <c r="CE347" s="15"/>
      <c r="CF347" s="24">
        <f t="shared" si="343"/>
        <v>0</v>
      </c>
      <c r="CG347" s="5">
        <v>0</v>
      </c>
      <c r="CH347" s="63"/>
      <c r="CI347" s="15"/>
      <c r="CJ347" s="13"/>
      <c r="CK347" s="98">
        <f t="shared" si="366"/>
        <v>0</v>
      </c>
      <c r="CL347" s="99">
        <f>CL5</f>
        <v>1</v>
      </c>
      <c r="CM347" s="100"/>
      <c r="CN347" s="110"/>
      <c r="CO347" s="95">
        <f t="shared" si="367"/>
        <v>0</v>
      </c>
      <c r="CP347" s="15"/>
      <c r="CQ347" s="24">
        <f t="shared" si="344"/>
        <v>0</v>
      </c>
      <c r="CR347" s="5">
        <v>0</v>
      </c>
      <c r="CS347" s="63"/>
      <c r="CT347" s="15"/>
      <c r="CU347" s="13"/>
      <c r="CV347" s="98">
        <f t="shared" si="368"/>
        <v>0</v>
      </c>
      <c r="CW347" s="99">
        <f>CW5</f>
        <v>1</v>
      </c>
      <c r="CX347" s="100"/>
      <c r="CY347" s="110"/>
      <c r="CZ347" s="95">
        <f t="shared" si="369"/>
        <v>0</v>
      </c>
      <c r="DA347" s="15"/>
      <c r="DB347" s="24">
        <f t="shared" si="345"/>
        <v>0</v>
      </c>
      <c r="DC347" s="5">
        <v>0</v>
      </c>
      <c r="DD347" s="63"/>
      <c r="DE347" s="15"/>
      <c r="DF347" s="13"/>
      <c r="DG347" s="98">
        <f t="shared" si="370"/>
        <v>0</v>
      </c>
      <c r="DH347" s="99">
        <f>DH5</f>
        <v>1</v>
      </c>
      <c r="DI347" s="100"/>
      <c r="DJ347" s="110"/>
      <c r="DK347" s="95">
        <f t="shared" si="371"/>
        <v>0</v>
      </c>
      <c r="DL347" s="15"/>
      <c r="DM347" s="24">
        <f t="shared" si="346"/>
        <v>0</v>
      </c>
      <c r="DN347" s="5">
        <v>0</v>
      </c>
      <c r="DO347" s="63"/>
      <c r="DP347" s="15"/>
      <c r="DQ347" s="13"/>
      <c r="DR347" s="98">
        <f t="shared" si="372"/>
        <v>0</v>
      </c>
      <c r="DS347" s="99">
        <f>DS5</f>
        <v>1</v>
      </c>
      <c r="DT347" s="100"/>
      <c r="DU347" s="110"/>
      <c r="DV347" s="95">
        <f t="shared" si="373"/>
        <v>0</v>
      </c>
      <c r="DW347" s="15"/>
      <c r="DX347" s="24">
        <f t="shared" si="347"/>
        <v>0</v>
      </c>
      <c r="DY347" s="5">
        <v>0</v>
      </c>
      <c r="DZ347" s="63"/>
      <c r="EA347" s="15"/>
      <c r="EB347" s="13"/>
      <c r="EC347" s="98">
        <f t="shared" si="374"/>
        <v>0</v>
      </c>
      <c r="ED347" s="99">
        <f>ED5</f>
        <v>1</v>
      </c>
      <c r="EE347" s="100"/>
      <c r="EF347" s="110"/>
      <c r="EG347" s="95">
        <f t="shared" si="375"/>
        <v>0</v>
      </c>
      <c r="EH347" s="15"/>
      <c r="EI347" s="24">
        <f t="shared" si="348"/>
        <v>0</v>
      </c>
      <c r="EJ347" s="5">
        <v>0</v>
      </c>
      <c r="EK347" s="63"/>
      <c r="EL347" s="15"/>
      <c r="EM347" s="13"/>
      <c r="EN347" s="98">
        <f t="shared" si="376"/>
        <v>0</v>
      </c>
      <c r="EO347" s="99">
        <f>EO5</f>
        <v>1</v>
      </c>
      <c r="EP347" s="100"/>
      <c r="EQ347" s="110"/>
      <c r="ER347" s="95">
        <f t="shared" si="377"/>
        <v>0</v>
      </c>
      <c r="ES347" s="15"/>
      <c r="ET347" s="24">
        <f t="shared" si="349"/>
        <v>0</v>
      </c>
      <c r="EU347" s="5">
        <v>0</v>
      </c>
      <c r="EV347" s="63"/>
      <c r="EW347" s="15"/>
      <c r="EX347" s="13"/>
      <c r="EY347" s="98">
        <f t="shared" si="378"/>
        <v>0</v>
      </c>
      <c r="EZ347" s="99">
        <f>EZ5</f>
        <v>1</v>
      </c>
      <c r="FA347" s="100"/>
      <c r="FB347" s="110"/>
      <c r="FC347" s="95">
        <f t="shared" si="379"/>
        <v>0</v>
      </c>
      <c r="FD347" s="15"/>
      <c r="FE347" s="24">
        <f t="shared" si="350"/>
        <v>0</v>
      </c>
      <c r="FF347" s="5">
        <v>0</v>
      </c>
      <c r="FG347" s="63"/>
      <c r="FH347" s="15"/>
      <c r="FI347" s="13"/>
      <c r="FJ347" s="98">
        <f t="shared" si="380"/>
        <v>0</v>
      </c>
      <c r="FK347" s="99">
        <f>FK5</f>
        <v>1</v>
      </c>
      <c r="FL347" s="100"/>
      <c r="FM347" s="110"/>
      <c r="FN347" s="95">
        <f t="shared" si="381"/>
        <v>0</v>
      </c>
      <c r="FO347" s="15"/>
      <c r="FP347" s="24">
        <f t="shared" si="351"/>
        <v>0</v>
      </c>
      <c r="FQ347" s="5">
        <v>0</v>
      </c>
      <c r="FR347" s="8">
        <v>0</v>
      </c>
      <c r="FS347" s="84">
        <f t="shared" si="382"/>
        <v>2.6932499999999999</v>
      </c>
      <c r="FT347" s="85">
        <f t="shared" si="383"/>
        <v>500</v>
      </c>
      <c r="FU347" s="85">
        <f t="shared" si="384"/>
        <v>500</v>
      </c>
      <c r="FV347" s="85">
        <f t="shared" si="385"/>
        <v>3.3695999999999997</v>
      </c>
      <c r="FW347" s="85">
        <f t="shared" si="386"/>
        <v>500</v>
      </c>
      <c r="FX347" s="85">
        <f t="shared" si="387"/>
        <v>2.5451212499999998</v>
      </c>
      <c r="FY347" s="85">
        <f t="shared" si="388"/>
        <v>500</v>
      </c>
      <c r="FZ347" s="85">
        <f t="shared" si="389"/>
        <v>500</v>
      </c>
      <c r="GA347" s="85">
        <f t="shared" si="390"/>
        <v>500</v>
      </c>
      <c r="GB347" s="85">
        <f t="shared" si="391"/>
        <v>500</v>
      </c>
      <c r="GC347" s="85">
        <f t="shared" si="392"/>
        <v>500</v>
      </c>
      <c r="GD347" s="85">
        <f t="shared" si="393"/>
        <v>500</v>
      </c>
      <c r="GE347" s="85">
        <f t="shared" si="394"/>
        <v>500</v>
      </c>
      <c r="GF347" s="85">
        <f t="shared" si="395"/>
        <v>500</v>
      </c>
      <c r="GG347" s="85">
        <f t="shared" si="396"/>
        <v>500</v>
      </c>
      <c r="GH347" s="101">
        <f t="shared" si="335"/>
        <v>3</v>
      </c>
      <c r="GI347" s="102">
        <f t="shared" si="397"/>
        <v>8.6079712499999985</v>
      </c>
      <c r="GJ347" s="102">
        <f t="shared" si="398"/>
        <v>2.8693237499999995</v>
      </c>
      <c r="GK347" s="79">
        <f>ROW()</f>
        <v>347</v>
      </c>
    </row>
    <row r="348" spans="1:193" s="12" customFormat="1" ht="50.1" customHeight="1">
      <c r="A348" s="17">
        <f>ROW()</f>
        <v>348</v>
      </c>
      <c r="B348" s="32">
        <f t="shared" si="399"/>
        <v>342</v>
      </c>
      <c r="C348" s="33">
        <f t="shared" si="400"/>
        <v>342</v>
      </c>
      <c r="D348" s="31" t="s">
        <v>669</v>
      </c>
      <c r="E348" s="390">
        <f t="shared" si="336"/>
        <v>5.7037506749999993</v>
      </c>
      <c r="F348" s="107">
        <f t="shared" si="352"/>
        <v>5.8697328374999991</v>
      </c>
      <c r="G348" s="3">
        <v>0</v>
      </c>
      <c r="H348" s="4">
        <v>0</v>
      </c>
      <c r="I348" s="63"/>
      <c r="J348" s="15"/>
      <c r="K348" s="13"/>
      <c r="L348" s="98">
        <f t="shared" si="401"/>
        <v>1</v>
      </c>
      <c r="M348" s="99">
        <f>M5</f>
        <v>0.94499999999999995</v>
      </c>
      <c r="N348" s="100">
        <v>6.3869999999999996</v>
      </c>
      <c r="O348" s="110">
        <v>144211</v>
      </c>
      <c r="P348" s="95">
        <f t="shared" si="353"/>
        <v>6.0357149999999997</v>
      </c>
      <c r="Q348" s="15"/>
      <c r="R348" s="24">
        <f t="shared" si="337"/>
        <v>2</v>
      </c>
      <c r="S348" s="25">
        <v>0</v>
      </c>
      <c r="T348" s="63"/>
      <c r="U348" s="15"/>
      <c r="V348" s="13"/>
      <c r="W348" s="98">
        <f t="shared" si="354"/>
        <v>0</v>
      </c>
      <c r="X348" s="99">
        <f>X5</f>
        <v>0.97</v>
      </c>
      <c r="Y348" s="100"/>
      <c r="Z348" s="110"/>
      <c r="AA348" s="95">
        <f t="shared" si="355"/>
        <v>0</v>
      </c>
      <c r="AB348" s="15"/>
      <c r="AC348" s="24">
        <f t="shared" si="338"/>
        <v>0</v>
      </c>
      <c r="AD348" s="5">
        <v>0</v>
      </c>
      <c r="AE348" s="63"/>
      <c r="AF348" s="15"/>
      <c r="AG348" s="13"/>
      <c r="AH348" s="98">
        <f t="shared" si="356"/>
        <v>0</v>
      </c>
      <c r="AI348" s="99">
        <f>AI5</f>
        <v>0.95499999999999996</v>
      </c>
      <c r="AJ348" s="100"/>
      <c r="AK348" s="110"/>
      <c r="AL348" s="95">
        <f t="shared" si="357"/>
        <v>0</v>
      </c>
      <c r="AM348" s="15"/>
      <c r="AN348" s="24">
        <f t="shared" si="339"/>
        <v>0</v>
      </c>
      <c r="AO348" s="5">
        <v>0</v>
      </c>
      <c r="AP348" s="63"/>
      <c r="AQ348" s="15"/>
      <c r="AR348" s="13"/>
      <c r="AS348" s="98">
        <f t="shared" si="358"/>
        <v>0</v>
      </c>
      <c r="AT348" s="99">
        <f>AT5</f>
        <v>0.96</v>
      </c>
      <c r="AU348" s="100"/>
      <c r="AV348" s="110"/>
      <c r="AW348" s="95">
        <f t="shared" si="359"/>
        <v>0</v>
      </c>
      <c r="AX348" s="15"/>
      <c r="AY348" s="24">
        <f t="shared" si="340"/>
        <v>0</v>
      </c>
      <c r="AZ348" s="5">
        <v>0</v>
      </c>
      <c r="BA348" s="63"/>
      <c r="BB348" s="15"/>
      <c r="BC348" s="13"/>
      <c r="BD348" s="98">
        <f t="shared" si="360"/>
        <v>0</v>
      </c>
      <c r="BE348" s="99">
        <f>BE5</f>
        <v>0.98</v>
      </c>
      <c r="BF348" s="100"/>
      <c r="BG348" s="110"/>
      <c r="BH348" s="95">
        <f t="shared" si="361"/>
        <v>0</v>
      </c>
      <c r="BI348" s="15"/>
      <c r="BJ348" s="24">
        <f t="shared" si="341"/>
        <v>0</v>
      </c>
      <c r="BK348" s="5">
        <v>0</v>
      </c>
      <c r="BL348" s="63"/>
      <c r="BM348" s="15"/>
      <c r="BN348" s="13"/>
      <c r="BO348" s="98">
        <f t="shared" si="362"/>
        <v>1</v>
      </c>
      <c r="BP348" s="99">
        <f>BP5</f>
        <v>0.94499999999999995</v>
      </c>
      <c r="BQ348" s="100">
        <v>6.0357149999999997</v>
      </c>
      <c r="BR348" s="110"/>
      <c r="BS348" s="95">
        <f t="shared" si="363"/>
        <v>5.7037506749999993</v>
      </c>
      <c r="BT348" s="15"/>
      <c r="BU348" s="24">
        <f t="shared" si="342"/>
        <v>1</v>
      </c>
      <c r="BV348" s="5">
        <v>0</v>
      </c>
      <c r="BW348" s="63"/>
      <c r="BX348" s="15"/>
      <c r="BY348" s="13"/>
      <c r="BZ348" s="98">
        <f t="shared" si="364"/>
        <v>0</v>
      </c>
      <c r="CA348" s="99">
        <f>CA5</f>
        <v>1</v>
      </c>
      <c r="CB348" s="100"/>
      <c r="CC348" s="110"/>
      <c r="CD348" s="95">
        <f t="shared" si="365"/>
        <v>0</v>
      </c>
      <c r="CE348" s="15"/>
      <c r="CF348" s="24">
        <f t="shared" si="343"/>
        <v>0</v>
      </c>
      <c r="CG348" s="5">
        <v>0</v>
      </c>
      <c r="CH348" s="63"/>
      <c r="CI348" s="15"/>
      <c r="CJ348" s="13"/>
      <c r="CK348" s="98">
        <f t="shared" si="366"/>
        <v>0</v>
      </c>
      <c r="CL348" s="99">
        <f>CL5</f>
        <v>1</v>
      </c>
      <c r="CM348" s="100"/>
      <c r="CN348" s="110"/>
      <c r="CO348" s="95">
        <f t="shared" si="367"/>
        <v>0</v>
      </c>
      <c r="CP348" s="15"/>
      <c r="CQ348" s="24">
        <f t="shared" si="344"/>
        <v>0</v>
      </c>
      <c r="CR348" s="5">
        <v>0</v>
      </c>
      <c r="CS348" s="63"/>
      <c r="CT348" s="15"/>
      <c r="CU348" s="13"/>
      <c r="CV348" s="98">
        <f t="shared" si="368"/>
        <v>0</v>
      </c>
      <c r="CW348" s="99">
        <f>CW5</f>
        <v>1</v>
      </c>
      <c r="CX348" s="100"/>
      <c r="CY348" s="110"/>
      <c r="CZ348" s="95">
        <f t="shared" si="369"/>
        <v>0</v>
      </c>
      <c r="DA348" s="15"/>
      <c r="DB348" s="24">
        <f t="shared" si="345"/>
        <v>0</v>
      </c>
      <c r="DC348" s="5">
        <v>0</v>
      </c>
      <c r="DD348" s="63"/>
      <c r="DE348" s="15"/>
      <c r="DF348" s="13"/>
      <c r="DG348" s="98">
        <f t="shared" si="370"/>
        <v>0</v>
      </c>
      <c r="DH348" s="99">
        <f>DH5</f>
        <v>1</v>
      </c>
      <c r="DI348" s="100"/>
      <c r="DJ348" s="110"/>
      <c r="DK348" s="95">
        <f t="shared" si="371"/>
        <v>0</v>
      </c>
      <c r="DL348" s="15"/>
      <c r="DM348" s="24">
        <f t="shared" si="346"/>
        <v>0</v>
      </c>
      <c r="DN348" s="5">
        <v>0</v>
      </c>
      <c r="DO348" s="63"/>
      <c r="DP348" s="15"/>
      <c r="DQ348" s="13"/>
      <c r="DR348" s="98">
        <f t="shared" si="372"/>
        <v>0</v>
      </c>
      <c r="DS348" s="99">
        <f>DS5</f>
        <v>1</v>
      </c>
      <c r="DT348" s="100"/>
      <c r="DU348" s="110"/>
      <c r="DV348" s="95">
        <f t="shared" si="373"/>
        <v>0</v>
      </c>
      <c r="DW348" s="15"/>
      <c r="DX348" s="24">
        <f t="shared" si="347"/>
        <v>0</v>
      </c>
      <c r="DY348" s="5">
        <v>0</v>
      </c>
      <c r="DZ348" s="63"/>
      <c r="EA348" s="15"/>
      <c r="EB348" s="13"/>
      <c r="EC348" s="98">
        <f t="shared" si="374"/>
        <v>0</v>
      </c>
      <c r="ED348" s="99">
        <f>ED5</f>
        <v>1</v>
      </c>
      <c r="EE348" s="100"/>
      <c r="EF348" s="110"/>
      <c r="EG348" s="95">
        <f t="shared" si="375"/>
        <v>0</v>
      </c>
      <c r="EH348" s="15"/>
      <c r="EI348" s="24">
        <f t="shared" si="348"/>
        <v>0</v>
      </c>
      <c r="EJ348" s="5">
        <v>0</v>
      </c>
      <c r="EK348" s="63"/>
      <c r="EL348" s="15"/>
      <c r="EM348" s="13"/>
      <c r="EN348" s="98">
        <f t="shared" si="376"/>
        <v>0</v>
      </c>
      <c r="EO348" s="99">
        <f>EO5</f>
        <v>1</v>
      </c>
      <c r="EP348" s="100"/>
      <c r="EQ348" s="110"/>
      <c r="ER348" s="95">
        <f t="shared" si="377"/>
        <v>0</v>
      </c>
      <c r="ES348" s="15"/>
      <c r="ET348" s="24">
        <f t="shared" si="349"/>
        <v>0</v>
      </c>
      <c r="EU348" s="5">
        <v>0</v>
      </c>
      <c r="EV348" s="63"/>
      <c r="EW348" s="15"/>
      <c r="EX348" s="13"/>
      <c r="EY348" s="98">
        <f t="shared" si="378"/>
        <v>0</v>
      </c>
      <c r="EZ348" s="99">
        <f>EZ5</f>
        <v>1</v>
      </c>
      <c r="FA348" s="100"/>
      <c r="FB348" s="110"/>
      <c r="FC348" s="95">
        <f t="shared" si="379"/>
        <v>0</v>
      </c>
      <c r="FD348" s="15"/>
      <c r="FE348" s="24">
        <f t="shared" si="350"/>
        <v>0</v>
      </c>
      <c r="FF348" s="5">
        <v>0</v>
      </c>
      <c r="FG348" s="63"/>
      <c r="FH348" s="15"/>
      <c r="FI348" s="13"/>
      <c r="FJ348" s="98">
        <f t="shared" si="380"/>
        <v>0</v>
      </c>
      <c r="FK348" s="99">
        <f>FK5</f>
        <v>1</v>
      </c>
      <c r="FL348" s="100"/>
      <c r="FM348" s="110"/>
      <c r="FN348" s="95">
        <f t="shared" si="381"/>
        <v>0</v>
      </c>
      <c r="FO348" s="15"/>
      <c r="FP348" s="24">
        <f t="shared" si="351"/>
        <v>0</v>
      </c>
      <c r="FQ348" s="5">
        <v>0</v>
      </c>
      <c r="FR348" s="8">
        <v>0</v>
      </c>
      <c r="FS348" s="84">
        <f t="shared" si="382"/>
        <v>6.0357149999999997</v>
      </c>
      <c r="FT348" s="85">
        <f t="shared" si="383"/>
        <v>500</v>
      </c>
      <c r="FU348" s="85">
        <f t="shared" si="384"/>
        <v>500</v>
      </c>
      <c r="FV348" s="85">
        <f t="shared" si="385"/>
        <v>500</v>
      </c>
      <c r="FW348" s="85">
        <f t="shared" si="386"/>
        <v>500</v>
      </c>
      <c r="FX348" s="85">
        <f t="shared" si="387"/>
        <v>5.7037506749999993</v>
      </c>
      <c r="FY348" s="85">
        <f t="shared" si="388"/>
        <v>500</v>
      </c>
      <c r="FZ348" s="85">
        <f t="shared" si="389"/>
        <v>500</v>
      </c>
      <c r="GA348" s="85">
        <f t="shared" si="390"/>
        <v>500</v>
      </c>
      <c r="GB348" s="85">
        <f t="shared" si="391"/>
        <v>500</v>
      </c>
      <c r="GC348" s="85">
        <f t="shared" si="392"/>
        <v>500</v>
      </c>
      <c r="GD348" s="85">
        <f t="shared" si="393"/>
        <v>500</v>
      </c>
      <c r="GE348" s="85">
        <f t="shared" si="394"/>
        <v>500</v>
      </c>
      <c r="GF348" s="85">
        <f t="shared" si="395"/>
        <v>500</v>
      </c>
      <c r="GG348" s="85">
        <f t="shared" si="396"/>
        <v>500</v>
      </c>
      <c r="GH348" s="101">
        <f t="shared" si="335"/>
        <v>2</v>
      </c>
      <c r="GI348" s="102">
        <f t="shared" si="397"/>
        <v>11.739465674999998</v>
      </c>
      <c r="GJ348" s="102">
        <f t="shared" si="398"/>
        <v>5.8697328374999991</v>
      </c>
      <c r="GK348" s="79">
        <f>ROW()</f>
        <v>348</v>
      </c>
    </row>
    <row r="349" spans="1:193" s="12" customFormat="1" ht="50.1" customHeight="1">
      <c r="A349" s="17">
        <f>ROW()</f>
        <v>349</v>
      </c>
      <c r="B349" s="32">
        <f t="shared" si="399"/>
        <v>343</v>
      </c>
      <c r="C349" s="33">
        <f t="shared" si="400"/>
        <v>343</v>
      </c>
      <c r="D349" s="31" t="s">
        <v>670</v>
      </c>
      <c r="E349" s="390">
        <f t="shared" si="336"/>
        <v>2.7782007749999997</v>
      </c>
      <c r="F349" s="107">
        <f t="shared" si="352"/>
        <v>2.8590478875000001</v>
      </c>
      <c r="G349" s="3">
        <v>0</v>
      </c>
      <c r="H349" s="4">
        <v>0</v>
      </c>
      <c r="I349" s="63"/>
      <c r="J349" s="15"/>
      <c r="K349" s="13"/>
      <c r="L349" s="98">
        <f t="shared" si="401"/>
        <v>1</v>
      </c>
      <c r="M349" s="99">
        <f>M5</f>
        <v>0.94499999999999995</v>
      </c>
      <c r="N349" s="100">
        <v>3.1110000000000002</v>
      </c>
      <c r="O349" s="110">
        <v>144718</v>
      </c>
      <c r="P349" s="95">
        <f t="shared" si="353"/>
        <v>2.9398949999999999</v>
      </c>
      <c r="Q349" s="15"/>
      <c r="R349" s="24">
        <f t="shared" si="337"/>
        <v>2</v>
      </c>
      <c r="S349" s="25">
        <v>0</v>
      </c>
      <c r="T349" s="63"/>
      <c r="U349" s="15"/>
      <c r="V349" s="13"/>
      <c r="W349" s="98">
        <f t="shared" si="354"/>
        <v>0</v>
      </c>
      <c r="X349" s="99">
        <f>X5</f>
        <v>0.97</v>
      </c>
      <c r="Y349" s="100"/>
      <c r="Z349" s="110"/>
      <c r="AA349" s="95">
        <f t="shared" si="355"/>
        <v>0</v>
      </c>
      <c r="AB349" s="15"/>
      <c r="AC349" s="24">
        <f t="shared" si="338"/>
        <v>0</v>
      </c>
      <c r="AD349" s="5">
        <v>0</v>
      </c>
      <c r="AE349" s="63"/>
      <c r="AF349" s="15"/>
      <c r="AG349" s="13"/>
      <c r="AH349" s="98">
        <f t="shared" si="356"/>
        <v>0</v>
      </c>
      <c r="AI349" s="99">
        <f>AI5</f>
        <v>0.95499999999999996</v>
      </c>
      <c r="AJ349" s="100"/>
      <c r="AK349" s="110"/>
      <c r="AL349" s="95">
        <f t="shared" si="357"/>
        <v>0</v>
      </c>
      <c r="AM349" s="15"/>
      <c r="AN349" s="24">
        <f t="shared" si="339"/>
        <v>0</v>
      </c>
      <c r="AO349" s="5">
        <v>0</v>
      </c>
      <c r="AP349" s="63"/>
      <c r="AQ349" s="15"/>
      <c r="AR349" s="13"/>
      <c r="AS349" s="98">
        <f t="shared" si="358"/>
        <v>0</v>
      </c>
      <c r="AT349" s="99">
        <f>AT5</f>
        <v>0.96</v>
      </c>
      <c r="AU349" s="100"/>
      <c r="AV349" s="110"/>
      <c r="AW349" s="95">
        <f t="shared" si="359"/>
        <v>0</v>
      </c>
      <c r="AX349" s="15"/>
      <c r="AY349" s="24">
        <f t="shared" si="340"/>
        <v>0</v>
      </c>
      <c r="AZ349" s="5">
        <v>0</v>
      </c>
      <c r="BA349" s="63"/>
      <c r="BB349" s="15"/>
      <c r="BC349" s="13"/>
      <c r="BD349" s="98">
        <f t="shared" si="360"/>
        <v>0</v>
      </c>
      <c r="BE349" s="99">
        <f>BE5</f>
        <v>0.98</v>
      </c>
      <c r="BF349" s="100"/>
      <c r="BG349" s="110"/>
      <c r="BH349" s="95">
        <f t="shared" si="361"/>
        <v>0</v>
      </c>
      <c r="BI349" s="15"/>
      <c r="BJ349" s="24">
        <f t="shared" si="341"/>
        <v>0</v>
      </c>
      <c r="BK349" s="5">
        <v>0</v>
      </c>
      <c r="BL349" s="63"/>
      <c r="BM349" s="15"/>
      <c r="BN349" s="13"/>
      <c r="BO349" s="98">
        <f t="shared" si="362"/>
        <v>1</v>
      </c>
      <c r="BP349" s="99">
        <f>BP5</f>
        <v>0.94499999999999995</v>
      </c>
      <c r="BQ349" s="100">
        <v>2.9398949999999999</v>
      </c>
      <c r="BR349" s="110"/>
      <c r="BS349" s="95">
        <f t="shared" si="363"/>
        <v>2.7782007749999997</v>
      </c>
      <c r="BT349" s="15"/>
      <c r="BU349" s="24">
        <f t="shared" si="342"/>
        <v>1</v>
      </c>
      <c r="BV349" s="5">
        <v>0</v>
      </c>
      <c r="BW349" s="63"/>
      <c r="BX349" s="15"/>
      <c r="BY349" s="13"/>
      <c r="BZ349" s="98">
        <f t="shared" si="364"/>
        <v>0</v>
      </c>
      <c r="CA349" s="99">
        <f>CA5</f>
        <v>1</v>
      </c>
      <c r="CB349" s="100"/>
      <c r="CC349" s="110"/>
      <c r="CD349" s="95">
        <f t="shared" si="365"/>
        <v>0</v>
      </c>
      <c r="CE349" s="15"/>
      <c r="CF349" s="24">
        <f t="shared" si="343"/>
        <v>0</v>
      </c>
      <c r="CG349" s="5">
        <v>0</v>
      </c>
      <c r="CH349" s="63"/>
      <c r="CI349" s="15"/>
      <c r="CJ349" s="13"/>
      <c r="CK349" s="98">
        <f t="shared" si="366"/>
        <v>0</v>
      </c>
      <c r="CL349" s="99">
        <f>CL5</f>
        <v>1</v>
      </c>
      <c r="CM349" s="100"/>
      <c r="CN349" s="110"/>
      <c r="CO349" s="95">
        <f t="shared" si="367"/>
        <v>0</v>
      </c>
      <c r="CP349" s="15"/>
      <c r="CQ349" s="24">
        <f t="shared" si="344"/>
        <v>0</v>
      </c>
      <c r="CR349" s="5">
        <v>0</v>
      </c>
      <c r="CS349" s="63"/>
      <c r="CT349" s="15"/>
      <c r="CU349" s="13"/>
      <c r="CV349" s="98">
        <f t="shared" si="368"/>
        <v>0</v>
      </c>
      <c r="CW349" s="99">
        <f>CW5</f>
        <v>1</v>
      </c>
      <c r="CX349" s="100"/>
      <c r="CY349" s="110"/>
      <c r="CZ349" s="95">
        <f t="shared" si="369"/>
        <v>0</v>
      </c>
      <c r="DA349" s="15"/>
      <c r="DB349" s="24">
        <f t="shared" si="345"/>
        <v>0</v>
      </c>
      <c r="DC349" s="5">
        <v>0</v>
      </c>
      <c r="DD349" s="63"/>
      <c r="DE349" s="15"/>
      <c r="DF349" s="13"/>
      <c r="DG349" s="98">
        <f t="shared" si="370"/>
        <v>0</v>
      </c>
      <c r="DH349" s="99">
        <f>DH5</f>
        <v>1</v>
      </c>
      <c r="DI349" s="100"/>
      <c r="DJ349" s="110"/>
      <c r="DK349" s="95">
        <f t="shared" si="371"/>
        <v>0</v>
      </c>
      <c r="DL349" s="15"/>
      <c r="DM349" s="24">
        <f t="shared" si="346"/>
        <v>0</v>
      </c>
      <c r="DN349" s="5">
        <v>0</v>
      </c>
      <c r="DO349" s="63"/>
      <c r="DP349" s="15"/>
      <c r="DQ349" s="13"/>
      <c r="DR349" s="98">
        <f t="shared" si="372"/>
        <v>0</v>
      </c>
      <c r="DS349" s="99">
        <f>DS5</f>
        <v>1</v>
      </c>
      <c r="DT349" s="100"/>
      <c r="DU349" s="110"/>
      <c r="DV349" s="95">
        <f t="shared" si="373"/>
        <v>0</v>
      </c>
      <c r="DW349" s="15"/>
      <c r="DX349" s="24">
        <f t="shared" si="347"/>
        <v>0</v>
      </c>
      <c r="DY349" s="5">
        <v>0</v>
      </c>
      <c r="DZ349" s="63"/>
      <c r="EA349" s="15"/>
      <c r="EB349" s="13"/>
      <c r="EC349" s="98">
        <f t="shared" si="374"/>
        <v>0</v>
      </c>
      <c r="ED349" s="99">
        <f>ED5</f>
        <v>1</v>
      </c>
      <c r="EE349" s="100"/>
      <c r="EF349" s="110"/>
      <c r="EG349" s="95">
        <f t="shared" si="375"/>
        <v>0</v>
      </c>
      <c r="EH349" s="15"/>
      <c r="EI349" s="24">
        <f t="shared" si="348"/>
        <v>0</v>
      </c>
      <c r="EJ349" s="5">
        <v>0</v>
      </c>
      <c r="EK349" s="63"/>
      <c r="EL349" s="15"/>
      <c r="EM349" s="13"/>
      <c r="EN349" s="98">
        <f t="shared" si="376"/>
        <v>0</v>
      </c>
      <c r="EO349" s="99">
        <f>EO5</f>
        <v>1</v>
      </c>
      <c r="EP349" s="100"/>
      <c r="EQ349" s="110"/>
      <c r="ER349" s="95">
        <f t="shared" si="377"/>
        <v>0</v>
      </c>
      <c r="ES349" s="15"/>
      <c r="ET349" s="24">
        <f t="shared" si="349"/>
        <v>0</v>
      </c>
      <c r="EU349" s="5">
        <v>0</v>
      </c>
      <c r="EV349" s="63"/>
      <c r="EW349" s="15"/>
      <c r="EX349" s="13"/>
      <c r="EY349" s="98">
        <f t="shared" si="378"/>
        <v>0</v>
      </c>
      <c r="EZ349" s="99">
        <f>EZ5</f>
        <v>1</v>
      </c>
      <c r="FA349" s="100"/>
      <c r="FB349" s="110"/>
      <c r="FC349" s="95">
        <f t="shared" si="379"/>
        <v>0</v>
      </c>
      <c r="FD349" s="15"/>
      <c r="FE349" s="24">
        <f t="shared" si="350"/>
        <v>0</v>
      </c>
      <c r="FF349" s="5">
        <v>0</v>
      </c>
      <c r="FG349" s="63"/>
      <c r="FH349" s="15"/>
      <c r="FI349" s="13"/>
      <c r="FJ349" s="98">
        <f t="shared" si="380"/>
        <v>0</v>
      </c>
      <c r="FK349" s="99">
        <f>FK5</f>
        <v>1</v>
      </c>
      <c r="FL349" s="100"/>
      <c r="FM349" s="110"/>
      <c r="FN349" s="95">
        <f t="shared" si="381"/>
        <v>0</v>
      </c>
      <c r="FO349" s="15"/>
      <c r="FP349" s="24">
        <f t="shared" si="351"/>
        <v>0</v>
      </c>
      <c r="FQ349" s="5">
        <v>0</v>
      </c>
      <c r="FR349" s="8">
        <v>0</v>
      </c>
      <c r="FS349" s="84">
        <f t="shared" si="382"/>
        <v>2.9398949999999999</v>
      </c>
      <c r="FT349" s="85">
        <f t="shared" si="383"/>
        <v>500</v>
      </c>
      <c r="FU349" s="85">
        <f t="shared" si="384"/>
        <v>500</v>
      </c>
      <c r="FV349" s="85">
        <f t="shared" si="385"/>
        <v>500</v>
      </c>
      <c r="FW349" s="85">
        <f t="shared" si="386"/>
        <v>500</v>
      </c>
      <c r="FX349" s="85">
        <f t="shared" si="387"/>
        <v>2.7782007749999997</v>
      </c>
      <c r="FY349" s="85">
        <f t="shared" si="388"/>
        <v>500</v>
      </c>
      <c r="FZ349" s="85">
        <f t="shared" si="389"/>
        <v>500</v>
      </c>
      <c r="GA349" s="85">
        <f t="shared" si="390"/>
        <v>500</v>
      </c>
      <c r="GB349" s="85">
        <f t="shared" si="391"/>
        <v>500</v>
      </c>
      <c r="GC349" s="85">
        <f t="shared" si="392"/>
        <v>500</v>
      </c>
      <c r="GD349" s="85">
        <f t="shared" si="393"/>
        <v>500</v>
      </c>
      <c r="GE349" s="85">
        <f t="shared" si="394"/>
        <v>500</v>
      </c>
      <c r="GF349" s="85">
        <f t="shared" si="395"/>
        <v>500</v>
      </c>
      <c r="GG349" s="85">
        <f t="shared" si="396"/>
        <v>500</v>
      </c>
      <c r="GH349" s="101">
        <f t="shared" si="335"/>
        <v>2</v>
      </c>
      <c r="GI349" s="102">
        <f t="shared" si="397"/>
        <v>5.7180957750000001</v>
      </c>
      <c r="GJ349" s="102">
        <f t="shared" si="398"/>
        <v>2.8590478875000001</v>
      </c>
      <c r="GK349" s="79">
        <f>ROW()</f>
        <v>349</v>
      </c>
    </row>
    <row r="350" spans="1:193" s="12" customFormat="1" ht="50.1" customHeight="1">
      <c r="A350" s="17">
        <f>ROW()</f>
        <v>350</v>
      </c>
      <c r="B350" s="32">
        <f t="shared" si="399"/>
        <v>344</v>
      </c>
      <c r="C350" s="33">
        <f t="shared" si="400"/>
        <v>344</v>
      </c>
      <c r="D350" s="31" t="s">
        <v>671</v>
      </c>
      <c r="E350" s="390">
        <f t="shared" si="336"/>
        <v>1.296</v>
      </c>
      <c r="F350" s="107">
        <f t="shared" si="352"/>
        <v>1.296</v>
      </c>
      <c r="G350" s="3">
        <v>0</v>
      </c>
      <c r="H350" s="4">
        <v>0</v>
      </c>
      <c r="I350" s="63"/>
      <c r="J350" s="15"/>
      <c r="K350" s="13"/>
      <c r="L350" s="98">
        <f t="shared" si="401"/>
        <v>0</v>
      </c>
      <c r="M350" s="99">
        <f>M5</f>
        <v>0.94499999999999995</v>
      </c>
      <c r="N350" s="100"/>
      <c r="O350" s="110"/>
      <c r="P350" s="95">
        <f t="shared" si="353"/>
        <v>0</v>
      </c>
      <c r="Q350" s="15"/>
      <c r="R350" s="24">
        <f t="shared" si="337"/>
        <v>0</v>
      </c>
      <c r="S350" s="25">
        <v>0</v>
      </c>
      <c r="T350" s="63"/>
      <c r="U350" s="15"/>
      <c r="V350" s="13"/>
      <c r="W350" s="98">
        <f t="shared" si="354"/>
        <v>0</v>
      </c>
      <c r="X350" s="99">
        <f>X5</f>
        <v>0.97</v>
      </c>
      <c r="Y350" s="100"/>
      <c r="Z350" s="110"/>
      <c r="AA350" s="95">
        <f t="shared" si="355"/>
        <v>0</v>
      </c>
      <c r="AB350" s="15"/>
      <c r="AC350" s="24">
        <f t="shared" si="338"/>
        <v>0</v>
      </c>
      <c r="AD350" s="5">
        <v>0</v>
      </c>
      <c r="AE350" s="63"/>
      <c r="AF350" s="15"/>
      <c r="AG350" s="13"/>
      <c r="AH350" s="98">
        <f t="shared" si="356"/>
        <v>0</v>
      </c>
      <c r="AI350" s="99">
        <f>AI5</f>
        <v>0.95499999999999996</v>
      </c>
      <c r="AJ350" s="100"/>
      <c r="AK350" s="110"/>
      <c r="AL350" s="95">
        <f t="shared" si="357"/>
        <v>0</v>
      </c>
      <c r="AM350" s="15"/>
      <c r="AN350" s="24">
        <f t="shared" si="339"/>
        <v>0</v>
      </c>
      <c r="AO350" s="5">
        <v>0</v>
      </c>
      <c r="AP350" s="63"/>
      <c r="AQ350" s="15"/>
      <c r="AR350" s="13"/>
      <c r="AS350" s="98">
        <f t="shared" si="358"/>
        <v>1</v>
      </c>
      <c r="AT350" s="99">
        <f>AT5</f>
        <v>0.96</v>
      </c>
      <c r="AU350" s="100">
        <v>1.35</v>
      </c>
      <c r="AV350" s="110"/>
      <c r="AW350" s="95">
        <f t="shared" si="359"/>
        <v>1.296</v>
      </c>
      <c r="AX350" s="15"/>
      <c r="AY350" s="24">
        <f t="shared" si="340"/>
        <v>1</v>
      </c>
      <c r="AZ350" s="5">
        <v>0</v>
      </c>
      <c r="BA350" s="63"/>
      <c r="BB350" s="15"/>
      <c r="BC350" s="13"/>
      <c r="BD350" s="98">
        <f t="shared" si="360"/>
        <v>0</v>
      </c>
      <c r="BE350" s="99">
        <f>BE5</f>
        <v>0.98</v>
      </c>
      <c r="BF350" s="100"/>
      <c r="BG350" s="110"/>
      <c r="BH350" s="95">
        <f t="shared" si="361"/>
        <v>0</v>
      </c>
      <c r="BI350" s="15"/>
      <c r="BJ350" s="24">
        <f t="shared" si="341"/>
        <v>0</v>
      </c>
      <c r="BK350" s="5">
        <v>0</v>
      </c>
      <c r="BL350" s="63"/>
      <c r="BM350" s="15"/>
      <c r="BN350" s="13"/>
      <c r="BO350" s="98">
        <f t="shared" si="362"/>
        <v>0</v>
      </c>
      <c r="BP350" s="99">
        <f>BP5</f>
        <v>0.94499999999999995</v>
      </c>
      <c r="BQ350" s="100"/>
      <c r="BR350" s="110"/>
      <c r="BS350" s="95">
        <f t="shared" si="363"/>
        <v>0</v>
      </c>
      <c r="BT350" s="15"/>
      <c r="BU350" s="24">
        <f t="shared" si="342"/>
        <v>0</v>
      </c>
      <c r="BV350" s="5">
        <v>0</v>
      </c>
      <c r="BW350" s="63"/>
      <c r="BX350" s="15"/>
      <c r="BY350" s="13"/>
      <c r="BZ350" s="98">
        <f t="shared" si="364"/>
        <v>0</v>
      </c>
      <c r="CA350" s="99">
        <f>CA5</f>
        <v>1</v>
      </c>
      <c r="CB350" s="100"/>
      <c r="CC350" s="110"/>
      <c r="CD350" s="95">
        <f t="shared" si="365"/>
        <v>0</v>
      </c>
      <c r="CE350" s="15"/>
      <c r="CF350" s="24">
        <f t="shared" si="343"/>
        <v>0</v>
      </c>
      <c r="CG350" s="5">
        <v>0</v>
      </c>
      <c r="CH350" s="63"/>
      <c r="CI350" s="15"/>
      <c r="CJ350" s="13"/>
      <c r="CK350" s="98">
        <f t="shared" si="366"/>
        <v>0</v>
      </c>
      <c r="CL350" s="99">
        <f>CL5</f>
        <v>1</v>
      </c>
      <c r="CM350" s="100"/>
      <c r="CN350" s="110"/>
      <c r="CO350" s="95">
        <f t="shared" si="367"/>
        <v>0</v>
      </c>
      <c r="CP350" s="15"/>
      <c r="CQ350" s="24">
        <f t="shared" si="344"/>
        <v>0</v>
      </c>
      <c r="CR350" s="5">
        <v>0</v>
      </c>
      <c r="CS350" s="63"/>
      <c r="CT350" s="15"/>
      <c r="CU350" s="13"/>
      <c r="CV350" s="98">
        <f t="shared" si="368"/>
        <v>0</v>
      </c>
      <c r="CW350" s="99">
        <f>CW5</f>
        <v>1</v>
      </c>
      <c r="CX350" s="100"/>
      <c r="CY350" s="110"/>
      <c r="CZ350" s="95">
        <f t="shared" si="369"/>
        <v>0</v>
      </c>
      <c r="DA350" s="15"/>
      <c r="DB350" s="24">
        <f t="shared" si="345"/>
        <v>0</v>
      </c>
      <c r="DC350" s="5">
        <v>0</v>
      </c>
      <c r="DD350" s="63"/>
      <c r="DE350" s="15"/>
      <c r="DF350" s="13"/>
      <c r="DG350" s="98">
        <f t="shared" si="370"/>
        <v>0</v>
      </c>
      <c r="DH350" s="99">
        <f>DH5</f>
        <v>1</v>
      </c>
      <c r="DI350" s="100"/>
      <c r="DJ350" s="110"/>
      <c r="DK350" s="95">
        <f t="shared" si="371"/>
        <v>0</v>
      </c>
      <c r="DL350" s="15"/>
      <c r="DM350" s="24">
        <f t="shared" si="346"/>
        <v>0</v>
      </c>
      <c r="DN350" s="5">
        <v>0</v>
      </c>
      <c r="DO350" s="63"/>
      <c r="DP350" s="15"/>
      <c r="DQ350" s="13"/>
      <c r="DR350" s="98">
        <f t="shared" si="372"/>
        <v>0</v>
      </c>
      <c r="DS350" s="99">
        <f>DS5</f>
        <v>1</v>
      </c>
      <c r="DT350" s="100"/>
      <c r="DU350" s="110"/>
      <c r="DV350" s="95">
        <f t="shared" si="373"/>
        <v>0</v>
      </c>
      <c r="DW350" s="15"/>
      <c r="DX350" s="24">
        <f t="shared" si="347"/>
        <v>0</v>
      </c>
      <c r="DY350" s="5">
        <v>0</v>
      </c>
      <c r="DZ350" s="63"/>
      <c r="EA350" s="15"/>
      <c r="EB350" s="13"/>
      <c r="EC350" s="98">
        <f t="shared" si="374"/>
        <v>0</v>
      </c>
      <c r="ED350" s="99">
        <f>ED5</f>
        <v>1</v>
      </c>
      <c r="EE350" s="100"/>
      <c r="EF350" s="110"/>
      <c r="EG350" s="95">
        <f t="shared" si="375"/>
        <v>0</v>
      </c>
      <c r="EH350" s="15"/>
      <c r="EI350" s="24">
        <f t="shared" si="348"/>
        <v>0</v>
      </c>
      <c r="EJ350" s="5">
        <v>0</v>
      </c>
      <c r="EK350" s="63"/>
      <c r="EL350" s="15"/>
      <c r="EM350" s="13"/>
      <c r="EN350" s="98">
        <f t="shared" si="376"/>
        <v>0</v>
      </c>
      <c r="EO350" s="99">
        <f>EO5</f>
        <v>1</v>
      </c>
      <c r="EP350" s="100"/>
      <c r="EQ350" s="110"/>
      <c r="ER350" s="95">
        <f t="shared" si="377"/>
        <v>0</v>
      </c>
      <c r="ES350" s="15"/>
      <c r="ET350" s="24">
        <f t="shared" si="349"/>
        <v>0</v>
      </c>
      <c r="EU350" s="5">
        <v>0</v>
      </c>
      <c r="EV350" s="63"/>
      <c r="EW350" s="15"/>
      <c r="EX350" s="13"/>
      <c r="EY350" s="98">
        <f t="shared" si="378"/>
        <v>0</v>
      </c>
      <c r="EZ350" s="99">
        <f>EZ5</f>
        <v>1</v>
      </c>
      <c r="FA350" s="100"/>
      <c r="FB350" s="110"/>
      <c r="FC350" s="95">
        <f t="shared" si="379"/>
        <v>0</v>
      </c>
      <c r="FD350" s="15"/>
      <c r="FE350" s="24">
        <f t="shared" si="350"/>
        <v>0</v>
      </c>
      <c r="FF350" s="5">
        <v>0</v>
      </c>
      <c r="FG350" s="63"/>
      <c r="FH350" s="15"/>
      <c r="FI350" s="13"/>
      <c r="FJ350" s="98">
        <f t="shared" si="380"/>
        <v>0</v>
      </c>
      <c r="FK350" s="99">
        <f>FK5</f>
        <v>1</v>
      </c>
      <c r="FL350" s="100"/>
      <c r="FM350" s="110"/>
      <c r="FN350" s="95">
        <f t="shared" si="381"/>
        <v>0</v>
      </c>
      <c r="FO350" s="15"/>
      <c r="FP350" s="24">
        <f t="shared" si="351"/>
        <v>0</v>
      </c>
      <c r="FQ350" s="5">
        <v>0</v>
      </c>
      <c r="FR350" s="8">
        <v>0</v>
      </c>
      <c r="FS350" s="84">
        <f t="shared" si="382"/>
        <v>500</v>
      </c>
      <c r="FT350" s="85">
        <f t="shared" si="383"/>
        <v>500</v>
      </c>
      <c r="FU350" s="85">
        <f t="shared" si="384"/>
        <v>500</v>
      </c>
      <c r="FV350" s="85">
        <f t="shared" si="385"/>
        <v>1.296</v>
      </c>
      <c r="FW350" s="85">
        <f t="shared" si="386"/>
        <v>500</v>
      </c>
      <c r="FX350" s="85">
        <f t="shared" si="387"/>
        <v>500</v>
      </c>
      <c r="FY350" s="85">
        <f t="shared" si="388"/>
        <v>500</v>
      </c>
      <c r="FZ350" s="85">
        <f t="shared" si="389"/>
        <v>500</v>
      </c>
      <c r="GA350" s="85">
        <f t="shared" si="390"/>
        <v>500</v>
      </c>
      <c r="GB350" s="85">
        <f t="shared" si="391"/>
        <v>500</v>
      </c>
      <c r="GC350" s="85">
        <f t="shared" si="392"/>
        <v>500</v>
      </c>
      <c r="GD350" s="85">
        <f t="shared" si="393"/>
        <v>500</v>
      </c>
      <c r="GE350" s="85">
        <f t="shared" si="394"/>
        <v>500</v>
      </c>
      <c r="GF350" s="85">
        <f t="shared" si="395"/>
        <v>500</v>
      </c>
      <c r="GG350" s="85">
        <f t="shared" si="396"/>
        <v>500</v>
      </c>
      <c r="GH350" s="101">
        <f t="shared" si="335"/>
        <v>1</v>
      </c>
      <c r="GI350" s="102">
        <f t="shared" si="397"/>
        <v>1.296</v>
      </c>
      <c r="GJ350" s="102">
        <f t="shared" si="398"/>
        <v>1.296</v>
      </c>
      <c r="GK350" s="79">
        <f>ROW()</f>
        <v>350</v>
      </c>
    </row>
    <row r="351" spans="1:193" s="12" customFormat="1" ht="50.1" customHeight="1">
      <c r="A351" s="17">
        <f>ROW()</f>
        <v>351</v>
      </c>
      <c r="B351" s="32">
        <f t="shared" si="399"/>
        <v>345</v>
      </c>
      <c r="C351" s="33">
        <f t="shared" si="400"/>
        <v>345</v>
      </c>
      <c r="D351" s="31" t="s">
        <v>672</v>
      </c>
      <c r="E351" s="390">
        <f t="shared" si="336"/>
        <v>0.60668999999999995</v>
      </c>
      <c r="F351" s="107">
        <f t="shared" si="352"/>
        <v>0.87041587499999995</v>
      </c>
      <c r="G351" s="3">
        <v>0</v>
      </c>
      <c r="H351" s="4">
        <v>0</v>
      </c>
      <c r="I351" s="63"/>
      <c r="J351" s="15"/>
      <c r="K351" s="13"/>
      <c r="L351" s="98">
        <f t="shared" si="401"/>
        <v>1</v>
      </c>
      <c r="M351" s="99">
        <f>M5</f>
        <v>0.94499999999999995</v>
      </c>
      <c r="N351" s="100">
        <v>0.64200000000000002</v>
      </c>
      <c r="O351" s="110">
        <v>432050</v>
      </c>
      <c r="P351" s="95">
        <f t="shared" si="353"/>
        <v>0.60668999999999995</v>
      </c>
      <c r="Q351" s="15"/>
      <c r="R351" s="24">
        <f t="shared" si="337"/>
        <v>1</v>
      </c>
      <c r="S351" s="25">
        <v>0</v>
      </c>
      <c r="T351" s="63"/>
      <c r="U351" s="15"/>
      <c r="V351" s="13"/>
      <c r="W351" s="98">
        <f t="shared" si="354"/>
        <v>0</v>
      </c>
      <c r="X351" s="99">
        <f>X5</f>
        <v>0.97</v>
      </c>
      <c r="Y351" s="100"/>
      <c r="Z351" s="110"/>
      <c r="AA351" s="95">
        <f t="shared" si="355"/>
        <v>0</v>
      </c>
      <c r="AB351" s="15"/>
      <c r="AC351" s="24">
        <f t="shared" si="338"/>
        <v>0</v>
      </c>
      <c r="AD351" s="5">
        <v>0</v>
      </c>
      <c r="AE351" s="63"/>
      <c r="AF351" s="15"/>
      <c r="AG351" s="13"/>
      <c r="AH351" s="98">
        <f t="shared" si="356"/>
        <v>0</v>
      </c>
      <c r="AI351" s="99">
        <f>AI5</f>
        <v>0.95499999999999996</v>
      </c>
      <c r="AJ351" s="100"/>
      <c r="AK351" s="110"/>
      <c r="AL351" s="95">
        <f t="shared" si="357"/>
        <v>0</v>
      </c>
      <c r="AM351" s="15"/>
      <c r="AN351" s="24">
        <f t="shared" si="339"/>
        <v>0</v>
      </c>
      <c r="AO351" s="5">
        <v>0</v>
      </c>
      <c r="AP351" s="63"/>
      <c r="AQ351" s="15"/>
      <c r="AR351" s="13"/>
      <c r="AS351" s="98">
        <f t="shared" si="358"/>
        <v>0</v>
      </c>
      <c r="AT351" s="99">
        <f>AT5</f>
        <v>0.96</v>
      </c>
      <c r="AU351" s="100"/>
      <c r="AV351" s="110"/>
      <c r="AW351" s="95">
        <f t="shared" si="359"/>
        <v>0</v>
      </c>
      <c r="AX351" s="15"/>
      <c r="AY351" s="24">
        <f t="shared" si="340"/>
        <v>0</v>
      </c>
      <c r="AZ351" s="5">
        <v>0</v>
      </c>
      <c r="BA351" s="63"/>
      <c r="BB351" s="15"/>
      <c r="BC351" s="13"/>
      <c r="BD351" s="98">
        <f t="shared" si="360"/>
        <v>0</v>
      </c>
      <c r="BE351" s="99">
        <f>BE5</f>
        <v>0.98</v>
      </c>
      <c r="BF351" s="100"/>
      <c r="BG351" s="110"/>
      <c r="BH351" s="95">
        <f t="shared" si="361"/>
        <v>0</v>
      </c>
      <c r="BI351" s="15"/>
      <c r="BJ351" s="24">
        <f t="shared" si="341"/>
        <v>0</v>
      </c>
      <c r="BK351" s="5">
        <v>0</v>
      </c>
      <c r="BL351" s="63"/>
      <c r="BM351" s="15"/>
      <c r="BN351" s="13"/>
      <c r="BO351" s="98">
        <f t="shared" si="362"/>
        <v>1</v>
      </c>
      <c r="BP351" s="99">
        <f>BP5</f>
        <v>0.94499999999999995</v>
      </c>
      <c r="BQ351" s="100">
        <v>1.2001500000000001</v>
      </c>
      <c r="BR351" s="110"/>
      <c r="BS351" s="95">
        <f t="shared" si="363"/>
        <v>1.1341417499999999</v>
      </c>
      <c r="BT351" s="15"/>
      <c r="BU351" s="24">
        <f t="shared" si="342"/>
        <v>2</v>
      </c>
      <c r="BV351" s="5">
        <v>0</v>
      </c>
      <c r="BW351" s="63"/>
      <c r="BX351" s="15"/>
      <c r="BY351" s="13"/>
      <c r="BZ351" s="98">
        <f t="shared" si="364"/>
        <v>0</v>
      </c>
      <c r="CA351" s="99">
        <f>CA5</f>
        <v>1</v>
      </c>
      <c r="CB351" s="100"/>
      <c r="CC351" s="110"/>
      <c r="CD351" s="95">
        <f t="shared" si="365"/>
        <v>0</v>
      </c>
      <c r="CE351" s="15"/>
      <c r="CF351" s="24">
        <f t="shared" si="343"/>
        <v>0</v>
      </c>
      <c r="CG351" s="5">
        <v>0</v>
      </c>
      <c r="CH351" s="63"/>
      <c r="CI351" s="15"/>
      <c r="CJ351" s="13"/>
      <c r="CK351" s="98">
        <f t="shared" si="366"/>
        <v>0</v>
      </c>
      <c r="CL351" s="99">
        <f>CL5</f>
        <v>1</v>
      </c>
      <c r="CM351" s="100"/>
      <c r="CN351" s="110"/>
      <c r="CO351" s="95">
        <f t="shared" si="367"/>
        <v>0</v>
      </c>
      <c r="CP351" s="15"/>
      <c r="CQ351" s="24">
        <f t="shared" si="344"/>
        <v>0</v>
      </c>
      <c r="CR351" s="5">
        <v>0</v>
      </c>
      <c r="CS351" s="63"/>
      <c r="CT351" s="15"/>
      <c r="CU351" s="13"/>
      <c r="CV351" s="98">
        <f t="shared" si="368"/>
        <v>0</v>
      </c>
      <c r="CW351" s="99">
        <f>CW5</f>
        <v>1</v>
      </c>
      <c r="CX351" s="100"/>
      <c r="CY351" s="110"/>
      <c r="CZ351" s="95">
        <f t="shared" si="369"/>
        <v>0</v>
      </c>
      <c r="DA351" s="15"/>
      <c r="DB351" s="24">
        <f t="shared" si="345"/>
        <v>0</v>
      </c>
      <c r="DC351" s="5">
        <v>0</v>
      </c>
      <c r="DD351" s="63"/>
      <c r="DE351" s="15"/>
      <c r="DF351" s="13"/>
      <c r="DG351" s="98">
        <f t="shared" si="370"/>
        <v>0</v>
      </c>
      <c r="DH351" s="99">
        <f>DH5</f>
        <v>1</v>
      </c>
      <c r="DI351" s="100"/>
      <c r="DJ351" s="110"/>
      <c r="DK351" s="95">
        <f t="shared" si="371"/>
        <v>0</v>
      </c>
      <c r="DL351" s="15"/>
      <c r="DM351" s="24">
        <f t="shared" si="346"/>
        <v>0</v>
      </c>
      <c r="DN351" s="5">
        <v>0</v>
      </c>
      <c r="DO351" s="63"/>
      <c r="DP351" s="15"/>
      <c r="DQ351" s="13"/>
      <c r="DR351" s="98">
        <f t="shared" si="372"/>
        <v>0</v>
      </c>
      <c r="DS351" s="99">
        <f>DS5</f>
        <v>1</v>
      </c>
      <c r="DT351" s="100"/>
      <c r="DU351" s="110"/>
      <c r="DV351" s="95">
        <f t="shared" si="373"/>
        <v>0</v>
      </c>
      <c r="DW351" s="15"/>
      <c r="DX351" s="24">
        <f t="shared" si="347"/>
        <v>0</v>
      </c>
      <c r="DY351" s="5">
        <v>0</v>
      </c>
      <c r="DZ351" s="63"/>
      <c r="EA351" s="15"/>
      <c r="EB351" s="13"/>
      <c r="EC351" s="98">
        <f t="shared" si="374"/>
        <v>0</v>
      </c>
      <c r="ED351" s="99">
        <f>ED5</f>
        <v>1</v>
      </c>
      <c r="EE351" s="100"/>
      <c r="EF351" s="110"/>
      <c r="EG351" s="95">
        <f t="shared" si="375"/>
        <v>0</v>
      </c>
      <c r="EH351" s="15"/>
      <c r="EI351" s="24">
        <f t="shared" si="348"/>
        <v>0</v>
      </c>
      <c r="EJ351" s="5">
        <v>0</v>
      </c>
      <c r="EK351" s="63"/>
      <c r="EL351" s="15"/>
      <c r="EM351" s="13"/>
      <c r="EN351" s="98">
        <f t="shared" si="376"/>
        <v>0</v>
      </c>
      <c r="EO351" s="99">
        <f>EO5</f>
        <v>1</v>
      </c>
      <c r="EP351" s="100"/>
      <c r="EQ351" s="110"/>
      <c r="ER351" s="95">
        <f t="shared" si="377"/>
        <v>0</v>
      </c>
      <c r="ES351" s="15"/>
      <c r="ET351" s="24">
        <f t="shared" si="349"/>
        <v>0</v>
      </c>
      <c r="EU351" s="5">
        <v>0</v>
      </c>
      <c r="EV351" s="63"/>
      <c r="EW351" s="15"/>
      <c r="EX351" s="13"/>
      <c r="EY351" s="98">
        <f t="shared" si="378"/>
        <v>0</v>
      </c>
      <c r="EZ351" s="99">
        <f>EZ5</f>
        <v>1</v>
      </c>
      <c r="FA351" s="100"/>
      <c r="FB351" s="110"/>
      <c r="FC351" s="95">
        <f t="shared" si="379"/>
        <v>0</v>
      </c>
      <c r="FD351" s="15"/>
      <c r="FE351" s="24">
        <f t="shared" si="350"/>
        <v>0</v>
      </c>
      <c r="FF351" s="5">
        <v>0</v>
      </c>
      <c r="FG351" s="63"/>
      <c r="FH351" s="15"/>
      <c r="FI351" s="13"/>
      <c r="FJ351" s="98">
        <f t="shared" si="380"/>
        <v>0</v>
      </c>
      <c r="FK351" s="99">
        <f>FK5</f>
        <v>1</v>
      </c>
      <c r="FL351" s="100"/>
      <c r="FM351" s="110"/>
      <c r="FN351" s="95">
        <f t="shared" si="381"/>
        <v>0</v>
      </c>
      <c r="FO351" s="15"/>
      <c r="FP351" s="24">
        <f t="shared" si="351"/>
        <v>0</v>
      </c>
      <c r="FQ351" s="5">
        <v>0</v>
      </c>
      <c r="FR351" s="8">
        <v>0</v>
      </c>
      <c r="FS351" s="84">
        <f t="shared" si="382"/>
        <v>0.60668999999999995</v>
      </c>
      <c r="FT351" s="85">
        <f t="shared" si="383"/>
        <v>500</v>
      </c>
      <c r="FU351" s="85">
        <f t="shared" si="384"/>
        <v>500</v>
      </c>
      <c r="FV351" s="85">
        <f t="shared" si="385"/>
        <v>500</v>
      </c>
      <c r="FW351" s="85">
        <f t="shared" si="386"/>
        <v>500</v>
      </c>
      <c r="FX351" s="85">
        <f t="shared" si="387"/>
        <v>1.1341417499999999</v>
      </c>
      <c r="FY351" s="85">
        <f t="shared" si="388"/>
        <v>500</v>
      </c>
      <c r="FZ351" s="85">
        <f t="shared" si="389"/>
        <v>500</v>
      </c>
      <c r="GA351" s="85">
        <f t="shared" si="390"/>
        <v>500</v>
      </c>
      <c r="GB351" s="85">
        <f t="shared" si="391"/>
        <v>500</v>
      </c>
      <c r="GC351" s="85">
        <f t="shared" si="392"/>
        <v>500</v>
      </c>
      <c r="GD351" s="85">
        <f t="shared" si="393"/>
        <v>500</v>
      </c>
      <c r="GE351" s="85">
        <f t="shared" si="394"/>
        <v>500</v>
      </c>
      <c r="GF351" s="85">
        <f t="shared" si="395"/>
        <v>500</v>
      </c>
      <c r="GG351" s="85">
        <f t="shared" si="396"/>
        <v>500</v>
      </c>
      <c r="GH351" s="101">
        <f t="shared" si="335"/>
        <v>2</v>
      </c>
      <c r="GI351" s="102">
        <f t="shared" si="397"/>
        <v>1.7408317499999999</v>
      </c>
      <c r="GJ351" s="102">
        <f t="shared" si="398"/>
        <v>0.87041587499999995</v>
      </c>
      <c r="GK351" s="79">
        <f>ROW()</f>
        <v>351</v>
      </c>
    </row>
    <row r="352" spans="1:193" s="12" customFormat="1" ht="50.1" customHeight="1">
      <c r="A352" s="17">
        <f>ROW()</f>
        <v>352</v>
      </c>
      <c r="B352" s="32">
        <f t="shared" si="399"/>
        <v>346</v>
      </c>
      <c r="C352" s="33">
        <f t="shared" si="400"/>
        <v>346</v>
      </c>
      <c r="D352" s="31" t="s">
        <v>673</v>
      </c>
      <c r="E352" s="390">
        <f t="shared" si="336"/>
        <v>0.57332204999999992</v>
      </c>
      <c r="F352" s="107">
        <f>GJ352</f>
        <v>0.7144840166666665</v>
      </c>
      <c r="G352" s="3">
        <v>0</v>
      </c>
      <c r="H352" s="4">
        <v>0</v>
      </c>
      <c r="I352" s="63"/>
      <c r="J352" s="15"/>
      <c r="K352" s="13"/>
      <c r="L352" s="98">
        <f>IF(N352&gt;0,1,0)</f>
        <v>1</v>
      </c>
      <c r="M352" s="99">
        <f>M5</f>
        <v>0.94499999999999995</v>
      </c>
      <c r="N352" s="100">
        <v>0.64200000000000002</v>
      </c>
      <c r="O352" s="110">
        <v>432055</v>
      </c>
      <c r="P352" s="95">
        <f>N352*M352</f>
        <v>0.60668999999999995</v>
      </c>
      <c r="Q352" s="15"/>
      <c r="R352" s="24">
        <f t="shared" si="337"/>
        <v>2</v>
      </c>
      <c r="S352" s="25">
        <v>0</v>
      </c>
      <c r="T352" s="63"/>
      <c r="U352" s="15"/>
      <c r="V352" s="13"/>
      <c r="W352" s="98">
        <f>IF(Y352&gt;0,1,0)</f>
        <v>0</v>
      </c>
      <c r="X352" s="99">
        <f>X5</f>
        <v>0.97</v>
      </c>
      <c r="Y352" s="100"/>
      <c r="Z352" s="110"/>
      <c r="AA352" s="95">
        <f>Y352*X352</f>
        <v>0</v>
      </c>
      <c r="AB352" s="15"/>
      <c r="AC352" s="24">
        <f t="shared" si="338"/>
        <v>0</v>
      </c>
      <c r="AD352" s="5">
        <v>0</v>
      </c>
      <c r="AE352" s="63"/>
      <c r="AF352" s="15"/>
      <c r="AG352" s="13"/>
      <c r="AH352" s="98">
        <f>IF(AJ352&gt;0,1,0)</f>
        <v>0</v>
      </c>
      <c r="AI352" s="99">
        <f>AI5</f>
        <v>0.95499999999999996</v>
      </c>
      <c r="AJ352" s="100"/>
      <c r="AK352" s="110"/>
      <c r="AL352" s="95">
        <f>AJ352*AI352</f>
        <v>0</v>
      </c>
      <c r="AM352" s="15"/>
      <c r="AN352" s="24">
        <f t="shared" si="339"/>
        <v>0</v>
      </c>
      <c r="AO352" s="5">
        <v>0</v>
      </c>
      <c r="AP352" s="63"/>
      <c r="AQ352" s="15"/>
      <c r="AR352" s="13"/>
      <c r="AS352" s="98">
        <f>IF(AU352&gt;0,1,0)</f>
        <v>1</v>
      </c>
      <c r="AT352" s="99">
        <f>AT5</f>
        <v>0.96</v>
      </c>
      <c r="AU352" s="100">
        <v>1.0035833333333333</v>
      </c>
      <c r="AV352" s="110"/>
      <c r="AW352" s="95">
        <f>AU352*AT352</f>
        <v>0.96343999999999985</v>
      </c>
      <c r="AX352" s="15"/>
      <c r="AY352" s="24">
        <f t="shared" si="340"/>
        <v>3</v>
      </c>
      <c r="AZ352" s="5">
        <v>0</v>
      </c>
      <c r="BA352" s="63"/>
      <c r="BB352" s="15"/>
      <c r="BC352" s="13"/>
      <c r="BD352" s="98">
        <f>IF(BF352&gt;0,1,0)</f>
        <v>0</v>
      </c>
      <c r="BE352" s="99">
        <f>BE5</f>
        <v>0.98</v>
      </c>
      <c r="BF352" s="100"/>
      <c r="BG352" s="110"/>
      <c r="BH352" s="95">
        <f>BF352*BE352</f>
        <v>0</v>
      </c>
      <c r="BI352" s="15"/>
      <c r="BJ352" s="24">
        <f t="shared" si="341"/>
        <v>0</v>
      </c>
      <c r="BK352" s="5">
        <v>0</v>
      </c>
      <c r="BL352" s="63"/>
      <c r="BM352" s="15"/>
      <c r="BN352" s="13"/>
      <c r="BO352" s="98">
        <f>IF(BQ352&gt;0,1,0)</f>
        <v>1</v>
      </c>
      <c r="BP352" s="99">
        <f>BP5</f>
        <v>0.94499999999999995</v>
      </c>
      <c r="BQ352" s="100">
        <v>0.60668999999999995</v>
      </c>
      <c r="BR352" s="110"/>
      <c r="BS352" s="95">
        <f>BQ352*BP352</f>
        <v>0.57332204999999992</v>
      </c>
      <c r="BT352" s="15"/>
      <c r="BU352" s="24">
        <f t="shared" si="342"/>
        <v>1</v>
      </c>
      <c r="BV352" s="5">
        <v>0</v>
      </c>
      <c r="BW352" s="63"/>
      <c r="BX352" s="15"/>
      <c r="BY352" s="13"/>
      <c r="BZ352" s="98">
        <f>IF(CB352&gt;0,1,0)</f>
        <v>0</v>
      </c>
      <c r="CA352" s="99">
        <f>CA5</f>
        <v>1</v>
      </c>
      <c r="CB352" s="100"/>
      <c r="CC352" s="110"/>
      <c r="CD352" s="95">
        <f>CB352*CA352</f>
        <v>0</v>
      </c>
      <c r="CE352" s="15"/>
      <c r="CF352" s="24">
        <f t="shared" si="343"/>
        <v>0</v>
      </c>
      <c r="CG352" s="5">
        <v>0</v>
      </c>
      <c r="CH352" s="63"/>
      <c r="CI352" s="15"/>
      <c r="CJ352" s="13"/>
      <c r="CK352" s="98">
        <f>IF(CM352&gt;0,1,0)</f>
        <v>0</v>
      </c>
      <c r="CL352" s="99">
        <f>CL5</f>
        <v>1</v>
      </c>
      <c r="CM352" s="100"/>
      <c r="CN352" s="110"/>
      <c r="CO352" s="95">
        <f>CM352*CL352</f>
        <v>0</v>
      </c>
      <c r="CP352" s="15"/>
      <c r="CQ352" s="24">
        <f t="shared" si="344"/>
        <v>0</v>
      </c>
      <c r="CR352" s="5">
        <v>0</v>
      </c>
      <c r="CS352" s="63"/>
      <c r="CT352" s="15"/>
      <c r="CU352" s="13"/>
      <c r="CV352" s="98">
        <f>IF(CX352&gt;0,1,0)</f>
        <v>0</v>
      </c>
      <c r="CW352" s="99">
        <f>CW5</f>
        <v>1</v>
      </c>
      <c r="CX352" s="100"/>
      <c r="CY352" s="110"/>
      <c r="CZ352" s="95">
        <f>CX352*CW352</f>
        <v>0</v>
      </c>
      <c r="DA352" s="15"/>
      <c r="DB352" s="24">
        <f t="shared" si="345"/>
        <v>0</v>
      </c>
      <c r="DC352" s="5">
        <v>0</v>
      </c>
      <c r="DD352" s="63"/>
      <c r="DE352" s="15"/>
      <c r="DF352" s="13"/>
      <c r="DG352" s="98">
        <f>IF(DI352&gt;0,1,0)</f>
        <v>0</v>
      </c>
      <c r="DH352" s="99">
        <f>DH5</f>
        <v>1</v>
      </c>
      <c r="DI352" s="100"/>
      <c r="DJ352" s="110"/>
      <c r="DK352" s="95">
        <f>DI352*DH352</f>
        <v>0</v>
      </c>
      <c r="DL352" s="15"/>
      <c r="DM352" s="24">
        <f t="shared" si="346"/>
        <v>0</v>
      </c>
      <c r="DN352" s="5">
        <v>0</v>
      </c>
      <c r="DO352" s="63"/>
      <c r="DP352" s="15"/>
      <c r="DQ352" s="13"/>
      <c r="DR352" s="98">
        <f>IF(DT352&gt;0,1,0)</f>
        <v>0</v>
      </c>
      <c r="DS352" s="99">
        <f>DS5</f>
        <v>1</v>
      </c>
      <c r="DT352" s="100"/>
      <c r="DU352" s="110"/>
      <c r="DV352" s="95">
        <f>DT352*DS352</f>
        <v>0</v>
      </c>
      <c r="DW352" s="15"/>
      <c r="DX352" s="24">
        <f t="shared" si="347"/>
        <v>0</v>
      </c>
      <c r="DY352" s="5">
        <v>0</v>
      </c>
      <c r="DZ352" s="63"/>
      <c r="EA352" s="15"/>
      <c r="EB352" s="13"/>
      <c r="EC352" s="98">
        <f>IF(EE352&gt;0,1,0)</f>
        <v>0</v>
      </c>
      <c r="ED352" s="99">
        <f>ED5</f>
        <v>1</v>
      </c>
      <c r="EE352" s="100"/>
      <c r="EF352" s="110"/>
      <c r="EG352" s="95">
        <f>EE352*ED352</f>
        <v>0</v>
      </c>
      <c r="EH352" s="15"/>
      <c r="EI352" s="24">
        <f t="shared" si="348"/>
        <v>0</v>
      </c>
      <c r="EJ352" s="5">
        <v>0</v>
      </c>
      <c r="EK352" s="63"/>
      <c r="EL352" s="15"/>
      <c r="EM352" s="13"/>
      <c r="EN352" s="98">
        <f>IF(EP352&gt;0,1,0)</f>
        <v>0</v>
      </c>
      <c r="EO352" s="99">
        <f>EO5</f>
        <v>1</v>
      </c>
      <c r="EP352" s="100"/>
      <c r="EQ352" s="110"/>
      <c r="ER352" s="95">
        <f>EP352*EO352</f>
        <v>0</v>
      </c>
      <c r="ES352" s="15"/>
      <c r="ET352" s="24">
        <f t="shared" si="349"/>
        <v>0</v>
      </c>
      <c r="EU352" s="5">
        <v>0</v>
      </c>
      <c r="EV352" s="63"/>
      <c r="EW352" s="15"/>
      <c r="EX352" s="13"/>
      <c r="EY352" s="98">
        <f>IF(FA352&gt;0,1,0)</f>
        <v>0</v>
      </c>
      <c r="EZ352" s="99">
        <f>EZ5</f>
        <v>1</v>
      </c>
      <c r="FA352" s="100"/>
      <c r="FB352" s="110"/>
      <c r="FC352" s="95">
        <f>FA352*EZ352</f>
        <v>0</v>
      </c>
      <c r="FD352" s="15"/>
      <c r="FE352" s="24">
        <f t="shared" si="350"/>
        <v>0</v>
      </c>
      <c r="FF352" s="5">
        <v>0</v>
      </c>
      <c r="FG352" s="63"/>
      <c r="FH352" s="15"/>
      <c r="FI352" s="13"/>
      <c r="FJ352" s="98">
        <f>IF(FL352&gt;0,1,0)</f>
        <v>0</v>
      </c>
      <c r="FK352" s="99">
        <f>FK5</f>
        <v>1</v>
      </c>
      <c r="FL352" s="100"/>
      <c r="FM352" s="110"/>
      <c r="FN352" s="95">
        <f>FL352*FK352</f>
        <v>0</v>
      </c>
      <c r="FO352" s="15"/>
      <c r="FP352" s="24">
        <f t="shared" si="351"/>
        <v>0</v>
      </c>
      <c r="FQ352" s="5">
        <v>0</v>
      </c>
      <c r="FR352" s="8">
        <v>0</v>
      </c>
      <c r="FS352" s="84">
        <f t="shared" si="382"/>
        <v>0.60668999999999995</v>
      </c>
      <c r="FT352" s="85">
        <f t="shared" si="383"/>
        <v>500</v>
      </c>
      <c r="FU352" s="85">
        <f t="shared" si="384"/>
        <v>500</v>
      </c>
      <c r="FV352" s="85">
        <f t="shared" si="385"/>
        <v>0.96343999999999985</v>
      </c>
      <c r="FW352" s="85">
        <f t="shared" si="386"/>
        <v>500</v>
      </c>
      <c r="FX352" s="85">
        <f t="shared" si="387"/>
        <v>0.57332204999999992</v>
      </c>
      <c r="FY352" s="85">
        <f t="shared" si="388"/>
        <v>500</v>
      </c>
      <c r="FZ352" s="85">
        <f t="shared" si="389"/>
        <v>500</v>
      </c>
      <c r="GA352" s="85">
        <f t="shared" si="390"/>
        <v>500</v>
      </c>
      <c r="GB352" s="85">
        <f t="shared" si="391"/>
        <v>500</v>
      </c>
      <c r="GC352" s="85">
        <f t="shared" si="392"/>
        <v>500</v>
      </c>
      <c r="GD352" s="85">
        <f t="shared" si="393"/>
        <v>500</v>
      </c>
      <c r="GE352" s="85">
        <f t="shared" si="394"/>
        <v>500</v>
      </c>
      <c r="GF352" s="85">
        <f t="shared" si="395"/>
        <v>500</v>
      </c>
      <c r="GG352" s="85">
        <f t="shared" si="396"/>
        <v>500</v>
      </c>
      <c r="GH352" s="101">
        <f>L352+W352+AH352+AS352+BD352+BO352+BZ352+CK352+CV352+DG352+DR352+EC352+EN352+EY352+FJ352</f>
        <v>3</v>
      </c>
      <c r="GI352" s="102">
        <f>P352+AA352+AL352+AW352+BH352+BS352+CD352+CO352+CZ352+DK352+DV352+EG352+ER352+FC352+FN352</f>
        <v>2.1434520499999996</v>
      </c>
      <c r="GJ352" s="102">
        <f>IF(GH352&lt;=0,0,GI352/GH352)</f>
        <v>0.7144840166666665</v>
      </c>
      <c r="GK352" s="79">
        <f>ROW()</f>
        <v>352</v>
      </c>
    </row>
    <row r="353" spans="1:193" s="12" customFormat="1" ht="50.1" customHeight="1">
      <c r="A353" s="17">
        <f>ROW()</f>
        <v>353</v>
      </c>
      <c r="B353" s="32">
        <f t="shared" si="399"/>
        <v>347</v>
      </c>
      <c r="C353" s="33">
        <f t="shared" si="400"/>
        <v>347</v>
      </c>
      <c r="D353" s="31" t="s">
        <v>674</v>
      </c>
      <c r="E353" s="390">
        <f t="shared" si="336"/>
        <v>4.5026320499999999</v>
      </c>
      <c r="F353" s="107">
        <f>GJ353</f>
        <v>5.5022273499999992</v>
      </c>
      <c r="G353" s="3">
        <v>0</v>
      </c>
      <c r="H353" s="4">
        <v>0</v>
      </c>
      <c r="I353" s="63"/>
      <c r="J353" s="15"/>
      <c r="K353" s="13"/>
      <c r="L353" s="98">
        <f>IF(N353&gt;0,1,0)</f>
        <v>1</v>
      </c>
      <c r="M353" s="99">
        <f>M5</f>
        <v>0.94499999999999995</v>
      </c>
      <c r="N353" s="100">
        <v>5.0419999999999998</v>
      </c>
      <c r="O353" s="110">
        <v>432034</v>
      </c>
      <c r="P353" s="95">
        <f>N353*M353</f>
        <v>4.7646899999999999</v>
      </c>
      <c r="Q353" s="15"/>
      <c r="R353" s="24">
        <f t="shared" si="337"/>
        <v>2</v>
      </c>
      <c r="S353" s="25">
        <v>0</v>
      </c>
      <c r="T353" s="63"/>
      <c r="U353" s="15"/>
      <c r="V353" s="13"/>
      <c r="W353" s="98">
        <f>IF(Y353&gt;0,1,0)</f>
        <v>0</v>
      </c>
      <c r="X353" s="99">
        <f>X5</f>
        <v>0.97</v>
      </c>
      <c r="Y353" s="100"/>
      <c r="Z353" s="110"/>
      <c r="AA353" s="95">
        <f>Y353*X353</f>
        <v>0</v>
      </c>
      <c r="AB353" s="15"/>
      <c r="AC353" s="24">
        <f t="shared" si="338"/>
        <v>0</v>
      </c>
      <c r="AD353" s="5">
        <v>0</v>
      </c>
      <c r="AE353" s="63"/>
      <c r="AF353" s="15"/>
      <c r="AG353" s="13"/>
      <c r="AH353" s="98">
        <f>IF(AJ353&gt;0,1,0)</f>
        <v>0</v>
      </c>
      <c r="AI353" s="99">
        <f>AI5</f>
        <v>0.95499999999999996</v>
      </c>
      <c r="AJ353" s="100"/>
      <c r="AK353" s="110"/>
      <c r="AL353" s="95">
        <f>AJ353*AI353</f>
        <v>0</v>
      </c>
      <c r="AM353" s="15"/>
      <c r="AN353" s="24">
        <f t="shared" si="339"/>
        <v>0</v>
      </c>
      <c r="AO353" s="5">
        <v>0</v>
      </c>
      <c r="AP353" s="63"/>
      <c r="AQ353" s="15"/>
      <c r="AR353" s="13"/>
      <c r="AS353" s="98">
        <f>IF(AU353&gt;0,1,0)</f>
        <v>1</v>
      </c>
      <c r="AT353" s="99">
        <f>AT5</f>
        <v>0.96</v>
      </c>
      <c r="AU353" s="100">
        <v>7.5410000000000004</v>
      </c>
      <c r="AV353" s="110"/>
      <c r="AW353" s="95">
        <f>AU353*AT353</f>
        <v>7.2393600000000005</v>
      </c>
      <c r="AX353" s="15"/>
      <c r="AY353" s="24">
        <f t="shared" si="340"/>
        <v>3</v>
      </c>
      <c r="AZ353" s="5">
        <v>0</v>
      </c>
      <c r="BA353" s="63"/>
      <c r="BB353" s="15"/>
      <c r="BC353" s="13"/>
      <c r="BD353" s="98">
        <f>IF(BF353&gt;0,1,0)</f>
        <v>0</v>
      </c>
      <c r="BE353" s="99">
        <f>BE5</f>
        <v>0.98</v>
      </c>
      <c r="BF353" s="100"/>
      <c r="BG353" s="110"/>
      <c r="BH353" s="95">
        <f>BF353*BE353</f>
        <v>0</v>
      </c>
      <c r="BI353" s="15"/>
      <c r="BJ353" s="24">
        <f t="shared" si="341"/>
        <v>0</v>
      </c>
      <c r="BK353" s="5">
        <v>0</v>
      </c>
      <c r="BL353" s="63"/>
      <c r="BM353" s="15"/>
      <c r="BN353" s="13"/>
      <c r="BO353" s="98">
        <f>IF(BQ353&gt;0,1,0)</f>
        <v>1</v>
      </c>
      <c r="BP353" s="99">
        <f>BP5</f>
        <v>0.94499999999999995</v>
      </c>
      <c r="BQ353" s="100">
        <v>4.7646899999999999</v>
      </c>
      <c r="BR353" s="110"/>
      <c r="BS353" s="95">
        <f>BQ353*BP353</f>
        <v>4.5026320499999999</v>
      </c>
      <c r="BT353" s="15"/>
      <c r="BU353" s="24">
        <f t="shared" si="342"/>
        <v>1</v>
      </c>
      <c r="BV353" s="5">
        <v>0</v>
      </c>
      <c r="BW353" s="63"/>
      <c r="BX353" s="15"/>
      <c r="BY353" s="13"/>
      <c r="BZ353" s="98">
        <f>IF(CB353&gt;0,1,0)</f>
        <v>0</v>
      </c>
      <c r="CA353" s="99">
        <f>CA5</f>
        <v>1</v>
      </c>
      <c r="CB353" s="100"/>
      <c r="CC353" s="110"/>
      <c r="CD353" s="95">
        <f>CB353*CA353</f>
        <v>0</v>
      </c>
      <c r="CE353" s="15"/>
      <c r="CF353" s="24">
        <f t="shared" si="343"/>
        <v>0</v>
      </c>
      <c r="CG353" s="5">
        <v>0</v>
      </c>
      <c r="CH353" s="63"/>
      <c r="CI353" s="15"/>
      <c r="CJ353" s="13"/>
      <c r="CK353" s="98">
        <f>IF(CM353&gt;0,1,0)</f>
        <v>0</v>
      </c>
      <c r="CL353" s="99">
        <f>CL5</f>
        <v>1</v>
      </c>
      <c r="CM353" s="100"/>
      <c r="CN353" s="110"/>
      <c r="CO353" s="95">
        <f>CM353*CL353</f>
        <v>0</v>
      </c>
      <c r="CP353" s="15"/>
      <c r="CQ353" s="24">
        <f t="shared" si="344"/>
        <v>0</v>
      </c>
      <c r="CR353" s="5">
        <v>0</v>
      </c>
      <c r="CS353" s="63"/>
      <c r="CT353" s="15"/>
      <c r="CU353" s="13"/>
      <c r="CV353" s="98">
        <f>IF(CX353&gt;0,1,0)</f>
        <v>0</v>
      </c>
      <c r="CW353" s="99">
        <f>CW5</f>
        <v>1</v>
      </c>
      <c r="CX353" s="100"/>
      <c r="CY353" s="110"/>
      <c r="CZ353" s="95">
        <f>CX353*CW353</f>
        <v>0</v>
      </c>
      <c r="DA353" s="15"/>
      <c r="DB353" s="24">
        <f t="shared" si="345"/>
        <v>0</v>
      </c>
      <c r="DC353" s="5">
        <v>0</v>
      </c>
      <c r="DD353" s="63"/>
      <c r="DE353" s="15"/>
      <c r="DF353" s="13"/>
      <c r="DG353" s="98">
        <f>IF(DI353&gt;0,1,0)</f>
        <v>0</v>
      </c>
      <c r="DH353" s="99">
        <f>DH5</f>
        <v>1</v>
      </c>
      <c r="DI353" s="100"/>
      <c r="DJ353" s="110"/>
      <c r="DK353" s="95">
        <f>DI353*DH353</f>
        <v>0</v>
      </c>
      <c r="DL353" s="15"/>
      <c r="DM353" s="24">
        <f t="shared" si="346"/>
        <v>0</v>
      </c>
      <c r="DN353" s="5">
        <v>0</v>
      </c>
      <c r="DO353" s="63"/>
      <c r="DP353" s="15"/>
      <c r="DQ353" s="13"/>
      <c r="DR353" s="98">
        <f>IF(DT353&gt;0,1,0)</f>
        <v>0</v>
      </c>
      <c r="DS353" s="99">
        <f>DS5</f>
        <v>1</v>
      </c>
      <c r="DT353" s="100"/>
      <c r="DU353" s="110"/>
      <c r="DV353" s="95">
        <f>DT353*DS353</f>
        <v>0</v>
      </c>
      <c r="DW353" s="15"/>
      <c r="DX353" s="24">
        <f t="shared" si="347"/>
        <v>0</v>
      </c>
      <c r="DY353" s="5">
        <v>0</v>
      </c>
      <c r="DZ353" s="63"/>
      <c r="EA353" s="15"/>
      <c r="EB353" s="13"/>
      <c r="EC353" s="98">
        <f>IF(EE353&gt;0,1,0)</f>
        <v>0</v>
      </c>
      <c r="ED353" s="99">
        <f>ED5</f>
        <v>1</v>
      </c>
      <c r="EE353" s="100"/>
      <c r="EF353" s="110"/>
      <c r="EG353" s="95">
        <f>EE353*ED353</f>
        <v>0</v>
      </c>
      <c r="EH353" s="15"/>
      <c r="EI353" s="24">
        <f t="shared" si="348"/>
        <v>0</v>
      </c>
      <c r="EJ353" s="5">
        <v>0</v>
      </c>
      <c r="EK353" s="63"/>
      <c r="EL353" s="15"/>
      <c r="EM353" s="13"/>
      <c r="EN353" s="98">
        <f>IF(EP353&gt;0,1,0)</f>
        <v>0</v>
      </c>
      <c r="EO353" s="99">
        <f>EO5</f>
        <v>1</v>
      </c>
      <c r="EP353" s="100"/>
      <c r="EQ353" s="110"/>
      <c r="ER353" s="95">
        <f>EP353*EO353</f>
        <v>0</v>
      </c>
      <c r="ES353" s="15"/>
      <c r="ET353" s="24">
        <f t="shared" si="349"/>
        <v>0</v>
      </c>
      <c r="EU353" s="5">
        <v>0</v>
      </c>
      <c r="EV353" s="63"/>
      <c r="EW353" s="15"/>
      <c r="EX353" s="13"/>
      <c r="EY353" s="98">
        <f>IF(FA353&gt;0,1,0)</f>
        <v>0</v>
      </c>
      <c r="EZ353" s="99">
        <f>EZ5</f>
        <v>1</v>
      </c>
      <c r="FA353" s="100"/>
      <c r="FB353" s="110"/>
      <c r="FC353" s="95">
        <f>FA353*EZ353</f>
        <v>0</v>
      </c>
      <c r="FD353" s="15"/>
      <c r="FE353" s="24">
        <f t="shared" si="350"/>
        <v>0</v>
      </c>
      <c r="FF353" s="5">
        <v>0</v>
      </c>
      <c r="FG353" s="63"/>
      <c r="FH353" s="15"/>
      <c r="FI353" s="13"/>
      <c r="FJ353" s="98">
        <f>IF(FL353&gt;0,1,0)</f>
        <v>0</v>
      </c>
      <c r="FK353" s="99">
        <f>FK5</f>
        <v>1</v>
      </c>
      <c r="FL353" s="100"/>
      <c r="FM353" s="110"/>
      <c r="FN353" s="95">
        <f>FL353*FK353</f>
        <v>0</v>
      </c>
      <c r="FO353" s="15"/>
      <c r="FP353" s="24">
        <f t="shared" si="351"/>
        <v>0</v>
      </c>
      <c r="FQ353" s="5">
        <v>0</v>
      </c>
      <c r="FR353" s="8">
        <v>0</v>
      </c>
      <c r="FS353" s="84">
        <f t="shared" si="382"/>
        <v>4.7646899999999999</v>
      </c>
      <c r="FT353" s="85">
        <f t="shared" si="383"/>
        <v>500</v>
      </c>
      <c r="FU353" s="85">
        <f t="shared" si="384"/>
        <v>500</v>
      </c>
      <c r="FV353" s="85">
        <f t="shared" si="385"/>
        <v>7.2393600000000005</v>
      </c>
      <c r="FW353" s="85">
        <f t="shared" si="386"/>
        <v>500</v>
      </c>
      <c r="FX353" s="85">
        <f t="shared" si="387"/>
        <v>4.5026320499999999</v>
      </c>
      <c r="FY353" s="85">
        <f t="shared" si="388"/>
        <v>500</v>
      </c>
      <c r="FZ353" s="85">
        <f t="shared" si="389"/>
        <v>500</v>
      </c>
      <c r="GA353" s="85">
        <f t="shared" si="390"/>
        <v>500</v>
      </c>
      <c r="GB353" s="85">
        <f t="shared" si="391"/>
        <v>500</v>
      </c>
      <c r="GC353" s="85">
        <f t="shared" si="392"/>
        <v>500</v>
      </c>
      <c r="GD353" s="85">
        <f t="shared" si="393"/>
        <v>500</v>
      </c>
      <c r="GE353" s="85">
        <f t="shared" si="394"/>
        <v>500</v>
      </c>
      <c r="GF353" s="85">
        <f t="shared" si="395"/>
        <v>500</v>
      </c>
      <c r="GG353" s="85">
        <f t="shared" si="396"/>
        <v>500</v>
      </c>
      <c r="GH353" s="101">
        <f>L353+W353+AH353+AS353+BD353+BO353+BZ353+CK353+CV353+DG353+DR353+EC353+EN353+EY353+FJ353</f>
        <v>3</v>
      </c>
      <c r="GI353" s="102">
        <f>P353+AA353+AL353+AW353+BH353+BS353+CD353+CO353+CZ353+DK353+DV353+EG353+ER353+FC353+FN353</f>
        <v>16.506682049999998</v>
      </c>
      <c r="GJ353" s="102">
        <f>IF(GH353&lt;=0,0,GI353/GH353)</f>
        <v>5.5022273499999992</v>
      </c>
      <c r="GK353" s="79">
        <f>ROW()</f>
        <v>353</v>
      </c>
    </row>
    <row r="354" spans="1:193" s="12" customFormat="1" ht="50.1" customHeight="1">
      <c r="A354" s="17">
        <f>ROW()</f>
        <v>354</v>
      </c>
      <c r="B354" s="32">
        <f t="shared" si="399"/>
        <v>348</v>
      </c>
      <c r="C354" s="33">
        <f t="shared" si="400"/>
        <v>348</v>
      </c>
      <c r="D354" s="31" t="s">
        <v>675</v>
      </c>
      <c r="E354" s="390">
        <f t="shared" si="336"/>
        <v>7.1441999999999997</v>
      </c>
      <c r="F354" s="107">
        <f>GJ354</f>
        <v>8.9129324999999984</v>
      </c>
      <c r="G354" s="3">
        <v>0</v>
      </c>
      <c r="H354" s="4">
        <v>0</v>
      </c>
      <c r="I354" s="63"/>
      <c r="J354" s="15"/>
      <c r="K354" s="13"/>
      <c r="L354" s="98">
        <f>IF(N354&gt;0,1,0)</f>
        <v>1</v>
      </c>
      <c r="M354" s="99">
        <f>M5</f>
        <v>0.94499999999999995</v>
      </c>
      <c r="N354" s="100">
        <v>8</v>
      </c>
      <c r="O354" s="110">
        <v>432072</v>
      </c>
      <c r="P354" s="95">
        <f>N354*M354</f>
        <v>7.56</v>
      </c>
      <c r="Q354" s="15"/>
      <c r="R354" s="24">
        <f t="shared" si="337"/>
        <v>2</v>
      </c>
      <c r="S354" s="25">
        <v>0</v>
      </c>
      <c r="T354" s="63"/>
      <c r="U354" s="15"/>
      <c r="V354" s="13"/>
      <c r="W354" s="98">
        <f>IF(Y354&gt;0,1,0)</f>
        <v>1</v>
      </c>
      <c r="X354" s="99">
        <f>X5</f>
        <v>0.97</v>
      </c>
      <c r="Y354" s="100">
        <v>9.2089999999999996</v>
      </c>
      <c r="Z354" s="110"/>
      <c r="AA354" s="95">
        <f>Y354*X354</f>
        <v>8.9327299999999994</v>
      </c>
      <c r="AB354" s="15"/>
      <c r="AC354" s="24">
        <f t="shared" si="338"/>
        <v>3</v>
      </c>
      <c r="AD354" s="5">
        <v>0</v>
      </c>
      <c r="AE354" s="63"/>
      <c r="AF354" s="15"/>
      <c r="AG354" s="13"/>
      <c r="AH354" s="98">
        <f>IF(AJ354&gt;0,1,0)</f>
        <v>0</v>
      </c>
      <c r="AI354" s="99">
        <f>AI5</f>
        <v>0.95499999999999996</v>
      </c>
      <c r="AJ354" s="100"/>
      <c r="AK354" s="110"/>
      <c r="AL354" s="95">
        <f>AJ354*AI354</f>
        <v>0</v>
      </c>
      <c r="AM354" s="15"/>
      <c r="AN354" s="24">
        <f t="shared" si="339"/>
        <v>0</v>
      </c>
      <c r="AO354" s="5">
        <v>0</v>
      </c>
      <c r="AP354" s="63"/>
      <c r="AQ354" s="15"/>
      <c r="AR354" s="13"/>
      <c r="AS354" s="98">
        <f>IF(AU354&gt;0,1,0)</f>
        <v>0</v>
      </c>
      <c r="AT354" s="99">
        <f>AT5</f>
        <v>0.96</v>
      </c>
      <c r="AU354" s="100"/>
      <c r="AV354" s="110"/>
      <c r="AW354" s="95">
        <f>AU354*AT354</f>
        <v>0</v>
      </c>
      <c r="AX354" s="15"/>
      <c r="AY354" s="24">
        <f t="shared" si="340"/>
        <v>0</v>
      </c>
      <c r="AZ354" s="5">
        <v>0</v>
      </c>
      <c r="BA354" s="63"/>
      <c r="BB354" s="15"/>
      <c r="BC354" s="13"/>
      <c r="BD354" s="98">
        <f>IF(BF354&gt;0,1,0)</f>
        <v>1</v>
      </c>
      <c r="BE354" s="99">
        <f>BE5</f>
        <v>0.98</v>
      </c>
      <c r="BF354" s="100">
        <v>12.26</v>
      </c>
      <c r="BG354" s="110"/>
      <c r="BH354" s="95">
        <f>BF354*BE354</f>
        <v>12.014799999999999</v>
      </c>
      <c r="BI354" s="15"/>
      <c r="BJ354" s="24">
        <f t="shared" si="341"/>
        <v>4</v>
      </c>
      <c r="BK354" s="5">
        <v>0</v>
      </c>
      <c r="BL354" s="63"/>
      <c r="BM354" s="15"/>
      <c r="BN354" s="13"/>
      <c r="BO354" s="98">
        <f>IF(BQ354&gt;0,1,0)</f>
        <v>1</v>
      </c>
      <c r="BP354" s="99">
        <f>BP5</f>
        <v>0.94499999999999995</v>
      </c>
      <c r="BQ354" s="100">
        <v>7.56</v>
      </c>
      <c r="BR354" s="110"/>
      <c r="BS354" s="95">
        <f>BQ354*BP354</f>
        <v>7.1441999999999997</v>
      </c>
      <c r="BT354" s="15"/>
      <c r="BU354" s="24">
        <f t="shared" si="342"/>
        <v>1</v>
      </c>
      <c r="BV354" s="5">
        <v>0</v>
      </c>
      <c r="BW354" s="63"/>
      <c r="BX354" s="15"/>
      <c r="BY354" s="13"/>
      <c r="BZ354" s="98">
        <f>IF(CB354&gt;0,1,0)</f>
        <v>0</v>
      </c>
      <c r="CA354" s="99">
        <f>CA5</f>
        <v>1</v>
      </c>
      <c r="CB354" s="100"/>
      <c r="CC354" s="110"/>
      <c r="CD354" s="95">
        <f>CB354*CA354</f>
        <v>0</v>
      </c>
      <c r="CE354" s="15"/>
      <c r="CF354" s="24">
        <f t="shared" si="343"/>
        <v>0</v>
      </c>
      <c r="CG354" s="5">
        <v>0</v>
      </c>
      <c r="CH354" s="63"/>
      <c r="CI354" s="15"/>
      <c r="CJ354" s="13"/>
      <c r="CK354" s="98">
        <f>IF(CM354&gt;0,1,0)</f>
        <v>0</v>
      </c>
      <c r="CL354" s="99">
        <f>CL5</f>
        <v>1</v>
      </c>
      <c r="CM354" s="100"/>
      <c r="CN354" s="110"/>
      <c r="CO354" s="95">
        <f>CM354*CL354</f>
        <v>0</v>
      </c>
      <c r="CP354" s="15"/>
      <c r="CQ354" s="24">
        <f t="shared" si="344"/>
        <v>0</v>
      </c>
      <c r="CR354" s="5">
        <v>0</v>
      </c>
      <c r="CS354" s="63"/>
      <c r="CT354" s="15"/>
      <c r="CU354" s="13"/>
      <c r="CV354" s="98">
        <f>IF(CX354&gt;0,1,0)</f>
        <v>0</v>
      </c>
      <c r="CW354" s="99">
        <f>CW5</f>
        <v>1</v>
      </c>
      <c r="CX354" s="100"/>
      <c r="CY354" s="110"/>
      <c r="CZ354" s="95">
        <f>CX354*CW354</f>
        <v>0</v>
      </c>
      <c r="DA354" s="15"/>
      <c r="DB354" s="24">
        <f t="shared" si="345"/>
        <v>0</v>
      </c>
      <c r="DC354" s="5">
        <v>0</v>
      </c>
      <c r="DD354" s="63"/>
      <c r="DE354" s="15"/>
      <c r="DF354" s="13"/>
      <c r="DG354" s="98">
        <f>IF(DI354&gt;0,1,0)</f>
        <v>0</v>
      </c>
      <c r="DH354" s="99">
        <f>DH5</f>
        <v>1</v>
      </c>
      <c r="DI354" s="100"/>
      <c r="DJ354" s="110"/>
      <c r="DK354" s="95">
        <f>DI354*DH354</f>
        <v>0</v>
      </c>
      <c r="DL354" s="15"/>
      <c r="DM354" s="24">
        <f t="shared" si="346"/>
        <v>0</v>
      </c>
      <c r="DN354" s="5">
        <v>0</v>
      </c>
      <c r="DO354" s="63"/>
      <c r="DP354" s="15"/>
      <c r="DQ354" s="13"/>
      <c r="DR354" s="98">
        <f>IF(DT354&gt;0,1,0)</f>
        <v>0</v>
      </c>
      <c r="DS354" s="99">
        <f>DS5</f>
        <v>1</v>
      </c>
      <c r="DT354" s="100"/>
      <c r="DU354" s="110"/>
      <c r="DV354" s="95">
        <f>DT354*DS354</f>
        <v>0</v>
      </c>
      <c r="DW354" s="15"/>
      <c r="DX354" s="24">
        <f t="shared" si="347"/>
        <v>0</v>
      </c>
      <c r="DY354" s="5">
        <v>0</v>
      </c>
      <c r="DZ354" s="63"/>
      <c r="EA354" s="15"/>
      <c r="EB354" s="13"/>
      <c r="EC354" s="98">
        <f>IF(EE354&gt;0,1,0)</f>
        <v>0</v>
      </c>
      <c r="ED354" s="99">
        <f>ED5</f>
        <v>1</v>
      </c>
      <c r="EE354" s="100"/>
      <c r="EF354" s="110"/>
      <c r="EG354" s="95">
        <f>EE354*ED354</f>
        <v>0</v>
      </c>
      <c r="EH354" s="15"/>
      <c r="EI354" s="24">
        <f t="shared" si="348"/>
        <v>0</v>
      </c>
      <c r="EJ354" s="5">
        <v>0</v>
      </c>
      <c r="EK354" s="63"/>
      <c r="EL354" s="15"/>
      <c r="EM354" s="13"/>
      <c r="EN354" s="98">
        <f>IF(EP354&gt;0,1,0)</f>
        <v>0</v>
      </c>
      <c r="EO354" s="99">
        <f>EO5</f>
        <v>1</v>
      </c>
      <c r="EP354" s="100"/>
      <c r="EQ354" s="110"/>
      <c r="ER354" s="95">
        <f>EP354*EO354</f>
        <v>0</v>
      </c>
      <c r="ES354" s="15"/>
      <c r="ET354" s="24">
        <f t="shared" si="349"/>
        <v>0</v>
      </c>
      <c r="EU354" s="5">
        <v>0</v>
      </c>
      <c r="EV354" s="63"/>
      <c r="EW354" s="15"/>
      <c r="EX354" s="13"/>
      <c r="EY354" s="98">
        <f>IF(FA354&gt;0,1,0)</f>
        <v>0</v>
      </c>
      <c r="EZ354" s="99">
        <f>EZ5</f>
        <v>1</v>
      </c>
      <c r="FA354" s="100"/>
      <c r="FB354" s="110"/>
      <c r="FC354" s="95">
        <f>FA354*EZ354</f>
        <v>0</v>
      </c>
      <c r="FD354" s="15"/>
      <c r="FE354" s="24">
        <f t="shared" si="350"/>
        <v>0</v>
      </c>
      <c r="FF354" s="5">
        <v>0</v>
      </c>
      <c r="FG354" s="63"/>
      <c r="FH354" s="15"/>
      <c r="FI354" s="13"/>
      <c r="FJ354" s="98">
        <f>IF(FL354&gt;0,1,0)</f>
        <v>0</v>
      </c>
      <c r="FK354" s="99">
        <f>FK5</f>
        <v>1</v>
      </c>
      <c r="FL354" s="100"/>
      <c r="FM354" s="110"/>
      <c r="FN354" s="95">
        <f>FL354*FK354</f>
        <v>0</v>
      </c>
      <c r="FO354" s="15"/>
      <c r="FP354" s="24">
        <f t="shared" si="351"/>
        <v>0</v>
      </c>
      <c r="FQ354" s="5">
        <v>0</v>
      </c>
      <c r="FR354" s="8">
        <v>0</v>
      </c>
      <c r="FS354" s="84">
        <f t="shared" si="382"/>
        <v>7.56</v>
      </c>
      <c r="FT354" s="85">
        <f t="shared" si="383"/>
        <v>8.9327299999999994</v>
      </c>
      <c r="FU354" s="85">
        <f t="shared" si="384"/>
        <v>500</v>
      </c>
      <c r="FV354" s="85">
        <f t="shared" si="385"/>
        <v>500</v>
      </c>
      <c r="FW354" s="85">
        <f t="shared" si="386"/>
        <v>12.014799999999999</v>
      </c>
      <c r="FX354" s="85">
        <f t="shared" si="387"/>
        <v>7.1441999999999997</v>
      </c>
      <c r="FY354" s="85">
        <f t="shared" si="388"/>
        <v>500</v>
      </c>
      <c r="FZ354" s="85">
        <f t="shared" si="389"/>
        <v>500</v>
      </c>
      <c r="GA354" s="85">
        <f t="shared" si="390"/>
        <v>500</v>
      </c>
      <c r="GB354" s="85">
        <f t="shared" si="391"/>
        <v>500</v>
      </c>
      <c r="GC354" s="85">
        <f t="shared" si="392"/>
        <v>500</v>
      </c>
      <c r="GD354" s="85">
        <f t="shared" si="393"/>
        <v>500</v>
      </c>
      <c r="GE354" s="85">
        <f t="shared" si="394"/>
        <v>500</v>
      </c>
      <c r="GF354" s="85">
        <f t="shared" si="395"/>
        <v>500</v>
      </c>
      <c r="GG354" s="85">
        <f t="shared" si="396"/>
        <v>500</v>
      </c>
      <c r="GH354" s="101">
        <f>L354+W354+AH354+AS354+BD354+BO354+BZ354+CK354+CV354+DG354+DR354+EC354+EN354+EY354+FJ354</f>
        <v>4</v>
      </c>
      <c r="GI354" s="102">
        <f>P354+AA354+AL354+AW354+BH354+BS354+CD354+CO354+CZ354+DK354+DV354+EG354+ER354+FC354+FN354</f>
        <v>35.651729999999993</v>
      </c>
      <c r="GJ354" s="102">
        <f>IF(GH354&lt;=0,0,GI354/GH354)</f>
        <v>8.9129324999999984</v>
      </c>
      <c r="GK354" s="79">
        <f>ROW()</f>
        <v>354</v>
      </c>
    </row>
    <row r="355" spans="1:193" s="12" customFormat="1" ht="50.1" customHeight="1">
      <c r="A355" s="17">
        <f>ROW()</f>
        <v>355</v>
      </c>
      <c r="B355" s="32">
        <f t="shared" si="399"/>
        <v>349</v>
      </c>
      <c r="C355" s="33">
        <f t="shared" si="400"/>
        <v>349</v>
      </c>
      <c r="D355" s="31" t="s">
        <v>676</v>
      </c>
      <c r="E355" s="390">
        <f t="shared" si="336"/>
        <v>4.1471999999999998</v>
      </c>
      <c r="F355" s="107">
        <f t="shared" ref="F355:F404" si="402">GJ355</f>
        <v>4.3067824999999997</v>
      </c>
      <c r="G355" s="3">
        <v>0</v>
      </c>
      <c r="H355" s="4">
        <v>0</v>
      </c>
      <c r="I355" s="63"/>
      <c r="J355" s="15"/>
      <c r="K355" s="13"/>
      <c r="L355" s="98">
        <f t="shared" ref="L355:L404" si="403">IF(N355&gt;0,1,0)</f>
        <v>0</v>
      </c>
      <c r="M355" s="99">
        <f>M5</f>
        <v>0.94499999999999995</v>
      </c>
      <c r="N355" s="100"/>
      <c r="O355" s="110"/>
      <c r="P355" s="95">
        <f t="shared" ref="P355:P404" si="404">N355*M355</f>
        <v>0</v>
      </c>
      <c r="Q355" s="15"/>
      <c r="R355" s="24">
        <f t="shared" si="337"/>
        <v>0</v>
      </c>
      <c r="S355" s="25">
        <v>0</v>
      </c>
      <c r="T355" s="63"/>
      <c r="U355" s="15"/>
      <c r="V355" s="13"/>
      <c r="W355" s="98">
        <f t="shared" ref="W355:W404" si="405">IF(Y355&gt;0,1,0)</f>
        <v>1</v>
      </c>
      <c r="X355" s="99">
        <f>X5</f>
        <v>0.97</v>
      </c>
      <c r="Y355" s="100">
        <v>4.6044999999999998</v>
      </c>
      <c r="Z355" s="110"/>
      <c r="AA355" s="95">
        <f t="shared" ref="AA355:AA404" si="406">Y355*X355</f>
        <v>4.4663649999999997</v>
      </c>
      <c r="AB355" s="15"/>
      <c r="AC355" s="24">
        <f t="shared" si="338"/>
        <v>2</v>
      </c>
      <c r="AD355" s="5">
        <v>0</v>
      </c>
      <c r="AE355" s="63"/>
      <c r="AF355" s="15"/>
      <c r="AG355" s="13"/>
      <c r="AH355" s="98">
        <f t="shared" ref="AH355:AH404" si="407">IF(AJ355&gt;0,1,0)</f>
        <v>0</v>
      </c>
      <c r="AI355" s="99">
        <f>AI5</f>
        <v>0.95499999999999996</v>
      </c>
      <c r="AJ355" s="100"/>
      <c r="AK355" s="110"/>
      <c r="AL355" s="95">
        <f t="shared" ref="AL355:AL404" si="408">AJ355*AI355</f>
        <v>0</v>
      </c>
      <c r="AM355" s="15"/>
      <c r="AN355" s="24">
        <f t="shared" si="339"/>
        <v>0</v>
      </c>
      <c r="AO355" s="5">
        <v>0</v>
      </c>
      <c r="AP355" s="63"/>
      <c r="AQ355" s="15"/>
      <c r="AR355" s="13"/>
      <c r="AS355" s="98">
        <f t="shared" ref="AS355:AS404" si="409">IF(AU355&gt;0,1,0)</f>
        <v>1</v>
      </c>
      <c r="AT355" s="99">
        <f>AT5</f>
        <v>0.96</v>
      </c>
      <c r="AU355" s="100">
        <v>4.32</v>
      </c>
      <c r="AV355" s="110"/>
      <c r="AW355" s="95">
        <f t="shared" ref="AW355:AW404" si="410">AU355*AT355</f>
        <v>4.1471999999999998</v>
      </c>
      <c r="AX355" s="15"/>
      <c r="AY355" s="24">
        <f t="shared" si="340"/>
        <v>1</v>
      </c>
      <c r="AZ355" s="5">
        <v>0</v>
      </c>
      <c r="BA355" s="63"/>
      <c r="BB355" s="15"/>
      <c r="BC355" s="13"/>
      <c r="BD355" s="98">
        <f t="shared" ref="BD355:BD404" si="411">IF(BF355&gt;0,1,0)</f>
        <v>0</v>
      </c>
      <c r="BE355" s="99">
        <f>BE5</f>
        <v>0.98</v>
      </c>
      <c r="BF355" s="100"/>
      <c r="BG355" s="110"/>
      <c r="BH355" s="95">
        <f t="shared" ref="BH355:BH404" si="412">BF355*BE355</f>
        <v>0</v>
      </c>
      <c r="BI355" s="15"/>
      <c r="BJ355" s="24">
        <f t="shared" si="341"/>
        <v>0</v>
      </c>
      <c r="BK355" s="5">
        <v>0</v>
      </c>
      <c r="BL355" s="63"/>
      <c r="BM355" s="15"/>
      <c r="BN355" s="13"/>
      <c r="BO355" s="98">
        <f t="shared" ref="BO355:BO404" si="413">IF(BQ355&gt;0,1,0)</f>
        <v>0</v>
      </c>
      <c r="BP355" s="99">
        <f>BP5</f>
        <v>0.94499999999999995</v>
      </c>
      <c r="BQ355" s="100"/>
      <c r="BR355" s="110"/>
      <c r="BS355" s="95">
        <f t="shared" ref="BS355:BS404" si="414">BQ355*BP355</f>
        <v>0</v>
      </c>
      <c r="BT355" s="15"/>
      <c r="BU355" s="24">
        <f t="shared" si="342"/>
        <v>0</v>
      </c>
      <c r="BV355" s="5">
        <v>0</v>
      </c>
      <c r="BW355" s="63"/>
      <c r="BX355" s="15"/>
      <c r="BY355" s="13"/>
      <c r="BZ355" s="98">
        <f t="shared" ref="BZ355:BZ404" si="415">IF(CB355&gt;0,1,0)</f>
        <v>0</v>
      </c>
      <c r="CA355" s="99">
        <f>CA5</f>
        <v>1</v>
      </c>
      <c r="CB355" s="100"/>
      <c r="CC355" s="110"/>
      <c r="CD355" s="95">
        <f t="shared" ref="CD355:CD404" si="416">CB355*CA355</f>
        <v>0</v>
      </c>
      <c r="CE355" s="15"/>
      <c r="CF355" s="24">
        <f t="shared" si="343"/>
        <v>0</v>
      </c>
      <c r="CG355" s="5">
        <v>0</v>
      </c>
      <c r="CH355" s="63"/>
      <c r="CI355" s="15"/>
      <c r="CJ355" s="13"/>
      <c r="CK355" s="98">
        <f t="shared" ref="CK355:CK404" si="417">IF(CM355&gt;0,1,0)</f>
        <v>0</v>
      </c>
      <c r="CL355" s="99">
        <f>CL5</f>
        <v>1</v>
      </c>
      <c r="CM355" s="100"/>
      <c r="CN355" s="110"/>
      <c r="CO355" s="95">
        <f t="shared" ref="CO355:CO404" si="418">CM355*CL355</f>
        <v>0</v>
      </c>
      <c r="CP355" s="15"/>
      <c r="CQ355" s="24">
        <f t="shared" si="344"/>
        <v>0</v>
      </c>
      <c r="CR355" s="5">
        <v>0</v>
      </c>
      <c r="CS355" s="63"/>
      <c r="CT355" s="15"/>
      <c r="CU355" s="13"/>
      <c r="CV355" s="98">
        <f t="shared" ref="CV355:CV404" si="419">IF(CX355&gt;0,1,0)</f>
        <v>0</v>
      </c>
      <c r="CW355" s="99">
        <f>CW5</f>
        <v>1</v>
      </c>
      <c r="CX355" s="100"/>
      <c r="CY355" s="110"/>
      <c r="CZ355" s="95">
        <f t="shared" ref="CZ355:CZ404" si="420">CX355*CW355</f>
        <v>0</v>
      </c>
      <c r="DA355" s="15"/>
      <c r="DB355" s="24">
        <f t="shared" si="345"/>
        <v>0</v>
      </c>
      <c r="DC355" s="5">
        <v>0</v>
      </c>
      <c r="DD355" s="63"/>
      <c r="DE355" s="15"/>
      <c r="DF355" s="13"/>
      <c r="DG355" s="98">
        <f t="shared" ref="DG355:DG404" si="421">IF(DI355&gt;0,1,0)</f>
        <v>0</v>
      </c>
      <c r="DH355" s="99">
        <f>DH5</f>
        <v>1</v>
      </c>
      <c r="DI355" s="100"/>
      <c r="DJ355" s="110"/>
      <c r="DK355" s="95">
        <f t="shared" ref="DK355:DK404" si="422">DI355*DH355</f>
        <v>0</v>
      </c>
      <c r="DL355" s="15"/>
      <c r="DM355" s="24">
        <f t="shared" si="346"/>
        <v>0</v>
      </c>
      <c r="DN355" s="5">
        <v>0</v>
      </c>
      <c r="DO355" s="63"/>
      <c r="DP355" s="15"/>
      <c r="DQ355" s="13"/>
      <c r="DR355" s="98">
        <f t="shared" ref="DR355:DR404" si="423">IF(DT355&gt;0,1,0)</f>
        <v>0</v>
      </c>
      <c r="DS355" s="99">
        <f>DS5</f>
        <v>1</v>
      </c>
      <c r="DT355" s="100"/>
      <c r="DU355" s="110"/>
      <c r="DV355" s="95">
        <f t="shared" ref="DV355:DV404" si="424">DT355*DS355</f>
        <v>0</v>
      </c>
      <c r="DW355" s="15"/>
      <c r="DX355" s="24">
        <f t="shared" si="347"/>
        <v>0</v>
      </c>
      <c r="DY355" s="5">
        <v>0</v>
      </c>
      <c r="DZ355" s="63"/>
      <c r="EA355" s="15"/>
      <c r="EB355" s="13"/>
      <c r="EC355" s="98">
        <f t="shared" ref="EC355:EC404" si="425">IF(EE355&gt;0,1,0)</f>
        <v>0</v>
      </c>
      <c r="ED355" s="99">
        <f>ED5</f>
        <v>1</v>
      </c>
      <c r="EE355" s="100"/>
      <c r="EF355" s="110"/>
      <c r="EG355" s="95">
        <f t="shared" ref="EG355:EG404" si="426">EE355*ED355</f>
        <v>0</v>
      </c>
      <c r="EH355" s="15"/>
      <c r="EI355" s="24">
        <f t="shared" si="348"/>
        <v>0</v>
      </c>
      <c r="EJ355" s="5">
        <v>0</v>
      </c>
      <c r="EK355" s="63"/>
      <c r="EL355" s="15"/>
      <c r="EM355" s="13"/>
      <c r="EN355" s="98">
        <f t="shared" ref="EN355:EN404" si="427">IF(EP355&gt;0,1,0)</f>
        <v>0</v>
      </c>
      <c r="EO355" s="99">
        <f>EO5</f>
        <v>1</v>
      </c>
      <c r="EP355" s="100"/>
      <c r="EQ355" s="110"/>
      <c r="ER355" s="95">
        <f t="shared" ref="ER355:ER404" si="428">EP355*EO355</f>
        <v>0</v>
      </c>
      <c r="ES355" s="15"/>
      <c r="ET355" s="24">
        <f t="shared" si="349"/>
        <v>0</v>
      </c>
      <c r="EU355" s="5">
        <v>0</v>
      </c>
      <c r="EV355" s="63"/>
      <c r="EW355" s="15"/>
      <c r="EX355" s="13"/>
      <c r="EY355" s="98">
        <f t="shared" ref="EY355:EY404" si="429">IF(FA355&gt;0,1,0)</f>
        <v>0</v>
      </c>
      <c r="EZ355" s="99">
        <f>EZ5</f>
        <v>1</v>
      </c>
      <c r="FA355" s="100"/>
      <c r="FB355" s="110"/>
      <c r="FC355" s="95">
        <f t="shared" ref="FC355:FC404" si="430">FA355*EZ355</f>
        <v>0</v>
      </c>
      <c r="FD355" s="15"/>
      <c r="FE355" s="24">
        <f t="shared" si="350"/>
        <v>0</v>
      </c>
      <c r="FF355" s="5">
        <v>0</v>
      </c>
      <c r="FG355" s="63"/>
      <c r="FH355" s="15"/>
      <c r="FI355" s="13"/>
      <c r="FJ355" s="98">
        <f t="shared" ref="FJ355:FJ404" si="431">IF(FL355&gt;0,1,0)</f>
        <v>0</v>
      </c>
      <c r="FK355" s="99">
        <f>FK5</f>
        <v>1</v>
      </c>
      <c r="FL355" s="100"/>
      <c r="FM355" s="110"/>
      <c r="FN355" s="95">
        <f t="shared" ref="FN355:FN404" si="432">FL355*FK355</f>
        <v>0</v>
      </c>
      <c r="FO355" s="15"/>
      <c r="FP355" s="24">
        <f t="shared" si="351"/>
        <v>0</v>
      </c>
      <c r="FQ355" s="5">
        <v>0</v>
      </c>
      <c r="FR355" s="8">
        <v>0</v>
      </c>
      <c r="FS355" s="84">
        <f t="shared" si="382"/>
        <v>500</v>
      </c>
      <c r="FT355" s="85">
        <f t="shared" si="383"/>
        <v>4.4663649999999997</v>
      </c>
      <c r="FU355" s="85">
        <f t="shared" si="384"/>
        <v>500</v>
      </c>
      <c r="FV355" s="85">
        <f t="shared" si="385"/>
        <v>4.1471999999999998</v>
      </c>
      <c r="FW355" s="85">
        <f t="shared" si="386"/>
        <v>500</v>
      </c>
      <c r="FX355" s="85">
        <f t="shared" si="387"/>
        <v>500</v>
      </c>
      <c r="FY355" s="85">
        <f t="shared" si="388"/>
        <v>500</v>
      </c>
      <c r="FZ355" s="85">
        <f t="shared" si="389"/>
        <v>500</v>
      </c>
      <c r="GA355" s="85">
        <f t="shared" si="390"/>
        <v>500</v>
      </c>
      <c r="GB355" s="85">
        <f t="shared" si="391"/>
        <v>500</v>
      </c>
      <c r="GC355" s="85">
        <f t="shared" si="392"/>
        <v>500</v>
      </c>
      <c r="GD355" s="85">
        <f t="shared" si="393"/>
        <v>500</v>
      </c>
      <c r="GE355" s="85">
        <f t="shared" si="394"/>
        <v>500</v>
      </c>
      <c r="GF355" s="85">
        <f t="shared" si="395"/>
        <v>500</v>
      </c>
      <c r="GG355" s="85">
        <f t="shared" si="396"/>
        <v>500</v>
      </c>
      <c r="GH355" s="101">
        <f t="shared" ref="GH355:GH404" si="433">L355+W355+AH355+AS355+BD355+BO355+BZ355+CK355+CV355+DG355+DR355+EC355+EN355+EY355+FJ355</f>
        <v>2</v>
      </c>
      <c r="GI355" s="102">
        <f t="shared" ref="GI355:GI404" si="434">P355+AA355+AL355+AW355+BH355+BS355+CD355+CO355+CZ355+DK355+DV355+EG355+ER355+FC355+FN355</f>
        <v>8.6135649999999995</v>
      </c>
      <c r="GJ355" s="102">
        <f t="shared" ref="GJ355:GJ404" si="435">IF(GH355&lt;=0,0,GI355/GH355)</f>
        <v>4.3067824999999997</v>
      </c>
      <c r="GK355" s="79">
        <f>ROW()</f>
        <v>355</v>
      </c>
    </row>
    <row r="356" spans="1:193" s="12" customFormat="1" ht="50.1" customHeight="1">
      <c r="A356" s="17">
        <f>ROW()</f>
        <v>356</v>
      </c>
      <c r="B356" s="32">
        <f t="shared" si="399"/>
        <v>350</v>
      </c>
      <c r="C356" s="33">
        <f t="shared" si="400"/>
        <v>350</v>
      </c>
      <c r="D356" s="31" t="s">
        <v>677</v>
      </c>
      <c r="E356" s="390">
        <f t="shared" si="336"/>
        <v>4.8959999999999999</v>
      </c>
      <c r="F356" s="107">
        <f t="shared" si="402"/>
        <v>4.8959999999999999</v>
      </c>
      <c r="G356" s="3">
        <v>0</v>
      </c>
      <c r="H356" s="4">
        <v>0</v>
      </c>
      <c r="I356" s="63"/>
      <c r="J356" s="15"/>
      <c r="K356" s="13"/>
      <c r="L356" s="98">
        <f t="shared" si="403"/>
        <v>0</v>
      </c>
      <c r="M356" s="99">
        <f>M5</f>
        <v>0.94499999999999995</v>
      </c>
      <c r="N356" s="100"/>
      <c r="O356" s="110" t="s">
        <v>240</v>
      </c>
      <c r="P356" s="95">
        <f t="shared" si="404"/>
        <v>0</v>
      </c>
      <c r="Q356" s="15"/>
      <c r="R356" s="24">
        <f t="shared" si="337"/>
        <v>0</v>
      </c>
      <c r="S356" s="25">
        <v>0</v>
      </c>
      <c r="T356" s="63"/>
      <c r="U356" s="15"/>
      <c r="V356" s="13"/>
      <c r="W356" s="98">
        <f t="shared" si="405"/>
        <v>0</v>
      </c>
      <c r="X356" s="99">
        <f>X5</f>
        <v>0.97</v>
      </c>
      <c r="Y356" s="100"/>
      <c r="Z356" s="110"/>
      <c r="AA356" s="95">
        <f t="shared" si="406"/>
        <v>0</v>
      </c>
      <c r="AB356" s="15"/>
      <c r="AC356" s="24">
        <f t="shared" si="338"/>
        <v>0</v>
      </c>
      <c r="AD356" s="5">
        <v>0</v>
      </c>
      <c r="AE356" s="63"/>
      <c r="AF356" s="15"/>
      <c r="AG356" s="13"/>
      <c r="AH356" s="98">
        <f t="shared" si="407"/>
        <v>0</v>
      </c>
      <c r="AI356" s="99">
        <f>AI5</f>
        <v>0.95499999999999996</v>
      </c>
      <c r="AJ356" s="100"/>
      <c r="AK356" s="110"/>
      <c r="AL356" s="95">
        <f t="shared" si="408"/>
        <v>0</v>
      </c>
      <c r="AM356" s="15"/>
      <c r="AN356" s="24">
        <f t="shared" si="339"/>
        <v>0</v>
      </c>
      <c r="AO356" s="5">
        <v>0</v>
      </c>
      <c r="AP356" s="63"/>
      <c r="AQ356" s="15"/>
      <c r="AR356" s="13"/>
      <c r="AS356" s="98">
        <f t="shared" si="409"/>
        <v>1</v>
      </c>
      <c r="AT356" s="99">
        <f>AT5</f>
        <v>0.96</v>
      </c>
      <c r="AU356" s="100">
        <v>5.0999999999999996</v>
      </c>
      <c r="AV356" s="110"/>
      <c r="AW356" s="95">
        <f t="shared" si="410"/>
        <v>4.8959999999999999</v>
      </c>
      <c r="AX356" s="15"/>
      <c r="AY356" s="24">
        <f t="shared" si="340"/>
        <v>1</v>
      </c>
      <c r="AZ356" s="5">
        <v>0</v>
      </c>
      <c r="BA356" s="63"/>
      <c r="BB356" s="15"/>
      <c r="BC356" s="13"/>
      <c r="BD356" s="98">
        <f t="shared" si="411"/>
        <v>0</v>
      </c>
      <c r="BE356" s="99">
        <f>BE5</f>
        <v>0.98</v>
      </c>
      <c r="BF356" s="100"/>
      <c r="BG356" s="110"/>
      <c r="BH356" s="95">
        <f t="shared" si="412"/>
        <v>0</v>
      </c>
      <c r="BI356" s="15"/>
      <c r="BJ356" s="24">
        <f t="shared" si="341"/>
        <v>0</v>
      </c>
      <c r="BK356" s="5">
        <v>0</v>
      </c>
      <c r="BL356" s="63"/>
      <c r="BM356" s="15"/>
      <c r="BN356" s="13"/>
      <c r="BO356" s="98">
        <f t="shared" si="413"/>
        <v>0</v>
      </c>
      <c r="BP356" s="99">
        <f>BP5</f>
        <v>0.94499999999999995</v>
      </c>
      <c r="BQ356" s="100"/>
      <c r="BR356" s="110"/>
      <c r="BS356" s="95">
        <f t="shared" si="414"/>
        <v>0</v>
      </c>
      <c r="BT356" s="15"/>
      <c r="BU356" s="24">
        <f t="shared" si="342"/>
        <v>0</v>
      </c>
      <c r="BV356" s="5">
        <v>0</v>
      </c>
      <c r="BW356" s="63"/>
      <c r="BX356" s="15"/>
      <c r="BY356" s="13"/>
      <c r="BZ356" s="98">
        <f t="shared" si="415"/>
        <v>0</v>
      </c>
      <c r="CA356" s="99">
        <f>CA5</f>
        <v>1</v>
      </c>
      <c r="CB356" s="100"/>
      <c r="CC356" s="110"/>
      <c r="CD356" s="95">
        <f t="shared" si="416"/>
        <v>0</v>
      </c>
      <c r="CE356" s="15"/>
      <c r="CF356" s="24">
        <f t="shared" si="343"/>
        <v>0</v>
      </c>
      <c r="CG356" s="5">
        <v>0</v>
      </c>
      <c r="CH356" s="63"/>
      <c r="CI356" s="15"/>
      <c r="CJ356" s="13"/>
      <c r="CK356" s="98">
        <f t="shared" si="417"/>
        <v>0</v>
      </c>
      <c r="CL356" s="99">
        <f>CL5</f>
        <v>1</v>
      </c>
      <c r="CM356" s="100"/>
      <c r="CN356" s="110"/>
      <c r="CO356" s="95">
        <f t="shared" si="418"/>
        <v>0</v>
      </c>
      <c r="CP356" s="15"/>
      <c r="CQ356" s="24">
        <f t="shared" si="344"/>
        <v>0</v>
      </c>
      <c r="CR356" s="5">
        <v>0</v>
      </c>
      <c r="CS356" s="63"/>
      <c r="CT356" s="15"/>
      <c r="CU356" s="13"/>
      <c r="CV356" s="98">
        <f t="shared" si="419"/>
        <v>0</v>
      </c>
      <c r="CW356" s="99">
        <f>CW5</f>
        <v>1</v>
      </c>
      <c r="CX356" s="100"/>
      <c r="CY356" s="110"/>
      <c r="CZ356" s="95">
        <f t="shared" si="420"/>
        <v>0</v>
      </c>
      <c r="DA356" s="15"/>
      <c r="DB356" s="24">
        <f t="shared" si="345"/>
        <v>0</v>
      </c>
      <c r="DC356" s="5">
        <v>0</v>
      </c>
      <c r="DD356" s="63"/>
      <c r="DE356" s="15"/>
      <c r="DF356" s="13"/>
      <c r="DG356" s="98">
        <f t="shared" si="421"/>
        <v>0</v>
      </c>
      <c r="DH356" s="99">
        <f>DH5</f>
        <v>1</v>
      </c>
      <c r="DI356" s="100"/>
      <c r="DJ356" s="110"/>
      <c r="DK356" s="95">
        <f t="shared" si="422"/>
        <v>0</v>
      </c>
      <c r="DL356" s="15"/>
      <c r="DM356" s="24">
        <f t="shared" si="346"/>
        <v>0</v>
      </c>
      <c r="DN356" s="5">
        <v>0</v>
      </c>
      <c r="DO356" s="63"/>
      <c r="DP356" s="15"/>
      <c r="DQ356" s="13"/>
      <c r="DR356" s="98">
        <f t="shared" si="423"/>
        <v>0</v>
      </c>
      <c r="DS356" s="99">
        <f>DS5</f>
        <v>1</v>
      </c>
      <c r="DT356" s="100"/>
      <c r="DU356" s="110"/>
      <c r="DV356" s="95">
        <f t="shared" si="424"/>
        <v>0</v>
      </c>
      <c r="DW356" s="15"/>
      <c r="DX356" s="24">
        <f t="shared" si="347"/>
        <v>0</v>
      </c>
      <c r="DY356" s="5">
        <v>0</v>
      </c>
      <c r="DZ356" s="63"/>
      <c r="EA356" s="15"/>
      <c r="EB356" s="13"/>
      <c r="EC356" s="98">
        <f t="shared" si="425"/>
        <v>0</v>
      </c>
      <c r="ED356" s="99">
        <f>ED5</f>
        <v>1</v>
      </c>
      <c r="EE356" s="100"/>
      <c r="EF356" s="110"/>
      <c r="EG356" s="95">
        <f t="shared" si="426"/>
        <v>0</v>
      </c>
      <c r="EH356" s="15"/>
      <c r="EI356" s="24">
        <f t="shared" si="348"/>
        <v>0</v>
      </c>
      <c r="EJ356" s="5">
        <v>0</v>
      </c>
      <c r="EK356" s="63"/>
      <c r="EL356" s="15"/>
      <c r="EM356" s="13"/>
      <c r="EN356" s="98">
        <f t="shared" si="427"/>
        <v>0</v>
      </c>
      <c r="EO356" s="99">
        <f>EO5</f>
        <v>1</v>
      </c>
      <c r="EP356" s="100"/>
      <c r="EQ356" s="110"/>
      <c r="ER356" s="95">
        <f t="shared" si="428"/>
        <v>0</v>
      </c>
      <c r="ES356" s="15"/>
      <c r="ET356" s="24">
        <f t="shared" si="349"/>
        <v>0</v>
      </c>
      <c r="EU356" s="5">
        <v>0</v>
      </c>
      <c r="EV356" s="63"/>
      <c r="EW356" s="15"/>
      <c r="EX356" s="13"/>
      <c r="EY356" s="98">
        <f t="shared" si="429"/>
        <v>0</v>
      </c>
      <c r="EZ356" s="99">
        <f>EZ5</f>
        <v>1</v>
      </c>
      <c r="FA356" s="100"/>
      <c r="FB356" s="110"/>
      <c r="FC356" s="95">
        <f t="shared" si="430"/>
        <v>0</v>
      </c>
      <c r="FD356" s="15"/>
      <c r="FE356" s="24">
        <f t="shared" si="350"/>
        <v>0</v>
      </c>
      <c r="FF356" s="5">
        <v>0</v>
      </c>
      <c r="FG356" s="63"/>
      <c r="FH356" s="15"/>
      <c r="FI356" s="13"/>
      <c r="FJ356" s="98">
        <f t="shared" si="431"/>
        <v>0</v>
      </c>
      <c r="FK356" s="99">
        <f>FK5</f>
        <v>1</v>
      </c>
      <c r="FL356" s="100"/>
      <c r="FM356" s="110"/>
      <c r="FN356" s="95">
        <f t="shared" si="432"/>
        <v>0</v>
      </c>
      <c r="FO356" s="15"/>
      <c r="FP356" s="24">
        <f t="shared" si="351"/>
        <v>0</v>
      </c>
      <c r="FQ356" s="5">
        <v>0</v>
      </c>
      <c r="FR356" s="8">
        <v>0</v>
      </c>
      <c r="FS356" s="84">
        <f t="shared" si="382"/>
        <v>500</v>
      </c>
      <c r="FT356" s="85">
        <f t="shared" si="383"/>
        <v>500</v>
      </c>
      <c r="FU356" s="85">
        <f t="shared" si="384"/>
        <v>500</v>
      </c>
      <c r="FV356" s="85">
        <f t="shared" si="385"/>
        <v>4.8959999999999999</v>
      </c>
      <c r="FW356" s="85">
        <f t="shared" si="386"/>
        <v>500</v>
      </c>
      <c r="FX356" s="85">
        <f t="shared" si="387"/>
        <v>500</v>
      </c>
      <c r="FY356" s="85">
        <f t="shared" si="388"/>
        <v>500</v>
      </c>
      <c r="FZ356" s="85">
        <f t="shared" si="389"/>
        <v>500</v>
      </c>
      <c r="GA356" s="85">
        <f t="shared" si="390"/>
        <v>500</v>
      </c>
      <c r="GB356" s="85">
        <f t="shared" si="391"/>
        <v>500</v>
      </c>
      <c r="GC356" s="85">
        <f t="shared" si="392"/>
        <v>500</v>
      </c>
      <c r="GD356" s="85">
        <f t="shared" si="393"/>
        <v>500</v>
      </c>
      <c r="GE356" s="85">
        <f t="shared" si="394"/>
        <v>500</v>
      </c>
      <c r="GF356" s="85">
        <f t="shared" si="395"/>
        <v>500</v>
      </c>
      <c r="GG356" s="85">
        <f t="shared" si="396"/>
        <v>500</v>
      </c>
      <c r="GH356" s="101">
        <f t="shared" si="433"/>
        <v>1</v>
      </c>
      <c r="GI356" s="102">
        <f t="shared" si="434"/>
        <v>4.8959999999999999</v>
      </c>
      <c r="GJ356" s="102">
        <f t="shared" si="435"/>
        <v>4.8959999999999999</v>
      </c>
      <c r="GK356" s="79">
        <f>ROW()</f>
        <v>356</v>
      </c>
    </row>
    <row r="357" spans="1:193" s="12" customFormat="1" ht="50.1" customHeight="1">
      <c r="A357" s="17">
        <f>ROW()</f>
        <v>357</v>
      </c>
      <c r="B357" s="32">
        <f t="shared" si="399"/>
        <v>351</v>
      </c>
      <c r="C357" s="33">
        <f t="shared" si="400"/>
        <v>351</v>
      </c>
      <c r="D357" s="31" t="s">
        <v>678</v>
      </c>
      <c r="E357" s="390">
        <f t="shared" si="336"/>
        <v>4.5019799999999996</v>
      </c>
      <c r="F357" s="107">
        <f t="shared" si="402"/>
        <v>5.5461675000000001</v>
      </c>
      <c r="G357" s="3">
        <v>0</v>
      </c>
      <c r="H357" s="4">
        <v>0</v>
      </c>
      <c r="I357" s="63"/>
      <c r="J357" s="15"/>
      <c r="K357" s="13"/>
      <c r="L357" s="98">
        <f t="shared" si="403"/>
        <v>1</v>
      </c>
      <c r="M357" s="99">
        <f>M5</f>
        <v>0.94499999999999995</v>
      </c>
      <c r="N357" s="100">
        <v>5.0419999999999998</v>
      </c>
      <c r="O357" s="110"/>
      <c r="P357" s="95">
        <f t="shared" si="404"/>
        <v>4.7646899999999999</v>
      </c>
      <c r="Q357" s="15"/>
      <c r="R357" s="24">
        <f t="shared" si="337"/>
        <v>2</v>
      </c>
      <c r="S357" s="25">
        <v>0</v>
      </c>
      <c r="T357" s="63"/>
      <c r="U357" s="15"/>
      <c r="V357" s="13"/>
      <c r="W357" s="98">
        <f t="shared" si="405"/>
        <v>1</v>
      </c>
      <c r="X357" s="99">
        <f>X5</f>
        <v>0.97</v>
      </c>
      <c r="Y357" s="100">
        <v>6.36</v>
      </c>
      <c r="Z357" s="110"/>
      <c r="AA357" s="95">
        <f t="shared" si="406"/>
        <v>6.1692</v>
      </c>
      <c r="AB357" s="15"/>
      <c r="AC357" s="24">
        <f t="shared" si="338"/>
        <v>3</v>
      </c>
      <c r="AD357" s="5">
        <v>0</v>
      </c>
      <c r="AE357" s="63"/>
      <c r="AF357" s="15"/>
      <c r="AG357" s="13"/>
      <c r="AH357" s="98">
        <f t="shared" si="407"/>
        <v>0</v>
      </c>
      <c r="AI357" s="99">
        <f>AI5</f>
        <v>0.95499999999999996</v>
      </c>
      <c r="AJ357" s="100"/>
      <c r="AK357" s="110"/>
      <c r="AL357" s="95">
        <f t="shared" si="408"/>
        <v>0</v>
      </c>
      <c r="AM357" s="15"/>
      <c r="AN357" s="24">
        <f t="shared" si="339"/>
        <v>0</v>
      </c>
      <c r="AO357" s="5">
        <v>0</v>
      </c>
      <c r="AP357" s="63"/>
      <c r="AQ357" s="15"/>
      <c r="AR357" s="13"/>
      <c r="AS357" s="98">
        <f t="shared" si="409"/>
        <v>1</v>
      </c>
      <c r="AT357" s="99">
        <f>AT5</f>
        <v>0.96</v>
      </c>
      <c r="AU357" s="100">
        <v>7.03</v>
      </c>
      <c r="AV357" s="110"/>
      <c r="AW357" s="95">
        <f t="shared" si="410"/>
        <v>6.7488000000000001</v>
      </c>
      <c r="AX357" s="15"/>
      <c r="AY357" s="24">
        <f t="shared" si="340"/>
        <v>4</v>
      </c>
      <c r="AZ357" s="5">
        <v>0</v>
      </c>
      <c r="BA357" s="63"/>
      <c r="BB357" s="15"/>
      <c r="BC357" s="13"/>
      <c r="BD357" s="98">
        <f t="shared" si="411"/>
        <v>0</v>
      </c>
      <c r="BE357" s="99">
        <f>BE5</f>
        <v>0.98</v>
      </c>
      <c r="BF357" s="100"/>
      <c r="BG357" s="110"/>
      <c r="BH357" s="95">
        <f t="shared" si="412"/>
        <v>0</v>
      </c>
      <c r="BI357" s="15"/>
      <c r="BJ357" s="24">
        <f t="shared" si="341"/>
        <v>0</v>
      </c>
      <c r="BK357" s="5">
        <v>0</v>
      </c>
      <c r="BL357" s="63"/>
      <c r="BM357" s="15"/>
      <c r="BN357" s="13"/>
      <c r="BO357" s="98">
        <f t="shared" si="413"/>
        <v>1</v>
      </c>
      <c r="BP357" s="99">
        <f>BP5</f>
        <v>0.94499999999999995</v>
      </c>
      <c r="BQ357" s="100">
        <v>4.7640000000000002</v>
      </c>
      <c r="BR357" s="110"/>
      <c r="BS357" s="95">
        <f t="shared" si="414"/>
        <v>4.5019799999999996</v>
      </c>
      <c r="BT357" s="15"/>
      <c r="BU357" s="24">
        <f t="shared" si="342"/>
        <v>1</v>
      </c>
      <c r="BV357" s="5">
        <v>0</v>
      </c>
      <c r="BW357" s="63"/>
      <c r="BX357" s="15"/>
      <c r="BY357" s="13"/>
      <c r="BZ357" s="98">
        <f t="shared" si="415"/>
        <v>0</v>
      </c>
      <c r="CA357" s="99">
        <f>CA5</f>
        <v>1</v>
      </c>
      <c r="CB357" s="100"/>
      <c r="CC357" s="110"/>
      <c r="CD357" s="95">
        <f t="shared" si="416"/>
        <v>0</v>
      </c>
      <c r="CE357" s="15"/>
      <c r="CF357" s="24">
        <f t="shared" si="343"/>
        <v>0</v>
      </c>
      <c r="CG357" s="5">
        <v>0</v>
      </c>
      <c r="CH357" s="63"/>
      <c r="CI357" s="15"/>
      <c r="CJ357" s="13"/>
      <c r="CK357" s="98">
        <f t="shared" si="417"/>
        <v>0</v>
      </c>
      <c r="CL357" s="99">
        <f>CL5</f>
        <v>1</v>
      </c>
      <c r="CM357" s="100"/>
      <c r="CN357" s="110"/>
      <c r="CO357" s="95">
        <f t="shared" si="418"/>
        <v>0</v>
      </c>
      <c r="CP357" s="15"/>
      <c r="CQ357" s="24">
        <f t="shared" si="344"/>
        <v>0</v>
      </c>
      <c r="CR357" s="5">
        <v>0</v>
      </c>
      <c r="CS357" s="63"/>
      <c r="CT357" s="15"/>
      <c r="CU357" s="13"/>
      <c r="CV357" s="98">
        <f t="shared" si="419"/>
        <v>0</v>
      </c>
      <c r="CW357" s="99">
        <f>CW5</f>
        <v>1</v>
      </c>
      <c r="CX357" s="100"/>
      <c r="CY357" s="110"/>
      <c r="CZ357" s="95">
        <f t="shared" si="420"/>
        <v>0</v>
      </c>
      <c r="DA357" s="15"/>
      <c r="DB357" s="24">
        <f t="shared" si="345"/>
        <v>0</v>
      </c>
      <c r="DC357" s="5">
        <v>0</v>
      </c>
      <c r="DD357" s="63"/>
      <c r="DE357" s="15"/>
      <c r="DF357" s="13"/>
      <c r="DG357" s="98">
        <f t="shared" si="421"/>
        <v>0</v>
      </c>
      <c r="DH357" s="99">
        <f>DH5</f>
        <v>1</v>
      </c>
      <c r="DI357" s="100"/>
      <c r="DJ357" s="110"/>
      <c r="DK357" s="95">
        <f t="shared" si="422"/>
        <v>0</v>
      </c>
      <c r="DL357" s="15"/>
      <c r="DM357" s="24">
        <f t="shared" si="346"/>
        <v>0</v>
      </c>
      <c r="DN357" s="5">
        <v>0</v>
      </c>
      <c r="DO357" s="63"/>
      <c r="DP357" s="15"/>
      <c r="DQ357" s="13"/>
      <c r="DR357" s="98">
        <f t="shared" si="423"/>
        <v>0</v>
      </c>
      <c r="DS357" s="99">
        <f>DS5</f>
        <v>1</v>
      </c>
      <c r="DT357" s="100"/>
      <c r="DU357" s="110"/>
      <c r="DV357" s="95">
        <f t="shared" si="424"/>
        <v>0</v>
      </c>
      <c r="DW357" s="15"/>
      <c r="DX357" s="24">
        <f t="shared" si="347"/>
        <v>0</v>
      </c>
      <c r="DY357" s="5">
        <v>0</v>
      </c>
      <c r="DZ357" s="63"/>
      <c r="EA357" s="15"/>
      <c r="EB357" s="13"/>
      <c r="EC357" s="98">
        <f t="shared" si="425"/>
        <v>0</v>
      </c>
      <c r="ED357" s="99">
        <f>ED5</f>
        <v>1</v>
      </c>
      <c r="EE357" s="100"/>
      <c r="EF357" s="110"/>
      <c r="EG357" s="95">
        <f t="shared" si="426"/>
        <v>0</v>
      </c>
      <c r="EH357" s="15"/>
      <c r="EI357" s="24">
        <f t="shared" si="348"/>
        <v>0</v>
      </c>
      <c r="EJ357" s="5">
        <v>0</v>
      </c>
      <c r="EK357" s="63"/>
      <c r="EL357" s="15"/>
      <c r="EM357" s="13"/>
      <c r="EN357" s="98">
        <f t="shared" si="427"/>
        <v>0</v>
      </c>
      <c r="EO357" s="99">
        <f>EO5</f>
        <v>1</v>
      </c>
      <c r="EP357" s="100"/>
      <c r="EQ357" s="110"/>
      <c r="ER357" s="95">
        <f t="shared" si="428"/>
        <v>0</v>
      </c>
      <c r="ES357" s="15"/>
      <c r="ET357" s="24">
        <f t="shared" si="349"/>
        <v>0</v>
      </c>
      <c r="EU357" s="5">
        <v>0</v>
      </c>
      <c r="EV357" s="63"/>
      <c r="EW357" s="15"/>
      <c r="EX357" s="13"/>
      <c r="EY357" s="98">
        <f t="shared" si="429"/>
        <v>0</v>
      </c>
      <c r="EZ357" s="99">
        <f>EZ5</f>
        <v>1</v>
      </c>
      <c r="FA357" s="100"/>
      <c r="FB357" s="110"/>
      <c r="FC357" s="95">
        <f t="shared" si="430"/>
        <v>0</v>
      </c>
      <c r="FD357" s="15"/>
      <c r="FE357" s="24">
        <f t="shared" si="350"/>
        <v>0</v>
      </c>
      <c r="FF357" s="5">
        <v>0</v>
      </c>
      <c r="FG357" s="63"/>
      <c r="FH357" s="15"/>
      <c r="FI357" s="13"/>
      <c r="FJ357" s="98">
        <f t="shared" si="431"/>
        <v>0</v>
      </c>
      <c r="FK357" s="99">
        <f>FK5</f>
        <v>1</v>
      </c>
      <c r="FL357" s="100"/>
      <c r="FM357" s="110"/>
      <c r="FN357" s="95">
        <f t="shared" si="432"/>
        <v>0</v>
      </c>
      <c r="FO357" s="15"/>
      <c r="FP357" s="24">
        <f t="shared" si="351"/>
        <v>0</v>
      </c>
      <c r="FQ357" s="5">
        <v>0</v>
      </c>
      <c r="FR357" s="8">
        <v>0</v>
      </c>
      <c r="FS357" s="84">
        <f t="shared" si="382"/>
        <v>4.7646899999999999</v>
      </c>
      <c r="FT357" s="85">
        <f t="shared" si="383"/>
        <v>6.1692</v>
      </c>
      <c r="FU357" s="85">
        <f t="shared" si="384"/>
        <v>500</v>
      </c>
      <c r="FV357" s="85">
        <f t="shared" si="385"/>
        <v>6.7488000000000001</v>
      </c>
      <c r="FW357" s="85">
        <f t="shared" si="386"/>
        <v>500</v>
      </c>
      <c r="FX357" s="85">
        <f t="shared" si="387"/>
        <v>4.5019799999999996</v>
      </c>
      <c r="FY357" s="85">
        <f t="shared" si="388"/>
        <v>500</v>
      </c>
      <c r="FZ357" s="85">
        <f t="shared" si="389"/>
        <v>500</v>
      </c>
      <c r="GA357" s="85">
        <f t="shared" si="390"/>
        <v>500</v>
      </c>
      <c r="GB357" s="85">
        <f t="shared" si="391"/>
        <v>500</v>
      </c>
      <c r="GC357" s="85">
        <f t="shared" si="392"/>
        <v>500</v>
      </c>
      <c r="GD357" s="85">
        <f t="shared" si="393"/>
        <v>500</v>
      </c>
      <c r="GE357" s="85">
        <f t="shared" si="394"/>
        <v>500</v>
      </c>
      <c r="GF357" s="85">
        <f t="shared" si="395"/>
        <v>500</v>
      </c>
      <c r="GG357" s="85">
        <f t="shared" si="396"/>
        <v>500</v>
      </c>
      <c r="GH357" s="101">
        <f t="shared" si="433"/>
        <v>4</v>
      </c>
      <c r="GI357" s="102">
        <f t="shared" si="434"/>
        <v>22.184670000000001</v>
      </c>
      <c r="GJ357" s="102">
        <f t="shared" si="435"/>
        <v>5.5461675000000001</v>
      </c>
      <c r="GK357" s="79">
        <f>ROW()</f>
        <v>357</v>
      </c>
    </row>
    <row r="358" spans="1:193" s="12" customFormat="1" ht="50.1" customHeight="1">
      <c r="A358" s="17">
        <f>ROW()</f>
        <v>358</v>
      </c>
      <c r="B358" s="32">
        <f t="shared" si="399"/>
        <v>352</v>
      </c>
      <c r="C358" s="33">
        <f t="shared" si="400"/>
        <v>352</v>
      </c>
      <c r="D358" s="31" t="s">
        <v>679</v>
      </c>
      <c r="E358" s="390">
        <f t="shared" si="336"/>
        <v>2.0896784999999993</v>
      </c>
      <c r="F358" s="107">
        <f t="shared" si="402"/>
        <v>2.1568594999999995</v>
      </c>
      <c r="G358" s="3">
        <v>0</v>
      </c>
      <c r="H358" s="4">
        <v>0</v>
      </c>
      <c r="I358" s="63"/>
      <c r="J358" s="15"/>
      <c r="K358" s="13"/>
      <c r="L358" s="98">
        <f t="shared" si="403"/>
        <v>1</v>
      </c>
      <c r="M358" s="99">
        <f>M5</f>
        <v>0.94499999999999995</v>
      </c>
      <c r="N358" s="100">
        <v>2.34</v>
      </c>
      <c r="O358" s="110"/>
      <c r="P358" s="95">
        <f t="shared" si="404"/>
        <v>2.2112999999999996</v>
      </c>
      <c r="Q358" s="15"/>
      <c r="R358" s="24">
        <f t="shared" si="337"/>
        <v>3</v>
      </c>
      <c r="S358" s="25">
        <v>0</v>
      </c>
      <c r="T358" s="63"/>
      <c r="U358" s="15"/>
      <c r="V358" s="13"/>
      <c r="W358" s="98">
        <f t="shared" si="405"/>
        <v>0</v>
      </c>
      <c r="X358" s="99">
        <f>X5</f>
        <v>0.97</v>
      </c>
      <c r="Y358" s="100"/>
      <c r="Z358" s="110"/>
      <c r="AA358" s="95">
        <f t="shared" si="406"/>
        <v>0</v>
      </c>
      <c r="AB358" s="15"/>
      <c r="AC358" s="24">
        <f t="shared" si="338"/>
        <v>0</v>
      </c>
      <c r="AD358" s="5">
        <v>0</v>
      </c>
      <c r="AE358" s="63"/>
      <c r="AF358" s="15"/>
      <c r="AG358" s="13"/>
      <c r="AH358" s="98">
        <f t="shared" si="407"/>
        <v>0</v>
      </c>
      <c r="AI358" s="99">
        <f>AI5</f>
        <v>0.95499999999999996</v>
      </c>
      <c r="AJ358" s="100"/>
      <c r="AK358" s="110"/>
      <c r="AL358" s="95">
        <f t="shared" si="408"/>
        <v>0</v>
      </c>
      <c r="AM358" s="15"/>
      <c r="AN358" s="24">
        <f t="shared" si="339"/>
        <v>0</v>
      </c>
      <c r="AO358" s="5">
        <v>0</v>
      </c>
      <c r="AP358" s="63"/>
      <c r="AQ358" s="15"/>
      <c r="AR358" s="13"/>
      <c r="AS358" s="98">
        <f t="shared" si="409"/>
        <v>1</v>
      </c>
      <c r="AT358" s="99">
        <f>AT5</f>
        <v>0.96</v>
      </c>
      <c r="AU358" s="100">
        <v>2.2599999999999998</v>
      </c>
      <c r="AV358" s="110"/>
      <c r="AW358" s="95">
        <f t="shared" si="410"/>
        <v>2.1695999999999995</v>
      </c>
      <c r="AX358" s="15"/>
      <c r="AY358" s="24">
        <f t="shared" si="340"/>
        <v>2</v>
      </c>
      <c r="AZ358" s="5">
        <v>0</v>
      </c>
      <c r="BA358" s="63"/>
      <c r="BB358" s="15"/>
      <c r="BC358" s="13"/>
      <c r="BD358" s="98">
        <f t="shared" si="411"/>
        <v>0</v>
      </c>
      <c r="BE358" s="99">
        <f>BE5</f>
        <v>0.98</v>
      </c>
      <c r="BF358" s="100"/>
      <c r="BG358" s="110"/>
      <c r="BH358" s="95">
        <f t="shared" si="412"/>
        <v>0</v>
      </c>
      <c r="BI358" s="15"/>
      <c r="BJ358" s="24">
        <f t="shared" si="341"/>
        <v>0</v>
      </c>
      <c r="BK358" s="5">
        <v>0</v>
      </c>
      <c r="BL358" s="63"/>
      <c r="BM358" s="15"/>
      <c r="BN358" s="13"/>
      <c r="BO358" s="98">
        <f t="shared" si="413"/>
        <v>1</v>
      </c>
      <c r="BP358" s="99">
        <f>BP5</f>
        <v>0.94499999999999995</v>
      </c>
      <c r="BQ358" s="100">
        <v>2.2112999999999996</v>
      </c>
      <c r="BR358" s="110"/>
      <c r="BS358" s="95">
        <f t="shared" si="414"/>
        <v>2.0896784999999993</v>
      </c>
      <c r="BT358" s="15"/>
      <c r="BU358" s="24">
        <f t="shared" si="342"/>
        <v>1</v>
      </c>
      <c r="BV358" s="5">
        <v>0</v>
      </c>
      <c r="BW358" s="63"/>
      <c r="BX358" s="15"/>
      <c r="BY358" s="13"/>
      <c r="BZ358" s="98">
        <f t="shared" si="415"/>
        <v>0</v>
      </c>
      <c r="CA358" s="99">
        <f>CA5</f>
        <v>1</v>
      </c>
      <c r="CB358" s="100"/>
      <c r="CC358" s="110"/>
      <c r="CD358" s="95">
        <f t="shared" si="416"/>
        <v>0</v>
      </c>
      <c r="CE358" s="15"/>
      <c r="CF358" s="24">
        <f t="shared" si="343"/>
        <v>0</v>
      </c>
      <c r="CG358" s="5">
        <v>0</v>
      </c>
      <c r="CH358" s="63"/>
      <c r="CI358" s="15"/>
      <c r="CJ358" s="13"/>
      <c r="CK358" s="98">
        <f t="shared" si="417"/>
        <v>0</v>
      </c>
      <c r="CL358" s="99">
        <f>CL5</f>
        <v>1</v>
      </c>
      <c r="CM358" s="100"/>
      <c r="CN358" s="110"/>
      <c r="CO358" s="95">
        <f t="shared" si="418"/>
        <v>0</v>
      </c>
      <c r="CP358" s="15"/>
      <c r="CQ358" s="24">
        <f t="shared" si="344"/>
        <v>0</v>
      </c>
      <c r="CR358" s="5">
        <v>0</v>
      </c>
      <c r="CS358" s="63"/>
      <c r="CT358" s="15"/>
      <c r="CU358" s="13"/>
      <c r="CV358" s="98">
        <f t="shared" si="419"/>
        <v>0</v>
      </c>
      <c r="CW358" s="99">
        <f>CW5</f>
        <v>1</v>
      </c>
      <c r="CX358" s="100"/>
      <c r="CY358" s="110"/>
      <c r="CZ358" s="95">
        <f t="shared" si="420"/>
        <v>0</v>
      </c>
      <c r="DA358" s="15"/>
      <c r="DB358" s="24">
        <f t="shared" si="345"/>
        <v>0</v>
      </c>
      <c r="DC358" s="5">
        <v>0</v>
      </c>
      <c r="DD358" s="63"/>
      <c r="DE358" s="15"/>
      <c r="DF358" s="13"/>
      <c r="DG358" s="98">
        <f t="shared" si="421"/>
        <v>0</v>
      </c>
      <c r="DH358" s="99">
        <f>DH5</f>
        <v>1</v>
      </c>
      <c r="DI358" s="100"/>
      <c r="DJ358" s="110"/>
      <c r="DK358" s="95">
        <f t="shared" si="422"/>
        <v>0</v>
      </c>
      <c r="DL358" s="15"/>
      <c r="DM358" s="24">
        <f t="shared" si="346"/>
        <v>0</v>
      </c>
      <c r="DN358" s="5">
        <v>0</v>
      </c>
      <c r="DO358" s="63"/>
      <c r="DP358" s="15"/>
      <c r="DQ358" s="13"/>
      <c r="DR358" s="98">
        <f t="shared" si="423"/>
        <v>0</v>
      </c>
      <c r="DS358" s="99">
        <f>DS5</f>
        <v>1</v>
      </c>
      <c r="DT358" s="100"/>
      <c r="DU358" s="110"/>
      <c r="DV358" s="95">
        <f t="shared" si="424"/>
        <v>0</v>
      </c>
      <c r="DW358" s="15"/>
      <c r="DX358" s="24">
        <f t="shared" si="347"/>
        <v>0</v>
      </c>
      <c r="DY358" s="5">
        <v>0</v>
      </c>
      <c r="DZ358" s="63"/>
      <c r="EA358" s="15"/>
      <c r="EB358" s="13"/>
      <c r="EC358" s="98">
        <f t="shared" si="425"/>
        <v>0</v>
      </c>
      <c r="ED358" s="99">
        <f>ED5</f>
        <v>1</v>
      </c>
      <c r="EE358" s="100"/>
      <c r="EF358" s="110"/>
      <c r="EG358" s="95">
        <f t="shared" si="426"/>
        <v>0</v>
      </c>
      <c r="EH358" s="15"/>
      <c r="EI358" s="24">
        <f t="shared" si="348"/>
        <v>0</v>
      </c>
      <c r="EJ358" s="5">
        <v>0</v>
      </c>
      <c r="EK358" s="63"/>
      <c r="EL358" s="15"/>
      <c r="EM358" s="13"/>
      <c r="EN358" s="98">
        <f t="shared" si="427"/>
        <v>0</v>
      </c>
      <c r="EO358" s="99">
        <f>EO5</f>
        <v>1</v>
      </c>
      <c r="EP358" s="100"/>
      <c r="EQ358" s="110"/>
      <c r="ER358" s="95">
        <f t="shared" si="428"/>
        <v>0</v>
      </c>
      <c r="ES358" s="15"/>
      <c r="ET358" s="24">
        <f t="shared" si="349"/>
        <v>0</v>
      </c>
      <c r="EU358" s="5">
        <v>0</v>
      </c>
      <c r="EV358" s="63"/>
      <c r="EW358" s="15"/>
      <c r="EX358" s="13"/>
      <c r="EY358" s="98">
        <f t="shared" si="429"/>
        <v>0</v>
      </c>
      <c r="EZ358" s="99">
        <f>EZ5</f>
        <v>1</v>
      </c>
      <c r="FA358" s="100"/>
      <c r="FB358" s="110"/>
      <c r="FC358" s="95">
        <f t="shared" si="430"/>
        <v>0</v>
      </c>
      <c r="FD358" s="15"/>
      <c r="FE358" s="24">
        <f t="shared" si="350"/>
        <v>0</v>
      </c>
      <c r="FF358" s="5">
        <v>0</v>
      </c>
      <c r="FG358" s="63"/>
      <c r="FH358" s="15"/>
      <c r="FI358" s="13"/>
      <c r="FJ358" s="98">
        <f t="shared" si="431"/>
        <v>0</v>
      </c>
      <c r="FK358" s="99">
        <f>FK5</f>
        <v>1</v>
      </c>
      <c r="FL358" s="100"/>
      <c r="FM358" s="110"/>
      <c r="FN358" s="95">
        <f t="shared" si="432"/>
        <v>0</v>
      </c>
      <c r="FO358" s="15"/>
      <c r="FP358" s="24">
        <f t="shared" si="351"/>
        <v>0</v>
      </c>
      <c r="FQ358" s="5">
        <v>0</v>
      </c>
      <c r="FR358" s="8">
        <v>0</v>
      </c>
      <c r="FS358" s="84">
        <f t="shared" si="382"/>
        <v>2.2112999999999996</v>
      </c>
      <c r="FT358" s="85">
        <f t="shared" si="383"/>
        <v>500</v>
      </c>
      <c r="FU358" s="85">
        <f t="shared" si="384"/>
        <v>500</v>
      </c>
      <c r="FV358" s="85">
        <f t="shared" si="385"/>
        <v>2.1695999999999995</v>
      </c>
      <c r="FW358" s="85">
        <f t="shared" si="386"/>
        <v>500</v>
      </c>
      <c r="FX358" s="85">
        <f t="shared" si="387"/>
        <v>2.0896784999999993</v>
      </c>
      <c r="FY358" s="85">
        <f t="shared" si="388"/>
        <v>500</v>
      </c>
      <c r="FZ358" s="85">
        <f t="shared" si="389"/>
        <v>500</v>
      </c>
      <c r="GA358" s="85">
        <f t="shared" si="390"/>
        <v>500</v>
      </c>
      <c r="GB358" s="85">
        <f t="shared" si="391"/>
        <v>500</v>
      </c>
      <c r="GC358" s="85">
        <f t="shared" si="392"/>
        <v>500</v>
      </c>
      <c r="GD358" s="85">
        <f t="shared" si="393"/>
        <v>500</v>
      </c>
      <c r="GE358" s="85">
        <f t="shared" si="394"/>
        <v>500</v>
      </c>
      <c r="GF358" s="85">
        <f t="shared" si="395"/>
        <v>500</v>
      </c>
      <c r="GG358" s="85">
        <f t="shared" si="396"/>
        <v>500</v>
      </c>
      <c r="GH358" s="101">
        <f t="shared" si="433"/>
        <v>3</v>
      </c>
      <c r="GI358" s="102">
        <f t="shared" si="434"/>
        <v>6.4705784999999985</v>
      </c>
      <c r="GJ358" s="102">
        <f t="shared" si="435"/>
        <v>2.1568594999999995</v>
      </c>
      <c r="GK358" s="79">
        <f>ROW()</f>
        <v>358</v>
      </c>
    </row>
    <row r="359" spans="1:193" s="12" customFormat="1" ht="50.1" customHeight="1">
      <c r="A359" s="17">
        <f>ROW()</f>
        <v>359</v>
      </c>
      <c r="B359" s="32">
        <f t="shared" si="399"/>
        <v>353</v>
      </c>
      <c r="C359" s="33">
        <f t="shared" si="400"/>
        <v>353</v>
      </c>
      <c r="D359" s="31" t="s">
        <v>680</v>
      </c>
      <c r="E359" s="390">
        <f t="shared" si="336"/>
        <v>1.776</v>
      </c>
      <c r="F359" s="107">
        <f t="shared" si="402"/>
        <v>2.1483250187499996</v>
      </c>
      <c r="G359" s="3">
        <v>0</v>
      </c>
      <c r="H359" s="4">
        <v>0</v>
      </c>
      <c r="I359" s="63"/>
      <c r="J359" s="15"/>
      <c r="K359" s="13"/>
      <c r="L359" s="98">
        <f t="shared" si="403"/>
        <v>1</v>
      </c>
      <c r="M359" s="99">
        <f>M5</f>
        <v>0.94499999999999995</v>
      </c>
      <c r="N359" s="100">
        <v>2.6429999999999998</v>
      </c>
      <c r="O359" s="110"/>
      <c r="P359" s="95">
        <f t="shared" si="404"/>
        <v>2.4976349999999998</v>
      </c>
      <c r="Q359" s="15"/>
      <c r="R359" s="24">
        <f t="shared" si="337"/>
        <v>4</v>
      </c>
      <c r="S359" s="25">
        <v>0</v>
      </c>
      <c r="T359" s="63"/>
      <c r="U359" s="15"/>
      <c r="V359" s="13"/>
      <c r="W359" s="98">
        <f t="shared" si="405"/>
        <v>1</v>
      </c>
      <c r="X359" s="99">
        <f>X5</f>
        <v>0.97</v>
      </c>
      <c r="Y359" s="100">
        <v>2.02</v>
      </c>
      <c r="Z359" s="110"/>
      <c r="AA359" s="95">
        <f t="shared" si="406"/>
        <v>1.9594</v>
      </c>
      <c r="AB359" s="15"/>
      <c r="AC359" s="24">
        <f t="shared" si="338"/>
        <v>2</v>
      </c>
      <c r="AD359" s="5">
        <v>0</v>
      </c>
      <c r="AE359" s="63"/>
      <c r="AF359" s="15"/>
      <c r="AG359" s="13"/>
      <c r="AH359" s="98">
        <f t="shared" si="407"/>
        <v>0</v>
      </c>
      <c r="AI359" s="99">
        <f>AI5</f>
        <v>0.95499999999999996</v>
      </c>
      <c r="AJ359" s="100"/>
      <c r="AK359" s="110"/>
      <c r="AL359" s="95">
        <f t="shared" si="408"/>
        <v>0</v>
      </c>
      <c r="AM359" s="15"/>
      <c r="AN359" s="24">
        <f t="shared" si="339"/>
        <v>0</v>
      </c>
      <c r="AO359" s="5">
        <v>0</v>
      </c>
      <c r="AP359" s="63"/>
      <c r="AQ359" s="15"/>
      <c r="AR359" s="13"/>
      <c r="AS359" s="98">
        <f t="shared" si="409"/>
        <v>1</v>
      </c>
      <c r="AT359" s="99">
        <f>AT5</f>
        <v>0.96</v>
      </c>
      <c r="AU359" s="100">
        <v>1.85</v>
      </c>
      <c r="AV359" s="110"/>
      <c r="AW359" s="95">
        <f t="shared" si="410"/>
        <v>1.776</v>
      </c>
      <c r="AX359" s="15"/>
      <c r="AY359" s="24">
        <f t="shared" si="340"/>
        <v>1</v>
      </c>
      <c r="AZ359" s="5">
        <v>0</v>
      </c>
      <c r="BA359" s="63"/>
      <c r="BB359" s="15"/>
      <c r="BC359" s="13"/>
      <c r="BD359" s="98">
        <f t="shared" si="411"/>
        <v>0</v>
      </c>
      <c r="BE359" s="99">
        <f>BE5</f>
        <v>0.98</v>
      </c>
      <c r="BF359" s="100"/>
      <c r="BG359" s="110"/>
      <c r="BH359" s="95">
        <f t="shared" si="412"/>
        <v>0</v>
      </c>
      <c r="BI359" s="15"/>
      <c r="BJ359" s="24">
        <f t="shared" si="341"/>
        <v>0</v>
      </c>
      <c r="BK359" s="5">
        <v>0</v>
      </c>
      <c r="BL359" s="63"/>
      <c r="BM359" s="15"/>
      <c r="BN359" s="13"/>
      <c r="BO359" s="98">
        <f t="shared" si="413"/>
        <v>1</v>
      </c>
      <c r="BP359" s="99">
        <f>BP5</f>
        <v>0.94499999999999995</v>
      </c>
      <c r="BQ359" s="100">
        <v>2.4976349999999998</v>
      </c>
      <c r="BR359" s="110"/>
      <c r="BS359" s="95">
        <f t="shared" si="414"/>
        <v>2.3602650749999996</v>
      </c>
      <c r="BT359" s="15"/>
      <c r="BU359" s="24">
        <f t="shared" si="342"/>
        <v>3</v>
      </c>
      <c r="BV359" s="5">
        <v>0</v>
      </c>
      <c r="BW359" s="63"/>
      <c r="BX359" s="15"/>
      <c r="BY359" s="13"/>
      <c r="BZ359" s="98">
        <f t="shared" si="415"/>
        <v>0</v>
      </c>
      <c r="CA359" s="99">
        <f>CA5</f>
        <v>1</v>
      </c>
      <c r="CB359" s="100"/>
      <c r="CC359" s="110"/>
      <c r="CD359" s="95">
        <f t="shared" si="416"/>
        <v>0</v>
      </c>
      <c r="CE359" s="15"/>
      <c r="CF359" s="24">
        <f t="shared" si="343"/>
        <v>0</v>
      </c>
      <c r="CG359" s="5">
        <v>0</v>
      </c>
      <c r="CH359" s="63"/>
      <c r="CI359" s="15"/>
      <c r="CJ359" s="13"/>
      <c r="CK359" s="98">
        <f t="shared" si="417"/>
        <v>0</v>
      </c>
      <c r="CL359" s="99">
        <f>CL5</f>
        <v>1</v>
      </c>
      <c r="CM359" s="100"/>
      <c r="CN359" s="110"/>
      <c r="CO359" s="95">
        <f t="shared" si="418"/>
        <v>0</v>
      </c>
      <c r="CP359" s="15"/>
      <c r="CQ359" s="24">
        <f t="shared" si="344"/>
        <v>0</v>
      </c>
      <c r="CR359" s="5">
        <v>0</v>
      </c>
      <c r="CS359" s="63"/>
      <c r="CT359" s="15"/>
      <c r="CU359" s="13"/>
      <c r="CV359" s="98">
        <f t="shared" si="419"/>
        <v>0</v>
      </c>
      <c r="CW359" s="99">
        <f>CW5</f>
        <v>1</v>
      </c>
      <c r="CX359" s="100"/>
      <c r="CY359" s="110"/>
      <c r="CZ359" s="95">
        <f t="shared" si="420"/>
        <v>0</v>
      </c>
      <c r="DA359" s="15"/>
      <c r="DB359" s="24">
        <f t="shared" si="345"/>
        <v>0</v>
      </c>
      <c r="DC359" s="5">
        <v>0</v>
      </c>
      <c r="DD359" s="63"/>
      <c r="DE359" s="15"/>
      <c r="DF359" s="13"/>
      <c r="DG359" s="98">
        <f t="shared" si="421"/>
        <v>0</v>
      </c>
      <c r="DH359" s="99">
        <f>DH5</f>
        <v>1</v>
      </c>
      <c r="DI359" s="100"/>
      <c r="DJ359" s="110"/>
      <c r="DK359" s="95">
        <f t="shared" si="422"/>
        <v>0</v>
      </c>
      <c r="DL359" s="15"/>
      <c r="DM359" s="24">
        <f t="shared" si="346"/>
        <v>0</v>
      </c>
      <c r="DN359" s="5">
        <v>0</v>
      </c>
      <c r="DO359" s="63"/>
      <c r="DP359" s="15"/>
      <c r="DQ359" s="13"/>
      <c r="DR359" s="98">
        <f t="shared" si="423"/>
        <v>0</v>
      </c>
      <c r="DS359" s="99">
        <f>DS5</f>
        <v>1</v>
      </c>
      <c r="DT359" s="100"/>
      <c r="DU359" s="110"/>
      <c r="DV359" s="95">
        <f t="shared" si="424"/>
        <v>0</v>
      </c>
      <c r="DW359" s="15"/>
      <c r="DX359" s="24">
        <f t="shared" si="347"/>
        <v>0</v>
      </c>
      <c r="DY359" s="5">
        <v>0</v>
      </c>
      <c r="DZ359" s="63"/>
      <c r="EA359" s="15"/>
      <c r="EB359" s="13"/>
      <c r="EC359" s="98">
        <f t="shared" si="425"/>
        <v>0</v>
      </c>
      <c r="ED359" s="99">
        <f>ED5</f>
        <v>1</v>
      </c>
      <c r="EE359" s="100"/>
      <c r="EF359" s="110"/>
      <c r="EG359" s="95">
        <f t="shared" si="426"/>
        <v>0</v>
      </c>
      <c r="EH359" s="15"/>
      <c r="EI359" s="24">
        <f t="shared" si="348"/>
        <v>0</v>
      </c>
      <c r="EJ359" s="5">
        <v>0</v>
      </c>
      <c r="EK359" s="63"/>
      <c r="EL359" s="15"/>
      <c r="EM359" s="13"/>
      <c r="EN359" s="98">
        <f t="shared" si="427"/>
        <v>0</v>
      </c>
      <c r="EO359" s="99">
        <f>EO5</f>
        <v>1</v>
      </c>
      <c r="EP359" s="100"/>
      <c r="EQ359" s="110"/>
      <c r="ER359" s="95">
        <f t="shared" si="428"/>
        <v>0</v>
      </c>
      <c r="ES359" s="15"/>
      <c r="ET359" s="24">
        <f t="shared" si="349"/>
        <v>0</v>
      </c>
      <c r="EU359" s="5">
        <v>0</v>
      </c>
      <c r="EV359" s="63"/>
      <c r="EW359" s="15"/>
      <c r="EX359" s="13"/>
      <c r="EY359" s="98">
        <f t="shared" si="429"/>
        <v>0</v>
      </c>
      <c r="EZ359" s="99">
        <f>EZ5</f>
        <v>1</v>
      </c>
      <c r="FA359" s="100"/>
      <c r="FB359" s="110"/>
      <c r="FC359" s="95">
        <f t="shared" si="430"/>
        <v>0</v>
      </c>
      <c r="FD359" s="15"/>
      <c r="FE359" s="24">
        <f t="shared" si="350"/>
        <v>0</v>
      </c>
      <c r="FF359" s="5">
        <v>0</v>
      </c>
      <c r="FG359" s="63"/>
      <c r="FH359" s="15"/>
      <c r="FI359" s="13"/>
      <c r="FJ359" s="98">
        <f t="shared" si="431"/>
        <v>0</v>
      </c>
      <c r="FK359" s="99">
        <f>FK5</f>
        <v>1</v>
      </c>
      <c r="FL359" s="100"/>
      <c r="FM359" s="110"/>
      <c r="FN359" s="95">
        <f t="shared" si="432"/>
        <v>0</v>
      </c>
      <c r="FO359" s="15"/>
      <c r="FP359" s="24">
        <f t="shared" si="351"/>
        <v>0</v>
      </c>
      <c r="FQ359" s="5">
        <v>0</v>
      </c>
      <c r="FR359" s="8">
        <v>0</v>
      </c>
      <c r="FS359" s="84">
        <f t="shared" si="382"/>
        <v>2.4976349999999998</v>
      </c>
      <c r="FT359" s="85">
        <f t="shared" si="383"/>
        <v>1.9594</v>
      </c>
      <c r="FU359" s="85">
        <f t="shared" si="384"/>
        <v>500</v>
      </c>
      <c r="FV359" s="85">
        <f t="shared" si="385"/>
        <v>1.776</v>
      </c>
      <c r="FW359" s="85">
        <f t="shared" si="386"/>
        <v>500</v>
      </c>
      <c r="FX359" s="85">
        <f t="shared" si="387"/>
        <v>2.3602650749999996</v>
      </c>
      <c r="FY359" s="85">
        <f t="shared" si="388"/>
        <v>500</v>
      </c>
      <c r="FZ359" s="85">
        <f t="shared" si="389"/>
        <v>500</v>
      </c>
      <c r="GA359" s="85">
        <f t="shared" si="390"/>
        <v>500</v>
      </c>
      <c r="GB359" s="85">
        <f t="shared" si="391"/>
        <v>500</v>
      </c>
      <c r="GC359" s="85">
        <f t="shared" si="392"/>
        <v>500</v>
      </c>
      <c r="GD359" s="85">
        <f t="shared" si="393"/>
        <v>500</v>
      </c>
      <c r="GE359" s="85">
        <f t="shared" si="394"/>
        <v>500</v>
      </c>
      <c r="GF359" s="85">
        <f t="shared" si="395"/>
        <v>500</v>
      </c>
      <c r="GG359" s="85">
        <f t="shared" si="396"/>
        <v>500</v>
      </c>
      <c r="GH359" s="101">
        <f t="shared" si="433"/>
        <v>4</v>
      </c>
      <c r="GI359" s="102">
        <f t="shared" si="434"/>
        <v>8.5933000749999984</v>
      </c>
      <c r="GJ359" s="102">
        <f t="shared" si="435"/>
        <v>2.1483250187499996</v>
      </c>
      <c r="GK359" s="79">
        <f>ROW()</f>
        <v>359</v>
      </c>
    </row>
    <row r="360" spans="1:193" s="12" customFormat="1" ht="50.1" customHeight="1">
      <c r="A360" s="17">
        <f>ROW()</f>
        <v>360</v>
      </c>
      <c r="B360" s="32">
        <f t="shared" si="399"/>
        <v>354</v>
      </c>
      <c r="C360" s="33">
        <f t="shared" si="400"/>
        <v>354</v>
      </c>
      <c r="D360" s="31" t="s">
        <v>681</v>
      </c>
      <c r="E360" s="390">
        <f t="shared" si="336"/>
        <v>19.17972</v>
      </c>
      <c r="F360" s="107">
        <f t="shared" si="402"/>
        <v>19.17972</v>
      </c>
      <c r="G360" s="3">
        <v>0</v>
      </c>
      <c r="H360" s="4">
        <v>0</v>
      </c>
      <c r="I360" s="63"/>
      <c r="J360" s="15"/>
      <c r="K360" s="13"/>
      <c r="L360" s="98">
        <f t="shared" si="403"/>
        <v>1</v>
      </c>
      <c r="M360" s="99">
        <f>M5</f>
        <v>0.94499999999999995</v>
      </c>
      <c r="N360" s="100">
        <v>20.295999999999999</v>
      </c>
      <c r="O360" s="110">
        <v>151538</v>
      </c>
      <c r="P360" s="95">
        <f t="shared" si="404"/>
        <v>19.17972</v>
      </c>
      <c r="Q360" s="15"/>
      <c r="R360" s="24">
        <f t="shared" si="337"/>
        <v>1</v>
      </c>
      <c r="S360" s="25">
        <v>0</v>
      </c>
      <c r="T360" s="63"/>
      <c r="U360" s="15"/>
      <c r="V360" s="13"/>
      <c r="W360" s="98">
        <f t="shared" si="405"/>
        <v>0</v>
      </c>
      <c r="X360" s="99">
        <f>X5</f>
        <v>0.97</v>
      </c>
      <c r="Y360" s="100"/>
      <c r="Z360" s="110"/>
      <c r="AA360" s="95">
        <f t="shared" si="406"/>
        <v>0</v>
      </c>
      <c r="AB360" s="15"/>
      <c r="AC360" s="24">
        <f t="shared" si="338"/>
        <v>0</v>
      </c>
      <c r="AD360" s="5">
        <v>0</v>
      </c>
      <c r="AE360" s="63"/>
      <c r="AF360" s="15"/>
      <c r="AG360" s="13"/>
      <c r="AH360" s="98">
        <f t="shared" si="407"/>
        <v>0</v>
      </c>
      <c r="AI360" s="99">
        <f>AI5</f>
        <v>0.95499999999999996</v>
      </c>
      <c r="AJ360" s="100"/>
      <c r="AK360" s="110"/>
      <c r="AL360" s="95">
        <f t="shared" si="408"/>
        <v>0</v>
      </c>
      <c r="AM360" s="15"/>
      <c r="AN360" s="24">
        <f t="shared" si="339"/>
        <v>0</v>
      </c>
      <c r="AO360" s="5">
        <v>0</v>
      </c>
      <c r="AP360" s="63"/>
      <c r="AQ360" s="15"/>
      <c r="AR360" s="13"/>
      <c r="AS360" s="98">
        <f t="shared" si="409"/>
        <v>0</v>
      </c>
      <c r="AT360" s="99">
        <f>AT5</f>
        <v>0.96</v>
      </c>
      <c r="AU360" s="100"/>
      <c r="AV360" s="110"/>
      <c r="AW360" s="95">
        <f t="shared" si="410"/>
        <v>0</v>
      </c>
      <c r="AX360" s="15"/>
      <c r="AY360" s="24">
        <f t="shared" si="340"/>
        <v>0</v>
      </c>
      <c r="AZ360" s="5">
        <v>0</v>
      </c>
      <c r="BA360" s="63"/>
      <c r="BB360" s="15"/>
      <c r="BC360" s="13"/>
      <c r="BD360" s="98">
        <f t="shared" si="411"/>
        <v>0</v>
      </c>
      <c r="BE360" s="99">
        <f>BE5</f>
        <v>0.98</v>
      </c>
      <c r="BF360" s="100"/>
      <c r="BG360" s="110"/>
      <c r="BH360" s="95">
        <f t="shared" si="412"/>
        <v>0</v>
      </c>
      <c r="BI360" s="15"/>
      <c r="BJ360" s="24">
        <f t="shared" si="341"/>
        <v>0</v>
      </c>
      <c r="BK360" s="5">
        <v>0</v>
      </c>
      <c r="BL360" s="63"/>
      <c r="BM360" s="15"/>
      <c r="BN360" s="13"/>
      <c r="BO360" s="98">
        <f t="shared" si="413"/>
        <v>0</v>
      </c>
      <c r="BP360" s="99">
        <f>BP5</f>
        <v>0.94499999999999995</v>
      </c>
      <c r="BQ360" s="100"/>
      <c r="BR360" s="110"/>
      <c r="BS360" s="95">
        <f t="shared" si="414"/>
        <v>0</v>
      </c>
      <c r="BT360" s="15"/>
      <c r="BU360" s="24">
        <f t="shared" si="342"/>
        <v>0</v>
      </c>
      <c r="BV360" s="5">
        <v>0</v>
      </c>
      <c r="BW360" s="63"/>
      <c r="BX360" s="15"/>
      <c r="BY360" s="13"/>
      <c r="BZ360" s="98">
        <f t="shared" si="415"/>
        <v>0</v>
      </c>
      <c r="CA360" s="99">
        <f>CA5</f>
        <v>1</v>
      </c>
      <c r="CB360" s="100"/>
      <c r="CC360" s="110"/>
      <c r="CD360" s="95">
        <f t="shared" si="416"/>
        <v>0</v>
      </c>
      <c r="CE360" s="15"/>
      <c r="CF360" s="24">
        <f t="shared" si="343"/>
        <v>0</v>
      </c>
      <c r="CG360" s="5">
        <v>0</v>
      </c>
      <c r="CH360" s="63"/>
      <c r="CI360" s="15"/>
      <c r="CJ360" s="13"/>
      <c r="CK360" s="98">
        <f t="shared" si="417"/>
        <v>0</v>
      </c>
      <c r="CL360" s="99">
        <f>CL5</f>
        <v>1</v>
      </c>
      <c r="CM360" s="100"/>
      <c r="CN360" s="110"/>
      <c r="CO360" s="95">
        <f t="shared" si="418"/>
        <v>0</v>
      </c>
      <c r="CP360" s="15"/>
      <c r="CQ360" s="24">
        <f t="shared" si="344"/>
        <v>0</v>
      </c>
      <c r="CR360" s="5">
        <v>0</v>
      </c>
      <c r="CS360" s="63"/>
      <c r="CT360" s="15"/>
      <c r="CU360" s="13"/>
      <c r="CV360" s="98">
        <f t="shared" si="419"/>
        <v>0</v>
      </c>
      <c r="CW360" s="99">
        <f>CW5</f>
        <v>1</v>
      </c>
      <c r="CX360" s="100"/>
      <c r="CY360" s="110"/>
      <c r="CZ360" s="95">
        <f t="shared" si="420"/>
        <v>0</v>
      </c>
      <c r="DA360" s="15"/>
      <c r="DB360" s="24">
        <f t="shared" si="345"/>
        <v>0</v>
      </c>
      <c r="DC360" s="5">
        <v>0</v>
      </c>
      <c r="DD360" s="63"/>
      <c r="DE360" s="15"/>
      <c r="DF360" s="13"/>
      <c r="DG360" s="98">
        <f t="shared" si="421"/>
        <v>0</v>
      </c>
      <c r="DH360" s="99">
        <f>DH5</f>
        <v>1</v>
      </c>
      <c r="DI360" s="100"/>
      <c r="DJ360" s="110"/>
      <c r="DK360" s="95">
        <f t="shared" si="422"/>
        <v>0</v>
      </c>
      <c r="DL360" s="15"/>
      <c r="DM360" s="24">
        <f t="shared" si="346"/>
        <v>0</v>
      </c>
      <c r="DN360" s="5">
        <v>0</v>
      </c>
      <c r="DO360" s="63"/>
      <c r="DP360" s="15"/>
      <c r="DQ360" s="13"/>
      <c r="DR360" s="98">
        <f t="shared" si="423"/>
        <v>0</v>
      </c>
      <c r="DS360" s="99">
        <f>DS5</f>
        <v>1</v>
      </c>
      <c r="DT360" s="100"/>
      <c r="DU360" s="110"/>
      <c r="DV360" s="95">
        <f t="shared" si="424"/>
        <v>0</v>
      </c>
      <c r="DW360" s="15"/>
      <c r="DX360" s="24">
        <f t="shared" si="347"/>
        <v>0</v>
      </c>
      <c r="DY360" s="5">
        <v>0</v>
      </c>
      <c r="DZ360" s="63"/>
      <c r="EA360" s="15"/>
      <c r="EB360" s="13"/>
      <c r="EC360" s="98">
        <f t="shared" si="425"/>
        <v>0</v>
      </c>
      <c r="ED360" s="99">
        <f>ED5</f>
        <v>1</v>
      </c>
      <c r="EE360" s="100"/>
      <c r="EF360" s="110"/>
      <c r="EG360" s="95">
        <f t="shared" si="426"/>
        <v>0</v>
      </c>
      <c r="EH360" s="15"/>
      <c r="EI360" s="24">
        <f t="shared" si="348"/>
        <v>0</v>
      </c>
      <c r="EJ360" s="5">
        <v>0</v>
      </c>
      <c r="EK360" s="63"/>
      <c r="EL360" s="15"/>
      <c r="EM360" s="13"/>
      <c r="EN360" s="98">
        <f t="shared" si="427"/>
        <v>0</v>
      </c>
      <c r="EO360" s="99">
        <f>EO5</f>
        <v>1</v>
      </c>
      <c r="EP360" s="100"/>
      <c r="EQ360" s="110"/>
      <c r="ER360" s="95">
        <f t="shared" si="428"/>
        <v>0</v>
      </c>
      <c r="ES360" s="15"/>
      <c r="ET360" s="24">
        <f t="shared" si="349"/>
        <v>0</v>
      </c>
      <c r="EU360" s="5">
        <v>0</v>
      </c>
      <c r="EV360" s="63"/>
      <c r="EW360" s="15"/>
      <c r="EX360" s="13"/>
      <c r="EY360" s="98">
        <f t="shared" si="429"/>
        <v>0</v>
      </c>
      <c r="EZ360" s="99">
        <f>EZ5</f>
        <v>1</v>
      </c>
      <c r="FA360" s="100"/>
      <c r="FB360" s="110"/>
      <c r="FC360" s="95">
        <f t="shared" si="430"/>
        <v>0</v>
      </c>
      <c r="FD360" s="15"/>
      <c r="FE360" s="24">
        <f t="shared" si="350"/>
        <v>0</v>
      </c>
      <c r="FF360" s="5">
        <v>0</v>
      </c>
      <c r="FG360" s="63"/>
      <c r="FH360" s="15"/>
      <c r="FI360" s="13"/>
      <c r="FJ360" s="98">
        <f t="shared" si="431"/>
        <v>0</v>
      </c>
      <c r="FK360" s="99">
        <f>FK5</f>
        <v>1</v>
      </c>
      <c r="FL360" s="100"/>
      <c r="FM360" s="110"/>
      <c r="FN360" s="95">
        <f t="shared" si="432"/>
        <v>0</v>
      </c>
      <c r="FO360" s="15"/>
      <c r="FP360" s="24">
        <f t="shared" si="351"/>
        <v>0</v>
      </c>
      <c r="FQ360" s="5">
        <v>0</v>
      </c>
      <c r="FR360" s="8">
        <v>0</v>
      </c>
      <c r="FS360" s="84">
        <f t="shared" si="382"/>
        <v>19.17972</v>
      </c>
      <c r="FT360" s="85">
        <f t="shared" si="383"/>
        <v>500</v>
      </c>
      <c r="FU360" s="85">
        <f t="shared" si="384"/>
        <v>500</v>
      </c>
      <c r="FV360" s="85">
        <f t="shared" si="385"/>
        <v>500</v>
      </c>
      <c r="FW360" s="85">
        <f t="shared" si="386"/>
        <v>500</v>
      </c>
      <c r="FX360" s="85">
        <f t="shared" si="387"/>
        <v>500</v>
      </c>
      <c r="FY360" s="85">
        <f t="shared" si="388"/>
        <v>500</v>
      </c>
      <c r="FZ360" s="85">
        <f t="shared" si="389"/>
        <v>500</v>
      </c>
      <c r="GA360" s="85">
        <f t="shared" si="390"/>
        <v>500</v>
      </c>
      <c r="GB360" s="85">
        <f t="shared" si="391"/>
        <v>500</v>
      </c>
      <c r="GC360" s="85">
        <f t="shared" si="392"/>
        <v>500</v>
      </c>
      <c r="GD360" s="85">
        <f t="shared" si="393"/>
        <v>500</v>
      </c>
      <c r="GE360" s="85">
        <f t="shared" si="394"/>
        <v>500</v>
      </c>
      <c r="GF360" s="85">
        <f t="shared" si="395"/>
        <v>500</v>
      </c>
      <c r="GG360" s="85">
        <f t="shared" si="396"/>
        <v>500</v>
      </c>
      <c r="GH360" s="101">
        <f t="shared" si="433"/>
        <v>1</v>
      </c>
      <c r="GI360" s="102">
        <f t="shared" si="434"/>
        <v>19.17972</v>
      </c>
      <c r="GJ360" s="102">
        <f t="shared" si="435"/>
        <v>19.17972</v>
      </c>
      <c r="GK360" s="79">
        <f>ROW()</f>
        <v>360</v>
      </c>
    </row>
    <row r="361" spans="1:193" s="12" customFormat="1" ht="50.1" customHeight="1">
      <c r="A361" s="17">
        <f>ROW()</f>
        <v>361</v>
      </c>
      <c r="B361" s="32">
        <f t="shared" si="399"/>
        <v>355</v>
      </c>
      <c r="C361" s="33">
        <f t="shared" si="400"/>
        <v>355</v>
      </c>
      <c r="D361" s="31" t="s">
        <v>682</v>
      </c>
      <c r="E361" s="390">
        <f t="shared" si="336"/>
        <v>19.646549999999998</v>
      </c>
      <c r="F361" s="107">
        <f t="shared" si="402"/>
        <v>20.218274999999998</v>
      </c>
      <c r="G361" s="3">
        <v>0</v>
      </c>
      <c r="H361" s="4">
        <v>0</v>
      </c>
      <c r="I361" s="63"/>
      <c r="J361" s="15"/>
      <c r="K361" s="13"/>
      <c r="L361" s="98">
        <f t="shared" si="403"/>
        <v>1</v>
      </c>
      <c r="M361" s="99">
        <f>M5</f>
        <v>0.94499999999999995</v>
      </c>
      <c r="N361" s="100">
        <v>22</v>
      </c>
      <c r="O361" s="110">
        <v>141431</v>
      </c>
      <c r="P361" s="95">
        <f t="shared" si="404"/>
        <v>20.79</v>
      </c>
      <c r="Q361" s="15"/>
      <c r="R361" s="24">
        <f t="shared" si="337"/>
        <v>2</v>
      </c>
      <c r="S361" s="25">
        <v>0</v>
      </c>
      <c r="T361" s="63"/>
      <c r="U361" s="15"/>
      <c r="V361" s="13"/>
      <c r="W361" s="98">
        <f t="shared" si="405"/>
        <v>0</v>
      </c>
      <c r="X361" s="99">
        <f>X5</f>
        <v>0.97</v>
      </c>
      <c r="Y361" s="100"/>
      <c r="Z361" s="110"/>
      <c r="AA361" s="95">
        <f t="shared" si="406"/>
        <v>0</v>
      </c>
      <c r="AB361" s="15"/>
      <c r="AC361" s="24">
        <f t="shared" si="338"/>
        <v>0</v>
      </c>
      <c r="AD361" s="5">
        <v>0</v>
      </c>
      <c r="AE361" s="63"/>
      <c r="AF361" s="15"/>
      <c r="AG361" s="13"/>
      <c r="AH361" s="98">
        <f t="shared" si="407"/>
        <v>0</v>
      </c>
      <c r="AI361" s="99">
        <f>AI5</f>
        <v>0.95499999999999996</v>
      </c>
      <c r="AJ361" s="100"/>
      <c r="AK361" s="110"/>
      <c r="AL361" s="95">
        <f t="shared" si="408"/>
        <v>0</v>
      </c>
      <c r="AM361" s="15"/>
      <c r="AN361" s="24">
        <f t="shared" si="339"/>
        <v>0</v>
      </c>
      <c r="AO361" s="5">
        <v>0</v>
      </c>
      <c r="AP361" s="63"/>
      <c r="AQ361" s="15"/>
      <c r="AR361" s="13"/>
      <c r="AS361" s="98">
        <f t="shared" si="409"/>
        <v>0</v>
      </c>
      <c r="AT361" s="99">
        <f>AT5</f>
        <v>0.96</v>
      </c>
      <c r="AU361" s="100"/>
      <c r="AV361" s="110"/>
      <c r="AW361" s="95">
        <f t="shared" si="410"/>
        <v>0</v>
      </c>
      <c r="AX361" s="15"/>
      <c r="AY361" s="24">
        <f t="shared" si="340"/>
        <v>0</v>
      </c>
      <c r="AZ361" s="5">
        <v>0</v>
      </c>
      <c r="BA361" s="63"/>
      <c r="BB361" s="15"/>
      <c r="BC361" s="13"/>
      <c r="BD361" s="98">
        <f t="shared" si="411"/>
        <v>0</v>
      </c>
      <c r="BE361" s="99">
        <f>BE5</f>
        <v>0.98</v>
      </c>
      <c r="BF361" s="100"/>
      <c r="BG361" s="110"/>
      <c r="BH361" s="95">
        <f t="shared" si="412"/>
        <v>0</v>
      </c>
      <c r="BI361" s="15"/>
      <c r="BJ361" s="24">
        <f t="shared" si="341"/>
        <v>0</v>
      </c>
      <c r="BK361" s="5">
        <v>0</v>
      </c>
      <c r="BL361" s="63"/>
      <c r="BM361" s="15"/>
      <c r="BN361" s="13"/>
      <c r="BO361" s="98">
        <f t="shared" si="413"/>
        <v>1</v>
      </c>
      <c r="BP361" s="99">
        <f>BP5</f>
        <v>0.94499999999999995</v>
      </c>
      <c r="BQ361" s="100">
        <v>20.79</v>
      </c>
      <c r="BR361" s="110"/>
      <c r="BS361" s="95">
        <f t="shared" si="414"/>
        <v>19.646549999999998</v>
      </c>
      <c r="BT361" s="15"/>
      <c r="BU361" s="24">
        <f t="shared" si="342"/>
        <v>1</v>
      </c>
      <c r="BV361" s="5">
        <v>0</v>
      </c>
      <c r="BW361" s="63"/>
      <c r="BX361" s="15"/>
      <c r="BY361" s="13"/>
      <c r="BZ361" s="98">
        <f t="shared" si="415"/>
        <v>0</v>
      </c>
      <c r="CA361" s="99">
        <f>CA5</f>
        <v>1</v>
      </c>
      <c r="CB361" s="100"/>
      <c r="CC361" s="110"/>
      <c r="CD361" s="95">
        <f t="shared" si="416"/>
        <v>0</v>
      </c>
      <c r="CE361" s="15"/>
      <c r="CF361" s="24">
        <f t="shared" si="343"/>
        <v>0</v>
      </c>
      <c r="CG361" s="5">
        <v>0</v>
      </c>
      <c r="CH361" s="63"/>
      <c r="CI361" s="15"/>
      <c r="CJ361" s="13"/>
      <c r="CK361" s="98">
        <f t="shared" si="417"/>
        <v>0</v>
      </c>
      <c r="CL361" s="99">
        <f>CL5</f>
        <v>1</v>
      </c>
      <c r="CM361" s="100"/>
      <c r="CN361" s="110"/>
      <c r="CO361" s="95">
        <f t="shared" si="418"/>
        <v>0</v>
      </c>
      <c r="CP361" s="15"/>
      <c r="CQ361" s="24">
        <f t="shared" si="344"/>
        <v>0</v>
      </c>
      <c r="CR361" s="5">
        <v>0</v>
      </c>
      <c r="CS361" s="63"/>
      <c r="CT361" s="15"/>
      <c r="CU361" s="13"/>
      <c r="CV361" s="98">
        <f t="shared" si="419"/>
        <v>0</v>
      </c>
      <c r="CW361" s="99">
        <f>CW5</f>
        <v>1</v>
      </c>
      <c r="CX361" s="100"/>
      <c r="CY361" s="110"/>
      <c r="CZ361" s="95">
        <f t="shared" si="420"/>
        <v>0</v>
      </c>
      <c r="DA361" s="15"/>
      <c r="DB361" s="24">
        <f t="shared" si="345"/>
        <v>0</v>
      </c>
      <c r="DC361" s="5">
        <v>0</v>
      </c>
      <c r="DD361" s="63"/>
      <c r="DE361" s="15"/>
      <c r="DF361" s="13"/>
      <c r="DG361" s="98">
        <f t="shared" si="421"/>
        <v>0</v>
      </c>
      <c r="DH361" s="99">
        <f>DH5</f>
        <v>1</v>
      </c>
      <c r="DI361" s="100"/>
      <c r="DJ361" s="110"/>
      <c r="DK361" s="95">
        <f t="shared" si="422"/>
        <v>0</v>
      </c>
      <c r="DL361" s="15"/>
      <c r="DM361" s="24">
        <f t="shared" si="346"/>
        <v>0</v>
      </c>
      <c r="DN361" s="5">
        <v>0</v>
      </c>
      <c r="DO361" s="63"/>
      <c r="DP361" s="15"/>
      <c r="DQ361" s="13"/>
      <c r="DR361" s="98">
        <f t="shared" si="423"/>
        <v>0</v>
      </c>
      <c r="DS361" s="99">
        <f>DS5</f>
        <v>1</v>
      </c>
      <c r="DT361" s="100"/>
      <c r="DU361" s="110"/>
      <c r="DV361" s="95">
        <f t="shared" si="424"/>
        <v>0</v>
      </c>
      <c r="DW361" s="15"/>
      <c r="DX361" s="24">
        <f t="shared" si="347"/>
        <v>0</v>
      </c>
      <c r="DY361" s="5">
        <v>0</v>
      </c>
      <c r="DZ361" s="63"/>
      <c r="EA361" s="15"/>
      <c r="EB361" s="13"/>
      <c r="EC361" s="98">
        <f t="shared" si="425"/>
        <v>0</v>
      </c>
      <c r="ED361" s="99">
        <f>ED5</f>
        <v>1</v>
      </c>
      <c r="EE361" s="100"/>
      <c r="EF361" s="110"/>
      <c r="EG361" s="95">
        <f t="shared" si="426"/>
        <v>0</v>
      </c>
      <c r="EH361" s="15"/>
      <c r="EI361" s="24">
        <f t="shared" si="348"/>
        <v>0</v>
      </c>
      <c r="EJ361" s="5">
        <v>0</v>
      </c>
      <c r="EK361" s="63"/>
      <c r="EL361" s="15"/>
      <c r="EM361" s="13"/>
      <c r="EN361" s="98">
        <f t="shared" si="427"/>
        <v>0</v>
      </c>
      <c r="EO361" s="99">
        <f>EO5</f>
        <v>1</v>
      </c>
      <c r="EP361" s="100"/>
      <c r="EQ361" s="110"/>
      <c r="ER361" s="95">
        <f t="shared" si="428"/>
        <v>0</v>
      </c>
      <c r="ES361" s="15"/>
      <c r="ET361" s="24">
        <f t="shared" si="349"/>
        <v>0</v>
      </c>
      <c r="EU361" s="5">
        <v>0</v>
      </c>
      <c r="EV361" s="63"/>
      <c r="EW361" s="15"/>
      <c r="EX361" s="13"/>
      <c r="EY361" s="98">
        <f t="shared" si="429"/>
        <v>0</v>
      </c>
      <c r="EZ361" s="99">
        <f>EZ5</f>
        <v>1</v>
      </c>
      <c r="FA361" s="100"/>
      <c r="FB361" s="110"/>
      <c r="FC361" s="95">
        <f t="shared" si="430"/>
        <v>0</v>
      </c>
      <c r="FD361" s="15"/>
      <c r="FE361" s="24">
        <f t="shared" si="350"/>
        <v>0</v>
      </c>
      <c r="FF361" s="5">
        <v>0</v>
      </c>
      <c r="FG361" s="63"/>
      <c r="FH361" s="15"/>
      <c r="FI361" s="13"/>
      <c r="FJ361" s="98">
        <f t="shared" si="431"/>
        <v>0</v>
      </c>
      <c r="FK361" s="99">
        <f>FK5</f>
        <v>1</v>
      </c>
      <c r="FL361" s="100"/>
      <c r="FM361" s="110"/>
      <c r="FN361" s="95">
        <f t="shared" si="432"/>
        <v>0</v>
      </c>
      <c r="FO361" s="15"/>
      <c r="FP361" s="24">
        <f t="shared" si="351"/>
        <v>0</v>
      </c>
      <c r="FQ361" s="5">
        <v>0</v>
      </c>
      <c r="FR361" s="8">
        <v>0</v>
      </c>
      <c r="FS361" s="84">
        <f t="shared" si="382"/>
        <v>20.79</v>
      </c>
      <c r="FT361" s="85">
        <f t="shared" si="383"/>
        <v>500</v>
      </c>
      <c r="FU361" s="85">
        <f t="shared" si="384"/>
        <v>500</v>
      </c>
      <c r="FV361" s="85">
        <f t="shared" si="385"/>
        <v>500</v>
      </c>
      <c r="FW361" s="85">
        <f t="shared" si="386"/>
        <v>500</v>
      </c>
      <c r="FX361" s="85">
        <f t="shared" si="387"/>
        <v>19.646549999999998</v>
      </c>
      <c r="FY361" s="85">
        <f t="shared" si="388"/>
        <v>500</v>
      </c>
      <c r="FZ361" s="85">
        <f t="shared" si="389"/>
        <v>500</v>
      </c>
      <c r="GA361" s="85">
        <f t="shared" si="390"/>
        <v>500</v>
      </c>
      <c r="GB361" s="85">
        <f t="shared" si="391"/>
        <v>500</v>
      </c>
      <c r="GC361" s="85">
        <f t="shared" si="392"/>
        <v>500</v>
      </c>
      <c r="GD361" s="85">
        <f t="shared" si="393"/>
        <v>500</v>
      </c>
      <c r="GE361" s="85">
        <f t="shared" si="394"/>
        <v>500</v>
      </c>
      <c r="GF361" s="85">
        <f t="shared" si="395"/>
        <v>500</v>
      </c>
      <c r="GG361" s="85">
        <f t="shared" si="396"/>
        <v>500</v>
      </c>
      <c r="GH361" s="101">
        <f t="shared" si="433"/>
        <v>2</v>
      </c>
      <c r="GI361" s="102">
        <f t="shared" si="434"/>
        <v>40.436549999999997</v>
      </c>
      <c r="GJ361" s="102">
        <f t="shared" si="435"/>
        <v>20.218274999999998</v>
      </c>
      <c r="GK361" s="79">
        <f>ROW()</f>
        <v>361</v>
      </c>
    </row>
    <row r="362" spans="1:193" s="12" customFormat="1" ht="50.1" customHeight="1">
      <c r="A362" s="17">
        <f>ROW()</f>
        <v>362</v>
      </c>
      <c r="B362" s="32">
        <f t="shared" si="399"/>
        <v>356</v>
      </c>
      <c r="C362" s="33">
        <f t="shared" si="400"/>
        <v>356</v>
      </c>
      <c r="D362" s="31" t="s">
        <v>683</v>
      </c>
      <c r="E362" s="390">
        <f t="shared" si="336"/>
        <v>16.987121549999994</v>
      </c>
      <c r="F362" s="107">
        <f t="shared" si="402"/>
        <v>17.481455774999993</v>
      </c>
      <c r="G362" s="3">
        <v>0</v>
      </c>
      <c r="H362" s="4">
        <v>0</v>
      </c>
      <c r="I362" s="63"/>
      <c r="J362" s="15"/>
      <c r="K362" s="13"/>
      <c r="L362" s="98">
        <f t="shared" si="403"/>
        <v>1</v>
      </c>
      <c r="M362" s="99">
        <f>M5</f>
        <v>0.94499999999999995</v>
      </c>
      <c r="N362" s="100">
        <v>19.021999999999998</v>
      </c>
      <c r="O362" s="110">
        <v>84811</v>
      </c>
      <c r="P362" s="95">
        <f t="shared" si="404"/>
        <v>17.975789999999996</v>
      </c>
      <c r="Q362" s="15"/>
      <c r="R362" s="24">
        <f t="shared" si="337"/>
        <v>2</v>
      </c>
      <c r="S362" s="25">
        <v>0</v>
      </c>
      <c r="T362" s="63"/>
      <c r="U362" s="15"/>
      <c r="V362" s="13"/>
      <c r="W362" s="98">
        <f t="shared" si="405"/>
        <v>0</v>
      </c>
      <c r="X362" s="99">
        <f>X5</f>
        <v>0.97</v>
      </c>
      <c r="Y362" s="100"/>
      <c r="Z362" s="110"/>
      <c r="AA362" s="95">
        <f t="shared" si="406"/>
        <v>0</v>
      </c>
      <c r="AB362" s="15" t="s">
        <v>249</v>
      </c>
      <c r="AC362" s="24">
        <f t="shared" si="338"/>
        <v>0</v>
      </c>
      <c r="AD362" s="5">
        <v>0</v>
      </c>
      <c r="AE362" s="63"/>
      <c r="AF362" s="15"/>
      <c r="AG362" s="13"/>
      <c r="AH362" s="98">
        <f t="shared" si="407"/>
        <v>0</v>
      </c>
      <c r="AI362" s="99">
        <f>AI5</f>
        <v>0.95499999999999996</v>
      </c>
      <c r="AJ362" s="100"/>
      <c r="AK362" s="110"/>
      <c r="AL362" s="95">
        <f t="shared" si="408"/>
        <v>0</v>
      </c>
      <c r="AM362" s="15"/>
      <c r="AN362" s="24">
        <f t="shared" si="339"/>
        <v>0</v>
      </c>
      <c r="AO362" s="5">
        <v>0</v>
      </c>
      <c r="AP362" s="63"/>
      <c r="AQ362" s="15"/>
      <c r="AR362" s="13"/>
      <c r="AS362" s="98">
        <f t="shared" si="409"/>
        <v>0</v>
      </c>
      <c r="AT362" s="99">
        <f>AT5</f>
        <v>0.96</v>
      </c>
      <c r="AU362" s="100"/>
      <c r="AV362" s="110"/>
      <c r="AW362" s="95">
        <f t="shared" si="410"/>
        <v>0</v>
      </c>
      <c r="AX362" s="15"/>
      <c r="AY362" s="24">
        <f t="shared" si="340"/>
        <v>0</v>
      </c>
      <c r="AZ362" s="5">
        <v>0</v>
      </c>
      <c r="BA362" s="63"/>
      <c r="BB362" s="15"/>
      <c r="BC362" s="13"/>
      <c r="BD362" s="98">
        <f t="shared" si="411"/>
        <v>0</v>
      </c>
      <c r="BE362" s="99">
        <f>BE5</f>
        <v>0.98</v>
      </c>
      <c r="BF362" s="100"/>
      <c r="BG362" s="110"/>
      <c r="BH362" s="95">
        <f t="shared" si="412"/>
        <v>0</v>
      </c>
      <c r="BI362" s="15"/>
      <c r="BJ362" s="24">
        <f t="shared" si="341"/>
        <v>0</v>
      </c>
      <c r="BK362" s="5">
        <v>0</v>
      </c>
      <c r="BL362" s="63"/>
      <c r="BM362" s="15"/>
      <c r="BN362" s="13"/>
      <c r="BO362" s="98">
        <f t="shared" si="413"/>
        <v>1</v>
      </c>
      <c r="BP362" s="99">
        <f>BP5</f>
        <v>0.94499999999999995</v>
      </c>
      <c r="BQ362" s="100">
        <v>17.975789999999996</v>
      </c>
      <c r="BR362" s="110"/>
      <c r="BS362" s="95">
        <f t="shared" si="414"/>
        <v>16.987121549999994</v>
      </c>
      <c r="BT362" s="15"/>
      <c r="BU362" s="24">
        <f t="shared" si="342"/>
        <v>1</v>
      </c>
      <c r="BV362" s="5">
        <v>0</v>
      </c>
      <c r="BW362" s="63"/>
      <c r="BX362" s="15"/>
      <c r="BY362" s="13"/>
      <c r="BZ362" s="98">
        <f t="shared" si="415"/>
        <v>0</v>
      </c>
      <c r="CA362" s="99">
        <f>CA5</f>
        <v>1</v>
      </c>
      <c r="CB362" s="100"/>
      <c r="CC362" s="110"/>
      <c r="CD362" s="95">
        <f t="shared" si="416"/>
        <v>0</v>
      </c>
      <c r="CE362" s="15"/>
      <c r="CF362" s="24">
        <f t="shared" si="343"/>
        <v>0</v>
      </c>
      <c r="CG362" s="5">
        <v>0</v>
      </c>
      <c r="CH362" s="63"/>
      <c r="CI362" s="15"/>
      <c r="CJ362" s="13"/>
      <c r="CK362" s="98">
        <f t="shared" si="417"/>
        <v>0</v>
      </c>
      <c r="CL362" s="99">
        <f>CL5</f>
        <v>1</v>
      </c>
      <c r="CM362" s="100"/>
      <c r="CN362" s="110"/>
      <c r="CO362" s="95">
        <f t="shared" si="418"/>
        <v>0</v>
      </c>
      <c r="CP362" s="15"/>
      <c r="CQ362" s="24">
        <f t="shared" si="344"/>
        <v>0</v>
      </c>
      <c r="CR362" s="5">
        <v>0</v>
      </c>
      <c r="CS362" s="63"/>
      <c r="CT362" s="15"/>
      <c r="CU362" s="13"/>
      <c r="CV362" s="98">
        <f t="shared" si="419"/>
        <v>0</v>
      </c>
      <c r="CW362" s="99">
        <f>CW5</f>
        <v>1</v>
      </c>
      <c r="CX362" s="100"/>
      <c r="CY362" s="110"/>
      <c r="CZ362" s="95">
        <f t="shared" si="420"/>
        <v>0</v>
      </c>
      <c r="DA362" s="15"/>
      <c r="DB362" s="24">
        <f t="shared" si="345"/>
        <v>0</v>
      </c>
      <c r="DC362" s="5">
        <v>0</v>
      </c>
      <c r="DD362" s="63"/>
      <c r="DE362" s="15"/>
      <c r="DF362" s="13"/>
      <c r="DG362" s="98">
        <f t="shared" si="421"/>
        <v>0</v>
      </c>
      <c r="DH362" s="99">
        <f>DH5</f>
        <v>1</v>
      </c>
      <c r="DI362" s="100"/>
      <c r="DJ362" s="110"/>
      <c r="DK362" s="95">
        <f t="shared" si="422"/>
        <v>0</v>
      </c>
      <c r="DL362" s="15"/>
      <c r="DM362" s="24">
        <f t="shared" si="346"/>
        <v>0</v>
      </c>
      <c r="DN362" s="5">
        <v>0</v>
      </c>
      <c r="DO362" s="63"/>
      <c r="DP362" s="15"/>
      <c r="DQ362" s="13"/>
      <c r="DR362" s="98">
        <f t="shared" si="423"/>
        <v>0</v>
      </c>
      <c r="DS362" s="99">
        <f>DS5</f>
        <v>1</v>
      </c>
      <c r="DT362" s="100"/>
      <c r="DU362" s="110"/>
      <c r="DV362" s="95">
        <f t="shared" si="424"/>
        <v>0</v>
      </c>
      <c r="DW362" s="15"/>
      <c r="DX362" s="24">
        <f t="shared" si="347"/>
        <v>0</v>
      </c>
      <c r="DY362" s="5">
        <v>0</v>
      </c>
      <c r="DZ362" s="63"/>
      <c r="EA362" s="15"/>
      <c r="EB362" s="13"/>
      <c r="EC362" s="98">
        <f t="shared" si="425"/>
        <v>0</v>
      </c>
      <c r="ED362" s="99">
        <f>ED5</f>
        <v>1</v>
      </c>
      <c r="EE362" s="100"/>
      <c r="EF362" s="110"/>
      <c r="EG362" s="95">
        <f t="shared" si="426"/>
        <v>0</v>
      </c>
      <c r="EH362" s="15"/>
      <c r="EI362" s="24">
        <f t="shared" si="348"/>
        <v>0</v>
      </c>
      <c r="EJ362" s="5">
        <v>0</v>
      </c>
      <c r="EK362" s="63"/>
      <c r="EL362" s="15"/>
      <c r="EM362" s="13"/>
      <c r="EN362" s="98">
        <f t="shared" si="427"/>
        <v>0</v>
      </c>
      <c r="EO362" s="99">
        <f>EO5</f>
        <v>1</v>
      </c>
      <c r="EP362" s="100"/>
      <c r="EQ362" s="110"/>
      <c r="ER362" s="95">
        <f t="shared" si="428"/>
        <v>0</v>
      </c>
      <c r="ES362" s="15"/>
      <c r="ET362" s="24">
        <f t="shared" si="349"/>
        <v>0</v>
      </c>
      <c r="EU362" s="5">
        <v>0</v>
      </c>
      <c r="EV362" s="63"/>
      <c r="EW362" s="15"/>
      <c r="EX362" s="13"/>
      <c r="EY362" s="98">
        <f t="shared" si="429"/>
        <v>0</v>
      </c>
      <c r="EZ362" s="99">
        <f>EZ5</f>
        <v>1</v>
      </c>
      <c r="FA362" s="100"/>
      <c r="FB362" s="110"/>
      <c r="FC362" s="95">
        <f t="shared" si="430"/>
        <v>0</v>
      </c>
      <c r="FD362" s="15"/>
      <c r="FE362" s="24">
        <f t="shared" si="350"/>
        <v>0</v>
      </c>
      <c r="FF362" s="5">
        <v>0</v>
      </c>
      <c r="FG362" s="63"/>
      <c r="FH362" s="15"/>
      <c r="FI362" s="13"/>
      <c r="FJ362" s="98">
        <f t="shared" si="431"/>
        <v>0</v>
      </c>
      <c r="FK362" s="99">
        <f>FK5</f>
        <v>1</v>
      </c>
      <c r="FL362" s="100"/>
      <c r="FM362" s="110"/>
      <c r="FN362" s="95">
        <f t="shared" si="432"/>
        <v>0</v>
      </c>
      <c r="FO362" s="15"/>
      <c r="FP362" s="24">
        <f t="shared" si="351"/>
        <v>0</v>
      </c>
      <c r="FQ362" s="5">
        <v>0</v>
      </c>
      <c r="FR362" s="8">
        <v>0</v>
      </c>
      <c r="FS362" s="84">
        <f t="shared" si="382"/>
        <v>17.975789999999996</v>
      </c>
      <c r="FT362" s="85">
        <f t="shared" si="383"/>
        <v>500</v>
      </c>
      <c r="FU362" s="85">
        <f t="shared" si="384"/>
        <v>500</v>
      </c>
      <c r="FV362" s="85">
        <f t="shared" si="385"/>
        <v>500</v>
      </c>
      <c r="FW362" s="85">
        <f t="shared" si="386"/>
        <v>500</v>
      </c>
      <c r="FX362" s="85">
        <f t="shared" si="387"/>
        <v>16.987121549999994</v>
      </c>
      <c r="FY362" s="85">
        <f t="shared" si="388"/>
        <v>500</v>
      </c>
      <c r="FZ362" s="85">
        <f t="shared" si="389"/>
        <v>500</v>
      </c>
      <c r="GA362" s="85">
        <f t="shared" si="390"/>
        <v>500</v>
      </c>
      <c r="GB362" s="85">
        <f t="shared" si="391"/>
        <v>500</v>
      </c>
      <c r="GC362" s="85">
        <f t="shared" si="392"/>
        <v>500</v>
      </c>
      <c r="GD362" s="85">
        <f t="shared" si="393"/>
        <v>500</v>
      </c>
      <c r="GE362" s="85">
        <f t="shared" si="394"/>
        <v>500</v>
      </c>
      <c r="GF362" s="85">
        <f t="shared" si="395"/>
        <v>500</v>
      </c>
      <c r="GG362" s="85">
        <f t="shared" si="396"/>
        <v>500</v>
      </c>
      <c r="GH362" s="101">
        <f t="shared" si="433"/>
        <v>2</v>
      </c>
      <c r="GI362" s="102">
        <f t="shared" si="434"/>
        <v>34.962911549999987</v>
      </c>
      <c r="GJ362" s="102">
        <f t="shared" si="435"/>
        <v>17.481455774999993</v>
      </c>
      <c r="GK362" s="79">
        <f>ROW()</f>
        <v>362</v>
      </c>
    </row>
    <row r="363" spans="1:193" s="12" customFormat="1" ht="50.1" customHeight="1">
      <c r="A363" s="17">
        <f>ROW()</f>
        <v>363</v>
      </c>
      <c r="B363" s="32">
        <f t="shared" si="399"/>
        <v>357</v>
      </c>
      <c r="C363" s="33">
        <f t="shared" si="400"/>
        <v>357</v>
      </c>
      <c r="D363" s="31" t="s">
        <v>684</v>
      </c>
      <c r="E363" s="390">
        <f t="shared" si="336"/>
        <v>9.0168734249999982</v>
      </c>
      <c r="F363" s="107">
        <f t="shared" si="402"/>
        <v>9.2792692124999974</v>
      </c>
      <c r="G363" s="3">
        <v>0</v>
      </c>
      <c r="H363" s="4">
        <v>0</v>
      </c>
      <c r="I363" s="63"/>
      <c r="J363" s="15"/>
      <c r="K363" s="13"/>
      <c r="L363" s="98">
        <f t="shared" si="403"/>
        <v>1</v>
      </c>
      <c r="M363" s="99">
        <f>M5</f>
        <v>0.94499999999999995</v>
      </c>
      <c r="N363" s="100">
        <v>10.097</v>
      </c>
      <c r="O363" s="110">
        <v>84810</v>
      </c>
      <c r="P363" s="95">
        <f t="shared" si="404"/>
        <v>9.5416649999999983</v>
      </c>
      <c r="Q363" s="15"/>
      <c r="R363" s="24">
        <f t="shared" si="337"/>
        <v>2</v>
      </c>
      <c r="S363" s="25">
        <v>0</v>
      </c>
      <c r="T363" s="63"/>
      <c r="U363" s="15"/>
      <c r="V363" s="13"/>
      <c r="W363" s="98">
        <f t="shared" si="405"/>
        <v>0</v>
      </c>
      <c r="X363" s="99">
        <f>X5</f>
        <v>0.97</v>
      </c>
      <c r="Y363" s="100"/>
      <c r="Z363" s="110"/>
      <c r="AA363" s="95">
        <f t="shared" si="406"/>
        <v>0</v>
      </c>
      <c r="AB363" s="15" t="s">
        <v>249</v>
      </c>
      <c r="AC363" s="24">
        <f t="shared" si="338"/>
        <v>0</v>
      </c>
      <c r="AD363" s="5">
        <v>0</v>
      </c>
      <c r="AE363" s="63"/>
      <c r="AF363" s="15"/>
      <c r="AG363" s="13"/>
      <c r="AH363" s="98">
        <f t="shared" si="407"/>
        <v>0</v>
      </c>
      <c r="AI363" s="99">
        <f>AI5</f>
        <v>0.95499999999999996</v>
      </c>
      <c r="AJ363" s="100"/>
      <c r="AK363" s="110"/>
      <c r="AL363" s="95">
        <f t="shared" si="408"/>
        <v>0</v>
      </c>
      <c r="AM363" s="15"/>
      <c r="AN363" s="24">
        <f t="shared" si="339"/>
        <v>0</v>
      </c>
      <c r="AO363" s="5">
        <v>0</v>
      </c>
      <c r="AP363" s="63"/>
      <c r="AQ363" s="15"/>
      <c r="AR363" s="13"/>
      <c r="AS363" s="98">
        <f t="shared" si="409"/>
        <v>0</v>
      </c>
      <c r="AT363" s="99">
        <f>AT5</f>
        <v>0.96</v>
      </c>
      <c r="AU363" s="100"/>
      <c r="AV363" s="110"/>
      <c r="AW363" s="95">
        <f t="shared" si="410"/>
        <v>0</v>
      </c>
      <c r="AX363" s="15"/>
      <c r="AY363" s="24">
        <f t="shared" si="340"/>
        <v>0</v>
      </c>
      <c r="AZ363" s="5">
        <v>0</v>
      </c>
      <c r="BA363" s="63"/>
      <c r="BB363" s="15"/>
      <c r="BC363" s="13"/>
      <c r="BD363" s="98">
        <f t="shared" si="411"/>
        <v>0</v>
      </c>
      <c r="BE363" s="99">
        <f>BE5</f>
        <v>0.98</v>
      </c>
      <c r="BF363" s="100"/>
      <c r="BG363" s="110"/>
      <c r="BH363" s="95">
        <f t="shared" si="412"/>
        <v>0</v>
      </c>
      <c r="BI363" s="15"/>
      <c r="BJ363" s="24">
        <f t="shared" si="341"/>
        <v>0</v>
      </c>
      <c r="BK363" s="5">
        <v>0</v>
      </c>
      <c r="BL363" s="63"/>
      <c r="BM363" s="15"/>
      <c r="BN363" s="13"/>
      <c r="BO363" s="98">
        <f t="shared" si="413"/>
        <v>1</v>
      </c>
      <c r="BP363" s="99">
        <f>BP5</f>
        <v>0.94499999999999995</v>
      </c>
      <c r="BQ363" s="100">
        <v>9.5416649999999983</v>
      </c>
      <c r="BR363" s="110"/>
      <c r="BS363" s="95">
        <f t="shared" si="414"/>
        <v>9.0168734249999982</v>
      </c>
      <c r="BT363" s="15"/>
      <c r="BU363" s="24">
        <f t="shared" si="342"/>
        <v>1</v>
      </c>
      <c r="BV363" s="5">
        <v>0</v>
      </c>
      <c r="BW363" s="63"/>
      <c r="BX363" s="15"/>
      <c r="BY363" s="13"/>
      <c r="BZ363" s="98">
        <f t="shared" si="415"/>
        <v>0</v>
      </c>
      <c r="CA363" s="99">
        <f>CA5</f>
        <v>1</v>
      </c>
      <c r="CB363" s="100"/>
      <c r="CC363" s="110"/>
      <c r="CD363" s="95">
        <f t="shared" si="416"/>
        <v>0</v>
      </c>
      <c r="CE363" s="15"/>
      <c r="CF363" s="24">
        <f t="shared" si="343"/>
        <v>0</v>
      </c>
      <c r="CG363" s="5">
        <v>0</v>
      </c>
      <c r="CH363" s="63"/>
      <c r="CI363" s="15"/>
      <c r="CJ363" s="13"/>
      <c r="CK363" s="98">
        <f t="shared" si="417"/>
        <v>0</v>
      </c>
      <c r="CL363" s="99">
        <f>CL5</f>
        <v>1</v>
      </c>
      <c r="CM363" s="100"/>
      <c r="CN363" s="110"/>
      <c r="CO363" s="95">
        <f t="shared" si="418"/>
        <v>0</v>
      </c>
      <c r="CP363" s="15"/>
      <c r="CQ363" s="24">
        <f t="shared" si="344"/>
        <v>0</v>
      </c>
      <c r="CR363" s="5">
        <v>0</v>
      </c>
      <c r="CS363" s="63"/>
      <c r="CT363" s="15"/>
      <c r="CU363" s="13"/>
      <c r="CV363" s="98">
        <f t="shared" si="419"/>
        <v>0</v>
      </c>
      <c r="CW363" s="99">
        <f>CW5</f>
        <v>1</v>
      </c>
      <c r="CX363" s="100"/>
      <c r="CY363" s="110"/>
      <c r="CZ363" s="95">
        <f t="shared" si="420"/>
        <v>0</v>
      </c>
      <c r="DA363" s="15"/>
      <c r="DB363" s="24">
        <f t="shared" si="345"/>
        <v>0</v>
      </c>
      <c r="DC363" s="5">
        <v>0</v>
      </c>
      <c r="DD363" s="63"/>
      <c r="DE363" s="15"/>
      <c r="DF363" s="13"/>
      <c r="DG363" s="98">
        <f t="shared" si="421"/>
        <v>0</v>
      </c>
      <c r="DH363" s="99">
        <f>DH5</f>
        <v>1</v>
      </c>
      <c r="DI363" s="100"/>
      <c r="DJ363" s="110"/>
      <c r="DK363" s="95">
        <f t="shared" si="422"/>
        <v>0</v>
      </c>
      <c r="DL363" s="15"/>
      <c r="DM363" s="24">
        <f t="shared" si="346"/>
        <v>0</v>
      </c>
      <c r="DN363" s="5">
        <v>0</v>
      </c>
      <c r="DO363" s="63"/>
      <c r="DP363" s="15"/>
      <c r="DQ363" s="13"/>
      <c r="DR363" s="98">
        <f t="shared" si="423"/>
        <v>0</v>
      </c>
      <c r="DS363" s="99">
        <f>DS5</f>
        <v>1</v>
      </c>
      <c r="DT363" s="100"/>
      <c r="DU363" s="110"/>
      <c r="DV363" s="95">
        <f t="shared" si="424"/>
        <v>0</v>
      </c>
      <c r="DW363" s="15"/>
      <c r="DX363" s="24">
        <f t="shared" si="347"/>
        <v>0</v>
      </c>
      <c r="DY363" s="5">
        <v>0</v>
      </c>
      <c r="DZ363" s="63"/>
      <c r="EA363" s="15"/>
      <c r="EB363" s="13"/>
      <c r="EC363" s="98">
        <f t="shared" si="425"/>
        <v>0</v>
      </c>
      <c r="ED363" s="99">
        <f>ED5</f>
        <v>1</v>
      </c>
      <c r="EE363" s="100"/>
      <c r="EF363" s="110"/>
      <c r="EG363" s="95">
        <f t="shared" si="426"/>
        <v>0</v>
      </c>
      <c r="EH363" s="15"/>
      <c r="EI363" s="24">
        <f t="shared" si="348"/>
        <v>0</v>
      </c>
      <c r="EJ363" s="5">
        <v>0</v>
      </c>
      <c r="EK363" s="63"/>
      <c r="EL363" s="15"/>
      <c r="EM363" s="13"/>
      <c r="EN363" s="98">
        <f t="shared" si="427"/>
        <v>0</v>
      </c>
      <c r="EO363" s="99">
        <f>EO5</f>
        <v>1</v>
      </c>
      <c r="EP363" s="100"/>
      <c r="EQ363" s="110"/>
      <c r="ER363" s="95">
        <f t="shared" si="428"/>
        <v>0</v>
      </c>
      <c r="ES363" s="15"/>
      <c r="ET363" s="24">
        <f t="shared" si="349"/>
        <v>0</v>
      </c>
      <c r="EU363" s="5">
        <v>0</v>
      </c>
      <c r="EV363" s="63"/>
      <c r="EW363" s="15"/>
      <c r="EX363" s="13"/>
      <c r="EY363" s="98">
        <f t="shared" si="429"/>
        <v>0</v>
      </c>
      <c r="EZ363" s="99">
        <f>EZ5</f>
        <v>1</v>
      </c>
      <c r="FA363" s="100"/>
      <c r="FB363" s="110"/>
      <c r="FC363" s="95">
        <f t="shared" si="430"/>
        <v>0</v>
      </c>
      <c r="FD363" s="15"/>
      <c r="FE363" s="24">
        <f t="shared" si="350"/>
        <v>0</v>
      </c>
      <c r="FF363" s="5">
        <v>0</v>
      </c>
      <c r="FG363" s="63"/>
      <c r="FH363" s="15"/>
      <c r="FI363" s="13"/>
      <c r="FJ363" s="98">
        <f t="shared" si="431"/>
        <v>0</v>
      </c>
      <c r="FK363" s="99">
        <f>FK5</f>
        <v>1</v>
      </c>
      <c r="FL363" s="100"/>
      <c r="FM363" s="110"/>
      <c r="FN363" s="95">
        <f t="shared" si="432"/>
        <v>0</v>
      </c>
      <c r="FO363" s="15"/>
      <c r="FP363" s="24">
        <f t="shared" si="351"/>
        <v>0</v>
      </c>
      <c r="FQ363" s="5">
        <v>0</v>
      </c>
      <c r="FR363" s="8">
        <v>0</v>
      </c>
      <c r="FS363" s="84">
        <f t="shared" si="382"/>
        <v>9.5416649999999983</v>
      </c>
      <c r="FT363" s="85">
        <f t="shared" si="383"/>
        <v>500</v>
      </c>
      <c r="FU363" s="85">
        <f t="shared" si="384"/>
        <v>500</v>
      </c>
      <c r="FV363" s="85">
        <f t="shared" si="385"/>
        <v>500</v>
      </c>
      <c r="FW363" s="85">
        <f t="shared" si="386"/>
        <v>500</v>
      </c>
      <c r="FX363" s="85">
        <f t="shared" si="387"/>
        <v>9.0168734249999982</v>
      </c>
      <c r="FY363" s="85">
        <f t="shared" si="388"/>
        <v>500</v>
      </c>
      <c r="FZ363" s="85">
        <f t="shared" si="389"/>
        <v>500</v>
      </c>
      <c r="GA363" s="85">
        <f t="shared" si="390"/>
        <v>500</v>
      </c>
      <c r="GB363" s="85">
        <f t="shared" si="391"/>
        <v>500</v>
      </c>
      <c r="GC363" s="85">
        <f t="shared" si="392"/>
        <v>500</v>
      </c>
      <c r="GD363" s="85">
        <f t="shared" si="393"/>
        <v>500</v>
      </c>
      <c r="GE363" s="85">
        <f t="shared" si="394"/>
        <v>500</v>
      </c>
      <c r="GF363" s="85">
        <f t="shared" si="395"/>
        <v>500</v>
      </c>
      <c r="GG363" s="85">
        <f t="shared" si="396"/>
        <v>500</v>
      </c>
      <c r="GH363" s="101">
        <f t="shared" si="433"/>
        <v>2</v>
      </c>
      <c r="GI363" s="102">
        <f t="shared" si="434"/>
        <v>18.558538424999995</v>
      </c>
      <c r="GJ363" s="102">
        <f t="shared" si="435"/>
        <v>9.2792692124999974</v>
      </c>
      <c r="GK363" s="79">
        <f>ROW()</f>
        <v>363</v>
      </c>
    </row>
    <row r="364" spans="1:193" s="12" customFormat="1" ht="50.1" customHeight="1">
      <c r="A364" s="17">
        <f>ROW()</f>
        <v>364</v>
      </c>
      <c r="B364" s="32">
        <f t="shared" si="399"/>
        <v>358</v>
      </c>
      <c r="C364" s="33">
        <f t="shared" si="400"/>
        <v>358</v>
      </c>
      <c r="D364" s="31" t="s">
        <v>685</v>
      </c>
      <c r="E364" s="390">
        <f t="shared" si="336"/>
        <v>12.57915015</v>
      </c>
      <c r="F364" s="107">
        <f t="shared" si="402"/>
        <v>12.945210075</v>
      </c>
      <c r="G364" s="3">
        <v>0</v>
      </c>
      <c r="H364" s="4">
        <v>0</v>
      </c>
      <c r="I364" s="63"/>
      <c r="J364" s="15"/>
      <c r="K364" s="13"/>
      <c r="L364" s="98">
        <f t="shared" si="403"/>
        <v>1</v>
      </c>
      <c r="M364" s="99">
        <f>M5</f>
        <v>0.94499999999999995</v>
      </c>
      <c r="N364" s="100">
        <v>14.086</v>
      </c>
      <c r="O364" s="110">
        <v>84849</v>
      </c>
      <c r="P364" s="95">
        <f t="shared" si="404"/>
        <v>13.31127</v>
      </c>
      <c r="Q364" s="15"/>
      <c r="R364" s="24">
        <f t="shared" si="337"/>
        <v>2</v>
      </c>
      <c r="S364" s="25">
        <v>0</v>
      </c>
      <c r="T364" s="63"/>
      <c r="U364" s="15"/>
      <c r="V364" s="13"/>
      <c r="W364" s="98">
        <f t="shared" si="405"/>
        <v>0</v>
      </c>
      <c r="X364" s="99">
        <f>X5</f>
        <v>0.97</v>
      </c>
      <c r="Y364" s="100"/>
      <c r="Z364" s="110"/>
      <c r="AA364" s="95">
        <f t="shared" si="406"/>
        <v>0</v>
      </c>
      <c r="AB364" s="15"/>
      <c r="AC364" s="24">
        <f t="shared" si="338"/>
        <v>0</v>
      </c>
      <c r="AD364" s="5">
        <v>0</v>
      </c>
      <c r="AE364" s="63"/>
      <c r="AF364" s="15"/>
      <c r="AG364" s="13"/>
      <c r="AH364" s="98">
        <f t="shared" si="407"/>
        <v>0</v>
      </c>
      <c r="AI364" s="99">
        <f>AI5</f>
        <v>0.95499999999999996</v>
      </c>
      <c r="AJ364" s="100"/>
      <c r="AK364" s="110"/>
      <c r="AL364" s="95">
        <f t="shared" si="408"/>
        <v>0</v>
      </c>
      <c r="AM364" s="15"/>
      <c r="AN364" s="24">
        <f t="shared" si="339"/>
        <v>0</v>
      </c>
      <c r="AO364" s="5">
        <v>0</v>
      </c>
      <c r="AP364" s="63"/>
      <c r="AQ364" s="15"/>
      <c r="AR364" s="13"/>
      <c r="AS364" s="98">
        <f t="shared" si="409"/>
        <v>0</v>
      </c>
      <c r="AT364" s="99">
        <f>AT5</f>
        <v>0.96</v>
      </c>
      <c r="AU364" s="100"/>
      <c r="AV364" s="110"/>
      <c r="AW364" s="95">
        <f t="shared" si="410"/>
        <v>0</v>
      </c>
      <c r="AX364" s="15"/>
      <c r="AY364" s="24">
        <f t="shared" si="340"/>
        <v>0</v>
      </c>
      <c r="AZ364" s="5">
        <v>0</v>
      </c>
      <c r="BA364" s="63"/>
      <c r="BB364" s="15"/>
      <c r="BC364" s="13"/>
      <c r="BD364" s="98">
        <f t="shared" si="411"/>
        <v>0</v>
      </c>
      <c r="BE364" s="99">
        <f>BE5</f>
        <v>0.98</v>
      </c>
      <c r="BF364" s="100"/>
      <c r="BG364" s="110"/>
      <c r="BH364" s="95">
        <f t="shared" si="412"/>
        <v>0</v>
      </c>
      <c r="BI364" s="15"/>
      <c r="BJ364" s="24">
        <f t="shared" si="341"/>
        <v>0</v>
      </c>
      <c r="BK364" s="5">
        <v>0</v>
      </c>
      <c r="BL364" s="63"/>
      <c r="BM364" s="15"/>
      <c r="BN364" s="13"/>
      <c r="BO364" s="98">
        <f t="shared" si="413"/>
        <v>1</v>
      </c>
      <c r="BP364" s="99">
        <f>BP5</f>
        <v>0.94499999999999995</v>
      </c>
      <c r="BQ364" s="100">
        <v>13.31127</v>
      </c>
      <c r="BR364" s="110"/>
      <c r="BS364" s="95">
        <f t="shared" si="414"/>
        <v>12.57915015</v>
      </c>
      <c r="BT364" s="15"/>
      <c r="BU364" s="24">
        <f t="shared" si="342"/>
        <v>1</v>
      </c>
      <c r="BV364" s="5">
        <v>0</v>
      </c>
      <c r="BW364" s="63"/>
      <c r="BX364" s="15"/>
      <c r="BY364" s="13"/>
      <c r="BZ364" s="98">
        <f t="shared" si="415"/>
        <v>0</v>
      </c>
      <c r="CA364" s="99">
        <f>CA5</f>
        <v>1</v>
      </c>
      <c r="CB364" s="100"/>
      <c r="CC364" s="110"/>
      <c r="CD364" s="95">
        <f t="shared" si="416"/>
        <v>0</v>
      </c>
      <c r="CE364" s="15"/>
      <c r="CF364" s="24">
        <f t="shared" si="343"/>
        <v>0</v>
      </c>
      <c r="CG364" s="5">
        <v>0</v>
      </c>
      <c r="CH364" s="63"/>
      <c r="CI364" s="15"/>
      <c r="CJ364" s="13"/>
      <c r="CK364" s="98">
        <f t="shared" si="417"/>
        <v>0</v>
      </c>
      <c r="CL364" s="99">
        <f>CL5</f>
        <v>1</v>
      </c>
      <c r="CM364" s="100"/>
      <c r="CN364" s="110"/>
      <c r="CO364" s="95">
        <f t="shared" si="418"/>
        <v>0</v>
      </c>
      <c r="CP364" s="15"/>
      <c r="CQ364" s="24">
        <f t="shared" si="344"/>
        <v>0</v>
      </c>
      <c r="CR364" s="5">
        <v>0</v>
      </c>
      <c r="CS364" s="63"/>
      <c r="CT364" s="15"/>
      <c r="CU364" s="13"/>
      <c r="CV364" s="98">
        <f t="shared" si="419"/>
        <v>0</v>
      </c>
      <c r="CW364" s="99">
        <f>CW5</f>
        <v>1</v>
      </c>
      <c r="CX364" s="100"/>
      <c r="CY364" s="110"/>
      <c r="CZ364" s="95">
        <f t="shared" si="420"/>
        <v>0</v>
      </c>
      <c r="DA364" s="15"/>
      <c r="DB364" s="24">
        <f t="shared" si="345"/>
        <v>0</v>
      </c>
      <c r="DC364" s="5">
        <v>0</v>
      </c>
      <c r="DD364" s="63"/>
      <c r="DE364" s="15"/>
      <c r="DF364" s="13"/>
      <c r="DG364" s="98">
        <f t="shared" si="421"/>
        <v>0</v>
      </c>
      <c r="DH364" s="99">
        <f>DH5</f>
        <v>1</v>
      </c>
      <c r="DI364" s="100"/>
      <c r="DJ364" s="110"/>
      <c r="DK364" s="95">
        <f t="shared" si="422"/>
        <v>0</v>
      </c>
      <c r="DL364" s="15"/>
      <c r="DM364" s="24">
        <f t="shared" si="346"/>
        <v>0</v>
      </c>
      <c r="DN364" s="5">
        <v>0</v>
      </c>
      <c r="DO364" s="63"/>
      <c r="DP364" s="15"/>
      <c r="DQ364" s="13"/>
      <c r="DR364" s="98">
        <f t="shared" si="423"/>
        <v>0</v>
      </c>
      <c r="DS364" s="99">
        <f>DS5</f>
        <v>1</v>
      </c>
      <c r="DT364" s="100"/>
      <c r="DU364" s="110"/>
      <c r="DV364" s="95">
        <f t="shared" si="424"/>
        <v>0</v>
      </c>
      <c r="DW364" s="15"/>
      <c r="DX364" s="24">
        <f t="shared" si="347"/>
        <v>0</v>
      </c>
      <c r="DY364" s="5">
        <v>0</v>
      </c>
      <c r="DZ364" s="63"/>
      <c r="EA364" s="15"/>
      <c r="EB364" s="13"/>
      <c r="EC364" s="98">
        <f t="shared" si="425"/>
        <v>0</v>
      </c>
      <c r="ED364" s="99">
        <f>ED5</f>
        <v>1</v>
      </c>
      <c r="EE364" s="100"/>
      <c r="EF364" s="110"/>
      <c r="EG364" s="95">
        <f t="shared" si="426"/>
        <v>0</v>
      </c>
      <c r="EH364" s="15"/>
      <c r="EI364" s="24">
        <f t="shared" si="348"/>
        <v>0</v>
      </c>
      <c r="EJ364" s="5">
        <v>0</v>
      </c>
      <c r="EK364" s="63"/>
      <c r="EL364" s="15"/>
      <c r="EM364" s="13"/>
      <c r="EN364" s="98">
        <f t="shared" si="427"/>
        <v>0</v>
      </c>
      <c r="EO364" s="99">
        <f>EO5</f>
        <v>1</v>
      </c>
      <c r="EP364" s="100"/>
      <c r="EQ364" s="110"/>
      <c r="ER364" s="95">
        <f t="shared" si="428"/>
        <v>0</v>
      </c>
      <c r="ES364" s="15"/>
      <c r="ET364" s="24">
        <f t="shared" si="349"/>
        <v>0</v>
      </c>
      <c r="EU364" s="5">
        <v>0</v>
      </c>
      <c r="EV364" s="63"/>
      <c r="EW364" s="15"/>
      <c r="EX364" s="13"/>
      <c r="EY364" s="98">
        <f t="shared" si="429"/>
        <v>0</v>
      </c>
      <c r="EZ364" s="99">
        <f>EZ5</f>
        <v>1</v>
      </c>
      <c r="FA364" s="100"/>
      <c r="FB364" s="110"/>
      <c r="FC364" s="95">
        <f t="shared" si="430"/>
        <v>0</v>
      </c>
      <c r="FD364" s="15"/>
      <c r="FE364" s="24">
        <f t="shared" si="350"/>
        <v>0</v>
      </c>
      <c r="FF364" s="5">
        <v>0</v>
      </c>
      <c r="FG364" s="63"/>
      <c r="FH364" s="15"/>
      <c r="FI364" s="13"/>
      <c r="FJ364" s="98">
        <f t="shared" si="431"/>
        <v>0</v>
      </c>
      <c r="FK364" s="99">
        <f>FK5</f>
        <v>1</v>
      </c>
      <c r="FL364" s="100"/>
      <c r="FM364" s="110"/>
      <c r="FN364" s="95">
        <f t="shared" si="432"/>
        <v>0</v>
      </c>
      <c r="FO364" s="15"/>
      <c r="FP364" s="24">
        <f t="shared" si="351"/>
        <v>0</v>
      </c>
      <c r="FQ364" s="5">
        <v>0</v>
      </c>
      <c r="FR364" s="8">
        <v>0</v>
      </c>
      <c r="FS364" s="84">
        <f t="shared" si="382"/>
        <v>13.31127</v>
      </c>
      <c r="FT364" s="85">
        <f t="shared" si="383"/>
        <v>500</v>
      </c>
      <c r="FU364" s="85">
        <f t="shared" si="384"/>
        <v>500</v>
      </c>
      <c r="FV364" s="85">
        <f t="shared" si="385"/>
        <v>500</v>
      </c>
      <c r="FW364" s="85">
        <f t="shared" si="386"/>
        <v>500</v>
      </c>
      <c r="FX364" s="85">
        <f t="shared" si="387"/>
        <v>12.57915015</v>
      </c>
      <c r="FY364" s="85">
        <f t="shared" si="388"/>
        <v>500</v>
      </c>
      <c r="FZ364" s="85">
        <f t="shared" si="389"/>
        <v>500</v>
      </c>
      <c r="GA364" s="85">
        <f t="shared" si="390"/>
        <v>500</v>
      </c>
      <c r="GB364" s="85">
        <f t="shared" si="391"/>
        <v>500</v>
      </c>
      <c r="GC364" s="85">
        <f t="shared" si="392"/>
        <v>500</v>
      </c>
      <c r="GD364" s="85">
        <f t="shared" si="393"/>
        <v>500</v>
      </c>
      <c r="GE364" s="85">
        <f t="shared" si="394"/>
        <v>500</v>
      </c>
      <c r="GF364" s="85">
        <f t="shared" si="395"/>
        <v>500</v>
      </c>
      <c r="GG364" s="85">
        <f t="shared" si="396"/>
        <v>500</v>
      </c>
      <c r="GH364" s="101">
        <f t="shared" si="433"/>
        <v>2</v>
      </c>
      <c r="GI364" s="102">
        <f t="shared" si="434"/>
        <v>25.890420150000001</v>
      </c>
      <c r="GJ364" s="102">
        <f t="shared" si="435"/>
        <v>12.945210075</v>
      </c>
      <c r="GK364" s="79">
        <f>ROW()</f>
        <v>364</v>
      </c>
    </row>
    <row r="365" spans="1:193" s="12" customFormat="1" ht="50.1" customHeight="1">
      <c r="A365" s="17">
        <f>ROW()</f>
        <v>365</v>
      </c>
      <c r="B365" s="32">
        <f t="shared" si="399"/>
        <v>359</v>
      </c>
      <c r="C365" s="33">
        <f t="shared" si="400"/>
        <v>359</v>
      </c>
      <c r="D365" s="31" t="s">
        <v>686</v>
      </c>
      <c r="E365" s="390">
        <f t="shared" si="336"/>
        <v>7.4299679999999997</v>
      </c>
      <c r="F365" s="107">
        <f t="shared" si="402"/>
        <v>8.4254559999999987</v>
      </c>
      <c r="G365" s="3">
        <v>0</v>
      </c>
      <c r="H365" s="4">
        <v>0</v>
      </c>
      <c r="I365" s="63"/>
      <c r="J365" s="15"/>
      <c r="K365" s="13"/>
      <c r="L365" s="98">
        <f t="shared" si="403"/>
        <v>1</v>
      </c>
      <c r="M365" s="99">
        <f>M5</f>
        <v>0.94499999999999995</v>
      </c>
      <c r="N365" s="100">
        <v>8.32</v>
      </c>
      <c r="O365" s="110">
        <v>73469</v>
      </c>
      <c r="P365" s="95">
        <f t="shared" si="404"/>
        <v>7.8624000000000001</v>
      </c>
      <c r="Q365" s="15"/>
      <c r="R365" s="24">
        <f t="shared" si="337"/>
        <v>2</v>
      </c>
      <c r="S365" s="25">
        <v>0</v>
      </c>
      <c r="T365" s="63"/>
      <c r="U365" s="15"/>
      <c r="V365" s="13"/>
      <c r="W365" s="98">
        <f t="shared" si="405"/>
        <v>0</v>
      </c>
      <c r="X365" s="99">
        <f>X5</f>
        <v>0.97</v>
      </c>
      <c r="Y365" s="100"/>
      <c r="Z365" s="110"/>
      <c r="AA365" s="95">
        <f t="shared" si="406"/>
        <v>0</v>
      </c>
      <c r="AB365" s="15"/>
      <c r="AC365" s="24">
        <f t="shared" si="338"/>
        <v>0</v>
      </c>
      <c r="AD365" s="5">
        <v>0</v>
      </c>
      <c r="AE365" s="63"/>
      <c r="AF365" s="15"/>
      <c r="AG365" s="13"/>
      <c r="AH365" s="98">
        <f t="shared" si="407"/>
        <v>0</v>
      </c>
      <c r="AI365" s="99">
        <f>AI5</f>
        <v>0.95499999999999996</v>
      </c>
      <c r="AJ365" s="100"/>
      <c r="AK365" s="110"/>
      <c r="AL365" s="95">
        <f t="shared" si="408"/>
        <v>0</v>
      </c>
      <c r="AM365" s="15"/>
      <c r="AN365" s="24">
        <f t="shared" si="339"/>
        <v>0</v>
      </c>
      <c r="AO365" s="5">
        <v>0</v>
      </c>
      <c r="AP365" s="63"/>
      <c r="AQ365" s="15"/>
      <c r="AR365" s="13"/>
      <c r="AS365" s="98">
        <f t="shared" si="409"/>
        <v>1</v>
      </c>
      <c r="AT365" s="99">
        <f>AT5</f>
        <v>0.96</v>
      </c>
      <c r="AU365" s="100">
        <v>10.4</v>
      </c>
      <c r="AV365" s="110"/>
      <c r="AW365" s="95">
        <f t="shared" si="410"/>
        <v>9.984</v>
      </c>
      <c r="AX365" s="15"/>
      <c r="AY365" s="24">
        <f t="shared" si="340"/>
        <v>3</v>
      </c>
      <c r="AZ365" s="5">
        <v>0</v>
      </c>
      <c r="BA365" s="63"/>
      <c r="BB365" s="15"/>
      <c r="BC365" s="13"/>
      <c r="BD365" s="98">
        <f t="shared" si="411"/>
        <v>0</v>
      </c>
      <c r="BE365" s="99">
        <f>BE5</f>
        <v>0.98</v>
      </c>
      <c r="BF365" s="100"/>
      <c r="BG365" s="110"/>
      <c r="BH365" s="95">
        <f t="shared" si="412"/>
        <v>0</v>
      </c>
      <c r="BI365" s="15"/>
      <c r="BJ365" s="24">
        <f t="shared" si="341"/>
        <v>0</v>
      </c>
      <c r="BK365" s="5">
        <v>0</v>
      </c>
      <c r="BL365" s="63"/>
      <c r="BM365" s="15"/>
      <c r="BN365" s="13"/>
      <c r="BO365" s="98">
        <f t="shared" si="413"/>
        <v>1</v>
      </c>
      <c r="BP365" s="99">
        <f>BP5</f>
        <v>0.94499999999999995</v>
      </c>
      <c r="BQ365" s="100">
        <v>7.8624000000000001</v>
      </c>
      <c r="BR365" s="110"/>
      <c r="BS365" s="95">
        <f t="shared" si="414"/>
        <v>7.4299679999999997</v>
      </c>
      <c r="BT365" s="15"/>
      <c r="BU365" s="24">
        <f t="shared" si="342"/>
        <v>1</v>
      </c>
      <c r="BV365" s="5">
        <v>0</v>
      </c>
      <c r="BW365" s="63"/>
      <c r="BX365" s="15"/>
      <c r="BY365" s="13"/>
      <c r="BZ365" s="98">
        <f t="shared" si="415"/>
        <v>0</v>
      </c>
      <c r="CA365" s="99">
        <f>CA5</f>
        <v>1</v>
      </c>
      <c r="CB365" s="100"/>
      <c r="CC365" s="110"/>
      <c r="CD365" s="95">
        <f t="shared" si="416"/>
        <v>0</v>
      </c>
      <c r="CE365" s="15"/>
      <c r="CF365" s="24">
        <f t="shared" si="343"/>
        <v>0</v>
      </c>
      <c r="CG365" s="5">
        <v>0</v>
      </c>
      <c r="CH365" s="63"/>
      <c r="CI365" s="15"/>
      <c r="CJ365" s="13"/>
      <c r="CK365" s="98">
        <f t="shared" si="417"/>
        <v>0</v>
      </c>
      <c r="CL365" s="99">
        <f>CL5</f>
        <v>1</v>
      </c>
      <c r="CM365" s="100"/>
      <c r="CN365" s="110"/>
      <c r="CO365" s="95">
        <f t="shared" si="418"/>
        <v>0</v>
      </c>
      <c r="CP365" s="15"/>
      <c r="CQ365" s="24">
        <f t="shared" si="344"/>
        <v>0</v>
      </c>
      <c r="CR365" s="5">
        <v>0</v>
      </c>
      <c r="CS365" s="63"/>
      <c r="CT365" s="15"/>
      <c r="CU365" s="13"/>
      <c r="CV365" s="98">
        <f t="shared" si="419"/>
        <v>0</v>
      </c>
      <c r="CW365" s="99">
        <f>CW5</f>
        <v>1</v>
      </c>
      <c r="CX365" s="100"/>
      <c r="CY365" s="110"/>
      <c r="CZ365" s="95">
        <f t="shared" si="420"/>
        <v>0</v>
      </c>
      <c r="DA365" s="15"/>
      <c r="DB365" s="24">
        <f t="shared" si="345"/>
        <v>0</v>
      </c>
      <c r="DC365" s="5">
        <v>0</v>
      </c>
      <c r="DD365" s="63"/>
      <c r="DE365" s="15"/>
      <c r="DF365" s="13"/>
      <c r="DG365" s="98">
        <f t="shared" si="421"/>
        <v>0</v>
      </c>
      <c r="DH365" s="99">
        <f>DH5</f>
        <v>1</v>
      </c>
      <c r="DI365" s="100"/>
      <c r="DJ365" s="110"/>
      <c r="DK365" s="95">
        <f t="shared" si="422"/>
        <v>0</v>
      </c>
      <c r="DL365" s="15"/>
      <c r="DM365" s="24">
        <f t="shared" si="346"/>
        <v>0</v>
      </c>
      <c r="DN365" s="5">
        <v>0</v>
      </c>
      <c r="DO365" s="63"/>
      <c r="DP365" s="15"/>
      <c r="DQ365" s="13"/>
      <c r="DR365" s="98">
        <f t="shared" si="423"/>
        <v>0</v>
      </c>
      <c r="DS365" s="99">
        <f>DS5</f>
        <v>1</v>
      </c>
      <c r="DT365" s="100"/>
      <c r="DU365" s="110"/>
      <c r="DV365" s="95">
        <f t="shared" si="424"/>
        <v>0</v>
      </c>
      <c r="DW365" s="15"/>
      <c r="DX365" s="24">
        <f t="shared" si="347"/>
        <v>0</v>
      </c>
      <c r="DY365" s="5">
        <v>0</v>
      </c>
      <c r="DZ365" s="63"/>
      <c r="EA365" s="15"/>
      <c r="EB365" s="13"/>
      <c r="EC365" s="98">
        <f t="shared" si="425"/>
        <v>0</v>
      </c>
      <c r="ED365" s="99">
        <f>ED5</f>
        <v>1</v>
      </c>
      <c r="EE365" s="100"/>
      <c r="EF365" s="110"/>
      <c r="EG365" s="95">
        <f t="shared" si="426"/>
        <v>0</v>
      </c>
      <c r="EH365" s="15"/>
      <c r="EI365" s="24">
        <f t="shared" si="348"/>
        <v>0</v>
      </c>
      <c r="EJ365" s="5">
        <v>0</v>
      </c>
      <c r="EK365" s="63"/>
      <c r="EL365" s="15"/>
      <c r="EM365" s="13"/>
      <c r="EN365" s="98">
        <f t="shared" si="427"/>
        <v>0</v>
      </c>
      <c r="EO365" s="99">
        <f>EO5</f>
        <v>1</v>
      </c>
      <c r="EP365" s="100"/>
      <c r="EQ365" s="110"/>
      <c r="ER365" s="95">
        <f t="shared" si="428"/>
        <v>0</v>
      </c>
      <c r="ES365" s="15"/>
      <c r="ET365" s="24">
        <f t="shared" si="349"/>
        <v>0</v>
      </c>
      <c r="EU365" s="5">
        <v>0</v>
      </c>
      <c r="EV365" s="63"/>
      <c r="EW365" s="15"/>
      <c r="EX365" s="13"/>
      <c r="EY365" s="98">
        <f t="shared" si="429"/>
        <v>0</v>
      </c>
      <c r="EZ365" s="99">
        <f>EZ5</f>
        <v>1</v>
      </c>
      <c r="FA365" s="100"/>
      <c r="FB365" s="110"/>
      <c r="FC365" s="95">
        <f t="shared" si="430"/>
        <v>0</v>
      </c>
      <c r="FD365" s="15"/>
      <c r="FE365" s="24">
        <f t="shared" si="350"/>
        <v>0</v>
      </c>
      <c r="FF365" s="5">
        <v>0</v>
      </c>
      <c r="FG365" s="63"/>
      <c r="FH365" s="15"/>
      <c r="FI365" s="13"/>
      <c r="FJ365" s="98">
        <f t="shared" si="431"/>
        <v>0</v>
      </c>
      <c r="FK365" s="99">
        <f>FK5</f>
        <v>1</v>
      </c>
      <c r="FL365" s="100"/>
      <c r="FM365" s="110"/>
      <c r="FN365" s="95">
        <f t="shared" si="432"/>
        <v>0</v>
      </c>
      <c r="FO365" s="15"/>
      <c r="FP365" s="24">
        <f t="shared" si="351"/>
        <v>0</v>
      </c>
      <c r="FQ365" s="5">
        <v>0</v>
      </c>
      <c r="FR365" s="8">
        <v>0</v>
      </c>
      <c r="FS365" s="84">
        <f t="shared" si="382"/>
        <v>7.8624000000000001</v>
      </c>
      <c r="FT365" s="85">
        <f t="shared" si="383"/>
        <v>500</v>
      </c>
      <c r="FU365" s="85">
        <f t="shared" si="384"/>
        <v>500</v>
      </c>
      <c r="FV365" s="85">
        <f t="shared" si="385"/>
        <v>9.984</v>
      </c>
      <c r="FW365" s="85">
        <f t="shared" si="386"/>
        <v>500</v>
      </c>
      <c r="FX365" s="85">
        <f t="shared" si="387"/>
        <v>7.4299679999999997</v>
      </c>
      <c r="FY365" s="85">
        <f t="shared" si="388"/>
        <v>500</v>
      </c>
      <c r="FZ365" s="85">
        <f t="shared" si="389"/>
        <v>500</v>
      </c>
      <c r="GA365" s="85">
        <f t="shared" si="390"/>
        <v>500</v>
      </c>
      <c r="GB365" s="85">
        <f t="shared" si="391"/>
        <v>500</v>
      </c>
      <c r="GC365" s="85">
        <f t="shared" si="392"/>
        <v>500</v>
      </c>
      <c r="GD365" s="85">
        <f t="shared" si="393"/>
        <v>500</v>
      </c>
      <c r="GE365" s="85">
        <f t="shared" si="394"/>
        <v>500</v>
      </c>
      <c r="GF365" s="85">
        <f t="shared" si="395"/>
        <v>500</v>
      </c>
      <c r="GG365" s="85">
        <f t="shared" si="396"/>
        <v>500</v>
      </c>
      <c r="GH365" s="101">
        <f t="shared" si="433"/>
        <v>3</v>
      </c>
      <c r="GI365" s="102">
        <f t="shared" si="434"/>
        <v>25.276367999999998</v>
      </c>
      <c r="GJ365" s="102">
        <f t="shared" si="435"/>
        <v>8.4254559999999987</v>
      </c>
      <c r="GK365" s="79">
        <f>ROW()</f>
        <v>365</v>
      </c>
    </row>
    <row r="366" spans="1:193" s="12" customFormat="1" ht="50.1" customHeight="1">
      <c r="A366" s="17">
        <f>ROW()</f>
        <v>366</v>
      </c>
      <c r="B366" s="32">
        <f t="shared" si="399"/>
        <v>360</v>
      </c>
      <c r="C366" s="33">
        <f t="shared" si="400"/>
        <v>360</v>
      </c>
      <c r="D366" s="31" t="s">
        <v>687</v>
      </c>
      <c r="E366" s="390">
        <f t="shared" si="336"/>
        <v>8.0063999999999993</v>
      </c>
      <c r="F366" s="107">
        <f t="shared" si="402"/>
        <v>8.0063999999999993</v>
      </c>
      <c r="G366" s="3">
        <v>0</v>
      </c>
      <c r="H366" s="4">
        <v>0</v>
      </c>
      <c r="I366" s="63"/>
      <c r="J366" s="15"/>
      <c r="K366" s="13"/>
      <c r="L366" s="98">
        <f t="shared" si="403"/>
        <v>0</v>
      </c>
      <c r="M366" s="99">
        <f>M5</f>
        <v>0.94499999999999995</v>
      </c>
      <c r="N366" s="100"/>
      <c r="O366" s="110"/>
      <c r="P366" s="95">
        <f t="shared" si="404"/>
        <v>0</v>
      </c>
      <c r="Q366" s="15"/>
      <c r="R366" s="24">
        <f t="shared" si="337"/>
        <v>0</v>
      </c>
      <c r="S366" s="25">
        <v>0</v>
      </c>
      <c r="T366" s="63"/>
      <c r="U366" s="15"/>
      <c r="V366" s="13"/>
      <c r="W366" s="98">
        <f t="shared" si="405"/>
        <v>0</v>
      </c>
      <c r="X366" s="99">
        <f>X5</f>
        <v>0.97</v>
      </c>
      <c r="Y366" s="100"/>
      <c r="Z366" s="110"/>
      <c r="AA366" s="95">
        <f t="shared" si="406"/>
        <v>0</v>
      </c>
      <c r="AB366" s="15"/>
      <c r="AC366" s="24">
        <f t="shared" si="338"/>
        <v>0</v>
      </c>
      <c r="AD366" s="5">
        <v>0</v>
      </c>
      <c r="AE366" s="63"/>
      <c r="AF366" s="15"/>
      <c r="AG366" s="13"/>
      <c r="AH366" s="98">
        <f t="shared" si="407"/>
        <v>0</v>
      </c>
      <c r="AI366" s="99">
        <f>AI5</f>
        <v>0.95499999999999996</v>
      </c>
      <c r="AJ366" s="100"/>
      <c r="AK366" s="110"/>
      <c r="AL366" s="95">
        <f t="shared" si="408"/>
        <v>0</v>
      </c>
      <c r="AM366" s="15"/>
      <c r="AN366" s="24">
        <f t="shared" si="339"/>
        <v>0</v>
      </c>
      <c r="AO366" s="5">
        <v>0</v>
      </c>
      <c r="AP366" s="63"/>
      <c r="AQ366" s="15"/>
      <c r="AR366" s="13"/>
      <c r="AS366" s="98">
        <f t="shared" si="409"/>
        <v>1</v>
      </c>
      <c r="AT366" s="99">
        <f>AT5</f>
        <v>0.96</v>
      </c>
      <c r="AU366" s="100">
        <v>8.34</v>
      </c>
      <c r="AV366" s="110"/>
      <c r="AW366" s="95">
        <f t="shared" si="410"/>
        <v>8.0063999999999993</v>
      </c>
      <c r="AX366" s="15"/>
      <c r="AY366" s="24">
        <f t="shared" si="340"/>
        <v>1</v>
      </c>
      <c r="AZ366" s="5">
        <v>0</v>
      </c>
      <c r="BA366" s="63"/>
      <c r="BB366" s="15"/>
      <c r="BC366" s="13"/>
      <c r="BD366" s="98">
        <f t="shared" si="411"/>
        <v>0</v>
      </c>
      <c r="BE366" s="99">
        <f>BE5</f>
        <v>0.98</v>
      </c>
      <c r="BF366" s="100"/>
      <c r="BG366" s="110"/>
      <c r="BH366" s="95">
        <f t="shared" si="412"/>
        <v>0</v>
      </c>
      <c r="BI366" s="15"/>
      <c r="BJ366" s="24">
        <f t="shared" si="341"/>
        <v>0</v>
      </c>
      <c r="BK366" s="5">
        <v>0</v>
      </c>
      <c r="BL366" s="63"/>
      <c r="BM366" s="15"/>
      <c r="BN366" s="13"/>
      <c r="BO366" s="98">
        <f t="shared" si="413"/>
        <v>0</v>
      </c>
      <c r="BP366" s="99">
        <f>BP5</f>
        <v>0.94499999999999995</v>
      </c>
      <c r="BQ366" s="100"/>
      <c r="BR366" s="110"/>
      <c r="BS366" s="95">
        <f t="shared" si="414"/>
        <v>0</v>
      </c>
      <c r="BT366" s="15"/>
      <c r="BU366" s="24">
        <f t="shared" si="342"/>
        <v>0</v>
      </c>
      <c r="BV366" s="5">
        <v>0</v>
      </c>
      <c r="BW366" s="63"/>
      <c r="BX366" s="15"/>
      <c r="BY366" s="13"/>
      <c r="BZ366" s="98">
        <f t="shared" si="415"/>
        <v>0</v>
      </c>
      <c r="CA366" s="99">
        <f>CA5</f>
        <v>1</v>
      </c>
      <c r="CB366" s="100"/>
      <c r="CC366" s="110"/>
      <c r="CD366" s="95">
        <f t="shared" si="416"/>
        <v>0</v>
      </c>
      <c r="CE366" s="15"/>
      <c r="CF366" s="24">
        <f t="shared" si="343"/>
        <v>0</v>
      </c>
      <c r="CG366" s="5">
        <v>0</v>
      </c>
      <c r="CH366" s="63"/>
      <c r="CI366" s="15"/>
      <c r="CJ366" s="13"/>
      <c r="CK366" s="98">
        <f t="shared" si="417"/>
        <v>0</v>
      </c>
      <c r="CL366" s="99">
        <f>CL5</f>
        <v>1</v>
      </c>
      <c r="CM366" s="100"/>
      <c r="CN366" s="110"/>
      <c r="CO366" s="95">
        <f t="shared" si="418"/>
        <v>0</v>
      </c>
      <c r="CP366" s="15"/>
      <c r="CQ366" s="24">
        <f t="shared" si="344"/>
        <v>0</v>
      </c>
      <c r="CR366" s="5">
        <v>0</v>
      </c>
      <c r="CS366" s="63"/>
      <c r="CT366" s="15"/>
      <c r="CU366" s="13"/>
      <c r="CV366" s="98">
        <f t="shared" si="419"/>
        <v>0</v>
      </c>
      <c r="CW366" s="99">
        <f>CW5</f>
        <v>1</v>
      </c>
      <c r="CX366" s="100"/>
      <c r="CY366" s="110"/>
      <c r="CZ366" s="95">
        <f t="shared" si="420"/>
        <v>0</v>
      </c>
      <c r="DA366" s="15"/>
      <c r="DB366" s="24">
        <f t="shared" si="345"/>
        <v>0</v>
      </c>
      <c r="DC366" s="5">
        <v>0</v>
      </c>
      <c r="DD366" s="63"/>
      <c r="DE366" s="15"/>
      <c r="DF366" s="13"/>
      <c r="DG366" s="98">
        <f t="shared" si="421"/>
        <v>0</v>
      </c>
      <c r="DH366" s="99">
        <f>DH5</f>
        <v>1</v>
      </c>
      <c r="DI366" s="100"/>
      <c r="DJ366" s="110"/>
      <c r="DK366" s="95">
        <f t="shared" si="422"/>
        <v>0</v>
      </c>
      <c r="DL366" s="15"/>
      <c r="DM366" s="24">
        <f t="shared" si="346"/>
        <v>0</v>
      </c>
      <c r="DN366" s="5">
        <v>0</v>
      </c>
      <c r="DO366" s="63"/>
      <c r="DP366" s="15"/>
      <c r="DQ366" s="13"/>
      <c r="DR366" s="98">
        <f t="shared" si="423"/>
        <v>0</v>
      </c>
      <c r="DS366" s="99">
        <f>DS5</f>
        <v>1</v>
      </c>
      <c r="DT366" s="100"/>
      <c r="DU366" s="110"/>
      <c r="DV366" s="95">
        <f t="shared" si="424"/>
        <v>0</v>
      </c>
      <c r="DW366" s="15"/>
      <c r="DX366" s="24">
        <f t="shared" si="347"/>
        <v>0</v>
      </c>
      <c r="DY366" s="5">
        <v>0</v>
      </c>
      <c r="DZ366" s="63"/>
      <c r="EA366" s="15"/>
      <c r="EB366" s="13"/>
      <c r="EC366" s="98">
        <f t="shared" si="425"/>
        <v>0</v>
      </c>
      <c r="ED366" s="99">
        <f>ED5</f>
        <v>1</v>
      </c>
      <c r="EE366" s="100"/>
      <c r="EF366" s="110"/>
      <c r="EG366" s="95">
        <f t="shared" si="426"/>
        <v>0</v>
      </c>
      <c r="EH366" s="15"/>
      <c r="EI366" s="24">
        <f t="shared" si="348"/>
        <v>0</v>
      </c>
      <c r="EJ366" s="5">
        <v>0</v>
      </c>
      <c r="EK366" s="63"/>
      <c r="EL366" s="15"/>
      <c r="EM366" s="13"/>
      <c r="EN366" s="98">
        <f t="shared" si="427"/>
        <v>0</v>
      </c>
      <c r="EO366" s="99">
        <f>EO5</f>
        <v>1</v>
      </c>
      <c r="EP366" s="100"/>
      <c r="EQ366" s="110"/>
      <c r="ER366" s="95">
        <f t="shared" si="428"/>
        <v>0</v>
      </c>
      <c r="ES366" s="15"/>
      <c r="ET366" s="24">
        <f t="shared" si="349"/>
        <v>0</v>
      </c>
      <c r="EU366" s="5">
        <v>0</v>
      </c>
      <c r="EV366" s="63"/>
      <c r="EW366" s="15"/>
      <c r="EX366" s="13"/>
      <c r="EY366" s="98">
        <f t="shared" si="429"/>
        <v>0</v>
      </c>
      <c r="EZ366" s="99">
        <f>EZ5</f>
        <v>1</v>
      </c>
      <c r="FA366" s="100"/>
      <c r="FB366" s="110"/>
      <c r="FC366" s="95">
        <f t="shared" si="430"/>
        <v>0</v>
      </c>
      <c r="FD366" s="15"/>
      <c r="FE366" s="24">
        <f t="shared" si="350"/>
        <v>0</v>
      </c>
      <c r="FF366" s="5">
        <v>0</v>
      </c>
      <c r="FG366" s="63"/>
      <c r="FH366" s="15"/>
      <c r="FI366" s="13"/>
      <c r="FJ366" s="98">
        <f t="shared" si="431"/>
        <v>0</v>
      </c>
      <c r="FK366" s="99">
        <f>FK5</f>
        <v>1</v>
      </c>
      <c r="FL366" s="100"/>
      <c r="FM366" s="110"/>
      <c r="FN366" s="95">
        <f t="shared" si="432"/>
        <v>0</v>
      </c>
      <c r="FO366" s="15"/>
      <c r="FP366" s="24">
        <f t="shared" si="351"/>
        <v>0</v>
      </c>
      <c r="FQ366" s="5">
        <v>0</v>
      </c>
      <c r="FR366" s="8">
        <v>0</v>
      </c>
      <c r="FS366" s="84">
        <f t="shared" si="382"/>
        <v>500</v>
      </c>
      <c r="FT366" s="85">
        <f t="shared" si="383"/>
        <v>500</v>
      </c>
      <c r="FU366" s="85">
        <f t="shared" si="384"/>
        <v>500</v>
      </c>
      <c r="FV366" s="85">
        <f t="shared" si="385"/>
        <v>8.0063999999999993</v>
      </c>
      <c r="FW366" s="85">
        <f t="shared" si="386"/>
        <v>500</v>
      </c>
      <c r="FX366" s="85">
        <f t="shared" si="387"/>
        <v>500</v>
      </c>
      <c r="FY366" s="85">
        <f t="shared" si="388"/>
        <v>500</v>
      </c>
      <c r="FZ366" s="85">
        <f t="shared" si="389"/>
        <v>500</v>
      </c>
      <c r="GA366" s="85">
        <f t="shared" si="390"/>
        <v>500</v>
      </c>
      <c r="GB366" s="85">
        <f t="shared" si="391"/>
        <v>500</v>
      </c>
      <c r="GC366" s="85">
        <f t="shared" si="392"/>
        <v>500</v>
      </c>
      <c r="GD366" s="85">
        <f t="shared" si="393"/>
        <v>500</v>
      </c>
      <c r="GE366" s="85">
        <f t="shared" si="394"/>
        <v>500</v>
      </c>
      <c r="GF366" s="85">
        <f t="shared" si="395"/>
        <v>500</v>
      </c>
      <c r="GG366" s="85">
        <f t="shared" si="396"/>
        <v>500</v>
      </c>
      <c r="GH366" s="101">
        <f t="shared" si="433"/>
        <v>1</v>
      </c>
      <c r="GI366" s="102">
        <f t="shared" si="434"/>
        <v>8.0063999999999993</v>
      </c>
      <c r="GJ366" s="102">
        <f t="shared" si="435"/>
        <v>8.0063999999999993</v>
      </c>
      <c r="GK366" s="79">
        <f>ROW()</f>
        <v>366</v>
      </c>
    </row>
    <row r="367" spans="1:193" s="12" customFormat="1" ht="50.1" customHeight="1">
      <c r="A367" s="17">
        <f>ROW()</f>
        <v>367</v>
      </c>
      <c r="B367" s="32">
        <f t="shared" si="399"/>
        <v>361</v>
      </c>
      <c r="C367" s="33">
        <f t="shared" si="400"/>
        <v>361</v>
      </c>
      <c r="D367" s="31" t="s">
        <v>688</v>
      </c>
      <c r="E367" s="390">
        <f t="shared" si="336"/>
        <v>9.3023999999999987</v>
      </c>
      <c r="F367" s="107">
        <f t="shared" si="402"/>
        <v>9.3023999999999987</v>
      </c>
      <c r="G367" s="3">
        <v>0</v>
      </c>
      <c r="H367" s="4">
        <v>0</v>
      </c>
      <c r="I367" s="63"/>
      <c r="J367" s="15"/>
      <c r="K367" s="13"/>
      <c r="L367" s="98">
        <f t="shared" si="403"/>
        <v>0</v>
      </c>
      <c r="M367" s="99">
        <f>M5</f>
        <v>0.94499999999999995</v>
      </c>
      <c r="N367" s="100"/>
      <c r="O367" s="110"/>
      <c r="P367" s="95">
        <f t="shared" si="404"/>
        <v>0</v>
      </c>
      <c r="Q367" s="15"/>
      <c r="R367" s="24">
        <f t="shared" si="337"/>
        <v>0</v>
      </c>
      <c r="S367" s="25">
        <v>0</v>
      </c>
      <c r="T367" s="63"/>
      <c r="U367" s="15"/>
      <c r="V367" s="13"/>
      <c r="W367" s="98">
        <f t="shared" si="405"/>
        <v>0</v>
      </c>
      <c r="X367" s="99">
        <f>X5</f>
        <v>0.97</v>
      </c>
      <c r="Y367" s="100"/>
      <c r="Z367" s="110"/>
      <c r="AA367" s="95">
        <f t="shared" si="406"/>
        <v>0</v>
      </c>
      <c r="AB367" s="15"/>
      <c r="AC367" s="24">
        <f t="shared" si="338"/>
        <v>0</v>
      </c>
      <c r="AD367" s="5">
        <v>0</v>
      </c>
      <c r="AE367" s="63"/>
      <c r="AF367" s="15"/>
      <c r="AG367" s="13"/>
      <c r="AH367" s="98">
        <f t="shared" si="407"/>
        <v>0</v>
      </c>
      <c r="AI367" s="99">
        <f>AI5</f>
        <v>0.95499999999999996</v>
      </c>
      <c r="AJ367" s="100"/>
      <c r="AK367" s="110"/>
      <c r="AL367" s="95">
        <f t="shared" si="408"/>
        <v>0</v>
      </c>
      <c r="AM367" s="15"/>
      <c r="AN367" s="24">
        <f t="shared" si="339"/>
        <v>0</v>
      </c>
      <c r="AO367" s="5">
        <v>0</v>
      </c>
      <c r="AP367" s="63"/>
      <c r="AQ367" s="15"/>
      <c r="AR367" s="13"/>
      <c r="AS367" s="98">
        <f t="shared" si="409"/>
        <v>1</v>
      </c>
      <c r="AT367" s="99">
        <f>AT5</f>
        <v>0.96</v>
      </c>
      <c r="AU367" s="100">
        <v>9.69</v>
      </c>
      <c r="AV367" s="110"/>
      <c r="AW367" s="95">
        <f t="shared" si="410"/>
        <v>9.3023999999999987</v>
      </c>
      <c r="AX367" s="15"/>
      <c r="AY367" s="24">
        <f t="shared" si="340"/>
        <v>1</v>
      </c>
      <c r="AZ367" s="5">
        <v>0</v>
      </c>
      <c r="BA367" s="63"/>
      <c r="BB367" s="15"/>
      <c r="BC367" s="13"/>
      <c r="BD367" s="98">
        <f t="shared" si="411"/>
        <v>0</v>
      </c>
      <c r="BE367" s="99">
        <f>BE5</f>
        <v>0.98</v>
      </c>
      <c r="BF367" s="100"/>
      <c r="BG367" s="110"/>
      <c r="BH367" s="95">
        <f t="shared" si="412"/>
        <v>0</v>
      </c>
      <c r="BI367" s="15"/>
      <c r="BJ367" s="24">
        <f t="shared" si="341"/>
        <v>0</v>
      </c>
      <c r="BK367" s="5">
        <v>0</v>
      </c>
      <c r="BL367" s="63"/>
      <c r="BM367" s="15"/>
      <c r="BN367" s="13"/>
      <c r="BO367" s="98">
        <f t="shared" si="413"/>
        <v>0</v>
      </c>
      <c r="BP367" s="99">
        <f>BP5</f>
        <v>0.94499999999999995</v>
      </c>
      <c r="BQ367" s="100"/>
      <c r="BR367" s="110"/>
      <c r="BS367" s="95">
        <f t="shared" si="414"/>
        <v>0</v>
      </c>
      <c r="BT367" s="15"/>
      <c r="BU367" s="24">
        <f t="shared" si="342"/>
        <v>0</v>
      </c>
      <c r="BV367" s="5">
        <v>0</v>
      </c>
      <c r="BW367" s="63"/>
      <c r="BX367" s="15"/>
      <c r="BY367" s="13"/>
      <c r="BZ367" s="98">
        <f t="shared" si="415"/>
        <v>0</v>
      </c>
      <c r="CA367" s="99">
        <f>CA5</f>
        <v>1</v>
      </c>
      <c r="CB367" s="100"/>
      <c r="CC367" s="110"/>
      <c r="CD367" s="95">
        <f t="shared" si="416"/>
        <v>0</v>
      </c>
      <c r="CE367" s="15"/>
      <c r="CF367" s="24">
        <f t="shared" si="343"/>
        <v>0</v>
      </c>
      <c r="CG367" s="5">
        <v>0</v>
      </c>
      <c r="CH367" s="63"/>
      <c r="CI367" s="15"/>
      <c r="CJ367" s="13"/>
      <c r="CK367" s="98">
        <f t="shared" si="417"/>
        <v>0</v>
      </c>
      <c r="CL367" s="99">
        <f>CL5</f>
        <v>1</v>
      </c>
      <c r="CM367" s="100"/>
      <c r="CN367" s="110"/>
      <c r="CO367" s="95">
        <f t="shared" si="418"/>
        <v>0</v>
      </c>
      <c r="CP367" s="15"/>
      <c r="CQ367" s="24">
        <f t="shared" si="344"/>
        <v>0</v>
      </c>
      <c r="CR367" s="5">
        <v>0</v>
      </c>
      <c r="CS367" s="63"/>
      <c r="CT367" s="15"/>
      <c r="CU367" s="13"/>
      <c r="CV367" s="98">
        <f t="shared" si="419"/>
        <v>0</v>
      </c>
      <c r="CW367" s="99">
        <f>CW5</f>
        <v>1</v>
      </c>
      <c r="CX367" s="100"/>
      <c r="CY367" s="110"/>
      <c r="CZ367" s="95">
        <f t="shared" si="420"/>
        <v>0</v>
      </c>
      <c r="DA367" s="15"/>
      <c r="DB367" s="24">
        <f t="shared" si="345"/>
        <v>0</v>
      </c>
      <c r="DC367" s="5">
        <v>0</v>
      </c>
      <c r="DD367" s="63"/>
      <c r="DE367" s="15"/>
      <c r="DF367" s="13"/>
      <c r="DG367" s="98">
        <f t="shared" si="421"/>
        <v>0</v>
      </c>
      <c r="DH367" s="99">
        <f>DH5</f>
        <v>1</v>
      </c>
      <c r="DI367" s="100"/>
      <c r="DJ367" s="110"/>
      <c r="DK367" s="95">
        <f t="shared" si="422"/>
        <v>0</v>
      </c>
      <c r="DL367" s="15"/>
      <c r="DM367" s="24">
        <f t="shared" si="346"/>
        <v>0</v>
      </c>
      <c r="DN367" s="5">
        <v>0</v>
      </c>
      <c r="DO367" s="63"/>
      <c r="DP367" s="15"/>
      <c r="DQ367" s="13"/>
      <c r="DR367" s="98">
        <f t="shared" si="423"/>
        <v>0</v>
      </c>
      <c r="DS367" s="99">
        <f>DS5</f>
        <v>1</v>
      </c>
      <c r="DT367" s="100"/>
      <c r="DU367" s="110"/>
      <c r="DV367" s="95">
        <f t="shared" si="424"/>
        <v>0</v>
      </c>
      <c r="DW367" s="15"/>
      <c r="DX367" s="24">
        <f t="shared" si="347"/>
        <v>0</v>
      </c>
      <c r="DY367" s="5">
        <v>0</v>
      </c>
      <c r="DZ367" s="63"/>
      <c r="EA367" s="15"/>
      <c r="EB367" s="13"/>
      <c r="EC367" s="98">
        <f t="shared" si="425"/>
        <v>0</v>
      </c>
      <c r="ED367" s="99">
        <f>ED5</f>
        <v>1</v>
      </c>
      <c r="EE367" s="100"/>
      <c r="EF367" s="110"/>
      <c r="EG367" s="95">
        <f t="shared" si="426"/>
        <v>0</v>
      </c>
      <c r="EH367" s="15"/>
      <c r="EI367" s="24">
        <f t="shared" si="348"/>
        <v>0</v>
      </c>
      <c r="EJ367" s="5">
        <v>0</v>
      </c>
      <c r="EK367" s="63"/>
      <c r="EL367" s="15"/>
      <c r="EM367" s="13"/>
      <c r="EN367" s="98">
        <f t="shared" si="427"/>
        <v>0</v>
      </c>
      <c r="EO367" s="99">
        <f>EO5</f>
        <v>1</v>
      </c>
      <c r="EP367" s="100"/>
      <c r="EQ367" s="110"/>
      <c r="ER367" s="95">
        <f t="shared" si="428"/>
        <v>0</v>
      </c>
      <c r="ES367" s="15"/>
      <c r="ET367" s="24">
        <f t="shared" si="349"/>
        <v>0</v>
      </c>
      <c r="EU367" s="5">
        <v>0</v>
      </c>
      <c r="EV367" s="63"/>
      <c r="EW367" s="15"/>
      <c r="EX367" s="13"/>
      <c r="EY367" s="98">
        <f t="shared" si="429"/>
        <v>0</v>
      </c>
      <c r="EZ367" s="99">
        <f>EZ5</f>
        <v>1</v>
      </c>
      <c r="FA367" s="100"/>
      <c r="FB367" s="110"/>
      <c r="FC367" s="95">
        <f t="shared" si="430"/>
        <v>0</v>
      </c>
      <c r="FD367" s="15"/>
      <c r="FE367" s="24">
        <f t="shared" si="350"/>
        <v>0</v>
      </c>
      <c r="FF367" s="5">
        <v>0</v>
      </c>
      <c r="FG367" s="63"/>
      <c r="FH367" s="15"/>
      <c r="FI367" s="13"/>
      <c r="FJ367" s="98">
        <f t="shared" si="431"/>
        <v>0</v>
      </c>
      <c r="FK367" s="99">
        <f>FK5</f>
        <v>1</v>
      </c>
      <c r="FL367" s="100"/>
      <c r="FM367" s="110"/>
      <c r="FN367" s="95">
        <f t="shared" si="432"/>
        <v>0</v>
      </c>
      <c r="FO367" s="15"/>
      <c r="FP367" s="24">
        <f t="shared" si="351"/>
        <v>0</v>
      </c>
      <c r="FQ367" s="5">
        <v>0</v>
      </c>
      <c r="FR367" s="8">
        <v>0</v>
      </c>
      <c r="FS367" s="84">
        <f t="shared" si="382"/>
        <v>500</v>
      </c>
      <c r="FT367" s="85">
        <f t="shared" si="383"/>
        <v>500</v>
      </c>
      <c r="FU367" s="85">
        <f t="shared" si="384"/>
        <v>500</v>
      </c>
      <c r="FV367" s="85">
        <f t="shared" si="385"/>
        <v>9.3023999999999987</v>
      </c>
      <c r="FW367" s="85">
        <f t="shared" si="386"/>
        <v>500</v>
      </c>
      <c r="FX367" s="85">
        <f t="shared" si="387"/>
        <v>500</v>
      </c>
      <c r="FY367" s="85">
        <f t="shared" si="388"/>
        <v>500</v>
      </c>
      <c r="FZ367" s="85">
        <f t="shared" si="389"/>
        <v>500</v>
      </c>
      <c r="GA367" s="85">
        <f t="shared" si="390"/>
        <v>500</v>
      </c>
      <c r="GB367" s="85">
        <f t="shared" si="391"/>
        <v>500</v>
      </c>
      <c r="GC367" s="85">
        <f t="shared" si="392"/>
        <v>500</v>
      </c>
      <c r="GD367" s="85">
        <f t="shared" si="393"/>
        <v>500</v>
      </c>
      <c r="GE367" s="85">
        <f t="shared" si="394"/>
        <v>500</v>
      </c>
      <c r="GF367" s="85">
        <f t="shared" si="395"/>
        <v>500</v>
      </c>
      <c r="GG367" s="85">
        <f t="shared" si="396"/>
        <v>500</v>
      </c>
      <c r="GH367" s="101">
        <f t="shared" si="433"/>
        <v>1</v>
      </c>
      <c r="GI367" s="102">
        <f t="shared" si="434"/>
        <v>9.3023999999999987</v>
      </c>
      <c r="GJ367" s="102">
        <f t="shared" si="435"/>
        <v>9.3023999999999987</v>
      </c>
      <c r="GK367" s="79">
        <f>ROW()</f>
        <v>367</v>
      </c>
    </row>
    <row r="368" spans="1:193" s="12" customFormat="1" ht="50.1" customHeight="1">
      <c r="A368" s="17">
        <f>ROW()</f>
        <v>368</v>
      </c>
      <c r="B368" s="32">
        <f t="shared" si="399"/>
        <v>362</v>
      </c>
      <c r="C368" s="33">
        <f t="shared" si="400"/>
        <v>362</v>
      </c>
      <c r="D368" s="31" t="s">
        <v>689</v>
      </c>
      <c r="E368" s="390">
        <f t="shared" si="336"/>
        <v>29.279999999999998</v>
      </c>
      <c r="F368" s="107">
        <f t="shared" si="402"/>
        <v>29.279999999999998</v>
      </c>
      <c r="G368" s="3">
        <v>0</v>
      </c>
      <c r="H368" s="4">
        <v>0</v>
      </c>
      <c r="I368" s="63"/>
      <c r="J368" s="15"/>
      <c r="K368" s="13"/>
      <c r="L368" s="98">
        <f t="shared" si="403"/>
        <v>0</v>
      </c>
      <c r="M368" s="99">
        <f>M5</f>
        <v>0.94499999999999995</v>
      </c>
      <c r="N368" s="100"/>
      <c r="O368" s="110"/>
      <c r="P368" s="95">
        <f t="shared" si="404"/>
        <v>0</v>
      </c>
      <c r="Q368" s="15"/>
      <c r="R368" s="24">
        <f t="shared" si="337"/>
        <v>0</v>
      </c>
      <c r="S368" s="25">
        <v>0</v>
      </c>
      <c r="T368" s="63"/>
      <c r="U368" s="15"/>
      <c r="V368" s="13"/>
      <c r="W368" s="98">
        <f t="shared" si="405"/>
        <v>0</v>
      </c>
      <c r="X368" s="99">
        <f>X5</f>
        <v>0.97</v>
      </c>
      <c r="Y368" s="100"/>
      <c r="Z368" s="110"/>
      <c r="AA368" s="95">
        <f t="shared" si="406"/>
        <v>0</v>
      </c>
      <c r="AB368" s="15"/>
      <c r="AC368" s="24">
        <f t="shared" si="338"/>
        <v>0</v>
      </c>
      <c r="AD368" s="5">
        <v>0</v>
      </c>
      <c r="AE368" s="63"/>
      <c r="AF368" s="15"/>
      <c r="AG368" s="13"/>
      <c r="AH368" s="98">
        <f t="shared" si="407"/>
        <v>0</v>
      </c>
      <c r="AI368" s="99">
        <f>AI5</f>
        <v>0.95499999999999996</v>
      </c>
      <c r="AJ368" s="100"/>
      <c r="AK368" s="110"/>
      <c r="AL368" s="95">
        <f t="shared" si="408"/>
        <v>0</v>
      </c>
      <c r="AM368" s="15"/>
      <c r="AN368" s="24">
        <f t="shared" si="339"/>
        <v>0</v>
      </c>
      <c r="AO368" s="5">
        <v>0</v>
      </c>
      <c r="AP368" s="63"/>
      <c r="AQ368" s="15"/>
      <c r="AR368" s="13"/>
      <c r="AS368" s="98">
        <f t="shared" si="409"/>
        <v>1</v>
      </c>
      <c r="AT368" s="99">
        <f>AT5</f>
        <v>0.96</v>
      </c>
      <c r="AU368" s="100">
        <v>30.5</v>
      </c>
      <c r="AV368" s="110"/>
      <c r="AW368" s="95">
        <f t="shared" si="410"/>
        <v>29.279999999999998</v>
      </c>
      <c r="AX368" s="15"/>
      <c r="AY368" s="24">
        <f t="shared" si="340"/>
        <v>1</v>
      </c>
      <c r="AZ368" s="5">
        <v>0</v>
      </c>
      <c r="BA368" s="63"/>
      <c r="BB368" s="15"/>
      <c r="BC368" s="13"/>
      <c r="BD368" s="98">
        <f t="shared" si="411"/>
        <v>0</v>
      </c>
      <c r="BE368" s="99">
        <f>BE5</f>
        <v>0.98</v>
      </c>
      <c r="BF368" s="100"/>
      <c r="BG368" s="110"/>
      <c r="BH368" s="95">
        <f t="shared" si="412"/>
        <v>0</v>
      </c>
      <c r="BI368" s="15"/>
      <c r="BJ368" s="24">
        <f t="shared" si="341"/>
        <v>0</v>
      </c>
      <c r="BK368" s="5">
        <v>0</v>
      </c>
      <c r="BL368" s="63"/>
      <c r="BM368" s="15"/>
      <c r="BN368" s="13"/>
      <c r="BO368" s="98">
        <f t="shared" si="413"/>
        <v>0</v>
      </c>
      <c r="BP368" s="99">
        <f>BP5</f>
        <v>0.94499999999999995</v>
      </c>
      <c r="BQ368" s="100"/>
      <c r="BR368" s="110"/>
      <c r="BS368" s="95">
        <f t="shared" si="414"/>
        <v>0</v>
      </c>
      <c r="BT368" s="15"/>
      <c r="BU368" s="24">
        <f t="shared" si="342"/>
        <v>0</v>
      </c>
      <c r="BV368" s="5">
        <v>0</v>
      </c>
      <c r="BW368" s="63"/>
      <c r="BX368" s="15"/>
      <c r="BY368" s="13"/>
      <c r="BZ368" s="98">
        <f t="shared" si="415"/>
        <v>0</v>
      </c>
      <c r="CA368" s="99">
        <f>CA5</f>
        <v>1</v>
      </c>
      <c r="CB368" s="100"/>
      <c r="CC368" s="110"/>
      <c r="CD368" s="95">
        <f t="shared" si="416"/>
        <v>0</v>
      </c>
      <c r="CE368" s="15"/>
      <c r="CF368" s="24">
        <f t="shared" si="343"/>
        <v>0</v>
      </c>
      <c r="CG368" s="5">
        <v>0</v>
      </c>
      <c r="CH368" s="63"/>
      <c r="CI368" s="15"/>
      <c r="CJ368" s="13"/>
      <c r="CK368" s="98">
        <f t="shared" si="417"/>
        <v>0</v>
      </c>
      <c r="CL368" s="99">
        <f>CL5</f>
        <v>1</v>
      </c>
      <c r="CM368" s="100"/>
      <c r="CN368" s="110"/>
      <c r="CO368" s="95">
        <f t="shared" si="418"/>
        <v>0</v>
      </c>
      <c r="CP368" s="15"/>
      <c r="CQ368" s="24">
        <f t="shared" si="344"/>
        <v>0</v>
      </c>
      <c r="CR368" s="5">
        <v>0</v>
      </c>
      <c r="CS368" s="63"/>
      <c r="CT368" s="15"/>
      <c r="CU368" s="13"/>
      <c r="CV368" s="98">
        <f t="shared" si="419"/>
        <v>0</v>
      </c>
      <c r="CW368" s="99">
        <f>CW5</f>
        <v>1</v>
      </c>
      <c r="CX368" s="100"/>
      <c r="CY368" s="110"/>
      <c r="CZ368" s="95">
        <f t="shared" si="420"/>
        <v>0</v>
      </c>
      <c r="DA368" s="15"/>
      <c r="DB368" s="24">
        <f t="shared" si="345"/>
        <v>0</v>
      </c>
      <c r="DC368" s="5">
        <v>0</v>
      </c>
      <c r="DD368" s="63"/>
      <c r="DE368" s="15"/>
      <c r="DF368" s="13"/>
      <c r="DG368" s="98">
        <f t="shared" si="421"/>
        <v>0</v>
      </c>
      <c r="DH368" s="99">
        <f>DH5</f>
        <v>1</v>
      </c>
      <c r="DI368" s="100"/>
      <c r="DJ368" s="110"/>
      <c r="DK368" s="95">
        <f t="shared" si="422"/>
        <v>0</v>
      </c>
      <c r="DL368" s="15"/>
      <c r="DM368" s="24">
        <f t="shared" si="346"/>
        <v>0</v>
      </c>
      <c r="DN368" s="5">
        <v>0</v>
      </c>
      <c r="DO368" s="63"/>
      <c r="DP368" s="15"/>
      <c r="DQ368" s="13"/>
      <c r="DR368" s="98">
        <f t="shared" si="423"/>
        <v>0</v>
      </c>
      <c r="DS368" s="99">
        <f>DS5</f>
        <v>1</v>
      </c>
      <c r="DT368" s="100"/>
      <c r="DU368" s="110"/>
      <c r="DV368" s="95">
        <f t="shared" si="424"/>
        <v>0</v>
      </c>
      <c r="DW368" s="15"/>
      <c r="DX368" s="24">
        <f t="shared" si="347"/>
        <v>0</v>
      </c>
      <c r="DY368" s="5">
        <v>0</v>
      </c>
      <c r="DZ368" s="63"/>
      <c r="EA368" s="15"/>
      <c r="EB368" s="13"/>
      <c r="EC368" s="98">
        <f t="shared" si="425"/>
        <v>0</v>
      </c>
      <c r="ED368" s="99">
        <f>ED5</f>
        <v>1</v>
      </c>
      <c r="EE368" s="100"/>
      <c r="EF368" s="110"/>
      <c r="EG368" s="95">
        <f t="shared" si="426"/>
        <v>0</v>
      </c>
      <c r="EH368" s="15"/>
      <c r="EI368" s="24">
        <f t="shared" si="348"/>
        <v>0</v>
      </c>
      <c r="EJ368" s="5">
        <v>0</v>
      </c>
      <c r="EK368" s="63"/>
      <c r="EL368" s="15"/>
      <c r="EM368" s="13"/>
      <c r="EN368" s="98">
        <f t="shared" si="427"/>
        <v>0</v>
      </c>
      <c r="EO368" s="99">
        <f>EO5</f>
        <v>1</v>
      </c>
      <c r="EP368" s="100"/>
      <c r="EQ368" s="110"/>
      <c r="ER368" s="95">
        <f t="shared" si="428"/>
        <v>0</v>
      </c>
      <c r="ES368" s="15"/>
      <c r="ET368" s="24">
        <f t="shared" si="349"/>
        <v>0</v>
      </c>
      <c r="EU368" s="5">
        <v>0</v>
      </c>
      <c r="EV368" s="63"/>
      <c r="EW368" s="15"/>
      <c r="EX368" s="13"/>
      <c r="EY368" s="98">
        <f t="shared" si="429"/>
        <v>0</v>
      </c>
      <c r="EZ368" s="99">
        <f>EZ5</f>
        <v>1</v>
      </c>
      <c r="FA368" s="100"/>
      <c r="FB368" s="110"/>
      <c r="FC368" s="95">
        <f t="shared" si="430"/>
        <v>0</v>
      </c>
      <c r="FD368" s="15"/>
      <c r="FE368" s="24">
        <f t="shared" si="350"/>
        <v>0</v>
      </c>
      <c r="FF368" s="5">
        <v>0</v>
      </c>
      <c r="FG368" s="63"/>
      <c r="FH368" s="15"/>
      <c r="FI368" s="13"/>
      <c r="FJ368" s="98">
        <f t="shared" si="431"/>
        <v>0</v>
      </c>
      <c r="FK368" s="99">
        <f>FK5</f>
        <v>1</v>
      </c>
      <c r="FL368" s="100"/>
      <c r="FM368" s="110"/>
      <c r="FN368" s="95">
        <f t="shared" si="432"/>
        <v>0</v>
      </c>
      <c r="FO368" s="15"/>
      <c r="FP368" s="24">
        <f t="shared" si="351"/>
        <v>0</v>
      </c>
      <c r="FQ368" s="5">
        <v>0</v>
      </c>
      <c r="FR368" s="8">
        <v>0</v>
      </c>
      <c r="FS368" s="84">
        <f t="shared" si="382"/>
        <v>500</v>
      </c>
      <c r="FT368" s="85">
        <f t="shared" si="383"/>
        <v>500</v>
      </c>
      <c r="FU368" s="85">
        <f t="shared" si="384"/>
        <v>500</v>
      </c>
      <c r="FV368" s="85">
        <f t="shared" si="385"/>
        <v>29.279999999999998</v>
      </c>
      <c r="FW368" s="85">
        <f t="shared" si="386"/>
        <v>500</v>
      </c>
      <c r="FX368" s="85">
        <f t="shared" si="387"/>
        <v>500</v>
      </c>
      <c r="FY368" s="85">
        <f t="shared" si="388"/>
        <v>500</v>
      </c>
      <c r="FZ368" s="85">
        <f t="shared" si="389"/>
        <v>500</v>
      </c>
      <c r="GA368" s="85">
        <f t="shared" si="390"/>
        <v>500</v>
      </c>
      <c r="GB368" s="85">
        <f t="shared" si="391"/>
        <v>500</v>
      </c>
      <c r="GC368" s="85">
        <f t="shared" si="392"/>
        <v>500</v>
      </c>
      <c r="GD368" s="85">
        <f t="shared" si="393"/>
        <v>500</v>
      </c>
      <c r="GE368" s="85">
        <f t="shared" si="394"/>
        <v>500</v>
      </c>
      <c r="GF368" s="85">
        <f t="shared" si="395"/>
        <v>500</v>
      </c>
      <c r="GG368" s="85">
        <f t="shared" si="396"/>
        <v>500</v>
      </c>
      <c r="GH368" s="101">
        <f t="shared" si="433"/>
        <v>1</v>
      </c>
      <c r="GI368" s="102">
        <f t="shared" si="434"/>
        <v>29.279999999999998</v>
      </c>
      <c r="GJ368" s="102">
        <f t="shared" si="435"/>
        <v>29.279999999999998</v>
      </c>
      <c r="GK368" s="79">
        <f>ROW()</f>
        <v>368</v>
      </c>
    </row>
    <row r="369" spans="1:193" s="12" customFormat="1" ht="50.1" customHeight="1">
      <c r="A369" s="17">
        <f>ROW()</f>
        <v>369</v>
      </c>
      <c r="B369" s="32">
        <f t="shared" si="399"/>
        <v>363</v>
      </c>
      <c r="C369" s="33">
        <f t="shared" si="400"/>
        <v>363</v>
      </c>
      <c r="D369" s="31" t="s">
        <v>690</v>
      </c>
      <c r="E369" s="390">
        <f t="shared" si="336"/>
        <v>2.0640000000000001</v>
      </c>
      <c r="F369" s="107">
        <f t="shared" si="402"/>
        <v>2.0640000000000001</v>
      </c>
      <c r="G369" s="3">
        <v>0</v>
      </c>
      <c r="H369" s="4">
        <v>0</v>
      </c>
      <c r="I369" s="63"/>
      <c r="J369" s="15"/>
      <c r="K369" s="13"/>
      <c r="L369" s="98">
        <f t="shared" si="403"/>
        <v>0</v>
      </c>
      <c r="M369" s="99">
        <f>M5</f>
        <v>0.94499999999999995</v>
      </c>
      <c r="N369" s="100"/>
      <c r="O369" s="110"/>
      <c r="P369" s="95">
        <f t="shared" si="404"/>
        <v>0</v>
      </c>
      <c r="Q369" s="15"/>
      <c r="R369" s="24">
        <f t="shared" si="337"/>
        <v>0</v>
      </c>
      <c r="S369" s="25">
        <v>0</v>
      </c>
      <c r="T369" s="63"/>
      <c r="U369" s="15"/>
      <c r="V369" s="13"/>
      <c r="W369" s="98">
        <f t="shared" si="405"/>
        <v>0</v>
      </c>
      <c r="X369" s="99">
        <f>X5</f>
        <v>0.97</v>
      </c>
      <c r="Y369" s="100"/>
      <c r="Z369" s="110"/>
      <c r="AA369" s="95">
        <f t="shared" si="406"/>
        <v>0</v>
      </c>
      <c r="AB369" s="15"/>
      <c r="AC369" s="24">
        <f t="shared" si="338"/>
        <v>0</v>
      </c>
      <c r="AD369" s="5">
        <v>0</v>
      </c>
      <c r="AE369" s="63"/>
      <c r="AF369" s="15"/>
      <c r="AG369" s="13"/>
      <c r="AH369" s="98">
        <f t="shared" si="407"/>
        <v>0</v>
      </c>
      <c r="AI369" s="99">
        <f>AI5</f>
        <v>0.95499999999999996</v>
      </c>
      <c r="AJ369" s="100"/>
      <c r="AK369" s="110"/>
      <c r="AL369" s="95">
        <f t="shared" si="408"/>
        <v>0</v>
      </c>
      <c r="AM369" s="15"/>
      <c r="AN369" s="24">
        <f t="shared" si="339"/>
        <v>0</v>
      </c>
      <c r="AO369" s="5">
        <v>0</v>
      </c>
      <c r="AP369" s="63"/>
      <c r="AQ369" s="15"/>
      <c r="AR369" s="13"/>
      <c r="AS369" s="98">
        <f t="shared" si="409"/>
        <v>1</v>
      </c>
      <c r="AT369" s="99">
        <f>AT5</f>
        <v>0.96</v>
      </c>
      <c r="AU369" s="100">
        <v>2.15</v>
      </c>
      <c r="AV369" s="110"/>
      <c r="AW369" s="95">
        <f t="shared" si="410"/>
        <v>2.0640000000000001</v>
      </c>
      <c r="AX369" s="15"/>
      <c r="AY369" s="24">
        <f t="shared" si="340"/>
        <v>1</v>
      </c>
      <c r="AZ369" s="5">
        <v>0</v>
      </c>
      <c r="BA369" s="63"/>
      <c r="BB369" s="15"/>
      <c r="BC369" s="13"/>
      <c r="BD369" s="98">
        <f t="shared" si="411"/>
        <v>0</v>
      </c>
      <c r="BE369" s="99">
        <f>BE5</f>
        <v>0.98</v>
      </c>
      <c r="BF369" s="100"/>
      <c r="BG369" s="110"/>
      <c r="BH369" s="95">
        <f t="shared" si="412"/>
        <v>0</v>
      </c>
      <c r="BI369" s="15"/>
      <c r="BJ369" s="24">
        <f t="shared" si="341"/>
        <v>0</v>
      </c>
      <c r="BK369" s="5">
        <v>0</v>
      </c>
      <c r="BL369" s="63"/>
      <c r="BM369" s="15"/>
      <c r="BN369" s="13"/>
      <c r="BO369" s="98">
        <f t="shared" si="413"/>
        <v>0</v>
      </c>
      <c r="BP369" s="99">
        <f>BP5</f>
        <v>0.94499999999999995</v>
      </c>
      <c r="BQ369" s="100"/>
      <c r="BR369" s="110"/>
      <c r="BS369" s="95">
        <f t="shared" si="414"/>
        <v>0</v>
      </c>
      <c r="BT369" s="15"/>
      <c r="BU369" s="24">
        <f t="shared" si="342"/>
        <v>0</v>
      </c>
      <c r="BV369" s="5">
        <v>0</v>
      </c>
      <c r="BW369" s="63"/>
      <c r="BX369" s="15"/>
      <c r="BY369" s="13"/>
      <c r="BZ369" s="98">
        <f t="shared" si="415"/>
        <v>0</v>
      </c>
      <c r="CA369" s="99">
        <f>CA5</f>
        <v>1</v>
      </c>
      <c r="CB369" s="100"/>
      <c r="CC369" s="110"/>
      <c r="CD369" s="95">
        <f t="shared" si="416"/>
        <v>0</v>
      </c>
      <c r="CE369" s="15"/>
      <c r="CF369" s="24">
        <f t="shared" si="343"/>
        <v>0</v>
      </c>
      <c r="CG369" s="5">
        <v>0</v>
      </c>
      <c r="CH369" s="63"/>
      <c r="CI369" s="15"/>
      <c r="CJ369" s="13"/>
      <c r="CK369" s="98">
        <f t="shared" si="417"/>
        <v>0</v>
      </c>
      <c r="CL369" s="99">
        <f>CL5</f>
        <v>1</v>
      </c>
      <c r="CM369" s="100"/>
      <c r="CN369" s="110"/>
      <c r="CO369" s="95">
        <f t="shared" si="418"/>
        <v>0</v>
      </c>
      <c r="CP369" s="15"/>
      <c r="CQ369" s="24">
        <f t="shared" si="344"/>
        <v>0</v>
      </c>
      <c r="CR369" s="5">
        <v>0</v>
      </c>
      <c r="CS369" s="63"/>
      <c r="CT369" s="15"/>
      <c r="CU369" s="13"/>
      <c r="CV369" s="98">
        <f t="shared" si="419"/>
        <v>0</v>
      </c>
      <c r="CW369" s="99">
        <f>CW5</f>
        <v>1</v>
      </c>
      <c r="CX369" s="100"/>
      <c r="CY369" s="110"/>
      <c r="CZ369" s="95">
        <f t="shared" si="420"/>
        <v>0</v>
      </c>
      <c r="DA369" s="15"/>
      <c r="DB369" s="24">
        <f t="shared" si="345"/>
        <v>0</v>
      </c>
      <c r="DC369" s="5">
        <v>0</v>
      </c>
      <c r="DD369" s="63"/>
      <c r="DE369" s="15"/>
      <c r="DF369" s="13"/>
      <c r="DG369" s="98">
        <f t="shared" si="421"/>
        <v>0</v>
      </c>
      <c r="DH369" s="99">
        <f>DH5</f>
        <v>1</v>
      </c>
      <c r="DI369" s="100"/>
      <c r="DJ369" s="110"/>
      <c r="DK369" s="95">
        <f t="shared" si="422"/>
        <v>0</v>
      </c>
      <c r="DL369" s="15"/>
      <c r="DM369" s="24">
        <f t="shared" si="346"/>
        <v>0</v>
      </c>
      <c r="DN369" s="5">
        <v>0</v>
      </c>
      <c r="DO369" s="63"/>
      <c r="DP369" s="15"/>
      <c r="DQ369" s="13"/>
      <c r="DR369" s="98">
        <f t="shared" si="423"/>
        <v>0</v>
      </c>
      <c r="DS369" s="99">
        <f>DS5</f>
        <v>1</v>
      </c>
      <c r="DT369" s="100"/>
      <c r="DU369" s="110"/>
      <c r="DV369" s="95">
        <f t="shared" si="424"/>
        <v>0</v>
      </c>
      <c r="DW369" s="15"/>
      <c r="DX369" s="24">
        <f t="shared" si="347"/>
        <v>0</v>
      </c>
      <c r="DY369" s="5">
        <v>0</v>
      </c>
      <c r="DZ369" s="63"/>
      <c r="EA369" s="15"/>
      <c r="EB369" s="13"/>
      <c r="EC369" s="98">
        <f t="shared" si="425"/>
        <v>0</v>
      </c>
      <c r="ED369" s="99">
        <f>ED5</f>
        <v>1</v>
      </c>
      <c r="EE369" s="100"/>
      <c r="EF369" s="110"/>
      <c r="EG369" s="95">
        <f t="shared" si="426"/>
        <v>0</v>
      </c>
      <c r="EH369" s="15"/>
      <c r="EI369" s="24">
        <f t="shared" si="348"/>
        <v>0</v>
      </c>
      <c r="EJ369" s="5">
        <v>0</v>
      </c>
      <c r="EK369" s="63"/>
      <c r="EL369" s="15"/>
      <c r="EM369" s="13"/>
      <c r="EN369" s="98">
        <f t="shared" si="427"/>
        <v>0</v>
      </c>
      <c r="EO369" s="99">
        <f>EO5</f>
        <v>1</v>
      </c>
      <c r="EP369" s="100"/>
      <c r="EQ369" s="110"/>
      <c r="ER369" s="95">
        <f t="shared" si="428"/>
        <v>0</v>
      </c>
      <c r="ES369" s="15"/>
      <c r="ET369" s="24">
        <f t="shared" si="349"/>
        <v>0</v>
      </c>
      <c r="EU369" s="5">
        <v>0</v>
      </c>
      <c r="EV369" s="63"/>
      <c r="EW369" s="15"/>
      <c r="EX369" s="13"/>
      <c r="EY369" s="98">
        <f t="shared" si="429"/>
        <v>0</v>
      </c>
      <c r="EZ369" s="99">
        <f>EZ5</f>
        <v>1</v>
      </c>
      <c r="FA369" s="100"/>
      <c r="FB369" s="110"/>
      <c r="FC369" s="95">
        <f t="shared" si="430"/>
        <v>0</v>
      </c>
      <c r="FD369" s="15"/>
      <c r="FE369" s="24">
        <f t="shared" si="350"/>
        <v>0</v>
      </c>
      <c r="FF369" s="5">
        <v>0</v>
      </c>
      <c r="FG369" s="63"/>
      <c r="FH369" s="15"/>
      <c r="FI369" s="13"/>
      <c r="FJ369" s="98">
        <f t="shared" si="431"/>
        <v>0</v>
      </c>
      <c r="FK369" s="99">
        <f>FK5</f>
        <v>1</v>
      </c>
      <c r="FL369" s="100"/>
      <c r="FM369" s="110"/>
      <c r="FN369" s="95">
        <f t="shared" si="432"/>
        <v>0</v>
      </c>
      <c r="FO369" s="15"/>
      <c r="FP369" s="24">
        <f t="shared" si="351"/>
        <v>0</v>
      </c>
      <c r="FQ369" s="5">
        <v>0</v>
      </c>
      <c r="FR369" s="8">
        <v>0</v>
      </c>
      <c r="FS369" s="84">
        <f t="shared" si="382"/>
        <v>500</v>
      </c>
      <c r="FT369" s="85">
        <f t="shared" si="383"/>
        <v>500</v>
      </c>
      <c r="FU369" s="85">
        <f t="shared" si="384"/>
        <v>500</v>
      </c>
      <c r="FV369" s="85">
        <f t="shared" si="385"/>
        <v>2.0640000000000001</v>
      </c>
      <c r="FW369" s="85">
        <f t="shared" si="386"/>
        <v>500</v>
      </c>
      <c r="FX369" s="85">
        <f t="shared" si="387"/>
        <v>500</v>
      </c>
      <c r="FY369" s="85">
        <f t="shared" si="388"/>
        <v>500</v>
      </c>
      <c r="FZ369" s="85">
        <f t="shared" si="389"/>
        <v>500</v>
      </c>
      <c r="GA369" s="85">
        <f t="shared" si="390"/>
        <v>500</v>
      </c>
      <c r="GB369" s="85">
        <f t="shared" si="391"/>
        <v>500</v>
      </c>
      <c r="GC369" s="85">
        <f t="shared" si="392"/>
        <v>500</v>
      </c>
      <c r="GD369" s="85">
        <f t="shared" si="393"/>
        <v>500</v>
      </c>
      <c r="GE369" s="85">
        <f t="shared" si="394"/>
        <v>500</v>
      </c>
      <c r="GF369" s="85">
        <f t="shared" si="395"/>
        <v>500</v>
      </c>
      <c r="GG369" s="85">
        <f t="shared" si="396"/>
        <v>500</v>
      </c>
      <c r="GH369" s="101">
        <f t="shared" si="433"/>
        <v>1</v>
      </c>
      <c r="GI369" s="102">
        <f t="shared" si="434"/>
        <v>2.0640000000000001</v>
      </c>
      <c r="GJ369" s="102">
        <f t="shared" si="435"/>
        <v>2.0640000000000001</v>
      </c>
      <c r="GK369" s="79">
        <f>ROW()</f>
        <v>369</v>
      </c>
    </row>
    <row r="370" spans="1:193" s="12" customFormat="1" ht="50.1" customHeight="1">
      <c r="A370" s="17">
        <f>ROW()</f>
        <v>370</v>
      </c>
      <c r="B370" s="32">
        <f t="shared" si="399"/>
        <v>364</v>
      </c>
      <c r="C370" s="33">
        <f t="shared" si="400"/>
        <v>364</v>
      </c>
      <c r="D370" s="31" t="s">
        <v>691</v>
      </c>
      <c r="E370" s="390">
        <f t="shared" si="336"/>
        <v>26.4</v>
      </c>
      <c r="F370" s="107">
        <f t="shared" si="402"/>
        <v>26.4</v>
      </c>
      <c r="G370" s="3">
        <v>0</v>
      </c>
      <c r="H370" s="4">
        <v>0</v>
      </c>
      <c r="I370" s="63"/>
      <c r="J370" s="15"/>
      <c r="K370" s="13"/>
      <c r="L370" s="98">
        <f t="shared" si="403"/>
        <v>0</v>
      </c>
      <c r="M370" s="99">
        <f>M5</f>
        <v>0.94499999999999995</v>
      </c>
      <c r="N370" s="100"/>
      <c r="O370" s="110"/>
      <c r="P370" s="95">
        <f t="shared" si="404"/>
        <v>0</v>
      </c>
      <c r="Q370" s="15"/>
      <c r="R370" s="24">
        <f t="shared" si="337"/>
        <v>0</v>
      </c>
      <c r="S370" s="25">
        <v>0</v>
      </c>
      <c r="T370" s="63"/>
      <c r="U370" s="15"/>
      <c r="V370" s="13"/>
      <c r="W370" s="98">
        <f t="shared" si="405"/>
        <v>0</v>
      </c>
      <c r="X370" s="99">
        <f>X5</f>
        <v>0.97</v>
      </c>
      <c r="Y370" s="100"/>
      <c r="Z370" s="110"/>
      <c r="AA370" s="95">
        <f t="shared" si="406"/>
        <v>0</v>
      </c>
      <c r="AB370" s="15"/>
      <c r="AC370" s="24">
        <f t="shared" si="338"/>
        <v>0</v>
      </c>
      <c r="AD370" s="5">
        <v>0</v>
      </c>
      <c r="AE370" s="63"/>
      <c r="AF370" s="15"/>
      <c r="AG370" s="13"/>
      <c r="AH370" s="98">
        <f t="shared" si="407"/>
        <v>0</v>
      </c>
      <c r="AI370" s="99">
        <f>AI5</f>
        <v>0.95499999999999996</v>
      </c>
      <c r="AJ370" s="100"/>
      <c r="AK370" s="110"/>
      <c r="AL370" s="95">
        <f t="shared" si="408"/>
        <v>0</v>
      </c>
      <c r="AM370" s="15"/>
      <c r="AN370" s="24">
        <f t="shared" si="339"/>
        <v>0</v>
      </c>
      <c r="AO370" s="5">
        <v>0</v>
      </c>
      <c r="AP370" s="63"/>
      <c r="AQ370" s="15"/>
      <c r="AR370" s="13"/>
      <c r="AS370" s="98">
        <f t="shared" si="409"/>
        <v>1</v>
      </c>
      <c r="AT370" s="99">
        <f>AT5</f>
        <v>0.96</v>
      </c>
      <c r="AU370" s="100">
        <v>27.5</v>
      </c>
      <c r="AV370" s="110"/>
      <c r="AW370" s="95">
        <f t="shared" si="410"/>
        <v>26.4</v>
      </c>
      <c r="AX370" s="15"/>
      <c r="AY370" s="24">
        <f t="shared" si="340"/>
        <v>1</v>
      </c>
      <c r="AZ370" s="5">
        <v>0</v>
      </c>
      <c r="BA370" s="63"/>
      <c r="BB370" s="15"/>
      <c r="BC370" s="13"/>
      <c r="BD370" s="98">
        <f t="shared" si="411"/>
        <v>0</v>
      </c>
      <c r="BE370" s="99">
        <f>BE5</f>
        <v>0.98</v>
      </c>
      <c r="BF370" s="100"/>
      <c r="BG370" s="110"/>
      <c r="BH370" s="95">
        <f t="shared" si="412"/>
        <v>0</v>
      </c>
      <c r="BI370" s="15"/>
      <c r="BJ370" s="24">
        <f t="shared" si="341"/>
        <v>0</v>
      </c>
      <c r="BK370" s="5">
        <v>0</v>
      </c>
      <c r="BL370" s="63"/>
      <c r="BM370" s="15"/>
      <c r="BN370" s="13"/>
      <c r="BO370" s="98">
        <f t="shared" si="413"/>
        <v>0</v>
      </c>
      <c r="BP370" s="99">
        <f>BP5</f>
        <v>0.94499999999999995</v>
      </c>
      <c r="BQ370" s="100"/>
      <c r="BR370" s="110"/>
      <c r="BS370" s="95">
        <f t="shared" si="414"/>
        <v>0</v>
      </c>
      <c r="BT370" s="15"/>
      <c r="BU370" s="24">
        <f t="shared" si="342"/>
        <v>0</v>
      </c>
      <c r="BV370" s="5">
        <v>0</v>
      </c>
      <c r="BW370" s="63"/>
      <c r="BX370" s="15"/>
      <c r="BY370" s="13"/>
      <c r="BZ370" s="98">
        <f t="shared" si="415"/>
        <v>0</v>
      </c>
      <c r="CA370" s="99">
        <f>CA5</f>
        <v>1</v>
      </c>
      <c r="CB370" s="100"/>
      <c r="CC370" s="110"/>
      <c r="CD370" s="95">
        <f t="shared" si="416"/>
        <v>0</v>
      </c>
      <c r="CE370" s="15"/>
      <c r="CF370" s="24">
        <f t="shared" si="343"/>
        <v>0</v>
      </c>
      <c r="CG370" s="5">
        <v>0</v>
      </c>
      <c r="CH370" s="63"/>
      <c r="CI370" s="15"/>
      <c r="CJ370" s="13"/>
      <c r="CK370" s="98">
        <f t="shared" si="417"/>
        <v>0</v>
      </c>
      <c r="CL370" s="99">
        <f>CL5</f>
        <v>1</v>
      </c>
      <c r="CM370" s="100"/>
      <c r="CN370" s="110"/>
      <c r="CO370" s="95">
        <f t="shared" si="418"/>
        <v>0</v>
      </c>
      <c r="CP370" s="15"/>
      <c r="CQ370" s="24">
        <f t="shared" si="344"/>
        <v>0</v>
      </c>
      <c r="CR370" s="5">
        <v>0</v>
      </c>
      <c r="CS370" s="63"/>
      <c r="CT370" s="15"/>
      <c r="CU370" s="13"/>
      <c r="CV370" s="98">
        <f t="shared" si="419"/>
        <v>0</v>
      </c>
      <c r="CW370" s="99">
        <f>CW5</f>
        <v>1</v>
      </c>
      <c r="CX370" s="100"/>
      <c r="CY370" s="110"/>
      <c r="CZ370" s="95">
        <f t="shared" si="420"/>
        <v>0</v>
      </c>
      <c r="DA370" s="15"/>
      <c r="DB370" s="24">
        <f t="shared" si="345"/>
        <v>0</v>
      </c>
      <c r="DC370" s="5">
        <v>0</v>
      </c>
      <c r="DD370" s="63"/>
      <c r="DE370" s="15"/>
      <c r="DF370" s="13"/>
      <c r="DG370" s="98">
        <f t="shared" si="421"/>
        <v>0</v>
      </c>
      <c r="DH370" s="99">
        <f>DH5</f>
        <v>1</v>
      </c>
      <c r="DI370" s="100"/>
      <c r="DJ370" s="110"/>
      <c r="DK370" s="95">
        <f t="shared" si="422"/>
        <v>0</v>
      </c>
      <c r="DL370" s="15"/>
      <c r="DM370" s="24">
        <f t="shared" si="346"/>
        <v>0</v>
      </c>
      <c r="DN370" s="5">
        <v>0</v>
      </c>
      <c r="DO370" s="63"/>
      <c r="DP370" s="15"/>
      <c r="DQ370" s="13"/>
      <c r="DR370" s="98">
        <f t="shared" si="423"/>
        <v>0</v>
      </c>
      <c r="DS370" s="99">
        <f>DS5</f>
        <v>1</v>
      </c>
      <c r="DT370" s="100"/>
      <c r="DU370" s="110"/>
      <c r="DV370" s="95">
        <f t="shared" si="424"/>
        <v>0</v>
      </c>
      <c r="DW370" s="15"/>
      <c r="DX370" s="24">
        <f t="shared" si="347"/>
        <v>0</v>
      </c>
      <c r="DY370" s="5">
        <v>0</v>
      </c>
      <c r="DZ370" s="63"/>
      <c r="EA370" s="15"/>
      <c r="EB370" s="13"/>
      <c r="EC370" s="98">
        <f t="shared" si="425"/>
        <v>0</v>
      </c>
      <c r="ED370" s="99">
        <f>ED5</f>
        <v>1</v>
      </c>
      <c r="EE370" s="100"/>
      <c r="EF370" s="110"/>
      <c r="EG370" s="95">
        <f t="shared" si="426"/>
        <v>0</v>
      </c>
      <c r="EH370" s="15"/>
      <c r="EI370" s="24">
        <f t="shared" si="348"/>
        <v>0</v>
      </c>
      <c r="EJ370" s="5">
        <v>0</v>
      </c>
      <c r="EK370" s="63"/>
      <c r="EL370" s="15"/>
      <c r="EM370" s="13"/>
      <c r="EN370" s="98">
        <f t="shared" si="427"/>
        <v>0</v>
      </c>
      <c r="EO370" s="99">
        <f>EO5</f>
        <v>1</v>
      </c>
      <c r="EP370" s="100"/>
      <c r="EQ370" s="110"/>
      <c r="ER370" s="95">
        <f t="shared" si="428"/>
        <v>0</v>
      </c>
      <c r="ES370" s="15"/>
      <c r="ET370" s="24">
        <f t="shared" si="349"/>
        <v>0</v>
      </c>
      <c r="EU370" s="5">
        <v>0</v>
      </c>
      <c r="EV370" s="63"/>
      <c r="EW370" s="15"/>
      <c r="EX370" s="13"/>
      <c r="EY370" s="98">
        <f t="shared" si="429"/>
        <v>0</v>
      </c>
      <c r="EZ370" s="99">
        <f>EZ5</f>
        <v>1</v>
      </c>
      <c r="FA370" s="100"/>
      <c r="FB370" s="110"/>
      <c r="FC370" s="95">
        <f t="shared" si="430"/>
        <v>0</v>
      </c>
      <c r="FD370" s="15"/>
      <c r="FE370" s="24">
        <f t="shared" si="350"/>
        <v>0</v>
      </c>
      <c r="FF370" s="5">
        <v>0</v>
      </c>
      <c r="FG370" s="63"/>
      <c r="FH370" s="15"/>
      <c r="FI370" s="13"/>
      <c r="FJ370" s="98">
        <f t="shared" si="431"/>
        <v>0</v>
      </c>
      <c r="FK370" s="99">
        <f>FK5</f>
        <v>1</v>
      </c>
      <c r="FL370" s="100"/>
      <c r="FM370" s="110"/>
      <c r="FN370" s="95">
        <f t="shared" si="432"/>
        <v>0</v>
      </c>
      <c r="FO370" s="15"/>
      <c r="FP370" s="24">
        <f t="shared" si="351"/>
        <v>0</v>
      </c>
      <c r="FQ370" s="5">
        <v>0</v>
      </c>
      <c r="FR370" s="8">
        <v>0</v>
      </c>
      <c r="FS370" s="84">
        <f t="shared" si="382"/>
        <v>500</v>
      </c>
      <c r="FT370" s="85">
        <f t="shared" si="383"/>
        <v>500</v>
      </c>
      <c r="FU370" s="85">
        <f t="shared" si="384"/>
        <v>500</v>
      </c>
      <c r="FV370" s="85">
        <f t="shared" si="385"/>
        <v>26.4</v>
      </c>
      <c r="FW370" s="85">
        <f t="shared" si="386"/>
        <v>500</v>
      </c>
      <c r="FX370" s="85">
        <f t="shared" si="387"/>
        <v>500</v>
      </c>
      <c r="FY370" s="85">
        <f t="shared" si="388"/>
        <v>500</v>
      </c>
      <c r="FZ370" s="85">
        <f t="shared" si="389"/>
        <v>500</v>
      </c>
      <c r="GA370" s="85">
        <f t="shared" si="390"/>
        <v>500</v>
      </c>
      <c r="GB370" s="85">
        <f t="shared" si="391"/>
        <v>500</v>
      </c>
      <c r="GC370" s="85">
        <f t="shared" si="392"/>
        <v>500</v>
      </c>
      <c r="GD370" s="85">
        <f t="shared" si="393"/>
        <v>500</v>
      </c>
      <c r="GE370" s="85">
        <f t="shared" si="394"/>
        <v>500</v>
      </c>
      <c r="GF370" s="85">
        <f t="shared" si="395"/>
        <v>500</v>
      </c>
      <c r="GG370" s="85">
        <f t="shared" si="396"/>
        <v>500</v>
      </c>
      <c r="GH370" s="101">
        <f t="shared" si="433"/>
        <v>1</v>
      </c>
      <c r="GI370" s="102">
        <f t="shared" si="434"/>
        <v>26.4</v>
      </c>
      <c r="GJ370" s="102">
        <f t="shared" si="435"/>
        <v>26.4</v>
      </c>
      <c r="GK370" s="79">
        <f>ROW()</f>
        <v>370</v>
      </c>
    </row>
    <row r="371" spans="1:193" s="12" customFormat="1" ht="50.1" customHeight="1">
      <c r="A371" s="17">
        <f>ROW()</f>
        <v>371</v>
      </c>
      <c r="B371" s="32">
        <f t="shared" si="399"/>
        <v>365</v>
      </c>
      <c r="C371" s="33">
        <f t="shared" si="400"/>
        <v>365</v>
      </c>
      <c r="D371" s="31" t="s">
        <v>692</v>
      </c>
      <c r="E371" s="390">
        <f t="shared" si="336"/>
        <v>13.483000000000001</v>
      </c>
      <c r="F371" s="107">
        <f t="shared" si="402"/>
        <v>57.162333333333329</v>
      </c>
      <c r="G371" s="3">
        <v>0</v>
      </c>
      <c r="H371" s="4">
        <v>0</v>
      </c>
      <c r="I371" s="63"/>
      <c r="J371" s="15"/>
      <c r="K371" s="13"/>
      <c r="L371" s="98">
        <f t="shared" si="403"/>
        <v>1</v>
      </c>
      <c r="M371" s="99">
        <f>M5</f>
        <v>0.94499999999999995</v>
      </c>
      <c r="N371" s="100">
        <v>16</v>
      </c>
      <c r="O371" s="110">
        <v>33135</v>
      </c>
      <c r="P371" s="95">
        <f t="shared" si="404"/>
        <v>15.12</v>
      </c>
      <c r="Q371" s="15"/>
      <c r="R371" s="24">
        <f t="shared" si="337"/>
        <v>2</v>
      </c>
      <c r="S371" s="25">
        <v>0</v>
      </c>
      <c r="T371" s="63"/>
      <c r="U371" s="15"/>
      <c r="V371" s="13"/>
      <c r="W371" s="98">
        <f t="shared" si="405"/>
        <v>1</v>
      </c>
      <c r="X371" s="99">
        <f>X5</f>
        <v>0.97</v>
      </c>
      <c r="Y371" s="100">
        <v>13.9</v>
      </c>
      <c r="Z371" s="110"/>
      <c r="AA371" s="95">
        <f t="shared" si="406"/>
        <v>13.483000000000001</v>
      </c>
      <c r="AB371" s="15"/>
      <c r="AC371" s="24">
        <f t="shared" si="338"/>
        <v>1</v>
      </c>
      <c r="AD371" s="5">
        <v>0</v>
      </c>
      <c r="AE371" s="63"/>
      <c r="AF371" s="15"/>
      <c r="AG371" s="13"/>
      <c r="AH371" s="98">
        <f t="shared" si="407"/>
        <v>0</v>
      </c>
      <c r="AI371" s="99">
        <f>AI5</f>
        <v>0.95499999999999996</v>
      </c>
      <c r="AJ371" s="100"/>
      <c r="AK371" s="110"/>
      <c r="AL371" s="95">
        <f t="shared" si="408"/>
        <v>0</v>
      </c>
      <c r="AM371" s="15"/>
      <c r="AN371" s="24">
        <f t="shared" si="339"/>
        <v>0</v>
      </c>
      <c r="AO371" s="5">
        <v>0</v>
      </c>
      <c r="AP371" s="63"/>
      <c r="AQ371" s="15"/>
      <c r="AR371" s="13"/>
      <c r="AS371" s="98">
        <f t="shared" si="409"/>
        <v>0</v>
      </c>
      <c r="AT371" s="99">
        <f>AT5</f>
        <v>0.96</v>
      </c>
      <c r="AU371" s="100"/>
      <c r="AV371" s="110"/>
      <c r="AW371" s="95">
        <f t="shared" si="410"/>
        <v>0</v>
      </c>
      <c r="AX371" s="15"/>
      <c r="AY371" s="24">
        <f t="shared" si="340"/>
        <v>0</v>
      </c>
      <c r="AZ371" s="5">
        <v>0</v>
      </c>
      <c r="BA371" s="63"/>
      <c r="BB371" s="15"/>
      <c r="BC371" s="13"/>
      <c r="BD371" s="98">
        <f t="shared" si="411"/>
        <v>0</v>
      </c>
      <c r="BE371" s="99">
        <f>BE5</f>
        <v>0.98</v>
      </c>
      <c r="BF371" s="100"/>
      <c r="BG371" s="110"/>
      <c r="BH371" s="95">
        <f t="shared" si="412"/>
        <v>0</v>
      </c>
      <c r="BI371" s="15"/>
      <c r="BJ371" s="24">
        <f t="shared" si="341"/>
        <v>0</v>
      </c>
      <c r="BK371" s="5">
        <v>0</v>
      </c>
      <c r="BL371" s="63"/>
      <c r="BM371" s="15"/>
      <c r="BN371" s="13"/>
      <c r="BO371" s="98">
        <f t="shared" si="413"/>
        <v>1</v>
      </c>
      <c r="BP371" s="99">
        <f>BP5</f>
        <v>0.94499999999999995</v>
      </c>
      <c r="BQ371" s="100">
        <v>151.19999999999999</v>
      </c>
      <c r="BR371" s="110"/>
      <c r="BS371" s="95">
        <f t="shared" si="414"/>
        <v>142.88399999999999</v>
      </c>
      <c r="BT371" s="15"/>
      <c r="BU371" s="24">
        <f t="shared" si="342"/>
        <v>3</v>
      </c>
      <c r="BV371" s="5">
        <v>0</v>
      </c>
      <c r="BW371" s="63"/>
      <c r="BX371" s="15"/>
      <c r="BY371" s="13"/>
      <c r="BZ371" s="98">
        <f t="shared" si="415"/>
        <v>0</v>
      </c>
      <c r="CA371" s="99">
        <f>CA5</f>
        <v>1</v>
      </c>
      <c r="CB371" s="100"/>
      <c r="CC371" s="110"/>
      <c r="CD371" s="95">
        <f t="shared" si="416"/>
        <v>0</v>
      </c>
      <c r="CE371" s="15"/>
      <c r="CF371" s="24">
        <f t="shared" si="343"/>
        <v>0</v>
      </c>
      <c r="CG371" s="5">
        <v>0</v>
      </c>
      <c r="CH371" s="63"/>
      <c r="CI371" s="15"/>
      <c r="CJ371" s="13"/>
      <c r="CK371" s="98">
        <f t="shared" si="417"/>
        <v>0</v>
      </c>
      <c r="CL371" s="99">
        <f>CL5</f>
        <v>1</v>
      </c>
      <c r="CM371" s="100"/>
      <c r="CN371" s="110"/>
      <c r="CO371" s="95">
        <f t="shared" si="418"/>
        <v>0</v>
      </c>
      <c r="CP371" s="15"/>
      <c r="CQ371" s="24">
        <f t="shared" si="344"/>
        <v>0</v>
      </c>
      <c r="CR371" s="5">
        <v>0</v>
      </c>
      <c r="CS371" s="63"/>
      <c r="CT371" s="15"/>
      <c r="CU371" s="13"/>
      <c r="CV371" s="98">
        <f t="shared" si="419"/>
        <v>0</v>
      </c>
      <c r="CW371" s="99">
        <f>CW5</f>
        <v>1</v>
      </c>
      <c r="CX371" s="100"/>
      <c r="CY371" s="110"/>
      <c r="CZ371" s="95">
        <f t="shared" si="420"/>
        <v>0</v>
      </c>
      <c r="DA371" s="15"/>
      <c r="DB371" s="24">
        <f t="shared" si="345"/>
        <v>0</v>
      </c>
      <c r="DC371" s="5">
        <v>0</v>
      </c>
      <c r="DD371" s="63"/>
      <c r="DE371" s="15"/>
      <c r="DF371" s="13"/>
      <c r="DG371" s="98">
        <f t="shared" si="421"/>
        <v>0</v>
      </c>
      <c r="DH371" s="99">
        <f>DH5</f>
        <v>1</v>
      </c>
      <c r="DI371" s="100"/>
      <c r="DJ371" s="110"/>
      <c r="DK371" s="95">
        <f t="shared" si="422"/>
        <v>0</v>
      </c>
      <c r="DL371" s="15"/>
      <c r="DM371" s="24">
        <f t="shared" si="346"/>
        <v>0</v>
      </c>
      <c r="DN371" s="5">
        <v>0</v>
      </c>
      <c r="DO371" s="63"/>
      <c r="DP371" s="15"/>
      <c r="DQ371" s="13"/>
      <c r="DR371" s="98">
        <f t="shared" si="423"/>
        <v>0</v>
      </c>
      <c r="DS371" s="99">
        <f>DS5</f>
        <v>1</v>
      </c>
      <c r="DT371" s="100"/>
      <c r="DU371" s="110"/>
      <c r="DV371" s="95">
        <f t="shared" si="424"/>
        <v>0</v>
      </c>
      <c r="DW371" s="15"/>
      <c r="DX371" s="24">
        <f t="shared" si="347"/>
        <v>0</v>
      </c>
      <c r="DY371" s="5">
        <v>0</v>
      </c>
      <c r="DZ371" s="63"/>
      <c r="EA371" s="15"/>
      <c r="EB371" s="13"/>
      <c r="EC371" s="98">
        <f t="shared" si="425"/>
        <v>0</v>
      </c>
      <c r="ED371" s="99">
        <f>ED5</f>
        <v>1</v>
      </c>
      <c r="EE371" s="100"/>
      <c r="EF371" s="110"/>
      <c r="EG371" s="95">
        <f t="shared" si="426"/>
        <v>0</v>
      </c>
      <c r="EH371" s="15"/>
      <c r="EI371" s="24">
        <f t="shared" si="348"/>
        <v>0</v>
      </c>
      <c r="EJ371" s="5">
        <v>0</v>
      </c>
      <c r="EK371" s="63"/>
      <c r="EL371" s="15"/>
      <c r="EM371" s="13"/>
      <c r="EN371" s="98">
        <f t="shared" si="427"/>
        <v>0</v>
      </c>
      <c r="EO371" s="99">
        <f>EO5</f>
        <v>1</v>
      </c>
      <c r="EP371" s="100"/>
      <c r="EQ371" s="110"/>
      <c r="ER371" s="95">
        <f t="shared" si="428"/>
        <v>0</v>
      </c>
      <c r="ES371" s="15"/>
      <c r="ET371" s="24">
        <f t="shared" si="349"/>
        <v>0</v>
      </c>
      <c r="EU371" s="5">
        <v>0</v>
      </c>
      <c r="EV371" s="63"/>
      <c r="EW371" s="15"/>
      <c r="EX371" s="13"/>
      <c r="EY371" s="98">
        <f t="shared" si="429"/>
        <v>0</v>
      </c>
      <c r="EZ371" s="99">
        <f>EZ5</f>
        <v>1</v>
      </c>
      <c r="FA371" s="100"/>
      <c r="FB371" s="110"/>
      <c r="FC371" s="95">
        <f t="shared" si="430"/>
        <v>0</v>
      </c>
      <c r="FD371" s="15"/>
      <c r="FE371" s="24">
        <f t="shared" si="350"/>
        <v>0</v>
      </c>
      <c r="FF371" s="5">
        <v>0</v>
      </c>
      <c r="FG371" s="63"/>
      <c r="FH371" s="15"/>
      <c r="FI371" s="13"/>
      <c r="FJ371" s="98">
        <f t="shared" si="431"/>
        <v>0</v>
      </c>
      <c r="FK371" s="99">
        <f>FK5</f>
        <v>1</v>
      </c>
      <c r="FL371" s="100"/>
      <c r="FM371" s="110"/>
      <c r="FN371" s="95">
        <f t="shared" si="432"/>
        <v>0</v>
      </c>
      <c r="FO371" s="15"/>
      <c r="FP371" s="24">
        <f t="shared" si="351"/>
        <v>0</v>
      </c>
      <c r="FQ371" s="5">
        <v>0</v>
      </c>
      <c r="FR371" s="8">
        <v>0</v>
      </c>
      <c r="FS371" s="84">
        <f t="shared" si="382"/>
        <v>15.12</v>
      </c>
      <c r="FT371" s="85">
        <f t="shared" si="383"/>
        <v>13.483000000000001</v>
      </c>
      <c r="FU371" s="85">
        <f t="shared" si="384"/>
        <v>500</v>
      </c>
      <c r="FV371" s="85">
        <f t="shared" si="385"/>
        <v>500</v>
      </c>
      <c r="FW371" s="85">
        <f t="shared" si="386"/>
        <v>500</v>
      </c>
      <c r="FX371" s="85">
        <f t="shared" si="387"/>
        <v>142.88399999999999</v>
      </c>
      <c r="FY371" s="85">
        <f t="shared" si="388"/>
        <v>500</v>
      </c>
      <c r="FZ371" s="85">
        <f t="shared" si="389"/>
        <v>500</v>
      </c>
      <c r="GA371" s="85">
        <f t="shared" si="390"/>
        <v>500</v>
      </c>
      <c r="GB371" s="85">
        <f t="shared" si="391"/>
        <v>500</v>
      </c>
      <c r="GC371" s="85">
        <f t="shared" si="392"/>
        <v>500</v>
      </c>
      <c r="GD371" s="85">
        <f t="shared" si="393"/>
        <v>500</v>
      </c>
      <c r="GE371" s="85">
        <f t="shared" si="394"/>
        <v>500</v>
      </c>
      <c r="GF371" s="85">
        <f t="shared" si="395"/>
        <v>500</v>
      </c>
      <c r="GG371" s="85">
        <f t="shared" si="396"/>
        <v>500</v>
      </c>
      <c r="GH371" s="101">
        <f t="shared" si="433"/>
        <v>3</v>
      </c>
      <c r="GI371" s="102">
        <f t="shared" si="434"/>
        <v>171.48699999999999</v>
      </c>
      <c r="GJ371" s="102">
        <f t="shared" si="435"/>
        <v>57.162333333333329</v>
      </c>
      <c r="GK371" s="79">
        <f>ROW()</f>
        <v>371</v>
      </c>
    </row>
    <row r="372" spans="1:193" s="12" customFormat="1" ht="50.1" customHeight="1">
      <c r="A372" s="17">
        <f>ROW()</f>
        <v>372</v>
      </c>
      <c r="B372" s="32">
        <f t="shared" si="399"/>
        <v>366</v>
      </c>
      <c r="C372" s="33">
        <f t="shared" si="400"/>
        <v>366</v>
      </c>
      <c r="D372" s="31" t="s">
        <v>693</v>
      </c>
      <c r="E372" s="390">
        <f t="shared" si="336"/>
        <v>46.655999999999999</v>
      </c>
      <c r="F372" s="107">
        <f t="shared" si="402"/>
        <v>46.655999999999999</v>
      </c>
      <c r="G372" s="3">
        <v>0</v>
      </c>
      <c r="H372" s="4">
        <v>0</v>
      </c>
      <c r="I372" s="63"/>
      <c r="J372" s="15"/>
      <c r="K372" s="13"/>
      <c r="L372" s="98">
        <f t="shared" si="403"/>
        <v>0</v>
      </c>
      <c r="M372" s="99">
        <f>M5</f>
        <v>0.94499999999999995</v>
      </c>
      <c r="N372" s="100"/>
      <c r="O372" s="110"/>
      <c r="P372" s="95">
        <f t="shared" si="404"/>
        <v>0</v>
      </c>
      <c r="Q372" s="15"/>
      <c r="R372" s="24">
        <f t="shared" si="337"/>
        <v>0</v>
      </c>
      <c r="S372" s="25">
        <v>0</v>
      </c>
      <c r="T372" s="63"/>
      <c r="U372" s="15"/>
      <c r="V372" s="13"/>
      <c r="W372" s="98">
        <f t="shared" si="405"/>
        <v>0</v>
      </c>
      <c r="X372" s="99">
        <f>X5</f>
        <v>0.97</v>
      </c>
      <c r="Y372" s="100"/>
      <c r="Z372" s="110"/>
      <c r="AA372" s="95">
        <f t="shared" si="406"/>
        <v>0</v>
      </c>
      <c r="AB372" s="15"/>
      <c r="AC372" s="24">
        <f t="shared" si="338"/>
        <v>0</v>
      </c>
      <c r="AD372" s="5">
        <v>0</v>
      </c>
      <c r="AE372" s="63"/>
      <c r="AF372" s="15"/>
      <c r="AG372" s="13"/>
      <c r="AH372" s="98">
        <f t="shared" si="407"/>
        <v>0</v>
      </c>
      <c r="AI372" s="99">
        <f>AI5</f>
        <v>0.95499999999999996</v>
      </c>
      <c r="AJ372" s="100"/>
      <c r="AK372" s="110"/>
      <c r="AL372" s="95">
        <f t="shared" si="408"/>
        <v>0</v>
      </c>
      <c r="AM372" s="15"/>
      <c r="AN372" s="24">
        <f t="shared" si="339"/>
        <v>0</v>
      </c>
      <c r="AO372" s="5">
        <v>0</v>
      </c>
      <c r="AP372" s="63"/>
      <c r="AQ372" s="15"/>
      <c r="AR372" s="13"/>
      <c r="AS372" s="98">
        <f t="shared" si="409"/>
        <v>1</v>
      </c>
      <c r="AT372" s="99">
        <f>AT5</f>
        <v>0.96</v>
      </c>
      <c r="AU372" s="100">
        <v>48.6</v>
      </c>
      <c r="AV372" s="110"/>
      <c r="AW372" s="95">
        <f t="shared" si="410"/>
        <v>46.655999999999999</v>
      </c>
      <c r="AX372" s="15"/>
      <c r="AY372" s="24">
        <f t="shared" si="340"/>
        <v>1</v>
      </c>
      <c r="AZ372" s="5">
        <v>0</v>
      </c>
      <c r="BA372" s="63"/>
      <c r="BB372" s="15"/>
      <c r="BC372" s="13"/>
      <c r="BD372" s="98">
        <f t="shared" si="411"/>
        <v>0</v>
      </c>
      <c r="BE372" s="99">
        <f>BE5</f>
        <v>0.98</v>
      </c>
      <c r="BF372" s="100"/>
      <c r="BG372" s="110"/>
      <c r="BH372" s="95">
        <f t="shared" si="412"/>
        <v>0</v>
      </c>
      <c r="BI372" s="15"/>
      <c r="BJ372" s="24">
        <f t="shared" si="341"/>
        <v>0</v>
      </c>
      <c r="BK372" s="5">
        <v>0</v>
      </c>
      <c r="BL372" s="63"/>
      <c r="BM372" s="15"/>
      <c r="BN372" s="13"/>
      <c r="BO372" s="98">
        <f t="shared" si="413"/>
        <v>0</v>
      </c>
      <c r="BP372" s="99">
        <f>BP5</f>
        <v>0.94499999999999995</v>
      </c>
      <c r="BQ372" s="100"/>
      <c r="BR372" s="110"/>
      <c r="BS372" s="95">
        <f t="shared" si="414"/>
        <v>0</v>
      </c>
      <c r="BT372" s="15"/>
      <c r="BU372" s="24">
        <f t="shared" si="342"/>
        <v>0</v>
      </c>
      <c r="BV372" s="5">
        <v>0</v>
      </c>
      <c r="BW372" s="63"/>
      <c r="BX372" s="15"/>
      <c r="BY372" s="13"/>
      <c r="BZ372" s="98">
        <f t="shared" si="415"/>
        <v>0</v>
      </c>
      <c r="CA372" s="99">
        <f>CA5</f>
        <v>1</v>
      </c>
      <c r="CB372" s="100"/>
      <c r="CC372" s="110"/>
      <c r="CD372" s="95">
        <f t="shared" si="416"/>
        <v>0</v>
      </c>
      <c r="CE372" s="15"/>
      <c r="CF372" s="24">
        <f t="shared" si="343"/>
        <v>0</v>
      </c>
      <c r="CG372" s="5">
        <v>0</v>
      </c>
      <c r="CH372" s="63"/>
      <c r="CI372" s="15"/>
      <c r="CJ372" s="13"/>
      <c r="CK372" s="98">
        <f t="shared" si="417"/>
        <v>0</v>
      </c>
      <c r="CL372" s="99">
        <f>CL5</f>
        <v>1</v>
      </c>
      <c r="CM372" s="100"/>
      <c r="CN372" s="110"/>
      <c r="CO372" s="95">
        <f t="shared" si="418"/>
        <v>0</v>
      </c>
      <c r="CP372" s="15"/>
      <c r="CQ372" s="24">
        <f t="shared" si="344"/>
        <v>0</v>
      </c>
      <c r="CR372" s="5">
        <v>0</v>
      </c>
      <c r="CS372" s="63"/>
      <c r="CT372" s="15"/>
      <c r="CU372" s="13"/>
      <c r="CV372" s="98">
        <f t="shared" si="419"/>
        <v>0</v>
      </c>
      <c r="CW372" s="99">
        <f>CW5</f>
        <v>1</v>
      </c>
      <c r="CX372" s="100"/>
      <c r="CY372" s="110"/>
      <c r="CZ372" s="95">
        <f t="shared" si="420"/>
        <v>0</v>
      </c>
      <c r="DA372" s="15"/>
      <c r="DB372" s="24">
        <f t="shared" si="345"/>
        <v>0</v>
      </c>
      <c r="DC372" s="5">
        <v>0</v>
      </c>
      <c r="DD372" s="63"/>
      <c r="DE372" s="15"/>
      <c r="DF372" s="13"/>
      <c r="DG372" s="98">
        <f t="shared" si="421"/>
        <v>0</v>
      </c>
      <c r="DH372" s="99">
        <f>DH5</f>
        <v>1</v>
      </c>
      <c r="DI372" s="100"/>
      <c r="DJ372" s="110"/>
      <c r="DK372" s="95">
        <f t="shared" si="422"/>
        <v>0</v>
      </c>
      <c r="DL372" s="15"/>
      <c r="DM372" s="24">
        <f t="shared" si="346"/>
        <v>0</v>
      </c>
      <c r="DN372" s="5">
        <v>0</v>
      </c>
      <c r="DO372" s="63"/>
      <c r="DP372" s="15"/>
      <c r="DQ372" s="13"/>
      <c r="DR372" s="98">
        <f t="shared" si="423"/>
        <v>0</v>
      </c>
      <c r="DS372" s="99">
        <f>DS5</f>
        <v>1</v>
      </c>
      <c r="DT372" s="100"/>
      <c r="DU372" s="110"/>
      <c r="DV372" s="95">
        <f t="shared" si="424"/>
        <v>0</v>
      </c>
      <c r="DW372" s="15"/>
      <c r="DX372" s="24">
        <f t="shared" si="347"/>
        <v>0</v>
      </c>
      <c r="DY372" s="5">
        <v>0</v>
      </c>
      <c r="DZ372" s="63"/>
      <c r="EA372" s="15"/>
      <c r="EB372" s="13"/>
      <c r="EC372" s="98">
        <f t="shared" si="425"/>
        <v>0</v>
      </c>
      <c r="ED372" s="99">
        <f>ED5</f>
        <v>1</v>
      </c>
      <c r="EE372" s="100"/>
      <c r="EF372" s="110"/>
      <c r="EG372" s="95">
        <f t="shared" si="426"/>
        <v>0</v>
      </c>
      <c r="EH372" s="15"/>
      <c r="EI372" s="24">
        <f t="shared" si="348"/>
        <v>0</v>
      </c>
      <c r="EJ372" s="5">
        <v>0</v>
      </c>
      <c r="EK372" s="63"/>
      <c r="EL372" s="15"/>
      <c r="EM372" s="13"/>
      <c r="EN372" s="98">
        <f t="shared" si="427"/>
        <v>0</v>
      </c>
      <c r="EO372" s="99">
        <f>EO5</f>
        <v>1</v>
      </c>
      <c r="EP372" s="100"/>
      <c r="EQ372" s="110"/>
      <c r="ER372" s="95">
        <f t="shared" si="428"/>
        <v>0</v>
      </c>
      <c r="ES372" s="15"/>
      <c r="ET372" s="24">
        <f t="shared" si="349"/>
        <v>0</v>
      </c>
      <c r="EU372" s="5">
        <v>0</v>
      </c>
      <c r="EV372" s="63"/>
      <c r="EW372" s="15"/>
      <c r="EX372" s="13"/>
      <c r="EY372" s="98">
        <f t="shared" si="429"/>
        <v>0</v>
      </c>
      <c r="EZ372" s="99">
        <f>EZ5</f>
        <v>1</v>
      </c>
      <c r="FA372" s="100"/>
      <c r="FB372" s="110"/>
      <c r="FC372" s="95">
        <f t="shared" si="430"/>
        <v>0</v>
      </c>
      <c r="FD372" s="15"/>
      <c r="FE372" s="24">
        <f t="shared" si="350"/>
        <v>0</v>
      </c>
      <c r="FF372" s="5">
        <v>0</v>
      </c>
      <c r="FG372" s="63"/>
      <c r="FH372" s="15"/>
      <c r="FI372" s="13"/>
      <c r="FJ372" s="98">
        <f t="shared" si="431"/>
        <v>0</v>
      </c>
      <c r="FK372" s="99">
        <f>FK5</f>
        <v>1</v>
      </c>
      <c r="FL372" s="100"/>
      <c r="FM372" s="110"/>
      <c r="FN372" s="95">
        <f t="shared" si="432"/>
        <v>0</v>
      </c>
      <c r="FO372" s="15"/>
      <c r="FP372" s="24">
        <f t="shared" si="351"/>
        <v>0</v>
      </c>
      <c r="FQ372" s="5">
        <v>0</v>
      </c>
      <c r="FR372" s="8">
        <v>0</v>
      </c>
      <c r="FS372" s="84">
        <f t="shared" si="382"/>
        <v>500</v>
      </c>
      <c r="FT372" s="85">
        <f t="shared" si="383"/>
        <v>500</v>
      </c>
      <c r="FU372" s="85">
        <f t="shared" si="384"/>
        <v>500</v>
      </c>
      <c r="FV372" s="85">
        <f t="shared" si="385"/>
        <v>46.655999999999999</v>
      </c>
      <c r="FW372" s="85">
        <f t="shared" si="386"/>
        <v>500</v>
      </c>
      <c r="FX372" s="85">
        <f t="shared" si="387"/>
        <v>500</v>
      </c>
      <c r="FY372" s="85">
        <f t="shared" si="388"/>
        <v>500</v>
      </c>
      <c r="FZ372" s="85">
        <f t="shared" si="389"/>
        <v>500</v>
      </c>
      <c r="GA372" s="85">
        <f t="shared" si="390"/>
        <v>500</v>
      </c>
      <c r="GB372" s="85">
        <f t="shared" si="391"/>
        <v>500</v>
      </c>
      <c r="GC372" s="85">
        <f t="shared" si="392"/>
        <v>500</v>
      </c>
      <c r="GD372" s="85">
        <f t="shared" si="393"/>
        <v>500</v>
      </c>
      <c r="GE372" s="85">
        <f t="shared" si="394"/>
        <v>500</v>
      </c>
      <c r="GF372" s="85">
        <f t="shared" si="395"/>
        <v>500</v>
      </c>
      <c r="GG372" s="85">
        <f t="shared" si="396"/>
        <v>500</v>
      </c>
      <c r="GH372" s="101">
        <f t="shared" si="433"/>
        <v>1</v>
      </c>
      <c r="GI372" s="102">
        <f t="shared" si="434"/>
        <v>46.655999999999999</v>
      </c>
      <c r="GJ372" s="102">
        <f t="shared" si="435"/>
        <v>46.655999999999999</v>
      </c>
      <c r="GK372" s="79">
        <f>ROW()</f>
        <v>372</v>
      </c>
    </row>
    <row r="373" spans="1:193" s="12" customFormat="1" ht="50.1" customHeight="1">
      <c r="A373" s="17">
        <f>ROW()</f>
        <v>373</v>
      </c>
      <c r="B373" s="32">
        <f t="shared" si="399"/>
        <v>367</v>
      </c>
      <c r="C373" s="33">
        <f t="shared" si="400"/>
        <v>367</v>
      </c>
      <c r="D373" s="31" t="s">
        <v>694</v>
      </c>
      <c r="E373" s="390">
        <f t="shared" si="336"/>
        <v>13.645421999999998</v>
      </c>
      <c r="F373" s="107">
        <f t="shared" si="402"/>
        <v>14.042510999999998</v>
      </c>
      <c r="G373" s="3">
        <v>0</v>
      </c>
      <c r="H373" s="4">
        <v>0</v>
      </c>
      <c r="I373" s="63"/>
      <c r="J373" s="15"/>
      <c r="K373" s="13"/>
      <c r="L373" s="98">
        <f t="shared" si="403"/>
        <v>1</v>
      </c>
      <c r="M373" s="99">
        <f>M5</f>
        <v>0.94499999999999995</v>
      </c>
      <c r="N373" s="100">
        <v>15.28</v>
      </c>
      <c r="O373" s="110">
        <v>84540</v>
      </c>
      <c r="P373" s="95">
        <f t="shared" si="404"/>
        <v>14.439599999999999</v>
      </c>
      <c r="Q373" s="15"/>
      <c r="R373" s="24">
        <f t="shared" si="337"/>
        <v>2</v>
      </c>
      <c r="S373" s="25">
        <v>0</v>
      </c>
      <c r="T373" s="63"/>
      <c r="U373" s="15"/>
      <c r="V373" s="13"/>
      <c r="W373" s="98">
        <f t="shared" si="405"/>
        <v>0</v>
      </c>
      <c r="X373" s="99">
        <f>X5</f>
        <v>0.97</v>
      </c>
      <c r="Y373" s="100"/>
      <c r="Z373" s="110"/>
      <c r="AA373" s="95">
        <f t="shared" si="406"/>
        <v>0</v>
      </c>
      <c r="AB373" s="15"/>
      <c r="AC373" s="24">
        <f t="shared" si="338"/>
        <v>0</v>
      </c>
      <c r="AD373" s="5">
        <v>0</v>
      </c>
      <c r="AE373" s="63"/>
      <c r="AF373" s="15"/>
      <c r="AG373" s="13"/>
      <c r="AH373" s="98">
        <f t="shared" si="407"/>
        <v>0</v>
      </c>
      <c r="AI373" s="99">
        <f>AI5</f>
        <v>0.95499999999999996</v>
      </c>
      <c r="AJ373" s="100"/>
      <c r="AK373" s="110"/>
      <c r="AL373" s="95">
        <f t="shared" si="408"/>
        <v>0</v>
      </c>
      <c r="AM373" s="15"/>
      <c r="AN373" s="24">
        <f t="shared" si="339"/>
        <v>0</v>
      </c>
      <c r="AO373" s="5">
        <v>0</v>
      </c>
      <c r="AP373" s="63"/>
      <c r="AQ373" s="15"/>
      <c r="AR373" s="13"/>
      <c r="AS373" s="98">
        <f t="shared" si="409"/>
        <v>0</v>
      </c>
      <c r="AT373" s="99">
        <f>AT5</f>
        <v>0.96</v>
      </c>
      <c r="AU373" s="100"/>
      <c r="AV373" s="110"/>
      <c r="AW373" s="95">
        <f t="shared" si="410"/>
        <v>0</v>
      </c>
      <c r="AX373" s="15"/>
      <c r="AY373" s="24">
        <f t="shared" si="340"/>
        <v>0</v>
      </c>
      <c r="AZ373" s="5">
        <v>0</v>
      </c>
      <c r="BA373" s="63"/>
      <c r="BB373" s="15"/>
      <c r="BC373" s="13"/>
      <c r="BD373" s="98">
        <f t="shared" si="411"/>
        <v>0</v>
      </c>
      <c r="BE373" s="99">
        <f>BE5</f>
        <v>0.98</v>
      </c>
      <c r="BF373" s="100"/>
      <c r="BG373" s="110"/>
      <c r="BH373" s="95">
        <f t="shared" si="412"/>
        <v>0</v>
      </c>
      <c r="BI373" s="15"/>
      <c r="BJ373" s="24">
        <f t="shared" si="341"/>
        <v>0</v>
      </c>
      <c r="BK373" s="5">
        <v>0</v>
      </c>
      <c r="BL373" s="63"/>
      <c r="BM373" s="15"/>
      <c r="BN373" s="13"/>
      <c r="BO373" s="98">
        <f t="shared" si="413"/>
        <v>1</v>
      </c>
      <c r="BP373" s="99">
        <f>BP5</f>
        <v>0.94499999999999995</v>
      </c>
      <c r="BQ373" s="100">
        <v>14.439599999999999</v>
      </c>
      <c r="BR373" s="110"/>
      <c r="BS373" s="95">
        <f t="shared" si="414"/>
        <v>13.645421999999998</v>
      </c>
      <c r="BT373" s="15"/>
      <c r="BU373" s="24">
        <f t="shared" si="342"/>
        <v>1</v>
      </c>
      <c r="BV373" s="5">
        <v>0</v>
      </c>
      <c r="BW373" s="63"/>
      <c r="BX373" s="15"/>
      <c r="BY373" s="13"/>
      <c r="BZ373" s="98">
        <f t="shared" si="415"/>
        <v>0</v>
      </c>
      <c r="CA373" s="99">
        <f>CA5</f>
        <v>1</v>
      </c>
      <c r="CB373" s="100"/>
      <c r="CC373" s="110"/>
      <c r="CD373" s="95">
        <f t="shared" si="416"/>
        <v>0</v>
      </c>
      <c r="CE373" s="15"/>
      <c r="CF373" s="24">
        <f t="shared" si="343"/>
        <v>0</v>
      </c>
      <c r="CG373" s="5">
        <v>0</v>
      </c>
      <c r="CH373" s="63"/>
      <c r="CI373" s="15"/>
      <c r="CJ373" s="13"/>
      <c r="CK373" s="98">
        <f t="shared" si="417"/>
        <v>0</v>
      </c>
      <c r="CL373" s="99">
        <f>CL5</f>
        <v>1</v>
      </c>
      <c r="CM373" s="100"/>
      <c r="CN373" s="110"/>
      <c r="CO373" s="95">
        <f t="shared" si="418"/>
        <v>0</v>
      </c>
      <c r="CP373" s="15"/>
      <c r="CQ373" s="24">
        <f t="shared" si="344"/>
        <v>0</v>
      </c>
      <c r="CR373" s="5">
        <v>0</v>
      </c>
      <c r="CS373" s="63"/>
      <c r="CT373" s="15"/>
      <c r="CU373" s="13"/>
      <c r="CV373" s="98">
        <f t="shared" si="419"/>
        <v>0</v>
      </c>
      <c r="CW373" s="99">
        <f>CW5</f>
        <v>1</v>
      </c>
      <c r="CX373" s="100"/>
      <c r="CY373" s="110"/>
      <c r="CZ373" s="95">
        <f t="shared" si="420"/>
        <v>0</v>
      </c>
      <c r="DA373" s="15"/>
      <c r="DB373" s="24">
        <f t="shared" si="345"/>
        <v>0</v>
      </c>
      <c r="DC373" s="5">
        <v>0</v>
      </c>
      <c r="DD373" s="63"/>
      <c r="DE373" s="15"/>
      <c r="DF373" s="13"/>
      <c r="DG373" s="98">
        <f t="shared" si="421"/>
        <v>0</v>
      </c>
      <c r="DH373" s="99">
        <f>DH5</f>
        <v>1</v>
      </c>
      <c r="DI373" s="100"/>
      <c r="DJ373" s="110"/>
      <c r="DK373" s="95">
        <f t="shared" si="422"/>
        <v>0</v>
      </c>
      <c r="DL373" s="15"/>
      <c r="DM373" s="24">
        <f t="shared" si="346"/>
        <v>0</v>
      </c>
      <c r="DN373" s="5">
        <v>0</v>
      </c>
      <c r="DO373" s="63"/>
      <c r="DP373" s="15"/>
      <c r="DQ373" s="13"/>
      <c r="DR373" s="98">
        <f t="shared" si="423"/>
        <v>0</v>
      </c>
      <c r="DS373" s="99">
        <f>DS5</f>
        <v>1</v>
      </c>
      <c r="DT373" s="100"/>
      <c r="DU373" s="110"/>
      <c r="DV373" s="95">
        <f t="shared" si="424"/>
        <v>0</v>
      </c>
      <c r="DW373" s="15"/>
      <c r="DX373" s="24">
        <f t="shared" si="347"/>
        <v>0</v>
      </c>
      <c r="DY373" s="5">
        <v>0</v>
      </c>
      <c r="DZ373" s="63"/>
      <c r="EA373" s="15"/>
      <c r="EB373" s="13"/>
      <c r="EC373" s="98">
        <f t="shared" si="425"/>
        <v>0</v>
      </c>
      <c r="ED373" s="99">
        <f>ED5</f>
        <v>1</v>
      </c>
      <c r="EE373" s="100"/>
      <c r="EF373" s="110"/>
      <c r="EG373" s="95">
        <f t="shared" si="426"/>
        <v>0</v>
      </c>
      <c r="EH373" s="15"/>
      <c r="EI373" s="24">
        <f t="shared" si="348"/>
        <v>0</v>
      </c>
      <c r="EJ373" s="5">
        <v>0</v>
      </c>
      <c r="EK373" s="63"/>
      <c r="EL373" s="15"/>
      <c r="EM373" s="13"/>
      <c r="EN373" s="98">
        <f t="shared" si="427"/>
        <v>0</v>
      </c>
      <c r="EO373" s="99">
        <f>EO5</f>
        <v>1</v>
      </c>
      <c r="EP373" s="100"/>
      <c r="EQ373" s="110"/>
      <c r="ER373" s="95">
        <f t="shared" si="428"/>
        <v>0</v>
      </c>
      <c r="ES373" s="15"/>
      <c r="ET373" s="24">
        <f t="shared" si="349"/>
        <v>0</v>
      </c>
      <c r="EU373" s="5">
        <v>0</v>
      </c>
      <c r="EV373" s="63"/>
      <c r="EW373" s="15"/>
      <c r="EX373" s="13"/>
      <c r="EY373" s="98">
        <f t="shared" si="429"/>
        <v>0</v>
      </c>
      <c r="EZ373" s="99">
        <f>EZ5</f>
        <v>1</v>
      </c>
      <c r="FA373" s="100"/>
      <c r="FB373" s="110"/>
      <c r="FC373" s="95">
        <f t="shared" si="430"/>
        <v>0</v>
      </c>
      <c r="FD373" s="15"/>
      <c r="FE373" s="24">
        <f t="shared" si="350"/>
        <v>0</v>
      </c>
      <c r="FF373" s="5">
        <v>0</v>
      </c>
      <c r="FG373" s="63"/>
      <c r="FH373" s="15"/>
      <c r="FI373" s="13"/>
      <c r="FJ373" s="98">
        <f t="shared" si="431"/>
        <v>0</v>
      </c>
      <c r="FK373" s="99">
        <f>FK5</f>
        <v>1</v>
      </c>
      <c r="FL373" s="100"/>
      <c r="FM373" s="110"/>
      <c r="FN373" s="95">
        <f t="shared" si="432"/>
        <v>0</v>
      </c>
      <c r="FO373" s="15"/>
      <c r="FP373" s="24">
        <f t="shared" si="351"/>
        <v>0</v>
      </c>
      <c r="FQ373" s="5">
        <v>0</v>
      </c>
      <c r="FR373" s="8">
        <v>0</v>
      </c>
      <c r="FS373" s="84">
        <f t="shared" si="382"/>
        <v>14.439599999999999</v>
      </c>
      <c r="FT373" s="85">
        <f t="shared" si="383"/>
        <v>500</v>
      </c>
      <c r="FU373" s="85">
        <f t="shared" si="384"/>
        <v>500</v>
      </c>
      <c r="FV373" s="85">
        <f t="shared" si="385"/>
        <v>500</v>
      </c>
      <c r="FW373" s="85">
        <f t="shared" si="386"/>
        <v>500</v>
      </c>
      <c r="FX373" s="85">
        <f t="shared" si="387"/>
        <v>13.645421999999998</v>
      </c>
      <c r="FY373" s="85">
        <f t="shared" si="388"/>
        <v>500</v>
      </c>
      <c r="FZ373" s="85">
        <f t="shared" si="389"/>
        <v>500</v>
      </c>
      <c r="GA373" s="85">
        <f t="shared" si="390"/>
        <v>500</v>
      </c>
      <c r="GB373" s="85">
        <f t="shared" si="391"/>
        <v>500</v>
      </c>
      <c r="GC373" s="85">
        <f t="shared" si="392"/>
        <v>500</v>
      </c>
      <c r="GD373" s="85">
        <f t="shared" si="393"/>
        <v>500</v>
      </c>
      <c r="GE373" s="85">
        <f t="shared" si="394"/>
        <v>500</v>
      </c>
      <c r="GF373" s="85">
        <f t="shared" si="395"/>
        <v>500</v>
      </c>
      <c r="GG373" s="85">
        <f t="shared" si="396"/>
        <v>500</v>
      </c>
      <c r="GH373" s="101">
        <f t="shared" si="433"/>
        <v>2</v>
      </c>
      <c r="GI373" s="102">
        <f t="shared" si="434"/>
        <v>28.085021999999995</v>
      </c>
      <c r="GJ373" s="102">
        <f t="shared" si="435"/>
        <v>14.042510999999998</v>
      </c>
      <c r="GK373" s="79">
        <f>ROW()</f>
        <v>373</v>
      </c>
    </row>
    <row r="374" spans="1:193" s="12" customFormat="1" ht="50.1" customHeight="1">
      <c r="A374" s="17">
        <f>ROW()</f>
        <v>374</v>
      </c>
      <c r="B374" s="32">
        <f t="shared" si="399"/>
        <v>368</v>
      </c>
      <c r="C374" s="33">
        <f t="shared" si="400"/>
        <v>368</v>
      </c>
      <c r="D374" s="31" t="s">
        <v>695</v>
      </c>
      <c r="E374" s="390">
        <f t="shared" si="336"/>
        <v>14.058892574999998</v>
      </c>
      <c r="F374" s="107">
        <f t="shared" si="402"/>
        <v>14.468013787499999</v>
      </c>
      <c r="G374" s="3">
        <v>0</v>
      </c>
      <c r="H374" s="4">
        <v>0</v>
      </c>
      <c r="I374" s="63"/>
      <c r="J374" s="15"/>
      <c r="K374" s="13"/>
      <c r="L374" s="98">
        <f t="shared" si="403"/>
        <v>1</v>
      </c>
      <c r="M374" s="99">
        <f>M5</f>
        <v>0.94499999999999995</v>
      </c>
      <c r="N374" s="100">
        <v>15.743</v>
      </c>
      <c r="O374" s="110">
        <v>121273</v>
      </c>
      <c r="P374" s="95">
        <f t="shared" si="404"/>
        <v>14.877134999999999</v>
      </c>
      <c r="Q374" s="15"/>
      <c r="R374" s="24">
        <f t="shared" si="337"/>
        <v>2</v>
      </c>
      <c r="S374" s="25">
        <v>0</v>
      </c>
      <c r="T374" s="63"/>
      <c r="U374" s="15"/>
      <c r="V374" s="13"/>
      <c r="W374" s="98">
        <f t="shared" si="405"/>
        <v>0</v>
      </c>
      <c r="X374" s="99">
        <f>X5</f>
        <v>0.97</v>
      </c>
      <c r="Y374" s="100"/>
      <c r="Z374" s="110"/>
      <c r="AA374" s="95">
        <f t="shared" si="406"/>
        <v>0</v>
      </c>
      <c r="AB374" s="15"/>
      <c r="AC374" s="24">
        <f t="shared" si="338"/>
        <v>0</v>
      </c>
      <c r="AD374" s="5">
        <v>0</v>
      </c>
      <c r="AE374" s="63"/>
      <c r="AF374" s="15"/>
      <c r="AG374" s="13"/>
      <c r="AH374" s="98">
        <f t="shared" si="407"/>
        <v>0</v>
      </c>
      <c r="AI374" s="99">
        <f>AI5</f>
        <v>0.95499999999999996</v>
      </c>
      <c r="AJ374" s="100"/>
      <c r="AK374" s="110"/>
      <c r="AL374" s="95">
        <f t="shared" si="408"/>
        <v>0</v>
      </c>
      <c r="AM374" s="15"/>
      <c r="AN374" s="24">
        <f t="shared" si="339"/>
        <v>0</v>
      </c>
      <c r="AO374" s="5">
        <v>0</v>
      </c>
      <c r="AP374" s="63"/>
      <c r="AQ374" s="15"/>
      <c r="AR374" s="13"/>
      <c r="AS374" s="98">
        <f t="shared" si="409"/>
        <v>0</v>
      </c>
      <c r="AT374" s="99">
        <f>AT5</f>
        <v>0.96</v>
      </c>
      <c r="AU374" s="100"/>
      <c r="AV374" s="110"/>
      <c r="AW374" s="95">
        <f t="shared" si="410"/>
        <v>0</v>
      </c>
      <c r="AX374" s="15"/>
      <c r="AY374" s="24">
        <f t="shared" si="340"/>
        <v>0</v>
      </c>
      <c r="AZ374" s="5">
        <v>0</v>
      </c>
      <c r="BA374" s="63"/>
      <c r="BB374" s="15"/>
      <c r="BC374" s="13"/>
      <c r="BD374" s="98">
        <f t="shared" si="411"/>
        <v>0</v>
      </c>
      <c r="BE374" s="99">
        <f>BE5</f>
        <v>0.98</v>
      </c>
      <c r="BF374" s="100"/>
      <c r="BG374" s="110"/>
      <c r="BH374" s="95">
        <f t="shared" si="412"/>
        <v>0</v>
      </c>
      <c r="BI374" s="15"/>
      <c r="BJ374" s="24">
        <f t="shared" si="341"/>
        <v>0</v>
      </c>
      <c r="BK374" s="5">
        <v>0</v>
      </c>
      <c r="BL374" s="63"/>
      <c r="BM374" s="15"/>
      <c r="BN374" s="13"/>
      <c r="BO374" s="98">
        <f t="shared" si="413"/>
        <v>1</v>
      </c>
      <c r="BP374" s="99">
        <f>BP5</f>
        <v>0.94499999999999995</v>
      </c>
      <c r="BQ374" s="100">
        <v>14.877134999999999</v>
      </c>
      <c r="BR374" s="110"/>
      <c r="BS374" s="95">
        <f t="shared" si="414"/>
        <v>14.058892574999998</v>
      </c>
      <c r="BT374" s="15"/>
      <c r="BU374" s="24">
        <f t="shared" si="342"/>
        <v>1</v>
      </c>
      <c r="BV374" s="5">
        <v>0</v>
      </c>
      <c r="BW374" s="63"/>
      <c r="BX374" s="15"/>
      <c r="BY374" s="13"/>
      <c r="BZ374" s="98">
        <f t="shared" si="415"/>
        <v>0</v>
      </c>
      <c r="CA374" s="99">
        <f>CA5</f>
        <v>1</v>
      </c>
      <c r="CB374" s="100"/>
      <c r="CC374" s="110"/>
      <c r="CD374" s="95">
        <f t="shared" si="416"/>
        <v>0</v>
      </c>
      <c r="CE374" s="15"/>
      <c r="CF374" s="24">
        <f t="shared" si="343"/>
        <v>0</v>
      </c>
      <c r="CG374" s="5">
        <v>0</v>
      </c>
      <c r="CH374" s="63"/>
      <c r="CI374" s="15"/>
      <c r="CJ374" s="13"/>
      <c r="CK374" s="98">
        <f t="shared" si="417"/>
        <v>0</v>
      </c>
      <c r="CL374" s="99">
        <f>CL5</f>
        <v>1</v>
      </c>
      <c r="CM374" s="100"/>
      <c r="CN374" s="110"/>
      <c r="CO374" s="95">
        <f t="shared" si="418"/>
        <v>0</v>
      </c>
      <c r="CP374" s="15"/>
      <c r="CQ374" s="24">
        <f t="shared" si="344"/>
        <v>0</v>
      </c>
      <c r="CR374" s="5">
        <v>0</v>
      </c>
      <c r="CS374" s="63"/>
      <c r="CT374" s="15"/>
      <c r="CU374" s="13"/>
      <c r="CV374" s="98">
        <f t="shared" si="419"/>
        <v>0</v>
      </c>
      <c r="CW374" s="99">
        <f>CW5</f>
        <v>1</v>
      </c>
      <c r="CX374" s="100"/>
      <c r="CY374" s="110"/>
      <c r="CZ374" s="95">
        <f t="shared" si="420"/>
        <v>0</v>
      </c>
      <c r="DA374" s="15"/>
      <c r="DB374" s="24">
        <f t="shared" si="345"/>
        <v>0</v>
      </c>
      <c r="DC374" s="5">
        <v>0</v>
      </c>
      <c r="DD374" s="63"/>
      <c r="DE374" s="15"/>
      <c r="DF374" s="13"/>
      <c r="DG374" s="98">
        <f t="shared" si="421"/>
        <v>0</v>
      </c>
      <c r="DH374" s="99">
        <f>DH5</f>
        <v>1</v>
      </c>
      <c r="DI374" s="100"/>
      <c r="DJ374" s="110"/>
      <c r="DK374" s="95">
        <f t="shared" si="422"/>
        <v>0</v>
      </c>
      <c r="DL374" s="15"/>
      <c r="DM374" s="24">
        <f t="shared" si="346"/>
        <v>0</v>
      </c>
      <c r="DN374" s="5">
        <v>0</v>
      </c>
      <c r="DO374" s="63"/>
      <c r="DP374" s="15"/>
      <c r="DQ374" s="13"/>
      <c r="DR374" s="98">
        <f t="shared" si="423"/>
        <v>0</v>
      </c>
      <c r="DS374" s="99">
        <f>DS5</f>
        <v>1</v>
      </c>
      <c r="DT374" s="100"/>
      <c r="DU374" s="110"/>
      <c r="DV374" s="95">
        <f t="shared" si="424"/>
        <v>0</v>
      </c>
      <c r="DW374" s="15"/>
      <c r="DX374" s="24">
        <f t="shared" si="347"/>
        <v>0</v>
      </c>
      <c r="DY374" s="5">
        <v>0</v>
      </c>
      <c r="DZ374" s="63"/>
      <c r="EA374" s="15"/>
      <c r="EB374" s="13"/>
      <c r="EC374" s="98">
        <f t="shared" si="425"/>
        <v>0</v>
      </c>
      <c r="ED374" s="99">
        <f>ED5</f>
        <v>1</v>
      </c>
      <c r="EE374" s="100"/>
      <c r="EF374" s="110"/>
      <c r="EG374" s="95">
        <f t="shared" si="426"/>
        <v>0</v>
      </c>
      <c r="EH374" s="15"/>
      <c r="EI374" s="24">
        <f t="shared" si="348"/>
        <v>0</v>
      </c>
      <c r="EJ374" s="5">
        <v>0</v>
      </c>
      <c r="EK374" s="63"/>
      <c r="EL374" s="15"/>
      <c r="EM374" s="13"/>
      <c r="EN374" s="98">
        <f t="shared" si="427"/>
        <v>0</v>
      </c>
      <c r="EO374" s="99">
        <f>EO5</f>
        <v>1</v>
      </c>
      <c r="EP374" s="100"/>
      <c r="EQ374" s="110"/>
      <c r="ER374" s="95">
        <f t="shared" si="428"/>
        <v>0</v>
      </c>
      <c r="ES374" s="15"/>
      <c r="ET374" s="24">
        <f t="shared" si="349"/>
        <v>0</v>
      </c>
      <c r="EU374" s="5">
        <v>0</v>
      </c>
      <c r="EV374" s="63"/>
      <c r="EW374" s="15"/>
      <c r="EX374" s="13"/>
      <c r="EY374" s="98">
        <f t="shared" si="429"/>
        <v>0</v>
      </c>
      <c r="EZ374" s="99">
        <f>EZ5</f>
        <v>1</v>
      </c>
      <c r="FA374" s="100"/>
      <c r="FB374" s="110"/>
      <c r="FC374" s="95">
        <f t="shared" si="430"/>
        <v>0</v>
      </c>
      <c r="FD374" s="15"/>
      <c r="FE374" s="24">
        <f t="shared" si="350"/>
        <v>0</v>
      </c>
      <c r="FF374" s="5">
        <v>0</v>
      </c>
      <c r="FG374" s="63"/>
      <c r="FH374" s="15"/>
      <c r="FI374" s="13"/>
      <c r="FJ374" s="98">
        <f t="shared" si="431"/>
        <v>0</v>
      </c>
      <c r="FK374" s="99">
        <f>FK5</f>
        <v>1</v>
      </c>
      <c r="FL374" s="100"/>
      <c r="FM374" s="110"/>
      <c r="FN374" s="95">
        <f t="shared" si="432"/>
        <v>0</v>
      </c>
      <c r="FO374" s="15"/>
      <c r="FP374" s="24">
        <f t="shared" si="351"/>
        <v>0</v>
      </c>
      <c r="FQ374" s="5">
        <v>0</v>
      </c>
      <c r="FR374" s="8">
        <v>0</v>
      </c>
      <c r="FS374" s="84">
        <f t="shared" si="382"/>
        <v>14.877134999999999</v>
      </c>
      <c r="FT374" s="85">
        <f t="shared" si="383"/>
        <v>500</v>
      </c>
      <c r="FU374" s="85">
        <f t="shared" si="384"/>
        <v>500</v>
      </c>
      <c r="FV374" s="85">
        <f t="shared" si="385"/>
        <v>500</v>
      </c>
      <c r="FW374" s="85">
        <f t="shared" si="386"/>
        <v>500</v>
      </c>
      <c r="FX374" s="85">
        <f t="shared" si="387"/>
        <v>14.058892574999998</v>
      </c>
      <c r="FY374" s="85">
        <f t="shared" si="388"/>
        <v>500</v>
      </c>
      <c r="FZ374" s="85">
        <f t="shared" si="389"/>
        <v>500</v>
      </c>
      <c r="GA374" s="85">
        <f t="shared" si="390"/>
        <v>500</v>
      </c>
      <c r="GB374" s="85">
        <f t="shared" si="391"/>
        <v>500</v>
      </c>
      <c r="GC374" s="85">
        <f t="shared" si="392"/>
        <v>500</v>
      </c>
      <c r="GD374" s="85">
        <f t="shared" si="393"/>
        <v>500</v>
      </c>
      <c r="GE374" s="85">
        <f t="shared" si="394"/>
        <v>500</v>
      </c>
      <c r="GF374" s="85">
        <f t="shared" si="395"/>
        <v>500</v>
      </c>
      <c r="GG374" s="85">
        <f t="shared" si="396"/>
        <v>500</v>
      </c>
      <c r="GH374" s="101">
        <f t="shared" si="433"/>
        <v>2</v>
      </c>
      <c r="GI374" s="102">
        <f t="shared" si="434"/>
        <v>28.936027574999997</v>
      </c>
      <c r="GJ374" s="102">
        <f t="shared" si="435"/>
        <v>14.468013787499999</v>
      </c>
      <c r="GK374" s="79">
        <f>ROW()</f>
        <v>374</v>
      </c>
    </row>
    <row r="375" spans="1:193" s="12" customFormat="1" ht="50.1" customHeight="1">
      <c r="A375" s="17">
        <f>ROW()</f>
        <v>375</v>
      </c>
      <c r="B375" s="32">
        <f t="shared" si="399"/>
        <v>369</v>
      </c>
      <c r="C375" s="33">
        <f t="shared" si="400"/>
        <v>369</v>
      </c>
      <c r="D375" s="31" t="s">
        <v>696</v>
      </c>
      <c r="E375" s="390">
        <f t="shared" si="336"/>
        <v>16.782618824999997</v>
      </c>
      <c r="F375" s="107">
        <f t="shared" si="402"/>
        <v>17.271001912499997</v>
      </c>
      <c r="G375" s="3">
        <v>0</v>
      </c>
      <c r="H375" s="4">
        <v>0</v>
      </c>
      <c r="I375" s="63"/>
      <c r="J375" s="15"/>
      <c r="K375" s="13"/>
      <c r="L375" s="98">
        <f t="shared" si="403"/>
        <v>1</v>
      </c>
      <c r="M375" s="99">
        <f>M5</f>
        <v>0.94499999999999995</v>
      </c>
      <c r="N375" s="100">
        <v>18.792999999999999</v>
      </c>
      <c r="O375" s="110">
        <v>125245</v>
      </c>
      <c r="P375" s="95">
        <f t="shared" si="404"/>
        <v>17.759384999999998</v>
      </c>
      <c r="Q375" s="15"/>
      <c r="R375" s="24">
        <f t="shared" si="337"/>
        <v>2</v>
      </c>
      <c r="S375" s="25">
        <v>0</v>
      </c>
      <c r="T375" s="63"/>
      <c r="U375" s="15"/>
      <c r="V375" s="13"/>
      <c r="W375" s="98">
        <f t="shared" si="405"/>
        <v>0</v>
      </c>
      <c r="X375" s="99">
        <f>X5</f>
        <v>0.97</v>
      </c>
      <c r="Y375" s="100"/>
      <c r="Z375" s="110"/>
      <c r="AA375" s="95">
        <f t="shared" si="406"/>
        <v>0</v>
      </c>
      <c r="AB375" s="15"/>
      <c r="AC375" s="24">
        <f t="shared" si="338"/>
        <v>0</v>
      </c>
      <c r="AD375" s="5">
        <v>0</v>
      </c>
      <c r="AE375" s="63"/>
      <c r="AF375" s="15"/>
      <c r="AG375" s="13"/>
      <c r="AH375" s="98">
        <f t="shared" si="407"/>
        <v>0</v>
      </c>
      <c r="AI375" s="99">
        <f>AI5</f>
        <v>0.95499999999999996</v>
      </c>
      <c r="AJ375" s="100"/>
      <c r="AK375" s="110"/>
      <c r="AL375" s="95">
        <f t="shared" si="408"/>
        <v>0</v>
      </c>
      <c r="AM375" s="15"/>
      <c r="AN375" s="24">
        <f t="shared" si="339"/>
        <v>0</v>
      </c>
      <c r="AO375" s="5">
        <v>0</v>
      </c>
      <c r="AP375" s="63"/>
      <c r="AQ375" s="15"/>
      <c r="AR375" s="13"/>
      <c r="AS375" s="98">
        <f t="shared" si="409"/>
        <v>0</v>
      </c>
      <c r="AT375" s="99">
        <f>AT5</f>
        <v>0.96</v>
      </c>
      <c r="AU375" s="100"/>
      <c r="AV375" s="110"/>
      <c r="AW375" s="95">
        <f t="shared" si="410"/>
        <v>0</v>
      </c>
      <c r="AX375" s="15"/>
      <c r="AY375" s="24">
        <f t="shared" si="340"/>
        <v>0</v>
      </c>
      <c r="AZ375" s="5">
        <v>0</v>
      </c>
      <c r="BA375" s="63"/>
      <c r="BB375" s="15"/>
      <c r="BC375" s="13"/>
      <c r="BD375" s="98">
        <f t="shared" si="411"/>
        <v>0</v>
      </c>
      <c r="BE375" s="99">
        <f>BE5</f>
        <v>0.98</v>
      </c>
      <c r="BF375" s="100"/>
      <c r="BG375" s="110"/>
      <c r="BH375" s="95">
        <f t="shared" si="412"/>
        <v>0</v>
      </c>
      <c r="BI375" s="15"/>
      <c r="BJ375" s="24">
        <f t="shared" si="341"/>
        <v>0</v>
      </c>
      <c r="BK375" s="5">
        <v>0</v>
      </c>
      <c r="BL375" s="63"/>
      <c r="BM375" s="15"/>
      <c r="BN375" s="13"/>
      <c r="BO375" s="98">
        <f t="shared" si="413"/>
        <v>1</v>
      </c>
      <c r="BP375" s="99">
        <f>BP5</f>
        <v>0.94499999999999995</v>
      </c>
      <c r="BQ375" s="100">
        <v>17.759384999999998</v>
      </c>
      <c r="BR375" s="110"/>
      <c r="BS375" s="95">
        <f t="shared" si="414"/>
        <v>16.782618824999997</v>
      </c>
      <c r="BT375" s="15"/>
      <c r="BU375" s="24">
        <f t="shared" si="342"/>
        <v>1</v>
      </c>
      <c r="BV375" s="5">
        <v>0</v>
      </c>
      <c r="BW375" s="63"/>
      <c r="BX375" s="15"/>
      <c r="BY375" s="13"/>
      <c r="BZ375" s="98">
        <f t="shared" si="415"/>
        <v>0</v>
      </c>
      <c r="CA375" s="99">
        <f>CA5</f>
        <v>1</v>
      </c>
      <c r="CB375" s="100"/>
      <c r="CC375" s="110"/>
      <c r="CD375" s="95">
        <f t="shared" si="416"/>
        <v>0</v>
      </c>
      <c r="CE375" s="15"/>
      <c r="CF375" s="24">
        <f t="shared" si="343"/>
        <v>0</v>
      </c>
      <c r="CG375" s="5">
        <v>0</v>
      </c>
      <c r="CH375" s="63"/>
      <c r="CI375" s="15"/>
      <c r="CJ375" s="13"/>
      <c r="CK375" s="98">
        <f t="shared" si="417"/>
        <v>0</v>
      </c>
      <c r="CL375" s="99">
        <f>CL5</f>
        <v>1</v>
      </c>
      <c r="CM375" s="100"/>
      <c r="CN375" s="110"/>
      <c r="CO375" s="95">
        <f t="shared" si="418"/>
        <v>0</v>
      </c>
      <c r="CP375" s="15"/>
      <c r="CQ375" s="24">
        <f t="shared" si="344"/>
        <v>0</v>
      </c>
      <c r="CR375" s="5">
        <v>0</v>
      </c>
      <c r="CS375" s="63"/>
      <c r="CT375" s="15"/>
      <c r="CU375" s="13"/>
      <c r="CV375" s="98">
        <f t="shared" si="419"/>
        <v>0</v>
      </c>
      <c r="CW375" s="99">
        <f>CW5</f>
        <v>1</v>
      </c>
      <c r="CX375" s="100"/>
      <c r="CY375" s="110"/>
      <c r="CZ375" s="95">
        <f t="shared" si="420"/>
        <v>0</v>
      </c>
      <c r="DA375" s="15"/>
      <c r="DB375" s="24">
        <f t="shared" si="345"/>
        <v>0</v>
      </c>
      <c r="DC375" s="5">
        <v>0</v>
      </c>
      <c r="DD375" s="63"/>
      <c r="DE375" s="15"/>
      <c r="DF375" s="13"/>
      <c r="DG375" s="98">
        <f t="shared" si="421"/>
        <v>0</v>
      </c>
      <c r="DH375" s="99">
        <f>DH5</f>
        <v>1</v>
      </c>
      <c r="DI375" s="100"/>
      <c r="DJ375" s="110"/>
      <c r="DK375" s="95">
        <f t="shared" si="422"/>
        <v>0</v>
      </c>
      <c r="DL375" s="15"/>
      <c r="DM375" s="24">
        <f t="shared" si="346"/>
        <v>0</v>
      </c>
      <c r="DN375" s="5">
        <v>0</v>
      </c>
      <c r="DO375" s="63"/>
      <c r="DP375" s="15"/>
      <c r="DQ375" s="13"/>
      <c r="DR375" s="98">
        <f t="shared" si="423"/>
        <v>0</v>
      </c>
      <c r="DS375" s="99">
        <f>DS5</f>
        <v>1</v>
      </c>
      <c r="DT375" s="100"/>
      <c r="DU375" s="110"/>
      <c r="DV375" s="95">
        <f t="shared" si="424"/>
        <v>0</v>
      </c>
      <c r="DW375" s="15"/>
      <c r="DX375" s="24">
        <f t="shared" si="347"/>
        <v>0</v>
      </c>
      <c r="DY375" s="5">
        <v>0</v>
      </c>
      <c r="DZ375" s="63"/>
      <c r="EA375" s="15"/>
      <c r="EB375" s="13"/>
      <c r="EC375" s="98">
        <f t="shared" si="425"/>
        <v>0</v>
      </c>
      <c r="ED375" s="99">
        <f>ED5</f>
        <v>1</v>
      </c>
      <c r="EE375" s="100"/>
      <c r="EF375" s="110"/>
      <c r="EG375" s="95">
        <f t="shared" si="426"/>
        <v>0</v>
      </c>
      <c r="EH375" s="15"/>
      <c r="EI375" s="24">
        <f t="shared" si="348"/>
        <v>0</v>
      </c>
      <c r="EJ375" s="5">
        <v>0</v>
      </c>
      <c r="EK375" s="63"/>
      <c r="EL375" s="15"/>
      <c r="EM375" s="13"/>
      <c r="EN375" s="98">
        <f t="shared" si="427"/>
        <v>0</v>
      </c>
      <c r="EO375" s="99">
        <f>EO5</f>
        <v>1</v>
      </c>
      <c r="EP375" s="100"/>
      <c r="EQ375" s="110"/>
      <c r="ER375" s="95">
        <f t="shared" si="428"/>
        <v>0</v>
      </c>
      <c r="ES375" s="15"/>
      <c r="ET375" s="24">
        <f t="shared" si="349"/>
        <v>0</v>
      </c>
      <c r="EU375" s="5">
        <v>0</v>
      </c>
      <c r="EV375" s="63"/>
      <c r="EW375" s="15"/>
      <c r="EX375" s="13"/>
      <c r="EY375" s="98">
        <f t="shared" si="429"/>
        <v>0</v>
      </c>
      <c r="EZ375" s="99">
        <f>EZ5</f>
        <v>1</v>
      </c>
      <c r="FA375" s="100"/>
      <c r="FB375" s="110"/>
      <c r="FC375" s="95">
        <f t="shared" si="430"/>
        <v>0</v>
      </c>
      <c r="FD375" s="15"/>
      <c r="FE375" s="24">
        <f t="shared" si="350"/>
        <v>0</v>
      </c>
      <c r="FF375" s="5">
        <v>0</v>
      </c>
      <c r="FG375" s="63"/>
      <c r="FH375" s="15"/>
      <c r="FI375" s="13"/>
      <c r="FJ375" s="98">
        <f t="shared" si="431"/>
        <v>0</v>
      </c>
      <c r="FK375" s="99">
        <f>FK5</f>
        <v>1</v>
      </c>
      <c r="FL375" s="100"/>
      <c r="FM375" s="110"/>
      <c r="FN375" s="95">
        <f t="shared" si="432"/>
        <v>0</v>
      </c>
      <c r="FO375" s="15"/>
      <c r="FP375" s="24">
        <f t="shared" si="351"/>
        <v>0</v>
      </c>
      <c r="FQ375" s="5">
        <v>0</v>
      </c>
      <c r="FR375" s="8">
        <v>0</v>
      </c>
      <c r="FS375" s="84">
        <f t="shared" si="382"/>
        <v>17.759384999999998</v>
      </c>
      <c r="FT375" s="85">
        <f t="shared" si="383"/>
        <v>500</v>
      </c>
      <c r="FU375" s="85">
        <f t="shared" si="384"/>
        <v>500</v>
      </c>
      <c r="FV375" s="85">
        <f t="shared" si="385"/>
        <v>500</v>
      </c>
      <c r="FW375" s="85">
        <f t="shared" si="386"/>
        <v>500</v>
      </c>
      <c r="FX375" s="85">
        <f t="shared" si="387"/>
        <v>16.782618824999997</v>
      </c>
      <c r="FY375" s="85">
        <f t="shared" si="388"/>
        <v>500</v>
      </c>
      <c r="FZ375" s="85">
        <f t="shared" si="389"/>
        <v>500</v>
      </c>
      <c r="GA375" s="85">
        <f t="shared" si="390"/>
        <v>500</v>
      </c>
      <c r="GB375" s="85">
        <f t="shared" si="391"/>
        <v>500</v>
      </c>
      <c r="GC375" s="85">
        <f t="shared" si="392"/>
        <v>500</v>
      </c>
      <c r="GD375" s="85">
        <f t="shared" si="393"/>
        <v>500</v>
      </c>
      <c r="GE375" s="85">
        <f t="shared" si="394"/>
        <v>500</v>
      </c>
      <c r="GF375" s="85">
        <f t="shared" si="395"/>
        <v>500</v>
      </c>
      <c r="GG375" s="85">
        <f t="shared" si="396"/>
        <v>500</v>
      </c>
      <c r="GH375" s="101">
        <f t="shared" si="433"/>
        <v>2</v>
      </c>
      <c r="GI375" s="102">
        <f t="shared" si="434"/>
        <v>34.542003824999995</v>
      </c>
      <c r="GJ375" s="102">
        <f t="shared" si="435"/>
        <v>17.271001912499997</v>
      </c>
      <c r="GK375" s="79">
        <f>ROW()</f>
        <v>375</v>
      </c>
    </row>
    <row r="376" spans="1:193" s="12" customFormat="1" ht="50.1" customHeight="1">
      <c r="A376" s="17">
        <f>ROW()</f>
        <v>376</v>
      </c>
      <c r="B376" s="32">
        <f t="shared" si="399"/>
        <v>370</v>
      </c>
      <c r="C376" s="33">
        <f t="shared" si="400"/>
        <v>370</v>
      </c>
      <c r="D376" s="31" t="s">
        <v>697</v>
      </c>
      <c r="E376" s="390">
        <f t="shared" si="336"/>
        <v>2.016</v>
      </c>
      <c r="F376" s="107">
        <f t="shared" si="402"/>
        <v>6.3600746999999993</v>
      </c>
      <c r="G376" s="3">
        <v>0</v>
      </c>
      <c r="H376" s="4">
        <v>0</v>
      </c>
      <c r="I376" s="63"/>
      <c r="J376" s="15"/>
      <c r="K376" s="13"/>
      <c r="L376" s="98">
        <f t="shared" si="403"/>
        <v>1</v>
      </c>
      <c r="M376" s="99">
        <f>M5</f>
        <v>0.94499999999999995</v>
      </c>
      <c r="N376" s="100">
        <v>9.2840000000000007</v>
      </c>
      <c r="O376" s="110">
        <v>121291</v>
      </c>
      <c r="P376" s="95">
        <f t="shared" si="404"/>
        <v>8.7733799999999995</v>
      </c>
      <c r="Q376" s="15"/>
      <c r="R376" s="24">
        <f t="shared" si="337"/>
        <v>3</v>
      </c>
      <c r="S376" s="25">
        <v>0</v>
      </c>
      <c r="T376" s="63"/>
      <c r="U376" s="15"/>
      <c r="V376" s="13"/>
      <c r="W376" s="98">
        <f t="shared" si="405"/>
        <v>0</v>
      </c>
      <c r="X376" s="99">
        <f>X5</f>
        <v>0.97</v>
      </c>
      <c r="Y376" s="100"/>
      <c r="Z376" s="110"/>
      <c r="AA376" s="95">
        <f t="shared" si="406"/>
        <v>0</v>
      </c>
      <c r="AB376" s="15"/>
      <c r="AC376" s="24">
        <f t="shared" si="338"/>
        <v>0</v>
      </c>
      <c r="AD376" s="5">
        <v>0</v>
      </c>
      <c r="AE376" s="63"/>
      <c r="AF376" s="15"/>
      <c r="AG376" s="13"/>
      <c r="AH376" s="98">
        <f t="shared" si="407"/>
        <v>0</v>
      </c>
      <c r="AI376" s="99">
        <f>AI5</f>
        <v>0.95499999999999996</v>
      </c>
      <c r="AJ376" s="100"/>
      <c r="AK376" s="110"/>
      <c r="AL376" s="95">
        <f t="shared" si="408"/>
        <v>0</v>
      </c>
      <c r="AM376" s="15"/>
      <c r="AN376" s="24">
        <f t="shared" si="339"/>
        <v>0</v>
      </c>
      <c r="AO376" s="5">
        <v>0</v>
      </c>
      <c r="AP376" s="63"/>
      <c r="AQ376" s="15"/>
      <c r="AR376" s="13"/>
      <c r="AS376" s="98">
        <f t="shared" si="409"/>
        <v>1</v>
      </c>
      <c r="AT376" s="99">
        <f>AT5</f>
        <v>0.96</v>
      </c>
      <c r="AU376" s="100">
        <v>2.1</v>
      </c>
      <c r="AV376" s="110"/>
      <c r="AW376" s="95">
        <f t="shared" si="410"/>
        <v>2.016</v>
      </c>
      <c r="AX376" s="15"/>
      <c r="AY376" s="24">
        <f t="shared" si="340"/>
        <v>1</v>
      </c>
      <c r="AZ376" s="5">
        <v>0</v>
      </c>
      <c r="BA376" s="63"/>
      <c r="BB376" s="15"/>
      <c r="BC376" s="13"/>
      <c r="BD376" s="98">
        <f t="shared" si="411"/>
        <v>0</v>
      </c>
      <c r="BE376" s="99">
        <f>BE5</f>
        <v>0.98</v>
      </c>
      <c r="BF376" s="100"/>
      <c r="BG376" s="110"/>
      <c r="BH376" s="95">
        <f t="shared" si="412"/>
        <v>0</v>
      </c>
      <c r="BI376" s="15"/>
      <c r="BJ376" s="24">
        <f t="shared" si="341"/>
        <v>0</v>
      </c>
      <c r="BK376" s="5">
        <v>0</v>
      </c>
      <c r="BL376" s="63"/>
      <c r="BM376" s="15"/>
      <c r="BN376" s="13"/>
      <c r="BO376" s="98">
        <f t="shared" si="413"/>
        <v>1</v>
      </c>
      <c r="BP376" s="99">
        <f>BP5</f>
        <v>0.94499999999999995</v>
      </c>
      <c r="BQ376" s="100">
        <v>8.7733799999999995</v>
      </c>
      <c r="BR376" s="110"/>
      <c r="BS376" s="95">
        <f t="shared" si="414"/>
        <v>8.2908440999999993</v>
      </c>
      <c r="BT376" s="15"/>
      <c r="BU376" s="24">
        <f t="shared" si="342"/>
        <v>2</v>
      </c>
      <c r="BV376" s="5">
        <v>0</v>
      </c>
      <c r="BW376" s="63"/>
      <c r="BX376" s="15"/>
      <c r="BY376" s="13"/>
      <c r="BZ376" s="98">
        <f t="shared" si="415"/>
        <v>0</v>
      </c>
      <c r="CA376" s="99">
        <f>CA5</f>
        <v>1</v>
      </c>
      <c r="CB376" s="100"/>
      <c r="CC376" s="110"/>
      <c r="CD376" s="95">
        <f t="shared" si="416"/>
        <v>0</v>
      </c>
      <c r="CE376" s="15"/>
      <c r="CF376" s="24">
        <f t="shared" si="343"/>
        <v>0</v>
      </c>
      <c r="CG376" s="5">
        <v>0</v>
      </c>
      <c r="CH376" s="63"/>
      <c r="CI376" s="15"/>
      <c r="CJ376" s="13"/>
      <c r="CK376" s="98">
        <f t="shared" si="417"/>
        <v>0</v>
      </c>
      <c r="CL376" s="99">
        <f>CL5</f>
        <v>1</v>
      </c>
      <c r="CM376" s="100"/>
      <c r="CN376" s="110"/>
      <c r="CO376" s="95">
        <f t="shared" si="418"/>
        <v>0</v>
      </c>
      <c r="CP376" s="15"/>
      <c r="CQ376" s="24">
        <f t="shared" si="344"/>
        <v>0</v>
      </c>
      <c r="CR376" s="5">
        <v>0</v>
      </c>
      <c r="CS376" s="63"/>
      <c r="CT376" s="15"/>
      <c r="CU376" s="13"/>
      <c r="CV376" s="98">
        <f t="shared" si="419"/>
        <v>0</v>
      </c>
      <c r="CW376" s="99">
        <f>CW5</f>
        <v>1</v>
      </c>
      <c r="CX376" s="100"/>
      <c r="CY376" s="110"/>
      <c r="CZ376" s="95">
        <f t="shared" si="420"/>
        <v>0</v>
      </c>
      <c r="DA376" s="15"/>
      <c r="DB376" s="24">
        <f t="shared" si="345"/>
        <v>0</v>
      </c>
      <c r="DC376" s="5">
        <v>0</v>
      </c>
      <c r="DD376" s="63"/>
      <c r="DE376" s="15"/>
      <c r="DF376" s="13"/>
      <c r="DG376" s="98">
        <f t="shared" si="421"/>
        <v>0</v>
      </c>
      <c r="DH376" s="99">
        <f>DH5</f>
        <v>1</v>
      </c>
      <c r="DI376" s="100"/>
      <c r="DJ376" s="110"/>
      <c r="DK376" s="95">
        <f t="shared" si="422"/>
        <v>0</v>
      </c>
      <c r="DL376" s="15"/>
      <c r="DM376" s="24">
        <f t="shared" si="346"/>
        <v>0</v>
      </c>
      <c r="DN376" s="5">
        <v>0</v>
      </c>
      <c r="DO376" s="63"/>
      <c r="DP376" s="15"/>
      <c r="DQ376" s="13"/>
      <c r="DR376" s="98">
        <f t="shared" si="423"/>
        <v>0</v>
      </c>
      <c r="DS376" s="99">
        <f>DS5</f>
        <v>1</v>
      </c>
      <c r="DT376" s="100"/>
      <c r="DU376" s="110"/>
      <c r="DV376" s="95">
        <f t="shared" si="424"/>
        <v>0</v>
      </c>
      <c r="DW376" s="15"/>
      <c r="DX376" s="24">
        <f t="shared" si="347"/>
        <v>0</v>
      </c>
      <c r="DY376" s="5">
        <v>0</v>
      </c>
      <c r="DZ376" s="63"/>
      <c r="EA376" s="15"/>
      <c r="EB376" s="13"/>
      <c r="EC376" s="98">
        <f t="shared" si="425"/>
        <v>0</v>
      </c>
      <c r="ED376" s="99">
        <f>ED5</f>
        <v>1</v>
      </c>
      <c r="EE376" s="100"/>
      <c r="EF376" s="110"/>
      <c r="EG376" s="95">
        <f t="shared" si="426"/>
        <v>0</v>
      </c>
      <c r="EH376" s="15"/>
      <c r="EI376" s="24">
        <f t="shared" si="348"/>
        <v>0</v>
      </c>
      <c r="EJ376" s="5">
        <v>0</v>
      </c>
      <c r="EK376" s="63"/>
      <c r="EL376" s="15"/>
      <c r="EM376" s="13"/>
      <c r="EN376" s="98">
        <f t="shared" si="427"/>
        <v>0</v>
      </c>
      <c r="EO376" s="99">
        <f>EO5</f>
        <v>1</v>
      </c>
      <c r="EP376" s="100"/>
      <c r="EQ376" s="110"/>
      <c r="ER376" s="95">
        <f t="shared" si="428"/>
        <v>0</v>
      </c>
      <c r="ES376" s="15"/>
      <c r="ET376" s="24">
        <f t="shared" si="349"/>
        <v>0</v>
      </c>
      <c r="EU376" s="5">
        <v>0</v>
      </c>
      <c r="EV376" s="63"/>
      <c r="EW376" s="15"/>
      <c r="EX376" s="13"/>
      <c r="EY376" s="98">
        <f t="shared" si="429"/>
        <v>0</v>
      </c>
      <c r="EZ376" s="99">
        <f>EZ5</f>
        <v>1</v>
      </c>
      <c r="FA376" s="100"/>
      <c r="FB376" s="110"/>
      <c r="FC376" s="95">
        <f t="shared" si="430"/>
        <v>0</v>
      </c>
      <c r="FD376" s="15"/>
      <c r="FE376" s="24">
        <f t="shared" si="350"/>
        <v>0</v>
      </c>
      <c r="FF376" s="5">
        <v>0</v>
      </c>
      <c r="FG376" s="63"/>
      <c r="FH376" s="15"/>
      <c r="FI376" s="13"/>
      <c r="FJ376" s="98">
        <f t="shared" si="431"/>
        <v>0</v>
      </c>
      <c r="FK376" s="99">
        <f>FK5</f>
        <v>1</v>
      </c>
      <c r="FL376" s="100"/>
      <c r="FM376" s="110"/>
      <c r="FN376" s="95">
        <f t="shared" si="432"/>
        <v>0</v>
      </c>
      <c r="FO376" s="15"/>
      <c r="FP376" s="24">
        <f t="shared" si="351"/>
        <v>0</v>
      </c>
      <c r="FQ376" s="5">
        <v>0</v>
      </c>
      <c r="FR376" s="8">
        <v>0</v>
      </c>
      <c r="FS376" s="84">
        <f t="shared" si="382"/>
        <v>8.7733799999999995</v>
      </c>
      <c r="FT376" s="85">
        <f t="shared" si="383"/>
        <v>500</v>
      </c>
      <c r="FU376" s="85">
        <f t="shared" si="384"/>
        <v>500</v>
      </c>
      <c r="FV376" s="85">
        <f t="shared" si="385"/>
        <v>2.016</v>
      </c>
      <c r="FW376" s="85">
        <f t="shared" si="386"/>
        <v>500</v>
      </c>
      <c r="FX376" s="85">
        <f t="shared" si="387"/>
        <v>8.2908440999999993</v>
      </c>
      <c r="FY376" s="85">
        <f t="shared" si="388"/>
        <v>500</v>
      </c>
      <c r="FZ376" s="85">
        <f t="shared" si="389"/>
        <v>500</v>
      </c>
      <c r="GA376" s="85">
        <f t="shared" si="390"/>
        <v>500</v>
      </c>
      <c r="GB376" s="85">
        <f t="shared" si="391"/>
        <v>500</v>
      </c>
      <c r="GC376" s="85">
        <f t="shared" si="392"/>
        <v>500</v>
      </c>
      <c r="GD376" s="85">
        <f t="shared" si="393"/>
        <v>500</v>
      </c>
      <c r="GE376" s="85">
        <f t="shared" si="394"/>
        <v>500</v>
      </c>
      <c r="GF376" s="85">
        <f t="shared" si="395"/>
        <v>500</v>
      </c>
      <c r="GG376" s="85">
        <f t="shared" si="396"/>
        <v>500</v>
      </c>
      <c r="GH376" s="101">
        <f t="shared" si="433"/>
        <v>3</v>
      </c>
      <c r="GI376" s="102">
        <f t="shared" si="434"/>
        <v>19.080224099999999</v>
      </c>
      <c r="GJ376" s="102">
        <f t="shared" si="435"/>
        <v>6.3600746999999993</v>
      </c>
      <c r="GK376" s="79">
        <f>ROW()</f>
        <v>376</v>
      </c>
    </row>
    <row r="377" spans="1:193" s="12" customFormat="1" ht="50.1" customHeight="1">
      <c r="A377" s="17">
        <f>ROW()</f>
        <v>377</v>
      </c>
      <c r="B377" s="32">
        <f t="shared" si="399"/>
        <v>371</v>
      </c>
      <c r="C377" s="33">
        <f t="shared" si="400"/>
        <v>371</v>
      </c>
      <c r="D377" s="31" t="s">
        <v>698</v>
      </c>
      <c r="E377" s="390">
        <f t="shared" si="336"/>
        <v>1.65209625</v>
      </c>
      <c r="F377" s="107">
        <f t="shared" si="402"/>
        <v>1.9590487499999998</v>
      </c>
      <c r="G377" s="3">
        <v>0</v>
      </c>
      <c r="H377" s="4">
        <v>0</v>
      </c>
      <c r="I377" s="63"/>
      <c r="J377" s="15"/>
      <c r="K377" s="13"/>
      <c r="L377" s="98">
        <f t="shared" si="403"/>
        <v>1</v>
      </c>
      <c r="M377" s="99">
        <f>M5</f>
        <v>0.94499999999999995</v>
      </c>
      <c r="N377" s="100">
        <v>1.85</v>
      </c>
      <c r="O377" s="110">
        <v>121280</v>
      </c>
      <c r="P377" s="95">
        <f t="shared" si="404"/>
        <v>1.7482500000000001</v>
      </c>
      <c r="Q377" s="15"/>
      <c r="R377" s="24">
        <f t="shared" si="337"/>
        <v>2</v>
      </c>
      <c r="S377" s="25">
        <v>0</v>
      </c>
      <c r="T377" s="63"/>
      <c r="U377" s="15"/>
      <c r="V377" s="13"/>
      <c r="W377" s="98">
        <f t="shared" si="405"/>
        <v>0</v>
      </c>
      <c r="X377" s="99">
        <f>X5</f>
        <v>0.97</v>
      </c>
      <c r="Y377" s="100"/>
      <c r="Z377" s="110"/>
      <c r="AA377" s="95">
        <f t="shared" si="406"/>
        <v>0</v>
      </c>
      <c r="AB377" s="15"/>
      <c r="AC377" s="24">
        <f t="shared" si="338"/>
        <v>0</v>
      </c>
      <c r="AD377" s="5">
        <v>0</v>
      </c>
      <c r="AE377" s="63"/>
      <c r="AF377" s="15"/>
      <c r="AG377" s="13"/>
      <c r="AH377" s="98">
        <f t="shared" si="407"/>
        <v>0</v>
      </c>
      <c r="AI377" s="99">
        <f>AI5</f>
        <v>0.95499999999999996</v>
      </c>
      <c r="AJ377" s="100"/>
      <c r="AK377" s="110"/>
      <c r="AL377" s="95">
        <f t="shared" si="408"/>
        <v>0</v>
      </c>
      <c r="AM377" s="15"/>
      <c r="AN377" s="24">
        <f t="shared" si="339"/>
        <v>0</v>
      </c>
      <c r="AO377" s="5">
        <v>0</v>
      </c>
      <c r="AP377" s="63"/>
      <c r="AQ377" s="15"/>
      <c r="AR377" s="13"/>
      <c r="AS377" s="98">
        <f t="shared" si="409"/>
        <v>1</v>
      </c>
      <c r="AT377" s="99">
        <f>AT5</f>
        <v>0.96</v>
      </c>
      <c r="AU377" s="100">
        <v>2.58</v>
      </c>
      <c r="AV377" s="110"/>
      <c r="AW377" s="95">
        <f t="shared" si="410"/>
        <v>2.4767999999999999</v>
      </c>
      <c r="AX377" s="15"/>
      <c r="AY377" s="24">
        <f t="shared" si="340"/>
        <v>3</v>
      </c>
      <c r="AZ377" s="5">
        <v>0</v>
      </c>
      <c r="BA377" s="63"/>
      <c r="BB377" s="15"/>
      <c r="BC377" s="13"/>
      <c r="BD377" s="98">
        <f t="shared" si="411"/>
        <v>0</v>
      </c>
      <c r="BE377" s="99">
        <f>BE5</f>
        <v>0.98</v>
      </c>
      <c r="BF377" s="100"/>
      <c r="BG377" s="110"/>
      <c r="BH377" s="95">
        <f t="shared" si="412"/>
        <v>0</v>
      </c>
      <c r="BI377" s="15"/>
      <c r="BJ377" s="24">
        <f t="shared" si="341"/>
        <v>0</v>
      </c>
      <c r="BK377" s="5">
        <v>0</v>
      </c>
      <c r="BL377" s="63"/>
      <c r="BM377" s="15"/>
      <c r="BN377" s="13"/>
      <c r="BO377" s="98">
        <f t="shared" si="413"/>
        <v>1</v>
      </c>
      <c r="BP377" s="99">
        <f>BP5</f>
        <v>0.94499999999999995</v>
      </c>
      <c r="BQ377" s="100">
        <v>1.7482500000000001</v>
      </c>
      <c r="BR377" s="110"/>
      <c r="BS377" s="95">
        <f t="shared" si="414"/>
        <v>1.65209625</v>
      </c>
      <c r="BT377" s="15"/>
      <c r="BU377" s="24">
        <f t="shared" si="342"/>
        <v>1</v>
      </c>
      <c r="BV377" s="5">
        <v>0</v>
      </c>
      <c r="BW377" s="63"/>
      <c r="BX377" s="15"/>
      <c r="BY377" s="13"/>
      <c r="BZ377" s="98">
        <f t="shared" si="415"/>
        <v>0</v>
      </c>
      <c r="CA377" s="99">
        <f>CA5</f>
        <v>1</v>
      </c>
      <c r="CB377" s="100"/>
      <c r="CC377" s="110"/>
      <c r="CD377" s="95">
        <f t="shared" si="416"/>
        <v>0</v>
      </c>
      <c r="CE377" s="15"/>
      <c r="CF377" s="24">
        <f t="shared" si="343"/>
        <v>0</v>
      </c>
      <c r="CG377" s="5">
        <v>0</v>
      </c>
      <c r="CH377" s="63"/>
      <c r="CI377" s="15"/>
      <c r="CJ377" s="13"/>
      <c r="CK377" s="98">
        <f t="shared" si="417"/>
        <v>0</v>
      </c>
      <c r="CL377" s="99">
        <f>CL5</f>
        <v>1</v>
      </c>
      <c r="CM377" s="100"/>
      <c r="CN377" s="110"/>
      <c r="CO377" s="95">
        <f t="shared" si="418"/>
        <v>0</v>
      </c>
      <c r="CP377" s="15"/>
      <c r="CQ377" s="24">
        <f t="shared" si="344"/>
        <v>0</v>
      </c>
      <c r="CR377" s="5">
        <v>0</v>
      </c>
      <c r="CS377" s="63"/>
      <c r="CT377" s="15"/>
      <c r="CU377" s="13"/>
      <c r="CV377" s="98">
        <f t="shared" si="419"/>
        <v>0</v>
      </c>
      <c r="CW377" s="99">
        <f>CW5</f>
        <v>1</v>
      </c>
      <c r="CX377" s="100"/>
      <c r="CY377" s="110"/>
      <c r="CZ377" s="95">
        <f t="shared" si="420"/>
        <v>0</v>
      </c>
      <c r="DA377" s="15"/>
      <c r="DB377" s="24">
        <f t="shared" si="345"/>
        <v>0</v>
      </c>
      <c r="DC377" s="5">
        <v>0</v>
      </c>
      <c r="DD377" s="63"/>
      <c r="DE377" s="15"/>
      <c r="DF377" s="13"/>
      <c r="DG377" s="98">
        <f t="shared" si="421"/>
        <v>0</v>
      </c>
      <c r="DH377" s="99">
        <f>DH5</f>
        <v>1</v>
      </c>
      <c r="DI377" s="100"/>
      <c r="DJ377" s="110"/>
      <c r="DK377" s="95">
        <f t="shared" si="422"/>
        <v>0</v>
      </c>
      <c r="DL377" s="15"/>
      <c r="DM377" s="24">
        <f t="shared" si="346"/>
        <v>0</v>
      </c>
      <c r="DN377" s="5">
        <v>0</v>
      </c>
      <c r="DO377" s="63"/>
      <c r="DP377" s="15"/>
      <c r="DQ377" s="13"/>
      <c r="DR377" s="98">
        <f t="shared" si="423"/>
        <v>0</v>
      </c>
      <c r="DS377" s="99">
        <f>DS5</f>
        <v>1</v>
      </c>
      <c r="DT377" s="100"/>
      <c r="DU377" s="110"/>
      <c r="DV377" s="95">
        <f t="shared" si="424"/>
        <v>0</v>
      </c>
      <c r="DW377" s="15"/>
      <c r="DX377" s="24">
        <f t="shared" si="347"/>
        <v>0</v>
      </c>
      <c r="DY377" s="5">
        <v>0</v>
      </c>
      <c r="DZ377" s="63"/>
      <c r="EA377" s="15"/>
      <c r="EB377" s="13"/>
      <c r="EC377" s="98">
        <f t="shared" si="425"/>
        <v>0</v>
      </c>
      <c r="ED377" s="99">
        <f>ED5</f>
        <v>1</v>
      </c>
      <c r="EE377" s="100"/>
      <c r="EF377" s="110"/>
      <c r="EG377" s="95">
        <f t="shared" si="426"/>
        <v>0</v>
      </c>
      <c r="EH377" s="15"/>
      <c r="EI377" s="24">
        <f t="shared" si="348"/>
        <v>0</v>
      </c>
      <c r="EJ377" s="5">
        <v>0</v>
      </c>
      <c r="EK377" s="63"/>
      <c r="EL377" s="15"/>
      <c r="EM377" s="13"/>
      <c r="EN377" s="98">
        <f t="shared" si="427"/>
        <v>0</v>
      </c>
      <c r="EO377" s="99">
        <f>EO5</f>
        <v>1</v>
      </c>
      <c r="EP377" s="100"/>
      <c r="EQ377" s="110"/>
      <c r="ER377" s="95">
        <f t="shared" si="428"/>
        <v>0</v>
      </c>
      <c r="ES377" s="15"/>
      <c r="ET377" s="24">
        <f t="shared" si="349"/>
        <v>0</v>
      </c>
      <c r="EU377" s="5">
        <v>0</v>
      </c>
      <c r="EV377" s="63"/>
      <c r="EW377" s="15"/>
      <c r="EX377" s="13"/>
      <c r="EY377" s="98">
        <f t="shared" si="429"/>
        <v>0</v>
      </c>
      <c r="EZ377" s="99">
        <f>EZ5</f>
        <v>1</v>
      </c>
      <c r="FA377" s="100"/>
      <c r="FB377" s="110"/>
      <c r="FC377" s="95">
        <f t="shared" si="430"/>
        <v>0</v>
      </c>
      <c r="FD377" s="15"/>
      <c r="FE377" s="24">
        <f t="shared" si="350"/>
        <v>0</v>
      </c>
      <c r="FF377" s="5">
        <v>0</v>
      </c>
      <c r="FG377" s="63"/>
      <c r="FH377" s="15"/>
      <c r="FI377" s="13"/>
      <c r="FJ377" s="98">
        <f t="shared" si="431"/>
        <v>0</v>
      </c>
      <c r="FK377" s="99">
        <f>FK5</f>
        <v>1</v>
      </c>
      <c r="FL377" s="100"/>
      <c r="FM377" s="110"/>
      <c r="FN377" s="95">
        <f t="shared" si="432"/>
        <v>0</v>
      </c>
      <c r="FO377" s="15"/>
      <c r="FP377" s="24">
        <f t="shared" si="351"/>
        <v>0</v>
      </c>
      <c r="FQ377" s="5">
        <v>0</v>
      </c>
      <c r="FR377" s="8">
        <v>0</v>
      </c>
      <c r="FS377" s="84">
        <f t="shared" si="382"/>
        <v>1.7482500000000001</v>
      </c>
      <c r="FT377" s="85">
        <f t="shared" si="383"/>
        <v>500</v>
      </c>
      <c r="FU377" s="85">
        <f t="shared" si="384"/>
        <v>500</v>
      </c>
      <c r="FV377" s="85">
        <f t="shared" si="385"/>
        <v>2.4767999999999999</v>
      </c>
      <c r="FW377" s="85">
        <f t="shared" si="386"/>
        <v>500</v>
      </c>
      <c r="FX377" s="85">
        <f t="shared" si="387"/>
        <v>1.65209625</v>
      </c>
      <c r="FY377" s="85">
        <f t="shared" si="388"/>
        <v>500</v>
      </c>
      <c r="FZ377" s="85">
        <f t="shared" si="389"/>
        <v>500</v>
      </c>
      <c r="GA377" s="85">
        <f t="shared" si="390"/>
        <v>500</v>
      </c>
      <c r="GB377" s="85">
        <f t="shared" si="391"/>
        <v>500</v>
      </c>
      <c r="GC377" s="85">
        <f t="shared" si="392"/>
        <v>500</v>
      </c>
      <c r="GD377" s="85">
        <f t="shared" si="393"/>
        <v>500</v>
      </c>
      <c r="GE377" s="85">
        <f t="shared" si="394"/>
        <v>500</v>
      </c>
      <c r="GF377" s="85">
        <f t="shared" si="395"/>
        <v>500</v>
      </c>
      <c r="GG377" s="85">
        <f t="shared" si="396"/>
        <v>500</v>
      </c>
      <c r="GH377" s="101">
        <f t="shared" si="433"/>
        <v>3</v>
      </c>
      <c r="GI377" s="102">
        <f t="shared" si="434"/>
        <v>5.8771462499999991</v>
      </c>
      <c r="GJ377" s="102">
        <f t="shared" si="435"/>
        <v>1.9590487499999998</v>
      </c>
      <c r="GK377" s="79">
        <f>ROW()</f>
        <v>377</v>
      </c>
    </row>
    <row r="378" spans="1:193" s="12" customFormat="1" ht="50.1" customHeight="1">
      <c r="A378" s="17">
        <f>ROW()</f>
        <v>378</v>
      </c>
      <c r="B378" s="32">
        <f t="shared" si="399"/>
        <v>372</v>
      </c>
      <c r="C378" s="33">
        <f t="shared" si="400"/>
        <v>372</v>
      </c>
      <c r="D378" s="31" t="s">
        <v>699</v>
      </c>
      <c r="E378" s="390">
        <f t="shared" si="336"/>
        <v>2.4767999999999999</v>
      </c>
      <c r="F378" s="107">
        <f t="shared" si="402"/>
        <v>2.4767999999999999</v>
      </c>
      <c r="G378" s="3">
        <v>0</v>
      </c>
      <c r="H378" s="4">
        <v>0</v>
      </c>
      <c r="I378" s="63"/>
      <c r="J378" s="15"/>
      <c r="K378" s="13"/>
      <c r="L378" s="98">
        <f t="shared" si="403"/>
        <v>0</v>
      </c>
      <c r="M378" s="99">
        <f>M5</f>
        <v>0.94499999999999995</v>
      </c>
      <c r="N378" s="100"/>
      <c r="O378" s="110"/>
      <c r="P378" s="95">
        <f t="shared" si="404"/>
        <v>0</v>
      </c>
      <c r="Q378" s="15"/>
      <c r="R378" s="24">
        <f t="shared" si="337"/>
        <v>0</v>
      </c>
      <c r="S378" s="25">
        <v>0</v>
      </c>
      <c r="T378" s="63"/>
      <c r="U378" s="15"/>
      <c r="V378" s="13"/>
      <c r="W378" s="98">
        <f t="shared" si="405"/>
        <v>0</v>
      </c>
      <c r="X378" s="99">
        <f>X5</f>
        <v>0.97</v>
      </c>
      <c r="Y378" s="100"/>
      <c r="Z378" s="110"/>
      <c r="AA378" s="95">
        <f t="shared" si="406"/>
        <v>0</v>
      </c>
      <c r="AB378" s="15"/>
      <c r="AC378" s="24">
        <f t="shared" si="338"/>
        <v>0</v>
      </c>
      <c r="AD378" s="5">
        <v>0</v>
      </c>
      <c r="AE378" s="63"/>
      <c r="AF378" s="15"/>
      <c r="AG378" s="13"/>
      <c r="AH378" s="98">
        <f t="shared" si="407"/>
        <v>0</v>
      </c>
      <c r="AI378" s="99">
        <f>AI5</f>
        <v>0.95499999999999996</v>
      </c>
      <c r="AJ378" s="100"/>
      <c r="AK378" s="110"/>
      <c r="AL378" s="95">
        <f t="shared" si="408"/>
        <v>0</v>
      </c>
      <c r="AM378" s="15"/>
      <c r="AN378" s="24">
        <f t="shared" si="339"/>
        <v>0</v>
      </c>
      <c r="AO378" s="5">
        <v>0</v>
      </c>
      <c r="AP378" s="63"/>
      <c r="AQ378" s="15"/>
      <c r="AR378" s="13"/>
      <c r="AS378" s="98">
        <f t="shared" si="409"/>
        <v>1</v>
      </c>
      <c r="AT378" s="99">
        <f>AT5</f>
        <v>0.96</v>
      </c>
      <c r="AU378" s="100">
        <v>2.58</v>
      </c>
      <c r="AV378" s="110"/>
      <c r="AW378" s="95">
        <f t="shared" si="410"/>
        <v>2.4767999999999999</v>
      </c>
      <c r="AX378" s="15"/>
      <c r="AY378" s="24">
        <f t="shared" si="340"/>
        <v>1</v>
      </c>
      <c r="AZ378" s="5">
        <v>0</v>
      </c>
      <c r="BA378" s="63"/>
      <c r="BB378" s="15"/>
      <c r="BC378" s="13"/>
      <c r="BD378" s="98">
        <f t="shared" si="411"/>
        <v>0</v>
      </c>
      <c r="BE378" s="99">
        <f>BE5</f>
        <v>0.98</v>
      </c>
      <c r="BF378" s="100"/>
      <c r="BG378" s="110"/>
      <c r="BH378" s="95">
        <f t="shared" si="412"/>
        <v>0</v>
      </c>
      <c r="BI378" s="15"/>
      <c r="BJ378" s="24">
        <f t="shared" si="341"/>
        <v>0</v>
      </c>
      <c r="BK378" s="5">
        <v>0</v>
      </c>
      <c r="BL378" s="63"/>
      <c r="BM378" s="15"/>
      <c r="BN378" s="13"/>
      <c r="BO378" s="98">
        <f t="shared" si="413"/>
        <v>0</v>
      </c>
      <c r="BP378" s="99">
        <f>BP5</f>
        <v>0.94499999999999995</v>
      </c>
      <c r="BQ378" s="100"/>
      <c r="BR378" s="110"/>
      <c r="BS378" s="95">
        <f t="shared" si="414"/>
        <v>0</v>
      </c>
      <c r="BT378" s="15"/>
      <c r="BU378" s="24">
        <f t="shared" si="342"/>
        <v>0</v>
      </c>
      <c r="BV378" s="5">
        <v>0</v>
      </c>
      <c r="BW378" s="63"/>
      <c r="BX378" s="15"/>
      <c r="BY378" s="13"/>
      <c r="BZ378" s="98">
        <f t="shared" si="415"/>
        <v>0</v>
      </c>
      <c r="CA378" s="99">
        <f>CA5</f>
        <v>1</v>
      </c>
      <c r="CB378" s="100"/>
      <c r="CC378" s="110"/>
      <c r="CD378" s="95">
        <f t="shared" si="416"/>
        <v>0</v>
      </c>
      <c r="CE378" s="15"/>
      <c r="CF378" s="24">
        <f t="shared" si="343"/>
        <v>0</v>
      </c>
      <c r="CG378" s="5">
        <v>0</v>
      </c>
      <c r="CH378" s="63"/>
      <c r="CI378" s="15"/>
      <c r="CJ378" s="13"/>
      <c r="CK378" s="98">
        <f t="shared" si="417"/>
        <v>0</v>
      </c>
      <c r="CL378" s="99">
        <f>CL5</f>
        <v>1</v>
      </c>
      <c r="CM378" s="100"/>
      <c r="CN378" s="110"/>
      <c r="CO378" s="95">
        <f t="shared" si="418"/>
        <v>0</v>
      </c>
      <c r="CP378" s="15"/>
      <c r="CQ378" s="24">
        <f t="shared" si="344"/>
        <v>0</v>
      </c>
      <c r="CR378" s="5">
        <v>0</v>
      </c>
      <c r="CS378" s="63"/>
      <c r="CT378" s="15"/>
      <c r="CU378" s="13"/>
      <c r="CV378" s="98">
        <f t="shared" si="419"/>
        <v>0</v>
      </c>
      <c r="CW378" s="99">
        <f>CW5</f>
        <v>1</v>
      </c>
      <c r="CX378" s="100"/>
      <c r="CY378" s="110"/>
      <c r="CZ378" s="95">
        <f t="shared" si="420"/>
        <v>0</v>
      </c>
      <c r="DA378" s="15"/>
      <c r="DB378" s="24">
        <f t="shared" si="345"/>
        <v>0</v>
      </c>
      <c r="DC378" s="5">
        <v>0</v>
      </c>
      <c r="DD378" s="63"/>
      <c r="DE378" s="15"/>
      <c r="DF378" s="13"/>
      <c r="DG378" s="98">
        <f t="shared" si="421"/>
        <v>0</v>
      </c>
      <c r="DH378" s="99">
        <f>DH5</f>
        <v>1</v>
      </c>
      <c r="DI378" s="100"/>
      <c r="DJ378" s="110"/>
      <c r="DK378" s="95">
        <f t="shared" si="422"/>
        <v>0</v>
      </c>
      <c r="DL378" s="15"/>
      <c r="DM378" s="24">
        <f t="shared" si="346"/>
        <v>0</v>
      </c>
      <c r="DN378" s="5">
        <v>0</v>
      </c>
      <c r="DO378" s="63"/>
      <c r="DP378" s="15"/>
      <c r="DQ378" s="13"/>
      <c r="DR378" s="98">
        <f t="shared" si="423"/>
        <v>0</v>
      </c>
      <c r="DS378" s="99">
        <f>DS5</f>
        <v>1</v>
      </c>
      <c r="DT378" s="100"/>
      <c r="DU378" s="110"/>
      <c r="DV378" s="95">
        <f t="shared" si="424"/>
        <v>0</v>
      </c>
      <c r="DW378" s="15"/>
      <c r="DX378" s="24">
        <f t="shared" si="347"/>
        <v>0</v>
      </c>
      <c r="DY378" s="5">
        <v>0</v>
      </c>
      <c r="DZ378" s="63"/>
      <c r="EA378" s="15"/>
      <c r="EB378" s="13"/>
      <c r="EC378" s="98">
        <f t="shared" si="425"/>
        <v>0</v>
      </c>
      <c r="ED378" s="99">
        <f>ED5</f>
        <v>1</v>
      </c>
      <c r="EE378" s="100"/>
      <c r="EF378" s="110"/>
      <c r="EG378" s="95">
        <f t="shared" si="426"/>
        <v>0</v>
      </c>
      <c r="EH378" s="15"/>
      <c r="EI378" s="24">
        <f t="shared" si="348"/>
        <v>0</v>
      </c>
      <c r="EJ378" s="5">
        <v>0</v>
      </c>
      <c r="EK378" s="63"/>
      <c r="EL378" s="15"/>
      <c r="EM378" s="13"/>
      <c r="EN378" s="98">
        <f t="shared" si="427"/>
        <v>0</v>
      </c>
      <c r="EO378" s="99">
        <f>EO5</f>
        <v>1</v>
      </c>
      <c r="EP378" s="100"/>
      <c r="EQ378" s="110"/>
      <c r="ER378" s="95">
        <f t="shared" si="428"/>
        <v>0</v>
      </c>
      <c r="ES378" s="15"/>
      <c r="ET378" s="24">
        <f t="shared" si="349"/>
        <v>0</v>
      </c>
      <c r="EU378" s="5">
        <v>0</v>
      </c>
      <c r="EV378" s="63"/>
      <c r="EW378" s="15"/>
      <c r="EX378" s="13"/>
      <c r="EY378" s="98">
        <f t="shared" si="429"/>
        <v>0</v>
      </c>
      <c r="EZ378" s="99">
        <f>EZ5</f>
        <v>1</v>
      </c>
      <c r="FA378" s="100"/>
      <c r="FB378" s="110"/>
      <c r="FC378" s="95">
        <f t="shared" si="430"/>
        <v>0</v>
      </c>
      <c r="FD378" s="15"/>
      <c r="FE378" s="24">
        <f t="shared" si="350"/>
        <v>0</v>
      </c>
      <c r="FF378" s="5">
        <v>0</v>
      </c>
      <c r="FG378" s="63"/>
      <c r="FH378" s="15"/>
      <c r="FI378" s="13"/>
      <c r="FJ378" s="98">
        <f t="shared" si="431"/>
        <v>0</v>
      </c>
      <c r="FK378" s="99">
        <f>FK5</f>
        <v>1</v>
      </c>
      <c r="FL378" s="100"/>
      <c r="FM378" s="110"/>
      <c r="FN378" s="95">
        <f t="shared" si="432"/>
        <v>0</v>
      </c>
      <c r="FO378" s="15"/>
      <c r="FP378" s="24">
        <f t="shared" si="351"/>
        <v>0</v>
      </c>
      <c r="FQ378" s="5">
        <v>0</v>
      </c>
      <c r="FR378" s="8">
        <v>0</v>
      </c>
      <c r="FS378" s="84">
        <f t="shared" si="382"/>
        <v>500</v>
      </c>
      <c r="FT378" s="85">
        <f t="shared" si="383"/>
        <v>500</v>
      </c>
      <c r="FU378" s="85">
        <f t="shared" si="384"/>
        <v>500</v>
      </c>
      <c r="FV378" s="85">
        <f t="shared" si="385"/>
        <v>2.4767999999999999</v>
      </c>
      <c r="FW378" s="85">
        <f t="shared" si="386"/>
        <v>500</v>
      </c>
      <c r="FX378" s="85">
        <f t="shared" si="387"/>
        <v>500</v>
      </c>
      <c r="FY378" s="85">
        <f t="shared" si="388"/>
        <v>500</v>
      </c>
      <c r="FZ378" s="85">
        <f t="shared" si="389"/>
        <v>500</v>
      </c>
      <c r="GA378" s="85">
        <f t="shared" si="390"/>
        <v>500</v>
      </c>
      <c r="GB378" s="85">
        <f t="shared" si="391"/>
        <v>500</v>
      </c>
      <c r="GC378" s="85">
        <f t="shared" si="392"/>
        <v>500</v>
      </c>
      <c r="GD378" s="85">
        <f t="shared" si="393"/>
        <v>500</v>
      </c>
      <c r="GE378" s="85">
        <f t="shared" si="394"/>
        <v>500</v>
      </c>
      <c r="GF378" s="85">
        <f t="shared" si="395"/>
        <v>500</v>
      </c>
      <c r="GG378" s="85">
        <f t="shared" si="396"/>
        <v>500</v>
      </c>
      <c r="GH378" s="101">
        <f t="shared" si="433"/>
        <v>1</v>
      </c>
      <c r="GI378" s="102">
        <f t="shared" si="434"/>
        <v>2.4767999999999999</v>
      </c>
      <c r="GJ378" s="102">
        <f t="shared" si="435"/>
        <v>2.4767999999999999</v>
      </c>
      <c r="GK378" s="79">
        <f>ROW()</f>
        <v>378</v>
      </c>
    </row>
    <row r="379" spans="1:193" s="12" customFormat="1" ht="50.1" customHeight="1">
      <c r="A379" s="17">
        <f>ROW()</f>
        <v>379</v>
      </c>
      <c r="B379" s="32">
        <f t="shared" si="399"/>
        <v>373</v>
      </c>
      <c r="C379" s="33">
        <f t="shared" si="400"/>
        <v>373</v>
      </c>
      <c r="D379" s="31" t="s">
        <v>700</v>
      </c>
      <c r="E379" s="390">
        <f t="shared" si="336"/>
        <v>13.315895775</v>
      </c>
      <c r="F379" s="107">
        <f t="shared" si="402"/>
        <v>13.703395387499999</v>
      </c>
      <c r="G379" s="3">
        <v>0</v>
      </c>
      <c r="H379" s="4">
        <v>0</v>
      </c>
      <c r="I379" s="63"/>
      <c r="J379" s="15"/>
      <c r="K379" s="13"/>
      <c r="L379" s="98">
        <f t="shared" si="403"/>
        <v>1</v>
      </c>
      <c r="M379" s="99">
        <f>M5</f>
        <v>0.94499999999999995</v>
      </c>
      <c r="N379" s="100">
        <v>14.911</v>
      </c>
      <c r="O379" s="110">
        <v>121223</v>
      </c>
      <c r="P379" s="95">
        <f t="shared" si="404"/>
        <v>14.090895</v>
      </c>
      <c r="Q379" s="15"/>
      <c r="R379" s="24">
        <f t="shared" si="337"/>
        <v>2</v>
      </c>
      <c r="S379" s="25">
        <v>0</v>
      </c>
      <c r="T379" s="63"/>
      <c r="U379" s="15"/>
      <c r="V379" s="13"/>
      <c r="W379" s="98">
        <f t="shared" si="405"/>
        <v>0</v>
      </c>
      <c r="X379" s="99">
        <f>X5</f>
        <v>0.97</v>
      </c>
      <c r="Y379" s="100"/>
      <c r="Z379" s="110"/>
      <c r="AA379" s="95">
        <f t="shared" si="406"/>
        <v>0</v>
      </c>
      <c r="AB379" s="15"/>
      <c r="AC379" s="24">
        <f t="shared" si="338"/>
        <v>0</v>
      </c>
      <c r="AD379" s="5">
        <v>0</v>
      </c>
      <c r="AE379" s="63"/>
      <c r="AF379" s="15"/>
      <c r="AG379" s="13"/>
      <c r="AH379" s="98">
        <f t="shared" si="407"/>
        <v>0</v>
      </c>
      <c r="AI379" s="99">
        <f>AI5</f>
        <v>0.95499999999999996</v>
      </c>
      <c r="AJ379" s="100"/>
      <c r="AK379" s="110"/>
      <c r="AL379" s="95">
        <f t="shared" si="408"/>
        <v>0</v>
      </c>
      <c r="AM379" s="15"/>
      <c r="AN379" s="24">
        <f t="shared" si="339"/>
        <v>0</v>
      </c>
      <c r="AO379" s="5">
        <v>0</v>
      </c>
      <c r="AP379" s="63"/>
      <c r="AQ379" s="15"/>
      <c r="AR379" s="13"/>
      <c r="AS379" s="98">
        <f t="shared" si="409"/>
        <v>0</v>
      </c>
      <c r="AT379" s="99">
        <f>AT5</f>
        <v>0.96</v>
      </c>
      <c r="AU379" s="100"/>
      <c r="AV379" s="110"/>
      <c r="AW379" s="95">
        <f t="shared" si="410"/>
        <v>0</v>
      </c>
      <c r="AX379" s="15"/>
      <c r="AY379" s="24">
        <f t="shared" si="340"/>
        <v>0</v>
      </c>
      <c r="AZ379" s="5">
        <v>0</v>
      </c>
      <c r="BA379" s="63"/>
      <c r="BB379" s="15"/>
      <c r="BC379" s="13"/>
      <c r="BD379" s="98">
        <f t="shared" si="411"/>
        <v>0</v>
      </c>
      <c r="BE379" s="99">
        <f>BE5</f>
        <v>0.98</v>
      </c>
      <c r="BF379" s="100"/>
      <c r="BG379" s="110"/>
      <c r="BH379" s="95">
        <f t="shared" si="412"/>
        <v>0</v>
      </c>
      <c r="BI379" s="15"/>
      <c r="BJ379" s="24">
        <f t="shared" si="341"/>
        <v>0</v>
      </c>
      <c r="BK379" s="5">
        <v>0</v>
      </c>
      <c r="BL379" s="63"/>
      <c r="BM379" s="15"/>
      <c r="BN379" s="13"/>
      <c r="BO379" s="98">
        <f t="shared" si="413"/>
        <v>1</v>
      </c>
      <c r="BP379" s="99">
        <f>BP5</f>
        <v>0.94499999999999995</v>
      </c>
      <c r="BQ379" s="100">
        <v>14.090895</v>
      </c>
      <c r="BR379" s="110"/>
      <c r="BS379" s="95">
        <f t="shared" si="414"/>
        <v>13.315895775</v>
      </c>
      <c r="BT379" s="15"/>
      <c r="BU379" s="24">
        <f t="shared" si="342"/>
        <v>1</v>
      </c>
      <c r="BV379" s="5">
        <v>0</v>
      </c>
      <c r="BW379" s="63"/>
      <c r="BX379" s="15"/>
      <c r="BY379" s="13"/>
      <c r="BZ379" s="98">
        <f t="shared" si="415"/>
        <v>0</v>
      </c>
      <c r="CA379" s="99">
        <f>CA5</f>
        <v>1</v>
      </c>
      <c r="CB379" s="100"/>
      <c r="CC379" s="110"/>
      <c r="CD379" s="95">
        <f t="shared" si="416"/>
        <v>0</v>
      </c>
      <c r="CE379" s="15"/>
      <c r="CF379" s="24">
        <f t="shared" si="343"/>
        <v>0</v>
      </c>
      <c r="CG379" s="5">
        <v>0</v>
      </c>
      <c r="CH379" s="63"/>
      <c r="CI379" s="15"/>
      <c r="CJ379" s="13"/>
      <c r="CK379" s="98">
        <f t="shared" si="417"/>
        <v>0</v>
      </c>
      <c r="CL379" s="99">
        <f>CL5</f>
        <v>1</v>
      </c>
      <c r="CM379" s="100"/>
      <c r="CN379" s="110"/>
      <c r="CO379" s="95">
        <f t="shared" si="418"/>
        <v>0</v>
      </c>
      <c r="CP379" s="15"/>
      <c r="CQ379" s="24">
        <f t="shared" si="344"/>
        <v>0</v>
      </c>
      <c r="CR379" s="5">
        <v>0</v>
      </c>
      <c r="CS379" s="63"/>
      <c r="CT379" s="15"/>
      <c r="CU379" s="13"/>
      <c r="CV379" s="98">
        <f t="shared" si="419"/>
        <v>0</v>
      </c>
      <c r="CW379" s="99">
        <f>CW5</f>
        <v>1</v>
      </c>
      <c r="CX379" s="100"/>
      <c r="CY379" s="110"/>
      <c r="CZ379" s="95">
        <f t="shared" si="420"/>
        <v>0</v>
      </c>
      <c r="DA379" s="15"/>
      <c r="DB379" s="24">
        <f t="shared" si="345"/>
        <v>0</v>
      </c>
      <c r="DC379" s="5">
        <v>0</v>
      </c>
      <c r="DD379" s="63"/>
      <c r="DE379" s="15"/>
      <c r="DF379" s="13"/>
      <c r="DG379" s="98">
        <f t="shared" si="421"/>
        <v>0</v>
      </c>
      <c r="DH379" s="99">
        <f>DH5</f>
        <v>1</v>
      </c>
      <c r="DI379" s="100"/>
      <c r="DJ379" s="110"/>
      <c r="DK379" s="95">
        <f t="shared" si="422"/>
        <v>0</v>
      </c>
      <c r="DL379" s="15"/>
      <c r="DM379" s="24">
        <f t="shared" si="346"/>
        <v>0</v>
      </c>
      <c r="DN379" s="5">
        <v>0</v>
      </c>
      <c r="DO379" s="63"/>
      <c r="DP379" s="15"/>
      <c r="DQ379" s="13"/>
      <c r="DR379" s="98">
        <f t="shared" si="423"/>
        <v>0</v>
      </c>
      <c r="DS379" s="99">
        <f>DS5</f>
        <v>1</v>
      </c>
      <c r="DT379" s="100"/>
      <c r="DU379" s="110"/>
      <c r="DV379" s="95">
        <f t="shared" si="424"/>
        <v>0</v>
      </c>
      <c r="DW379" s="15"/>
      <c r="DX379" s="24">
        <f t="shared" si="347"/>
        <v>0</v>
      </c>
      <c r="DY379" s="5">
        <v>0</v>
      </c>
      <c r="DZ379" s="63"/>
      <c r="EA379" s="15"/>
      <c r="EB379" s="13"/>
      <c r="EC379" s="98">
        <f t="shared" si="425"/>
        <v>0</v>
      </c>
      <c r="ED379" s="99">
        <f>ED5</f>
        <v>1</v>
      </c>
      <c r="EE379" s="100"/>
      <c r="EF379" s="110"/>
      <c r="EG379" s="95">
        <f t="shared" si="426"/>
        <v>0</v>
      </c>
      <c r="EH379" s="15"/>
      <c r="EI379" s="24">
        <f t="shared" si="348"/>
        <v>0</v>
      </c>
      <c r="EJ379" s="5">
        <v>0</v>
      </c>
      <c r="EK379" s="63"/>
      <c r="EL379" s="15"/>
      <c r="EM379" s="13"/>
      <c r="EN379" s="98">
        <f t="shared" si="427"/>
        <v>0</v>
      </c>
      <c r="EO379" s="99">
        <f>EO5</f>
        <v>1</v>
      </c>
      <c r="EP379" s="100"/>
      <c r="EQ379" s="110"/>
      <c r="ER379" s="95">
        <f t="shared" si="428"/>
        <v>0</v>
      </c>
      <c r="ES379" s="15"/>
      <c r="ET379" s="24">
        <f t="shared" si="349"/>
        <v>0</v>
      </c>
      <c r="EU379" s="5">
        <v>0</v>
      </c>
      <c r="EV379" s="63"/>
      <c r="EW379" s="15"/>
      <c r="EX379" s="13"/>
      <c r="EY379" s="98">
        <f t="shared" si="429"/>
        <v>0</v>
      </c>
      <c r="EZ379" s="99">
        <f>EZ5</f>
        <v>1</v>
      </c>
      <c r="FA379" s="100"/>
      <c r="FB379" s="110"/>
      <c r="FC379" s="95">
        <f t="shared" si="430"/>
        <v>0</v>
      </c>
      <c r="FD379" s="15"/>
      <c r="FE379" s="24">
        <f t="shared" si="350"/>
        <v>0</v>
      </c>
      <c r="FF379" s="5">
        <v>0</v>
      </c>
      <c r="FG379" s="63"/>
      <c r="FH379" s="15"/>
      <c r="FI379" s="13"/>
      <c r="FJ379" s="98">
        <f t="shared" si="431"/>
        <v>0</v>
      </c>
      <c r="FK379" s="99">
        <f>FK5</f>
        <v>1</v>
      </c>
      <c r="FL379" s="100"/>
      <c r="FM379" s="110"/>
      <c r="FN379" s="95">
        <f t="shared" si="432"/>
        <v>0</v>
      </c>
      <c r="FO379" s="15"/>
      <c r="FP379" s="24">
        <f t="shared" si="351"/>
        <v>0</v>
      </c>
      <c r="FQ379" s="5">
        <v>0</v>
      </c>
      <c r="FR379" s="8">
        <v>0</v>
      </c>
      <c r="FS379" s="84">
        <f t="shared" si="382"/>
        <v>14.090895</v>
      </c>
      <c r="FT379" s="85">
        <f t="shared" si="383"/>
        <v>500</v>
      </c>
      <c r="FU379" s="85">
        <f t="shared" si="384"/>
        <v>500</v>
      </c>
      <c r="FV379" s="85">
        <f t="shared" si="385"/>
        <v>500</v>
      </c>
      <c r="FW379" s="85">
        <f t="shared" si="386"/>
        <v>500</v>
      </c>
      <c r="FX379" s="85">
        <f t="shared" si="387"/>
        <v>13.315895775</v>
      </c>
      <c r="FY379" s="85">
        <f t="shared" si="388"/>
        <v>500</v>
      </c>
      <c r="FZ379" s="85">
        <f t="shared" si="389"/>
        <v>500</v>
      </c>
      <c r="GA379" s="85">
        <f t="shared" si="390"/>
        <v>500</v>
      </c>
      <c r="GB379" s="85">
        <f t="shared" si="391"/>
        <v>500</v>
      </c>
      <c r="GC379" s="85">
        <f t="shared" si="392"/>
        <v>500</v>
      </c>
      <c r="GD379" s="85">
        <f t="shared" si="393"/>
        <v>500</v>
      </c>
      <c r="GE379" s="85">
        <f t="shared" si="394"/>
        <v>500</v>
      </c>
      <c r="GF379" s="85">
        <f t="shared" si="395"/>
        <v>500</v>
      </c>
      <c r="GG379" s="85">
        <f t="shared" si="396"/>
        <v>500</v>
      </c>
      <c r="GH379" s="101">
        <f t="shared" si="433"/>
        <v>2</v>
      </c>
      <c r="GI379" s="102">
        <f t="shared" si="434"/>
        <v>27.406790774999997</v>
      </c>
      <c r="GJ379" s="102">
        <f t="shared" si="435"/>
        <v>13.703395387499999</v>
      </c>
      <c r="GK379" s="79">
        <f>ROW()</f>
        <v>379</v>
      </c>
    </row>
    <row r="380" spans="1:193" s="12" customFormat="1" ht="50.1" customHeight="1">
      <c r="A380" s="17">
        <f>ROW()</f>
        <v>380</v>
      </c>
      <c r="B380" s="32">
        <f t="shared" si="399"/>
        <v>374</v>
      </c>
      <c r="C380" s="33">
        <f t="shared" si="400"/>
        <v>374</v>
      </c>
      <c r="D380" s="31" t="s">
        <v>701</v>
      </c>
      <c r="E380" s="390">
        <f t="shared" si="336"/>
        <v>14.151767174999998</v>
      </c>
      <c r="F380" s="107">
        <f t="shared" si="402"/>
        <v>14.563591087499997</v>
      </c>
      <c r="G380" s="3">
        <v>0</v>
      </c>
      <c r="H380" s="4">
        <v>0</v>
      </c>
      <c r="I380" s="63"/>
      <c r="J380" s="15"/>
      <c r="K380" s="13"/>
      <c r="L380" s="98">
        <f t="shared" si="403"/>
        <v>1</v>
      </c>
      <c r="M380" s="99">
        <f>M5</f>
        <v>0.94499999999999995</v>
      </c>
      <c r="N380" s="100">
        <v>15.847</v>
      </c>
      <c r="O380" s="110">
        <v>121245</v>
      </c>
      <c r="P380" s="95">
        <f t="shared" si="404"/>
        <v>14.975414999999998</v>
      </c>
      <c r="Q380" s="15"/>
      <c r="R380" s="24">
        <f t="shared" si="337"/>
        <v>2</v>
      </c>
      <c r="S380" s="25">
        <v>0</v>
      </c>
      <c r="T380" s="63"/>
      <c r="U380" s="15"/>
      <c r="V380" s="13"/>
      <c r="W380" s="98">
        <f t="shared" si="405"/>
        <v>0</v>
      </c>
      <c r="X380" s="99">
        <f>X5</f>
        <v>0.97</v>
      </c>
      <c r="Y380" s="100"/>
      <c r="Z380" s="110"/>
      <c r="AA380" s="95">
        <f t="shared" si="406"/>
        <v>0</v>
      </c>
      <c r="AB380" s="15"/>
      <c r="AC380" s="24">
        <f t="shared" si="338"/>
        <v>0</v>
      </c>
      <c r="AD380" s="5">
        <v>0</v>
      </c>
      <c r="AE380" s="63"/>
      <c r="AF380" s="15"/>
      <c r="AG380" s="13"/>
      <c r="AH380" s="98">
        <f t="shared" si="407"/>
        <v>0</v>
      </c>
      <c r="AI380" s="99">
        <f>AI5</f>
        <v>0.95499999999999996</v>
      </c>
      <c r="AJ380" s="100"/>
      <c r="AK380" s="110"/>
      <c r="AL380" s="95">
        <f t="shared" si="408"/>
        <v>0</v>
      </c>
      <c r="AM380" s="15"/>
      <c r="AN380" s="24">
        <f t="shared" si="339"/>
        <v>0</v>
      </c>
      <c r="AO380" s="5">
        <v>0</v>
      </c>
      <c r="AP380" s="63"/>
      <c r="AQ380" s="15"/>
      <c r="AR380" s="13"/>
      <c r="AS380" s="98">
        <f t="shared" si="409"/>
        <v>0</v>
      </c>
      <c r="AT380" s="99">
        <f>AT5</f>
        <v>0.96</v>
      </c>
      <c r="AU380" s="100"/>
      <c r="AV380" s="110"/>
      <c r="AW380" s="95">
        <f t="shared" si="410"/>
        <v>0</v>
      </c>
      <c r="AX380" s="15"/>
      <c r="AY380" s="24">
        <f t="shared" si="340"/>
        <v>0</v>
      </c>
      <c r="AZ380" s="5">
        <v>0</v>
      </c>
      <c r="BA380" s="63"/>
      <c r="BB380" s="15"/>
      <c r="BC380" s="13"/>
      <c r="BD380" s="98">
        <f t="shared" si="411"/>
        <v>0</v>
      </c>
      <c r="BE380" s="99">
        <f>BE5</f>
        <v>0.98</v>
      </c>
      <c r="BF380" s="100"/>
      <c r="BG380" s="110"/>
      <c r="BH380" s="95">
        <f t="shared" si="412"/>
        <v>0</v>
      </c>
      <c r="BI380" s="15"/>
      <c r="BJ380" s="24">
        <f t="shared" si="341"/>
        <v>0</v>
      </c>
      <c r="BK380" s="5">
        <v>0</v>
      </c>
      <c r="BL380" s="63"/>
      <c r="BM380" s="15"/>
      <c r="BN380" s="13"/>
      <c r="BO380" s="98">
        <f t="shared" si="413"/>
        <v>1</v>
      </c>
      <c r="BP380" s="99">
        <f>BP5</f>
        <v>0.94499999999999995</v>
      </c>
      <c r="BQ380" s="100">
        <v>14.975414999999998</v>
      </c>
      <c r="BR380" s="110"/>
      <c r="BS380" s="95">
        <f t="shared" si="414"/>
        <v>14.151767174999998</v>
      </c>
      <c r="BT380" s="15"/>
      <c r="BU380" s="24">
        <f t="shared" si="342"/>
        <v>1</v>
      </c>
      <c r="BV380" s="5">
        <v>0</v>
      </c>
      <c r="BW380" s="63"/>
      <c r="BX380" s="15"/>
      <c r="BY380" s="13"/>
      <c r="BZ380" s="98">
        <f t="shared" si="415"/>
        <v>0</v>
      </c>
      <c r="CA380" s="99">
        <f>CA5</f>
        <v>1</v>
      </c>
      <c r="CB380" s="100"/>
      <c r="CC380" s="110"/>
      <c r="CD380" s="95">
        <f t="shared" si="416"/>
        <v>0</v>
      </c>
      <c r="CE380" s="15"/>
      <c r="CF380" s="24">
        <f t="shared" si="343"/>
        <v>0</v>
      </c>
      <c r="CG380" s="5">
        <v>0</v>
      </c>
      <c r="CH380" s="63"/>
      <c r="CI380" s="15"/>
      <c r="CJ380" s="13"/>
      <c r="CK380" s="98">
        <f t="shared" si="417"/>
        <v>0</v>
      </c>
      <c r="CL380" s="99">
        <f>CL5</f>
        <v>1</v>
      </c>
      <c r="CM380" s="100"/>
      <c r="CN380" s="110"/>
      <c r="CO380" s="95">
        <f t="shared" si="418"/>
        <v>0</v>
      </c>
      <c r="CP380" s="15"/>
      <c r="CQ380" s="24">
        <f t="shared" si="344"/>
        <v>0</v>
      </c>
      <c r="CR380" s="5">
        <v>0</v>
      </c>
      <c r="CS380" s="63"/>
      <c r="CT380" s="15"/>
      <c r="CU380" s="13"/>
      <c r="CV380" s="98">
        <f t="shared" si="419"/>
        <v>0</v>
      </c>
      <c r="CW380" s="99">
        <f>CW5</f>
        <v>1</v>
      </c>
      <c r="CX380" s="100"/>
      <c r="CY380" s="110"/>
      <c r="CZ380" s="95">
        <f t="shared" si="420"/>
        <v>0</v>
      </c>
      <c r="DA380" s="15"/>
      <c r="DB380" s="24">
        <f t="shared" si="345"/>
        <v>0</v>
      </c>
      <c r="DC380" s="5">
        <v>0</v>
      </c>
      <c r="DD380" s="63"/>
      <c r="DE380" s="15"/>
      <c r="DF380" s="13"/>
      <c r="DG380" s="98">
        <f t="shared" si="421"/>
        <v>0</v>
      </c>
      <c r="DH380" s="99">
        <f>DH5</f>
        <v>1</v>
      </c>
      <c r="DI380" s="100"/>
      <c r="DJ380" s="110"/>
      <c r="DK380" s="95">
        <f t="shared" si="422"/>
        <v>0</v>
      </c>
      <c r="DL380" s="15"/>
      <c r="DM380" s="24">
        <f t="shared" si="346"/>
        <v>0</v>
      </c>
      <c r="DN380" s="5">
        <v>0</v>
      </c>
      <c r="DO380" s="63"/>
      <c r="DP380" s="15"/>
      <c r="DQ380" s="13"/>
      <c r="DR380" s="98">
        <f t="shared" si="423"/>
        <v>0</v>
      </c>
      <c r="DS380" s="99">
        <f>DS5</f>
        <v>1</v>
      </c>
      <c r="DT380" s="100"/>
      <c r="DU380" s="110"/>
      <c r="DV380" s="95">
        <f t="shared" si="424"/>
        <v>0</v>
      </c>
      <c r="DW380" s="15"/>
      <c r="DX380" s="24">
        <f t="shared" si="347"/>
        <v>0</v>
      </c>
      <c r="DY380" s="5">
        <v>0</v>
      </c>
      <c r="DZ380" s="63"/>
      <c r="EA380" s="15"/>
      <c r="EB380" s="13"/>
      <c r="EC380" s="98">
        <f t="shared" si="425"/>
        <v>0</v>
      </c>
      <c r="ED380" s="99">
        <f>ED5</f>
        <v>1</v>
      </c>
      <c r="EE380" s="100"/>
      <c r="EF380" s="110"/>
      <c r="EG380" s="95">
        <f t="shared" si="426"/>
        <v>0</v>
      </c>
      <c r="EH380" s="15"/>
      <c r="EI380" s="24">
        <f t="shared" si="348"/>
        <v>0</v>
      </c>
      <c r="EJ380" s="5">
        <v>0</v>
      </c>
      <c r="EK380" s="63"/>
      <c r="EL380" s="15"/>
      <c r="EM380" s="13"/>
      <c r="EN380" s="98">
        <f t="shared" si="427"/>
        <v>0</v>
      </c>
      <c r="EO380" s="99">
        <f>EO5</f>
        <v>1</v>
      </c>
      <c r="EP380" s="100"/>
      <c r="EQ380" s="110"/>
      <c r="ER380" s="95">
        <f t="shared" si="428"/>
        <v>0</v>
      </c>
      <c r="ES380" s="15"/>
      <c r="ET380" s="24">
        <f t="shared" si="349"/>
        <v>0</v>
      </c>
      <c r="EU380" s="5">
        <v>0</v>
      </c>
      <c r="EV380" s="63"/>
      <c r="EW380" s="15"/>
      <c r="EX380" s="13"/>
      <c r="EY380" s="98">
        <f t="shared" si="429"/>
        <v>0</v>
      </c>
      <c r="EZ380" s="99">
        <f>EZ5</f>
        <v>1</v>
      </c>
      <c r="FA380" s="100"/>
      <c r="FB380" s="110"/>
      <c r="FC380" s="95">
        <f t="shared" si="430"/>
        <v>0</v>
      </c>
      <c r="FD380" s="15"/>
      <c r="FE380" s="24">
        <f t="shared" si="350"/>
        <v>0</v>
      </c>
      <c r="FF380" s="5">
        <v>0</v>
      </c>
      <c r="FG380" s="63"/>
      <c r="FH380" s="15"/>
      <c r="FI380" s="13"/>
      <c r="FJ380" s="98">
        <f t="shared" si="431"/>
        <v>0</v>
      </c>
      <c r="FK380" s="99">
        <f>FK5</f>
        <v>1</v>
      </c>
      <c r="FL380" s="100"/>
      <c r="FM380" s="110"/>
      <c r="FN380" s="95">
        <f t="shared" si="432"/>
        <v>0</v>
      </c>
      <c r="FO380" s="15"/>
      <c r="FP380" s="24">
        <f t="shared" si="351"/>
        <v>0</v>
      </c>
      <c r="FQ380" s="5">
        <v>0</v>
      </c>
      <c r="FR380" s="8">
        <v>0</v>
      </c>
      <c r="FS380" s="84">
        <f t="shared" si="382"/>
        <v>14.975414999999998</v>
      </c>
      <c r="FT380" s="85">
        <f t="shared" si="383"/>
        <v>500</v>
      </c>
      <c r="FU380" s="85">
        <f t="shared" si="384"/>
        <v>500</v>
      </c>
      <c r="FV380" s="85">
        <f t="shared" si="385"/>
        <v>500</v>
      </c>
      <c r="FW380" s="85">
        <f t="shared" si="386"/>
        <v>500</v>
      </c>
      <c r="FX380" s="85">
        <f t="shared" si="387"/>
        <v>14.151767174999998</v>
      </c>
      <c r="FY380" s="85">
        <f t="shared" si="388"/>
        <v>500</v>
      </c>
      <c r="FZ380" s="85">
        <f t="shared" si="389"/>
        <v>500</v>
      </c>
      <c r="GA380" s="85">
        <f t="shared" si="390"/>
        <v>500</v>
      </c>
      <c r="GB380" s="85">
        <f t="shared" si="391"/>
        <v>500</v>
      </c>
      <c r="GC380" s="85">
        <f t="shared" si="392"/>
        <v>500</v>
      </c>
      <c r="GD380" s="85">
        <f t="shared" si="393"/>
        <v>500</v>
      </c>
      <c r="GE380" s="85">
        <f t="shared" si="394"/>
        <v>500</v>
      </c>
      <c r="GF380" s="85">
        <f t="shared" si="395"/>
        <v>500</v>
      </c>
      <c r="GG380" s="85">
        <f t="shared" si="396"/>
        <v>500</v>
      </c>
      <c r="GH380" s="101">
        <f t="shared" si="433"/>
        <v>2</v>
      </c>
      <c r="GI380" s="102">
        <f t="shared" si="434"/>
        <v>29.127182174999994</v>
      </c>
      <c r="GJ380" s="102">
        <f t="shared" si="435"/>
        <v>14.563591087499997</v>
      </c>
      <c r="GK380" s="79">
        <f>ROW()</f>
        <v>380</v>
      </c>
    </row>
    <row r="381" spans="1:193" s="12" customFormat="1" ht="50.1" customHeight="1">
      <c r="A381" s="17">
        <f>ROW()</f>
        <v>381</v>
      </c>
      <c r="B381" s="32">
        <f t="shared" si="399"/>
        <v>375</v>
      </c>
      <c r="C381" s="33">
        <f t="shared" si="400"/>
        <v>375</v>
      </c>
      <c r="D381" s="31" t="s">
        <v>702</v>
      </c>
      <c r="E381" s="390">
        <f t="shared" si="336"/>
        <v>11.734348499999999</v>
      </c>
      <c r="F381" s="107">
        <f t="shared" si="402"/>
        <v>12.07582425</v>
      </c>
      <c r="G381" s="3">
        <v>0</v>
      </c>
      <c r="H381" s="4">
        <v>0</v>
      </c>
      <c r="I381" s="63"/>
      <c r="J381" s="15"/>
      <c r="K381" s="13"/>
      <c r="L381" s="98">
        <f t="shared" si="403"/>
        <v>1</v>
      </c>
      <c r="M381" s="99">
        <f>M5</f>
        <v>0.94499999999999995</v>
      </c>
      <c r="N381" s="100">
        <v>13.14</v>
      </c>
      <c r="O381" s="110">
        <v>121238</v>
      </c>
      <c r="P381" s="95">
        <f t="shared" si="404"/>
        <v>12.417299999999999</v>
      </c>
      <c r="Q381" s="15"/>
      <c r="R381" s="24">
        <f t="shared" si="337"/>
        <v>2</v>
      </c>
      <c r="S381" s="25">
        <v>0</v>
      </c>
      <c r="T381" s="63"/>
      <c r="U381" s="15"/>
      <c r="V381" s="13"/>
      <c r="W381" s="98">
        <f t="shared" si="405"/>
        <v>0</v>
      </c>
      <c r="X381" s="99">
        <f>X5</f>
        <v>0.97</v>
      </c>
      <c r="Y381" s="100"/>
      <c r="Z381" s="110"/>
      <c r="AA381" s="95">
        <f t="shared" si="406"/>
        <v>0</v>
      </c>
      <c r="AB381" s="15"/>
      <c r="AC381" s="24">
        <f t="shared" si="338"/>
        <v>0</v>
      </c>
      <c r="AD381" s="5">
        <v>0</v>
      </c>
      <c r="AE381" s="63"/>
      <c r="AF381" s="15"/>
      <c r="AG381" s="13"/>
      <c r="AH381" s="98">
        <f t="shared" si="407"/>
        <v>0</v>
      </c>
      <c r="AI381" s="99">
        <f>AI5</f>
        <v>0.95499999999999996</v>
      </c>
      <c r="AJ381" s="100"/>
      <c r="AK381" s="110"/>
      <c r="AL381" s="95">
        <f t="shared" si="408"/>
        <v>0</v>
      </c>
      <c r="AM381" s="15"/>
      <c r="AN381" s="24">
        <f t="shared" si="339"/>
        <v>0</v>
      </c>
      <c r="AO381" s="5">
        <v>0</v>
      </c>
      <c r="AP381" s="63"/>
      <c r="AQ381" s="15"/>
      <c r="AR381" s="13"/>
      <c r="AS381" s="98">
        <f t="shared" si="409"/>
        <v>0</v>
      </c>
      <c r="AT381" s="99">
        <f>AT5</f>
        <v>0.96</v>
      </c>
      <c r="AU381" s="100"/>
      <c r="AV381" s="110"/>
      <c r="AW381" s="95">
        <f t="shared" si="410"/>
        <v>0</v>
      </c>
      <c r="AX381" s="15"/>
      <c r="AY381" s="24">
        <f t="shared" si="340"/>
        <v>0</v>
      </c>
      <c r="AZ381" s="5">
        <v>0</v>
      </c>
      <c r="BA381" s="63"/>
      <c r="BB381" s="15"/>
      <c r="BC381" s="13"/>
      <c r="BD381" s="98">
        <f t="shared" si="411"/>
        <v>0</v>
      </c>
      <c r="BE381" s="99">
        <f>BE5</f>
        <v>0.98</v>
      </c>
      <c r="BF381" s="100"/>
      <c r="BG381" s="110"/>
      <c r="BH381" s="95">
        <f t="shared" si="412"/>
        <v>0</v>
      </c>
      <c r="BI381" s="15"/>
      <c r="BJ381" s="24">
        <f t="shared" si="341"/>
        <v>0</v>
      </c>
      <c r="BK381" s="5">
        <v>0</v>
      </c>
      <c r="BL381" s="63"/>
      <c r="BM381" s="15"/>
      <c r="BN381" s="13"/>
      <c r="BO381" s="98">
        <f t="shared" si="413"/>
        <v>1</v>
      </c>
      <c r="BP381" s="99">
        <f>BP5</f>
        <v>0.94499999999999995</v>
      </c>
      <c r="BQ381" s="100">
        <v>12.417299999999999</v>
      </c>
      <c r="BR381" s="110"/>
      <c r="BS381" s="95">
        <f t="shared" si="414"/>
        <v>11.734348499999999</v>
      </c>
      <c r="BT381" s="15"/>
      <c r="BU381" s="24">
        <f t="shared" si="342"/>
        <v>1</v>
      </c>
      <c r="BV381" s="5">
        <v>0</v>
      </c>
      <c r="BW381" s="63"/>
      <c r="BX381" s="15"/>
      <c r="BY381" s="13"/>
      <c r="BZ381" s="98">
        <f t="shared" si="415"/>
        <v>0</v>
      </c>
      <c r="CA381" s="99">
        <f>CA5</f>
        <v>1</v>
      </c>
      <c r="CB381" s="100"/>
      <c r="CC381" s="110"/>
      <c r="CD381" s="95">
        <f t="shared" si="416"/>
        <v>0</v>
      </c>
      <c r="CE381" s="15"/>
      <c r="CF381" s="24">
        <f t="shared" si="343"/>
        <v>0</v>
      </c>
      <c r="CG381" s="5">
        <v>0</v>
      </c>
      <c r="CH381" s="63"/>
      <c r="CI381" s="15"/>
      <c r="CJ381" s="13"/>
      <c r="CK381" s="98">
        <f t="shared" si="417"/>
        <v>0</v>
      </c>
      <c r="CL381" s="99">
        <f>CL5</f>
        <v>1</v>
      </c>
      <c r="CM381" s="100"/>
      <c r="CN381" s="110"/>
      <c r="CO381" s="95">
        <f t="shared" si="418"/>
        <v>0</v>
      </c>
      <c r="CP381" s="15"/>
      <c r="CQ381" s="24">
        <f t="shared" si="344"/>
        <v>0</v>
      </c>
      <c r="CR381" s="5">
        <v>0</v>
      </c>
      <c r="CS381" s="63"/>
      <c r="CT381" s="15"/>
      <c r="CU381" s="13"/>
      <c r="CV381" s="98">
        <f t="shared" si="419"/>
        <v>0</v>
      </c>
      <c r="CW381" s="99">
        <f>CW5</f>
        <v>1</v>
      </c>
      <c r="CX381" s="100"/>
      <c r="CY381" s="110"/>
      <c r="CZ381" s="95">
        <f t="shared" si="420"/>
        <v>0</v>
      </c>
      <c r="DA381" s="15"/>
      <c r="DB381" s="24">
        <f t="shared" si="345"/>
        <v>0</v>
      </c>
      <c r="DC381" s="5">
        <v>0</v>
      </c>
      <c r="DD381" s="63"/>
      <c r="DE381" s="15"/>
      <c r="DF381" s="13"/>
      <c r="DG381" s="98">
        <f t="shared" si="421"/>
        <v>0</v>
      </c>
      <c r="DH381" s="99">
        <f>DH5</f>
        <v>1</v>
      </c>
      <c r="DI381" s="100"/>
      <c r="DJ381" s="110"/>
      <c r="DK381" s="95">
        <f t="shared" si="422"/>
        <v>0</v>
      </c>
      <c r="DL381" s="15"/>
      <c r="DM381" s="24">
        <f t="shared" si="346"/>
        <v>0</v>
      </c>
      <c r="DN381" s="5">
        <v>0</v>
      </c>
      <c r="DO381" s="63"/>
      <c r="DP381" s="15"/>
      <c r="DQ381" s="13"/>
      <c r="DR381" s="98">
        <f t="shared" si="423"/>
        <v>0</v>
      </c>
      <c r="DS381" s="99">
        <f>DS5</f>
        <v>1</v>
      </c>
      <c r="DT381" s="100"/>
      <c r="DU381" s="110"/>
      <c r="DV381" s="95">
        <f t="shared" si="424"/>
        <v>0</v>
      </c>
      <c r="DW381" s="15"/>
      <c r="DX381" s="24">
        <f t="shared" si="347"/>
        <v>0</v>
      </c>
      <c r="DY381" s="5">
        <v>0</v>
      </c>
      <c r="DZ381" s="63"/>
      <c r="EA381" s="15"/>
      <c r="EB381" s="13"/>
      <c r="EC381" s="98">
        <f t="shared" si="425"/>
        <v>0</v>
      </c>
      <c r="ED381" s="99">
        <f>ED5</f>
        <v>1</v>
      </c>
      <c r="EE381" s="100"/>
      <c r="EF381" s="110"/>
      <c r="EG381" s="95">
        <f t="shared" si="426"/>
        <v>0</v>
      </c>
      <c r="EH381" s="15"/>
      <c r="EI381" s="24">
        <f t="shared" si="348"/>
        <v>0</v>
      </c>
      <c r="EJ381" s="5">
        <v>0</v>
      </c>
      <c r="EK381" s="63"/>
      <c r="EL381" s="15"/>
      <c r="EM381" s="13"/>
      <c r="EN381" s="98">
        <f t="shared" si="427"/>
        <v>0</v>
      </c>
      <c r="EO381" s="99">
        <f>EO5</f>
        <v>1</v>
      </c>
      <c r="EP381" s="100"/>
      <c r="EQ381" s="110"/>
      <c r="ER381" s="95">
        <f t="shared" si="428"/>
        <v>0</v>
      </c>
      <c r="ES381" s="15"/>
      <c r="ET381" s="24">
        <f t="shared" si="349"/>
        <v>0</v>
      </c>
      <c r="EU381" s="5">
        <v>0</v>
      </c>
      <c r="EV381" s="63"/>
      <c r="EW381" s="15"/>
      <c r="EX381" s="13"/>
      <c r="EY381" s="98">
        <f t="shared" si="429"/>
        <v>0</v>
      </c>
      <c r="EZ381" s="99">
        <f>EZ5</f>
        <v>1</v>
      </c>
      <c r="FA381" s="100"/>
      <c r="FB381" s="110"/>
      <c r="FC381" s="95">
        <f t="shared" si="430"/>
        <v>0</v>
      </c>
      <c r="FD381" s="15"/>
      <c r="FE381" s="24">
        <f t="shared" si="350"/>
        <v>0</v>
      </c>
      <c r="FF381" s="5">
        <v>0</v>
      </c>
      <c r="FG381" s="63"/>
      <c r="FH381" s="15"/>
      <c r="FI381" s="13"/>
      <c r="FJ381" s="98">
        <f t="shared" si="431"/>
        <v>0</v>
      </c>
      <c r="FK381" s="99">
        <f>FK5</f>
        <v>1</v>
      </c>
      <c r="FL381" s="100"/>
      <c r="FM381" s="110"/>
      <c r="FN381" s="95">
        <f t="shared" si="432"/>
        <v>0</v>
      </c>
      <c r="FO381" s="15"/>
      <c r="FP381" s="24">
        <f t="shared" si="351"/>
        <v>0</v>
      </c>
      <c r="FQ381" s="5">
        <v>0</v>
      </c>
      <c r="FR381" s="8">
        <v>0</v>
      </c>
      <c r="FS381" s="84">
        <f t="shared" si="382"/>
        <v>12.417299999999999</v>
      </c>
      <c r="FT381" s="85">
        <f t="shared" si="383"/>
        <v>500</v>
      </c>
      <c r="FU381" s="85">
        <f t="shared" si="384"/>
        <v>500</v>
      </c>
      <c r="FV381" s="85">
        <f t="shared" si="385"/>
        <v>500</v>
      </c>
      <c r="FW381" s="85">
        <f t="shared" si="386"/>
        <v>500</v>
      </c>
      <c r="FX381" s="85">
        <f t="shared" si="387"/>
        <v>11.734348499999999</v>
      </c>
      <c r="FY381" s="85">
        <f t="shared" si="388"/>
        <v>500</v>
      </c>
      <c r="FZ381" s="85">
        <f t="shared" si="389"/>
        <v>500</v>
      </c>
      <c r="GA381" s="85">
        <f t="shared" si="390"/>
        <v>500</v>
      </c>
      <c r="GB381" s="85">
        <f t="shared" si="391"/>
        <v>500</v>
      </c>
      <c r="GC381" s="85">
        <f t="shared" si="392"/>
        <v>500</v>
      </c>
      <c r="GD381" s="85">
        <f t="shared" si="393"/>
        <v>500</v>
      </c>
      <c r="GE381" s="85">
        <f t="shared" si="394"/>
        <v>500</v>
      </c>
      <c r="GF381" s="85">
        <f t="shared" si="395"/>
        <v>500</v>
      </c>
      <c r="GG381" s="85">
        <f t="shared" si="396"/>
        <v>500</v>
      </c>
      <c r="GH381" s="101">
        <f t="shared" si="433"/>
        <v>2</v>
      </c>
      <c r="GI381" s="102">
        <f t="shared" si="434"/>
        <v>24.1516485</v>
      </c>
      <c r="GJ381" s="102">
        <f t="shared" si="435"/>
        <v>12.07582425</v>
      </c>
      <c r="GK381" s="79">
        <f>ROW()</f>
        <v>381</v>
      </c>
    </row>
    <row r="382" spans="1:193" s="12" customFormat="1" ht="50.1" customHeight="1">
      <c r="A382" s="17">
        <f>ROW()</f>
        <v>382</v>
      </c>
      <c r="B382" s="32">
        <f t="shared" si="399"/>
        <v>376</v>
      </c>
      <c r="C382" s="33">
        <f t="shared" si="400"/>
        <v>376</v>
      </c>
      <c r="D382" s="31" t="s">
        <v>703</v>
      </c>
      <c r="E382" s="390">
        <f t="shared" si="336"/>
        <v>5.4394152749999991</v>
      </c>
      <c r="F382" s="107">
        <f t="shared" si="402"/>
        <v>5.5977051374999993</v>
      </c>
      <c r="G382" s="3">
        <v>0</v>
      </c>
      <c r="H382" s="4">
        <v>0</v>
      </c>
      <c r="I382" s="63"/>
      <c r="J382" s="15"/>
      <c r="K382" s="13"/>
      <c r="L382" s="98">
        <f t="shared" si="403"/>
        <v>1</v>
      </c>
      <c r="M382" s="99">
        <f>M5</f>
        <v>0.94499999999999995</v>
      </c>
      <c r="N382" s="100">
        <v>6.0910000000000002</v>
      </c>
      <c r="O382" s="110">
        <v>73462</v>
      </c>
      <c r="P382" s="95">
        <f t="shared" si="404"/>
        <v>5.7559949999999995</v>
      </c>
      <c r="Q382" s="15"/>
      <c r="R382" s="24">
        <f t="shared" si="337"/>
        <v>2</v>
      </c>
      <c r="S382" s="25">
        <v>0</v>
      </c>
      <c r="T382" s="63"/>
      <c r="U382" s="15"/>
      <c r="V382" s="13"/>
      <c r="W382" s="98">
        <f t="shared" si="405"/>
        <v>0</v>
      </c>
      <c r="X382" s="99">
        <f>X5</f>
        <v>0.97</v>
      </c>
      <c r="Y382" s="100"/>
      <c r="Z382" s="110"/>
      <c r="AA382" s="95">
        <f t="shared" si="406"/>
        <v>0</v>
      </c>
      <c r="AB382" s="15"/>
      <c r="AC382" s="24">
        <f t="shared" si="338"/>
        <v>0</v>
      </c>
      <c r="AD382" s="5">
        <v>0</v>
      </c>
      <c r="AE382" s="63"/>
      <c r="AF382" s="15"/>
      <c r="AG382" s="13"/>
      <c r="AH382" s="98">
        <f t="shared" si="407"/>
        <v>0</v>
      </c>
      <c r="AI382" s="99">
        <f>AI5</f>
        <v>0.95499999999999996</v>
      </c>
      <c r="AJ382" s="100"/>
      <c r="AK382" s="110"/>
      <c r="AL382" s="95">
        <f t="shared" si="408"/>
        <v>0</v>
      </c>
      <c r="AM382" s="15"/>
      <c r="AN382" s="24">
        <f t="shared" si="339"/>
        <v>0</v>
      </c>
      <c r="AO382" s="5">
        <v>0</v>
      </c>
      <c r="AP382" s="63"/>
      <c r="AQ382" s="15"/>
      <c r="AR382" s="13"/>
      <c r="AS382" s="98">
        <f t="shared" si="409"/>
        <v>0</v>
      </c>
      <c r="AT382" s="99">
        <f>AT5</f>
        <v>0.96</v>
      </c>
      <c r="AU382" s="100"/>
      <c r="AV382" s="110"/>
      <c r="AW382" s="95">
        <f t="shared" si="410"/>
        <v>0</v>
      </c>
      <c r="AX382" s="15"/>
      <c r="AY382" s="24">
        <f t="shared" si="340"/>
        <v>0</v>
      </c>
      <c r="AZ382" s="5">
        <v>0</v>
      </c>
      <c r="BA382" s="63"/>
      <c r="BB382" s="15"/>
      <c r="BC382" s="13"/>
      <c r="BD382" s="98">
        <f t="shared" si="411"/>
        <v>0</v>
      </c>
      <c r="BE382" s="99">
        <f>BE5</f>
        <v>0.98</v>
      </c>
      <c r="BF382" s="100"/>
      <c r="BG382" s="110"/>
      <c r="BH382" s="95">
        <f t="shared" si="412"/>
        <v>0</v>
      </c>
      <c r="BI382" s="15"/>
      <c r="BJ382" s="24">
        <f t="shared" si="341"/>
        <v>0</v>
      </c>
      <c r="BK382" s="5">
        <v>0</v>
      </c>
      <c r="BL382" s="63"/>
      <c r="BM382" s="15"/>
      <c r="BN382" s="13"/>
      <c r="BO382" s="98">
        <f t="shared" si="413"/>
        <v>1</v>
      </c>
      <c r="BP382" s="99">
        <f>BP5</f>
        <v>0.94499999999999995</v>
      </c>
      <c r="BQ382" s="100">
        <v>5.7559949999999995</v>
      </c>
      <c r="BR382" s="110"/>
      <c r="BS382" s="95">
        <f t="shared" si="414"/>
        <v>5.4394152749999991</v>
      </c>
      <c r="BT382" s="15"/>
      <c r="BU382" s="24">
        <f t="shared" si="342"/>
        <v>1</v>
      </c>
      <c r="BV382" s="5">
        <v>0</v>
      </c>
      <c r="BW382" s="63"/>
      <c r="BX382" s="15"/>
      <c r="BY382" s="13"/>
      <c r="BZ382" s="98">
        <f t="shared" si="415"/>
        <v>0</v>
      </c>
      <c r="CA382" s="99">
        <f>CA5</f>
        <v>1</v>
      </c>
      <c r="CB382" s="100"/>
      <c r="CC382" s="110"/>
      <c r="CD382" s="95">
        <f t="shared" si="416"/>
        <v>0</v>
      </c>
      <c r="CE382" s="15"/>
      <c r="CF382" s="24">
        <f t="shared" si="343"/>
        <v>0</v>
      </c>
      <c r="CG382" s="5">
        <v>0</v>
      </c>
      <c r="CH382" s="63"/>
      <c r="CI382" s="15"/>
      <c r="CJ382" s="13"/>
      <c r="CK382" s="98">
        <f t="shared" si="417"/>
        <v>0</v>
      </c>
      <c r="CL382" s="99">
        <f>CL5</f>
        <v>1</v>
      </c>
      <c r="CM382" s="100"/>
      <c r="CN382" s="110"/>
      <c r="CO382" s="95">
        <f t="shared" si="418"/>
        <v>0</v>
      </c>
      <c r="CP382" s="15"/>
      <c r="CQ382" s="24">
        <f t="shared" si="344"/>
        <v>0</v>
      </c>
      <c r="CR382" s="5">
        <v>0</v>
      </c>
      <c r="CS382" s="63"/>
      <c r="CT382" s="15"/>
      <c r="CU382" s="13"/>
      <c r="CV382" s="98">
        <f t="shared" si="419"/>
        <v>0</v>
      </c>
      <c r="CW382" s="99">
        <f>CW5</f>
        <v>1</v>
      </c>
      <c r="CX382" s="100"/>
      <c r="CY382" s="110"/>
      <c r="CZ382" s="95">
        <f t="shared" si="420"/>
        <v>0</v>
      </c>
      <c r="DA382" s="15"/>
      <c r="DB382" s="24">
        <f t="shared" si="345"/>
        <v>0</v>
      </c>
      <c r="DC382" s="5">
        <v>0</v>
      </c>
      <c r="DD382" s="63"/>
      <c r="DE382" s="15"/>
      <c r="DF382" s="13"/>
      <c r="DG382" s="98">
        <f t="shared" si="421"/>
        <v>0</v>
      </c>
      <c r="DH382" s="99">
        <f>DH5</f>
        <v>1</v>
      </c>
      <c r="DI382" s="100"/>
      <c r="DJ382" s="110"/>
      <c r="DK382" s="95">
        <f t="shared" si="422"/>
        <v>0</v>
      </c>
      <c r="DL382" s="15"/>
      <c r="DM382" s="24">
        <f t="shared" si="346"/>
        <v>0</v>
      </c>
      <c r="DN382" s="5">
        <v>0</v>
      </c>
      <c r="DO382" s="63"/>
      <c r="DP382" s="15"/>
      <c r="DQ382" s="13"/>
      <c r="DR382" s="98">
        <f t="shared" si="423"/>
        <v>0</v>
      </c>
      <c r="DS382" s="99">
        <f>DS5</f>
        <v>1</v>
      </c>
      <c r="DT382" s="100"/>
      <c r="DU382" s="110"/>
      <c r="DV382" s="95">
        <f t="shared" si="424"/>
        <v>0</v>
      </c>
      <c r="DW382" s="15"/>
      <c r="DX382" s="24">
        <f t="shared" si="347"/>
        <v>0</v>
      </c>
      <c r="DY382" s="5">
        <v>0</v>
      </c>
      <c r="DZ382" s="63"/>
      <c r="EA382" s="15"/>
      <c r="EB382" s="13"/>
      <c r="EC382" s="98">
        <f t="shared" si="425"/>
        <v>0</v>
      </c>
      <c r="ED382" s="99">
        <f>ED5</f>
        <v>1</v>
      </c>
      <c r="EE382" s="100"/>
      <c r="EF382" s="110"/>
      <c r="EG382" s="95">
        <f t="shared" si="426"/>
        <v>0</v>
      </c>
      <c r="EH382" s="15"/>
      <c r="EI382" s="24">
        <f t="shared" si="348"/>
        <v>0</v>
      </c>
      <c r="EJ382" s="5">
        <v>0</v>
      </c>
      <c r="EK382" s="63"/>
      <c r="EL382" s="15"/>
      <c r="EM382" s="13"/>
      <c r="EN382" s="98">
        <f t="shared" si="427"/>
        <v>0</v>
      </c>
      <c r="EO382" s="99">
        <f>EO5</f>
        <v>1</v>
      </c>
      <c r="EP382" s="100"/>
      <c r="EQ382" s="110"/>
      <c r="ER382" s="95">
        <f t="shared" si="428"/>
        <v>0</v>
      </c>
      <c r="ES382" s="15"/>
      <c r="ET382" s="24">
        <f t="shared" si="349"/>
        <v>0</v>
      </c>
      <c r="EU382" s="5">
        <v>0</v>
      </c>
      <c r="EV382" s="63"/>
      <c r="EW382" s="15"/>
      <c r="EX382" s="13"/>
      <c r="EY382" s="98">
        <f t="shared" si="429"/>
        <v>0</v>
      </c>
      <c r="EZ382" s="99">
        <f>EZ5</f>
        <v>1</v>
      </c>
      <c r="FA382" s="100"/>
      <c r="FB382" s="110"/>
      <c r="FC382" s="95">
        <f t="shared" si="430"/>
        <v>0</v>
      </c>
      <c r="FD382" s="15"/>
      <c r="FE382" s="24">
        <f t="shared" si="350"/>
        <v>0</v>
      </c>
      <c r="FF382" s="5">
        <v>0</v>
      </c>
      <c r="FG382" s="63"/>
      <c r="FH382" s="15"/>
      <c r="FI382" s="13"/>
      <c r="FJ382" s="98">
        <f t="shared" si="431"/>
        <v>0</v>
      </c>
      <c r="FK382" s="99">
        <f>FK5</f>
        <v>1</v>
      </c>
      <c r="FL382" s="100"/>
      <c r="FM382" s="110"/>
      <c r="FN382" s="95">
        <f t="shared" si="432"/>
        <v>0</v>
      </c>
      <c r="FO382" s="15"/>
      <c r="FP382" s="24">
        <f t="shared" si="351"/>
        <v>0</v>
      </c>
      <c r="FQ382" s="5">
        <v>0</v>
      </c>
      <c r="FR382" s="8">
        <v>0</v>
      </c>
      <c r="FS382" s="84">
        <f t="shared" si="382"/>
        <v>5.7559949999999995</v>
      </c>
      <c r="FT382" s="85">
        <f t="shared" si="383"/>
        <v>500</v>
      </c>
      <c r="FU382" s="85">
        <f t="shared" si="384"/>
        <v>500</v>
      </c>
      <c r="FV382" s="85">
        <f t="shared" si="385"/>
        <v>500</v>
      </c>
      <c r="FW382" s="85">
        <f t="shared" si="386"/>
        <v>500</v>
      </c>
      <c r="FX382" s="85">
        <f t="shared" si="387"/>
        <v>5.4394152749999991</v>
      </c>
      <c r="FY382" s="85">
        <f t="shared" si="388"/>
        <v>500</v>
      </c>
      <c r="FZ382" s="85">
        <f t="shared" si="389"/>
        <v>500</v>
      </c>
      <c r="GA382" s="85">
        <f t="shared" si="390"/>
        <v>500</v>
      </c>
      <c r="GB382" s="85">
        <f t="shared" si="391"/>
        <v>500</v>
      </c>
      <c r="GC382" s="85">
        <f t="shared" si="392"/>
        <v>500</v>
      </c>
      <c r="GD382" s="85">
        <f t="shared" si="393"/>
        <v>500</v>
      </c>
      <c r="GE382" s="85">
        <f t="shared" si="394"/>
        <v>500</v>
      </c>
      <c r="GF382" s="85">
        <f t="shared" si="395"/>
        <v>500</v>
      </c>
      <c r="GG382" s="85">
        <f t="shared" si="396"/>
        <v>500</v>
      </c>
      <c r="GH382" s="101">
        <f t="shared" si="433"/>
        <v>2</v>
      </c>
      <c r="GI382" s="102">
        <f t="shared" si="434"/>
        <v>11.195410274999999</v>
      </c>
      <c r="GJ382" s="102">
        <f t="shared" si="435"/>
        <v>5.5977051374999993</v>
      </c>
      <c r="GK382" s="79">
        <f>ROW()</f>
        <v>382</v>
      </c>
    </row>
    <row r="383" spans="1:193" s="12" customFormat="1" ht="50.1" customHeight="1">
      <c r="A383" s="17">
        <f>ROW()</f>
        <v>383</v>
      </c>
      <c r="B383" s="32">
        <f t="shared" si="399"/>
        <v>377</v>
      </c>
      <c r="C383" s="33">
        <f t="shared" si="400"/>
        <v>377</v>
      </c>
      <c r="D383" s="31" t="s">
        <v>704</v>
      </c>
      <c r="E383" s="390">
        <f t="shared" si="336"/>
        <v>2.0175999999999998</v>
      </c>
      <c r="F383" s="107">
        <f t="shared" si="402"/>
        <v>2.4535795583333333</v>
      </c>
      <c r="G383" s="3">
        <v>0</v>
      </c>
      <c r="H383" s="4">
        <v>0</v>
      </c>
      <c r="I383" s="63"/>
      <c r="J383" s="15"/>
      <c r="K383" s="13"/>
      <c r="L383" s="98">
        <f t="shared" si="403"/>
        <v>1</v>
      </c>
      <c r="M383" s="99">
        <f>M5</f>
        <v>0.94499999999999995</v>
      </c>
      <c r="N383" s="100">
        <v>2.907</v>
      </c>
      <c r="O383" s="110">
        <v>427461</v>
      </c>
      <c r="P383" s="95">
        <f t="shared" si="404"/>
        <v>2.747115</v>
      </c>
      <c r="Q383" s="15"/>
      <c r="R383" s="24">
        <f t="shared" si="337"/>
        <v>3</v>
      </c>
      <c r="S383" s="25">
        <v>0</v>
      </c>
      <c r="T383" s="63"/>
      <c r="U383" s="15"/>
      <c r="V383" s="13"/>
      <c r="W383" s="98">
        <f t="shared" si="405"/>
        <v>1</v>
      </c>
      <c r="X383" s="99">
        <f>X5</f>
        <v>0.97</v>
      </c>
      <c r="Y383" s="100">
        <v>2.08</v>
      </c>
      <c r="Z383" s="110"/>
      <c r="AA383" s="95">
        <f t="shared" si="406"/>
        <v>2.0175999999999998</v>
      </c>
      <c r="AB383" s="15"/>
      <c r="AC383" s="24">
        <f t="shared" si="338"/>
        <v>1</v>
      </c>
      <c r="AD383" s="5">
        <v>0</v>
      </c>
      <c r="AE383" s="63"/>
      <c r="AF383" s="15"/>
      <c r="AG383" s="13"/>
      <c r="AH383" s="98">
        <f t="shared" si="407"/>
        <v>0</v>
      </c>
      <c r="AI383" s="99">
        <f>AI5</f>
        <v>0.95499999999999996</v>
      </c>
      <c r="AJ383" s="100"/>
      <c r="AK383" s="110"/>
      <c r="AL383" s="95">
        <f t="shared" si="408"/>
        <v>0</v>
      </c>
      <c r="AM383" s="15"/>
      <c r="AN383" s="24">
        <f t="shared" si="339"/>
        <v>0</v>
      </c>
      <c r="AO383" s="5">
        <v>0</v>
      </c>
      <c r="AP383" s="63"/>
      <c r="AQ383" s="15"/>
      <c r="AR383" s="13"/>
      <c r="AS383" s="98">
        <f t="shared" si="409"/>
        <v>0</v>
      </c>
      <c r="AT383" s="99">
        <f>AT5</f>
        <v>0.96</v>
      </c>
      <c r="AU383" s="100"/>
      <c r="AV383" s="110"/>
      <c r="AW383" s="95">
        <f t="shared" si="410"/>
        <v>0</v>
      </c>
      <c r="AX383" s="15"/>
      <c r="AY383" s="24">
        <f t="shared" si="340"/>
        <v>0</v>
      </c>
      <c r="AZ383" s="5">
        <v>0</v>
      </c>
      <c r="BA383" s="63"/>
      <c r="BB383" s="15"/>
      <c r="BC383" s="13"/>
      <c r="BD383" s="98">
        <f t="shared" si="411"/>
        <v>0</v>
      </c>
      <c r="BE383" s="99">
        <f>BE5</f>
        <v>0.98</v>
      </c>
      <c r="BF383" s="100"/>
      <c r="BG383" s="110"/>
      <c r="BH383" s="95">
        <f t="shared" si="412"/>
        <v>0</v>
      </c>
      <c r="BI383" s="15"/>
      <c r="BJ383" s="24">
        <f t="shared" si="341"/>
        <v>0</v>
      </c>
      <c r="BK383" s="5">
        <v>0</v>
      </c>
      <c r="BL383" s="63"/>
      <c r="BM383" s="15"/>
      <c r="BN383" s="13"/>
      <c r="BO383" s="98">
        <f t="shared" si="413"/>
        <v>1</v>
      </c>
      <c r="BP383" s="99">
        <f>BP5</f>
        <v>0.94499999999999995</v>
      </c>
      <c r="BQ383" s="100">
        <v>2.747115</v>
      </c>
      <c r="BR383" s="110"/>
      <c r="BS383" s="95">
        <f t="shared" si="414"/>
        <v>2.5960236749999996</v>
      </c>
      <c r="BT383" s="15"/>
      <c r="BU383" s="24">
        <f t="shared" si="342"/>
        <v>2</v>
      </c>
      <c r="BV383" s="5">
        <v>0</v>
      </c>
      <c r="BW383" s="63"/>
      <c r="BX383" s="15"/>
      <c r="BY383" s="13"/>
      <c r="BZ383" s="98">
        <f t="shared" si="415"/>
        <v>0</v>
      </c>
      <c r="CA383" s="99">
        <f>CA5</f>
        <v>1</v>
      </c>
      <c r="CB383" s="100"/>
      <c r="CC383" s="110"/>
      <c r="CD383" s="95">
        <f t="shared" si="416"/>
        <v>0</v>
      </c>
      <c r="CE383" s="15"/>
      <c r="CF383" s="24">
        <f t="shared" si="343"/>
        <v>0</v>
      </c>
      <c r="CG383" s="5">
        <v>0</v>
      </c>
      <c r="CH383" s="63"/>
      <c r="CI383" s="15"/>
      <c r="CJ383" s="13"/>
      <c r="CK383" s="98">
        <f t="shared" si="417"/>
        <v>0</v>
      </c>
      <c r="CL383" s="99">
        <f>CL5</f>
        <v>1</v>
      </c>
      <c r="CM383" s="100"/>
      <c r="CN383" s="110"/>
      <c r="CO383" s="95">
        <f t="shared" si="418"/>
        <v>0</v>
      </c>
      <c r="CP383" s="15"/>
      <c r="CQ383" s="24">
        <f t="shared" si="344"/>
        <v>0</v>
      </c>
      <c r="CR383" s="5">
        <v>0</v>
      </c>
      <c r="CS383" s="63"/>
      <c r="CT383" s="15"/>
      <c r="CU383" s="13"/>
      <c r="CV383" s="98">
        <f t="shared" si="419"/>
        <v>0</v>
      </c>
      <c r="CW383" s="99">
        <f>CW5</f>
        <v>1</v>
      </c>
      <c r="CX383" s="100"/>
      <c r="CY383" s="110"/>
      <c r="CZ383" s="95">
        <f t="shared" si="420"/>
        <v>0</v>
      </c>
      <c r="DA383" s="15"/>
      <c r="DB383" s="24">
        <f t="shared" si="345"/>
        <v>0</v>
      </c>
      <c r="DC383" s="5">
        <v>0</v>
      </c>
      <c r="DD383" s="63"/>
      <c r="DE383" s="15"/>
      <c r="DF383" s="13"/>
      <c r="DG383" s="98">
        <f t="shared" si="421"/>
        <v>0</v>
      </c>
      <c r="DH383" s="99">
        <f>DH5</f>
        <v>1</v>
      </c>
      <c r="DI383" s="100"/>
      <c r="DJ383" s="110"/>
      <c r="DK383" s="95">
        <f t="shared" si="422"/>
        <v>0</v>
      </c>
      <c r="DL383" s="15"/>
      <c r="DM383" s="24">
        <f t="shared" si="346"/>
        <v>0</v>
      </c>
      <c r="DN383" s="5">
        <v>0</v>
      </c>
      <c r="DO383" s="63"/>
      <c r="DP383" s="15"/>
      <c r="DQ383" s="13"/>
      <c r="DR383" s="98">
        <f t="shared" si="423"/>
        <v>0</v>
      </c>
      <c r="DS383" s="99">
        <f>DS5</f>
        <v>1</v>
      </c>
      <c r="DT383" s="100"/>
      <c r="DU383" s="110"/>
      <c r="DV383" s="95">
        <f t="shared" si="424"/>
        <v>0</v>
      </c>
      <c r="DW383" s="15"/>
      <c r="DX383" s="24">
        <f t="shared" si="347"/>
        <v>0</v>
      </c>
      <c r="DY383" s="5">
        <v>0</v>
      </c>
      <c r="DZ383" s="63"/>
      <c r="EA383" s="15"/>
      <c r="EB383" s="13"/>
      <c r="EC383" s="98">
        <f t="shared" si="425"/>
        <v>0</v>
      </c>
      <c r="ED383" s="99">
        <f>ED5</f>
        <v>1</v>
      </c>
      <c r="EE383" s="100"/>
      <c r="EF383" s="110"/>
      <c r="EG383" s="95">
        <f t="shared" si="426"/>
        <v>0</v>
      </c>
      <c r="EH383" s="15"/>
      <c r="EI383" s="24">
        <f t="shared" si="348"/>
        <v>0</v>
      </c>
      <c r="EJ383" s="5">
        <v>0</v>
      </c>
      <c r="EK383" s="63"/>
      <c r="EL383" s="15"/>
      <c r="EM383" s="13"/>
      <c r="EN383" s="98">
        <f t="shared" si="427"/>
        <v>0</v>
      </c>
      <c r="EO383" s="99">
        <f>EO5</f>
        <v>1</v>
      </c>
      <c r="EP383" s="100"/>
      <c r="EQ383" s="110"/>
      <c r="ER383" s="95">
        <f t="shared" si="428"/>
        <v>0</v>
      </c>
      <c r="ES383" s="15"/>
      <c r="ET383" s="24">
        <f t="shared" si="349"/>
        <v>0</v>
      </c>
      <c r="EU383" s="5">
        <v>0</v>
      </c>
      <c r="EV383" s="63"/>
      <c r="EW383" s="15"/>
      <c r="EX383" s="13"/>
      <c r="EY383" s="98">
        <f t="shared" si="429"/>
        <v>0</v>
      </c>
      <c r="EZ383" s="99">
        <f>EZ5</f>
        <v>1</v>
      </c>
      <c r="FA383" s="100"/>
      <c r="FB383" s="110"/>
      <c r="FC383" s="95">
        <f t="shared" si="430"/>
        <v>0</v>
      </c>
      <c r="FD383" s="15"/>
      <c r="FE383" s="24">
        <f t="shared" si="350"/>
        <v>0</v>
      </c>
      <c r="FF383" s="5">
        <v>0</v>
      </c>
      <c r="FG383" s="63"/>
      <c r="FH383" s="15"/>
      <c r="FI383" s="13"/>
      <c r="FJ383" s="98">
        <f t="shared" si="431"/>
        <v>0</v>
      </c>
      <c r="FK383" s="99">
        <f>FK5</f>
        <v>1</v>
      </c>
      <c r="FL383" s="100"/>
      <c r="FM383" s="110"/>
      <c r="FN383" s="95">
        <f t="shared" si="432"/>
        <v>0</v>
      </c>
      <c r="FO383" s="15"/>
      <c r="FP383" s="24">
        <f t="shared" si="351"/>
        <v>0</v>
      </c>
      <c r="FQ383" s="5">
        <v>0</v>
      </c>
      <c r="FR383" s="8">
        <v>0</v>
      </c>
      <c r="FS383" s="84">
        <f t="shared" si="382"/>
        <v>2.747115</v>
      </c>
      <c r="FT383" s="85">
        <f t="shared" si="383"/>
        <v>2.0175999999999998</v>
      </c>
      <c r="FU383" s="85">
        <f t="shared" si="384"/>
        <v>500</v>
      </c>
      <c r="FV383" s="85">
        <f t="shared" si="385"/>
        <v>500</v>
      </c>
      <c r="FW383" s="85">
        <f t="shared" si="386"/>
        <v>500</v>
      </c>
      <c r="FX383" s="85">
        <f t="shared" si="387"/>
        <v>2.5960236749999996</v>
      </c>
      <c r="FY383" s="85">
        <f t="shared" si="388"/>
        <v>500</v>
      </c>
      <c r="FZ383" s="85">
        <f t="shared" si="389"/>
        <v>500</v>
      </c>
      <c r="GA383" s="85">
        <f t="shared" si="390"/>
        <v>500</v>
      </c>
      <c r="GB383" s="85">
        <f t="shared" si="391"/>
        <v>500</v>
      </c>
      <c r="GC383" s="85">
        <f t="shared" si="392"/>
        <v>500</v>
      </c>
      <c r="GD383" s="85">
        <f t="shared" si="393"/>
        <v>500</v>
      </c>
      <c r="GE383" s="85">
        <f t="shared" si="394"/>
        <v>500</v>
      </c>
      <c r="GF383" s="85">
        <f t="shared" si="395"/>
        <v>500</v>
      </c>
      <c r="GG383" s="85">
        <f t="shared" si="396"/>
        <v>500</v>
      </c>
      <c r="GH383" s="101">
        <f t="shared" si="433"/>
        <v>3</v>
      </c>
      <c r="GI383" s="102">
        <f t="shared" si="434"/>
        <v>7.3607386749999995</v>
      </c>
      <c r="GJ383" s="102">
        <f t="shared" si="435"/>
        <v>2.4535795583333333</v>
      </c>
      <c r="GK383" s="79">
        <f>ROW()</f>
        <v>383</v>
      </c>
    </row>
    <row r="384" spans="1:193" s="12" customFormat="1" ht="50.1" customHeight="1">
      <c r="A384" s="17">
        <f>ROW()</f>
        <v>384</v>
      </c>
      <c r="B384" s="32">
        <f t="shared" si="399"/>
        <v>378</v>
      </c>
      <c r="C384" s="33">
        <f t="shared" si="400"/>
        <v>378</v>
      </c>
      <c r="D384" s="31" t="s">
        <v>705</v>
      </c>
      <c r="E384" s="390">
        <f t="shared" si="336"/>
        <v>0.18438622222222223</v>
      </c>
      <c r="F384" s="107">
        <f t="shared" si="402"/>
        <v>3.6831008618055554</v>
      </c>
      <c r="G384" s="3">
        <v>0</v>
      </c>
      <c r="H384" s="4">
        <v>0</v>
      </c>
      <c r="I384" s="63"/>
      <c r="J384" s="15"/>
      <c r="K384" s="13"/>
      <c r="L384" s="98">
        <f t="shared" si="403"/>
        <v>1</v>
      </c>
      <c r="M384" s="99">
        <f>M5</f>
        <v>0.94499999999999995</v>
      </c>
      <c r="N384" s="100">
        <v>7.8090000000000002</v>
      </c>
      <c r="O384" s="110">
        <v>427665</v>
      </c>
      <c r="P384" s="95">
        <f t="shared" si="404"/>
        <v>7.379505</v>
      </c>
      <c r="Q384" s="15"/>
      <c r="R384" s="24">
        <f t="shared" si="337"/>
        <v>4</v>
      </c>
      <c r="S384" s="25">
        <v>0</v>
      </c>
      <c r="T384" s="63"/>
      <c r="U384" s="15"/>
      <c r="V384" s="13"/>
      <c r="W384" s="98">
        <f t="shared" si="405"/>
        <v>1</v>
      </c>
      <c r="X384" s="99">
        <f>X5</f>
        <v>0.97</v>
      </c>
      <c r="Y384" s="100">
        <v>0.19008888888888889</v>
      </c>
      <c r="Z384" s="110"/>
      <c r="AA384" s="95">
        <f t="shared" si="406"/>
        <v>0.18438622222222223</v>
      </c>
      <c r="AB384" s="15"/>
      <c r="AC384" s="24">
        <f t="shared" si="338"/>
        <v>1</v>
      </c>
      <c r="AD384" s="5">
        <v>0</v>
      </c>
      <c r="AE384" s="63"/>
      <c r="AF384" s="15"/>
      <c r="AG384" s="13"/>
      <c r="AH384" s="98">
        <f t="shared" si="407"/>
        <v>0</v>
      </c>
      <c r="AI384" s="99">
        <f>AI5</f>
        <v>0.95499999999999996</v>
      </c>
      <c r="AJ384" s="100"/>
      <c r="AK384" s="110"/>
      <c r="AL384" s="95">
        <f t="shared" si="408"/>
        <v>0</v>
      </c>
      <c r="AM384" s="15"/>
      <c r="AN384" s="24">
        <f t="shared" si="339"/>
        <v>0</v>
      </c>
      <c r="AO384" s="5">
        <v>0</v>
      </c>
      <c r="AP384" s="63"/>
      <c r="AQ384" s="15"/>
      <c r="AR384" s="13"/>
      <c r="AS384" s="98">
        <f t="shared" si="409"/>
        <v>1</v>
      </c>
      <c r="AT384" s="99">
        <f>AT5</f>
        <v>0.96</v>
      </c>
      <c r="AU384" s="100">
        <v>0.20299999999999999</v>
      </c>
      <c r="AV384" s="110"/>
      <c r="AW384" s="95">
        <f t="shared" si="410"/>
        <v>0.19487999999999997</v>
      </c>
      <c r="AX384" s="15"/>
      <c r="AY384" s="24">
        <f t="shared" si="340"/>
        <v>2</v>
      </c>
      <c r="AZ384" s="5">
        <v>0</v>
      </c>
      <c r="BA384" s="63"/>
      <c r="BB384" s="15"/>
      <c r="BC384" s="13"/>
      <c r="BD384" s="98">
        <f t="shared" si="411"/>
        <v>0</v>
      </c>
      <c r="BE384" s="99">
        <f>BE5</f>
        <v>0.98</v>
      </c>
      <c r="BF384" s="100"/>
      <c r="BG384" s="110"/>
      <c r="BH384" s="95">
        <f t="shared" si="412"/>
        <v>0</v>
      </c>
      <c r="BI384" s="15"/>
      <c r="BJ384" s="24">
        <f t="shared" si="341"/>
        <v>0</v>
      </c>
      <c r="BK384" s="5">
        <v>0</v>
      </c>
      <c r="BL384" s="63"/>
      <c r="BM384" s="15"/>
      <c r="BN384" s="13"/>
      <c r="BO384" s="98">
        <f t="shared" si="413"/>
        <v>1</v>
      </c>
      <c r="BP384" s="99">
        <f>BP5</f>
        <v>0.94499999999999995</v>
      </c>
      <c r="BQ384" s="100">
        <v>7.379505</v>
      </c>
      <c r="BR384" s="110"/>
      <c r="BS384" s="95">
        <f t="shared" si="414"/>
        <v>6.9736322249999994</v>
      </c>
      <c r="BT384" s="15"/>
      <c r="BU384" s="24">
        <f t="shared" si="342"/>
        <v>3</v>
      </c>
      <c r="BV384" s="5">
        <v>0</v>
      </c>
      <c r="BW384" s="63"/>
      <c r="BX384" s="15"/>
      <c r="BY384" s="13"/>
      <c r="BZ384" s="98">
        <f t="shared" si="415"/>
        <v>0</v>
      </c>
      <c r="CA384" s="99">
        <f>CA5</f>
        <v>1</v>
      </c>
      <c r="CB384" s="100"/>
      <c r="CC384" s="110"/>
      <c r="CD384" s="95">
        <f t="shared" si="416"/>
        <v>0</v>
      </c>
      <c r="CE384" s="15"/>
      <c r="CF384" s="24">
        <f t="shared" si="343"/>
        <v>0</v>
      </c>
      <c r="CG384" s="5">
        <v>0</v>
      </c>
      <c r="CH384" s="63"/>
      <c r="CI384" s="15"/>
      <c r="CJ384" s="13"/>
      <c r="CK384" s="98">
        <f t="shared" si="417"/>
        <v>0</v>
      </c>
      <c r="CL384" s="99">
        <f>CL5</f>
        <v>1</v>
      </c>
      <c r="CM384" s="100"/>
      <c r="CN384" s="110"/>
      <c r="CO384" s="95">
        <f t="shared" si="418"/>
        <v>0</v>
      </c>
      <c r="CP384" s="15"/>
      <c r="CQ384" s="24">
        <f t="shared" si="344"/>
        <v>0</v>
      </c>
      <c r="CR384" s="5">
        <v>0</v>
      </c>
      <c r="CS384" s="63"/>
      <c r="CT384" s="15"/>
      <c r="CU384" s="13"/>
      <c r="CV384" s="98">
        <f t="shared" si="419"/>
        <v>0</v>
      </c>
      <c r="CW384" s="99">
        <f>CW5</f>
        <v>1</v>
      </c>
      <c r="CX384" s="100"/>
      <c r="CY384" s="110"/>
      <c r="CZ384" s="95">
        <f t="shared" si="420"/>
        <v>0</v>
      </c>
      <c r="DA384" s="15"/>
      <c r="DB384" s="24">
        <f t="shared" si="345"/>
        <v>0</v>
      </c>
      <c r="DC384" s="5">
        <v>0</v>
      </c>
      <c r="DD384" s="63"/>
      <c r="DE384" s="15"/>
      <c r="DF384" s="13"/>
      <c r="DG384" s="98">
        <f t="shared" si="421"/>
        <v>0</v>
      </c>
      <c r="DH384" s="99">
        <f>DH5</f>
        <v>1</v>
      </c>
      <c r="DI384" s="100"/>
      <c r="DJ384" s="110"/>
      <c r="DK384" s="95">
        <f t="shared" si="422"/>
        <v>0</v>
      </c>
      <c r="DL384" s="15"/>
      <c r="DM384" s="24">
        <f t="shared" si="346"/>
        <v>0</v>
      </c>
      <c r="DN384" s="5">
        <v>0</v>
      </c>
      <c r="DO384" s="63"/>
      <c r="DP384" s="15"/>
      <c r="DQ384" s="13"/>
      <c r="DR384" s="98">
        <f t="shared" si="423"/>
        <v>0</v>
      </c>
      <c r="DS384" s="99">
        <f>DS5</f>
        <v>1</v>
      </c>
      <c r="DT384" s="100"/>
      <c r="DU384" s="110"/>
      <c r="DV384" s="95">
        <f t="shared" si="424"/>
        <v>0</v>
      </c>
      <c r="DW384" s="15"/>
      <c r="DX384" s="24">
        <f t="shared" si="347"/>
        <v>0</v>
      </c>
      <c r="DY384" s="5">
        <v>0</v>
      </c>
      <c r="DZ384" s="63"/>
      <c r="EA384" s="15"/>
      <c r="EB384" s="13"/>
      <c r="EC384" s="98">
        <f t="shared" si="425"/>
        <v>0</v>
      </c>
      <c r="ED384" s="99">
        <f>ED5</f>
        <v>1</v>
      </c>
      <c r="EE384" s="100"/>
      <c r="EF384" s="110"/>
      <c r="EG384" s="95">
        <f t="shared" si="426"/>
        <v>0</v>
      </c>
      <c r="EH384" s="15"/>
      <c r="EI384" s="24">
        <f t="shared" si="348"/>
        <v>0</v>
      </c>
      <c r="EJ384" s="5">
        <v>0</v>
      </c>
      <c r="EK384" s="63"/>
      <c r="EL384" s="15"/>
      <c r="EM384" s="13"/>
      <c r="EN384" s="98">
        <f t="shared" si="427"/>
        <v>0</v>
      </c>
      <c r="EO384" s="99">
        <f>EO5</f>
        <v>1</v>
      </c>
      <c r="EP384" s="100"/>
      <c r="EQ384" s="110"/>
      <c r="ER384" s="95">
        <f t="shared" si="428"/>
        <v>0</v>
      </c>
      <c r="ES384" s="15"/>
      <c r="ET384" s="24">
        <f t="shared" si="349"/>
        <v>0</v>
      </c>
      <c r="EU384" s="5">
        <v>0</v>
      </c>
      <c r="EV384" s="63"/>
      <c r="EW384" s="15"/>
      <c r="EX384" s="13"/>
      <c r="EY384" s="98">
        <f t="shared" si="429"/>
        <v>0</v>
      </c>
      <c r="EZ384" s="99">
        <f>EZ5</f>
        <v>1</v>
      </c>
      <c r="FA384" s="100"/>
      <c r="FB384" s="110"/>
      <c r="FC384" s="95">
        <f t="shared" si="430"/>
        <v>0</v>
      </c>
      <c r="FD384" s="15"/>
      <c r="FE384" s="24">
        <f t="shared" si="350"/>
        <v>0</v>
      </c>
      <c r="FF384" s="5">
        <v>0</v>
      </c>
      <c r="FG384" s="63"/>
      <c r="FH384" s="15"/>
      <c r="FI384" s="13"/>
      <c r="FJ384" s="98">
        <f t="shared" si="431"/>
        <v>0</v>
      </c>
      <c r="FK384" s="99">
        <f>FK5</f>
        <v>1</v>
      </c>
      <c r="FL384" s="100"/>
      <c r="FM384" s="110"/>
      <c r="FN384" s="95">
        <f t="shared" si="432"/>
        <v>0</v>
      </c>
      <c r="FO384" s="15"/>
      <c r="FP384" s="24">
        <f t="shared" si="351"/>
        <v>0</v>
      </c>
      <c r="FQ384" s="5">
        <v>0</v>
      </c>
      <c r="FR384" s="8">
        <v>0</v>
      </c>
      <c r="FS384" s="84">
        <f t="shared" si="382"/>
        <v>7.379505</v>
      </c>
      <c r="FT384" s="85">
        <f t="shared" si="383"/>
        <v>0.18438622222222223</v>
      </c>
      <c r="FU384" s="85">
        <f t="shared" si="384"/>
        <v>500</v>
      </c>
      <c r="FV384" s="85">
        <f t="shared" si="385"/>
        <v>0.19487999999999997</v>
      </c>
      <c r="FW384" s="85">
        <f t="shared" si="386"/>
        <v>500</v>
      </c>
      <c r="FX384" s="85">
        <f t="shared" si="387"/>
        <v>6.9736322249999994</v>
      </c>
      <c r="FY384" s="85">
        <f t="shared" si="388"/>
        <v>500</v>
      </c>
      <c r="FZ384" s="85">
        <f t="shared" si="389"/>
        <v>500</v>
      </c>
      <c r="GA384" s="85">
        <f t="shared" si="390"/>
        <v>500</v>
      </c>
      <c r="GB384" s="85">
        <f t="shared" si="391"/>
        <v>500</v>
      </c>
      <c r="GC384" s="85">
        <f t="shared" si="392"/>
        <v>500</v>
      </c>
      <c r="GD384" s="85">
        <f t="shared" si="393"/>
        <v>500</v>
      </c>
      <c r="GE384" s="85">
        <f t="shared" si="394"/>
        <v>500</v>
      </c>
      <c r="GF384" s="85">
        <f t="shared" si="395"/>
        <v>500</v>
      </c>
      <c r="GG384" s="85">
        <f t="shared" si="396"/>
        <v>500</v>
      </c>
      <c r="GH384" s="101">
        <f t="shared" si="433"/>
        <v>4</v>
      </c>
      <c r="GI384" s="102">
        <f t="shared" si="434"/>
        <v>14.732403447222222</v>
      </c>
      <c r="GJ384" s="102">
        <f t="shared" si="435"/>
        <v>3.6831008618055554</v>
      </c>
      <c r="GK384" s="79">
        <f>ROW()</f>
        <v>384</v>
      </c>
    </row>
    <row r="385" spans="1:193" s="12" customFormat="1" ht="50.1" customHeight="1">
      <c r="A385" s="17">
        <f>ROW()</f>
        <v>385</v>
      </c>
      <c r="B385" s="32">
        <f t="shared" si="399"/>
        <v>379</v>
      </c>
      <c r="C385" s="33">
        <f t="shared" si="400"/>
        <v>379</v>
      </c>
      <c r="D385" s="31" t="s">
        <v>706</v>
      </c>
      <c r="E385" s="390">
        <f t="shared" si="336"/>
        <v>3.7149839999999998</v>
      </c>
      <c r="F385" s="107">
        <f t="shared" si="402"/>
        <v>4.479546</v>
      </c>
      <c r="G385" s="3">
        <v>0</v>
      </c>
      <c r="H385" s="4">
        <v>0</v>
      </c>
      <c r="I385" s="63"/>
      <c r="J385" s="15"/>
      <c r="K385" s="13"/>
      <c r="L385" s="98">
        <f t="shared" si="403"/>
        <v>1</v>
      </c>
      <c r="M385" s="99">
        <f>M5</f>
        <v>0.94499999999999995</v>
      </c>
      <c r="N385" s="100">
        <v>4.16</v>
      </c>
      <c r="O385" s="110">
        <v>427420</v>
      </c>
      <c r="P385" s="95">
        <f t="shared" si="404"/>
        <v>3.9312</v>
      </c>
      <c r="Q385" s="15"/>
      <c r="R385" s="24">
        <f t="shared" si="337"/>
        <v>2</v>
      </c>
      <c r="S385" s="25">
        <v>0</v>
      </c>
      <c r="T385" s="63"/>
      <c r="U385" s="15"/>
      <c r="V385" s="13"/>
      <c r="W385" s="98">
        <f t="shared" si="405"/>
        <v>1</v>
      </c>
      <c r="X385" s="99">
        <f>X5</f>
        <v>0.97</v>
      </c>
      <c r="Y385" s="100">
        <v>4.8</v>
      </c>
      <c r="Z385" s="110"/>
      <c r="AA385" s="95">
        <f t="shared" si="406"/>
        <v>4.6559999999999997</v>
      </c>
      <c r="AB385" s="15"/>
      <c r="AC385" s="24">
        <f t="shared" si="338"/>
        <v>3</v>
      </c>
      <c r="AD385" s="5">
        <v>0</v>
      </c>
      <c r="AE385" s="63"/>
      <c r="AF385" s="15"/>
      <c r="AG385" s="13"/>
      <c r="AH385" s="98">
        <f t="shared" si="407"/>
        <v>0</v>
      </c>
      <c r="AI385" s="99">
        <f>AI5</f>
        <v>0.95499999999999996</v>
      </c>
      <c r="AJ385" s="100"/>
      <c r="AK385" s="110"/>
      <c r="AL385" s="95">
        <f t="shared" si="408"/>
        <v>0</v>
      </c>
      <c r="AM385" s="15"/>
      <c r="AN385" s="24">
        <f t="shared" si="339"/>
        <v>0</v>
      </c>
      <c r="AO385" s="5">
        <v>0</v>
      </c>
      <c r="AP385" s="63"/>
      <c r="AQ385" s="15"/>
      <c r="AR385" s="13"/>
      <c r="AS385" s="98">
        <f t="shared" si="409"/>
        <v>1</v>
      </c>
      <c r="AT385" s="99">
        <f>AT5</f>
        <v>0.96</v>
      </c>
      <c r="AU385" s="100">
        <v>5.85</v>
      </c>
      <c r="AV385" s="110"/>
      <c r="AW385" s="95">
        <f t="shared" si="410"/>
        <v>5.6159999999999997</v>
      </c>
      <c r="AX385" s="15"/>
      <c r="AY385" s="24">
        <f t="shared" si="340"/>
        <v>4</v>
      </c>
      <c r="AZ385" s="5">
        <v>0</v>
      </c>
      <c r="BA385" s="63"/>
      <c r="BB385" s="15"/>
      <c r="BC385" s="13"/>
      <c r="BD385" s="98">
        <f t="shared" si="411"/>
        <v>0</v>
      </c>
      <c r="BE385" s="99">
        <f>BE5</f>
        <v>0.98</v>
      </c>
      <c r="BF385" s="100"/>
      <c r="BG385" s="110"/>
      <c r="BH385" s="95">
        <f t="shared" si="412"/>
        <v>0</v>
      </c>
      <c r="BI385" s="15"/>
      <c r="BJ385" s="24">
        <f t="shared" si="341"/>
        <v>0</v>
      </c>
      <c r="BK385" s="5">
        <v>0</v>
      </c>
      <c r="BL385" s="63"/>
      <c r="BM385" s="15"/>
      <c r="BN385" s="13"/>
      <c r="BO385" s="98">
        <f t="shared" si="413"/>
        <v>1</v>
      </c>
      <c r="BP385" s="99">
        <f>BP5</f>
        <v>0.94499999999999995</v>
      </c>
      <c r="BQ385" s="100">
        <v>3.9312</v>
      </c>
      <c r="BR385" s="110"/>
      <c r="BS385" s="95">
        <f t="shared" si="414"/>
        <v>3.7149839999999998</v>
      </c>
      <c r="BT385" s="15"/>
      <c r="BU385" s="24">
        <f t="shared" si="342"/>
        <v>1</v>
      </c>
      <c r="BV385" s="5">
        <v>0</v>
      </c>
      <c r="BW385" s="63"/>
      <c r="BX385" s="15"/>
      <c r="BY385" s="13"/>
      <c r="BZ385" s="98">
        <f t="shared" si="415"/>
        <v>0</v>
      </c>
      <c r="CA385" s="99">
        <f>CA5</f>
        <v>1</v>
      </c>
      <c r="CB385" s="100"/>
      <c r="CC385" s="110"/>
      <c r="CD385" s="95">
        <f t="shared" si="416"/>
        <v>0</v>
      </c>
      <c r="CE385" s="15"/>
      <c r="CF385" s="24">
        <f t="shared" si="343"/>
        <v>0</v>
      </c>
      <c r="CG385" s="5">
        <v>0</v>
      </c>
      <c r="CH385" s="63"/>
      <c r="CI385" s="15"/>
      <c r="CJ385" s="13"/>
      <c r="CK385" s="98">
        <f t="shared" si="417"/>
        <v>0</v>
      </c>
      <c r="CL385" s="99">
        <f>CL5</f>
        <v>1</v>
      </c>
      <c r="CM385" s="100"/>
      <c r="CN385" s="110"/>
      <c r="CO385" s="95">
        <f t="shared" si="418"/>
        <v>0</v>
      </c>
      <c r="CP385" s="15"/>
      <c r="CQ385" s="24">
        <f t="shared" si="344"/>
        <v>0</v>
      </c>
      <c r="CR385" s="5">
        <v>0</v>
      </c>
      <c r="CS385" s="63"/>
      <c r="CT385" s="15"/>
      <c r="CU385" s="13"/>
      <c r="CV385" s="98">
        <f t="shared" si="419"/>
        <v>0</v>
      </c>
      <c r="CW385" s="99">
        <f>CW5</f>
        <v>1</v>
      </c>
      <c r="CX385" s="100"/>
      <c r="CY385" s="110"/>
      <c r="CZ385" s="95">
        <f t="shared" si="420"/>
        <v>0</v>
      </c>
      <c r="DA385" s="15"/>
      <c r="DB385" s="24">
        <f t="shared" si="345"/>
        <v>0</v>
      </c>
      <c r="DC385" s="5">
        <v>0</v>
      </c>
      <c r="DD385" s="63"/>
      <c r="DE385" s="15"/>
      <c r="DF385" s="13"/>
      <c r="DG385" s="98">
        <f t="shared" si="421"/>
        <v>0</v>
      </c>
      <c r="DH385" s="99">
        <f>DH5</f>
        <v>1</v>
      </c>
      <c r="DI385" s="100"/>
      <c r="DJ385" s="110"/>
      <c r="DK385" s="95">
        <f t="shared" si="422"/>
        <v>0</v>
      </c>
      <c r="DL385" s="15"/>
      <c r="DM385" s="24">
        <f t="shared" si="346"/>
        <v>0</v>
      </c>
      <c r="DN385" s="5">
        <v>0</v>
      </c>
      <c r="DO385" s="63"/>
      <c r="DP385" s="15"/>
      <c r="DQ385" s="13"/>
      <c r="DR385" s="98">
        <f t="shared" si="423"/>
        <v>0</v>
      </c>
      <c r="DS385" s="99">
        <f>DS5</f>
        <v>1</v>
      </c>
      <c r="DT385" s="100"/>
      <c r="DU385" s="110"/>
      <c r="DV385" s="95">
        <f t="shared" si="424"/>
        <v>0</v>
      </c>
      <c r="DW385" s="15"/>
      <c r="DX385" s="24">
        <f t="shared" si="347"/>
        <v>0</v>
      </c>
      <c r="DY385" s="5">
        <v>0</v>
      </c>
      <c r="DZ385" s="63"/>
      <c r="EA385" s="15"/>
      <c r="EB385" s="13"/>
      <c r="EC385" s="98">
        <f t="shared" si="425"/>
        <v>0</v>
      </c>
      <c r="ED385" s="99">
        <f>ED5</f>
        <v>1</v>
      </c>
      <c r="EE385" s="100"/>
      <c r="EF385" s="110"/>
      <c r="EG385" s="95">
        <f t="shared" si="426"/>
        <v>0</v>
      </c>
      <c r="EH385" s="15"/>
      <c r="EI385" s="24">
        <f t="shared" si="348"/>
        <v>0</v>
      </c>
      <c r="EJ385" s="5">
        <v>0</v>
      </c>
      <c r="EK385" s="63"/>
      <c r="EL385" s="15"/>
      <c r="EM385" s="13"/>
      <c r="EN385" s="98">
        <f t="shared" si="427"/>
        <v>0</v>
      </c>
      <c r="EO385" s="99">
        <f>EO5</f>
        <v>1</v>
      </c>
      <c r="EP385" s="100"/>
      <c r="EQ385" s="110"/>
      <c r="ER385" s="95">
        <f t="shared" si="428"/>
        <v>0</v>
      </c>
      <c r="ES385" s="15"/>
      <c r="ET385" s="24">
        <f t="shared" si="349"/>
        <v>0</v>
      </c>
      <c r="EU385" s="5">
        <v>0</v>
      </c>
      <c r="EV385" s="63"/>
      <c r="EW385" s="15"/>
      <c r="EX385" s="13"/>
      <c r="EY385" s="98">
        <f t="shared" si="429"/>
        <v>0</v>
      </c>
      <c r="EZ385" s="99">
        <f>EZ5</f>
        <v>1</v>
      </c>
      <c r="FA385" s="100"/>
      <c r="FB385" s="110"/>
      <c r="FC385" s="95">
        <f t="shared" si="430"/>
        <v>0</v>
      </c>
      <c r="FD385" s="15"/>
      <c r="FE385" s="24">
        <f t="shared" si="350"/>
        <v>0</v>
      </c>
      <c r="FF385" s="5">
        <v>0</v>
      </c>
      <c r="FG385" s="63"/>
      <c r="FH385" s="15"/>
      <c r="FI385" s="13"/>
      <c r="FJ385" s="98">
        <f t="shared" si="431"/>
        <v>0</v>
      </c>
      <c r="FK385" s="99">
        <f>FK5</f>
        <v>1</v>
      </c>
      <c r="FL385" s="100"/>
      <c r="FM385" s="110"/>
      <c r="FN385" s="95">
        <f t="shared" si="432"/>
        <v>0</v>
      </c>
      <c r="FO385" s="15"/>
      <c r="FP385" s="24">
        <f t="shared" si="351"/>
        <v>0</v>
      </c>
      <c r="FQ385" s="5">
        <v>0</v>
      </c>
      <c r="FR385" s="8">
        <v>0</v>
      </c>
      <c r="FS385" s="84">
        <f t="shared" si="382"/>
        <v>3.9312</v>
      </c>
      <c r="FT385" s="85">
        <f t="shared" si="383"/>
        <v>4.6559999999999997</v>
      </c>
      <c r="FU385" s="85">
        <f t="shared" si="384"/>
        <v>500</v>
      </c>
      <c r="FV385" s="85">
        <f t="shared" si="385"/>
        <v>5.6159999999999997</v>
      </c>
      <c r="FW385" s="85">
        <f t="shared" si="386"/>
        <v>500</v>
      </c>
      <c r="FX385" s="85">
        <f t="shared" si="387"/>
        <v>3.7149839999999998</v>
      </c>
      <c r="FY385" s="85">
        <f t="shared" si="388"/>
        <v>500</v>
      </c>
      <c r="FZ385" s="85">
        <f t="shared" si="389"/>
        <v>500</v>
      </c>
      <c r="GA385" s="85">
        <f t="shared" si="390"/>
        <v>500</v>
      </c>
      <c r="GB385" s="85">
        <f t="shared" si="391"/>
        <v>500</v>
      </c>
      <c r="GC385" s="85">
        <f t="shared" si="392"/>
        <v>500</v>
      </c>
      <c r="GD385" s="85">
        <f t="shared" si="393"/>
        <v>500</v>
      </c>
      <c r="GE385" s="85">
        <f t="shared" si="394"/>
        <v>500</v>
      </c>
      <c r="GF385" s="85">
        <f t="shared" si="395"/>
        <v>500</v>
      </c>
      <c r="GG385" s="85">
        <f t="shared" si="396"/>
        <v>500</v>
      </c>
      <c r="GH385" s="101">
        <f t="shared" si="433"/>
        <v>4</v>
      </c>
      <c r="GI385" s="102">
        <f t="shared" si="434"/>
        <v>17.918184</v>
      </c>
      <c r="GJ385" s="102">
        <f t="shared" si="435"/>
        <v>4.479546</v>
      </c>
      <c r="GK385" s="79">
        <f>ROW()</f>
        <v>385</v>
      </c>
    </row>
    <row r="386" spans="1:193" s="12" customFormat="1" ht="50.1" customHeight="1">
      <c r="A386" s="17">
        <f>ROW()</f>
        <v>386</v>
      </c>
      <c r="B386" s="32">
        <f t="shared" si="399"/>
        <v>380</v>
      </c>
      <c r="C386" s="33">
        <f t="shared" si="400"/>
        <v>380</v>
      </c>
      <c r="D386" s="31" t="s">
        <v>707</v>
      </c>
      <c r="E386" s="390">
        <f t="shared" si="336"/>
        <v>7.9772800000000004</v>
      </c>
      <c r="F386" s="107">
        <f t="shared" si="402"/>
        <v>9.3306259750000002</v>
      </c>
      <c r="G386" s="3">
        <v>0</v>
      </c>
      <c r="H386" s="4">
        <v>0</v>
      </c>
      <c r="I386" s="63"/>
      <c r="J386" s="15"/>
      <c r="K386" s="13"/>
      <c r="L386" s="98">
        <f t="shared" si="403"/>
        <v>1</v>
      </c>
      <c r="M386" s="99">
        <f>M5</f>
        <v>0.94499999999999995</v>
      </c>
      <c r="N386" s="100">
        <v>10.236000000000001</v>
      </c>
      <c r="O386" s="110">
        <v>427433</v>
      </c>
      <c r="P386" s="95">
        <f t="shared" si="404"/>
        <v>9.6730199999999993</v>
      </c>
      <c r="Q386" s="15"/>
      <c r="R386" s="24">
        <f t="shared" si="337"/>
        <v>3</v>
      </c>
      <c r="S386" s="25">
        <v>0</v>
      </c>
      <c r="T386" s="63"/>
      <c r="U386" s="15"/>
      <c r="V386" s="13"/>
      <c r="W386" s="98">
        <f t="shared" si="405"/>
        <v>1</v>
      </c>
      <c r="X386" s="99">
        <f>X5</f>
        <v>0.97</v>
      </c>
      <c r="Y386" s="100">
        <v>8.2240000000000002</v>
      </c>
      <c r="Z386" s="110"/>
      <c r="AA386" s="95">
        <f t="shared" si="406"/>
        <v>7.9772800000000004</v>
      </c>
      <c r="AB386" s="15"/>
      <c r="AC386" s="24">
        <f t="shared" si="338"/>
        <v>1</v>
      </c>
      <c r="AD386" s="5">
        <v>0</v>
      </c>
      <c r="AE386" s="63"/>
      <c r="AF386" s="15"/>
      <c r="AG386" s="13"/>
      <c r="AH386" s="98">
        <f t="shared" si="407"/>
        <v>0</v>
      </c>
      <c r="AI386" s="99">
        <f>AI5</f>
        <v>0.95499999999999996</v>
      </c>
      <c r="AJ386" s="100"/>
      <c r="AK386" s="110"/>
      <c r="AL386" s="95">
        <f t="shared" si="408"/>
        <v>0</v>
      </c>
      <c r="AM386" s="15"/>
      <c r="AN386" s="24">
        <f t="shared" si="339"/>
        <v>0</v>
      </c>
      <c r="AO386" s="5">
        <v>0</v>
      </c>
      <c r="AP386" s="63"/>
      <c r="AQ386" s="15"/>
      <c r="AR386" s="13"/>
      <c r="AS386" s="98">
        <f t="shared" si="409"/>
        <v>1</v>
      </c>
      <c r="AT386" s="99">
        <f>AT5</f>
        <v>0.96</v>
      </c>
      <c r="AU386" s="100">
        <v>10.97</v>
      </c>
      <c r="AV386" s="110"/>
      <c r="AW386" s="95">
        <f t="shared" si="410"/>
        <v>10.5312</v>
      </c>
      <c r="AX386" s="15"/>
      <c r="AY386" s="24">
        <f t="shared" si="340"/>
        <v>4</v>
      </c>
      <c r="AZ386" s="5">
        <v>0</v>
      </c>
      <c r="BA386" s="63"/>
      <c r="BB386" s="15"/>
      <c r="BC386" s="13"/>
      <c r="BD386" s="98">
        <f t="shared" si="411"/>
        <v>0</v>
      </c>
      <c r="BE386" s="99">
        <f>BE5</f>
        <v>0.98</v>
      </c>
      <c r="BF386" s="100"/>
      <c r="BG386" s="110"/>
      <c r="BH386" s="95">
        <f t="shared" si="412"/>
        <v>0</v>
      </c>
      <c r="BI386" s="15"/>
      <c r="BJ386" s="24">
        <f t="shared" si="341"/>
        <v>0</v>
      </c>
      <c r="BK386" s="5">
        <v>0</v>
      </c>
      <c r="BL386" s="63"/>
      <c r="BM386" s="15"/>
      <c r="BN386" s="13"/>
      <c r="BO386" s="98">
        <f t="shared" si="413"/>
        <v>1</v>
      </c>
      <c r="BP386" s="99">
        <f>BP5</f>
        <v>0.94499999999999995</v>
      </c>
      <c r="BQ386" s="100">
        <v>9.6730199999999993</v>
      </c>
      <c r="BR386" s="110"/>
      <c r="BS386" s="95">
        <f t="shared" si="414"/>
        <v>9.1410038999999994</v>
      </c>
      <c r="BT386" s="15"/>
      <c r="BU386" s="24">
        <f t="shared" si="342"/>
        <v>2</v>
      </c>
      <c r="BV386" s="5">
        <v>0</v>
      </c>
      <c r="BW386" s="63"/>
      <c r="BX386" s="15"/>
      <c r="BY386" s="13"/>
      <c r="BZ386" s="98">
        <f t="shared" si="415"/>
        <v>0</v>
      </c>
      <c r="CA386" s="99">
        <f>CA5</f>
        <v>1</v>
      </c>
      <c r="CB386" s="100"/>
      <c r="CC386" s="110"/>
      <c r="CD386" s="95">
        <f t="shared" si="416"/>
        <v>0</v>
      </c>
      <c r="CE386" s="15"/>
      <c r="CF386" s="24">
        <f t="shared" si="343"/>
        <v>0</v>
      </c>
      <c r="CG386" s="5">
        <v>0</v>
      </c>
      <c r="CH386" s="63"/>
      <c r="CI386" s="15"/>
      <c r="CJ386" s="13"/>
      <c r="CK386" s="98">
        <f t="shared" si="417"/>
        <v>0</v>
      </c>
      <c r="CL386" s="99">
        <f>CL5</f>
        <v>1</v>
      </c>
      <c r="CM386" s="100"/>
      <c r="CN386" s="110"/>
      <c r="CO386" s="95">
        <f t="shared" si="418"/>
        <v>0</v>
      </c>
      <c r="CP386" s="15"/>
      <c r="CQ386" s="24">
        <f t="shared" si="344"/>
        <v>0</v>
      </c>
      <c r="CR386" s="5">
        <v>0</v>
      </c>
      <c r="CS386" s="63"/>
      <c r="CT386" s="15"/>
      <c r="CU386" s="13"/>
      <c r="CV386" s="98">
        <f t="shared" si="419"/>
        <v>0</v>
      </c>
      <c r="CW386" s="99">
        <f>CW5</f>
        <v>1</v>
      </c>
      <c r="CX386" s="100"/>
      <c r="CY386" s="110"/>
      <c r="CZ386" s="95">
        <f t="shared" si="420"/>
        <v>0</v>
      </c>
      <c r="DA386" s="15"/>
      <c r="DB386" s="24">
        <f t="shared" si="345"/>
        <v>0</v>
      </c>
      <c r="DC386" s="5">
        <v>0</v>
      </c>
      <c r="DD386" s="63"/>
      <c r="DE386" s="15"/>
      <c r="DF386" s="13"/>
      <c r="DG386" s="98">
        <f t="shared" si="421"/>
        <v>0</v>
      </c>
      <c r="DH386" s="99">
        <f>DH5</f>
        <v>1</v>
      </c>
      <c r="DI386" s="100"/>
      <c r="DJ386" s="110"/>
      <c r="DK386" s="95">
        <f t="shared" si="422"/>
        <v>0</v>
      </c>
      <c r="DL386" s="15"/>
      <c r="DM386" s="24">
        <f t="shared" si="346"/>
        <v>0</v>
      </c>
      <c r="DN386" s="5">
        <v>0</v>
      </c>
      <c r="DO386" s="63"/>
      <c r="DP386" s="15"/>
      <c r="DQ386" s="13"/>
      <c r="DR386" s="98">
        <f t="shared" si="423"/>
        <v>0</v>
      </c>
      <c r="DS386" s="99">
        <f>DS5</f>
        <v>1</v>
      </c>
      <c r="DT386" s="100"/>
      <c r="DU386" s="110"/>
      <c r="DV386" s="95">
        <f t="shared" si="424"/>
        <v>0</v>
      </c>
      <c r="DW386" s="15"/>
      <c r="DX386" s="24">
        <f t="shared" si="347"/>
        <v>0</v>
      </c>
      <c r="DY386" s="5">
        <v>0</v>
      </c>
      <c r="DZ386" s="63"/>
      <c r="EA386" s="15"/>
      <c r="EB386" s="13"/>
      <c r="EC386" s="98">
        <f t="shared" si="425"/>
        <v>0</v>
      </c>
      <c r="ED386" s="99">
        <f>ED5</f>
        <v>1</v>
      </c>
      <c r="EE386" s="100"/>
      <c r="EF386" s="110"/>
      <c r="EG386" s="95">
        <f t="shared" si="426"/>
        <v>0</v>
      </c>
      <c r="EH386" s="15"/>
      <c r="EI386" s="24">
        <f t="shared" si="348"/>
        <v>0</v>
      </c>
      <c r="EJ386" s="5">
        <v>0</v>
      </c>
      <c r="EK386" s="63"/>
      <c r="EL386" s="15"/>
      <c r="EM386" s="13"/>
      <c r="EN386" s="98">
        <f t="shared" si="427"/>
        <v>0</v>
      </c>
      <c r="EO386" s="99">
        <f>EO5</f>
        <v>1</v>
      </c>
      <c r="EP386" s="100"/>
      <c r="EQ386" s="110"/>
      <c r="ER386" s="95">
        <f t="shared" si="428"/>
        <v>0</v>
      </c>
      <c r="ES386" s="15"/>
      <c r="ET386" s="24">
        <f t="shared" si="349"/>
        <v>0</v>
      </c>
      <c r="EU386" s="5">
        <v>0</v>
      </c>
      <c r="EV386" s="63"/>
      <c r="EW386" s="15"/>
      <c r="EX386" s="13"/>
      <c r="EY386" s="98">
        <f t="shared" si="429"/>
        <v>0</v>
      </c>
      <c r="EZ386" s="99">
        <f>EZ5</f>
        <v>1</v>
      </c>
      <c r="FA386" s="100"/>
      <c r="FB386" s="110"/>
      <c r="FC386" s="95">
        <f t="shared" si="430"/>
        <v>0</v>
      </c>
      <c r="FD386" s="15"/>
      <c r="FE386" s="24">
        <f t="shared" si="350"/>
        <v>0</v>
      </c>
      <c r="FF386" s="5">
        <v>0</v>
      </c>
      <c r="FG386" s="63"/>
      <c r="FH386" s="15"/>
      <c r="FI386" s="13"/>
      <c r="FJ386" s="98">
        <f t="shared" si="431"/>
        <v>0</v>
      </c>
      <c r="FK386" s="99">
        <f>FK5</f>
        <v>1</v>
      </c>
      <c r="FL386" s="100"/>
      <c r="FM386" s="110"/>
      <c r="FN386" s="95">
        <f t="shared" si="432"/>
        <v>0</v>
      </c>
      <c r="FO386" s="15"/>
      <c r="FP386" s="24">
        <f t="shared" si="351"/>
        <v>0</v>
      </c>
      <c r="FQ386" s="5">
        <v>0</v>
      </c>
      <c r="FR386" s="8">
        <v>0</v>
      </c>
      <c r="FS386" s="84">
        <f t="shared" si="382"/>
        <v>9.6730199999999993</v>
      </c>
      <c r="FT386" s="85">
        <f t="shared" si="383"/>
        <v>7.9772800000000004</v>
      </c>
      <c r="FU386" s="85">
        <f t="shared" si="384"/>
        <v>500</v>
      </c>
      <c r="FV386" s="85">
        <f t="shared" si="385"/>
        <v>10.5312</v>
      </c>
      <c r="FW386" s="85">
        <f t="shared" si="386"/>
        <v>500</v>
      </c>
      <c r="FX386" s="85">
        <f t="shared" si="387"/>
        <v>9.1410038999999994</v>
      </c>
      <c r="FY386" s="85">
        <f t="shared" si="388"/>
        <v>500</v>
      </c>
      <c r="FZ386" s="85">
        <f t="shared" si="389"/>
        <v>500</v>
      </c>
      <c r="GA386" s="85">
        <f t="shared" si="390"/>
        <v>500</v>
      </c>
      <c r="GB386" s="85">
        <f t="shared" si="391"/>
        <v>500</v>
      </c>
      <c r="GC386" s="85">
        <f t="shared" si="392"/>
        <v>500</v>
      </c>
      <c r="GD386" s="85">
        <f t="shared" si="393"/>
        <v>500</v>
      </c>
      <c r="GE386" s="85">
        <f t="shared" si="394"/>
        <v>500</v>
      </c>
      <c r="GF386" s="85">
        <f t="shared" si="395"/>
        <v>500</v>
      </c>
      <c r="GG386" s="85">
        <f t="shared" si="396"/>
        <v>500</v>
      </c>
      <c r="GH386" s="101">
        <f t="shared" si="433"/>
        <v>4</v>
      </c>
      <c r="GI386" s="102">
        <f t="shared" si="434"/>
        <v>37.322503900000001</v>
      </c>
      <c r="GJ386" s="102">
        <f t="shared" si="435"/>
        <v>9.3306259750000002</v>
      </c>
      <c r="GK386" s="79">
        <f>ROW()</f>
        <v>386</v>
      </c>
    </row>
    <row r="387" spans="1:193" s="12" customFormat="1" ht="50.1" customHeight="1">
      <c r="A387" s="17">
        <f>ROW()</f>
        <v>387</v>
      </c>
      <c r="B387" s="32">
        <f t="shared" si="399"/>
        <v>381</v>
      </c>
      <c r="C387" s="33">
        <f t="shared" si="400"/>
        <v>381</v>
      </c>
      <c r="D387" s="31" t="s">
        <v>708</v>
      </c>
      <c r="E387" s="390">
        <f t="shared" si="336"/>
        <v>4.0351999999999997</v>
      </c>
      <c r="F387" s="107">
        <f t="shared" si="402"/>
        <v>4.7254325000000001</v>
      </c>
      <c r="G387" s="3">
        <v>0</v>
      </c>
      <c r="H387" s="4">
        <v>0</v>
      </c>
      <c r="I387" s="63"/>
      <c r="J387" s="15"/>
      <c r="K387" s="13"/>
      <c r="L387" s="98">
        <f t="shared" si="403"/>
        <v>1</v>
      </c>
      <c r="M387" s="99">
        <f>M5</f>
        <v>0.94499999999999995</v>
      </c>
      <c r="N387" s="100">
        <v>5.2</v>
      </c>
      <c r="O387" s="110">
        <v>427435</v>
      </c>
      <c r="P387" s="95">
        <f t="shared" si="404"/>
        <v>4.9139999999999997</v>
      </c>
      <c r="Q387" s="15"/>
      <c r="R387" s="24">
        <f t="shared" si="337"/>
        <v>3</v>
      </c>
      <c r="S387" s="25">
        <v>0</v>
      </c>
      <c r="T387" s="63"/>
      <c r="U387" s="15"/>
      <c r="V387" s="13"/>
      <c r="W387" s="98">
        <f t="shared" si="405"/>
        <v>1</v>
      </c>
      <c r="X387" s="99">
        <f>X5</f>
        <v>0.97</v>
      </c>
      <c r="Y387" s="100">
        <v>4.16</v>
      </c>
      <c r="Z387" s="110"/>
      <c r="AA387" s="95">
        <f t="shared" si="406"/>
        <v>4.0351999999999997</v>
      </c>
      <c r="AB387" s="15"/>
      <c r="AC387" s="24">
        <f t="shared" si="338"/>
        <v>1</v>
      </c>
      <c r="AD387" s="5">
        <v>0</v>
      </c>
      <c r="AE387" s="63"/>
      <c r="AF387" s="15"/>
      <c r="AG387" s="13"/>
      <c r="AH387" s="98">
        <f t="shared" si="407"/>
        <v>0</v>
      </c>
      <c r="AI387" s="99">
        <f>AI5</f>
        <v>0.95499999999999996</v>
      </c>
      <c r="AJ387" s="100"/>
      <c r="AK387" s="110"/>
      <c r="AL387" s="95">
        <f t="shared" si="408"/>
        <v>0</v>
      </c>
      <c r="AM387" s="15"/>
      <c r="AN387" s="24">
        <f t="shared" si="339"/>
        <v>0</v>
      </c>
      <c r="AO387" s="5">
        <v>0</v>
      </c>
      <c r="AP387" s="63"/>
      <c r="AQ387" s="15"/>
      <c r="AR387" s="13"/>
      <c r="AS387" s="98">
        <f t="shared" si="409"/>
        <v>1</v>
      </c>
      <c r="AT387" s="99">
        <f>AT5</f>
        <v>0.96</v>
      </c>
      <c r="AU387" s="100">
        <v>5.53</v>
      </c>
      <c r="AV387" s="110"/>
      <c r="AW387" s="95">
        <f t="shared" si="410"/>
        <v>5.3087999999999997</v>
      </c>
      <c r="AX387" s="15"/>
      <c r="AY387" s="24">
        <f t="shared" si="340"/>
        <v>4</v>
      </c>
      <c r="AZ387" s="5">
        <v>0</v>
      </c>
      <c r="BA387" s="63"/>
      <c r="BB387" s="15"/>
      <c r="BC387" s="13"/>
      <c r="BD387" s="98">
        <f t="shared" si="411"/>
        <v>0</v>
      </c>
      <c r="BE387" s="99">
        <f>BE5</f>
        <v>0.98</v>
      </c>
      <c r="BF387" s="100"/>
      <c r="BG387" s="110"/>
      <c r="BH387" s="95">
        <f t="shared" si="412"/>
        <v>0</v>
      </c>
      <c r="BI387" s="15"/>
      <c r="BJ387" s="24">
        <f t="shared" si="341"/>
        <v>0</v>
      </c>
      <c r="BK387" s="5">
        <v>0</v>
      </c>
      <c r="BL387" s="63"/>
      <c r="BM387" s="15"/>
      <c r="BN387" s="13"/>
      <c r="BO387" s="98">
        <f t="shared" si="413"/>
        <v>1</v>
      </c>
      <c r="BP387" s="99">
        <f>BP5</f>
        <v>0.94499999999999995</v>
      </c>
      <c r="BQ387" s="100">
        <v>4.9139999999999997</v>
      </c>
      <c r="BR387" s="110"/>
      <c r="BS387" s="95">
        <f t="shared" si="414"/>
        <v>4.6437299999999997</v>
      </c>
      <c r="BT387" s="15"/>
      <c r="BU387" s="24">
        <f t="shared" si="342"/>
        <v>2</v>
      </c>
      <c r="BV387" s="5">
        <v>0</v>
      </c>
      <c r="BW387" s="63"/>
      <c r="BX387" s="15"/>
      <c r="BY387" s="13"/>
      <c r="BZ387" s="98">
        <f t="shared" si="415"/>
        <v>0</v>
      </c>
      <c r="CA387" s="99">
        <f>CA5</f>
        <v>1</v>
      </c>
      <c r="CB387" s="100"/>
      <c r="CC387" s="110"/>
      <c r="CD387" s="95">
        <f t="shared" si="416"/>
        <v>0</v>
      </c>
      <c r="CE387" s="15"/>
      <c r="CF387" s="24">
        <f t="shared" si="343"/>
        <v>0</v>
      </c>
      <c r="CG387" s="5">
        <v>0</v>
      </c>
      <c r="CH387" s="63"/>
      <c r="CI387" s="15"/>
      <c r="CJ387" s="13"/>
      <c r="CK387" s="98">
        <f t="shared" si="417"/>
        <v>0</v>
      </c>
      <c r="CL387" s="99">
        <f>CL5</f>
        <v>1</v>
      </c>
      <c r="CM387" s="100"/>
      <c r="CN387" s="110"/>
      <c r="CO387" s="95">
        <f t="shared" si="418"/>
        <v>0</v>
      </c>
      <c r="CP387" s="15"/>
      <c r="CQ387" s="24">
        <f t="shared" si="344"/>
        <v>0</v>
      </c>
      <c r="CR387" s="5">
        <v>0</v>
      </c>
      <c r="CS387" s="63"/>
      <c r="CT387" s="15"/>
      <c r="CU387" s="13"/>
      <c r="CV387" s="98">
        <f t="shared" si="419"/>
        <v>0</v>
      </c>
      <c r="CW387" s="99">
        <f>CW5</f>
        <v>1</v>
      </c>
      <c r="CX387" s="100"/>
      <c r="CY387" s="110"/>
      <c r="CZ387" s="95">
        <f t="shared" si="420"/>
        <v>0</v>
      </c>
      <c r="DA387" s="15"/>
      <c r="DB387" s="24">
        <f t="shared" si="345"/>
        <v>0</v>
      </c>
      <c r="DC387" s="5">
        <v>0</v>
      </c>
      <c r="DD387" s="63"/>
      <c r="DE387" s="15"/>
      <c r="DF387" s="13"/>
      <c r="DG387" s="98">
        <f t="shared" si="421"/>
        <v>0</v>
      </c>
      <c r="DH387" s="99">
        <f>DH5</f>
        <v>1</v>
      </c>
      <c r="DI387" s="100"/>
      <c r="DJ387" s="110"/>
      <c r="DK387" s="95">
        <f t="shared" si="422"/>
        <v>0</v>
      </c>
      <c r="DL387" s="15"/>
      <c r="DM387" s="24">
        <f t="shared" si="346"/>
        <v>0</v>
      </c>
      <c r="DN387" s="5">
        <v>0</v>
      </c>
      <c r="DO387" s="63"/>
      <c r="DP387" s="15"/>
      <c r="DQ387" s="13"/>
      <c r="DR387" s="98">
        <f t="shared" si="423"/>
        <v>0</v>
      </c>
      <c r="DS387" s="99">
        <f>DS5</f>
        <v>1</v>
      </c>
      <c r="DT387" s="100"/>
      <c r="DU387" s="110"/>
      <c r="DV387" s="95">
        <f t="shared" si="424"/>
        <v>0</v>
      </c>
      <c r="DW387" s="15"/>
      <c r="DX387" s="24">
        <f t="shared" si="347"/>
        <v>0</v>
      </c>
      <c r="DY387" s="5">
        <v>0</v>
      </c>
      <c r="DZ387" s="63"/>
      <c r="EA387" s="15"/>
      <c r="EB387" s="13"/>
      <c r="EC387" s="98">
        <f t="shared" si="425"/>
        <v>0</v>
      </c>
      <c r="ED387" s="99">
        <f>ED5</f>
        <v>1</v>
      </c>
      <c r="EE387" s="100"/>
      <c r="EF387" s="110"/>
      <c r="EG387" s="95">
        <f t="shared" si="426"/>
        <v>0</v>
      </c>
      <c r="EH387" s="15"/>
      <c r="EI387" s="24">
        <f t="shared" si="348"/>
        <v>0</v>
      </c>
      <c r="EJ387" s="5">
        <v>0</v>
      </c>
      <c r="EK387" s="63"/>
      <c r="EL387" s="15"/>
      <c r="EM387" s="13"/>
      <c r="EN387" s="98">
        <f t="shared" si="427"/>
        <v>0</v>
      </c>
      <c r="EO387" s="99">
        <f>EO5</f>
        <v>1</v>
      </c>
      <c r="EP387" s="100"/>
      <c r="EQ387" s="110"/>
      <c r="ER387" s="95">
        <f t="shared" si="428"/>
        <v>0</v>
      </c>
      <c r="ES387" s="15"/>
      <c r="ET387" s="24">
        <f t="shared" si="349"/>
        <v>0</v>
      </c>
      <c r="EU387" s="5">
        <v>0</v>
      </c>
      <c r="EV387" s="63"/>
      <c r="EW387" s="15"/>
      <c r="EX387" s="13"/>
      <c r="EY387" s="98">
        <f t="shared" si="429"/>
        <v>0</v>
      </c>
      <c r="EZ387" s="99">
        <f>EZ5</f>
        <v>1</v>
      </c>
      <c r="FA387" s="100"/>
      <c r="FB387" s="110"/>
      <c r="FC387" s="95">
        <f t="shared" si="430"/>
        <v>0</v>
      </c>
      <c r="FD387" s="15"/>
      <c r="FE387" s="24">
        <f t="shared" si="350"/>
        <v>0</v>
      </c>
      <c r="FF387" s="5">
        <v>0</v>
      </c>
      <c r="FG387" s="63"/>
      <c r="FH387" s="15"/>
      <c r="FI387" s="13"/>
      <c r="FJ387" s="98">
        <f t="shared" si="431"/>
        <v>0</v>
      </c>
      <c r="FK387" s="99">
        <f>FK5</f>
        <v>1</v>
      </c>
      <c r="FL387" s="100"/>
      <c r="FM387" s="110"/>
      <c r="FN387" s="95">
        <f t="shared" si="432"/>
        <v>0</v>
      </c>
      <c r="FO387" s="15"/>
      <c r="FP387" s="24">
        <f t="shared" si="351"/>
        <v>0</v>
      </c>
      <c r="FQ387" s="5">
        <v>0</v>
      </c>
      <c r="FR387" s="8">
        <v>0</v>
      </c>
      <c r="FS387" s="84">
        <f t="shared" si="382"/>
        <v>4.9139999999999997</v>
      </c>
      <c r="FT387" s="85">
        <f t="shared" si="383"/>
        <v>4.0351999999999997</v>
      </c>
      <c r="FU387" s="85">
        <f t="shared" si="384"/>
        <v>500</v>
      </c>
      <c r="FV387" s="85">
        <f t="shared" si="385"/>
        <v>5.3087999999999997</v>
      </c>
      <c r="FW387" s="85">
        <f t="shared" si="386"/>
        <v>500</v>
      </c>
      <c r="FX387" s="85">
        <f t="shared" si="387"/>
        <v>4.6437299999999997</v>
      </c>
      <c r="FY387" s="85">
        <f t="shared" si="388"/>
        <v>500</v>
      </c>
      <c r="FZ387" s="85">
        <f t="shared" si="389"/>
        <v>500</v>
      </c>
      <c r="GA387" s="85">
        <f t="shared" si="390"/>
        <v>500</v>
      </c>
      <c r="GB387" s="85">
        <f t="shared" si="391"/>
        <v>500</v>
      </c>
      <c r="GC387" s="85">
        <f t="shared" si="392"/>
        <v>500</v>
      </c>
      <c r="GD387" s="85">
        <f t="shared" si="393"/>
        <v>500</v>
      </c>
      <c r="GE387" s="85">
        <f t="shared" si="394"/>
        <v>500</v>
      </c>
      <c r="GF387" s="85">
        <f t="shared" si="395"/>
        <v>500</v>
      </c>
      <c r="GG387" s="85">
        <f t="shared" si="396"/>
        <v>500</v>
      </c>
      <c r="GH387" s="101">
        <f t="shared" si="433"/>
        <v>4</v>
      </c>
      <c r="GI387" s="102">
        <f t="shared" si="434"/>
        <v>18.901730000000001</v>
      </c>
      <c r="GJ387" s="102">
        <f t="shared" si="435"/>
        <v>4.7254325000000001</v>
      </c>
      <c r="GK387" s="79">
        <f>ROW()</f>
        <v>387</v>
      </c>
    </row>
    <row r="388" spans="1:193" s="12" customFormat="1" ht="50.1" customHeight="1">
      <c r="A388" s="17">
        <f>ROW()</f>
        <v>388</v>
      </c>
      <c r="B388" s="32">
        <f t="shared" si="399"/>
        <v>382</v>
      </c>
      <c r="C388" s="33">
        <f t="shared" si="400"/>
        <v>382</v>
      </c>
      <c r="D388" s="31" t="s">
        <v>709</v>
      </c>
      <c r="E388" s="390">
        <f t="shared" si="336"/>
        <v>9.2874599999999988E-2</v>
      </c>
      <c r="F388" s="107">
        <f t="shared" si="402"/>
        <v>9.557729999999999E-2</v>
      </c>
      <c r="G388" s="3">
        <v>0</v>
      </c>
      <c r="H388" s="4">
        <v>0</v>
      </c>
      <c r="I388" s="63"/>
      <c r="J388" s="15"/>
      <c r="K388" s="13"/>
      <c r="L388" s="98">
        <f t="shared" si="403"/>
        <v>1</v>
      </c>
      <c r="M388" s="99">
        <f>M5</f>
        <v>0.94499999999999995</v>
      </c>
      <c r="N388" s="100">
        <v>0.104</v>
      </c>
      <c r="O388" s="110">
        <v>427160</v>
      </c>
      <c r="P388" s="95">
        <f t="shared" si="404"/>
        <v>9.8279999999999992E-2</v>
      </c>
      <c r="Q388" s="15"/>
      <c r="R388" s="24">
        <f t="shared" si="337"/>
        <v>2</v>
      </c>
      <c r="S388" s="25">
        <v>0</v>
      </c>
      <c r="T388" s="63"/>
      <c r="U388" s="15"/>
      <c r="V388" s="13"/>
      <c r="W388" s="98">
        <f t="shared" si="405"/>
        <v>0</v>
      </c>
      <c r="X388" s="99">
        <f>X5</f>
        <v>0.97</v>
      </c>
      <c r="Y388" s="100"/>
      <c r="Z388" s="110"/>
      <c r="AA388" s="95">
        <f t="shared" si="406"/>
        <v>0</v>
      </c>
      <c r="AB388" s="15"/>
      <c r="AC388" s="24">
        <f t="shared" si="338"/>
        <v>0</v>
      </c>
      <c r="AD388" s="5">
        <v>0</v>
      </c>
      <c r="AE388" s="63"/>
      <c r="AF388" s="15"/>
      <c r="AG388" s="13"/>
      <c r="AH388" s="98">
        <f t="shared" si="407"/>
        <v>0</v>
      </c>
      <c r="AI388" s="99">
        <f>AI5</f>
        <v>0.95499999999999996</v>
      </c>
      <c r="AJ388" s="100"/>
      <c r="AK388" s="110"/>
      <c r="AL388" s="95">
        <f t="shared" si="408"/>
        <v>0</v>
      </c>
      <c r="AM388" s="15"/>
      <c r="AN388" s="24">
        <f t="shared" si="339"/>
        <v>0</v>
      </c>
      <c r="AO388" s="5">
        <v>0</v>
      </c>
      <c r="AP388" s="63"/>
      <c r="AQ388" s="15"/>
      <c r="AR388" s="13"/>
      <c r="AS388" s="98">
        <f t="shared" si="409"/>
        <v>0</v>
      </c>
      <c r="AT388" s="99">
        <f>AT5</f>
        <v>0.96</v>
      </c>
      <c r="AU388" s="100"/>
      <c r="AV388" s="110"/>
      <c r="AW388" s="95">
        <f t="shared" si="410"/>
        <v>0</v>
      </c>
      <c r="AX388" s="15"/>
      <c r="AY388" s="24">
        <f t="shared" si="340"/>
        <v>0</v>
      </c>
      <c r="AZ388" s="5">
        <v>0</v>
      </c>
      <c r="BA388" s="63"/>
      <c r="BB388" s="15"/>
      <c r="BC388" s="13"/>
      <c r="BD388" s="98">
        <f t="shared" si="411"/>
        <v>0</v>
      </c>
      <c r="BE388" s="99">
        <f>BE5</f>
        <v>0.98</v>
      </c>
      <c r="BF388" s="100"/>
      <c r="BG388" s="110"/>
      <c r="BH388" s="95">
        <f t="shared" si="412"/>
        <v>0</v>
      </c>
      <c r="BI388" s="15"/>
      <c r="BJ388" s="24">
        <f t="shared" si="341"/>
        <v>0</v>
      </c>
      <c r="BK388" s="5">
        <v>0</v>
      </c>
      <c r="BL388" s="63"/>
      <c r="BM388" s="15"/>
      <c r="BN388" s="13"/>
      <c r="BO388" s="98">
        <f t="shared" si="413"/>
        <v>1</v>
      </c>
      <c r="BP388" s="99">
        <f>BP5</f>
        <v>0.94499999999999995</v>
      </c>
      <c r="BQ388" s="100">
        <v>9.8279999999999992E-2</v>
      </c>
      <c r="BR388" s="110"/>
      <c r="BS388" s="95">
        <f t="shared" si="414"/>
        <v>9.2874599999999988E-2</v>
      </c>
      <c r="BT388" s="15"/>
      <c r="BU388" s="24">
        <f t="shared" si="342"/>
        <v>1</v>
      </c>
      <c r="BV388" s="5">
        <v>0</v>
      </c>
      <c r="BW388" s="63"/>
      <c r="BX388" s="15"/>
      <c r="BY388" s="13"/>
      <c r="BZ388" s="98">
        <f t="shared" si="415"/>
        <v>0</v>
      </c>
      <c r="CA388" s="99">
        <f>CA5</f>
        <v>1</v>
      </c>
      <c r="CB388" s="100"/>
      <c r="CC388" s="110"/>
      <c r="CD388" s="95">
        <f t="shared" si="416"/>
        <v>0</v>
      </c>
      <c r="CE388" s="15"/>
      <c r="CF388" s="24">
        <f t="shared" si="343"/>
        <v>0</v>
      </c>
      <c r="CG388" s="5">
        <v>0</v>
      </c>
      <c r="CH388" s="63"/>
      <c r="CI388" s="15"/>
      <c r="CJ388" s="13"/>
      <c r="CK388" s="98">
        <f t="shared" si="417"/>
        <v>0</v>
      </c>
      <c r="CL388" s="99">
        <f>CL5</f>
        <v>1</v>
      </c>
      <c r="CM388" s="100"/>
      <c r="CN388" s="110"/>
      <c r="CO388" s="95">
        <f t="shared" si="418"/>
        <v>0</v>
      </c>
      <c r="CP388" s="15"/>
      <c r="CQ388" s="24">
        <f t="shared" si="344"/>
        <v>0</v>
      </c>
      <c r="CR388" s="5">
        <v>0</v>
      </c>
      <c r="CS388" s="63"/>
      <c r="CT388" s="15"/>
      <c r="CU388" s="13"/>
      <c r="CV388" s="98">
        <f t="shared" si="419"/>
        <v>0</v>
      </c>
      <c r="CW388" s="99">
        <f>CW5</f>
        <v>1</v>
      </c>
      <c r="CX388" s="100"/>
      <c r="CY388" s="110"/>
      <c r="CZ388" s="95">
        <f t="shared" si="420"/>
        <v>0</v>
      </c>
      <c r="DA388" s="15"/>
      <c r="DB388" s="24">
        <f t="shared" si="345"/>
        <v>0</v>
      </c>
      <c r="DC388" s="5">
        <v>0</v>
      </c>
      <c r="DD388" s="63"/>
      <c r="DE388" s="15"/>
      <c r="DF388" s="13"/>
      <c r="DG388" s="98">
        <f t="shared" si="421"/>
        <v>0</v>
      </c>
      <c r="DH388" s="99">
        <f>DH5</f>
        <v>1</v>
      </c>
      <c r="DI388" s="100"/>
      <c r="DJ388" s="110"/>
      <c r="DK388" s="95">
        <f t="shared" si="422"/>
        <v>0</v>
      </c>
      <c r="DL388" s="15"/>
      <c r="DM388" s="24">
        <f t="shared" si="346"/>
        <v>0</v>
      </c>
      <c r="DN388" s="5">
        <v>0</v>
      </c>
      <c r="DO388" s="63"/>
      <c r="DP388" s="15"/>
      <c r="DQ388" s="13"/>
      <c r="DR388" s="98">
        <f t="shared" si="423"/>
        <v>0</v>
      </c>
      <c r="DS388" s="99">
        <f>DS5</f>
        <v>1</v>
      </c>
      <c r="DT388" s="100"/>
      <c r="DU388" s="110"/>
      <c r="DV388" s="95">
        <f t="shared" si="424"/>
        <v>0</v>
      </c>
      <c r="DW388" s="15"/>
      <c r="DX388" s="24">
        <f t="shared" si="347"/>
        <v>0</v>
      </c>
      <c r="DY388" s="5">
        <v>0</v>
      </c>
      <c r="DZ388" s="63"/>
      <c r="EA388" s="15"/>
      <c r="EB388" s="13"/>
      <c r="EC388" s="98">
        <f t="shared" si="425"/>
        <v>0</v>
      </c>
      <c r="ED388" s="99">
        <f>ED5</f>
        <v>1</v>
      </c>
      <c r="EE388" s="100"/>
      <c r="EF388" s="110"/>
      <c r="EG388" s="95">
        <f t="shared" si="426"/>
        <v>0</v>
      </c>
      <c r="EH388" s="15"/>
      <c r="EI388" s="24">
        <f t="shared" si="348"/>
        <v>0</v>
      </c>
      <c r="EJ388" s="5">
        <v>0</v>
      </c>
      <c r="EK388" s="63"/>
      <c r="EL388" s="15"/>
      <c r="EM388" s="13"/>
      <c r="EN388" s="98">
        <f t="shared" si="427"/>
        <v>0</v>
      </c>
      <c r="EO388" s="99">
        <f>EO5</f>
        <v>1</v>
      </c>
      <c r="EP388" s="100"/>
      <c r="EQ388" s="110"/>
      <c r="ER388" s="95">
        <f t="shared" si="428"/>
        <v>0</v>
      </c>
      <c r="ES388" s="15"/>
      <c r="ET388" s="24">
        <f t="shared" si="349"/>
        <v>0</v>
      </c>
      <c r="EU388" s="5">
        <v>0</v>
      </c>
      <c r="EV388" s="63"/>
      <c r="EW388" s="15"/>
      <c r="EX388" s="13"/>
      <c r="EY388" s="98">
        <f t="shared" si="429"/>
        <v>0</v>
      </c>
      <c r="EZ388" s="99">
        <f>EZ5</f>
        <v>1</v>
      </c>
      <c r="FA388" s="100"/>
      <c r="FB388" s="110"/>
      <c r="FC388" s="95">
        <f t="shared" si="430"/>
        <v>0</v>
      </c>
      <c r="FD388" s="15"/>
      <c r="FE388" s="24">
        <f t="shared" si="350"/>
        <v>0</v>
      </c>
      <c r="FF388" s="5">
        <v>0</v>
      </c>
      <c r="FG388" s="63"/>
      <c r="FH388" s="15"/>
      <c r="FI388" s="13"/>
      <c r="FJ388" s="98">
        <f t="shared" si="431"/>
        <v>0</v>
      </c>
      <c r="FK388" s="99">
        <f>FK5</f>
        <v>1</v>
      </c>
      <c r="FL388" s="100"/>
      <c r="FM388" s="110"/>
      <c r="FN388" s="95">
        <f t="shared" si="432"/>
        <v>0</v>
      </c>
      <c r="FO388" s="15"/>
      <c r="FP388" s="24">
        <f t="shared" si="351"/>
        <v>0</v>
      </c>
      <c r="FQ388" s="5">
        <v>0</v>
      </c>
      <c r="FR388" s="8">
        <v>0</v>
      </c>
      <c r="FS388" s="84">
        <f t="shared" si="382"/>
        <v>9.8279999999999992E-2</v>
      </c>
      <c r="FT388" s="85">
        <f t="shared" si="383"/>
        <v>500</v>
      </c>
      <c r="FU388" s="85">
        <f t="shared" si="384"/>
        <v>500</v>
      </c>
      <c r="FV388" s="85">
        <f t="shared" si="385"/>
        <v>500</v>
      </c>
      <c r="FW388" s="85">
        <f t="shared" si="386"/>
        <v>500</v>
      </c>
      <c r="FX388" s="85">
        <f t="shared" si="387"/>
        <v>9.2874599999999988E-2</v>
      </c>
      <c r="FY388" s="85">
        <f t="shared" si="388"/>
        <v>500</v>
      </c>
      <c r="FZ388" s="85">
        <f t="shared" si="389"/>
        <v>500</v>
      </c>
      <c r="GA388" s="85">
        <f t="shared" si="390"/>
        <v>500</v>
      </c>
      <c r="GB388" s="85">
        <f t="shared" si="391"/>
        <v>500</v>
      </c>
      <c r="GC388" s="85">
        <f t="shared" si="392"/>
        <v>500</v>
      </c>
      <c r="GD388" s="85">
        <f t="shared" si="393"/>
        <v>500</v>
      </c>
      <c r="GE388" s="85">
        <f t="shared" si="394"/>
        <v>500</v>
      </c>
      <c r="GF388" s="85">
        <f t="shared" si="395"/>
        <v>500</v>
      </c>
      <c r="GG388" s="85">
        <f t="shared" si="396"/>
        <v>500</v>
      </c>
      <c r="GH388" s="101">
        <f t="shared" si="433"/>
        <v>2</v>
      </c>
      <c r="GI388" s="102">
        <f t="shared" si="434"/>
        <v>0.19115459999999998</v>
      </c>
      <c r="GJ388" s="102">
        <f t="shared" si="435"/>
        <v>9.557729999999999E-2</v>
      </c>
      <c r="GK388" s="79">
        <f>ROW()</f>
        <v>388</v>
      </c>
    </row>
    <row r="389" spans="1:193" s="12" customFormat="1" ht="50.1" customHeight="1">
      <c r="A389" s="17">
        <f>ROW()</f>
        <v>389</v>
      </c>
      <c r="B389" s="32">
        <f t="shared" si="399"/>
        <v>383</v>
      </c>
      <c r="C389" s="33">
        <f t="shared" si="400"/>
        <v>383</v>
      </c>
      <c r="D389" s="31" t="s">
        <v>710</v>
      </c>
      <c r="E389" s="390">
        <f t="shared" si="336"/>
        <v>11.426254875</v>
      </c>
      <c r="F389" s="107">
        <f t="shared" si="402"/>
        <v>11.758764937500001</v>
      </c>
      <c r="G389" s="3">
        <v>0</v>
      </c>
      <c r="H389" s="4">
        <v>0</v>
      </c>
      <c r="I389" s="63"/>
      <c r="J389" s="15"/>
      <c r="K389" s="13"/>
      <c r="L389" s="98">
        <f t="shared" si="403"/>
        <v>1</v>
      </c>
      <c r="M389" s="99">
        <f>M5</f>
        <v>0.94499999999999995</v>
      </c>
      <c r="N389" s="100">
        <v>12.795</v>
      </c>
      <c r="O389" s="110">
        <v>141913</v>
      </c>
      <c r="P389" s="95">
        <f t="shared" si="404"/>
        <v>12.091275</v>
      </c>
      <c r="Q389" s="15"/>
      <c r="R389" s="24">
        <f t="shared" si="337"/>
        <v>2</v>
      </c>
      <c r="S389" s="25">
        <v>0</v>
      </c>
      <c r="T389" s="63"/>
      <c r="U389" s="15"/>
      <c r="V389" s="13"/>
      <c r="W389" s="98">
        <f t="shared" si="405"/>
        <v>0</v>
      </c>
      <c r="X389" s="99">
        <f>X5</f>
        <v>0.97</v>
      </c>
      <c r="Y389" s="100"/>
      <c r="Z389" s="110"/>
      <c r="AA389" s="95">
        <f t="shared" si="406"/>
        <v>0</v>
      </c>
      <c r="AB389" s="15"/>
      <c r="AC389" s="24">
        <f t="shared" si="338"/>
        <v>0</v>
      </c>
      <c r="AD389" s="5">
        <v>0</v>
      </c>
      <c r="AE389" s="63"/>
      <c r="AF389" s="15"/>
      <c r="AG389" s="13"/>
      <c r="AH389" s="98">
        <f t="shared" si="407"/>
        <v>0</v>
      </c>
      <c r="AI389" s="99">
        <f>AI5</f>
        <v>0.95499999999999996</v>
      </c>
      <c r="AJ389" s="100"/>
      <c r="AK389" s="110"/>
      <c r="AL389" s="95">
        <f t="shared" si="408"/>
        <v>0</v>
      </c>
      <c r="AM389" s="15"/>
      <c r="AN389" s="24">
        <f t="shared" si="339"/>
        <v>0</v>
      </c>
      <c r="AO389" s="5">
        <v>0</v>
      </c>
      <c r="AP389" s="63"/>
      <c r="AQ389" s="15"/>
      <c r="AR389" s="13"/>
      <c r="AS389" s="98">
        <f t="shared" si="409"/>
        <v>0</v>
      </c>
      <c r="AT389" s="99">
        <f>AT5</f>
        <v>0.96</v>
      </c>
      <c r="AU389" s="100"/>
      <c r="AV389" s="110"/>
      <c r="AW389" s="95">
        <f t="shared" si="410"/>
        <v>0</v>
      </c>
      <c r="AX389" s="15"/>
      <c r="AY389" s="24">
        <f t="shared" si="340"/>
        <v>0</v>
      </c>
      <c r="AZ389" s="5">
        <v>0</v>
      </c>
      <c r="BA389" s="63"/>
      <c r="BB389" s="15"/>
      <c r="BC389" s="13"/>
      <c r="BD389" s="98">
        <f t="shared" si="411"/>
        <v>0</v>
      </c>
      <c r="BE389" s="99">
        <f>BE5</f>
        <v>0.98</v>
      </c>
      <c r="BF389" s="100"/>
      <c r="BG389" s="110"/>
      <c r="BH389" s="95">
        <f t="shared" si="412"/>
        <v>0</v>
      </c>
      <c r="BI389" s="15"/>
      <c r="BJ389" s="24">
        <f t="shared" si="341"/>
        <v>0</v>
      </c>
      <c r="BK389" s="5">
        <v>0</v>
      </c>
      <c r="BL389" s="63"/>
      <c r="BM389" s="15"/>
      <c r="BN389" s="13"/>
      <c r="BO389" s="98">
        <f t="shared" si="413"/>
        <v>1</v>
      </c>
      <c r="BP389" s="99">
        <f>BP5</f>
        <v>0.94499999999999995</v>
      </c>
      <c r="BQ389" s="100">
        <v>12.091275</v>
      </c>
      <c r="BR389" s="110"/>
      <c r="BS389" s="95">
        <f t="shared" si="414"/>
        <v>11.426254875</v>
      </c>
      <c r="BT389" s="15"/>
      <c r="BU389" s="24">
        <f t="shared" si="342"/>
        <v>1</v>
      </c>
      <c r="BV389" s="5">
        <v>0</v>
      </c>
      <c r="BW389" s="63"/>
      <c r="BX389" s="15"/>
      <c r="BY389" s="13"/>
      <c r="BZ389" s="98">
        <f t="shared" si="415"/>
        <v>0</v>
      </c>
      <c r="CA389" s="99">
        <f>CA5</f>
        <v>1</v>
      </c>
      <c r="CB389" s="100"/>
      <c r="CC389" s="110"/>
      <c r="CD389" s="95">
        <f t="shared" si="416"/>
        <v>0</v>
      </c>
      <c r="CE389" s="15"/>
      <c r="CF389" s="24">
        <f t="shared" si="343"/>
        <v>0</v>
      </c>
      <c r="CG389" s="5">
        <v>0</v>
      </c>
      <c r="CH389" s="63"/>
      <c r="CI389" s="15"/>
      <c r="CJ389" s="13"/>
      <c r="CK389" s="98">
        <f t="shared" si="417"/>
        <v>0</v>
      </c>
      <c r="CL389" s="99">
        <f>CL5</f>
        <v>1</v>
      </c>
      <c r="CM389" s="100"/>
      <c r="CN389" s="110"/>
      <c r="CO389" s="95">
        <f t="shared" si="418"/>
        <v>0</v>
      </c>
      <c r="CP389" s="15"/>
      <c r="CQ389" s="24">
        <f t="shared" si="344"/>
        <v>0</v>
      </c>
      <c r="CR389" s="5">
        <v>0</v>
      </c>
      <c r="CS389" s="63"/>
      <c r="CT389" s="15"/>
      <c r="CU389" s="13"/>
      <c r="CV389" s="98">
        <f t="shared" si="419"/>
        <v>0</v>
      </c>
      <c r="CW389" s="99">
        <f>CW5</f>
        <v>1</v>
      </c>
      <c r="CX389" s="100"/>
      <c r="CY389" s="110"/>
      <c r="CZ389" s="95">
        <f t="shared" si="420"/>
        <v>0</v>
      </c>
      <c r="DA389" s="15"/>
      <c r="DB389" s="24">
        <f t="shared" si="345"/>
        <v>0</v>
      </c>
      <c r="DC389" s="5">
        <v>0</v>
      </c>
      <c r="DD389" s="63"/>
      <c r="DE389" s="15"/>
      <c r="DF389" s="13"/>
      <c r="DG389" s="98">
        <f t="shared" si="421"/>
        <v>0</v>
      </c>
      <c r="DH389" s="99">
        <f>DH5</f>
        <v>1</v>
      </c>
      <c r="DI389" s="100"/>
      <c r="DJ389" s="110"/>
      <c r="DK389" s="95">
        <f t="shared" si="422"/>
        <v>0</v>
      </c>
      <c r="DL389" s="15"/>
      <c r="DM389" s="24">
        <f t="shared" si="346"/>
        <v>0</v>
      </c>
      <c r="DN389" s="5">
        <v>0</v>
      </c>
      <c r="DO389" s="63"/>
      <c r="DP389" s="15"/>
      <c r="DQ389" s="13"/>
      <c r="DR389" s="98">
        <f t="shared" si="423"/>
        <v>0</v>
      </c>
      <c r="DS389" s="99">
        <f>DS5</f>
        <v>1</v>
      </c>
      <c r="DT389" s="100"/>
      <c r="DU389" s="110"/>
      <c r="DV389" s="95">
        <f t="shared" si="424"/>
        <v>0</v>
      </c>
      <c r="DW389" s="15"/>
      <c r="DX389" s="24">
        <f t="shared" si="347"/>
        <v>0</v>
      </c>
      <c r="DY389" s="5">
        <v>0</v>
      </c>
      <c r="DZ389" s="63"/>
      <c r="EA389" s="15"/>
      <c r="EB389" s="13"/>
      <c r="EC389" s="98">
        <f t="shared" si="425"/>
        <v>0</v>
      </c>
      <c r="ED389" s="99">
        <f>ED5</f>
        <v>1</v>
      </c>
      <c r="EE389" s="100"/>
      <c r="EF389" s="110"/>
      <c r="EG389" s="95">
        <f t="shared" si="426"/>
        <v>0</v>
      </c>
      <c r="EH389" s="15"/>
      <c r="EI389" s="24">
        <f t="shared" si="348"/>
        <v>0</v>
      </c>
      <c r="EJ389" s="5">
        <v>0</v>
      </c>
      <c r="EK389" s="63"/>
      <c r="EL389" s="15"/>
      <c r="EM389" s="13"/>
      <c r="EN389" s="98">
        <f t="shared" si="427"/>
        <v>0</v>
      </c>
      <c r="EO389" s="99">
        <f>EO5</f>
        <v>1</v>
      </c>
      <c r="EP389" s="100"/>
      <c r="EQ389" s="110"/>
      <c r="ER389" s="95">
        <f t="shared" si="428"/>
        <v>0</v>
      </c>
      <c r="ES389" s="15"/>
      <c r="ET389" s="24">
        <f t="shared" si="349"/>
        <v>0</v>
      </c>
      <c r="EU389" s="5">
        <v>0</v>
      </c>
      <c r="EV389" s="63"/>
      <c r="EW389" s="15"/>
      <c r="EX389" s="13"/>
      <c r="EY389" s="98">
        <f t="shared" si="429"/>
        <v>0</v>
      </c>
      <c r="EZ389" s="99">
        <f>EZ5</f>
        <v>1</v>
      </c>
      <c r="FA389" s="100"/>
      <c r="FB389" s="110"/>
      <c r="FC389" s="95">
        <f t="shared" si="430"/>
        <v>0</v>
      </c>
      <c r="FD389" s="15"/>
      <c r="FE389" s="24">
        <f t="shared" si="350"/>
        <v>0</v>
      </c>
      <c r="FF389" s="5">
        <v>0</v>
      </c>
      <c r="FG389" s="63"/>
      <c r="FH389" s="15"/>
      <c r="FI389" s="13"/>
      <c r="FJ389" s="98">
        <f t="shared" si="431"/>
        <v>0</v>
      </c>
      <c r="FK389" s="99">
        <f>FK5</f>
        <v>1</v>
      </c>
      <c r="FL389" s="100"/>
      <c r="FM389" s="110"/>
      <c r="FN389" s="95">
        <f t="shared" si="432"/>
        <v>0</v>
      </c>
      <c r="FO389" s="15"/>
      <c r="FP389" s="24">
        <f t="shared" si="351"/>
        <v>0</v>
      </c>
      <c r="FQ389" s="5">
        <v>0</v>
      </c>
      <c r="FR389" s="8">
        <v>0</v>
      </c>
      <c r="FS389" s="84">
        <f t="shared" si="382"/>
        <v>12.091275</v>
      </c>
      <c r="FT389" s="85">
        <f t="shared" si="383"/>
        <v>500</v>
      </c>
      <c r="FU389" s="85">
        <f t="shared" si="384"/>
        <v>500</v>
      </c>
      <c r="FV389" s="85">
        <f t="shared" si="385"/>
        <v>500</v>
      </c>
      <c r="FW389" s="85">
        <f t="shared" si="386"/>
        <v>500</v>
      </c>
      <c r="FX389" s="85">
        <f t="shared" si="387"/>
        <v>11.426254875</v>
      </c>
      <c r="FY389" s="85">
        <f t="shared" si="388"/>
        <v>500</v>
      </c>
      <c r="FZ389" s="85">
        <f t="shared" si="389"/>
        <v>500</v>
      </c>
      <c r="GA389" s="85">
        <f t="shared" si="390"/>
        <v>500</v>
      </c>
      <c r="GB389" s="85">
        <f t="shared" si="391"/>
        <v>500</v>
      </c>
      <c r="GC389" s="85">
        <f t="shared" si="392"/>
        <v>500</v>
      </c>
      <c r="GD389" s="85">
        <f t="shared" si="393"/>
        <v>500</v>
      </c>
      <c r="GE389" s="85">
        <f t="shared" si="394"/>
        <v>500</v>
      </c>
      <c r="GF389" s="85">
        <f t="shared" si="395"/>
        <v>500</v>
      </c>
      <c r="GG389" s="85">
        <f t="shared" si="396"/>
        <v>500</v>
      </c>
      <c r="GH389" s="101">
        <f t="shared" si="433"/>
        <v>2</v>
      </c>
      <c r="GI389" s="102">
        <f t="shared" si="434"/>
        <v>23.517529875000001</v>
      </c>
      <c r="GJ389" s="102">
        <f t="shared" si="435"/>
        <v>11.758764937500001</v>
      </c>
      <c r="GK389" s="79">
        <f>ROW()</f>
        <v>389</v>
      </c>
    </row>
    <row r="390" spans="1:193" s="12" customFormat="1" ht="50.1" customHeight="1">
      <c r="A390" s="17">
        <f>ROW()</f>
        <v>390</v>
      </c>
      <c r="B390" s="32">
        <f t="shared" si="399"/>
        <v>384</v>
      </c>
      <c r="C390" s="33">
        <f t="shared" si="400"/>
        <v>384</v>
      </c>
      <c r="D390" s="31" t="s">
        <v>710</v>
      </c>
      <c r="E390" s="390">
        <f t="shared" si="336"/>
        <v>4.4651249999999996</v>
      </c>
      <c r="F390" s="107">
        <f t="shared" si="402"/>
        <v>4.5950624999999992</v>
      </c>
      <c r="G390" s="3">
        <v>0</v>
      </c>
      <c r="H390" s="4">
        <v>0</v>
      </c>
      <c r="I390" s="63"/>
      <c r="J390" s="15"/>
      <c r="K390" s="13"/>
      <c r="L390" s="98">
        <f t="shared" si="403"/>
        <v>1</v>
      </c>
      <c r="M390" s="99">
        <f>M5</f>
        <v>0.94499999999999995</v>
      </c>
      <c r="N390" s="100">
        <v>5</v>
      </c>
      <c r="O390" s="110">
        <v>141912</v>
      </c>
      <c r="P390" s="95">
        <f t="shared" si="404"/>
        <v>4.7249999999999996</v>
      </c>
      <c r="Q390" s="15"/>
      <c r="R390" s="24">
        <f t="shared" si="337"/>
        <v>2</v>
      </c>
      <c r="S390" s="25">
        <v>0</v>
      </c>
      <c r="T390" s="63"/>
      <c r="U390" s="15"/>
      <c r="V390" s="13"/>
      <c r="W390" s="98">
        <f t="shared" si="405"/>
        <v>0</v>
      </c>
      <c r="X390" s="99">
        <f>X5</f>
        <v>0.97</v>
      </c>
      <c r="Y390" s="100"/>
      <c r="Z390" s="110"/>
      <c r="AA390" s="95">
        <f t="shared" si="406"/>
        <v>0</v>
      </c>
      <c r="AB390" s="15"/>
      <c r="AC390" s="24">
        <f t="shared" si="338"/>
        <v>0</v>
      </c>
      <c r="AD390" s="5">
        <v>0</v>
      </c>
      <c r="AE390" s="63"/>
      <c r="AF390" s="15"/>
      <c r="AG390" s="13"/>
      <c r="AH390" s="98">
        <f t="shared" si="407"/>
        <v>0</v>
      </c>
      <c r="AI390" s="99">
        <f>AI5</f>
        <v>0.95499999999999996</v>
      </c>
      <c r="AJ390" s="100"/>
      <c r="AK390" s="110"/>
      <c r="AL390" s="95">
        <f t="shared" si="408"/>
        <v>0</v>
      </c>
      <c r="AM390" s="15"/>
      <c r="AN390" s="24">
        <f t="shared" si="339"/>
        <v>0</v>
      </c>
      <c r="AO390" s="5">
        <v>0</v>
      </c>
      <c r="AP390" s="63"/>
      <c r="AQ390" s="15"/>
      <c r="AR390" s="13"/>
      <c r="AS390" s="98">
        <f t="shared" si="409"/>
        <v>0</v>
      </c>
      <c r="AT390" s="99">
        <f>AT5</f>
        <v>0.96</v>
      </c>
      <c r="AU390" s="100"/>
      <c r="AV390" s="110"/>
      <c r="AW390" s="95">
        <f t="shared" si="410"/>
        <v>0</v>
      </c>
      <c r="AX390" s="15"/>
      <c r="AY390" s="24">
        <f t="shared" si="340"/>
        <v>0</v>
      </c>
      <c r="AZ390" s="5">
        <v>0</v>
      </c>
      <c r="BA390" s="63"/>
      <c r="BB390" s="15"/>
      <c r="BC390" s="13"/>
      <c r="BD390" s="98">
        <f t="shared" si="411"/>
        <v>0</v>
      </c>
      <c r="BE390" s="99">
        <f>BE5</f>
        <v>0.98</v>
      </c>
      <c r="BF390" s="100"/>
      <c r="BG390" s="110"/>
      <c r="BH390" s="95">
        <f t="shared" si="412"/>
        <v>0</v>
      </c>
      <c r="BI390" s="15"/>
      <c r="BJ390" s="24">
        <f t="shared" si="341"/>
        <v>0</v>
      </c>
      <c r="BK390" s="5">
        <v>0</v>
      </c>
      <c r="BL390" s="63"/>
      <c r="BM390" s="15"/>
      <c r="BN390" s="13"/>
      <c r="BO390" s="98">
        <f t="shared" si="413"/>
        <v>1</v>
      </c>
      <c r="BP390" s="99">
        <f>BP5</f>
        <v>0.94499999999999995</v>
      </c>
      <c r="BQ390" s="100">
        <v>4.7249999999999996</v>
      </c>
      <c r="BR390" s="110"/>
      <c r="BS390" s="95">
        <f t="shared" si="414"/>
        <v>4.4651249999999996</v>
      </c>
      <c r="BT390" s="15"/>
      <c r="BU390" s="24">
        <f t="shared" si="342"/>
        <v>1</v>
      </c>
      <c r="BV390" s="5">
        <v>0</v>
      </c>
      <c r="BW390" s="63"/>
      <c r="BX390" s="15"/>
      <c r="BY390" s="13"/>
      <c r="BZ390" s="98">
        <f t="shared" si="415"/>
        <v>0</v>
      </c>
      <c r="CA390" s="99">
        <f>CA5</f>
        <v>1</v>
      </c>
      <c r="CB390" s="100"/>
      <c r="CC390" s="110"/>
      <c r="CD390" s="95">
        <f t="shared" si="416"/>
        <v>0</v>
      </c>
      <c r="CE390" s="15"/>
      <c r="CF390" s="24">
        <f t="shared" si="343"/>
        <v>0</v>
      </c>
      <c r="CG390" s="5">
        <v>0</v>
      </c>
      <c r="CH390" s="63"/>
      <c r="CI390" s="15"/>
      <c r="CJ390" s="13"/>
      <c r="CK390" s="98">
        <f t="shared" si="417"/>
        <v>0</v>
      </c>
      <c r="CL390" s="99">
        <f>CL5</f>
        <v>1</v>
      </c>
      <c r="CM390" s="100"/>
      <c r="CN390" s="110"/>
      <c r="CO390" s="95">
        <f t="shared" si="418"/>
        <v>0</v>
      </c>
      <c r="CP390" s="15"/>
      <c r="CQ390" s="24">
        <f t="shared" si="344"/>
        <v>0</v>
      </c>
      <c r="CR390" s="5">
        <v>0</v>
      </c>
      <c r="CS390" s="63"/>
      <c r="CT390" s="15"/>
      <c r="CU390" s="13"/>
      <c r="CV390" s="98">
        <f t="shared" si="419"/>
        <v>0</v>
      </c>
      <c r="CW390" s="99">
        <f>CW5</f>
        <v>1</v>
      </c>
      <c r="CX390" s="100"/>
      <c r="CY390" s="110"/>
      <c r="CZ390" s="95">
        <f t="shared" si="420"/>
        <v>0</v>
      </c>
      <c r="DA390" s="15"/>
      <c r="DB390" s="24">
        <f t="shared" si="345"/>
        <v>0</v>
      </c>
      <c r="DC390" s="5">
        <v>0</v>
      </c>
      <c r="DD390" s="63"/>
      <c r="DE390" s="15"/>
      <c r="DF390" s="13"/>
      <c r="DG390" s="98">
        <f t="shared" si="421"/>
        <v>0</v>
      </c>
      <c r="DH390" s="99">
        <f>DH5</f>
        <v>1</v>
      </c>
      <c r="DI390" s="100"/>
      <c r="DJ390" s="110"/>
      <c r="DK390" s="95">
        <f t="shared" si="422"/>
        <v>0</v>
      </c>
      <c r="DL390" s="15"/>
      <c r="DM390" s="24">
        <f t="shared" si="346"/>
        <v>0</v>
      </c>
      <c r="DN390" s="5">
        <v>0</v>
      </c>
      <c r="DO390" s="63"/>
      <c r="DP390" s="15"/>
      <c r="DQ390" s="13"/>
      <c r="DR390" s="98">
        <f t="shared" si="423"/>
        <v>0</v>
      </c>
      <c r="DS390" s="99">
        <f>DS5</f>
        <v>1</v>
      </c>
      <c r="DT390" s="100"/>
      <c r="DU390" s="110"/>
      <c r="DV390" s="95">
        <f t="shared" si="424"/>
        <v>0</v>
      </c>
      <c r="DW390" s="15"/>
      <c r="DX390" s="24">
        <f t="shared" si="347"/>
        <v>0</v>
      </c>
      <c r="DY390" s="5">
        <v>0</v>
      </c>
      <c r="DZ390" s="63"/>
      <c r="EA390" s="15"/>
      <c r="EB390" s="13"/>
      <c r="EC390" s="98">
        <f t="shared" si="425"/>
        <v>0</v>
      </c>
      <c r="ED390" s="99">
        <f>ED5</f>
        <v>1</v>
      </c>
      <c r="EE390" s="100"/>
      <c r="EF390" s="110"/>
      <c r="EG390" s="95">
        <f t="shared" si="426"/>
        <v>0</v>
      </c>
      <c r="EH390" s="15"/>
      <c r="EI390" s="24">
        <f t="shared" si="348"/>
        <v>0</v>
      </c>
      <c r="EJ390" s="5">
        <v>0</v>
      </c>
      <c r="EK390" s="63"/>
      <c r="EL390" s="15"/>
      <c r="EM390" s="13"/>
      <c r="EN390" s="98">
        <f t="shared" si="427"/>
        <v>0</v>
      </c>
      <c r="EO390" s="99">
        <f>EO5</f>
        <v>1</v>
      </c>
      <c r="EP390" s="100"/>
      <c r="EQ390" s="110"/>
      <c r="ER390" s="95">
        <f t="shared" si="428"/>
        <v>0</v>
      </c>
      <c r="ES390" s="15"/>
      <c r="ET390" s="24">
        <f t="shared" si="349"/>
        <v>0</v>
      </c>
      <c r="EU390" s="5">
        <v>0</v>
      </c>
      <c r="EV390" s="63"/>
      <c r="EW390" s="15"/>
      <c r="EX390" s="13"/>
      <c r="EY390" s="98">
        <f t="shared" si="429"/>
        <v>0</v>
      </c>
      <c r="EZ390" s="99">
        <f>EZ5</f>
        <v>1</v>
      </c>
      <c r="FA390" s="100"/>
      <c r="FB390" s="110"/>
      <c r="FC390" s="95">
        <f t="shared" si="430"/>
        <v>0</v>
      </c>
      <c r="FD390" s="15"/>
      <c r="FE390" s="24">
        <f t="shared" si="350"/>
        <v>0</v>
      </c>
      <c r="FF390" s="5">
        <v>0</v>
      </c>
      <c r="FG390" s="63"/>
      <c r="FH390" s="15"/>
      <c r="FI390" s="13"/>
      <c r="FJ390" s="98">
        <f t="shared" si="431"/>
        <v>0</v>
      </c>
      <c r="FK390" s="99">
        <f>FK5</f>
        <v>1</v>
      </c>
      <c r="FL390" s="100"/>
      <c r="FM390" s="110"/>
      <c r="FN390" s="95">
        <f t="shared" si="432"/>
        <v>0</v>
      </c>
      <c r="FO390" s="15"/>
      <c r="FP390" s="24">
        <f t="shared" si="351"/>
        <v>0</v>
      </c>
      <c r="FQ390" s="5">
        <v>0</v>
      </c>
      <c r="FR390" s="8">
        <v>0</v>
      </c>
      <c r="FS390" s="84">
        <f t="shared" si="382"/>
        <v>4.7249999999999996</v>
      </c>
      <c r="FT390" s="85">
        <f t="shared" si="383"/>
        <v>500</v>
      </c>
      <c r="FU390" s="85">
        <f t="shared" si="384"/>
        <v>500</v>
      </c>
      <c r="FV390" s="85">
        <f t="shared" si="385"/>
        <v>500</v>
      </c>
      <c r="FW390" s="85">
        <f t="shared" si="386"/>
        <v>500</v>
      </c>
      <c r="FX390" s="85">
        <f t="shared" si="387"/>
        <v>4.4651249999999996</v>
      </c>
      <c r="FY390" s="85">
        <f t="shared" si="388"/>
        <v>500</v>
      </c>
      <c r="FZ390" s="85">
        <f t="shared" si="389"/>
        <v>500</v>
      </c>
      <c r="GA390" s="85">
        <f t="shared" si="390"/>
        <v>500</v>
      </c>
      <c r="GB390" s="85">
        <f t="shared" si="391"/>
        <v>500</v>
      </c>
      <c r="GC390" s="85">
        <f t="shared" si="392"/>
        <v>500</v>
      </c>
      <c r="GD390" s="85">
        <f t="shared" si="393"/>
        <v>500</v>
      </c>
      <c r="GE390" s="85">
        <f t="shared" si="394"/>
        <v>500</v>
      </c>
      <c r="GF390" s="85">
        <f t="shared" si="395"/>
        <v>500</v>
      </c>
      <c r="GG390" s="85">
        <f t="shared" si="396"/>
        <v>500</v>
      </c>
      <c r="GH390" s="101">
        <f t="shared" si="433"/>
        <v>2</v>
      </c>
      <c r="GI390" s="102">
        <f t="shared" si="434"/>
        <v>9.1901249999999983</v>
      </c>
      <c r="GJ390" s="102">
        <f t="shared" si="435"/>
        <v>4.5950624999999992</v>
      </c>
      <c r="GK390" s="79">
        <f>ROW()</f>
        <v>390</v>
      </c>
    </row>
    <row r="391" spans="1:193" s="12" customFormat="1" ht="50.1" customHeight="1">
      <c r="A391" s="17">
        <f>ROW()</f>
        <v>391</v>
      </c>
      <c r="B391" s="32">
        <f t="shared" si="399"/>
        <v>385</v>
      </c>
      <c r="C391" s="33">
        <f t="shared" si="400"/>
        <v>385</v>
      </c>
      <c r="D391" s="31" t="s">
        <v>711</v>
      </c>
      <c r="E391" s="390">
        <f t="shared" ref="E391:E454" si="436">MIN(FS391:GG391)</f>
        <v>5.6412389249999997</v>
      </c>
      <c r="F391" s="107">
        <f t="shared" si="402"/>
        <v>5.9136009812500001</v>
      </c>
      <c r="G391" s="3">
        <v>0</v>
      </c>
      <c r="H391" s="4">
        <v>0</v>
      </c>
      <c r="I391" s="63"/>
      <c r="J391" s="15"/>
      <c r="K391" s="13"/>
      <c r="L391" s="98">
        <f t="shared" si="403"/>
        <v>1</v>
      </c>
      <c r="M391" s="99">
        <f>M5</f>
        <v>0.94499999999999995</v>
      </c>
      <c r="N391" s="100">
        <v>6.3170000000000002</v>
      </c>
      <c r="O391" s="110">
        <v>141740</v>
      </c>
      <c r="P391" s="95">
        <f t="shared" si="404"/>
        <v>5.9695650000000002</v>
      </c>
      <c r="Q391" s="15"/>
      <c r="R391" s="24">
        <f t="shared" ref="R391:R454" si="437">IF(ISBLANK(P391),0,IF(P391=0,0,RANK(P391,FS391:GG391,1)))</f>
        <v>3</v>
      </c>
      <c r="S391" s="25">
        <v>0</v>
      </c>
      <c r="T391" s="63"/>
      <c r="U391" s="15"/>
      <c r="V391" s="13"/>
      <c r="W391" s="98">
        <f t="shared" si="405"/>
        <v>1</v>
      </c>
      <c r="X391" s="99">
        <f>X5</f>
        <v>0.97</v>
      </c>
      <c r="Y391" s="100">
        <v>6.28</v>
      </c>
      <c r="Z391" s="110"/>
      <c r="AA391" s="95">
        <f t="shared" si="406"/>
        <v>6.0915999999999997</v>
      </c>
      <c r="AB391" s="15"/>
      <c r="AC391" s="24">
        <f t="shared" ref="AC391:AC454" si="438">IF(ISBLANK(AA391),0,IF(AA391=0,0,RANK(AA391,FS391:GG391,1)))</f>
        <v>4</v>
      </c>
      <c r="AD391" s="5">
        <v>0</v>
      </c>
      <c r="AE391" s="63"/>
      <c r="AF391" s="15"/>
      <c r="AG391" s="13"/>
      <c r="AH391" s="98">
        <f t="shared" si="407"/>
        <v>0</v>
      </c>
      <c r="AI391" s="99">
        <f>AI5</f>
        <v>0.95499999999999996</v>
      </c>
      <c r="AJ391" s="100"/>
      <c r="AK391" s="110"/>
      <c r="AL391" s="95">
        <f t="shared" si="408"/>
        <v>0</v>
      </c>
      <c r="AM391" s="15"/>
      <c r="AN391" s="24">
        <f t="shared" ref="AN391:AN454" si="439">IF(ISBLANK(AL391),0,IF(AL391=0,0,RANK(AL391,FS391:GG391,1)))</f>
        <v>0</v>
      </c>
      <c r="AO391" s="5">
        <v>0</v>
      </c>
      <c r="AP391" s="63"/>
      <c r="AQ391" s="15"/>
      <c r="AR391" s="13"/>
      <c r="AS391" s="98">
        <f t="shared" si="409"/>
        <v>1</v>
      </c>
      <c r="AT391" s="99">
        <f>AT5</f>
        <v>0.96</v>
      </c>
      <c r="AU391" s="100">
        <v>6.2</v>
      </c>
      <c r="AV391" s="110"/>
      <c r="AW391" s="95">
        <f t="shared" si="410"/>
        <v>5.952</v>
      </c>
      <c r="AX391" s="15"/>
      <c r="AY391" s="24">
        <f t="shared" ref="AY391:AY454" si="440">IF(ISBLANK(AW391),0,IF(AW391=0,0,RANK(AW391,FS391:GG391,1)))</f>
        <v>2</v>
      </c>
      <c r="AZ391" s="5">
        <v>0</v>
      </c>
      <c r="BA391" s="63"/>
      <c r="BB391" s="15"/>
      <c r="BC391" s="13"/>
      <c r="BD391" s="98">
        <f t="shared" si="411"/>
        <v>0</v>
      </c>
      <c r="BE391" s="99">
        <f>BE5</f>
        <v>0.98</v>
      </c>
      <c r="BF391" s="100"/>
      <c r="BG391" s="110"/>
      <c r="BH391" s="95">
        <f t="shared" si="412"/>
        <v>0</v>
      </c>
      <c r="BI391" s="15"/>
      <c r="BJ391" s="24">
        <f t="shared" ref="BJ391:BJ454" si="441">IF(ISBLANK(BH391),0,IF(BH391=0,0,RANK(BH391,FS391:GG391,1)))</f>
        <v>0</v>
      </c>
      <c r="BK391" s="5">
        <v>0</v>
      </c>
      <c r="BL391" s="63"/>
      <c r="BM391" s="15"/>
      <c r="BN391" s="13"/>
      <c r="BO391" s="98">
        <f t="shared" si="413"/>
        <v>1</v>
      </c>
      <c r="BP391" s="99">
        <f>BP5</f>
        <v>0.94499999999999995</v>
      </c>
      <c r="BQ391" s="100">
        <v>5.9695650000000002</v>
      </c>
      <c r="BR391" s="110"/>
      <c r="BS391" s="95">
        <f t="shared" si="414"/>
        <v>5.6412389249999997</v>
      </c>
      <c r="BT391" s="15"/>
      <c r="BU391" s="24">
        <f t="shared" ref="BU391:BU454" si="442">IF(ISBLANK(BS391),0,IF(BS391=0,0,RANK(BS391,FS391:GG391,1)))</f>
        <v>1</v>
      </c>
      <c r="BV391" s="5">
        <v>0</v>
      </c>
      <c r="BW391" s="63"/>
      <c r="BX391" s="15"/>
      <c r="BY391" s="13"/>
      <c r="BZ391" s="98">
        <f t="shared" si="415"/>
        <v>0</v>
      </c>
      <c r="CA391" s="99">
        <f>CA5</f>
        <v>1</v>
      </c>
      <c r="CB391" s="100"/>
      <c r="CC391" s="110"/>
      <c r="CD391" s="95">
        <f t="shared" si="416"/>
        <v>0</v>
      </c>
      <c r="CE391" s="15"/>
      <c r="CF391" s="24">
        <f t="shared" ref="CF391:CF454" si="443">IF(ISBLANK(CD391),0,IF(CD391=0,0,RANK(CD391,FS391:GG391,1)))</f>
        <v>0</v>
      </c>
      <c r="CG391" s="5">
        <v>0</v>
      </c>
      <c r="CH391" s="63"/>
      <c r="CI391" s="15"/>
      <c r="CJ391" s="13"/>
      <c r="CK391" s="98">
        <f t="shared" si="417"/>
        <v>0</v>
      </c>
      <c r="CL391" s="99">
        <f>CL5</f>
        <v>1</v>
      </c>
      <c r="CM391" s="100"/>
      <c r="CN391" s="110"/>
      <c r="CO391" s="95">
        <f t="shared" si="418"/>
        <v>0</v>
      </c>
      <c r="CP391" s="15"/>
      <c r="CQ391" s="24">
        <f t="shared" ref="CQ391:CQ454" si="444">IF(ISBLANK(CO391),0,IF(CO391=0,0,RANK(CO391,FS391:GG391,1)))</f>
        <v>0</v>
      </c>
      <c r="CR391" s="5">
        <v>0</v>
      </c>
      <c r="CS391" s="63"/>
      <c r="CT391" s="15"/>
      <c r="CU391" s="13"/>
      <c r="CV391" s="98">
        <f t="shared" si="419"/>
        <v>0</v>
      </c>
      <c r="CW391" s="99">
        <f>CW5</f>
        <v>1</v>
      </c>
      <c r="CX391" s="100"/>
      <c r="CY391" s="110"/>
      <c r="CZ391" s="95">
        <f t="shared" si="420"/>
        <v>0</v>
      </c>
      <c r="DA391" s="15"/>
      <c r="DB391" s="24">
        <f t="shared" ref="DB391:DB454" si="445">IF(ISBLANK(CZ391),0,IF(CZ391=0,0,RANK(CZ391,FS391:GG391,1)))</f>
        <v>0</v>
      </c>
      <c r="DC391" s="5">
        <v>0</v>
      </c>
      <c r="DD391" s="63"/>
      <c r="DE391" s="15"/>
      <c r="DF391" s="13"/>
      <c r="DG391" s="98">
        <f t="shared" si="421"/>
        <v>0</v>
      </c>
      <c r="DH391" s="99">
        <f>DH5</f>
        <v>1</v>
      </c>
      <c r="DI391" s="100"/>
      <c r="DJ391" s="110"/>
      <c r="DK391" s="95">
        <f t="shared" si="422"/>
        <v>0</v>
      </c>
      <c r="DL391" s="15"/>
      <c r="DM391" s="24">
        <f t="shared" ref="DM391:DM454" si="446">IF(ISBLANK(DK391),0,IF(DK391=0,0,RANK(DK391,FS391:GG391,1)))</f>
        <v>0</v>
      </c>
      <c r="DN391" s="5">
        <v>0</v>
      </c>
      <c r="DO391" s="63"/>
      <c r="DP391" s="15"/>
      <c r="DQ391" s="13"/>
      <c r="DR391" s="98">
        <f t="shared" si="423"/>
        <v>0</v>
      </c>
      <c r="DS391" s="99">
        <f>DS5</f>
        <v>1</v>
      </c>
      <c r="DT391" s="100"/>
      <c r="DU391" s="110"/>
      <c r="DV391" s="95">
        <f t="shared" si="424"/>
        <v>0</v>
      </c>
      <c r="DW391" s="15"/>
      <c r="DX391" s="24">
        <f t="shared" ref="DX391:DX454" si="447">IF(ISBLANK(DV391),0,IF(DV391=0,0,RANK(DV391,FS391:GG391,1)))</f>
        <v>0</v>
      </c>
      <c r="DY391" s="5">
        <v>0</v>
      </c>
      <c r="DZ391" s="63"/>
      <c r="EA391" s="15"/>
      <c r="EB391" s="13"/>
      <c r="EC391" s="98">
        <f t="shared" si="425"/>
        <v>0</v>
      </c>
      <c r="ED391" s="99">
        <f>ED5</f>
        <v>1</v>
      </c>
      <c r="EE391" s="100"/>
      <c r="EF391" s="110"/>
      <c r="EG391" s="95">
        <f t="shared" si="426"/>
        <v>0</v>
      </c>
      <c r="EH391" s="15"/>
      <c r="EI391" s="24">
        <f t="shared" ref="EI391:EI454" si="448">IF(ISBLANK(EG391),0,IF(EG391=0,0,RANK(EG391,FS391:GG391,1)))</f>
        <v>0</v>
      </c>
      <c r="EJ391" s="5">
        <v>0</v>
      </c>
      <c r="EK391" s="63"/>
      <c r="EL391" s="15"/>
      <c r="EM391" s="13"/>
      <c r="EN391" s="98">
        <f t="shared" si="427"/>
        <v>0</v>
      </c>
      <c r="EO391" s="99">
        <f>EO5</f>
        <v>1</v>
      </c>
      <c r="EP391" s="100"/>
      <c r="EQ391" s="110"/>
      <c r="ER391" s="95">
        <f t="shared" si="428"/>
        <v>0</v>
      </c>
      <c r="ES391" s="15"/>
      <c r="ET391" s="24">
        <f t="shared" ref="ET391:ET454" si="449">IF(ISBLANK(ER391),0,IF(ER391=0,0,RANK(ER391,FS391:GG391,1)))</f>
        <v>0</v>
      </c>
      <c r="EU391" s="5">
        <v>0</v>
      </c>
      <c r="EV391" s="63"/>
      <c r="EW391" s="15"/>
      <c r="EX391" s="13"/>
      <c r="EY391" s="98">
        <f t="shared" si="429"/>
        <v>0</v>
      </c>
      <c r="EZ391" s="99">
        <f>EZ5</f>
        <v>1</v>
      </c>
      <c r="FA391" s="100"/>
      <c r="FB391" s="110"/>
      <c r="FC391" s="95">
        <f t="shared" si="430"/>
        <v>0</v>
      </c>
      <c r="FD391" s="15"/>
      <c r="FE391" s="24">
        <f t="shared" ref="FE391:FE454" si="450">IF(ISBLANK(FC391),0,IF(FC391=0,0,RANK(FC391,FS391:GG391,1)))</f>
        <v>0</v>
      </c>
      <c r="FF391" s="5">
        <v>0</v>
      </c>
      <c r="FG391" s="63"/>
      <c r="FH391" s="15"/>
      <c r="FI391" s="13"/>
      <c r="FJ391" s="98">
        <f t="shared" si="431"/>
        <v>0</v>
      </c>
      <c r="FK391" s="99">
        <f>FK5</f>
        <v>1</v>
      </c>
      <c r="FL391" s="100"/>
      <c r="FM391" s="110"/>
      <c r="FN391" s="95">
        <f t="shared" si="432"/>
        <v>0</v>
      </c>
      <c r="FO391" s="15"/>
      <c r="FP391" s="24">
        <f t="shared" ref="FP391:FP454" si="451">IF(ISBLANK(FN391),0,IF(FN391=0,0,RANK(FN391,FS391:GG391,1)))</f>
        <v>0</v>
      </c>
      <c r="FQ391" s="5">
        <v>0</v>
      </c>
      <c r="FR391" s="8">
        <v>0</v>
      </c>
      <c r="FS391" s="84">
        <f t="shared" si="382"/>
        <v>5.9695650000000002</v>
      </c>
      <c r="FT391" s="85">
        <f t="shared" si="383"/>
        <v>6.0915999999999997</v>
      </c>
      <c r="FU391" s="85">
        <f t="shared" si="384"/>
        <v>500</v>
      </c>
      <c r="FV391" s="85">
        <f t="shared" si="385"/>
        <v>5.952</v>
      </c>
      <c r="FW391" s="85">
        <f t="shared" si="386"/>
        <v>500</v>
      </c>
      <c r="FX391" s="85">
        <f t="shared" si="387"/>
        <v>5.6412389249999997</v>
      </c>
      <c r="FY391" s="85">
        <f t="shared" si="388"/>
        <v>500</v>
      </c>
      <c r="FZ391" s="85">
        <f t="shared" si="389"/>
        <v>500</v>
      </c>
      <c r="GA391" s="85">
        <f t="shared" si="390"/>
        <v>500</v>
      </c>
      <c r="GB391" s="85">
        <f t="shared" si="391"/>
        <v>500</v>
      </c>
      <c r="GC391" s="85">
        <f t="shared" si="392"/>
        <v>500</v>
      </c>
      <c r="GD391" s="85">
        <f t="shared" si="393"/>
        <v>500</v>
      </c>
      <c r="GE391" s="85">
        <f t="shared" si="394"/>
        <v>500</v>
      </c>
      <c r="GF391" s="85">
        <f t="shared" si="395"/>
        <v>500</v>
      </c>
      <c r="GG391" s="85">
        <f t="shared" si="396"/>
        <v>500</v>
      </c>
      <c r="GH391" s="101">
        <f t="shared" si="433"/>
        <v>4</v>
      </c>
      <c r="GI391" s="102">
        <f t="shared" si="434"/>
        <v>23.654403925</v>
      </c>
      <c r="GJ391" s="102">
        <f t="shared" si="435"/>
        <v>5.9136009812500001</v>
      </c>
      <c r="GK391" s="79">
        <f>ROW()</f>
        <v>391</v>
      </c>
    </row>
    <row r="392" spans="1:193" s="12" customFormat="1" ht="50.1" customHeight="1">
      <c r="A392" s="17">
        <f>ROW()</f>
        <v>392</v>
      </c>
      <c r="B392" s="32">
        <f t="shared" si="399"/>
        <v>386</v>
      </c>
      <c r="C392" s="33">
        <f t="shared" si="400"/>
        <v>386</v>
      </c>
      <c r="D392" s="31" t="s">
        <v>712</v>
      </c>
      <c r="E392" s="390">
        <f t="shared" si="436"/>
        <v>12.948862500000001</v>
      </c>
      <c r="F392" s="107">
        <f t="shared" si="402"/>
        <v>13.325681249999999</v>
      </c>
      <c r="G392" s="3">
        <v>0</v>
      </c>
      <c r="H392" s="4">
        <v>0</v>
      </c>
      <c r="I392" s="63"/>
      <c r="J392" s="15"/>
      <c r="K392" s="13"/>
      <c r="L392" s="98">
        <f t="shared" si="403"/>
        <v>1</v>
      </c>
      <c r="M392" s="99">
        <f>M5</f>
        <v>0.94499999999999995</v>
      </c>
      <c r="N392" s="100">
        <v>14.5</v>
      </c>
      <c r="O392" s="110">
        <v>141747</v>
      </c>
      <c r="P392" s="95">
        <f t="shared" si="404"/>
        <v>13.702499999999999</v>
      </c>
      <c r="Q392" s="15"/>
      <c r="R392" s="24">
        <f t="shared" si="437"/>
        <v>2</v>
      </c>
      <c r="S392" s="25">
        <v>0</v>
      </c>
      <c r="T392" s="63"/>
      <c r="U392" s="15"/>
      <c r="V392" s="13"/>
      <c r="W392" s="98">
        <f t="shared" si="405"/>
        <v>0</v>
      </c>
      <c r="X392" s="99">
        <f>X5</f>
        <v>0.97</v>
      </c>
      <c r="Y392" s="100"/>
      <c r="Z392" s="110"/>
      <c r="AA392" s="95">
        <f t="shared" si="406"/>
        <v>0</v>
      </c>
      <c r="AB392" s="15"/>
      <c r="AC392" s="24">
        <f t="shared" si="438"/>
        <v>0</v>
      </c>
      <c r="AD392" s="5">
        <v>0</v>
      </c>
      <c r="AE392" s="63"/>
      <c r="AF392" s="15"/>
      <c r="AG392" s="13"/>
      <c r="AH392" s="98">
        <f t="shared" si="407"/>
        <v>0</v>
      </c>
      <c r="AI392" s="99">
        <f>AI5</f>
        <v>0.95499999999999996</v>
      </c>
      <c r="AJ392" s="100"/>
      <c r="AK392" s="110"/>
      <c r="AL392" s="95">
        <f t="shared" si="408"/>
        <v>0</v>
      </c>
      <c r="AM392" s="15"/>
      <c r="AN392" s="24">
        <f t="shared" si="439"/>
        <v>0</v>
      </c>
      <c r="AO392" s="5">
        <v>0</v>
      </c>
      <c r="AP392" s="63"/>
      <c r="AQ392" s="15"/>
      <c r="AR392" s="13"/>
      <c r="AS392" s="98">
        <f t="shared" si="409"/>
        <v>0</v>
      </c>
      <c r="AT392" s="99">
        <f>AT5</f>
        <v>0.96</v>
      </c>
      <c r="AU392" s="100"/>
      <c r="AV392" s="110"/>
      <c r="AW392" s="95">
        <f t="shared" si="410"/>
        <v>0</v>
      </c>
      <c r="AX392" s="15"/>
      <c r="AY392" s="24">
        <f t="shared" si="440"/>
        <v>0</v>
      </c>
      <c r="AZ392" s="5">
        <v>0</v>
      </c>
      <c r="BA392" s="63"/>
      <c r="BB392" s="15"/>
      <c r="BC392" s="13"/>
      <c r="BD392" s="98">
        <f t="shared" si="411"/>
        <v>0</v>
      </c>
      <c r="BE392" s="99">
        <f>BE5</f>
        <v>0.98</v>
      </c>
      <c r="BF392" s="100"/>
      <c r="BG392" s="110"/>
      <c r="BH392" s="95">
        <f t="shared" si="412"/>
        <v>0</v>
      </c>
      <c r="BI392" s="15"/>
      <c r="BJ392" s="24">
        <f t="shared" si="441"/>
        <v>0</v>
      </c>
      <c r="BK392" s="5">
        <v>0</v>
      </c>
      <c r="BL392" s="63"/>
      <c r="BM392" s="15"/>
      <c r="BN392" s="13"/>
      <c r="BO392" s="98">
        <f t="shared" si="413"/>
        <v>1</v>
      </c>
      <c r="BP392" s="99">
        <f>BP5</f>
        <v>0.94499999999999995</v>
      </c>
      <c r="BQ392" s="100">
        <v>13.702500000000001</v>
      </c>
      <c r="BR392" s="110"/>
      <c r="BS392" s="95">
        <f t="shared" si="414"/>
        <v>12.948862500000001</v>
      </c>
      <c r="BT392" s="15"/>
      <c r="BU392" s="24">
        <f t="shared" si="442"/>
        <v>1</v>
      </c>
      <c r="BV392" s="5">
        <v>0</v>
      </c>
      <c r="BW392" s="63"/>
      <c r="BX392" s="15"/>
      <c r="BY392" s="13"/>
      <c r="BZ392" s="98">
        <f t="shared" si="415"/>
        <v>0</v>
      </c>
      <c r="CA392" s="99">
        <f>CA5</f>
        <v>1</v>
      </c>
      <c r="CB392" s="100"/>
      <c r="CC392" s="110"/>
      <c r="CD392" s="95">
        <f t="shared" si="416"/>
        <v>0</v>
      </c>
      <c r="CE392" s="15"/>
      <c r="CF392" s="24">
        <f t="shared" si="443"/>
        <v>0</v>
      </c>
      <c r="CG392" s="5">
        <v>0</v>
      </c>
      <c r="CH392" s="63"/>
      <c r="CI392" s="15"/>
      <c r="CJ392" s="13"/>
      <c r="CK392" s="98">
        <f t="shared" si="417"/>
        <v>0</v>
      </c>
      <c r="CL392" s="99">
        <f>CL5</f>
        <v>1</v>
      </c>
      <c r="CM392" s="100"/>
      <c r="CN392" s="110"/>
      <c r="CO392" s="95">
        <f t="shared" si="418"/>
        <v>0</v>
      </c>
      <c r="CP392" s="15"/>
      <c r="CQ392" s="24">
        <f t="shared" si="444"/>
        <v>0</v>
      </c>
      <c r="CR392" s="5">
        <v>0</v>
      </c>
      <c r="CS392" s="63"/>
      <c r="CT392" s="15"/>
      <c r="CU392" s="13"/>
      <c r="CV392" s="98">
        <f t="shared" si="419"/>
        <v>0</v>
      </c>
      <c r="CW392" s="99">
        <f>CW5</f>
        <v>1</v>
      </c>
      <c r="CX392" s="100"/>
      <c r="CY392" s="110"/>
      <c r="CZ392" s="95">
        <f t="shared" si="420"/>
        <v>0</v>
      </c>
      <c r="DA392" s="15"/>
      <c r="DB392" s="24">
        <f t="shared" si="445"/>
        <v>0</v>
      </c>
      <c r="DC392" s="5">
        <v>0</v>
      </c>
      <c r="DD392" s="63"/>
      <c r="DE392" s="15"/>
      <c r="DF392" s="13"/>
      <c r="DG392" s="98">
        <f t="shared" si="421"/>
        <v>0</v>
      </c>
      <c r="DH392" s="99">
        <f>DH5</f>
        <v>1</v>
      </c>
      <c r="DI392" s="100"/>
      <c r="DJ392" s="110"/>
      <c r="DK392" s="95">
        <f t="shared" si="422"/>
        <v>0</v>
      </c>
      <c r="DL392" s="15"/>
      <c r="DM392" s="24">
        <f t="shared" si="446"/>
        <v>0</v>
      </c>
      <c r="DN392" s="5">
        <v>0</v>
      </c>
      <c r="DO392" s="63"/>
      <c r="DP392" s="15"/>
      <c r="DQ392" s="13"/>
      <c r="DR392" s="98">
        <f t="shared" si="423"/>
        <v>0</v>
      </c>
      <c r="DS392" s="99">
        <f>DS5</f>
        <v>1</v>
      </c>
      <c r="DT392" s="100"/>
      <c r="DU392" s="110"/>
      <c r="DV392" s="95">
        <f t="shared" si="424"/>
        <v>0</v>
      </c>
      <c r="DW392" s="15"/>
      <c r="DX392" s="24">
        <f t="shared" si="447"/>
        <v>0</v>
      </c>
      <c r="DY392" s="5">
        <v>0</v>
      </c>
      <c r="DZ392" s="63"/>
      <c r="EA392" s="15"/>
      <c r="EB392" s="13"/>
      <c r="EC392" s="98">
        <f t="shared" si="425"/>
        <v>0</v>
      </c>
      <c r="ED392" s="99">
        <f>ED5</f>
        <v>1</v>
      </c>
      <c r="EE392" s="100"/>
      <c r="EF392" s="110"/>
      <c r="EG392" s="95">
        <f t="shared" si="426"/>
        <v>0</v>
      </c>
      <c r="EH392" s="15"/>
      <c r="EI392" s="24">
        <f t="shared" si="448"/>
        <v>0</v>
      </c>
      <c r="EJ392" s="5">
        <v>0</v>
      </c>
      <c r="EK392" s="63"/>
      <c r="EL392" s="15"/>
      <c r="EM392" s="13"/>
      <c r="EN392" s="98">
        <f t="shared" si="427"/>
        <v>0</v>
      </c>
      <c r="EO392" s="99">
        <f>EO5</f>
        <v>1</v>
      </c>
      <c r="EP392" s="100"/>
      <c r="EQ392" s="110"/>
      <c r="ER392" s="95">
        <f t="shared" si="428"/>
        <v>0</v>
      </c>
      <c r="ES392" s="15"/>
      <c r="ET392" s="24">
        <f t="shared" si="449"/>
        <v>0</v>
      </c>
      <c r="EU392" s="5">
        <v>0</v>
      </c>
      <c r="EV392" s="63"/>
      <c r="EW392" s="15"/>
      <c r="EX392" s="13"/>
      <c r="EY392" s="98">
        <f t="shared" si="429"/>
        <v>0</v>
      </c>
      <c r="EZ392" s="99">
        <f>EZ5</f>
        <v>1</v>
      </c>
      <c r="FA392" s="100"/>
      <c r="FB392" s="110"/>
      <c r="FC392" s="95">
        <f t="shared" si="430"/>
        <v>0</v>
      </c>
      <c r="FD392" s="15"/>
      <c r="FE392" s="24">
        <f t="shared" si="450"/>
        <v>0</v>
      </c>
      <c r="FF392" s="5">
        <v>0</v>
      </c>
      <c r="FG392" s="63"/>
      <c r="FH392" s="15"/>
      <c r="FI392" s="13"/>
      <c r="FJ392" s="98">
        <f t="shared" si="431"/>
        <v>0</v>
      </c>
      <c r="FK392" s="99">
        <f>FK5</f>
        <v>1</v>
      </c>
      <c r="FL392" s="100"/>
      <c r="FM392" s="110"/>
      <c r="FN392" s="95">
        <f t="shared" si="432"/>
        <v>0</v>
      </c>
      <c r="FO392" s="15"/>
      <c r="FP392" s="24">
        <f t="shared" si="451"/>
        <v>0</v>
      </c>
      <c r="FQ392" s="5">
        <v>0</v>
      </c>
      <c r="FR392" s="8">
        <v>0</v>
      </c>
      <c r="FS392" s="84">
        <f t="shared" ref="FS392:FS455" si="452">IF(P392&lt;=0,500,P392)</f>
        <v>13.702499999999999</v>
      </c>
      <c r="FT392" s="85">
        <f t="shared" ref="FT392:FT455" si="453">IF(AA392&lt;=0,500,AA392)</f>
        <v>500</v>
      </c>
      <c r="FU392" s="85">
        <f t="shared" ref="FU392:FU455" si="454">IF(AL392&lt;=0,500,AL392)</f>
        <v>500</v>
      </c>
      <c r="FV392" s="85">
        <f t="shared" ref="FV392:FV455" si="455">IF(AW392&lt;=0,500,AW392)</f>
        <v>500</v>
      </c>
      <c r="FW392" s="85">
        <f t="shared" ref="FW392:FW455" si="456">IF(BH392&lt;=0,500,BH392)</f>
        <v>500</v>
      </c>
      <c r="FX392" s="85">
        <f t="shared" ref="FX392:FX455" si="457">IF(BS392&lt;=0,500,BS392)</f>
        <v>12.948862500000001</v>
      </c>
      <c r="FY392" s="85">
        <f t="shared" ref="FY392:FY455" si="458">IF(CD392&lt;=0,500,CD392)</f>
        <v>500</v>
      </c>
      <c r="FZ392" s="85">
        <f t="shared" ref="FZ392:FZ455" si="459">IF(CO392&lt;=0,500,CO392)</f>
        <v>500</v>
      </c>
      <c r="GA392" s="85">
        <f t="shared" ref="GA392:GA455" si="460">IF(CZ392&lt;=0,500,CZ392)</f>
        <v>500</v>
      </c>
      <c r="GB392" s="85">
        <f t="shared" ref="GB392:GB455" si="461">IF(DK392&lt;=0,500,DK392)</f>
        <v>500</v>
      </c>
      <c r="GC392" s="85">
        <f t="shared" ref="GC392:GC455" si="462">IF(DV392&lt;=0,500,DV392)</f>
        <v>500</v>
      </c>
      <c r="GD392" s="85">
        <f t="shared" ref="GD392:GD455" si="463">IF(EG392&lt;=0,500,EG392)</f>
        <v>500</v>
      </c>
      <c r="GE392" s="85">
        <f t="shared" ref="GE392:GE455" si="464">IF(ER392&lt;=0,500,ER392)</f>
        <v>500</v>
      </c>
      <c r="GF392" s="85">
        <f t="shared" ref="GF392:GF455" si="465">IF(FC392&lt;=0,500,FC392)</f>
        <v>500</v>
      </c>
      <c r="GG392" s="85">
        <f t="shared" ref="GG392:GG455" si="466">IF(FN392&lt;=0,500,FN392)</f>
        <v>500</v>
      </c>
      <c r="GH392" s="101">
        <f t="shared" si="433"/>
        <v>2</v>
      </c>
      <c r="GI392" s="102">
        <f t="shared" si="434"/>
        <v>26.651362499999998</v>
      </c>
      <c r="GJ392" s="102">
        <f t="shared" si="435"/>
        <v>13.325681249999999</v>
      </c>
      <c r="GK392" s="79">
        <f>ROW()</f>
        <v>392</v>
      </c>
    </row>
    <row r="393" spans="1:193" s="12" customFormat="1" ht="50.1" customHeight="1">
      <c r="A393" s="17">
        <f>ROW()</f>
        <v>393</v>
      </c>
      <c r="B393" s="32">
        <f t="shared" ref="B393:B456" si="467">A393-6</f>
        <v>387</v>
      </c>
      <c r="C393" s="33">
        <f t="shared" ref="C393:C456" si="468">IF(ISTEXT(D393),B393,0)</f>
        <v>387</v>
      </c>
      <c r="D393" s="31" t="s">
        <v>713</v>
      </c>
      <c r="E393" s="390">
        <f t="shared" si="436"/>
        <v>1.9450084499999998</v>
      </c>
      <c r="F393" s="107">
        <f t="shared" si="402"/>
        <v>2.0016092249999997</v>
      </c>
      <c r="G393" s="3">
        <v>0</v>
      </c>
      <c r="H393" s="4">
        <v>0</v>
      </c>
      <c r="I393" s="63"/>
      <c r="J393" s="15"/>
      <c r="K393" s="13"/>
      <c r="L393" s="98">
        <f t="shared" si="403"/>
        <v>1</v>
      </c>
      <c r="M393" s="99">
        <f>M5</f>
        <v>0.94499999999999995</v>
      </c>
      <c r="N393" s="100">
        <v>2.1779999999999999</v>
      </c>
      <c r="O393" s="110">
        <v>141625</v>
      </c>
      <c r="P393" s="95">
        <f t="shared" si="404"/>
        <v>2.0582099999999999</v>
      </c>
      <c r="Q393" s="15"/>
      <c r="R393" s="24">
        <f t="shared" si="437"/>
        <v>2</v>
      </c>
      <c r="S393" s="25">
        <v>0</v>
      </c>
      <c r="T393" s="63"/>
      <c r="U393" s="15"/>
      <c r="V393" s="13"/>
      <c r="W393" s="98">
        <f t="shared" si="405"/>
        <v>0</v>
      </c>
      <c r="X393" s="99">
        <f>X5</f>
        <v>0.97</v>
      </c>
      <c r="Y393" s="100"/>
      <c r="Z393" s="110"/>
      <c r="AA393" s="95">
        <f t="shared" si="406"/>
        <v>0</v>
      </c>
      <c r="AB393" s="15"/>
      <c r="AC393" s="24">
        <f t="shared" si="438"/>
        <v>0</v>
      </c>
      <c r="AD393" s="5">
        <v>0</v>
      </c>
      <c r="AE393" s="63"/>
      <c r="AF393" s="15"/>
      <c r="AG393" s="13"/>
      <c r="AH393" s="98">
        <f t="shared" si="407"/>
        <v>0</v>
      </c>
      <c r="AI393" s="99">
        <f>AI5</f>
        <v>0.95499999999999996</v>
      </c>
      <c r="AJ393" s="100"/>
      <c r="AK393" s="110"/>
      <c r="AL393" s="95">
        <f t="shared" si="408"/>
        <v>0</v>
      </c>
      <c r="AM393" s="15"/>
      <c r="AN393" s="24">
        <f t="shared" si="439"/>
        <v>0</v>
      </c>
      <c r="AO393" s="5">
        <v>0</v>
      </c>
      <c r="AP393" s="63"/>
      <c r="AQ393" s="15"/>
      <c r="AR393" s="13"/>
      <c r="AS393" s="98">
        <f t="shared" si="409"/>
        <v>0</v>
      </c>
      <c r="AT393" s="99">
        <f>AT5</f>
        <v>0.96</v>
      </c>
      <c r="AU393" s="100"/>
      <c r="AV393" s="110"/>
      <c r="AW393" s="95">
        <f t="shared" si="410"/>
        <v>0</v>
      </c>
      <c r="AX393" s="15"/>
      <c r="AY393" s="24">
        <f t="shared" si="440"/>
        <v>0</v>
      </c>
      <c r="AZ393" s="5">
        <v>0</v>
      </c>
      <c r="BA393" s="63"/>
      <c r="BB393" s="15"/>
      <c r="BC393" s="13"/>
      <c r="BD393" s="98">
        <f t="shared" si="411"/>
        <v>0</v>
      </c>
      <c r="BE393" s="99">
        <f>BE5</f>
        <v>0.98</v>
      </c>
      <c r="BF393" s="100"/>
      <c r="BG393" s="110"/>
      <c r="BH393" s="95">
        <f t="shared" si="412"/>
        <v>0</v>
      </c>
      <c r="BI393" s="15"/>
      <c r="BJ393" s="24">
        <f t="shared" si="441"/>
        <v>0</v>
      </c>
      <c r="BK393" s="5">
        <v>0</v>
      </c>
      <c r="BL393" s="63"/>
      <c r="BM393" s="15"/>
      <c r="BN393" s="13"/>
      <c r="BO393" s="98">
        <f t="shared" si="413"/>
        <v>1</v>
      </c>
      <c r="BP393" s="99">
        <f>BP5</f>
        <v>0.94499999999999995</v>
      </c>
      <c r="BQ393" s="100">
        <v>2.0582099999999999</v>
      </c>
      <c r="BR393" s="110"/>
      <c r="BS393" s="95">
        <f t="shared" si="414"/>
        <v>1.9450084499999998</v>
      </c>
      <c r="BT393" s="15"/>
      <c r="BU393" s="24">
        <f t="shared" si="442"/>
        <v>1</v>
      </c>
      <c r="BV393" s="5">
        <v>0</v>
      </c>
      <c r="BW393" s="63"/>
      <c r="BX393" s="15"/>
      <c r="BY393" s="13"/>
      <c r="BZ393" s="98">
        <f t="shared" si="415"/>
        <v>0</v>
      </c>
      <c r="CA393" s="99">
        <f>CA5</f>
        <v>1</v>
      </c>
      <c r="CB393" s="100"/>
      <c r="CC393" s="110"/>
      <c r="CD393" s="95">
        <f t="shared" si="416"/>
        <v>0</v>
      </c>
      <c r="CE393" s="15"/>
      <c r="CF393" s="24">
        <f t="shared" si="443"/>
        <v>0</v>
      </c>
      <c r="CG393" s="5">
        <v>0</v>
      </c>
      <c r="CH393" s="63"/>
      <c r="CI393" s="15"/>
      <c r="CJ393" s="13"/>
      <c r="CK393" s="98">
        <f t="shared" si="417"/>
        <v>0</v>
      </c>
      <c r="CL393" s="99">
        <f>CL5</f>
        <v>1</v>
      </c>
      <c r="CM393" s="100"/>
      <c r="CN393" s="110"/>
      <c r="CO393" s="95">
        <f t="shared" si="418"/>
        <v>0</v>
      </c>
      <c r="CP393" s="15"/>
      <c r="CQ393" s="24">
        <f t="shared" si="444"/>
        <v>0</v>
      </c>
      <c r="CR393" s="5">
        <v>0</v>
      </c>
      <c r="CS393" s="63"/>
      <c r="CT393" s="15"/>
      <c r="CU393" s="13"/>
      <c r="CV393" s="98">
        <f t="shared" si="419"/>
        <v>0</v>
      </c>
      <c r="CW393" s="99">
        <f>CW5</f>
        <v>1</v>
      </c>
      <c r="CX393" s="100"/>
      <c r="CY393" s="110"/>
      <c r="CZ393" s="95">
        <f t="shared" si="420"/>
        <v>0</v>
      </c>
      <c r="DA393" s="15"/>
      <c r="DB393" s="24">
        <f t="shared" si="445"/>
        <v>0</v>
      </c>
      <c r="DC393" s="5">
        <v>0</v>
      </c>
      <c r="DD393" s="63"/>
      <c r="DE393" s="15"/>
      <c r="DF393" s="13"/>
      <c r="DG393" s="98">
        <f t="shared" si="421"/>
        <v>0</v>
      </c>
      <c r="DH393" s="99">
        <f>DH5</f>
        <v>1</v>
      </c>
      <c r="DI393" s="100"/>
      <c r="DJ393" s="110"/>
      <c r="DK393" s="95">
        <f t="shared" si="422"/>
        <v>0</v>
      </c>
      <c r="DL393" s="15"/>
      <c r="DM393" s="24">
        <f t="shared" si="446"/>
        <v>0</v>
      </c>
      <c r="DN393" s="5">
        <v>0</v>
      </c>
      <c r="DO393" s="63"/>
      <c r="DP393" s="15"/>
      <c r="DQ393" s="13"/>
      <c r="DR393" s="98">
        <f t="shared" si="423"/>
        <v>0</v>
      </c>
      <c r="DS393" s="99">
        <f>DS5</f>
        <v>1</v>
      </c>
      <c r="DT393" s="100"/>
      <c r="DU393" s="110"/>
      <c r="DV393" s="95">
        <f t="shared" si="424"/>
        <v>0</v>
      </c>
      <c r="DW393" s="15"/>
      <c r="DX393" s="24">
        <f t="shared" si="447"/>
        <v>0</v>
      </c>
      <c r="DY393" s="5">
        <v>0</v>
      </c>
      <c r="DZ393" s="63"/>
      <c r="EA393" s="15"/>
      <c r="EB393" s="13"/>
      <c r="EC393" s="98">
        <f t="shared" si="425"/>
        <v>0</v>
      </c>
      <c r="ED393" s="99">
        <f>ED5</f>
        <v>1</v>
      </c>
      <c r="EE393" s="100"/>
      <c r="EF393" s="110"/>
      <c r="EG393" s="95">
        <f t="shared" si="426"/>
        <v>0</v>
      </c>
      <c r="EH393" s="15"/>
      <c r="EI393" s="24">
        <f t="shared" si="448"/>
        <v>0</v>
      </c>
      <c r="EJ393" s="5">
        <v>0</v>
      </c>
      <c r="EK393" s="63"/>
      <c r="EL393" s="15"/>
      <c r="EM393" s="13"/>
      <c r="EN393" s="98">
        <f t="shared" si="427"/>
        <v>0</v>
      </c>
      <c r="EO393" s="99">
        <f>EO5</f>
        <v>1</v>
      </c>
      <c r="EP393" s="100"/>
      <c r="EQ393" s="110"/>
      <c r="ER393" s="95">
        <f t="shared" si="428"/>
        <v>0</v>
      </c>
      <c r="ES393" s="15"/>
      <c r="ET393" s="24">
        <f t="shared" si="449"/>
        <v>0</v>
      </c>
      <c r="EU393" s="5">
        <v>0</v>
      </c>
      <c r="EV393" s="63"/>
      <c r="EW393" s="15"/>
      <c r="EX393" s="13"/>
      <c r="EY393" s="98">
        <f t="shared" si="429"/>
        <v>0</v>
      </c>
      <c r="EZ393" s="99">
        <f>EZ5</f>
        <v>1</v>
      </c>
      <c r="FA393" s="100"/>
      <c r="FB393" s="110"/>
      <c r="FC393" s="95">
        <f t="shared" si="430"/>
        <v>0</v>
      </c>
      <c r="FD393" s="15"/>
      <c r="FE393" s="24">
        <f t="shared" si="450"/>
        <v>0</v>
      </c>
      <c r="FF393" s="5">
        <v>0</v>
      </c>
      <c r="FG393" s="63"/>
      <c r="FH393" s="15"/>
      <c r="FI393" s="13"/>
      <c r="FJ393" s="98">
        <f t="shared" si="431"/>
        <v>0</v>
      </c>
      <c r="FK393" s="99">
        <f>FK5</f>
        <v>1</v>
      </c>
      <c r="FL393" s="100"/>
      <c r="FM393" s="110"/>
      <c r="FN393" s="95">
        <f t="shared" si="432"/>
        <v>0</v>
      </c>
      <c r="FO393" s="15"/>
      <c r="FP393" s="24">
        <f t="shared" si="451"/>
        <v>0</v>
      </c>
      <c r="FQ393" s="5">
        <v>0</v>
      </c>
      <c r="FR393" s="8">
        <v>0</v>
      </c>
      <c r="FS393" s="84">
        <f t="shared" si="452"/>
        <v>2.0582099999999999</v>
      </c>
      <c r="FT393" s="85">
        <f t="shared" si="453"/>
        <v>500</v>
      </c>
      <c r="FU393" s="85">
        <f t="shared" si="454"/>
        <v>500</v>
      </c>
      <c r="FV393" s="85">
        <f t="shared" si="455"/>
        <v>500</v>
      </c>
      <c r="FW393" s="85">
        <f t="shared" si="456"/>
        <v>500</v>
      </c>
      <c r="FX393" s="85">
        <f t="shared" si="457"/>
        <v>1.9450084499999998</v>
      </c>
      <c r="FY393" s="85">
        <f t="shared" si="458"/>
        <v>500</v>
      </c>
      <c r="FZ393" s="85">
        <f t="shared" si="459"/>
        <v>500</v>
      </c>
      <c r="GA393" s="85">
        <f t="shared" si="460"/>
        <v>500</v>
      </c>
      <c r="GB393" s="85">
        <f t="shared" si="461"/>
        <v>500</v>
      </c>
      <c r="GC393" s="85">
        <f t="shared" si="462"/>
        <v>500</v>
      </c>
      <c r="GD393" s="85">
        <f t="shared" si="463"/>
        <v>500</v>
      </c>
      <c r="GE393" s="85">
        <f t="shared" si="464"/>
        <v>500</v>
      </c>
      <c r="GF393" s="85">
        <f t="shared" si="465"/>
        <v>500</v>
      </c>
      <c r="GG393" s="85">
        <f t="shared" si="466"/>
        <v>500</v>
      </c>
      <c r="GH393" s="101">
        <f t="shared" si="433"/>
        <v>2</v>
      </c>
      <c r="GI393" s="102">
        <f t="shared" si="434"/>
        <v>4.0032184499999994</v>
      </c>
      <c r="GJ393" s="102">
        <f t="shared" si="435"/>
        <v>2.0016092249999997</v>
      </c>
      <c r="GK393" s="79">
        <f>ROW()</f>
        <v>393</v>
      </c>
    </row>
    <row r="394" spans="1:193" s="12" customFormat="1" ht="50.1" customHeight="1">
      <c r="A394" s="17">
        <f>ROW()</f>
        <v>394</v>
      </c>
      <c r="B394" s="32">
        <f t="shared" si="467"/>
        <v>388</v>
      </c>
      <c r="C394" s="33">
        <f t="shared" si="468"/>
        <v>388</v>
      </c>
      <c r="D394" s="31" t="s">
        <v>714</v>
      </c>
      <c r="E394" s="390">
        <f t="shared" si="436"/>
        <v>6.0915999999999997</v>
      </c>
      <c r="F394" s="107">
        <f t="shared" si="402"/>
        <v>9.5131331083333333</v>
      </c>
      <c r="G394" s="3">
        <v>0</v>
      </c>
      <c r="H394" s="4">
        <v>0</v>
      </c>
      <c r="I394" s="63"/>
      <c r="J394" s="15"/>
      <c r="K394" s="13"/>
      <c r="L394" s="98">
        <f t="shared" si="403"/>
        <v>1</v>
      </c>
      <c r="M394" s="99">
        <f>M5</f>
        <v>0.94499999999999995</v>
      </c>
      <c r="N394" s="100">
        <v>12.212999999999999</v>
      </c>
      <c r="O394" s="110">
        <v>141622</v>
      </c>
      <c r="P394" s="95">
        <f t="shared" si="404"/>
        <v>11.541284999999998</v>
      </c>
      <c r="Q394" s="15"/>
      <c r="R394" s="24">
        <f t="shared" si="437"/>
        <v>3</v>
      </c>
      <c r="S394" s="25">
        <v>0</v>
      </c>
      <c r="T394" s="63"/>
      <c r="U394" s="15"/>
      <c r="V394" s="13"/>
      <c r="W394" s="98">
        <f t="shared" si="405"/>
        <v>1</v>
      </c>
      <c r="X394" s="99">
        <f>X5</f>
        <v>0.97</v>
      </c>
      <c r="Y394" s="100">
        <v>6.28</v>
      </c>
      <c r="Z394" s="110"/>
      <c r="AA394" s="95">
        <f t="shared" si="406"/>
        <v>6.0915999999999997</v>
      </c>
      <c r="AB394" s="15"/>
      <c r="AC394" s="24">
        <f t="shared" si="438"/>
        <v>1</v>
      </c>
      <c r="AD394" s="5">
        <v>0</v>
      </c>
      <c r="AE394" s="63"/>
      <c r="AF394" s="15"/>
      <c r="AG394" s="13"/>
      <c r="AH394" s="98">
        <f t="shared" si="407"/>
        <v>0</v>
      </c>
      <c r="AI394" s="99">
        <f>AI5</f>
        <v>0.95499999999999996</v>
      </c>
      <c r="AJ394" s="100"/>
      <c r="AK394" s="110"/>
      <c r="AL394" s="95">
        <f t="shared" si="408"/>
        <v>0</v>
      </c>
      <c r="AM394" s="15"/>
      <c r="AN394" s="24">
        <f t="shared" si="439"/>
        <v>0</v>
      </c>
      <c r="AO394" s="5">
        <v>0</v>
      </c>
      <c r="AP394" s="63"/>
      <c r="AQ394" s="15"/>
      <c r="AR394" s="13"/>
      <c r="AS394" s="98">
        <f t="shared" si="409"/>
        <v>0</v>
      </c>
      <c r="AT394" s="99">
        <f>AT5</f>
        <v>0.96</v>
      </c>
      <c r="AU394" s="100"/>
      <c r="AV394" s="110"/>
      <c r="AW394" s="95">
        <f t="shared" si="410"/>
        <v>0</v>
      </c>
      <c r="AX394" s="15"/>
      <c r="AY394" s="24">
        <f t="shared" si="440"/>
        <v>0</v>
      </c>
      <c r="AZ394" s="5">
        <v>0</v>
      </c>
      <c r="BA394" s="63"/>
      <c r="BB394" s="15"/>
      <c r="BC394" s="13"/>
      <c r="BD394" s="98">
        <f t="shared" si="411"/>
        <v>0</v>
      </c>
      <c r="BE394" s="99">
        <f>BE5</f>
        <v>0.98</v>
      </c>
      <c r="BF394" s="100"/>
      <c r="BG394" s="110"/>
      <c r="BH394" s="95">
        <f t="shared" si="412"/>
        <v>0</v>
      </c>
      <c r="BI394" s="15"/>
      <c r="BJ394" s="24">
        <f t="shared" si="441"/>
        <v>0</v>
      </c>
      <c r="BK394" s="5">
        <v>0</v>
      </c>
      <c r="BL394" s="63"/>
      <c r="BM394" s="15"/>
      <c r="BN394" s="13"/>
      <c r="BO394" s="98">
        <f t="shared" si="413"/>
        <v>1</v>
      </c>
      <c r="BP394" s="99">
        <f>BP5</f>
        <v>0.94499999999999995</v>
      </c>
      <c r="BQ394" s="100">
        <v>11.541284999999998</v>
      </c>
      <c r="BR394" s="110"/>
      <c r="BS394" s="95">
        <f t="shared" si="414"/>
        <v>10.906514324999998</v>
      </c>
      <c r="BT394" s="15"/>
      <c r="BU394" s="24">
        <f t="shared" si="442"/>
        <v>2</v>
      </c>
      <c r="BV394" s="5">
        <v>0</v>
      </c>
      <c r="BW394" s="63"/>
      <c r="BX394" s="15"/>
      <c r="BY394" s="13"/>
      <c r="BZ394" s="98">
        <f t="shared" si="415"/>
        <v>0</v>
      </c>
      <c r="CA394" s="99">
        <f>CA5</f>
        <v>1</v>
      </c>
      <c r="CB394" s="100"/>
      <c r="CC394" s="110"/>
      <c r="CD394" s="95">
        <f t="shared" si="416"/>
        <v>0</v>
      </c>
      <c r="CE394" s="15"/>
      <c r="CF394" s="24">
        <f t="shared" si="443"/>
        <v>0</v>
      </c>
      <c r="CG394" s="5">
        <v>0</v>
      </c>
      <c r="CH394" s="63"/>
      <c r="CI394" s="15"/>
      <c r="CJ394" s="13"/>
      <c r="CK394" s="98">
        <f t="shared" si="417"/>
        <v>0</v>
      </c>
      <c r="CL394" s="99">
        <f>CL5</f>
        <v>1</v>
      </c>
      <c r="CM394" s="100"/>
      <c r="CN394" s="110"/>
      <c r="CO394" s="95">
        <f t="shared" si="418"/>
        <v>0</v>
      </c>
      <c r="CP394" s="15"/>
      <c r="CQ394" s="24">
        <f t="shared" si="444"/>
        <v>0</v>
      </c>
      <c r="CR394" s="5">
        <v>0</v>
      </c>
      <c r="CS394" s="63"/>
      <c r="CT394" s="15"/>
      <c r="CU394" s="13"/>
      <c r="CV394" s="98">
        <f t="shared" si="419"/>
        <v>0</v>
      </c>
      <c r="CW394" s="99">
        <f>CW5</f>
        <v>1</v>
      </c>
      <c r="CX394" s="100"/>
      <c r="CY394" s="110"/>
      <c r="CZ394" s="95">
        <f t="shared" si="420"/>
        <v>0</v>
      </c>
      <c r="DA394" s="15"/>
      <c r="DB394" s="24">
        <f t="shared" si="445"/>
        <v>0</v>
      </c>
      <c r="DC394" s="5">
        <v>0</v>
      </c>
      <c r="DD394" s="63"/>
      <c r="DE394" s="15"/>
      <c r="DF394" s="13"/>
      <c r="DG394" s="98">
        <f t="shared" si="421"/>
        <v>0</v>
      </c>
      <c r="DH394" s="99">
        <f>DH5</f>
        <v>1</v>
      </c>
      <c r="DI394" s="100"/>
      <c r="DJ394" s="110"/>
      <c r="DK394" s="95">
        <f t="shared" si="422"/>
        <v>0</v>
      </c>
      <c r="DL394" s="15"/>
      <c r="DM394" s="24">
        <f t="shared" si="446"/>
        <v>0</v>
      </c>
      <c r="DN394" s="5">
        <v>0</v>
      </c>
      <c r="DO394" s="63"/>
      <c r="DP394" s="15"/>
      <c r="DQ394" s="13"/>
      <c r="DR394" s="98">
        <f t="shared" si="423"/>
        <v>0</v>
      </c>
      <c r="DS394" s="99">
        <f>DS5</f>
        <v>1</v>
      </c>
      <c r="DT394" s="100"/>
      <c r="DU394" s="110"/>
      <c r="DV394" s="95">
        <f t="shared" si="424"/>
        <v>0</v>
      </c>
      <c r="DW394" s="15"/>
      <c r="DX394" s="24">
        <f t="shared" si="447"/>
        <v>0</v>
      </c>
      <c r="DY394" s="5">
        <v>0</v>
      </c>
      <c r="DZ394" s="63"/>
      <c r="EA394" s="15"/>
      <c r="EB394" s="13"/>
      <c r="EC394" s="98">
        <f t="shared" si="425"/>
        <v>0</v>
      </c>
      <c r="ED394" s="99">
        <f>ED5</f>
        <v>1</v>
      </c>
      <c r="EE394" s="100"/>
      <c r="EF394" s="110"/>
      <c r="EG394" s="95">
        <f t="shared" si="426"/>
        <v>0</v>
      </c>
      <c r="EH394" s="15"/>
      <c r="EI394" s="24">
        <f t="shared" si="448"/>
        <v>0</v>
      </c>
      <c r="EJ394" s="5">
        <v>0</v>
      </c>
      <c r="EK394" s="63"/>
      <c r="EL394" s="15"/>
      <c r="EM394" s="13"/>
      <c r="EN394" s="98">
        <f t="shared" si="427"/>
        <v>0</v>
      </c>
      <c r="EO394" s="99">
        <f>EO5</f>
        <v>1</v>
      </c>
      <c r="EP394" s="100"/>
      <c r="EQ394" s="110"/>
      <c r="ER394" s="95">
        <f t="shared" si="428"/>
        <v>0</v>
      </c>
      <c r="ES394" s="15"/>
      <c r="ET394" s="24">
        <f t="shared" si="449"/>
        <v>0</v>
      </c>
      <c r="EU394" s="5">
        <v>0</v>
      </c>
      <c r="EV394" s="63"/>
      <c r="EW394" s="15"/>
      <c r="EX394" s="13"/>
      <c r="EY394" s="98">
        <f t="shared" si="429"/>
        <v>0</v>
      </c>
      <c r="EZ394" s="99">
        <f>EZ5</f>
        <v>1</v>
      </c>
      <c r="FA394" s="100"/>
      <c r="FB394" s="110"/>
      <c r="FC394" s="95">
        <f t="shared" si="430"/>
        <v>0</v>
      </c>
      <c r="FD394" s="15"/>
      <c r="FE394" s="24">
        <f t="shared" si="450"/>
        <v>0</v>
      </c>
      <c r="FF394" s="5">
        <v>0</v>
      </c>
      <c r="FG394" s="63"/>
      <c r="FH394" s="15"/>
      <c r="FI394" s="13"/>
      <c r="FJ394" s="98">
        <f t="shared" si="431"/>
        <v>0</v>
      </c>
      <c r="FK394" s="99">
        <f>FK5</f>
        <v>1</v>
      </c>
      <c r="FL394" s="100"/>
      <c r="FM394" s="110"/>
      <c r="FN394" s="95">
        <f t="shared" si="432"/>
        <v>0</v>
      </c>
      <c r="FO394" s="15"/>
      <c r="FP394" s="24">
        <f t="shared" si="451"/>
        <v>0</v>
      </c>
      <c r="FQ394" s="5">
        <v>0</v>
      </c>
      <c r="FR394" s="8">
        <v>0</v>
      </c>
      <c r="FS394" s="84">
        <f t="shared" si="452"/>
        <v>11.541284999999998</v>
      </c>
      <c r="FT394" s="85">
        <f t="shared" si="453"/>
        <v>6.0915999999999997</v>
      </c>
      <c r="FU394" s="85">
        <f t="shared" si="454"/>
        <v>500</v>
      </c>
      <c r="FV394" s="85">
        <f t="shared" si="455"/>
        <v>500</v>
      </c>
      <c r="FW394" s="85">
        <f t="shared" si="456"/>
        <v>500</v>
      </c>
      <c r="FX394" s="85">
        <f t="shared" si="457"/>
        <v>10.906514324999998</v>
      </c>
      <c r="FY394" s="85">
        <f t="shared" si="458"/>
        <v>500</v>
      </c>
      <c r="FZ394" s="85">
        <f t="shared" si="459"/>
        <v>500</v>
      </c>
      <c r="GA394" s="85">
        <f t="shared" si="460"/>
        <v>500</v>
      </c>
      <c r="GB394" s="85">
        <f t="shared" si="461"/>
        <v>500</v>
      </c>
      <c r="GC394" s="85">
        <f t="shared" si="462"/>
        <v>500</v>
      </c>
      <c r="GD394" s="85">
        <f t="shared" si="463"/>
        <v>500</v>
      </c>
      <c r="GE394" s="85">
        <f t="shared" si="464"/>
        <v>500</v>
      </c>
      <c r="GF394" s="85">
        <f t="shared" si="465"/>
        <v>500</v>
      </c>
      <c r="GG394" s="85">
        <f t="shared" si="466"/>
        <v>500</v>
      </c>
      <c r="GH394" s="101">
        <f t="shared" si="433"/>
        <v>3</v>
      </c>
      <c r="GI394" s="102">
        <f t="shared" si="434"/>
        <v>28.539399324999998</v>
      </c>
      <c r="GJ394" s="102">
        <f t="shared" si="435"/>
        <v>9.5131331083333333</v>
      </c>
      <c r="GK394" s="79">
        <f>ROW()</f>
        <v>394</v>
      </c>
    </row>
    <row r="395" spans="1:193" s="12" customFormat="1" ht="50.1" customHeight="1">
      <c r="A395" s="17">
        <f>ROW()</f>
        <v>395</v>
      </c>
      <c r="B395" s="32">
        <f t="shared" si="467"/>
        <v>389</v>
      </c>
      <c r="C395" s="33">
        <f t="shared" si="468"/>
        <v>389</v>
      </c>
      <c r="D395" s="31" t="s">
        <v>715</v>
      </c>
      <c r="E395" s="390">
        <f t="shared" si="436"/>
        <v>20.126104424999998</v>
      </c>
      <c r="F395" s="107">
        <f t="shared" si="402"/>
        <v>20.711784712499998</v>
      </c>
      <c r="G395" s="3">
        <v>0</v>
      </c>
      <c r="H395" s="4">
        <v>0</v>
      </c>
      <c r="I395" s="63"/>
      <c r="J395" s="15"/>
      <c r="K395" s="13"/>
      <c r="L395" s="98">
        <f t="shared" si="403"/>
        <v>1</v>
      </c>
      <c r="M395" s="99">
        <f>M5</f>
        <v>0.94499999999999995</v>
      </c>
      <c r="N395" s="100">
        <v>22.536999999999999</v>
      </c>
      <c r="O395" s="110">
        <v>84149</v>
      </c>
      <c r="P395" s="95">
        <f t="shared" si="404"/>
        <v>21.297464999999999</v>
      </c>
      <c r="Q395" s="15"/>
      <c r="R395" s="24">
        <f t="shared" si="437"/>
        <v>2</v>
      </c>
      <c r="S395" s="25">
        <v>0</v>
      </c>
      <c r="T395" s="63"/>
      <c r="U395" s="15"/>
      <c r="V395" s="13"/>
      <c r="W395" s="98">
        <f t="shared" si="405"/>
        <v>0</v>
      </c>
      <c r="X395" s="99">
        <f>X5</f>
        <v>0.97</v>
      </c>
      <c r="Y395" s="100"/>
      <c r="Z395" s="110"/>
      <c r="AA395" s="95">
        <f t="shared" si="406"/>
        <v>0</v>
      </c>
      <c r="AB395" s="15"/>
      <c r="AC395" s="24">
        <f t="shared" si="438"/>
        <v>0</v>
      </c>
      <c r="AD395" s="5">
        <v>0</v>
      </c>
      <c r="AE395" s="63"/>
      <c r="AF395" s="15"/>
      <c r="AG395" s="13"/>
      <c r="AH395" s="98">
        <f t="shared" si="407"/>
        <v>0</v>
      </c>
      <c r="AI395" s="99">
        <f>AI5</f>
        <v>0.95499999999999996</v>
      </c>
      <c r="AJ395" s="100"/>
      <c r="AK395" s="110"/>
      <c r="AL395" s="95">
        <f t="shared" si="408"/>
        <v>0</v>
      </c>
      <c r="AM395" s="15"/>
      <c r="AN395" s="24">
        <f t="shared" si="439"/>
        <v>0</v>
      </c>
      <c r="AO395" s="5">
        <v>0</v>
      </c>
      <c r="AP395" s="63"/>
      <c r="AQ395" s="15"/>
      <c r="AR395" s="13"/>
      <c r="AS395" s="98">
        <f t="shared" si="409"/>
        <v>0</v>
      </c>
      <c r="AT395" s="99">
        <f>AT5</f>
        <v>0.96</v>
      </c>
      <c r="AU395" s="100"/>
      <c r="AV395" s="110"/>
      <c r="AW395" s="95">
        <f t="shared" si="410"/>
        <v>0</v>
      </c>
      <c r="AX395" s="15"/>
      <c r="AY395" s="24">
        <f t="shared" si="440"/>
        <v>0</v>
      </c>
      <c r="AZ395" s="5">
        <v>0</v>
      </c>
      <c r="BA395" s="63"/>
      <c r="BB395" s="15"/>
      <c r="BC395" s="13"/>
      <c r="BD395" s="98">
        <f t="shared" si="411"/>
        <v>0</v>
      </c>
      <c r="BE395" s="99">
        <f>BE5</f>
        <v>0.98</v>
      </c>
      <c r="BF395" s="100"/>
      <c r="BG395" s="110"/>
      <c r="BH395" s="95">
        <f t="shared" si="412"/>
        <v>0</v>
      </c>
      <c r="BI395" s="15"/>
      <c r="BJ395" s="24">
        <f t="shared" si="441"/>
        <v>0</v>
      </c>
      <c r="BK395" s="5">
        <v>0</v>
      </c>
      <c r="BL395" s="63"/>
      <c r="BM395" s="15"/>
      <c r="BN395" s="13"/>
      <c r="BO395" s="98">
        <f t="shared" si="413"/>
        <v>1</v>
      </c>
      <c r="BP395" s="99">
        <f>BP5</f>
        <v>0.94499999999999995</v>
      </c>
      <c r="BQ395" s="100">
        <v>21.297464999999999</v>
      </c>
      <c r="BR395" s="110"/>
      <c r="BS395" s="95">
        <f t="shared" si="414"/>
        <v>20.126104424999998</v>
      </c>
      <c r="BT395" s="15"/>
      <c r="BU395" s="24">
        <f t="shared" si="442"/>
        <v>1</v>
      </c>
      <c r="BV395" s="5">
        <v>0</v>
      </c>
      <c r="BW395" s="63"/>
      <c r="BX395" s="15"/>
      <c r="BY395" s="13"/>
      <c r="BZ395" s="98">
        <f t="shared" si="415"/>
        <v>0</v>
      </c>
      <c r="CA395" s="99">
        <f>CA5</f>
        <v>1</v>
      </c>
      <c r="CB395" s="100"/>
      <c r="CC395" s="110"/>
      <c r="CD395" s="95">
        <f t="shared" si="416"/>
        <v>0</v>
      </c>
      <c r="CE395" s="15"/>
      <c r="CF395" s="24">
        <f t="shared" si="443"/>
        <v>0</v>
      </c>
      <c r="CG395" s="5">
        <v>0</v>
      </c>
      <c r="CH395" s="63"/>
      <c r="CI395" s="15"/>
      <c r="CJ395" s="13"/>
      <c r="CK395" s="98">
        <f t="shared" si="417"/>
        <v>0</v>
      </c>
      <c r="CL395" s="99">
        <f>CL5</f>
        <v>1</v>
      </c>
      <c r="CM395" s="100"/>
      <c r="CN395" s="110"/>
      <c r="CO395" s="95">
        <f t="shared" si="418"/>
        <v>0</v>
      </c>
      <c r="CP395" s="15"/>
      <c r="CQ395" s="24">
        <f t="shared" si="444"/>
        <v>0</v>
      </c>
      <c r="CR395" s="5">
        <v>0</v>
      </c>
      <c r="CS395" s="63"/>
      <c r="CT395" s="15"/>
      <c r="CU395" s="13"/>
      <c r="CV395" s="98">
        <f t="shared" si="419"/>
        <v>0</v>
      </c>
      <c r="CW395" s="99">
        <f>CW5</f>
        <v>1</v>
      </c>
      <c r="CX395" s="100"/>
      <c r="CY395" s="110"/>
      <c r="CZ395" s="95">
        <f t="shared" si="420"/>
        <v>0</v>
      </c>
      <c r="DA395" s="15"/>
      <c r="DB395" s="24">
        <f t="shared" si="445"/>
        <v>0</v>
      </c>
      <c r="DC395" s="5">
        <v>0</v>
      </c>
      <c r="DD395" s="63"/>
      <c r="DE395" s="15"/>
      <c r="DF395" s="13"/>
      <c r="DG395" s="98">
        <f t="shared" si="421"/>
        <v>0</v>
      </c>
      <c r="DH395" s="99">
        <f>DH5</f>
        <v>1</v>
      </c>
      <c r="DI395" s="100"/>
      <c r="DJ395" s="110"/>
      <c r="DK395" s="95">
        <f t="shared" si="422"/>
        <v>0</v>
      </c>
      <c r="DL395" s="15"/>
      <c r="DM395" s="24">
        <f t="shared" si="446"/>
        <v>0</v>
      </c>
      <c r="DN395" s="5">
        <v>0</v>
      </c>
      <c r="DO395" s="63"/>
      <c r="DP395" s="15"/>
      <c r="DQ395" s="13"/>
      <c r="DR395" s="98">
        <f t="shared" si="423"/>
        <v>0</v>
      </c>
      <c r="DS395" s="99">
        <f>DS5</f>
        <v>1</v>
      </c>
      <c r="DT395" s="100"/>
      <c r="DU395" s="110"/>
      <c r="DV395" s="95">
        <f t="shared" si="424"/>
        <v>0</v>
      </c>
      <c r="DW395" s="15"/>
      <c r="DX395" s="24">
        <f t="shared" si="447"/>
        <v>0</v>
      </c>
      <c r="DY395" s="5">
        <v>0</v>
      </c>
      <c r="DZ395" s="63"/>
      <c r="EA395" s="15"/>
      <c r="EB395" s="13"/>
      <c r="EC395" s="98">
        <f t="shared" si="425"/>
        <v>0</v>
      </c>
      <c r="ED395" s="99">
        <f>ED5</f>
        <v>1</v>
      </c>
      <c r="EE395" s="100"/>
      <c r="EF395" s="110"/>
      <c r="EG395" s="95">
        <f t="shared" si="426"/>
        <v>0</v>
      </c>
      <c r="EH395" s="15"/>
      <c r="EI395" s="24">
        <f t="shared" si="448"/>
        <v>0</v>
      </c>
      <c r="EJ395" s="5">
        <v>0</v>
      </c>
      <c r="EK395" s="63"/>
      <c r="EL395" s="15"/>
      <c r="EM395" s="13"/>
      <c r="EN395" s="98">
        <f t="shared" si="427"/>
        <v>0</v>
      </c>
      <c r="EO395" s="99">
        <f>EO5</f>
        <v>1</v>
      </c>
      <c r="EP395" s="100"/>
      <c r="EQ395" s="110"/>
      <c r="ER395" s="95">
        <f t="shared" si="428"/>
        <v>0</v>
      </c>
      <c r="ES395" s="15"/>
      <c r="ET395" s="24">
        <f t="shared" si="449"/>
        <v>0</v>
      </c>
      <c r="EU395" s="5">
        <v>0</v>
      </c>
      <c r="EV395" s="63"/>
      <c r="EW395" s="15"/>
      <c r="EX395" s="13"/>
      <c r="EY395" s="98">
        <f t="shared" si="429"/>
        <v>0</v>
      </c>
      <c r="EZ395" s="99">
        <f>EZ5</f>
        <v>1</v>
      </c>
      <c r="FA395" s="100"/>
      <c r="FB395" s="110"/>
      <c r="FC395" s="95">
        <f t="shared" si="430"/>
        <v>0</v>
      </c>
      <c r="FD395" s="15"/>
      <c r="FE395" s="24">
        <f t="shared" si="450"/>
        <v>0</v>
      </c>
      <c r="FF395" s="5">
        <v>0</v>
      </c>
      <c r="FG395" s="63"/>
      <c r="FH395" s="15"/>
      <c r="FI395" s="13"/>
      <c r="FJ395" s="98">
        <f t="shared" si="431"/>
        <v>0</v>
      </c>
      <c r="FK395" s="99">
        <f>FK5</f>
        <v>1</v>
      </c>
      <c r="FL395" s="100"/>
      <c r="FM395" s="110"/>
      <c r="FN395" s="95">
        <f t="shared" si="432"/>
        <v>0</v>
      </c>
      <c r="FO395" s="15"/>
      <c r="FP395" s="24">
        <f t="shared" si="451"/>
        <v>0</v>
      </c>
      <c r="FQ395" s="5">
        <v>0</v>
      </c>
      <c r="FR395" s="8">
        <v>0</v>
      </c>
      <c r="FS395" s="84">
        <f t="shared" si="452"/>
        <v>21.297464999999999</v>
      </c>
      <c r="FT395" s="85">
        <f t="shared" si="453"/>
        <v>500</v>
      </c>
      <c r="FU395" s="85">
        <f t="shared" si="454"/>
        <v>500</v>
      </c>
      <c r="FV395" s="85">
        <f t="shared" si="455"/>
        <v>500</v>
      </c>
      <c r="FW395" s="85">
        <f t="shared" si="456"/>
        <v>500</v>
      </c>
      <c r="FX395" s="85">
        <f t="shared" si="457"/>
        <v>20.126104424999998</v>
      </c>
      <c r="FY395" s="85">
        <f t="shared" si="458"/>
        <v>500</v>
      </c>
      <c r="FZ395" s="85">
        <f t="shared" si="459"/>
        <v>500</v>
      </c>
      <c r="GA395" s="85">
        <f t="shared" si="460"/>
        <v>500</v>
      </c>
      <c r="GB395" s="85">
        <f t="shared" si="461"/>
        <v>500</v>
      </c>
      <c r="GC395" s="85">
        <f t="shared" si="462"/>
        <v>500</v>
      </c>
      <c r="GD395" s="85">
        <f t="shared" si="463"/>
        <v>500</v>
      </c>
      <c r="GE395" s="85">
        <f t="shared" si="464"/>
        <v>500</v>
      </c>
      <c r="GF395" s="85">
        <f t="shared" si="465"/>
        <v>500</v>
      </c>
      <c r="GG395" s="85">
        <f t="shared" si="466"/>
        <v>500</v>
      </c>
      <c r="GH395" s="101">
        <f t="shared" si="433"/>
        <v>2</v>
      </c>
      <c r="GI395" s="102">
        <f t="shared" si="434"/>
        <v>41.423569424999997</v>
      </c>
      <c r="GJ395" s="102">
        <f t="shared" si="435"/>
        <v>20.711784712499998</v>
      </c>
      <c r="GK395" s="79">
        <f>ROW()</f>
        <v>395</v>
      </c>
    </row>
    <row r="396" spans="1:193" s="12" customFormat="1" ht="50.1" customHeight="1">
      <c r="A396" s="17">
        <f>ROW()</f>
        <v>396</v>
      </c>
      <c r="B396" s="32">
        <f t="shared" si="467"/>
        <v>390</v>
      </c>
      <c r="C396" s="33">
        <f t="shared" si="468"/>
        <v>390</v>
      </c>
      <c r="D396" s="31" t="s">
        <v>716</v>
      </c>
      <c r="E396" s="390">
        <f t="shared" si="436"/>
        <v>2.8811999999999998</v>
      </c>
      <c r="F396" s="107">
        <f t="shared" si="402"/>
        <v>2.8811999999999998</v>
      </c>
      <c r="G396" s="3">
        <v>0</v>
      </c>
      <c r="H396" s="4">
        <v>0</v>
      </c>
      <c r="I396" s="63"/>
      <c r="J396" s="15"/>
      <c r="K396" s="13"/>
      <c r="L396" s="98">
        <f t="shared" si="403"/>
        <v>0</v>
      </c>
      <c r="M396" s="99">
        <f>M5</f>
        <v>0.94499999999999995</v>
      </c>
      <c r="N396" s="100"/>
      <c r="O396" s="110"/>
      <c r="P396" s="95">
        <f t="shared" si="404"/>
        <v>0</v>
      </c>
      <c r="Q396" s="15"/>
      <c r="R396" s="24">
        <f t="shared" si="437"/>
        <v>0</v>
      </c>
      <c r="S396" s="25">
        <v>0</v>
      </c>
      <c r="T396" s="63"/>
      <c r="U396" s="15"/>
      <c r="V396" s="13"/>
      <c r="W396" s="98">
        <f t="shared" si="405"/>
        <v>0</v>
      </c>
      <c r="X396" s="99">
        <f>X5</f>
        <v>0.97</v>
      </c>
      <c r="Y396" s="100"/>
      <c r="Z396" s="110"/>
      <c r="AA396" s="95">
        <f t="shared" si="406"/>
        <v>0</v>
      </c>
      <c r="AB396" s="15"/>
      <c r="AC396" s="24">
        <f t="shared" si="438"/>
        <v>0</v>
      </c>
      <c r="AD396" s="5">
        <v>0</v>
      </c>
      <c r="AE396" s="63"/>
      <c r="AF396" s="15"/>
      <c r="AG396" s="13"/>
      <c r="AH396" s="98">
        <f t="shared" si="407"/>
        <v>0</v>
      </c>
      <c r="AI396" s="99">
        <f>AI5</f>
        <v>0.95499999999999996</v>
      </c>
      <c r="AJ396" s="100"/>
      <c r="AK396" s="110"/>
      <c r="AL396" s="95">
        <f t="shared" si="408"/>
        <v>0</v>
      </c>
      <c r="AM396" s="15"/>
      <c r="AN396" s="24">
        <f t="shared" si="439"/>
        <v>0</v>
      </c>
      <c r="AO396" s="5">
        <v>0</v>
      </c>
      <c r="AP396" s="63"/>
      <c r="AQ396" s="15"/>
      <c r="AR396" s="13"/>
      <c r="AS396" s="98">
        <f t="shared" si="409"/>
        <v>0</v>
      </c>
      <c r="AT396" s="99">
        <f>AT5</f>
        <v>0.96</v>
      </c>
      <c r="AU396" s="100"/>
      <c r="AV396" s="110"/>
      <c r="AW396" s="95">
        <f t="shared" si="410"/>
        <v>0</v>
      </c>
      <c r="AX396" s="15"/>
      <c r="AY396" s="24">
        <f t="shared" si="440"/>
        <v>0</v>
      </c>
      <c r="AZ396" s="5">
        <v>0</v>
      </c>
      <c r="BA396" s="63"/>
      <c r="BB396" s="15"/>
      <c r="BC396" s="13"/>
      <c r="BD396" s="98">
        <f t="shared" si="411"/>
        <v>1</v>
      </c>
      <c r="BE396" s="99">
        <f>BE5</f>
        <v>0.98</v>
      </c>
      <c r="BF396" s="100">
        <v>2.94</v>
      </c>
      <c r="BG396" s="110"/>
      <c r="BH396" s="95">
        <f t="shared" si="412"/>
        <v>2.8811999999999998</v>
      </c>
      <c r="BI396" s="15"/>
      <c r="BJ396" s="24">
        <f t="shared" si="441"/>
        <v>1</v>
      </c>
      <c r="BK396" s="5">
        <v>0</v>
      </c>
      <c r="BL396" s="63"/>
      <c r="BM396" s="15"/>
      <c r="BN396" s="13"/>
      <c r="BO396" s="98">
        <f t="shared" si="413"/>
        <v>0</v>
      </c>
      <c r="BP396" s="99">
        <f>BP5</f>
        <v>0.94499999999999995</v>
      </c>
      <c r="BQ396" s="100"/>
      <c r="BR396" s="110"/>
      <c r="BS396" s="95">
        <f t="shared" si="414"/>
        <v>0</v>
      </c>
      <c r="BT396" s="15"/>
      <c r="BU396" s="24">
        <f t="shared" si="442"/>
        <v>0</v>
      </c>
      <c r="BV396" s="5">
        <v>0</v>
      </c>
      <c r="BW396" s="63"/>
      <c r="BX396" s="15"/>
      <c r="BY396" s="13"/>
      <c r="BZ396" s="98">
        <f t="shared" si="415"/>
        <v>0</v>
      </c>
      <c r="CA396" s="99">
        <f>CA5</f>
        <v>1</v>
      </c>
      <c r="CB396" s="100"/>
      <c r="CC396" s="110"/>
      <c r="CD396" s="95">
        <f t="shared" si="416"/>
        <v>0</v>
      </c>
      <c r="CE396" s="15"/>
      <c r="CF396" s="24">
        <f t="shared" si="443"/>
        <v>0</v>
      </c>
      <c r="CG396" s="5">
        <v>0</v>
      </c>
      <c r="CH396" s="63"/>
      <c r="CI396" s="15"/>
      <c r="CJ396" s="13"/>
      <c r="CK396" s="98">
        <f t="shared" si="417"/>
        <v>0</v>
      </c>
      <c r="CL396" s="99">
        <f>CL5</f>
        <v>1</v>
      </c>
      <c r="CM396" s="100"/>
      <c r="CN396" s="110"/>
      <c r="CO396" s="95">
        <f t="shared" si="418"/>
        <v>0</v>
      </c>
      <c r="CP396" s="15"/>
      <c r="CQ396" s="24">
        <f t="shared" si="444"/>
        <v>0</v>
      </c>
      <c r="CR396" s="5">
        <v>0</v>
      </c>
      <c r="CS396" s="63"/>
      <c r="CT396" s="15"/>
      <c r="CU396" s="13"/>
      <c r="CV396" s="98">
        <f t="shared" si="419"/>
        <v>0</v>
      </c>
      <c r="CW396" s="99">
        <f>CW5</f>
        <v>1</v>
      </c>
      <c r="CX396" s="100"/>
      <c r="CY396" s="110"/>
      <c r="CZ396" s="95">
        <f t="shared" si="420"/>
        <v>0</v>
      </c>
      <c r="DA396" s="15"/>
      <c r="DB396" s="24">
        <f t="shared" si="445"/>
        <v>0</v>
      </c>
      <c r="DC396" s="5">
        <v>0</v>
      </c>
      <c r="DD396" s="63"/>
      <c r="DE396" s="15"/>
      <c r="DF396" s="13"/>
      <c r="DG396" s="98">
        <f t="shared" si="421"/>
        <v>0</v>
      </c>
      <c r="DH396" s="99">
        <f>DH5</f>
        <v>1</v>
      </c>
      <c r="DI396" s="100"/>
      <c r="DJ396" s="110"/>
      <c r="DK396" s="95">
        <f t="shared" si="422"/>
        <v>0</v>
      </c>
      <c r="DL396" s="15"/>
      <c r="DM396" s="24">
        <f t="shared" si="446"/>
        <v>0</v>
      </c>
      <c r="DN396" s="5">
        <v>0</v>
      </c>
      <c r="DO396" s="63"/>
      <c r="DP396" s="15"/>
      <c r="DQ396" s="13"/>
      <c r="DR396" s="98">
        <f t="shared" si="423"/>
        <v>0</v>
      </c>
      <c r="DS396" s="99">
        <f>DS5</f>
        <v>1</v>
      </c>
      <c r="DT396" s="100"/>
      <c r="DU396" s="110"/>
      <c r="DV396" s="95">
        <f t="shared" si="424"/>
        <v>0</v>
      </c>
      <c r="DW396" s="15"/>
      <c r="DX396" s="24">
        <f t="shared" si="447"/>
        <v>0</v>
      </c>
      <c r="DY396" s="5">
        <v>0</v>
      </c>
      <c r="DZ396" s="63"/>
      <c r="EA396" s="15"/>
      <c r="EB396" s="13"/>
      <c r="EC396" s="98">
        <f t="shared" si="425"/>
        <v>0</v>
      </c>
      <c r="ED396" s="99">
        <f>ED5</f>
        <v>1</v>
      </c>
      <c r="EE396" s="100"/>
      <c r="EF396" s="110"/>
      <c r="EG396" s="95">
        <f t="shared" si="426"/>
        <v>0</v>
      </c>
      <c r="EH396" s="15"/>
      <c r="EI396" s="24">
        <f t="shared" si="448"/>
        <v>0</v>
      </c>
      <c r="EJ396" s="5">
        <v>0</v>
      </c>
      <c r="EK396" s="63"/>
      <c r="EL396" s="15"/>
      <c r="EM396" s="13"/>
      <c r="EN396" s="98">
        <f t="shared" si="427"/>
        <v>0</v>
      </c>
      <c r="EO396" s="99">
        <f>EO5</f>
        <v>1</v>
      </c>
      <c r="EP396" s="100"/>
      <c r="EQ396" s="110"/>
      <c r="ER396" s="95">
        <f t="shared" si="428"/>
        <v>0</v>
      </c>
      <c r="ES396" s="15"/>
      <c r="ET396" s="24">
        <f t="shared" si="449"/>
        <v>0</v>
      </c>
      <c r="EU396" s="5">
        <v>0</v>
      </c>
      <c r="EV396" s="63"/>
      <c r="EW396" s="15"/>
      <c r="EX396" s="13"/>
      <c r="EY396" s="98">
        <f t="shared" si="429"/>
        <v>0</v>
      </c>
      <c r="EZ396" s="99">
        <f>EZ5</f>
        <v>1</v>
      </c>
      <c r="FA396" s="100"/>
      <c r="FB396" s="110"/>
      <c r="FC396" s="95">
        <f t="shared" si="430"/>
        <v>0</v>
      </c>
      <c r="FD396" s="15"/>
      <c r="FE396" s="24">
        <f t="shared" si="450"/>
        <v>0</v>
      </c>
      <c r="FF396" s="5">
        <v>0</v>
      </c>
      <c r="FG396" s="63"/>
      <c r="FH396" s="15"/>
      <c r="FI396" s="13"/>
      <c r="FJ396" s="98">
        <f t="shared" si="431"/>
        <v>0</v>
      </c>
      <c r="FK396" s="99">
        <f>FK5</f>
        <v>1</v>
      </c>
      <c r="FL396" s="100"/>
      <c r="FM396" s="110"/>
      <c r="FN396" s="95">
        <f t="shared" si="432"/>
        <v>0</v>
      </c>
      <c r="FO396" s="15"/>
      <c r="FP396" s="24">
        <f t="shared" si="451"/>
        <v>0</v>
      </c>
      <c r="FQ396" s="5">
        <v>0</v>
      </c>
      <c r="FR396" s="8">
        <v>0</v>
      </c>
      <c r="FS396" s="84">
        <f t="shared" si="452"/>
        <v>500</v>
      </c>
      <c r="FT396" s="85">
        <f t="shared" si="453"/>
        <v>500</v>
      </c>
      <c r="FU396" s="85">
        <f t="shared" si="454"/>
        <v>500</v>
      </c>
      <c r="FV396" s="85">
        <f t="shared" si="455"/>
        <v>500</v>
      </c>
      <c r="FW396" s="85">
        <f t="shared" si="456"/>
        <v>2.8811999999999998</v>
      </c>
      <c r="FX396" s="85">
        <f t="shared" si="457"/>
        <v>500</v>
      </c>
      <c r="FY396" s="85">
        <f t="shared" si="458"/>
        <v>500</v>
      </c>
      <c r="FZ396" s="85">
        <f t="shared" si="459"/>
        <v>500</v>
      </c>
      <c r="GA396" s="85">
        <f t="shared" si="460"/>
        <v>500</v>
      </c>
      <c r="GB396" s="85">
        <f t="shared" si="461"/>
        <v>500</v>
      </c>
      <c r="GC396" s="85">
        <f t="shared" si="462"/>
        <v>500</v>
      </c>
      <c r="GD396" s="85">
        <f t="shared" si="463"/>
        <v>500</v>
      </c>
      <c r="GE396" s="85">
        <f t="shared" si="464"/>
        <v>500</v>
      </c>
      <c r="GF396" s="85">
        <f t="shared" si="465"/>
        <v>500</v>
      </c>
      <c r="GG396" s="85">
        <f t="shared" si="466"/>
        <v>500</v>
      </c>
      <c r="GH396" s="101">
        <f t="shared" si="433"/>
        <v>1</v>
      </c>
      <c r="GI396" s="102">
        <f t="shared" si="434"/>
        <v>2.8811999999999998</v>
      </c>
      <c r="GJ396" s="102">
        <f t="shared" si="435"/>
        <v>2.8811999999999998</v>
      </c>
      <c r="GK396" s="79">
        <f>ROW()</f>
        <v>396</v>
      </c>
    </row>
    <row r="397" spans="1:193" s="12" customFormat="1" ht="50.1" customHeight="1">
      <c r="A397" s="17">
        <f>ROW()</f>
        <v>397</v>
      </c>
      <c r="B397" s="32">
        <f t="shared" si="467"/>
        <v>391</v>
      </c>
      <c r="C397" s="33">
        <f t="shared" si="468"/>
        <v>391</v>
      </c>
      <c r="D397" s="31" t="s">
        <v>717</v>
      </c>
      <c r="E397" s="390">
        <f t="shared" si="436"/>
        <v>13.306072499999999</v>
      </c>
      <c r="F397" s="107">
        <f t="shared" si="402"/>
        <v>14.520440833333332</v>
      </c>
      <c r="G397" s="3">
        <v>0</v>
      </c>
      <c r="H397" s="4">
        <v>0</v>
      </c>
      <c r="I397" s="63"/>
      <c r="J397" s="15"/>
      <c r="K397" s="13"/>
      <c r="L397" s="98">
        <f t="shared" si="403"/>
        <v>1</v>
      </c>
      <c r="M397" s="99">
        <f>M5</f>
        <v>0.94499999999999995</v>
      </c>
      <c r="N397" s="100">
        <v>14.9</v>
      </c>
      <c r="O397" s="110">
        <v>66177</v>
      </c>
      <c r="P397" s="95">
        <f t="shared" si="404"/>
        <v>14.080499999999999</v>
      </c>
      <c r="Q397" s="15"/>
      <c r="R397" s="24">
        <f t="shared" si="437"/>
        <v>2</v>
      </c>
      <c r="S397" s="25">
        <v>0</v>
      </c>
      <c r="T397" s="63"/>
      <c r="U397" s="15"/>
      <c r="V397" s="13"/>
      <c r="W397" s="98">
        <f t="shared" si="405"/>
        <v>1</v>
      </c>
      <c r="X397" s="99">
        <f>X5</f>
        <v>0.97</v>
      </c>
      <c r="Y397" s="100">
        <v>16.675000000000001</v>
      </c>
      <c r="Z397" s="110"/>
      <c r="AA397" s="95">
        <f t="shared" si="406"/>
        <v>16.17475</v>
      </c>
      <c r="AB397" s="15"/>
      <c r="AC397" s="24">
        <f t="shared" si="438"/>
        <v>3</v>
      </c>
      <c r="AD397" s="5">
        <v>0</v>
      </c>
      <c r="AE397" s="63"/>
      <c r="AF397" s="15"/>
      <c r="AG397" s="13"/>
      <c r="AH397" s="98">
        <f t="shared" si="407"/>
        <v>0</v>
      </c>
      <c r="AI397" s="99">
        <f>AI5</f>
        <v>0.95499999999999996</v>
      </c>
      <c r="AJ397" s="100"/>
      <c r="AK397" s="110"/>
      <c r="AL397" s="95">
        <f t="shared" si="408"/>
        <v>0</v>
      </c>
      <c r="AM397" s="15"/>
      <c r="AN397" s="24">
        <f t="shared" si="439"/>
        <v>0</v>
      </c>
      <c r="AO397" s="5">
        <v>0</v>
      </c>
      <c r="AP397" s="63"/>
      <c r="AQ397" s="15"/>
      <c r="AR397" s="13"/>
      <c r="AS397" s="98">
        <f t="shared" si="409"/>
        <v>0</v>
      </c>
      <c r="AT397" s="99">
        <f>AT5</f>
        <v>0.96</v>
      </c>
      <c r="AU397" s="100"/>
      <c r="AV397" s="110"/>
      <c r="AW397" s="95">
        <f t="shared" si="410"/>
        <v>0</v>
      </c>
      <c r="AX397" s="15"/>
      <c r="AY397" s="24">
        <f t="shared" si="440"/>
        <v>0</v>
      </c>
      <c r="AZ397" s="5">
        <v>0</v>
      </c>
      <c r="BA397" s="63"/>
      <c r="BB397" s="15"/>
      <c r="BC397" s="13"/>
      <c r="BD397" s="98">
        <f t="shared" si="411"/>
        <v>0</v>
      </c>
      <c r="BE397" s="99">
        <f>BE5</f>
        <v>0.98</v>
      </c>
      <c r="BF397" s="100"/>
      <c r="BG397" s="110"/>
      <c r="BH397" s="95">
        <f t="shared" si="412"/>
        <v>0</v>
      </c>
      <c r="BI397" s="15"/>
      <c r="BJ397" s="24">
        <f t="shared" si="441"/>
        <v>0</v>
      </c>
      <c r="BK397" s="5">
        <v>0</v>
      </c>
      <c r="BL397" s="63"/>
      <c r="BM397" s="15"/>
      <c r="BN397" s="13"/>
      <c r="BO397" s="98">
        <f t="shared" si="413"/>
        <v>1</v>
      </c>
      <c r="BP397" s="99">
        <f>BP5</f>
        <v>0.94499999999999995</v>
      </c>
      <c r="BQ397" s="100">
        <v>14.080499999999999</v>
      </c>
      <c r="BR397" s="110"/>
      <c r="BS397" s="95">
        <f t="shared" si="414"/>
        <v>13.306072499999999</v>
      </c>
      <c r="BT397" s="15"/>
      <c r="BU397" s="24">
        <f t="shared" si="442"/>
        <v>1</v>
      </c>
      <c r="BV397" s="5">
        <v>0</v>
      </c>
      <c r="BW397" s="63"/>
      <c r="BX397" s="15"/>
      <c r="BY397" s="13"/>
      <c r="BZ397" s="98">
        <f t="shared" si="415"/>
        <v>0</v>
      </c>
      <c r="CA397" s="99">
        <f>CA5</f>
        <v>1</v>
      </c>
      <c r="CB397" s="100"/>
      <c r="CC397" s="110"/>
      <c r="CD397" s="95">
        <f t="shared" si="416"/>
        <v>0</v>
      </c>
      <c r="CE397" s="15"/>
      <c r="CF397" s="24">
        <f t="shared" si="443"/>
        <v>0</v>
      </c>
      <c r="CG397" s="5">
        <v>0</v>
      </c>
      <c r="CH397" s="63"/>
      <c r="CI397" s="15"/>
      <c r="CJ397" s="13"/>
      <c r="CK397" s="98">
        <f t="shared" si="417"/>
        <v>0</v>
      </c>
      <c r="CL397" s="99">
        <f>CL5</f>
        <v>1</v>
      </c>
      <c r="CM397" s="100"/>
      <c r="CN397" s="110"/>
      <c r="CO397" s="95">
        <f t="shared" si="418"/>
        <v>0</v>
      </c>
      <c r="CP397" s="15"/>
      <c r="CQ397" s="24">
        <f t="shared" si="444"/>
        <v>0</v>
      </c>
      <c r="CR397" s="5">
        <v>0</v>
      </c>
      <c r="CS397" s="63"/>
      <c r="CT397" s="15"/>
      <c r="CU397" s="13"/>
      <c r="CV397" s="98">
        <f t="shared" si="419"/>
        <v>0</v>
      </c>
      <c r="CW397" s="99">
        <f>CW5</f>
        <v>1</v>
      </c>
      <c r="CX397" s="100"/>
      <c r="CY397" s="110"/>
      <c r="CZ397" s="95">
        <f t="shared" si="420"/>
        <v>0</v>
      </c>
      <c r="DA397" s="15"/>
      <c r="DB397" s="24">
        <f t="shared" si="445"/>
        <v>0</v>
      </c>
      <c r="DC397" s="5">
        <v>0</v>
      </c>
      <c r="DD397" s="63"/>
      <c r="DE397" s="15"/>
      <c r="DF397" s="13"/>
      <c r="DG397" s="98">
        <f t="shared" si="421"/>
        <v>0</v>
      </c>
      <c r="DH397" s="99">
        <f>DH5</f>
        <v>1</v>
      </c>
      <c r="DI397" s="100"/>
      <c r="DJ397" s="110"/>
      <c r="DK397" s="95">
        <f t="shared" si="422"/>
        <v>0</v>
      </c>
      <c r="DL397" s="15"/>
      <c r="DM397" s="24">
        <f t="shared" si="446"/>
        <v>0</v>
      </c>
      <c r="DN397" s="5">
        <v>0</v>
      </c>
      <c r="DO397" s="63"/>
      <c r="DP397" s="15"/>
      <c r="DQ397" s="13"/>
      <c r="DR397" s="98">
        <f t="shared" si="423"/>
        <v>0</v>
      </c>
      <c r="DS397" s="99">
        <f>DS5</f>
        <v>1</v>
      </c>
      <c r="DT397" s="100"/>
      <c r="DU397" s="110"/>
      <c r="DV397" s="95">
        <f t="shared" si="424"/>
        <v>0</v>
      </c>
      <c r="DW397" s="15"/>
      <c r="DX397" s="24">
        <f t="shared" si="447"/>
        <v>0</v>
      </c>
      <c r="DY397" s="5">
        <v>0</v>
      </c>
      <c r="DZ397" s="63"/>
      <c r="EA397" s="15"/>
      <c r="EB397" s="13"/>
      <c r="EC397" s="98">
        <f t="shared" si="425"/>
        <v>0</v>
      </c>
      <c r="ED397" s="99">
        <f>ED5</f>
        <v>1</v>
      </c>
      <c r="EE397" s="100"/>
      <c r="EF397" s="110"/>
      <c r="EG397" s="95">
        <f t="shared" si="426"/>
        <v>0</v>
      </c>
      <c r="EH397" s="15"/>
      <c r="EI397" s="24">
        <f t="shared" si="448"/>
        <v>0</v>
      </c>
      <c r="EJ397" s="5">
        <v>0</v>
      </c>
      <c r="EK397" s="63"/>
      <c r="EL397" s="15"/>
      <c r="EM397" s="13"/>
      <c r="EN397" s="98">
        <f t="shared" si="427"/>
        <v>0</v>
      </c>
      <c r="EO397" s="99">
        <f>EO5</f>
        <v>1</v>
      </c>
      <c r="EP397" s="100"/>
      <c r="EQ397" s="110"/>
      <c r="ER397" s="95">
        <f t="shared" si="428"/>
        <v>0</v>
      </c>
      <c r="ES397" s="15"/>
      <c r="ET397" s="24">
        <f t="shared" si="449"/>
        <v>0</v>
      </c>
      <c r="EU397" s="5">
        <v>0</v>
      </c>
      <c r="EV397" s="63"/>
      <c r="EW397" s="15"/>
      <c r="EX397" s="13"/>
      <c r="EY397" s="98">
        <f t="shared" si="429"/>
        <v>0</v>
      </c>
      <c r="EZ397" s="99">
        <f>EZ5</f>
        <v>1</v>
      </c>
      <c r="FA397" s="100"/>
      <c r="FB397" s="110"/>
      <c r="FC397" s="95">
        <f t="shared" si="430"/>
        <v>0</v>
      </c>
      <c r="FD397" s="15"/>
      <c r="FE397" s="24">
        <f t="shared" si="450"/>
        <v>0</v>
      </c>
      <c r="FF397" s="5">
        <v>0</v>
      </c>
      <c r="FG397" s="63"/>
      <c r="FH397" s="15"/>
      <c r="FI397" s="13"/>
      <c r="FJ397" s="98">
        <f t="shared" si="431"/>
        <v>0</v>
      </c>
      <c r="FK397" s="99">
        <f>FK5</f>
        <v>1</v>
      </c>
      <c r="FL397" s="100"/>
      <c r="FM397" s="110"/>
      <c r="FN397" s="95">
        <f t="shared" si="432"/>
        <v>0</v>
      </c>
      <c r="FO397" s="15"/>
      <c r="FP397" s="24">
        <f t="shared" si="451"/>
        <v>0</v>
      </c>
      <c r="FQ397" s="5">
        <v>0</v>
      </c>
      <c r="FR397" s="8">
        <v>0</v>
      </c>
      <c r="FS397" s="84">
        <f t="shared" si="452"/>
        <v>14.080499999999999</v>
      </c>
      <c r="FT397" s="85">
        <f t="shared" si="453"/>
        <v>16.17475</v>
      </c>
      <c r="FU397" s="85">
        <f t="shared" si="454"/>
        <v>500</v>
      </c>
      <c r="FV397" s="85">
        <f t="shared" si="455"/>
        <v>500</v>
      </c>
      <c r="FW397" s="85">
        <f t="shared" si="456"/>
        <v>500</v>
      </c>
      <c r="FX397" s="85">
        <f t="shared" si="457"/>
        <v>13.306072499999999</v>
      </c>
      <c r="FY397" s="85">
        <f t="shared" si="458"/>
        <v>500</v>
      </c>
      <c r="FZ397" s="85">
        <f t="shared" si="459"/>
        <v>500</v>
      </c>
      <c r="GA397" s="85">
        <f t="shared" si="460"/>
        <v>500</v>
      </c>
      <c r="GB397" s="85">
        <f t="shared" si="461"/>
        <v>500</v>
      </c>
      <c r="GC397" s="85">
        <f t="shared" si="462"/>
        <v>500</v>
      </c>
      <c r="GD397" s="85">
        <f t="shared" si="463"/>
        <v>500</v>
      </c>
      <c r="GE397" s="85">
        <f t="shared" si="464"/>
        <v>500</v>
      </c>
      <c r="GF397" s="85">
        <f t="shared" si="465"/>
        <v>500</v>
      </c>
      <c r="GG397" s="85">
        <f t="shared" si="466"/>
        <v>500</v>
      </c>
      <c r="GH397" s="101">
        <f t="shared" si="433"/>
        <v>3</v>
      </c>
      <c r="GI397" s="102">
        <f t="shared" si="434"/>
        <v>43.561322499999996</v>
      </c>
      <c r="GJ397" s="102">
        <f t="shared" si="435"/>
        <v>14.520440833333332</v>
      </c>
      <c r="GK397" s="79">
        <f>ROW()</f>
        <v>397</v>
      </c>
    </row>
    <row r="398" spans="1:193" s="12" customFormat="1" ht="50.1" customHeight="1">
      <c r="A398" s="17">
        <f>ROW()</f>
        <v>398</v>
      </c>
      <c r="B398" s="32">
        <f t="shared" si="467"/>
        <v>392</v>
      </c>
      <c r="C398" s="33">
        <f t="shared" si="468"/>
        <v>392</v>
      </c>
      <c r="D398" s="31" t="s">
        <v>718</v>
      </c>
      <c r="E398" s="390">
        <f t="shared" si="436"/>
        <v>14.356</v>
      </c>
      <c r="F398" s="107">
        <f t="shared" si="402"/>
        <v>14.356</v>
      </c>
      <c r="G398" s="3">
        <v>0</v>
      </c>
      <c r="H398" s="4">
        <v>0</v>
      </c>
      <c r="I398" s="63"/>
      <c r="J398" s="15"/>
      <c r="K398" s="13"/>
      <c r="L398" s="98">
        <f t="shared" si="403"/>
        <v>0</v>
      </c>
      <c r="M398" s="99">
        <f>M5</f>
        <v>0.94499999999999995</v>
      </c>
      <c r="N398" s="100"/>
      <c r="O398" s="110"/>
      <c r="P398" s="95">
        <f t="shared" si="404"/>
        <v>0</v>
      </c>
      <c r="Q398" s="15"/>
      <c r="R398" s="24">
        <f t="shared" si="437"/>
        <v>0</v>
      </c>
      <c r="S398" s="25">
        <v>0</v>
      </c>
      <c r="T398" s="63"/>
      <c r="U398" s="15"/>
      <c r="V398" s="13"/>
      <c r="W398" s="98">
        <f t="shared" si="405"/>
        <v>1</v>
      </c>
      <c r="X398" s="99">
        <f>X5</f>
        <v>0.97</v>
      </c>
      <c r="Y398" s="100">
        <v>14.8</v>
      </c>
      <c r="Z398" s="110"/>
      <c r="AA398" s="95">
        <f t="shared" si="406"/>
        <v>14.356</v>
      </c>
      <c r="AB398" s="15"/>
      <c r="AC398" s="24">
        <f t="shared" si="438"/>
        <v>1</v>
      </c>
      <c r="AD398" s="5">
        <v>0</v>
      </c>
      <c r="AE398" s="63"/>
      <c r="AF398" s="15"/>
      <c r="AG398" s="13"/>
      <c r="AH398" s="98">
        <f t="shared" si="407"/>
        <v>0</v>
      </c>
      <c r="AI398" s="99">
        <f>AI5</f>
        <v>0.95499999999999996</v>
      </c>
      <c r="AJ398" s="100"/>
      <c r="AK398" s="110"/>
      <c r="AL398" s="95">
        <f t="shared" si="408"/>
        <v>0</v>
      </c>
      <c r="AM398" s="15"/>
      <c r="AN398" s="24">
        <f t="shared" si="439"/>
        <v>0</v>
      </c>
      <c r="AO398" s="5">
        <v>0</v>
      </c>
      <c r="AP398" s="63"/>
      <c r="AQ398" s="15"/>
      <c r="AR398" s="13"/>
      <c r="AS398" s="98">
        <f t="shared" si="409"/>
        <v>0</v>
      </c>
      <c r="AT398" s="99">
        <f>AT5</f>
        <v>0.96</v>
      </c>
      <c r="AU398" s="100"/>
      <c r="AV398" s="110"/>
      <c r="AW398" s="95">
        <f t="shared" si="410"/>
        <v>0</v>
      </c>
      <c r="AX398" s="15"/>
      <c r="AY398" s="24">
        <f t="shared" si="440"/>
        <v>0</v>
      </c>
      <c r="AZ398" s="5">
        <v>0</v>
      </c>
      <c r="BA398" s="63"/>
      <c r="BB398" s="15"/>
      <c r="BC398" s="13"/>
      <c r="BD398" s="98">
        <f t="shared" si="411"/>
        <v>0</v>
      </c>
      <c r="BE398" s="99">
        <f>BE5</f>
        <v>0.98</v>
      </c>
      <c r="BF398" s="100"/>
      <c r="BG398" s="110"/>
      <c r="BH398" s="95">
        <f t="shared" si="412"/>
        <v>0</v>
      </c>
      <c r="BI398" s="15"/>
      <c r="BJ398" s="24">
        <f t="shared" si="441"/>
        <v>0</v>
      </c>
      <c r="BK398" s="5">
        <v>0</v>
      </c>
      <c r="BL398" s="63"/>
      <c r="BM398" s="15"/>
      <c r="BN398" s="13"/>
      <c r="BO398" s="98">
        <f t="shared" si="413"/>
        <v>0</v>
      </c>
      <c r="BP398" s="99">
        <f>BP5</f>
        <v>0.94499999999999995</v>
      </c>
      <c r="BQ398" s="100"/>
      <c r="BR398" s="110"/>
      <c r="BS398" s="95">
        <f t="shared" si="414"/>
        <v>0</v>
      </c>
      <c r="BT398" s="15"/>
      <c r="BU398" s="24">
        <f t="shared" si="442"/>
        <v>0</v>
      </c>
      <c r="BV398" s="5">
        <v>0</v>
      </c>
      <c r="BW398" s="63"/>
      <c r="BX398" s="15"/>
      <c r="BY398" s="13"/>
      <c r="BZ398" s="98">
        <f t="shared" si="415"/>
        <v>0</v>
      </c>
      <c r="CA398" s="99">
        <f>CA5</f>
        <v>1</v>
      </c>
      <c r="CB398" s="100"/>
      <c r="CC398" s="110"/>
      <c r="CD398" s="95">
        <f t="shared" si="416"/>
        <v>0</v>
      </c>
      <c r="CE398" s="15"/>
      <c r="CF398" s="24">
        <f t="shared" si="443"/>
        <v>0</v>
      </c>
      <c r="CG398" s="5">
        <v>0</v>
      </c>
      <c r="CH398" s="63"/>
      <c r="CI398" s="15"/>
      <c r="CJ398" s="13"/>
      <c r="CK398" s="98">
        <f t="shared" si="417"/>
        <v>0</v>
      </c>
      <c r="CL398" s="99">
        <f>CL5</f>
        <v>1</v>
      </c>
      <c r="CM398" s="100"/>
      <c r="CN398" s="110"/>
      <c r="CO398" s="95">
        <f t="shared" si="418"/>
        <v>0</v>
      </c>
      <c r="CP398" s="15"/>
      <c r="CQ398" s="24">
        <f t="shared" si="444"/>
        <v>0</v>
      </c>
      <c r="CR398" s="5">
        <v>0</v>
      </c>
      <c r="CS398" s="63"/>
      <c r="CT398" s="15"/>
      <c r="CU398" s="13"/>
      <c r="CV398" s="98">
        <f t="shared" si="419"/>
        <v>0</v>
      </c>
      <c r="CW398" s="99">
        <f>CW5</f>
        <v>1</v>
      </c>
      <c r="CX398" s="100"/>
      <c r="CY398" s="110"/>
      <c r="CZ398" s="95">
        <f t="shared" si="420"/>
        <v>0</v>
      </c>
      <c r="DA398" s="15"/>
      <c r="DB398" s="24">
        <f t="shared" si="445"/>
        <v>0</v>
      </c>
      <c r="DC398" s="5">
        <v>0</v>
      </c>
      <c r="DD398" s="63"/>
      <c r="DE398" s="15"/>
      <c r="DF398" s="13"/>
      <c r="DG398" s="98">
        <f t="shared" si="421"/>
        <v>0</v>
      </c>
      <c r="DH398" s="99">
        <f>DH5</f>
        <v>1</v>
      </c>
      <c r="DI398" s="100"/>
      <c r="DJ398" s="110"/>
      <c r="DK398" s="95">
        <f t="shared" si="422"/>
        <v>0</v>
      </c>
      <c r="DL398" s="15"/>
      <c r="DM398" s="24">
        <f t="shared" si="446"/>
        <v>0</v>
      </c>
      <c r="DN398" s="5">
        <v>0</v>
      </c>
      <c r="DO398" s="63"/>
      <c r="DP398" s="15"/>
      <c r="DQ398" s="13"/>
      <c r="DR398" s="98">
        <f t="shared" si="423"/>
        <v>0</v>
      </c>
      <c r="DS398" s="99">
        <f>DS5</f>
        <v>1</v>
      </c>
      <c r="DT398" s="100"/>
      <c r="DU398" s="110"/>
      <c r="DV398" s="95">
        <f t="shared" si="424"/>
        <v>0</v>
      </c>
      <c r="DW398" s="15"/>
      <c r="DX398" s="24">
        <f t="shared" si="447"/>
        <v>0</v>
      </c>
      <c r="DY398" s="5">
        <v>0</v>
      </c>
      <c r="DZ398" s="63"/>
      <c r="EA398" s="15"/>
      <c r="EB398" s="13"/>
      <c r="EC398" s="98">
        <f t="shared" si="425"/>
        <v>0</v>
      </c>
      <c r="ED398" s="99">
        <f>ED5</f>
        <v>1</v>
      </c>
      <c r="EE398" s="100"/>
      <c r="EF398" s="110"/>
      <c r="EG398" s="95">
        <f t="shared" si="426"/>
        <v>0</v>
      </c>
      <c r="EH398" s="15"/>
      <c r="EI398" s="24">
        <f t="shared" si="448"/>
        <v>0</v>
      </c>
      <c r="EJ398" s="5">
        <v>0</v>
      </c>
      <c r="EK398" s="63"/>
      <c r="EL398" s="15"/>
      <c r="EM398" s="13"/>
      <c r="EN398" s="98">
        <f t="shared" si="427"/>
        <v>0</v>
      </c>
      <c r="EO398" s="99">
        <f>EO5</f>
        <v>1</v>
      </c>
      <c r="EP398" s="100"/>
      <c r="EQ398" s="110"/>
      <c r="ER398" s="95">
        <f t="shared" si="428"/>
        <v>0</v>
      </c>
      <c r="ES398" s="15"/>
      <c r="ET398" s="24">
        <f t="shared" si="449"/>
        <v>0</v>
      </c>
      <c r="EU398" s="5">
        <v>0</v>
      </c>
      <c r="EV398" s="63"/>
      <c r="EW398" s="15"/>
      <c r="EX398" s="13"/>
      <c r="EY398" s="98">
        <f t="shared" si="429"/>
        <v>0</v>
      </c>
      <c r="EZ398" s="99">
        <f>EZ5</f>
        <v>1</v>
      </c>
      <c r="FA398" s="100"/>
      <c r="FB398" s="110"/>
      <c r="FC398" s="95">
        <f t="shared" si="430"/>
        <v>0</v>
      </c>
      <c r="FD398" s="15"/>
      <c r="FE398" s="24">
        <f t="shared" si="450"/>
        <v>0</v>
      </c>
      <c r="FF398" s="5">
        <v>0</v>
      </c>
      <c r="FG398" s="63"/>
      <c r="FH398" s="15"/>
      <c r="FI398" s="13"/>
      <c r="FJ398" s="98">
        <f t="shared" si="431"/>
        <v>0</v>
      </c>
      <c r="FK398" s="99">
        <f>FK5</f>
        <v>1</v>
      </c>
      <c r="FL398" s="100"/>
      <c r="FM398" s="110"/>
      <c r="FN398" s="95">
        <f t="shared" si="432"/>
        <v>0</v>
      </c>
      <c r="FO398" s="15"/>
      <c r="FP398" s="24">
        <f t="shared" si="451"/>
        <v>0</v>
      </c>
      <c r="FQ398" s="5">
        <v>0</v>
      </c>
      <c r="FR398" s="8">
        <v>0</v>
      </c>
      <c r="FS398" s="84">
        <f t="shared" si="452"/>
        <v>500</v>
      </c>
      <c r="FT398" s="85">
        <f t="shared" si="453"/>
        <v>14.356</v>
      </c>
      <c r="FU398" s="85">
        <f t="shared" si="454"/>
        <v>500</v>
      </c>
      <c r="FV398" s="85">
        <f t="shared" si="455"/>
        <v>500</v>
      </c>
      <c r="FW398" s="85">
        <f t="shared" si="456"/>
        <v>500</v>
      </c>
      <c r="FX398" s="85">
        <f t="shared" si="457"/>
        <v>500</v>
      </c>
      <c r="FY398" s="85">
        <f t="shared" si="458"/>
        <v>500</v>
      </c>
      <c r="FZ398" s="85">
        <f t="shared" si="459"/>
        <v>500</v>
      </c>
      <c r="GA398" s="85">
        <f t="shared" si="460"/>
        <v>500</v>
      </c>
      <c r="GB398" s="85">
        <f t="shared" si="461"/>
        <v>500</v>
      </c>
      <c r="GC398" s="85">
        <f t="shared" si="462"/>
        <v>500</v>
      </c>
      <c r="GD398" s="85">
        <f t="shared" si="463"/>
        <v>500</v>
      </c>
      <c r="GE398" s="85">
        <f t="shared" si="464"/>
        <v>500</v>
      </c>
      <c r="GF398" s="85">
        <f t="shared" si="465"/>
        <v>500</v>
      </c>
      <c r="GG398" s="85">
        <f t="shared" si="466"/>
        <v>500</v>
      </c>
      <c r="GH398" s="101">
        <f t="shared" si="433"/>
        <v>1</v>
      </c>
      <c r="GI398" s="102">
        <f t="shared" si="434"/>
        <v>14.356</v>
      </c>
      <c r="GJ398" s="102">
        <f t="shared" si="435"/>
        <v>14.356</v>
      </c>
      <c r="GK398" s="79">
        <f>ROW()</f>
        <v>398</v>
      </c>
    </row>
    <row r="399" spans="1:193" s="12" customFormat="1" ht="50.1" customHeight="1">
      <c r="A399" s="17">
        <f>ROW()</f>
        <v>399</v>
      </c>
      <c r="B399" s="32">
        <f t="shared" si="467"/>
        <v>393</v>
      </c>
      <c r="C399" s="33">
        <f t="shared" si="468"/>
        <v>393</v>
      </c>
      <c r="D399" s="31" t="s">
        <v>719</v>
      </c>
      <c r="E399" s="390">
        <f t="shared" si="436"/>
        <v>5.6551</v>
      </c>
      <c r="F399" s="107">
        <f t="shared" si="402"/>
        <v>5.6551</v>
      </c>
      <c r="G399" s="3">
        <v>0</v>
      </c>
      <c r="H399" s="4">
        <v>0</v>
      </c>
      <c r="I399" s="63"/>
      <c r="J399" s="15"/>
      <c r="K399" s="13"/>
      <c r="L399" s="98">
        <f t="shared" si="403"/>
        <v>0</v>
      </c>
      <c r="M399" s="99">
        <f>M5</f>
        <v>0.94499999999999995</v>
      </c>
      <c r="N399" s="100"/>
      <c r="O399" s="110"/>
      <c r="P399" s="95">
        <f t="shared" si="404"/>
        <v>0</v>
      </c>
      <c r="Q399" s="15"/>
      <c r="R399" s="24">
        <f t="shared" si="437"/>
        <v>0</v>
      </c>
      <c r="S399" s="25">
        <v>0</v>
      </c>
      <c r="T399" s="63"/>
      <c r="U399" s="15"/>
      <c r="V399" s="13"/>
      <c r="W399" s="98">
        <f t="shared" si="405"/>
        <v>1</v>
      </c>
      <c r="X399" s="99">
        <f>X5</f>
        <v>0.97</v>
      </c>
      <c r="Y399" s="100">
        <v>5.83</v>
      </c>
      <c r="Z399" s="110"/>
      <c r="AA399" s="95">
        <f t="shared" si="406"/>
        <v>5.6551</v>
      </c>
      <c r="AB399" s="15"/>
      <c r="AC399" s="24">
        <f t="shared" si="438"/>
        <v>1</v>
      </c>
      <c r="AD399" s="5">
        <v>0</v>
      </c>
      <c r="AE399" s="63"/>
      <c r="AF399" s="15"/>
      <c r="AG399" s="13"/>
      <c r="AH399" s="98">
        <f t="shared" si="407"/>
        <v>0</v>
      </c>
      <c r="AI399" s="99">
        <f>AI5</f>
        <v>0.95499999999999996</v>
      </c>
      <c r="AJ399" s="100"/>
      <c r="AK399" s="110"/>
      <c r="AL399" s="95">
        <f t="shared" si="408"/>
        <v>0</v>
      </c>
      <c r="AM399" s="15"/>
      <c r="AN399" s="24">
        <f t="shared" si="439"/>
        <v>0</v>
      </c>
      <c r="AO399" s="5">
        <v>0</v>
      </c>
      <c r="AP399" s="63"/>
      <c r="AQ399" s="15"/>
      <c r="AR399" s="13"/>
      <c r="AS399" s="98">
        <f t="shared" si="409"/>
        <v>0</v>
      </c>
      <c r="AT399" s="99">
        <f>AT5</f>
        <v>0.96</v>
      </c>
      <c r="AU399" s="100"/>
      <c r="AV399" s="110"/>
      <c r="AW399" s="95">
        <f t="shared" si="410"/>
        <v>0</v>
      </c>
      <c r="AX399" s="15"/>
      <c r="AY399" s="24">
        <f t="shared" si="440"/>
        <v>0</v>
      </c>
      <c r="AZ399" s="5">
        <v>0</v>
      </c>
      <c r="BA399" s="63"/>
      <c r="BB399" s="15"/>
      <c r="BC399" s="13"/>
      <c r="BD399" s="98">
        <f t="shared" si="411"/>
        <v>0</v>
      </c>
      <c r="BE399" s="99">
        <f>BE5</f>
        <v>0.98</v>
      </c>
      <c r="BF399" s="100"/>
      <c r="BG399" s="110"/>
      <c r="BH399" s="95">
        <f t="shared" si="412"/>
        <v>0</v>
      </c>
      <c r="BI399" s="15"/>
      <c r="BJ399" s="24">
        <f t="shared" si="441"/>
        <v>0</v>
      </c>
      <c r="BK399" s="5">
        <v>0</v>
      </c>
      <c r="BL399" s="63"/>
      <c r="BM399" s="15"/>
      <c r="BN399" s="13"/>
      <c r="BO399" s="98">
        <f t="shared" si="413"/>
        <v>0</v>
      </c>
      <c r="BP399" s="99">
        <f>BP5</f>
        <v>0.94499999999999995</v>
      </c>
      <c r="BQ399" s="100"/>
      <c r="BR399" s="110"/>
      <c r="BS399" s="95">
        <f t="shared" si="414"/>
        <v>0</v>
      </c>
      <c r="BT399" s="15"/>
      <c r="BU399" s="24">
        <f t="shared" si="442"/>
        <v>0</v>
      </c>
      <c r="BV399" s="5">
        <v>0</v>
      </c>
      <c r="BW399" s="63"/>
      <c r="BX399" s="15"/>
      <c r="BY399" s="13"/>
      <c r="BZ399" s="98">
        <f t="shared" si="415"/>
        <v>0</v>
      </c>
      <c r="CA399" s="99">
        <f>CA5</f>
        <v>1</v>
      </c>
      <c r="CB399" s="100"/>
      <c r="CC399" s="110"/>
      <c r="CD399" s="95">
        <f t="shared" si="416"/>
        <v>0</v>
      </c>
      <c r="CE399" s="15"/>
      <c r="CF399" s="24">
        <f t="shared" si="443"/>
        <v>0</v>
      </c>
      <c r="CG399" s="5">
        <v>0</v>
      </c>
      <c r="CH399" s="63"/>
      <c r="CI399" s="15"/>
      <c r="CJ399" s="13"/>
      <c r="CK399" s="98">
        <f t="shared" si="417"/>
        <v>0</v>
      </c>
      <c r="CL399" s="99">
        <f>CL5</f>
        <v>1</v>
      </c>
      <c r="CM399" s="100"/>
      <c r="CN399" s="110"/>
      <c r="CO399" s="95">
        <f t="shared" si="418"/>
        <v>0</v>
      </c>
      <c r="CP399" s="15"/>
      <c r="CQ399" s="24">
        <f t="shared" si="444"/>
        <v>0</v>
      </c>
      <c r="CR399" s="5">
        <v>0</v>
      </c>
      <c r="CS399" s="63"/>
      <c r="CT399" s="15"/>
      <c r="CU399" s="13"/>
      <c r="CV399" s="98">
        <f t="shared" si="419"/>
        <v>0</v>
      </c>
      <c r="CW399" s="99">
        <f>CW5</f>
        <v>1</v>
      </c>
      <c r="CX399" s="100"/>
      <c r="CY399" s="110"/>
      <c r="CZ399" s="95">
        <f t="shared" si="420"/>
        <v>0</v>
      </c>
      <c r="DA399" s="15"/>
      <c r="DB399" s="24">
        <f t="shared" si="445"/>
        <v>0</v>
      </c>
      <c r="DC399" s="5">
        <v>0</v>
      </c>
      <c r="DD399" s="63"/>
      <c r="DE399" s="15"/>
      <c r="DF399" s="13"/>
      <c r="DG399" s="98">
        <f t="shared" si="421"/>
        <v>0</v>
      </c>
      <c r="DH399" s="99">
        <f>DH5</f>
        <v>1</v>
      </c>
      <c r="DI399" s="100"/>
      <c r="DJ399" s="110"/>
      <c r="DK399" s="95">
        <f t="shared" si="422"/>
        <v>0</v>
      </c>
      <c r="DL399" s="15"/>
      <c r="DM399" s="24">
        <f t="shared" si="446"/>
        <v>0</v>
      </c>
      <c r="DN399" s="5">
        <v>0</v>
      </c>
      <c r="DO399" s="63"/>
      <c r="DP399" s="15"/>
      <c r="DQ399" s="13"/>
      <c r="DR399" s="98">
        <f t="shared" si="423"/>
        <v>0</v>
      </c>
      <c r="DS399" s="99">
        <f>DS5</f>
        <v>1</v>
      </c>
      <c r="DT399" s="100"/>
      <c r="DU399" s="110"/>
      <c r="DV399" s="95">
        <f t="shared" si="424"/>
        <v>0</v>
      </c>
      <c r="DW399" s="15"/>
      <c r="DX399" s="24">
        <f t="shared" si="447"/>
        <v>0</v>
      </c>
      <c r="DY399" s="5">
        <v>0</v>
      </c>
      <c r="DZ399" s="63"/>
      <c r="EA399" s="15"/>
      <c r="EB399" s="13"/>
      <c r="EC399" s="98">
        <f t="shared" si="425"/>
        <v>0</v>
      </c>
      <c r="ED399" s="99">
        <f>ED5</f>
        <v>1</v>
      </c>
      <c r="EE399" s="100"/>
      <c r="EF399" s="110"/>
      <c r="EG399" s="95">
        <f t="shared" si="426"/>
        <v>0</v>
      </c>
      <c r="EH399" s="15"/>
      <c r="EI399" s="24">
        <f t="shared" si="448"/>
        <v>0</v>
      </c>
      <c r="EJ399" s="5">
        <v>0</v>
      </c>
      <c r="EK399" s="63"/>
      <c r="EL399" s="15"/>
      <c r="EM399" s="13"/>
      <c r="EN399" s="98">
        <f t="shared" si="427"/>
        <v>0</v>
      </c>
      <c r="EO399" s="99">
        <f>EO5</f>
        <v>1</v>
      </c>
      <c r="EP399" s="100"/>
      <c r="EQ399" s="110"/>
      <c r="ER399" s="95">
        <f t="shared" si="428"/>
        <v>0</v>
      </c>
      <c r="ES399" s="15"/>
      <c r="ET399" s="24">
        <f t="shared" si="449"/>
        <v>0</v>
      </c>
      <c r="EU399" s="5">
        <v>0</v>
      </c>
      <c r="EV399" s="63"/>
      <c r="EW399" s="15"/>
      <c r="EX399" s="13"/>
      <c r="EY399" s="98">
        <f t="shared" si="429"/>
        <v>0</v>
      </c>
      <c r="EZ399" s="99">
        <f>EZ5</f>
        <v>1</v>
      </c>
      <c r="FA399" s="100"/>
      <c r="FB399" s="110"/>
      <c r="FC399" s="95">
        <f t="shared" si="430"/>
        <v>0</v>
      </c>
      <c r="FD399" s="15"/>
      <c r="FE399" s="24">
        <f t="shared" si="450"/>
        <v>0</v>
      </c>
      <c r="FF399" s="5">
        <v>0</v>
      </c>
      <c r="FG399" s="63"/>
      <c r="FH399" s="15"/>
      <c r="FI399" s="13"/>
      <c r="FJ399" s="98">
        <f t="shared" si="431"/>
        <v>0</v>
      </c>
      <c r="FK399" s="99">
        <f>FK5</f>
        <v>1</v>
      </c>
      <c r="FL399" s="100"/>
      <c r="FM399" s="110"/>
      <c r="FN399" s="95">
        <f t="shared" si="432"/>
        <v>0</v>
      </c>
      <c r="FO399" s="15"/>
      <c r="FP399" s="24">
        <f t="shared" si="451"/>
        <v>0</v>
      </c>
      <c r="FQ399" s="5">
        <v>0</v>
      </c>
      <c r="FR399" s="8">
        <v>0</v>
      </c>
      <c r="FS399" s="84">
        <f t="shared" si="452"/>
        <v>500</v>
      </c>
      <c r="FT399" s="85">
        <f t="shared" si="453"/>
        <v>5.6551</v>
      </c>
      <c r="FU399" s="85">
        <f t="shared" si="454"/>
        <v>500</v>
      </c>
      <c r="FV399" s="85">
        <f t="shared" si="455"/>
        <v>500</v>
      </c>
      <c r="FW399" s="85">
        <f t="shared" si="456"/>
        <v>500</v>
      </c>
      <c r="FX399" s="85">
        <f t="shared" si="457"/>
        <v>500</v>
      </c>
      <c r="FY399" s="85">
        <f t="shared" si="458"/>
        <v>500</v>
      </c>
      <c r="FZ399" s="85">
        <f t="shared" si="459"/>
        <v>500</v>
      </c>
      <c r="GA399" s="85">
        <f t="shared" si="460"/>
        <v>500</v>
      </c>
      <c r="GB399" s="85">
        <f t="shared" si="461"/>
        <v>500</v>
      </c>
      <c r="GC399" s="85">
        <f t="shared" si="462"/>
        <v>500</v>
      </c>
      <c r="GD399" s="85">
        <f t="shared" si="463"/>
        <v>500</v>
      </c>
      <c r="GE399" s="85">
        <f t="shared" si="464"/>
        <v>500</v>
      </c>
      <c r="GF399" s="85">
        <f t="shared" si="465"/>
        <v>500</v>
      </c>
      <c r="GG399" s="85">
        <f t="shared" si="466"/>
        <v>500</v>
      </c>
      <c r="GH399" s="101">
        <f t="shared" si="433"/>
        <v>1</v>
      </c>
      <c r="GI399" s="102">
        <f t="shared" si="434"/>
        <v>5.6551</v>
      </c>
      <c r="GJ399" s="102">
        <f t="shared" si="435"/>
        <v>5.6551</v>
      </c>
      <c r="GK399" s="79">
        <f>ROW()</f>
        <v>399</v>
      </c>
    </row>
    <row r="400" spans="1:193" s="12" customFormat="1" ht="50.1" customHeight="1">
      <c r="A400" s="17">
        <f>ROW()</f>
        <v>400</v>
      </c>
      <c r="B400" s="32">
        <f t="shared" si="467"/>
        <v>394</v>
      </c>
      <c r="C400" s="33">
        <f t="shared" si="468"/>
        <v>394</v>
      </c>
      <c r="D400" s="31" t="s">
        <v>720</v>
      </c>
      <c r="E400" s="390">
        <f t="shared" si="436"/>
        <v>0.11371321428571429</v>
      </c>
      <c r="F400" s="107">
        <f t="shared" si="402"/>
        <v>17.165583020238095</v>
      </c>
      <c r="G400" s="3">
        <v>0</v>
      </c>
      <c r="H400" s="4">
        <v>0</v>
      </c>
      <c r="I400" s="63"/>
      <c r="J400" s="15"/>
      <c r="K400" s="13"/>
      <c r="L400" s="98">
        <f t="shared" si="403"/>
        <v>1</v>
      </c>
      <c r="M400" s="99">
        <f>M5</f>
        <v>0.94499999999999995</v>
      </c>
      <c r="N400" s="100">
        <v>37.228000000000002</v>
      </c>
      <c r="O400" s="110">
        <v>419122</v>
      </c>
      <c r="P400" s="95">
        <f t="shared" si="404"/>
        <v>35.180459999999997</v>
      </c>
      <c r="Q400" s="15"/>
      <c r="R400" s="24">
        <f t="shared" si="437"/>
        <v>4</v>
      </c>
      <c r="S400" s="25">
        <v>0</v>
      </c>
      <c r="T400" s="63"/>
      <c r="U400" s="15"/>
      <c r="V400" s="13"/>
      <c r="W400" s="98">
        <f t="shared" si="405"/>
        <v>1</v>
      </c>
      <c r="X400" s="99">
        <f>X5</f>
        <v>0.97</v>
      </c>
      <c r="Y400" s="100">
        <v>0.12641666666666668</v>
      </c>
      <c r="Z400" s="110"/>
      <c r="AA400" s="95">
        <f t="shared" si="406"/>
        <v>0.12262416666666667</v>
      </c>
      <c r="AB400" s="15"/>
      <c r="AC400" s="24">
        <f t="shared" si="438"/>
        <v>2</v>
      </c>
      <c r="AD400" s="5">
        <v>0</v>
      </c>
      <c r="AE400" s="63"/>
      <c r="AF400" s="15"/>
      <c r="AG400" s="13"/>
      <c r="AH400" s="98">
        <f t="shared" si="407"/>
        <v>1</v>
      </c>
      <c r="AI400" s="99">
        <f>AI5</f>
        <v>0.95499999999999996</v>
      </c>
      <c r="AJ400" s="100">
        <v>0.11907142857142858</v>
      </c>
      <c r="AK400" s="110"/>
      <c r="AL400" s="95">
        <f t="shared" si="408"/>
        <v>0.11371321428571429</v>
      </c>
      <c r="AM400" s="15"/>
      <c r="AN400" s="24">
        <f t="shared" si="439"/>
        <v>1</v>
      </c>
      <c r="AO400" s="5">
        <v>0</v>
      </c>
      <c r="AP400" s="63"/>
      <c r="AQ400" s="15"/>
      <c r="AR400" s="13"/>
      <c r="AS400" s="98">
        <f t="shared" si="409"/>
        <v>0</v>
      </c>
      <c r="AT400" s="99">
        <f>AT5</f>
        <v>0.96</v>
      </c>
      <c r="AU400" s="100"/>
      <c r="AV400" s="110"/>
      <c r="AW400" s="95">
        <f t="shared" si="410"/>
        <v>0</v>
      </c>
      <c r="AX400" s="15"/>
      <c r="AY400" s="24">
        <f t="shared" si="440"/>
        <v>0</v>
      </c>
      <c r="AZ400" s="5">
        <v>0</v>
      </c>
      <c r="BA400" s="63"/>
      <c r="BB400" s="15"/>
      <c r="BC400" s="13"/>
      <c r="BD400" s="98">
        <f t="shared" si="411"/>
        <v>0</v>
      </c>
      <c r="BE400" s="99">
        <f>BE5</f>
        <v>0.98</v>
      </c>
      <c r="BF400" s="100"/>
      <c r="BG400" s="110"/>
      <c r="BH400" s="95">
        <f t="shared" si="412"/>
        <v>0</v>
      </c>
      <c r="BI400" s="15"/>
      <c r="BJ400" s="24">
        <f t="shared" si="441"/>
        <v>0</v>
      </c>
      <c r="BK400" s="5">
        <v>0</v>
      </c>
      <c r="BL400" s="63"/>
      <c r="BM400" s="15"/>
      <c r="BN400" s="13"/>
      <c r="BO400" s="98">
        <f t="shared" si="413"/>
        <v>1</v>
      </c>
      <c r="BP400" s="99">
        <f>BP5</f>
        <v>0.94499999999999995</v>
      </c>
      <c r="BQ400" s="100">
        <v>35.180459999999997</v>
      </c>
      <c r="BR400" s="110"/>
      <c r="BS400" s="95">
        <f t="shared" si="414"/>
        <v>33.245534699999993</v>
      </c>
      <c r="BT400" s="15"/>
      <c r="BU400" s="24">
        <f t="shared" si="442"/>
        <v>3</v>
      </c>
      <c r="BV400" s="5">
        <v>0</v>
      </c>
      <c r="BW400" s="63"/>
      <c r="BX400" s="15"/>
      <c r="BY400" s="13"/>
      <c r="BZ400" s="98">
        <f t="shared" si="415"/>
        <v>0</v>
      </c>
      <c r="CA400" s="99">
        <f>CA5</f>
        <v>1</v>
      </c>
      <c r="CB400" s="100"/>
      <c r="CC400" s="110"/>
      <c r="CD400" s="95">
        <f t="shared" si="416"/>
        <v>0</v>
      </c>
      <c r="CE400" s="15"/>
      <c r="CF400" s="24">
        <f t="shared" si="443"/>
        <v>0</v>
      </c>
      <c r="CG400" s="5">
        <v>0</v>
      </c>
      <c r="CH400" s="63"/>
      <c r="CI400" s="15"/>
      <c r="CJ400" s="13"/>
      <c r="CK400" s="98">
        <f t="shared" si="417"/>
        <v>0</v>
      </c>
      <c r="CL400" s="99">
        <f>CL5</f>
        <v>1</v>
      </c>
      <c r="CM400" s="100"/>
      <c r="CN400" s="110"/>
      <c r="CO400" s="95">
        <f t="shared" si="418"/>
        <v>0</v>
      </c>
      <c r="CP400" s="15"/>
      <c r="CQ400" s="24">
        <f t="shared" si="444"/>
        <v>0</v>
      </c>
      <c r="CR400" s="5">
        <v>0</v>
      </c>
      <c r="CS400" s="63"/>
      <c r="CT400" s="15"/>
      <c r="CU400" s="13"/>
      <c r="CV400" s="98">
        <f t="shared" si="419"/>
        <v>0</v>
      </c>
      <c r="CW400" s="99">
        <f>CW5</f>
        <v>1</v>
      </c>
      <c r="CX400" s="100"/>
      <c r="CY400" s="110"/>
      <c r="CZ400" s="95">
        <f t="shared" si="420"/>
        <v>0</v>
      </c>
      <c r="DA400" s="15"/>
      <c r="DB400" s="24">
        <f t="shared" si="445"/>
        <v>0</v>
      </c>
      <c r="DC400" s="5">
        <v>0</v>
      </c>
      <c r="DD400" s="63"/>
      <c r="DE400" s="15"/>
      <c r="DF400" s="13"/>
      <c r="DG400" s="98">
        <f t="shared" si="421"/>
        <v>0</v>
      </c>
      <c r="DH400" s="99">
        <f>DH5</f>
        <v>1</v>
      </c>
      <c r="DI400" s="100"/>
      <c r="DJ400" s="110"/>
      <c r="DK400" s="95">
        <f t="shared" si="422"/>
        <v>0</v>
      </c>
      <c r="DL400" s="15"/>
      <c r="DM400" s="24">
        <f t="shared" si="446"/>
        <v>0</v>
      </c>
      <c r="DN400" s="5">
        <v>0</v>
      </c>
      <c r="DO400" s="63"/>
      <c r="DP400" s="15"/>
      <c r="DQ400" s="13"/>
      <c r="DR400" s="98">
        <f t="shared" si="423"/>
        <v>0</v>
      </c>
      <c r="DS400" s="99">
        <f>DS5</f>
        <v>1</v>
      </c>
      <c r="DT400" s="100"/>
      <c r="DU400" s="110"/>
      <c r="DV400" s="95">
        <f t="shared" si="424"/>
        <v>0</v>
      </c>
      <c r="DW400" s="15"/>
      <c r="DX400" s="24">
        <f t="shared" si="447"/>
        <v>0</v>
      </c>
      <c r="DY400" s="5">
        <v>0</v>
      </c>
      <c r="DZ400" s="63"/>
      <c r="EA400" s="15"/>
      <c r="EB400" s="13"/>
      <c r="EC400" s="98">
        <f t="shared" si="425"/>
        <v>0</v>
      </c>
      <c r="ED400" s="99">
        <f>ED5</f>
        <v>1</v>
      </c>
      <c r="EE400" s="100"/>
      <c r="EF400" s="110"/>
      <c r="EG400" s="95">
        <f t="shared" si="426"/>
        <v>0</v>
      </c>
      <c r="EH400" s="15"/>
      <c r="EI400" s="24">
        <f t="shared" si="448"/>
        <v>0</v>
      </c>
      <c r="EJ400" s="5">
        <v>0</v>
      </c>
      <c r="EK400" s="63"/>
      <c r="EL400" s="15"/>
      <c r="EM400" s="13"/>
      <c r="EN400" s="98">
        <f t="shared" si="427"/>
        <v>0</v>
      </c>
      <c r="EO400" s="99">
        <f>EO5</f>
        <v>1</v>
      </c>
      <c r="EP400" s="100"/>
      <c r="EQ400" s="110"/>
      <c r="ER400" s="95">
        <f t="shared" si="428"/>
        <v>0</v>
      </c>
      <c r="ES400" s="15"/>
      <c r="ET400" s="24">
        <f t="shared" si="449"/>
        <v>0</v>
      </c>
      <c r="EU400" s="5">
        <v>0</v>
      </c>
      <c r="EV400" s="63"/>
      <c r="EW400" s="15"/>
      <c r="EX400" s="13"/>
      <c r="EY400" s="98">
        <f t="shared" si="429"/>
        <v>0</v>
      </c>
      <c r="EZ400" s="99">
        <f>EZ5</f>
        <v>1</v>
      </c>
      <c r="FA400" s="100"/>
      <c r="FB400" s="110"/>
      <c r="FC400" s="95">
        <f t="shared" si="430"/>
        <v>0</v>
      </c>
      <c r="FD400" s="15"/>
      <c r="FE400" s="24">
        <f t="shared" si="450"/>
        <v>0</v>
      </c>
      <c r="FF400" s="5">
        <v>0</v>
      </c>
      <c r="FG400" s="63"/>
      <c r="FH400" s="15"/>
      <c r="FI400" s="13"/>
      <c r="FJ400" s="98">
        <f t="shared" si="431"/>
        <v>0</v>
      </c>
      <c r="FK400" s="99">
        <f>FK5</f>
        <v>1</v>
      </c>
      <c r="FL400" s="100"/>
      <c r="FM400" s="110"/>
      <c r="FN400" s="95">
        <f t="shared" si="432"/>
        <v>0</v>
      </c>
      <c r="FO400" s="15"/>
      <c r="FP400" s="24">
        <f t="shared" si="451"/>
        <v>0</v>
      </c>
      <c r="FQ400" s="5">
        <v>0</v>
      </c>
      <c r="FR400" s="8">
        <v>0</v>
      </c>
      <c r="FS400" s="84">
        <f t="shared" si="452"/>
        <v>35.180459999999997</v>
      </c>
      <c r="FT400" s="85">
        <f t="shared" si="453"/>
        <v>0.12262416666666667</v>
      </c>
      <c r="FU400" s="85">
        <f t="shared" si="454"/>
        <v>0.11371321428571429</v>
      </c>
      <c r="FV400" s="85">
        <f t="shared" si="455"/>
        <v>500</v>
      </c>
      <c r="FW400" s="85">
        <f t="shared" si="456"/>
        <v>500</v>
      </c>
      <c r="FX400" s="85">
        <f t="shared" si="457"/>
        <v>33.245534699999993</v>
      </c>
      <c r="FY400" s="85">
        <f t="shared" si="458"/>
        <v>500</v>
      </c>
      <c r="FZ400" s="85">
        <f t="shared" si="459"/>
        <v>500</v>
      </c>
      <c r="GA400" s="85">
        <f t="shared" si="460"/>
        <v>500</v>
      </c>
      <c r="GB400" s="85">
        <f t="shared" si="461"/>
        <v>500</v>
      </c>
      <c r="GC400" s="85">
        <f t="shared" si="462"/>
        <v>500</v>
      </c>
      <c r="GD400" s="85">
        <f t="shared" si="463"/>
        <v>500</v>
      </c>
      <c r="GE400" s="85">
        <f t="shared" si="464"/>
        <v>500</v>
      </c>
      <c r="GF400" s="85">
        <f t="shared" si="465"/>
        <v>500</v>
      </c>
      <c r="GG400" s="85">
        <f t="shared" si="466"/>
        <v>500</v>
      </c>
      <c r="GH400" s="101">
        <f t="shared" si="433"/>
        <v>4</v>
      </c>
      <c r="GI400" s="102">
        <f t="shared" si="434"/>
        <v>68.662332080952382</v>
      </c>
      <c r="GJ400" s="102">
        <f t="shared" si="435"/>
        <v>17.165583020238095</v>
      </c>
      <c r="GK400" s="79">
        <f>ROW()</f>
        <v>400</v>
      </c>
    </row>
    <row r="401" spans="1:193" s="12" customFormat="1" ht="50.1" customHeight="1">
      <c r="A401" s="17">
        <f>ROW()</f>
        <v>401</v>
      </c>
      <c r="B401" s="32">
        <f t="shared" si="467"/>
        <v>395</v>
      </c>
      <c r="C401" s="33">
        <f t="shared" si="468"/>
        <v>395</v>
      </c>
      <c r="D401" s="31" t="s">
        <v>721</v>
      </c>
      <c r="E401" s="390">
        <f t="shared" si="436"/>
        <v>0.13574642857142855</v>
      </c>
      <c r="F401" s="107">
        <f t="shared" si="402"/>
        <v>0.13574642857142855</v>
      </c>
      <c r="G401" s="3">
        <v>0</v>
      </c>
      <c r="H401" s="4">
        <v>0</v>
      </c>
      <c r="I401" s="63"/>
      <c r="J401" s="15"/>
      <c r="K401" s="13"/>
      <c r="L401" s="98">
        <f t="shared" si="403"/>
        <v>0</v>
      </c>
      <c r="M401" s="99">
        <f>M5</f>
        <v>0.94499999999999995</v>
      </c>
      <c r="N401" s="100"/>
      <c r="O401" s="110"/>
      <c r="P401" s="95">
        <f t="shared" si="404"/>
        <v>0</v>
      </c>
      <c r="Q401" s="15"/>
      <c r="R401" s="24">
        <f t="shared" si="437"/>
        <v>0</v>
      </c>
      <c r="S401" s="25">
        <v>0</v>
      </c>
      <c r="T401" s="63"/>
      <c r="U401" s="15"/>
      <c r="V401" s="13"/>
      <c r="W401" s="98">
        <f t="shared" si="405"/>
        <v>0</v>
      </c>
      <c r="X401" s="99">
        <f>X5</f>
        <v>0.97</v>
      </c>
      <c r="Y401" s="100"/>
      <c r="Z401" s="110"/>
      <c r="AA401" s="95">
        <f t="shared" si="406"/>
        <v>0</v>
      </c>
      <c r="AB401" s="15"/>
      <c r="AC401" s="24">
        <f t="shared" si="438"/>
        <v>0</v>
      </c>
      <c r="AD401" s="5">
        <v>0</v>
      </c>
      <c r="AE401" s="63"/>
      <c r="AF401" s="15"/>
      <c r="AG401" s="13"/>
      <c r="AH401" s="98">
        <f t="shared" si="407"/>
        <v>1</v>
      </c>
      <c r="AI401" s="99">
        <f>AI5</f>
        <v>0.95499999999999996</v>
      </c>
      <c r="AJ401" s="100">
        <v>0.14214285714285713</v>
      </c>
      <c r="AK401" s="110"/>
      <c r="AL401" s="95">
        <f t="shared" si="408"/>
        <v>0.13574642857142855</v>
      </c>
      <c r="AM401" s="15"/>
      <c r="AN401" s="24">
        <f t="shared" si="439"/>
        <v>1</v>
      </c>
      <c r="AO401" s="5">
        <v>0</v>
      </c>
      <c r="AP401" s="63"/>
      <c r="AQ401" s="15"/>
      <c r="AR401" s="13"/>
      <c r="AS401" s="98">
        <f t="shared" si="409"/>
        <v>0</v>
      </c>
      <c r="AT401" s="99">
        <f>AT5</f>
        <v>0.96</v>
      </c>
      <c r="AU401" s="100"/>
      <c r="AV401" s="110"/>
      <c r="AW401" s="95">
        <f t="shared" si="410"/>
        <v>0</v>
      </c>
      <c r="AX401" s="15"/>
      <c r="AY401" s="24">
        <f t="shared" si="440"/>
        <v>0</v>
      </c>
      <c r="AZ401" s="5">
        <v>0</v>
      </c>
      <c r="BA401" s="63"/>
      <c r="BB401" s="15"/>
      <c r="BC401" s="13"/>
      <c r="BD401" s="98">
        <f t="shared" si="411"/>
        <v>0</v>
      </c>
      <c r="BE401" s="99">
        <f>BE5</f>
        <v>0.98</v>
      </c>
      <c r="BF401" s="100"/>
      <c r="BG401" s="110"/>
      <c r="BH401" s="95">
        <f t="shared" si="412"/>
        <v>0</v>
      </c>
      <c r="BI401" s="15"/>
      <c r="BJ401" s="24">
        <f t="shared" si="441"/>
        <v>0</v>
      </c>
      <c r="BK401" s="5">
        <v>0</v>
      </c>
      <c r="BL401" s="63"/>
      <c r="BM401" s="15"/>
      <c r="BN401" s="13"/>
      <c r="BO401" s="98">
        <f t="shared" si="413"/>
        <v>0</v>
      </c>
      <c r="BP401" s="99">
        <f>BP5</f>
        <v>0.94499999999999995</v>
      </c>
      <c r="BQ401" s="100"/>
      <c r="BR401" s="110"/>
      <c r="BS401" s="95">
        <f t="shared" si="414"/>
        <v>0</v>
      </c>
      <c r="BT401" s="15"/>
      <c r="BU401" s="24">
        <f t="shared" si="442"/>
        <v>0</v>
      </c>
      <c r="BV401" s="5">
        <v>0</v>
      </c>
      <c r="BW401" s="63"/>
      <c r="BX401" s="15"/>
      <c r="BY401" s="13"/>
      <c r="BZ401" s="98">
        <f t="shared" si="415"/>
        <v>0</v>
      </c>
      <c r="CA401" s="99">
        <f>CA5</f>
        <v>1</v>
      </c>
      <c r="CB401" s="100"/>
      <c r="CC401" s="110"/>
      <c r="CD401" s="95">
        <f t="shared" si="416"/>
        <v>0</v>
      </c>
      <c r="CE401" s="15"/>
      <c r="CF401" s="24">
        <f t="shared" si="443"/>
        <v>0</v>
      </c>
      <c r="CG401" s="5">
        <v>0</v>
      </c>
      <c r="CH401" s="63"/>
      <c r="CI401" s="15"/>
      <c r="CJ401" s="13"/>
      <c r="CK401" s="98">
        <f t="shared" si="417"/>
        <v>0</v>
      </c>
      <c r="CL401" s="99">
        <f>CL5</f>
        <v>1</v>
      </c>
      <c r="CM401" s="100"/>
      <c r="CN401" s="110"/>
      <c r="CO401" s="95">
        <f t="shared" si="418"/>
        <v>0</v>
      </c>
      <c r="CP401" s="15"/>
      <c r="CQ401" s="24">
        <f t="shared" si="444"/>
        <v>0</v>
      </c>
      <c r="CR401" s="5">
        <v>0</v>
      </c>
      <c r="CS401" s="63"/>
      <c r="CT401" s="15"/>
      <c r="CU401" s="13"/>
      <c r="CV401" s="98">
        <f t="shared" si="419"/>
        <v>0</v>
      </c>
      <c r="CW401" s="99">
        <f>CW5</f>
        <v>1</v>
      </c>
      <c r="CX401" s="100"/>
      <c r="CY401" s="110"/>
      <c r="CZ401" s="95">
        <f t="shared" si="420"/>
        <v>0</v>
      </c>
      <c r="DA401" s="15"/>
      <c r="DB401" s="24">
        <f t="shared" si="445"/>
        <v>0</v>
      </c>
      <c r="DC401" s="5">
        <v>0</v>
      </c>
      <c r="DD401" s="63"/>
      <c r="DE401" s="15"/>
      <c r="DF401" s="13"/>
      <c r="DG401" s="98">
        <f t="shared" si="421"/>
        <v>0</v>
      </c>
      <c r="DH401" s="99">
        <f>DH5</f>
        <v>1</v>
      </c>
      <c r="DI401" s="100"/>
      <c r="DJ401" s="110"/>
      <c r="DK401" s="95">
        <f t="shared" si="422"/>
        <v>0</v>
      </c>
      <c r="DL401" s="15"/>
      <c r="DM401" s="24">
        <f t="shared" si="446"/>
        <v>0</v>
      </c>
      <c r="DN401" s="5">
        <v>0</v>
      </c>
      <c r="DO401" s="63"/>
      <c r="DP401" s="15"/>
      <c r="DQ401" s="13"/>
      <c r="DR401" s="98">
        <f t="shared" si="423"/>
        <v>0</v>
      </c>
      <c r="DS401" s="99">
        <f>DS5</f>
        <v>1</v>
      </c>
      <c r="DT401" s="100"/>
      <c r="DU401" s="110"/>
      <c r="DV401" s="95">
        <f t="shared" si="424"/>
        <v>0</v>
      </c>
      <c r="DW401" s="15"/>
      <c r="DX401" s="24">
        <f t="shared" si="447"/>
        <v>0</v>
      </c>
      <c r="DY401" s="5">
        <v>0</v>
      </c>
      <c r="DZ401" s="63"/>
      <c r="EA401" s="15"/>
      <c r="EB401" s="13"/>
      <c r="EC401" s="98">
        <f t="shared" si="425"/>
        <v>0</v>
      </c>
      <c r="ED401" s="99">
        <f>ED5</f>
        <v>1</v>
      </c>
      <c r="EE401" s="100"/>
      <c r="EF401" s="110"/>
      <c r="EG401" s="95">
        <f t="shared" si="426"/>
        <v>0</v>
      </c>
      <c r="EH401" s="15"/>
      <c r="EI401" s="24">
        <f t="shared" si="448"/>
        <v>0</v>
      </c>
      <c r="EJ401" s="5">
        <v>0</v>
      </c>
      <c r="EK401" s="63"/>
      <c r="EL401" s="15"/>
      <c r="EM401" s="13"/>
      <c r="EN401" s="98">
        <f t="shared" si="427"/>
        <v>0</v>
      </c>
      <c r="EO401" s="99">
        <f>EO5</f>
        <v>1</v>
      </c>
      <c r="EP401" s="100"/>
      <c r="EQ401" s="110"/>
      <c r="ER401" s="95">
        <f t="shared" si="428"/>
        <v>0</v>
      </c>
      <c r="ES401" s="15"/>
      <c r="ET401" s="24">
        <f t="shared" si="449"/>
        <v>0</v>
      </c>
      <c r="EU401" s="5">
        <v>0</v>
      </c>
      <c r="EV401" s="63"/>
      <c r="EW401" s="15"/>
      <c r="EX401" s="13"/>
      <c r="EY401" s="98">
        <f t="shared" si="429"/>
        <v>0</v>
      </c>
      <c r="EZ401" s="99">
        <f>EZ5</f>
        <v>1</v>
      </c>
      <c r="FA401" s="100"/>
      <c r="FB401" s="110"/>
      <c r="FC401" s="95">
        <f t="shared" si="430"/>
        <v>0</v>
      </c>
      <c r="FD401" s="15"/>
      <c r="FE401" s="24">
        <f t="shared" si="450"/>
        <v>0</v>
      </c>
      <c r="FF401" s="5">
        <v>0</v>
      </c>
      <c r="FG401" s="63"/>
      <c r="FH401" s="15"/>
      <c r="FI401" s="13"/>
      <c r="FJ401" s="98">
        <f t="shared" si="431"/>
        <v>0</v>
      </c>
      <c r="FK401" s="99">
        <f>FK5</f>
        <v>1</v>
      </c>
      <c r="FL401" s="100"/>
      <c r="FM401" s="110"/>
      <c r="FN401" s="95">
        <f t="shared" si="432"/>
        <v>0</v>
      </c>
      <c r="FO401" s="15"/>
      <c r="FP401" s="24">
        <f t="shared" si="451"/>
        <v>0</v>
      </c>
      <c r="FQ401" s="5">
        <v>0</v>
      </c>
      <c r="FR401" s="8">
        <v>0</v>
      </c>
      <c r="FS401" s="84">
        <f t="shared" si="452"/>
        <v>500</v>
      </c>
      <c r="FT401" s="85">
        <f t="shared" si="453"/>
        <v>500</v>
      </c>
      <c r="FU401" s="85">
        <f t="shared" si="454"/>
        <v>0.13574642857142855</v>
      </c>
      <c r="FV401" s="85">
        <f t="shared" si="455"/>
        <v>500</v>
      </c>
      <c r="FW401" s="85">
        <f t="shared" si="456"/>
        <v>500</v>
      </c>
      <c r="FX401" s="85">
        <f t="shared" si="457"/>
        <v>500</v>
      </c>
      <c r="FY401" s="85">
        <f t="shared" si="458"/>
        <v>500</v>
      </c>
      <c r="FZ401" s="85">
        <f t="shared" si="459"/>
        <v>500</v>
      </c>
      <c r="GA401" s="85">
        <f t="shared" si="460"/>
        <v>500</v>
      </c>
      <c r="GB401" s="85">
        <f t="shared" si="461"/>
        <v>500</v>
      </c>
      <c r="GC401" s="85">
        <f t="shared" si="462"/>
        <v>500</v>
      </c>
      <c r="GD401" s="85">
        <f t="shared" si="463"/>
        <v>500</v>
      </c>
      <c r="GE401" s="85">
        <f t="shared" si="464"/>
        <v>500</v>
      </c>
      <c r="GF401" s="85">
        <f t="shared" si="465"/>
        <v>500</v>
      </c>
      <c r="GG401" s="85">
        <f t="shared" si="466"/>
        <v>500</v>
      </c>
      <c r="GH401" s="101">
        <f t="shared" si="433"/>
        <v>1</v>
      </c>
      <c r="GI401" s="102">
        <f t="shared" si="434"/>
        <v>0.13574642857142855</v>
      </c>
      <c r="GJ401" s="102">
        <f t="shared" si="435"/>
        <v>0.13574642857142855</v>
      </c>
      <c r="GK401" s="79">
        <f>ROW()</f>
        <v>401</v>
      </c>
    </row>
    <row r="402" spans="1:193" s="12" customFormat="1" ht="50.1" customHeight="1">
      <c r="A402" s="17">
        <f>ROW()</f>
        <v>402</v>
      </c>
      <c r="B402" s="32">
        <f t="shared" si="467"/>
        <v>396</v>
      </c>
      <c r="C402" s="33">
        <f t="shared" si="468"/>
        <v>396</v>
      </c>
      <c r="D402" s="31" t="s">
        <v>722</v>
      </c>
      <c r="E402" s="390">
        <f t="shared" si="436"/>
        <v>0.9948298499999999</v>
      </c>
      <c r="F402" s="107">
        <f t="shared" si="402"/>
        <v>1.0237799249999999</v>
      </c>
      <c r="G402" s="3">
        <v>0</v>
      </c>
      <c r="H402" s="4">
        <v>0</v>
      </c>
      <c r="I402" s="63"/>
      <c r="J402" s="15"/>
      <c r="K402" s="13"/>
      <c r="L402" s="98">
        <f t="shared" si="403"/>
        <v>1</v>
      </c>
      <c r="M402" s="99">
        <f>M5</f>
        <v>0.94499999999999995</v>
      </c>
      <c r="N402" s="100">
        <v>1.1140000000000001</v>
      </c>
      <c r="O402" s="110"/>
      <c r="P402" s="95">
        <f t="shared" si="404"/>
        <v>1.0527299999999999</v>
      </c>
      <c r="Q402" s="15"/>
      <c r="R402" s="24">
        <f t="shared" si="437"/>
        <v>2</v>
      </c>
      <c r="S402" s="25">
        <v>0</v>
      </c>
      <c r="T402" s="63"/>
      <c r="U402" s="15"/>
      <c r="V402" s="13"/>
      <c r="W402" s="98">
        <f t="shared" si="405"/>
        <v>0</v>
      </c>
      <c r="X402" s="99">
        <f>X5</f>
        <v>0.97</v>
      </c>
      <c r="Y402" s="100"/>
      <c r="Z402" s="110"/>
      <c r="AA402" s="95">
        <f t="shared" si="406"/>
        <v>0</v>
      </c>
      <c r="AB402" s="15"/>
      <c r="AC402" s="24">
        <f t="shared" si="438"/>
        <v>0</v>
      </c>
      <c r="AD402" s="5">
        <v>0</v>
      </c>
      <c r="AE402" s="63"/>
      <c r="AF402" s="15"/>
      <c r="AG402" s="13"/>
      <c r="AH402" s="98">
        <f t="shared" si="407"/>
        <v>0</v>
      </c>
      <c r="AI402" s="99">
        <f>AI5</f>
        <v>0.95499999999999996</v>
      </c>
      <c r="AJ402" s="100"/>
      <c r="AK402" s="110"/>
      <c r="AL402" s="95">
        <f t="shared" si="408"/>
        <v>0</v>
      </c>
      <c r="AM402" s="15"/>
      <c r="AN402" s="24">
        <f t="shared" si="439"/>
        <v>0</v>
      </c>
      <c r="AO402" s="5">
        <v>0</v>
      </c>
      <c r="AP402" s="63"/>
      <c r="AQ402" s="15"/>
      <c r="AR402" s="13"/>
      <c r="AS402" s="98">
        <f t="shared" si="409"/>
        <v>0</v>
      </c>
      <c r="AT402" s="99">
        <f>AT5</f>
        <v>0.96</v>
      </c>
      <c r="AU402" s="100"/>
      <c r="AV402" s="110"/>
      <c r="AW402" s="95">
        <f t="shared" si="410"/>
        <v>0</v>
      </c>
      <c r="AX402" s="15"/>
      <c r="AY402" s="24">
        <f t="shared" si="440"/>
        <v>0</v>
      </c>
      <c r="AZ402" s="5">
        <v>0</v>
      </c>
      <c r="BA402" s="63"/>
      <c r="BB402" s="15"/>
      <c r="BC402" s="13"/>
      <c r="BD402" s="98">
        <f t="shared" si="411"/>
        <v>0</v>
      </c>
      <c r="BE402" s="99">
        <f>BE5</f>
        <v>0.98</v>
      </c>
      <c r="BF402" s="100"/>
      <c r="BG402" s="110"/>
      <c r="BH402" s="95">
        <f t="shared" si="412"/>
        <v>0</v>
      </c>
      <c r="BI402" s="15"/>
      <c r="BJ402" s="24">
        <f t="shared" si="441"/>
        <v>0</v>
      </c>
      <c r="BK402" s="5">
        <v>0</v>
      </c>
      <c r="BL402" s="63"/>
      <c r="BM402" s="15"/>
      <c r="BN402" s="13"/>
      <c r="BO402" s="98">
        <f t="shared" si="413"/>
        <v>1</v>
      </c>
      <c r="BP402" s="99">
        <f>BP5</f>
        <v>0.94499999999999995</v>
      </c>
      <c r="BQ402" s="100">
        <v>1.0527299999999999</v>
      </c>
      <c r="BR402" s="110"/>
      <c r="BS402" s="95">
        <f t="shared" si="414"/>
        <v>0.9948298499999999</v>
      </c>
      <c r="BT402" s="15"/>
      <c r="BU402" s="24">
        <f t="shared" si="442"/>
        <v>1</v>
      </c>
      <c r="BV402" s="5">
        <v>0</v>
      </c>
      <c r="BW402" s="63"/>
      <c r="BX402" s="15"/>
      <c r="BY402" s="13"/>
      <c r="BZ402" s="98">
        <f t="shared" si="415"/>
        <v>0</v>
      </c>
      <c r="CA402" s="99">
        <f>CA5</f>
        <v>1</v>
      </c>
      <c r="CB402" s="100"/>
      <c r="CC402" s="110"/>
      <c r="CD402" s="95">
        <f t="shared" si="416"/>
        <v>0</v>
      </c>
      <c r="CE402" s="15"/>
      <c r="CF402" s="24">
        <f t="shared" si="443"/>
        <v>0</v>
      </c>
      <c r="CG402" s="5">
        <v>0</v>
      </c>
      <c r="CH402" s="63"/>
      <c r="CI402" s="15"/>
      <c r="CJ402" s="13"/>
      <c r="CK402" s="98">
        <f t="shared" si="417"/>
        <v>0</v>
      </c>
      <c r="CL402" s="99">
        <f>CL5</f>
        <v>1</v>
      </c>
      <c r="CM402" s="100"/>
      <c r="CN402" s="110"/>
      <c r="CO402" s="95">
        <f t="shared" si="418"/>
        <v>0</v>
      </c>
      <c r="CP402" s="15"/>
      <c r="CQ402" s="24">
        <f t="shared" si="444"/>
        <v>0</v>
      </c>
      <c r="CR402" s="5">
        <v>0</v>
      </c>
      <c r="CS402" s="63"/>
      <c r="CT402" s="15"/>
      <c r="CU402" s="13"/>
      <c r="CV402" s="98">
        <f t="shared" si="419"/>
        <v>0</v>
      </c>
      <c r="CW402" s="99">
        <f>CW5</f>
        <v>1</v>
      </c>
      <c r="CX402" s="100"/>
      <c r="CY402" s="110"/>
      <c r="CZ402" s="95">
        <f t="shared" si="420"/>
        <v>0</v>
      </c>
      <c r="DA402" s="15"/>
      <c r="DB402" s="24">
        <f t="shared" si="445"/>
        <v>0</v>
      </c>
      <c r="DC402" s="5">
        <v>0</v>
      </c>
      <c r="DD402" s="63"/>
      <c r="DE402" s="15"/>
      <c r="DF402" s="13"/>
      <c r="DG402" s="98">
        <f t="shared" si="421"/>
        <v>0</v>
      </c>
      <c r="DH402" s="99">
        <f>DH5</f>
        <v>1</v>
      </c>
      <c r="DI402" s="100"/>
      <c r="DJ402" s="110"/>
      <c r="DK402" s="95">
        <f t="shared" si="422"/>
        <v>0</v>
      </c>
      <c r="DL402" s="15"/>
      <c r="DM402" s="24">
        <f t="shared" si="446"/>
        <v>0</v>
      </c>
      <c r="DN402" s="5">
        <v>0</v>
      </c>
      <c r="DO402" s="63"/>
      <c r="DP402" s="15"/>
      <c r="DQ402" s="13"/>
      <c r="DR402" s="98">
        <f t="shared" si="423"/>
        <v>0</v>
      </c>
      <c r="DS402" s="99">
        <f>DS5</f>
        <v>1</v>
      </c>
      <c r="DT402" s="100"/>
      <c r="DU402" s="110"/>
      <c r="DV402" s="95">
        <f t="shared" si="424"/>
        <v>0</v>
      </c>
      <c r="DW402" s="15"/>
      <c r="DX402" s="24">
        <f t="shared" si="447"/>
        <v>0</v>
      </c>
      <c r="DY402" s="5">
        <v>0</v>
      </c>
      <c r="DZ402" s="63"/>
      <c r="EA402" s="15"/>
      <c r="EB402" s="13"/>
      <c r="EC402" s="98">
        <f t="shared" si="425"/>
        <v>0</v>
      </c>
      <c r="ED402" s="99">
        <f>ED5</f>
        <v>1</v>
      </c>
      <c r="EE402" s="100"/>
      <c r="EF402" s="110"/>
      <c r="EG402" s="95">
        <f t="shared" si="426"/>
        <v>0</v>
      </c>
      <c r="EH402" s="15"/>
      <c r="EI402" s="24">
        <f t="shared" si="448"/>
        <v>0</v>
      </c>
      <c r="EJ402" s="5">
        <v>0</v>
      </c>
      <c r="EK402" s="63"/>
      <c r="EL402" s="15"/>
      <c r="EM402" s="13"/>
      <c r="EN402" s="98">
        <f t="shared" si="427"/>
        <v>0</v>
      </c>
      <c r="EO402" s="99">
        <f>EO5</f>
        <v>1</v>
      </c>
      <c r="EP402" s="100"/>
      <c r="EQ402" s="110"/>
      <c r="ER402" s="95">
        <f t="shared" si="428"/>
        <v>0</v>
      </c>
      <c r="ES402" s="15"/>
      <c r="ET402" s="24">
        <f t="shared" si="449"/>
        <v>0</v>
      </c>
      <c r="EU402" s="5">
        <v>0</v>
      </c>
      <c r="EV402" s="63"/>
      <c r="EW402" s="15"/>
      <c r="EX402" s="13"/>
      <c r="EY402" s="98">
        <f t="shared" si="429"/>
        <v>0</v>
      </c>
      <c r="EZ402" s="99">
        <f>EZ5</f>
        <v>1</v>
      </c>
      <c r="FA402" s="100"/>
      <c r="FB402" s="110"/>
      <c r="FC402" s="95">
        <f t="shared" si="430"/>
        <v>0</v>
      </c>
      <c r="FD402" s="15"/>
      <c r="FE402" s="24">
        <f t="shared" si="450"/>
        <v>0</v>
      </c>
      <c r="FF402" s="5">
        <v>0</v>
      </c>
      <c r="FG402" s="63"/>
      <c r="FH402" s="15"/>
      <c r="FI402" s="13"/>
      <c r="FJ402" s="98">
        <f t="shared" si="431"/>
        <v>0</v>
      </c>
      <c r="FK402" s="99">
        <f>FK5</f>
        <v>1</v>
      </c>
      <c r="FL402" s="100"/>
      <c r="FM402" s="110"/>
      <c r="FN402" s="95">
        <f t="shared" si="432"/>
        <v>0</v>
      </c>
      <c r="FO402" s="15"/>
      <c r="FP402" s="24">
        <f t="shared" si="451"/>
        <v>0</v>
      </c>
      <c r="FQ402" s="5">
        <v>0</v>
      </c>
      <c r="FR402" s="8">
        <v>0</v>
      </c>
      <c r="FS402" s="84">
        <f t="shared" si="452"/>
        <v>1.0527299999999999</v>
      </c>
      <c r="FT402" s="85">
        <f t="shared" si="453"/>
        <v>500</v>
      </c>
      <c r="FU402" s="85">
        <f t="shared" si="454"/>
        <v>500</v>
      </c>
      <c r="FV402" s="85">
        <f t="shared" si="455"/>
        <v>500</v>
      </c>
      <c r="FW402" s="85">
        <f t="shared" si="456"/>
        <v>500</v>
      </c>
      <c r="FX402" s="85">
        <f t="shared" si="457"/>
        <v>0.9948298499999999</v>
      </c>
      <c r="FY402" s="85">
        <f t="shared" si="458"/>
        <v>500</v>
      </c>
      <c r="FZ402" s="85">
        <f t="shared" si="459"/>
        <v>500</v>
      </c>
      <c r="GA402" s="85">
        <f t="shared" si="460"/>
        <v>500</v>
      </c>
      <c r="GB402" s="85">
        <f t="shared" si="461"/>
        <v>500</v>
      </c>
      <c r="GC402" s="85">
        <f t="shared" si="462"/>
        <v>500</v>
      </c>
      <c r="GD402" s="85">
        <f t="shared" si="463"/>
        <v>500</v>
      </c>
      <c r="GE402" s="85">
        <f t="shared" si="464"/>
        <v>500</v>
      </c>
      <c r="GF402" s="85">
        <f t="shared" si="465"/>
        <v>500</v>
      </c>
      <c r="GG402" s="85">
        <f t="shared" si="466"/>
        <v>500</v>
      </c>
      <c r="GH402" s="101">
        <f t="shared" si="433"/>
        <v>2</v>
      </c>
      <c r="GI402" s="102">
        <f t="shared" si="434"/>
        <v>2.0475598499999998</v>
      </c>
      <c r="GJ402" s="102">
        <f t="shared" si="435"/>
        <v>1.0237799249999999</v>
      </c>
      <c r="GK402" s="79">
        <f>ROW()</f>
        <v>402</v>
      </c>
    </row>
    <row r="403" spans="1:193" s="12" customFormat="1" ht="50.1" customHeight="1">
      <c r="A403" s="17">
        <f>ROW()</f>
        <v>403</v>
      </c>
      <c r="B403" s="32">
        <f t="shared" si="467"/>
        <v>397</v>
      </c>
      <c r="C403" s="33">
        <f t="shared" si="468"/>
        <v>397</v>
      </c>
      <c r="D403" s="31" t="s">
        <v>723</v>
      </c>
      <c r="E403" s="390">
        <f t="shared" si="436"/>
        <v>2.9737732499999994</v>
      </c>
      <c r="F403" s="107">
        <f t="shared" si="402"/>
        <v>3.0603116249999998</v>
      </c>
      <c r="G403" s="3">
        <v>0</v>
      </c>
      <c r="H403" s="4">
        <v>0</v>
      </c>
      <c r="I403" s="63"/>
      <c r="J403" s="15"/>
      <c r="K403" s="13"/>
      <c r="L403" s="98">
        <f t="shared" si="403"/>
        <v>1</v>
      </c>
      <c r="M403" s="99">
        <f>M5</f>
        <v>0.94499999999999995</v>
      </c>
      <c r="N403" s="100">
        <v>3.33</v>
      </c>
      <c r="O403" s="110">
        <v>426752</v>
      </c>
      <c r="P403" s="95">
        <f t="shared" si="404"/>
        <v>3.1468499999999997</v>
      </c>
      <c r="Q403" s="15"/>
      <c r="R403" s="24">
        <f t="shared" si="437"/>
        <v>2</v>
      </c>
      <c r="S403" s="25">
        <v>0</v>
      </c>
      <c r="T403" s="63"/>
      <c r="U403" s="15"/>
      <c r="V403" s="13"/>
      <c r="W403" s="98">
        <f t="shared" si="405"/>
        <v>0</v>
      </c>
      <c r="X403" s="99">
        <f>X5</f>
        <v>0.97</v>
      </c>
      <c r="Y403" s="100"/>
      <c r="Z403" s="110"/>
      <c r="AA403" s="95">
        <f t="shared" si="406"/>
        <v>0</v>
      </c>
      <c r="AB403" s="15"/>
      <c r="AC403" s="24">
        <f t="shared" si="438"/>
        <v>0</v>
      </c>
      <c r="AD403" s="5">
        <v>0</v>
      </c>
      <c r="AE403" s="63"/>
      <c r="AF403" s="15"/>
      <c r="AG403" s="13"/>
      <c r="AH403" s="98">
        <f t="shared" si="407"/>
        <v>0</v>
      </c>
      <c r="AI403" s="99">
        <f>AI5</f>
        <v>0.95499999999999996</v>
      </c>
      <c r="AJ403" s="100"/>
      <c r="AK403" s="110"/>
      <c r="AL403" s="95">
        <f t="shared" si="408"/>
        <v>0</v>
      </c>
      <c r="AM403" s="15"/>
      <c r="AN403" s="24">
        <f t="shared" si="439"/>
        <v>0</v>
      </c>
      <c r="AO403" s="5">
        <v>0</v>
      </c>
      <c r="AP403" s="63"/>
      <c r="AQ403" s="15"/>
      <c r="AR403" s="13"/>
      <c r="AS403" s="98">
        <f t="shared" si="409"/>
        <v>0</v>
      </c>
      <c r="AT403" s="99">
        <f>AT5</f>
        <v>0.96</v>
      </c>
      <c r="AU403" s="100"/>
      <c r="AV403" s="110"/>
      <c r="AW403" s="95">
        <f t="shared" si="410"/>
        <v>0</v>
      </c>
      <c r="AX403" s="15"/>
      <c r="AY403" s="24">
        <f t="shared" si="440"/>
        <v>0</v>
      </c>
      <c r="AZ403" s="5">
        <v>0</v>
      </c>
      <c r="BA403" s="63"/>
      <c r="BB403" s="15"/>
      <c r="BC403" s="13"/>
      <c r="BD403" s="98">
        <f t="shared" si="411"/>
        <v>0</v>
      </c>
      <c r="BE403" s="99">
        <f>BE5</f>
        <v>0.98</v>
      </c>
      <c r="BF403" s="100"/>
      <c r="BG403" s="110"/>
      <c r="BH403" s="95">
        <f t="shared" si="412"/>
        <v>0</v>
      </c>
      <c r="BI403" s="15"/>
      <c r="BJ403" s="24">
        <f t="shared" si="441"/>
        <v>0</v>
      </c>
      <c r="BK403" s="5">
        <v>0</v>
      </c>
      <c r="BL403" s="63"/>
      <c r="BM403" s="15"/>
      <c r="BN403" s="13"/>
      <c r="BO403" s="98">
        <f t="shared" si="413"/>
        <v>1</v>
      </c>
      <c r="BP403" s="99">
        <f>BP5</f>
        <v>0.94499999999999995</v>
      </c>
      <c r="BQ403" s="100">
        <v>3.1468499999999997</v>
      </c>
      <c r="BR403" s="110"/>
      <c r="BS403" s="95">
        <f t="shared" si="414"/>
        <v>2.9737732499999994</v>
      </c>
      <c r="BT403" s="15"/>
      <c r="BU403" s="24">
        <f t="shared" si="442"/>
        <v>1</v>
      </c>
      <c r="BV403" s="5">
        <v>0</v>
      </c>
      <c r="BW403" s="63"/>
      <c r="BX403" s="15"/>
      <c r="BY403" s="13"/>
      <c r="BZ403" s="98">
        <f t="shared" si="415"/>
        <v>0</v>
      </c>
      <c r="CA403" s="99">
        <f>CA5</f>
        <v>1</v>
      </c>
      <c r="CB403" s="100"/>
      <c r="CC403" s="110"/>
      <c r="CD403" s="95">
        <f t="shared" si="416"/>
        <v>0</v>
      </c>
      <c r="CE403" s="15"/>
      <c r="CF403" s="24">
        <f t="shared" si="443"/>
        <v>0</v>
      </c>
      <c r="CG403" s="5">
        <v>0</v>
      </c>
      <c r="CH403" s="63"/>
      <c r="CI403" s="15"/>
      <c r="CJ403" s="13"/>
      <c r="CK403" s="98">
        <f t="shared" si="417"/>
        <v>0</v>
      </c>
      <c r="CL403" s="99">
        <f>CL5</f>
        <v>1</v>
      </c>
      <c r="CM403" s="100"/>
      <c r="CN403" s="110"/>
      <c r="CO403" s="95">
        <f t="shared" si="418"/>
        <v>0</v>
      </c>
      <c r="CP403" s="15"/>
      <c r="CQ403" s="24">
        <f t="shared" si="444"/>
        <v>0</v>
      </c>
      <c r="CR403" s="5">
        <v>0</v>
      </c>
      <c r="CS403" s="63"/>
      <c r="CT403" s="15"/>
      <c r="CU403" s="13"/>
      <c r="CV403" s="98">
        <f t="shared" si="419"/>
        <v>0</v>
      </c>
      <c r="CW403" s="99">
        <f>CW5</f>
        <v>1</v>
      </c>
      <c r="CX403" s="100"/>
      <c r="CY403" s="110"/>
      <c r="CZ403" s="95">
        <f t="shared" si="420"/>
        <v>0</v>
      </c>
      <c r="DA403" s="15"/>
      <c r="DB403" s="24">
        <f t="shared" si="445"/>
        <v>0</v>
      </c>
      <c r="DC403" s="5">
        <v>0</v>
      </c>
      <c r="DD403" s="63"/>
      <c r="DE403" s="15"/>
      <c r="DF403" s="13"/>
      <c r="DG403" s="98">
        <f t="shared" si="421"/>
        <v>0</v>
      </c>
      <c r="DH403" s="99">
        <f>DH5</f>
        <v>1</v>
      </c>
      <c r="DI403" s="100"/>
      <c r="DJ403" s="110"/>
      <c r="DK403" s="95">
        <f t="shared" si="422"/>
        <v>0</v>
      </c>
      <c r="DL403" s="15"/>
      <c r="DM403" s="24">
        <f t="shared" si="446"/>
        <v>0</v>
      </c>
      <c r="DN403" s="5">
        <v>0</v>
      </c>
      <c r="DO403" s="63"/>
      <c r="DP403" s="15"/>
      <c r="DQ403" s="13"/>
      <c r="DR403" s="98">
        <f t="shared" si="423"/>
        <v>0</v>
      </c>
      <c r="DS403" s="99">
        <f>DS5</f>
        <v>1</v>
      </c>
      <c r="DT403" s="100"/>
      <c r="DU403" s="110"/>
      <c r="DV403" s="95">
        <f t="shared" si="424"/>
        <v>0</v>
      </c>
      <c r="DW403" s="15"/>
      <c r="DX403" s="24">
        <f t="shared" si="447"/>
        <v>0</v>
      </c>
      <c r="DY403" s="5">
        <v>0</v>
      </c>
      <c r="DZ403" s="63"/>
      <c r="EA403" s="15"/>
      <c r="EB403" s="13"/>
      <c r="EC403" s="98">
        <f t="shared" si="425"/>
        <v>0</v>
      </c>
      <c r="ED403" s="99">
        <f>ED5</f>
        <v>1</v>
      </c>
      <c r="EE403" s="100"/>
      <c r="EF403" s="110"/>
      <c r="EG403" s="95">
        <f t="shared" si="426"/>
        <v>0</v>
      </c>
      <c r="EH403" s="15"/>
      <c r="EI403" s="24">
        <f t="shared" si="448"/>
        <v>0</v>
      </c>
      <c r="EJ403" s="5">
        <v>0</v>
      </c>
      <c r="EK403" s="63"/>
      <c r="EL403" s="15"/>
      <c r="EM403" s="13"/>
      <c r="EN403" s="98">
        <f t="shared" si="427"/>
        <v>0</v>
      </c>
      <c r="EO403" s="99">
        <f>EO5</f>
        <v>1</v>
      </c>
      <c r="EP403" s="100"/>
      <c r="EQ403" s="110"/>
      <c r="ER403" s="95">
        <f t="shared" si="428"/>
        <v>0</v>
      </c>
      <c r="ES403" s="15"/>
      <c r="ET403" s="24">
        <f t="shared" si="449"/>
        <v>0</v>
      </c>
      <c r="EU403" s="5">
        <v>0</v>
      </c>
      <c r="EV403" s="63"/>
      <c r="EW403" s="15"/>
      <c r="EX403" s="13"/>
      <c r="EY403" s="98">
        <f t="shared" si="429"/>
        <v>0</v>
      </c>
      <c r="EZ403" s="99">
        <f>EZ5</f>
        <v>1</v>
      </c>
      <c r="FA403" s="100"/>
      <c r="FB403" s="110"/>
      <c r="FC403" s="95">
        <f t="shared" si="430"/>
        <v>0</v>
      </c>
      <c r="FD403" s="15"/>
      <c r="FE403" s="24">
        <f t="shared" si="450"/>
        <v>0</v>
      </c>
      <c r="FF403" s="5">
        <v>0</v>
      </c>
      <c r="FG403" s="63"/>
      <c r="FH403" s="15"/>
      <c r="FI403" s="13"/>
      <c r="FJ403" s="98">
        <f t="shared" si="431"/>
        <v>0</v>
      </c>
      <c r="FK403" s="99">
        <f>FK5</f>
        <v>1</v>
      </c>
      <c r="FL403" s="100"/>
      <c r="FM403" s="110"/>
      <c r="FN403" s="95">
        <f t="shared" si="432"/>
        <v>0</v>
      </c>
      <c r="FO403" s="15"/>
      <c r="FP403" s="24">
        <f t="shared" si="451"/>
        <v>0</v>
      </c>
      <c r="FQ403" s="5">
        <v>0</v>
      </c>
      <c r="FR403" s="8">
        <v>0</v>
      </c>
      <c r="FS403" s="84">
        <f t="shared" si="452"/>
        <v>3.1468499999999997</v>
      </c>
      <c r="FT403" s="85">
        <f t="shared" si="453"/>
        <v>500</v>
      </c>
      <c r="FU403" s="85">
        <f t="shared" si="454"/>
        <v>500</v>
      </c>
      <c r="FV403" s="85">
        <f t="shared" si="455"/>
        <v>500</v>
      </c>
      <c r="FW403" s="85">
        <f t="shared" si="456"/>
        <v>500</v>
      </c>
      <c r="FX403" s="85">
        <f t="shared" si="457"/>
        <v>2.9737732499999994</v>
      </c>
      <c r="FY403" s="85">
        <f t="shared" si="458"/>
        <v>500</v>
      </c>
      <c r="FZ403" s="85">
        <f t="shared" si="459"/>
        <v>500</v>
      </c>
      <c r="GA403" s="85">
        <f t="shared" si="460"/>
        <v>500</v>
      </c>
      <c r="GB403" s="85">
        <f t="shared" si="461"/>
        <v>500</v>
      </c>
      <c r="GC403" s="85">
        <f t="shared" si="462"/>
        <v>500</v>
      </c>
      <c r="GD403" s="85">
        <f t="shared" si="463"/>
        <v>500</v>
      </c>
      <c r="GE403" s="85">
        <f t="shared" si="464"/>
        <v>500</v>
      </c>
      <c r="GF403" s="85">
        <f t="shared" si="465"/>
        <v>500</v>
      </c>
      <c r="GG403" s="85">
        <f t="shared" si="466"/>
        <v>500</v>
      </c>
      <c r="GH403" s="101">
        <f t="shared" si="433"/>
        <v>2</v>
      </c>
      <c r="GI403" s="102">
        <f t="shared" si="434"/>
        <v>6.1206232499999995</v>
      </c>
      <c r="GJ403" s="102">
        <f t="shared" si="435"/>
        <v>3.0603116249999998</v>
      </c>
      <c r="GK403" s="79">
        <f>ROW()</f>
        <v>403</v>
      </c>
    </row>
    <row r="404" spans="1:193" s="12" customFormat="1" ht="50.1" customHeight="1">
      <c r="A404" s="17">
        <f>ROW()</f>
        <v>404</v>
      </c>
      <c r="B404" s="32">
        <f t="shared" si="467"/>
        <v>398</v>
      </c>
      <c r="C404" s="33">
        <f t="shared" si="468"/>
        <v>398</v>
      </c>
      <c r="D404" s="31" t="s">
        <v>724</v>
      </c>
      <c r="E404" s="390">
        <f t="shared" si="436"/>
        <v>28.130287499999998</v>
      </c>
      <c r="F404" s="107">
        <f t="shared" si="402"/>
        <v>28.948893749999996</v>
      </c>
      <c r="G404" s="3">
        <v>0</v>
      </c>
      <c r="H404" s="4">
        <v>0</v>
      </c>
      <c r="I404" s="63"/>
      <c r="J404" s="15"/>
      <c r="K404" s="13"/>
      <c r="L404" s="98">
        <f t="shared" si="403"/>
        <v>1</v>
      </c>
      <c r="M404" s="99">
        <f>M5</f>
        <v>0.94499999999999995</v>
      </c>
      <c r="N404" s="100">
        <v>31.5</v>
      </c>
      <c r="O404" s="110">
        <v>547988</v>
      </c>
      <c r="P404" s="95">
        <f t="shared" si="404"/>
        <v>29.767499999999998</v>
      </c>
      <c r="Q404" s="15"/>
      <c r="R404" s="24">
        <f t="shared" si="437"/>
        <v>2</v>
      </c>
      <c r="S404" s="25">
        <v>0</v>
      </c>
      <c r="T404" s="63"/>
      <c r="U404" s="15"/>
      <c r="V404" s="13"/>
      <c r="W404" s="98">
        <f t="shared" si="405"/>
        <v>0</v>
      </c>
      <c r="X404" s="99">
        <f>X5</f>
        <v>0.97</v>
      </c>
      <c r="Y404" s="100"/>
      <c r="Z404" s="110"/>
      <c r="AA404" s="95">
        <f t="shared" si="406"/>
        <v>0</v>
      </c>
      <c r="AB404" s="15"/>
      <c r="AC404" s="24">
        <f t="shared" si="438"/>
        <v>0</v>
      </c>
      <c r="AD404" s="5">
        <v>0</v>
      </c>
      <c r="AE404" s="63"/>
      <c r="AF404" s="15"/>
      <c r="AG404" s="13"/>
      <c r="AH404" s="98">
        <f t="shared" si="407"/>
        <v>0</v>
      </c>
      <c r="AI404" s="99">
        <f>AI5</f>
        <v>0.95499999999999996</v>
      </c>
      <c r="AJ404" s="100"/>
      <c r="AK404" s="110"/>
      <c r="AL404" s="95">
        <f t="shared" si="408"/>
        <v>0</v>
      </c>
      <c r="AM404" s="15"/>
      <c r="AN404" s="24">
        <f t="shared" si="439"/>
        <v>0</v>
      </c>
      <c r="AO404" s="5">
        <v>0</v>
      </c>
      <c r="AP404" s="63"/>
      <c r="AQ404" s="15"/>
      <c r="AR404" s="13"/>
      <c r="AS404" s="98">
        <f t="shared" si="409"/>
        <v>0</v>
      </c>
      <c r="AT404" s="99">
        <f>AT5</f>
        <v>0.96</v>
      </c>
      <c r="AU404" s="100"/>
      <c r="AV404" s="110"/>
      <c r="AW404" s="95">
        <f t="shared" si="410"/>
        <v>0</v>
      </c>
      <c r="AX404" s="15"/>
      <c r="AY404" s="24">
        <f t="shared" si="440"/>
        <v>0</v>
      </c>
      <c r="AZ404" s="5">
        <v>0</v>
      </c>
      <c r="BA404" s="63"/>
      <c r="BB404" s="15"/>
      <c r="BC404" s="13"/>
      <c r="BD404" s="98">
        <f t="shared" si="411"/>
        <v>0</v>
      </c>
      <c r="BE404" s="99">
        <f>BE5</f>
        <v>0.98</v>
      </c>
      <c r="BF404" s="100"/>
      <c r="BG404" s="110"/>
      <c r="BH404" s="95">
        <f t="shared" si="412"/>
        <v>0</v>
      </c>
      <c r="BI404" s="15"/>
      <c r="BJ404" s="24">
        <f t="shared" si="441"/>
        <v>0</v>
      </c>
      <c r="BK404" s="5">
        <v>0</v>
      </c>
      <c r="BL404" s="63"/>
      <c r="BM404" s="15"/>
      <c r="BN404" s="13"/>
      <c r="BO404" s="98">
        <f t="shared" si="413"/>
        <v>1</v>
      </c>
      <c r="BP404" s="99">
        <f>BP5</f>
        <v>0.94499999999999995</v>
      </c>
      <c r="BQ404" s="100">
        <v>29.767499999999998</v>
      </c>
      <c r="BR404" s="110"/>
      <c r="BS404" s="95">
        <f t="shared" si="414"/>
        <v>28.130287499999998</v>
      </c>
      <c r="BT404" s="15"/>
      <c r="BU404" s="24">
        <f t="shared" si="442"/>
        <v>1</v>
      </c>
      <c r="BV404" s="5">
        <v>0</v>
      </c>
      <c r="BW404" s="63"/>
      <c r="BX404" s="15"/>
      <c r="BY404" s="13"/>
      <c r="BZ404" s="98">
        <f t="shared" si="415"/>
        <v>0</v>
      </c>
      <c r="CA404" s="99">
        <f>CA5</f>
        <v>1</v>
      </c>
      <c r="CB404" s="100"/>
      <c r="CC404" s="110"/>
      <c r="CD404" s="95">
        <f t="shared" si="416"/>
        <v>0</v>
      </c>
      <c r="CE404" s="15"/>
      <c r="CF404" s="24">
        <f t="shared" si="443"/>
        <v>0</v>
      </c>
      <c r="CG404" s="5">
        <v>0</v>
      </c>
      <c r="CH404" s="63"/>
      <c r="CI404" s="15"/>
      <c r="CJ404" s="13"/>
      <c r="CK404" s="98">
        <f t="shared" si="417"/>
        <v>0</v>
      </c>
      <c r="CL404" s="99">
        <f>CL5</f>
        <v>1</v>
      </c>
      <c r="CM404" s="100"/>
      <c r="CN404" s="110"/>
      <c r="CO404" s="95">
        <f t="shared" si="418"/>
        <v>0</v>
      </c>
      <c r="CP404" s="15"/>
      <c r="CQ404" s="24">
        <f t="shared" si="444"/>
        <v>0</v>
      </c>
      <c r="CR404" s="5">
        <v>0</v>
      </c>
      <c r="CS404" s="63"/>
      <c r="CT404" s="15"/>
      <c r="CU404" s="13"/>
      <c r="CV404" s="98">
        <f t="shared" si="419"/>
        <v>0</v>
      </c>
      <c r="CW404" s="99">
        <f>CW5</f>
        <v>1</v>
      </c>
      <c r="CX404" s="100"/>
      <c r="CY404" s="110"/>
      <c r="CZ404" s="95">
        <f t="shared" si="420"/>
        <v>0</v>
      </c>
      <c r="DA404" s="15"/>
      <c r="DB404" s="24">
        <f t="shared" si="445"/>
        <v>0</v>
      </c>
      <c r="DC404" s="5">
        <v>0</v>
      </c>
      <c r="DD404" s="63"/>
      <c r="DE404" s="15"/>
      <c r="DF404" s="13"/>
      <c r="DG404" s="98">
        <f t="shared" si="421"/>
        <v>0</v>
      </c>
      <c r="DH404" s="99">
        <f>DH5</f>
        <v>1</v>
      </c>
      <c r="DI404" s="100"/>
      <c r="DJ404" s="110"/>
      <c r="DK404" s="95">
        <f t="shared" si="422"/>
        <v>0</v>
      </c>
      <c r="DL404" s="15"/>
      <c r="DM404" s="24">
        <f t="shared" si="446"/>
        <v>0</v>
      </c>
      <c r="DN404" s="5">
        <v>0</v>
      </c>
      <c r="DO404" s="63"/>
      <c r="DP404" s="15"/>
      <c r="DQ404" s="13"/>
      <c r="DR404" s="98">
        <f t="shared" si="423"/>
        <v>0</v>
      </c>
      <c r="DS404" s="99">
        <f>DS5</f>
        <v>1</v>
      </c>
      <c r="DT404" s="100"/>
      <c r="DU404" s="110"/>
      <c r="DV404" s="95">
        <f t="shared" si="424"/>
        <v>0</v>
      </c>
      <c r="DW404" s="15"/>
      <c r="DX404" s="24">
        <f t="shared" si="447"/>
        <v>0</v>
      </c>
      <c r="DY404" s="5">
        <v>0</v>
      </c>
      <c r="DZ404" s="63"/>
      <c r="EA404" s="15"/>
      <c r="EB404" s="13"/>
      <c r="EC404" s="98">
        <f t="shared" si="425"/>
        <v>0</v>
      </c>
      <c r="ED404" s="99">
        <f>ED5</f>
        <v>1</v>
      </c>
      <c r="EE404" s="100"/>
      <c r="EF404" s="110"/>
      <c r="EG404" s="95">
        <f t="shared" si="426"/>
        <v>0</v>
      </c>
      <c r="EH404" s="15"/>
      <c r="EI404" s="24">
        <f t="shared" si="448"/>
        <v>0</v>
      </c>
      <c r="EJ404" s="5">
        <v>0</v>
      </c>
      <c r="EK404" s="63"/>
      <c r="EL404" s="15"/>
      <c r="EM404" s="13"/>
      <c r="EN404" s="98">
        <f t="shared" si="427"/>
        <v>0</v>
      </c>
      <c r="EO404" s="99">
        <f>EO5</f>
        <v>1</v>
      </c>
      <c r="EP404" s="100"/>
      <c r="EQ404" s="110"/>
      <c r="ER404" s="95">
        <f t="shared" si="428"/>
        <v>0</v>
      </c>
      <c r="ES404" s="15"/>
      <c r="ET404" s="24">
        <f t="shared" si="449"/>
        <v>0</v>
      </c>
      <c r="EU404" s="5">
        <v>0</v>
      </c>
      <c r="EV404" s="63"/>
      <c r="EW404" s="15"/>
      <c r="EX404" s="13"/>
      <c r="EY404" s="98">
        <f t="shared" si="429"/>
        <v>0</v>
      </c>
      <c r="EZ404" s="99">
        <f>EZ5</f>
        <v>1</v>
      </c>
      <c r="FA404" s="100"/>
      <c r="FB404" s="110"/>
      <c r="FC404" s="95">
        <f t="shared" si="430"/>
        <v>0</v>
      </c>
      <c r="FD404" s="15"/>
      <c r="FE404" s="24">
        <f t="shared" si="450"/>
        <v>0</v>
      </c>
      <c r="FF404" s="5">
        <v>0</v>
      </c>
      <c r="FG404" s="63"/>
      <c r="FH404" s="15"/>
      <c r="FI404" s="13"/>
      <c r="FJ404" s="98">
        <f t="shared" si="431"/>
        <v>0</v>
      </c>
      <c r="FK404" s="99">
        <f>FK5</f>
        <v>1</v>
      </c>
      <c r="FL404" s="100"/>
      <c r="FM404" s="110"/>
      <c r="FN404" s="95">
        <f t="shared" si="432"/>
        <v>0</v>
      </c>
      <c r="FO404" s="15"/>
      <c r="FP404" s="24">
        <f t="shared" si="451"/>
        <v>0</v>
      </c>
      <c r="FQ404" s="5">
        <v>0</v>
      </c>
      <c r="FR404" s="8">
        <v>0</v>
      </c>
      <c r="FS404" s="84">
        <f t="shared" si="452"/>
        <v>29.767499999999998</v>
      </c>
      <c r="FT404" s="85">
        <f t="shared" si="453"/>
        <v>500</v>
      </c>
      <c r="FU404" s="85">
        <f t="shared" si="454"/>
        <v>500</v>
      </c>
      <c r="FV404" s="85">
        <f t="shared" si="455"/>
        <v>500</v>
      </c>
      <c r="FW404" s="85">
        <f t="shared" si="456"/>
        <v>500</v>
      </c>
      <c r="FX404" s="85">
        <f t="shared" si="457"/>
        <v>28.130287499999998</v>
      </c>
      <c r="FY404" s="85">
        <f t="shared" si="458"/>
        <v>500</v>
      </c>
      <c r="FZ404" s="85">
        <f t="shared" si="459"/>
        <v>500</v>
      </c>
      <c r="GA404" s="85">
        <f t="shared" si="460"/>
        <v>500</v>
      </c>
      <c r="GB404" s="85">
        <f t="shared" si="461"/>
        <v>500</v>
      </c>
      <c r="GC404" s="85">
        <f t="shared" si="462"/>
        <v>500</v>
      </c>
      <c r="GD404" s="85">
        <f t="shared" si="463"/>
        <v>500</v>
      </c>
      <c r="GE404" s="85">
        <f t="shared" si="464"/>
        <v>500</v>
      </c>
      <c r="GF404" s="85">
        <f t="shared" si="465"/>
        <v>500</v>
      </c>
      <c r="GG404" s="85">
        <f t="shared" si="466"/>
        <v>500</v>
      </c>
      <c r="GH404" s="101">
        <f t="shared" si="433"/>
        <v>2</v>
      </c>
      <c r="GI404" s="102">
        <f t="shared" si="434"/>
        <v>57.897787499999993</v>
      </c>
      <c r="GJ404" s="102">
        <f t="shared" si="435"/>
        <v>28.948893749999996</v>
      </c>
      <c r="GK404" s="79">
        <f>ROW()</f>
        <v>404</v>
      </c>
    </row>
    <row r="405" spans="1:193" s="12" customFormat="1" ht="50.1" customHeight="1">
      <c r="A405" s="17">
        <f>ROW()</f>
        <v>405</v>
      </c>
      <c r="B405" s="32">
        <f t="shared" si="467"/>
        <v>399</v>
      </c>
      <c r="C405" s="33">
        <f t="shared" si="468"/>
        <v>399</v>
      </c>
      <c r="D405" s="31" t="s">
        <v>725</v>
      </c>
      <c r="E405" s="390">
        <f t="shared" si="436"/>
        <v>13.931189999999999</v>
      </c>
      <c r="F405" s="107">
        <f t="shared" ref="F405:F439" si="469">GJ405</f>
        <v>14.336594999999999</v>
      </c>
      <c r="G405" s="3">
        <v>0</v>
      </c>
      <c r="H405" s="4">
        <v>0</v>
      </c>
      <c r="I405" s="63"/>
      <c r="J405" s="15"/>
      <c r="K405" s="13"/>
      <c r="L405" s="98">
        <f t="shared" ref="L405:L439" si="470">IF(N405&gt;0,1,0)</f>
        <v>1</v>
      </c>
      <c r="M405" s="99">
        <f>M5</f>
        <v>0.94499999999999995</v>
      </c>
      <c r="N405" s="100">
        <v>15.6</v>
      </c>
      <c r="O405" s="110">
        <v>547989</v>
      </c>
      <c r="P405" s="95">
        <f t="shared" ref="P405:P439" si="471">N405*M405</f>
        <v>14.741999999999999</v>
      </c>
      <c r="Q405" s="15"/>
      <c r="R405" s="24">
        <f t="shared" si="437"/>
        <v>2</v>
      </c>
      <c r="S405" s="25">
        <v>0</v>
      </c>
      <c r="T405" s="63"/>
      <c r="U405" s="15"/>
      <c r="V405" s="13"/>
      <c r="W405" s="98">
        <f t="shared" ref="W405:W439" si="472">IF(Y405&gt;0,1,0)</f>
        <v>0</v>
      </c>
      <c r="X405" s="99">
        <f>X5</f>
        <v>0.97</v>
      </c>
      <c r="Y405" s="100"/>
      <c r="Z405" s="110"/>
      <c r="AA405" s="95">
        <f t="shared" ref="AA405:AA439" si="473">Y405*X405</f>
        <v>0</v>
      </c>
      <c r="AB405" s="15"/>
      <c r="AC405" s="24">
        <f t="shared" si="438"/>
        <v>0</v>
      </c>
      <c r="AD405" s="5">
        <v>0</v>
      </c>
      <c r="AE405" s="63"/>
      <c r="AF405" s="15"/>
      <c r="AG405" s="13"/>
      <c r="AH405" s="98">
        <f t="shared" ref="AH405:AH439" si="474">IF(AJ405&gt;0,1,0)</f>
        <v>0</v>
      </c>
      <c r="AI405" s="99">
        <f>AI5</f>
        <v>0.95499999999999996</v>
      </c>
      <c r="AJ405" s="100"/>
      <c r="AK405" s="110"/>
      <c r="AL405" s="95">
        <f t="shared" ref="AL405:AL439" si="475">AJ405*AI405</f>
        <v>0</v>
      </c>
      <c r="AM405" s="15"/>
      <c r="AN405" s="24">
        <f t="shared" si="439"/>
        <v>0</v>
      </c>
      <c r="AO405" s="5">
        <v>0</v>
      </c>
      <c r="AP405" s="63"/>
      <c r="AQ405" s="15"/>
      <c r="AR405" s="13"/>
      <c r="AS405" s="98">
        <f t="shared" ref="AS405:AS439" si="476">IF(AU405&gt;0,1,0)</f>
        <v>0</v>
      </c>
      <c r="AT405" s="99">
        <f>AT5</f>
        <v>0.96</v>
      </c>
      <c r="AU405" s="100"/>
      <c r="AV405" s="110"/>
      <c r="AW405" s="95">
        <f t="shared" ref="AW405:AW439" si="477">AU405*AT405</f>
        <v>0</v>
      </c>
      <c r="AX405" s="15"/>
      <c r="AY405" s="24">
        <f t="shared" si="440"/>
        <v>0</v>
      </c>
      <c r="AZ405" s="5">
        <v>0</v>
      </c>
      <c r="BA405" s="63"/>
      <c r="BB405" s="15"/>
      <c r="BC405" s="13"/>
      <c r="BD405" s="98">
        <f t="shared" ref="BD405:BD439" si="478">IF(BF405&gt;0,1,0)</f>
        <v>0</v>
      </c>
      <c r="BE405" s="99">
        <f>BE5</f>
        <v>0.98</v>
      </c>
      <c r="BF405" s="100"/>
      <c r="BG405" s="110"/>
      <c r="BH405" s="95">
        <f t="shared" ref="BH405:BH439" si="479">BF405*BE405</f>
        <v>0</v>
      </c>
      <c r="BI405" s="15"/>
      <c r="BJ405" s="24">
        <f t="shared" si="441"/>
        <v>0</v>
      </c>
      <c r="BK405" s="5">
        <v>0</v>
      </c>
      <c r="BL405" s="63"/>
      <c r="BM405" s="15"/>
      <c r="BN405" s="13"/>
      <c r="BO405" s="98">
        <f t="shared" ref="BO405:BO439" si="480">IF(BQ405&gt;0,1,0)</f>
        <v>1</v>
      </c>
      <c r="BP405" s="99">
        <f>BP5</f>
        <v>0.94499999999999995</v>
      </c>
      <c r="BQ405" s="100">
        <v>14.741999999999999</v>
      </c>
      <c r="BR405" s="110"/>
      <c r="BS405" s="95">
        <f t="shared" ref="BS405:BS439" si="481">BQ405*BP405</f>
        <v>13.931189999999999</v>
      </c>
      <c r="BT405" s="15"/>
      <c r="BU405" s="24">
        <f t="shared" si="442"/>
        <v>1</v>
      </c>
      <c r="BV405" s="5">
        <v>0</v>
      </c>
      <c r="BW405" s="63"/>
      <c r="BX405" s="15"/>
      <c r="BY405" s="13"/>
      <c r="BZ405" s="98">
        <f t="shared" ref="BZ405:BZ439" si="482">IF(CB405&gt;0,1,0)</f>
        <v>0</v>
      </c>
      <c r="CA405" s="99">
        <f>CA5</f>
        <v>1</v>
      </c>
      <c r="CB405" s="100"/>
      <c r="CC405" s="110"/>
      <c r="CD405" s="95">
        <f t="shared" ref="CD405:CD439" si="483">CB405*CA405</f>
        <v>0</v>
      </c>
      <c r="CE405" s="15"/>
      <c r="CF405" s="24">
        <f t="shared" si="443"/>
        <v>0</v>
      </c>
      <c r="CG405" s="5">
        <v>0</v>
      </c>
      <c r="CH405" s="63"/>
      <c r="CI405" s="15"/>
      <c r="CJ405" s="13"/>
      <c r="CK405" s="98">
        <f t="shared" ref="CK405:CK439" si="484">IF(CM405&gt;0,1,0)</f>
        <v>0</v>
      </c>
      <c r="CL405" s="99">
        <f>CL5</f>
        <v>1</v>
      </c>
      <c r="CM405" s="100"/>
      <c r="CN405" s="110"/>
      <c r="CO405" s="95">
        <f t="shared" ref="CO405:CO439" si="485">CM405*CL405</f>
        <v>0</v>
      </c>
      <c r="CP405" s="15"/>
      <c r="CQ405" s="24">
        <f t="shared" si="444"/>
        <v>0</v>
      </c>
      <c r="CR405" s="5">
        <v>0</v>
      </c>
      <c r="CS405" s="63"/>
      <c r="CT405" s="15"/>
      <c r="CU405" s="13"/>
      <c r="CV405" s="98">
        <f t="shared" ref="CV405:CV439" si="486">IF(CX405&gt;0,1,0)</f>
        <v>0</v>
      </c>
      <c r="CW405" s="99">
        <f>CW5</f>
        <v>1</v>
      </c>
      <c r="CX405" s="100"/>
      <c r="CY405" s="110"/>
      <c r="CZ405" s="95">
        <f t="shared" ref="CZ405:CZ439" si="487">CX405*CW405</f>
        <v>0</v>
      </c>
      <c r="DA405" s="15"/>
      <c r="DB405" s="24">
        <f t="shared" si="445"/>
        <v>0</v>
      </c>
      <c r="DC405" s="5">
        <v>0</v>
      </c>
      <c r="DD405" s="63"/>
      <c r="DE405" s="15"/>
      <c r="DF405" s="13"/>
      <c r="DG405" s="98">
        <f t="shared" ref="DG405:DG439" si="488">IF(DI405&gt;0,1,0)</f>
        <v>0</v>
      </c>
      <c r="DH405" s="99">
        <f>DH5</f>
        <v>1</v>
      </c>
      <c r="DI405" s="100"/>
      <c r="DJ405" s="110"/>
      <c r="DK405" s="95">
        <f t="shared" ref="DK405:DK439" si="489">DI405*DH405</f>
        <v>0</v>
      </c>
      <c r="DL405" s="15"/>
      <c r="DM405" s="24">
        <f t="shared" si="446"/>
        <v>0</v>
      </c>
      <c r="DN405" s="5">
        <v>0</v>
      </c>
      <c r="DO405" s="63"/>
      <c r="DP405" s="15"/>
      <c r="DQ405" s="13"/>
      <c r="DR405" s="98">
        <f t="shared" ref="DR405:DR439" si="490">IF(DT405&gt;0,1,0)</f>
        <v>0</v>
      </c>
      <c r="DS405" s="99">
        <f>DS5</f>
        <v>1</v>
      </c>
      <c r="DT405" s="100"/>
      <c r="DU405" s="110"/>
      <c r="DV405" s="95">
        <f t="shared" ref="DV405:DV439" si="491">DT405*DS405</f>
        <v>0</v>
      </c>
      <c r="DW405" s="15"/>
      <c r="DX405" s="24">
        <f t="shared" si="447"/>
        <v>0</v>
      </c>
      <c r="DY405" s="5">
        <v>0</v>
      </c>
      <c r="DZ405" s="63"/>
      <c r="EA405" s="15"/>
      <c r="EB405" s="13"/>
      <c r="EC405" s="98">
        <f t="shared" ref="EC405:EC439" si="492">IF(EE405&gt;0,1,0)</f>
        <v>0</v>
      </c>
      <c r="ED405" s="99">
        <f>ED5</f>
        <v>1</v>
      </c>
      <c r="EE405" s="100"/>
      <c r="EF405" s="110"/>
      <c r="EG405" s="95">
        <f t="shared" ref="EG405:EG439" si="493">EE405*ED405</f>
        <v>0</v>
      </c>
      <c r="EH405" s="15"/>
      <c r="EI405" s="24">
        <f t="shared" si="448"/>
        <v>0</v>
      </c>
      <c r="EJ405" s="5">
        <v>0</v>
      </c>
      <c r="EK405" s="63"/>
      <c r="EL405" s="15"/>
      <c r="EM405" s="13"/>
      <c r="EN405" s="98">
        <f t="shared" ref="EN405:EN439" si="494">IF(EP405&gt;0,1,0)</f>
        <v>0</v>
      </c>
      <c r="EO405" s="99">
        <f>EO5</f>
        <v>1</v>
      </c>
      <c r="EP405" s="100"/>
      <c r="EQ405" s="110"/>
      <c r="ER405" s="95">
        <f t="shared" ref="ER405:ER439" si="495">EP405*EO405</f>
        <v>0</v>
      </c>
      <c r="ES405" s="15"/>
      <c r="ET405" s="24">
        <f t="shared" si="449"/>
        <v>0</v>
      </c>
      <c r="EU405" s="5">
        <v>0</v>
      </c>
      <c r="EV405" s="63"/>
      <c r="EW405" s="15"/>
      <c r="EX405" s="13"/>
      <c r="EY405" s="98">
        <f t="shared" ref="EY405:EY439" si="496">IF(FA405&gt;0,1,0)</f>
        <v>0</v>
      </c>
      <c r="EZ405" s="99">
        <f>EZ5</f>
        <v>1</v>
      </c>
      <c r="FA405" s="100"/>
      <c r="FB405" s="110"/>
      <c r="FC405" s="95">
        <f t="shared" ref="FC405:FC439" si="497">FA405*EZ405</f>
        <v>0</v>
      </c>
      <c r="FD405" s="15"/>
      <c r="FE405" s="24">
        <f t="shared" si="450"/>
        <v>0</v>
      </c>
      <c r="FF405" s="5">
        <v>0</v>
      </c>
      <c r="FG405" s="63"/>
      <c r="FH405" s="15"/>
      <c r="FI405" s="13"/>
      <c r="FJ405" s="98">
        <f t="shared" ref="FJ405:FJ439" si="498">IF(FL405&gt;0,1,0)</f>
        <v>0</v>
      </c>
      <c r="FK405" s="99">
        <f>FK5</f>
        <v>1</v>
      </c>
      <c r="FL405" s="100"/>
      <c r="FM405" s="110"/>
      <c r="FN405" s="95">
        <f t="shared" ref="FN405:FN439" si="499">FL405*FK405</f>
        <v>0</v>
      </c>
      <c r="FO405" s="15"/>
      <c r="FP405" s="24">
        <f t="shared" si="451"/>
        <v>0</v>
      </c>
      <c r="FQ405" s="5">
        <v>0</v>
      </c>
      <c r="FR405" s="8">
        <v>0</v>
      </c>
      <c r="FS405" s="84">
        <f t="shared" si="452"/>
        <v>14.741999999999999</v>
      </c>
      <c r="FT405" s="85">
        <f t="shared" si="453"/>
        <v>500</v>
      </c>
      <c r="FU405" s="85">
        <f t="shared" si="454"/>
        <v>500</v>
      </c>
      <c r="FV405" s="85">
        <f t="shared" si="455"/>
        <v>500</v>
      </c>
      <c r="FW405" s="85">
        <f t="shared" si="456"/>
        <v>500</v>
      </c>
      <c r="FX405" s="85">
        <f t="shared" si="457"/>
        <v>13.931189999999999</v>
      </c>
      <c r="FY405" s="85">
        <f t="shared" si="458"/>
        <v>500</v>
      </c>
      <c r="FZ405" s="85">
        <f t="shared" si="459"/>
        <v>500</v>
      </c>
      <c r="GA405" s="85">
        <f t="shared" si="460"/>
        <v>500</v>
      </c>
      <c r="GB405" s="85">
        <f t="shared" si="461"/>
        <v>500</v>
      </c>
      <c r="GC405" s="85">
        <f t="shared" si="462"/>
        <v>500</v>
      </c>
      <c r="GD405" s="85">
        <f t="shared" si="463"/>
        <v>500</v>
      </c>
      <c r="GE405" s="85">
        <f t="shared" si="464"/>
        <v>500</v>
      </c>
      <c r="GF405" s="85">
        <f t="shared" si="465"/>
        <v>500</v>
      </c>
      <c r="GG405" s="85">
        <f t="shared" si="466"/>
        <v>500</v>
      </c>
      <c r="GH405" s="101">
        <f t="shared" ref="GH405:GH439" si="500">L405+W405+AH405+AS405+BD405+BO405+BZ405+CK405+CV405+DG405+DR405+EC405+EN405+EY405+FJ405</f>
        <v>2</v>
      </c>
      <c r="GI405" s="102">
        <f t="shared" ref="GI405:GI439" si="501">P405+AA405+AL405+AW405+BH405+BS405+CD405+CO405+CZ405+DK405+DV405+EG405+ER405+FC405+FN405</f>
        <v>28.673189999999998</v>
      </c>
      <c r="GJ405" s="102">
        <f t="shared" ref="GJ405:GJ439" si="502">IF(GH405&lt;=0,0,GI405/GH405)</f>
        <v>14.336594999999999</v>
      </c>
      <c r="GK405" s="79">
        <f>ROW()</f>
        <v>405</v>
      </c>
    </row>
    <row r="406" spans="1:193" s="12" customFormat="1" ht="50.1" customHeight="1">
      <c r="A406" s="17">
        <f>ROW()</f>
        <v>406</v>
      </c>
      <c r="B406" s="32">
        <f t="shared" si="467"/>
        <v>400</v>
      </c>
      <c r="C406" s="33">
        <f t="shared" si="468"/>
        <v>400</v>
      </c>
      <c r="D406" s="31" t="s">
        <v>726</v>
      </c>
      <c r="E406" s="390">
        <f t="shared" si="436"/>
        <v>8.5953656249999995</v>
      </c>
      <c r="F406" s="107">
        <f t="shared" si="469"/>
        <v>8.8454953124999989</v>
      </c>
      <c r="G406" s="3">
        <v>0</v>
      </c>
      <c r="H406" s="4">
        <v>0</v>
      </c>
      <c r="I406" s="63"/>
      <c r="J406" s="15"/>
      <c r="K406" s="13"/>
      <c r="L406" s="98">
        <f t="shared" si="470"/>
        <v>1</v>
      </c>
      <c r="M406" s="99">
        <f>M5</f>
        <v>0.94499999999999995</v>
      </c>
      <c r="N406" s="100">
        <v>9.625</v>
      </c>
      <c r="O406" s="110">
        <v>433397</v>
      </c>
      <c r="P406" s="95">
        <f t="shared" si="471"/>
        <v>9.0956250000000001</v>
      </c>
      <c r="Q406" s="15"/>
      <c r="R406" s="24">
        <f t="shared" si="437"/>
        <v>2</v>
      </c>
      <c r="S406" s="25">
        <v>0</v>
      </c>
      <c r="T406" s="63"/>
      <c r="U406" s="15"/>
      <c r="V406" s="13"/>
      <c r="W406" s="98">
        <f t="shared" si="472"/>
        <v>0</v>
      </c>
      <c r="X406" s="99">
        <f>X5</f>
        <v>0.97</v>
      </c>
      <c r="Y406" s="100"/>
      <c r="Z406" s="110"/>
      <c r="AA406" s="95">
        <f t="shared" si="473"/>
        <v>0</v>
      </c>
      <c r="AB406" s="15"/>
      <c r="AC406" s="24">
        <f t="shared" si="438"/>
        <v>0</v>
      </c>
      <c r="AD406" s="5">
        <v>0</v>
      </c>
      <c r="AE406" s="63"/>
      <c r="AF406" s="15"/>
      <c r="AG406" s="13"/>
      <c r="AH406" s="98">
        <f t="shared" si="474"/>
        <v>0</v>
      </c>
      <c r="AI406" s="99">
        <f>AI5</f>
        <v>0.95499999999999996</v>
      </c>
      <c r="AJ406" s="100"/>
      <c r="AK406" s="110"/>
      <c r="AL406" s="95">
        <f t="shared" si="475"/>
        <v>0</v>
      </c>
      <c r="AM406" s="15"/>
      <c r="AN406" s="24">
        <f t="shared" si="439"/>
        <v>0</v>
      </c>
      <c r="AO406" s="5">
        <v>0</v>
      </c>
      <c r="AP406" s="63"/>
      <c r="AQ406" s="15"/>
      <c r="AR406" s="13"/>
      <c r="AS406" s="98">
        <f t="shared" si="476"/>
        <v>0</v>
      </c>
      <c r="AT406" s="99">
        <f>AT5</f>
        <v>0.96</v>
      </c>
      <c r="AU406" s="100"/>
      <c r="AV406" s="110"/>
      <c r="AW406" s="95">
        <f t="shared" si="477"/>
        <v>0</v>
      </c>
      <c r="AX406" s="15"/>
      <c r="AY406" s="24">
        <f t="shared" si="440"/>
        <v>0</v>
      </c>
      <c r="AZ406" s="5">
        <v>0</v>
      </c>
      <c r="BA406" s="63"/>
      <c r="BB406" s="15"/>
      <c r="BC406" s="13"/>
      <c r="BD406" s="98">
        <f t="shared" si="478"/>
        <v>0</v>
      </c>
      <c r="BE406" s="99">
        <f>BE5</f>
        <v>0.98</v>
      </c>
      <c r="BF406" s="100"/>
      <c r="BG406" s="110"/>
      <c r="BH406" s="95">
        <f t="shared" si="479"/>
        <v>0</v>
      </c>
      <c r="BI406" s="15"/>
      <c r="BJ406" s="24">
        <f t="shared" si="441"/>
        <v>0</v>
      </c>
      <c r="BK406" s="5">
        <v>0</v>
      </c>
      <c r="BL406" s="63"/>
      <c r="BM406" s="15"/>
      <c r="BN406" s="13"/>
      <c r="BO406" s="98">
        <f t="shared" si="480"/>
        <v>1</v>
      </c>
      <c r="BP406" s="99">
        <f>BP5</f>
        <v>0.94499999999999995</v>
      </c>
      <c r="BQ406" s="100">
        <v>9.0956250000000001</v>
      </c>
      <c r="BR406" s="110"/>
      <c r="BS406" s="95">
        <f t="shared" si="481"/>
        <v>8.5953656249999995</v>
      </c>
      <c r="BT406" s="15"/>
      <c r="BU406" s="24">
        <f t="shared" si="442"/>
        <v>1</v>
      </c>
      <c r="BV406" s="5">
        <v>0</v>
      </c>
      <c r="BW406" s="63"/>
      <c r="BX406" s="15"/>
      <c r="BY406" s="13"/>
      <c r="BZ406" s="98">
        <f t="shared" si="482"/>
        <v>0</v>
      </c>
      <c r="CA406" s="99">
        <f>CA5</f>
        <v>1</v>
      </c>
      <c r="CB406" s="100"/>
      <c r="CC406" s="110"/>
      <c r="CD406" s="95">
        <f t="shared" si="483"/>
        <v>0</v>
      </c>
      <c r="CE406" s="15"/>
      <c r="CF406" s="24">
        <f t="shared" si="443"/>
        <v>0</v>
      </c>
      <c r="CG406" s="5">
        <v>0</v>
      </c>
      <c r="CH406" s="63"/>
      <c r="CI406" s="15"/>
      <c r="CJ406" s="13"/>
      <c r="CK406" s="98">
        <f t="shared" si="484"/>
        <v>0</v>
      </c>
      <c r="CL406" s="99">
        <f>CL5</f>
        <v>1</v>
      </c>
      <c r="CM406" s="100"/>
      <c r="CN406" s="110"/>
      <c r="CO406" s="95">
        <f t="shared" si="485"/>
        <v>0</v>
      </c>
      <c r="CP406" s="15"/>
      <c r="CQ406" s="24">
        <f t="shared" si="444"/>
        <v>0</v>
      </c>
      <c r="CR406" s="5">
        <v>0</v>
      </c>
      <c r="CS406" s="63"/>
      <c r="CT406" s="15"/>
      <c r="CU406" s="13"/>
      <c r="CV406" s="98">
        <f t="shared" si="486"/>
        <v>0</v>
      </c>
      <c r="CW406" s="99">
        <f>CW5</f>
        <v>1</v>
      </c>
      <c r="CX406" s="100"/>
      <c r="CY406" s="110"/>
      <c r="CZ406" s="95">
        <f t="shared" si="487"/>
        <v>0</v>
      </c>
      <c r="DA406" s="15"/>
      <c r="DB406" s="24">
        <f t="shared" si="445"/>
        <v>0</v>
      </c>
      <c r="DC406" s="5">
        <v>0</v>
      </c>
      <c r="DD406" s="63"/>
      <c r="DE406" s="15"/>
      <c r="DF406" s="13"/>
      <c r="DG406" s="98">
        <f t="shared" si="488"/>
        <v>0</v>
      </c>
      <c r="DH406" s="99">
        <f>DH5</f>
        <v>1</v>
      </c>
      <c r="DI406" s="100"/>
      <c r="DJ406" s="110"/>
      <c r="DK406" s="95">
        <f t="shared" si="489"/>
        <v>0</v>
      </c>
      <c r="DL406" s="15"/>
      <c r="DM406" s="24">
        <f t="shared" si="446"/>
        <v>0</v>
      </c>
      <c r="DN406" s="5">
        <v>0</v>
      </c>
      <c r="DO406" s="63"/>
      <c r="DP406" s="15"/>
      <c r="DQ406" s="13"/>
      <c r="DR406" s="98">
        <f t="shared" si="490"/>
        <v>0</v>
      </c>
      <c r="DS406" s="99">
        <f>DS5</f>
        <v>1</v>
      </c>
      <c r="DT406" s="100"/>
      <c r="DU406" s="110"/>
      <c r="DV406" s="95">
        <f t="shared" si="491"/>
        <v>0</v>
      </c>
      <c r="DW406" s="15"/>
      <c r="DX406" s="24">
        <f t="shared" si="447"/>
        <v>0</v>
      </c>
      <c r="DY406" s="5">
        <v>0</v>
      </c>
      <c r="DZ406" s="63"/>
      <c r="EA406" s="15"/>
      <c r="EB406" s="13"/>
      <c r="EC406" s="98">
        <f t="shared" si="492"/>
        <v>0</v>
      </c>
      <c r="ED406" s="99">
        <f>ED5</f>
        <v>1</v>
      </c>
      <c r="EE406" s="100"/>
      <c r="EF406" s="110"/>
      <c r="EG406" s="95">
        <f t="shared" si="493"/>
        <v>0</v>
      </c>
      <c r="EH406" s="15"/>
      <c r="EI406" s="24">
        <f t="shared" si="448"/>
        <v>0</v>
      </c>
      <c r="EJ406" s="5">
        <v>0</v>
      </c>
      <c r="EK406" s="63"/>
      <c r="EL406" s="15"/>
      <c r="EM406" s="13"/>
      <c r="EN406" s="98">
        <f t="shared" si="494"/>
        <v>0</v>
      </c>
      <c r="EO406" s="99">
        <f>EO5</f>
        <v>1</v>
      </c>
      <c r="EP406" s="100"/>
      <c r="EQ406" s="110"/>
      <c r="ER406" s="95">
        <f t="shared" si="495"/>
        <v>0</v>
      </c>
      <c r="ES406" s="15"/>
      <c r="ET406" s="24">
        <f t="shared" si="449"/>
        <v>0</v>
      </c>
      <c r="EU406" s="5">
        <v>0</v>
      </c>
      <c r="EV406" s="63"/>
      <c r="EW406" s="15"/>
      <c r="EX406" s="13"/>
      <c r="EY406" s="98">
        <f t="shared" si="496"/>
        <v>0</v>
      </c>
      <c r="EZ406" s="99">
        <f>EZ5</f>
        <v>1</v>
      </c>
      <c r="FA406" s="100"/>
      <c r="FB406" s="110"/>
      <c r="FC406" s="95">
        <f t="shared" si="497"/>
        <v>0</v>
      </c>
      <c r="FD406" s="15"/>
      <c r="FE406" s="24">
        <f t="shared" si="450"/>
        <v>0</v>
      </c>
      <c r="FF406" s="5">
        <v>0</v>
      </c>
      <c r="FG406" s="63"/>
      <c r="FH406" s="15"/>
      <c r="FI406" s="13"/>
      <c r="FJ406" s="98">
        <f t="shared" si="498"/>
        <v>0</v>
      </c>
      <c r="FK406" s="99">
        <f>FK5</f>
        <v>1</v>
      </c>
      <c r="FL406" s="100"/>
      <c r="FM406" s="110"/>
      <c r="FN406" s="95">
        <f t="shared" si="499"/>
        <v>0</v>
      </c>
      <c r="FO406" s="15"/>
      <c r="FP406" s="24">
        <f t="shared" si="451"/>
        <v>0</v>
      </c>
      <c r="FQ406" s="5">
        <v>0</v>
      </c>
      <c r="FR406" s="8">
        <v>0</v>
      </c>
      <c r="FS406" s="84">
        <f t="shared" si="452"/>
        <v>9.0956250000000001</v>
      </c>
      <c r="FT406" s="85">
        <f t="shared" si="453"/>
        <v>500</v>
      </c>
      <c r="FU406" s="85">
        <f t="shared" si="454"/>
        <v>500</v>
      </c>
      <c r="FV406" s="85">
        <f t="shared" si="455"/>
        <v>500</v>
      </c>
      <c r="FW406" s="85">
        <f t="shared" si="456"/>
        <v>500</v>
      </c>
      <c r="FX406" s="85">
        <f t="shared" si="457"/>
        <v>8.5953656249999995</v>
      </c>
      <c r="FY406" s="85">
        <f t="shared" si="458"/>
        <v>500</v>
      </c>
      <c r="FZ406" s="85">
        <f t="shared" si="459"/>
        <v>500</v>
      </c>
      <c r="GA406" s="85">
        <f t="shared" si="460"/>
        <v>500</v>
      </c>
      <c r="GB406" s="85">
        <f t="shared" si="461"/>
        <v>500</v>
      </c>
      <c r="GC406" s="85">
        <f t="shared" si="462"/>
        <v>500</v>
      </c>
      <c r="GD406" s="85">
        <f t="shared" si="463"/>
        <v>500</v>
      </c>
      <c r="GE406" s="85">
        <f t="shared" si="464"/>
        <v>500</v>
      </c>
      <c r="GF406" s="85">
        <f t="shared" si="465"/>
        <v>500</v>
      </c>
      <c r="GG406" s="85">
        <f t="shared" si="466"/>
        <v>500</v>
      </c>
      <c r="GH406" s="101">
        <f t="shared" si="500"/>
        <v>2</v>
      </c>
      <c r="GI406" s="102">
        <f t="shared" si="501"/>
        <v>17.690990624999998</v>
      </c>
      <c r="GJ406" s="102">
        <f t="shared" si="502"/>
        <v>8.8454953124999989</v>
      </c>
      <c r="GK406" s="79">
        <f>ROW()</f>
        <v>406</v>
      </c>
    </row>
    <row r="407" spans="1:193" s="12" customFormat="1" ht="50.1" customHeight="1">
      <c r="A407" s="17">
        <f>ROW()</f>
        <v>407</v>
      </c>
      <c r="B407" s="32">
        <f t="shared" si="467"/>
        <v>401</v>
      </c>
      <c r="C407" s="33">
        <f t="shared" si="468"/>
        <v>401</v>
      </c>
      <c r="D407" s="31" t="s">
        <v>727</v>
      </c>
      <c r="E407" s="390">
        <f t="shared" si="436"/>
        <v>19.351499999999998</v>
      </c>
      <c r="F407" s="107">
        <f t="shared" si="469"/>
        <v>22.911752606249998</v>
      </c>
      <c r="G407" s="3">
        <v>0</v>
      </c>
      <c r="H407" s="4">
        <v>0</v>
      </c>
      <c r="I407" s="63"/>
      <c r="J407" s="15"/>
      <c r="K407" s="13"/>
      <c r="L407" s="98">
        <f t="shared" si="470"/>
        <v>1</v>
      </c>
      <c r="M407" s="99">
        <f>M5</f>
        <v>0.94499999999999995</v>
      </c>
      <c r="N407" s="100">
        <v>23.376999999999999</v>
      </c>
      <c r="O407" s="110">
        <v>84550</v>
      </c>
      <c r="P407" s="95">
        <f t="shared" si="471"/>
        <v>22.091264999999996</v>
      </c>
      <c r="Q407" s="15"/>
      <c r="R407" s="24">
        <f t="shared" si="437"/>
        <v>3</v>
      </c>
      <c r="S407" s="25">
        <v>0</v>
      </c>
      <c r="T407" s="63"/>
      <c r="U407" s="15"/>
      <c r="V407" s="13"/>
      <c r="W407" s="98">
        <f t="shared" si="472"/>
        <v>1</v>
      </c>
      <c r="X407" s="99">
        <f>X5</f>
        <v>0.97</v>
      </c>
      <c r="Y407" s="100">
        <v>19.95</v>
      </c>
      <c r="Z407" s="110"/>
      <c r="AA407" s="95">
        <f t="shared" si="473"/>
        <v>19.351499999999998</v>
      </c>
      <c r="AB407" s="15"/>
      <c r="AC407" s="24">
        <f t="shared" si="438"/>
        <v>1</v>
      </c>
      <c r="AD407" s="5">
        <v>0</v>
      </c>
      <c r="AE407" s="63"/>
      <c r="AF407" s="15"/>
      <c r="AG407" s="13"/>
      <c r="AH407" s="98">
        <f t="shared" si="474"/>
        <v>0</v>
      </c>
      <c r="AI407" s="99">
        <f>AI5</f>
        <v>0.95499999999999996</v>
      </c>
      <c r="AJ407" s="100"/>
      <c r="AK407" s="110"/>
      <c r="AL407" s="95">
        <f t="shared" si="475"/>
        <v>0</v>
      </c>
      <c r="AM407" s="15"/>
      <c r="AN407" s="24">
        <f t="shared" si="439"/>
        <v>0</v>
      </c>
      <c r="AO407" s="5">
        <v>0</v>
      </c>
      <c r="AP407" s="63"/>
      <c r="AQ407" s="15"/>
      <c r="AR407" s="13"/>
      <c r="AS407" s="98">
        <f t="shared" si="476"/>
        <v>1</v>
      </c>
      <c r="AT407" s="99">
        <f>AT5</f>
        <v>0.96</v>
      </c>
      <c r="AU407" s="100">
        <v>30.55</v>
      </c>
      <c r="AV407" s="110"/>
      <c r="AW407" s="95">
        <f t="shared" si="477"/>
        <v>29.327999999999999</v>
      </c>
      <c r="AX407" s="15"/>
      <c r="AY407" s="24">
        <f t="shared" si="440"/>
        <v>4</v>
      </c>
      <c r="AZ407" s="5">
        <v>0</v>
      </c>
      <c r="BA407" s="63"/>
      <c r="BB407" s="15"/>
      <c r="BC407" s="13"/>
      <c r="BD407" s="98">
        <f t="shared" si="478"/>
        <v>0</v>
      </c>
      <c r="BE407" s="99">
        <f>BE5</f>
        <v>0.98</v>
      </c>
      <c r="BF407" s="100"/>
      <c r="BG407" s="110"/>
      <c r="BH407" s="95">
        <f t="shared" si="479"/>
        <v>0</v>
      </c>
      <c r="BI407" s="15"/>
      <c r="BJ407" s="24">
        <f t="shared" si="441"/>
        <v>0</v>
      </c>
      <c r="BK407" s="5">
        <v>0</v>
      </c>
      <c r="BL407" s="63"/>
      <c r="BM407" s="15"/>
      <c r="BN407" s="13"/>
      <c r="BO407" s="98">
        <f t="shared" si="480"/>
        <v>1</v>
      </c>
      <c r="BP407" s="99">
        <f>BP5</f>
        <v>0.94499999999999995</v>
      </c>
      <c r="BQ407" s="100">
        <v>22.091264999999996</v>
      </c>
      <c r="BR407" s="110"/>
      <c r="BS407" s="95">
        <f t="shared" si="481"/>
        <v>20.876245424999997</v>
      </c>
      <c r="BT407" s="15"/>
      <c r="BU407" s="24">
        <f t="shared" si="442"/>
        <v>2</v>
      </c>
      <c r="BV407" s="5">
        <v>0</v>
      </c>
      <c r="BW407" s="63"/>
      <c r="BX407" s="15"/>
      <c r="BY407" s="13"/>
      <c r="BZ407" s="98">
        <f t="shared" si="482"/>
        <v>0</v>
      </c>
      <c r="CA407" s="99">
        <f>CA5</f>
        <v>1</v>
      </c>
      <c r="CB407" s="100"/>
      <c r="CC407" s="110"/>
      <c r="CD407" s="95">
        <f t="shared" si="483"/>
        <v>0</v>
      </c>
      <c r="CE407" s="15"/>
      <c r="CF407" s="24">
        <f t="shared" si="443"/>
        <v>0</v>
      </c>
      <c r="CG407" s="5">
        <v>0</v>
      </c>
      <c r="CH407" s="63"/>
      <c r="CI407" s="15"/>
      <c r="CJ407" s="13"/>
      <c r="CK407" s="98">
        <f t="shared" si="484"/>
        <v>0</v>
      </c>
      <c r="CL407" s="99">
        <f>CL5</f>
        <v>1</v>
      </c>
      <c r="CM407" s="100"/>
      <c r="CN407" s="110"/>
      <c r="CO407" s="95">
        <f t="shared" si="485"/>
        <v>0</v>
      </c>
      <c r="CP407" s="15"/>
      <c r="CQ407" s="24">
        <f t="shared" si="444"/>
        <v>0</v>
      </c>
      <c r="CR407" s="5">
        <v>0</v>
      </c>
      <c r="CS407" s="63"/>
      <c r="CT407" s="15"/>
      <c r="CU407" s="13"/>
      <c r="CV407" s="98">
        <f t="shared" si="486"/>
        <v>0</v>
      </c>
      <c r="CW407" s="99">
        <f>CW5</f>
        <v>1</v>
      </c>
      <c r="CX407" s="100"/>
      <c r="CY407" s="110"/>
      <c r="CZ407" s="95">
        <f t="shared" si="487"/>
        <v>0</v>
      </c>
      <c r="DA407" s="15"/>
      <c r="DB407" s="24">
        <f t="shared" si="445"/>
        <v>0</v>
      </c>
      <c r="DC407" s="5">
        <v>0</v>
      </c>
      <c r="DD407" s="63"/>
      <c r="DE407" s="15"/>
      <c r="DF407" s="13"/>
      <c r="DG407" s="98">
        <f t="shared" si="488"/>
        <v>0</v>
      </c>
      <c r="DH407" s="99">
        <f>DH5</f>
        <v>1</v>
      </c>
      <c r="DI407" s="100"/>
      <c r="DJ407" s="110"/>
      <c r="DK407" s="95">
        <f t="shared" si="489"/>
        <v>0</v>
      </c>
      <c r="DL407" s="15"/>
      <c r="DM407" s="24">
        <f t="shared" si="446"/>
        <v>0</v>
      </c>
      <c r="DN407" s="5">
        <v>0</v>
      </c>
      <c r="DO407" s="63"/>
      <c r="DP407" s="15"/>
      <c r="DQ407" s="13"/>
      <c r="DR407" s="98">
        <f t="shared" si="490"/>
        <v>0</v>
      </c>
      <c r="DS407" s="99">
        <f>DS5</f>
        <v>1</v>
      </c>
      <c r="DT407" s="100"/>
      <c r="DU407" s="110"/>
      <c r="DV407" s="95">
        <f t="shared" si="491"/>
        <v>0</v>
      </c>
      <c r="DW407" s="15"/>
      <c r="DX407" s="24">
        <f t="shared" si="447"/>
        <v>0</v>
      </c>
      <c r="DY407" s="5">
        <v>0</v>
      </c>
      <c r="DZ407" s="63"/>
      <c r="EA407" s="15"/>
      <c r="EB407" s="13"/>
      <c r="EC407" s="98">
        <f t="shared" si="492"/>
        <v>0</v>
      </c>
      <c r="ED407" s="99">
        <f>ED5</f>
        <v>1</v>
      </c>
      <c r="EE407" s="100"/>
      <c r="EF407" s="110"/>
      <c r="EG407" s="95">
        <f t="shared" si="493"/>
        <v>0</v>
      </c>
      <c r="EH407" s="15"/>
      <c r="EI407" s="24">
        <f t="shared" si="448"/>
        <v>0</v>
      </c>
      <c r="EJ407" s="5">
        <v>0</v>
      </c>
      <c r="EK407" s="63"/>
      <c r="EL407" s="15"/>
      <c r="EM407" s="13"/>
      <c r="EN407" s="98">
        <f t="shared" si="494"/>
        <v>0</v>
      </c>
      <c r="EO407" s="99">
        <f>EO5</f>
        <v>1</v>
      </c>
      <c r="EP407" s="100"/>
      <c r="EQ407" s="110"/>
      <c r="ER407" s="95">
        <f t="shared" si="495"/>
        <v>0</v>
      </c>
      <c r="ES407" s="15"/>
      <c r="ET407" s="24">
        <f t="shared" si="449"/>
        <v>0</v>
      </c>
      <c r="EU407" s="5">
        <v>0</v>
      </c>
      <c r="EV407" s="63"/>
      <c r="EW407" s="15"/>
      <c r="EX407" s="13"/>
      <c r="EY407" s="98">
        <f t="shared" si="496"/>
        <v>0</v>
      </c>
      <c r="EZ407" s="99">
        <f>EZ5</f>
        <v>1</v>
      </c>
      <c r="FA407" s="100"/>
      <c r="FB407" s="110"/>
      <c r="FC407" s="95">
        <f t="shared" si="497"/>
        <v>0</v>
      </c>
      <c r="FD407" s="15"/>
      <c r="FE407" s="24">
        <f t="shared" si="450"/>
        <v>0</v>
      </c>
      <c r="FF407" s="5">
        <v>0</v>
      </c>
      <c r="FG407" s="63"/>
      <c r="FH407" s="15"/>
      <c r="FI407" s="13"/>
      <c r="FJ407" s="98">
        <f t="shared" si="498"/>
        <v>0</v>
      </c>
      <c r="FK407" s="99">
        <f>FK5</f>
        <v>1</v>
      </c>
      <c r="FL407" s="100"/>
      <c r="FM407" s="110"/>
      <c r="FN407" s="95">
        <f t="shared" si="499"/>
        <v>0</v>
      </c>
      <c r="FO407" s="15"/>
      <c r="FP407" s="24">
        <f t="shared" si="451"/>
        <v>0</v>
      </c>
      <c r="FQ407" s="5">
        <v>0</v>
      </c>
      <c r="FR407" s="8">
        <v>0</v>
      </c>
      <c r="FS407" s="84">
        <f t="shared" si="452"/>
        <v>22.091264999999996</v>
      </c>
      <c r="FT407" s="85">
        <f t="shared" si="453"/>
        <v>19.351499999999998</v>
      </c>
      <c r="FU407" s="85">
        <f t="shared" si="454"/>
        <v>500</v>
      </c>
      <c r="FV407" s="85">
        <f t="shared" si="455"/>
        <v>29.327999999999999</v>
      </c>
      <c r="FW407" s="85">
        <f t="shared" si="456"/>
        <v>500</v>
      </c>
      <c r="FX407" s="85">
        <f t="shared" si="457"/>
        <v>20.876245424999997</v>
      </c>
      <c r="FY407" s="85">
        <f t="shared" si="458"/>
        <v>500</v>
      </c>
      <c r="FZ407" s="85">
        <f t="shared" si="459"/>
        <v>500</v>
      </c>
      <c r="GA407" s="85">
        <f t="shared" si="460"/>
        <v>500</v>
      </c>
      <c r="GB407" s="85">
        <f t="shared" si="461"/>
        <v>500</v>
      </c>
      <c r="GC407" s="85">
        <f t="shared" si="462"/>
        <v>500</v>
      </c>
      <c r="GD407" s="85">
        <f t="shared" si="463"/>
        <v>500</v>
      </c>
      <c r="GE407" s="85">
        <f t="shared" si="464"/>
        <v>500</v>
      </c>
      <c r="GF407" s="85">
        <f t="shared" si="465"/>
        <v>500</v>
      </c>
      <c r="GG407" s="85">
        <f t="shared" si="466"/>
        <v>500</v>
      </c>
      <c r="GH407" s="101">
        <f t="shared" si="500"/>
        <v>4</v>
      </c>
      <c r="GI407" s="102">
        <f t="shared" si="501"/>
        <v>91.647010424999991</v>
      </c>
      <c r="GJ407" s="102">
        <f t="shared" si="502"/>
        <v>22.911752606249998</v>
      </c>
      <c r="GK407" s="79">
        <f>ROW()</f>
        <v>407</v>
      </c>
    </row>
    <row r="408" spans="1:193" s="12" customFormat="1" ht="50.1" customHeight="1">
      <c r="A408" s="17">
        <f>ROW()</f>
        <v>408</v>
      </c>
      <c r="B408" s="32">
        <f t="shared" si="467"/>
        <v>402</v>
      </c>
      <c r="C408" s="33">
        <f t="shared" si="468"/>
        <v>402</v>
      </c>
      <c r="D408" s="31" t="s">
        <v>728</v>
      </c>
      <c r="E408" s="390">
        <f t="shared" si="436"/>
        <v>23.927711849999998</v>
      </c>
      <c r="F408" s="107">
        <f t="shared" si="469"/>
        <v>24.624020924999996</v>
      </c>
      <c r="G408" s="3">
        <v>0</v>
      </c>
      <c r="H408" s="4">
        <v>0</v>
      </c>
      <c r="I408" s="63"/>
      <c r="J408" s="15"/>
      <c r="K408" s="13"/>
      <c r="L408" s="98">
        <f t="shared" si="470"/>
        <v>1</v>
      </c>
      <c r="M408" s="99">
        <f>M5</f>
        <v>0.94499999999999995</v>
      </c>
      <c r="N408" s="100">
        <v>26.794</v>
      </c>
      <c r="O408" s="110">
        <v>84573</v>
      </c>
      <c r="P408" s="95">
        <f t="shared" si="471"/>
        <v>25.320329999999998</v>
      </c>
      <c r="Q408" s="15"/>
      <c r="R408" s="24">
        <f t="shared" si="437"/>
        <v>2</v>
      </c>
      <c r="S408" s="25">
        <v>0</v>
      </c>
      <c r="T408" s="63"/>
      <c r="U408" s="15"/>
      <c r="V408" s="13"/>
      <c r="W408" s="98">
        <f t="shared" si="472"/>
        <v>0</v>
      </c>
      <c r="X408" s="99">
        <f>X5</f>
        <v>0.97</v>
      </c>
      <c r="Y408" s="100"/>
      <c r="Z408" s="110"/>
      <c r="AA408" s="95">
        <f t="shared" si="473"/>
        <v>0</v>
      </c>
      <c r="AB408" s="15"/>
      <c r="AC408" s="24">
        <f t="shared" si="438"/>
        <v>0</v>
      </c>
      <c r="AD408" s="5">
        <v>0</v>
      </c>
      <c r="AE408" s="63"/>
      <c r="AF408" s="15"/>
      <c r="AG408" s="13"/>
      <c r="AH408" s="98">
        <f t="shared" si="474"/>
        <v>0</v>
      </c>
      <c r="AI408" s="99">
        <f>AI5</f>
        <v>0.95499999999999996</v>
      </c>
      <c r="AJ408" s="100"/>
      <c r="AK408" s="110"/>
      <c r="AL408" s="95">
        <f t="shared" si="475"/>
        <v>0</v>
      </c>
      <c r="AM408" s="15"/>
      <c r="AN408" s="24">
        <f t="shared" si="439"/>
        <v>0</v>
      </c>
      <c r="AO408" s="5">
        <v>0</v>
      </c>
      <c r="AP408" s="63"/>
      <c r="AQ408" s="15"/>
      <c r="AR408" s="13"/>
      <c r="AS408" s="98">
        <f t="shared" si="476"/>
        <v>0</v>
      </c>
      <c r="AT408" s="99">
        <f>AT5</f>
        <v>0.96</v>
      </c>
      <c r="AU408" s="100"/>
      <c r="AV408" s="110"/>
      <c r="AW408" s="95">
        <f t="shared" si="477"/>
        <v>0</v>
      </c>
      <c r="AX408" s="15"/>
      <c r="AY408" s="24">
        <f t="shared" si="440"/>
        <v>0</v>
      </c>
      <c r="AZ408" s="5">
        <v>0</v>
      </c>
      <c r="BA408" s="63"/>
      <c r="BB408" s="15"/>
      <c r="BC408" s="13"/>
      <c r="BD408" s="98">
        <f t="shared" si="478"/>
        <v>0</v>
      </c>
      <c r="BE408" s="99">
        <f>BE5</f>
        <v>0.98</v>
      </c>
      <c r="BF408" s="100"/>
      <c r="BG408" s="110"/>
      <c r="BH408" s="95">
        <f t="shared" si="479"/>
        <v>0</v>
      </c>
      <c r="BI408" s="15"/>
      <c r="BJ408" s="24">
        <f t="shared" si="441"/>
        <v>0</v>
      </c>
      <c r="BK408" s="5">
        <v>0</v>
      </c>
      <c r="BL408" s="63"/>
      <c r="BM408" s="15"/>
      <c r="BN408" s="13"/>
      <c r="BO408" s="98">
        <f t="shared" si="480"/>
        <v>1</v>
      </c>
      <c r="BP408" s="99">
        <f>BP5</f>
        <v>0.94499999999999995</v>
      </c>
      <c r="BQ408" s="100">
        <v>25.320329999999998</v>
      </c>
      <c r="BR408" s="110"/>
      <c r="BS408" s="95">
        <f t="shared" si="481"/>
        <v>23.927711849999998</v>
      </c>
      <c r="BT408" s="15"/>
      <c r="BU408" s="24">
        <f t="shared" si="442"/>
        <v>1</v>
      </c>
      <c r="BV408" s="5">
        <v>0</v>
      </c>
      <c r="BW408" s="63"/>
      <c r="BX408" s="15"/>
      <c r="BY408" s="13"/>
      <c r="BZ408" s="98">
        <f t="shared" si="482"/>
        <v>0</v>
      </c>
      <c r="CA408" s="99">
        <f>CA5</f>
        <v>1</v>
      </c>
      <c r="CB408" s="100"/>
      <c r="CC408" s="110"/>
      <c r="CD408" s="95">
        <f t="shared" si="483"/>
        <v>0</v>
      </c>
      <c r="CE408" s="15"/>
      <c r="CF408" s="24">
        <f t="shared" si="443"/>
        <v>0</v>
      </c>
      <c r="CG408" s="5">
        <v>0</v>
      </c>
      <c r="CH408" s="63"/>
      <c r="CI408" s="15"/>
      <c r="CJ408" s="13"/>
      <c r="CK408" s="98">
        <f t="shared" si="484"/>
        <v>0</v>
      </c>
      <c r="CL408" s="99">
        <f>CL5</f>
        <v>1</v>
      </c>
      <c r="CM408" s="100"/>
      <c r="CN408" s="110"/>
      <c r="CO408" s="95">
        <f t="shared" si="485"/>
        <v>0</v>
      </c>
      <c r="CP408" s="15"/>
      <c r="CQ408" s="24">
        <f t="shared" si="444"/>
        <v>0</v>
      </c>
      <c r="CR408" s="5">
        <v>0</v>
      </c>
      <c r="CS408" s="63"/>
      <c r="CT408" s="15"/>
      <c r="CU408" s="13"/>
      <c r="CV408" s="98">
        <f t="shared" si="486"/>
        <v>0</v>
      </c>
      <c r="CW408" s="99">
        <f>CW5</f>
        <v>1</v>
      </c>
      <c r="CX408" s="100"/>
      <c r="CY408" s="110"/>
      <c r="CZ408" s="95">
        <f t="shared" si="487"/>
        <v>0</v>
      </c>
      <c r="DA408" s="15"/>
      <c r="DB408" s="24">
        <f t="shared" si="445"/>
        <v>0</v>
      </c>
      <c r="DC408" s="5">
        <v>0</v>
      </c>
      <c r="DD408" s="63"/>
      <c r="DE408" s="15"/>
      <c r="DF408" s="13"/>
      <c r="DG408" s="98">
        <f t="shared" si="488"/>
        <v>0</v>
      </c>
      <c r="DH408" s="99">
        <f>DH5</f>
        <v>1</v>
      </c>
      <c r="DI408" s="100"/>
      <c r="DJ408" s="110"/>
      <c r="DK408" s="95">
        <f t="shared" si="489"/>
        <v>0</v>
      </c>
      <c r="DL408" s="15"/>
      <c r="DM408" s="24">
        <f t="shared" si="446"/>
        <v>0</v>
      </c>
      <c r="DN408" s="5">
        <v>0</v>
      </c>
      <c r="DO408" s="63"/>
      <c r="DP408" s="15"/>
      <c r="DQ408" s="13"/>
      <c r="DR408" s="98">
        <f t="shared" si="490"/>
        <v>0</v>
      </c>
      <c r="DS408" s="99">
        <f>DS5</f>
        <v>1</v>
      </c>
      <c r="DT408" s="100"/>
      <c r="DU408" s="110"/>
      <c r="DV408" s="95">
        <f t="shared" si="491"/>
        <v>0</v>
      </c>
      <c r="DW408" s="15"/>
      <c r="DX408" s="24">
        <f t="shared" si="447"/>
        <v>0</v>
      </c>
      <c r="DY408" s="5">
        <v>0</v>
      </c>
      <c r="DZ408" s="63"/>
      <c r="EA408" s="15"/>
      <c r="EB408" s="13"/>
      <c r="EC408" s="98">
        <f t="shared" si="492"/>
        <v>0</v>
      </c>
      <c r="ED408" s="99">
        <f>ED5</f>
        <v>1</v>
      </c>
      <c r="EE408" s="100"/>
      <c r="EF408" s="110"/>
      <c r="EG408" s="95">
        <f t="shared" si="493"/>
        <v>0</v>
      </c>
      <c r="EH408" s="15"/>
      <c r="EI408" s="24">
        <f t="shared" si="448"/>
        <v>0</v>
      </c>
      <c r="EJ408" s="5">
        <v>0</v>
      </c>
      <c r="EK408" s="63"/>
      <c r="EL408" s="15"/>
      <c r="EM408" s="13"/>
      <c r="EN408" s="98">
        <f t="shared" si="494"/>
        <v>0</v>
      </c>
      <c r="EO408" s="99">
        <f>EO5</f>
        <v>1</v>
      </c>
      <c r="EP408" s="100"/>
      <c r="EQ408" s="110"/>
      <c r="ER408" s="95">
        <f t="shared" si="495"/>
        <v>0</v>
      </c>
      <c r="ES408" s="15"/>
      <c r="ET408" s="24">
        <f t="shared" si="449"/>
        <v>0</v>
      </c>
      <c r="EU408" s="5">
        <v>0</v>
      </c>
      <c r="EV408" s="63"/>
      <c r="EW408" s="15"/>
      <c r="EX408" s="13"/>
      <c r="EY408" s="98">
        <f t="shared" si="496"/>
        <v>0</v>
      </c>
      <c r="EZ408" s="99">
        <f>EZ5</f>
        <v>1</v>
      </c>
      <c r="FA408" s="100"/>
      <c r="FB408" s="110"/>
      <c r="FC408" s="95">
        <f t="shared" si="497"/>
        <v>0</v>
      </c>
      <c r="FD408" s="15"/>
      <c r="FE408" s="24">
        <f t="shared" si="450"/>
        <v>0</v>
      </c>
      <c r="FF408" s="5">
        <v>0</v>
      </c>
      <c r="FG408" s="63"/>
      <c r="FH408" s="15"/>
      <c r="FI408" s="13"/>
      <c r="FJ408" s="98">
        <f t="shared" si="498"/>
        <v>0</v>
      </c>
      <c r="FK408" s="99">
        <f>FK5</f>
        <v>1</v>
      </c>
      <c r="FL408" s="100"/>
      <c r="FM408" s="110"/>
      <c r="FN408" s="95">
        <f t="shared" si="499"/>
        <v>0</v>
      </c>
      <c r="FO408" s="15"/>
      <c r="FP408" s="24">
        <f t="shared" si="451"/>
        <v>0</v>
      </c>
      <c r="FQ408" s="5">
        <v>0</v>
      </c>
      <c r="FR408" s="8">
        <v>0</v>
      </c>
      <c r="FS408" s="84">
        <f t="shared" si="452"/>
        <v>25.320329999999998</v>
      </c>
      <c r="FT408" s="85">
        <f t="shared" si="453"/>
        <v>500</v>
      </c>
      <c r="FU408" s="85">
        <f t="shared" si="454"/>
        <v>500</v>
      </c>
      <c r="FV408" s="85">
        <f t="shared" si="455"/>
        <v>500</v>
      </c>
      <c r="FW408" s="85">
        <f t="shared" si="456"/>
        <v>500</v>
      </c>
      <c r="FX408" s="85">
        <f t="shared" si="457"/>
        <v>23.927711849999998</v>
      </c>
      <c r="FY408" s="85">
        <f t="shared" si="458"/>
        <v>500</v>
      </c>
      <c r="FZ408" s="85">
        <f t="shared" si="459"/>
        <v>500</v>
      </c>
      <c r="GA408" s="85">
        <f t="shared" si="460"/>
        <v>500</v>
      </c>
      <c r="GB408" s="85">
        <f t="shared" si="461"/>
        <v>500</v>
      </c>
      <c r="GC408" s="85">
        <f t="shared" si="462"/>
        <v>500</v>
      </c>
      <c r="GD408" s="85">
        <f t="shared" si="463"/>
        <v>500</v>
      </c>
      <c r="GE408" s="85">
        <f t="shared" si="464"/>
        <v>500</v>
      </c>
      <c r="GF408" s="85">
        <f t="shared" si="465"/>
        <v>500</v>
      </c>
      <c r="GG408" s="85">
        <f t="shared" si="466"/>
        <v>500</v>
      </c>
      <c r="GH408" s="101">
        <f t="shared" si="500"/>
        <v>2</v>
      </c>
      <c r="GI408" s="102">
        <f t="shared" si="501"/>
        <v>49.248041849999993</v>
      </c>
      <c r="GJ408" s="102">
        <f t="shared" si="502"/>
        <v>24.624020924999996</v>
      </c>
      <c r="GK408" s="79">
        <f>ROW()</f>
        <v>408</v>
      </c>
    </row>
    <row r="409" spans="1:193" s="12" customFormat="1" ht="50.1" customHeight="1">
      <c r="A409" s="17">
        <f>ROW()</f>
        <v>409</v>
      </c>
      <c r="B409" s="32">
        <f t="shared" si="467"/>
        <v>403</v>
      </c>
      <c r="C409" s="33">
        <f t="shared" si="468"/>
        <v>403</v>
      </c>
      <c r="D409" s="31" t="s">
        <v>729</v>
      </c>
      <c r="E409" s="390">
        <f t="shared" si="436"/>
        <v>5.5831922999999994</v>
      </c>
      <c r="F409" s="107">
        <f t="shared" si="469"/>
        <v>7.7088441000000003</v>
      </c>
      <c r="G409" s="3">
        <v>0</v>
      </c>
      <c r="H409" s="4">
        <v>0</v>
      </c>
      <c r="I409" s="63"/>
      <c r="J409" s="15"/>
      <c r="K409" s="13"/>
      <c r="L409" s="98">
        <f t="shared" si="470"/>
        <v>1</v>
      </c>
      <c r="M409" s="99">
        <f>M5</f>
        <v>0.94499999999999995</v>
      </c>
      <c r="N409" s="100">
        <v>6.2519999999999998</v>
      </c>
      <c r="O409" s="110">
        <v>84560</v>
      </c>
      <c r="P409" s="95">
        <f t="shared" si="471"/>
        <v>5.9081399999999995</v>
      </c>
      <c r="Q409" s="15"/>
      <c r="R409" s="24">
        <f t="shared" si="437"/>
        <v>2</v>
      </c>
      <c r="S409" s="25">
        <v>0</v>
      </c>
      <c r="T409" s="63"/>
      <c r="U409" s="15"/>
      <c r="V409" s="13"/>
      <c r="W409" s="98">
        <f t="shared" si="472"/>
        <v>0</v>
      </c>
      <c r="X409" s="99">
        <f>X5</f>
        <v>0.97</v>
      </c>
      <c r="Y409" s="100"/>
      <c r="Z409" s="110"/>
      <c r="AA409" s="95">
        <f t="shared" si="473"/>
        <v>0</v>
      </c>
      <c r="AB409" s="15"/>
      <c r="AC409" s="24">
        <f t="shared" si="438"/>
        <v>0</v>
      </c>
      <c r="AD409" s="5">
        <v>0</v>
      </c>
      <c r="AE409" s="63"/>
      <c r="AF409" s="15"/>
      <c r="AG409" s="13"/>
      <c r="AH409" s="98">
        <f t="shared" si="474"/>
        <v>0</v>
      </c>
      <c r="AI409" s="99">
        <f>AI5</f>
        <v>0.95499999999999996</v>
      </c>
      <c r="AJ409" s="100"/>
      <c r="AK409" s="110"/>
      <c r="AL409" s="95">
        <f t="shared" si="475"/>
        <v>0</v>
      </c>
      <c r="AM409" s="15"/>
      <c r="AN409" s="24">
        <f t="shared" si="439"/>
        <v>0</v>
      </c>
      <c r="AO409" s="5">
        <v>0</v>
      </c>
      <c r="AP409" s="63"/>
      <c r="AQ409" s="15"/>
      <c r="AR409" s="13"/>
      <c r="AS409" s="98">
        <f t="shared" si="476"/>
        <v>1</v>
      </c>
      <c r="AT409" s="99">
        <f>AT5</f>
        <v>0.96</v>
      </c>
      <c r="AU409" s="100">
        <v>12.12</v>
      </c>
      <c r="AV409" s="110"/>
      <c r="AW409" s="95">
        <f t="shared" si="477"/>
        <v>11.635199999999999</v>
      </c>
      <c r="AX409" s="15"/>
      <c r="AY409" s="24">
        <f t="shared" si="440"/>
        <v>3</v>
      </c>
      <c r="AZ409" s="5">
        <v>0</v>
      </c>
      <c r="BA409" s="63"/>
      <c r="BB409" s="15"/>
      <c r="BC409" s="13"/>
      <c r="BD409" s="98">
        <f t="shared" si="478"/>
        <v>0</v>
      </c>
      <c r="BE409" s="99">
        <f>BE5</f>
        <v>0.98</v>
      </c>
      <c r="BF409" s="100"/>
      <c r="BG409" s="110"/>
      <c r="BH409" s="95">
        <f t="shared" si="479"/>
        <v>0</v>
      </c>
      <c r="BI409" s="15"/>
      <c r="BJ409" s="24">
        <f t="shared" si="441"/>
        <v>0</v>
      </c>
      <c r="BK409" s="5">
        <v>0</v>
      </c>
      <c r="BL409" s="63"/>
      <c r="BM409" s="15"/>
      <c r="BN409" s="13"/>
      <c r="BO409" s="98">
        <f t="shared" si="480"/>
        <v>1</v>
      </c>
      <c r="BP409" s="99">
        <f>BP5</f>
        <v>0.94499999999999995</v>
      </c>
      <c r="BQ409" s="100">
        <v>5.9081399999999995</v>
      </c>
      <c r="BR409" s="110"/>
      <c r="BS409" s="95">
        <f t="shared" si="481"/>
        <v>5.5831922999999994</v>
      </c>
      <c r="BT409" s="15"/>
      <c r="BU409" s="24">
        <f t="shared" si="442"/>
        <v>1</v>
      </c>
      <c r="BV409" s="5">
        <v>0</v>
      </c>
      <c r="BW409" s="63"/>
      <c r="BX409" s="15"/>
      <c r="BY409" s="13"/>
      <c r="BZ409" s="98">
        <f t="shared" si="482"/>
        <v>0</v>
      </c>
      <c r="CA409" s="99">
        <f>CA5</f>
        <v>1</v>
      </c>
      <c r="CB409" s="100"/>
      <c r="CC409" s="110"/>
      <c r="CD409" s="95">
        <f t="shared" si="483"/>
        <v>0</v>
      </c>
      <c r="CE409" s="15"/>
      <c r="CF409" s="24">
        <f t="shared" si="443"/>
        <v>0</v>
      </c>
      <c r="CG409" s="5">
        <v>0</v>
      </c>
      <c r="CH409" s="63"/>
      <c r="CI409" s="15"/>
      <c r="CJ409" s="13"/>
      <c r="CK409" s="98">
        <f t="shared" si="484"/>
        <v>0</v>
      </c>
      <c r="CL409" s="99">
        <f>CL5</f>
        <v>1</v>
      </c>
      <c r="CM409" s="100"/>
      <c r="CN409" s="110"/>
      <c r="CO409" s="95">
        <f t="shared" si="485"/>
        <v>0</v>
      </c>
      <c r="CP409" s="15"/>
      <c r="CQ409" s="24">
        <f t="shared" si="444"/>
        <v>0</v>
      </c>
      <c r="CR409" s="5">
        <v>0</v>
      </c>
      <c r="CS409" s="63"/>
      <c r="CT409" s="15"/>
      <c r="CU409" s="13"/>
      <c r="CV409" s="98">
        <f t="shared" si="486"/>
        <v>0</v>
      </c>
      <c r="CW409" s="99">
        <f>CW5</f>
        <v>1</v>
      </c>
      <c r="CX409" s="100"/>
      <c r="CY409" s="110"/>
      <c r="CZ409" s="95">
        <f t="shared" si="487"/>
        <v>0</v>
      </c>
      <c r="DA409" s="15"/>
      <c r="DB409" s="24">
        <f t="shared" si="445"/>
        <v>0</v>
      </c>
      <c r="DC409" s="5">
        <v>0</v>
      </c>
      <c r="DD409" s="63"/>
      <c r="DE409" s="15"/>
      <c r="DF409" s="13"/>
      <c r="DG409" s="98">
        <f t="shared" si="488"/>
        <v>0</v>
      </c>
      <c r="DH409" s="99">
        <f>DH5</f>
        <v>1</v>
      </c>
      <c r="DI409" s="100"/>
      <c r="DJ409" s="110"/>
      <c r="DK409" s="95">
        <f t="shared" si="489"/>
        <v>0</v>
      </c>
      <c r="DL409" s="15"/>
      <c r="DM409" s="24">
        <f t="shared" si="446"/>
        <v>0</v>
      </c>
      <c r="DN409" s="5">
        <v>0</v>
      </c>
      <c r="DO409" s="63"/>
      <c r="DP409" s="15"/>
      <c r="DQ409" s="13"/>
      <c r="DR409" s="98">
        <f t="shared" si="490"/>
        <v>0</v>
      </c>
      <c r="DS409" s="99">
        <f>DS5</f>
        <v>1</v>
      </c>
      <c r="DT409" s="100"/>
      <c r="DU409" s="110"/>
      <c r="DV409" s="95">
        <f t="shared" si="491"/>
        <v>0</v>
      </c>
      <c r="DW409" s="15"/>
      <c r="DX409" s="24">
        <f t="shared" si="447"/>
        <v>0</v>
      </c>
      <c r="DY409" s="5">
        <v>0</v>
      </c>
      <c r="DZ409" s="63"/>
      <c r="EA409" s="15"/>
      <c r="EB409" s="13"/>
      <c r="EC409" s="98">
        <f t="shared" si="492"/>
        <v>0</v>
      </c>
      <c r="ED409" s="99">
        <f>ED5</f>
        <v>1</v>
      </c>
      <c r="EE409" s="100"/>
      <c r="EF409" s="110"/>
      <c r="EG409" s="95">
        <f t="shared" si="493"/>
        <v>0</v>
      </c>
      <c r="EH409" s="15"/>
      <c r="EI409" s="24">
        <f t="shared" si="448"/>
        <v>0</v>
      </c>
      <c r="EJ409" s="5">
        <v>0</v>
      </c>
      <c r="EK409" s="63"/>
      <c r="EL409" s="15"/>
      <c r="EM409" s="13"/>
      <c r="EN409" s="98">
        <f t="shared" si="494"/>
        <v>0</v>
      </c>
      <c r="EO409" s="99">
        <f>EO5</f>
        <v>1</v>
      </c>
      <c r="EP409" s="100"/>
      <c r="EQ409" s="110"/>
      <c r="ER409" s="95">
        <f t="shared" si="495"/>
        <v>0</v>
      </c>
      <c r="ES409" s="15"/>
      <c r="ET409" s="24">
        <f t="shared" si="449"/>
        <v>0</v>
      </c>
      <c r="EU409" s="5">
        <v>0</v>
      </c>
      <c r="EV409" s="63"/>
      <c r="EW409" s="15"/>
      <c r="EX409" s="13"/>
      <c r="EY409" s="98">
        <f t="shared" si="496"/>
        <v>0</v>
      </c>
      <c r="EZ409" s="99">
        <f>EZ5</f>
        <v>1</v>
      </c>
      <c r="FA409" s="100"/>
      <c r="FB409" s="110"/>
      <c r="FC409" s="95">
        <f t="shared" si="497"/>
        <v>0</v>
      </c>
      <c r="FD409" s="15"/>
      <c r="FE409" s="24">
        <f t="shared" si="450"/>
        <v>0</v>
      </c>
      <c r="FF409" s="5">
        <v>0</v>
      </c>
      <c r="FG409" s="63"/>
      <c r="FH409" s="15"/>
      <c r="FI409" s="13"/>
      <c r="FJ409" s="98">
        <f t="shared" si="498"/>
        <v>0</v>
      </c>
      <c r="FK409" s="99">
        <f>FK5</f>
        <v>1</v>
      </c>
      <c r="FL409" s="100"/>
      <c r="FM409" s="110"/>
      <c r="FN409" s="95">
        <f t="shared" si="499"/>
        <v>0</v>
      </c>
      <c r="FO409" s="15"/>
      <c r="FP409" s="24">
        <f t="shared" si="451"/>
        <v>0</v>
      </c>
      <c r="FQ409" s="5">
        <v>0</v>
      </c>
      <c r="FR409" s="8">
        <v>0</v>
      </c>
      <c r="FS409" s="84">
        <f t="shared" si="452"/>
        <v>5.9081399999999995</v>
      </c>
      <c r="FT409" s="85">
        <f t="shared" si="453"/>
        <v>500</v>
      </c>
      <c r="FU409" s="85">
        <f t="shared" si="454"/>
        <v>500</v>
      </c>
      <c r="FV409" s="85">
        <f t="shared" si="455"/>
        <v>11.635199999999999</v>
      </c>
      <c r="FW409" s="85">
        <f t="shared" si="456"/>
        <v>500</v>
      </c>
      <c r="FX409" s="85">
        <f t="shared" si="457"/>
        <v>5.5831922999999994</v>
      </c>
      <c r="FY409" s="85">
        <f t="shared" si="458"/>
        <v>500</v>
      </c>
      <c r="FZ409" s="85">
        <f t="shared" si="459"/>
        <v>500</v>
      </c>
      <c r="GA409" s="85">
        <f t="shared" si="460"/>
        <v>500</v>
      </c>
      <c r="GB409" s="85">
        <f t="shared" si="461"/>
        <v>500</v>
      </c>
      <c r="GC409" s="85">
        <f t="shared" si="462"/>
        <v>500</v>
      </c>
      <c r="GD409" s="85">
        <f t="shared" si="463"/>
        <v>500</v>
      </c>
      <c r="GE409" s="85">
        <f t="shared" si="464"/>
        <v>500</v>
      </c>
      <c r="GF409" s="85">
        <f t="shared" si="465"/>
        <v>500</v>
      </c>
      <c r="GG409" s="85">
        <f t="shared" si="466"/>
        <v>500</v>
      </c>
      <c r="GH409" s="101">
        <f t="shared" si="500"/>
        <v>3</v>
      </c>
      <c r="GI409" s="102">
        <f t="shared" si="501"/>
        <v>23.126532300000001</v>
      </c>
      <c r="GJ409" s="102">
        <f t="shared" si="502"/>
        <v>7.7088441000000003</v>
      </c>
      <c r="GK409" s="79">
        <f>ROW()</f>
        <v>409</v>
      </c>
    </row>
    <row r="410" spans="1:193" s="12" customFormat="1" ht="50.1" customHeight="1">
      <c r="A410" s="17">
        <f>ROW()</f>
        <v>410</v>
      </c>
      <c r="B410" s="32">
        <f t="shared" si="467"/>
        <v>404</v>
      </c>
      <c r="C410" s="33">
        <f t="shared" si="468"/>
        <v>404</v>
      </c>
      <c r="D410" s="31" t="s">
        <v>730</v>
      </c>
      <c r="E410" s="390">
        <f t="shared" si="436"/>
        <v>29.460001724999994</v>
      </c>
      <c r="F410" s="107">
        <f t="shared" si="469"/>
        <v>30.317303362499995</v>
      </c>
      <c r="G410" s="3">
        <v>0</v>
      </c>
      <c r="H410" s="4">
        <v>0</v>
      </c>
      <c r="I410" s="63"/>
      <c r="J410" s="15"/>
      <c r="K410" s="13"/>
      <c r="L410" s="98">
        <f t="shared" si="470"/>
        <v>1</v>
      </c>
      <c r="M410" s="99">
        <f>M5</f>
        <v>0.94499999999999995</v>
      </c>
      <c r="N410" s="100">
        <v>32.988999999999997</v>
      </c>
      <c r="O410" s="110">
        <v>84504</v>
      </c>
      <c r="P410" s="95">
        <f t="shared" si="471"/>
        <v>31.174604999999996</v>
      </c>
      <c r="Q410" s="15"/>
      <c r="R410" s="24">
        <f t="shared" si="437"/>
        <v>2</v>
      </c>
      <c r="S410" s="25">
        <v>0</v>
      </c>
      <c r="T410" s="63"/>
      <c r="U410" s="15"/>
      <c r="V410" s="13"/>
      <c r="W410" s="98">
        <f t="shared" si="472"/>
        <v>0</v>
      </c>
      <c r="X410" s="99">
        <f>X5</f>
        <v>0.97</v>
      </c>
      <c r="Y410" s="100"/>
      <c r="Z410" s="110"/>
      <c r="AA410" s="95">
        <f t="shared" si="473"/>
        <v>0</v>
      </c>
      <c r="AB410" s="15"/>
      <c r="AC410" s="24">
        <f t="shared" si="438"/>
        <v>0</v>
      </c>
      <c r="AD410" s="5">
        <v>0</v>
      </c>
      <c r="AE410" s="63"/>
      <c r="AF410" s="15"/>
      <c r="AG410" s="13"/>
      <c r="AH410" s="98">
        <f t="shared" si="474"/>
        <v>0</v>
      </c>
      <c r="AI410" s="99">
        <f>AI5</f>
        <v>0.95499999999999996</v>
      </c>
      <c r="AJ410" s="100"/>
      <c r="AK410" s="110"/>
      <c r="AL410" s="95">
        <f t="shared" si="475"/>
        <v>0</v>
      </c>
      <c r="AM410" s="15"/>
      <c r="AN410" s="24">
        <f t="shared" si="439"/>
        <v>0</v>
      </c>
      <c r="AO410" s="5">
        <v>0</v>
      </c>
      <c r="AP410" s="63"/>
      <c r="AQ410" s="15"/>
      <c r="AR410" s="13"/>
      <c r="AS410" s="98">
        <f t="shared" si="476"/>
        <v>0</v>
      </c>
      <c r="AT410" s="99">
        <f>AT5</f>
        <v>0.96</v>
      </c>
      <c r="AU410" s="100"/>
      <c r="AV410" s="110"/>
      <c r="AW410" s="95">
        <f t="shared" si="477"/>
        <v>0</v>
      </c>
      <c r="AX410" s="15"/>
      <c r="AY410" s="24">
        <f t="shared" si="440"/>
        <v>0</v>
      </c>
      <c r="AZ410" s="5">
        <v>0</v>
      </c>
      <c r="BA410" s="63"/>
      <c r="BB410" s="15"/>
      <c r="BC410" s="13"/>
      <c r="BD410" s="98">
        <f t="shared" si="478"/>
        <v>0</v>
      </c>
      <c r="BE410" s="99">
        <f>BE5</f>
        <v>0.98</v>
      </c>
      <c r="BF410" s="100"/>
      <c r="BG410" s="110"/>
      <c r="BH410" s="95">
        <f t="shared" si="479"/>
        <v>0</v>
      </c>
      <c r="BI410" s="15"/>
      <c r="BJ410" s="24">
        <f t="shared" si="441"/>
        <v>0</v>
      </c>
      <c r="BK410" s="5">
        <v>0</v>
      </c>
      <c r="BL410" s="63"/>
      <c r="BM410" s="15"/>
      <c r="BN410" s="13"/>
      <c r="BO410" s="98">
        <f t="shared" si="480"/>
        <v>1</v>
      </c>
      <c r="BP410" s="99">
        <f>BP5</f>
        <v>0.94499999999999995</v>
      </c>
      <c r="BQ410" s="100">
        <v>31.174604999999996</v>
      </c>
      <c r="BR410" s="110"/>
      <c r="BS410" s="95">
        <f t="shared" si="481"/>
        <v>29.460001724999994</v>
      </c>
      <c r="BT410" s="15"/>
      <c r="BU410" s="24">
        <f t="shared" si="442"/>
        <v>1</v>
      </c>
      <c r="BV410" s="5">
        <v>0</v>
      </c>
      <c r="BW410" s="63"/>
      <c r="BX410" s="15"/>
      <c r="BY410" s="13"/>
      <c r="BZ410" s="98">
        <f t="shared" si="482"/>
        <v>0</v>
      </c>
      <c r="CA410" s="99">
        <f>CA5</f>
        <v>1</v>
      </c>
      <c r="CB410" s="100"/>
      <c r="CC410" s="110"/>
      <c r="CD410" s="95">
        <f t="shared" si="483"/>
        <v>0</v>
      </c>
      <c r="CE410" s="15"/>
      <c r="CF410" s="24">
        <f t="shared" si="443"/>
        <v>0</v>
      </c>
      <c r="CG410" s="5">
        <v>0</v>
      </c>
      <c r="CH410" s="63"/>
      <c r="CI410" s="15"/>
      <c r="CJ410" s="13"/>
      <c r="CK410" s="98">
        <f t="shared" si="484"/>
        <v>0</v>
      </c>
      <c r="CL410" s="99">
        <f>CL5</f>
        <v>1</v>
      </c>
      <c r="CM410" s="100"/>
      <c r="CN410" s="110"/>
      <c r="CO410" s="95">
        <f t="shared" si="485"/>
        <v>0</v>
      </c>
      <c r="CP410" s="15"/>
      <c r="CQ410" s="24">
        <f t="shared" si="444"/>
        <v>0</v>
      </c>
      <c r="CR410" s="5">
        <v>0</v>
      </c>
      <c r="CS410" s="63"/>
      <c r="CT410" s="15"/>
      <c r="CU410" s="13"/>
      <c r="CV410" s="98">
        <f t="shared" si="486"/>
        <v>0</v>
      </c>
      <c r="CW410" s="99">
        <f>CW5</f>
        <v>1</v>
      </c>
      <c r="CX410" s="100"/>
      <c r="CY410" s="110"/>
      <c r="CZ410" s="95">
        <f t="shared" si="487"/>
        <v>0</v>
      </c>
      <c r="DA410" s="15"/>
      <c r="DB410" s="24">
        <f t="shared" si="445"/>
        <v>0</v>
      </c>
      <c r="DC410" s="5">
        <v>0</v>
      </c>
      <c r="DD410" s="63"/>
      <c r="DE410" s="15"/>
      <c r="DF410" s="13"/>
      <c r="DG410" s="98">
        <f t="shared" si="488"/>
        <v>0</v>
      </c>
      <c r="DH410" s="99">
        <f>DH5</f>
        <v>1</v>
      </c>
      <c r="DI410" s="100"/>
      <c r="DJ410" s="110"/>
      <c r="DK410" s="95">
        <f t="shared" si="489"/>
        <v>0</v>
      </c>
      <c r="DL410" s="15"/>
      <c r="DM410" s="24">
        <f t="shared" si="446"/>
        <v>0</v>
      </c>
      <c r="DN410" s="5">
        <v>0</v>
      </c>
      <c r="DO410" s="63"/>
      <c r="DP410" s="15"/>
      <c r="DQ410" s="13"/>
      <c r="DR410" s="98">
        <f t="shared" si="490"/>
        <v>0</v>
      </c>
      <c r="DS410" s="99">
        <f>DS5</f>
        <v>1</v>
      </c>
      <c r="DT410" s="100"/>
      <c r="DU410" s="110"/>
      <c r="DV410" s="95">
        <f t="shared" si="491"/>
        <v>0</v>
      </c>
      <c r="DW410" s="15"/>
      <c r="DX410" s="24">
        <f t="shared" si="447"/>
        <v>0</v>
      </c>
      <c r="DY410" s="5">
        <v>0</v>
      </c>
      <c r="DZ410" s="63"/>
      <c r="EA410" s="15"/>
      <c r="EB410" s="13"/>
      <c r="EC410" s="98">
        <f t="shared" si="492"/>
        <v>0</v>
      </c>
      <c r="ED410" s="99">
        <f>ED5</f>
        <v>1</v>
      </c>
      <c r="EE410" s="100"/>
      <c r="EF410" s="110"/>
      <c r="EG410" s="95">
        <f t="shared" si="493"/>
        <v>0</v>
      </c>
      <c r="EH410" s="15"/>
      <c r="EI410" s="24">
        <f t="shared" si="448"/>
        <v>0</v>
      </c>
      <c r="EJ410" s="5">
        <v>0</v>
      </c>
      <c r="EK410" s="63"/>
      <c r="EL410" s="15"/>
      <c r="EM410" s="13"/>
      <c r="EN410" s="98">
        <f t="shared" si="494"/>
        <v>0</v>
      </c>
      <c r="EO410" s="99">
        <f>EO5</f>
        <v>1</v>
      </c>
      <c r="EP410" s="100"/>
      <c r="EQ410" s="110"/>
      <c r="ER410" s="95">
        <f t="shared" si="495"/>
        <v>0</v>
      </c>
      <c r="ES410" s="15"/>
      <c r="ET410" s="24">
        <f t="shared" si="449"/>
        <v>0</v>
      </c>
      <c r="EU410" s="5">
        <v>0</v>
      </c>
      <c r="EV410" s="63"/>
      <c r="EW410" s="15"/>
      <c r="EX410" s="13"/>
      <c r="EY410" s="98">
        <f t="shared" si="496"/>
        <v>0</v>
      </c>
      <c r="EZ410" s="99">
        <f>EZ5</f>
        <v>1</v>
      </c>
      <c r="FA410" s="100"/>
      <c r="FB410" s="110"/>
      <c r="FC410" s="95">
        <f t="shared" si="497"/>
        <v>0</v>
      </c>
      <c r="FD410" s="15"/>
      <c r="FE410" s="24">
        <f t="shared" si="450"/>
        <v>0</v>
      </c>
      <c r="FF410" s="5">
        <v>0</v>
      </c>
      <c r="FG410" s="63"/>
      <c r="FH410" s="15"/>
      <c r="FI410" s="13"/>
      <c r="FJ410" s="98">
        <f t="shared" si="498"/>
        <v>0</v>
      </c>
      <c r="FK410" s="99">
        <f>FK5</f>
        <v>1</v>
      </c>
      <c r="FL410" s="100"/>
      <c r="FM410" s="110"/>
      <c r="FN410" s="95">
        <f t="shared" si="499"/>
        <v>0</v>
      </c>
      <c r="FO410" s="15"/>
      <c r="FP410" s="24">
        <f t="shared" si="451"/>
        <v>0</v>
      </c>
      <c r="FQ410" s="5">
        <v>0</v>
      </c>
      <c r="FR410" s="8">
        <v>0</v>
      </c>
      <c r="FS410" s="84">
        <f t="shared" si="452"/>
        <v>31.174604999999996</v>
      </c>
      <c r="FT410" s="85">
        <f t="shared" si="453"/>
        <v>500</v>
      </c>
      <c r="FU410" s="85">
        <f t="shared" si="454"/>
        <v>500</v>
      </c>
      <c r="FV410" s="85">
        <f t="shared" si="455"/>
        <v>500</v>
      </c>
      <c r="FW410" s="85">
        <f t="shared" si="456"/>
        <v>500</v>
      </c>
      <c r="FX410" s="85">
        <f t="shared" si="457"/>
        <v>29.460001724999994</v>
      </c>
      <c r="FY410" s="85">
        <f t="shared" si="458"/>
        <v>500</v>
      </c>
      <c r="FZ410" s="85">
        <f t="shared" si="459"/>
        <v>500</v>
      </c>
      <c r="GA410" s="85">
        <f t="shared" si="460"/>
        <v>500</v>
      </c>
      <c r="GB410" s="85">
        <f t="shared" si="461"/>
        <v>500</v>
      </c>
      <c r="GC410" s="85">
        <f t="shared" si="462"/>
        <v>500</v>
      </c>
      <c r="GD410" s="85">
        <f t="shared" si="463"/>
        <v>500</v>
      </c>
      <c r="GE410" s="85">
        <f t="shared" si="464"/>
        <v>500</v>
      </c>
      <c r="GF410" s="85">
        <f t="shared" si="465"/>
        <v>500</v>
      </c>
      <c r="GG410" s="85">
        <f t="shared" si="466"/>
        <v>500</v>
      </c>
      <c r="GH410" s="101">
        <f t="shared" si="500"/>
        <v>2</v>
      </c>
      <c r="GI410" s="102">
        <f t="shared" si="501"/>
        <v>60.63460672499999</v>
      </c>
      <c r="GJ410" s="102">
        <f t="shared" si="502"/>
        <v>30.317303362499995</v>
      </c>
      <c r="GK410" s="79">
        <f>ROW()</f>
        <v>410</v>
      </c>
    </row>
    <row r="411" spans="1:193" s="12" customFormat="1" ht="50.1" customHeight="1">
      <c r="A411" s="17">
        <f>ROW()</f>
        <v>411</v>
      </c>
      <c r="B411" s="32">
        <f t="shared" si="467"/>
        <v>405</v>
      </c>
      <c r="C411" s="33">
        <f t="shared" si="468"/>
        <v>405</v>
      </c>
      <c r="D411" s="31" t="s">
        <v>731</v>
      </c>
      <c r="E411" s="390">
        <f t="shared" si="436"/>
        <v>32.863599999999998</v>
      </c>
      <c r="F411" s="107">
        <f t="shared" si="469"/>
        <v>34.573154583333334</v>
      </c>
      <c r="G411" s="3">
        <v>0</v>
      </c>
      <c r="H411" s="4">
        <v>0</v>
      </c>
      <c r="I411" s="63"/>
      <c r="J411" s="15"/>
      <c r="K411" s="13"/>
      <c r="L411" s="98">
        <f t="shared" si="470"/>
        <v>1</v>
      </c>
      <c r="M411" s="99">
        <f>M5</f>
        <v>0.94499999999999995</v>
      </c>
      <c r="N411" s="100">
        <v>38.549999999999997</v>
      </c>
      <c r="O411" s="110">
        <v>84567</v>
      </c>
      <c r="P411" s="95">
        <f t="shared" si="471"/>
        <v>36.429749999999999</v>
      </c>
      <c r="Q411" s="15"/>
      <c r="R411" s="24">
        <f t="shared" si="437"/>
        <v>3</v>
      </c>
      <c r="S411" s="25">
        <v>0</v>
      </c>
      <c r="T411" s="63"/>
      <c r="U411" s="15"/>
      <c r="V411" s="13"/>
      <c r="W411" s="98">
        <f t="shared" si="472"/>
        <v>1</v>
      </c>
      <c r="X411" s="99">
        <f>X5</f>
        <v>0.97</v>
      </c>
      <c r="Y411" s="100">
        <v>33.880000000000003</v>
      </c>
      <c r="Z411" s="110"/>
      <c r="AA411" s="95">
        <f t="shared" si="473"/>
        <v>32.863599999999998</v>
      </c>
      <c r="AB411" s="15"/>
      <c r="AC411" s="24">
        <f t="shared" si="438"/>
        <v>1</v>
      </c>
      <c r="AD411" s="5">
        <v>0</v>
      </c>
      <c r="AE411" s="63"/>
      <c r="AF411" s="15"/>
      <c r="AG411" s="13"/>
      <c r="AH411" s="98">
        <f t="shared" si="474"/>
        <v>0</v>
      </c>
      <c r="AI411" s="99">
        <f>AI5</f>
        <v>0.95499999999999996</v>
      </c>
      <c r="AJ411" s="100"/>
      <c r="AK411" s="110"/>
      <c r="AL411" s="95">
        <f t="shared" si="475"/>
        <v>0</v>
      </c>
      <c r="AM411" s="15"/>
      <c r="AN411" s="24">
        <f t="shared" si="439"/>
        <v>0</v>
      </c>
      <c r="AO411" s="5">
        <v>0</v>
      </c>
      <c r="AP411" s="63"/>
      <c r="AQ411" s="15"/>
      <c r="AR411" s="13"/>
      <c r="AS411" s="98">
        <f t="shared" si="476"/>
        <v>0</v>
      </c>
      <c r="AT411" s="99">
        <f>AT5</f>
        <v>0.96</v>
      </c>
      <c r="AU411" s="100"/>
      <c r="AV411" s="110"/>
      <c r="AW411" s="95">
        <f t="shared" si="477"/>
        <v>0</v>
      </c>
      <c r="AX411" s="15"/>
      <c r="AY411" s="24">
        <f t="shared" si="440"/>
        <v>0</v>
      </c>
      <c r="AZ411" s="5">
        <v>0</v>
      </c>
      <c r="BA411" s="63"/>
      <c r="BB411" s="15"/>
      <c r="BC411" s="13"/>
      <c r="BD411" s="98">
        <f t="shared" si="478"/>
        <v>0</v>
      </c>
      <c r="BE411" s="99">
        <f>BE5</f>
        <v>0.98</v>
      </c>
      <c r="BF411" s="100"/>
      <c r="BG411" s="110"/>
      <c r="BH411" s="95">
        <f t="shared" si="479"/>
        <v>0</v>
      </c>
      <c r="BI411" s="15"/>
      <c r="BJ411" s="24">
        <f t="shared" si="441"/>
        <v>0</v>
      </c>
      <c r="BK411" s="5">
        <v>0</v>
      </c>
      <c r="BL411" s="63"/>
      <c r="BM411" s="15"/>
      <c r="BN411" s="13"/>
      <c r="BO411" s="98">
        <f t="shared" si="480"/>
        <v>1</v>
      </c>
      <c r="BP411" s="99">
        <f>BP5</f>
        <v>0.94499999999999995</v>
      </c>
      <c r="BQ411" s="100">
        <v>36.429749999999999</v>
      </c>
      <c r="BR411" s="110"/>
      <c r="BS411" s="95">
        <f t="shared" si="481"/>
        <v>34.426113749999999</v>
      </c>
      <c r="BT411" s="15"/>
      <c r="BU411" s="24">
        <f t="shared" si="442"/>
        <v>2</v>
      </c>
      <c r="BV411" s="5">
        <v>0</v>
      </c>
      <c r="BW411" s="63"/>
      <c r="BX411" s="15"/>
      <c r="BY411" s="13"/>
      <c r="BZ411" s="98">
        <f t="shared" si="482"/>
        <v>0</v>
      </c>
      <c r="CA411" s="99">
        <f>CA5</f>
        <v>1</v>
      </c>
      <c r="CB411" s="100"/>
      <c r="CC411" s="110"/>
      <c r="CD411" s="95">
        <f t="shared" si="483"/>
        <v>0</v>
      </c>
      <c r="CE411" s="15"/>
      <c r="CF411" s="24">
        <f t="shared" si="443"/>
        <v>0</v>
      </c>
      <c r="CG411" s="5">
        <v>0</v>
      </c>
      <c r="CH411" s="63"/>
      <c r="CI411" s="15"/>
      <c r="CJ411" s="13"/>
      <c r="CK411" s="98">
        <f t="shared" si="484"/>
        <v>0</v>
      </c>
      <c r="CL411" s="99">
        <f>CL5</f>
        <v>1</v>
      </c>
      <c r="CM411" s="100"/>
      <c r="CN411" s="110"/>
      <c r="CO411" s="95">
        <f t="shared" si="485"/>
        <v>0</v>
      </c>
      <c r="CP411" s="15"/>
      <c r="CQ411" s="24">
        <f t="shared" si="444"/>
        <v>0</v>
      </c>
      <c r="CR411" s="5">
        <v>0</v>
      </c>
      <c r="CS411" s="63"/>
      <c r="CT411" s="15"/>
      <c r="CU411" s="13"/>
      <c r="CV411" s="98">
        <f t="shared" si="486"/>
        <v>0</v>
      </c>
      <c r="CW411" s="99">
        <f>CW5</f>
        <v>1</v>
      </c>
      <c r="CX411" s="100"/>
      <c r="CY411" s="110"/>
      <c r="CZ411" s="95">
        <f t="shared" si="487"/>
        <v>0</v>
      </c>
      <c r="DA411" s="15"/>
      <c r="DB411" s="24">
        <f t="shared" si="445"/>
        <v>0</v>
      </c>
      <c r="DC411" s="5">
        <v>0</v>
      </c>
      <c r="DD411" s="63"/>
      <c r="DE411" s="15"/>
      <c r="DF411" s="13"/>
      <c r="DG411" s="98">
        <f t="shared" si="488"/>
        <v>0</v>
      </c>
      <c r="DH411" s="99">
        <f>DH5</f>
        <v>1</v>
      </c>
      <c r="DI411" s="100"/>
      <c r="DJ411" s="110"/>
      <c r="DK411" s="95">
        <f t="shared" si="489"/>
        <v>0</v>
      </c>
      <c r="DL411" s="15"/>
      <c r="DM411" s="24">
        <f t="shared" si="446"/>
        <v>0</v>
      </c>
      <c r="DN411" s="5">
        <v>0</v>
      </c>
      <c r="DO411" s="63"/>
      <c r="DP411" s="15"/>
      <c r="DQ411" s="13"/>
      <c r="DR411" s="98">
        <f t="shared" si="490"/>
        <v>0</v>
      </c>
      <c r="DS411" s="99">
        <f>DS5</f>
        <v>1</v>
      </c>
      <c r="DT411" s="100"/>
      <c r="DU411" s="110"/>
      <c r="DV411" s="95">
        <f t="shared" si="491"/>
        <v>0</v>
      </c>
      <c r="DW411" s="15"/>
      <c r="DX411" s="24">
        <f t="shared" si="447"/>
        <v>0</v>
      </c>
      <c r="DY411" s="5">
        <v>0</v>
      </c>
      <c r="DZ411" s="63"/>
      <c r="EA411" s="15"/>
      <c r="EB411" s="13"/>
      <c r="EC411" s="98">
        <f t="shared" si="492"/>
        <v>0</v>
      </c>
      <c r="ED411" s="99">
        <f>ED5</f>
        <v>1</v>
      </c>
      <c r="EE411" s="100"/>
      <c r="EF411" s="110"/>
      <c r="EG411" s="95">
        <f t="shared" si="493"/>
        <v>0</v>
      </c>
      <c r="EH411" s="15"/>
      <c r="EI411" s="24">
        <f t="shared" si="448"/>
        <v>0</v>
      </c>
      <c r="EJ411" s="5">
        <v>0</v>
      </c>
      <c r="EK411" s="63"/>
      <c r="EL411" s="15"/>
      <c r="EM411" s="13"/>
      <c r="EN411" s="98">
        <f t="shared" si="494"/>
        <v>0</v>
      </c>
      <c r="EO411" s="99">
        <f>EO5</f>
        <v>1</v>
      </c>
      <c r="EP411" s="100"/>
      <c r="EQ411" s="110"/>
      <c r="ER411" s="95">
        <f t="shared" si="495"/>
        <v>0</v>
      </c>
      <c r="ES411" s="15"/>
      <c r="ET411" s="24">
        <f t="shared" si="449"/>
        <v>0</v>
      </c>
      <c r="EU411" s="5">
        <v>0</v>
      </c>
      <c r="EV411" s="63"/>
      <c r="EW411" s="15"/>
      <c r="EX411" s="13"/>
      <c r="EY411" s="98">
        <f t="shared" si="496"/>
        <v>0</v>
      </c>
      <c r="EZ411" s="99">
        <f>EZ5</f>
        <v>1</v>
      </c>
      <c r="FA411" s="100"/>
      <c r="FB411" s="110"/>
      <c r="FC411" s="95">
        <f t="shared" si="497"/>
        <v>0</v>
      </c>
      <c r="FD411" s="15"/>
      <c r="FE411" s="24">
        <f t="shared" si="450"/>
        <v>0</v>
      </c>
      <c r="FF411" s="5">
        <v>0</v>
      </c>
      <c r="FG411" s="63"/>
      <c r="FH411" s="15"/>
      <c r="FI411" s="13"/>
      <c r="FJ411" s="98">
        <f t="shared" si="498"/>
        <v>0</v>
      </c>
      <c r="FK411" s="99">
        <f>FK5</f>
        <v>1</v>
      </c>
      <c r="FL411" s="100"/>
      <c r="FM411" s="110"/>
      <c r="FN411" s="95">
        <f t="shared" si="499"/>
        <v>0</v>
      </c>
      <c r="FO411" s="15"/>
      <c r="FP411" s="24">
        <f t="shared" si="451"/>
        <v>0</v>
      </c>
      <c r="FQ411" s="5">
        <v>0</v>
      </c>
      <c r="FR411" s="8">
        <v>0</v>
      </c>
      <c r="FS411" s="84">
        <f t="shared" si="452"/>
        <v>36.429749999999999</v>
      </c>
      <c r="FT411" s="85">
        <f t="shared" si="453"/>
        <v>32.863599999999998</v>
      </c>
      <c r="FU411" s="85">
        <f t="shared" si="454"/>
        <v>500</v>
      </c>
      <c r="FV411" s="85">
        <f t="shared" si="455"/>
        <v>500</v>
      </c>
      <c r="FW411" s="85">
        <f t="shared" si="456"/>
        <v>500</v>
      </c>
      <c r="FX411" s="85">
        <f t="shared" si="457"/>
        <v>34.426113749999999</v>
      </c>
      <c r="FY411" s="85">
        <f t="shared" si="458"/>
        <v>500</v>
      </c>
      <c r="FZ411" s="85">
        <f t="shared" si="459"/>
        <v>500</v>
      </c>
      <c r="GA411" s="85">
        <f t="shared" si="460"/>
        <v>500</v>
      </c>
      <c r="GB411" s="85">
        <f t="shared" si="461"/>
        <v>500</v>
      </c>
      <c r="GC411" s="85">
        <f t="shared" si="462"/>
        <v>500</v>
      </c>
      <c r="GD411" s="85">
        <f t="shared" si="463"/>
        <v>500</v>
      </c>
      <c r="GE411" s="85">
        <f t="shared" si="464"/>
        <v>500</v>
      </c>
      <c r="GF411" s="85">
        <f t="shared" si="465"/>
        <v>500</v>
      </c>
      <c r="GG411" s="85">
        <f t="shared" si="466"/>
        <v>500</v>
      </c>
      <c r="GH411" s="101">
        <f t="shared" si="500"/>
        <v>3</v>
      </c>
      <c r="GI411" s="102">
        <f t="shared" si="501"/>
        <v>103.71946375</v>
      </c>
      <c r="GJ411" s="102">
        <f t="shared" si="502"/>
        <v>34.573154583333334</v>
      </c>
      <c r="GK411" s="79">
        <f>ROW()</f>
        <v>411</v>
      </c>
    </row>
    <row r="412" spans="1:193" s="12" customFormat="1" ht="50.1" customHeight="1">
      <c r="A412" s="17">
        <f>ROW()</f>
        <v>412</v>
      </c>
      <c r="B412" s="32">
        <f t="shared" si="467"/>
        <v>406</v>
      </c>
      <c r="C412" s="33">
        <f t="shared" si="468"/>
        <v>406</v>
      </c>
      <c r="D412" s="31" t="s">
        <v>732</v>
      </c>
      <c r="E412" s="390">
        <f t="shared" si="436"/>
        <v>24.7835</v>
      </c>
      <c r="F412" s="107">
        <f t="shared" si="469"/>
        <v>24.7835</v>
      </c>
      <c r="G412" s="3">
        <v>0</v>
      </c>
      <c r="H412" s="4">
        <v>0</v>
      </c>
      <c r="I412" s="63"/>
      <c r="J412" s="15"/>
      <c r="K412" s="13"/>
      <c r="L412" s="98">
        <f t="shared" si="470"/>
        <v>0</v>
      </c>
      <c r="M412" s="99">
        <f>M5</f>
        <v>0.94499999999999995</v>
      </c>
      <c r="N412" s="100"/>
      <c r="O412" s="110"/>
      <c r="P412" s="95">
        <f t="shared" si="471"/>
        <v>0</v>
      </c>
      <c r="Q412" s="15"/>
      <c r="R412" s="24">
        <f t="shared" si="437"/>
        <v>0</v>
      </c>
      <c r="S412" s="25">
        <v>0</v>
      </c>
      <c r="T412" s="63"/>
      <c r="U412" s="15"/>
      <c r="V412" s="13"/>
      <c r="W412" s="98">
        <f t="shared" si="472"/>
        <v>1</v>
      </c>
      <c r="X412" s="99">
        <f>X5</f>
        <v>0.97</v>
      </c>
      <c r="Y412" s="100">
        <v>25.55</v>
      </c>
      <c r="Z412" s="110"/>
      <c r="AA412" s="95">
        <f t="shared" si="473"/>
        <v>24.7835</v>
      </c>
      <c r="AB412" s="15"/>
      <c r="AC412" s="24">
        <f t="shared" si="438"/>
        <v>1</v>
      </c>
      <c r="AD412" s="5">
        <v>0</v>
      </c>
      <c r="AE412" s="63"/>
      <c r="AF412" s="15"/>
      <c r="AG412" s="13"/>
      <c r="AH412" s="98">
        <f t="shared" si="474"/>
        <v>0</v>
      </c>
      <c r="AI412" s="99">
        <f>AI5</f>
        <v>0.95499999999999996</v>
      </c>
      <c r="AJ412" s="100"/>
      <c r="AK412" s="110"/>
      <c r="AL412" s="95">
        <f t="shared" si="475"/>
        <v>0</v>
      </c>
      <c r="AM412" s="15"/>
      <c r="AN412" s="24">
        <f t="shared" si="439"/>
        <v>0</v>
      </c>
      <c r="AO412" s="5">
        <v>0</v>
      </c>
      <c r="AP412" s="63"/>
      <c r="AQ412" s="15"/>
      <c r="AR412" s="13"/>
      <c r="AS412" s="98">
        <f t="shared" si="476"/>
        <v>0</v>
      </c>
      <c r="AT412" s="99">
        <f>AT5</f>
        <v>0.96</v>
      </c>
      <c r="AU412" s="100"/>
      <c r="AV412" s="110"/>
      <c r="AW412" s="95">
        <f t="shared" si="477"/>
        <v>0</v>
      </c>
      <c r="AX412" s="15"/>
      <c r="AY412" s="24">
        <f t="shared" si="440"/>
        <v>0</v>
      </c>
      <c r="AZ412" s="5">
        <v>0</v>
      </c>
      <c r="BA412" s="63"/>
      <c r="BB412" s="15"/>
      <c r="BC412" s="13"/>
      <c r="BD412" s="98">
        <f t="shared" si="478"/>
        <v>0</v>
      </c>
      <c r="BE412" s="99">
        <f>BE5</f>
        <v>0.98</v>
      </c>
      <c r="BF412" s="100"/>
      <c r="BG412" s="110"/>
      <c r="BH412" s="95">
        <f t="shared" si="479"/>
        <v>0</v>
      </c>
      <c r="BI412" s="15"/>
      <c r="BJ412" s="24">
        <f t="shared" si="441"/>
        <v>0</v>
      </c>
      <c r="BK412" s="5">
        <v>0</v>
      </c>
      <c r="BL412" s="63"/>
      <c r="BM412" s="15"/>
      <c r="BN412" s="13"/>
      <c r="BO412" s="98">
        <f t="shared" si="480"/>
        <v>0</v>
      </c>
      <c r="BP412" s="99">
        <f>BP5</f>
        <v>0.94499999999999995</v>
      </c>
      <c r="BQ412" s="100"/>
      <c r="BR412" s="110"/>
      <c r="BS412" s="95">
        <f t="shared" si="481"/>
        <v>0</v>
      </c>
      <c r="BT412" s="15"/>
      <c r="BU412" s="24">
        <f t="shared" si="442"/>
        <v>0</v>
      </c>
      <c r="BV412" s="5">
        <v>0</v>
      </c>
      <c r="BW412" s="63"/>
      <c r="BX412" s="15"/>
      <c r="BY412" s="13"/>
      <c r="BZ412" s="98">
        <f t="shared" si="482"/>
        <v>0</v>
      </c>
      <c r="CA412" s="99">
        <f>CA5</f>
        <v>1</v>
      </c>
      <c r="CB412" s="100"/>
      <c r="CC412" s="110"/>
      <c r="CD412" s="95">
        <f t="shared" si="483"/>
        <v>0</v>
      </c>
      <c r="CE412" s="15"/>
      <c r="CF412" s="24">
        <f t="shared" si="443"/>
        <v>0</v>
      </c>
      <c r="CG412" s="5">
        <v>0</v>
      </c>
      <c r="CH412" s="63"/>
      <c r="CI412" s="15"/>
      <c r="CJ412" s="13"/>
      <c r="CK412" s="98">
        <f t="shared" si="484"/>
        <v>0</v>
      </c>
      <c r="CL412" s="99">
        <f>CL5</f>
        <v>1</v>
      </c>
      <c r="CM412" s="100"/>
      <c r="CN412" s="110"/>
      <c r="CO412" s="95">
        <f t="shared" si="485"/>
        <v>0</v>
      </c>
      <c r="CP412" s="15"/>
      <c r="CQ412" s="24">
        <f t="shared" si="444"/>
        <v>0</v>
      </c>
      <c r="CR412" s="5">
        <v>0</v>
      </c>
      <c r="CS412" s="63"/>
      <c r="CT412" s="15"/>
      <c r="CU412" s="13"/>
      <c r="CV412" s="98">
        <f t="shared" si="486"/>
        <v>0</v>
      </c>
      <c r="CW412" s="99">
        <f>CW5</f>
        <v>1</v>
      </c>
      <c r="CX412" s="100"/>
      <c r="CY412" s="110"/>
      <c r="CZ412" s="95">
        <f t="shared" si="487"/>
        <v>0</v>
      </c>
      <c r="DA412" s="15"/>
      <c r="DB412" s="24">
        <f t="shared" si="445"/>
        <v>0</v>
      </c>
      <c r="DC412" s="5">
        <v>0</v>
      </c>
      <c r="DD412" s="63"/>
      <c r="DE412" s="15"/>
      <c r="DF412" s="13"/>
      <c r="DG412" s="98">
        <f t="shared" si="488"/>
        <v>0</v>
      </c>
      <c r="DH412" s="99">
        <f>DH5</f>
        <v>1</v>
      </c>
      <c r="DI412" s="100"/>
      <c r="DJ412" s="110"/>
      <c r="DK412" s="95">
        <f t="shared" si="489"/>
        <v>0</v>
      </c>
      <c r="DL412" s="15"/>
      <c r="DM412" s="24">
        <f t="shared" si="446"/>
        <v>0</v>
      </c>
      <c r="DN412" s="5">
        <v>0</v>
      </c>
      <c r="DO412" s="63"/>
      <c r="DP412" s="15"/>
      <c r="DQ412" s="13"/>
      <c r="DR412" s="98">
        <f t="shared" si="490"/>
        <v>0</v>
      </c>
      <c r="DS412" s="99">
        <f>DS5</f>
        <v>1</v>
      </c>
      <c r="DT412" s="100"/>
      <c r="DU412" s="110"/>
      <c r="DV412" s="95">
        <f t="shared" si="491"/>
        <v>0</v>
      </c>
      <c r="DW412" s="15"/>
      <c r="DX412" s="24">
        <f t="shared" si="447"/>
        <v>0</v>
      </c>
      <c r="DY412" s="5">
        <v>0</v>
      </c>
      <c r="DZ412" s="63"/>
      <c r="EA412" s="15"/>
      <c r="EB412" s="13"/>
      <c r="EC412" s="98">
        <f t="shared" si="492"/>
        <v>0</v>
      </c>
      <c r="ED412" s="99">
        <f>ED5</f>
        <v>1</v>
      </c>
      <c r="EE412" s="100"/>
      <c r="EF412" s="110"/>
      <c r="EG412" s="95">
        <f t="shared" si="493"/>
        <v>0</v>
      </c>
      <c r="EH412" s="15"/>
      <c r="EI412" s="24">
        <f t="shared" si="448"/>
        <v>0</v>
      </c>
      <c r="EJ412" s="5">
        <v>0</v>
      </c>
      <c r="EK412" s="63"/>
      <c r="EL412" s="15"/>
      <c r="EM412" s="13"/>
      <c r="EN412" s="98">
        <f t="shared" si="494"/>
        <v>0</v>
      </c>
      <c r="EO412" s="99">
        <f>EO5</f>
        <v>1</v>
      </c>
      <c r="EP412" s="100"/>
      <c r="EQ412" s="110"/>
      <c r="ER412" s="95">
        <f t="shared" si="495"/>
        <v>0</v>
      </c>
      <c r="ES412" s="15"/>
      <c r="ET412" s="24">
        <f t="shared" si="449"/>
        <v>0</v>
      </c>
      <c r="EU412" s="5">
        <v>0</v>
      </c>
      <c r="EV412" s="63"/>
      <c r="EW412" s="15"/>
      <c r="EX412" s="13"/>
      <c r="EY412" s="98">
        <f t="shared" si="496"/>
        <v>0</v>
      </c>
      <c r="EZ412" s="99">
        <f>EZ5</f>
        <v>1</v>
      </c>
      <c r="FA412" s="100"/>
      <c r="FB412" s="110"/>
      <c r="FC412" s="95">
        <f t="shared" si="497"/>
        <v>0</v>
      </c>
      <c r="FD412" s="15"/>
      <c r="FE412" s="24">
        <f t="shared" si="450"/>
        <v>0</v>
      </c>
      <c r="FF412" s="5">
        <v>0</v>
      </c>
      <c r="FG412" s="63"/>
      <c r="FH412" s="15"/>
      <c r="FI412" s="13"/>
      <c r="FJ412" s="98">
        <f t="shared" si="498"/>
        <v>0</v>
      </c>
      <c r="FK412" s="99">
        <f>FK5</f>
        <v>1</v>
      </c>
      <c r="FL412" s="100"/>
      <c r="FM412" s="110"/>
      <c r="FN412" s="95">
        <f t="shared" si="499"/>
        <v>0</v>
      </c>
      <c r="FO412" s="15"/>
      <c r="FP412" s="24">
        <f t="shared" si="451"/>
        <v>0</v>
      </c>
      <c r="FQ412" s="5">
        <v>0</v>
      </c>
      <c r="FR412" s="8">
        <v>0</v>
      </c>
      <c r="FS412" s="84">
        <f t="shared" si="452"/>
        <v>500</v>
      </c>
      <c r="FT412" s="85">
        <f t="shared" si="453"/>
        <v>24.7835</v>
      </c>
      <c r="FU412" s="85">
        <f t="shared" si="454"/>
        <v>500</v>
      </c>
      <c r="FV412" s="85">
        <f t="shared" si="455"/>
        <v>500</v>
      </c>
      <c r="FW412" s="85">
        <f t="shared" si="456"/>
        <v>500</v>
      </c>
      <c r="FX412" s="85">
        <f t="shared" si="457"/>
        <v>500</v>
      </c>
      <c r="FY412" s="85">
        <f t="shared" si="458"/>
        <v>500</v>
      </c>
      <c r="FZ412" s="85">
        <f t="shared" si="459"/>
        <v>500</v>
      </c>
      <c r="GA412" s="85">
        <f t="shared" si="460"/>
        <v>500</v>
      </c>
      <c r="GB412" s="85">
        <f t="shared" si="461"/>
        <v>500</v>
      </c>
      <c r="GC412" s="85">
        <f t="shared" si="462"/>
        <v>500</v>
      </c>
      <c r="GD412" s="85">
        <f t="shared" si="463"/>
        <v>500</v>
      </c>
      <c r="GE412" s="85">
        <f t="shared" si="464"/>
        <v>500</v>
      </c>
      <c r="GF412" s="85">
        <f t="shared" si="465"/>
        <v>500</v>
      </c>
      <c r="GG412" s="85">
        <f t="shared" si="466"/>
        <v>500</v>
      </c>
      <c r="GH412" s="101">
        <f t="shared" si="500"/>
        <v>1</v>
      </c>
      <c r="GI412" s="102">
        <f t="shared" si="501"/>
        <v>24.7835</v>
      </c>
      <c r="GJ412" s="102">
        <f t="shared" si="502"/>
        <v>24.7835</v>
      </c>
      <c r="GK412" s="79">
        <f>ROW()</f>
        <v>412</v>
      </c>
    </row>
    <row r="413" spans="1:193" s="12" customFormat="1" ht="50.1" customHeight="1">
      <c r="A413" s="17">
        <f>ROW()</f>
        <v>413</v>
      </c>
      <c r="B413" s="32">
        <f t="shared" si="467"/>
        <v>407</v>
      </c>
      <c r="C413" s="33">
        <f t="shared" si="468"/>
        <v>407</v>
      </c>
      <c r="D413" s="31" t="s">
        <v>733</v>
      </c>
      <c r="E413" s="390">
        <f t="shared" si="436"/>
        <v>25.656499999999998</v>
      </c>
      <c r="F413" s="107">
        <f t="shared" si="469"/>
        <v>25.656499999999998</v>
      </c>
      <c r="G413" s="3">
        <v>0</v>
      </c>
      <c r="H413" s="4">
        <v>0</v>
      </c>
      <c r="I413" s="63"/>
      <c r="J413" s="15"/>
      <c r="K413" s="13"/>
      <c r="L413" s="98">
        <f t="shared" si="470"/>
        <v>0</v>
      </c>
      <c r="M413" s="99">
        <f>M5</f>
        <v>0.94499999999999995</v>
      </c>
      <c r="N413" s="100"/>
      <c r="O413" s="110"/>
      <c r="P413" s="95">
        <f t="shared" si="471"/>
        <v>0</v>
      </c>
      <c r="Q413" s="15"/>
      <c r="R413" s="24">
        <f t="shared" si="437"/>
        <v>0</v>
      </c>
      <c r="S413" s="25">
        <v>0</v>
      </c>
      <c r="T413" s="63"/>
      <c r="U413" s="15"/>
      <c r="V413" s="13"/>
      <c r="W413" s="98">
        <f t="shared" si="472"/>
        <v>1</v>
      </c>
      <c r="X413" s="99">
        <f>X5</f>
        <v>0.97</v>
      </c>
      <c r="Y413" s="100">
        <v>26.45</v>
      </c>
      <c r="Z413" s="110"/>
      <c r="AA413" s="95">
        <f t="shared" si="473"/>
        <v>25.656499999999998</v>
      </c>
      <c r="AB413" s="15"/>
      <c r="AC413" s="24">
        <f t="shared" si="438"/>
        <v>1</v>
      </c>
      <c r="AD413" s="5">
        <v>0</v>
      </c>
      <c r="AE413" s="63"/>
      <c r="AF413" s="15"/>
      <c r="AG413" s="13"/>
      <c r="AH413" s="98">
        <f t="shared" si="474"/>
        <v>0</v>
      </c>
      <c r="AI413" s="99">
        <f>AI5</f>
        <v>0.95499999999999996</v>
      </c>
      <c r="AJ413" s="100"/>
      <c r="AK413" s="110"/>
      <c r="AL413" s="95">
        <f t="shared" si="475"/>
        <v>0</v>
      </c>
      <c r="AM413" s="15"/>
      <c r="AN413" s="24">
        <f t="shared" si="439"/>
        <v>0</v>
      </c>
      <c r="AO413" s="5">
        <v>0</v>
      </c>
      <c r="AP413" s="63"/>
      <c r="AQ413" s="15"/>
      <c r="AR413" s="13"/>
      <c r="AS413" s="98">
        <f t="shared" si="476"/>
        <v>0</v>
      </c>
      <c r="AT413" s="99">
        <f>AT5</f>
        <v>0.96</v>
      </c>
      <c r="AU413" s="100"/>
      <c r="AV413" s="110"/>
      <c r="AW413" s="95">
        <f t="shared" si="477"/>
        <v>0</v>
      </c>
      <c r="AX413" s="15"/>
      <c r="AY413" s="24">
        <f t="shared" si="440"/>
        <v>0</v>
      </c>
      <c r="AZ413" s="5">
        <v>0</v>
      </c>
      <c r="BA413" s="63"/>
      <c r="BB413" s="15"/>
      <c r="BC413" s="13"/>
      <c r="BD413" s="98">
        <f t="shared" si="478"/>
        <v>0</v>
      </c>
      <c r="BE413" s="99">
        <f>BE5</f>
        <v>0.98</v>
      </c>
      <c r="BF413" s="100"/>
      <c r="BG413" s="110"/>
      <c r="BH413" s="95">
        <f t="shared" si="479"/>
        <v>0</v>
      </c>
      <c r="BI413" s="15"/>
      <c r="BJ413" s="24">
        <f t="shared" si="441"/>
        <v>0</v>
      </c>
      <c r="BK413" s="5">
        <v>0</v>
      </c>
      <c r="BL413" s="63"/>
      <c r="BM413" s="15"/>
      <c r="BN413" s="13"/>
      <c r="BO413" s="98">
        <f t="shared" si="480"/>
        <v>0</v>
      </c>
      <c r="BP413" s="99">
        <f>BP5</f>
        <v>0.94499999999999995</v>
      </c>
      <c r="BQ413" s="100"/>
      <c r="BR413" s="110"/>
      <c r="BS413" s="95">
        <f t="shared" si="481"/>
        <v>0</v>
      </c>
      <c r="BT413" s="15"/>
      <c r="BU413" s="24">
        <f t="shared" si="442"/>
        <v>0</v>
      </c>
      <c r="BV413" s="5">
        <v>0</v>
      </c>
      <c r="BW413" s="63"/>
      <c r="BX413" s="15"/>
      <c r="BY413" s="13"/>
      <c r="BZ413" s="98">
        <f t="shared" si="482"/>
        <v>0</v>
      </c>
      <c r="CA413" s="99">
        <f>CA5</f>
        <v>1</v>
      </c>
      <c r="CB413" s="100"/>
      <c r="CC413" s="110"/>
      <c r="CD413" s="95">
        <f t="shared" si="483"/>
        <v>0</v>
      </c>
      <c r="CE413" s="15"/>
      <c r="CF413" s="24">
        <f t="shared" si="443"/>
        <v>0</v>
      </c>
      <c r="CG413" s="5">
        <v>0</v>
      </c>
      <c r="CH413" s="63"/>
      <c r="CI413" s="15"/>
      <c r="CJ413" s="13"/>
      <c r="CK413" s="98">
        <f t="shared" si="484"/>
        <v>0</v>
      </c>
      <c r="CL413" s="99">
        <f>CL5</f>
        <v>1</v>
      </c>
      <c r="CM413" s="100"/>
      <c r="CN413" s="110"/>
      <c r="CO413" s="95">
        <f t="shared" si="485"/>
        <v>0</v>
      </c>
      <c r="CP413" s="15"/>
      <c r="CQ413" s="24">
        <f t="shared" si="444"/>
        <v>0</v>
      </c>
      <c r="CR413" s="5">
        <v>0</v>
      </c>
      <c r="CS413" s="63"/>
      <c r="CT413" s="15"/>
      <c r="CU413" s="13"/>
      <c r="CV413" s="98">
        <f t="shared" si="486"/>
        <v>0</v>
      </c>
      <c r="CW413" s="99">
        <f>CW5</f>
        <v>1</v>
      </c>
      <c r="CX413" s="100"/>
      <c r="CY413" s="110"/>
      <c r="CZ413" s="95">
        <f t="shared" si="487"/>
        <v>0</v>
      </c>
      <c r="DA413" s="15"/>
      <c r="DB413" s="24">
        <f t="shared" si="445"/>
        <v>0</v>
      </c>
      <c r="DC413" s="5">
        <v>0</v>
      </c>
      <c r="DD413" s="63"/>
      <c r="DE413" s="15"/>
      <c r="DF413" s="13"/>
      <c r="DG413" s="98">
        <f t="shared" si="488"/>
        <v>0</v>
      </c>
      <c r="DH413" s="99">
        <f>DH5</f>
        <v>1</v>
      </c>
      <c r="DI413" s="100"/>
      <c r="DJ413" s="110"/>
      <c r="DK413" s="95">
        <f t="shared" si="489"/>
        <v>0</v>
      </c>
      <c r="DL413" s="15"/>
      <c r="DM413" s="24">
        <f t="shared" si="446"/>
        <v>0</v>
      </c>
      <c r="DN413" s="5">
        <v>0</v>
      </c>
      <c r="DO413" s="63"/>
      <c r="DP413" s="15"/>
      <c r="DQ413" s="13"/>
      <c r="DR413" s="98">
        <f t="shared" si="490"/>
        <v>0</v>
      </c>
      <c r="DS413" s="99">
        <f>DS5</f>
        <v>1</v>
      </c>
      <c r="DT413" s="100"/>
      <c r="DU413" s="110"/>
      <c r="DV413" s="95">
        <f t="shared" si="491"/>
        <v>0</v>
      </c>
      <c r="DW413" s="15"/>
      <c r="DX413" s="24">
        <f t="shared" si="447"/>
        <v>0</v>
      </c>
      <c r="DY413" s="5">
        <v>0</v>
      </c>
      <c r="DZ413" s="63"/>
      <c r="EA413" s="15"/>
      <c r="EB413" s="13"/>
      <c r="EC413" s="98">
        <f t="shared" si="492"/>
        <v>0</v>
      </c>
      <c r="ED413" s="99">
        <f>ED5</f>
        <v>1</v>
      </c>
      <c r="EE413" s="100"/>
      <c r="EF413" s="110"/>
      <c r="EG413" s="95">
        <f t="shared" si="493"/>
        <v>0</v>
      </c>
      <c r="EH413" s="15"/>
      <c r="EI413" s="24">
        <f t="shared" si="448"/>
        <v>0</v>
      </c>
      <c r="EJ413" s="5">
        <v>0</v>
      </c>
      <c r="EK413" s="63"/>
      <c r="EL413" s="15"/>
      <c r="EM413" s="13"/>
      <c r="EN413" s="98">
        <f t="shared" si="494"/>
        <v>0</v>
      </c>
      <c r="EO413" s="99">
        <f>EO5</f>
        <v>1</v>
      </c>
      <c r="EP413" s="100"/>
      <c r="EQ413" s="110"/>
      <c r="ER413" s="95">
        <f t="shared" si="495"/>
        <v>0</v>
      </c>
      <c r="ES413" s="15"/>
      <c r="ET413" s="24">
        <f t="shared" si="449"/>
        <v>0</v>
      </c>
      <c r="EU413" s="5">
        <v>0</v>
      </c>
      <c r="EV413" s="63"/>
      <c r="EW413" s="15"/>
      <c r="EX413" s="13"/>
      <c r="EY413" s="98">
        <f t="shared" si="496"/>
        <v>0</v>
      </c>
      <c r="EZ413" s="99">
        <f>EZ5</f>
        <v>1</v>
      </c>
      <c r="FA413" s="100"/>
      <c r="FB413" s="110"/>
      <c r="FC413" s="95">
        <f t="shared" si="497"/>
        <v>0</v>
      </c>
      <c r="FD413" s="15"/>
      <c r="FE413" s="24">
        <f t="shared" si="450"/>
        <v>0</v>
      </c>
      <c r="FF413" s="5">
        <v>0</v>
      </c>
      <c r="FG413" s="63"/>
      <c r="FH413" s="15"/>
      <c r="FI413" s="13"/>
      <c r="FJ413" s="98">
        <f t="shared" si="498"/>
        <v>0</v>
      </c>
      <c r="FK413" s="99">
        <f>FK5</f>
        <v>1</v>
      </c>
      <c r="FL413" s="100"/>
      <c r="FM413" s="110"/>
      <c r="FN413" s="95">
        <f t="shared" si="499"/>
        <v>0</v>
      </c>
      <c r="FO413" s="15"/>
      <c r="FP413" s="24">
        <f t="shared" si="451"/>
        <v>0</v>
      </c>
      <c r="FQ413" s="5">
        <v>0</v>
      </c>
      <c r="FR413" s="8">
        <v>0</v>
      </c>
      <c r="FS413" s="84">
        <f t="shared" si="452"/>
        <v>500</v>
      </c>
      <c r="FT413" s="85">
        <f t="shared" si="453"/>
        <v>25.656499999999998</v>
      </c>
      <c r="FU413" s="85">
        <f t="shared" si="454"/>
        <v>500</v>
      </c>
      <c r="FV413" s="85">
        <f t="shared" si="455"/>
        <v>500</v>
      </c>
      <c r="FW413" s="85">
        <f t="shared" si="456"/>
        <v>500</v>
      </c>
      <c r="FX413" s="85">
        <f t="shared" si="457"/>
        <v>500</v>
      </c>
      <c r="FY413" s="85">
        <f t="shared" si="458"/>
        <v>500</v>
      </c>
      <c r="FZ413" s="85">
        <f t="shared" si="459"/>
        <v>500</v>
      </c>
      <c r="GA413" s="85">
        <f t="shared" si="460"/>
        <v>500</v>
      </c>
      <c r="GB413" s="85">
        <f t="shared" si="461"/>
        <v>500</v>
      </c>
      <c r="GC413" s="85">
        <f t="shared" si="462"/>
        <v>500</v>
      </c>
      <c r="GD413" s="85">
        <f t="shared" si="463"/>
        <v>500</v>
      </c>
      <c r="GE413" s="85">
        <f t="shared" si="464"/>
        <v>500</v>
      </c>
      <c r="GF413" s="85">
        <f t="shared" si="465"/>
        <v>500</v>
      </c>
      <c r="GG413" s="85">
        <f t="shared" si="466"/>
        <v>500</v>
      </c>
      <c r="GH413" s="101">
        <f t="shared" si="500"/>
        <v>1</v>
      </c>
      <c r="GI413" s="102">
        <f t="shared" si="501"/>
        <v>25.656499999999998</v>
      </c>
      <c r="GJ413" s="102">
        <f t="shared" si="502"/>
        <v>25.656499999999998</v>
      </c>
      <c r="GK413" s="79">
        <f>ROW()</f>
        <v>413</v>
      </c>
    </row>
    <row r="414" spans="1:193" s="12" customFormat="1" ht="50.1" customHeight="1">
      <c r="A414" s="17">
        <f>ROW()</f>
        <v>414</v>
      </c>
      <c r="B414" s="32">
        <f t="shared" si="467"/>
        <v>408</v>
      </c>
      <c r="C414" s="33">
        <f t="shared" si="468"/>
        <v>408</v>
      </c>
      <c r="D414" s="31" t="s">
        <v>734</v>
      </c>
      <c r="E414" s="390">
        <f t="shared" si="436"/>
        <v>5.0915299999999997</v>
      </c>
      <c r="F414" s="107">
        <f t="shared" si="469"/>
        <v>11.359061416666668</v>
      </c>
      <c r="G414" s="3">
        <v>0</v>
      </c>
      <c r="H414" s="4">
        <v>0</v>
      </c>
      <c r="I414" s="63"/>
      <c r="J414" s="15"/>
      <c r="K414" s="13"/>
      <c r="L414" s="98">
        <f t="shared" si="470"/>
        <v>1</v>
      </c>
      <c r="M414" s="99">
        <f>M5</f>
        <v>0.94499999999999995</v>
      </c>
      <c r="N414" s="100">
        <v>15.77</v>
      </c>
      <c r="O414" s="110">
        <v>84720</v>
      </c>
      <c r="P414" s="95">
        <f t="shared" si="471"/>
        <v>14.90265</v>
      </c>
      <c r="Q414" s="15"/>
      <c r="R414" s="24">
        <f t="shared" si="437"/>
        <v>3</v>
      </c>
      <c r="S414" s="25">
        <v>0</v>
      </c>
      <c r="T414" s="63"/>
      <c r="U414" s="15"/>
      <c r="V414" s="13"/>
      <c r="W414" s="98">
        <f t="shared" si="472"/>
        <v>1</v>
      </c>
      <c r="X414" s="99">
        <f>X5</f>
        <v>0.97</v>
      </c>
      <c r="Y414" s="100">
        <v>5.2489999999999997</v>
      </c>
      <c r="Z414" s="110"/>
      <c r="AA414" s="95">
        <f t="shared" si="473"/>
        <v>5.0915299999999997</v>
      </c>
      <c r="AB414" s="15"/>
      <c r="AC414" s="24">
        <f t="shared" si="438"/>
        <v>1</v>
      </c>
      <c r="AD414" s="5">
        <v>0</v>
      </c>
      <c r="AE414" s="63"/>
      <c r="AF414" s="15"/>
      <c r="AG414" s="13"/>
      <c r="AH414" s="98">
        <f t="shared" si="474"/>
        <v>0</v>
      </c>
      <c r="AI414" s="99">
        <f>AI5</f>
        <v>0.95499999999999996</v>
      </c>
      <c r="AJ414" s="100"/>
      <c r="AK414" s="110"/>
      <c r="AL414" s="95">
        <f t="shared" si="475"/>
        <v>0</v>
      </c>
      <c r="AM414" s="15"/>
      <c r="AN414" s="24">
        <f t="shared" si="439"/>
        <v>0</v>
      </c>
      <c r="AO414" s="5">
        <v>0</v>
      </c>
      <c r="AP414" s="63"/>
      <c r="AQ414" s="15"/>
      <c r="AR414" s="13"/>
      <c r="AS414" s="98">
        <f t="shared" si="476"/>
        <v>0</v>
      </c>
      <c r="AT414" s="99">
        <f>AT5</f>
        <v>0.96</v>
      </c>
      <c r="AU414" s="100"/>
      <c r="AV414" s="110"/>
      <c r="AW414" s="95">
        <f t="shared" si="477"/>
        <v>0</v>
      </c>
      <c r="AX414" s="15"/>
      <c r="AY414" s="24">
        <f t="shared" si="440"/>
        <v>0</v>
      </c>
      <c r="AZ414" s="5">
        <v>0</v>
      </c>
      <c r="BA414" s="63"/>
      <c r="BB414" s="15"/>
      <c r="BC414" s="13"/>
      <c r="BD414" s="98">
        <f t="shared" si="478"/>
        <v>0</v>
      </c>
      <c r="BE414" s="99">
        <f>BE5</f>
        <v>0.98</v>
      </c>
      <c r="BF414" s="100"/>
      <c r="BG414" s="110"/>
      <c r="BH414" s="95">
        <f t="shared" si="479"/>
        <v>0</v>
      </c>
      <c r="BI414" s="15"/>
      <c r="BJ414" s="24">
        <f t="shared" si="441"/>
        <v>0</v>
      </c>
      <c r="BK414" s="5">
        <v>0</v>
      </c>
      <c r="BL414" s="63"/>
      <c r="BM414" s="15"/>
      <c r="BN414" s="13"/>
      <c r="BO414" s="98">
        <f t="shared" si="480"/>
        <v>1</v>
      </c>
      <c r="BP414" s="99">
        <f>BP5</f>
        <v>0.94499999999999995</v>
      </c>
      <c r="BQ414" s="100">
        <v>14.90265</v>
      </c>
      <c r="BR414" s="110"/>
      <c r="BS414" s="95">
        <f t="shared" si="481"/>
        <v>14.083004249999998</v>
      </c>
      <c r="BT414" s="15"/>
      <c r="BU414" s="24">
        <f t="shared" si="442"/>
        <v>2</v>
      </c>
      <c r="BV414" s="5">
        <v>0</v>
      </c>
      <c r="BW414" s="63"/>
      <c r="BX414" s="15"/>
      <c r="BY414" s="13"/>
      <c r="BZ414" s="98">
        <f t="shared" si="482"/>
        <v>0</v>
      </c>
      <c r="CA414" s="99">
        <f>CA5</f>
        <v>1</v>
      </c>
      <c r="CB414" s="100"/>
      <c r="CC414" s="110"/>
      <c r="CD414" s="95">
        <f t="shared" si="483"/>
        <v>0</v>
      </c>
      <c r="CE414" s="15"/>
      <c r="CF414" s="24">
        <f t="shared" si="443"/>
        <v>0</v>
      </c>
      <c r="CG414" s="5">
        <v>0</v>
      </c>
      <c r="CH414" s="63"/>
      <c r="CI414" s="15"/>
      <c r="CJ414" s="13"/>
      <c r="CK414" s="98">
        <f t="shared" si="484"/>
        <v>0</v>
      </c>
      <c r="CL414" s="99">
        <f>CL5</f>
        <v>1</v>
      </c>
      <c r="CM414" s="100"/>
      <c r="CN414" s="110"/>
      <c r="CO414" s="95">
        <f t="shared" si="485"/>
        <v>0</v>
      </c>
      <c r="CP414" s="15"/>
      <c r="CQ414" s="24">
        <f t="shared" si="444"/>
        <v>0</v>
      </c>
      <c r="CR414" s="5">
        <v>0</v>
      </c>
      <c r="CS414" s="63"/>
      <c r="CT414" s="15"/>
      <c r="CU414" s="13"/>
      <c r="CV414" s="98">
        <f t="shared" si="486"/>
        <v>0</v>
      </c>
      <c r="CW414" s="99">
        <f>CW5</f>
        <v>1</v>
      </c>
      <c r="CX414" s="100"/>
      <c r="CY414" s="110"/>
      <c r="CZ414" s="95">
        <f t="shared" si="487"/>
        <v>0</v>
      </c>
      <c r="DA414" s="15"/>
      <c r="DB414" s="24">
        <f t="shared" si="445"/>
        <v>0</v>
      </c>
      <c r="DC414" s="5">
        <v>0</v>
      </c>
      <c r="DD414" s="63"/>
      <c r="DE414" s="15"/>
      <c r="DF414" s="13"/>
      <c r="DG414" s="98">
        <f t="shared" si="488"/>
        <v>0</v>
      </c>
      <c r="DH414" s="99">
        <f>DH5</f>
        <v>1</v>
      </c>
      <c r="DI414" s="100"/>
      <c r="DJ414" s="110"/>
      <c r="DK414" s="95">
        <f t="shared" si="489"/>
        <v>0</v>
      </c>
      <c r="DL414" s="15"/>
      <c r="DM414" s="24">
        <f t="shared" si="446"/>
        <v>0</v>
      </c>
      <c r="DN414" s="5">
        <v>0</v>
      </c>
      <c r="DO414" s="63"/>
      <c r="DP414" s="15"/>
      <c r="DQ414" s="13"/>
      <c r="DR414" s="98">
        <f t="shared" si="490"/>
        <v>0</v>
      </c>
      <c r="DS414" s="99">
        <f>DS5</f>
        <v>1</v>
      </c>
      <c r="DT414" s="100"/>
      <c r="DU414" s="110"/>
      <c r="DV414" s="95">
        <f t="shared" si="491"/>
        <v>0</v>
      </c>
      <c r="DW414" s="15"/>
      <c r="DX414" s="24">
        <f t="shared" si="447"/>
        <v>0</v>
      </c>
      <c r="DY414" s="5">
        <v>0</v>
      </c>
      <c r="DZ414" s="63"/>
      <c r="EA414" s="15"/>
      <c r="EB414" s="13"/>
      <c r="EC414" s="98">
        <f t="shared" si="492"/>
        <v>0</v>
      </c>
      <c r="ED414" s="99">
        <f>ED5</f>
        <v>1</v>
      </c>
      <c r="EE414" s="100"/>
      <c r="EF414" s="110"/>
      <c r="EG414" s="95">
        <f t="shared" si="493"/>
        <v>0</v>
      </c>
      <c r="EH414" s="15"/>
      <c r="EI414" s="24">
        <f t="shared" si="448"/>
        <v>0</v>
      </c>
      <c r="EJ414" s="5">
        <v>0</v>
      </c>
      <c r="EK414" s="63"/>
      <c r="EL414" s="15"/>
      <c r="EM414" s="13"/>
      <c r="EN414" s="98">
        <f t="shared" si="494"/>
        <v>0</v>
      </c>
      <c r="EO414" s="99">
        <f>EO5</f>
        <v>1</v>
      </c>
      <c r="EP414" s="100"/>
      <c r="EQ414" s="110"/>
      <c r="ER414" s="95">
        <f t="shared" si="495"/>
        <v>0</v>
      </c>
      <c r="ES414" s="15"/>
      <c r="ET414" s="24">
        <f t="shared" si="449"/>
        <v>0</v>
      </c>
      <c r="EU414" s="5">
        <v>0</v>
      </c>
      <c r="EV414" s="63"/>
      <c r="EW414" s="15"/>
      <c r="EX414" s="13"/>
      <c r="EY414" s="98">
        <f t="shared" si="496"/>
        <v>0</v>
      </c>
      <c r="EZ414" s="99">
        <f>EZ5</f>
        <v>1</v>
      </c>
      <c r="FA414" s="100"/>
      <c r="FB414" s="110"/>
      <c r="FC414" s="95">
        <f t="shared" si="497"/>
        <v>0</v>
      </c>
      <c r="FD414" s="15"/>
      <c r="FE414" s="24">
        <f t="shared" si="450"/>
        <v>0</v>
      </c>
      <c r="FF414" s="5">
        <v>0</v>
      </c>
      <c r="FG414" s="63"/>
      <c r="FH414" s="15"/>
      <c r="FI414" s="13"/>
      <c r="FJ414" s="98">
        <f t="shared" si="498"/>
        <v>0</v>
      </c>
      <c r="FK414" s="99">
        <f>FK5</f>
        <v>1</v>
      </c>
      <c r="FL414" s="100"/>
      <c r="FM414" s="110"/>
      <c r="FN414" s="95">
        <f t="shared" si="499"/>
        <v>0</v>
      </c>
      <c r="FO414" s="15"/>
      <c r="FP414" s="24">
        <f t="shared" si="451"/>
        <v>0</v>
      </c>
      <c r="FQ414" s="5">
        <v>0</v>
      </c>
      <c r="FR414" s="8">
        <v>0</v>
      </c>
      <c r="FS414" s="84">
        <f t="shared" si="452"/>
        <v>14.90265</v>
      </c>
      <c r="FT414" s="85">
        <f t="shared" si="453"/>
        <v>5.0915299999999997</v>
      </c>
      <c r="FU414" s="85">
        <f t="shared" si="454"/>
        <v>500</v>
      </c>
      <c r="FV414" s="85">
        <f t="shared" si="455"/>
        <v>500</v>
      </c>
      <c r="FW414" s="85">
        <f t="shared" si="456"/>
        <v>500</v>
      </c>
      <c r="FX414" s="85">
        <f t="shared" si="457"/>
        <v>14.083004249999998</v>
      </c>
      <c r="FY414" s="85">
        <f t="shared" si="458"/>
        <v>500</v>
      </c>
      <c r="FZ414" s="85">
        <f t="shared" si="459"/>
        <v>500</v>
      </c>
      <c r="GA414" s="85">
        <f t="shared" si="460"/>
        <v>500</v>
      </c>
      <c r="GB414" s="85">
        <f t="shared" si="461"/>
        <v>500</v>
      </c>
      <c r="GC414" s="85">
        <f t="shared" si="462"/>
        <v>500</v>
      </c>
      <c r="GD414" s="85">
        <f t="shared" si="463"/>
        <v>500</v>
      </c>
      <c r="GE414" s="85">
        <f t="shared" si="464"/>
        <v>500</v>
      </c>
      <c r="GF414" s="85">
        <f t="shared" si="465"/>
        <v>500</v>
      </c>
      <c r="GG414" s="85">
        <f t="shared" si="466"/>
        <v>500</v>
      </c>
      <c r="GH414" s="101">
        <f t="shared" si="500"/>
        <v>3</v>
      </c>
      <c r="GI414" s="102">
        <f t="shared" si="501"/>
        <v>34.077184250000002</v>
      </c>
      <c r="GJ414" s="102">
        <f t="shared" si="502"/>
        <v>11.359061416666668</v>
      </c>
      <c r="GK414" s="79">
        <f>ROW()</f>
        <v>414</v>
      </c>
    </row>
    <row r="415" spans="1:193" s="12" customFormat="1" ht="50.1" customHeight="1">
      <c r="A415" s="17">
        <f>ROW()</f>
        <v>415</v>
      </c>
      <c r="B415" s="32">
        <f t="shared" si="467"/>
        <v>409</v>
      </c>
      <c r="C415" s="33">
        <f t="shared" si="468"/>
        <v>409</v>
      </c>
      <c r="D415" s="31" t="s">
        <v>735</v>
      </c>
      <c r="E415" s="390">
        <f t="shared" si="436"/>
        <v>2.4290280000000002</v>
      </c>
      <c r="F415" s="107">
        <f t="shared" si="469"/>
        <v>2.4909759999999999</v>
      </c>
      <c r="G415" s="3">
        <v>0</v>
      </c>
      <c r="H415" s="4">
        <v>0</v>
      </c>
      <c r="I415" s="63"/>
      <c r="J415" s="15"/>
      <c r="K415" s="13"/>
      <c r="L415" s="98">
        <f t="shared" si="470"/>
        <v>1</v>
      </c>
      <c r="M415" s="99">
        <f>M5</f>
        <v>0.94499999999999995</v>
      </c>
      <c r="N415" s="100">
        <v>2.72</v>
      </c>
      <c r="O415" s="110">
        <v>463623</v>
      </c>
      <c r="P415" s="95">
        <f t="shared" si="471"/>
        <v>2.5704000000000002</v>
      </c>
      <c r="Q415" s="15"/>
      <c r="R415" s="24">
        <f t="shared" si="437"/>
        <v>3</v>
      </c>
      <c r="S415" s="25">
        <v>0</v>
      </c>
      <c r="T415" s="63"/>
      <c r="U415" s="15"/>
      <c r="V415" s="13"/>
      <c r="W415" s="98">
        <f t="shared" si="472"/>
        <v>1</v>
      </c>
      <c r="X415" s="99">
        <f>X5</f>
        <v>0.97</v>
      </c>
      <c r="Y415" s="100">
        <v>2.5499999999999998</v>
      </c>
      <c r="Z415" s="110"/>
      <c r="AA415" s="95">
        <f t="shared" si="473"/>
        <v>2.4734999999999996</v>
      </c>
      <c r="AB415" s="15"/>
      <c r="AC415" s="24">
        <f t="shared" si="438"/>
        <v>2</v>
      </c>
      <c r="AD415" s="5">
        <v>0</v>
      </c>
      <c r="AE415" s="63"/>
      <c r="AF415" s="15"/>
      <c r="AG415" s="13"/>
      <c r="AH415" s="98">
        <f t="shared" si="474"/>
        <v>0</v>
      </c>
      <c r="AI415" s="99">
        <f>AI5</f>
        <v>0.95499999999999996</v>
      </c>
      <c r="AJ415" s="100"/>
      <c r="AK415" s="110"/>
      <c r="AL415" s="95">
        <f t="shared" si="475"/>
        <v>0</v>
      </c>
      <c r="AM415" s="15"/>
      <c r="AN415" s="24">
        <f t="shared" si="439"/>
        <v>0</v>
      </c>
      <c r="AO415" s="5">
        <v>0</v>
      </c>
      <c r="AP415" s="63"/>
      <c r="AQ415" s="15"/>
      <c r="AR415" s="13"/>
      <c r="AS415" s="98">
        <f t="shared" si="476"/>
        <v>0</v>
      </c>
      <c r="AT415" s="99">
        <f>AT5</f>
        <v>0.96</v>
      </c>
      <c r="AU415" s="100"/>
      <c r="AV415" s="110"/>
      <c r="AW415" s="95">
        <f t="shared" si="477"/>
        <v>0</v>
      </c>
      <c r="AX415" s="15"/>
      <c r="AY415" s="24">
        <f t="shared" si="440"/>
        <v>0</v>
      </c>
      <c r="AZ415" s="5">
        <v>0</v>
      </c>
      <c r="BA415" s="63"/>
      <c r="BB415" s="15"/>
      <c r="BC415" s="13"/>
      <c r="BD415" s="98">
        <f t="shared" si="478"/>
        <v>0</v>
      </c>
      <c r="BE415" s="99">
        <f>BE5</f>
        <v>0.98</v>
      </c>
      <c r="BF415" s="100"/>
      <c r="BG415" s="110"/>
      <c r="BH415" s="95">
        <f t="shared" si="479"/>
        <v>0</v>
      </c>
      <c r="BI415" s="15"/>
      <c r="BJ415" s="24">
        <f t="shared" si="441"/>
        <v>0</v>
      </c>
      <c r="BK415" s="5">
        <v>0</v>
      </c>
      <c r="BL415" s="63"/>
      <c r="BM415" s="15"/>
      <c r="BN415" s="13"/>
      <c r="BO415" s="98">
        <f t="shared" si="480"/>
        <v>1</v>
      </c>
      <c r="BP415" s="99">
        <f>BP5</f>
        <v>0.94499999999999995</v>
      </c>
      <c r="BQ415" s="100">
        <v>2.5704000000000002</v>
      </c>
      <c r="BR415" s="110"/>
      <c r="BS415" s="95">
        <f t="shared" si="481"/>
        <v>2.4290280000000002</v>
      </c>
      <c r="BT415" s="15"/>
      <c r="BU415" s="24">
        <f t="shared" si="442"/>
        <v>1</v>
      </c>
      <c r="BV415" s="5">
        <v>0</v>
      </c>
      <c r="BW415" s="63"/>
      <c r="BX415" s="15"/>
      <c r="BY415" s="13"/>
      <c r="BZ415" s="98">
        <f t="shared" si="482"/>
        <v>0</v>
      </c>
      <c r="CA415" s="99">
        <f>CA5</f>
        <v>1</v>
      </c>
      <c r="CB415" s="100"/>
      <c r="CC415" s="110"/>
      <c r="CD415" s="95">
        <f t="shared" si="483"/>
        <v>0</v>
      </c>
      <c r="CE415" s="15"/>
      <c r="CF415" s="24">
        <f t="shared" si="443"/>
        <v>0</v>
      </c>
      <c r="CG415" s="5">
        <v>0</v>
      </c>
      <c r="CH415" s="63"/>
      <c r="CI415" s="15"/>
      <c r="CJ415" s="13"/>
      <c r="CK415" s="98">
        <f t="shared" si="484"/>
        <v>0</v>
      </c>
      <c r="CL415" s="99">
        <f>CL5</f>
        <v>1</v>
      </c>
      <c r="CM415" s="100"/>
      <c r="CN415" s="110"/>
      <c r="CO415" s="95">
        <f t="shared" si="485"/>
        <v>0</v>
      </c>
      <c r="CP415" s="15"/>
      <c r="CQ415" s="24">
        <f t="shared" si="444"/>
        <v>0</v>
      </c>
      <c r="CR415" s="5">
        <v>0</v>
      </c>
      <c r="CS415" s="63"/>
      <c r="CT415" s="15"/>
      <c r="CU415" s="13"/>
      <c r="CV415" s="98">
        <f t="shared" si="486"/>
        <v>0</v>
      </c>
      <c r="CW415" s="99">
        <f>CW5</f>
        <v>1</v>
      </c>
      <c r="CX415" s="100"/>
      <c r="CY415" s="110"/>
      <c r="CZ415" s="95">
        <f t="shared" si="487"/>
        <v>0</v>
      </c>
      <c r="DA415" s="15"/>
      <c r="DB415" s="24">
        <f t="shared" si="445"/>
        <v>0</v>
      </c>
      <c r="DC415" s="5">
        <v>0</v>
      </c>
      <c r="DD415" s="63"/>
      <c r="DE415" s="15"/>
      <c r="DF415" s="13"/>
      <c r="DG415" s="98">
        <f t="shared" si="488"/>
        <v>0</v>
      </c>
      <c r="DH415" s="99">
        <f>DH5</f>
        <v>1</v>
      </c>
      <c r="DI415" s="100"/>
      <c r="DJ415" s="110"/>
      <c r="DK415" s="95">
        <f t="shared" si="489"/>
        <v>0</v>
      </c>
      <c r="DL415" s="15"/>
      <c r="DM415" s="24">
        <f t="shared" si="446"/>
        <v>0</v>
      </c>
      <c r="DN415" s="5">
        <v>0</v>
      </c>
      <c r="DO415" s="63"/>
      <c r="DP415" s="15"/>
      <c r="DQ415" s="13"/>
      <c r="DR415" s="98">
        <f t="shared" si="490"/>
        <v>0</v>
      </c>
      <c r="DS415" s="99">
        <f>DS5</f>
        <v>1</v>
      </c>
      <c r="DT415" s="100"/>
      <c r="DU415" s="110"/>
      <c r="DV415" s="95">
        <f t="shared" si="491"/>
        <v>0</v>
      </c>
      <c r="DW415" s="15"/>
      <c r="DX415" s="24">
        <f t="shared" si="447"/>
        <v>0</v>
      </c>
      <c r="DY415" s="5">
        <v>0</v>
      </c>
      <c r="DZ415" s="63"/>
      <c r="EA415" s="15"/>
      <c r="EB415" s="13"/>
      <c r="EC415" s="98">
        <f t="shared" si="492"/>
        <v>0</v>
      </c>
      <c r="ED415" s="99">
        <f>ED5</f>
        <v>1</v>
      </c>
      <c r="EE415" s="100"/>
      <c r="EF415" s="110"/>
      <c r="EG415" s="95">
        <f t="shared" si="493"/>
        <v>0</v>
      </c>
      <c r="EH415" s="15"/>
      <c r="EI415" s="24">
        <f t="shared" si="448"/>
        <v>0</v>
      </c>
      <c r="EJ415" s="5">
        <v>0</v>
      </c>
      <c r="EK415" s="63"/>
      <c r="EL415" s="15"/>
      <c r="EM415" s="13"/>
      <c r="EN415" s="98">
        <f t="shared" si="494"/>
        <v>0</v>
      </c>
      <c r="EO415" s="99">
        <f>EO5</f>
        <v>1</v>
      </c>
      <c r="EP415" s="100"/>
      <c r="EQ415" s="110"/>
      <c r="ER415" s="95">
        <f t="shared" si="495"/>
        <v>0</v>
      </c>
      <c r="ES415" s="15"/>
      <c r="ET415" s="24">
        <f t="shared" si="449"/>
        <v>0</v>
      </c>
      <c r="EU415" s="5">
        <v>0</v>
      </c>
      <c r="EV415" s="63"/>
      <c r="EW415" s="15"/>
      <c r="EX415" s="13"/>
      <c r="EY415" s="98">
        <f t="shared" si="496"/>
        <v>0</v>
      </c>
      <c r="EZ415" s="99">
        <f>EZ5</f>
        <v>1</v>
      </c>
      <c r="FA415" s="100"/>
      <c r="FB415" s="110"/>
      <c r="FC415" s="95">
        <f t="shared" si="497"/>
        <v>0</v>
      </c>
      <c r="FD415" s="15"/>
      <c r="FE415" s="24">
        <f t="shared" si="450"/>
        <v>0</v>
      </c>
      <c r="FF415" s="5">
        <v>0</v>
      </c>
      <c r="FG415" s="63"/>
      <c r="FH415" s="15"/>
      <c r="FI415" s="13"/>
      <c r="FJ415" s="98">
        <f t="shared" si="498"/>
        <v>0</v>
      </c>
      <c r="FK415" s="99">
        <f>FK5</f>
        <v>1</v>
      </c>
      <c r="FL415" s="100"/>
      <c r="FM415" s="110"/>
      <c r="FN415" s="95">
        <f t="shared" si="499"/>
        <v>0</v>
      </c>
      <c r="FO415" s="15"/>
      <c r="FP415" s="24">
        <f t="shared" si="451"/>
        <v>0</v>
      </c>
      <c r="FQ415" s="5">
        <v>0</v>
      </c>
      <c r="FR415" s="8">
        <v>0</v>
      </c>
      <c r="FS415" s="84">
        <f t="shared" si="452"/>
        <v>2.5704000000000002</v>
      </c>
      <c r="FT415" s="85">
        <f t="shared" si="453"/>
        <v>2.4734999999999996</v>
      </c>
      <c r="FU415" s="85">
        <f t="shared" si="454"/>
        <v>500</v>
      </c>
      <c r="FV415" s="85">
        <f t="shared" si="455"/>
        <v>500</v>
      </c>
      <c r="FW415" s="85">
        <f t="shared" si="456"/>
        <v>500</v>
      </c>
      <c r="FX415" s="85">
        <f t="shared" si="457"/>
        <v>2.4290280000000002</v>
      </c>
      <c r="FY415" s="85">
        <f t="shared" si="458"/>
        <v>500</v>
      </c>
      <c r="FZ415" s="85">
        <f t="shared" si="459"/>
        <v>500</v>
      </c>
      <c r="GA415" s="85">
        <f t="shared" si="460"/>
        <v>500</v>
      </c>
      <c r="GB415" s="85">
        <f t="shared" si="461"/>
        <v>500</v>
      </c>
      <c r="GC415" s="85">
        <f t="shared" si="462"/>
        <v>500</v>
      </c>
      <c r="GD415" s="85">
        <f t="shared" si="463"/>
        <v>500</v>
      </c>
      <c r="GE415" s="85">
        <f t="shared" si="464"/>
        <v>500</v>
      </c>
      <c r="GF415" s="85">
        <f t="shared" si="465"/>
        <v>500</v>
      </c>
      <c r="GG415" s="85">
        <f t="shared" si="466"/>
        <v>500</v>
      </c>
      <c r="GH415" s="101">
        <f t="shared" si="500"/>
        <v>3</v>
      </c>
      <c r="GI415" s="102">
        <f t="shared" si="501"/>
        <v>7.4729279999999996</v>
      </c>
      <c r="GJ415" s="102">
        <f t="shared" si="502"/>
        <v>2.4909759999999999</v>
      </c>
      <c r="GK415" s="79">
        <f>ROW()</f>
        <v>415</v>
      </c>
    </row>
    <row r="416" spans="1:193" s="12" customFormat="1" ht="50.1" customHeight="1">
      <c r="A416" s="17">
        <f>ROW()</f>
        <v>416</v>
      </c>
      <c r="B416" s="32">
        <f t="shared" si="467"/>
        <v>410</v>
      </c>
      <c r="C416" s="33">
        <f t="shared" si="468"/>
        <v>410</v>
      </c>
      <c r="D416" s="31" t="s">
        <v>736</v>
      </c>
      <c r="E416" s="390">
        <f t="shared" si="436"/>
        <v>500</v>
      </c>
      <c r="F416" s="107">
        <f t="shared" si="469"/>
        <v>0</v>
      </c>
      <c r="G416" s="3">
        <v>0</v>
      </c>
      <c r="H416" s="4">
        <v>0</v>
      </c>
      <c r="I416" s="63"/>
      <c r="J416" s="15"/>
      <c r="K416" s="13"/>
      <c r="L416" s="98">
        <f t="shared" si="470"/>
        <v>0</v>
      </c>
      <c r="M416" s="99">
        <f>M5</f>
        <v>0.94499999999999995</v>
      </c>
      <c r="N416" s="100"/>
      <c r="O416" s="110"/>
      <c r="P416" s="95">
        <f t="shared" si="471"/>
        <v>0</v>
      </c>
      <c r="Q416" s="15"/>
      <c r="R416" s="24">
        <f t="shared" si="437"/>
        <v>0</v>
      </c>
      <c r="S416" s="25">
        <v>0</v>
      </c>
      <c r="T416" s="63"/>
      <c r="U416" s="15"/>
      <c r="V416" s="13"/>
      <c r="W416" s="98">
        <f t="shared" si="472"/>
        <v>0</v>
      </c>
      <c r="X416" s="99">
        <f>X5</f>
        <v>0.97</v>
      </c>
      <c r="Y416" s="100"/>
      <c r="Z416" s="110"/>
      <c r="AA416" s="95">
        <f t="shared" si="473"/>
        <v>0</v>
      </c>
      <c r="AB416" s="15"/>
      <c r="AC416" s="24">
        <f t="shared" si="438"/>
        <v>0</v>
      </c>
      <c r="AD416" s="5">
        <v>0</v>
      </c>
      <c r="AE416" s="63"/>
      <c r="AF416" s="15"/>
      <c r="AG416" s="13"/>
      <c r="AH416" s="98">
        <f t="shared" si="474"/>
        <v>0</v>
      </c>
      <c r="AI416" s="99">
        <f>AI5</f>
        <v>0.95499999999999996</v>
      </c>
      <c r="AJ416" s="100"/>
      <c r="AK416" s="110"/>
      <c r="AL416" s="95">
        <f t="shared" si="475"/>
        <v>0</v>
      </c>
      <c r="AM416" s="15"/>
      <c r="AN416" s="24">
        <f t="shared" si="439"/>
        <v>0</v>
      </c>
      <c r="AO416" s="5">
        <v>0</v>
      </c>
      <c r="AP416" s="63"/>
      <c r="AQ416" s="15"/>
      <c r="AR416" s="13"/>
      <c r="AS416" s="98">
        <f t="shared" si="476"/>
        <v>0</v>
      </c>
      <c r="AT416" s="99">
        <f>AT5</f>
        <v>0.96</v>
      </c>
      <c r="AU416" s="100"/>
      <c r="AV416" s="110"/>
      <c r="AW416" s="95">
        <f t="shared" si="477"/>
        <v>0</v>
      </c>
      <c r="AX416" s="15"/>
      <c r="AY416" s="24">
        <f t="shared" si="440"/>
        <v>0</v>
      </c>
      <c r="AZ416" s="5">
        <v>0</v>
      </c>
      <c r="BA416" s="63"/>
      <c r="BB416" s="15"/>
      <c r="BC416" s="13"/>
      <c r="BD416" s="98">
        <f t="shared" si="478"/>
        <v>0</v>
      </c>
      <c r="BE416" s="99">
        <f>BE5</f>
        <v>0.98</v>
      </c>
      <c r="BF416" s="100"/>
      <c r="BG416" s="110"/>
      <c r="BH416" s="95">
        <f t="shared" si="479"/>
        <v>0</v>
      </c>
      <c r="BI416" s="15"/>
      <c r="BJ416" s="24">
        <f t="shared" si="441"/>
        <v>0</v>
      </c>
      <c r="BK416" s="5">
        <v>0</v>
      </c>
      <c r="BL416" s="63"/>
      <c r="BM416" s="15"/>
      <c r="BN416" s="13"/>
      <c r="BO416" s="98">
        <f t="shared" si="480"/>
        <v>0</v>
      </c>
      <c r="BP416" s="99">
        <f>BP5</f>
        <v>0.94499999999999995</v>
      </c>
      <c r="BQ416" s="100"/>
      <c r="BR416" s="110"/>
      <c r="BS416" s="95">
        <f t="shared" si="481"/>
        <v>0</v>
      </c>
      <c r="BT416" s="15"/>
      <c r="BU416" s="24">
        <f t="shared" si="442"/>
        <v>0</v>
      </c>
      <c r="BV416" s="5">
        <v>0</v>
      </c>
      <c r="BW416" s="63"/>
      <c r="BX416" s="15"/>
      <c r="BY416" s="13"/>
      <c r="BZ416" s="98">
        <f t="shared" si="482"/>
        <v>0</v>
      </c>
      <c r="CA416" s="99">
        <f>CA5</f>
        <v>1</v>
      </c>
      <c r="CB416" s="100"/>
      <c r="CC416" s="110"/>
      <c r="CD416" s="95">
        <f t="shared" si="483"/>
        <v>0</v>
      </c>
      <c r="CE416" s="15"/>
      <c r="CF416" s="24">
        <f t="shared" si="443"/>
        <v>0</v>
      </c>
      <c r="CG416" s="5">
        <v>0</v>
      </c>
      <c r="CH416" s="63"/>
      <c r="CI416" s="15"/>
      <c r="CJ416" s="13"/>
      <c r="CK416" s="98">
        <f t="shared" si="484"/>
        <v>0</v>
      </c>
      <c r="CL416" s="99">
        <f>CL5</f>
        <v>1</v>
      </c>
      <c r="CM416" s="100"/>
      <c r="CN416" s="110"/>
      <c r="CO416" s="95">
        <f t="shared" si="485"/>
        <v>0</v>
      </c>
      <c r="CP416" s="15"/>
      <c r="CQ416" s="24">
        <f t="shared" si="444"/>
        <v>0</v>
      </c>
      <c r="CR416" s="5">
        <v>0</v>
      </c>
      <c r="CS416" s="63"/>
      <c r="CT416" s="15"/>
      <c r="CU416" s="13"/>
      <c r="CV416" s="98">
        <f t="shared" si="486"/>
        <v>0</v>
      </c>
      <c r="CW416" s="99">
        <f>CW5</f>
        <v>1</v>
      </c>
      <c r="CX416" s="100"/>
      <c r="CY416" s="110"/>
      <c r="CZ416" s="95">
        <f t="shared" si="487"/>
        <v>0</v>
      </c>
      <c r="DA416" s="15"/>
      <c r="DB416" s="24">
        <f t="shared" si="445"/>
        <v>0</v>
      </c>
      <c r="DC416" s="5">
        <v>0</v>
      </c>
      <c r="DD416" s="63"/>
      <c r="DE416" s="15"/>
      <c r="DF416" s="13"/>
      <c r="DG416" s="98">
        <f t="shared" si="488"/>
        <v>0</v>
      </c>
      <c r="DH416" s="99">
        <f>DH5</f>
        <v>1</v>
      </c>
      <c r="DI416" s="100"/>
      <c r="DJ416" s="110"/>
      <c r="DK416" s="95">
        <f t="shared" si="489"/>
        <v>0</v>
      </c>
      <c r="DL416" s="15"/>
      <c r="DM416" s="24">
        <f t="shared" si="446"/>
        <v>0</v>
      </c>
      <c r="DN416" s="5">
        <v>0</v>
      </c>
      <c r="DO416" s="63"/>
      <c r="DP416" s="15"/>
      <c r="DQ416" s="13"/>
      <c r="DR416" s="98">
        <f t="shared" si="490"/>
        <v>0</v>
      </c>
      <c r="DS416" s="99">
        <f>DS5</f>
        <v>1</v>
      </c>
      <c r="DT416" s="100"/>
      <c r="DU416" s="110"/>
      <c r="DV416" s="95">
        <f t="shared" si="491"/>
        <v>0</v>
      </c>
      <c r="DW416" s="15"/>
      <c r="DX416" s="24">
        <f t="shared" si="447"/>
        <v>0</v>
      </c>
      <c r="DY416" s="5">
        <v>0</v>
      </c>
      <c r="DZ416" s="63"/>
      <c r="EA416" s="15"/>
      <c r="EB416" s="13"/>
      <c r="EC416" s="98">
        <f t="shared" si="492"/>
        <v>0</v>
      </c>
      <c r="ED416" s="99">
        <f>ED5</f>
        <v>1</v>
      </c>
      <c r="EE416" s="100"/>
      <c r="EF416" s="110"/>
      <c r="EG416" s="95">
        <f t="shared" si="493"/>
        <v>0</v>
      </c>
      <c r="EH416" s="15"/>
      <c r="EI416" s="24">
        <f t="shared" si="448"/>
        <v>0</v>
      </c>
      <c r="EJ416" s="5">
        <v>0</v>
      </c>
      <c r="EK416" s="63"/>
      <c r="EL416" s="15"/>
      <c r="EM416" s="13"/>
      <c r="EN416" s="98">
        <f t="shared" si="494"/>
        <v>0</v>
      </c>
      <c r="EO416" s="99">
        <f>EO5</f>
        <v>1</v>
      </c>
      <c r="EP416" s="100"/>
      <c r="EQ416" s="110"/>
      <c r="ER416" s="95">
        <f t="shared" si="495"/>
        <v>0</v>
      </c>
      <c r="ES416" s="15"/>
      <c r="ET416" s="24">
        <f t="shared" si="449"/>
        <v>0</v>
      </c>
      <c r="EU416" s="5">
        <v>0</v>
      </c>
      <c r="EV416" s="63"/>
      <c r="EW416" s="15"/>
      <c r="EX416" s="13"/>
      <c r="EY416" s="98">
        <f t="shared" si="496"/>
        <v>0</v>
      </c>
      <c r="EZ416" s="99">
        <f>EZ5</f>
        <v>1</v>
      </c>
      <c r="FA416" s="100"/>
      <c r="FB416" s="110"/>
      <c r="FC416" s="95">
        <f t="shared" si="497"/>
        <v>0</v>
      </c>
      <c r="FD416" s="15"/>
      <c r="FE416" s="24">
        <f t="shared" si="450"/>
        <v>0</v>
      </c>
      <c r="FF416" s="5">
        <v>0</v>
      </c>
      <c r="FG416" s="63"/>
      <c r="FH416" s="15"/>
      <c r="FI416" s="13"/>
      <c r="FJ416" s="98">
        <f t="shared" si="498"/>
        <v>0</v>
      </c>
      <c r="FK416" s="99">
        <f>FK5</f>
        <v>1</v>
      </c>
      <c r="FL416" s="100"/>
      <c r="FM416" s="110"/>
      <c r="FN416" s="95">
        <f t="shared" si="499"/>
        <v>0</v>
      </c>
      <c r="FO416" s="15"/>
      <c r="FP416" s="24">
        <f t="shared" si="451"/>
        <v>0</v>
      </c>
      <c r="FQ416" s="5">
        <v>0</v>
      </c>
      <c r="FR416" s="8">
        <v>0</v>
      </c>
      <c r="FS416" s="84">
        <f t="shared" si="452"/>
        <v>500</v>
      </c>
      <c r="FT416" s="85">
        <f t="shared" si="453"/>
        <v>500</v>
      </c>
      <c r="FU416" s="85">
        <f t="shared" si="454"/>
        <v>500</v>
      </c>
      <c r="FV416" s="85">
        <f t="shared" si="455"/>
        <v>500</v>
      </c>
      <c r="FW416" s="85">
        <f t="shared" si="456"/>
        <v>500</v>
      </c>
      <c r="FX416" s="85">
        <f t="shared" si="457"/>
        <v>500</v>
      </c>
      <c r="FY416" s="85">
        <f t="shared" si="458"/>
        <v>500</v>
      </c>
      <c r="FZ416" s="85">
        <f t="shared" si="459"/>
        <v>500</v>
      </c>
      <c r="GA416" s="85">
        <f t="shared" si="460"/>
        <v>500</v>
      </c>
      <c r="GB416" s="85">
        <f t="shared" si="461"/>
        <v>500</v>
      </c>
      <c r="GC416" s="85">
        <f t="shared" si="462"/>
        <v>500</v>
      </c>
      <c r="GD416" s="85">
        <f t="shared" si="463"/>
        <v>500</v>
      </c>
      <c r="GE416" s="85">
        <f t="shared" si="464"/>
        <v>500</v>
      </c>
      <c r="GF416" s="85">
        <f t="shared" si="465"/>
        <v>500</v>
      </c>
      <c r="GG416" s="85">
        <f t="shared" si="466"/>
        <v>500</v>
      </c>
      <c r="GH416" s="101">
        <f t="shared" si="500"/>
        <v>0</v>
      </c>
      <c r="GI416" s="102">
        <f t="shared" si="501"/>
        <v>0</v>
      </c>
      <c r="GJ416" s="102">
        <f t="shared" si="502"/>
        <v>0</v>
      </c>
      <c r="GK416" s="79">
        <f>ROW()</f>
        <v>416</v>
      </c>
    </row>
    <row r="417" spans="1:193" s="12" customFormat="1" ht="50.1" customHeight="1">
      <c r="A417" s="17">
        <f>ROW()</f>
        <v>417</v>
      </c>
      <c r="B417" s="32">
        <f t="shared" si="467"/>
        <v>411</v>
      </c>
      <c r="C417" s="33">
        <f t="shared" si="468"/>
        <v>411</v>
      </c>
      <c r="D417" s="31" t="s">
        <v>737</v>
      </c>
      <c r="E417" s="390">
        <f t="shared" si="436"/>
        <v>21.8735</v>
      </c>
      <c r="F417" s="107">
        <f t="shared" si="469"/>
        <v>21.8735</v>
      </c>
      <c r="G417" s="3">
        <v>0</v>
      </c>
      <c r="H417" s="4">
        <v>0</v>
      </c>
      <c r="I417" s="63"/>
      <c r="J417" s="15"/>
      <c r="K417" s="13"/>
      <c r="L417" s="98">
        <f t="shared" si="470"/>
        <v>0</v>
      </c>
      <c r="M417" s="99">
        <f>M5</f>
        <v>0.94499999999999995</v>
      </c>
      <c r="N417" s="100"/>
      <c r="O417" s="110"/>
      <c r="P417" s="95">
        <f t="shared" si="471"/>
        <v>0</v>
      </c>
      <c r="Q417" s="15"/>
      <c r="R417" s="24">
        <f t="shared" si="437"/>
        <v>0</v>
      </c>
      <c r="S417" s="25">
        <v>0</v>
      </c>
      <c r="T417" s="63"/>
      <c r="U417" s="15"/>
      <c r="V417" s="13"/>
      <c r="W417" s="98">
        <f t="shared" si="472"/>
        <v>1</v>
      </c>
      <c r="X417" s="99">
        <f>X5</f>
        <v>0.97</v>
      </c>
      <c r="Y417" s="100">
        <v>22.55</v>
      </c>
      <c r="Z417" s="110"/>
      <c r="AA417" s="95">
        <f t="shared" si="473"/>
        <v>21.8735</v>
      </c>
      <c r="AB417" s="15"/>
      <c r="AC417" s="24">
        <f t="shared" si="438"/>
        <v>1</v>
      </c>
      <c r="AD417" s="5">
        <v>0</v>
      </c>
      <c r="AE417" s="63"/>
      <c r="AF417" s="15"/>
      <c r="AG417" s="13"/>
      <c r="AH417" s="98">
        <f t="shared" si="474"/>
        <v>0</v>
      </c>
      <c r="AI417" s="99">
        <f>AI5</f>
        <v>0.95499999999999996</v>
      </c>
      <c r="AJ417" s="100"/>
      <c r="AK417" s="110"/>
      <c r="AL417" s="95">
        <f t="shared" si="475"/>
        <v>0</v>
      </c>
      <c r="AM417" s="15"/>
      <c r="AN417" s="24">
        <f t="shared" si="439"/>
        <v>0</v>
      </c>
      <c r="AO417" s="5">
        <v>0</v>
      </c>
      <c r="AP417" s="63"/>
      <c r="AQ417" s="15"/>
      <c r="AR417" s="13"/>
      <c r="AS417" s="98">
        <f t="shared" si="476"/>
        <v>0</v>
      </c>
      <c r="AT417" s="99">
        <f>AT5</f>
        <v>0.96</v>
      </c>
      <c r="AU417" s="100"/>
      <c r="AV417" s="110"/>
      <c r="AW417" s="95">
        <f t="shared" si="477"/>
        <v>0</v>
      </c>
      <c r="AX417" s="15"/>
      <c r="AY417" s="24">
        <f t="shared" si="440"/>
        <v>0</v>
      </c>
      <c r="AZ417" s="5">
        <v>0</v>
      </c>
      <c r="BA417" s="63"/>
      <c r="BB417" s="15"/>
      <c r="BC417" s="13"/>
      <c r="BD417" s="98">
        <f t="shared" si="478"/>
        <v>0</v>
      </c>
      <c r="BE417" s="99">
        <f>BE5</f>
        <v>0.98</v>
      </c>
      <c r="BF417" s="100"/>
      <c r="BG417" s="110"/>
      <c r="BH417" s="95">
        <f t="shared" si="479"/>
        <v>0</v>
      </c>
      <c r="BI417" s="15"/>
      <c r="BJ417" s="24">
        <f t="shared" si="441"/>
        <v>0</v>
      </c>
      <c r="BK417" s="5">
        <v>0</v>
      </c>
      <c r="BL417" s="63"/>
      <c r="BM417" s="15"/>
      <c r="BN417" s="13"/>
      <c r="BO417" s="98">
        <f t="shared" si="480"/>
        <v>0</v>
      </c>
      <c r="BP417" s="99">
        <f>BP5</f>
        <v>0.94499999999999995</v>
      </c>
      <c r="BQ417" s="100"/>
      <c r="BR417" s="110"/>
      <c r="BS417" s="95">
        <f t="shared" si="481"/>
        <v>0</v>
      </c>
      <c r="BT417" s="15"/>
      <c r="BU417" s="24">
        <f t="shared" si="442"/>
        <v>0</v>
      </c>
      <c r="BV417" s="5">
        <v>0</v>
      </c>
      <c r="BW417" s="63"/>
      <c r="BX417" s="15"/>
      <c r="BY417" s="13"/>
      <c r="BZ417" s="98">
        <f t="shared" si="482"/>
        <v>0</v>
      </c>
      <c r="CA417" s="99">
        <f>CA5</f>
        <v>1</v>
      </c>
      <c r="CB417" s="100"/>
      <c r="CC417" s="110"/>
      <c r="CD417" s="95">
        <f t="shared" si="483"/>
        <v>0</v>
      </c>
      <c r="CE417" s="15"/>
      <c r="CF417" s="24">
        <f t="shared" si="443"/>
        <v>0</v>
      </c>
      <c r="CG417" s="5">
        <v>0</v>
      </c>
      <c r="CH417" s="63"/>
      <c r="CI417" s="15"/>
      <c r="CJ417" s="13"/>
      <c r="CK417" s="98">
        <f t="shared" si="484"/>
        <v>0</v>
      </c>
      <c r="CL417" s="99">
        <f>CL5</f>
        <v>1</v>
      </c>
      <c r="CM417" s="100"/>
      <c r="CN417" s="110"/>
      <c r="CO417" s="95">
        <f t="shared" si="485"/>
        <v>0</v>
      </c>
      <c r="CP417" s="15"/>
      <c r="CQ417" s="24">
        <f t="shared" si="444"/>
        <v>0</v>
      </c>
      <c r="CR417" s="5">
        <v>0</v>
      </c>
      <c r="CS417" s="63"/>
      <c r="CT417" s="15"/>
      <c r="CU417" s="13"/>
      <c r="CV417" s="98">
        <f t="shared" si="486"/>
        <v>0</v>
      </c>
      <c r="CW417" s="99">
        <f>CW5</f>
        <v>1</v>
      </c>
      <c r="CX417" s="100"/>
      <c r="CY417" s="110"/>
      <c r="CZ417" s="95">
        <f t="shared" si="487"/>
        <v>0</v>
      </c>
      <c r="DA417" s="15"/>
      <c r="DB417" s="24">
        <f t="shared" si="445"/>
        <v>0</v>
      </c>
      <c r="DC417" s="5">
        <v>0</v>
      </c>
      <c r="DD417" s="63"/>
      <c r="DE417" s="15"/>
      <c r="DF417" s="13"/>
      <c r="DG417" s="98">
        <f t="shared" si="488"/>
        <v>0</v>
      </c>
      <c r="DH417" s="99">
        <f>DH5</f>
        <v>1</v>
      </c>
      <c r="DI417" s="100"/>
      <c r="DJ417" s="110"/>
      <c r="DK417" s="95">
        <f t="shared" si="489"/>
        <v>0</v>
      </c>
      <c r="DL417" s="15"/>
      <c r="DM417" s="24">
        <f t="shared" si="446"/>
        <v>0</v>
      </c>
      <c r="DN417" s="5">
        <v>0</v>
      </c>
      <c r="DO417" s="63"/>
      <c r="DP417" s="15"/>
      <c r="DQ417" s="13"/>
      <c r="DR417" s="98">
        <f t="shared" si="490"/>
        <v>0</v>
      </c>
      <c r="DS417" s="99">
        <f>DS5</f>
        <v>1</v>
      </c>
      <c r="DT417" s="100"/>
      <c r="DU417" s="110"/>
      <c r="DV417" s="95">
        <f t="shared" si="491"/>
        <v>0</v>
      </c>
      <c r="DW417" s="15"/>
      <c r="DX417" s="24">
        <f t="shared" si="447"/>
        <v>0</v>
      </c>
      <c r="DY417" s="5">
        <v>0</v>
      </c>
      <c r="DZ417" s="63"/>
      <c r="EA417" s="15"/>
      <c r="EB417" s="13"/>
      <c r="EC417" s="98">
        <f t="shared" si="492"/>
        <v>0</v>
      </c>
      <c r="ED417" s="99">
        <f>ED5</f>
        <v>1</v>
      </c>
      <c r="EE417" s="100"/>
      <c r="EF417" s="110"/>
      <c r="EG417" s="95">
        <f t="shared" si="493"/>
        <v>0</v>
      </c>
      <c r="EH417" s="15"/>
      <c r="EI417" s="24">
        <f t="shared" si="448"/>
        <v>0</v>
      </c>
      <c r="EJ417" s="5">
        <v>0</v>
      </c>
      <c r="EK417" s="63"/>
      <c r="EL417" s="15"/>
      <c r="EM417" s="13"/>
      <c r="EN417" s="98">
        <f t="shared" si="494"/>
        <v>0</v>
      </c>
      <c r="EO417" s="99">
        <f>EO5</f>
        <v>1</v>
      </c>
      <c r="EP417" s="100"/>
      <c r="EQ417" s="110"/>
      <c r="ER417" s="95">
        <f t="shared" si="495"/>
        <v>0</v>
      </c>
      <c r="ES417" s="15"/>
      <c r="ET417" s="24">
        <f t="shared" si="449"/>
        <v>0</v>
      </c>
      <c r="EU417" s="5">
        <v>0</v>
      </c>
      <c r="EV417" s="63"/>
      <c r="EW417" s="15"/>
      <c r="EX417" s="13"/>
      <c r="EY417" s="98">
        <f t="shared" si="496"/>
        <v>0</v>
      </c>
      <c r="EZ417" s="99">
        <f>EZ5</f>
        <v>1</v>
      </c>
      <c r="FA417" s="100"/>
      <c r="FB417" s="110"/>
      <c r="FC417" s="95">
        <f t="shared" si="497"/>
        <v>0</v>
      </c>
      <c r="FD417" s="15"/>
      <c r="FE417" s="24">
        <f t="shared" si="450"/>
        <v>0</v>
      </c>
      <c r="FF417" s="5">
        <v>0</v>
      </c>
      <c r="FG417" s="63"/>
      <c r="FH417" s="15"/>
      <c r="FI417" s="13"/>
      <c r="FJ417" s="98">
        <f t="shared" si="498"/>
        <v>0</v>
      </c>
      <c r="FK417" s="99">
        <f>FK5</f>
        <v>1</v>
      </c>
      <c r="FL417" s="100"/>
      <c r="FM417" s="110"/>
      <c r="FN417" s="95">
        <f t="shared" si="499"/>
        <v>0</v>
      </c>
      <c r="FO417" s="15"/>
      <c r="FP417" s="24">
        <f t="shared" si="451"/>
        <v>0</v>
      </c>
      <c r="FQ417" s="5">
        <v>0</v>
      </c>
      <c r="FR417" s="8">
        <v>0</v>
      </c>
      <c r="FS417" s="84">
        <f t="shared" si="452"/>
        <v>500</v>
      </c>
      <c r="FT417" s="85">
        <f t="shared" si="453"/>
        <v>21.8735</v>
      </c>
      <c r="FU417" s="85">
        <f t="shared" si="454"/>
        <v>500</v>
      </c>
      <c r="FV417" s="85">
        <f t="shared" si="455"/>
        <v>500</v>
      </c>
      <c r="FW417" s="85">
        <f t="shared" si="456"/>
        <v>500</v>
      </c>
      <c r="FX417" s="85">
        <f t="shared" si="457"/>
        <v>500</v>
      </c>
      <c r="FY417" s="85">
        <f t="shared" si="458"/>
        <v>500</v>
      </c>
      <c r="FZ417" s="85">
        <f t="shared" si="459"/>
        <v>500</v>
      </c>
      <c r="GA417" s="85">
        <f t="shared" si="460"/>
        <v>500</v>
      </c>
      <c r="GB417" s="85">
        <f t="shared" si="461"/>
        <v>500</v>
      </c>
      <c r="GC417" s="85">
        <f t="shared" si="462"/>
        <v>500</v>
      </c>
      <c r="GD417" s="85">
        <f t="shared" si="463"/>
        <v>500</v>
      </c>
      <c r="GE417" s="85">
        <f t="shared" si="464"/>
        <v>500</v>
      </c>
      <c r="GF417" s="85">
        <f t="shared" si="465"/>
        <v>500</v>
      </c>
      <c r="GG417" s="85">
        <f t="shared" si="466"/>
        <v>500</v>
      </c>
      <c r="GH417" s="101">
        <f t="shared" si="500"/>
        <v>1</v>
      </c>
      <c r="GI417" s="102">
        <f t="shared" si="501"/>
        <v>21.8735</v>
      </c>
      <c r="GJ417" s="102">
        <f t="shared" si="502"/>
        <v>21.8735</v>
      </c>
      <c r="GK417" s="79">
        <f>ROW()</f>
        <v>417</v>
      </c>
    </row>
    <row r="418" spans="1:193" s="12" customFormat="1" ht="50.1" customHeight="1">
      <c r="A418" s="17">
        <f>ROW()</f>
        <v>418</v>
      </c>
      <c r="B418" s="32">
        <f t="shared" si="467"/>
        <v>412</v>
      </c>
      <c r="C418" s="33">
        <f t="shared" si="468"/>
        <v>412</v>
      </c>
      <c r="D418" s="31" t="s">
        <v>738</v>
      </c>
      <c r="E418" s="390">
        <f t="shared" si="436"/>
        <v>18.323979974999997</v>
      </c>
      <c r="F418" s="107">
        <f t="shared" si="469"/>
        <v>18.857217487499994</v>
      </c>
      <c r="G418" s="3">
        <v>0</v>
      </c>
      <c r="H418" s="4">
        <v>0</v>
      </c>
      <c r="I418" s="63"/>
      <c r="J418" s="15"/>
      <c r="K418" s="13"/>
      <c r="L418" s="98">
        <f t="shared" si="470"/>
        <v>1</v>
      </c>
      <c r="M418" s="99">
        <f>M5</f>
        <v>0.94499999999999995</v>
      </c>
      <c r="N418" s="100">
        <v>20.518999999999998</v>
      </c>
      <c r="O418" s="110">
        <v>84804</v>
      </c>
      <c r="P418" s="95">
        <f t="shared" si="471"/>
        <v>19.390454999999996</v>
      </c>
      <c r="Q418" s="15"/>
      <c r="R418" s="24">
        <f t="shared" si="437"/>
        <v>2</v>
      </c>
      <c r="S418" s="25">
        <v>0</v>
      </c>
      <c r="T418" s="63"/>
      <c r="U418" s="15"/>
      <c r="V418" s="13"/>
      <c r="W418" s="98">
        <f t="shared" si="472"/>
        <v>0</v>
      </c>
      <c r="X418" s="99">
        <f>X5</f>
        <v>0.97</v>
      </c>
      <c r="Y418" s="100"/>
      <c r="Z418" s="110"/>
      <c r="AA418" s="95">
        <f t="shared" si="473"/>
        <v>0</v>
      </c>
      <c r="AB418" s="15" t="s">
        <v>249</v>
      </c>
      <c r="AC418" s="24">
        <f t="shared" si="438"/>
        <v>0</v>
      </c>
      <c r="AD418" s="5">
        <v>0</v>
      </c>
      <c r="AE418" s="63"/>
      <c r="AF418" s="15"/>
      <c r="AG418" s="13"/>
      <c r="AH418" s="98">
        <f t="shared" si="474"/>
        <v>0</v>
      </c>
      <c r="AI418" s="99">
        <f>AI5</f>
        <v>0.95499999999999996</v>
      </c>
      <c r="AJ418" s="100"/>
      <c r="AK418" s="110"/>
      <c r="AL418" s="95">
        <f t="shared" si="475"/>
        <v>0</v>
      </c>
      <c r="AM418" s="15"/>
      <c r="AN418" s="24">
        <f t="shared" si="439"/>
        <v>0</v>
      </c>
      <c r="AO418" s="5">
        <v>0</v>
      </c>
      <c r="AP418" s="63"/>
      <c r="AQ418" s="15"/>
      <c r="AR418" s="13"/>
      <c r="AS418" s="98">
        <f t="shared" si="476"/>
        <v>0</v>
      </c>
      <c r="AT418" s="99">
        <f>AT5</f>
        <v>0.96</v>
      </c>
      <c r="AU418" s="100"/>
      <c r="AV418" s="110"/>
      <c r="AW418" s="95">
        <f t="shared" si="477"/>
        <v>0</v>
      </c>
      <c r="AX418" s="15"/>
      <c r="AY418" s="24">
        <f t="shared" si="440"/>
        <v>0</v>
      </c>
      <c r="AZ418" s="5">
        <v>0</v>
      </c>
      <c r="BA418" s="63"/>
      <c r="BB418" s="15"/>
      <c r="BC418" s="13"/>
      <c r="BD418" s="98">
        <f t="shared" si="478"/>
        <v>0</v>
      </c>
      <c r="BE418" s="99">
        <f>BE5</f>
        <v>0.98</v>
      </c>
      <c r="BF418" s="100"/>
      <c r="BG418" s="110"/>
      <c r="BH418" s="95">
        <f t="shared" si="479"/>
        <v>0</v>
      </c>
      <c r="BI418" s="15"/>
      <c r="BJ418" s="24">
        <f t="shared" si="441"/>
        <v>0</v>
      </c>
      <c r="BK418" s="5">
        <v>0</v>
      </c>
      <c r="BL418" s="63"/>
      <c r="BM418" s="15"/>
      <c r="BN418" s="13"/>
      <c r="BO418" s="98">
        <f t="shared" si="480"/>
        <v>1</v>
      </c>
      <c r="BP418" s="99">
        <f>BP5</f>
        <v>0.94499999999999995</v>
      </c>
      <c r="BQ418" s="100">
        <v>19.390454999999996</v>
      </c>
      <c r="BR418" s="110"/>
      <c r="BS418" s="95">
        <f t="shared" si="481"/>
        <v>18.323979974999997</v>
      </c>
      <c r="BT418" s="15"/>
      <c r="BU418" s="24">
        <f t="shared" si="442"/>
        <v>1</v>
      </c>
      <c r="BV418" s="5">
        <v>0</v>
      </c>
      <c r="BW418" s="63"/>
      <c r="BX418" s="15"/>
      <c r="BY418" s="13"/>
      <c r="BZ418" s="98">
        <f t="shared" si="482"/>
        <v>0</v>
      </c>
      <c r="CA418" s="99">
        <f>CA5</f>
        <v>1</v>
      </c>
      <c r="CB418" s="100"/>
      <c r="CC418" s="110"/>
      <c r="CD418" s="95">
        <f t="shared" si="483"/>
        <v>0</v>
      </c>
      <c r="CE418" s="15"/>
      <c r="CF418" s="24">
        <f t="shared" si="443"/>
        <v>0</v>
      </c>
      <c r="CG418" s="5">
        <v>0</v>
      </c>
      <c r="CH418" s="63"/>
      <c r="CI418" s="15"/>
      <c r="CJ418" s="13"/>
      <c r="CK418" s="98">
        <f t="shared" si="484"/>
        <v>0</v>
      </c>
      <c r="CL418" s="99">
        <f>CL5</f>
        <v>1</v>
      </c>
      <c r="CM418" s="100"/>
      <c r="CN418" s="110"/>
      <c r="CO418" s="95">
        <f t="shared" si="485"/>
        <v>0</v>
      </c>
      <c r="CP418" s="15"/>
      <c r="CQ418" s="24">
        <f t="shared" si="444"/>
        <v>0</v>
      </c>
      <c r="CR418" s="5">
        <v>0</v>
      </c>
      <c r="CS418" s="63"/>
      <c r="CT418" s="15"/>
      <c r="CU418" s="13"/>
      <c r="CV418" s="98">
        <f t="shared" si="486"/>
        <v>0</v>
      </c>
      <c r="CW418" s="99">
        <f>CW5</f>
        <v>1</v>
      </c>
      <c r="CX418" s="100"/>
      <c r="CY418" s="110"/>
      <c r="CZ418" s="95">
        <f t="shared" si="487"/>
        <v>0</v>
      </c>
      <c r="DA418" s="15"/>
      <c r="DB418" s="24">
        <f t="shared" si="445"/>
        <v>0</v>
      </c>
      <c r="DC418" s="5">
        <v>0</v>
      </c>
      <c r="DD418" s="63"/>
      <c r="DE418" s="15"/>
      <c r="DF418" s="13"/>
      <c r="DG418" s="98">
        <f t="shared" si="488"/>
        <v>0</v>
      </c>
      <c r="DH418" s="99">
        <f>DH5</f>
        <v>1</v>
      </c>
      <c r="DI418" s="100"/>
      <c r="DJ418" s="110"/>
      <c r="DK418" s="95">
        <f t="shared" si="489"/>
        <v>0</v>
      </c>
      <c r="DL418" s="15"/>
      <c r="DM418" s="24">
        <f t="shared" si="446"/>
        <v>0</v>
      </c>
      <c r="DN418" s="5">
        <v>0</v>
      </c>
      <c r="DO418" s="63"/>
      <c r="DP418" s="15"/>
      <c r="DQ418" s="13"/>
      <c r="DR418" s="98">
        <f t="shared" si="490"/>
        <v>0</v>
      </c>
      <c r="DS418" s="99">
        <f>DS5</f>
        <v>1</v>
      </c>
      <c r="DT418" s="100"/>
      <c r="DU418" s="110"/>
      <c r="DV418" s="95">
        <f t="shared" si="491"/>
        <v>0</v>
      </c>
      <c r="DW418" s="15"/>
      <c r="DX418" s="24">
        <f t="shared" si="447"/>
        <v>0</v>
      </c>
      <c r="DY418" s="5">
        <v>0</v>
      </c>
      <c r="DZ418" s="63"/>
      <c r="EA418" s="15"/>
      <c r="EB418" s="13"/>
      <c r="EC418" s="98">
        <f t="shared" si="492"/>
        <v>0</v>
      </c>
      <c r="ED418" s="99">
        <f>ED5</f>
        <v>1</v>
      </c>
      <c r="EE418" s="100"/>
      <c r="EF418" s="110"/>
      <c r="EG418" s="95">
        <f t="shared" si="493"/>
        <v>0</v>
      </c>
      <c r="EH418" s="15"/>
      <c r="EI418" s="24">
        <f t="shared" si="448"/>
        <v>0</v>
      </c>
      <c r="EJ418" s="5">
        <v>0</v>
      </c>
      <c r="EK418" s="63"/>
      <c r="EL418" s="15"/>
      <c r="EM418" s="13"/>
      <c r="EN418" s="98">
        <f t="shared" si="494"/>
        <v>0</v>
      </c>
      <c r="EO418" s="99">
        <f>EO5</f>
        <v>1</v>
      </c>
      <c r="EP418" s="100"/>
      <c r="EQ418" s="110"/>
      <c r="ER418" s="95">
        <f t="shared" si="495"/>
        <v>0</v>
      </c>
      <c r="ES418" s="15"/>
      <c r="ET418" s="24">
        <f t="shared" si="449"/>
        <v>0</v>
      </c>
      <c r="EU418" s="5">
        <v>0</v>
      </c>
      <c r="EV418" s="63"/>
      <c r="EW418" s="15"/>
      <c r="EX418" s="13"/>
      <c r="EY418" s="98">
        <f t="shared" si="496"/>
        <v>0</v>
      </c>
      <c r="EZ418" s="99">
        <f>EZ5</f>
        <v>1</v>
      </c>
      <c r="FA418" s="100"/>
      <c r="FB418" s="110"/>
      <c r="FC418" s="95">
        <f t="shared" si="497"/>
        <v>0</v>
      </c>
      <c r="FD418" s="15"/>
      <c r="FE418" s="24">
        <f t="shared" si="450"/>
        <v>0</v>
      </c>
      <c r="FF418" s="5">
        <v>0</v>
      </c>
      <c r="FG418" s="63"/>
      <c r="FH418" s="15"/>
      <c r="FI418" s="13"/>
      <c r="FJ418" s="98">
        <f t="shared" si="498"/>
        <v>0</v>
      </c>
      <c r="FK418" s="99">
        <f>FK5</f>
        <v>1</v>
      </c>
      <c r="FL418" s="100"/>
      <c r="FM418" s="110"/>
      <c r="FN418" s="95">
        <f t="shared" si="499"/>
        <v>0</v>
      </c>
      <c r="FO418" s="15"/>
      <c r="FP418" s="24">
        <f t="shared" si="451"/>
        <v>0</v>
      </c>
      <c r="FQ418" s="5">
        <v>0</v>
      </c>
      <c r="FR418" s="8">
        <v>0</v>
      </c>
      <c r="FS418" s="84">
        <f t="shared" si="452"/>
        <v>19.390454999999996</v>
      </c>
      <c r="FT418" s="85">
        <f t="shared" si="453"/>
        <v>500</v>
      </c>
      <c r="FU418" s="85">
        <f t="shared" si="454"/>
        <v>500</v>
      </c>
      <c r="FV418" s="85">
        <f t="shared" si="455"/>
        <v>500</v>
      </c>
      <c r="FW418" s="85">
        <f t="shared" si="456"/>
        <v>500</v>
      </c>
      <c r="FX418" s="85">
        <f t="shared" si="457"/>
        <v>18.323979974999997</v>
      </c>
      <c r="FY418" s="85">
        <f t="shared" si="458"/>
        <v>500</v>
      </c>
      <c r="FZ418" s="85">
        <f t="shared" si="459"/>
        <v>500</v>
      </c>
      <c r="GA418" s="85">
        <f t="shared" si="460"/>
        <v>500</v>
      </c>
      <c r="GB418" s="85">
        <f t="shared" si="461"/>
        <v>500</v>
      </c>
      <c r="GC418" s="85">
        <f t="shared" si="462"/>
        <v>500</v>
      </c>
      <c r="GD418" s="85">
        <f t="shared" si="463"/>
        <v>500</v>
      </c>
      <c r="GE418" s="85">
        <f t="shared" si="464"/>
        <v>500</v>
      </c>
      <c r="GF418" s="85">
        <f t="shared" si="465"/>
        <v>500</v>
      </c>
      <c r="GG418" s="85">
        <f t="shared" si="466"/>
        <v>500</v>
      </c>
      <c r="GH418" s="101">
        <f t="shared" si="500"/>
        <v>2</v>
      </c>
      <c r="GI418" s="102">
        <f t="shared" si="501"/>
        <v>37.714434974999989</v>
      </c>
      <c r="GJ418" s="102">
        <f t="shared" si="502"/>
        <v>18.857217487499994</v>
      </c>
      <c r="GK418" s="79">
        <f>ROW()</f>
        <v>418</v>
      </c>
    </row>
    <row r="419" spans="1:193" s="12" customFormat="1" ht="50.1" customHeight="1">
      <c r="A419" s="17">
        <f>ROW()</f>
        <v>419</v>
      </c>
      <c r="B419" s="32">
        <f t="shared" si="467"/>
        <v>413</v>
      </c>
      <c r="C419" s="33">
        <f t="shared" si="468"/>
        <v>413</v>
      </c>
      <c r="D419" s="31" t="s">
        <v>739</v>
      </c>
      <c r="E419" s="390">
        <f t="shared" si="436"/>
        <v>14.307499999999999</v>
      </c>
      <c r="F419" s="107">
        <f t="shared" si="469"/>
        <v>20.175640625</v>
      </c>
      <c r="G419" s="3">
        <v>0</v>
      </c>
      <c r="H419" s="4">
        <v>0</v>
      </c>
      <c r="I419" s="63"/>
      <c r="J419" s="15"/>
      <c r="K419" s="13"/>
      <c r="L419" s="98">
        <f t="shared" si="470"/>
        <v>1</v>
      </c>
      <c r="M419" s="99">
        <f>M5</f>
        <v>0.94499999999999995</v>
      </c>
      <c r="N419" s="100">
        <v>18.5</v>
      </c>
      <c r="O419" s="110">
        <v>84755</v>
      </c>
      <c r="P419" s="95">
        <f t="shared" si="471"/>
        <v>17.482499999999998</v>
      </c>
      <c r="Q419" s="15"/>
      <c r="R419" s="24">
        <f t="shared" si="437"/>
        <v>3</v>
      </c>
      <c r="S419" s="25">
        <v>0</v>
      </c>
      <c r="T419" s="63"/>
      <c r="U419" s="15"/>
      <c r="V419" s="13"/>
      <c r="W419" s="98">
        <f t="shared" si="472"/>
        <v>1</v>
      </c>
      <c r="X419" s="99">
        <f>X5</f>
        <v>0.97</v>
      </c>
      <c r="Y419" s="100">
        <v>14.75</v>
      </c>
      <c r="Z419" s="110"/>
      <c r="AA419" s="95">
        <f t="shared" si="473"/>
        <v>14.307499999999999</v>
      </c>
      <c r="AB419" s="15"/>
      <c r="AC419" s="24">
        <f t="shared" si="438"/>
        <v>1</v>
      </c>
      <c r="AD419" s="5">
        <v>0</v>
      </c>
      <c r="AE419" s="63"/>
      <c r="AF419" s="15"/>
      <c r="AG419" s="13"/>
      <c r="AH419" s="98">
        <f t="shared" si="474"/>
        <v>0</v>
      </c>
      <c r="AI419" s="99">
        <f>AI5</f>
        <v>0.95499999999999996</v>
      </c>
      <c r="AJ419" s="100"/>
      <c r="AK419" s="110"/>
      <c r="AL419" s="95">
        <f t="shared" si="475"/>
        <v>0</v>
      </c>
      <c r="AM419" s="15"/>
      <c r="AN419" s="24">
        <f t="shared" si="439"/>
        <v>0</v>
      </c>
      <c r="AO419" s="5">
        <v>0</v>
      </c>
      <c r="AP419" s="63"/>
      <c r="AQ419" s="15"/>
      <c r="AR419" s="13"/>
      <c r="AS419" s="98">
        <f t="shared" si="476"/>
        <v>1</v>
      </c>
      <c r="AT419" s="99">
        <f>AT5</f>
        <v>0.96</v>
      </c>
      <c r="AU419" s="100">
        <v>33.741250000000001</v>
      </c>
      <c r="AV419" s="110"/>
      <c r="AW419" s="95">
        <f t="shared" si="477"/>
        <v>32.391599999999997</v>
      </c>
      <c r="AX419" s="15"/>
      <c r="AY419" s="24">
        <f t="shared" si="440"/>
        <v>4</v>
      </c>
      <c r="AZ419" s="5">
        <v>0</v>
      </c>
      <c r="BA419" s="63"/>
      <c r="BB419" s="15"/>
      <c r="BC419" s="13"/>
      <c r="BD419" s="98">
        <f t="shared" si="478"/>
        <v>0</v>
      </c>
      <c r="BE419" s="99">
        <f>BE5</f>
        <v>0.98</v>
      </c>
      <c r="BF419" s="100"/>
      <c r="BG419" s="110"/>
      <c r="BH419" s="95">
        <f t="shared" si="479"/>
        <v>0</v>
      </c>
      <c r="BI419" s="15"/>
      <c r="BJ419" s="24">
        <f t="shared" si="441"/>
        <v>0</v>
      </c>
      <c r="BK419" s="5">
        <v>0</v>
      </c>
      <c r="BL419" s="63"/>
      <c r="BM419" s="15"/>
      <c r="BN419" s="13"/>
      <c r="BO419" s="98">
        <f t="shared" si="480"/>
        <v>1</v>
      </c>
      <c r="BP419" s="99">
        <f>BP5</f>
        <v>0.94499999999999995</v>
      </c>
      <c r="BQ419" s="100">
        <v>17.482500000000002</v>
      </c>
      <c r="BR419" s="110"/>
      <c r="BS419" s="95">
        <f t="shared" si="481"/>
        <v>16.5209625</v>
      </c>
      <c r="BT419" s="15"/>
      <c r="BU419" s="24">
        <f t="shared" si="442"/>
        <v>2</v>
      </c>
      <c r="BV419" s="5">
        <v>0</v>
      </c>
      <c r="BW419" s="63"/>
      <c r="BX419" s="15"/>
      <c r="BY419" s="13"/>
      <c r="BZ419" s="98">
        <f t="shared" si="482"/>
        <v>0</v>
      </c>
      <c r="CA419" s="99">
        <f>CA5</f>
        <v>1</v>
      </c>
      <c r="CB419" s="100"/>
      <c r="CC419" s="110"/>
      <c r="CD419" s="95">
        <f t="shared" si="483"/>
        <v>0</v>
      </c>
      <c r="CE419" s="15"/>
      <c r="CF419" s="24">
        <f t="shared" si="443"/>
        <v>0</v>
      </c>
      <c r="CG419" s="5">
        <v>0</v>
      </c>
      <c r="CH419" s="63"/>
      <c r="CI419" s="15"/>
      <c r="CJ419" s="13"/>
      <c r="CK419" s="98">
        <f t="shared" si="484"/>
        <v>0</v>
      </c>
      <c r="CL419" s="99">
        <f>CL5</f>
        <v>1</v>
      </c>
      <c r="CM419" s="100"/>
      <c r="CN419" s="110"/>
      <c r="CO419" s="95">
        <f t="shared" si="485"/>
        <v>0</v>
      </c>
      <c r="CP419" s="15"/>
      <c r="CQ419" s="24">
        <f t="shared" si="444"/>
        <v>0</v>
      </c>
      <c r="CR419" s="5">
        <v>0</v>
      </c>
      <c r="CS419" s="63"/>
      <c r="CT419" s="15"/>
      <c r="CU419" s="13"/>
      <c r="CV419" s="98">
        <f t="shared" si="486"/>
        <v>0</v>
      </c>
      <c r="CW419" s="99">
        <f>CW5</f>
        <v>1</v>
      </c>
      <c r="CX419" s="100"/>
      <c r="CY419" s="110"/>
      <c r="CZ419" s="95">
        <f t="shared" si="487"/>
        <v>0</v>
      </c>
      <c r="DA419" s="15"/>
      <c r="DB419" s="24">
        <f t="shared" si="445"/>
        <v>0</v>
      </c>
      <c r="DC419" s="5">
        <v>0</v>
      </c>
      <c r="DD419" s="63"/>
      <c r="DE419" s="15"/>
      <c r="DF419" s="13"/>
      <c r="DG419" s="98">
        <f t="shared" si="488"/>
        <v>0</v>
      </c>
      <c r="DH419" s="99">
        <f>DH5</f>
        <v>1</v>
      </c>
      <c r="DI419" s="100"/>
      <c r="DJ419" s="110"/>
      <c r="DK419" s="95">
        <f t="shared" si="489"/>
        <v>0</v>
      </c>
      <c r="DL419" s="15"/>
      <c r="DM419" s="24">
        <f t="shared" si="446"/>
        <v>0</v>
      </c>
      <c r="DN419" s="5">
        <v>0</v>
      </c>
      <c r="DO419" s="63"/>
      <c r="DP419" s="15"/>
      <c r="DQ419" s="13"/>
      <c r="DR419" s="98">
        <f t="shared" si="490"/>
        <v>0</v>
      </c>
      <c r="DS419" s="99">
        <f>DS5</f>
        <v>1</v>
      </c>
      <c r="DT419" s="100"/>
      <c r="DU419" s="110"/>
      <c r="DV419" s="95">
        <f t="shared" si="491"/>
        <v>0</v>
      </c>
      <c r="DW419" s="15"/>
      <c r="DX419" s="24">
        <f t="shared" si="447"/>
        <v>0</v>
      </c>
      <c r="DY419" s="5">
        <v>0</v>
      </c>
      <c r="DZ419" s="63"/>
      <c r="EA419" s="15"/>
      <c r="EB419" s="13"/>
      <c r="EC419" s="98">
        <f t="shared" si="492"/>
        <v>0</v>
      </c>
      <c r="ED419" s="99">
        <f>ED5</f>
        <v>1</v>
      </c>
      <c r="EE419" s="100"/>
      <c r="EF419" s="110"/>
      <c r="EG419" s="95">
        <f t="shared" si="493"/>
        <v>0</v>
      </c>
      <c r="EH419" s="15"/>
      <c r="EI419" s="24">
        <f t="shared" si="448"/>
        <v>0</v>
      </c>
      <c r="EJ419" s="5">
        <v>0</v>
      </c>
      <c r="EK419" s="63"/>
      <c r="EL419" s="15"/>
      <c r="EM419" s="13"/>
      <c r="EN419" s="98">
        <f t="shared" si="494"/>
        <v>0</v>
      </c>
      <c r="EO419" s="99">
        <f>EO5</f>
        <v>1</v>
      </c>
      <c r="EP419" s="100"/>
      <c r="EQ419" s="110"/>
      <c r="ER419" s="95">
        <f t="shared" si="495"/>
        <v>0</v>
      </c>
      <c r="ES419" s="15"/>
      <c r="ET419" s="24">
        <f t="shared" si="449"/>
        <v>0</v>
      </c>
      <c r="EU419" s="5">
        <v>0</v>
      </c>
      <c r="EV419" s="63"/>
      <c r="EW419" s="15"/>
      <c r="EX419" s="13"/>
      <c r="EY419" s="98">
        <f t="shared" si="496"/>
        <v>0</v>
      </c>
      <c r="EZ419" s="99">
        <f>EZ5</f>
        <v>1</v>
      </c>
      <c r="FA419" s="100"/>
      <c r="FB419" s="110"/>
      <c r="FC419" s="95">
        <f t="shared" si="497"/>
        <v>0</v>
      </c>
      <c r="FD419" s="15"/>
      <c r="FE419" s="24">
        <f t="shared" si="450"/>
        <v>0</v>
      </c>
      <c r="FF419" s="5">
        <v>0</v>
      </c>
      <c r="FG419" s="63"/>
      <c r="FH419" s="15"/>
      <c r="FI419" s="13"/>
      <c r="FJ419" s="98">
        <f t="shared" si="498"/>
        <v>0</v>
      </c>
      <c r="FK419" s="99">
        <f>FK5</f>
        <v>1</v>
      </c>
      <c r="FL419" s="100"/>
      <c r="FM419" s="110"/>
      <c r="FN419" s="95">
        <f t="shared" si="499"/>
        <v>0</v>
      </c>
      <c r="FO419" s="15"/>
      <c r="FP419" s="24">
        <f t="shared" si="451"/>
        <v>0</v>
      </c>
      <c r="FQ419" s="5">
        <v>0</v>
      </c>
      <c r="FR419" s="8">
        <v>0</v>
      </c>
      <c r="FS419" s="84">
        <f t="shared" si="452"/>
        <v>17.482499999999998</v>
      </c>
      <c r="FT419" s="85">
        <f t="shared" si="453"/>
        <v>14.307499999999999</v>
      </c>
      <c r="FU419" s="85">
        <f t="shared" si="454"/>
        <v>500</v>
      </c>
      <c r="FV419" s="85">
        <f t="shared" si="455"/>
        <v>32.391599999999997</v>
      </c>
      <c r="FW419" s="85">
        <f t="shared" si="456"/>
        <v>500</v>
      </c>
      <c r="FX419" s="85">
        <f t="shared" si="457"/>
        <v>16.5209625</v>
      </c>
      <c r="FY419" s="85">
        <f t="shared" si="458"/>
        <v>500</v>
      </c>
      <c r="FZ419" s="85">
        <f t="shared" si="459"/>
        <v>500</v>
      </c>
      <c r="GA419" s="85">
        <f t="shared" si="460"/>
        <v>500</v>
      </c>
      <c r="GB419" s="85">
        <f t="shared" si="461"/>
        <v>500</v>
      </c>
      <c r="GC419" s="85">
        <f t="shared" si="462"/>
        <v>500</v>
      </c>
      <c r="GD419" s="85">
        <f t="shared" si="463"/>
        <v>500</v>
      </c>
      <c r="GE419" s="85">
        <f t="shared" si="464"/>
        <v>500</v>
      </c>
      <c r="GF419" s="85">
        <f t="shared" si="465"/>
        <v>500</v>
      </c>
      <c r="GG419" s="85">
        <f t="shared" si="466"/>
        <v>500</v>
      </c>
      <c r="GH419" s="101">
        <f t="shared" si="500"/>
        <v>4</v>
      </c>
      <c r="GI419" s="102">
        <f t="shared" si="501"/>
        <v>80.702562499999999</v>
      </c>
      <c r="GJ419" s="102">
        <f t="shared" si="502"/>
        <v>20.175640625</v>
      </c>
      <c r="GK419" s="79">
        <f>ROW()</f>
        <v>419</v>
      </c>
    </row>
    <row r="420" spans="1:193" s="12" customFormat="1" ht="50.1" customHeight="1">
      <c r="A420" s="17">
        <f>ROW()</f>
        <v>420</v>
      </c>
      <c r="B420" s="32">
        <f t="shared" si="467"/>
        <v>414</v>
      </c>
      <c r="C420" s="33">
        <f t="shared" si="468"/>
        <v>414</v>
      </c>
      <c r="D420" s="31" t="s">
        <v>740</v>
      </c>
      <c r="E420" s="390">
        <f t="shared" si="436"/>
        <v>27.305499999999999</v>
      </c>
      <c r="F420" s="107">
        <f t="shared" si="469"/>
        <v>27.305499999999999</v>
      </c>
      <c r="G420" s="3">
        <v>0</v>
      </c>
      <c r="H420" s="4">
        <v>0</v>
      </c>
      <c r="I420" s="63"/>
      <c r="J420" s="15"/>
      <c r="K420" s="13"/>
      <c r="L420" s="98">
        <f t="shared" si="470"/>
        <v>0</v>
      </c>
      <c r="M420" s="99">
        <f>M5</f>
        <v>0.94499999999999995</v>
      </c>
      <c r="N420" s="100"/>
      <c r="O420" s="110"/>
      <c r="P420" s="95">
        <f t="shared" si="471"/>
        <v>0</v>
      </c>
      <c r="Q420" s="15"/>
      <c r="R420" s="24">
        <f t="shared" si="437"/>
        <v>0</v>
      </c>
      <c r="S420" s="25">
        <v>0</v>
      </c>
      <c r="T420" s="63"/>
      <c r="U420" s="15"/>
      <c r="V420" s="13"/>
      <c r="W420" s="98">
        <f t="shared" si="472"/>
        <v>1</v>
      </c>
      <c r="X420" s="99">
        <f>X5</f>
        <v>0.97</v>
      </c>
      <c r="Y420" s="100">
        <v>28.15</v>
      </c>
      <c r="Z420" s="110"/>
      <c r="AA420" s="95">
        <f t="shared" si="473"/>
        <v>27.305499999999999</v>
      </c>
      <c r="AB420" s="15"/>
      <c r="AC420" s="24">
        <f t="shared" si="438"/>
        <v>1</v>
      </c>
      <c r="AD420" s="5">
        <v>0</v>
      </c>
      <c r="AE420" s="63"/>
      <c r="AF420" s="15"/>
      <c r="AG420" s="13"/>
      <c r="AH420" s="98">
        <f t="shared" si="474"/>
        <v>0</v>
      </c>
      <c r="AI420" s="99">
        <f>AI5</f>
        <v>0.95499999999999996</v>
      </c>
      <c r="AJ420" s="100"/>
      <c r="AK420" s="110"/>
      <c r="AL420" s="95">
        <f t="shared" si="475"/>
        <v>0</v>
      </c>
      <c r="AM420" s="15"/>
      <c r="AN420" s="24">
        <f t="shared" si="439"/>
        <v>0</v>
      </c>
      <c r="AO420" s="5">
        <v>0</v>
      </c>
      <c r="AP420" s="63"/>
      <c r="AQ420" s="15"/>
      <c r="AR420" s="13"/>
      <c r="AS420" s="98">
        <f t="shared" si="476"/>
        <v>0</v>
      </c>
      <c r="AT420" s="99">
        <f>AT5</f>
        <v>0.96</v>
      </c>
      <c r="AU420" s="100"/>
      <c r="AV420" s="110"/>
      <c r="AW420" s="95">
        <f t="shared" si="477"/>
        <v>0</v>
      </c>
      <c r="AX420" s="15"/>
      <c r="AY420" s="24">
        <f t="shared" si="440"/>
        <v>0</v>
      </c>
      <c r="AZ420" s="5">
        <v>0</v>
      </c>
      <c r="BA420" s="63"/>
      <c r="BB420" s="15"/>
      <c r="BC420" s="13"/>
      <c r="BD420" s="98">
        <f t="shared" si="478"/>
        <v>0</v>
      </c>
      <c r="BE420" s="99">
        <f>BE5</f>
        <v>0.98</v>
      </c>
      <c r="BF420" s="100"/>
      <c r="BG420" s="110"/>
      <c r="BH420" s="95">
        <f t="shared" si="479"/>
        <v>0</v>
      </c>
      <c r="BI420" s="15"/>
      <c r="BJ420" s="24">
        <f t="shared" si="441"/>
        <v>0</v>
      </c>
      <c r="BK420" s="5">
        <v>0</v>
      </c>
      <c r="BL420" s="63"/>
      <c r="BM420" s="15"/>
      <c r="BN420" s="13"/>
      <c r="BO420" s="98">
        <f t="shared" si="480"/>
        <v>0</v>
      </c>
      <c r="BP420" s="99">
        <f>BP5</f>
        <v>0.94499999999999995</v>
      </c>
      <c r="BQ420" s="100"/>
      <c r="BR420" s="110"/>
      <c r="BS420" s="95">
        <f t="shared" si="481"/>
        <v>0</v>
      </c>
      <c r="BT420" s="15"/>
      <c r="BU420" s="24">
        <f t="shared" si="442"/>
        <v>0</v>
      </c>
      <c r="BV420" s="5">
        <v>0</v>
      </c>
      <c r="BW420" s="63"/>
      <c r="BX420" s="15"/>
      <c r="BY420" s="13"/>
      <c r="BZ420" s="98">
        <f t="shared" si="482"/>
        <v>0</v>
      </c>
      <c r="CA420" s="99">
        <f>CA5</f>
        <v>1</v>
      </c>
      <c r="CB420" s="100"/>
      <c r="CC420" s="110"/>
      <c r="CD420" s="95">
        <f t="shared" si="483"/>
        <v>0</v>
      </c>
      <c r="CE420" s="15"/>
      <c r="CF420" s="24">
        <f t="shared" si="443"/>
        <v>0</v>
      </c>
      <c r="CG420" s="5">
        <v>0</v>
      </c>
      <c r="CH420" s="63"/>
      <c r="CI420" s="15"/>
      <c r="CJ420" s="13"/>
      <c r="CK420" s="98">
        <f t="shared" si="484"/>
        <v>0</v>
      </c>
      <c r="CL420" s="99">
        <f>CL5</f>
        <v>1</v>
      </c>
      <c r="CM420" s="100"/>
      <c r="CN420" s="110"/>
      <c r="CO420" s="95">
        <f t="shared" si="485"/>
        <v>0</v>
      </c>
      <c r="CP420" s="15"/>
      <c r="CQ420" s="24">
        <f t="shared" si="444"/>
        <v>0</v>
      </c>
      <c r="CR420" s="5">
        <v>0</v>
      </c>
      <c r="CS420" s="63"/>
      <c r="CT420" s="15"/>
      <c r="CU420" s="13"/>
      <c r="CV420" s="98">
        <f t="shared" si="486"/>
        <v>0</v>
      </c>
      <c r="CW420" s="99">
        <f>CW5</f>
        <v>1</v>
      </c>
      <c r="CX420" s="100"/>
      <c r="CY420" s="110"/>
      <c r="CZ420" s="95">
        <f t="shared" si="487"/>
        <v>0</v>
      </c>
      <c r="DA420" s="15"/>
      <c r="DB420" s="24">
        <f t="shared" si="445"/>
        <v>0</v>
      </c>
      <c r="DC420" s="5">
        <v>0</v>
      </c>
      <c r="DD420" s="63"/>
      <c r="DE420" s="15"/>
      <c r="DF420" s="13"/>
      <c r="DG420" s="98">
        <f t="shared" si="488"/>
        <v>0</v>
      </c>
      <c r="DH420" s="99">
        <f>DH5</f>
        <v>1</v>
      </c>
      <c r="DI420" s="100"/>
      <c r="DJ420" s="110"/>
      <c r="DK420" s="95">
        <f t="shared" si="489"/>
        <v>0</v>
      </c>
      <c r="DL420" s="15"/>
      <c r="DM420" s="24">
        <f t="shared" si="446"/>
        <v>0</v>
      </c>
      <c r="DN420" s="5">
        <v>0</v>
      </c>
      <c r="DO420" s="63"/>
      <c r="DP420" s="15"/>
      <c r="DQ420" s="13"/>
      <c r="DR420" s="98">
        <f t="shared" si="490"/>
        <v>0</v>
      </c>
      <c r="DS420" s="99">
        <f>DS5</f>
        <v>1</v>
      </c>
      <c r="DT420" s="100"/>
      <c r="DU420" s="110"/>
      <c r="DV420" s="95">
        <f t="shared" si="491"/>
        <v>0</v>
      </c>
      <c r="DW420" s="15"/>
      <c r="DX420" s="24">
        <f t="shared" si="447"/>
        <v>0</v>
      </c>
      <c r="DY420" s="5">
        <v>0</v>
      </c>
      <c r="DZ420" s="63"/>
      <c r="EA420" s="15"/>
      <c r="EB420" s="13"/>
      <c r="EC420" s="98">
        <f t="shared" si="492"/>
        <v>0</v>
      </c>
      <c r="ED420" s="99">
        <f>ED5</f>
        <v>1</v>
      </c>
      <c r="EE420" s="100"/>
      <c r="EF420" s="110"/>
      <c r="EG420" s="95">
        <f t="shared" si="493"/>
        <v>0</v>
      </c>
      <c r="EH420" s="15"/>
      <c r="EI420" s="24">
        <f t="shared" si="448"/>
        <v>0</v>
      </c>
      <c r="EJ420" s="5">
        <v>0</v>
      </c>
      <c r="EK420" s="63"/>
      <c r="EL420" s="15"/>
      <c r="EM420" s="13"/>
      <c r="EN420" s="98">
        <f t="shared" si="494"/>
        <v>0</v>
      </c>
      <c r="EO420" s="99">
        <f>EO5</f>
        <v>1</v>
      </c>
      <c r="EP420" s="100"/>
      <c r="EQ420" s="110"/>
      <c r="ER420" s="95">
        <f t="shared" si="495"/>
        <v>0</v>
      </c>
      <c r="ES420" s="15"/>
      <c r="ET420" s="24">
        <f t="shared" si="449"/>
        <v>0</v>
      </c>
      <c r="EU420" s="5">
        <v>0</v>
      </c>
      <c r="EV420" s="63"/>
      <c r="EW420" s="15"/>
      <c r="EX420" s="13"/>
      <c r="EY420" s="98">
        <f t="shared" si="496"/>
        <v>0</v>
      </c>
      <c r="EZ420" s="99">
        <f>EZ5</f>
        <v>1</v>
      </c>
      <c r="FA420" s="100"/>
      <c r="FB420" s="110"/>
      <c r="FC420" s="95">
        <f t="shared" si="497"/>
        <v>0</v>
      </c>
      <c r="FD420" s="15"/>
      <c r="FE420" s="24">
        <f t="shared" si="450"/>
        <v>0</v>
      </c>
      <c r="FF420" s="5">
        <v>0</v>
      </c>
      <c r="FG420" s="63"/>
      <c r="FH420" s="15"/>
      <c r="FI420" s="13"/>
      <c r="FJ420" s="98">
        <f t="shared" si="498"/>
        <v>0</v>
      </c>
      <c r="FK420" s="99">
        <f>FK5</f>
        <v>1</v>
      </c>
      <c r="FL420" s="100"/>
      <c r="FM420" s="110"/>
      <c r="FN420" s="95">
        <f t="shared" si="499"/>
        <v>0</v>
      </c>
      <c r="FO420" s="15"/>
      <c r="FP420" s="24">
        <f t="shared" si="451"/>
        <v>0</v>
      </c>
      <c r="FQ420" s="5">
        <v>0</v>
      </c>
      <c r="FR420" s="8">
        <v>0</v>
      </c>
      <c r="FS420" s="84">
        <f t="shared" si="452"/>
        <v>500</v>
      </c>
      <c r="FT420" s="85">
        <f t="shared" si="453"/>
        <v>27.305499999999999</v>
      </c>
      <c r="FU420" s="85">
        <f t="shared" si="454"/>
        <v>500</v>
      </c>
      <c r="FV420" s="85">
        <f t="shared" si="455"/>
        <v>500</v>
      </c>
      <c r="FW420" s="85">
        <f t="shared" si="456"/>
        <v>500</v>
      </c>
      <c r="FX420" s="85">
        <f t="shared" si="457"/>
        <v>500</v>
      </c>
      <c r="FY420" s="85">
        <f t="shared" si="458"/>
        <v>500</v>
      </c>
      <c r="FZ420" s="85">
        <f t="shared" si="459"/>
        <v>500</v>
      </c>
      <c r="GA420" s="85">
        <f t="shared" si="460"/>
        <v>500</v>
      </c>
      <c r="GB420" s="85">
        <f t="shared" si="461"/>
        <v>500</v>
      </c>
      <c r="GC420" s="85">
        <f t="shared" si="462"/>
        <v>500</v>
      </c>
      <c r="GD420" s="85">
        <f t="shared" si="463"/>
        <v>500</v>
      </c>
      <c r="GE420" s="85">
        <f t="shared" si="464"/>
        <v>500</v>
      </c>
      <c r="GF420" s="85">
        <f t="shared" si="465"/>
        <v>500</v>
      </c>
      <c r="GG420" s="85">
        <f t="shared" si="466"/>
        <v>500</v>
      </c>
      <c r="GH420" s="101">
        <f t="shared" si="500"/>
        <v>1</v>
      </c>
      <c r="GI420" s="102">
        <f t="shared" si="501"/>
        <v>27.305499999999999</v>
      </c>
      <c r="GJ420" s="102">
        <f t="shared" si="502"/>
        <v>27.305499999999999</v>
      </c>
      <c r="GK420" s="79">
        <f>ROW()</f>
        <v>420</v>
      </c>
    </row>
    <row r="421" spans="1:193" s="12" customFormat="1" ht="50.1" customHeight="1">
      <c r="A421" s="17">
        <f>ROW()</f>
        <v>421</v>
      </c>
      <c r="B421" s="32">
        <f t="shared" si="467"/>
        <v>415</v>
      </c>
      <c r="C421" s="33">
        <f t="shared" si="468"/>
        <v>415</v>
      </c>
      <c r="D421" s="31" t="s">
        <v>741</v>
      </c>
      <c r="E421" s="390">
        <f t="shared" si="436"/>
        <v>20.76285</v>
      </c>
      <c r="F421" s="107">
        <f t="shared" si="469"/>
        <v>20.76285</v>
      </c>
      <c r="G421" s="3">
        <v>0</v>
      </c>
      <c r="H421" s="4">
        <v>0</v>
      </c>
      <c r="I421" s="63"/>
      <c r="J421" s="15"/>
      <c r="K421" s="13"/>
      <c r="L421" s="98">
        <f t="shared" si="470"/>
        <v>0</v>
      </c>
      <c r="M421" s="99">
        <f>M5</f>
        <v>0.94499999999999995</v>
      </c>
      <c r="N421" s="100"/>
      <c r="O421" s="110"/>
      <c r="P421" s="95">
        <f t="shared" si="471"/>
        <v>0</v>
      </c>
      <c r="Q421" s="15"/>
      <c r="R421" s="24">
        <f t="shared" si="437"/>
        <v>0</v>
      </c>
      <c r="S421" s="25">
        <v>0</v>
      </c>
      <c r="T421" s="63"/>
      <c r="U421" s="15"/>
      <c r="V421" s="13"/>
      <c r="W421" s="98">
        <f t="shared" si="472"/>
        <v>1</v>
      </c>
      <c r="X421" s="99">
        <f>X5</f>
        <v>0.97</v>
      </c>
      <c r="Y421" s="100">
        <v>21.405000000000001</v>
      </c>
      <c r="Z421" s="110"/>
      <c r="AA421" s="95">
        <f t="shared" si="473"/>
        <v>20.76285</v>
      </c>
      <c r="AB421" s="15"/>
      <c r="AC421" s="24">
        <f t="shared" si="438"/>
        <v>1</v>
      </c>
      <c r="AD421" s="5">
        <v>0</v>
      </c>
      <c r="AE421" s="63"/>
      <c r="AF421" s="15"/>
      <c r="AG421" s="13"/>
      <c r="AH421" s="98">
        <f t="shared" si="474"/>
        <v>0</v>
      </c>
      <c r="AI421" s="99">
        <f>AI5</f>
        <v>0.95499999999999996</v>
      </c>
      <c r="AJ421" s="100"/>
      <c r="AK421" s="110"/>
      <c r="AL421" s="95">
        <f t="shared" si="475"/>
        <v>0</v>
      </c>
      <c r="AM421" s="15"/>
      <c r="AN421" s="24">
        <f t="shared" si="439"/>
        <v>0</v>
      </c>
      <c r="AO421" s="5">
        <v>0</v>
      </c>
      <c r="AP421" s="63"/>
      <c r="AQ421" s="15"/>
      <c r="AR421" s="13"/>
      <c r="AS421" s="98">
        <f t="shared" si="476"/>
        <v>0</v>
      </c>
      <c r="AT421" s="99">
        <f>AT5</f>
        <v>0.96</v>
      </c>
      <c r="AU421" s="100"/>
      <c r="AV421" s="110"/>
      <c r="AW421" s="95">
        <f t="shared" si="477"/>
        <v>0</v>
      </c>
      <c r="AX421" s="15"/>
      <c r="AY421" s="24">
        <f t="shared" si="440"/>
        <v>0</v>
      </c>
      <c r="AZ421" s="5">
        <v>0</v>
      </c>
      <c r="BA421" s="63"/>
      <c r="BB421" s="15"/>
      <c r="BC421" s="13"/>
      <c r="BD421" s="98">
        <f t="shared" si="478"/>
        <v>0</v>
      </c>
      <c r="BE421" s="99">
        <f>BE5</f>
        <v>0.98</v>
      </c>
      <c r="BF421" s="100"/>
      <c r="BG421" s="110"/>
      <c r="BH421" s="95">
        <f t="shared" si="479"/>
        <v>0</v>
      </c>
      <c r="BI421" s="15"/>
      <c r="BJ421" s="24">
        <f t="shared" si="441"/>
        <v>0</v>
      </c>
      <c r="BK421" s="5">
        <v>0</v>
      </c>
      <c r="BL421" s="63"/>
      <c r="BM421" s="15"/>
      <c r="BN421" s="13"/>
      <c r="BO421" s="98">
        <f t="shared" si="480"/>
        <v>0</v>
      </c>
      <c r="BP421" s="99">
        <f>BP5</f>
        <v>0.94499999999999995</v>
      </c>
      <c r="BQ421" s="100"/>
      <c r="BR421" s="110"/>
      <c r="BS421" s="95">
        <f t="shared" si="481"/>
        <v>0</v>
      </c>
      <c r="BT421" s="15"/>
      <c r="BU421" s="24">
        <f t="shared" si="442"/>
        <v>0</v>
      </c>
      <c r="BV421" s="5">
        <v>0</v>
      </c>
      <c r="BW421" s="63"/>
      <c r="BX421" s="15"/>
      <c r="BY421" s="13"/>
      <c r="BZ421" s="98">
        <f t="shared" si="482"/>
        <v>0</v>
      </c>
      <c r="CA421" s="99">
        <f>CA5</f>
        <v>1</v>
      </c>
      <c r="CB421" s="100"/>
      <c r="CC421" s="110"/>
      <c r="CD421" s="95">
        <f t="shared" si="483"/>
        <v>0</v>
      </c>
      <c r="CE421" s="15"/>
      <c r="CF421" s="24">
        <f t="shared" si="443"/>
        <v>0</v>
      </c>
      <c r="CG421" s="5">
        <v>0</v>
      </c>
      <c r="CH421" s="63"/>
      <c r="CI421" s="15"/>
      <c r="CJ421" s="13"/>
      <c r="CK421" s="98">
        <f t="shared" si="484"/>
        <v>0</v>
      </c>
      <c r="CL421" s="99">
        <f>CL5</f>
        <v>1</v>
      </c>
      <c r="CM421" s="100"/>
      <c r="CN421" s="110"/>
      <c r="CO421" s="95">
        <f t="shared" si="485"/>
        <v>0</v>
      </c>
      <c r="CP421" s="15"/>
      <c r="CQ421" s="24">
        <f t="shared" si="444"/>
        <v>0</v>
      </c>
      <c r="CR421" s="5">
        <v>0</v>
      </c>
      <c r="CS421" s="63"/>
      <c r="CT421" s="15"/>
      <c r="CU421" s="13"/>
      <c r="CV421" s="98">
        <f t="shared" si="486"/>
        <v>0</v>
      </c>
      <c r="CW421" s="99">
        <f>CW5</f>
        <v>1</v>
      </c>
      <c r="CX421" s="100"/>
      <c r="CY421" s="110"/>
      <c r="CZ421" s="95">
        <f t="shared" si="487"/>
        <v>0</v>
      </c>
      <c r="DA421" s="15"/>
      <c r="DB421" s="24">
        <f t="shared" si="445"/>
        <v>0</v>
      </c>
      <c r="DC421" s="5">
        <v>0</v>
      </c>
      <c r="DD421" s="63"/>
      <c r="DE421" s="15"/>
      <c r="DF421" s="13"/>
      <c r="DG421" s="98">
        <f t="shared" si="488"/>
        <v>0</v>
      </c>
      <c r="DH421" s="99">
        <f>DH5</f>
        <v>1</v>
      </c>
      <c r="DI421" s="100"/>
      <c r="DJ421" s="110"/>
      <c r="DK421" s="95">
        <f t="shared" si="489"/>
        <v>0</v>
      </c>
      <c r="DL421" s="15"/>
      <c r="DM421" s="24">
        <f t="shared" si="446"/>
        <v>0</v>
      </c>
      <c r="DN421" s="5">
        <v>0</v>
      </c>
      <c r="DO421" s="63"/>
      <c r="DP421" s="15"/>
      <c r="DQ421" s="13"/>
      <c r="DR421" s="98">
        <f t="shared" si="490"/>
        <v>0</v>
      </c>
      <c r="DS421" s="99">
        <f>DS5</f>
        <v>1</v>
      </c>
      <c r="DT421" s="100"/>
      <c r="DU421" s="110"/>
      <c r="DV421" s="95">
        <f t="shared" si="491"/>
        <v>0</v>
      </c>
      <c r="DW421" s="15"/>
      <c r="DX421" s="24">
        <f t="shared" si="447"/>
        <v>0</v>
      </c>
      <c r="DY421" s="5">
        <v>0</v>
      </c>
      <c r="DZ421" s="63"/>
      <c r="EA421" s="15"/>
      <c r="EB421" s="13"/>
      <c r="EC421" s="98">
        <f t="shared" si="492"/>
        <v>0</v>
      </c>
      <c r="ED421" s="99">
        <f>ED5</f>
        <v>1</v>
      </c>
      <c r="EE421" s="100"/>
      <c r="EF421" s="110"/>
      <c r="EG421" s="95">
        <f t="shared" si="493"/>
        <v>0</v>
      </c>
      <c r="EH421" s="15"/>
      <c r="EI421" s="24">
        <f t="shared" si="448"/>
        <v>0</v>
      </c>
      <c r="EJ421" s="5">
        <v>0</v>
      </c>
      <c r="EK421" s="63"/>
      <c r="EL421" s="15"/>
      <c r="EM421" s="13"/>
      <c r="EN421" s="98">
        <f t="shared" si="494"/>
        <v>0</v>
      </c>
      <c r="EO421" s="99">
        <f>EO5</f>
        <v>1</v>
      </c>
      <c r="EP421" s="100"/>
      <c r="EQ421" s="110"/>
      <c r="ER421" s="95">
        <f t="shared" si="495"/>
        <v>0</v>
      </c>
      <c r="ES421" s="15"/>
      <c r="ET421" s="24">
        <f t="shared" si="449"/>
        <v>0</v>
      </c>
      <c r="EU421" s="5">
        <v>0</v>
      </c>
      <c r="EV421" s="63"/>
      <c r="EW421" s="15"/>
      <c r="EX421" s="13"/>
      <c r="EY421" s="98">
        <f t="shared" si="496"/>
        <v>0</v>
      </c>
      <c r="EZ421" s="99">
        <f>EZ5</f>
        <v>1</v>
      </c>
      <c r="FA421" s="100"/>
      <c r="FB421" s="110"/>
      <c r="FC421" s="95">
        <f t="shared" si="497"/>
        <v>0</v>
      </c>
      <c r="FD421" s="15"/>
      <c r="FE421" s="24">
        <f t="shared" si="450"/>
        <v>0</v>
      </c>
      <c r="FF421" s="5">
        <v>0</v>
      </c>
      <c r="FG421" s="63"/>
      <c r="FH421" s="15"/>
      <c r="FI421" s="13"/>
      <c r="FJ421" s="98">
        <f t="shared" si="498"/>
        <v>0</v>
      </c>
      <c r="FK421" s="99">
        <f>FK5</f>
        <v>1</v>
      </c>
      <c r="FL421" s="100"/>
      <c r="FM421" s="110"/>
      <c r="FN421" s="95">
        <f t="shared" si="499"/>
        <v>0</v>
      </c>
      <c r="FO421" s="15"/>
      <c r="FP421" s="24">
        <f t="shared" si="451"/>
        <v>0</v>
      </c>
      <c r="FQ421" s="5">
        <v>0</v>
      </c>
      <c r="FR421" s="8">
        <v>0</v>
      </c>
      <c r="FS421" s="84">
        <f t="shared" si="452"/>
        <v>500</v>
      </c>
      <c r="FT421" s="85">
        <f t="shared" si="453"/>
        <v>20.76285</v>
      </c>
      <c r="FU421" s="85">
        <f t="shared" si="454"/>
        <v>500</v>
      </c>
      <c r="FV421" s="85">
        <f t="shared" si="455"/>
        <v>500</v>
      </c>
      <c r="FW421" s="85">
        <f t="shared" si="456"/>
        <v>500</v>
      </c>
      <c r="FX421" s="85">
        <f t="shared" si="457"/>
        <v>500</v>
      </c>
      <c r="FY421" s="85">
        <f t="shared" si="458"/>
        <v>500</v>
      </c>
      <c r="FZ421" s="85">
        <f t="shared" si="459"/>
        <v>500</v>
      </c>
      <c r="GA421" s="85">
        <f t="shared" si="460"/>
        <v>500</v>
      </c>
      <c r="GB421" s="85">
        <f t="shared" si="461"/>
        <v>500</v>
      </c>
      <c r="GC421" s="85">
        <f t="shared" si="462"/>
        <v>500</v>
      </c>
      <c r="GD421" s="85">
        <f t="shared" si="463"/>
        <v>500</v>
      </c>
      <c r="GE421" s="85">
        <f t="shared" si="464"/>
        <v>500</v>
      </c>
      <c r="GF421" s="85">
        <f t="shared" si="465"/>
        <v>500</v>
      </c>
      <c r="GG421" s="85">
        <f t="shared" si="466"/>
        <v>500</v>
      </c>
      <c r="GH421" s="101">
        <f t="shared" si="500"/>
        <v>1</v>
      </c>
      <c r="GI421" s="102">
        <f t="shared" si="501"/>
        <v>20.76285</v>
      </c>
      <c r="GJ421" s="102">
        <f t="shared" si="502"/>
        <v>20.76285</v>
      </c>
      <c r="GK421" s="79">
        <f>ROW()</f>
        <v>421</v>
      </c>
    </row>
    <row r="422" spans="1:193" s="12" customFormat="1" ht="50.1" customHeight="1">
      <c r="A422" s="17">
        <f>ROW()</f>
        <v>422</v>
      </c>
      <c r="B422" s="32">
        <f t="shared" si="467"/>
        <v>416</v>
      </c>
      <c r="C422" s="33">
        <f t="shared" si="468"/>
        <v>416</v>
      </c>
      <c r="D422" s="31" t="s">
        <v>742</v>
      </c>
      <c r="E422" s="390">
        <f t="shared" si="436"/>
        <v>19.219684049999998</v>
      </c>
      <c r="F422" s="107">
        <f t="shared" si="469"/>
        <v>19.778987024999999</v>
      </c>
      <c r="G422" s="3">
        <v>0</v>
      </c>
      <c r="H422" s="4">
        <v>0</v>
      </c>
      <c r="I422" s="63"/>
      <c r="J422" s="15"/>
      <c r="K422" s="13"/>
      <c r="L422" s="98">
        <f t="shared" si="470"/>
        <v>1</v>
      </c>
      <c r="M422" s="99">
        <f>M5</f>
        <v>0.94499999999999995</v>
      </c>
      <c r="N422" s="100">
        <v>21.521999999999998</v>
      </c>
      <c r="O422" s="110">
        <v>84770</v>
      </c>
      <c r="P422" s="95">
        <f t="shared" si="471"/>
        <v>20.338289999999997</v>
      </c>
      <c r="Q422" s="15"/>
      <c r="R422" s="24">
        <f t="shared" si="437"/>
        <v>2</v>
      </c>
      <c r="S422" s="25">
        <v>0</v>
      </c>
      <c r="T422" s="63"/>
      <c r="U422" s="15"/>
      <c r="V422" s="13"/>
      <c r="W422" s="98">
        <f t="shared" si="472"/>
        <v>0</v>
      </c>
      <c r="X422" s="99">
        <f>X5</f>
        <v>0.97</v>
      </c>
      <c r="Y422" s="100"/>
      <c r="Z422" s="110"/>
      <c r="AA422" s="95">
        <f t="shared" si="473"/>
        <v>0</v>
      </c>
      <c r="AB422" s="15" t="s">
        <v>249</v>
      </c>
      <c r="AC422" s="24">
        <f t="shared" si="438"/>
        <v>0</v>
      </c>
      <c r="AD422" s="5">
        <v>0</v>
      </c>
      <c r="AE422" s="63"/>
      <c r="AF422" s="15"/>
      <c r="AG422" s="13"/>
      <c r="AH422" s="98">
        <f t="shared" si="474"/>
        <v>0</v>
      </c>
      <c r="AI422" s="99">
        <f>AI5</f>
        <v>0.95499999999999996</v>
      </c>
      <c r="AJ422" s="100"/>
      <c r="AK422" s="110"/>
      <c r="AL422" s="95">
        <f t="shared" si="475"/>
        <v>0</v>
      </c>
      <c r="AM422" s="15"/>
      <c r="AN422" s="24">
        <f t="shared" si="439"/>
        <v>0</v>
      </c>
      <c r="AO422" s="5">
        <v>0</v>
      </c>
      <c r="AP422" s="63"/>
      <c r="AQ422" s="15"/>
      <c r="AR422" s="13"/>
      <c r="AS422" s="98">
        <f t="shared" si="476"/>
        <v>0</v>
      </c>
      <c r="AT422" s="99">
        <f>AT5</f>
        <v>0.96</v>
      </c>
      <c r="AU422" s="100"/>
      <c r="AV422" s="110"/>
      <c r="AW422" s="95">
        <f t="shared" si="477"/>
        <v>0</v>
      </c>
      <c r="AX422" s="15"/>
      <c r="AY422" s="24">
        <f t="shared" si="440"/>
        <v>0</v>
      </c>
      <c r="AZ422" s="5">
        <v>0</v>
      </c>
      <c r="BA422" s="63"/>
      <c r="BB422" s="15"/>
      <c r="BC422" s="13"/>
      <c r="BD422" s="98">
        <f t="shared" si="478"/>
        <v>0</v>
      </c>
      <c r="BE422" s="99">
        <f>BE5</f>
        <v>0.98</v>
      </c>
      <c r="BF422" s="100"/>
      <c r="BG422" s="110"/>
      <c r="BH422" s="95">
        <f t="shared" si="479"/>
        <v>0</v>
      </c>
      <c r="BI422" s="15"/>
      <c r="BJ422" s="24">
        <f t="shared" si="441"/>
        <v>0</v>
      </c>
      <c r="BK422" s="5">
        <v>0</v>
      </c>
      <c r="BL422" s="63"/>
      <c r="BM422" s="15"/>
      <c r="BN422" s="13"/>
      <c r="BO422" s="98">
        <f t="shared" si="480"/>
        <v>1</v>
      </c>
      <c r="BP422" s="99">
        <f>BP5</f>
        <v>0.94499999999999995</v>
      </c>
      <c r="BQ422" s="100">
        <v>20.338289999999997</v>
      </c>
      <c r="BR422" s="110"/>
      <c r="BS422" s="95">
        <f t="shared" si="481"/>
        <v>19.219684049999998</v>
      </c>
      <c r="BT422" s="15"/>
      <c r="BU422" s="24">
        <f t="shared" si="442"/>
        <v>1</v>
      </c>
      <c r="BV422" s="5">
        <v>0</v>
      </c>
      <c r="BW422" s="63"/>
      <c r="BX422" s="15"/>
      <c r="BY422" s="13"/>
      <c r="BZ422" s="98">
        <f t="shared" si="482"/>
        <v>0</v>
      </c>
      <c r="CA422" s="99">
        <f>CA5</f>
        <v>1</v>
      </c>
      <c r="CB422" s="100"/>
      <c r="CC422" s="110"/>
      <c r="CD422" s="95">
        <f t="shared" si="483"/>
        <v>0</v>
      </c>
      <c r="CE422" s="15"/>
      <c r="CF422" s="24">
        <f t="shared" si="443"/>
        <v>0</v>
      </c>
      <c r="CG422" s="5">
        <v>0</v>
      </c>
      <c r="CH422" s="63"/>
      <c r="CI422" s="15"/>
      <c r="CJ422" s="13"/>
      <c r="CK422" s="98">
        <f t="shared" si="484"/>
        <v>0</v>
      </c>
      <c r="CL422" s="99">
        <f>CL5</f>
        <v>1</v>
      </c>
      <c r="CM422" s="100"/>
      <c r="CN422" s="110"/>
      <c r="CO422" s="95">
        <f t="shared" si="485"/>
        <v>0</v>
      </c>
      <c r="CP422" s="15"/>
      <c r="CQ422" s="24">
        <f t="shared" si="444"/>
        <v>0</v>
      </c>
      <c r="CR422" s="5">
        <v>0</v>
      </c>
      <c r="CS422" s="63"/>
      <c r="CT422" s="15"/>
      <c r="CU422" s="13"/>
      <c r="CV422" s="98">
        <f t="shared" si="486"/>
        <v>0</v>
      </c>
      <c r="CW422" s="99">
        <f>CW5</f>
        <v>1</v>
      </c>
      <c r="CX422" s="100"/>
      <c r="CY422" s="110"/>
      <c r="CZ422" s="95">
        <f t="shared" si="487"/>
        <v>0</v>
      </c>
      <c r="DA422" s="15"/>
      <c r="DB422" s="24">
        <f t="shared" si="445"/>
        <v>0</v>
      </c>
      <c r="DC422" s="5">
        <v>0</v>
      </c>
      <c r="DD422" s="63"/>
      <c r="DE422" s="15"/>
      <c r="DF422" s="13"/>
      <c r="DG422" s="98">
        <f t="shared" si="488"/>
        <v>0</v>
      </c>
      <c r="DH422" s="99">
        <f>DH5</f>
        <v>1</v>
      </c>
      <c r="DI422" s="100"/>
      <c r="DJ422" s="110"/>
      <c r="DK422" s="95">
        <f t="shared" si="489"/>
        <v>0</v>
      </c>
      <c r="DL422" s="15"/>
      <c r="DM422" s="24">
        <f t="shared" si="446"/>
        <v>0</v>
      </c>
      <c r="DN422" s="5">
        <v>0</v>
      </c>
      <c r="DO422" s="63"/>
      <c r="DP422" s="15"/>
      <c r="DQ422" s="13"/>
      <c r="DR422" s="98">
        <f t="shared" si="490"/>
        <v>0</v>
      </c>
      <c r="DS422" s="99">
        <f>DS5</f>
        <v>1</v>
      </c>
      <c r="DT422" s="100"/>
      <c r="DU422" s="110"/>
      <c r="DV422" s="95">
        <f t="shared" si="491"/>
        <v>0</v>
      </c>
      <c r="DW422" s="15"/>
      <c r="DX422" s="24">
        <f t="shared" si="447"/>
        <v>0</v>
      </c>
      <c r="DY422" s="5">
        <v>0</v>
      </c>
      <c r="DZ422" s="63"/>
      <c r="EA422" s="15"/>
      <c r="EB422" s="13"/>
      <c r="EC422" s="98">
        <f t="shared" si="492"/>
        <v>0</v>
      </c>
      <c r="ED422" s="99">
        <f>ED5</f>
        <v>1</v>
      </c>
      <c r="EE422" s="100"/>
      <c r="EF422" s="110"/>
      <c r="EG422" s="95">
        <f t="shared" si="493"/>
        <v>0</v>
      </c>
      <c r="EH422" s="15"/>
      <c r="EI422" s="24">
        <f t="shared" si="448"/>
        <v>0</v>
      </c>
      <c r="EJ422" s="5">
        <v>0</v>
      </c>
      <c r="EK422" s="63"/>
      <c r="EL422" s="15"/>
      <c r="EM422" s="13"/>
      <c r="EN422" s="98">
        <f t="shared" si="494"/>
        <v>0</v>
      </c>
      <c r="EO422" s="99">
        <f>EO5</f>
        <v>1</v>
      </c>
      <c r="EP422" s="100"/>
      <c r="EQ422" s="110"/>
      <c r="ER422" s="95">
        <f t="shared" si="495"/>
        <v>0</v>
      </c>
      <c r="ES422" s="15"/>
      <c r="ET422" s="24">
        <f t="shared" si="449"/>
        <v>0</v>
      </c>
      <c r="EU422" s="5">
        <v>0</v>
      </c>
      <c r="EV422" s="63"/>
      <c r="EW422" s="15"/>
      <c r="EX422" s="13"/>
      <c r="EY422" s="98">
        <f t="shared" si="496"/>
        <v>0</v>
      </c>
      <c r="EZ422" s="99">
        <f>EZ5</f>
        <v>1</v>
      </c>
      <c r="FA422" s="100"/>
      <c r="FB422" s="110"/>
      <c r="FC422" s="95">
        <f t="shared" si="497"/>
        <v>0</v>
      </c>
      <c r="FD422" s="15"/>
      <c r="FE422" s="24">
        <f t="shared" si="450"/>
        <v>0</v>
      </c>
      <c r="FF422" s="5">
        <v>0</v>
      </c>
      <c r="FG422" s="63"/>
      <c r="FH422" s="15"/>
      <c r="FI422" s="13"/>
      <c r="FJ422" s="98">
        <f t="shared" si="498"/>
        <v>0</v>
      </c>
      <c r="FK422" s="99">
        <f>FK5</f>
        <v>1</v>
      </c>
      <c r="FL422" s="100"/>
      <c r="FM422" s="110"/>
      <c r="FN422" s="95">
        <f t="shared" si="499"/>
        <v>0</v>
      </c>
      <c r="FO422" s="15"/>
      <c r="FP422" s="24">
        <f t="shared" si="451"/>
        <v>0</v>
      </c>
      <c r="FQ422" s="5">
        <v>0</v>
      </c>
      <c r="FR422" s="8">
        <v>0</v>
      </c>
      <c r="FS422" s="84">
        <f t="shared" si="452"/>
        <v>20.338289999999997</v>
      </c>
      <c r="FT422" s="85">
        <f t="shared" si="453"/>
        <v>500</v>
      </c>
      <c r="FU422" s="85">
        <f t="shared" si="454"/>
        <v>500</v>
      </c>
      <c r="FV422" s="85">
        <f t="shared" si="455"/>
        <v>500</v>
      </c>
      <c r="FW422" s="85">
        <f t="shared" si="456"/>
        <v>500</v>
      </c>
      <c r="FX422" s="85">
        <f t="shared" si="457"/>
        <v>19.219684049999998</v>
      </c>
      <c r="FY422" s="85">
        <f t="shared" si="458"/>
        <v>500</v>
      </c>
      <c r="FZ422" s="85">
        <f t="shared" si="459"/>
        <v>500</v>
      </c>
      <c r="GA422" s="85">
        <f t="shared" si="460"/>
        <v>500</v>
      </c>
      <c r="GB422" s="85">
        <f t="shared" si="461"/>
        <v>500</v>
      </c>
      <c r="GC422" s="85">
        <f t="shared" si="462"/>
        <v>500</v>
      </c>
      <c r="GD422" s="85">
        <f t="shared" si="463"/>
        <v>500</v>
      </c>
      <c r="GE422" s="85">
        <f t="shared" si="464"/>
        <v>500</v>
      </c>
      <c r="GF422" s="85">
        <f t="shared" si="465"/>
        <v>500</v>
      </c>
      <c r="GG422" s="85">
        <f t="shared" si="466"/>
        <v>500</v>
      </c>
      <c r="GH422" s="101">
        <f t="shared" si="500"/>
        <v>2</v>
      </c>
      <c r="GI422" s="102">
        <f t="shared" si="501"/>
        <v>39.557974049999999</v>
      </c>
      <c r="GJ422" s="102">
        <f t="shared" si="502"/>
        <v>19.778987024999999</v>
      </c>
      <c r="GK422" s="79">
        <f>ROW()</f>
        <v>422</v>
      </c>
    </row>
    <row r="423" spans="1:193" s="12" customFormat="1" ht="50.1" customHeight="1">
      <c r="A423" s="17">
        <f>ROW()</f>
        <v>423</v>
      </c>
      <c r="B423" s="32">
        <f t="shared" si="467"/>
        <v>417</v>
      </c>
      <c r="C423" s="33">
        <f t="shared" si="468"/>
        <v>417</v>
      </c>
      <c r="D423" s="31" t="s">
        <v>743</v>
      </c>
      <c r="E423" s="390">
        <f t="shared" si="436"/>
        <v>0.99456</v>
      </c>
      <c r="F423" s="107">
        <f t="shared" si="469"/>
        <v>0.99456</v>
      </c>
      <c r="G423" s="3">
        <v>0</v>
      </c>
      <c r="H423" s="4">
        <v>0</v>
      </c>
      <c r="I423" s="63"/>
      <c r="J423" s="15"/>
      <c r="K423" s="13"/>
      <c r="L423" s="98">
        <f t="shared" si="470"/>
        <v>0</v>
      </c>
      <c r="M423" s="99">
        <f>M5</f>
        <v>0.94499999999999995</v>
      </c>
      <c r="N423" s="100"/>
      <c r="O423" s="110"/>
      <c r="P423" s="95">
        <f t="shared" si="471"/>
        <v>0</v>
      </c>
      <c r="Q423" s="15"/>
      <c r="R423" s="24">
        <f t="shared" si="437"/>
        <v>0</v>
      </c>
      <c r="S423" s="25">
        <v>0</v>
      </c>
      <c r="T423" s="63"/>
      <c r="U423" s="15"/>
      <c r="V423" s="13"/>
      <c r="W423" s="98">
        <f t="shared" si="472"/>
        <v>0</v>
      </c>
      <c r="X423" s="99">
        <f>X5</f>
        <v>0.97</v>
      </c>
      <c r="Y423" s="100"/>
      <c r="Z423" s="110"/>
      <c r="AA423" s="95">
        <f t="shared" si="473"/>
        <v>0</v>
      </c>
      <c r="AB423" s="15"/>
      <c r="AC423" s="24">
        <f t="shared" si="438"/>
        <v>0</v>
      </c>
      <c r="AD423" s="5">
        <v>0</v>
      </c>
      <c r="AE423" s="63"/>
      <c r="AF423" s="15"/>
      <c r="AG423" s="13"/>
      <c r="AH423" s="98">
        <f t="shared" si="474"/>
        <v>0</v>
      </c>
      <c r="AI423" s="99">
        <f>AI5</f>
        <v>0.95499999999999996</v>
      </c>
      <c r="AJ423" s="100"/>
      <c r="AK423" s="110"/>
      <c r="AL423" s="95">
        <f t="shared" si="475"/>
        <v>0</v>
      </c>
      <c r="AM423" s="15"/>
      <c r="AN423" s="24">
        <f t="shared" si="439"/>
        <v>0</v>
      </c>
      <c r="AO423" s="5">
        <v>0</v>
      </c>
      <c r="AP423" s="63"/>
      <c r="AQ423" s="15"/>
      <c r="AR423" s="13"/>
      <c r="AS423" s="98">
        <f t="shared" si="476"/>
        <v>1</v>
      </c>
      <c r="AT423" s="99">
        <f>AT5</f>
        <v>0.96</v>
      </c>
      <c r="AU423" s="100">
        <v>1.036</v>
      </c>
      <c r="AV423" s="110"/>
      <c r="AW423" s="95">
        <f t="shared" si="477"/>
        <v>0.99456</v>
      </c>
      <c r="AX423" s="15"/>
      <c r="AY423" s="24">
        <f t="shared" si="440"/>
        <v>1</v>
      </c>
      <c r="AZ423" s="5">
        <v>0</v>
      </c>
      <c r="BA423" s="63"/>
      <c r="BB423" s="15"/>
      <c r="BC423" s="13"/>
      <c r="BD423" s="98">
        <f t="shared" si="478"/>
        <v>0</v>
      </c>
      <c r="BE423" s="99">
        <f>BE5</f>
        <v>0.98</v>
      </c>
      <c r="BF423" s="100"/>
      <c r="BG423" s="110"/>
      <c r="BH423" s="95">
        <f t="shared" si="479"/>
        <v>0</v>
      </c>
      <c r="BI423" s="15"/>
      <c r="BJ423" s="24">
        <f t="shared" si="441"/>
        <v>0</v>
      </c>
      <c r="BK423" s="5">
        <v>0</v>
      </c>
      <c r="BL423" s="63"/>
      <c r="BM423" s="15"/>
      <c r="BN423" s="13"/>
      <c r="BO423" s="98">
        <f t="shared" si="480"/>
        <v>0</v>
      </c>
      <c r="BP423" s="99">
        <f>BP5</f>
        <v>0.94499999999999995</v>
      </c>
      <c r="BQ423" s="100"/>
      <c r="BR423" s="110"/>
      <c r="BS423" s="95">
        <f t="shared" si="481"/>
        <v>0</v>
      </c>
      <c r="BT423" s="15"/>
      <c r="BU423" s="24">
        <f t="shared" si="442"/>
        <v>0</v>
      </c>
      <c r="BV423" s="5">
        <v>0</v>
      </c>
      <c r="BW423" s="63"/>
      <c r="BX423" s="15"/>
      <c r="BY423" s="13"/>
      <c r="BZ423" s="98">
        <f t="shared" si="482"/>
        <v>0</v>
      </c>
      <c r="CA423" s="99">
        <f>CA5</f>
        <v>1</v>
      </c>
      <c r="CB423" s="100"/>
      <c r="CC423" s="110"/>
      <c r="CD423" s="95">
        <f t="shared" si="483"/>
        <v>0</v>
      </c>
      <c r="CE423" s="15"/>
      <c r="CF423" s="24">
        <f t="shared" si="443"/>
        <v>0</v>
      </c>
      <c r="CG423" s="5">
        <v>0</v>
      </c>
      <c r="CH423" s="63"/>
      <c r="CI423" s="15"/>
      <c r="CJ423" s="13"/>
      <c r="CK423" s="98">
        <f t="shared" si="484"/>
        <v>0</v>
      </c>
      <c r="CL423" s="99">
        <f>CL5</f>
        <v>1</v>
      </c>
      <c r="CM423" s="100"/>
      <c r="CN423" s="110"/>
      <c r="CO423" s="95">
        <f t="shared" si="485"/>
        <v>0</v>
      </c>
      <c r="CP423" s="15"/>
      <c r="CQ423" s="24">
        <f t="shared" si="444"/>
        <v>0</v>
      </c>
      <c r="CR423" s="5">
        <v>0</v>
      </c>
      <c r="CS423" s="63"/>
      <c r="CT423" s="15"/>
      <c r="CU423" s="13"/>
      <c r="CV423" s="98">
        <f t="shared" si="486"/>
        <v>0</v>
      </c>
      <c r="CW423" s="99">
        <f>CW5</f>
        <v>1</v>
      </c>
      <c r="CX423" s="100"/>
      <c r="CY423" s="110"/>
      <c r="CZ423" s="95">
        <f t="shared" si="487"/>
        <v>0</v>
      </c>
      <c r="DA423" s="15"/>
      <c r="DB423" s="24">
        <f t="shared" si="445"/>
        <v>0</v>
      </c>
      <c r="DC423" s="5">
        <v>0</v>
      </c>
      <c r="DD423" s="63"/>
      <c r="DE423" s="15"/>
      <c r="DF423" s="13"/>
      <c r="DG423" s="98">
        <f t="shared" si="488"/>
        <v>0</v>
      </c>
      <c r="DH423" s="99">
        <f>DH5</f>
        <v>1</v>
      </c>
      <c r="DI423" s="100"/>
      <c r="DJ423" s="110"/>
      <c r="DK423" s="95">
        <f t="shared" si="489"/>
        <v>0</v>
      </c>
      <c r="DL423" s="15"/>
      <c r="DM423" s="24">
        <f t="shared" si="446"/>
        <v>0</v>
      </c>
      <c r="DN423" s="5">
        <v>0</v>
      </c>
      <c r="DO423" s="63"/>
      <c r="DP423" s="15"/>
      <c r="DQ423" s="13"/>
      <c r="DR423" s="98">
        <f t="shared" si="490"/>
        <v>0</v>
      </c>
      <c r="DS423" s="99">
        <f>DS5</f>
        <v>1</v>
      </c>
      <c r="DT423" s="100"/>
      <c r="DU423" s="110"/>
      <c r="DV423" s="95">
        <f t="shared" si="491"/>
        <v>0</v>
      </c>
      <c r="DW423" s="15"/>
      <c r="DX423" s="24">
        <f t="shared" si="447"/>
        <v>0</v>
      </c>
      <c r="DY423" s="5">
        <v>0</v>
      </c>
      <c r="DZ423" s="63"/>
      <c r="EA423" s="15"/>
      <c r="EB423" s="13"/>
      <c r="EC423" s="98">
        <f t="shared" si="492"/>
        <v>0</v>
      </c>
      <c r="ED423" s="99">
        <f>ED5</f>
        <v>1</v>
      </c>
      <c r="EE423" s="100"/>
      <c r="EF423" s="110"/>
      <c r="EG423" s="95">
        <f t="shared" si="493"/>
        <v>0</v>
      </c>
      <c r="EH423" s="15"/>
      <c r="EI423" s="24">
        <f t="shared" si="448"/>
        <v>0</v>
      </c>
      <c r="EJ423" s="5">
        <v>0</v>
      </c>
      <c r="EK423" s="63"/>
      <c r="EL423" s="15"/>
      <c r="EM423" s="13"/>
      <c r="EN423" s="98">
        <f t="shared" si="494"/>
        <v>0</v>
      </c>
      <c r="EO423" s="99">
        <f>EO5</f>
        <v>1</v>
      </c>
      <c r="EP423" s="100"/>
      <c r="EQ423" s="110"/>
      <c r="ER423" s="95">
        <f t="shared" si="495"/>
        <v>0</v>
      </c>
      <c r="ES423" s="15"/>
      <c r="ET423" s="24">
        <f t="shared" si="449"/>
        <v>0</v>
      </c>
      <c r="EU423" s="5">
        <v>0</v>
      </c>
      <c r="EV423" s="63"/>
      <c r="EW423" s="15"/>
      <c r="EX423" s="13"/>
      <c r="EY423" s="98">
        <f t="shared" si="496"/>
        <v>0</v>
      </c>
      <c r="EZ423" s="99">
        <f>EZ5</f>
        <v>1</v>
      </c>
      <c r="FA423" s="100"/>
      <c r="FB423" s="110"/>
      <c r="FC423" s="95">
        <f t="shared" si="497"/>
        <v>0</v>
      </c>
      <c r="FD423" s="15"/>
      <c r="FE423" s="24">
        <f t="shared" si="450"/>
        <v>0</v>
      </c>
      <c r="FF423" s="5">
        <v>0</v>
      </c>
      <c r="FG423" s="63"/>
      <c r="FH423" s="15"/>
      <c r="FI423" s="13"/>
      <c r="FJ423" s="98">
        <f t="shared" si="498"/>
        <v>0</v>
      </c>
      <c r="FK423" s="99">
        <f>FK5</f>
        <v>1</v>
      </c>
      <c r="FL423" s="100"/>
      <c r="FM423" s="110"/>
      <c r="FN423" s="95">
        <f t="shared" si="499"/>
        <v>0</v>
      </c>
      <c r="FO423" s="15"/>
      <c r="FP423" s="24">
        <f t="shared" si="451"/>
        <v>0</v>
      </c>
      <c r="FQ423" s="5">
        <v>0</v>
      </c>
      <c r="FR423" s="8">
        <v>0</v>
      </c>
      <c r="FS423" s="84">
        <f t="shared" si="452"/>
        <v>500</v>
      </c>
      <c r="FT423" s="85">
        <f t="shared" si="453"/>
        <v>500</v>
      </c>
      <c r="FU423" s="85">
        <f t="shared" si="454"/>
        <v>500</v>
      </c>
      <c r="FV423" s="85">
        <f t="shared" si="455"/>
        <v>0.99456</v>
      </c>
      <c r="FW423" s="85">
        <f t="shared" si="456"/>
        <v>500</v>
      </c>
      <c r="FX423" s="85">
        <f t="shared" si="457"/>
        <v>500</v>
      </c>
      <c r="FY423" s="85">
        <f t="shared" si="458"/>
        <v>500</v>
      </c>
      <c r="FZ423" s="85">
        <f t="shared" si="459"/>
        <v>500</v>
      </c>
      <c r="GA423" s="85">
        <f t="shared" si="460"/>
        <v>500</v>
      </c>
      <c r="GB423" s="85">
        <f t="shared" si="461"/>
        <v>500</v>
      </c>
      <c r="GC423" s="85">
        <f t="shared" si="462"/>
        <v>500</v>
      </c>
      <c r="GD423" s="85">
        <f t="shared" si="463"/>
        <v>500</v>
      </c>
      <c r="GE423" s="85">
        <f t="shared" si="464"/>
        <v>500</v>
      </c>
      <c r="GF423" s="85">
        <f t="shared" si="465"/>
        <v>500</v>
      </c>
      <c r="GG423" s="85">
        <f t="shared" si="466"/>
        <v>500</v>
      </c>
      <c r="GH423" s="101">
        <f t="shared" si="500"/>
        <v>1</v>
      </c>
      <c r="GI423" s="102">
        <f t="shared" si="501"/>
        <v>0.99456</v>
      </c>
      <c r="GJ423" s="102">
        <f t="shared" si="502"/>
        <v>0.99456</v>
      </c>
      <c r="GK423" s="79">
        <f>ROW()</f>
        <v>423</v>
      </c>
    </row>
    <row r="424" spans="1:193" s="12" customFormat="1" ht="50.1" customHeight="1">
      <c r="A424" s="17">
        <f>ROW()</f>
        <v>424</v>
      </c>
      <c r="B424" s="32">
        <f t="shared" si="467"/>
        <v>418</v>
      </c>
      <c r="C424" s="33">
        <f t="shared" si="468"/>
        <v>418</v>
      </c>
      <c r="D424" s="31" t="s">
        <v>744</v>
      </c>
      <c r="E424" s="390">
        <f t="shared" si="436"/>
        <v>10.74666285</v>
      </c>
      <c r="F424" s="107">
        <f t="shared" si="469"/>
        <v>11.059396424999999</v>
      </c>
      <c r="G424" s="3">
        <v>0</v>
      </c>
      <c r="H424" s="4">
        <v>0</v>
      </c>
      <c r="I424" s="63"/>
      <c r="J424" s="15"/>
      <c r="K424" s="13"/>
      <c r="L424" s="98">
        <f t="shared" si="470"/>
        <v>1</v>
      </c>
      <c r="M424" s="99">
        <f>M5</f>
        <v>0.94499999999999995</v>
      </c>
      <c r="N424" s="100">
        <v>12.034000000000001</v>
      </c>
      <c r="O424" s="110">
        <v>84342</v>
      </c>
      <c r="P424" s="95">
        <f t="shared" si="471"/>
        <v>11.37213</v>
      </c>
      <c r="Q424" s="15"/>
      <c r="R424" s="24">
        <f t="shared" si="437"/>
        <v>2</v>
      </c>
      <c r="S424" s="25">
        <v>0</v>
      </c>
      <c r="T424" s="63"/>
      <c r="U424" s="15"/>
      <c r="V424" s="13"/>
      <c r="W424" s="98">
        <f t="shared" si="472"/>
        <v>0</v>
      </c>
      <c r="X424" s="99">
        <f>X5</f>
        <v>0.97</v>
      </c>
      <c r="Y424" s="100"/>
      <c r="Z424" s="110"/>
      <c r="AA424" s="95">
        <f t="shared" si="473"/>
        <v>0</v>
      </c>
      <c r="AB424" s="15"/>
      <c r="AC424" s="24">
        <f t="shared" si="438"/>
        <v>0</v>
      </c>
      <c r="AD424" s="5">
        <v>0</v>
      </c>
      <c r="AE424" s="63"/>
      <c r="AF424" s="15"/>
      <c r="AG424" s="13"/>
      <c r="AH424" s="98">
        <f t="shared" si="474"/>
        <v>0</v>
      </c>
      <c r="AI424" s="99">
        <f>AI5</f>
        <v>0.95499999999999996</v>
      </c>
      <c r="AJ424" s="100"/>
      <c r="AK424" s="110"/>
      <c r="AL424" s="95">
        <f t="shared" si="475"/>
        <v>0</v>
      </c>
      <c r="AM424" s="15"/>
      <c r="AN424" s="24">
        <f t="shared" si="439"/>
        <v>0</v>
      </c>
      <c r="AO424" s="5">
        <v>0</v>
      </c>
      <c r="AP424" s="63"/>
      <c r="AQ424" s="15"/>
      <c r="AR424" s="13"/>
      <c r="AS424" s="98">
        <f t="shared" si="476"/>
        <v>0</v>
      </c>
      <c r="AT424" s="99">
        <f>AT5</f>
        <v>0.96</v>
      </c>
      <c r="AU424" s="100"/>
      <c r="AV424" s="110"/>
      <c r="AW424" s="95">
        <f t="shared" si="477"/>
        <v>0</v>
      </c>
      <c r="AX424" s="15"/>
      <c r="AY424" s="24">
        <f t="shared" si="440"/>
        <v>0</v>
      </c>
      <c r="AZ424" s="5">
        <v>0</v>
      </c>
      <c r="BA424" s="63"/>
      <c r="BB424" s="15"/>
      <c r="BC424" s="13"/>
      <c r="BD424" s="98">
        <f t="shared" si="478"/>
        <v>0</v>
      </c>
      <c r="BE424" s="99">
        <f>BE5</f>
        <v>0.98</v>
      </c>
      <c r="BF424" s="100"/>
      <c r="BG424" s="110"/>
      <c r="BH424" s="95">
        <f t="shared" si="479"/>
        <v>0</v>
      </c>
      <c r="BI424" s="15"/>
      <c r="BJ424" s="24">
        <f t="shared" si="441"/>
        <v>0</v>
      </c>
      <c r="BK424" s="5">
        <v>0</v>
      </c>
      <c r="BL424" s="63"/>
      <c r="BM424" s="15"/>
      <c r="BN424" s="13"/>
      <c r="BO424" s="98">
        <f t="shared" si="480"/>
        <v>1</v>
      </c>
      <c r="BP424" s="99">
        <f>BP5</f>
        <v>0.94499999999999995</v>
      </c>
      <c r="BQ424" s="100">
        <v>11.37213</v>
      </c>
      <c r="BR424" s="110"/>
      <c r="BS424" s="95">
        <f t="shared" si="481"/>
        <v>10.74666285</v>
      </c>
      <c r="BT424" s="15"/>
      <c r="BU424" s="24">
        <f t="shared" si="442"/>
        <v>1</v>
      </c>
      <c r="BV424" s="5">
        <v>0</v>
      </c>
      <c r="BW424" s="63"/>
      <c r="BX424" s="15"/>
      <c r="BY424" s="13"/>
      <c r="BZ424" s="98">
        <f t="shared" si="482"/>
        <v>0</v>
      </c>
      <c r="CA424" s="99">
        <f>CA5</f>
        <v>1</v>
      </c>
      <c r="CB424" s="100"/>
      <c r="CC424" s="110"/>
      <c r="CD424" s="95">
        <f t="shared" si="483"/>
        <v>0</v>
      </c>
      <c r="CE424" s="15"/>
      <c r="CF424" s="24">
        <f t="shared" si="443"/>
        <v>0</v>
      </c>
      <c r="CG424" s="5">
        <v>0</v>
      </c>
      <c r="CH424" s="63"/>
      <c r="CI424" s="15"/>
      <c r="CJ424" s="13"/>
      <c r="CK424" s="98">
        <f t="shared" si="484"/>
        <v>0</v>
      </c>
      <c r="CL424" s="99">
        <f>CL5</f>
        <v>1</v>
      </c>
      <c r="CM424" s="100"/>
      <c r="CN424" s="110"/>
      <c r="CO424" s="95">
        <f t="shared" si="485"/>
        <v>0</v>
      </c>
      <c r="CP424" s="15"/>
      <c r="CQ424" s="24">
        <f t="shared" si="444"/>
        <v>0</v>
      </c>
      <c r="CR424" s="5">
        <v>0</v>
      </c>
      <c r="CS424" s="63"/>
      <c r="CT424" s="15"/>
      <c r="CU424" s="13"/>
      <c r="CV424" s="98">
        <f t="shared" si="486"/>
        <v>0</v>
      </c>
      <c r="CW424" s="99">
        <f>CW5</f>
        <v>1</v>
      </c>
      <c r="CX424" s="100"/>
      <c r="CY424" s="110"/>
      <c r="CZ424" s="95">
        <f t="shared" si="487"/>
        <v>0</v>
      </c>
      <c r="DA424" s="15"/>
      <c r="DB424" s="24">
        <f t="shared" si="445"/>
        <v>0</v>
      </c>
      <c r="DC424" s="5">
        <v>0</v>
      </c>
      <c r="DD424" s="63"/>
      <c r="DE424" s="15"/>
      <c r="DF424" s="13"/>
      <c r="DG424" s="98">
        <f t="shared" si="488"/>
        <v>0</v>
      </c>
      <c r="DH424" s="99">
        <f>DH5</f>
        <v>1</v>
      </c>
      <c r="DI424" s="100"/>
      <c r="DJ424" s="110"/>
      <c r="DK424" s="95">
        <f t="shared" si="489"/>
        <v>0</v>
      </c>
      <c r="DL424" s="15"/>
      <c r="DM424" s="24">
        <f t="shared" si="446"/>
        <v>0</v>
      </c>
      <c r="DN424" s="5">
        <v>0</v>
      </c>
      <c r="DO424" s="63"/>
      <c r="DP424" s="15"/>
      <c r="DQ424" s="13"/>
      <c r="DR424" s="98">
        <f t="shared" si="490"/>
        <v>0</v>
      </c>
      <c r="DS424" s="99">
        <f>DS5</f>
        <v>1</v>
      </c>
      <c r="DT424" s="100"/>
      <c r="DU424" s="110"/>
      <c r="DV424" s="95">
        <f t="shared" si="491"/>
        <v>0</v>
      </c>
      <c r="DW424" s="15"/>
      <c r="DX424" s="24">
        <f t="shared" si="447"/>
        <v>0</v>
      </c>
      <c r="DY424" s="5">
        <v>0</v>
      </c>
      <c r="DZ424" s="63"/>
      <c r="EA424" s="15"/>
      <c r="EB424" s="13"/>
      <c r="EC424" s="98">
        <f t="shared" si="492"/>
        <v>0</v>
      </c>
      <c r="ED424" s="99">
        <f>ED5</f>
        <v>1</v>
      </c>
      <c r="EE424" s="100"/>
      <c r="EF424" s="110"/>
      <c r="EG424" s="95">
        <f t="shared" si="493"/>
        <v>0</v>
      </c>
      <c r="EH424" s="15"/>
      <c r="EI424" s="24">
        <f t="shared" si="448"/>
        <v>0</v>
      </c>
      <c r="EJ424" s="5">
        <v>0</v>
      </c>
      <c r="EK424" s="63"/>
      <c r="EL424" s="15"/>
      <c r="EM424" s="13"/>
      <c r="EN424" s="98">
        <f t="shared" si="494"/>
        <v>0</v>
      </c>
      <c r="EO424" s="99">
        <f>EO5</f>
        <v>1</v>
      </c>
      <c r="EP424" s="100"/>
      <c r="EQ424" s="110"/>
      <c r="ER424" s="95">
        <f t="shared" si="495"/>
        <v>0</v>
      </c>
      <c r="ES424" s="15"/>
      <c r="ET424" s="24">
        <f t="shared" si="449"/>
        <v>0</v>
      </c>
      <c r="EU424" s="5">
        <v>0</v>
      </c>
      <c r="EV424" s="63"/>
      <c r="EW424" s="15"/>
      <c r="EX424" s="13"/>
      <c r="EY424" s="98">
        <f t="shared" si="496"/>
        <v>0</v>
      </c>
      <c r="EZ424" s="99">
        <f>EZ5</f>
        <v>1</v>
      </c>
      <c r="FA424" s="100"/>
      <c r="FB424" s="110"/>
      <c r="FC424" s="95">
        <f t="shared" si="497"/>
        <v>0</v>
      </c>
      <c r="FD424" s="15"/>
      <c r="FE424" s="24">
        <f t="shared" si="450"/>
        <v>0</v>
      </c>
      <c r="FF424" s="5">
        <v>0</v>
      </c>
      <c r="FG424" s="63"/>
      <c r="FH424" s="15"/>
      <c r="FI424" s="13"/>
      <c r="FJ424" s="98">
        <f t="shared" si="498"/>
        <v>0</v>
      </c>
      <c r="FK424" s="99">
        <f>FK5</f>
        <v>1</v>
      </c>
      <c r="FL424" s="100"/>
      <c r="FM424" s="110"/>
      <c r="FN424" s="95">
        <f t="shared" si="499"/>
        <v>0</v>
      </c>
      <c r="FO424" s="15"/>
      <c r="FP424" s="24">
        <f t="shared" si="451"/>
        <v>0</v>
      </c>
      <c r="FQ424" s="5">
        <v>0</v>
      </c>
      <c r="FR424" s="8">
        <v>0</v>
      </c>
      <c r="FS424" s="84">
        <f t="shared" si="452"/>
        <v>11.37213</v>
      </c>
      <c r="FT424" s="85">
        <f t="shared" si="453"/>
        <v>500</v>
      </c>
      <c r="FU424" s="85">
        <f t="shared" si="454"/>
        <v>500</v>
      </c>
      <c r="FV424" s="85">
        <f t="shared" si="455"/>
        <v>500</v>
      </c>
      <c r="FW424" s="85">
        <f t="shared" si="456"/>
        <v>500</v>
      </c>
      <c r="FX424" s="85">
        <f t="shared" si="457"/>
        <v>10.74666285</v>
      </c>
      <c r="FY424" s="85">
        <f t="shared" si="458"/>
        <v>500</v>
      </c>
      <c r="FZ424" s="85">
        <f t="shared" si="459"/>
        <v>500</v>
      </c>
      <c r="GA424" s="85">
        <f t="shared" si="460"/>
        <v>500</v>
      </c>
      <c r="GB424" s="85">
        <f t="shared" si="461"/>
        <v>500</v>
      </c>
      <c r="GC424" s="85">
        <f t="shared" si="462"/>
        <v>500</v>
      </c>
      <c r="GD424" s="85">
        <f t="shared" si="463"/>
        <v>500</v>
      </c>
      <c r="GE424" s="85">
        <f t="shared" si="464"/>
        <v>500</v>
      </c>
      <c r="GF424" s="85">
        <f t="shared" si="465"/>
        <v>500</v>
      </c>
      <c r="GG424" s="85">
        <f t="shared" si="466"/>
        <v>500</v>
      </c>
      <c r="GH424" s="101">
        <f t="shared" si="500"/>
        <v>2</v>
      </c>
      <c r="GI424" s="102">
        <f t="shared" si="501"/>
        <v>22.118792849999998</v>
      </c>
      <c r="GJ424" s="102">
        <f t="shared" si="502"/>
        <v>11.059396424999999</v>
      </c>
      <c r="GK424" s="79">
        <f>ROW()</f>
        <v>424</v>
      </c>
    </row>
    <row r="425" spans="1:193" s="12" customFormat="1" ht="50.1" customHeight="1">
      <c r="A425" s="17">
        <f>ROW()</f>
        <v>425</v>
      </c>
      <c r="B425" s="32">
        <f t="shared" si="467"/>
        <v>419</v>
      </c>
      <c r="C425" s="33">
        <f t="shared" si="468"/>
        <v>419</v>
      </c>
      <c r="D425" s="31" t="s">
        <v>745</v>
      </c>
      <c r="E425" s="390">
        <f t="shared" si="436"/>
        <v>11.688500000000001</v>
      </c>
      <c r="F425" s="107">
        <f t="shared" si="469"/>
        <v>11.688500000000001</v>
      </c>
      <c r="G425" s="3">
        <v>0</v>
      </c>
      <c r="H425" s="4">
        <v>0</v>
      </c>
      <c r="I425" s="63"/>
      <c r="J425" s="15"/>
      <c r="K425" s="13"/>
      <c r="L425" s="98">
        <f t="shared" si="470"/>
        <v>0</v>
      </c>
      <c r="M425" s="99">
        <f>M5</f>
        <v>0.94499999999999995</v>
      </c>
      <c r="N425" s="100"/>
      <c r="O425" s="110"/>
      <c r="P425" s="95">
        <f t="shared" si="471"/>
        <v>0</v>
      </c>
      <c r="Q425" s="15"/>
      <c r="R425" s="24">
        <f t="shared" si="437"/>
        <v>0</v>
      </c>
      <c r="S425" s="25">
        <v>0</v>
      </c>
      <c r="T425" s="63"/>
      <c r="U425" s="15"/>
      <c r="V425" s="13"/>
      <c r="W425" s="98">
        <f t="shared" si="472"/>
        <v>1</v>
      </c>
      <c r="X425" s="99">
        <f>X5</f>
        <v>0.97</v>
      </c>
      <c r="Y425" s="100">
        <v>12.05</v>
      </c>
      <c r="Z425" s="110"/>
      <c r="AA425" s="95">
        <f t="shared" si="473"/>
        <v>11.688500000000001</v>
      </c>
      <c r="AB425" s="15"/>
      <c r="AC425" s="24">
        <f t="shared" si="438"/>
        <v>1</v>
      </c>
      <c r="AD425" s="5">
        <v>0</v>
      </c>
      <c r="AE425" s="63"/>
      <c r="AF425" s="15"/>
      <c r="AG425" s="13"/>
      <c r="AH425" s="98">
        <f t="shared" si="474"/>
        <v>0</v>
      </c>
      <c r="AI425" s="99">
        <f>AI5</f>
        <v>0.95499999999999996</v>
      </c>
      <c r="AJ425" s="100"/>
      <c r="AK425" s="110"/>
      <c r="AL425" s="95">
        <f t="shared" si="475"/>
        <v>0</v>
      </c>
      <c r="AM425" s="15"/>
      <c r="AN425" s="24">
        <f t="shared" si="439"/>
        <v>0</v>
      </c>
      <c r="AO425" s="5">
        <v>0</v>
      </c>
      <c r="AP425" s="63"/>
      <c r="AQ425" s="15"/>
      <c r="AR425" s="13"/>
      <c r="AS425" s="98">
        <f t="shared" si="476"/>
        <v>0</v>
      </c>
      <c r="AT425" s="99">
        <f>AT5</f>
        <v>0.96</v>
      </c>
      <c r="AU425" s="100"/>
      <c r="AV425" s="110"/>
      <c r="AW425" s="95">
        <f t="shared" si="477"/>
        <v>0</v>
      </c>
      <c r="AX425" s="15"/>
      <c r="AY425" s="24">
        <f t="shared" si="440"/>
        <v>0</v>
      </c>
      <c r="AZ425" s="5">
        <v>0</v>
      </c>
      <c r="BA425" s="63"/>
      <c r="BB425" s="15"/>
      <c r="BC425" s="13"/>
      <c r="BD425" s="98">
        <f t="shared" si="478"/>
        <v>0</v>
      </c>
      <c r="BE425" s="99">
        <f>BE5</f>
        <v>0.98</v>
      </c>
      <c r="BF425" s="100"/>
      <c r="BG425" s="110"/>
      <c r="BH425" s="95">
        <f t="shared" si="479"/>
        <v>0</v>
      </c>
      <c r="BI425" s="15"/>
      <c r="BJ425" s="24">
        <f t="shared" si="441"/>
        <v>0</v>
      </c>
      <c r="BK425" s="5">
        <v>0</v>
      </c>
      <c r="BL425" s="63"/>
      <c r="BM425" s="15"/>
      <c r="BN425" s="13"/>
      <c r="BO425" s="98">
        <f t="shared" si="480"/>
        <v>0</v>
      </c>
      <c r="BP425" s="99">
        <f>BP5</f>
        <v>0.94499999999999995</v>
      </c>
      <c r="BQ425" s="100"/>
      <c r="BR425" s="110"/>
      <c r="BS425" s="95">
        <f t="shared" si="481"/>
        <v>0</v>
      </c>
      <c r="BT425" s="15"/>
      <c r="BU425" s="24">
        <f t="shared" si="442"/>
        <v>0</v>
      </c>
      <c r="BV425" s="5">
        <v>0</v>
      </c>
      <c r="BW425" s="63"/>
      <c r="BX425" s="15"/>
      <c r="BY425" s="13"/>
      <c r="BZ425" s="98">
        <f t="shared" si="482"/>
        <v>0</v>
      </c>
      <c r="CA425" s="99">
        <f>CA5</f>
        <v>1</v>
      </c>
      <c r="CB425" s="100"/>
      <c r="CC425" s="110"/>
      <c r="CD425" s="95">
        <f t="shared" si="483"/>
        <v>0</v>
      </c>
      <c r="CE425" s="15"/>
      <c r="CF425" s="24">
        <f t="shared" si="443"/>
        <v>0</v>
      </c>
      <c r="CG425" s="5">
        <v>0</v>
      </c>
      <c r="CH425" s="63"/>
      <c r="CI425" s="15"/>
      <c r="CJ425" s="13"/>
      <c r="CK425" s="98">
        <f t="shared" si="484"/>
        <v>0</v>
      </c>
      <c r="CL425" s="99">
        <f>CL5</f>
        <v>1</v>
      </c>
      <c r="CM425" s="100"/>
      <c r="CN425" s="110"/>
      <c r="CO425" s="95">
        <f t="shared" si="485"/>
        <v>0</v>
      </c>
      <c r="CP425" s="15"/>
      <c r="CQ425" s="24">
        <f t="shared" si="444"/>
        <v>0</v>
      </c>
      <c r="CR425" s="5">
        <v>0</v>
      </c>
      <c r="CS425" s="63"/>
      <c r="CT425" s="15"/>
      <c r="CU425" s="13"/>
      <c r="CV425" s="98">
        <f t="shared" si="486"/>
        <v>0</v>
      </c>
      <c r="CW425" s="99">
        <f>CW5</f>
        <v>1</v>
      </c>
      <c r="CX425" s="100"/>
      <c r="CY425" s="110"/>
      <c r="CZ425" s="95">
        <f t="shared" si="487"/>
        <v>0</v>
      </c>
      <c r="DA425" s="15"/>
      <c r="DB425" s="24">
        <f t="shared" si="445"/>
        <v>0</v>
      </c>
      <c r="DC425" s="5">
        <v>0</v>
      </c>
      <c r="DD425" s="63"/>
      <c r="DE425" s="15"/>
      <c r="DF425" s="13"/>
      <c r="DG425" s="98">
        <f t="shared" si="488"/>
        <v>0</v>
      </c>
      <c r="DH425" s="99">
        <f>DH5</f>
        <v>1</v>
      </c>
      <c r="DI425" s="100"/>
      <c r="DJ425" s="110"/>
      <c r="DK425" s="95">
        <f t="shared" si="489"/>
        <v>0</v>
      </c>
      <c r="DL425" s="15"/>
      <c r="DM425" s="24">
        <f t="shared" si="446"/>
        <v>0</v>
      </c>
      <c r="DN425" s="5">
        <v>0</v>
      </c>
      <c r="DO425" s="63"/>
      <c r="DP425" s="15"/>
      <c r="DQ425" s="13"/>
      <c r="DR425" s="98">
        <f t="shared" si="490"/>
        <v>0</v>
      </c>
      <c r="DS425" s="99">
        <f>DS5</f>
        <v>1</v>
      </c>
      <c r="DT425" s="100"/>
      <c r="DU425" s="110"/>
      <c r="DV425" s="95">
        <f t="shared" si="491"/>
        <v>0</v>
      </c>
      <c r="DW425" s="15"/>
      <c r="DX425" s="24">
        <f t="shared" si="447"/>
        <v>0</v>
      </c>
      <c r="DY425" s="5">
        <v>0</v>
      </c>
      <c r="DZ425" s="63"/>
      <c r="EA425" s="15"/>
      <c r="EB425" s="13"/>
      <c r="EC425" s="98">
        <f t="shared" si="492"/>
        <v>0</v>
      </c>
      <c r="ED425" s="99">
        <f>ED5</f>
        <v>1</v>
      </c>
      <c r="EE425" s="100"/>
      <c r="EF425" s="110"/>
      <c r="EG425" s="95">
        <f t="shared" si="493"/>
        <v>0</v>
      </c>
      <c r="EH425" s="15"/>
      <c r="EI425" s="24">
        <f t="shared" si="448"/>
        <v>0</v>
      </c>
      <c r="EJ425" s="5">
        <v>0</v>
      </c>
      <c r="EK425" s="63"/>
      <c r="EL425" s="15"/>
      <c r="EM425" s="13"/>
      <c r="EN425" s="98">
        <f t="shared" si="494"/>
        <v>0</v>
      </c>
      <c r="EO425" s="99">
        <f>EO5</f>
        <v>1</v>
      </c>
      <c r="EP425" s="100"/>
      <c r="EQ425" s="110"/>
      <c r="ER425" s="95">
        <f t="shared" si="495"/>
        <v>0</v>
      </c>
      <c r="ES425" s="15"/>
      <c r="ET425" s="24">
        <f t="shared" si="449"/>
        <v>0</v>
      </c>
      <c r="EU425" s="5">
        <v>0</v>
      </c>
      <c r="EV425" s="63"/>
      <c r="EW425" s="15"/>
      <c r="EX425" s="13"/>
      <c r="EY425" s="98">
        <f t="shared" si="496"/>
        <v>0</v>
      </c>
      <c r="EZ425" s="99">
        <f>EZ5</f>
        <v>1</v>
      </c>
      <c r="FA425" s="100"/>
      <c r="FB425" s="110"/>
      <c r="FC425" s="95">
        <f t="shared" si="497"/>
        <v>0</v>
      </c>
      <c r="FD425" s="15"/>
      <c r="FE425" s="24">
        <f t="shared" si="450"/>
        <v>0</v>
      </c>
      <c r="FF425" s="5">
        <v>0</v>
      </c>
      <c r="FG425" s="63"/>
      <c r="FH425" s="15"/>
      <c r="FI425" s="13"/>
      <c r="FJ425" s="98">
        <f t="shared" si="498"/>
        <v>0</v>
      </c>
      <c r="FK425" s="99">
        <f>FK5</f>
        <v>1</v>
      </c>
      <c r="FL425" s="100"/>
      <c r="FM425" s="110"/>
      <c r="FN425" s="95">
        <f t="shared" si="499"/>
        <v>0</v>
      </c>
      <c r="FO425" s="15"/>
      <c r="FP425" s="24">
        <f t="shared" si="451"/>
        <v>0</v>
      </c>
      <c r="FQ425" s="5">
        <v>0</v>
      </c>
      <c r="FR425" s="8">
        <v>0</v>
      </c>
      <c r="FS425" s="84">
        <f t="shared" si="452"/>
        <v>500</v>
      </c>
      <c r="FT425" s="85">
        <f t="shared" si="453"/>
        <v>11.688500000000001</v>
      </c>
      <c r="FU425" s="85">
        <f t="shared" si="454"/>
        <v>500</v>
      </c>
      <c r="FV425" s="85">
        <f t="shared" si="455"/>
        <v>500</v>
      </c>
      <c r="FW425" s="85">
        <f t="shared" si="456"/>
        <v>500</v>
      </c>
      <c r="FX425" s="85">
        <f t="shared" si="457"/>
        <v>500</v>
      </c>
      <c r="FY425" s="85">
        <f t="shared" si="458"/>
        <v>500</v>
      </c>
      <c r="FZ425" s="85">
        <f t="shared" si="459"/>
        <v>500</v>
      </c>
      <c r="GA425" s="85">
        <f t="shared" si="460"/>
        <v>500</v>
      </c>
      <c r="GB425" s="85">
        <f t="shared" si="461"/>
        <v>500</v>
      </c>
      <c r="GC425" s="85">
        <f t="shared" si="462"/>
        <v>500</v>
      </c>
      <c r="GD425" s="85">
        <f t="shared" si="463"/>
        <v>500</v>
      </c>
      <c r="GE425" s="85">
        <f t="shared" si="464"/>
        <v>500</v>
      </c>
      <c r="GF425" s="85">
        <f t="shared" si="465"/>
        <v>500</v>
      </c>
      <c r="GG425" s="85">
        <f t="shared" si="466"/>
        <v>500</v>
      </c>
      <c r="GH425" s="101">
        <f t="shared" si="500"/>
        <v>1</v>
      </c>
      <c r="GI425" s="102">
        <f t="shared" si="501"/>
        <v>11.688500000000001</v>
      </c>
      <c r="GJ425" s="102">
        <f t="shared" si="502"/>
        <v>11.688500000000001</v>
      </c>
      <c r="GK425" s="79">
        <f>ROW()</f>
        <v>425</v>
      </c>
    </row>
    <row r="426" spans="1:193" s="12" customFormat="1" ht="50.1" customHeight="1">
      <c r="A426" s="17">
        <f>ROW()</f>
        <v>426</v>
      </c>
      <c r="B426" s="32">
        <f t="shared" si="467"/>
        <v>420</v>
      </c>
      <c r="C426" s="33">
        <f t="shared" si="468"/>
        <v>420</v>
      </c>
      <c r="D426" s="31" t="s">
        <v>746</v>
      </c>
      <c r="E426" s="390">
        <f t="shared" si="436"/>
        <v>13.334894999999999</v>
      </c>
      <c r="F426" s="107">
        <f t="shared" si="469"/>
        <v>15.300447500000001</v>
      </c>
      <c r="G426" s="3">
        <v>0</v>
      </c>
      <c r="H426" s="4">
        <v>0</v>
      </c>
      <c r="I426" s="63"/>
      <c r="J426" s="15"/>
      <c r="K426" s="13"/>
      <c r="L426" s="98">
        <f t="shared" si="470"/>
        <v>1</v>
      </c>
      <c r="M426" s="99">
        <f>M5</f>
        <v>0.94499999999999995</v>
      </c>
      <c r="N426" s="100">
        <v>14.111000000000001</v>
      </c>
      <c r="O426" s="110">
        <v>84343</v>
      </c>
      <c r="P426" s="95">
        <f t="shared" si="471"/>
        <v>13.334894999999999</v>
      </c>
      <c r="Q426" s="15"/>
      <c r="R426" s="24">
        <f t="shared" si="437"/>
        <v>1</v>
      </c>
      <c r="S426" s="25">
        <v>0</v>
      </c>
      <c r="T426" s="63"/>
      <c r="U426" s="15"/>
      <c r="V426" s="13"/>
      <c r="W426" s="98">
        <f t="shared" si="472"/>
        <v>1</v>
      </c>
      <c r="X426" s="99">
        <f>X5</f>
        <v>0.97</v>
      </c>
      <c r="Y426" s="100">
        <v>17.8</v>
      </c>
      <c r="Z426" s="110"/>
      <c r="AA426" s="95">
        <f t="shared" si="473"/>
        <v>17.266000000000002</v>
      </c>
      <c r="AB426" s="15"/>
      <c r="AC426" s="24">
        <f t="shared" si="438"/>
        <v>2</v>
      </c>
      <c r="AD426" s="5">
        <v>0</v>
      </c>
      <c r="AE426" s="63"/>
      <c r="AF426" s="15"/>
      <c r="AG426" s="13"/>
      <c r="AH426" s="98">
        <f t="shared" si="474"/>
        <v>0</v>
      </c>
      <c r="AI426" s="99">
        <f>AI5</f>
        <v>0.95499999999999996</v>
      </c>
      <c r="AJ426" s="100"/>
      <c r="AK426" s="110"/>
      <c r="AL426" s="95">
        <f t="shared" si="475"/>
        <v>0</v>
      </c>
      <c r="AM426" s="15"/>
      <c r="AN426" s="24">
        <f t="shared" si="439"/>
        <v>0</v>
      </c>
      <c r="AO426" s="5">
        <v>0</v>
      </c>
      <c r="AP426" s="63"/>
      <c r="AQ426" s="15"/>
      <c r="AR426" s="13"/>
      <c r="AS426" s="98">
        <f t="shared" si="476"/>
        <v>0</v>
      </c>
      <c r="AT426" s="99">
        <f>AT5</f>
        <v>0.96</v>
      </c>
      <c r="AU426" s="100"/>
      <c r="AV426" s="110"/>
      <c r="AW426" s="95">
        <f t="shared" si="477"/>
        <v>0</v>
      </c>
      <c r="AX426" s="15"/>
      <c r="AY426" s="24">
        <f t="shared" si="440"/>
        <v>0</v>
      </c>
      <c r="AZ426" s="5">
        <v>0</v>
      </c>
      <c r="BA426" s="63"/>
      <c r="BB426" s="15"/>
      <c r="BC426" s="13"/>
      <c r="BD426" s="98">
        <f t="shared" si="478"/>
        <v>0</v>
      </c>
      <c r="BE426" s="99">
        <f>BE5</f>
        <v>0.98</v>
      </c>
      <c r="BF426" s="100"/>
      <c r="BG426" s="110"/>
      <c r="BH426" s="95">
        <f t="shared" si="479"/>
        <v>0</v>
      </c>
      <c r="BI426" s="15"/>
      <c r="BJ426" s="24">
        <f t="shared" si="441"/>
        <v>0</v>
      </c>
      <c r="BK426" s="5">
        <v>0</v>
      </c>
      <c r="BL426" s="63"/>
      <c r="BM426" s="15"/>
      <c r="BN426" s="13"/>
      <c r="BO426" s="98">
        <f t="shared" si="480"/>
        <v>0</v>
      </c>
      <c r="BP426" s="99">
        <f>BP5</f>
        <v>0.94499999999999995</v>
      </c>
      <c r="BQ426" s="100"/>
      <c r="BR426" s="110"/>
      <c r="BS426" s="95">
        <f t="shared" si="481"/>
        <v>0</v>
      </c>
      <c r="BT426" s="15"/>
      <c r="BU426" s="24">
        <f t="shared" si="442"/>
        <v>0</v>
      </c>
      <c r="BV426" s="5">
        <v>0</v>
      </c>
      <c r="BW426" s="63"/>
      <c r="BX426" s="15"/>
      <c r="BY426" s="13"/>
      <c r="BZ426" s="98">
        <f t="shared" si="482"/>
        <v>0</v>
      </c>
      <c r="CA426" s="99">
        <f>CA5</f>
        <v>1</v>
      </c>
      <c r="CB426" s="100"/>
      <c r="CC426" s="110"/>
      <c r="CD426" s="95">
        <f t="shared" si="483"/>
        <v>0</v>
      </c>
      <c r="CE426" s="15"/>
      <c r="CF426" s="24">
        <f t="shared" si="443"/>
        <v>0</v>
      </c>
      <c r="CG426" s="5">
        <v>0</v>
      </c>
      <c r="CH426" s="63"/>
      <c r="CI426" s="15"/>
      <c r="CJ426" s="13"/>
      <c r="CK426" s="98">
        <f t="shared" si="484"/>
        <v>0</v>
      </c>
      <c r="CL426" s="99">
        <f>CL5</f>
        <v>1</v>
      </c>
      <c r="CM426" s="100"/>
      <c r="CN426" s="110"/>
      <c r="CO426" s="95">
        <f t="shared" si="485"/>
        <v>0</v>
      </c>
      <c r="CP426" s="15"/>
      <c r="CQ426" s="24">
        <f t="shared" si="444"/>
        <v>0</v>
      </c>
      <c r="CR426" s="5">
        <v>0</v>
      </c>
      <c r="CS426" s="63"/>
      <c r="CT426" s="15"/>
      <c r="CU426" s="13"/>
      <c r="CV426" s="98">
        <f t="shared" si="486"/>
        <v>0</v>
      </c>
      <c r="CW426" s="99">
        <f>CW5</f>
        <v>1</v>
      </c>
      <c r="CX426" s="100"/>
      <c r="CY426" s="110"/>
      <c r="CZ426" s="95">
        <f t="shared" si="487"/>
        <v>0</v>
      </c>
      <c r="DA426" s="15"/>
      <c r="DB426" s="24">
        <f t="shared" si="445"/>
        <v>0</v>
      </c>
      <c r="DC426" s="5">
        <v>0</v>
      </c>
      <c r="DD426" s="63"/>
      <c r="DE426" s="15"/>
      <c r="DF426" s="13"/>
      <c r="DG426" s="98">
        <f t="shared" si="488"/>
        <v>0</v>
      </c>
      <c r="DH426" s="99">
        <f>DH5</f>
        <v>1</v>
      </c>
      <c r="DI426" s="100"/>
      <c r="DJ426" s="110"/>
      <c r="DK426" s="95">
        <f t="shared" si="489"/>
        <v>0</v>
      </c>
      <c r="DL426" s="15"/>
      <c r="DM426" s="24">
        <f t="shared" si="446"/>
        <v>0</v>
      </c>
      <c r="DN426" s="5">
        <v>0</v>
      </c>
      <c r="DO426" s="63"/>
      <c r="DP426" s="15"/>
      <c r="DQ426" s="13"/>
      <c r="DR426" s="98">
        <f t="shared" si="490"/>
        <v>0</v>
      </c>
      <c r="DS426" s="99">
        <f>DS5</f>
        <v>1</v>
      </c>
      <c r="DT426" s="100"/>
      <c r="DU426" s="110"/>
      <c r="DV426" s="95">
        <f t="shared" si="491"/>
        <v>0</v>
      </c>
      <c r="DW426" s="15"/>
      <c r="DX426" s="24">
        <f t="shared" si="447"/>
        <v>0</v>
      </c>
      <c r="DY426" s="5">
        <v>0</v>
      </c>
      <c r="DZ426" s="63"/>
      <c r="EA426" s="15"/>
      <c r="EB426" s="13"/>
      <c r="EC426" s="98">
        <f t="shared" si="492"/>
        <v>0</v>
      </c>
      <c r="ED426" s="99">
        <f>ED5</f>
        <v>1</v>
      </c>
      <c r="EE426" s="100"/>
      <c r="EF426" s="110"/>
      <c r="EG426" s="95">
        <f t="shared" si="493"/>
        <v>0</v>
      </c>
      <c r="EH426" s="15"/>
      <c r="EI426" s="24">
        <f t="shared" si="448"/>
        <v>0</v>
      </c>
      <c r="EJ426" s="5">
        <v>0</v>
      </c>
      <c r="EK426" s="63"/>
      <c r="EL426" s="15"/>
      <c r="EM426" s="13"/>
      <c r="EN426" s="98">
        <f t="shared" si="494"/>
        <v>0</v>
      </c>
      <c r="EO426" s="99">
        <f>EO5</f>
        <v>1</v>
      </c>
      <c r="EP426" s="100"/>
      <c r="EQ426" s="110"/>
      <c r="ER426" s="95">
        <f t="shared" si="495"/>
        <v>0</v>
      </c>
      <c r="ES426" s="15"/>
      <c r="ET426" s="24">
        <f t="shared" si="449"/>
        <v>0</v>
      </c>
      <c r="EU426" s="5">
        <v>0</v>
      </c>
      <c r="EV426" s="63"/>
      <c r="EW426" s="15"/>
      <c r="EX426" s="13"/>
      <c r="EY426" s="98">
        <f t="shared" si="496"/>
        <v>0</v>
      </c>
      <c r="EZ426" s="99">
        <f>EZ5</f>
        <v>1</v>
      </c>
      <c r="FA426" s="100"/>
      <c r="FB426" s="110"/>
      <c r="FC426" s="95">
        <f t="shared" si="497"/>
        <v>0</v>
      </c>
      <c r="FD426" s="15"/>
      <c r="FE426" s="24">
        <f t="shared" si="450"/>
        <v>0</v>
      </c>
      <c r="FF426" s="5">
        <v>0</v>
      </c>
      <c r="FG426" s="63"/>
      <c r="FH426" s="15"/>
      <c r="FI426" s="13"/>
      <c r="FJ426" s="98">
        <f t="shared" si="498"/>
        <v>0</v>
      </c>
      <c r="FK426" s="99">
        <f>FK5</f>
        <v>1</v>
      </c>
      <c r="FL426" s="100"/>
      <c r="FM426" s="110"/>
      <c r="FN426" s="95">
        <f t="shared" si="499"/>
        <v>0</v>
      </c>
      <c r="FO426" s="15"/>
      <c r="FP426" s="24">
        <f t="shared" si="451"/>
        <v>0</v>
      </c>
      <c r="FQ426" s="5">
        <v>0</v>
      </c>
      <c r="FR426" s="8">
        <v>0</v>
      </c>
      <c r="FS426" s="84">
        <f t="shared" si="452"/>
        <v>13.334894999999999</v>
      </c>
      <c r="FT426" s="85">
        <f t="shared" si="453"/>
        <v>17.266000000000002</v>
      </c>
      <c r="FU426" s="85">
        <f t="shared" si="454"/>
        <v>500</v>
      </c>
      <c r="FV426" s="85">
        <f t="shared" si="455"/>
        <v>500</v>
      </c>
      <c r="FW426" s="85">
        <f t="shared" si="456"/>
        <v>500</v>
      </c>
      <c r="FX426" s="85">
        <f t="shared" si="457"/>
        <v>500</v>
      </c>
      <c r="FY426" s="85">
        <f t="shared" si="458"/>
        <v>500</v>
      </c>
      <c r="FZ426" s="85">
        <f t="shared" si="459"/>
        <v>500</v>
      </c>
      <c r="GA426" s="85">
        <f t="shared" si="460"/>
        <v>500</v>
      </c>
      <c r="GB426" s="85">
        <f t="shared" si="461"/>
        <v>500</v>
      </c>
      <c r="GC426" s="85">
        <f t="shared" si="462"/>
        <v>500</v>
      </c>
      <c r="GD426" s="85">
        <f t="shared" si="463"/>
        <v>500</v>
      </c>
      <c r="GE426" s="85">
        <f t="shared" si="464"/>
        <v>500</v>
      </c>
      <c r="GF426" s="85">
        <f t="shared" si="465"/>
        <v>500</v>
      </c>
      <c r="GG426" s="85">
        <f t="shared" si="466"/>
        <v>500</v>
      </c>
      <c r="GH426" s="101">
        <f t="shared" si="500"/>
        <v>2</v>
      </c>
      <c r="GI426" s="102">
        <f t="shared" si="501"/>
        <v>30.600895000000001</v>
      </c>
      <c r="GJ426" s="102">
        <f t="shared" si="502"/>
        <v>15.300447500000001</v>
      </c>
      <c r="GK426" s="79">
        <f>ROW()</f>
        <v>426</v>
      </c>
    </row>
    <row r="427" spans="1:193" s="12" customFormat="1" ht="50.1" customHeight="1">
      <c r="A427" s="17">
        <f>ROW()</f>
        <v>427</v>
      </c>
      <c r="B427" s="32">
        <f t="shared" si="467"/>
        <v>421</v>
      </c>
      <c r="C427" s="33">
        <f t="shared" si="468"/>
        <v>421</v>
      </c>
      <c r="D427" s="31" t="s">
        <v>747</v>
      </c>
      <c r="E427" s="390">
        <f t="shared" si="436"/>
        <v>14.261609249999999</v>
      </c>
      <c r="F427" s="107">
        <f t="shared" si="469"/>
        <v>14.676629625</v>
      </c>
      <c r="G427" s="3">
        <v>0</v>
      </c>
      <c r="H427" s="4">
        <v>0</v>
      </c>
      <c r="I427" s="63"/>
      <c r="J427" s="15"/>
      <c r="K427" s="13"/>
      <c r="L427" s="98">
        <f t="shared" si="470"/>
        <v>1</v>
      </c>
      <c r="M427" s="99">
        <f>M5</f>
        <v>0.94499999999999995</v>
      </c>
      <c r="N427" s="100">
        <v>15.97</v>
      </c>
      <c r="O427" s="110">
        <v>84602</v>
      </c>
      <c r="P427" s="95">
        <f t="shared" si="471"/>
        <v>15.09165</v>
      </c>
      <c r="Q427" s="15"/>
      <c r="R427" s="24">
        <f t="shared" si="437"/>
        <v>2</v>
      </c>
      <c r="S427" s="25">
        <v>0</v>
      </c>
      <c r="T427" s="63"/>
      <c r="U427" s="15"/>
      <c r="V427" s="13"/>
      <c r="W427" s="98">
        <f t="shared" si="472"/>
        <v>0</v>
      </c>
      <c r="X427" s="99">
        <f>X5</f>
        <v>0.97</v>
      </c>
      <c r="Y427" s="100"/>
      <c r="Z427" s="110"/>
      <c r="AA427" s="95">
        <f t="shared" si="473"/>
        <v>0</v>
      </c>
      <c r="AB427" s="15"/>
      <c r="AC427" s="24">
        <f t="shared" si="438"/>
        <v>0</v>
      </c>
      <c r="AD427" s="5">
        <v>0</v>
      </c>
      <c r="AE427" s="63"/>
      <c r="AF427" s="15"/>
      <c r="AG427" s="13"/>
      <c r="AH427" s="98">
        <f t="shared" si="474"/>
        <v>0</v>
      </c>
      <c r="AI427" s="99">
        <f>AI5</f>
        <v>0.95499999999999996</v>
      </c>
      <c r="AJ427" s="100"/>
      <c r="AK427" s="110"/>
      <c r="AL427" s="95">
        <f t="shared" si="475"/>
        <v>0</v>
      </c>
      <c r="AM427" s="15"/>
      <c r="AN427" s="24">
        <f t="shared" si="439"/>
        <v>0</v>
      </c>
      <c r="AO427" s="5">
        <v>0</v>
      </c>
      <c r="AP427" s="63"/>
      <c r="AQ427" s="15"/>
      <c r="AR427" s="13"/>
      <c r="AS427" s="98">
        <f t="shared" si="476"/>
        <v>0</v>
      </c>
      <c r="AT427" s="99">
        <f>AT5</f>
        <v>0.96</v>
      </c>
      <c r="AU427" s="100"/>
      <c r="AV427" s="110"/>
      <c r="AW427" s="95">
        <f t="shared" si="477"/>
        <v>0</v>
      </c>
      <c r="AX427" s="15"/>
      <c r="AY427" s="24">
        <f t="shared" si="440"/>
        <v>0</v>
      </c>
      <c r="AZ427" s="5">
        <v>0</v>
      </c>
      <c r="BA427" s="63"/>
      <c r="BB427" s="15"/>
      <c r="BC427" s="13"/>
      <c r="BD427" s="98">
        <f t="shared" si="478"/>
        <v>0</v>
      </c>
      <c r="BE427" s="99">
        <f>BE5</f>
        <v>0.98</v>
      </c>
      <c r="BF427" s="100"/>
      <c r="BG427" s="110"/>
      <c r="BH427" s="95">
        <f t="shared" si="479"/>
        <v>0</v>
      </c>
      <c r="BI427" s="15"/>
      <c r="BJ427" s="24">
        <f t="shared" si="441"/>
        <v>0</v>
      </c>
      <c r="BK427" s="5">
        <v>0</v>
      </c>
      <c r="BL427" s="63"/>
      <c r="BM427" s="15"/>
      <c r="BN427" s="13"/>
      <c r="BO427" s="98">
        <f t="shared" si="480"/>
        <v>1</v>
      </c>
      <c r="BP427" s="99">
        <f>BP5</f>
        <v>0.94499999999999995</v>
      </c>
      <c r="BQ427" s="100">
        <v>15.09165</v>
      </c>
      <c r="BR427" s="110"/>
      <c r="BS427" s="95">
        <f t="shared" si="481"/>
        <v>14.261609249999999</v>
      </c>
      <c r="BT427" s="15"/>
      <c r="BU427" s="24">
        <f t="shared" si="442"/>
        <v>1</v>
      </c>
      <c r="BV427" s="5">
        <v>0</v>
      </c>
      <c r="BW427" s="63"/>
      <c r="BX427" s="15"/>
      <c r="BY427" s="13"/>
      <c r="BZ427" s="98">
        <f t="shared" si="482"/>
        <v>0</v>
      </c>
      <c r="CA427" s="99">
        <f>CA5</f>
        <v>1</v>
      </c>
      <c r="CB427" s="100"/>
      <c r="CC427" s="110"/>
      <c r="CD427" s="95">
        <f t="shared" si="483"/>
        <v>0</v>
      </c>
      <c r="CE427" s="15"/>
      <c r="CF427" s="24">
        <f t="shared" si="443"/>
        <v>0</v>
      </c>
      <c r="CG427" s="5">
        <v>0</v>
      </c>
      <c r="CH427" s="63"/>
      <c r="CI427" s="15"/>
      <c r="CJ427" s="13"/>
      <c r="CK427" s="98">
        <f t="shared" si="484"/>
        <v>0</v>
      </c>
      <c r="CL427" s="99">
        <f>CL5</f>
        <v>1</v>
      </c>
      <c r="CM427" s="100"/>
      <c r="CN427" s="110"/>
      <c r="CO427" s="95">
        <f t="shared" si="485"/>
        <v>0</v>
      </c>
      <c r="CP427" s="15"/>
      <c r="CQ427" s="24">
        <f t="shared" si="444"/>
        <v>0</v>
      </c>
      <c r="CR427" s="5">
        <v>0</v>
      </c>
      <c r="CS427" s="63"/>
      <c r="CT427" s="15"/>
      <c r="CU427" s="13"/>
      <c r="CV427" s="98">
        <f t="shared" si="486"/>
        <v>0</v>
      </c>
      <c r="CW427" s="99">
        <f>CW5</f>
        <v>1</v>
      </c>
      <c r="CX427" s="100"/>
      <c r="CY427" s="110"/>
      <c r="CZ427" s="95">
        <f t="shared" si="487"/>
        <v>0</v>
      </c>
      <c r="DA427" s="15"/>
      <c r="DB427" s="24">
        <f t="shared" si="445"/>
        <v>0</v>
      </c>
      <c r="DC427" s="5">
        <v>0</v>
      </c>
      <c r="DD427" s="63"/>
      <c r="DE427" s="15"/>
      <c r="DF427" s="13"/>
      <c r="DG427" s="98">
        <f t="shared" si="488"/>
        <v>0</v>
      </c>
      <c r="DH427" s="99">
        <f>DH5</f>
        <v>1</v>
      </c>
      <c r="DI427" s="100"/>
      <c r="DJ427" s="110"/>
      <c r="DK427" s="95">
        <f t="shared" si="489"/>
        <v>0</v>
      </c>
      <c r="DL427" s="15"/>
      <c r="DM427" s="24">
        <f t="shared" si="446"/>
        <v>0</v>
      </c>
      <c r="DN427" s="5">
        <v>0</v>
      </c>
      <c r="DO427" s="63"/>
      <c r="DP427" s="15"/>
      <c r="DQ427" s="13"/>
      <c r="DR427" s="98">
        <f t="shared" si="490"/>
        <v>0</v>
      </c>
      <c r="DS427" s="99">
        <f>DS5</f>
        <v>1</v>
      </c>
      <c r="DT427" s="100"/>
      <c r="DU427" s="110"/>
      <c r="DV427" s="95">
        <f t="shared" si="491"/>
        <v>0</v>
      </c>
      <c r="DW427" s="15"/>
      <c r="DX427" s="24">
        <f t="shared" si="447"/>
        <v>0</v>
      </c>
      <c r="DY427" s="5">
        <v>0</v>
      </c>
      <c r="DZ427" s="63"/>
      <c r="EA427" s="15"/>
      <c r="EB427" s="13"/>
      <c r="EC427" s="98">
        <f t="shared" si="492"/>
        <v>0</v>
      </c>
      <c r="ED427" s="99">
        <f>ED5</f>
        <v>1</v>
      </c>
      <c r="EE427" s="100"/>
      <c r="EF427" s="110"/>
      <c r="EG427" s="95">
        <f t="shared" si="493"/>
        <v>0</v>
      </c>
      <c r="EH427" s="15"/>
      <c r="EI427" s="24">
        <f t="shared" si="448"/>
        <v>0</v>
      </c>
      <c r="EJ427" s="5">
        <v>0</v>
      </c>
      <c r="EK427" s="63"/>
      <c r="EL427" s="15"/>
      <c r="EM427" s="13"/>
      <c r="EN427" s="98">
        <f t="shared" si="494"/>
        <v>0</v>
      </c>
      <c r="EO427" s="99">
        <f>EO5</f>
        <v>1</v>
      </c>
      <c r="EP427" s="100"/>
      <c r="EQ427" s="110"/>
      <c r="ER427" s="95">
        <f t="shared" si="495"/>
        <v>0</v>
      </c>
      <c r="ES427" s="15"/>
      <c r="ET427" s="24">
        <f t="shared" si="449"/>
        <v>0</v>
      </c>
      <c r="EU427" s="5">
        <v>0</v>
      </c>
      <c r="EV427" s="63"/>
      <c r="EW427" s="15"/>
      <c r="EX427" s="13"/>
      <c r="EY427" s="98">
        <f t="shared" si="496"/>
        <v>0</v>
      </c>
      <c r="EZ427" s="99">
        <f>EZ5</f>
        <v>1</v>
      </c>
      <c r="FA427" s="100"/>
      <c r="FB427" s="110"/>
      <c r="FC427" s="95">
        <f t="shared" si="497"/>
        <v>0</v>
      </c>
      <c r="FD427" s="15"/>
      <c r="FE427" s="24">
        <f t="shared" si="450"/>
        <v>0</v>
      </c>
      <c r="FF427" s="5">
        <v>0</v>
      </c>
      <c r="FG427" s="63"/>
      <c r="FH427" s="15"/>
      <c r="FI427" s="13"/>
      <c r="FJ427" s="98">
        <f t="shared" si="498"/>
        <v>0</v>
      </c>
      <c r="FK427" s="99">
        <f>FK5</f>
        <v>1</v>
      </c>
      <c r="FL427" s="100"/>
      <c r="FM427" s="110"/>
      <c r="FN427" s="95">
        <f t="shared" si="499"/>
        <v>0</v>
      </c>
      <c r="FO427" s="15"/>
      <c r="FP427" s="24">
        <f t="shared" si="451"/>
        <v>0</v>
      </c>
      <c r="FQ427" s="5">
        <v>0</v>
      </c>
      <c r="FR427" s="8">
        <v>0</v>
      </c>
      <c r="FS427" s="84">
        <f t="shared" si="452"/>
        <v>15.09165</v>
      </c>
      <c r="FT427" s="85">
        <f t="shared" si="453"/>
        <v>500</v>
      </c>
      <c r="FU427" s="85">
        <f t="shared" si="454"/>
        <v>500</v>
      </c>
      <c r="FV427" s="85">
        <f t="shared" si="455"/>
        <v>500</v>
      </c>
      <c r="FW427" s="85">
        <f t="shared" si="456"/>
        <v>500</v>
      </c>
      <c r="FX427" s="85">
        <f t="shared" si="457"/>
        <v>14.261609249999999</v>
      </c>
      <c r="FY427" s="85">
        <f t="shared" si="458"/>
        <v>500</v>
      </c>
      <c r="FZ427" s="85">
        <f t="shared" si="459"/>
        <v>500</v>
      </c>
      <c r="GA427" s="85">
        <f t="shared" si="460"/>
        <v>500</v>
      </c>
      <c r="GB427" s="85">
        <f t="shared" si="461"/>
        <v>500</v>
      </c>
      <c r="GC427" s="85">
        <f t="shared" si="462"/>
        <v>500</v>
      </c>
      <c r="GD427" s="85">
        <f t="shared" si="463"/>
        <v>500</v>
      </c>
      <c r="GE427" s="85">
        <f t="shared" si="464"/>
        <v>500</v>
      </c>
      <c r="GF427" s="85">
        <f t="shared" si="465"/>
        <v>500</v>
      </c>
      <c r="GG427" s="85">
        <f t="shared" si="466"/>
        <v>500</v>
      </c>
      <c r="GH427" s="101">
        <f t="shared" si="500"/>
        <v>2</v>
      </c>
      <c r="GI427" s="102">
        <f t="shared" si="501"/>
        <v>29.353259250000001</v>
      </c>
      <c r="GJ427" s="102">
        <f t="shared" si="502"/>
        <v>14.676629625</v>
      </c>
      <c r="GK427" s="79">
        <f>ROW()</f>
        <v>427</v>
      </c>
    </row>
    <row r="428" spans="1:193" s="12" customFormat="1" ht="50.1" customHeight="1">
      <c r="A428" s="17">
        <f>ROW()</f>
        <v>428</v>
      </c>
      <c r="B428" s="32">
        <f t="shared" si="467"/>
        <v>422</v>
      </c>
      <c r="C428" s="33">
        <f t="shared" si="468"/>
        <v>422</v>
      </c>
      <c r="D428" s="31" t="s">
        <v>748</v>
      </c>
      <c r="E428" s="390">
        <f t="shared" si="436"/>
        <v>3.3849899999999997</v>
      </c>
      <c r="F428" s="107">
        <f t="shared" si="469"/>
        <v>3.3849899999999997</v>
      </c>
      <c r="G428" s="3">
        <v>0</v>
      </c>
      <c r="H428" s="4">
        <v>0</v>
      </c>
      <c r="I428" s="63"/>
      <c r="J428" s="15"/>
      <c r="K428" s="13"/>
      <c r="L428" s="98">
        <f t="shared" si="470"/>
        <v>1</v>
      </c>
      <c r="M428" s="99">
        <f>M5</f>
        <v>0.94499999999999995</v>
      </c>
      <c r="N428" s="100">
        <v>3.5819999999999999</v>
      </c>
      <c r="O428" s="110">
        <v>426602</v>
      </c>
      <c r="P428" s="95">
        <f t="shared" si="471"/>
        <v>3.3849899999999997</v>
      </c>
      <c r="Q428" s="15"/>
      <c r="R428" s="24">
        <f t="shared" si="437"/>
        <v>1</v>
      </c>
      <c r="S428" s="25">
        <v>0</v>
      </c>
      <c r="T428" s="63"/>
      <c r="U428" s="15"/>
      <c r="V428" s="13"/>
      <c r="W428" s="98">
        <f t="shared" si="472"/>
        <v>0</v>
      </c>
      <c r="X428" s="99">
        <f>X5</f>
        <v>0.97</v>
      </c>
      <c r="Y428" s="100"/>
      <c r="Z428" s="110"/>
      <c r="AA428" s="95">
        <f t="shared" si="473"/>
        <v>0</v>
      </c>
      <c r="AB428" s="15"/>
      <c r="AC428" s="24">
        <f t="shared" si="438"/>
        <v>0</v>
      </c>
      <c r="AD428" s="5">
        <v>0</v>
      </c>
      <c r="AE428" s="63"/>
      <c r="AF428" s="15"/>
      <c r="AG428" s="13"/>
      <c r="AH428" s="98">
        <f t="shared" si="474"/>
        <v>0</v>
      </c>
      <c r="AI428" s="99">
        <f>AI5</f>
        <v>0.95499999999999996</v>
      </c>
      <c r="AJ428" s="100"/>
      <c r="AK428" s="110"/>
      <c r="AL428" s="95">
        <f t="shared" si="475"/>
        <v>0</v>
      </c>
      <c r="AM428" s="15"/>
      <c r="AN428" s="24">
        <f t="shared" si="439"/>
        <v>0</v>
      </c>
      <c r="AO428" s="5">
        <v>0</v>
      </c>
      <c r="AP428" s="63"/>
      <c r="AQ428" s="15"/>
      <c r="AR428" s="13"/>
      <c r="AS428" s="98">
        <f t="shared" si="476"/>
        <v>0</v>
      </c>
      <c r="AT428" s="99">
        <f>AT5</f>
        <v>0.96</v>
      </c>
      <c r="AU428" s="100"/>
      <c r="AV428" s="110"/>
      <c r="AW428" s="95">
        <f t="shared" si="477"/>
        <v>0</v>
      </c>
      <c r="AX428" s="15"/>
      <c r="AY428" s="24">
        <f t="shared" si="440"/>
        <v>0</v>
      </c>
      <c r="AZ428" s="5">
        <v>0</v>
      </c>
      <c r="BA428" s="63"/>
      <c r="BB428" s="15"/>
      <c r="BC428" s="13"/>
      <c r="BD428" s="98">
        <f t="shared" si="478"/>
        <v>0</v>
      </c>
      <c r="BE428" s="99">
        <f>BE5</f>
        <v>0.98</v>
      </c>
      <c r="BF428" s="100"/>
      <c r="BG428" s="110"/>
      <c r="BH428" s="95">
        <f t="shared" si="479"/>
        <v>0</v>
      </c>
      <c r="BI428" s="15"/>
      <c r="BJ428" s="24">
        <f t="shared" si="441"/>
        <v>0</v>
      </c>
      <c r="BK428" s="5">
        <v>0</v>
      </c>
      <c r="BL428" s="63"/>
      <c r="BM428" s="15"/>
      <c r="BN428" s="13"/>
      <c r="BO428" s="98">
        <f t="shared" si="480"/>
        <v>0</v>
      </c>
      <c r="BP428" s="99">
        <f>BP5</f>
        <v>0.94499999999999995</v>
      </c>
      <c r="BQ428" s="100"/>
      <c r="BR428" s="110"/>
      <c r="BS428" s="95">
        <f t="shared" si="481"/>
        <v>0</v>
      </c>
      <c r="BT428" s="15"/>
      <c r="BU428" s="24">
        <f t="shared" si="442"/>
        <v>0</v>
      </c>
      <c r="BV428" s="5">
        <v>0</v>
      </c>
      <c r="BW428" s="63"/>
      <c r="BX428" s="15"/>
      <c r="BY428" s="13"/>
      <c r="BZ428" s="98">
        <f t="shared" si="482"/>
        <v>0</v>
      </c>
      <c r="CA428" s="99">
        <f>CA5</f>
        <v>1</v>
      </c>
      <c r="CB428" s="100"/>
      <c r="CC428" s="110"/>
      <c r="CD428" s="95">
        <f t="shared" si="483"/>
        <v>0</v>
      </c>
      <c r="CE428" s="15"/>
      <c r="CF428" s="24">
        <f t="shared" si="443"/>
        <v>0</v>
      </c>
      <c r="CG428" s="5">
        <v>0</v>
      </c>
      <c r="CH428" s="63"/>
      <c r="CI428" s="15"/>
      <c r="CJ428" s="13"/>
      <c r="CK428" s="98">
        <f t="shared" si="484"/>
        <v>0</v>
      </c>
      <c r="CL428" s="99">
        <f>CL5</f>
        <v>1</v>
      </c>
      <c r="CM428" s="100"/>
      <c r="CN428" s="110"/>
      <c r="CO428" s="95">
        <f t="shared" si="485"/>
        <v>0</v>
      </c>
      <c r="CP428" s="15"/>
      <c r="CQ428" s="24">
        <f t="shared" si="444"/>
        <v>0</v>
      </c>
      <c r="CR428" s="5">
        <v>0</v>
      </c>
      <c r="CS428" s="63"/>
      <c r="CT428" s="15"/>
      <c r="CU428" s="13"/>
      <c r="CV428" s="98">
        <f t="shared" si="486"/>
        <v>0</v>
      </c>
      <c r="CW428" s="99">
        <f>CW5</f>
        <v>1</v>
      </c>
      <c r="CX428" s="100"/>
      <c r="CY428" s="110"/>
      <c r="CZ428" s="95">
        <f t="shared" si="487"/>
        <v>0</v>
      </c>
      <c r="DA428" s="15"/>
      <c r="DB428" s="24">
        <f t="shared" si="445"/>
        <v>0</v>
      </c>
      <c r="DC428" s="5">
        <v>0</v>
      </c>
      <c r="DD428" s="63"/>
      <c r="DE428" s="15"/>
      <c r="DF428" s="13"/>
      <c r="DG428" s="98">
        <f t="shared" si="488"/>
        <v>0</v>
      </c>
      <c r="DH428" s="99">
        <f>DH5</f>
        <v>1</v>
      </c>
      <c r="DI428" s="100"/>
      <c r="DJ428" s="110"/>
      <c r="DK428" s="95">
        <f t="shared" si="489"/>
        <v>0</v>
      </c>
      <c r="DL428" s="15"/>
      <c r="DM428" s="24">
        <f t="shared" si="446"/>
        <v>0</v>
      </c>
      <c r="DN428" s="5">
        <v>0</v>
      </c>
      <c r="DO428" s="63"/>
      <c r="DP428" s="15"/>
      <c r="DQ428" s="13"/>
      <c r="DR428" s="98">
        <f t="shared" si="490"/>
        <v>0</v>
      </c>
      <c r="DS428" s="99">
        <f>DS5</f>
        <v>1</v>
      </c>
      <c r="DT428" s="100"/>
      <c r="DU428" s="110"/>
      <c r="DV428" s="95">
        <f t="shared" si="491"/>
        <v>0</v>
      </c>
      <c r="DW428" s="15"/>
      <c r="DX428" s="24">
        <f t="shared" si="447"/>
        <v>0</v>
      </c>
      <c r="DY428" s="5">
        <v>0</v>
      </c>
      <c r="DZ428" s="63"/>
      <c r="EA428" s="15"/>
      <c r="EB428" s="13"/>
      <c r="EC428" s="98">
        <f t="shared" si="492"/>
        <v>0</v>
      </c>
      <c r="ED428" s="99">
        <f>ED5</f>
        <v>1</v>
      </c>
      <c r="EE428" s="100"/>
      <c r="EF428" s="110"/>
      <c r="EG428" s="95">
        <f t="shared" si="493"/>
        <v>0</v>
      </c>
      <c r="EH428" s="15"/>
      <c r="EI428" s="24">
        <f t="shared" si="448"/>
        <v>0</v>
      </c>
      <c r="EJ428" s="5">
        <v>0</v>
      </c>
      <c r="EK428" s="63"/>
      <c r="EL428" s="15"/>
      <c r="EM428" s="13"/>
      <c r="EN428" s="98">
        <f t="shared" si="494"/>
        <v>0</v>
      </c>
      <c r="EO428" s="99">
        <f>EO5</f>
        <v>1</v>
      </c>
      <c r="EP428" s="100"/>
      <c r="EQ428" s="110"/>
      <c r="ER428" s="95">
        <f t="shared" si="495"/>
        <v>0</v>
      </c>
      <c r="ES428" s="15"/>
      <c r="ET428" s="24">
        <f t="shared" si="449"/>
        <v>0</v>
      </c>
      <c r="EU428" s="5">
        <v>0</v>
      </c>
      <c r="EV428" s="63"/>
      <c r="EW428" s="15"/>
      <c r="EX428" s="13"/>
      <c r="EY428" s="98">
        <f t="shared" si="496"/>
        <v>0</v>
      </c>
      <c r="EZ428" s="99">
        <f>EZ5</f>
        <v>1</v>
      </c>
      <c r="FA428" s="100"/>
      <c r="FB428" s="110"/>
      <c r="FC428" s="95">
        <f t="shared" si="497"/>
        <v>0</v>
      </c>
      <c r="FD428" s="15"/>
      <c r="FE428" s="24">
        <f t="shared" si="450"/>
        <v>0</v>
      </c>
      <c r="FF428" s="5">
        <v>0</v>
      </c>
      <c r="FG428" s="63"/>
      <c r="FH428" s="15"/>
      <c r="FI428" s="13"/>
      <c r="FJ428" s="98">
        <f t="shared" si="498"/>
        <v>0</v>
      </c>
      <c r="FK428" s="99">
        <f>FK5</f>
        <v>1</v>
      </c>
      <c r="FL428" s="100"/>
      <c r="FM428" s="110"/>
      <c r="FN428" s="95">
        <f t="shared" si="499"/>
        <v>0</v>
      </c>
      <c r="FO428" s="15"/>
      <c r="FP428" s="24">
        <f t="shared" si="451"/>
        <v>0</v>
      </c>
      <c r="FQ428" s="5">
        <v>0</v>
      </c>
      <c r="FR428" s="8">
        <v>0</v>
      </c>
      <c r="FS428" s="84">
        <f t="shared" si="452"/>
        <v>3.3849899999999997</v>
      </c>
      <c r="FT428" s="85">
        <f t="shared" si="453"/>
        <v>500</v>
      </c>
      <c r="FU428" s="85">
        <f t="shared" si="454"/>
        <v>500</v>
      </c>
      <c r="FV428" s="85">
        <f t="shared" si="455"/>
        <v>500</v>
      </c>
      <c r="FW428" s="85">
        <f t="shared" si="456"/>
        <v>500</v>
      </c>
      <c r="FX428" s="85">
        <f t="shared" si="457"/>
        <v>500</v>
      </c>
      <c r="FY428" s="85">
        <f t="shared" si="458"/>
        <v>500</v>
      </c>
      <c r="FZ428" s="85">
        <f t="shared" si="459"/>
        <v>500</v>
      </c>
      <c r="GA428" s="85">
        <f t="shared" si="460"/>
        <v>500</v>
      </c>
      <c r="GB428" s="85">
        <f t="shared" si="461"/>
        <v>500</v>
      </c>
      <c r="GC428" s="85">
        <f t="shared" si="462"/>
        <v>500</v>
      </c>
      <c r="GD428" s="85">
        <f t="shared" si="463"/>
        <v>500</v>
      </c>
      <c r="GE428" s="85">
        <f t="shared" si="464"/>
        <v>500</v>
      </c>
      <c r="GF428" s="85">
        <f t="shared" si="465"/>
        <v>500</v>
      </c>
      <c r="GG428" s="85">
        <f t="shared" si="466"/>
        <v>500</v>
      </c>
      <c r="GH428" s="101">
        <f t="shared" si="500"/>
        <v>1</v>
      </c>
      <c r="GI428" s="102">
        <f t="shared" si="501"/>
        <v>3.3849899999999997</v>
      </c>
      <c r="GJ428" s="102">
        <f t="shared" si="502"/>
        <v>3.3849899999999997</v>
      </c>
      <c r="GK428" s="79">
        <f>ROW()</f>
        <v>428</v>
      </c>
    </row>
    <row r="429" spans="1:193" s="12" customFormat="1" ht="50.1" customHeight="1">
      <c r="A429" s="17">
        <f>ROW()</f>
        <v>429</v>
      </c>
      <c r="B429" s="32">
        <f t="shared" si="467"/>
        <v>423</v>
      </c>
      <c r="C429" s="33">
        <f t="shared" si="468"/>
        <v>423</v>
      </c>
      <c r="D429" s="31" t="s">
        <v>749</v>
      </c>
      <c r="E429" s="390">
        <f t="shared" si="436"/>
        <v>5.2799999999999994</v>
      </c>
      <c r="F429" s="107">
        <f t="shared" si="469"/>
        <v>5.2799999999999994</v>
      </c>
      <c r="G429" s="3">
        <v>0</v>
      </c>
      <c r="H429" s="4">
        <v>0</v>
      </c>
      <c r="I429" s="63"/>
      <c r="J429" s="15"/>
      <c r="K429" s="13"/>
      <c r="L429" s="98">
        <f t="shared" si="470"/>
        <v>0</v>
      </c>
      <c r="M429" s="99">
        <f>M5</f>
        <v>0.94499999999999995</v>
      </c>
      <c r="N429" s="100"/>
      <c r="O429" s="110"/>
      <c r="P429" s="95">
        <f t="shared" si="471"/>
        <v>0</v>
      </c>
      <c r="Q429" s="15"/>
      <c r="R429" s="24">
        <f t="shared" si="437"/>
        <v>0</v>
      </c>
      <c r="S429" s="25">
        <v>0</v>
      </c>
      <c r="T429" s="63"/>
      <c r="U429" s="15"/>
      <c r="V429" s="13"/>
      <c r="W429" s="98">
        <f t="shared" si="472"/>
        <v>0</v>
      </c>
      <c r="X429" s="99">
        <f>X5</f>
        <v>0.97</v>
      </c>
      <c r="Y429" s="100"/>
      <c r="Z429" s="110"/>
      <c r="AA429" s="95">
        <f t="shared" si="473"/>
        <v>0</v>
      </c>
      <c r="AB429" s="15"/>
      <c r="AC429" s="24">
        <f t="shared" si="438"/>
        <v>0</v>
      </c>
      <c r="AD429" s="5">
        <v>0</v>
      </c>
      <c r="AE429" s="63"/>
      <c r="AF429" s="15"/>
      <c r="AG429" s="13"/>
      <c r="AH429" s="98">
        <f t="shared" si="474"/>
        <v>0</v>
      </c>
      <c r="AI429" s="99">
        <f>AI5</f>
        <v>0.95499999999999996</v>
      </c>
      <c r="AJ429" s="100"/>
      <c r="AK429" s="110"/>
      <c r="AL429" s="95">
        <f t="shared" si="475"/>
        <v>0</v>
      </c>
      <c r="AM429" s="15"/>
      <c r="AN429" s="24">
        <f t="shared" si="439"/>
        <v>0</v>
      </c>
      <c r="AO429" s="5">
        <v>0</v>
      </c>
      <c r="AP429" s="63"/>
      <c r="AQ429" s="15"/>
      <c r="AR429" s="13"/>
      <c r="AS429" s="98">
        <f t="shared" si="476"/>
        <v>1</v>
      </c>
      <c r="AT429" s="99">
        <f>AT5</f>
        <v>0.96</v>
      </c>
      <c r="AU429" s="100">
        <v>5.5</v>
      </c>
      <c r="AV429" s="110"/>
      <c r="AW429" s="95">
        <f t="shared" si="477"/>
        <v>5.2799999999999994</v>
      </c>
      <c r="AX429" s="15"/>
      <c r="AY429" s="24">
        <f t="shared" si="440"/>
        <v>1</v>
      </c>
      <c r="AZ429" s="5">
        <v>0</v>
      </c>
      <c r="BA429" s="63"/>
      <c r="BB429" s="15"/>
      <c r="BC429" s="13"/>
      <c r="BD429" s="98">
        <f t="shared" si="478"/>
        <v>0</v>
      </c>
      <c r="BE429" s="99">
        <f>BE5</f>
        <v>0.98</v>
      </c>
      <c r="BF429" s="100"/>
      <c r="BG429" s="110"/>
      <c r="BH429" s="95">
        <f t="shared" si="479"/>
        <v>0</v>
      </c>
      <c r="BI429" s="15"/>
      <c r="BJ429" s="24">
        <f t="shared" si="441"/>
        <v>0</v>
      </c>
      <c r="BK429" s="5">
        <v>0</v>
      </c>
      <c r="BL429" s="63"/>
      <c r="BM429" s="15"/>
      <c r="BN429" s="13"/>
      <c r="BO429" s="98">
        <f t="shared" si="480"/>
        <v>0</v>
      </c>
      <c r="BP429" s="99">
        <f>BP5</f>
        <v>0.94499999999999995</v>
      </c>
      <c r="BQ429" s="100"/>
      <c r="BR429" s="110"/>
      <c r="BS429" s="95">
        <f t="shared" si="481"/>
        <v>0</v>
      </c>
      <c r="BT429" s="15"/>
      <c r="BU429" s="24">
        <f t="shared" si="442"/>
        <v>0</v>
      </c>
      <c r="BV429" s="5">
        <v>0</v>
      </c>
      <c r="BW429" s="63"/>
      <c r="BX429" s="15"/>
      <c r="BY429" s="13"/>
      <c r="BZ429" s="98">
        <f t="shared" si="482"/>
        <v>0</v>
      </c>
      <c r="CA429" s="99">
        <f>CA5</f>
        <v>1</v>
      </c>
      <c r="CB429" s="100"/>
      <c r="CC429" s="110"/>
      <c r="CD429" s="95">
        <f t="shared" si="483"/>
        <v>0</v>
      </c>
      <c r="CE429" s="15"/>
      <c r="CF429" s="24">
        <f t="shared" si="443"/>
        <v>0</v>
      </c>
      <c r="CG429" s="5">
        <v>0</v>
      </c>
      <c r="CH429" s="63"/>
      <c r="CI429" s="15"/>
      <c r="CJ429" s="13"/>
      <c r="CK429" s="98">
        <f t="shared" si="484"/>
        <v>0</v>
      </c>
      <c r="CL429" s="99">
        <f>CL5</f>
        <v>1</v>
      </c>
      <c r="CM429" s="100"/>
      <c r="CN429" s="110"/>
      <c r="CO429" s="95">
        <f t="shared" si="485"/>
        <v>0</v>
      </c>
      <c r="CP429" s="15"/>
      <c r="CQ429" s="24">
        <f t="shared" si="444"/>
        <v>0</v>
      </c>
      <c r="CR429" s="5">
        <v>0</v>
      </c>
      <c r="CS429" s="63"/>
      <c r="CT429" s="15"/>
      <c r="CU429" s="13"/>
      <c r="CV429" s="98">
        <f t="shared" si="486"/>
        <v>0</v>
      </c>
      <c r="CW429" s="99">
        <f>CW5</f>
        <v>1</v>
      </c>
      <c r="CX429" s="100"/>
      <c r="CY429" s="110"/>
      <c r="CZ429" s="95">
        <f t="shared" si="487"/>
        <v>0</v>
      </c>
      <c r="DA429" s="15"/>
      <c r="DB429" s="24">
        <f t="shared" si="445"/>
        <v>0</v>
      </c>
      <c r="DC429" s="5">
        <v>0</v>
      </c>
      <c r="DD429" s="63"/>
      <c r="DE429" s="15"/>
      <c r="DF429" s="13"/>
      <c r="DG429" s="98">
        <f t="shared" si="488"/>
        <v>0</v>
      </c>
      <c r="DH429" s="99">
        <f>DH5</f>
        <v>1</v>
      </c>
      <c r="DI429" s="100"/>
      <c r="DJ429" s="110"/>
      <c r="DK429" s="95">
        <f t="shared" si="489"/>
        <v>0</v>
      </c>
      <c r="DL429" s="15"/>
      <c r="DM429" s="24">
        <f t="shared" si="446"/>
        <v>0</v>
      </c>
      <c r="DN429" s="5">
        <v>0</v>
      </c>
      <c r="DO429" s="63"/>
      <c r="DP429" s="15"/>
      <c r="DQ429" s="13"/>
      <c r="DR429" s="98">
        <f t="shared" si="490"/>
        <v>0</v>
      </c>
      <c r="DS429" s="99">
        <f>DS5</f>
        <v>1</v>
      </c>
      <c r="DT429" s="100"/>
      <c r="DU429" s="110"/>
      <c r="DV429" s="95">
        <f t="shared" si="491"/>
        <v>0</v>
      </c>
      <c r="DW429" s="15"/>
      <c r="DX429" s="24">
        <f t="shared" si="447"/>
        <v>0</v>
      </c>
      <c r="DY429" s="5">
        <v>0</v>
      </c>
      <c r="DZ429" s="63"/>
      <c r="EA429" s="15"/>
      <c r="EB429" s="13"/>
      <c r="EC429" s="98">
        <f t="shared" si="492"/>
        <v>0</v>
      </c>
      <c r="ED429" s="99">
        <f>ED5</f>
        <v>1</v>
      </c>
      <c r="EE429" s="100"/>
      <c r="EF429" s="110"/>
      <c r="EG429" s="95">
        <f t="shared" si="493"/>
        <v>0</v>
      </c>
      <c r="EH429" s="15"/>
      <c r="EI429" s="24">
        <f t="shared" si="448"/>
        <v>0</v>
      </c>
      <c r="EJ429" s="5">
        <v>0</v>
      </c>
      <c r="EK429" s="63"/>
      <c r="EL429" s="15"/>
      <c r="EM429" s="13"/>
      <c r="EN429" s="98">
        <f t="shared" si="494"/>
        <v>0</v>
      </c>
      <c r="EO429" s="99">
        <f>EO5</f>
        <v>1</v>
      </c>
      <c r="EP429" s="100"/>
      <c r="EQ429" s="110"/>
      <c r="ER429" s="95">
        <f t="shared" si="495"/>
        <v>0</v>
      </c>
      <c r="ES429" s="15"/>
      <c r="ET429" s="24">
        <f t="shared" si="449"/>
        <v>0</v>
      </c>
      <c r="EU429" s="5">
        <v>0</v>
      </c>
      <c r="EV429" s="63"/>
      <c r="EW429" s="15"/>
      <c r="EX429" s="13"/>
      <c r="EY429" s="98">
        <f t="shared" si="496"/>
        <v>0</v>
      </c>
      <c r="EZ429" s="99">
        <f>EZ5</f>
        <v>1</v>
      </c>
      <c r="FA429" s="100"/>
      <c r="FB429" s="110"/>
      <c r="FC429" s="95">
        <f t="shared" si="497"/>
        <v>0</v>
      </c>
      <c r="FD429" s="15"/>
      <c r="FE429" s="24">
        <f t="shared" si="450"/>
        <v>0</v>
      </c>
      <c r="FF429" s="5">
        <v>0</v>
      </c>
      <c r="FG429" s="63"/>
      <c r="FH429" s="15"/>
      <c r="FI429" s="13"/>
      <c r="FJ429" s="98">
        <f t="shared" si="498"/>
        <v>0</v>
      </c>
      <c r="FK429" s="99">
        <f>FK5</f>
        <v>1</v>
      </c>
      <c r="FL429" s="100"/>
      <c r="FM429" s="110"/>
      <c r="FN429" s="95">
        <f t="shared" si="499"/>
        <v>0</v>
      </c>
      <c r="FO429" s="15"/>
      <c r="FP429" s="24">
        <f t="shared" si="451"/>
        <v>0</v>
      </c>
      <c r="FQ429" s="5">
        <v>0</v>
      </c>
      <c r="FR429" s="8">
        <v>0</v>
      </c>
      <c r="FS429" s="84">
        <f t="shared" si="452"/>
        <v>500</v>
      </c>
      <c r="FT429" s="85">
        <f t="shared" si="453"/>
        <v>500</v>
      </c>
      <c r="FU429" s="85">
        <f t="shared" si="454"/>
        <v>500</v>
      </c>
      <c r="FV429" s="85">
        <f t="shared" si="455"/>
        <v>5.2799999999999994</v>
      </c>
      <c r="FW429" s="85">
        <f t="shared" si="456"/>
        <v>500</v>
      </c>
      <c r="FX429" s="85">
        <f t="shared" si="457"/>
        <v>500</v>
      </c>
      <c r="FY429" s="85">
        <f t="shared" si="458"/>
        <v>500</v>
      </c>
      <c r="FZ429" s="85">
        <f t="shared" si="459"/>
        <v>500</v>
      </c>
      <c r="GA429" s="85">
        <f t="shared" si="460"/>
        <v>500</v>
      </c>
      <c r="GB429" s="85">
        <f t="shared" si="461"/>
        <v>500</v>
      </c>
      <c r="GC429" s="85">
        <f t="shared" si="462"/>
        <v>500</v>
      </c>
      <c r="GD429" s="85">
        <f t="shared" si="463"/>
        <v>500</v>
      </c>
      <c r="GE429" s="85">
        <f t="shared" si="464"/>
        <v>500</v>
      </c>
      <c r="GF429" s="85">
        <f t="shared" si="465"/>
        <v>500</v>
      </c>
      <c r="GG429" s="85">
        <f t="shared" si="466"/>
        <v>500</v>
      </c>
      <c r="GH429" s="101">
        <f t="shared" si="500"/>
        <v>1</v>
      </c>
      <c r="GI429" s="102">
        <f t="shared" si="501"/>
        <v>5.2799999999999994</v>
      </c>
      <c r="GJ429" s="102">
        <f t="shared" si="502"/>
        <v>5.2799999999999994</v>
      </c>
      <c r="GK429" s="79">
        <f>ROW()</f>
        <v>429</v>
      </c>
    </row>
    <row r="430" spans="1:193" s="12" customFormat="1" ht="50.1" customHeight="1">
      <c r="A430" s="17">
        <f>ROW()</f>
        <v>430</v>
      </c>
      <c r="B430" s="32">
        <f t="shared" si="467"/>
        <v>424</v>
      </c>
      <c r="C430" s="33">
        <f t="shared" si="468"/>
        <v>424</v>
      </c>
      <c r="D430" s="31" t="s">
        <v>750</v>
      </c>
      <c r="E430" s="390">
        <f t="shared" si="436"/>
        <v>23.190073199999997</v>
      </c>
      <c r="F430" s="107">
        <f t="shared" si="469"/>
        <v>23.864916599999997</v>
      </c>
      <c r="G430" s="3">
        <v>0</v>
      </c>
      <c r="H430" s="4">
        <v>0</v>
      </c>
      <c r="I430" s="63"/>
      <c r="J430" s="15"/>
      <c r="K430" s="13"/>
      <c r="L430" s="98">
        <f t="shared" si="470"/>
        <v>1</v>
      </c>
      <c r="M430" s="99">
        <f>M5</f>
        <v>0.94499999999999995</v>
      </c>
      <c r="N430" s="100">
        <v>25.968</v>
      </c>
      <c r="O430" s="110">
        <v>84078</v>
      </c>
      <c r="P430" s="95">
        <f t="shared" si="471"/>
        <v>24.539759999999998</v>
      </c>
      <c r="Q430" s="15"/>
      <c r="R430" s="24">
        <f t="shared" si="437"/>
        <v>2</v>
      </c>
      <c r="S430" s="25">
        <v>0</v>
      </c>
      <c r="T430" s="63"/>
      <c r="U430" s="15"/>
      <c r="V430" s="13"/>
      <c r="W430" s="98">
        <f t="shared" si="472"/>
        <v>0</v>
      </c>
      <c r="X430" s="99">
        <f>X5</f>
        <v>0.97</v>
      </c>
      <c r="Y430" s="100"/>
      <c r="Z430" s="110"/>
      <c r="AA430" s="95">
        <f t="shared" si="473"/>
        <v>0</v>
      </c>
      <c r="AB430" s="15" t="s">
        <v>249</v>
      </c>
      <c r="AC430" s="24">
        <f t="shared" si="438"/>
        <v>0</v>
      </c>
      <c r="AD430" s="5">
        <v>0</v>
      </c>
      <c r="AE430" s="63"/>
      <c r="AF430" s="15"/>
      <c r="AG430" s="13"/>
      <c r="AH430" s="98">
        <f t="shared" si="474"/>
        <v>0</v>
      </c>
      <c r="AI430" s="99">
        <f>AI5</f>
        <v>0.95499999999999996</v>
      </c>
      <c r="AJ430" s="100"/>
      <c r="AK430" s="110"/>
      <c r="AL430" s="95">
        <f t="shared" si="475"/>
        <v>0</v>
      </c>
      <c r="AM430" s="15"/>
      <c r="AN430" s="24">
        <f t="shared" si="439"/>
        <v>0</v>
      </c>
      <c r="AO430" s="5">
        <v>0</v>
      </c>
      <c r="AP430" s="63"/>
      <c r="AQ430" s="15"/>
      <c r="AR430" s="13"/>
      <c r="AS430" s="98">
        <f t="shared" si="476"/>
        <v>0</v>
      </c>
      <c r="AT430" s="99">
        <f>AT5</f>
        <v>0.96</v>
      </c>
      <c r="AU430" s="100"/>
      <c r="AV430" s="110"/>
      <c r="AW430" s="95">
        <f t="shared" si="477"/>
        <v>0</v>
      </c>
      <c r="AX430" s="15"/>
      <c r="AY430" s="24">
        <f t="shared" si="440"/>
        <v>0</v>
      </c>
      <c r="AZ430" s="5">
        <v>0</v>
      </c>
      <c r="BA430" s="63"/>
      <c r="BB430" s="15"/>
      <c r="BC430" s="13"/>
      <c r="BD430" s="98">
        <f t="shared" si="478"/>
        <v>0</v>
      </c>
      <c r="BE430" s="99">
        <f>BE5</f>
        <v>0.98</v>
      </c>
      <c r="BF430" s="100"/>
      <c r="BG430" s="110"/>
      <c r="BH430" s="95">
        <f t="shared" si="479"/>
        <v>0</v>
      </c>
      <c r="BI430" s="15"/>
      <c r="BJ430" s="24">
        <f t="shared" si="441"/>
        <v>0</v>
      </c>
      <c r="BK430" s="5">
        <v>0</v>
      </c>
      <c r="BL430" s="63"/>
      <c r="BM430" s="15"/>
      <c r="BN430" s="13"/>
      <c r="BO430" s="98">
        <f t="shared" si="480"/>
        <v>1</v>
      </c>
      <c r="BP430" s="99">
        <f>BP5</f>
        <v>0.94499999999999995</v>
      </c>
      <c r="BQ430" s="100">
        <v>24.539759999999998</v>
      </c>
      <c r="BR430" s="110"/>
      <c r="BS430" s="95">
        <f t="shared" si="481"/>
        <v>23.190073199999997</v>
      </c>
      <c r="BT430" s="15"/>
      <c r="BU430" s="24">
        <f t="shared" si="442"/>
        <v>1</v>
      </c>
      <c r="BV430" s="5">
        <v>0</v>
      </c>
      <c r="BW430" s="63"/>
      <c r="BX430" s="15"/>
      <c r="BY430" s="13"/>
      <c r="BZ430" s="98">
        <f t="shared" si="482"/>
        <v>0</v>
      </c>
      <c r="CA430" s="99">
        <f>CA5</f>
        <v>1</v>
      </c>
      <c r="CB430" s="100"/>
      <c r="CC430" s="110"/>
      <c r="CD430" s="95">
        <f t="shared" si="483"/>
        <v>0</v>
      </c>
      <c r="CE430" s="15"/>
      <c r="CF430" s="24">
        <f t="shared" si="443"/>
        <v>0</v>
      </c>
      <c r="CG430" s="5">
        <v>0</v>
      </c>
      <c r="CH430" s="63"/>
      <c r="CI430" s="15"/>
      <c r="CJ430" s="13"/>
      <c r="CK430" s="98">
        <f t="shared" si="484"/>
        <v>0</v>
      </c>
      <c r="CL430" s="99">
        <f>CL5</f>
        <v>1</v>
      </c>
      <c r="CM430" s="100"/>
      <c r="CN430" s="110"/>
      <c r="CO430" s="95">
        <f t="shared" si="485"/>
        <v>0</v>
      </c>
      <c r="CP430" s="15"/>
      <c r="CQ430" s="24">
        <f t="shared" si="444"/>
        <v>0</v>
      </c>
      <c r="CR430" s="5">
        <v>0</v>
      </c>
      <c r="CS430" s="63"/>
      <c r="CT430" s="15"/>
      <c r="CU430" s="13"/>
      <c r="CV430" s="98">
        <f t="shared" si="486"/>
        <v>0</v>
      </c>
      <c r="CW430" s="99">
        <f>CW5</f>
        <v>1</v>
      </c>
      <c r="CX430" s="100"/>
      <c r="CY430" s="110"/>
      <c r="CZ430" s="95">
        <f t="shared" si="487"/>
        <v>0</v>
      </c>
      <c r="DA430" s="15"/>
      <c r="DB430" s="24">
        <f t="shared" si="445"/>
        <v>0</v>
      </c>
      <c r="DC430" s="5">
        <v>0</v>
      </c>
      <c r="DD430" s="63"/>
      <c r="DE430" s="15"/>
      <c r="DF430" s="13"/>
      <c r="DG430" s="98">
        <f t="shared" si="488"/>
        <v>0</v>
      </c>
      <c r="DH430" s="99">
        <f>DH5</f>
        <v>1</v>
      </c>
      <c r="DI430" s="100"/>
      <c r="DJ430" s="110"/>
      <c r="DK430" s="95">
        <f t="shared" si="489"/>
        <v>0</v>
      </c>
      <c r="DL430" s="15"/>
      <c r="DM430" s="24">
        <f t="shared" si="446"/>
        <v>0</v>
      </c>
      <c r="DN430" s="5">
        <v>0</v>
      </c>
      <c r="DO430" s="63"/>
      <c r="DP430" s="15"/>
      <c r="DQ430" s="13"/>
      <c r="DR430" s="98">
        <f t="shared" si="490"/>
        <v>0</v>
      </c>
      <c r="DS430" s="99">
        <f>DS5</f>
        <v>1</v>
      </c>
      <c r="DT430" s="100"/>
      <c r="DU430" s="110"/>
      <c r="DV430" s="95">
        <f t="shared" si="491"/>
        <v>0</v>
      </c>
      <c r="DW430" s="15"/>
      <c r="DX430" s="24">
        <f t="shared" si="447"/>
        <v>0</v>
      </c>
      <c r="DY430" s="5">
        <v>0</v>
      </c>
      <c r="DZ430" s="63"/>
      <c r="EA430" s="15"/>
      <c r="EB430" s="13"/>
      <c r="EC430" s="98">
        <f t="shared" si="492"/>
        <v>0</v>
      </c>
      <c r="ED430" s="99">
        <f>ED5</f>
        <v>1</v>
      </c>
      <c r="EE430" s="100"/>
      <c r="EF430" s="110"/>
      <c r="EG430" s="95">
        <f t="shared" si="493"/>
        <v>0</v>
      </c>
      <c r="EH430" s="15"/>
      <c r="EI430" s="24">
        <f t="shared" si="448"/>
        <v>0</v>
      </c>
      <c r="EJ430" s="5">
        <v>0</v>
      </c>
      <c r="EK430" s="63"/>
      <c r="EL430" s="15"/>
      <c r="EM430" s="13"/>
      <c r="EN430" s="98">
        <f t="shared" si="494"/>
        <v>0</v>
      </c>
      <c r="EO430" s="99">
        <f>EO5</f>
        <v>1</v>
      </c>
      <c r="EP430" s="100"/>
      <c r="EQ430" s="110"/>
      <c r="ER430" s="95">
        <f t="shared" si="495"/>
        <v>0</v>
      </c>
      <c r="ES430" s="15"/>
      <c r="ET430" s="24">
        <f t="shared" si="449"/>
        <v>0</v>
      </c>
      <c r="EU430" s="5">
        <v>0</v>
      </c>
      <c r="EV430" s="63"/>
      <c r="EW430" s="15"/>
      <c r="EX430" s="13"/>
      <c r="EY430" s="98">
        <f t="shared" si="496"/>
        <v>0</v>
      </c>
      <c r="EZ430" s="99">
        <f>EZ5</f>
        <v>1</v>
      </c>
      <c r="FA430" s="100"/>
      <c r="FB430" s="110"/>
      <c r="FC430" s="95">
        <f t="shared" si="497"/>
        <v>0</v>
      </c>
      <c r="FD430" s="15"/>
      <c r="FE430" s="24">
        <f t="shared" si="450"/>
        <v>0</v>
      </c>
      <c r="FF430" s="5">
        <v>0</v>
      </c>
      <c r="FG430" s="63"/>
      <c r="FH430" s="15"/>
      <c r="FI430" s="13"/>
      <c r="FJ430" s="98">
        <f t="shared" si="498"/>
        <v>0</v>
      </c>
      <c r="FK430" s="99">
        <f>FK5</f>
        <v>1</v>
      </c>
      <c r="FL430" s="100"/>
      <c r="FM430" s="110"/>
      <c r="FN430" s="95">
        <f t="shared" si="499"/>
        <v>0</v>
      </c>
      <c r="FO430" s="15"/>
      <c r="FP430" s="24">
        <f t="shared" si="451"/>
        <v>0</v>
      </c>
      <c r="FQ430" s="5">
        <v>0</v>
      </c>
      <c r="FR430" s="8">
        <v>0</v>
      </c>
      <c r="FS430" s="84">
        <f t="shared" si="452"/>
        <v>24.539759999999998</v>
      </c>
      <c r="FT430" s="85">
        <f t="shared" si="453"/>
        <v>500</v>
      </c>
      <c r="FU430" s="85">
        <f t="shared" si="454"/>
        <v>500</v>
      </c>
      <c r="FV430" s="85">
        <f t="shared" si="455"/>
        <v>500</v>
      </c>
      <c r="FW430" s="85">
        <f t="shared" si="456"/>
        <v>500</v>
      </c>
      <c r="FX430" s="85">
        <f t="shared" si="457"/>
        <v>23.190073199999997</v>
      </c>
      <c r="FY430" s="85">
        <f t="shared" si="458"/>
        <v>500</v>
      </c>
      <c r="FZ430" s="85">
        <f t="shared" si="459"/>
        <v>500</v>
      </c>
      <c r="GA430" s="85">
        <f t="shared" si="460"/>
        <v>500</v>
      </c>
      <c r="GB430" s="85">
        <f t="shared" si="461"/>
        <v>500</v>
      </c>
      <c r="GC430" s="85">
        <f t="shared" si="462"/>
        <v>500</v>
      </c>
      <c r="GD430" s="85">
        <f t="shared" si="463"/>
        <v>500</v>
      </c>
      <c r="GE430" s="85">
        <f t="shared" si="464"/>
        <v>500</v>
      </c>
      <c r="GF430" s="85">
        <f t="shared" si="465"/>
        <v>500</v>
      </c>
      <c r="GG430" s="85">
        <f t="shared" si="466"/>
        <v>500</v>
      </c>
      <c r="GH430" s="101">
        <f t="shared" si="500"/>
        <v>2</v>
      </c>
      <c r="GI430" s="102">
        <f t="shared" si="501"/>
        <v>47.729833199999995</v>
      </c>
      <c r="GJ430" s="102">
        <f t="shared" si="502"/>
        <v>23.864916599999997</v>
      </c>
      <c r="GK430" s="79">
        <f>ROW()</f>
        <v>430</v>
      </c>
    </row>
    <row r="431" spans="1:193" s="12" customFormat="1" ht="50.1" customHeight="1">
      <c r="A431" s="17">
        <f>ROW()</f>
        <v>431</v>
      </c>
      <c r="B431" s="32">
        <f t="shared" si="467"/>
        <v>425</v>
      </c>
      <c r="C431" s="33">
        <f t="shared" si="468"/>
        <v>425</v>
      </c>
      <c r="D431" s="31" t="s">
        <v>751</v>
      </c>
      <c r="E431" s="390">
        <f t="shared" si="436"/>
        <v>0.94660650000000002</v>
      </c>
      <c r="F431" s="107">
        <f t="shared" si="469"/>
        <v>1.0814355</v>
      </c>
      <c r="G431" s="3">
        <v>0</v>
      </c>
      <c r="H431" s="4">
        <v>0</v>
      </c>
      <c r="I431" s="63"/>
      <c r="J431" s="15"/>
      <c r="K431" s="13"/>
      <c r="L431" s="98">
        <f t="shared" si="470"/>
        <v>1</v>
      </c>
      <c r="M431" s="99">
        <f>M5</f>
        <v>0.94499999999999995</v>
      </c>
      <c r="N431" s="100">
        <v>1.06</v>
      </c>
      <c r="O431" s="110">
        <v>112097</v>
      </c>
      <c r="P431" s="95">
        <f t="shared" si="471"/>
        <v>1.0017</v>
      </c>
      <c r="Q431" s="15"/>
      <c r="R431" s="24">
        <f t="shared" si="437"/>
        <v>2</v>
      </c>
      <c r="S431" s="25">
        <v>0</v>
      </c>
      <c r="T431" s="63"/>
      <c r="U431" s="15"/>
      <c r="V431" s="13"/>
      <c r="W431" s="98">
        <f t="shared" si="472"/>
        <v>0</v>
      </c>
      <c r="X431" s="99">
        <f>X5</f>
        <v>0.97</v>
      </c>
      <c r="Y431" s="100"/>
      <c r="Z431" s="110"/>
      <c r="AA431" s="95">
        <f t="shared" si="473"/>
        <v>0</v>
      </c>
      <c r="AB431" s="15"/>
      <c r="AC431" s="24">
        <f t="shared" si="438"/>
        <v>0</v>
      </c>
      <c r="AD431" s="5">
        <v>0</v>
      </c>
      <c r="AE431" s="63"/>
      <c r="AF431" s="15"/>
      <c r="AG431" s="13"/>
      <c r="AH431" s="98">
        <f t="shared" si="474"/>
        <v>0</v>
      </c>
      <c r="AI431" s="99">
        <f>AI5</f>
        <v>0.95499999999999996</v>
      </c>
      <c r="AJ431" s="100"/>
      <c r="AK431" s="110"/>
      <c r="AL431" s="95">
        <f t="shared" si="475"/>
        <v>0</v>
      </c>
      <c r="AM431" s="15"/>
      <c r="AN431" s="24">
        <f t="shared" si="439"/>
        <v>0</v>
      </c>
      <c r="AO431" s="5">
        <v>0</v>
      </c>
      <c r="AP431" s="63"/>
      <c r="AQ431" s="15"/>
      <c r="AR431" s="13"/>
      <c r="AS431" s="98">
        <f t="shared" si="476"/>
        <v>1</v>
      </c>
      <c r="AT431" s="99">
        <f>AT5</f>
        <v>0.96</v>
      </c>
      <c r="AU431" s="100">
        <v>1.35</v>
      </c>
      <c r="AV431" s="110"/>
      <c r="AW431" s="95">
        <f t="shared" si="477"/>
        <v>1.296</v>
      </c>
      <c r="AX431" s="15"/>
      <c r="AY431" s="24">
        <f t="shared" si="440"/>
        <v>3</v>
      </c>
      <c r="AZ431" s="5">
        <v>0</v>
      </c>
      <c r="BA431" s="63"/>
      <c r="BB431" s="15"/>
      <c r="BC431" s="13"/>
      <c r="BD431" s="98">
        <f t="shared" si="478"/>
        <v>0</v>
      </c>
      <c r="BE431" s="99">
        <f>BE5</f>
        <v>0.98</v>
      </c>
      <c r="BF431" s="100"/>
      <c r="BG431" s="110"/>
      <c r="BH431" s="95">
        <f t="shared" si="479"/>
        <v>0</v>
      </c>
      <c r="BI431" s="15"/>
      <c r="BJ431" s="24">
        <f t="shared" si="441"/>
        <v>0</v>
      </c>
      <c r="BK431" s="5">
        <v>0</v>
      </c>
      <c r="BL431" s="63"/>
      <c r="BM431" s="15"/>
      <c r="BN431" s="13"/>
      <c r="BO431" s="98">
        <f t="shared" si="480"/>
        <v>1</v>
      </c>
      <c r="BP431" s="99">
        <f>BP5</f>
        <v>0.94499999999999995</v>
      </c>
      <c r="BQ431" s="100">
        <v>1.0017</v>
      </c>
      <c r="BR431" s="110"/>
      <c r="BS431" s="95">
        <f t="shared" si="481"/>
        <v>0.94660650000000002</v>
      </c>
      <c r="BT431" s="15"/>
      <c r="BU431" s="24">
        <f t="shared" si="442"/>
        <v>1</v>
      </c>
      <c r="BV431" s="5">
        <v>0</v>
      </c>
      <c r="BW431" s="63"/>
      <c r="BX431" s="15"/>
      <c r="BY431" s="13"/>
      <c r="BZ431" s="98">
        <f t="shared" si="482"/>
        <v>0</v>
      </c>
      <c r="CA431" s="99">
        <f>CA5</f>
        <v>1</v>
      </c>
      <c r="CB431" s="100"/>
      <c r="CC431" s="110"/>
      <c r="CD431" s="95">
        <f t="shared" si="483"/>
        <v>0</v>
      </c>
      <c r="CE431" s="15"/>
      <c r="CF431" s="24">
        <f t="shared" si="443"/>
        <v>0</v>
      </c>
      <c r="CG431" s="5">
        <v>0</v>
      </c>
      <c r="CH431" s="63"/>
      <c r="CI431" s="15"/>
      <c r="CJ431" s="13"/>
      <c r="CK431" s="98">
        <f t="shared" si="484"/>
        <v>0</v>
      </c>
      <c r="CL431" s="99">
        <f>CL5</f>
        <v>1</v>
      </c>
      <c r="CM431" s="100"/>
      <c r="CN431" s="110"/>
      <c r="CO431" s="95">
        <f t="shared" si="485"/>
        <v>0</v>
      </c>
      <c r="CP431" s="15"/>
      <c r="CQ431" s="24">
        <f t="shared" si="444"/>
        <v>0</v>
      </c>
      <c r="CR431" s="5">
        <v>0</v>
      </c>
      <c r="CS431" s="63"/>
      <c r="CT431" s="15"/>
      <c r="CU431" s="13"/>
      <c r="CV431" s="98">
        <f t="shared" si="486"/>
        <v>0</v>
      </c>
      <c r="CW431" s="99">
        <f>CW5</f>
        <v>1</v>
      </c>
      <c r="CX431" s="100"/>
      <c r="CY431" s="110"/>
      <c r="CZ431" s="95">
        <f t="shared" si="487"/>
        <v>0</v>
      </c>
      <c r="DA431" s="15"/>
      <c r="DB431" s="24">
        <f t="shared" si="445"/>
        <v>0</v>
      </c>
      <c r="DC431" s="5">
        <v>0</v>
      </c>
      <c r="DD431" s="63"/>
      <c r="DE431" s="15"/>
      <c r="DF431" s="13"/>
      <c r="DG431" s="98">
        <f t="shared" si="488"/>
        <v>0</v>
      </c>
      <c r="DH431" s="99">
        <f>DH5</f>
        <v>1</v>
      </c>
      <c r="DI431" s="100"/>
      <c r="DJ431" s="110"/>
      <c r="DK431" s="95">
        <f t="shared" si="489"/>
        <v>0</v>
      </c>
      <c r="DL431" s="15"/>
      <c r="DM431" s="24">
        <f t="shared" si="446"/>
        <v>0</v>
      </c>
      <c r="DN431" s="5">
        <v>0</v>
      </c>
      <c r="DO431" s="63"/>
      <c r="DP431" s="15"/>
      <c r="DQ431" s="13"/>
      <c r="DR431" s="98">
        <f t="shared" si="490"/>
        <v>0</v>
      </c>
      <c r="DS431" s="99">
        <f>DS5</f>
        <v>1</v>
      </c>
      <c r="DT431" s="100"/>
      <c r="DU431" s="110"/>
      <c r="DV431" s="95">
        <f t="shared" si="491"/>
        <v>0</v>
      </c>
      <c r="DW431" s="15"/>
      <c r="DX431" s="24">
        <f t="shared" si="447"/>
        <v>0</v>
      </c>
      <c r="DY431" s="5">
        <v>0</v>
      </c>
      <c r="DZ431" s="63"/>
      <c r="EA431" s="15"/>
      <c r="EB431" s="13"/>
      <c r="EC431" s="98">
        <f t="shared" si="492"/>
        <v>0</v>
      </c>
      <c r="ED431" s="99">
        <f>ED5</f>
        <v>1</v>
      </c>
      <c r="EE431" s="100"/>
      <c r="EF431" s="110"/>
      <c r="EG431" s="95">
        <f t="shared" si="493"/>
        <v>0</v>
      </c>
      <c r="EH431" s="15"/>
      <c r="EI431" s="24">
        <f t="shared" si="448"/>
        <v>0</v>
      </c>
      <c r="EJ431" s="5">
        <v>0</v>
      </c>
      <c r="EK431" s="63"/>
      <c r="EL431" s="15"/>
      <c r="EM431" s="13"/>
      <c r="EN431" s="98">
        <f t="shared" si="494"/>
        <v>0</v>
      </c>
      <c r="EO431" s="99">
        <f>EO5</f>
        <v>1</v>
      </c>
      <c r="EP431" s="100"/>
      <c r="EQ431" s="110"/>
      <c r="ER431" s="95">
        <f t="shared" si="495"/>
        <v>0</v>
      </c>
      <c r="ES431" s="15"/>
      <c r="ET431" s="24">
        <f t="shared" si="449"/>
        <v>0</v>
      </c>
      <c r="EU431" s="5">
        <v>0</v>
      </c>
      <c r="EV431" s="63"/>
      <c r="EW431" s="15"/>
      <c r="EX431" s="13"/>
      <c r="EY431" s="98">
        <f t="shared" si="496"/>
        <v>0</v>
      </c>
      <c r="EZ431" s="99">
        <f>EZ5</f>
        <v>1</v>
      </c>
      <c r="FA431" s="100"/>
      <c r="FB431" s="110"/>
      <c r="FC431" s="95">
        <f t="shared" si="497"/>
        <v>0</v>
      </c>
      <c r="FD431" s="15"/>
      <c r="FE431" s="24">
        <f t="shared" si="450"/>
        <v>0</v>
      </c>
      <c r="FF431" s="5">
        <v>0</v>
      </c>
      <c r="FG431" s="63"/>
      <c r="FH431" s="15"/>
      <c r="FI431" s="13"/>
      <c r="FJ431" s="98">
        <f t="shared" si="498"/>
        <v>0</v>
      </c>
      <c r="FK431" s="99">
        <f>FK5</f>
        <v>1</v>
      </c>
      <c r="FL431" s="100"/>
      <c r="FM431" s="110"/>
      <c r="FN431" s="95">
        <f t="shared" si="499"/>
        <v>0</v>
      </c>
      <c r="FO431" s="15"/>
      <c r="FP431" s="24">
        <f t="shared" si="451"/>
        <v>0</v>
      </c>
      <c r="FQ431" s="5">
        <v>0</v>
      </c>
      <c r="FR431" s="8">
        <v>0</v>
      </c>
      <c r="FS431" s="84">
        <f t="shared" si="452"/>
        <v>1.0017</v>
      </c>
      <c r="FT431" s="85">
        <f t="shared" si="453"/>
        <v>500</v>
      </c>
      <c r="FU431" s="85">
        <f t="shared" si="454"/>
        <v>500</v>
      </c>
      <c r="FV431" s="85">
        <f t="shared" si="455"/>
        <v>1.296</v>
      </c>
      <c r="FW431" s="85">
        <f t="shared" si="456"/>
        <v>500</v>
      </c>
      <c r="FX431" s="85">
        <f t="shared" si="457"/>
        <v>0.94660650000000002</v>
      </c>
      <c r="FY431" s="85">
        <f t="shared" si="458"/>
        <v>500</v>
      </c>
      <c r="FZ431" s="85">
        <f t="shared" si="459"/>
        <v>500</v>
      </c>
      <c r="GA431" s="85">
        <f t="shared" si="460"/>
        <v>500</v>
      </c>
      <c r="GB431" s="85">
        <f t="shared" si="461"/>
        <v>500</v>
      </c>
      <c r="GC431" s="85">
        <f t="shared" si="462"/>
        <v>500</v>
      </c>
      <c r="GD431" s="85">
        <f t="shared" si="463"/>
        <v>500</v>
      </c>
      <c r="GE431" s="85">
        <f t="shared" si="464"/>
        <v>500</v>
      </c>
      <c r="GF431" s="85">
        <f t="shared" si="465"/>
        <v>500</v>
      </c>
      <c r="GG431" s="85">
        <f t="shared" si="466"/>
        <v>500</v>
      </c>
      <c r="GH431" s="101">
        <f t="shared" si="500"/>
        <v>3</v>
      </c>
      <c r="GI431" s="102">
        <f t="shared" si="501"/>
        <v>3.2443065</v>
      </c>
      <c r="GJ431" s="102">
        <f t="shared" si="502"/>
        <v>1.0814355</v>
      </c>
      <c r="GK431" s="79">
        <f>ROW()</f>
        <v>431</v>
      </c>
    </row>
    <row r="432" spans="1:193" s="12" customFormat="1" ht="50.1" customHeight="1">
      <c r="A432" s="17">
        <f>ROW()</f>
        <v>432</v>
      </c>
      <c r="B432" s="32">
        <f t="shared" si="467"/>
        <v>426</v>
      </c>
      <c r="C432" s="33">
        <f t="shared" si="468"/>
        <v>426</v>
      </c>
      <c r="D432" s="31" t="s">
        <v>752</v>
      </c>
      <c r="E432" s="390">
        <f t="shared" si="436"/>
        <v>5.8046625000000001</v>
      </c>
      <c r="F432" s="107">
        <f t="shared" si="469"/>
        <v>7.4632156249999992</v>
      </c>
      <c r="G432" s="3">
        <v>0</v>
      </c>
      <c r="H432" s="4">
        <v>0</v>
      </c>
      <c r="I432" s="63"/>
      <c r="J432" s="15"/>
      <c r="K432" s="13"/>
      <c r="L432" s="98">
        <f t="shared" si="470"/>
        <v>1</v>
      </c>
      <c r="M432" s="99">
        <f>M5</f>
        <v>0.94499999999999995</v>
      </c>
      <c r="N432" s="100">
        <v>6.5</v>
      </c>
      <c r="O432" s="110">
        <v>112391</v>
      </c>
      <c r="P432" s="95">
        <f t="shared" si="471"/>
        <v>6.1425000000000001</v>
      </c>
      <c r="Q432" s="15"/>
      <c r="R432" s="24">
        <f t="shared" si="437"/>
        <v>2</v>
      </c>
      <c r="S432" s="25">
        <v>0</v>
      </c>
      <c r="T432" s="63"/>
      <c r="U432" s="15"/>
      <c r="V432" s="13"/>
      <c r="W432" s="98">
        <f t="shared" si="472"/>
        <v>1</v>
      </c>
      <c r="X432" s="99">
        <f>X5</f>
        <v>0.97</v>
      </c>
      <c r="Y432" s="100">
        <v>9.77</v>
      </c>
      <c r="Z432" s="110"/>
      <c r="AA432" s="95">
        <f t="shared" si="473"/>
        <v>9.4768999999999988</v>
      </c>
      <c r="AB432" s="15"/>
      <c r="AC432" s="24">
        <f t="shared" si="438"/>
        <v>4</v>
      </c>
      <c r="AD432" s="5">
        <v>0</v>
      </c>
      <c r="AE432" s="63"/>
      <c r="AF432" s="15"/>
      <c r="AG432" s="13"/>
      <c r="AH432" s="98">
        <f t="shared" si="474"/>
        <v>0</v>
      </c>
      <c r="AI432" s="99">
        <f>AI5</f>
        <v>0.95499999999999996</v>
      </c>
      <c r="AJ432" s="100"/>
      <c r="AK432" s="110"/>
      <c r="AL432" s="95">
        <f t="shared" si="475"/>
        <v>0</v>
      </c>
      <c r="AM432" s="15"/>
      <c r="AN432" s="24">
        <f t="shared" si="439"/>
        <v>0</v>
      </c>
      <c r="AO432" s="5">
        <v>0</v>
      </c>
      <c r="AP432" s="63"/>
      <c r="AQ432" s="15"/>
      <c r="AR432" s="13"/>
      <c r="AS432" s="98">
        <f t="shared" si="476"/>
        <v>1</v>
      </c>
      <c r="AT432" s="99">
        <f>AT5</f>
        <v>0.96</v>
      </c>
      <c r="AU432" s="100">
        <v>8.7799999999999994</v>
      </c>
      <c r="AV432" s="110"/>
      <c r="AW432" s="95">
        <f t="shared" si="477"/>
        <v>8.428799999999999</v>
      </c>
      <c r="AX432" s="15"/>
      <c r="AY432" s="24">
        <f t="shared" si="440"/>
        <v>3</v>
      </c>
      <c r="AZ432" s="5">
        <v>0</v>
      </c>
      <c r="BA432" s="63"/>
      <c r="BB432" s="15"/>
      <c r="BC432" s="13"/>
      <c r="BD432" s="98">
        <f t="shared" si="478"/>
        <v>0</v>
      </c>
      <c r="BE432" s="99">
        <f>BE5</f>
        <v>0.98</v>
      </c>
      <c r="BF432" s="100"/>
      <c r="BG432" s="110"/>
      <c r="BH432" s="95">
        <f t="shared" si="479"/>
        <v>0</v>
      </c>
      <c r="BI432" s="15"/>
      <c r="BJ432" s="24">
        <f t="shared" si="441"/>
        <v>0</v>
      </c>
      <c r="BK432" s="5">
        <v>0</v>
      </c>
      <c r="BL432" s="63"/>
      <c r="BM432" s="15"/>
      <c r="BN432" s="13"/>
      <c r="BO432" s="98">
        <f t="shared" si="480"/>
        <v>1</v>
      </c>
      <c r="BP432" s="99">
        <f>BP5</f>
        <v>0.94499999999999995</v>
      </c>
      <c r="BQ432" s="100">
        <v>6.1425000000000001</v>
      </c>
      <c r="BR432" s="110"/>
      <c r="BS432" s="95">
        <f t="shared" si="481"/>
        <v>5.8046625000000001</v>
      </c>
      <c r="BT432" s="15"/>
      <c r="BU432" s="24">
        <f t="shared" si="442"/>
        <v>1</v>
      </c>
      <c r="BV432" s="5">
        <v>0</v>
      </c>
      <c r="BW432" s="63"/>
      <c r="BX432" s="15"/>
      <c r="BY432" s="13"/>
      <c r="BZ432" s="98">
        <f t="shared" si="482"/>
        <v>0</v>
      </c>
      <c r="CA432" s="99">
        <f>CA5</f>
        <v>1</v>
      </c>
      <c r="CB432" s="100"/>
      <c r="CC432" s="110"/>
      <c r="CD432" s="95">
        <f t="shared" si="483"/>
        <v>0</v>
      </c>
      <c r="CE432" s="15"/>
      <c r="CF432" s="24">
        <f t="shared" si="443"/>
        <v>0</v>
      </c>
      <c r="CG432" s="5">
        <v>0</v>
      </c>
      <c r="CH432" s="63"/>
      <c r="CI432" s="15"/>
      <c r="CJ432" s="13"/>
      <c r="CK432" s="98">
        <f t="shared" si="484"/>
        <v>0</v>
      </c>
      <c r="CL432" s="99">
        <f>CL5</f>
        <v>1</v>
      </c>
      <c r="CM432" s="100"/>
      <c r="CN432" s="110"/>
      <c r="CO432" s="95">
        <f t="shared" si="485"/>
        <v>0</v>
      </c>
      <c r="CP432" s="15"/>
      <c r="CQ432" s="24">
        <f t="shared" si="444"/>
        <v>0</v>
      </c>
      <c r="CR432" s="5">
        <v>0</v>
      </c>
      <c r="CS432" s="63"/>
      <c r="CT432" s="15"/>
      <c r="CU432" s="13"/>
      <c r="CV432" s="98">
        <f t="shared" si="486"/>
        <v>0</v>
      </c>
      <c r="CW432" s="99">
        <f>CW5</f>
        <v>1</v>
      </c>
      <c r="CX432" s="100"/>
      <c r="CY432" s="110"/>
      <c r="CZ432" s="95">
        <f t="shared" si="487"/>
        <v>0</v>
      </c>
      <c r="DA432" s="15"/>
      <c r="DB432" s="24">
        <f t="shared" si="445"/>
        <v>0</v>
      </c>
      <c r="DC432" s="5">
        <v>0</v>
      </c>
      <c r="DD432" s="63"/>
      <c r="DE432" s="15"/>
      <c r="DF432" s="13"/>
      <c r="DG432" s="98">
        <f t="shared" si="488"/>
        <v>0</v>
      </c>
      <c r="DH432" s="99">
        <f>DH5</f>
        <v>1</v>
      </c>
      <c r="DI432" s="100"/>
      <c r="DJ432" s="110"/>
      <c r="DK432" s="95">
        <f t="shared" si="489"/>
        <v>0</v>
      </c>
      <c r="DL432" s="15"/>
      <c r="DM432" s="24">
        <f t="shared" si="446"/>
        <v>0</v>
      </c>
      <c r="DN432" s="5">
        <v>0</v>
      </c>
      <c r="DO432" s="63"/>
      <c r="DP432" s="15"/>
      <c r="DQ432" s="13"/>
      <c r="DR432" s="98">
        <f t="shared" si="490"/>
        <v>0</v>
      </c>
      <c r="DS432" s="99">
        <f>DS5</f>
        <v>1</v>
      </c>
      <c r="DT432" s="100"/>
      <c r="DU432" s="110"/>
      <c r="DV432" s="95">
        <f t="shared" si="491"/>
        <v>0</v>
      </c>
      <c r="DW432" s="15"/>
      <c r="DX432" s="24">
        <f t="shared" si="447"/>
        <v>0</v>
      </c>
      <c r="DY432" s="5">
        <v>0</v>
      </c>
      <c r="DZ432" s="63"/>
      <c r="EA432" s="15"/>
      <c r="EB432" s="13"/>
      <c r="EC432" s="98">
        <f t="shared" si="492"/>
        <v>0</v>
      </c>
      <c r="ED432" s="99">
        <f>ED5</f>
        <v>1</v>
      </c>
      <c r="EE432" s="100"/>
      <c r="EF432" s="110"/>
      <c r="EG432" s="95">
        <f t="shared" si="493"/>
        <v>0</v>
      </c>
      <c r="EH432" s="15"/>
      <c r="EI432" s="24">
        <f t="shared" si="448"/>
        <v>0</v>
      </c>
      <c r="EJ432" s="5">
        <v>0</v>
      </c>
      <c r="EK432" s="63"/>
      <c r="EL432" s="15"/>
      <c r="EM432" s="13"/>
      <c r="EN432" s="98">
        <f t="shared" si="494"/>
        <v>0</v>
      </c>
      <c r="EO432" s="99">
        <f>EO5</f>
        <v>1</v>
      </c>
      <c r="EP432" s="100"/>
      <c r="EQ432" s="110"/>
      <c r="ER432" s="95">
        <f t="shared" si="495"/>
        <v>0</v>
      </c>
      <c r="ES432" s="15"/>
      <c r="ET432" s="24">
        <f t="shared" si="449"/>
        <v>0</v>
      </c>
      <c r="EU432" s="5">
        <v>0</v>
      </c>
      <c r="EV432" s="63"/>
      <c r="EW432" s="15"/>
      <c r="EX432" s="13"/>
      <c r="EY432" s="98">
        <f t="shared" si="496"/>
        <v>0</v>
      </c>
      <c r="EZ432" s="99">
        <f>EZ5</f>
        <v>1</v>
      </c>
      <c r="FA432" s="100"/>
      <c r="FB432" s="110"/>
      <c r="FC432" s="95">
        <f t="shared" si="497"/>
        <v>0</v>
      </c>
      <c r="FD432" s="15"/>
      <c r="FE432" s="24">
        <f t="shared" si="450"/>
        <v>0</v>
      </c>
      <c r="FF432" s="5">
        <v>0</v>
      </c>
      <c r="FG432" s="63"/>
      <c r="FH432" s="15"/>
      <c r="FI432" s="13"/>
      <c r="FJ432" s="98">
        <f t="shared" si="498"/>
        <v>0</v>
      </c>
      <c r="FK432" s="99">
        <f>FK5</f>
        <v>1</v>
      </c>
      <c r="FL432" s="100"/>
      <c r="FM432" s="110"/>
      <c r="FN432" s="95">
        <f t="shared" si="499"/>
        <v>0</v>
      </c>
      <c r="FO432" s="15"/>
      <c r="FP432" s="24">
        <f t="shared" si="451"/>
        <v>0</v>
      </c>
      <c r="FQ432" s="5">
        <v>0</v>
      </c>
      <c r="FR432" s="8">
        <v>0</v>
      </c>
      <c r="FS432" s="84">
        <f t="shared" si="452"/>
        <v>6.1425000000000001</v>
      </c>
      <c r="FT432" s="85">
        <f t="shared" si="453"/>
        <v>9.4768999999999988</v>
      </c>
      <c r="FU432" s="85">
        <f t="shared" si="454"/>
        <v>500</v>
      </c>
      <c r="FV432" s="85">
        <f t="shared" si="455"/>
        <v>8.428799999999999</v>
      </c>
      <c r="FW432" s="85">
        <f t="shared" si="456"/>
        <v>500</v>
      </c>
      <c r="FX432" s="85">
        <f t="shared" si="457"/>
        <v>5.8046625000000001</v>
      </c>
      <c r="FY432" s="85">
        <f t="shared" si="458"/>
        <v>500</v>
      </c>
      <c r="FZ432" s="85">
        <f t="shared" si="459"/>
        <v>500</v>
      </c>
      <c r="GA432" s="85">
        <f t="shared" si="460"/>
        <v>500</v>
      </c>
      <c r="GB432" s="85">
        <f t="shared" si="461"/>
        <v>500</v>
      </c>
      <c r="GC432" s="85">
        <f t="shared" si="462"/>
        <v>500</v>
      </c>
      <c r="GD432" s="85">
        <f t="shared" si="463"/>
        <v>500</v>
      </c>
      <c r="GE432" s="85">
        <f t="shared" si="464"/>
        <v>500</v>
      </c>
      <c r="GF432" s="85">
        <f t="shared" si="465"/>
        <v>500</v>
      </c>
      <c r="GG432" s="85">
        <f t="shared" si="466"/>
        <v>500</v>
      </c>
      <c r="GH432" s="101">
        <f t="shared" si="500"/>
        <v>4</v>
      </c>
      <c r="GI432" s="102">
        <f t="shared" si="501"/>
        <v>29.852862499999997</v>
      </c>
      <c r="GJ432" s="102">
        <f t="shared" si="502"/>
        <v>7.4632156249999992</v>
      </c>
      <c r="GK432" s="79">
        <f>ROW()</f>
        <v>432</v>
      </c>
    </row>
    <row r="433" spans="1:193" s="12" customFormat="1" ht="50.1" customHeight="1">
      <c r="A433" s="17">
        <f>ROW()</f>
        <v>433</v>
      </c>
      <c r="B433" s="32">
        <f t="shared" si="467"/>
        <v>427</v>
      </c>
      <c r="C433" s="33">
        <f t="shared" si="468"/>
        <v>427</v>
      </c>
      <c r="D433" s="31" t="s">
        <v>753</v>
      </c>
      <c r="E433" s="390">
        <f t="shared" si="436"/>
        <v>10.608000000000001</v>
      </c>
      <c r="F433" s="107">
        <f t="shared" si="469"/>
        <v>15.026733333333334</v>
      </c>
      <c r="G433" s="3">
        <v>0</v>
      </c>
      <c r="H433" s="4">
        <v>0</v>
      </c>
      <c r="I433" s="63"/>
      <c r="J433" s="15"/>
      <c r="K433" s="13"/>
      <c r="L433" s="98">
        <f t="shared" si="470"/>
        <v>0</v>
      </c>
      <c r="M433" s="99">
        <f>M5</f>
        <v>0.94499999999999995</v>
      </c>
      <c r="N433" s="100"/>
      <c r="O433" s="110"/>
      <c r="P433" s="95">
        <f t="shared" si="471"/>
        <v>0</v>
      </c>
      <c r="Q433" s="15"/>
      <c r="R433" s="24">
        <f t="shared" si="437"/>
        <v>0</v>
      </c>
      <c r="S433" s="25">
        <v>0</v>
      </c>
      <c r="T433" s="63"/>
      <c r="U433" s="15"/>
      <c r="V433" s="13"/>
      <c r="W433" s="98">
        <f t="shared" si="472"/>
        <v>1</v>
      </c>
      <c r="X433" s="99">
        <f>X5</f>
        <v>0.97</v>
      </c>
      <c r="Y433" s="100">
        <v>21</v>
      </c>
      <c r="Z433" s="110"/>
      <c r="AA433" s="95">
        <f t="shared" si="473"/>
        <v>20.37</v>
      </c>
      <c r="AB433" s="15"/>
      <c r="AC433" s="24">
        <f t="shared" si="438"/>
        <v>3</v>
      </c>
      <c r="AD433" s="5">
        <v>0</v>
      </c>
      <c r="AE433" s="63"/>
      <c r="AF433" s="15"/>
      <c r="AG433" s="13"/>
      <c r="AH433" s="98">
        <f t="shared" si="474"/>
        <v>0</v>
      </c>
      <c r="AI433" s="99">
        <f>AI5</f>
        <v>0.95499999999999996</v>
      </c>
      <c r="AJ433" s="100"/>
      <c r="AK433" s="110"/>
      <c r="AL433" s="95">
        <f t="shared" si="475"/>
        <v>0</v>
      </c>
      <c r="AM433" s="15"/>
      <c r="AN433" s="24">
        <f t="shared" si="439"/>
        <v>0</v>
      </c>
      <c r="AO433" s="5">
        <v>0</v>
      </c>
      <c r="AP433" s="63"/>
      <c r="AQ433" s="15"/>
      <c r="AR433" s="13"/>
      <c r="AS433" s="98">
        <f t="shared" si="476"/>
        <v>1</v>
      </c>
      <c r="AT433" s="99">
        <f>AT5</f>
        <v>0.96</v>
      </c>
      <c r="AU433" s="100">
        <v>11.05</v>
      </c>
      <c r="AV433" s="110"/>
      <c r="AW433" s="95">
        <f t="shared" si="477"/>
        <v>10.608000000000001</v>
      </c>
      <c r="AX433" s="15"/>
      <c r="AY433" s="24">
        <f t="shared" si="440"/>
        <v>1</v>
      </c>
      <c r="AZ433" s="5">
        <v>0</v>
      </c>
      <c r="BA433" s="63"/>
      <c r="BB433" s="15"/>
      <c r="BC433" s="13"/>
      <c r="BD433" s="98">
        <f t="shared" si="478"/>
        <v>1</v>
      </c>
      <c r="BE433" s="99">
        <f>BE5</f>
        <v>0.98</v>
      </c>
      <c r="BF433" s="100">
        <v>14.39</v>
      </c>
      <c r="BG433" s="110"/>
      <c r="BH433" s="95">
        <f t="shared" si="479"/>
        <v>14.1022</v>
      </c>
      <c r="BI433" s="15"/>
      <c r="BJ433" s="24">
        <f t="shared" si="441"/>
        <v>2</v>
      </c>
      <c r="BK433" s="5">
        <v>0</v>
      </c>
      <c r="BL433" s="63"/>
      <c r="BM433" s="15"/>
      <c r="BN433" s="13"/>
      <c r="BO433" s="98">
        <f t="shared" si="480"/>
        <v>0</v>
      </c>
      <c r="BP433" s="99">
        <f>BP5</f>
        <v>0.94499999999999995</v>
      </c>
      <c r="BQ433" s="100"/>
      <c r="BR433" s="110"/>
      <c r="BS433" s="95">
        <f t="shared" si="481"/>
        <v>0</v>
      </c>
      <c r="BT433" s="15"/>
      <c r="BU433" s="24">
        <f t="shared" si="442"/>
        <v>0</v>
      </c>
      <c r="BV433" s="5">
        <v>0</v>
      </c>
      <c r="BW433" s="63"/>
      <c r="BX433" s="15"/>
      <c r="BY433" s="13"/>
      <c r="BZ433" s="98">
        <f t="shared" si="482"/>
        <v>0</v>
      </c>
      <c r="CA433" s="99">
        <f>CA5</f>
        <v>1</v>
      </c>
      <c r="CB433" s="100"/>
      <c r="CC433" s="110"/>
      <c r="CD433" s="95">
        <f t="shared" si="483"/>
        <v>0</v>
      </c>
      <c r="CE433" s="15"/>
      <c r="CF433" s="24">
        <f t="shared" si="443"/>
        <v>0</v>
      </c>
      <c r="CG433" s="5">
        <v>0</v>
      </c>
      <c r="CH433" s="63"/>
      <c r="CI433" s="15"/>
      <c r="CJ433" s="13"/>
      <c r="CK433" s="98">
        <f t="shared" si="484"/>
        <v>0</v>
      </c>
      <c r="CL433" s="99">
        <f>CL5</f>
        <v>1</v>
      </c>
      <c r="CM433" s="100"/>
      <c r="CN433" s="110"/>
      <c r="CO433" s="95">
        <f t="shared" si="485"/>
        <v>0</v>
      </c>
      <c r="CP433" s="15"/>
      <c r="CQ433" s="24">
        <f t="shared" si="444"/>
        <v>0</v>
      </c>
      <c r="CR433" s="5">
        <v>0</v>
      </c>
      <c r="CS433" s="63"/>
      <c r="CT433" s="15"/>
      <c r="CU433" s="13"/>
      <c r="CV433" s="98">
        <f t="shared" si="486"/>
        <v>0</v>
      </c>
      <c r="CW433" s="99">
        <f>CW5</f>
        <v>1</v>
      </c>
      <c r="CX433" s="100"/>
      <c r="CY433" s="110"/>
      <c r="CZ433" s="95">
        <f t="shared" si="487"/>
        <v>0</v>
      </c>
      <c r="DA433" s="15"/>
      <c r="DB433" s="24">
        <f t="shared" si="445"/>
        <v>0</v>
      </c>
      <c r="DC433" s="5">
        <v>0</v>
      </c>
      <c r="DD433" s="63"/>
      <c r="DE433" s="15"/>
      <c r="DF433" s="13"/>
      <c r="DG433" s="98">
        <f t="shared" si="488"/>
        <v>0</v>
      </c>
      <c r="DH433" s="99">
        <f>DH5</f>
        <v>1</v>
      </c>
      <c r="DI433" s="100"/>
      <c r="DJ433" s="110"/>
      <c r="DK433" s="95">
        <f t="shared" si="489"/>
        <v>0</v>
      </c>
      <c r="DL433" s="15"/>
      <c r="DM433" s="24">
        <f t="shared" si="446"/>
        <v>0</v>
      </c>
      <c r="DN433" s="5">
        <v>0</v>
      </c>
      <c r="DO433" s="63"/>
      <c r="DP433" s="15"/>
      <c r="DQ433" s="13"/>
      <c r="DR433" s="98">
        <f t="shared" si="490"/>
        <v>0</v>
      </c>
      <c r="DS433" s="99">
        <f>DS5</f>
        <v>1</v>
      </c>
      <c r="DT433" s="100"/>
      <c r="DU433" s="110"/>
      <c r="DV433" s="95">
        <f t="shared" si="491"/>
        <v>0</v>
      </c>
      <c r="DW433" s="15"/>
      <c r="DX433" s="24">
        <f t="shared" si="447"/>
        <v>0</v>
      </c>
      <c r="DY433" s="5">
        <v>0</v>
      </c>
      <c r="DZ433" s="63"/>
      <c r="EA433" s="15"/>
      <c r="EB433" s="13"/>
      <c r="EC433" s="98">
        <f t="shared" si="492"/>
        <v>0</v>
      </c>
      <c r="ED433" s="99">
        <f>ED5</f>
        <v>1</v>
      </c>
      <c r="EE433" s="100"/>
      <c r="EF433" s="110"/>
      <c r="EG433" s="95">
        <f t="shared" si="493"/>
        <v>0</v>
      </c>
      <c r="EH433" s="15"/>
      <c r="EI433" s="24">
        <f t="shared" si="448"/>
        <v>0</v>
      </c>
      <c r="EJ433" s="5">
        <v>0</v>
      </c>
      <c r="EK433" s="63"/>
      <c r="EL433" s="15"/>
      <c r="EM433" s="13"/>
      <c r="EN433" s="98">
        <f t="shared" si="494"/>
        <v>0</v>
      </c>
      <c r="EO433" s="99">
        <f>EO5</f>
        <v>1</v>
      </c>
      <c r="EP433" s="100"/>
      <c r="EQ433" s="110"/>
      <c r="ER433" s="95">
        <f t="shared" si="495"/>
        <v>0</v>
      </c>
      <c r="ES433" s="15"/>
      <c r="ET433" s="24">
        <f t="shared" si="449"/>
        <v>0</v>
      </c>
      <c r="EU433" s="5">
        <v>0</v>
      </c>
      <c r="EV433" s="63"/>
      <c r="EW433" s="15"/>
      <c r="EX433" s="13"/>
      <c r="EY433" s="98">
        <f t="shared" si="496"/>
        <v>0</v>
      </c>
      <c r="EZ433" s="99">
        <f>EZ5</f>
        <v>1</v>
      </c>
      <c r="FA433" s="100"/>
      <c r="FB433" s="110"/>
      <c r="FC433" s="95">
        <f t="shared" si="497"/>
        <v>0</v>
      </c>
      <c r="FD433" s="15"/>
      <c r="FE433" s="24">
        <f t="shared" si="450"/>
        <v>0</v>
      </c>
      <c r="FF433" s="5">
        <v>0</v>
      </c>
      <c r="FG433" s="63"/>
      <c r="FH433" s="15"/>
      <c r="FI433" s="13"/>
      <c r="FJ433" s="98">
        <f t="shared" si="498"/>
        <v>0</v>
      </c>
      <c r="FK433" s="99">
        <f>FK5</f>
        <v>1</v>
      </c>
      <c r="FL433" s="100"/>
      <c r="FM433" s="110"/>
      <c r="FN433" s="95">
        <f t="shared" si="499"/>
        <v>0</v>
      </c>
      <c r="FO433" s="15"/>
      <c r="FP433" s="24">
        <f t="shared" si="451"/>
        <v>0</v>
      </c>
      <c r="FQ433" s="5">
        <v>0</v>
      </c>
      <c r="FR433" s="8">
        <v>0</v>
      </c>
      <c r="FS433" s="84">
        <f t="shared" si="452"/>
        <v>500</v>
      </c>
      <c r="FT433" s="85">
        <f t="shared" si="453"/>
        <v>20.37</v>
      </c>
      <c r="FU433" s="85">
        <f t="shared" si="454"/>
        <v>500</v>
      </c>
      <c r="FV433" s="85">
        <f t="shared" si="455"/>
        <v>10.608000000000001</v>
      </c>
      <c r="FW433" s="85">
        <f t="shared" si="456"/>
        <v>14.1022</v>
      </c>
      <c r="FX433" s="85">
        <f t="shared" si="457"/>
        <v>500</v>
      </c>
      <c r="FY433" s="85">
        <f t="shared" si="458"/>
        <v>500</v>
      </c>
      <c r="FZ433" s="85">
        <f t="shared" si="459"/>
        <v>500</v>
      </c>
      <c r="GA433" s="85">
        <f t="shared" si="460"/>
        <v>500</v>
      </c>
      <c r="GB433" s="85">
        <f t="shared" si="461"/>
        <v>500</v>
      </c>
      <c r="GC433" s="85">
        <f t="shared" si="462"/>
        <v>500</v>
      </c>
      <c r="GD433" s="85">
        <f t="shared" si="463"/>
        <v>500</v>
      </c>
      <c r="GE433" s="85">
        <f t="shared" si="464"/>
        <v>500</v>
      </c>
      <c r="GF433" s="85">
        <f t="shared" si="465"/>
        <v>500</v>
      </c>
      <c r="GG433" s="85">
        <f t="shared" si="466"/>
        <v>500</v>
      </c>
      <c r="GH433" s="101">
        <f t="shared" si="500"/>
        <v>3</v>
      </c>
      <c r="GI433" s="102">
        <f t="shared" si="501"/>
        <v>45.080200000000005</v>
      </c>
      <c r="GJ433" s="102">
        <f t="shared" si="502"/>
        <v>15.026733333333334</v>
      </c>
      <c r="GK433" s="79">
        <f>ROW()</f>
        <v>433</v>
      </c>
    </row>
    <row r="434" spans="1:193" s="12" customFormat="1" ht="50.1" customHeight="1">
      <c r="A434" s="17">
        <f>ROW()</f>
        <v>434</v>
      </c>
      <c r="B434" s="32">
        <f t="shared" si="467"/>
        <v>428</v>
      </c>
      <c r="C434" s="33">
        <f t="shared" si="468"/>
        <v>428</v>
      </c>
      <c r="D434" s="31" t="s">
        <v>754</v>
      </c>
      <c r="E434" s="390">
        <f t="shared" si="436"/>
        <v>10.8834</v>
      </c>
      <c r="F434" s="107">
        <f t="shared" si="469"/>
        <v>10.8834</v>
      </c>
      <c r="G434" s="3">
        <v>0</v>
      </c>
      <c r="H434" s="4">
        <v>0</v>
      </c>
      <c r="I434" s="63"/>
      <c r="J434" s="15"/>
      <c r="K434" s="13"/>
      <c r="L434" s="98">
        <f t="shared" si="470"/>
        <v>0</v>
      </c>
      <c r="M434" s="99">
        <f>M5</f>
        <v>0.94499999999999995</v>
      </c>
      <c r="N434" s="100"/>
      <c r="O434" s="110"/>
      <c r="P434" s="95">
        <f t="shared" si="471"/>
        <v>0</v>
      </c>
      <c r="Q434" s="15"/>
      <c r="R434" s="24">
        <f t="shared" si="437"/>
        <v>0</v>
      </c>
      <c r="S434" s="25">
        <v>0</v>
      </c>
      <c r="T434" s="63"/>
      <c r="U434" s="15"/>
      <c r="V434" s="13"/>
      <c r="W434" s="98">
        <f t="shared" si="472"/>
        <v>1</v>
      </c>
      <c r="X434" s="99">
        <f>X5</f>
        <v>0.97</v>
      </c>
      <c r="Y434" s="100">
        <v>11.22</v>
      </c>
      <c r="Z434" s="110"/>
      <c r="AA434" s="95">
        <f t="shared" si="473"/>
        <v>10.8834</v>
      </c>
      <c r="AB434" s="15"/>
      <c r="AC434" s="24">
        <f t="shared" si="438"/>
        <v>1</v>
      </c>
      <c r="AD434" s="5">
        <v>0</v>
      </c>
      <c r="AE434" s="63"/>
      <c r="AF434" s="15"/>
      <c r="AG434" s="13"/>
      <c r="AH434" s="98">
        <f t="shared" si="474"/>
        <v>0</v>
      </c>
      <c r="AI434" s="99">
        <f>AI5</f>
        <v>0.95499999999999996</v>
      </c>
      <c r="AJ434" s="100"/>
      <c r="AK434" s="110"/>
      <c r="AL434" s="95">
        <f t="shared" si="475"/>
        <v>0</v>
      </c>
      <c r="AM434" s="15"/>
      <c r="AN434" s="24">
        <f t="shared" si="439"/>
        <v>0</v>
      </c>
      <c r="AO434" s="5">
        <v>0</v>
      </c>
      <c r="AP434" s="63"/>
      <c r="AQ434" s="15"/>
      <c r="AR434" s="13"/>
      <c r="AS434" s="98">
        <f t="shared" si="476"/>
        <v>0</v>
      </c>
      <c r="AT434" s="99">
        <f>AT5</f>
        <v>0.96</v>
      </c>
      <c r="AU434" s="100"/>
      <c r="AV434" s="110"/>
      <c r="AW434" s="95">
        <f t="shared" si="477"/>
        <v>0</v>
      </c>
      <c r="AX434" s="15"/>
      <c r="AY434" s="24">
        <f t="shared" si="440"/>
        <v>0</v>
      </c>
      <c r="AZ434" s="5">
        <v>0</v>
      </c>
      <c r="BA434" s="63"/>
      <c r="BB434" s="15"/>
      <c r="BC434" s="13"/>
      <c r="BD434" s="98">
        <f t="shared" si="478"/>
        <v>0</v>
      </c>
      <c r="BE434" s="99">
        <f>BE5</f>
        <v>0.98</v>
      </c>
      <c r="BF434" s="100"/>
      <c r="BG434" s="110"/>
      <c r="BH434" s="95">
        <f t="shared" si="479"/>
        <v>0</v>
      </c>
      <c r="BI434" s="15"/>
      <c r="BJ434" s="24">
        <f t="shared" si="441"/>
        <v>0</v>
      </c>
      <c r="BK434" s="5">
        <v>0</v>
      </c>
      <c r="BL434" s="63"/>
      <c r="BM434" s="15"/>
      <c r="BN434" s="13"/>
      <c r="BO434" s="98">
        <f t="shared" si="480"/>
        <v>0</v>
      </c>
      <c r="BP434" s="99">
        <f>BP5</f>
        <v>0.94499999999999995</v>
      </c>
      <c r="BQ434" s="100"/>
      <c r="BR434" s="110"/>
      <c r="BS434" s="95">
        <f t="shared" si="481"/>
        <v>0</v>
      </c>
      <c r="BT434" s="15"/>
      <c r="BU434" s="24">
        <f t="shared" si="442"/>
        <v>0</v>
      </c>
      <c r="BV434" s="5">
        <v>0</v>
      </c>
      <c r="BW434" s="63"/>
      <c r="BX434" s="15"/>
      <c r="BY434" s="13"/>
      <c r="BZ434" s="98">
        <f t="shared" si="482"/>
        <v>0</v>
      </c>
      <c r="CA434" s="99">
        <f>CA5</f>
        <v>1</v>
      </c>
      <c r="CB434" s="100"/>
      <c r="CC434" s="110"/>
      <c r="CD434" s="95">
        <f t="shared" si="483"/>
        <v>0</v>
      </c>
      <c r="CE434" s="15"/>
      <c r="CF434" s="24">
        <f t="shared" si="443"/>
        <v>0</v>
      </c>
      <c r="CG434" s="5">
        <v>0</v>
      </c>
      <c r="CH434" s="63"/>
      <c r="CI434" s="15"/>
      <c r="CJ434" s="13"/>
      <c r="CK434" s="98">
        <f t="shared" si="484"/>
        <v>0</v>
      </c>
      <c r="CL434" s="99">
        <f>CL5</f>
        <v>1</v>
      </c>
      <c r="CM434" s="100"/>
      <c r="CN434" s="110"/>
      <c r="CO434" s="95">
        <f t="shared" si="485"/>
        <v>0</v>
      </c>
      <c r="CP434" s="15"/>
      <c r="CQ434" s="24">
        <f t="shared" si="444"/>
        <v>0</v>
      </c>
      <c r="CR434" s="5">
        <v>0</v>
      </c>
      <c r="CS434" s="63"/>
      <c r="CT434" s="15"/>
      <c r="CU434" s="13"/>
      <c r="CV434" s="98">
        <f t="shared" si="486"/>
        <v>0</v>
      </c>
      <c r="CW434" s="99">
        <f>CW5</f>
        <v>1</v>
      </c>
      <c r="CX434" s="100"/>
      <c r="CY434" s="110"/>
      <c r="CZ434" s="95">
        <f t="shared" si="487"/>
        <v>0</v>
      </c>
      <c r="DA434" s="15"/>
      <c r="DB434" s="24">
        <f t="shared" si="445"/>
        <v>0</v>
      </c>
      <c r="DC434" s="5">
        <v>0</v>
      </c>
      <c r="DD434" s="63"/>
      <c r="DE434" s="15"/>
      <c r="DF434" s="13"/>
      <c r="DG434" s="98">
        <f t="shared" si="488"/>
        <v>0</v>
      </c>
      <c r="DH434" s="99">
        <f>DH5</f>
        <v>1</v>
      </c>
      <c r="DI434" s="100"/>
      <c r="DJ434" s="110"/>
      <c r="DK434" s="95">
        <f t="shared" si="489"/>
        <v>0</v>
      </c>
      <c r="DL434" s="15"/>
      <c r="DM434" s="24">
        <f t="shared" si="446"/>
        <v>0</v>
      </c>
      <c r="DN434" s="5">
        <v>0</v>
      </c>
      <c r="DO434" s="63"/>
      <c r="DP434" s="15"/>
      <c r="DQ434" s="13"/>
      <c r="DR434" s="98">
        <f t="shared" si="490"/>
        <v>0</v>
      </c>
      <c r="DS434" s="99">
        <f>DS5</f>
        <v>1</v>
      </c>
      <c r="DT434" s="100"/>
      <c r="DU434" s="110"/>
      <c r="DV434" s="95">
        <f t="shared" si="491"/>
        <v>0</v>
      </c>
      <c r="DW434" s="15"/>
      <c r="DX434" s="24">
        <f t="shared" si="447"/>
        <v>0</v>
      </c>
      <c r="DY434" s="5">
        <v>0</v>
      </c>
      <c r="DZ434" s="63"/>
      <c r="EA434" s="15"/>
      <c r="EB434" s="13"/>
      <c r="EC434" s="98">
        <f t="shared" si="492"/>
        <v>0</v>
      </c>
      <c r="ED434" s="99">
        <f>ED5</f>
        <v>1</v>
      </c>
      <c r="EE434" s="100"/>
      <c r="EF434" s="110"/>
      <c r="EG434" s="95">
        <f t="shared" si="493"/>
        <v>0</v>
      </c>
      <c r="EH434" s="15"/>
      <c r="EI434" s="24">
        <f t="shared" si="448"/>
        <v>0</v>
      </c>
      <c r="EJ434" s="5">
        <v>0</v>
      </c>
      <c r="EK434" s="63"/>
      <c r="EL434" s="15"/>
      <c r="EM434" s="13"/>
      <c r="EN434" s="98">
        <f t="shared" si="494"/>
        <v>0</v>
      </c>
      <c r="EO434" s="99">
        <f>EO5</f>
        <v>1</v>
      </c>
      <c r="EP434" s="100"/>
      <c r="EQ434" s="110"/>
      <c r="ER434" s="95">
        <f t="shared" si="495"/>
        <v>0</v>
      </c>
      <c r="ES434" s="15"/>
      <c r="ET434" s="24">
        <f t="shared" si="449"/>
        <v>0</v>
      </c>
      <c r="EU434" s="5">
        <v>0</v>
      </c>
      <c r="EV434" s="63"/>
      <c r="EW434" s="15"/>
      <c r="EX434" s="13"/>
      <c r="EY434" s="98">
        <f t="shared" si="496"/>
        <v>0</v>
      </c>
      <c r="EZ434" s="99">
        <f>EZ5</f>
        <v>1</v>
      </c>
      <c r="FA434" s="100"/>
      <c r="FB434" s="110"/>
      <c r="FC434" s="95">
        <f t="shared" si="497"/>
        <v>0</v>
      </c>
      <c r="FD434" s="15"/>
      <c r="FE434" s="24">
        <f t="shared" si="450"/>
        <v>0</v>
      </c>
      <c r="FF434" s="5">
        <v>0</v>
      </c>
      <c r="FG434" s="63"/>
      <c r="FH434" s="15"/>
      <c r="FI434" s="13"/>
      <c r="FJ434" s="98">
        <f t="shared" si="498"/>
        <v>0</v>
      </c>
      <c r="FK434" s="99">
        <f>FK5</f>
        <v>1</v>
      </c>
      <c r="FL434" s="100"/>
      <c r="FM434" s="110"/>
      <c r="FN434" s="95">
        <f t="shared" si="499"/>
        <v>0</v>
      </c>
      <c r="FO434" s="15"/>
      <c r="FP434" s="24">
        <f t="shared" si="451"/>
        <v>0</v>
      </c>
      <c r="FQ434" s="5">
        <v>0</v>
      </c>
      <c r="FR434" s="8">
        <v>0</v>
      </c>
      <c r="FS434" s="84">
        <f t="shared" si="452"/>
        <v>500</v>
      </c>
      <c r="FT434" s="85">
        <f t="shared" si="453"/>
        <v>10.8834</v>
      </c>
      <c r="FU434" s="85">
        <f t="shared" si="454"/>
        <v>500</v>
      </c>
      <c r="FV434" s="85">
        <f t="shared" si="455"/>
        <v>500</v>
      </c>
      <c r="FW434" s="85">
        <f t="shared" si="456"/>
        <v>500</v>
      </c>
      <c r="FX434" s="85">
        <f t="shared" si="457"/>
        <v>500</v>
      </c>
      <c r="FY434" s="85">
        <f t="shared" si="458"/>
        <v>500</v>
      </c>
      <c r="FZ434" s="85">
        <f t="shared" si="459"/>
        <v>500</v>
      </c>
      <c r="GA434" s="85">
        <f t="shared" si="460"/>
        <v>500</v>
      </c>
      <c r="GB434" s="85">
        <f t="shared" si="461"/>
        <v>500</v>
      </c>
      <c r="GC434" s="85">
        <f t="shared" si="462"/>
        <v>500</v>
      </c>
      <c r="GD434" s="85">
        <f t="shared" si="463"/>
        <v>500</v>
      </c>
      <c r="GE434" s="85">
        <f t="shared" si="464"/>
        <v>500</v>
      </c>
      <c r="GF434" s="85">
        <f t="shared" si="465"/>
        <v>500</v>
      </c>
      <c r="GG434" s="85">
        <f t="shared" si="466"/>
        <v>500</v>
      </c>
      <c r="GH434" s="101">
        <f t="shared" si="500"/>
        <v>1</v>
      </c>
      <c r="GI434" s="102">
        <f t="shared" si="501"/>
        <v>10.8834</v>
      </c>
      <c r="GJ434" s="102">
        <f t="shared" si="502"/>
        <v>10.8834</v>
      </c>
      <c r="GK434" s="79">
        <f>ROW()</f>
        <v>434</v>
      </c>
    </row>
    <row r="435" spans="1:193" s="12" customFormat="1" ht="50.1" customHeight="1">
      <c r="A435" s="17">
        <f>ROW()</f>
        <v>435</v>
      </c>
      <c r="B435" s="32">
        <f t="shared" si="467"/>
        <v>429</v>
      </c>
      <c r="C435" s="33">
        <f t="shared" si="468"/>
        <v>429</v>
      </c>
      <c r="D435" s="31" t="s">
        <v>755</v>
      </c>
      <c r="E435" s="390">
        <f t="shared" si="436"/>
        <v>15.743999999999998</v>
      </c>
      <c r="F435" s="107">
        <f t="shared" si="469"/>
        <v>17.758702368750001</v>
      </c>
      <c r="G435" s="3">
        <v>0</v>
      </c>
      <c r="H435" s="4">
        <v>0</v>
      </c>
      <c r="I435" s="63"/>
      <c r="J435" s="15"/>
      <c r="K435" s="13"/>
      <c r="L435" s="98">
        <f t="shared" si="470"/>
        <v>1</v>
      </c>
      <c r="M435" s="99">
        <f>M5</f>
        <v>0.94499999999999995</v>
      </c>
      <c r="N435" s="100">
        <v>21.498999999999999</v>
      </c>
      <c r="O435" s="110">
        <v>125336</v>
      </c>
      <c r="P435" s="95">
        <f t="shared" si="471"/>
        <v>20.316554999999997</v>
      </c>
      <c r="Q435" s="15"/>
      <c r="R435" s="24">
        <f t="shared" si="437"/>
        <v>4</v>
      </c>
      <c r="S435" s="25">
        <v>0</v>
      </c>
      <c r="T435" s="63"/>
      <c r="U435" s="15"/>
      <c r="V435" s="13"/>
      <c r="W435" s="98">
        <f t="shared" si="472"/>
        <v>1</v>
      </c>
      <c r="X435" s="99">
        <f>X5</f>
        <v>0.97</v>
      </c>
      <c r="Y435" s="100">
        <v>16.263000000000002</v>
      </c>
      <c r="Z435" s="110"/>
      <c r="AA435" s="95">
        <f t="shared" si="473"/>
        <v>15.775110000000002</v>
      </c>
      <c r="AB435" s="15"/>
      <c r="AC435" s="24">
        <f t="shared" si="438"/>
        <v>2</v>
      </c>
      <c r="AD435" s="5">
        <v>0</v>
      </c>
      <c r="AE435" s="63"/>
      <c r="AF435" s="15"/>
      <c r="AG435" s="13"/>
      <c r="AH435" s="98">
        <f t="shared" si="474"/>
        <v>0</v>
      </c>
      <c r="AI435" s="99">
        <f>AI5</f>
        <v>0.95499999999999996</v>
      </c>
      <c r="AJ435" s="100"/>
      <c r="AK435" s="110"/>
      <c r="AL435" s="95">
        <f t="shared" si="475"/>
        <v>0</v>
      </c>
      <c r="AM435" s="15"/>
      <c r="AN435" s="24">
        <f t="shared" si="439"/>
        <v>0</v>
      </c>
      <c r="AO435" s="5">
        <v>0</v>
      </c>
      <c r="AP435" s="63"/>
      <c r="AQ435" s="15"/>
      <c r="AR435" s="13"/>
      <c r="AS435" s="98">
        <f t="shared" si="476"/>
        <v>1</v>
      </c>
      <c r="AT435" s="99">
        <f>AT5</f>
        <v>0.96</v>
      </c>
      <c r="AU435" s="100">
        <v>16.399999999999999</v>
      </c>
      <c r="AV435" s="110"/>
      <c r="AW435" s="95">
        <f t="shared" si="477"/>
        <v>15.743999999999998</v>
      </c>
      <c r="AX435" s="15"/>
      <c r="AY435" s="24">
        <f t="shared" si="440"/>
        <v>1</v>
      </c>
      <c r="AZ435" s="5">
        <v>0</v>
      </c>
      <c r="BA435" s="63"/>
      <c r="BB435" s="15"/>
      <c r="BC435" s="13"/>
      <c r="BD435" s="98">
        <f t="shared" si="478"/>
        <v>0</v>
      </c>
      <c r="BE435" s="99">
        <f>BE5</f>
        <v>0.98</v>
      </c>
      <c r="BF435" s="100"/>
      <c r="BG435" s="110"/>
      <c r="BH435" s="95">
        <f t="shared" si="479"/>
        <v>0</v>
      </c>
      <c r="BI435" s="15"/>
      <c r="BJ435" s="24">
        <f t="shared" si="441"/>
        <v>0</v>
      </c>
      <c r="BK435" s="5">
        <v>0</v>
      </c>
      <c r="BL435" s="63"/>
      <c r="BM435" s="15"/>
      <c r="BN435" s="13"/>
      <c r="BO435" s="98">
        <f t="shared" si="480"/>
        <v>1</v>
      </c>
      <c r="BP435" s="99">
        <f>BP5</f>
        <v>0.94499999999999995</v>
      </c>
      <c r="BQ435" s="100">
        <v>20.316554999999997</v>
      </c>
      <c r="BR435" s="110"/>
      <c r="BS435" s="95">
        <f t="shared" si="481"/>
        <v>19.199144474999997</v>
      </c>
      <c r="BT435" s="15"/>
      <c r="BU435" s="24">
        <f t="shared" si="442"/>
        <v>3</v>
      </c>
      <c r="BV435" s="5">
        <v>0</v>
      </c>
      <c r="BW435" s="63"/>
      <c r="BX435" s="15"/>
      <c r="BY435" s="13"/>
      <c r="BZ435" s="98">
        <f t="shared" si="482"/>
        <v>0</v>
      </c>
      <c r="CA435" s="99">
        <f>CA5</f>
        <v>1</v>
      </c>
      <c r="CB435" s="100"/>
      <c r="CC435" s="110"/>
      <c r="CD435" s="95">
        <f t="shared" si="483"/>
        <v>0</v>
      </c>
      <c r="CE435" s="15"/>
      <c r="CF435" s="24">
        <f t="shared" si="443"/>
        <v>0</v>
      </c>
      <c r="CG435" s="5">
        <v>0</v>
      </c>
      <c r="CH435" s="63"/>
      <c r="CI435" s="15"/>
      <c r="CJ435" s="13"/>
      <c r="CK435" s="98">
        <f t="shared" si="484"/>
        <v>0</v>
      </c>
      <c r="CL435" s="99">
        <f>CL5</f>
        <v>1</v>
      </c>
      <c r="CM435" s="100"/>
      <c r="CN435" s="110"/>
      <c r="CO435" s="95">
        <f t="shared" si="485"/>
        <v>0</v>
      </c>
      <c r="CP435" s="15"/>
      <c r="CQ435" s="24">
        <f t="shared" si="444"/>
        <v>0</v>
      </c>
      <c r="CR435" s="5">
        <v>0</v>
      </c>
      <c r="CS435" s="63"/>
      <c r="CT435" s="15"/>
      <c r="CU435" s="13"/>
      <c r="CV435" s="98">
        <f t="shared" si="486"/>
        <v>0</v>
      </c>
      <c r="CW435" s="99">
        <f>CW5</f>
        <v>1</v>
      </c>
      <c r="CX435" s="100"/>
      <c r="CY435" s="110"/>
      <c r="CZ435" s="95">
        <f t="shared" si="487"/>
        <v>0</v>
      </c>
      <c r="DA435" s="15"/>
      <c r="DB435" s="24">
        <f t="shared" si="445"/>
        <v>0</v>
      </c>
      <c r="DC435" s="5">
        <v>0</v>
      </c>
      <c r="DD435" s="63"/>
      <c r="DE435" s="15"/>
      <c r="DF435" s="13"/>
      <c r="DG435" s="98">
        <f t="shared" si="488"/>
        <v>0</v>
      </c>
      <c r="DH435" s="99">
        <f>DH5</f>
        <v>1</v>
      </c>
      <c r="DI435" s="100"/>
      <c r="DJ435" s="110"/>
      <c r="DK435" s="95">
        <f t="shared" si="489"/>
        <v>0</v>
      </c>
      <c r="DL435" s="15"/>
      <c r="DM435" s="24">
        <f t="shared" si="446"/>
        <v>0</v>
      </c>
      <c r="DN435" s="5">
        <v>0</v>
      </c>
      <c r="DO435" s="63"/>
      <c r="DP435" s="15"/>
      <c r="DQ435" s="13"/>
      <c r="DR435" s="98">
        <f t="shared" si="490"/>
        <v>0</v>
      </c>
      <c r="DS435" s="99">
        <f>DS5</f>
        <v>1</v>
      </c>
      <c r="DT435" s="100"/>
      <c r="DU435" s="110"/>
      <c r="DV435" s="95">
        <f t="shared" si="491"/>
        <v>0</v>
      </c>
      <c r="DW435" s="15"/>
      <c r="DX435" s="24">
        <f t="shared" si="447"/>
        <v>0</v>
      </c>
      <c r="DY435" s="5">
        <v>0</v>
      </c>
      <c r="DZ435" s="63"/>
      <c r="EA435" s="15"/>
      <c r="EB435" s="13"/>
      <c r="EC435" s="98">
        <f t="shared" si="492"/>
        <v>0</v>
      </c>
      <c r="ED435" s="99">
        <f>ED5</f>
        <v>1</v>
      </c>
      <c r="EE435" s="100"/>
      <c r="EF435" s="110"/>
      <c r="EG435" s="95">
        <f t="shared" si="493"/>
        <v>0</v>
      </c>
      <c r="EH435" s="15"/>
      <c r="EI435" s="24">
        <f t="shared" si="448"/>
        <v>0</v>
      </c>
      <c r="EJ435" s="5">
        <v>0</v>
      </c>
      <c r="EK435" s="63"/>
      <c r="EL435" s="15"/>
      <c r="EM435" s="13"/>
      <c r="EN435" s="98">
        <f t="shared" si="494"/>
        <v>0</v>
      </c>
      <c r="EO435" s="99">
        <f>EO5</f>
        <v>1</v>
      </c>
      <c r="EP435" s="100"/>
      <c r="EQ435" s="110"/>
      <c r="ER435" s="95">
        <f t="shared" si="495"/>
        <v>0</v>
      </c>
      <c r="ES435" s="15"/>
      <c r="ET435" s="24">
        <f t="shared" si="449"/>
        <v>0</v>
      </c>
      <c r="EU435" s="5">
        <v>0</v>
      </c>
      <c r="EV435" s="63"/>
      <c r="EW435" s="15"/>
      <c r="EX435" s="13"/>
      <c r="EY435" s="98">
        <f t="shared" si="496"/>
        <v>0</v>
      </c>
      <c r="EZ435" s="99">
        <f>EZ5</f>
        <v>1</v>
      </c>
      <c r="FA435" s="100"/>
      <c r="FB435" s="110"/>
      <c r="FC435" s="95">
        <f t="shared" si="497"/>
        <v>0</v>
      </c>
      <c r="FD435" s="15"/>
      <c r="FE435" s="24">
        <f t="shared" si="450"/>
        <v>0</v>
      </c>
      <c r="FF435" s="5">
        <v>0</v>
      </c>
      <c r="FG435" s="63"/>
      <c r="FH435" s="15"/>
      <c r="FI435" s="13"/>
      <c r="FJ435" s="98">
        <f t="shared" si="498"/>
        <v>0</v>
      </c>
      <c r="FK435" s="99">
        <f>FK5</f>
        <v>1</v>
      </c>
      <c r="FL435" s="100"/>
      <c r="FM435" s="110"/>
      <c r="FN435" s="95">
        <f t="shared" si="499"/>
        <v>0</v>
      </c>
      <c r="FO435" s="15"/>
      <c r="FP435" s="24">
        <f t="shared" si="451"/>
        <v>0</v>
      </c>
      <c r="FQ435" s="5">
        <v>0</v>
      </c>
      <c r="FR435" s="8">
        <v>0</v>
      </c>
      <c r="FS435" s="84">
        <f t="shared" si="452"/>
        <v>20.316554999999997</v>
      </c>
      <c r="FT435" s="85">
        <f t="shared" si="453"/>
        <v>15.775110000000002</v>
      </c>
      <c r="FU435" s="85">
        <f t="shared" si="454"/>
        <v>500</v>
      </c>
      <c r="FV435" s="85">
        <f t="shared" si="455"/>
        <v>15.743999999999998</v>
      </c>
      <c r="FW435" s="85">
        <f t="shared" si="456"/>
        <v>500</v>
      </c>
      <c r="FX435" s="85">
        <f t="shared" si="457"/>
        <v>19.199144474999997</v>
      </c>
      <c r="FY435" s="85">
        <f t="shared" si="458"/>
        <v>500</v>
      </c>
      <c r="FZ435" s="85">
        <f t="shared" si="459"/>
        <v>500</v>
      </c>
      <c r="GA435" s="85">
        <f t="shared" si="460"/>
        <v>500</v>
      </c>
      <c r="GB435" s="85">
        <f t="shared" si="461"/>
        <v>500</v>
      </c>
      <c r="GC435" s="85">
        <f t="shared" si="462"/>
        <v>500</v>
      </c>
      <c r="GD435" s="85">
        <f t="shared" si="463"/>
        <v>500</v>
      </c>
      <c r="GE435" s="85">
        <f t="shared" si="464"/>
        <v>500</v>
      </c>
      <c r="GF435" s="85">
        <f t="shared" si="465"/>
        <v>500</v>
      </c>
      <c r="GG435" s="85">
        <f t="shared" si="466"/>
        <v>500</v>
      </c>
      <c r="GH435" s="101">
        <f t="shared" si="500"/>
        <v>4</v>
      </c>
      <c r="GI435" s="102">
        <f t="shared" si="501"/>
        <v>71.034809475000003</v>
      </c>
      <c r="GJ435" s="102">
        <f t="shared" si="502"/>
        <v>17.758702368750001</v>
      </c>
      <c r="GK435" s="79">
        <f>ROW()</f>
        <v>435</v>
      </c>
    </row>
    <row r="436" spans="1:193" s="12" customFormat="1" ht="50.1" customHeight="1">
      <c r="A436" s="17">
        <f>ROW()</f>
        <v>436</v>
      </c>
      <c r="B436" s="32">
        <f t="shared" si="467"/>
        <v>430</v>
      </c>
      <c r="C436" s="33">
        <f t="shared" si="468"/>
        <v>430</v>
      </c>
      <c r="D436" s="31" t="s">
        <v>756</v>
      </c>
      <c r="E436" s="390">
        <f t="shared" si="436"/>
        <v>7.1999999999999993</v>
      </c>
      <c r="F436" s="107">
        <f t="shared" si="469"/>
        <v>7.1999999999999993</v>
      </c>
      <c r="G436" s="3">
        <v>0</v>
      </c>
      <c r="H436" s="4">
        <v>0</v>
      </c>
      <c r="I436" s="63"/>
      <c r="J436" s="15"/>
      <c r="K436" s="13"/>
      <c r="L436" s="98">
        <f t="shared" si="470"/>
        <v>0</v>
      </c>
      <c r="M436" s="99">
        <f>M5</f>
        <v>0.94499999999999995</v>
      </c>
      <c r="N436" s="100"/>
      <c r="O436" s="110"/>
      <c r="P436" s="95">
        <f t="shared" si="471"/>
        <v>0</v>
      </c>
      <c r="Q436" s="15"/>
      <c r="R436" s="24">
        <f t="shared" si="437"/>
        <v>0</v>
      </c>
      <c r="S436" s="25">
        <v>0</v>
      </c>
      <c r="T436" s="63"/>
      <c r="U436" s="15"/>
      <c r="V436" s="13"/>
      <c r="W436" s="98">
        <f t="shared" si="472"/>
        <v>0</v>
      </c>
      <c r="X436" s="99">
        <f>X5</f>
        <v>0.97</v>
      </c>
      <c r="Y436" s="100"/>
      <c r="Z436" s="110"/>
      <c r="AA436" s="95">
        <f t="shared" si="473"/>
        <v>0</v>
      </c>
      <c r="AB436" s="15"/>
      <c r="AC436" s="24">
        <f t="shared" si="438"/>
        <v>0</v>
      </c>
      <c r="AD436" s="5">
        <v>0</v>
      </c>
      <c r="AE436" s="63"/>
      <c r="AF436" s="15"/>
      <c r="AG436" s="13"/>
      <c r="AH436" s="98">
        <f t="shared" si="474"/>
        <v>0</v>
      </c>
      <c r="AI436" s="99">
        <f>AI5</f>
        <v>0.95499999999999996</v>
      </c>
      <c r="AJ436" s="100"/>
      <c r="AK436" s="110"/>
      <c r="AL436" s="95">
        <f t="shared" si="475"/>
        <v>0</v>
      </c>
      <c r="AM436" s="15"/>
      <c r="AN436" s="24">
        <f t="shared" si="439"/>
        <v>0</v>
      </c>
      <c r="AO436" s="5">
        <v>0</v>
      </c>
      <c r="AP436" s="63"/>
      <c r="AQ436" s="15"/>
      <c r="AR436" s="13"/>
      <c r="AS436" s="98">
        <f t="shared" si="476"/>
        <v>1</v>
      </c>
      <c r="AT436" s="99">
        <f>AT5</f>
        <v>0.96</v>
      </c>
      <c r="AU436" s="100">
        <v>7.5</v>
      </c>
      <c r="AV436" s="110"/>
      <c r="AW436" s="95">
        <f t="shared" si="477"/>
        <v>7.1999999999999993</v>
      </c>
      <c r="AX436" s="15"/>
      <c r="AY436" s="24">
        <f t="shared" si="440"/>
        <v>1</v>
      </c>
      <c r="AZ436" s="5">
        <v>0</v>
      </c>
      <c r="BA436" s="63"/>
      <c r="BB436" s="15"/>
      <c r="BC436" s="13"/>
      <c r="BD436" s="98">
        <f t="shared" si="478"/>
        <v>0</v>
      </c>
      <c r="BE436" s="99">
        <f>BE5</f>
        <v>0.98</v>
      </c>
      <c r="BF436" s="100"/>
      <c r="BG436" s="110"/>
      <c r="BH436" s="95">
        <f t="shared" si="479"/>
        <v>0</v>
      </c>
      <c r="BI436" s="15"/>
      <c r="BJ436" s="24">
        <f t="shared" si="441"/>
        <v>0</v>
      </c>
      <c r="BK436" s="5">
        <v>0</v>
      </c>
      <c r="BL436" s="63"/>
      <c r="BM436" s="15"/>
      <c r="BN436" s="13"/>
      <c r="BO436" s="98">
        <f t="shared" si="480"/>
        <v>0</v>
      </c>
      <c r="BP436" s="99">
        <f>BP5</f>
        <v>0.94499999999999995</v>
      </c>
      <c r="BQ436" s="100"/>
      <c r="BR436" s="110"/>
      <c r="BS436" s="95">
        <f t="shared" si="481"/>
        <v>0</v>
      </c>
      <c r="BT436" s="15"/>
      <c r="BU436" s="24">
        <f t="shared" si="442"/>
        <v>0</v>
      </c>
      <c r="BV436" s="5">
        <v>0</v>
      </c>
      <c r="BW436" s="63"/>
      <c r="BX436" s="15"/>
      <c r="BY436" s="13"/>
      <c r="BZ436" s="98">
        <f t="shared" si="482"/>
        <v>0</v>
      </c>
      <c r="CA436" s="99">
        <f>CA5</f>
        <v>1</v>
      </c>
      <c r="CB436" s="100"/>
      <c r="CC436" s="110"/>
      <c r="CD436" s="95">
        <f t="shared" si="483"/>
        <v>0</v>
      </c>
      <c r="CE436" s="15"/>
      <c r="CF436" s="24">
        <f t="shared" si="443"/>
        <v>0</v>
      </c>
      <c r="CG436" s="5">
        <v>0</v>
      </c>
      <c r="CH436" s="63"/>
      <c r="CI436" s="15"/>
      <c r="CJ436" s="13"/>
      <c r="CK436" s="98">
        <f t="shared" si="484"/>
        <v>0</v>
      </c>
      <c r="CL436" s="99">
        <f>CL5</f>
        <v>1</v>
      </c>
      <c r="CM436" s="100"/>
      <c r="CN436" s="110"/>
      <c r="CO436" s="95">
        <f t="shared" si="485"/>
        <v>0</v>
      </c>
      <c r="CP436" s="15"/>
      <c r="CQ436" s="24">
        <f t="shared" si="444"/>
        <v>0</v>
      </c>
      <c r="CR436" s="5">
        <v>0</v>
      </c>
      <c r="CS436" s="63"/>
      <c r="CT436" s="15"/>
      <c r="CU436" s="13"/>
      <c r="CV436" s="98">
        <f t="shared" si="486"/>
        <v>0</v>
      </c>
      <c r="CW436" s="99">
        <f>CW5</f>
        <v>1</v>
      </c>
      <c r="CX436" s="100"/>
      <c r="CY436" s="110"/>
      <c r="CZ436" s="95">
        <f t="shared" si="487"/>
        <v>0</v>
      </c>
      <c r="DA436" s="15"/>
      <c r="DB436" s="24">
        <f t="shared" si="445"/>
        <v>0</v>
      </c>
      <c r="DC436" s="5">
        <v>0</v>
      </c>
      <c r="DD436" s="63"/>
      <c r="DE436" s="15"/>
      <c r="DF436" s="13"/>
      <c r="DG436" s="98">
        <f t="shared" si="488"/>
        <v>0</v>
      </c>
      <c r="DH436" s="99">
        <f>DH5</f>
        <v>1</v>
      </c>
      <c r="DI436" s="100"/>
      <c r="DJ436" s="110"/>
      <c r="DK436" s="95">
        <f t="shared" si="489"/>
        <v>0</v>
      </c>
      <c r="DL436" s="15"/>
      <c r="DM436" s="24">
        <f t="shared" si="446"/>
        <v>0</v>
      </c>
      <c r="DN436" s="5">
        <v>0</v>
      </c>
      <c r="DO436" s="63"/>
      <c r="DP436" s="15"/>
      <c r="DQ436" s="13"/>
      <c r="DR436" s="98">
        <f t="shared" si="490"/>
        <v>0</v>
      </c>
      <c r="DS436" s="99">
        <f>DS5</f>
        <v>1</v>
      </c>
      <c r="DT436" s="100"/>
      <c r="DU436" s="110"/>
      <c r="DV436" s="95">
        <f t="shared" si="491"/>
        <v>0</v>
      </c>
      <c r="DW436" s="15"/>
      <c r="DX436" s="24">
        <f t="shared" si="447"/>
        <v>0</v>
      </c>
      <c r="DY436" s="5">
        <v>0</v>
      </c>
      <c r="DZ436" s="63"/>
      <c r="EA436" s="15"/>
      <c r="EB436" s="13"/>
      <c r="EC436" s="98">
        <f t="shared" si="492"/>
        <v>0</v>
      </c>
      <c r="ED436" s="99">
        <f>ED5</f>
        <v>1</v>
      </c>
      <c r="EE436" s="100"/>
      <c r="EF436" s="110"/>
      <c r="EG436" s="95">
        <f t="shared" si="493"/>
        <v>0</v>
      </c>
      <c r="EH436" s="15"/>
      <c r="EI436" s="24">
        <f t="shared" si="448"/>
        <v>0</v>
      </c>
      <c r="EJ436" s="5">
        <v>0</v>
      </c>
      <c r="EK436" s="63"/>
      <c r="EL436" s="15"/>
      <c r="EM436" s="13"/>
      <c r="EN436" s="98">
        <f t="shared" si="494"/>
        <v>0</v>
      </c>
      <c r="EO436" s="99">
        <f>EO5</f>
        <v>1</v>
      </c>
      <c r="EP436" s="100"/>
      <c r="EQ436" s="110"/>
      <c r="ER436" s="95">
        <f t="shared" si="495"/>
        <v>0</v>
      </c>
      <c r="ES436" s="15"/>
      <c r="ET436" s="24">
        <f t="shared" si="449"/>
        <v>0</v>
      </c>
      <c r="EU436" s="5">
        <v>0</v>
      </c>
      <c r="EV436" s="63"/>
      <c r="EW436" s="15"/>
      <c r="EX436" s="13"/>
      <c r="EY436" s="98">
        <f t="shared" si="496"/>
        <v>0</v>
      </c>
      <c r="EZ436" s="99">
        <f>EZ5</f>
        <v>1</v>
      </c>
      <c r="FA436" s="100"/>
      <c r="FB436" s="110"/>
      <c r="FC436" s="95">
        <f t="shared" si="497"/>
        <v>0</v>
      </c>
      <c r="FD436" s="15"/>
      <c r="FE436" s="24">
        <f t="shared" si="450"/>
        <v>0</v>
      </c>
      <c r="FF436" s="5">
        <v>0</v>
      </c>
      <c r="FG436" s="63"/>
      <c r="FH436" s="15"/>
      <c r="FI436" s="13"/>
      <c r="FJ436" s="98">
        <f t="shared" si="498"/>
        <v>0</v>
      </c>
      <c r="FK436" s="99">
        <f>FK5</f>
        <v>1</v>
      </c>
      <c r="FL436" s="100"/>
      <c r="FM436" s="110"/>
      <c r="FN436" s="95">
        <f t="shared" si="499"/>
        <v>0</v>
      </c>
      <c r="FO436" s="15"/>
      <c r="FP436" s="24">
        <f t="shared" si="451"/>
        <v>0</v>
      </c>
      <c r="FQ436" s="5">
        <v>0</v>
      </c>
      <c r="FR436" s="8">
        <v>0</v>
      </c>
      <c r="FS436" s="84">
        <f t="shared" si="452"/>
        <v>500</v>
      </c>
      <c r="FT436" s="85">
        <f t="shared" si="453"/>
        <v>500</v>
      </c>
      <c r="FU436" s="85">
        <f t="shared" si="454"/>
        <v>500</v>
      </c>
      <c r="FV436" s="85">
        <f t="shared" si="455"/>
        <v>7.1999999999999993</v>
      </c>
      <c r="FW436" s="85">
        <f t="shared" si="456"/>
        <v>500</v>
      </c>
      <c r="FX436" s="85">
        <f t="shared" si="457"/>
        <v>500</v>
      </c>
      <c r="FY436" s="85">
        <f t="shared" si="458"/>
        <v>500</v>
      </c>
      <c r="FZ436" s="85">
        <f t="shared" si="459"/>
        <v>500</v>
      </c>
      <c r="GA436" s="85">
        <f t="shared" si="460"/>
        <v>500</v>
      </c>
      <c r="GB436" s="85">
        <f t="shared" si="461"/>
        <v>500</v>
      </c>
      <c r="GC436" s="85">
        <f t="shared" si="462"/>
        <v>500</v>
      </c>
      <c r="GD436" s="85">
        <f t="shared" si="463"/>
        <v>500</v>
      </c>
      <c r="GE436" s="85">
        <f t="shared" si="464"/>
        <v>500</v>
      </c>
      <c r="GF436" s="85">
        <f t="shared" si="465"/>
        <v>500</v>
      </c>
      <c r="GG436" s="85">
        <f t="shared" si="466"/>
        <v>500</v>
      </c>
      <c r="GH436" s="101">
        <f t="shared" si="500"/>
        <v>1</v>
      </c>
      <c r="GI436" s="102">
        <f t="shared" si="501"/>
        <v>7.1999999999999993</v>
      </c>
      <c r="GJ436" s="102">
        <f t="shared" si="502"/>
        <v>7.1999999999999993</v>
      </c>
      <c r="GK436" s="79">
        <f>ROW()</f>
        <v>436</v>
      </c>
    </row>
    <row r="437" spans="1:193" s="12" customFormat="1" ht="50.1" customHeight="1">
      <c r="A437" s="17">
        <f>ROW()</f>
        <v>437</v>
      </c>
      <c r="B437" s="32">
        <f t="shared" si="467"/>
        <v>431</v>
      </c>
      <c r="C437" s="33">
        <f t="shared" si="468"/>
        <v>431</v>
      </c>
      <c r="D437" s="31" t="s">
        <v>757</v>
      </c>
      <c r="E437" s="390">
        <f t="shared" si="436"/>
        <v>18.752631974999996</v>
      </c>
      <c r="F437" s="107">
        <f t="shared" si="469"/>
        <v>21.84443174375</v>
      </c>
      <c r="G437" s="3">
        <v>0</v>
      </c>
      <c r="H437" s="4">
        <v>0</v>
      </c>
      <c r="I437" s="63"/>
      <c r="J437" s="15"/>
      <c r="K437" s="13"/>
      <c r="L437" s="98">
        <f t="shared" si="470"/>
        <v>1</v>
      </c>
      <c r="M437" s="99">
        <f>M5</f>
        <v>0.94499999999999995</v>
      </c>
      <c r="N437" s="100">
        <v>20.998999999999999</v>
      </c>
      <c r="O437" s="110">
        <v>121302</v>
      </c>
      <c r="P437" s="95">
        <f t="shared" si="471"/>
        <v>19.844054999999997</v>
      </c>
      <c r="Q437" s="15"/>
      <c r="R437" s="24">
        <f t="shared" si="437"/>
        <v>2</v>
      </c>
      <c r="S437" s="25">
        <v>0</v>
      </c>
      <c r="T437" s="63"/>
      <c r="U437" s="15"/>
      <c r="V437" s="13"/>
      <c r="W437" s="98">
        <f t="shared" si="472"/>
        <v>1</v>
      </c>
      <c r="X437" s="99">
        <f>X5</f>
        <v>0.97</v>
      </c>
      <c r="Y437" s="100">
        <v>27.032</v>
      </c>
      <c r="Z437" s="110"/>
      <c r="AA437" s="95">
        <f t="shared" si="473"/>
        <v>26.221039999999999</v>
      </c>
      <c r="AB437" s="15"/>
      <c r="AC437" s="24">
        <f t="shared" si="438"/>
        <v>4</v>
      </c>
      <c r="AD437" s="5">
        <v>0</v>
      </c>
      <c r="AE437" s="63"/>
      <c r="AF437" s="15"/>
      <c r="AG437" s="13"/>
      <c r="AH437" s="98">
        <f t="shared" si="474"/>
        <v>0</v>
      </c>
      <c r="AI437" s="99">
        <f>AI5</f>
        <v>0.95499999999999996</v>
      </c>
      <c r="AJ437" s="100"/>
      <c r="AK437" s="110"/>
      <c r="AL437" s="95">
        <f t="shared" si="475"/>
        <v>0</v>
      </c>
      <c r="AM437" s="15"/>
      <c r="AN437" s="24">
        <f t="shared" si="439"/>
        <v>0</v>
      </c>
      <c r="AO437" s="5">
        <v>0</v>
      </c>
      <c r="AP437" s="63"/>
      <c r="AQ437" s="15"/>
      <c r="AR437" s="13"/>
      <c r="AS437" s="98">
        <f t="shared" si="476"/>
        <v>1</v>
      </c>
      <c r="AT437" s="99">
        <f>AT5</f>
        <v>0.96</v>
      </c>
      <c r="AU437" s="100">
        <v>23.5</v>
      </c>
      <c r="AV437" s="110"/>
      <c r="AW437" s="95">
        <f t="shared" si="477"/>
        <v>22.56</v>
      </c>
      <c r="AX437" s="15"/>
      <c r="AY437" s="24">
        <f t="shared" si="440"/>
        <v>3</v>
      </c>
      <c r="AZ437" s="5">
        <v>0</v>
      </c>
      <c r="BA437" s="63"/>
      <c r="BB437" s="15"/>
      <c r="BC437" s="13"/>
      <c r="BD437" s="98">
        <f t="shared" si="478"/>
        <v>0</v>
      </c>
      <c r="BE437" s="99">
        <f>BE5</f>
        <v>0.98</v>
      </c>
      <c r="BF437" s="100"/>
      <c r="BG437" s="110"/>
      <c r="BH437" s="95">
        <f t="shared" si="479"/>
        <v>0</v>
      </c>
      <c r="BI437" s="15"/>
      <c r="BJ437" s="24">
        <f t="shared" si="441"/>
        <v>0</v>
      </c>
      <c r="BK437" s="5">
        <v>0</v>
      </c>
      <c r="BL437" s="63"/>
      <c r="BM437" s="15"/>
      <c r="BN437" s="13"/>
      <c r="BO437" s="98">
        <f t="shared" si="480"/>
        <v>1</v>
      </c>
      <c r="BP437" s="99">
        <f>BP5</f>
        <v>0.94499999999999995</v>
      </c>
      <c r="BQ437" s="100">
        <v>19.844054999999997</v>
      </c>
      <c r="BR437" s="110"/>
      <c r="BS437" s="95">
        <f t="shared" si="481"/>
        <v>18.752631974999996</v>
      </c>
      <c r="BT437" s="15"/>
      <c r="BU437" s="24">
        <f t="shared" si="442"/>
        <v>1</v>
      </c>
      <c r="BV437" s="5">
        <v>0</v>
      </c>
      <c r="BW437" s="63"/>
      <c r="BX437" s="15"/>
      <c r="BY437" s="13"/>
      <c r="BZ437" s="98">
        <f t="shared" si="482"/>
        <v>0</v>
      </c>
      <c r="CA437" s="99">
        <f>CA5</f>
        <v>1</v>
      </c>
      <c r="CB437" s="100"/>
      <c r="CC437" s="110"/>
      <c r="CD437" s="95">
        <f t="shared" si="483"/>
        <v>0</v>
      </c>
      <c r="CE437" s="15"/>
      <c r="CF437" s="24">
        <f t="shared" si="443"/>
        <v>0</v>
      </c>
      <c r="CG437" s="5">
        <v>0</v>
      </c>
      <c r="CH437" s="63"/>
      <c r="CI437" s="15"/>
      <c r="CJ437" s="13"/>
      <c r="CK437" s="98">
        <f t="shared" si="484"/>
        <v>0</v>
      </c>
      <c r="CL437" s="99">
        <f>CL5</f>
        <v>1</v>
      </c>
      <c r="CM437" s="100"/>
      <c r="CN437" s="110"/>
      <c r="CO437" s="95">
        <f t="shared" si="485"/>
        <v>0</v>
      </c>
      <c r="CP437" s="15"/>
      <c r="CQ437" s="24">
        <f t="shared" si="444"/>
        <v>0</v>
      </c>
      <c r="CR437" s="5">
        <v>0</v>
      </c>
      <c r="CS437" s="63"/>
      <c r="CT437" s="15"/>
      <c r="CU437" s="13"/>
      <c r="CV437" s="98">
        <f t="shared" si="486"/>
        <v>0</v>
      </c>
      <c r="CW437" s="99">
        <f>CW5</f>
        <v>1</v>
      </c>
      <c r="CX437" s="100"/>
      <c r="CY437" s="110"/>
      <c r="CZ437" s="95">
        <f t="shared" si="487"/>
        <v>0</v>
      </c>
      <c r="DA437" s="15"/>
      <c r="DB437" s="24">
        <f t="shared" si="445"/>
        <v>0</v>
      </c>
      <c r="DC437" s="5">
        <v>0</v>
      </c>
      <c r="DD437" s="63"/>
      <c r="DE437" s="15"/>
      <c r="DF437" s="13"/>
      <c r="DG437" s="98">
        <f t="shared" si="488"/>
        <v>0</v>
      </c>
      <c r="DH437" s="99">
        <f>DH5</f>
        <v>1</v>
      </c>
      <c r="DI437" s="100"/>
      <c r="DJ437" s="110"/>
      <c r="DK437" s="95">
        <f t="shared" si="489"/>
        <v>0</v>
      </c>
      <c r="DL437" s="15"/>
      <c r="DM437" s="24">
        <f t="shared" si="446"/>
        <v>0</v>
      </c>
      <c r="DN437" s="5">
        <v>0</v>
      </c>
      <c r="DO437" s="63"/>
      <c r="DP437" s="15"/>
      <c r="DQ437" s="13"/>
      <c r="DR437" s="98">
        <f t="shared" si="490"/>
        <v>0</v>
      </c>
      <c r="DS437" s="99">
        <f>DS5</f>
        <v>1</v>
      </c>
      <c r="DT437" s="100"/>
      <c r="DU437" s="110"/>
      <c r="DV437" s="95">
        <f t="shared" si="491"/>
        <v>0</v>
      </c>
      <c r="DW437" s="15"/>
      <c r="DX437" s="24">
        <f t="shared" si="447"/>
        <v>0</v>
      </c>
      <c r="DY437" s="5">
        <v>0</v>
      </c>
      <c r="DZ437" s="63"/>
      <c r="EA437" s="15"/>
      <c r="EB437" s="13"/>
      <c r="EC437" s="98">
        <f t="shared" si="492"/>
        <v>0</v>
      </c>
      <c r="ED437" s="99">
        <f>ED5</f>
        <v>1</v>
      </c>
      <c r="EE437" s="100"/>
      <c r="EF437" s="110"/>
      <c r="EG437" s="95">
        <f t="shared" si="493"/>
        <v>0</v>
      </c>
      <c r="EH437" s="15"/>
      <c r="EI437" s="24">
        <f t="shared" si="448"/>
        <v>0</v>
      </c>
      <c r="EJ437" s="5">
        <v>0</v>
      </c>
      <c r="EK437" s="63"/>
      <c r="EL437" s="15"/>
      <c r="EM437" s="13"/>
      <c r="EN437" s="98">
        <f t="shared" si="494"/>
        <v>0</v>
      </c>
      <c r="EO437" s="99">
        <f>EO5</f>
        <v>1</v>
      </c>
      <c r="EP437" s="100"/>
      <c r="EQ437" s="110"/>
      <c r="ER437" s="95">
        <f t="shared" si="495"/>
        <v>0</v>
      </c>
      <c r="ES437" s="15"/>
      <c r="ET437" s="24">
        <f t="shared" si="449"/>
        <v>0</v>
      </c>
      <c r="EU437" s="5">
        <v>0</v>
      </c>
      <c r="EV437" s="63"/>
      <c r="EW437" s="15"/>
      <c r="EX437" s="13"/>
      <c r="EY437" s="98">
        <f t="shared" si="496"/>
        <v>0</v>
      </c>
      <c r="EZ437" s="99">
        <f>EZ5</f>
        <v>1</v>
      </c>
      <c r="FA437" s="100"/>
      <c r="FB437" s="110"/>
      <c r="FC437" s="95">
        <f t="shared" si="497"/>
        <v>0</v>
      </c>
      <c r="FD437" s="15"/>
      <c r="FE437" s="24">
        <f t="shared" si="450"/>
        <v>0</v>
      </c>
      <c r="FF437" s="5">
        <v>0</v>
      </c>
      <c r="FG437" s="63"/>
      <c r="FH437" s="15"/>
      <c r="FI437" s="13"/>
      <c r="FJ437" s="98">
        <f t="shared" si="498"/>
        <v>0</v>
      </c>
      <c r="FK437" s="99">
        <f>FK5</f>
        <v>1</v>
      </c>
      <c r="FL437" s="100"/>
      <c r="FM437" s="110"/>
      <c r="FN437" s="95">
        <f t="shared" si="499"/>
        <v>0</v>
      </c>
      <c r="FO437" s="15"/>
      <c r="FP437" s="24">
        <f t="shared" si="451"/>
        <v>0</v>
      </c>
      <c r="FQ437" s="5">
        <v>0</v>
      </c>
      <c r="FR437" s="8">
        <v>0</v>
      </c>
      <c r="FS437" s="84">
        <f t="shared" si="452"/>
        <v>19.844054999999997</v>
      </c>
      <c r="FT437" s="85">
        <f t="shared" si="453"/>
        <v>26.221039999999999</v>
      </c>
      <c r="FU437" s="85">
        <f t="shared" si="454"/>
        <v>500</v>
      </c>
      <c r="FV437" s="85">
        <f t="shared" si="455"/>
        <v>22.56</v>
      </c>
      <c r="FW437" s="85">
        <f t="shared" si="456"/>
        <v>500</v>
      </c>
      <c r="FX437" s="85">
        <f t="shared" si="457"/>
        <v>18.752631974999996</v>
      </c>
      <c r="FY437" s="85">
        <f t="shared" si="458"/>
        <v>500</v>
      </c>
      <c r="FZ437" s="85">
        <f t="shared" si="459"/>
        <v>500</v>
      </c>
      <c r="GA437" s="85">
        <f t="shared" si="460"/>
        <v>500</v>
      </c>
      <c r="GB437" s="85">
        <f t="shared" si="461"/>
        <v>500</v>
      </c>
      <c r="GC437" s="85">
        <f t="shared" si="462"/>
        <v>500</v>
      </c>
      <c r="GD437" s="85">
        <f t="shared" si="463"/>
        <v>500</v>
      </c>
      <c r="GE437" s="85">
        <f t="shared" si="464"/>
        <v>500</v>
      </c>
      <c r="GF437" s="85">
        <f t="shared" si="465"/>
        <v>500</v>
      </c>
      <c r="GG437" s="85">
        <f t="shared" si="466"/>
        <v>500</v>
      </c>
      <c r="GH437" s="101">
        <f t="shared" si="500"/>
        <v>4</v>
      </c>
      <c r="GI437" s="102">
        <f t="shared" si="501"/>
        <v>87.377726975000002</v>
      </c>
      <c r="GJ437" s="102">
        <f t="shared" si="502"/>
        <v>21.84443174375</v>
      </c>
      <c r="GK437" s="79">
        <f>ROW()</f>
        <v>437</v>
      </c>
    </row>
    <row r="438" spans="1:193" s="12" customFormat="1" ht="50.1" customHeight="1">
      <c r="A438" s="17">
        <f>ROW()</f>
        <v>438</v>
      </c>
      <c r="B438" s="32">
        <f t="shared" si="467"/>
        <v>432</v>
      </c>
      <c r="C438" s="33">
        <f t="shared" si="468"/>
        <v>432</v>
      </c>
      <c r="D438" s="31" t="s">
        <v>758</v>
      </c>
      <c r="E438" s="390">
        <f t="shared" si="436"/>
        <v>30.939744149999999</v>
      </c>
      <c r="F438" s="107">
        <f t="shared" si="469"/>
        <v>31.840107074999999</v>
      </c>
      <c r="G438" s="3">
        <v>0</v>
      </c>
      <c r="H438" s="4">
        <v>0</v>
      </c>
      <c r="I438" s="63"/>
      <c r="J438" s="15"/>
      <c r="K438" s="13"/>
      <c r="L438" s="98">
        <f t="shared" si="470"/>
        <v>1</v>
      </c>
      <c r="M438" s="99">
        <f>M5</f>
        <v>0.94499999999999995</v>
      </c>
      <c r="N438" s="100">
        <v>34.646000000000001</v>
      </c>
      <c r="O438" s="110">
        <v>84741</v>
      </c>
      <c r="P438" s="95">
        <f t="shared" si="471"/>
        <v>32.740470000000002</v>
      </c>
      <c r="Q438" s="15"/>
      <c r="R438" s="24">
        <f t="shared" si="437"/>
        <v>2</v>
      </c>
      <c r="S438" s="25">
        <v>0</v>
      </c>
      <c r="T438" s="63"/>
      <c r="U438" s="15"/>
      <c r="V438" s="13"/>
      <c r="W438" s="98">
        <f t="shared" si="472"/>
        <v>0</v>
      </c>
      <c r="X438" s="99">
        <f>X5</f>
        <v>0.97</v>
      </c>
      <c r="Y438" s="100"/>
      <c r="Z438" s="110"/>
      <c r="AA438" s="95">
        <f t="shared" si="473"/>
        <v>0</v>
      </c>
      <c r="AB438" s="15" t="s">
        <v>249</v>
      </c>
      <c r="AC438" s="24">
        <f t="shared" si="438"/>
        <v>0</v>
      </c>
      <c r="AD438" s="5">
        <v>0</v>
      </c>
      <c r="AE438" s="63"/>
      <c r="AF438" s="15"/>
      <c r="AG438" s="13"/>
      <c r="AH438" s="98">
        <f t="shared" si="474"/>
        <v>0</v>
      </c>
      <c r="AI438" s="99">
        <f>AI5</f>
        <v>0.95499999999999996</v>
      </c>
      <c r="AJ438" s="100"/>
      <c r="AK438" s="110"/>
      <c r="AL438" s="95">
        <f t="shared" si="475"/>
        <v>0</v>
      </c>
      <c r="AM438" s="15"/>
      <c r="AN438" s="24">
        <f t="shared" si="439"/>
        <v>0</v>
      </c>
      <c r="AO438" s="5">
        <v>0</v>
      </c>
      <c r="AP438" s="63"/>
      <c r="AQ438" s="15"/>
      <c r="AR438" s="13"/>
      <c r="AS438" s="98">
        <f t="shared" si="476"/>
        <v>0</v>
      </c>
      <c r="AT438" s="99">
        <f>AT5</f>
        <v>0.96</v>
      </c>
      <c r="AU438" s="100"/>
      <c r="AV438" s="110"/>
      <c r="AW438" s="95">
        <f t="shared" si="477"/>
        <v>0</v>
      </c>
      <c r="AX438" s="15"/>
      <c r="AY438" s="24">
        <f t="shared" si="440"/>
        <v>0</v>
      </c>
      <c r="AZ438" s="5">
        <v>0</v>
      </c>
      <c r="BA438" s="63"/>
      <c r="BB438" s="15"/>
      <c r="BC438" s="13"/>
      <c r="BD438" s="98">
        <f t="shared" si="478"/>
        <v>0</v>
      </c>
      <c r="BE438" s="99">
        <f>BE5</f>
        <v>0.98</v>
      </c>
      <c r="BF438" s="100"/>
      <c r="BG438" s="110"/>
      <c r="BH438" s="95">
        <f t="shared" si="479"/>
        <v>0</v>
      </c>
      <c r="BI438" s="15"/>
      <c r="BJ438" s="24">
        <f t="shared" si="441"/>
        <v>0</v>
      </c>
      <c r="BK438" s="5">
        <v>0</v>
      </c>
      <c r="BL438" s="63"/>
      <c r="BM438" s="15"/>
      <c r="BN438" s="13"/>
      <c r="BO438" s="98">
        <f t="shared" si="480"/>
        <v>1</v>
      </c>
      <c r="BP438" s="99">
        <f>BP5</f>
        <v>0.94499999999999995</v>
      </c>
      <c r="BQ438" s="100">
        <v>32.740470000000002</v>
      </c>
      <c r="BR438" s="110"/>
      <c r="BS438" s="95">
        <f t="shared" si="481"/>
        <v>30.939744149999999</v>
      </c>
      <c r="BT438" s="15"/>
      <c r="BU438" s="24">
        <f t="shared" si="442"/>
        <v>1</v>
      </c>
      <c r="BV438" s="5">
        <v>0</v>
      </c>
      <c r="BW438" s="63"/>
      <c r="BX438" s="15"/>
      <c r="BY438" s="13"/>
      <c r="BZ438" s="98">
        <f t="shared" si="482"/>
        <v>0</v>
      </c>
      <c r="CA438" s="99">
        <f>CA5</f>
        <v>1</v>
      </c>
      <c r="CB438" s="100"/>
      <c r="CC438" s="110"/>
      <c r="CD438" s="95">
        <f t="shared" si="483"/>
        <v>0</v>
      </c>
      <c r="CE438" s="15"/>
      <c r="CF438" s="24">
        <f t="shared" si="443"/>
        <v>0</v>
      </c>
      <c r="CG438" s="5">
        <v>0</v>
      </c>
      <c r="CH438" s="63"/>
      <c r="CI438" s="15"/>
      <c r="CJ438" s="13"/>
      <c r="CK438" s="98">
        <f t="shared" si="484"/>
        <v>0</v>
      </c>
      <c r="CL438" s="99">
        <f>CL5</f>
        <v>1</v>
      </c>
      <c r="CM438" s="100"/>
      <c r="CN438" s="110"/>
      <c r="CO438" s="95">
        <f t="shared" si="485"/>
        <v>0</v>
      </c>
      <c r="CP438" s="15"/>
      <c r="CQ438" s="24">
        <f t="shared" si="444"/>
        <v>0</v>
      </c>
      <c r="CR438" s="5">
        <v>0</v>
      </c>
      <c r="CS438" s="63"/>
      <c r="CT438" s="15"/>
      <c r="CU438" s="13"/>
      <c r="CV438" s="98">
        <f t="shared" si="486"/>
        <v>0</v>
      </c>
      <c r="CW438" s="99">
        <f>CW5</f>
        <v>1</v>
      </c>
      <c r="CX438" s="100"/>
      <c r="CY438" s="110"/>
      <c r="CZ438" s="95">
        <f t="shared" si="487"/>
        <v>0</v>
      </c>
      <c r="DA438" s="15"/>
      <c r="DB438" s="24">
        <f t="shared" si="445"/>
        <v>0</v>
      </c>
      <c r="DC438" s="5">
        <v>0</v>
      </c>
      <c r="DD438" s="63"/>
      <c r="DE438" s="15"/>
      <c r="DF438" s="13"/>
      <c r="DG438" s="98">
        <f t="shared" si="488"/>
        <v>0</v>
      </c>
      <c r="DH438" s="99">
        <f>DH5</f>
        <v>1</v>
      </c>
      <c r="DI438" s="100"/>
      <c r="DJ438" s="110"/>
      <c r="DK438" s="95">
        <f t="shared" si="489"/>
        <v>0</v>
      </c>
      <c r="DL438" s="15"/>
      <c r="DM438" s="24">
        <f t="shared" si="446"/>
        <v>0</v>
      </c>
      <c r="DN438" s="5">
        <v>0</v>
      </c>
      <c r="DO438" s="63"/>
      <c r="DP438" s="15"/>
      <c r="DQ438" s="13"/>
      <c r="DR438" s="98">
        <f t="shared" si="490"/>
        <v>0</v>
      </c>
      <c r="DS438" s="99">
        <f>DS5</f>
        <v>1</v>
      </c>
      <c r="DT438" s="100"/>
      <c r="DU438" s="110"/>
      <c r="DV438" s="95">
        <f t="shared" si="491"/>
        <v>0</v>
      </c>
      <c r="DW438" s="15"/>
      <c r="DX438" s="24">
        <f t="shared" si="447"/>
        <v>0</v>
      </c>
      <c r="DY438" s="5">
        <v>0</v>
      </c>
      <c r="DZ438" s="63"/>
      <c r="EA438" s="15"/>
      <c r="EB438" s="13"/>
      <c r="EC438" s="98">
        <f t="shared" si="492"/>
        <v>0</v>
      </c>
      <c r="ED438" s="99">
        <f>ED5</f>
        <v>1</v>
      </c>
      <c r="EE438" s="100"/>
      <c r="EF438" s="110"/>
      <c r="EG438" s="95">
        <f t="shared" si="493"/>
        <v>0</v>
      </c>
      <c r="EH438" s="15"/>
      <c r="EI438" s="24">
        <f t="shared" si="448"/>
        <v>0</v>
      </c>
      <c r="EJ438" s="5">
        <v>0</v>
      </c>
      <c r="EK438" s="63"/>
      <c r="EL438" s="15"/>
      <c r="EM438" s="13"/>
      <c r="EN438" s="98">
        <f t="shared" si="494"/>
        <v>0</v>
      </c>
      <c r="EO438" s="99">
        <f>EO5</f>
        <v>1</v>
      </c>
      <c r="EP438" s="100"/>
      <c r="EQ438" s="110"/>
      <c r="ER438" s="95">
        <f t="shared" si="495"/>
        <v>0</v>
      </c>
      <c r="ES438" s="15"/>
      <c r="ET438" s="24">
        <f t="shared" si="449"/>
        <v>0</v>
      </c>
      <c r="EU438" s="5">
        <v>0</v>
      </c>
      <c r="EV438" s="63"/>
      <c r="EW438" s="15"/>
      <c r="EX438" s="13"/>
      <c r="EY438" s="98">
        <f t="shared" si="496"/>
        <v>0</v>
      </c>
      <c r="EZ438" s="99">
        <f>EZ5</f>
        <v>1</v>
      </c>
      <c r="FA438" s="100"/>
      <c r="FB438" s="110"/>
      <c r="FC438" s="95">
        <f t="shared" si="497"/>
        <v>0</v>
      </c>
      <c r="FD438" s="15"/>
      <c r="FE438" s="24">
        <f t="shared" si="450"/>
        <v>0</v>
      </c>
      <c r="FF438" s="5">
        <v>0</v>
      </c>
      <c r="FG438" s="63"/>
      <c r="FH438" s="15"/>
      <c r="FI438" s="13"/>
      <c r="FJ438" s="98">
        <f t="shared" si="498"/>
        <v>0</v>
      </c>
      <c r="FK438" s="99">
        <f>FK5</f>
        <v>1</v>
      </c>
      <c r="FL438" s="100"/>
      <c r="FM438" s="110"/>
      <c r="FN438" s="95">
        <f t="shared" si="499"/>
        <v>0</v>
      </c>
      <c r="FO438" s="15"/>
      <c r="FP438" s="24">
        <f t="shared" si="451"/>
        <v>0</v>
      </c>
      <c r="FQ438" s="5">
        <v>0</v>
      </c>
      <c r="FR438" s="8">
        <v>0</v>
      </c>
      <c r="FS438" s="84">
        <f t="shared" si="452"/>
        <v>32.740470000000002</v>
      </c>
      <c r="FT438" s="85">
        <f t="shared" si="453"/>
        <v>500</v>
      </c>
      <c r="FU438" s="85">
        <f t="shared" si="454"/>
        <v>500</v>
      </c>
      <c r="FV438" s="85">
        <f t="shared" si="455"/>
        <v>500</v>
      </c>
      <c r="FW438" s="85">
        <f t="shared" si="456"/>
        <v>500</v>
      </c>
      <c r="FX438" s="85">
        <f t="shared" si="457"/>
        <v>30.939744149999999</v>
      </c>
      <c r="FY438" s="85">
        <f t="shared" si="458"/>
        <v>500</v>
      </c>
      <c r="FZ438" s="85">
        <f t="shared" si="459"/>
        <v>500</v>
      </c>
      <c r="GA438" s="85">
        <f t="shared" si="460"/>
        <v>500</v>
      </c>
      <c r="GB438" s="85">
        <f t="shared" si="461"/>
        <v>500</v>
      </c>
      <c r="GC438" s="85">
        <f t="shared" si="462"/>
        <v>500</v>
      </c>
      <c r="GD438" s="85">
        <f t="shared" si="463"/>
        <v>500</v>
      </c>
      <c r="GE438" s="85">
        <f t="shared" si="464"/>
        <v>500</v>
      </c>
      <c r="GF438" s="85">
        <f t="shared" si="465"/>
        <v>500</v>
      </c>
      <c r="GG438" s="85">
        <f t="shared" si="466"/>
        <v>500</v>
      </c>
      <c r="GH438" s="101">
        <f t="shared" si="500"/>
        <v>2</v>
      </c>
      <c r="GI438" s="102">
        <f t="shared" si="501"/>
        <v>63.680214149999998</v>
      </c>
      <c r="GJ438" s="102">
        <f t="shared" si="502"/>
        <v>31.840107074999999</v>
      </c>
      <c r="GK438" s="79">
        <f>ROW()</f>
        <v>438</v>
      </c>
    </row>
    <row r="439" spans="1:193" s="12" customFormat="1" ht="50.1" customHeight="1">
      <c r="A439" s="17">
        <f>ROW()</f>
        <v>439</v>
      </c>
      <c r="B439" s="32">
        <f t="shared" si="467"/>
        <v>433</v>
      </c>
      <c r="C439" s="33">
        <f t="shared" si="468"/>
        <v>433</v>
      </c>
      <c r="D439" s="31" t="s">
        <v>759</v>
      </c>
      <c r="E439" s="390">
        <f t="shared" si="436"/>
        <v>19.432980000000001</v>
      </c>
      <c r="F439" s="107">
        <f t="shared" si="469"/>
        <v>19.432980000000001</v>
      </c>
      <c r="G439" s="3">
        <v>0</v>
      </c>
      <c r="H439" s="4">
        <v>0</v>
      </c>
      <c r="I439" s="63"/>
      <c r="J439" s="15"/>
      <c r="K439" s="13"/>
      <c r="L439" s="98">
        <f t="shared" si="470"/>
        <v>1</v>
      </c>
      <c r="M439" s="99">
        <f>M5</f>
        <v>0.94499999999999995</v>
      </c>
      <c r="N439" s="100">
        <v>20.564</v>
      </c>
      <c r="O439" s="110">
        <v>84743</v>
      </c>
      <c r="P439" s="95">
        <f t="shared" si="471"/>
        <v>19.432980000000001</v>
      </c>
      <c r="Q439" s="15"/>
      <c r="R439" s="24">
        <f t="shared" si="437"/>
        <v>1</v>
      </c>
      <c r="S439" s="25">
        <v>0</v>
      </c>
      <c r="T439" s="63"/>
      <c r="U439" s="15"/>
      <c r="V439" s="13"/>
      <c r="W439" s="98">
        <f t="shared" si="472"/>
        <v>0</v>
      </c>
      <c r="X439" s="99">
        <f>X5</f>
        <v>0.97</v>
      </c>
      <c r="Y439" s="100"/>
      <c r="Z439" s="110"/>
      <c r="AA439" s="95">
        <f t="shared" si="473"/>
        <v>0</v>
      </c>
      <c r="AB439" s="15"/>
      <c r="AC439" s="24">
        <f t="shared" si="438"/>
        <v>0</v>
      </c>
      <c r="AD439" s="5">
        <v>0</v>
      </c>
      <c r="AE439" s="63"/>
      <c r="AF439" s="15"/>
      <c r="AG439" s="13"/>
      <c r="AH439" s="98">
        <f t="shared" si="474"/>
        <v>0</v>
      </c>
      <c r="AI439" s="99">
        <f>AI5</f>
        <v>0.95499999999999996</v>
      </c>
      <c r="AJ439" s="100"/>
      <c r="AK439" s="110"/>
      <c r="AL439" s="95">
        <f t="shared" si="475"/>
        <v>0</v>
      </c>
      <c r="AM439" s="15"/>
      <c r="AN439" s="24">
        <f t="shared" si="439"/>
        <v>0</v>
      </c>
      <c r="AO439" s="5">
        <v>0</v>
      </c>
      <c r="AP439" s="63"/>
      <c r="AQ439" s="15"/>
      <c r="AR439" s="13"/>
      <c r="AS439" s="98">
        <f t="shared" si="476"/>
        <v>0</v>
      </c>
      <c r="AT439" s="99">
        <f>AT5</f>
        <v>0.96</v>
      </c>
      <c r="AU439" s="100"/>
      <c r="AV439" s="110"/>
      <c r="AW439" s="95">
        <f t="shared" si="477"/>
        <v>0</v>
      </c>
      <c r="AX439" s="15"/>
      <c r="AY439" s="24">
        <f t="shared" si="440"/>
        <v>0</v>
      </c>
      <c r="AZ439" s="5">
        <v>0</v>
      </c>
      <c r="BA439" s="63"/>
      <c r="BB439" s="15"/>
      <c r="BC439" s="13"/>
      <c r="BD439" s="98">
        <f t="shared" si="478"/>
        <v>0</v>
      </c>
      <c r="BE439" s="99">
        <f>BE5</f>
        <v>0.98</v>
      </c>
      <c r="BF439" s="100"/>
      <c r="BG439" s="110"/>
      <c r="BH439" s="95">
        <f t="shared" si="479"/>
        <v>0</v>
      </c>
      <c r="BI439" s="15"/>
      <c r="BJ439" s="24">
        <f t="shared" si="441"/>
        <v>0</v>
      </c>
      <c r="BK439" s="5">
        <v>0</v>
      </c>
      <c r="BL439" s="63"/>
      <c r="BM439" s="15"/>
      <c r="BN439" s="13"/>
      <c r="BO439" s="98">
        <f t="shared" si="480"/>
        <v>0</v>
      </c>
      <c r="BP439" s="99">
        <f>BP5</f>
        <v>0.94499999999999995</v>
      </c>
      <c r="BQ439" s="100"/>
      <c r="BR439" s="110"/>
      <c r="BS439" s="95">
        <f t="shared" si="481"/>
        <v>0</v>
      </c>
      <c r="BT439" s="15"/>
      <c r="BU439" s="24">
        <f t="shared" si="442"/>
        <v>0</v>
      </c>
      <c r="BV439" s="5">
        <v>0</v>
      </c>
      <c r="BW439" s="63"/>
      <c r="BX439" s="15"/>
      <c r="BY439" s="13"/>
      <c r="BZ439" s="98">
        <f t="shared" si="482"/>
        <v>0</v>
      </c>
      <c r="CA439" s="99">
        <f>CA5</f>
        <v>1</v>
      </c>
      <c r="CB439" s="100"/>
      <c r="CC439" s="110"/>
      <c r="CD439" s="95">
        <f t="shared" si="483"/>
        <v>0</v>
      </c>
      <c r="CE439" s="15"/>
      <c r="CF439" s="24">
        <f t="shared" si="443"/>
        <v>0</v>
      </c>
      <c r="CG439" s="5">
        <v>0</v>
      </c>
      <c r="CH439" s="63"/>
      <c r="CI439" s="15"/>
      <c r="CJ439" s="13"/>
      <c r="CK439" s="98">
        <f t="shared" si="484"/>
        <v>0</v>
      </c>
      <c r="CL439" s="99">
        <f>CL5</f>
        <v>1</v>
      </c>
      <c r="CM439" s="100"/>
      <c r="CN439" s="110"/>
      <c r="CO439" s="95">
        <f t="shared" si="485"/>
        <v>0</v>
      </c>
      <c r="CP439" s="15"/>
      <c r="CQ439" s="24">
        <f t="shared" si="444"/>
        <v>0</v>
      </c>
      <c r="CR439" s="5">
        <v>0</v>
      </c>
      <c r="CS439" s="63"/>
      <c r="CT439" s="15"/>
      <c r="CU439" s="13"/>
      <c r="CV439" s="98">
        <f t="shared" si="486"/>
        <v>0</v>
      </c>
      <c r="CW439" s="99">
        <f>CW5</f>
        <v>1</v>
      </c>
      <c r="CX439" s="100"/>
      <c r="CY439" s="110"/>
      <c r="CZ439" s="95">
        <f t="shared" si="487"/>
        <v>0</v>
      </c>
      <c r="DA439" s="15"/>
      <c r="DB439" s="24">
        <f t="shared" si="445"/>
        <v>0</v>
      </c>
      <c r="DC439" s="5">
        <v>0</v>
      </c>
      <c r="DD439" s="63"/>
      <c r="DE439" s="15"/>
      <c r="DF439" s="13"/>
      <c r="DG439" s="98">
        <f t="shared" si="488"/>
        <v>0</v>
      </c>
      <c r="DH439" s="99">
        <f>DH5</f>
        <v>1</v>
      </c>
      <c r="DI439" s="100"/>
      <c r="DJ439" s="110"/>
      <c r="DK439" s="95">
        <f t="shared" si="489"/>
        <v>0</v>
      </c>
      <c r="DL439" s="15"/>
      <c r="DM439" s="24">
        <f t="shared" si="446"/>
        <v>0</v>
      </c>
      <c r="DN439" s="5">
        <v>0</v>
      </c>
      <c r="DO439" s="63"/>
      <c r="DP439" s="15"/>
      <c r="DQ439" s="13"/>
      <c r="DR439" s="98">
        <f t="shared" si="490"/>
        <v>0</v>
      </c>
      <c r="DS439" s="99">
        <f>DS5</f>
        <v>1</v>
      </c>
      <c r="DT439" s="100"/>
      <c r="DU439" s="110"/>
      <c r="DV439" s="95">
        <f t="shared" si="491"/>
        <v>0</v>
      </c>
      <c r="DW439" s="15"/>
      <c r="DX439" s="24">
        <f t="shared" si="447"/>
        <v>0</v>
      </c>
      <c r="DY439" s="5">
        <v>0</v>
      </c>
      <c r="DZ439" s="63"/>
      <c r="EA439" s="15"/>
      <c r="EB439" s="13"/>
      <c r="EC439" s="98">
        <f t="shared" si="492"/>
        <v>0</v>
      </c>
      <c r="ED439" s="99">
        <f>ED5</f>
        <v>1</v>
      </c>
      <c r="EE439" s="100"/>
      <c r="EF439" s="110"/>
      <c r="EG439" s="95">
        <f t="shared" si="493"/>
        <v>0</v>
      </c>
      <c r="EH439" s="15"/>
      <c r="EI439" s="24">
        <f t="shared" si="448"/>
        <v>0</v>
      </c>
      <c r="EJ439" s="5">
        <v>0</v>
      </c>
      <c r="EK439" s="63"/>
      <c r="EL439" s="15"/>
      <c r="EM439" s="13"/>
      <c r="EN439" s="98">
        <f t="shared" si="494"/>
        <v>0</v>
      </c>
      <c r="EO439" s="99">
        <f>EO5</f>
        <v>1</v>
      </c>
      <c r="EP439" s="100"/>
      <c r="EQ439" s="110"/>
      <c r="ER439" s="95">
        <f t="shared" si="495"/>
        <v>0</v>
      </c>
      <c r="ES439" s="15"/>
      <c r="ET439" s="24">
        <f t="shared" si="449"/>
        <v>0</v>
      </c>
      <c r="EU439" s="5">
        <v>0</v>
      </c>
      <c r="EV439" s="63"/>
      <c r="EW439" s="15"/>
      <c r="EX439" s="13"/>
      <c r="EY439" s="98">
        <f t="shared" si="496"/>
        <v>0</v>
      </c>
      <c r="EZ439" s="99">
        <f>EZ5</f>
        <v>1</v>
      </c>
      <c r="FA439" s="100"/>
      <c r="FB439" s="110"/>
      <c r="FC439" s="95">
        <f t="shared" si="497"/>
        <v>0</v>
      </c>
      <c r="FD439" s="15"/>
      <c r="FE439" s="24">
        <f t="shared" si="450"/>
        <v>0</v>
      </c>
      <c r="FF439" s="5">
        <v>0</v>
      </c>
      <c r="FG439" s="63"/>
      <c r="FH439" s="15"/>
      <c r="FI439" s="13"/>
      <c r="FJ439" s="98">
        <f t="shared" si="498"/>
        <v>0</v>
      </c>
      <c r="FK439" s="99">
        <f>FK5</f>
        <v>1</v>
      </c>
      <c r="FL439" s="100"/>
      <c r="FM439" s="110"/>
      <c r="FN439" s="95">
        <f t="shared" si="499"/>
        <v>0</v>
      </c>
      <c r="FO439" s="15"/>
      <c r="FP439" s="24">
        <f t="shared" si="451"/>
        <v>0</v>
      </c>
      <c r="FQ439" s="5">
        <v>0</v>
      </c>
      <c r="FR439" s="8">
        <v>0</v>
      </c>
      <c r="FS439" s="84">
        <f t="shared" si="452"/>
        <v>19.432980000000001</v>
      </c>
      <c r="FT439" s="85">
        <f t="shared" si="453"/>
        <v>500</v>
      </c>
      <c r="FU439" s="85">
        <f t="shared" si="454"/>
        <v>500</v>
      </c>
      <c r="FV439" s="85">
        <f t="shared" si="455"/>
        <v>500</v>
      </c>
      <c r="FW439" s="85">
        <f t="shared" si="456"/>
        <v>500</v>
      </c>
      <c r="FX439" s="85">
        <f t="shared" si="457"/>
        <v>500</v>
      </c>
      <c r="FY439" s="85">
        <f t="shared" si="458"/>
        <v>500</v>
      </c>
      <c r="FZ439" s="85">
        <f t="shared" si="459"/>
        <v>500</v>
      </c>
      <c r="GA439" s="85">
        <f t="shared" si="460"/>
        <v>500</v>
      </c>
      <c r="GB439" s="85">
        <f t="shared" si="461"/>
        <v>500</v>
      </c>
      <c r="GC439" s="85">
        <f t="shared" si="462"/>
        <v>500</v>
      </c>
      <c r="GD439" s="85">
        <f t="shared" si="463"/>
        <v>500</v>
      </c>
      <c r="GE439" s="85">
        <f t="shared" si="464"/>
        <v>500</v>
      </c>
      <c r="GF439" s="85">
        <f t="shared" si="465"/>
        <v>500</v>
      </c>
      <c r="GG439" s="85">
        <f t="shared" si="466"/>
        <v>500</v>
      </c>
      <c r="GH439" s="101">
        <f t="shared" si="500"/>
        <v>1</v>
      </c>
      <c r="GI439" s="102">
        <f t="shared" si="501"/>
        <v>19.432980000000001</v>
      </c>
      <c r="GJ439" s="102">
        <f t="shared" si="502"/>
        <v>19.432980000000001</v>
      </c>
      <c r="GK439" s="79">
        <f>ROW()</f>
        <v>439</v>
      </c>
    </row>
    <row r="440" spans="1:193" s="12" customFormat="1" ht="50.1" customHeight="1">
      <c r="A440" s="17">
        <f>ROW()</f>
        <v>440</v>
      </c>
      <c r="B440" s="32">
        <f t="shared" si="467"/>
        <v>434</v>
      </c>
      <c r="C440" s="33">
        <f t="shared" si="468"/>
        <v>434</v>
      </c>
      <c r="D440" s="31" t="s">
        <v>760</v>
      </c>
      <c r="E440" s="390">
        <f t="shared" si="436"/>
        <v>30.472692074999998</v>
      </c>
      <c r="F440" s="107">
        <f t="shared" ref="F440:F503" si="503">GJ440</f>
        <v>31.359463537499998</v>
      </c>
      <c r="G440" s="3">
        <v>0</v>
      </c>
      <c r="H440" s="4">
        <v>0</v>
      </c>
      <c r="I440" s="63"/>
      <c r="J440" s="15"/>
      <c r="K440" s="13"/>
      <c r="L440" s="98">
        <f t="shared" ref="L440:L503" si="504">IF(N440&gt;0,1,0)</f>
        <v>1</v>
      </c>
      <c r="M440" s="99">
        <f>M5</f>
        <v>0.94499999999999995</v>
      </c>
      <c r="N440" s="100">
        <v>34.122999999999998</v>
      </c>
      <c r="O440" s="110">
        <v>84746</v>
      </c>
      <c r="P440" s="95">
        <f t="shared" ref="P440:P503" si="505">N440*M440</f>
        <v>32.246234999999999</v>
      </c>
      <c r="Q440" s="15"/>
      <c r="R440" s="24">
        <f t="shared" si="437"/>
        <v>2</v>
      </c>
      <c r="S440" s="25">
        <v>0</v>
      </c>
      <c r="T440" s="63"/>
      <c r="U440" s="15"/>
      <c r="V440" s="13"/>
      <c r="W440" s="98">
        <f t="shared" ref="W440:W503" si="506">IF(Y440&gt;0,1,0)</f>
        <v>0</v>
      </c>
      <c r="X440" s="99">
        <f>X5</f>
        <v>0.97</v>
      </c>
      <c r="Y440" s="100"/>
      <c r="Z440" s="110"/>
      <c r="AA440" s="95">
        <f t="shared" ref="AA440:AA503" si="507">Y440*X440</f>
        <v>0</v>
      </c>
      <c r="AB440" s="15" t="s">
        <v>249</v>
      </c>
      <c r="AC440" s="24">
        <f t="shared" si="438"/>
        <v>0</v>
      </c>
      <c r="AD440" s="5">
        <v>0</v>
      </c>
      <c r="AE440" s="63"/>
      <c r="AF440" s="15"/>
      <c r="AG440" s="13"/>
      <c r="AH440" s="98">
        <f t="shared" ref="AH440:AH503" si="508">IF(AJ440&gt;0,1,0)</f>
        <v>0</v>
      </c>
      <c r="AI440" s="99">
        <f>AI5</f>
        <v>0.95499999999999996</v>
      </c>
      <c r="AJ440" s="100"/>
      <c r="AK440" s="110"/>
      <c r="AL440" s="95">
        <f t="shared" ref="AL440:AL503" si="509">AJ440*AI440</f>
        <v>0</v>
      </c>
      <c r="AM440" s="15"/>
      <c r="AN440" s="24">
        <f t="shared" si="439"/>
        <v>0</v>
      </c>
      <c r="AO440" s="5">
        <v>0</v>
      </c>
      <c r="AP440" s="63"/>
      <c r="AQ440" s="15"/>
      <c r="AR440" s="13"/>
      <c r="AS440" s="98">
        <f t="shared" ref="AS440:AS503" si="510">IF(AU440&gt;0,1,0)</f>
        <v>0</v>
      </c>
      <c r="AT440" s="99">
        <f>AT5</f>
        <v>0.96</v>
      </c>
      <c r="AU440" s="100"/>
      <c r="AV440" s="110"/>
      <c r="AW440" s="95">
        <f t="shared" ref="AW440:AW503" si="511">AU440*AT440</f>
        <v>0</v>
      </c>
      <c r="AX440" s="15"/>
      <c r="AY440" s="24">
        <f t="shared" si="440"/>
        <v>0</v>
      </c>
      <c r="AZ440" s="5">
        <v>0</v>
      </c>
      <c r="BA440" s="63"/>
      <c r="BB440" s="15"/>
      <c r="BC440" s="13"/>
      <c r="BD440" s="98">
        <f t="shared" ref="BD440:BD503" si="512">IF(BF440&gt;0,1,0)</f>
        <v>0</v>
      </c>
      <c r="BE440" s="99">
        <f>BE5</f>
        <v>0.98</v>
      </c>
      <c r="BF440" s="100"/>
      <c r="BG440" s="110"/>
      <c r="BH440" s="95">
        <f t="shared" ref="BH440:BH503" si="513">BF440*BE440</f>
        <v>0</v>
      </c>
      <c r="BI440" s="15"/>
      <c r="BJ440" s="24">
        <f t="shared" si="441"/>
        <v>0</v>
      </c>
      <c r="BK440" s="5">
        <v>0</v>
      </c>
      <c r="BL440" s="63"/>
      <c r="BM440" s="15"/>
      <c r="BN440" s="13"/>
      <c r="BO440" s="98">
        <f t="shared" ref="BO440:BO503" si="514">IF(BQ440&gt;0,1,0)</f>
        <v>1</v>
      </c>
      <c r="BP440" s="99">
        <f>BP5</f>
        <v>0.94499999999999995</v>
      </c>
      <c r="BQ440" s="100">
        <v>32.246234999999999</v>
      </c>
      <c r="BR440" s="110"/>
      <c r="BS440" s="95">
        <f t="shared" ref="BS440:BS503" si="515">BQ440*BP440</f>
        <v>30.472692074999998</v>
      </c>
      <c r="BT440" s="15"/>
      <c r="BU440" s="24">
        <f t="shared" si="442"/>
        <v>1</v>
      </c>
      <c r="BV440" s="5">
        <v>0</v>
      </c>
      <c r="BW440" s="63"/>
      <c r="BX440" s="15"/>
      <c r="BY440" s="13"/>
      <c r="BZ440" s="98">
        <f t="shared" ref="BZ440:BZ503" si="516">IF(CB440&gt;0,1,0)</f>
        <v>0</v>
      </c>
      <c r="CA440" s="99">
        <f>CA5</f>
        <v>1</v>
      </c>
      <c r="CB440" s="100"/>
      <c r="CC440" s="110"/>
      <c r="CD440" s="95">
        <f t="shared" ref="CD440:CD503" si="517">CB440*CA440</f>
        <v>0</v>
      </c>
      <c r="CE440" s="15"/>
      <c r="CF440" s="24">
        <f t="shared" si="443"/>
        <v>0</v>
      </c>
      <c r="CG440" s="5">
        <v>0</v>
      </c>
      <c r="CH440" s="63"/>
      <c r="CI440" s="15"/>
      <c r="CJ440" s="13"/>
      <c r="CK440" s="98">
        <f t="shared" ref="CK440:CK503" si="518">IF(CM440&gt;0,1,0)</f>
        <v>0</v>
      </c>
      <c r="CL440" s="99">
        <f>CL5</f>
        <v>1</v>
      </c>
      <c r="CM440" s="100"/>
      <c r="CN440" s="110"/>
      <c r="CO440" s="95">
        <f t="shared" ref="CO440:CO503" si="519">CM440*CL440</f>
        <v>0</v>
      </c>
      <c r="CP440" s="15"/>
      <c r="CQ440" s="24">
        <f t="shared" si="444"/>
        <v>0</v>
      </c>
      <c r="CR440" s="5">
        <v>0</v>
      </c>
      <c r="CS440" s="63"/>
      <c r="CT440" s="15"/>
      <c r="CU440" s="13"/>
      <c r="CV440" s="98">
        <f t="shared" ref="CV440:CV503" si="520">IF(CX440&gt;0,1,0)</f>
        <v>0</v>
      </c>
      <c r="CW440" s="99">
        <f>CW5</f>
        <v>1</v>
      </c>
      <c r="CX440" s="100"/>
      <c r="CY440" s="110"/>
      <c r="CZ440" s="95">
        <f t="shared" ref="CZ440:CZ503" si="521">CX440*CW440</f>
        <v>0</v>
      </c>
      <c r="DA440" s="15"/>
      <c r="DB440" s="24">
        <f t="shared" si="445"/>
        <v>0</v>
      </c>
      <c r="DC440" s="5">
        <v>0</v>
      </c>
      <c r="DD440" s="63"/>
      <c r="DE440" s="15"/>
      <c r="DF440" s="13"/>
      <c r="DG440" s="98">
        <f t="shared" ref="DG440:DG503" si="522">IF(DI440&gt;0,1,0)</f>
        <v>0</v>
      </c>
      <c r="DH440" s="99">
        <f>DH5</f>
        <v>1</v>
      </c>
      <c r="DI440" s="100"/>
      <c r="DJ440" s="110"/>
      <c r="DK440" s="95">
        <f t="shared" ref="DK440:DK503" si="523">DI440*DH440</f>
        <v>0</v>
      </c>
      <c r="DL440" s="15"/>
      <c r="DM440" s="24">
        <f t="shared" si="446"/>
        <v>0</v>
      </c>
      <c r="DN440" s="5">
        <v>0</v>
      </c>
      <c r="DO440" s="63"/>
      <c r="DP440" s="15"/>
      <c r="DQ440" s="13"/>
      <c r="DR440" s="98">
        <f t="shared" ref="DR440:DR503" si="524">IF(DT440&gt;0,1,0)</f>
        <v>0</v>
      </c>
      <c r="DS440" s="99">
        <f>DS5</f>
        <v>1</v>
      </c>
      <c r="DT440" s="100"/>
      <c r="DU440" s="110"/>
      <c r="DV440" s="95">
        <f t="shared" ref="DV440:DV503" si="525">DT440*DS440</f>
        <v>0</v>
      </c>
      <c r="DW440" s="15"/>
      <c r="DX440" s="24">
        <f t="shared" si="447"/>
        <v>0</v>
      </c>
      <c r="DY440" s="5">
        <v>0</v>
      </c>
      <c r="DZ440" s="63"/>
      <c r="EA440" s="15"/>
      <c r="EB440" s="13"/>
      <c r="EC440" s="98">
        <f t="shared" ref="EC440:EC503" si="526">IF(EE440&gt;0,1,0)</f>
        <v>0</v>
      </c>
      <c r="ED440" s="99">
        <f>ED5</f>
        <v>1</v>
      </c>
      <c r="EE440" s="100"/>
      <c r="EF440" s="110"/>
      <c r="EG440" s="95">
        <f t="shared" ref="EG440:EG503" si="527">EE440*ED440</f>
        <v>0</v>
      </c>
      <c r="EH440" s="15"/>
      <c r="EI440" s="24">
        <f t="shared" si="448"/>
        <v>0</v>
      </c>
      <c r="EJ440" s="5">
        <v>0</v>
      </c>
      <c r="EK440" s="63"/>
      <c r="EL440" s="15"/>
      <c r="EM440" s="13"/>
      <c r="EN440" s="98">
        <f t="shared" ref="EN440:EN503" si="528">IF(EP440&gt;0,1,0)</f>
        <v>0</v>
      </c>
      <c r="EO440" s="99">
        <f>EO5</f>
        <v>1</v>
      </c>
      <c r="EP440" s="100"/>
      <c r="EQ440" s="110"/>
      <c r="ER440" s="95">
        <f t="shared" ref="ER440:ER503" si="529">EP440*EO440</f>
        <v>0</v>
      </c>
      <c r="ES440" s="15"/>
      <c r="ET440" s="24">
        <f t="shared" si="449"/>
        <v>0</v>
      </c>
      <c r="EU440" s="5">
        <v>0</v>
      </c>
      <c r="EV440" s="63"/>
      <c r="EW440" s="15"/>
      <c r="EX440" s="13"/>
      <c r="EY440" s="98">
        <f t="shared" ref="EY440:EY503" si="530">IF(FA440&gt;0,1,0)</f>
        <v>0</v>
      </c>
      <c r="EZ440" s="99">
        <f>EZ5</f>
        <v>1</v>
      </c>
      <c r="FA440" s="100"/>
      <c r="FB440" s="110"/>
      <c r="FC440" s="95">
        <f t="shared" ref="FC440:FC503" si="531">FA440*EZ440</f>
        <v>0</v>
      </c>
      <c r="FD440" s="15"/>
      <c r="FE440" s="24">
        <f t="shared" si="450"/>
        <v>0</v>
      </c>
      <c r="FF440" s="5">
        <v>0</v>
      </c>
      <c r="FG440" s="63"/>
      <c r="FH440" s="15"/>
      <c r="FI440" s="13"/>
      <c r="FJ440" s="98">
        <f t="shared" ref="FJ440:FJ503" si="532">IF(FL440&gt;0,1,0)</f>
        <v>0</v>
      </c>
      <c r="FK440" s="99">
        <f>FK5</f>
        <v>1</v>
      </c>
      <c r="FL440" s="100"/>
      <c r="FM440" s="110"/>
      <c r="FN440" s="95">
        <f t="shared" ref="FN440:FN503" si="533">FL440*FK440</f>
        <v>0</v>
      </c>
      <c r="FO440" s="15"/>
      <c r="FP440" s="24">
        <f t="shared" si="451"/>
        <v>0</v>
      </c>
      <c r="FQ440" s="5">
        <v>0</v>
      </c>
      <c r="FR440" s="8">
        <v>0</v>
      </c>
      <c r="FS440" s="84">
        <f t="shared" si="452"/>
        <v>32.246234999999999</v>
      </c>
      <c r="FT440" s="85">
        <f t="shared" si="453"/>
        <v>500</v>
      </c>
      <c r="FU440" s="85">
        <f t="shared" si="454"/>
        <v>500</v>
      </c>
      <c r="FV440" s="85">
        <f t="shared" si="455"/>
        <v>500</v>
      </c>
      <c r="FW440" s="85">
        <f t="shared" si="456"/>
        <v>500</v>
      </c>
      <c r="FX440" s="85">
        <f t="shared" si="457"/>
        <v>30.472692074999998</v>
      </c>
      <c r="FY440" s="85">
        <f t="shared" si="458"/>
        <v>500</v>
      </c>
      <c r="FZ440" s="85">
        <f t="shared" si="459"/>
        <v>500</v>
      </c>
      <c r="GA440" s="85">
        <f t="shared" si="460"/>
        <v>500</v>
      </c>
      <c r="GB440" s="85">
        <f t="shared" si="461"/>
        <v>500</v>
      </c>
      <c r="GC440" s="85">
        <f t="shared" si="462"/>
        <v>500</v>
      </c>
      <c r="GD440" s="85">
        <f t="shared" si="463"/>
        <v>500</v>
      </c>
      <c r="GE440" s="85">
        <f t="shared" si="464"/>
        <v>500</v>
      </c>
      <c r="GF440" s="85">
        <f t="shared" si="465"/>
        <v>500</v>
      </c>
      <c r="GG440" s="85">
        <f t="shared" si="466"/>
        <v>500</v>
      </c>
      <c r="GH440" s="101">
        <f t="shared" ref="GH440:GH503" si="534">L440+W440+AH440+AS440+BD440+BO440+BZ440+CK440+CV440+DG440+DR440+EC440+EN440+EY440+FJ440</f>
        <v>2</v>
      </c>
      <c r="GI440" s="102">
        <f t="shared" ref="GI440:GI503" si="535">P440+AA440+AL440+AW440+BH440+BS440+CD440+CO440+CZ440+DK440+DV440+EG440+ER440+FC440+FN440</f>
        <v>62.718927074999996</v>
      </c>
      <c r="GJ440" s="102">
        <f t="shared" ref="GJ440:GJ503" si="536">IF(GH440&lt;=0,0,GI440/GH440)</f>
        <v>31.359463537499998</v>
      </c>
      <c r="GK440" s="79">
        <f>ROW()</f>
        <v>440</v>
      </c>
    </row>
    <row r="441" spans="1:193" s="12" customFormat="1" ht="50.1" customHeight="1">
      <c r="A441" s="17">
        <f>ROW()</f>
        <v>441</v>
      </c>
      <c r="B441" s="32">
        <f t="shared" si="467"/>
        <v>435</v>
      </c>
      <c r="C441" s="33">
        <f t="shared" si="468"/>
        <v>435</v>
      </c>
      <c r="D441" s="31" t="s">
        <v>761</v>
      </c>
      <c r="E441" s="390">
        <f t="shared" si="436"/>
        <v>28.358008874999996</v>
      </c>
      <c r="F441" s="107">
        <f t="shared" si="503"/>
        <v>29.183241937499997</v>
      </c>
      <c r="G441" s="3">
        <v>0</v>
      </c>
      <c r="H441" s="4">
        <v>0</v>
      </c>
      <c r="I441" s="63"/>
      <c r="J441" s="15"/>
      <c r="K441" s="13"/>
      <c r="L441" s="98">
        <f t="shared" si="504"/>
        <v>1</v>
      </c>
      <c r="M441" s="99">
        <f>M5</f>
        <v>0.94499999999999995</v>
      </c>
      <c r="N441" s="100">
        <v>31.754999999999999</v>
      </c>
      <c r="O441" s="110">
        <v>84747</v>
      </c>
      <c r="P441" s="95">
        <f t="shared" si="505"/>
        <v>30.008474999999997</v>
      </c>
      <c r="Q441" s="15"/>
      <c r="R441" s="24">
        <f t="shared" si="437"/>
        <v>2</v>
      </c>
      <c r="S441" s="25">
        <v>0</v>
      </c>
      <c r="T441" s="63"/>
      <c r="U441" s="15"/>
      <c r="V441" s="13"/>
      <c r="W441" s="98">
        <f t="shared" si="506"/>
        <v>0</v>
      </c>
      <c r="X441" s="99">
        <f>X5</f>
        <v>0.97</v>
      </c>
      <c r="Y441" s="100"/>
      <c r="Z441" s="110"/>
      <c r="AA441" s="95">
        <f t="shared" si="507"/>
        <v>0</v>
      </c>
      <c r="AB441" s="15" t="s">
        <v>249</v>
      </c>
      <c r="AC441" s="24">
        <f t="shared" si="438"/>
        <v>0</v>
      </c>
      <c r="AD441" s="5">
        <v>0</v>
      </c>
      <c r="AE441" s="63"/>
      <c r="AF441" s="15"/>
      <c r="AG441" s="13"/>
      <c r="AH441" s="98">
        <f t="shared" si="508"/>
        <v>0</v>
      </c>
      <c r="AI441" s="99">
        <f>AI5</f>
        <v>0.95499999999999996</v>
      </c>
      <c r="AJ441" s="100"/>
      <c r="AK441" s="110"/>
      <c r="AL441" s="95">
        <f t="shared" si="509"/>
        <v>0</v>
      </c>
      <c r="AM441" s="15"/>
      <c r="AN441" s="24">
        <f t="shared" si="439"/>
        <v>0</v>
      </c>
      <c r="AO441" s="5">
        <v>0</v>
      </c>
      <c r="AP441" s="63"/>
      <c r="AQ441" s="15"/>
      <c r="AR441" s="13"/>
      <c r="AS441" s="98">
        <f t="shared" si="510"/>
        <v>0</v>
      </c>
      <c r="AT441" s="99">
        <f>AT5</f>
        <v>0.96</v>
      </c>
      <c r="AU441" s="100"/>
      <c r="AV441" s="110"/>
      <c r="AW441" s="95">
        <f t="shared" si="511"/>
        <v>0</v>
      </c>
      <c r="AX441" s="15"/>
      <c r="AY441" s="24">
        <f t="shared" si="440"/>
        <v>0</v>
      </c>
      <c r="AZ441" s="5">
        <v>0</v>
      </c>
      <c r="BA441" s="63"/>
      <c r="BB441" s="15"/>
      <c r="BC441" s="13"/>
      <c r="BD441" s="98">
        <f t="shared" si="512"/>
        <v>0</v>
      </c>
      <c r="BE441" s="99">
        <f>BE5</f>
        <v>0.98</v>
      </c>
      <c r="BF441" s="100"/>
      <c r="BG441" s="110"/>
      <c r="BH441" s="95">
        <f t="shared" si="513"/>
        <v>0</v>
      </c>
      <c r="BI441" s="15"/>
      <c r="BJ441" s="24">
        <f t="shared" si="441"/>
        <v>0</v>
      </c>
      <c r="BK441" s="5">
        <v>0</v>
      </c>
      <c r="BL441" s="63"/>
      <c r="BM441" s="15"/>
      <c r="BN441" s="13"/>
      <c r="BO441" s="98">
        <f t="shared" si="514"/>
        <v>1</v>
      </c>
      <c r="BP441" s="99">
        <f>BP5</f>
        <v>0.94499999999999995</v>
      </c>
      <c r="BQ441" s="100">
        <v>30.008474999999997</v>
      </c>
      <c r="BR441" s="110"/>
      <c r="BS441" s="95">
        <f t="shared" si="515"/>
        <v>28.358008874999996</v>
      </c>
      <c r="BT441" s="15"/>
      <c r="BU441" s="24">
        <f t="shared" si="442"/>
        <v>1</v>
      </c>
      <c r="BV441" s="5">
        <v>0</v>
      </c>
      <c r="BW441" s="63"/>
      <c r="BX441" s="15"/>
      <c r="BY441" s="13"/>
      <c r="BZ441" s="98">
        <f t="shared" si="516"/>
        <v>0</v>
      </c>
      <c r="CA441" s="99">
        <f>CA5</f>
        <v>1</v>
      </c>
      <c r="CB441" s="100"/>
      <c r="CC441" s="110"/>
      <c r="CD441" s="95">
        <f t="shared" si="517"/>
        <v>0</v>
      </c>
      <c r="CE441" s="15"/>
      <c r="CF441" s="24">
        <f t="shared" si="443"/>
        <v>0</v>
      </c>
      <c r="CG441" s="5">
        <v>0</v>
      </c>
      <c r="CH441" s="63"/>
      <c r="CI441" s="15"/>
      <c r="CJ441" s="13"/>
      <c r="CK441" s="98">
        <f t="shared" si="518"/>
        <v>0</v>
      </c>
      <c r="CL441" s="99">
        <f>CL5</f>
        <v>1</v>
      </c>
      <c r="CM441" s="100"/>
      <c r="CN441" s="110"/>
      <c r="CO441" s="95">
        <f t="shared" si="519"/>
        <v>0</v>
      </c>
      <c r="CP441" s="15"/>
      <c r="CQ441" s="24">
        <f t="shared" si="444"/>
        <v>0</v>
      </c>
      <c r="CR441" s="5">
        <v>0</v>
      </c>
      <c r="CS441" s="63"/>
      <c r="CT441" s="15"/>
      <c r="CU441" s="13"/>
      <c r="CV441" s="98">
        <f t="shared" si="520"/>
        <v>0</v>
      </c>
      <c r="CW441" s="99">
        <f>CW5</f>
        <v>1</v>
      </c>
      <c r="CX441" s="100"/>
      <c r="CY441" s="110"/>
      <c r="CZ441" s="95">
        <f t="shared" si="521"/>
        <v>0</v>
      </c>
      <c r="DA441" s="15"/>
      <c r="DB441" s="24">
        <f t="shared" si="445"/>
        <v>0</v>
      </c>
      <c r="DC441" s="5">
        <v>0</v>
      </c>
      <c r="DD441" s="63"/>
      <c r="DE441" s="15"/>
      <c r="DF441" s="13"/>
      <c r="DG441" s="98">
        <f t="shared" si="522"/>
        <v>0</v>
      </c>
      <c r="DH441" s="99">
        <f>DH5</f>
        <v>1</v>
      </c>
      <c r="DI441" s="100"/>
      <c r="DJ441" s="110"/>
      <c r="DK441" s="95">
        <f t="shared" si="523"/>
        <v>0</v>
      </c>
      <c r="DL441" s="15"/>
      <c r="DM441" s="24">
        <f t="shared" si="446"/>
        <v>0</v>
      </c>
      <c r="DN441" s="5">
        <v>0</v>
      </c>
      <c r="DO441" s="63"/>
      <c r="DP441" s="15"/>
      <c r="DQ441" s="13"/>
      <c r="DR441" s="98">
        <f t="shared" si="524"/>
        <v>0</v>
      </c>
      <c r="DS441" s="99">
        <f>DS5</f>
        <v>1</v>
      </c>
      <c r="DT441" s="100"/>
      <c r="DU441" s="110"/>
      <c r="DV441" s="95">
        <f t="shared" si="525"/>
        <v>0</v>
      </c>
      <c r="DW441" s="15"/>
      <c r="DX441" s="24">
        <f t="shared" si="447"/>
        <v>0</v>
      </c>
      <c r="DY441" s="5">
        <v>0</v>
      </c>
      <c r="DZ441" s="63"/>
      <c r="EA441" s="15"/>
      <c r="EB441" s="13"/>
      <c r="EC441" s="98">
        <f t="shared" si="526"/>
        <v>0</v>
      </c>
      <c r="ED441" s="99">
        <f>ED5</f>
        <v>1</v>
      </c>
      <c r="EE441" s="100"/>
      <c r="EF441" s="110"/>
      <c r="EG441" s="95">
        <f t="shared" si="527"/>
        <v>0</v>
      </c>
      <c r="EH441" s="15"/>
      <c r="EI441" s="24">
        <f t="shared" si="448"/>
        <v>0</v>
      </c>
      <c r="EJ441" s="5">
        <v>0</v>
      </c>
      <c r="EK441" s="63"/>
      <c r="EL441" s="15"/>
      <c r="EM441" s="13"/>
      <c r="EN441" s="98">
        <f t="shared" si="528"/>
        <v>0</v>
      </c>
      <c r="EO441" s="99">
        <f>EO5</f>
        <v>1</v>
      </c>
      <c r="EP441" s="100"/>
      <c r="EQ441" s="110"/>
      <c r="ER441" s="95">
        <f t="shared" si="529"/>
        <v>0</v>
      </c>
      <c r="ES441" s="15"/>
      <c r="ET441" s="24">
        <f t="shared" si="449"/>
        <v>0</v>
      </c>
      <c r="EU441" s="5">
        <v>0</v>
      </c>
      <c r="EV441" s="63"/>
      <c r="EW441" s="15"/>
      <c r="EX441" s="13"/>
      <c r="EY441" s="98">
        <f t="shared" si="530"/>
        <v>0</v>
      </c>
      <c r="EZ441" s="99">
        <f>EZ5</f>
        <v>1</v>
      </c>
      <c r="FA441" s="100"/>
      <c r="FB441" s="110"/>
      <c r="FC441" s="95">
        <f t="shared" si="531"/>
        <v>0</v>
      </c>
      <c r="FD441" s="15"/>
      <c r="FE441" s="24">
        <f t="shared" si="450"/>
        <v>0</v>
      </c>
      <c r="FF441" s="5">
        <v>0</v>
      </c>
      <c r="FG441" s="63"/>
      <c r="FH441" s="15"/>
      <c r="FI441" s="13"/>
      <c r="FJ441" s="98">
        <f t="shared" si="532"/>
        <v>0</v>
      </c>
      <c r="FK441" s="99">
        <f>FK5</f>
        <v>1</v>
      </c>
      <c r="FL441" s="100"/>
      <c r="FM441" s="110"/>
      <c r="FN441" s="95">
        <f t="shared" si="533"/>
        <v>0</v>
      </c>
      <c r="FO441" s="15"/>
      <c r="FP441" s="24">
        <f t="shared" si="451"/>
        <v>0</v>
      </c>
      <c r="FQ441" s="5">
        <v>0</v>
      </c>
      <c r="FR441" s="8">
        <v>0</v>
      </c>
      <c r="FS441" s="84">
        <f t="shared" si="452"/>
        <v>30.008474999999997</v>
      </c>
      <c r="FT441" s="85">
        <f t="shared" si="453"/>
        <v>500</v>
      </c>
      <c r="FU441" s="85">
        <f t="shared" si="454"/>
        <v>500</v>
      </c>
      <c r="FV441" s="85">
        <f t="shared" si="455"/>
        <v>500</v>
      </c>
      <c r="FW441" s="85">
        <f t="shared" si="456"/>
        <v>500</v>
      </c>
      <c r="FX441" s="85">
        <f t="shared" si="457"/>
        <v>28.358008874999996</v>
      </c>
      <c r="FY441" s="85">
        <f t="shared" si="458"/>
        <v>500</v>
      </c>
      <c r="FZ441" s="85">
        <f t="shared" si="459"/>
        <v>500</v>
      </c>
      <c r="GA441" s="85">
        <f t="shared" si="460"/>
        <v>500</v>
      </c>
      <c r="GB441" s="85">
        <f t="shared" si="461"/>
        <v>500</v>
      </c>
      <c r="GC441" s="85">
        <f t="shared" si="462"/>
        <v>500</v>
      </c>
      <c r="GD441" s="85">
        <f t="shared" si="463"/>
        <v>500</v>
      </c>
      <c r="GE441" s="85">
        <f t="shared" si="464"/>
        <v>500</v>
      </c>
      <c r="GF441" s="85">
        <f t="shared" si="465"/>
        <v>500</v>
      </c>
      <c r="GG441" s="85">
        <f t="shared" si="466"/>
        <v>500</v>
      </c>
      <c r="GH441" s="101">
        <f t="shared" si="534"/>
        <v>2</v>
      </c>
      <c r="GI441" s="102">
        <f t="shared" si="535"/>
        <v>58.366483874999993</v>
      </c>
      <c r="GJ441" s="102">
        <f t="shared" si="536"/>
        <v>29.183241937499997</v>
      </c>
      <c r="GK441" s="79">
        <f>ROW()</f>
        <v>441</v>
      </c>
    </row>
    <row r="442" spans="1:193" s="12" customFormat="1" ht="50.1" customHeight="1">
      <c r="A442" s="17">
        <f>ROW()</f>
        <v>442</v>
      </c>
      <c r="B442" s="32">
        <f t="shared" si="467"/>
        <v>436</v>
      </c>
      <c r="C442" s="33">
        <f t="shared" si="468"/>
        <v>436</v>
      </c>
      <c r="D442" s="31" t="s">
        <v>762</v>
      </c>
      <c r="E442" s="390">
        <f t="shared" si="436"/>
        <v>13.348937699999999</v>
      </c>
      <c r="F442" s="107">
        <f t="shared" si="503"/>
        <v>13.737398849999998</v>
      </c>
      <c r="G442" s="3">
        <v>0</v>
      </c>
      <c r="H442" s="4">
        <v>0</v>
      </c>
      <c r="I442" s="63"/>
      <c r="J442" s="15"/>
      <c r="K442" s="13"/>
      <c r="L442" s="98">
        <f t="shared" si="504"/>
        <v>1</v>
      </c>
      <c r="M442" s="99">
        <f>M5</f>
        <v>0.94499999999999995</v>
      </c>
      <c r="N442" s="100">
        <v>14.948</v>
      </c>
      <c r="O442" s="110">
        <v>141908</v>
      </c>
      <c r="P442" s="95">
        <f t="shared" si="505"/>
        <v>14.125859999999999</v>
      </c>
      <c r="Q442" s="15"/>
      <c r="R442" s="24">
        <f t="shared" si="437"/>
        <v>2</v>
      </c>
      <c r="S442" s="25">
        <v>0</v>
      </c>
      <c r="T442" s="63"/>
      <c r="U442" s="15"/>
      <c r="V442" s="13"/>
      <c r="W442" s="98">
        <f t="shared" si="506"/>
        <v>0</v>
      </c>
      <c r="X442" s="99">
        <f>X5</f>
        <v>0.97</v>
      </c>
      <c r="Y442" s="100"/>
      <c r="Z442" s="110"/>
      <c r="AA442" s="95">
        <f t="shared" si="507"/>
        <v>0</v>
      </c>
      <c r="AB442" s="15"/>
      <c r="AC442" s="24">
        <f t="shared" si="438"/>
        <v>0</v>
      </c>
      <c r="AD442" s="5">
        <v>0</v>
      </c>
      <c r="AE442" s="63"/>
      <c r="AF442" s="15"/>
      <c r="AG442" s="13"/>
      <c r="AH442" s="98">
        <f t="shared" si="508"/>
        <v>0</v>
      </c>
      <c r="AI442" s="99">
        <f>AI5</f>
        <v>0.95499999999999996</v>
      </c>
      <c r="AJ442" s="100"/>
      <c r="AK442" s="110"/>
      <c r="AL442" s="95">
        <f t="shared" si="509"/>
        <v>0</v>
      </c>
      <c r="AM442" s="15"/>
      <c r="AN442" s="24">
        <f t="shared" si="439"/>
        <v>0</v>
      </c>
      <c r="AO442" s="5">
        <v>0</v>
      </c>
      <c r="AP442" s="63"/>
      <c r="AQ442" s="15"/>
      <c r="AR442" s="13"/>
      <c r="AS442" s="98">
        <f t="shared" si="510"/>
        <v>0</v>
      </c>
      <c r="AT442" s="99">
        <f>AT5</f>
        <v>0.96</v>
      </c>
      <c r="AU442" s="100"/>
      <c r="AV442" s="110"/>
      <c r="AW442" s="95">
        <f t="shared" si="511"/>
        <v>0</v>
      </c>
      <c r="AX442" s="15"/>
      <c r="AY442" s="24">
        <f t="shared" si="440"/>
        <v>0</v>
      </c>
      <c r="AZ442" s="5">
        <v>0</v>
      </c>
      <c r="BA442" s="63"/>
      <c r="BB442" s="15"/>
      <c r="BC442" s="13"/>
      <c r="BD442" s="98">
        <f t="shared" si="512"/>
        <v>0</v>
      </c>
      <c r="BE442" s="99">
        <f>BE5</f>
        <v>0.98</v>
      </c>
      <c r="BF442" s="100"/>
      <c r="BG442" s="110"/>
      <c r="BH442" s="95">
        <f t="shared" si="513"/>
        <v>0</v>
      </c>
      <c r="BI442" s="15"/>
      <c r="BJ442" s="24">
        <f t="shared" si="441"/>
        <v>0</v>
      </c>
      <c r="BK442" s="5">
        <v>0</v>
      </c>
      <c r="BL442" s="63"/>
      <c r="BM442" s="15"/>
      <c r="BN442" s="13"/>
      <c r="BO442" s="98">
        <f t="shared" si="514"/>
        <v>1</v>
      </c>
      <c r="BP442" s="99">
        <f>BP5</f>
        <v>0.94499999999999995</v>
      </c>
      <c r="BQ442" s="100">
        <v>14.125859999999999</v>
      </c>
      <c r="BR442" s="110"/>
      <c r="BS442" s="95">
        <f t="shared" si="515"/>
        <v>13.348937699999999</v>
      </c>
      <c r="BT442" s="15"/>
      <c r="BU442" s="24">
        <f t="shared" si="442"/>
        <v>1</v>
      </c>
      <c r="BV442" s="5">
        <v>0</v>
      </c>
      <c r="BW442" s="63"/>
      <c r="BX442" s="15"/>
      <c r="BY442" s="13"/>
      <c r="BZ442" s="98">
        <f t="shared" si="516"/>
        <v>0</v>
      </c>
      <c r="CA442" s="99">
        <f>CA5</f>
        <v>1</v>
      </c>
      <c r="CB442" s="100"/>
      <c r="CC442" s="110"/>
      <c r="CD442" s="95">
        <f t="shared" si="517"/>
        <v>0</v>
      </c>
      <c r="CE442" s="15"/>
      <c r="CF442" s="24">
        <f t="shared" si="443"/>
        <v>0</v>
      </c>
      <c r="CG442" s="5">
        <v>0</v>
      </c>
      <c r="CH442" s="63"/>
      <c r="CI442" s="15"/>
      <c r="CJ442" s="13"/>
      <c r="CK442" s="98">
        <f t="shared" si="518"/>
        <v>0</v>
      </c>
      <c r="CL442" s="99">
        <f>CL5</f>
        <v>1</v>
      </c>
      <c r="CM442" s="100"/>
      <c r="CN442" s="110"/>
      <c r="CO442" s="95">
        <f t="shared" si="519"/>
        <v>0</v>
      </c>
      <c r="CP442" s="15"/>
      <c r="CQ442" s="24">
        <f t="shared" si="444"/>
        <v>0</v>
      </c>
      <c r="CR442" s="5">
        <v>0</v>
      </c>
      <c r="CS442" s="63"/>
      <c r="CT442" s="15"/>
      <c r="CU442" s="13"/>
      <c r="CV442" s="98">
        <f t="shared" si="520"/>
        <v>0</v>
      </c>
      <c r="CW442" s="99">
        <f>CW5</f>
        <v>1</v>
      </c>
      <c r="CX442" s="100"/>
      <c r="CY442" s="110"/>
      <c r="CZ442" s="95">
        <f t="shared" si="521"/>
        <v>0</v>
      </c>
      <c r="DA442" s="15"/>
      <c r="DB442" s="24">
        <f t="shared" si="445"/>
        <v>0</v>
      </c>
      <c r="DC442" s="5">
        <v>0</v>
      </c>
      <c r="DD442" s="63"/>
      <c r="DE442" s="15"/>
      <c r="DF442" s="13"/>
      <c r="DG442" s="98">
        <f t="shared" si="522"/>
        <v>0</v>
      </c>
      <c r="DH442" s="99">
        <f>DH5</f>
        <v>1</v>
      </c>
      <c r="DI442" s="100"/>
      <c r="DJ442" s="110"/>
      <c r="DK442" s="95">
        <f t="shared" si="523"/>
        <v>0</v>
      </c>
      <c r="DL442" s="15"/>
      <c r="DM442" s="24">
        <f t="shared" si="446"/>
        <v>0</v>
      </c>
      <c r="DN442" s="5">
        <v>0</v>
      </c>
      <c r="DO442" s="63"/>
      <c r="DP442" s="15"/>
      <c r="DQ442" s="13"/>
      <c r="DR442" s="98">
        <f t="shared" si="524"/>
        <v>0</v>
      </c>
      <c r="DS442" s="99">
        <f>DS5</f>
        <v>1</v>
      </c>
      <c r="DT442" s="100"/>
      <c r="DU442" s="110"/>
      <c r="DV442" s="95">
        <f t="shared" si="525"/>
        <v>0</v>
      </c>
      <c r="DW442" s="15"/>
      <c r="DX442" s="24">
        <f t="shared" si="447"/>
        <v>0</v>
      </c>
      <c r="DY442" s="5">
        <v>0</v>
      </c>
      <c r="DZ442" s="63"/>
      <c r="EA442" s="15"/>
      <c r="EB442" s="13"/>
      <c r="EC442" s="98">
        <f t="shared" si="526"/>
        <v>0</v>
      </c>
      <c r="ED442" s="99">
        <f>ED5</f>
        <v>1</v>
      </c>
      <c r="EE442" s="100"/>
      <c r="EF442" s="110"/>
      <c r="EG442" s="95">
        <f t="shared" si="527"/>
        <v>0</v>
      </c>
      <c r="EH442" s="15"/>
      <c r="EI442" s="24">
        <f t="shared" si="448"/>
        <v>0</v>
      </c>
      <c r="EJ442" s="5">
        <v>0</v>
      </c>
      <c r="EK442" s="63"/>
      <c r="EL442" s="15"/>
      <c r="EM442" s="13"/>
      <c r="EN442" s="98">
        <f t="shared" si="528"/>
        <v>0</v>
      </c>
      <c r="EO442" s="99">
        <f>EO5</f>
        <v>1</v>
      </c>
      <c r="EP442" s="100"/>
      <c r="EQ442" s="110"/>
      <c r="ER442" s="95">
        <f t="shared" si="529"/>
        <v>0</v>
      </c>
      <c r="ES442" s="15"/>
      <c r="ET442" s="24">
        <f t="shared" si="449"/>
        <v>0</v>
      </c>
      <c r="EU442" s="5">
        <v>0</v>
      </c>
      <c r="EV442" s="63"/>
      <c r="EW442" s="15"/>
      <c r="EX442" s="13"/>
      <c r="EY442" s="98">
        <f t="shared" si="530"/>
        <v>0</v>
      </c>
      <c r="EZ442" s="99">
        <f>EZ5</f>
        <v>1</v>
      </c>
      <c r="FA442" s="100"/>
      <c r="FB442" s="110"/>
      <c r="FC442" s="95">
        <f t="shared" si="531"/>
        <v>0</v>
      </c>
      <c r="FD442" s="15"/>
      <c r="FE442" s="24">
        <f t="shared" si="450"/>
        <v>0</v>
      </c>
      <c r="FF442" s="5">
        <v>0</v>
      </c>
      <c r="FG442" s="63"/>
      <c r="FH442" s="15"/>
      <c r="FI442" s="13"/>
      <c r="FJ442" s="98">
        <f t="shared" si="532"/>
        <v>0</v>
      </c>
      <c r="FK442" s="99">
        <f>FK5</f>
        <v>1</v>
      </c>
      <c r="FL442" s="100"/>
      <c r="FM442" s="110"/>
      <c r="FN442" s="95">
        <f t="shared" si="533"/>
        <v>0</v>
      </c>
      <c r="FO442" s="15"/>
      <c r="FP442" s="24">
        <f t="shared" si="451"/>
        <v>0</v>
      </c>
      <c r="FQ442" s="5">
        <v>0</v>
      </c>
      <c r="FR442" s="8">
        <v>0</v>
      </c>
      <c r="FS442" s="84">
        <f t="shared" si="452"/>
        <v>14.125859999999999</v>
      </c>
      <c r="FT442" s="85">
        <f t="shared" si="453"/>
        <v>500</v>
      </c>
      <c r="FU442" s="85">
        <f t="shared" si="454"/>
        <v>500</v>
      </c>
      <c r="FV442" s="85">
        <f t="shared" si="455"/>
        <v>500</v>
      </c>
      <c r="FW442" s="85">
        <f t="shared" si="456"/>
        <v>500</v>
      </c>
      <c r="FX442" s="85">
        <f t="shared" si="457"/>
        <v>13.348937699999999</v>
      </c>
      <c r="FY442" s="85">
        <f t="shared" si="458"/>
        <v>500</v>
      </c>
      <c r="FZ442" s="85">
        <f t="shared" si="459"/>
        <v>500</v>
      </c>
      <c r="GA442" s="85">
        <f t="shared" si="460"/>
        <v>500</v>
      </c>
      <c r="GB442" s="85">
        <f t="shared" si="461"/>
        <v>500</v>
      </c>
      <c r="GC442" s="85">
        <f t="shared" si="462"/>
        <v>500</v>
      </c>
      <c r="GD442" s="85">
        <f t="shared" si="463"/>
        <v>500</v>
      </c>
      <c r="GE442" s="85">
        <f t="shared" si="464"/>
        <v>500</v>
      </c>
      <c r="GF442" s="85">
        <f t="shared" si="465"/>
        <v>500</v>
      </c>
      <c r="GG442" s="85">
        <f t="shared" si="466"/>
        <v>500</v>
      </c>
      <c r="GH442" s="101">
        <f t="shared" si="534"/>
        <v>2</v>
      </c>
      <c r="GI442" s="102">
        <f t="shared" si="535"/>
        <v>27.474797699999996</v>
      </c>
      <c r="GJ442" s="102">
        <f t="shared" si="536"/>
        <v>13.737398849999998</v>
      </c>
      <c r="GK442" s="79">
        <f>ROW()</f>
        <v>442</v>
      </c>
    </row>
    <row r="443" spans="1:193" s="12" customFormat="1" ht="50.1" customHeight="1">
      <c r="A443" s="17">
        <f>ROW()</f>
        <v>443</v>
      </c>
      <c r="B443" s="32">
        <f t="shared" si="467"/>
        <v>437</v>
      </c>
      <c r="C443" s="33">
        <f t="shared" si="468"/>
        <v>437</v>
      </c>
      <c r="D443" s="31" t="s">
        <v>763</v>
      </c>
      <c r="E443" s="390">
        <f t="shared" si="436"/>
        <v>9.357115949999999</v>
      </c>
      <c r="F443" s="107">
        <f t="shared" si="503"/>
        <v>10.400408650000001</v>
      </c>
      <c r="G443" s="3">
        <v>0</v>
      </c>
      <c r="H443" s="4">
        <v>0</v>
      </c>
      <c r="I443" s="63"/>
      <c r="J443" s="15"/>
      <c r="K443" s="13"/>
      <c r="L443" s="98">
        <f t="shared" si="504"/>
        <v>1</v>
      </c>
      <c r="M443" s="99">
        <f>M5</f>
        <v>0.94499999999999995</v>
      </c>
      <c r="N443" s="100">
        <v>10.478</v>
      </c>
      <c r="O443" s="110">
        <v>540220</v>
      </c>
      <c r="P443" s="95">
        <f t="shared" si="505"/>
        <v>9.9017099999999996</v>
      </c>
      <c r="Q443" s="15"/>
      <c r="R443" s="24">
        <f t="shared" si="437"/>
        <v>2</v>
      </c>
      <c r="S443" s="25">
        <v>0</v>
      </c>
      <c r="T443" s="63"/>
      <c r="U443" s="15"/>
      <c r="V443" s="13"/>
      <c r="W443" s="98">
        <f t="shared" si="506"/>
        <v>0</v>
      </c>
      <c r="X443" s="99">
        <f>X5</f>
        <v>0.97</v>
      </c>
      <c r="Y443" s="100"/>
      <c r="Z443" s="110"/>
      <c r="AA443" s="95">
        <f t="shared" si="507"/>
        <v>0</v>
      </c>
      <c r="AB443" s="15" t="s">
        <v>249</v>
      </c>
      <c r="AC443" s="24">
        <f t="shared" si="438"/>
        <v>0</v>
      </c>
      <c r="AD443" s="5">
        <v>0</v>
      </c>
      <c r="AE443" s="63"/>
      <c r="AF443" s="15"/>
      <c r="AG443" s="13"/>
      <c r="AH443" s="98">
        <f t="shared" si="508"/>
        <v>0</v>
      </c>
      <c r="AI443" s="99">
        <f>AI5</f>
        <v>0.95499999999999996</v>
      </c>
      <c r="AJ443" s="100"/>
      <c r="AK443" s="110"/>
      <c r="AL443" s="95">
        <f t="shared" si="509"/>
        <v>0</v>
      </c>
      <c r="AM443" s="15"/>
      <c r="AN443" s="24">
        <f t="shared" si="439"/>
        <v>0</v>
      </c>
      <c r="AO443" s="5">
        <v>0</v>
      </c>
      <c r="AP443" s="63"/>
      <c r="AQ443" s="15"/>
      <c r="AR443" s="13"/>
      <c r="AS443" s="98">
        <f t="shared" si="510"/>
        <v>1</v>
      </c>
      <c r="AT443" s="99">
        <f>AT5</f>
        <v>0.96</v>
      </c>
      <c r="AU443" s="100">
        <v>12.44</v>
      </c>
      <c r="AV443" s="110"/>
      <c r="AW443" s="95">
        <f t="shared" si="511"/>
        <v>11.942399999999999</v>
      </c>
      <c r="AX443" s="15"/>
      <c r="AY443" s="24">
        <f t="shared" si="440"/>
        <v>3</v>
      </c>
      <c r="AZ443" s="5">
        <v>0</v>
      </c>
      <c r="BA443" s="63"/>
      <c r="BB443" s="15"/>
      <c r="BC443" s="13"/>
      <c r="BD443" s="98">
        <f t="shared" si="512"/>
        <v>0</v>
      </c>
      <c r="BE443" s="99">
        <f>BE5</f>
        <v>0.98</v>
      </c>
      <c r="BF443" s="100"/>
      <c r="BG443" s="110"/>
      <c r="BH443" s="95">
        <f t="shared" si="513"/>
        <v>0</v>
      </c>
      <c r="BI443" s="15"/>
      <c r="BJ443" s="24">
        <f t="shared" si="441"/>
        <v>0</v>
      </c>
      <c r="BK443" s="5">
        <v>0</v>
      </c>
      <c r="BL443" s="63"/>
      <c r="BM443" s="15"/>
      <c r="BN443" s="13"/>
      <c r="BO443" s="98">
        <f t="shared" si="514"/>
        <v>1</v>
      </c>
      <c r="BP443" s="99">
        <f>BP5</f>
        <v>0.94499999999999995</v>
      </c>
      <c r="BQ443" s="100">
        <v>9.9017099999999996</v>
      </c>
      <c r="BR443" s="110"/>
      <c r="BS443" s="95">
        <f t="shared" si="515"/>
        <v>9.357115949999999</v>
      </c>
      <c r="BT443" s="15"/>
      <c r="BU443" s="24">
        <f t="shared" si="442"/>
        <v>1</v>
      </c>
      <c r="BV443" s="5">
        <v>0</v>
      </c>
      <c r="BW443" s="63"/>
      <c r="BX443" s="15"/>
      <c r="BY443" s="13"/>
      <c r="BZ443" s="98">
        <f t="shared" si="516"/>
        <v>0</v>
      </c>
      <c r="CA443" s="99">
        <f>CA5</f>
        <v>1</v>
      </c>
      <c r="CB443" s="100"/>
      <c r="CC443" s="110"/>
      <c r="CD443" s="95">
        <f t="shared" si="517"/>
        <v>0</v>
      </c>
      <c r="CE443" s="15"/>
      <c r="CF443" s="24">
        <f t="shared" si="443"/>
        <v>0</v>
      </c>
      <c r="CG443" s="5">
        <v>0</v>
      </c>
      <c r="CH443" s="63"/>
      <c r="CI443" s="15"/>
      <c r="CJ443" s="13"/>
      <c r="CK443" s="98">
        <f t="shared" si="518"/>
        <v>0</v>
      </c>
      <c r="CL443" s="99">
        <f>CL5</f>
        <v>1</v>
      </c>
      <c r="CM443" s="100"/>
      <c r="CN443" s="110"/>
      <c r="CO443" s="95">
        <f t="shared" si="519"/>
        <v>0</v>
      </c>
      <c r="CP443" s="15"/>
      <c r="CQ443" s="24">
        <f t="shared" si="444"/>
        <v>0</v>
      </c>
      <c r="CR443" s="5">
        <v>0</v>
      </c>
      <c r="CS443" s="63"/>
      <c r="CT443" s="15"/>
      <c r="CU443" s="13"/>
      <c r="CV443" s="98">
        <f t="shared" si="520"/>
        <v>0</v>
      </c>
      <c r="CW443" s="99">
        <f>CW5</f>
        <v>1</v>
      </c>
      <c r="CX443" s="100"/>
      <c r="CY443" s="110"/>
      <c r="CZ443" s="95">
        <f t="shared" si="521"/>
        <v>0</v>
      </c>
      <c r="DA443" s="15"/>
      <c r="DB443" s="24">
        <f t="shared" si="445"/>
        <v>0</v>
      </c>
      <c r="DC443" s="5">
        <v>0</v>
      </c>
      <c r="DD443" s="63"/>
      <c r="DE443" s="15"/>
      <c r="DF443" s="13"/>
      <c r="DG443" s="98">
        <f t="shared" si="522"/>
        <v>0</v>
      </c>
      <c r="DH443" s="99">
        <f>DH5</f>
        <v>1</v>
      </c>
      <c r="DI443" s="100"/>
      <c r="DJ443" s="110"/>
      <c r="DK443" s="95">
        <f t="shared" si="523"/>
        <v>0</v>
      </c>
      <c r="DL443" s="15"/>
      <c r="DM443" s="24">
        <f t="shared" si="446"/>
        <v>0</v>
      </c>
      <c r="DN443" s="5">
        <v>0</v>
      </c>
      <c r="DO443" s="63"/>
      <c r="DP443" s="15"/>
      <c r="DQ443" s="13"/>
      <c r="DR443" s="98">
        <f t="shared" si="524"/>
        <v>0</v>
      </c>
      <c r="DS443" s="99">
        <f>DS5</f>
        <v>1</v>
      </c>
      <c r="DT443" s="100"/>
      <c r="DU443" s="110"/>
      <c r="DV443" s="95">
        <f t="shared" si="525"/>
        <v>0</v>
      </c>
      <c r="DW443" s="15"/>
      <c r="DX443" s="24">
        <f t="shared" si="447"/>
        <v>0</v>
      </c>
      <c r="DY443" s="5">
        <v>0</v>
      </c>
      <c r="DZ443" s="63"/>
      <c r="EA443" s="15"/>
      <c r="EB443" s="13"/>
      <c r="EC443" s="98">
        <f t="shared" si="526"/>
        <v>0</v>
      </c>
      <c r="ED443" s="99">
        <f>ED5</f>
        <v>1</v>
      </c>
      <c r="EE443" s="100"/>
      <c r="EF443" s="110"/>
      <c r="EG443" s="95">
        <f t="shared" si="527"/>
        <v>0</v>
      </c>
      <c r="EH443" s="15"/>
      <c r="EI443" s="24">
        <f t="shared" si="448"/>
        <v>0</v>
      </c>
      <c r="EJ443" s="5">
        <v>0</v>
      </c>
      <c r="EK443" s="63"/>
      <c r="EL443" s="15"/>
      <c r="EM443" s="13"/>
      <c r="EN443" s="98">
        <f t="shared" si="528"/>
        <v>0</v>
      </c>
      <c r="EO443" s="99">
        <f>EO5</f>
        <v>1</v>
      </c>
      <c r="EP443" s="100"/>
      <c r="EQ443" s="110"/>
      <c r="ER443" s="95">
        <f t="shared" si="529"/>
        <v>0</v>
      </c>
      <c r="ES443" s="15"/>
      <c r="ET443" s="24">
        <f t="shared" si="449"/>
        <v>0</v>
      </c>
      <c r="EU443" s="5">
        <v>0</v>
      </c>
      <c r="EV443" s="63"/>
      <c r="EW443" s="15"/>
      <c r="EX443" s="13"/>
      <c r="EY443" s="98">
        <f t="shared" si="530"/>
        <v>0</v>
      </c>
      <c r="EZ443" s="99">
        <f>EZ5</f>
        <v>1</v>
      </c>
      <c r="FA443" s="100"/>
      <c r="FB443" s="110"/>
      <c r="FC443" s="95">
        <f t="shared" si="531"/>
        <v>0</v>
      </c>
      <c r="FD443" s="15"/>
      <c r="FE443" s="24">
        <f t="shared" si="450"/>
        <v>0</v>
      </c>
      <c r="FF443" s="5">
        <v>0</v>
      </c>
      <c r="FG443" s="63"/>
      <c r="FH443" s="15"/>
      <c r="FI443" s="13"/>
      <c r="FJ443" s="98">
        <f t="shared" si="532"/>
        <v>0</v>
      </c>
      <c r="FK443" s="99">
        <f>FK5</f>
        <v>1</v>
      </c>
      <c r="FL443" s="100"/>
      <c r="FM443" s="110"/>
      <c r="FN443" s="95">
        <f t="shared" si="533"/>
        <v>0</v>
      </c>
      <c r="FO443" s="15"/>
      <c r="FP443" s="24">
        <f t="shared" si="451"/>
        <v>0</v>
      </c>
      <c r="FQ443" s="5">
        <v>0</v>
      </c>
      <c r="FR443" s="8">
        <v>0</v>
      </c>
      <c r="FS443" s="84">
        <f t="shared" si="452"/>
        <v>9.9017099999999996</v>
      </c>
      <c r="FT443" s="85">
        <f t="shared" si="453"/>
        <v>500</v>
      </c>
      <c r="FU443" s="85">
        <f t="shared" si="454"/>
        <v>500</v>
      </c>
      <c r="FV443" s="85">
        <f t="shared" si="455"/>
        <v>11.942399999999999</v>
      </c>
      <c r="FW443" s="85">
        <f t="shared" si="456"/>
        <v>500</v>
      </c>
      <c r="FX443" s="85">
        <f t="shared" si="457"/>
        <v>9.357115949999999</v>
      </c>
      <c r="FY443" s="85">
        <f t="shared" si="458"/>
        <v>500</v>
      </c>
      <c r="FZ443" s="85">
        <f t="shared" si="459"/>
        <v>500</v>
      </c>
      <c r="GA443" s="85">
        <f t="shared" si="460"/>
        <v>500</v>
      </c>
      <c r="GB443" s="85">
        <f t="shared" si="461"/>
        <v>500</v>
      </c>
      <c r="GC443" s="85">
        <f t="shared" si="462"/>
        <v>500</v>
      </c>
      <c r="GD443" s="85">
        <f t="shared" si="463"/>
        <v>500</v>
      </c>
      <c r="GE443" s="85">
        <f t="shared" si="464"/>
        <v>500</v>
      </c>
      <c r="GF443" s="85">
        <f t="shared" si="465"/>
        <v>500</v>
      </c>
      <c r="GG443" s="85">
        <f t="shared" si="466"/>
        <v>500</v>
      </c>
      <c r="GH443" s="101">
        <f t="shared" si="534"/>
        <v>3</v>
      </c>
      <c r="GI443" s="102">
        <f t="shared" si="535"/>
        <v>31.201225950000001</v>
      </c>
      <c r="GJ443" s="102">
        <f t="shared" si="536"/>
        <v>10.400408650000001</v>
      </c>
      <c r="GK443" s="79">
        <f>ROW()</f>
        <v>443</v>
      </c>
    </row>
    <row r="444" spans="1:193" s="12" customFormat="1" ht="50.1" customHeight="1">
      <c r="A444" s="17">
        <f>ROW()</f>
        <v>444</v>
      </c>
      <c r="B444" s="32">
        <f t="shared" si="467"/>
        <v>438</v>
      </c>
      <c r="C444" s="33">
        <f t="shared" si="468"/>
        <v>438</v>
      </c>
      <c r="D444" s="31" t="s">
        <v>764</v>
      </c>
      <c r="E444" s="390">
        <f t="shared" si="436"/>
        <v>3.7732999999999999</v>
      </c>
      <c r="F444" s="107">
        <f t="shared" si="503"/>
        <v>3.7732999999999999</v>
      </c>
      <c r="G444" s="3">
        <v>0</v>
      </c>
      <c r="H444" s="4">
        <v>0</v>
      </c>
      <c r="I444" s="63"/>
      <c r="J444" s="15"/>
      <c r="K444" s="13"/>
      <c r="L444" s="98">
        <f t="shared" si="504"/>
        <v>0</v>
      </c>
      <c r="M444" s="99">
        <f>M5</f>
        <v>0.94499999999999995</v>
      </c>
      <c r="N444" s="100"/>
      <c r="O444" s="110"/>
      <c r="P444" s="95">
        <f t="shared" si="505"/>
        <v>0</v>
      </c>
      <c r="Q444" s="15"/>
      <c r="R444" s="24">
        <f t="shared" si="437"/>
        <v>0</v>
      </c>
      <c r="S444" s="25">
        <v>0</v>
      </c>
      <c r="T444" s="63"/>
      <c r="U444" s="15"/>
      <c r="V444" s="13"/>
      <c r="W444" s="98">
        <f t="shared" si="506"/>
        <v>1</v>
      </c>
      <c r="X444" s="99">
        <f>X5</f>
        <v>0.97</v>
      </c>
      <c r="Y444" s="100">
        <v>3.89</v>
      </c>
      <c r="Z444" s="110"/>
      <c r="AA444" s="95">
        <f t="shared" si="507"/>
        <v>3.7732999999999999</v>
      </c>
      <c r="AB444" s="15"/>
      <c r="AC444" s="24">
        <f t="shared" si="438"/>
        <v>1</v>
      </c>
      <c r="AD444" s="5">
        <v>0</v>
      </c>
      <c r="AE444" s="63"/>
      <c r="AF444" s="15"/>
      <c r="AG444" s="13"/>
      <c r="AH444" s="98">
        <f t="shared" si="508"/>
        <v>0</v>
      </c>
      <c r="AI444" s="99">
        <f>AI5</f>
        <v>0.95499999999999996</v>
      </c>
      <c r="AJ444" s="100"/>
      <c r="AK444" s="110"/>
      <c r="AL444" s="95">
        <f t="shared" si="509"/>
        <v>0</v>
      </c>
      <c r="AM444" s="15"/>
      <c r="AN444" s="24">
        <f t="shared" si="439"/>
        <v>0</v>
      </c>
      <c r="AO444" s="5">
        <v>0</v>
      </c>
      <c r="AP444" s="63"/>
      <c r="AQ444" s="15"/>
      <c r="AR444" s="13"/>
      <c r="AS444" s="98">
        <f t="shared" si="510"/>
        <v>0</v>
      </c>
      <c r="AT444" s="99">
        <f>AT5</f>
        <v>0.96</v>
      </c>
      <c r="AU444" s="100"/>
      <c r="AV444" s="110"/>
      <c r="AW444" s="95">
        <f t="shared" si="511"/>
        <v>0</v>
      </c>
      <c r="AX444" s="15"/>
      <c r="AY444" s="24">
        <f t="shared" si="440"/>
        <v>0</v>
      </c>
      <c r="AZ444" s="5">
        <v>0</v>
      </c>
      <c r="BA444" s="63"/>
      <c r="BB444" s="15"/>
      <c r="BC444" s="13"/>
      <c r="BD444" s="98">
        <f t="shared" si="512"/>
        <v>0</v>
      </c>
      <c r="BE444" s="99">
        <f>BE5</f>
        <v>0.98</v>
      </c>
      <c r="BF444" s="100"/>
      <c r="BG444" s="110"/>
      <c r="BH444" s="95">
        <f t="shared" si="513"/>
        <v>0</v>
      </c>
      <c r="BI444" s="15"/>
      <c r="BJ444" s="24">
        <f t="shared" si="441"/>
        <v>0</v>
      </c>
      <c r="BK444" s="5">
        <v>0</v>
      </c>
      <c r="BL444" s="63"/>
      <c r="BM444" s="15"/>
      <c r="BN444" s="13"/>
      <c r="BO444" s="98">
        <f t="shared" si="514"/>
        <v>0</v>
      </c>
      <c r="BP444" s="99">
        <f>BP5</f>
        <v>0.94499999999999995</v>
      </c>
      <c r="BQ444" s="100"/>
      <c r="BR444" s="110"/>
      <c r="BS444" s="95">
        <f t="shared" si="515"/>
        <v>0</v>
      </c>
      <c r="BT444" s="15"/>
      <c r="BU444" s="24">
        <f t="shared" si="442"/>
        <v>0</v>
      </c>
      <c r="BV444" s="5">
        <v>0</v>
      </c>
      <c r="BW444" s="63"/>
      <c r="BX444" s="15"/>
      <c r="BY444" s="13"/>
      <c r="BZ444" s="98">
        <f t="shared" si="516"/>
        <v>0</v>
      </c>
      <c r="CA444" s="99">
        <f>CA5</f>
        <v>1</v>
      </c>
      <c r="CB444" s="100"/>
      <c r="CC444" s="110"/>
      <c r="CD444" s="95">
        <f t="shared" si="517"/>
        <v>0</v>
      </c>
      <c r="CE444" s="15"/>
      <c r="CF444" s="24">
        <f t="shared" si="443"/>
        <v>0</v>
      </c>
      <c r="CG444" s="5">
        <v>0</v>
      </c>
      <c r="CH444" s="63"/>
      <c r="CI444" s="15"/>
      <c r="CJ444" s="13"/>
      <c r="CK444" s="98">
        <f t="shared" si="518"/>
        <v>0</v>
      </c>
      <c r="CL444" s="99">
        <f>CL5</f>
        <v>1</v>
      </c>
      <c r="CM444" s="100"/>
      <c r="CN444" s="110"/>
      <c r="CO444" s="95">
        <f t="shared" si="519"/>
        <v>0</v>
      </c>
      <c r="CP444" s="15"/>
      <c r="CQ444" s="24">
        <f t="shared" si="444"/>
        <v>0</v>
      </c>
      <c r="CR444" s="5">
        <v>0</v>
      </c>
      <c r="CS444" s="63"/>
      <c r="CT444" s="15"/>
      <c r="CU444" s="13"/>
      <c r="CV444" s="98">
        <f t="shared" si="520"/>
        <v>0</v>
      </c>
      <c r="CW444" s="99">
        <f>CW5</f>
        <v>1</v>
      </c>
      <c r="CX444" s="100"/>
      <c r="CY444" s="110"/>
      <c r="CZ444" s="95">
        <f t="shared" si="521"/>
        <v>0</v>
      </c>
      <c r="DA444" s="15"/>
      <c r="DB444" s="24">
        <f t="shared" si="445"/>
        <v>0</v>
      </c>
      <c r="DC444" s="5">
        <v>0</v>
      </c>
      <c r="DD444" s="63"/>
      <c r="DE444" s="15"/>
      <c r="DF444" s="13"/>
      <c r="DG444" s="98">
        <f t="shared" si="522"/>
        <v>0</v>
      </c>
      <c r="DH444" s="99">
        <f>DH5</f>
        <v>1</v>
      </c>
      <c r="DI444" s="100"/>
      <c r="DJ444" s="110"/>
      <c r="DK444" s="95">
        <f t="shared" si="523"/>
        <v>0</v>
      </c>
      <c r="DL444" s="15"/>
      <c r="DM444" s="24">
        <f t="shared" si="446"/>
        <v>0</v>
      </c>
      <c r="DN444" s="5">
        <v>0</v>
      </c>
      <c r="DO444" s="63"/>
      <c r="DP444" s="15"/>
      <c r="DQ444" s="13"/>
      <c r="DR444" s="98">
        <f t="shared" si="524"/>
        <v>0</v>
      </c>
      <c r="DS444" s="99">
        <f>DS5</f>
        <v>1</v>
      </c>
      <c r="DT444" s="100"/>
      <c r="DU444" s="110"/>
      <c r="DV444" s="95">
        <f t="shared" si="525"/>
        <v>0</v>
      </c>
      <c r="DW444" s="15"/>
      <c r="DX444" s="24">
        <f t="shared" si="447"/>
        <v>0</v>
      </c>
      <c r="DY444" s="5">
        <v>0</v>
      </c>
      <c r="DZ444" s="63"/>
      <c r="EA444" s="15"/>
      <c r="EB444" s="13"/>
      <c r="EC444" s="98">
        <f t="shared" si="526"/>
        <v>0</v>
      </c>
      <c r="ED444" s="99">
        <f>ED5</f>
        <v>1</v>
      </c>
      <c r="EE444" s="100"/>
      <c r="EF444" s="110"/>
      <c r="EG444" s="95">
        <f t="shared" si="527"/>
        <v>0</v>
      </c>
      <c r="EH444" s="15"/>
      <c r="EI444" s="24">
        <f t="shared" si="448"/>
        <v>0</v>
      </c>
      <c r="EJ444" s="5">
        <v>0</v>
      </c>
      <c r="EK444" s="63"/>
      <c r="EL444" s="15"/>
      <c r="EM444" s="13"/>
      <c r="EN444" s="98">
        <f t="shared" si="528"/>
        <v>0</v>
      </c>
      <c r="EO444" s="99">
        <f>EO5</f>
        <v>1</v>
      </c>
      <c r="EP444" s="100"/>
      <c r="EQ444" s="110"/>
      <c r="ER444" s="95">
        <f t="shared" si="529"/>
        <v>0</v>
      </c>
      <c r="ES444" s="15"/>
      <c r="ET444" s="24">
        <f t="shared" si="449"/>
        <v>0</v>
      </c>
      <c r="EU444" s="5">
        <v>0</v>
      </c>
      <c r="EV444" s="63"/>
      <c r="EW444" s="15"/>
      <c r="EX444" s="13"/>
      <c r="EY444" s="98">
        <f t="shared" si="530"/>
        <v>0</v>
      </c>
      <c r="EZ444" s="99">
        <f>EZ5</f>
        <v>1</v>
      </c>
      <c r="FA444" s="100"/>
      <c r="FB444" s="110"/>
      <c r="FC444" s="95">
        <f t="shared" si="531"/>
        <v>0</v>
      </c>
      <c r="FD444" s="15"/>
      <c r="FE444" s="24">
        <f t="shared" si="450"/>
        <v>0</v>
      </c>
      <c r="FF444" s="5">
        <v>0</v>
      </c>
      <c r="FG444" s="63"/>
      <c r="FH444" s="15"/>
      <c r="FI444" s="13"/>
      <c r="FJ444" s="98">
        <f t="shared" si="532"/>
        <v>0</v>
      </c>
      <c r="FK444" s="99">
        <f>FK5</f>
        <v>1</v>
      </c>
      <c r="FL444" s="100"/>
      <c r="FM444" s="110"/>
      <c r="FN444" s="95">
        <f t="shared" si="533"/>
        <v>0</v>
      </c>
      <c r="FO444" s="15"/>
      <c r="FP444" s="24">
        <f t="shared" si="451"/>
        <v>0</v>
      </c>
      <c r="FQ444" s="5">
        <v>0</v>
      </c>
      <c r="FR444" s="8">
        <v>0</v>
      </c>
      <c r="FS444" s="84">
        <f t="shared" si="452"/>
        <v>500</v>
      </c>
      <c r="FT444" s="85">
        <f t="shared" si="453"/>
        <v>3.7732999999999999</v>
      </c>
      <c r="FU444" s="85">
        <f t="shared" si="454"/>
        <v>500</v>
      </c>
      <c r="FV444" s="85">
        <f t="shared" si="455"/>
        <v>500</v>
      </c>
      <c r="FW444" s="85">
        <f t="shared" si="456"/>
        <v>500</v>
      </c>
      <c r="FX444" s="85">
        <f t="shared" si="457"/>
        <v>500</v>
      </c>
      <c r="FY444" s="85">
        <f t="shared" si="458"/>
        <v>500</v>
      </c>
      <c r="FZ444" s="85">
        <f t="shared" si="459"/>
        <v>500</v>
      </c>
      <c r="GA444" s="85">
        <f t="shared" si="460"/>
        <v>500</v>
      </c>
      <c r="GB444" s="85">
        <f t="shared" si="461"/>
        <v>500</v>
      </c>
      <c r="GC444" s="85">
        <f t="shared" si="462"/>
        <v>500</v>
      </c>
      <c r="GD444" s="85">
        <f t="shared" si="463"/>
        <v>500</v>
      </c>
      <c r="GE444" s="85">
        <f t="shared" si="464"/>
        <v>500</v>
      </c>
      <c r="GF444" s="85">
        <f t="shared" si="465"/>
        <v>500</v>
      </c>
      <c r="GG444" s="85">
        <f t="shared" si="466"/>
        <v>500</v>
      </c>
      <c r="GH444" s="101">
        <f t="shared" si="534"/>
        <v>1</v>
      </c>
      <c r="GI444" s="102">
        <f t="shared" si="535"/>
        <v>3.7732999999999999</v>
      </c>
      <c r="GJ444" s="102">
        <f t="shared" si="536"/>
        <v>3.7732999999999999</v>
      </c>
      <c r="GK444" s="79">
        <f>ROW()</f>
        <v>444</v>
      </c>
    </row>
    <row r="445" spans="1:193" s="12" customFormat="1" ht="50.1" customHeight="1">
      <c r="A445" s="17">
        <f>ROW()</f>
        <v>445</v>
      </c>
      <c r="B445" s="32">
        <f t="shared" si="467"/>
        <v>439</v>
      </c>
      <c r="C445" s="33">
        <f t="shared" si="468"/>
        <v>439</v>
      </c>
      <c r="D445" s="31" t="s">
        <v>9</v>
      </c>
      <c r="E445" s="390">
        <f t="shared" si="436"/>
        <v>21.762126224999996</v>
      </c>
      <c r="F445" s="107">
        <f t="shared" si="503"/>
        <v>22.395415612499995</v>
      </c>
      <c r="G445" s="3">
        <v>0</v>
      </c>
      <c r="H445" s="4">
        <v>0</v>
      </c>
      <c r="I445" s="63"/>
      <c r="J445" s="15"/>
      <c r="K445" s="13"/>
      <c r="L445" s="98">
        <f t="shared" si="504"/>
        <v>1</v>
      </c>
      <c r="M445" s="99">
        <f>M5</f>
        <v>0.94499999999999995</v>
      </c>
      <c r="N445" s="100">
        <v>24.369</v>
      </c>
      <c r="O445" s="110">
        <v>84156</v>
      </c>
      <c r="P445" s="95">
        <f t="shared" si="505"/>
        <v>23.028704999999999</v>
      </c>
      <c r="Q445" s="15"/>
      <c r="R445" s="24">
        <f t="shared" si="437"/>
        <v>2</v>
      </c>
      <c r="S445" s="25">
        <v>0</v>
      </c>
      <c r="T445" s="63"/>
      <c r="U445" s="15"/>
      <c r="V445" s="13"/>
      <c r="W445" s="98">
        <f t="shared" si="506"/>
        <v>0</v>
      </c>
      <c r="X445" s="99">
        <f>X5</f>
        <v>0.97</v>
      </c>
      <c r="Y445" s="100"/>
      <c r="Z445" s="110"/>
      <c r="AA445" s="95">
        <f t="shared" si="507"/>
        <v>0</v>
      </c>
      <c r="AB445" s="15"/>
      <c r="AC445" s="24">
        <f t="shared" si="438"/>
        <v>0</v>
      </c>
      <c r="AD445" s="5">
        <v>0</v>
      </c>
      <c r="AE445" s="63"/>
      <c r="AF445" s="15"/>
      <c r="AG445" s="13"/>
      <c r="AH445" s="98">
        <f t="shared" si="508"/>
        <v>0</v>
      </c>
      <c r="AI445" s="99">
        <f>AI5</f>
        <v>0.95499999999999996</v>
      </c>
      <c r="AJ445" s="100"/>
      <c r="AK445" s="110"/>
      <c r="AL445" s="95">
        <f t="shared" si="509"/>
        <v>0</v>
      </c>
      <c r="AM445" s="15"/>
      <c r="AN445" s="24">
        <f t="shared" si="439"/>
        <v>0</v>
      </c>
      <c r="AO445" s="5">
        <v>0</v>
      </c>
      <c r="AP445" s="63"/>
      <c r="AQ445" s="15"/>
      <c r="AR445" s="13"/>
      <c r="AS445" s="98">
        <f t="shared" si="510"/>
        <v>0</v>
      </c>
      <c r="AT445" s="99">
        <f>AT5</f>
        <v>0.96</v>
      </c>
      <c r="AU445" s="100"/>
      <c r="AV445" s="110"/>
      <c r="AW445" s="95">
        <f t="shared" si="511"/>
        <v>0</v>
      </c>
      <c r="AX445" s="15"/>
      <c r="AY445" s="24">
        <f t="shared" si="440"/>
        <v>0</v>
      </c>
      <c r="AZ445" s="5">
        <v>0</v>
      </c>
      <c r="BA445" s="63"/>
      <c r="BB445" s="15"/>
      <c r="BC445" s="13"/>
      <c r="BD445" s="98">
        <f t="shared" si="512"/>
        <v>0</v>
      </c>
      <c r="BE445" s="99">
        <f>BE5</f>
        <v>0.98</v>
      </c>
      <c r="BF445" s="100"/>
      <c r="BG445" s="110"/>
      <c r="BH445" s="95">
        <f t="shared" si="513"/>
        <v>0</v>
      </c>
      <c r="BI445" s="15"/>
      <c r="BJ445" s="24">
        <f t="shared" si="441"/>
        <v>0</v>
      </c>
      <c r="BK445" s="5">
        <v>0</v>
      </c>
      <c r="BL445" s="63"/>
      <c r="BM445" s="15"/>
      <c r="BN445" s="13"/>
      <c r="BO445" s="98">
        <f t="shared" si="514"/>
        <v>1</v>
      </c>
      <c r="BP445" s="99">
        <f>BP5</f>
        <v>0.94499999999999995</v>
      </c>
      <c r="BQ445" s="100">
        <v>23.028704999999999</v>
      </c>
      <c r="BR445" s="110"/>
      <c r="BS445" s="95">
        <f t="shared" si="515"/>
        <v>21.762126224999996</v>
      </c>
      <c r="BT445" s="15"/>
      <c r="BU445" s="24">
        <f t="shared" si="442"/>
        <v>1</v>
      </c>
      <c r="BV445" s="5">
        <v>0</v>
      </c>
      <c r="BW445" s="63"/>
      <c r="BX445" s="15"/>
      <c r="BY445" s="13"/>
      <c r="BZ445" s="98">
        <f t="shared" si="516"/>
        <v>0</v>
      </c>
      <c r="CA445" s="99">
        <f>CA5</f>
        <v>1</v>
      </c>
      <c r="CB445" s="100"/>
      <c r="CC445" s="110"/>
      <c r="CD445" s="95">
        <f t="shared" si="517"/>
        <v>0</v>
      </c>
      <c r="CE445" s="15"/>
      <c r="CF445" s="24">
        <f t="shared" si="443"/>
        <v>0</v>
      </c>
      <c r="CG445" s="5">
        <v>0</v>
      </c>
      <c r="CH445" s="63"/>
      <c r="CI445" s="15"/>
      <c r="CJ445" s="13"/>
      <c r="CK445" s="98">
        <f t="shared" si="518"/>
        <v>0</v>
      </c>
      <c r="CL445" s="99">
        <f>CL5</f>
        <v>1</v>
      </c>
      <c r="CM445" s="100"/>
      <c r="CN445" s="110"/>
      <c r="CO445" s="95">
        <f t="shared" si="519"/>
        <v>0</v>
      </c>
      <c r="CP445" s="15"/>
      <c r="CQ445" s="24">
        <f t="shared" si="444"/>
        <v>0</v>
      </c>
      <c r="CR445" s="5">
        <v>0</v>
      </c>
      <c r="CS445" s="63"/>
      <c r="CT445" s="15"/>
      <c r="CU445" s="13"/>
      <c r="CV445" s="98">
        <f t="shared" si="520"/>
        <v>0</v>
      </c>
      <c r="CW445" s="99">
        <f>CW5</f>
        <v>1</v>
      </c>
      <c r="CX445" s="100"/>
      <c r="CY445" s="110"/>
      <c r="CZ445" s="95">
        <f t="shared" si="521"/>
        <v>0</v>
      </c>
      <c r="DA445" s="15"/>
      <c r="DB445" s="24">
        <f t="shared" si="445"/>
        <v>0</v>
      </c>
      <c r="DC445" s="5">
        <v>0</v>
      </c>
      <c r="DD445" s="63"/>
      <c r="DE445" s="15"/>
      <c r="DF445" s="13"/>
      <c r="DG445" s="98">
        <f t="shared" si="522"/>
        <v>0</v>
      </c>
      <c r="DH445" s="99">
        <f>DH5</f>
        <v>1</v>
      </c>
      <c r="DI445" s="100"/>
      <c r="DJ445" s="110"/>
      <c r="DK445" s="95">
        <f t="shared" si="523"/>
        <v>0</v>
      </c>
      <c r="DL445" s="15"/>
      <c r="DM445" s="24">
        <f t="shared" si="446"/>
        <v>0</v>
      </c>
      <c r="DN445" s="5">
        <v>0</v>
      </c>
      <c r="DO445" s="63"/>
      <c r="DP445" s="15"/>
      <c r="DQ445" s="13"/>
      <c r="DR445" s="98">
        <f t="shared" si="524"/>
        <v>0</v>
      </c>
      <c r="DS445" s="99">
        <f>DS5</f>
        <v>1</v>
      </c>
      <c r="DT445" s="100"/>
      <c r="DU445" s="110"/>
      <c r="DV445" s="95">
        <f t="shared" si="525"/>
        <v>0</v>
      </c>
      <c r="DW445" s="15"/>
      <c r="DX445" s="24">
        <f t="shared" si="447"/>
        <v>0</v>
      </c>
      <c r="DY445" s="5">
        <v>0</v>
      </c>
      <c r="DZ445" s="63"/>
      <c r="EA445" s="15"/>
      <c r="EB445" s="13"/>
      <c r="EC445" s="98">
        <f t="shared" si="526"/>
        <v>0</v>
      </c>
      <c r="ED445" s="99">
        <f>ED5</f>
        <v>1</v>
      </c>
      <c r="EE445" s="100"/>
      <c r="EF445" s="110"/>
      <c r="EG445" s="95">
        <f t="shared" si="527"/>
        <v>0</v>
      </c>
      <c r="EH445" s="15"/>
      <c r="EI445" s="24">
        <f t="shared" si="448"/>
        <v>0</v>
      </c>
      <c r="EJ445" s="5">
        <v>0</v>
      </c>
      <c r="EK445" s="63"/>
      <c r="EL445" s="15"/>
      <c r="EM445" s="13"/>
      <c r="EN445" s="98">
        <f t="shared" si="528"/>
        <v>0</v>
      </c>
      <c r="EO445" s="99">
        <f>EO5</f>
        <v>1</v>
      </c>
      <c r="EP445" s="100"/>
      <c r="EQ445" s="110"/>
      <c r="ER445" s="95">
        <f t="shared" si="529"/>
        <v>0</v>
      </c>
      <c r="ES445" s="15"/>
      <c r="ET445" s="24">
        <f t="shared" si="449"/>
        <v>0</v>
      </c>
      <c r="EU445" s="5">
        <v>0</v>
      </c>
      <c r="EV445" s="63"/>
      <c r="EW445" s="15"/>
      <c r="EX445" s="13"/>
      <c r="EY445" s="98">
        <f t="shared" si="530"/>
        <v>0</v>
      </c>
      <c r="EZ445" s="99">
        <f>EZ5</f>
        <v>1</v>
      </c>
      <c r="FA445" s="100"/>
      <c r="FB445" s="110"/>
      <c r="FC445" s="95">
        <f t="shared" si="531"/>
        <v>0</v>
      </c>
      <c r="FD445" s="15"/>
      <c r="FE445" s="24">
        <f t="shared" si="450"/>
        <v>0</v>
      </c>
      <c r="FF445" s="5">
        <v>0</v>
      </c>
      <c r="FG445" s="63"/>
      <c r="FH445" s="15"/>
      <c r="FI445" s="13"/>
      <c r="FJ445" s="98">
        <f t="shared" si="532"/>
        <v>0</v>
      </c>
      <c r="FK445" s="99">
        <f>FK5</f>
        <v>1</v>
      </c>
      <c r="FL445" s="100"/>
      <c r="FM445" s="110"/>
      <c r="FN445" s="95">
        <f t="shared" si="533"/>
        <v>0</v>
      </c>
      <c r="FO445" s="15"/>
      <c r="FP445" s="24">
        <f t="shared" si="451"/>
        <v>0</v>
      </c>
      <c r="FQ445" s="5">
        <v>0</v>
      </c>
      <c r="FR445" s="8">
        <v>0</v>
      </c>
      <c r="FS445" s="84">
        <f t="shared" si="452"/>
        <v>23.028704999999999</v>
      </c>
      <c r="FT445" s="85">
        <f t="shared" si="453"/>
        <v>500</v>
      </c>
      <c r="FU445" s="85">
        <f t="shared" si="454"/>
        <v>500</v>
      </c>
      <c r="FV445" s="85">
        <f t="shared" si="455"/>
        <v>500</v>
      </c>
      <c r="FW445" s="85">
        <f t="shared" si="456"/>
        <v>500</v>
      </c>
      <c r="FX445" s="85">
        <f t="shared" si="457"/>
        <v>21.762126224999996</v>
      </c>
      <c r="FY445" s="85">
        <f t="shared" si="458"/>
        <v>500</v>
      </c>
      <c r="FZ445" s="85">
        <f t="shared" si="459"/>
        <v>500</v>
      </c>
      <c r="GA445" s="85">
        <f t="shared" si="460"/>
        <v>500</v>
      </c>
      <c r="GB445" s="85">
        <f t="shared" si="461"/>
        <v>500</v>
      </c>
      <c r="GC445" s="85">
        <f t="shared" si="462"/>
        <v>500</v>
      </c>
      <c r="GD445" s="85">
        <f t="shared" si="463"/>
        <v>500</v>
      </c>
      <c r="GE445" s="85">
        <f t="shared" si="464"/>
        <v>500</v>
      </c>
      <c r="GF445" s="85">
        <f t="shared" si="465"/>
        <v>500</v>
      </c>
      <c r="GG445" s="85">
        <f t="shared" si="466"/>
        <v>500</v>
      </c>
      <c r="GH445" s="101">
        <f t="shared" si="534"/>
        <v>2</v>
      </c>
      <c r="GI445" s="102">
        <f t="shared" si="535"/>
        <v>44.790831224999991</v>
      </c>
      <c r="GJ445" s="102">
        <f t="shared" si="536"/>
        <v>22.395415612499995</v>
      </c>
      <c r="GK445" s="79">
        <f>ROW()</f>
        <v>445</v>
      </c>
    </row>
    <row r="446" spans="1:193" s="12" customFormat="1" ht="50.1" customHeight="1">
      <c r="A446" s="17">
        <f>ROW()</f>
        <v>446</v>
      </c>
      <c r="B446" s="32">
        <f t="shared" si="467"/>
        <v>440</v>
      </c>
      <c r="C446" s="33">
        <f t="shared" si="468"/>
        <v>440</v>
      </c>
      <c r="D446" s="31" t="s">
        <v>10</v>
      </c>
      <c r="E446" s="390">
        <f t="shared" si="436"/>
        <v>6.6239999999999997</v>
      </c>
      <c r="F446" s="107">
        <f t="shared" si="503"/>
        <v>6.6239999999999997</v>
      </c>
      <c r="G446" s="3">
        <v>0</v>
      </c>
      <c r="H446" s="4">
        <v>0</v>
      </c>
      <c r="I446" s="63"/>
      <c r="J446" s="15"/>
      <c r="K446" s="13"/>
      <c r="L446" s="98">
        <f t="shared" si="504"/>
        <v>0</v>
      </c>
      <c r="M446" s="99">
        <f>M5</f>
        <v>0.94499999999999995</v>
      </c>
      <c r="N446" s="100"/>
      <c r="O446" s="110"/>
      <c r="P446" s="95">
        <f t="shared" si="505"/>
        <v>0</v>
      </c>
      <c r="Q446" s="15"/>
      <c r="R446" s="24">
        <f t="shared" si="437"/>
        <v>0</v>
      </c>
      <c r="S446" s="25">
        <v>0</v>
      </c>
      <c r="T446" s="63"/>
      <c r="U446" s="15"/>
      <c r="V446" s="13"/>
      <c r="W446" s="98">
        <f t="shared" si="506"/>
        <v>0</v>
      </c>
      <c r="X446" s="99">
        <f>X5</f>
        <v>0.97</v>
      </c>
      <c r="Y446" s="100"/>
      <c r="Z446" s="110"/>
      <c r="AA446" s="95">
        <f t="shared" si="507"/>
        <v>0</v>
      </c>
      <c r="AB446" s="15"/>
      <c r="AC446" s="24">
        <f t="shared" si="438"/>
        <v>0</v>
      </c>
      <c r="AD446" s="5">
        <v>0</v>
      </c>
      <c r="AE446" s="63"/>
      <c r="AF446" s="15"/>
      <c r="AG446" s="13"/>
      <c r="AH446" s="98">
        <f t="shared" si="508"/>
        <v>0</v>
      </c>
      <c r="AI446" s="99">
        <f>AI5</f>
        <v>0.95499999999999996</v>
      </c>
      <c r="AJ446" s="100"/>
      <c r="AK446" s="110"/>
      <c r="AL446" s="95">
        <f t="shared" si="509"/>
        <v>0</v>
      </c>
      <c r="AM446" s="15"/>
      <c r="AN446" s="24">
        <f t="shared" si="439"/>
        <v>0</v>
      </c>
      <c r="AO446" s="5">
        <v>0</v>
      </c>
      <c r="AP446" s="63"/>
      <c r="AQ446" s="15"/>
      <c r="AR446" s="13"/>
      <c r="AS446" s="98">
        <f t="shared" si="510"/>
        <v>1</v>
      </c>
      <c r="AT446" s="99">
        <f>AT5</f>
        <v>0.96</v>
      </c>
      <c r="AU446" s="100">
        <v>6.9</v>
      </c>
      <c r="AV446" s="110"/>
      <c r="AW446" s="95">
        <f t="shared" si="511"/>
        <v>6.6239999999999997</v>
      </c>
      <c r="AX446" s="15"/>
      <c r="AY446" s="24">
        <f t="shared" si="440"/>
        <v>1</v>
      </c>
      <c r="AZ446" s="5">
        <v>0</v>
      </c>
      <c r="BA446" s="63"/>
      <c r="BB446" s="15"/>
      <c r="BC446" s="13"/>
      <c r="BD446" s="98">
        <f t="shared" si="512"/>
        <v>0</v>
      </c>
      <c r="BE446" s="99">
        <f>BE5</f>
        <v>0.98</v>
      </c>
      <c r="BF446" s="100"/>
      <c r="BG446" s="110"/>
      <c r="BH446" s="95">
        <f t="shared" si="513"/>
        <v>0</v>
      </c>
      <c r="BI446" s="15"/>
      <c r="BJ446" s="24">
        <f t="shared" si="441"/>
        <v>0</v>
      </c>
      <c r="BK446" s="5">
        <v>0</v>
      </c>
      <c r="BL446" s="63"/>
      <c r="BM446" s="15"/>
      <c r="BN446" s="13"/>
      <c r="BO446" s="98">
        <f t="shared" si="514"/>
        <v>0</v>
      </c>
      <c r="BP446" s="99">
        <f>BP5</f>
        <v>0.94499999999999995</v>
      </c>
      <c r="BQ446" s="100"/>
      <c r="BR446" s="110"/>
      <c r="BS446" s="95">
        <f t="shared" si="515"/>
        <v>0</v>
      </c>
      <c r="BT446" s="15"/>
      <c r="BU446" s="24">
        <f t="shared" si="442"/>
        <v>0</v>
      </c>
      <c r="BV446" s="5">
        <v>0</v>
      </c>
      <c r="BW446" s="63"/>
      <c r="BX446" s="15"/>
      <c r="BY446" s="13"/>
      <c r="BZ446" s="98">
        <f t="shared" si="516"/>
        <v>0</v>
      </c>
      <c r="CA446" s="99">
        <f>CA5</f>
        <v>1</v>
      </c>
      <c r="CB446" s="100"/>
      <c r="CC446" s="110"/>
      <c r="CD446" s="95">
        <f t="shared" si="517"/>
        <v>0</v>
      </c>
      <c r="CE446" s="15"/>
      <c r="CF446" s="24">
        <f t="shared" si="443"/>
        <v>0</v>
      </c>
      <c r="CG446" s="5">
        <v>0</v>
      </c>
      <c r="CH446" s="63"/>
      <c r="CI446" s="15"/>
      <c r="CJ446" s="13"/>
      <c r="CK446" s="98">
        <f t="shared" si="518"/>
        <v>0</v>
      </c>
      <c r="CL446" s="99">
        <f>CL5</f>
        <v>1</v>
      </c>
      <c r="CM446" s="100"/>
      <c r="CN446" s="110"/>
      <c r="CO446" s="95">
        <f t="shared" si="519"/>
        <v>0</v>
      </c>
      <c r="CP446" s="15"/>
      <c r="CQ446" s="24">
        <f t="shared" si="444"/>
        <v>0</v>
      </c>
      <c r="CR446" s="5">
        <v>0</v>
      </c>
      <c r="CS446" s="63"/>
      <c r="CT446" s="15"/>
      <c r="CU446" s="13"/>
      <c r="CV446" s="98">
        <f t="shared" si="520"/>
        <v>0</v>
      </c>
      <c r="CW446" s="99">
        <f>CW5</f>
        <v>1</v>
      </c>
      <c r="CX446" s="100"/>
      <c r="CY446" s="110"/>
      <c r="CZ446" s="95">
        <f t="shared" si="521"/>
        <v>0</v>
      </c>
      <c r="DA446" s="15"/>
      <c r="DB446" s="24">
        <f t="shared" si="445"/>
        <v>0</v>
      </c>
      <c r="DC446" s="5">
        <v>0</v>
      </c>
      <c r="DD446" s="63"/>
      <c r="DE446" s="15"/>
      <c r="DF446" s="13"/>
      <c r="DG446" s="98">
        <f t="shared" si="522"/>
        <v>0</v>
      </c>
      <c r="DH446" s="99">
        <f>DH5</f>
        <v>1</v>
      </c>
      <c r="DI446" s="100"/>
      <c r="DJ446" s="110"/>
      <c r="DK446" s="95">
        <f t="shared" si="523"/>
        <v>0</v>
      </c>
      <c r="DL446" s="15"/>
      <c r="DM446" s="24">
        <f t="shared" si="446"/>
        <v>0</v>
      </c>
      <c r="DN446" s="5">
        <v>0</v>
      </c>
      <c r="DO446" s="63"/>
      <c r="DP446" s="15"/>
      <c r="DQ446" s="13"/>
      <c r="DR446" s="98">
        <f t="shared" si="524"/>
        <v>0</v>
      </c>
      <c r="DS446" s="99">
        <f>DS5</f>
        <v>1</v>
      </c>
      <c r="DT446" s="100"/>
      <c r="DU446" s="110"/>
      <c r="DV446" s="95">
        <f t="shared" si="525"/>
        <v>0</v>
      </c>
      <c r="DW446" s="15"/>
      <c r="DX446" s="24">
        <f t="shared" si="447"/>
        <v>0</v>
      </c>
      <c r="DY446" s="5">
        <v>0</v>
      </c>
      <c r="DZ446" s="63"/>
      <c r="EA446" s="15"/>
      <c r="EB446" s="13"/>
      <c r="EC446" s="98">
        <f t="shared" si="526"/>
        <v>0</v>
      </c>
      <c r="ED446" s="99">
        <f>ED5</f>
        <v>1</v>
      </c>
      <c r="EE446" s="100"/>
      <c r="EF446" s="110"/>
      <c r="EG446" s="95">
        <f t="shared" si="527"/>
        <v>0</v>
      </c>
      <c r="EH446" s="15"/>
      <c r="EI446" s="24">
        <f t="shared" si="448"/>
        <v>0</v>
      </c>
      <c r="EJ446" s="5">
        <v>0</v>
      </c>
      <c r="EK446" s="63"/>
      <c r="EL446" s="15"/>
      <c r="EM446" s="13"/>
      <c r="EN446" s="98">
        <f t="shared" si="528"/>
        <v>0</v>
      </c>
      <c r="EO446" s="99">
        <f>EO5</f>
        <v>1</v>
      </c>
      <c r="EP446" s="100"/>
      <c r="EQ446" s="110"/>
      <c r="ER446" s="95">
        <f t="shared" si="529"/>
        <v>0</v>
      </c>
      <c r="ES446" s="15"/>
      <c r="ET446" s="24">
        <f t="shared" si="449"/>
        <v>0</v>
      </c>
      <c r="EU446" s="5">
        <v>0</v>
      </c>
      <c r="EV446" s="63"/>
      <c r="EW446" s="15"/>
      <c r="EX446" s="13"/>
      <c r="EY446" s="98">
        <f t="shared" si="530"/>
        <v>0</v>
      </c>
      <c r="EZ446" s="99">
        <f>EZ5</f>
        <v>1</v>
      </c>
      <c r="FA446" s="100"/>
      <c r="FB446" s="110"/>
      <c r="FC446" s="95">
        <f t="shared" si="531"/>
        <v>0</v>
      </c>
      <c r="FD446" s="15"/>
      <c r="FE446" s="24">
        <f t="shared" si="450"/>
        <v>0</v>
      </c>
      <c r="FF446" s="5">
        <v>0</v>
      </c>
      <c r="FG446" s="63"/>
      <c r="FH446" s="15"/>
      <c r="FI446" s="13"/>
      <c r="FJ446" s="98">
        <f t="shared" si="532"/>
        <v>0</v>
      </c>
      <c r="FK446" s="99">
        <f>FK5</f>
        <v>1</v>
      </c>
      <c r="FL446" s="100"/>
      <c r="FM446" s="110"/>
      <c r="FN446" s="95">
        <f t="shared" si="533"/>
        <v>0</v>
      </c>
      <c r="FO446" s="15"/>
      <c r="FP446" s="24">
        <f t="shared" si="451"/>
        <v>0</v>
      </c>
      <c r="FQ446" s="5">
        <v>0</v>
      </c>
      <c r="FR446" s="8">
        <v>0</v>
      </c>
      <c r="FS446" s="84">
        <f t="shared" si="452"/>
        <v>500</v>
      </c>
      <c r="FT446" s="85">
        <f t="shared" si="453"/>
        <v>500</v>
      </c>
      <c r="FU446" s="85">
        <f t="shared" si="454"/>
        <v>500</v>
      </c>
      <c r="FV446" s="85">
        <f t="shared" si="455"/>
        <v>6.6239999999999997</v>
      </c>
      <c r="FW446" s="85">
        <f t="shared" si="456"/>
        <v>500</v>
      </c>
      <c r="FX446" s="85">
        <f t="shared" si="457"/>
        <v>500</v>
      </c>
      <c r="FY446" s="85">
        <f t="shared" si="458"/>
        <v>500</v>
      </c>
      <c r="FZ446" s="85">
        <f t="shared" si="459"/>
        <v>500</v>
      </c>
      <c r="GA446" s="85">
        <f t="shared" si="460"/>
        <v>500</v>
      </c>
      <c r="GB446" s="85">
        <f t="shared" si="461"/>
        <v>500</v>
      </c>
      <c r="GC446" s="85">
        <f t="shared" si="462"/>
        <v>500</v>
      </c>
      <c r="GD446" s="85">
        <f t="shared" si="463"/>
        <v>500</v>
      </c>
      <c r="GE446" s="85">
        <f t="shared" si="464"/>
        <v>500</v>
      </c>
      <c r="GF446" s="85">
        <f t="shared" si="465"/>
        <v>500</v>
      </c>
      <c r="GG446" s="85">
        <f t="shared" si="466"/>
        <v>500</v>
      </c>
      <c r="GH446" s="101">
        <f t="shared" si="534"/>
        <v>1</v>
      </c>
      <c r="GI446" s="102">
        <f t="shared" si="535"/>
        <v>6.6239999999999997</v>
      </c>
      <c r="GJ446" s="102">
        <f t="shared" si="536"/>
        <v>6.6239999999999997</v>
      </c>
      <c r="GK446" s="79">
        <f>ROW()</f>
        <v>446</v>
      </c>
    </row>
    <row r="447" spans="1:193" s="12" customFormat="1" ht="50.1" customHeight="1">
      <c r="A447" s="17">
        <f>ROW()</f>
        <v>447</v>
      </c>
      <c r="B447" s="32">
        <f t="shared" si="467"/>
        <v>441</v>
      </c>
      <c r="C447" s="33">
        <f t="shared" si="468"/>
        <v>441</v>
      </c>
      <c r="D447" s="31" t="s">
        <v>11</v>
      </c>
      <c r="E447" s="390">
        <f t="shared" si="436"/>
        <v>3.5220905999999998</v>
      </c>
      <c r="F447" s="107">
        <f t="shared" si="503"/>
        <v>3.6292135333333331</v>
      </c>
      <c r="G447" s="3">
        <v>0</v>
      </c>
      <c r="H447" s="4">
        <v>0</v>
      </c>
      <c r="I447" s="63"/>
      <c r="J447" s="15"/>
      <c r="K447" s="13"/>
      <c r="L447" s="98">
        <f t="shared" si="504"/>
        <v>1</v>
      </c>
      <c r="M447" s="99">
        <f>M5</f>
        <v>0.94499999999999995</v>
      </c>
      <c r="N447" s="100">
        <v>3.944</v>
      </c>
      <c r="O447" s="110">
        <v>207501</v>
      </c>
      <c r="P447" s="95">
        <f t="shared" si="505"/>
        <v>3.7270799999999999</v>
      </c>
      <c r="Q447" s="15"/>
      <c r="R447" s="24">
        <f t="shared" si="437"/>
        <v>3</v>
      </c>
      <c r="S447" s="25">
        <v>0</v>
      </c>
      <c r="T447" s="63"/>
      <c r="U447" s="15"/>
      <c r="V447" s="13"/>
      <c r="W447" s="98">
        <f t="shared" si="506"/>
        <v>1</v>
      </c>
      <c r="X447" s="99">
        <f>X5</f>
        <v>0.97</v>
      </c>
      <c r="Y447" s="100">
        <v>3.7509999999999999</v>
      </c>
      <c r="Z447" s="110"/>
      <c r="AA447" s="95">
        <f t="shared" si="507"/>
        <v>3.6384699999999999</v>
      </c>
      <c r="AB447" s="15"/>
      <c r="AC447" s="24">
        <f t="shared" si="438"/>
        <v>2</v>
      </c>
      <c r="AD447" s="5">
        <v>0</v>
      </c>
      <c r="AE447" s="63"/>
      <c r="AF447" s="15"/>
      <c r="AG447" s="13"/>
      <c r="AH447" s="98">
        <f t="shared" si="508"/>
        <v>0</v>
      </c>
      <c r="AI447" s="99">
        <f>AI5</f>
        <v>0.95499999999999996</v>
      </c>
      <c r="AJ447" s="100"/>
      <c r="AK447" s="110"/>
      <c r="AL447" s="95">
        <f t="shared" si="509"/>
        <v>0</v>
      </c>
      <c r="AM447" s="15"/>
      <c r="AN447" s="24">
        <f t="shared" si="439"/>
        <v>0</v>
      </c>
      <c r="AO447" s="5">
        <v>0</v>
      </c>
      <c r="AP447" s="63"/>
      <c r="AQ447" s="15"/>
      <c r="AR447" s="13"/>
      <c r="AS447" s="98">
        <f t="shared" si="510"/>
        <v>0</v>
      </c>
      <c r="AT447" s="99">
        <f>AT5</f>
        <v>0.96</v>
      </c>
      <c r="AU447" s="100"/>
      <c r="AV447" s="110"/>
      <c r="AW447" s="95">
        <f t="shared" si="511"/>
        <v>0</v>
      </c>
      <c r="AX447" s="15"/>
      <c r="AY447" s="24">
        <f t="shared" si="440"/>
        <v>0</v>
      </c>
      <c r="AZ447" s="5">
        <v>0</v>
      </c>
      <c r="BA447" s="63"/>
      <c r="BB447" s="15"/>
      <c r="BC447" s="13"/>
      <c r="BD447" s="98">
        <f t="shared" si="512"/>
        <v>0</v>
      </c>
      <c r="BE447" s="99">
        <f>BE5</f>
        <v>0.98</v>
      </c>
      <c r="BF447" s="100"/>
      <c r="BG447" s="110"/>
      <c r="BH447" s="95">
        <f t="shared" si="513"/>
        <v>0</v>
      </c>
      <c r="BI447" s="15"/>
      <c r="BJ447" s="24">
        <f t="shared" si="441"/>
        <v>0</v>
      </c>
      <c r="BK447" s="5">
        <v>0</v>
      </c>
      <c r="BL447" s="63"/>
      <c r="BM447" s="15"/>
      <c r="BN447" s="13"/>
      <c r="BO447" s="98">
        <f t="shared" si="514"/>
        <v>1</v>
      </c>
      <c r="BP447" s="99">
        <f>BP5</f>
        <v>0.94499999999999995</v>
      </c>
      <c r="BQ447" s="100">
        <v>3.7270799999999999</v>
      </c>
      <c r="BR447" s="110"/>
      <c r="BS447" s="95">
        <f t="shared" si="515"/>
        <v>3.5220905999999998</v>
      </c>
      <c r="BT447" s="15"/>
      <c r="BU447" s="24">
        <f t="shared" si="442"/>
        <v>1</v>
      </c>
      <c r="BV447" s="5">
        <v>0</v>
      </c>
      <c r="BW447" s="63"/>
      <c r="BX447" s="15"/>
      <c r="BY447" s="13"/>
      <c r="BZ447" s="98">
        <f t="shared" si="516"/>
        <v>0</v>
      </c>
      <c r="CA447" s="99">
        <f>CA5</f>
        <v>1</v>
      </c>
      <c r="CB447" s="100"/>
      <c r="CC447" s="110"/>
      <c r="CD447" s="95">
        <f t="shared" si="517"/>
        <v>0</v>
      </c>
      <c r="CE447" s="15"/>
      <c r="CF447" s="24">
        <f t="shared" si="443"/>
        <v>0</v>
      </c>
      <c r="CG447" s="5">
        <v>0</v>
      </c>
      <c r="CH447" s="63"/>
      <c r="CI447" s="15"/>
      <c r="CJ447" s="13"/>
      <c r="CK447" s="98">
        <f t="shared" si="518"/>
        <v>0</v>
      </c>
      <c r="CL447" s="99">
        <f>CL5</f>
        <v>1</v>
      </c>
      <c r="CM447" s="100"/>
      <c r="CN447" s="110"/>
      <c r="CO447" s="95">
        <f t="shared" si="519"/>
        <v>0</v>
      </c>
      <c r="CP447" s="15"/>
      <c r="CQ447" s="24">
        <f t="shared" si="444"/>
        <v>0</v>
      </c>
      <c r="CR447" s="5">
        <v>0</v>
      </c>
      <c r="CS447" s="63"/>
      <c r="CT447" s="15"/>
      <c r="CU447" s="13"/>
      <c r="CV447" s="98">
        <f t="shared" si="520"/>
        <v>0</v>
      </c>
      <c r="CW447" s="99">
        <f>CW5</f>
        <v>1</v>
      </c>
      <c r="CX447" s="100"/>
      <c r="CY447" s="110"/>
      <c r="CZ447" s="95">
        <f t="shared" si="521"/>
        <v>0</v>
      </c>
      <c r="DA447" s="15"/>
      <c r="DB447" s="24">
        <f t="shared" si="445"/>
        <v>0</v>
      </c>
      <c r="DC447" s="5">
        <v>0</v>
      </c>
      <c r="DD447" s="63"/>
      <c r="DE447" s="15"/>
      <c r="DF447" s="13"/>
      <c r="DG447" s="98">
        <f t="shared" si="522"/>
        <v>0</v>
      </c>
      <c r="DH447" s="99">
        <f>DH5</f>
        <v>1</v>
      </c>
      <c r="DI447" s="100"/>
      <c r="DJ447" s="110"/>
      <c r="DK447" s="95">
        <f t="shared" si="523"/>
        <v>0</v>
      </c>
      <c r="DL447" s="15"/>
      <c r="DM447" s="24">
        <f t="shared" si="446"/>
        <v>0</v>
      </c>
      <c r="DN447" s="5">
        <v>0</v>
      </c>
      <c r="DO447" s="63"/>
      <c r="DP447" s="15"/>
      <c r="DQ447" s="13"/>
      <c r="DR447" s="98">
        <f t="shared" si="524"/>
        <v>0</v>
      </c>
      <c r="DS447" s="99">
        <f>DS5</f>
        <v>1</v>
      </c>
      <c r="DT447" s="100"/>
      <c r="DU447" s="110"/>
      <c r="DV447" s="95">
        <f t="shared" si="525"/>
        <v>0</v>
      </c>
      <c r="DW447" s="15"/>
      <c r="DX447" s="24">
        <f t="shared" si="447"/>
        <v>0</v>
      </c>
      <c r="DY447" s="5">
        <v>0</v>
      </c>
      <c r="DZ447" s="63"/>
      <c r="EA447" s="15"/>
      <c r="EB447" s="13"/>
      <c r="EC447" s="98">
        <f t="shared" si="526"/>
        <v>0</v>
      </c>
      <c r="ED447" s="99">
        <f>ED5</f>
        <v>1</v>
      </c>
      <c r="EE447" s="100"/>
      <c r="EF447" s="110"/>
      <c r="EG447" s="95">
        <f t="shared" si="527"/>
        <v>0</v>
      </c>
      <c r="EH447" s="15"/>
      <c r="EI447" s="24">
        <f t="shared" si="448"/>
        <v>0</v>
      </c>
      <c r="EJ447" s="5">
        <v>0</v>
      </c>
      <c r="EK447" s="63"/>
      <c r="EL447" s="15"/>
      <c r="EM447" s="13"/>
      <c r="EN447" s="98">
        <f t="shared" si="528"/>
        <v>0</v>
      </c>
      <c r="EO447" s="99">
        <f>EO5</f>
        <v>1</v>
      </c>
      <c r="EP447" s="100"/>
      <c r="EQ447" s="110"/>
      <c r="ER447" s="95">
        <f t="shared" si="529"/>
        <v>0</v>
      </c>
      <c r="ES447" s="15"/>
      <c r="ET447" s="24">
        <f t="shared" si="449"/>
        <v>0</v>
      </c>
      <c r="EU447" s="5">
        <v>0</v>
      </c>
      <c r="EV447" s="63"/>
      <c r="EW447" s="15"/>
      <c r="EX447" s="13"/>
      <c r="EY447" s="98">
        <f t="shared" si="530"/>
        <v>0</v>
      </c>
      <c r="EZ447" s="99">
        <f>EZ5</f>
        <v>1</v>
      </c>
      <c r="FA447" s="100"/>
      <c r="FB447" s="110"/>
      <c r="FC447" s="95">
        <f t="shared" si="531"/>
        <v>0</v>
      </c>
      <c r="FD447" s="15"/>
      <c r="FE447" s="24">
        <f t="shared" si="450"/>
        <v>0</v>
      </c>
      <c r="FF447" s="5">
        <v>0</v>
      </c>
      <c r="FG447" s="63"/>
      <c r="FH447" s="15"/>
      <c r="FI447" s="13"/>
      <c r="FJ447" s="98">
        <f t="shared" si="532"/>
        <v>0</v>
      </c>
      <c r="FK447" s="99">
        <f>FK5</f>
        <v>1</v>
      </c>
      <c r="FL447" s="100"/>
      <c r="FM447" s="110"/>
      <c r="FN447" s="95">
        <f t="shared" si="533"/>
        <v>0</v>
      </c>
      <c r="FO447" s="15"/>
      <c r="FP447" s="24">
        <f t="shared" si="451"/>
        <v>0</v>
      </c>
      <c r="FQ447" s="5">
        <v>0</v>
      </c>
      <c r="FR447" s="8">
        <v>0</v>
      </c>
      <c r="FS447" s="84">
        <f t="shared" si="452"/>
        <v>3.7270799999999999</v>
      </c>
      <c r="FT447" s="85">
        <f t="shared" si="453"/>
        <v>3.6384699999999999</v>
      </c>
      <c r="FU447" s="85">
        <f t="shared" si="454"/>
        <v>500</v>
      </c>
      <c r="FV447" s="85">
        <f t="shared" si="455"/>
        <v>500</v>
      </c>
      <c r="FW447" s="85">
        <f t="shared" si="456"/>
        <v>500</v>
      </c>
      <c r="FX447" s="85">
        <f t="shared" si="457"/>
        <v>3.5220905999999998</v>
      </c>
      <c r="FY447" s="85">
        <f t="shared" si="458"/>
        <v>500</v>
      </c>
      <c r="FZ447" s="85">
        <f t="shared" si="459"/>
        <v>500</v>
      </c>
      <c r="GA447" s="85">
        <f t="shared" si="460"/>
        <v>500</v>
      </c>
      <c r="GB447" s="85">
        <f t="shared" si="461"/>
        <v>500</v>
      </c>
      <c r="GC447" s="85">
        <f t="shared" si="462"/>
        <v>500</v>
      </c>
      <c r="GD447" s="85">
        <f t="shared" si="463"/>
        <v>500</v>
      </c>
      <c r="GE447" s="85">
        <f t="shared" si="464"/>
        <v>500</v>
      </c>
      <c r="GF447" s="85">
        <f t="shared" si="465"/>
        <v>500</v>
      </c>
      <c r="GG447" s="85">
        <f t="shared" si="466"/>
        <v>500</v>
      </c>
      <c r="GH447" s="101">
        <f t="shared" si="534"/>
        <v>3</v>
      </c>
      <c r="GI447" s="102">
        <f t="shared" si="535"/>
        <v>10.887640599999999</v>
      </c>
      <c r="GJ447" s="102">
        <f t="shared" si="536"/>
        <v>3.6292135333333331</v>
      </c>
      <c r="GK447" s="79">
        <f>ROW()</f>
        <v>447</v>
      </c>
    </row>
    <row r="448" spans="1:193" s="12" customFormat="1" ht="50.1" customHeight="1">
      <c r="A448" s="17">
        <f>ROW()</f>
        <v>448</v>
      </c>
      <c r="B448" s="32">
        <f t="shared" si="467"/>
        <v>442</v>
      </c>
      <c r="C448" s="33">
        <f t="shared" si="468"/>
        <v>442</v>
      </c>
      <c r="D448" s="31" t="s">
        <v>12</v>
      </c>
      <c r="E448" s="390">
        <f t="shared" si="436"/>
        <v>0.98679262499999987</v>
      </c>
      <c r="F448" s="107">
        <f t="shared" si="503"/>
        <v>1.0578058749999999</v>
      </c>
      <c r="G448" s="3">
        <v>0</v>
      </c>
      <c r="H448" s="4">
        <v>0</v>
      </c>
      <c r="I448" s="63"/>
      <c r="J448" s="15"/>
      <c r="K448" s="13"/>
      <c r="L448" s="98">
        <f t="shared" si="504"/>
        <v>1</v>
      </c>
      <c r="M448" s="99">
        <f>M5</f>
        <v>0.94499999999999995</v>
      </c>
      <c r="N448" s="100">
        <v>1.105</v>
      </c>
      <c r="O448" s="110">
        <v>207624</v>
      </c>
      <c r="P448" s="95">
        <f t="shared" si="505"/>
        <v>1.044225</v>
      </c>
      <c r="Q448" s="15"/>
      <c r="R448" s="24">
        <f t="shared" si="437"/>
        <v>2</v>
      </c>
      <c r="S448" s="25">
        <v>0</v>
      </c>
      <c r="T448" s="63"/>
      <c r="U448" s="15"/>
      <c r="V448" s="13"/>
      <c r="W448" s="98">
        <f t="shared" si="506"/>
        <v>0</v>
      </c>
      <c r="X448" s="99">
        <f>X5</f>
        <v>0.97</v>
      </c>
      <c r="Y448" s="100"/>
      <c r="Z448" s="110"/>
      <c r="AA448" s="95">
        <f t="shared" si="507"/>
        <v>0</v>
      </c>
      <c r="AB448" s="15"/>
      <c r="AC448" s="24">
        <f t="shared" si="438"/>
        <v>0</v>
      </c>
      <c r="AD448" s="5">
        <v>0</v>
      </c>
      <c r="AE448" s="63"/>
      <c r="AF448" s="15"/>
      <c r="AG448" s="13"/>
      <c r="AH448" s="98">
        <f t="shared" si="508"/>
        <v>0</v>
      </c>
      <c r="AI448" s="99">
        <f>AI5</f>
        <v>0.95499999999999996</v>
      </c>
      <c r="AJ448" s="100"/>
      <c r="AK448" s="110"/>
      <c r="AL448" s="95">
        <f t="shared" si="509"/>
        <v>0</v>
      </c>
      <c r="AM448" s="15"/>
      <c r="AN448" s="24">
        <f t="shared" si="439"/>
        <v>0</v>
      </c>
      <c r="AO448" s="5">
        <v>0</v>
      </c>
      <c r="AP448" s="63"/>
      <c r="AQ448" s="15"/>
      <c r="AR448" s="13"/>
      <c r="AS448" s="98">
        <f t="shared" si="510"/>
        <v>1</v>
      </c>
      <c r="AT448" s="99">
        <f>AT5</f>
        <v>0.96</v>
      </c>
      <c r="AU448" s="100">
        <v>1.19</v>
      </c>
      <c r="AV448" s="110"/>
      <c r="AW448" s="95">
        <f t="shared" si="511"/>
        <v>1.1423999999999999</v>
      </c>
      <c r="AX448" s="15"/>
      <c r="AY448" s="24">
        <f t="shared" si="440"/>
        <v>3</v>
      </c>
      <c r="AZ448" s="5">
        <v>0</v>
      </c>
      <c r="BA448" s="63"/>
      <c r="BB448" s="15"/>
      <c r="BC448" s="13"/>
      <c r="BD448" s="98">
        <f t="shared" si="512"/>
        <v>0</v>
      </c>
      <c r="BE448" s="99">
        <f>BE5</f>
        <v>0.98</v>
      </c>
      <c r="BF448" s="100"/>
      <c r="BG448" s="110"/>
      <c r="BH448" s="95">
        <f t="shared" si="513"/>
        <v>0</v>
      </c>
      <c r="BI448" s="15"/>
      <c r="BJ448" s="24">
        <f t="shared" si="441"/>
        <v>0</v>
      </c>
      <c r="BK448" s="5">
        <v>0</v>
      </c>
      <c r="BL448" s="63"/>
      <c r="BM448" s="15"/>
      <c r="BN448" s="13"/>
      <c r="BO448" s="98">
        <f t="shared" si="514"/>
        <v>1</v>
      </c>
      <c r="BP448" s="99">
        <f>BP5</f>
        <v>0.94499999999999995</v>
      </c>
      <c r="BQ448" s="100">
        <v>1.044225</v>
      </c>
      <c r="BR448" s="110"/>
      <c r="BS448" s="95">
        <f t="shared" si="515"/>
        <v>0.98679262499999987</v>
      </c>
      <c r="BT448" s="15"/>
      <c r="BU448" s="24">
        <f t="shared" si="442"/>
        <v>1</v>
      </c>
      <c r="BV448" s="5">
        <v>0</v>
      </c>
      <c r="BW448" s="63"/>
      <c r="BX448" s="15"/>
      <c r="BY448" s="13"/>
      <c r="BZ448" s="98">
        <f t="shared" si="516"/>
        <v>0</v>
      </c>
      <c r="CA448" s="99">
        <f>CA5</f>
        <v>1</v>
      </c>
      <c r="CB448" s="100"/>
      <c r="CC448" s="110"/>
      <c r="CD448" s="95">
        <f t="shared" si="517"/>
        <v>0</v>
      </c>
      <c r="CE448" s="15"/>
      <c r="CF448" s="24">
        <f t="shared" si="443"/>
        <v>0</v>
      </c>
      <c r="CG448" s="5">
        <v>0</v>
      </c>
      <c r="CH448" s="63"/>
      <c r="CI448" s="15"/>
      <c r="CJ448" s="13"/>
      <c r="CK448" s="98">
        <f t="shared" si="518"/>
        <v>0</v>
      </c>
      <c r="CL448" s="99">
        <f>CL5</f>
        <v>1</v>
      </c>
      <c r="CM448" s="100"/>
      <c r="CN448" s="110"/>
      <c r="CO448" s="95">
        <f t="shared" si="519"/>
        <v>0</v>
      </c>
      <c r="CP448" s="15"/>
      <c r="CQ448" s="24">
        <f t="shared" si="444"/>
        <v>0</v>
      </c>
      <c r="CR448" s="5">
        <v>0</v>
      </c>
      <c r="CS448" s="63"/>
      <c r="CT448" s="15"/>
      <c r="CU448" s="13"/>
      <c r="CV448" s="98">
        <f t="shared" si="520"/>
        <v>0</v>
      </c>
      <c r="CW448" s="99">
        <f>CW5</f>
        <v>1</v>
      </c>
      <c r="CX448" s="100"/>
      <c r="CY448" s="110"/>
      <c r="CZ448" s="95">
        <f t="shared" si="521"/>
        <v>0</v>
      </c>
      <c r="DA448" s="15"/>
      <c r="DB448" s="24">
        <f t="shared" si="445"/>
        <v>0</v>
      </c>
      <c r="DC448" s="5">
        <v>0</v>
      </c>
      <c r="DD448" s="63"/>
      <c r="DE448" s="15"/>
      <c r="DF448" s="13"/>
      <c r="DG448" s="98">
        <f t="shared" si="522"/>
        <v>0</v>
      </c>
      <c r="DH448" s="99">
        <f>DH5</f>
        <v>1</v>
      </c>
      <c r="DI448" s="100"/>
      <c r="DJ448" s="110"/>
      <c r="DK448" s="95">
        <f t="shared" si="523"/>
        <v>0</v>
      </c>
      <c r="DL448" s="15"/>
      <c r="DM448" s="24">
        <f t="shared" si="446"/>
        <v>0</v>
      </c>
      <c r="DN448" s="5">
        <v>0</v>
      </c>
      <c r="DO448" s="63"/>
      <c r="DP448" s="15"/>
      <c r="DQ448" s="13"/>
      <c r="DR448" s="98">
        <f t="shared" si="524"/>
        <v>0</v>
      </c>
      <c r="DS448" s="99">
        <f>DS5</f>
        <v>1</v>
      </c>
      <c r="DT448" s="100"/>
      <c r="DU448" s="110"/>
      <c r="DV448" s="95">
        <f t="shared" si="525"/>
        <v>0</v>
      </c>
      <c r="DW448" s="15"/>
      <c r="DX448" s="24">
        <f t="shared" si="447"/>
        <v>0</v>
      </c>
      <c r="DY448" s="5">
        <v>0</v>
      </c>
      <c r="DZ448" s="63"/>
      <c r="EA448" s="15"/>
      <c r="EB448" s="13"/>
      <c r="EC448" s="98">
        <f t="shared" si="526"/>
        <v>0</v>
      </c>
      <c r="ED448" s="99">
        <f>ED5</f>
        <v>1</v>
      </c>
      <c r="EE448" s="100"/>
      <c r="EF448" s="110"/>
      <c r="EG448" s="95">
        <f t="shared" si="527"/>
        <v>0</v>
      </c>
      <c r="EH448" s="15"/>
      <c r="EI448" s="24">
        <f t="shared" si="448"/>
        <v>0</v>
      </c>
      <c r="EJ448" s="5">
        <v>0</v>
      </c>
      <c r="EK448" s="63"/>
      <c r="EL448" s="15"/>
      <c r="EM448" s="13"/>
      <c r="EN448" s="98">
        <f t="shared" si="528"/>
        <v>0</v>
      </c>
      <c r="EO448" s="99">
        <f>EO5</f>
        <v>1</v>
      </c>
      <c r="EP448" s="100"/>
      <c r="EQ448" s="110"/>
      <c r="ER448" s="95">
        <f t="shared" si="529"/>
        <v>0</v>
      </c>
      <c r="ES448" s="15"/>
      <c r="ET448" s="24">
        <f t="shared" si="449"/>
        <v>0</v>
      </c>
      <c r="EU448" s="5">
        <v>0</v>
      </c>
      <c r="EV448" s="63"/>
      <c r="EW448" s="15"/>
      <c r="EX448" s="13"/>
      <c r="EY448" s="98">
        <f t="shared" si="530"/>
        <v>0</v>
      </c>
      <c r="EZ448" s="99">
        <f>EZ5</f>
        <v>1</v>
      </c>
      <c r="FA448" s="100"/>
      <c r="FB448" s="110"/>
      <c r="FC448" s="95">
        <f t="shared" si="531"/>
        <v>0</v>
      </c>
      <c r="FD448" s="15"/>
      <c r="FE448" s="24">
        <f t="shared" si="450"/>
        <v>0</v>
      </c>
      <c r="FF448" s="5">
        <v>0</v>
      </c>
      <c r="FG448" s="63"/>
      <c r="FH448" s="15"/>
      <c r="FI448" s="13"/>
      <c r="FJ448" s="98">
        <f t="shared" si="532"/>
        <v>0</v>
      </c>
      <c r="FK448" s="99">
        <f>FK5</f>
        <v>1</v>
      </c>
      <c r="FL448" s="100"/>
      <c r="FM448" s="110"/>
      <c r="FN448" s="95">
        <f t="shared" si="533"/>
        <v>0</v>
      </c>
      <c r="FO448" s="15"/>
      <c r="FP448" s="24">
        <f t="shared" si="451"/>
        <v>0</v>
      </c>
      <c r="FQ448" s="5">
        <v>0</v>
      </c>
      <c r="FR448" s="8">
        <v>0</v>
      </c>
      <c r="FS448" s="84">
        <f t="shared" si="452"/>
        <v>1.044225</v>
      </c>
      <c r="FT448" s="85">
        <f t="shared" si="453"/>
        <v>500</v>
      </c>
      <c r="FU448" s="85">
        <f t="shared" si="454"/>
        <v>500</v>
      </c>
      <c r="FV448" s="85">
        <f t="shared" si="455"/>
        <v>1.1423999999999999</v>
      </c>
      <c r="FW448" s="85">
        <f t="shared" si="456"/>
        <v>500</v>
      </c>
      <c r="FX448" s="85">
        <f t="shared" si="457"/>
        <v>0.98679262499999987</v>
      </c>
      <c r="FY448" s="85">
        <f t="shared" si="458"/>
        <v>500</v>
      </c>
      <c r="FZ448" s="85">
        <f t="shared" si="459"/>
        <v>500</v>
      </c>
      <c r="GA448" s="85">
        <f t="shared" si="460"/>
        <v>500</v>
      </c>
      <c r="GB448" s="85">
        <f t="shared" si="461"/>
        <v>500</v>
      </c>
      <c r="GC448" s="85">
        <f t="shared" si="462"/>
        <v>500</v>
      </c>
      <c r="GD448" s="85">
        <f t="shared" si="463"/>
        <v>500</v>
      </c>
      <c r="GE448" s="85">
        <f t="shared" si="464"/>
        <v>500</v>
      </c>
      <c r="GF448" s="85">
        <f t="shared" si="465"/>
        <v>500</v>
      </c>
      <c r="GG448" s="85">
        <f t="shared" si="466"/>
        <v>500</v>
      </c>
      <c r="GH448" s="101">
        <f t="shared" si="534"/>
        <v>3</v>
      </c>
      <c r="GI448" s="102">
        <f t="shared" si="535"/>
        <v>3.1734176249999999</v>
      </c>
      <c r="GJ448" s="102">
        <f t="shared" si="536"/>
        <v>1.0578058749999999</v>
      </c>
      <c r="GK448" s="79">
        <f>ROW()</f>
        <v>448</v>
      </c>
    </row>
    <row r="449" spans="1:193" s="12" customFormat="1" ht="50.1" customHeight="1">
      <c r="A449" s="17">
        <f>ROW()</f>
        <v>449</v>
      </c>
      <c r="B449" s="32">
        <f t="shared" si="467"/>
        <v>443</v>
      </c>
      <c r="C449" s="33">
        <f t="shared" si="468"/>
        <v>443</v>
      </c>
      <c r="D449" s="31" t="s">
        <v>13</v>
      </c>
      <c r="E449" s="390">
        <f t="shared" si="436"/>
        <v>3.9400263</v>
      </c>
      <c r="F449" s="107">
        <f t="shared" si="503"/>
        <v>4.0546831499999998</v>
      </c>
      <c r="G449" s="3">
        <v>0</v>
      </c>
      <c r="H449" s="4">
        <v>0</v>
      </c>
      <c r="I449" s="63"/>
      <c r="J449" s="15"/>
      <c r="K449" s="13"/>
      <c r="L449" s="98">
        <f t="shared" si="504"/>
        <v>1</v>
      </c>
      <c r="M449" s="99">
        <f>M5</f>
        <v>0.94499999999999995</v>
      </c>
      <c r="N449" s="100">
        <v>4.4119999999999999</v>
      </c>
      <c r="O449" s="110">
        <v>218727</v>
      </c>
      <c r="P449" s="95">
        <f t="shared" si="505"/>
        <v>4.16934</v>
      </c>
      <c r="Q449" s="15"/>
      <c r="R449" s="24">
        <f t="shared" si="437"/>
        <v>2</v>
      </c>
      <c r="S449" s="25">
        <v>0</v>
      </c>
      <c r="T449" s="63"/>
      <c r="U449" s="15"/>
      <c r="V449" s="13"/>
      <c r="W449" s="98">
        <f t="shared" si="506"/>
        <v>0</v>
      </c>
      <c r="X449" s="99">
        <f>X5</f>
        <v>0.97</v>
      </c>
      <c r="Y449" s="100"/>
      <c r="Z449" s="110"/>
      <c r="AA449" s="95">
        <f t="shared" si="507"/>
        <v>0</v>
      </c>
      <c r="AB449" s="15"/>
      <c r="AC449" s="24">
        <f t="shared" si="438"/>
        <v>0</v>
      </c>
      <c r="AD449" s="5">
        <v>0</v>
      </c>
      <c r="AE449" s="63"/>
      <c r="AF449" s="15"/>
      <c r="AG449" s="13"/>
      <c r="AH449" s="98">
        <f t="shared" si="508"/>
        <v>0</v>
      </c>
      <c r="AI449" s="99">
        <f>AI5</f>
        <v>0.95499999999999996</v>
      </c>
      <c r="AJ449" s="100"/>
      <c r="AK449" s="110"/>
      <c r="AL449" s="95">
        <f t="shared" si="509"/>
        <v>0</v>
      </c>
      <c r="AM449" s="15"/>
      <c r="AN449" s="24">
        <f t="shared" si="439"/>
        <v>0</v>
      </c>
      <c r="AO449" s="5">
        <v>0</v>
      </c>
      <c r="AP449" s="63"/>
      <c r="AQ449" s="15"/>
      <c r="AR449" s="13"/>
      <c r="AS449" s="98">
        <f t="shared" si="510"/>
        <v>0</v>
      </c>
      <c r="AT449" s="99">
        <f>AT5</f>
        <v>0.96</v>
      </c>
      <c r="AU449" s="100"/>
      <c r="AV449" s="110"/>
      <c r="AW449" s="95">
        <f t="shared" si="511"/>
        <v>0</v>
      </c>
      <c r="AX449" s="15"/>
      <c r="AY449" s="24">
        <f t="shared" si="440"/>
        <v>0</v>
      </c>
      <c r="AZ449" s="5">
        <v>0</v>
      </c>
      <c r="BA449" s="63"/>
      <c r="BB449" s="15"/>
      <c r="BC449" s="13"/>
      <c r="BD449" s="98">
        <f t="shared" si="512"/>
        <v>0</v>
      </c>
      <c r="BE449" s="99">
        <f>BE5</f>
        <v>0.98</v>
      </c>
      <c r="BF449" s="100"/>
      <c r="BG449" s="110"/>
      <c r="BH449" s="95">
        <f t="shared" si="513"/>
        <v>0</v>
      </c>
      <c r="BI449" s="15"/>
      <c r="BJ449" s="24">
        <f t="shared" si="441"/>
        <v>0</v>
      </c>
      <c r="BK449" s="5">
        <v>0</v>
      </c>
      <c r="BL449" s="63"/>
      <c r="BM449" s="15"/>
      <c r="BN449" s="13"/>
      <c r="BO449" s="98">
        <f t="shared" si="514"/>
        <v>1</v>
      </c>
      <c r="BP449" s="99">
        <f>BP5</f>
        <v>0.94499999999999995</v>
      </c>
      <c r="BQ449" s="100">
        <v>4.16934</v>
      </c>
      <c r="BR449" s="110"/>
      <c r="BS449" s="95">
        <f t="shared" si="515"/>
        <v>3.9400263</v>
      </c>
      <c r="BT449" s="15"/>
      <c r="BU449" s="24">
        <f t="shared" si="442"/>
        <v>1</v>
      </c>
      <c r="BV449" s="5">
        <v>0</v>
      </c>
      <c r="BW449" s="63"/>
      <c r="BX449" s="15"/>
      <c r="BY449" s="13"/>
      <c r="BZ449" s="98">
        <f t="shared" si="516"/>
        <v>0</v>
      </c>
      <c r="CA449" s="99">
        <f>CA5</f>
        <v>1</v>
      </c>
      <c r="CB449" s="100"/>
      <c r="CC449" s="110"/>
      <c r="CD449" s="95">
        <f t="shared" si="517"/>
        <v>0</v>
      </c>
      <c r="CE449" s="15"/>
      <c r="CF449" s="24">
        <f t="shared" si="443"/>
        <v>0</v>
      </c>
      <c r="CG449" s="5">
        <v>0</v>
      </c>
      <c r="CH449" s="63"/>
      <c r="CI449" s="15"/>
      <c r="CJ449" s="13"/>
      <c r="CK449" s="98">
        <f t="shared" si="518"/>
        <v>0</v>
      </c>
      <c r="CL449" s="99">
        <f>CL5</f>
        <v>1</v>
      </c>
      <c r="CM449" s="100"/>
      <c r="CN449" s="110"/>
      <c r="CO449" s="95">
        <f t="shared" si="519"/>
        <v>0</v>
      </c>
      <c r="CP449" s="15"/>
      <c r="CQ449" s="24">
        <f t="shared" si="444"/>
        <v>0</v>
      </c>
      <c r="CR449" s="5">
        <v>0</v>
      </c>
      <c r="CS449" s="63"/>
      <c r="CT449" s="15"/>
      <c r="CU449" s="13"/>
      <c r="CV449" s="98">
        <f t="shared" si="520"/>
        <v>0</v>
      </c>
      <c r="CW449" s="99">
        <f>CW5</f>
        <v>1</v>
      </c>
      <c r="CX449" s="100"/>
      <c r="CY449" s="110"/>
      <c r="CZ449" s="95">
        <f t="shared" si="521"/>
        <v>0</v>
      </c>
      <c r="DA449" s="15"/>
      <c r="DB449" s="24">
        <f t="shared" si="445"/>
        <v>0</v>
      </c>
      <c r="DC449" s="5">
        <v>0</v>
      </c>
      <c r="DD449" s="63"/>
      <c r="DE449" s="15"/>
      <c r="DF449" s="13"/>
      <c r="DG449" s="98">
        <f t="shared" si="522"/>
        <v>0</v>
      </c>
      <c r="DH449" s="99">
        <f>DH5</f>
        <v>1</v>
      </c>
      <c r="DI449" s="100"/>
      <c r="DJ449" s="110"/>
      <c r="DK449" s="95">
        <f t="shared" si="523"/>
        <v>0</v>
      </c>
      <c r="DL449" s="15"/>
      <c r="DM449" s="24">
        <f t="shared" si="446"/>
        <v>0</v>
      </c>
      <c r="DN449" s="5">
        <v>0</v>
      </c>
      <c r="DO449" s="63"/>
      <c r="DP449" s="15"/>
      <c r="DQ449" s="13"/>
      <c r="DR449" s="98">
        <f t="shared" si="524"/>
        <v>0</v>
      </c>
      <c r="DS449" s="99">
        <f>DS5</f>
        <v>1</v>
      </c>
      <c r="DT449" s="100"/>
      <c r="DU449" s="110"/>
      <c r="DV449" s="95">
        <f t="shared" si="525"/>
        <v>0</v>
      </c>
      <c r="DW449" s="15"/>
      <c r="DX449" s="24">
        <f t="shared" si="447"/>
        <v>0</v>
      </c>
      <c r="DY449" s="5">
        <v>0</v>
      </c>
      <c r="DZ449" s="63"/>
      <c r="EA449" s="15"/>
      <c r="EB449" s="13"/>
      <c r="EC449" s="98">
        <f t="shared" si="526"/>
        <v>0</v>
      </c>
      <c r="ED449" s="99">
        <f>ED5</f>
        <v>1</v>
      </c>
      <c r="EE449" s="100"/>
      <c r="EF449" s="110"/>
      <c r="EG449" s="95">
        <f t="shared" si="527"/>
        <v>0</v>
      </c>
      <c r="EH449" s="15"/>
      <c r="EI449" s="24">
        <f t="shared" si="448"/>
        <v>0</v>
      </c>
      <c r="EJ449" s="5">
        <v>0</v>
      </c>
      <c r="EK449" s="63"/>
      <c r="EL449" s="15"/>
      <c r="EM449" s="13"/>
      <c r="EN449" s="98">
        <f t="shared" si="528"/>
        <v>0</v>
      </c>
      <c r="EO449" s="99">
        <f>EO5</f>
        <v>1</v>
      </c>
      <c r="EP449" s="100"/>
      <c r="EQ449" s="110"/>
      <c r="ER449" s="95">
        <f t="shared" si="529"/>
        <v>0</v>
      </c>
      <c r="ES449" s="15"/>
      <c r="ET449" s="24">
        <f t="shared" si="449"/>
        <v>0</v>
      </c>
      <c r="EU449" s="5">
        <v>0</v>
      </c>
      <c r="EV449" s="63"/>
      <c r="EW449" s="15"/>
      <c r="EX449" s="13"/>
      <c r="EY449" s="98">
        <f t="shared" si="530"/>
        <v>0</v>
      </c>
      <c r="EZ449" s="99">
        <f>EZ5</f>
        <v>1</v>
      </c>
      <c r="FA449" s="100"/>
      <c r="FB449" s="110"/>
      <c r="FC449" s="95">
        <f t="shared" si="531"/>
        <v>0</v>
      </c>
      <c r="FD449" s="15"/>
      <c r="FE449" s="24">
        <f t="shared" si="450"/>
        <v>0</v>
      </c>
      <c r="FF449" s="5">
        <v>0</v>
      </c>
      <c r="FG449" s="63"/>
      <c r="FH449" s="15"/>
      <c r="FI449" s="13"/>
      <c r="FJ449" s="98">
        <f t="shared" si="532"/>
        <v>0</v>
      </c>
      <c r="FK449" s="99">
        <f>FK5</f>
        <v>1</v>
      </c>
      <c r="FL449" s="100"/>
      <c r="FM449" s="110"/>
      <c r="FN449" s="95">
        <f t="shared" si="533"/>
        <v>0</v>
      </c>
      <c r="FO449" s="15"/>
      <c r="FP449" s="24">
        <f t="shared" si="451"/>
        <v>0</v>
      </c>
      <c r="FQ449" s="5">
        <v>0</v>
      </c>
      <c r="FR449" s="8">
        <v>0</v>
      </c>
      <c r="FS449" s="84">
        <f t="shared" si="452"/>
        <v>4.16934</v>
      </c>
      <c r="FT449" s="85">
        <f t="shared" si="453"/>
        <v>500</v>
      </c>
      <c r="FU449" s="85">
        <f t="shared" si="454"/>
        <v>500</v>
      </c>
      <c r="FV449" s="85">
        <f t="shared" si="455"/>
        <v>500</v>
      </c>
      <c r="FW449" s="85">
        <f t="shared" si="456"/>
        <v>500</v>
      </c>
      <c r="FX449" s="85">
        <f t="shared" si="457"/>
        <v>3.9400263</v>
      </c>
      <c r="FY449" s="85">
        <f t="shared" si="458"/>
        <v>500</v>
      </c>
      <c r="FZ449" s="85">
        <f t="shared" si="459"/>
        <v>500</v>
      </c>
      <c r="GA449" s="85">
        <f t="shared" si="460"/>
        <v>500</v>
      </c>
      <c r="GB449" s="85">
        <f t="shared" si="461"/>
        <v>500</v>
      </c>
      <c r="GC449" s="85">
        <f t="shared" si="462"/>
        <v>500</v>
      </c>
      <c r="GD449" s="85">
        <f t="shared" si="463"/>
        <v>500</v>
      </c>
      <c r="GE449" s="85">
        <f t="shared" si="464"/>
        <v>500</v>
      </c>
      <c r="GF449" s="85">
        <f t="shared" si="465"/>
        <v>500</v>
      </c>
      <c r="GG449" s="85">
        <f t="shared" si="466"/>
        <v>500</v>
      </c>
      <c r="GH449" s="101">
        <f t="shared" si="534"/>
        <v>2</v>
      </c>
      <c r="GI449" s="102">
        <f t="shared" si="535"/>
        <v>8.1093662999999996</v>
      </c>
      <c r="GJ449" s="102">
        <f t="shared" si="536"/>
        <v>4.0546831499999998</v>
      </c>
      <c r="GK449" s="79">
        <f>ROW()</f>
        <v>449</v>
      </c>
    </row>
    <row r="450" spans="1:193" s="12" customFormat="1" ht="50.1" customHeight="1">
      <c r="A450" s="17">
        <f>ROW()</f>
        <v>450</v>
      </c>
      <c r="B450" s="32">
        <f t="shared" si="467"/>
        <v>444</v>
      </c>
      <c r="C450" s="33">
        <f t="shared" si="468"/>
        <v>444</v>
      </c>
      <c r="D450" s="31" t="s">
        <v>14</v>
      </c>
      <c r="E450" s="390">
        <f t="shared" si="436"/>
        <v>3.86679825</v>
      </c>
      <c r="F450" s="107">
        <f t="shared" si="503"/>
        <v>3.9793241249999998</v>
      </c>
      <c r="G450" s="3">
        <v>0</v>
      </c>
      <c r="H450" s="4">
        <v>0</v>
      </c>
      <c r="I450" s="63"/>
      <c r="J450" s="15"/>
      <c r="K450" s="13"/>
      <c r="L450" s="98">
        <f t="shared" si="504"/>
        <v>1</v>
      </c>
      <c r="M450" s="99">
        <f>M5</f>
        <v>0.94499999999999995</v>
      </c>
      <c r="N450" s="100">
        <v>4.33</v>
      </c>
      <c r="O450" s="110">
        <v>461061</v>
      </c>
      <c r="P450" s="95">
        <f t="shared" si="505"/>
        <v>4.09185</v>
      </c>
      <c r="Q450" s="15"/>
      <c r="R450" s="24">
        <f t="shared" si="437"/>
        <v>2</v>
      </c>
      <c r="S450" s="25">
        <v>0</v>
      </c>
      <c r="T450" s="63"/>
      <c r="U450" s="15"/>
      <c r="V450" s="13"/>
      <c r="W450" s="98">
        <f t="shared" si="506"/>
        <v>0</v>
      </c>
      <c r="X450" s="99">
        <f>X5</f>
        <v>0.97</v>
      </c>
      <c r="Y450" s="100"/>
      <c r="Z450" s="110"/>
      <c r="AA450" s="95">
        <f t="shared" si="507"/>
        <v>0</v>
      </c>
      <c r="AB450" s="15"/>
      <c r="AC450" s="24">
        <f t="shared" si="438"/>
        <v>0</v>
      </c>
      <c r="AD450" s="5">
        <v>0</v>
      </c>
      <c r="AE450" s="63"/>
      <c r="AF450" s="15"/>
      <c r="AG450" s="13"/>
      <c r="AH450" s="98">
        <f t="shared" si="508"/>
        <v>0</v>
      </c>
      <c r="AI450" s="99">
        <f>AI5</f>
        <v>0.95499999999999996</v>
      </c>
      <c r="AJ450" s="100"/>
      <c r="AK450" s="110"/>
      <c r="AL450" s="95">
        <f t="shared" si="509"/>
        <v>0</v>
      </c>
      <c r="AM450" s="15"/>
      <c r="AN450" s="24">
        <f t="shared" si="439"/>
        <v>0</v>
      </c>
      <c r="AO450" s="5">
        <v>0</v>
      </c>
      <c r="AP450" s="63"/>
      <c r="AQ450" s="15"/>
      <c r="AR450" s="13"/>
      <c r="AS450" s="98">
        <f t="shared" si="510"/>
        <v>0</v>
      </c>
      <c r="AT450" s="99">
        <f>AT5</f>
        <v>0.96</v>
      </c>
      <c r="AU450" s="100"/>
      <c r="AV450" s="110"/>
      <c r="AW450" s="95">
        <f t="shared" si="511"/>
        <v>0</v>
      </c>
      <c r="AX450" s="15"/>
      <c r="AY450" s="24">
        <f t="shared" si="440"/>
        <v>0</v>
      </c>
      <c r="AZ450" s="5">
        <v>0</v>
      </c>
      <c r="BA450" s="63"/>
      <c r="BB450" s="15"/>
      <c r="BC450" s="13"/>
      <c r="BD450" s="98">
        <f t="shared" si="512"/>
        <v>0</v>
      </c>
      <c r="BE450" s="99">
        <f>BE5</f>
        <v>0.98</v>
      </c>
      <c r="BF450" s="100"/>
      <c r="BG450" s="110"/>
      <c r="BH450" s="95">
        <f t="shared" si="513"/>
        <v>0</v>
      </c>
      <c r="BI450" s="15"/>
      <c r="BJ450" s="24">
        <f t="shared" si="441"/>
        <v>0</v>
      </c>
      <c r="BK450" s="5">
        <v>0</v>
      </c>
      <c r="BL450" s="63"/>
      <c r="BM450" s="15"/>
      <c r="BN450" s="13"/>
      <c r="BO450" s="98">
        <f t="shared" si="514"/>
        <v>1</v>
      </c>
      <c r="BP450" s="99">
        <f>BP5</f>
        <v>0.94499999999999995</v>
      </c>
      <c r="BQ450" s="100">
        <v>4.09185</v>
      </c>
      <c r="BR450" s="110"/>
      <c r="BS450" s="95">
        <f t="shared" si="515"/>
        <v>3.86679825</v>
      </c>
      <c r="BT450" s="15"/>
      <c r="BU450" s="24">
        <f t="shared" si="442"/>
        <v>1</v>
      </c>
      <c r="BV450" s="5">
        <v>0</v>
      </c>
      <c r="BW450" s="63"/>
      <c r="BX450" s="15"/>
      <c r="BY450" s="13"/>
      <c r="BZ450" s="98">
        <f t="shared" si="516"/>
        <v>0</v>
      </c>
      <c r="CA450" s="99">
        <f>CA5</f>
        <v>1</v>
      </c>
      <c r="CB450" s="100"/>
      <c r="CC450" s="110"/>
      <c r="CD450" s="95">
        <f t="shared" si="517"/>
        <v>0</v>
      </c>
      <c r="CE450" s="15"/>
      <c r="CF450" s="24">
        <f t="shared" si="443"/>
        <v>0</v>
      </c>
      <c r="CG450" s="5">
        <v>0</v>
      </c>
      <c r="CH450" s="63"/>
      <c r="CI450" s="15"/>
      <c r="CJ450" s="13"/>
      <c r="CK450" s="98">
        <f t="shared" si="518"/>
        <v>0</v>
      </c>
      <c r="CL450" s="99">
        <f>CL5</f>
        <v>1</v>
      </c>
      <c r="CM450" s="100"/>
      <c r="CN450" s="110"/>
      <c r="CO450" s="95">
        <f t="shared" si="519"/>
        <v>0</v>
      </c>
      <c r="CP450" s="15"/>
      <c r="CQ450" s="24">
        <f t="shared" si="444"/>
        <v>0</v>
      </c>
      <c r="CR450" s="5">
        <v>0</v>
      </c>
      <c r="CS450" s="63"/>
      <c r="CT450" s="15"/>
      <c r="CU450" s="13"/>
      <c r="CV450" s="98">
        <f t="shared" si="520"/>
        <v>0</v>
      </c>
      <c r="CW450" s="99">
        <f>CW5</f>
        <v>1</v>
      </c>
      <c r="CX450" s="100"/>
      <c r="CY450" s="110"/>
      <c r="CZ450" s="95">
        <f t="shared" si="521"/>
        <v>0</v>
      </c>
      <c r="DA450" s="15"/>
      <c r="DB450" s="24">
        <f t="shared" si="445"/>
        <v>0</v>
      </c>
      <c r="DC450" s="5">
        <v>0</v>
      </c>
      <c r="DD450" s="63"/>
      <c r="DE450" s="15"/>
      <c r="DF450" s="13"/>
      <c r="DG450" s="98">
        <f t="shared" si="522"/>
        <v>0</v>
      </c>
      <c r="DH450" s="99">
        <f>DH5</f>
        <v>1</v>
      </c>
      <c r="DI450" s="100"/>
      <c r="DJ450" s="110"/>
      <c r="DK450" s="95">
        <f t="shared" si="523"/>
        <v>0</v>
      </c>
      <c r="DL450" s="15"/>
      <c r="DM450" s="24">
        <f t="shared" si="446"/>
        <v>0</v>
      </c>
      <c r="DN450" s="5">
        <v>0</v>
      </c>
      <c r="DO450" s="63"/>
      <c r="DP450" s="15"/>
      <c r="DQ450" s="13"/>
      <c r="DR450" s="98">
        <f t="shared" si="524"/>
        <v>0</v>
      </c>
      <c r="DS450" s="99">
        <f>DS5</f>
        <v>1</v>
      </c>
      <c r="DT450" s="100"/>
      <c r="DU450" s="110"/>
      <c r="DV450" s="95">
        <f t="shared" si="525"/>
        <v>0</v>
      </c>
      <c r="DW450" s="15"/>
      <c r="DX450" s="24">
        <f t="shared" si="447"/>
        <v>0</v>
      </c>
      <c r="DY450" s="5">
        <v>0</v>
      </c>
      <c r="DZ450" s="63"/>
      <c r="EA450" s="15"/>
      <c r="EB450" s="13"/>
      <c r="EC450" s="98">
        <f t="shared" si="526"/>
        <v>0</v>
      </c>
      <c r="ED450" s="99">
        <f>ED5</f>
        <v>1</v>
      </c>
      <c r="EE450" s="100"/>
      <c r="EF450" s="110"/>
      <c r="EG450" s="95">
        <f t="shared" si="527"/>
        <v>0</v>
      </c>
      <c r="EH450" s="15"/>
      <c r="EI450" s="24">
        <f t="shared" si="448"/>
        <v>0</v>
      </c>
      <c r="EJ450" s="5">
        <v>0</v>
      </c>
      <c r="EK450" s="63"/>
      <c r="EL450" s="15"/>
      <c r="EM450" s="13"/>
      <c r="EN450" s="98">
        <f t="shared" si="528"/>
        <v>0</v>
      </c>
      <c r="EO450" s="99">
        <f>EO5</f>
        <v>1</v>
      </c>
      <c r="EP450" s="100"/>
      <c r="EQ450" s="110"/>
      <c r="ER450" s="95">
        <f t="shared" si="529"/>
        <v>0</v>
      </c>
      <c r="ES450" s="15"/>
      <c r="ET450" s="24">
        <f t="shared" si="449"/>
        <v>0</v>
      </c>
      <c r="EU450" s="5">
        <v>0</v>
      </c>
      <c r="EV450" s="63"/>
      <c r="EW450" s="15"/>
      <c r="EX450" s="13"/>
      <c r="EY450" s="98">
        <f t="shared" si="530"/>
        <v>0</v>
      </c>
      <c r="EZ450" s="99">
        <f>EZ5</f>
        <v>1</v>
      </c>
      <c r="FA450" s="100"/>
      <c r="FB450" s="110"/>
      <c r="FC450" s="95">
        <f t="shared" si="531"/>
        <v>0</v>
      </c>
      <c r="FD450" s="15"/>
      <c r="FE450" s="24">
        <f t="shared" si="450"/>
        <v>0</v>
      </c>
      <c r="FF450" s="5">
        <v>0</v>
      </c>
      <c r="FG450" s="63"/>
      <c r="FH450" s="15"/>
      <c r="FI450" s="13"/>
      <c r="FJ450" s="98">
        <f t="shared" si="532"/>
        <v>0</v>
      </c>
      <c r="FK450" s="99">
        <f>FK5</f>
        <v>1</v>
      </c>
      <c r="FL450" s="100"/>
      <c r="FM450" s="110"/>
      <c r="FN450" s="95">
        <f t="shared" si="533"/>
        <v>0</v>
      </c>
      <c r="FO450" s="15"/>
      <c r="FP450" s="24">
        <f t="shared" si="451"/>
        <v>0</v>
      </c>
      <c r="FQ450" s="5">
        <v>0</v>
      </c>
      <c r="FR450" s="8">
        <v>0</v>
      </c>
      <c r="FS450" s="84">
        <f t="shared" si="452"/>
        <v>4.09185</v>
      </c>
      <c r="FT450" s="85">
        <f t="shared" si="453"/>
        <v>500</v>
      </c>
      <c r="FU450" s="85">
        <f t="shared" si="454"/>
        <v>500</v>
      </c>
      <c r="FV450" s="85">
        <f t="shared" si="455"/>
        <v>500</v>
      </c>
      <c r="FW450" s="85">
        <f t="shared" si="456"/>
        <v>500</v>
      </c>
      <c r="FX450" s="85">
        <f t="shared" si="457"/>
        <v>3.86679825</v>
      </c>
      <c r="FY450" s="85">
        <f t="shared" si="458"/>
        <v>500</v>
      </c>
      <c r="FZ450" s="85">
        <f t="shared" si="459"/>
        <v>500</v>
      </c>
      <c r="GA450" s="85">
        <f t="shared" si="460"/>
        <v>500</v>
      </c>
      <c r="GB450" s="85">
        <f t="shared" si="461"/>
        <v>500</v>
      </c>
      <c r="GC450" s="85">
        <f t="shared" si="462"/>
        <v>500</v>
      </c>
      <c r="GD450" s="85">
        <f t="shared" si="463"/>
        <v>500</v>
      </c>
      <c r="GE450" s="85">
        <f t="shared" si="464"/>
        <v>500</v>
      </c>
      <c r="GF450" s="85">
        <f t="shared" si="465"/>
        <v>500</v>
      </c>
      <c r="GG450" s="85">
        <f t="shared" si="466"/>
        <v>500</v>
      </c>
      <c r="GH450" s="101">
        <f t="shared" si="534"/>
        <v>2</v>
      </c>
      <c r="GI450" s="102">
        <f t="shared" si="535"/>
        <v>7.9586482499999995</v>
      </c>
      <c r="GJ450" s="102">
        <f t="shared" si="536"/>
        <v>3.9793241249999998</v>
      </c>
      <c r="GK450" s="79">
        <f>ROW()</f>
        <v>450</v>
      </c>
    </row>
    <row r="451" spans="1:193" s="12" customFormat="1" ht="50.1" customHeight="1">
      <c r="A451" s="17">
        <f>ROW()</f>
        <v>451</v>
      </c>
      <c r="B451" s="32">
        <f t="shared" si="467"/>
        <v>445</v>
      </c>
      <c r="C451" s="33">
        <f t="shared" si="468"/>
        <v>445</v>
      </c>
      <c r="D451" s="31" t="s">
        <v>15</v>
      </c>
      <c r="E451" s="390">
        <f t="shared" si="436"/>
        <v>9.6768000000000001</v>
      </c>
      <c r="F451" s="107">
        <f t="shared" si="503"/>
        <v>9.6768000000000001</v>
      </c>
      <c r="G451" s="3">
        <v>0</v>
      </c>
      <c r="H451" s="4">
        <v>0</v>
      </c>
      <c r="I451" s="63"/>
      <c r="J451" s="15"/>
      <c r="K451" s="13"/>
      <c r="L451" s="98">
        <f t="shared" si="504"/>
        <v>0</v>
      </c>
      <c r="M451" s="99">
        <f>M5</f>
        <v>0.94499999999999995</v>
      </c>
      <c r="N451" s="100"/>
      <c r="O451" s="110"/>
      <c r="P451" s="95">
        <f t="shared" si="505"/>
        <v>0</v>
      </c>
      <c r="Q451" s="15"/>
      <c r="R451" s="24">
        <f t="shared" si="437"/>
        <v>0</v>
      </c>
      <c r="S451" s="25">
        <v>0</v>
      </c>
      <c r="T451" s="63"/>
      <c r="U451" s="15"/>
      <c r="V451" s="13"/>
      <c r="W451" s="98">
        <f t="shared" si="506"/>
        <v>0</v>
      </c>
      <c r="X451" s="99">
        <f>X5</f>
        <v>0.97</v>
      </c>
      <c r="Y451" s="100"/>
      <c r="Z451" s="110"/>
      <c r="AA451" s="95">
        <f t="shared" si="507"/>
        <v>0</v>
      </c>
      <c r="AB451" s="15"/>
      <c r="AC451" s="24">
        <f t="shared" si="438"/>
        <v>0</v>
      </c>
      <c r="AD451" s="5">
        <v>0</v>
      </c>
      <c r="AE451" s="63"/>
      <c r="AF451" s="15"/>
      <c r="AG451" s="13"/>
      <c r="AH451" s="98">
        <f t="shared" si="508"/>
        <v>0</v>
      </c>
      <c r="AI451" s="99">
        <f>AI5</f>
        <v>0.95499999999999996</v>
      </c>
      <c r="AJ451" s="100"/>
      <c r="AK451" s="110"/>
      <c r="AL451" s="95">
        <f t="shared" si="509"/>
        <v>0</v>
      </c>
      <c r="AM451" s="15"/>
      <c r="AN451" s="24">
        <f t="shared" si="439"/>
        <v>0</v>
      </c>
      <c r="AO451" s="5">
        <v>0</v>
      </c>
      <c r="AP451" s="63"/>
      <c r="AQ451" s="15"/>
      <c r="AR451" s="13"/>
      <c r="AS451" s="98">
        <f t="shared" si="510"/>
        <v>1</v>
      </c>
      <c r="AT451" s="99">
        <f>AT5</f>
        <v>0.96</v>
      </c>
      <c r="AU451" s="100">
        <v>10.08</v>
      </c>
      <c r="AV451" s="110"/>
      <c r="AW451" s="95">
        <f t="shared" si="511"/>
        <v>9.6768000000000001</v>
      </c>
      <c r="AX451" s="15"/>
      <c r="AY451" s="24">
        <f t="shared" si="440"/>
        <v>1</v>
      </c>
      <c r="AZ451" s="5">
        <v>0</v>
      </c>
      <c r="BA451" s="63"/>
      <c r="BB451" s="15"/>
      <c r="BC451" s="13"/>
      <c r="BD451" s="98">
        <f t="shared" si="512"/>
        <v>0</v>
      </c>
      <c r="BE451" s="99">
        <f>BE5</f>
        <v>0.98</v>
      </c>
      <c r="BF451" s="100"/>
      <c r="BG451" s="110"/>
      <c r="BH451" s="95">
        <f t="shared" si="513"/>
        <v>0</v>
      </c>
      <c r="BI451" s="15"/>
      <c r="BJ451" s="24">
        <f t="shared" si="441"/>
        <v>0</v>
      </c>
      <c r="BK451" s="5">
        <v>0</v>
      </c>
      <c r="BL451" s="63"/>
      <c r="BM451" s="15"/>
      <c r="BN451" s="13"/>
      <c r="BO451" s="98">
        <f t="shared" si="514"/>
        <v>0</v>
      </c>
      <c r="BP451" s="99">
        <f>BP5</f>
        <v>0.94499999999999995</v>
      </c>
      <c r="BQ451" s="100"/>
      <c r="BR451" s="110"/>
      <c r="BS451" s="95">
        <f t="shared" si="515"/>
        <v>0</v>
      </c>
      <c r="BT451" s="15"/>
      <c r="BU451" s="24">
        <f t="shared" si="442"/>
        <v>0</v>
      </c>
      <c r="BV451" s="5">
        <v>0</v>
      </c>
      <c r="BW451" s="63"/>
      <c r="BX451" s="15"/>
      <c r="BY451" s="13"/>
      <c r="BZ451" s="98">
        <f t="shared" si="516"/>
        <v>0</v>
      </c>
      <c r="CA451" s="99">
        <f>CA5</f>
        <v>1</v>
      </c>
      <c r="CB451" s="100"/>
      <c r="CC451" s="110"/>
      <c r="CD451" s="95">
        <f t="shared" si="517"/>
        <v>0</v>
      </c>
      <c r="CE451" s="15"/>
      <c r="CF451" s="24">
        <f t="shared" si="443"/>
        <v>0</v>
      </c>
      <c r="CG451" s="5">
        <v>0</v>
      </c>
      <c r="CH451" s="63"/>
      <c r="CI451" s="15"/>
      <c r="CJ451" s="13"/>
      <c r="CK451" s="98">
        <f t="shared" si="518"/>
        <v>0</v>
      </c>
      <c r="CL451" s="99">
        <f>CL5</f>
        <v>1</v>
      </c>
      <c r="CM451" s="100"/>
      <c r="CN451" s="110"/>
      <c r="CO451" s="95">
        <f t="shared" si="519"/>
        <v>0</v>
      </c>
      <c r="CP451" s="15"/>
      <c r="CQ451" s="24">
        <f t="shared" si="444"/>
        <v>0</v>
      </c>
      <c r="CR451" s="5">
        <v>0</v>
      </c>
      <c r="CS451" s="63"/>
      <c r="CT451" s="15"/>
      <c r="CU451" s="13"/>
      <c r="CV451" s="98">
        <f t="shared" si="520"/>
        <v>0</v>
      </c>
      <c r="CW451" s="99">
        <f>CW5</f>
        <v>1</v>
      </c>
      <c r="CX451" s="100"/>
      <c r="CY451" s="110"/>
      <c r="CZ451" s="95">
        <f t="shared" si="521"/>
        <v>0</v>
      </c>
      <c r="DA451" s="15"/>
      <c r="DB451" s="24">
        <f t="shared" si="445"/>
        <v>0</v>
      </c>
      <c r="DC451" s="5">
        <v>0</v>
      </c>
      <c r="DD451" s="63"/>
      <c r="DE451" s="15"/>
      <c r="DF451" s="13"/>
      <c r="DG451" s="98">
        <f t="shared" si="522"/>
        <v>0</v>
      </c>
      <c r="DH451" s="99">
        <f>DH5</f>
        <v>1</v>
      </c>
      <c r="DI451" s="100"/>
      <c r="DJ451" s="110"/>
      <c r="DK451" s="95">
        <f t="shared" si="523"/>
        <v>0</v>
      </c>
      <c r="DL451" s="15"/>
      <c r="DM451" s="24">
        <f t="shared" si="446"/>
        <v>0</v>
      </c>
      <c r="DN451" s="5">
        <v>0</v>
      </c>
      <c r="DO451" s="63"/>
      <c r="DP451" s="15"/>
      <c r="DQ451" s="13"/>
      <c r="DR451" s="98">
        <f t="shared" si="524"/>
        <v>0</v>
      </c>
      <c r="DS451" s="99">
        <f>DS5</f>
        <v>1</v>
      </c>
      <c r="DT451" s="100"/>
      <c r="DU451" s="110"/>
      <c r="DV451" s="95">
        <f t="shared" si="525"/>
        <v>0</v>
      </c>
      <c r="DW451" s="15"/>
      <c r="DX451" s="24">
        <f t="shared" si="447"/>
        <v>0</v>
      </c>
      <c r="DY451" s="5">
        <v>0</v>
      </c>
      <c r="DZ451" s="63"/>
      <c r="EA451" s="15"/>
      <c r="EB451" s="13"/>
      <c r="EC451" s="98">
        <f t="shared" si="526"/>
        <v>0</v>
      </c>
      <c r="ED451" s="99">
        <f>ED5</f>
        <v>1</v>
      </c>
      <c r="EE451" s="100"/>
      <c r="EF451" s="110"/>
      <c r="EG451" s="95">
        <f t="shared" si="527"/>
        <v>0</v>
      </c>
      <c r="EH451" s="15"/>
      <c r="EI451" s="24">
        <f t="shared" si="448"/>
        <v>0</v>
      </c>
      <c r="EJ451" s="5">
        <v>0</v>
      </c>
      <c r="EK451" s="63"/>
      <c r="EL451" s="15"/>
      <c r="EM451" s="13"/>
      <c r="EN451" s="98">
        <f t="shared" si="528"/>
        <v>0</v>
      </c>
      <c r="EO451" s="99">
        <f>EO5</f>
        <v>1</v>
      </c>
      <c r="EP451" s="100"/>
      <c r="EQ451" s="110"/>
      <c r="ER451" s="95">
        <f t="shared" si="529"/>
        <v>0</v>
      </c>
      <c r="ES451" s="15"/>
      <c r="ET451" s="24">
        <f t="shared" si="449"/>
        <v>0</v>
      </c>
      <c r="EU451" s="5">
        <v>0</v>
      </c>
      <c r="EV451" s="63"/>
      <c r="EW451" s="15"/>
      <c r="EX451" s="13"/>
      <c r="EY451" s="98">
        <f t="shared" si="530"/>
        <v>0</v>
      </c>
      <c r="EZ451" s="99">
        <f>EZ5</f>
        <v>1</v>
      </c>
      <c r="FA451" s="100"/>
      <c r="FB451" s="110"/>
      <c r="FC451" s="95">
        <f t="shared" si="531"/>
        <v>0</v>
      </c>
      <c r="FD451" s="15"/>
      <c r="FE451" s="24">
        <f t="shared" si="450"/>
        <v>0</v>
      </c>
      <c r="FF451" s="5">
        <v>0</v>
      </c>
      <c r="FG451" s="63"/>
      <c r="FH451" s="15"/>
      <c r="FI451" s="13"/>
      <c r="FJ451" s="98">
        <f t="shared" si="532"/>
        <v>0</v>
      </c>
      <c r="FK451" s="99">
        <f>FK5</f>
        <v>1</v>
      </c>
      <c r="FL451" s="100"/>
      <c r="FM451" s="110"/>
      <c r="FN451" s="95">
        <f t="shared" si="533"/>
        <v>0</v>
      </c>
      <c r="FO451" s="15"/>
      <c r="FP451" s="24">
        <f t="shared" si="451"/>
        <v>0</v>
      </c>
      <c r="FQ451" s="5">
        <v>0</v>
      </c>
      <c r="FR451" s="8">
        <v>0</v>
      </c>
      <c r="FS451" s="84">
        <f t="shared" si="452"/>
        <v>500</v>
      </c>
      <c r="FT451" s="85">
        <f t="shared" si="453"/>
        <v>500</v>
      </c>
      <c r="FU451" s="85">
        <f t="shared" si="454"/>
        <v>500</v>
      </c>
      <c r="FV451" s="85">
        <f t="shared" si="455"/>
        <v>9.6768000000000001</v>
      </c>
      <c r="FW451" s="85">
        <f t="shared" si="456"/>
        <v>500</v>
      </c>
      <c r="FX451" s="85">
        <f t="shared" si="457"/>
        <v>500</v>
      </c>
      <c r="FY451" s="85">
        <f t="shared" si="458"/>
        <v>500</v>
      </c>
      <c r="FZ451" s="85">
        <f t="shared" si="459"/>
        <v>500</v>
      </c>
      <c r="GA451" s="85">
        <f t="shared" si="460"/>
        <v>500</v>
      </c>
      <c r="GB451" s="85">
        <f t="shared" si="461"/>
        <v>500</v>
      </c>
      <c r="GC451" s="85">
        <f t="shared" si="462"/>
        <v>500</v>
      </c>
      <c r="GD451" s="85">
        <f t="shared" si="463"/>
        <v>500</v>
      </c>
      <c r="GE451" s="85">
        <f t="shared" si="464"/>
        <v>500</v>
      </c>
      <c r="GF451" s="85">
        <f t="shared" si="465"/>
        <v>500</v>
      </c>
      <c r="GG451" s="85">
        <f t="shared" si="466"/>
        <v>500</v>
      </c>
      <c r="GH451" s="101">
        <f t="shared" si="534"/>
        <v>1</v>
      </c>
      <c r="GI451" s="102">
        <f t="shared" si="535"/>
        <v>9.6768000000000001</v>
      </c>
      <c r="GJ451" s="102">
        <f t="shared" si="536"/>
        <v>9.6768000000000001</v>
      </c>
      <c r="GK451" s="79">
        <f>ROW()</f>
        <v>451</v>
      </c>
    </row>
    <row r="452" spans="1:193" s="12" customFormat="1" ht="50.1" customHeight="1">
      <c r="A452" s="17">
        <f>ROW()</f>
        <v>452</v>
      </c>
      <c r="B452" s="32">
        <f t="shared" si="467"/>
        <v>446</v>
      </c>
      <c r="C452" s="33">
        <f t="shared" si="468"/>
        <v>446</v>
      </c>
      <c r="D452" s="31" t="s">
        <v>16</v>
      </c>
      <c r="E452" s="390">
        <f t="shared" si="436"/>
        <v>8.831999999999999</v>
      </c>
      <c r="F452" s="107">
        <f t="shared" si="503"/>
        <v>8.831999999999999</v>
      </c>
      <c r="G452" s="3">
        <v>0</v>
      </c>
      <c r="H452" s="4">
        <v>0</v>
      </c>
      <c r="I452" s="63"/>
      <c r="J452" s="15"/>
      <c r="K452" s="13"/>
      <c r="L452" s="98">
        <f t="shared" si="504"/>
        <v>0</v>
      </c>
      <c r="M452" s="99">
        <f>M5</f>
        <v>0.94499999999999995</v>
      </c>
      <c r="N452" s="100"/>
      <c r="O452" s="110"/>
      <c r="P452" s="95">
        <f t="shared" si="505"/>
        <v>0</v>
      </c>
      <c r="Q452" s="15"/>
      <c r="R452" s="24">
        <f t="shared" si="437"/>
        <v>0</v>
      </c>
      <c r="S452" s="25">
        <v>0</v>
      </c>
      <c r="T452" s="63"/>
      <c r="U452" s="15"/>
      <c r="V452" s="13"/>
      <c r="W452" s="98">
        <f t="shared" si="506"/>
        <v>0</v>
      </c>
      <c r="X452" s="99">
        <f>X5</f>
        <v>0.97</v>
      </c>
      <c r="Y452" s="100"/>
      <c r="Z452" s="110"/>
      <c r="AA452" s="95">
        <f t="shared" si="507"/>
        <v>0</v>
      </c>
      <c r="AB452" s="15"/>
      <c r="AC452" s="24">
        <f t="shared" si="438"/>
        <v>0</v>
      </c>
      <c r="AD452" s="5">
        <v>0</v>
      </c>
      <c r="AE452" s="63"/>
      <c r="AF452" s="15"/>
      <c r="AG452" s="13"/>
      <c r="AH452" s="98">
        <f t="shared" si="508"/>
        <v>0</v>
      </c>
      <c r="AI452" s="99">
        <f>AI5</f>
        <v>0.95499999999999996</v>
      </c>
      <c r="AJ452" s="100"/>
      <c r="AK452" s="110"/>
      <c r="AL452" s="95">
        <f t="shared" si="509"/>
        <v>0</v>
      </c>
      <c r="AM452" s="15"/>
      <c r="AN452" s="24">
        <f t="shared" si="439"/>
        <v>0</v>
      </c>
      <c r="AO452" s="5">
        <v>0</v>
      </c>
      <c r="AP452" s="63"/>
      <c r="AQ452" s="15"/>
      <c r="AR452" s="13"/>
      <c r="AS452" s="98">
        <f t="shared" si="510"/>
        <v>1</v>
      </c>
      <c r="AT452" s="99">
        <f>AT5</f>
        <v>0.96</v>
      </c>
      <c r="AU452" s="100">
        <v>9.1999999999999993</v>
      </c>
      <c r="AV452" s="110"/>
      <c r="AW452" s="95">
        <f t="shared" si="511"/>
        <v>8.831999999999999</v>
      </c>
      <c r="AX452" s="15"/>
      <c r="AY452" s="24">
        <f t="shared" si="440"/>
        <v>1</v>
      </c>
      <c r="AZ452" s="5">
        <v>0</v>
      </c>
      <c r="BA452" s="63"/>
      <c r="BB452" s="15"/>
      <c r="BC452" s="13"/>
      <c r="BD452" s="98">
        <f t="shared" si="512"/>
        <v>0</v>
      </c>
      <c r="BE452" s="99">
        <f>BE5</f>
        <v>0.98</v>
      </c>
      <c r="BF452" s="100"/>
      <c r="BG452" s="110"/>
      <c r="BH452" s="95">
        <f t="shared" si="513"/>
        <v>0</v>
      </c>
      <c r="BI452" s="15"/>
      <c r="BJ452" s="24">
        <f t="shared" si="441"/>
        <v>0</v>
      </c>
      <c r="BK452" s="5">
        <v>0</v>
      </c>
      <c r="BL452" s="63"/>
      <c r="BM452" s="15"/>
      <c r="BN452" s="13"/>
      <c r="BO452" s="98">
        <f t="shared" si="514"/>
        <v>0</v>
      </c>
      <c r="BP452" s="99">
        <f>BP5</f>
        <v>0.94499999999999995</v>
      </c>
      <c r="BQ452" s="100"/>
      <c r="BR452" s="110"/>
      <c r="BS452" s="95">
        <f t="shared" si="515"/>
        <v>0</v>
      </c>
      <c r="BT452" s="15"/>
      <c r="BU452" s="24">
        <f t="shared" si="442"/>
        <v>0</v>
      </c>
      <c r="BV452" s="5">
        <v>0</v>
      </c>
      <c r="BW452" s="63"/>
      <c r="BX452" s="15"/>
      <c r="BY452" s="13"/>
      <c r="BZ452" s="98">
        <f t="shared" si="516"/>
        <v>0</v>
      </c>
      <c r="CA452" s="99">
        <f>CA5</f>
        <v>1</v>
      </c>
      <c r="CB452" s="100"/>
      <c r="CC452" s="110"/>
      <c r="CD452" s="95">
        <f t="shared" si="517"/>
        <v>0</v>
      </c>
      <c r="CE452" s="15"/>
      <c r="CF452" s="24">
        <f t="shared" si="443"/>
        <v>0</v>
      </c>
      <c r="CG452" s="5">
        <v>0</v>
      </c>
      <c r="CH452" s="63"/>
      <c r="CI452" s="15"/>
      <c r="CJ452" s="13"/>
      <c r="CK452" s="98">
        <f t="shared" si="518"/>
        <v>0</v>
      </c>
      <c r="CL452" s="99">
        <f>CL5</f>
        <v>1</v>
      </c>
      <c r="CM452" s="100"/>
      <c r="CN452" s="110"/>
      <c r="CO452" s="95">
        <f t="shared" si="519"/>
        <v>0</v>
      </c>
      <c r="CP452" s="15"/>
      <c r="CQ452" s="24">
        <f t="shared" si="444"/>
        <v>0</v>
      </c>
      <c r="CR452" s="5">
        <v>0</v>
      </c>
      <c r="CS452" s="63"/>
      <c r="CT452" s="15"/>
      <c r="CU452" s="13"/>
      <c r="CV452" s="98">
        <f t="shared" si="520"/>
        <v>0</v>
      </c>
      <c r="CW452" s="99">
        <f>CW5</f>
        <v>1</v>
      </c>
      <c r="CX452" s="100"/>
      <c r="CY452" s="110"/>
      <c r="CZ452" s="95">
        <f t="shared" si="521"/>
        <v>0</v>
      </c>
      <c r="DA452" s="15"/>
      <c r="DB452" s="24">
        <f t="shared" si="445"/>
        <v>0</v>
      </c>
      <c r="DC452" s="5">
        <v>0</v>
      </c>
      <c r="DD452" s="63"/>
      <c r="DE452" s="15"/>
      <c r="DF452" s="13"/>
      <c r="DG452" s="98">
        <f t="shared" si="522"/>
        <v>0</v>
      </c>
      <c r="DH452" s="99">
        <f>DH5</f>
        <v>1</v>
      </c>
      <c r="DI452" s="100"/>
      <c r="DJ452" s="110"/>
      <c r="DK452" s="95">
        <f t="shared" si="523"/>
        <v>0</v>
      </c>
      <c r="DL452" s="15"/>
      <c r="DM452" s="24">
        <f t="shared" si="446"/>
        <v>0</v>
      </c>
      <c r="DN452" s="5">
        <v>0</v>
      </c>
      <c r="DO452" s="63"/>
      <c r="DP452" s="15"/>
      <c r="DQ452" s="13"/>
      <c r="DR452" s="98">
        <f t="shared" si="524"/>
        <v>0</v>
      </c>
      <c r="DS452" s="99">
        <f>DS5</f>
        <v>1</v>
      </c>
      <c r="DT452" s="100"/>
      <c r="DU452" s="110"/>
      <c r="DV452" s="95">
        <f t="shared" si="525"/>
        <v>0</v>
      </c>
      <c r="DW452" s="15"/>
      <c r="DX452" s="24">
        <f t="shared" si="447"/>
        <v>0</v>
      </c>
      <c r="DY452" s="5">
        <v>0</v>
      </c>
      <c r="DZ452" s="63"/>
      <c r="EA452" s="15"/>
      <c r="EB452" s="13"/>
      <c r="EC452" s="98">
        <f t="shared" si="526"/>
        <v>0</v>
      </c>
      <c r="ED452" s="99">
        <f>ED5</f>
        <v>1</v>
      </c>
      <c r="EE452" s="100"/>
      <c r="EF452" s="110"/>
      <c r="EG452" s="95">
        <f t="shared" si="527"/>
        <v>0</v>
      </c>
      <c r="EH452" s="15"/>
      <c r="EI452" s="24">
        <f t="shared" si="448"/>
        <v>0</v>
      </c>
      <c r="EJ452" s="5">
        <v>0</v>
      </c>
      <c r="EK452" s="63"/>
      <c r="EL452" s="15"/>
      <c r="EM452" s="13"/>
      <c r="EN452" s="98">
        <f t="shared" si="528"/>
        <v>0</v>
      </c>
      <c r="EO452" s="99">
        <f>EO5</f>
        <v>1</v>
      </c>
      <c r="EP452" s="100"/>
      <c r="EQ452" s="110"/>
      <c r="ER452" s="95">
        <f t="shared" si="529"/>
        <v>0</v>
      </c>
      <c r="ES452" s="15"/>
      <c r="ET452" s="24">
        <f t="shared" si="449"/>
        <v>0</v>
      </c>
      <c r="EU452" s="5">
        <v>0</v>
      </c>
      <c r="EV452" s="63"/>
      <c r="EW452" s="15"/>
      <c r="EX452" s="13"/>
      <c r="EY452" s="98">
        <f t="shared" si="530"/>
        <v>0</v>
      </c>
      <c r="EZ452" s="99">
        <f>EZ5</f>
        <v>1</v>
      </c>
      <c r="FA452" s="100"/>
      <c r="FB452" s="110"/>
      <c r="FC452" s="95">
        <f t="shared" si="531"/>
        <v>0</v>
      </c>
      <c r="FD452" s="15"/>
      <c r="FE452" s="24">
        <f t="shared" si="450"/>
        <v>0</v>
      </c>
      <c r="FF452" s="5">
        <v>0</v>
      </c>
      <c r="FG452" s="63"/>
      <c r="FH452" s="15"/>
      <c r="FI452" s="13"/>
      <c r="FJ452" s="98">
        <f t="shared" si="532"/>
        <v>0</v>
      </c>
      <c r="FK452" s="99">
        <f>FK5</f>
        <v>1</v>
      </c>
      <c r="FL452" s="100"/>
      <c r="FM452" s="110"/>
      <c r="FN452" s="95">
        <f t="shared" si="533"/>
        <v>0</v>
      </c>
      <c r="FO452" s="15"/>
      <c r="FP452" s="24">
        <f t="shared" si="451"/>
        <v>0</v>
      </c>
      <c r="FQ452" s="5">
        <v>0</v>
      </c>
      <c r="FR452" s="8">
        <v>0</v>
      </c>
      <c r="FS452" s="84">
        <f t="shared" si="452"/>
        <v>500</v>
      </c>
      <c r="FT452" s="85">
        <f t="shared" si="453"/>
        <v>500</v>
      </c>
      <c r="FU452" s="85">
        <f t="shared" si="454"/>
        <v>500</v>
      </c>
      <c r="FV452" s="85">
        <f t="shared" si="455"/>
        <v>8.831999999999999</v>
      </c>
      <c r="FW452" s="85">
        <f t="shared" si="456"/>
        <v>500</v>
      </c>
      <c r="FX452" s="85">
        <f t="shared" si="457"/>
        <v>500</v>
      </c>
      <c r="FY452" s="85">
        <f t="shared" si="458"/>
        <v>500</v>
      </c>
      <c r="FZ452" s="85">
        <f t="shared" si="459"/>
        <v>500</v>
      </c>
      <c r="GA452" s="85">
        <f t="shared" si="460"/>
        <v>500</v>
      </c>
      <c r="GB452" s="85">
        <f t="shared" si="461"/>
        <v>500</v>
      </c>
      <c r="GC452" s="85">
        <f t="shared" si="462"/>
        <v>500</v>
      </c>
      <c r="GD452" s="85">
        <f t="shared" si="463"/>
        <v>500</v>
      </c>
      <c r="GE452" s="85">
        <f t="shared" si="464"/>
        <v>500</v>
      </c>
      <c r="GF452" s="85">
        <f t="shared" si="465"/>
        <v>500</v>
      </c>
      <c r="GG452" s="85">
        <f t="shared" si="466"/>
        <v>500</v>
      </c>
      <c r="GH452" s="101">
        <f t="shared" si="534"/>
        <v>1</v>
      </c>
      <c r="GI452" s="102">
        <f t="shared" si="535"/>
        <v>8.831999999999999</v>
      </c>
      <c r="GJ452" s="102">
        <f t="shared" si="536"/>
        <v>8.831999999999999</v>
      </c>
      <c r="GK452" s="79">
        <f>ROW()</f>
        <v>452</v>
      </c>
    </row>
    <row r="453" spans="1:193" s="12" customFormat="1" ht="50.1" customHeight="1">
      <c r="A453" s="17">
        <f>ROW()</f>
        <v>453</v>
      </c>
      <c r="B453" s="32">
        <f t="shared" si="467"/>
        <v>447</v>
      </c>
      <c r="C453" s="33">
        <f t="shared" si="468"/>
        <v>447</v>
      </c>
      <c r="D453" s="31" t="s">
        <v>17</v>
      </c>
      <c r="E453" s="390">
        <f t="shared" si="436"/>
        <v>8.476799999999999</v>
      </c>
      <c r="F453" s="107">
        <f t="shared" si="503"/>
        <v>8.6218299999999992</v>
      </c>
      <c r="G453" s="3">
        <v>0</v>
      </c>
      <c r="H453" s="4">
        <v>0</v>
      </c>
      <c r="I453" s="63"/>
      <c r="J453" s="15"/>
      <c r="K453" s="13"/>
      <c r="L453" s="98">
        <f t="shared" si="504"/>
        <v>0</v>
      </c>
      <c r="M453" s="99">
        <f>M5</f>
        <v>0.94499999999999995</v>
      </c>
      <c r="N453" s="100"/>
      <c r="O453" s="110"/>
      <c r="P453" s="95">
        <f t="shared" si="505"/>
        <v>0</v>
      </c>
      <c r="Q453" s="15"/>
      <c r="R453" s="24">
        <f t="shared" si="437"/>
        <v>0</v>
      </c>
      <c r="S453" s="25">
        <v>0</v>
      </c>
      <c r="T453" s="63"/>
      <c r="U453" s="15"/>
      <c r="V453" s="13"/>
      <c r="W453" s="98">
        <f t="shared" si="506"/>
        <v>1</v>
      </c>
      <c r="X453" s="99">
        <f>X5</f>
        <v>0.97</v>
      </c>
      <c r="Y453" s="100">
        <v>9.0380000000000003</v>
      </c>
      <c r="Z453" s="110"/>
      <c r="AA453" s="95">
        <f t="shared" si="507"/>
        <v>8.7668599999999994</v>
      </c>
      <c r="AB453" s="15"/>
      <c r="AC453" s="24">
        <f t="shared" si="438"/>
        <v>2</v>
      </c>
      <c r="AD453" s="5">
        <v>0</v>
      </c>
      <c r="AE453" s="63"/>
      <c r="AF453" s="15"/>
      <c r="AG453" s="13"/>
      <c r="AH453" s="98">
        <f t="shared" si="508"/>
        <v>0</v>
      </c>
      <c r="AI453" s="99">
        <f>AI5</f>
        <v>0.95499999999999996</v>
      </c>
      <c r="AJ453" s="100"/>
      <c r="AK453" s="110"/>
      <c r="AL453" s="95">
        <f t="shared" si="509"/>
        <v>0</v>
      </c>
      <c r="AM453" s="15"/>
      <c r="AN453" s="24">
        <f t="shared" si="439"/>
        <v>0</v>
      </c>
      <c r="AO453" s="5">
        <v>0</v>
      </c>
      <c r="AP453" s="63"/>
      <c r="AQ453" s="15"/>
      <c r="AR453" s="13"/>
      <c r="AS453" s="98">
        <f t="shared" si="510"/>
        <v>1</v>
      </c>
      <c r="AT453" s="99">
        <f>AT5</f>
        <v>0.96</v>
      </c>
      <c r="AU453" s="100">
        <v>8.83</v>
      </c>
      <c r="AV453" s="110"/>
      <c r="AW453" s="95">
        <f t="shared" si="511"/>
        <v>8.476799999999999</v>
      </c>
      <c r="AX453" s="15"/>
      <c r="AY453" s="24">
        <f t="shared" si="440"/>
        <v>1</v>
      </c>
      <c r="AZ453" s="5">
        <v>0</v>
      </c>
      <c r="BA453" s="63"/>
      <c r="BB453" s="15"/>
      <c r="BC453" s="13"/>
      <c r="BD453" s="98">
        <f t="shared" si="512"/>
        <v>0</v>
      </c>
      <c r="BE453" s="99">
        <f>BE5</f>
        <v>0.98</v>
      </c>
      <c r="BF453" s="100"/>
      <c r="BG453" s="110"/>
      <c r="BH453" s="95">
        <f t="shared" si="513"/>
        <v>0</v>
      </c>
      <c r="BI453" s="15"/>
      <c r="BJ453" s="24">
        <f t="shared" si="441"/>
        <v>0</v>
      </c>
      <c r="BK453" s="5">
        <v>0</v>
      </c>
      <c r="BL453" s="63"/>
      <c r="BM453" s="15"/>
      <c r="BN453" s="13"/>
      <c r="BO453" s="98">
        <f t="shared" si="514"/>
        <v>0</v>
      </c>
      <c r="BP453" s="99">
        <f>BP5</f>
        <v>0.94499999999999995</v>
      </c>
      <c r="BQ453" s="100"/>
      <c r="BR453" s="110"/>
      <c r="BS453" s="95">
        <f t="shared" si="515"/>
        <v>0</v>
      </c>
      <c r="BT453" s="15"/>
      <c r="BU453" s="24">
        <f t="shared" si="442"/>
        <v>0</v>
      </c>
      <c r="BV453" s="5">
        <v>0</v>
      </c>
      <c r="BW453" s="63"/>
      <c r="BX453" s="15"/>
      <c r="BY453" s="13"/>
      <c r="BZ453" s="98">
        <f t="shared" si="516"/>
        <v>0</v>
      </c>
      <c r="CA453" s="99">
        <f>CA5</f>
        <v>1</v>
      </c>
      <c r="CB453" s="100"/>
      <c r="CC453" s="110"/>
      <c r="CD453" s="95">
        <f t="shared" si="517"/>
        <v>0</v>
      </c>
      <c r="CE453" s="15"/>
      <c r="CF453" s="24">
        <f t="shared" si="443"/>
        <v>0</v>
      </c>
      <c r="CG453" s="5">
        <v>0</v>
      </c>
      <c r="CH453" s="63"/>
      <c r="CI453" s="15"/>
      <c r="CJ453" s="13"/>
      <c r="CK453" s="98">
        <f t="shared" si="518"/>
        <v>0</v>
      </c>
      <c r="CL453" s="99">
        <f>CL5</f>
        <v>1</v>
      </c>
      <c r="CM453" s="100"/>
      <c r="CN453" s="110"/>
      <c r="CO453" s="95">
        <f t="shared" si="519"/>
        <v>0</v>
      </c>
      <c r="CP453" s="15"/>
      <c r="CQ453" s="24">
        <f t="shared" si="444"/>
        <v>0</v>
      </c>
      <c r="CR453" s="5">
        <v>0</v>
      </c>
      <c r="CS453" s="63"/>
      <c r="CT453" s="15"/>
      <c r="CU453" s="13"/>
      <c r="CV453" s="98">
        <f t="shared" si="520"/>
        <v>0</v>
      </c>
      <c r="CW453" s="99">
        <f>CW5</f>
        <v>1</v>
      </c>
      <c r="CX453" s="100"/>
      <c r="CY453" s="110"/>
      <c r="CZ453" s="95">
        <f t="shared" si="521"/>
        <v>0</v>
      </c>
      <c r="DA453" s="15"/>
      <c r="DB453" s="24">
        <f t="shared" si="445"/>
        <v>0</v>
      </c>
      <c r="DC453" s="5">
        <v>0</v>
      </c>
      <c r="DD453" s="63"/>
      <c r="DE453" s="15"/>
      <c r="DF453" s="13"/>
      <c r="DG453" s="98">
        <f t="shared" si="522"/>
        <v>0</v>
      </c>
      <c r="DH453" s="99">
        <f>DH5</f>
        <v>1</v>
      </c>
      <c r="DI453" s="100"/>
      <c r="DJ453" s="110"/>
      <c r="DK453" s="95">
        <f t="shared" si="523"/>
        <v>0</v>
      </c>
      <c r="DL453" s="15"/>
      <c r="DM453" s="24">
        <f t="shared" si="446"/>
        <v>0</v>
      </c>
      <c r="DN453" s="5">
        <v>0</v>
      </c>
      <c r="DO453" s="63"/>
      <c r="DP453" s="15"/>
      <c r="DQ453" s="13"/>
      <c r="DR453" s="98">
        <f t="shared" si="524"/>
        <v>0</v>
      </c>
      <c r="DS453" s="99">
        <f>DS5</f>
        <v>1</v>
      </c>
      <c r="DT453" s="100"/>
      <c r="DU453" s="110"/>
      <c r="DV453" s="95">
        <f t="shared" si="525"/>
        <v>0</v>
      </c>
      <c r="DW453" s="15"/>
      <c r="DX453" s="24">
        <f t="shared" si="447"/>
        <v>0</v>
      </c>
      <c r="DY453" s="5">
        <v>0</v>
      </c>
      <c r="DZ453" s="63"/>
      <c r="EA453" s="15"/>
      <c r="EB453" s="13"/>
      <c r="EC453" s="98">
        <f t="shared" si="526"/>
        <v>0</v>
      </c>
      <c r="ED453" s="99">
        <f>ED5</f>
        <v>1</v>
      </c>
      <c r="EE453" s="100"/>
      <c r="EF453" s="110"/>
      <c r="EG453" s="95">
        <f t="shared" si="527"/>
        <v>0</v>
      </c>
      <c r="EH453" s="15"/>
      <c r="EI453" s="24">
        <f t="shared" si="448"/>
        <v>0</v>
      </c>
      <c r="EJ453" s="5">
        <v>0</v>
      </c>
      <c r="EK453" s="63"/>
      <c r="EL453" s="15"/>
      <c r="EM453" s="13"/>
      <c r="EN453" s="98">
        <f t="shared" si="528"/>
        <v>0</v>
      </c>
      <c r="EO453" s="99">
        <f>EO5</f>
        <v>1</v>
      </c>
      <c r="EP453" s="100"/>
      <c r="EQ453" s="110"/>
      <c r="ER453" s="95">
        <f t="shared" si="529"/>
        <v>0</v>
      </c>
      <c r="ES453" s="15"/>
      <c r="ET453" s="24">
        <f t="shared" si="449"/>
        <v>0</v>
      </c>
      <c r="EU453" s="5">
        <v>0</v>
      </c>
      <c r="EV453" s="63"/>
      <c r="EW453" s="15"/>
      <c r="EX453" s="13"/>
      <c r="EY453" s="98">
        <f t="shared" si="530"/>
        <v>0</v>
      </c>
      <c r="EZ453" s="99">
        <f>EZ5</f>
        <v>1</v>
      </c>
      <c r="FA453" s="100"/>
      <c r="FB453" s="110"/>
      <c r="FC453" s="95">
        <f t="shared" si="531"/>
        <v>0</v>
      </c>
      <c r="FD453" s="15"/>
      <c r="FE453" s="24">
        <f t="shared" si="450"/>
        <v>0</v>
      </c>
      <c r="FF453" s="5">
        <v>0</v>
      </c>
      <c r="FG453" s="63"/>
      <c r="FH453" s="15"/>
      <c r="FI453" s="13"/>
      <c r="FJ453" s="98">
        <f t="shared" si="532"/>
        <v>0</v>
      </c>
      <c r="FK453" s="99">
        <f>FK5</f>
        <v>1</v>
      </c>
      <c r="FL453" s="100"/>
      <c r="FM453" s="110"/>
      <c r="FN453" s="95">
        <f t="shared" si="533"/>
        <v>0</v>
      </c>
      <c r="FO453" s="15"/>
      <c r="FP453" s="24">
        <f t="shared" si="451"/>
        <v>0</v>
      </c>
      <c r="FQ453" s="5">
        <v>0</v>
      </c>
      <c r="FR453" s="8">
        <v>0</v>
      </c>
      <c r="FS453" s="84">
        <f t="shared" si="452"/>
        <v>500</v>
      </c>
      <c r="FT453" s="85">
        <f t="shared" si="453"/>
        <v>8.7668599999999994</v>
      </c>
      <c r="FU453" s="85">
        <f t="shared" si="454"/>
        <v>500</v>
      </c>
      <c r="FV453" s="85">
        <f t="shared" si="455"/>
        <v>8.476799999999999</v>
      </c>
      <c r="FW453" s="85">
        <f t="shared" si="456"/>
        <v>500</v>
      </c>
      <c r="FX453" s="85">
        <f t="shared" si="457"/>
        <v>500</v>
      </c>
      <c r="FY453" s="85">
        <f t="shared" si="458"/>
        <v>500</v>
      </c>
      <c r="FZ453" s="85">
        <f t="shared" si="459"/>
        <v>500</v>
      </c>
      <c r="GA453" s="85">
        <f t="shared" si="460"/>
        <v>500</v>
      </c>
      <c r="GB453" s="85">
        <f t="shared" si="461"/>
        <v>500</v>
      </c>
      <c r="GC453" s="85">
        <f t="shared" si="462"/>
        <v>500</v>
      </c>
      <c r="GD453" s="85">
        <f t="shared" si="463"/>
        <v>500</v>
      </c>
      <c r="GE453" s="85">
        <f t="shared" si="464"/>
        <v>500</v>
      </c>
      <c r="GF453" s="85">
        <f t="shared" si="465"/>
        <v>500</v>
      </c>
      <c r="GG453" s="85">
        <f t="shared" si="466"/>
        <v>500</v>
      </c>
      <c r="GH453" s="101">
        <f t="shared" si="534"/>
        <v>2</v>
      </c>
      <c r="GI453" s="102">
        <f t="shared" si="535"/>
        <v>17.243659999999998</v>
      </c>
      <c r="GJ453" s="102">
        <f t="shared" si="536"/>
        <v>8.6218299999999992</v>
      </c>
      <c r="GK453" s="79">
        <f>ROW()</f>
        <v>453</v>
      </c>
    </row>
    <row r="454" spans="1:193" s="12" customFormat="1" ht="50.1" customHeight="1">
      <c r="A454" s="17">
        <f>ROW()</f>
        <v>454</v>
      </c>
      <c r="B454" s="32">
        <f t="shared" si="467"/>
        <v>448</v>
      </c>
      <c r="C454" s="33">
        <f t="shared" si="468"/>
        <v>448</v>
      </c>
      <c r="D454" s="31" t="s">
        <v>18</v>
      </c>
      <c r="E454" s="390">
        <f t="shared" si="436"/>
        <v>7.4898006749999997</v>
      </c>
      <c r="F454" s="107">
        <f t="shared" si="503"/>
        <v>7.8215264187500004</v>
      </c>
      <c r="G454" s="3">
        <v>0</v>
      </c>
      <c r="H454" s="4">
        <v>0</v>
      </c>
      <c r="I454" s="63"/>
      <c r="J454" s="15"/>
      <c r="K454" s="13"/>
      <c r="L454" s="98">
        <f t="shared" si="504"/>
        <v>1</v>
      </c>
      <c r="M454" s="99">
        <f>M5</f>
        <v>0.94499999999999995</v>
      </c>
      <c r="N454" s="100">
        <v>8.3870000000000005</v>
      </c>
      <c r="O454" s="110">
        <v>152422</v>
      </c>
      <c r="P454" s="95">
        <f t="shared" si="505"/>
        <v>7.9257150000000003</v>
      </c>
      <c r="Q454" s="15"/>
      <c r="R454" s="24">
        <f t="shared" si="437"/>
        <v>3</v>
      </c>
      <c r="S454" s="25">
        <v>0</v>
      </c>
      <c r="T454" s="63"/>
      <c r="U454" s="15"/>
      <c r="V454" s="13"/>
      <c r="W454" s="98">
        <f t="shared" si="506"/>
        <v>1</v>
      </c>
      <c r="X454" s="99">
        <f>X5</f>
        <v>0.97</v>
      </c>
      <c r="Y454" s="100">
        <v>8.1470000000000002</v>
      </c>
      <c r="Z454" s="110"/>
      <c r="AA454" s="95">
        <f t="shared" si="507"/>
        <v>7.90259</v>
      </c>
      <c r="AB454" s="15"/>
      <c r="AC454" s="24">
        <f t="shared" si="438"/>
        <v>2</v>
      </c>
      <c r="AD454" s="5">
        <v>0</v>
      </c>
      <c r="AE454" s="63"/>
      <c r="AF454" s="15"/>
      <c r="AG454" s="13"/>
      <c r="AH454" s="98">
        <f t="shared" si="508"/>
        <v>0</v>
      </c>
      <c r="AI454" s="99">
        <f>AI5</f>
        <v>0.95499999999999996</v>
      </c>
      <c r="AJ454" s="100"/>
      <c r="AK454" s="110"/>
      <c r="AL454" s="95">
        <f t="shared" si="509"/>
        <v>0</v>
      </c>
      <c r="AM454" s="15"/>
      <c r="AN454" s="24">
        <f t="shared" si="439"/>
        <v>0</v>
      </c>
      <c r="AO454" s="5">
        <v>0</v>
      </c>
      <c r="AP454" s="63"/>
      <c r="AQ454" s="15"/>
      <c r="AR454" s="13"/>
      <c r="AS454" s="98">
        <f t="shared" si="510"/>
        <v>1</v>
      </c>
      <c r="AT454" s="99">
        <f>AT5</f>
        <v>0.96</v>
      </c>
      <c r="AU454" s="100">
        <v>8.3000000000000007</v>
      </c>
      <c r="AV454" s="110"/>
      <c r="AW454" s="95">
        <f t="shared" si="511"/>
        <v>7.968</v>
      </c>
      <c r="AX454" s="15"/>
      <c r="AY454" s="24">
        <f t="shared" si="440"/>
        <v>4</v>
      </c>
      <c r="AZ454" s="5">
        <v>0</v>
      </c>
      <c r="BA454" s="63"/>
      <c r="BB454" s="15"/>
      <c r="BC454" s="13"/>
      <c r="BD454" s="98">
        <f t="shared" si="512"/>
        <v>0</v>
      </c>
      <c r="BE454" s="99">
        <f>BE5</f>
        <v>0.98</v>
      </c>
      <c r="BF454" s="100"/>
      <c r="BG454" s="110"/>
      <c r="BH454" s="95">
        <f t="shared" si="513"/>
        <v>0</v>
      </c>
      <c r="BI454" s="15"/>
      <c r="BJ454" s="24">
        <f t="shared" si="441"/>
        <v>0</v>
      </c>
      <c r="BK454" s="5">
        <v>0</v>
      </c>
      <c r="BL454" s="63"/>
      <c r="BM454" s="15"/>
      <c r="BN454" s="13"/>
      <c r="BO454" s="98">
        <f t="shared" si="514"/>
        <v>1</v>
      </c>
      <c r="BP454" s="99">
        <f>BP5</f>
        <v>0.94499999999999995</v>
      </c>
      <c r="BQ454" s="100">
        <v>7.9257150000000003</v>
      </c>
      <c r="BR454" s="110"/>
      <c r="BS454" s="95">
        <f t="shared" si="515"/>
        <v>7.4898006749999997</v>
      </c>
      <c r="BT454" s="15"/>
      <c r="BU454" s="24">
        <f t="shared" si="442"/>
        <v>1</v>
      </c>
      <c r="BV454" s="5">
        <v>0</v>
      </c>
      <c r="BW454" s="63"/>
      <c r="BX454" s="15"/>
      <c r="BY454" s="13"/>
      <c r="BZ454" s="98">
        <f t="shared" si="516"/>
        <v>0</v>
      </c>
      <c r="CA454" s="99">
        <f>CA5</f>
        <v>1</v>
      </c>
      <c r="CB454" s="100"/>
      <c r="CC454" s="110"/>
      <c r="CD454" s="95">
        <f t="shared" si="517"/>
        <v>0</v>
      </c>
      <c r="CE454" s="15"/>
      <c r="CF454" s="24">
        <f t="shared" si="443"/>
        <v>0</v>
      </c>
      <c r="CG454" s="5">
        <v>0</v>
      </c>
      <c r="CH454" s="63"/>
      <c r="CI454" s="15"/>
      <c r="CJ454" s="13"/>
      <c r="CK454" s="98">
        <f t="shared" si="518"/>
        <v>0</v>
      </c>
      <c r="CL454" s="99">
        <f>CL5</f>
        <v>1</v>
      </c>
      <c r="CM454" s="100"/>
      <c r="CN454" s="110"/>
      <c r="CO454" s="95">
        <f t="shared" si="519"/>
        <v>0</v>
      </c>
      <c r="CP454" s="15"/>
      <c r="CQ454" s="24">
        <f t="shared" si="444"/>
        <v>0</v>
      </c>
      <c r="CR454" s="5">
        <v>0</v>
      </c>
      <c r="CS454" s="63"/>
      <c r="CT454" s="15"/>
      <c r="CU454" s="13"/>
      <c r="CV454" s="98">
        <f t="shared" si="520"/>
        <v>0</v>
      </c>
      <c r="CW454" s="99">
        <f>CW5</f>
        <v>1</v>
      </c>
      <c r="CX454" s="100"/>
      <c r="CY454" s="110"/>
      <c r="CZ454" s="95">
        <f t="shared" si="521"/>
        <v>0</v>
      </c>
      <c r="DA454" s="15"/>
      <c r="DB454" s="24">
        <f t="shared" si="445"/>
        <v>0</v>
      </c>
      <c r="DC454" s="5">
        <v>0</v>
      </c>
      <c r="DD454" s="63"/>
      <c r="DE454" s="15"/>
      <c r="DF454" s="13"/>
      <c r="DG454" s="98">
        <f t="shared" si="522"/>
        <v>0</v>
      </c>
      <c r="DH454" s="99">
        <f>DH5</f>
        <v>1</v>
      </c>
      <c r="DI454" s="100"/>
      <c r="DJ454" s="110"/>
      <c r="DK454" s="95">
        <f t="shared" si="523"/>
        <v>0</v>
      </c>
      <c r="DL454" s="15"/>
      <c r="DM454" s="24">
        <f t="shared" si="446"/>
        <v>0</v>
      </c>
      <c r="DN454" s="5">
        <v>0</v>
      </c>
      <c r="DO454" s="63"/>
      <c r="DP454" s="15"/>
      <c r="DQ454" s="13"/>
      <c r="DR454" s="98">
        <f t="shared" si="524"/>
        <v>0</v>
      </c>
      <c r="DS454" s="99">
        <f>DS5</f>
        <v>1</v>
      </c>
      <c r="DT454" s="100"/>
      <c r="DU454" s="110"/>
      <c r="DV454" s="95">
        <f t="shared" si="525"/>
        <v>0</v>
      </c>
      <c r="DW454" s="15"/>
      <c r="DX454" s="24">
        <f t="shared" si="447"/>
        <v>0</v>
      </c>
      <c r="DY454" s="5">
        <v>0</v>
      </c>
      <c r="DZ454" s="63"/>
      <c r="EA454" s="15"/>
      <c r="EB454" s="13"/>
      <c r="EC454" s="98">
        <f t="shared" si="526"/>
        <v>0</v>
      </c>
      <c r="ED454" s="99">
        <f>ED5</f>
        <v>1</v>
      </c>
      <c r="EE454" s="100"/>
      <c r="EF454" s="110"/>
      <c r="EG454" s="95">
        <f t="shared" si="527"/>
        <v>0</v>
      </c>
      <c r="EH454" s="15"/>
      <c r="EI454" s="24">
        <f t="shared" si="448"/>
        <v>0</v>
      </c>
      <c r="EJ454" s="5">
        <v>0</v>
      </c>
      <c r="EK454" s="63"/>
      <c r="EL454" s="15"/>
      <c r="EM454" s="13"/>
      <c r="EN454" s="98">
        <f t="shared" si="528"/>
        <v>0</v>
      </c>
      <c r="EO454" s="99">
        <f>EO5</f>
        <v>1</v>
      </c>
      <c r="EP454" s="100"/>
      <c r="EQ454" s="110"/>
      <c r="ER454" s="95">
        <f t="shared" si="529"/>
        <v>0</v>
      </c>
      <c r="ES454" s="15"/>
      <c r="ET454" s="24">
        <f t="shared" si="449"/>
        <v>0</v>
      </c>
      <c r="EU454" s="5">
        <v>0</v>
      </c>
      <c r="EV454" s="63"/>
      <c r="EW454" s="15"/>
      <c r="EX454" s="13"/>
      <c r="EY454" s="98">
        <f t="shared" si="530"/>
        <v>0</v>
      </c>
      <c r="EZ454" s="99">
        <f>EZ5</f>
        <v>1</v>
      </c>
      <c r="FA454" s="100"/>
      <c r="FB454" s="110"/>
      <c r="FC454" s="95">
        <f t="shared" si="531"/>
        <v>0</v>
      </c>
      <c r="FD454" s="15"/>
      <c r="FE454" s="24">
        <f t="shared" si="450"/>
        <v>0</v>
      </c>
      <c r="FF454" s="5">
        <v>0</v>
      </c>
      <c r="FG454" s="63"/>
      <c r="FH454" s="15"/>
      <c r="FI454" s="13"/>
      <c r="FJ454" s="98">
        <f t="shared" si="532"/>
        <v>0</v>
      </c>
      <c r="FK454" s="99">
        <f>FK5</f>
        <v>1</v>
      </c>
      <c r="FL454" s="100"/>
      <c r="FM454" s="110"/>
      <c r="FN454" s="95">
        <f t="shared" si="533"/>
        <v>0</v>
      </c>
      <c r="FO454" s="15"/>
      <c r="FP454" s="24">
        <f t="shared" si="451"/>
        <v>0</v>
      </c>
      <c r="FQ454" s="5">
        <v>0</v>
      </c>
      <c r="FR454" s="8">
        <v>0</v>
      </c>
      <c r="FS454" s="84">
        <f t="shared" si="452"/>
        <v>7.9257150000000003</v>
      </c>
      <c r="FT454" s="85">
        <f t="shared" si="453"/>
        <v>7.90259</v>
      </c>
      <c r="FU454" s="85">
        <f t="shared" si="454"/>
        <v>500</v>
      </c>
      <c r="FV454" s="85">
        <f t="shared" si="455"/>
        <v>7.968</v>
      </c>
      <c r="FW454" s="85">
        <f t="shared" si="456"/>
        <v>500</v>
      </c>
      <c r="FX454" s="85">
        <f t="shared" si="457"/>
        <v>7.4898006749999997</v>
      </c>
      <c r="FY454" s="85">
        <f t="shared" si="458"/>
        <v>500</v>
      </c>
      <c r="FZ454" s="85">
        <f t="shared" si="459"/>
        <v>500</v>
      </c>
      <c r="GA454" s="85">
        <f t="shared" si="460"/>
        <v>500</v>
      </c>
      <c r="GB454" s="85">
        <f t="shared" si="461"/>
        <v>500</v>
      </c>
      <c r="GC454" s="85">
        <f t="shared" si="462"/>
        <v>500</v>
      </c>
      <c r="GD454" s="85">
        <f t="shared" si="463"/>
        <v>500</v>
      </c>
      <c r="GE454" s="85">
        <f t="shared" si="464"/>
        <v>500</v>
      </c>
      <c r="GF454" s="85">
        <f t="shared" si="465"/>
        <v>500</v>
      </c>
      <c r="GG454" s="85">
        <f t="shared" si="466"/>
        <v>500</v>
      </c>
      <c r="GH454" s="101">
        <f t="shared" si="534"/>
        <v>4</v>
      </c>
      <c r="GI454" s="102">
        <f t="shared" si="535"/>
        <v>31.286105675000002</v>
      </c>
      <c r="GJ454" s="102">
        <f t="shared" si="536"/>
        <v>7.8215264187500004</v>
      </c>
      <c r="GK454" s="79">
        <f>ROW()</f>
        <v>454</v>
      </c>
    </row>
    <row r="455" spans="1:193" s="12" customFormat="1" ht="50.1" customHeight="1">
      <c r="A455" s="17">
        <f>ROW()</f>
        <v>455</v>
      </c>
      <c r="B455" s="32">
        <f t="shared" si="467"/>
        <v>449</v>
      </c>
      <c r="C455" s="33">
        <f t="shared" si="468"/>
        <v>449</v>
      </c>
      <c r="D455" s="31" t="s">
        <v>19</v>
      </c>
      <c r="E455" s="390">
        <f t="shared" ref="E455:E518" si="537">MIN(FS455:GG455)</f>
        <v>6.7679999999999998</v>
      </c>
      <c r="F455" s="107">
        <f t="shared" si="503"/>
        <v>6.7679999999999998</v>
      </c>
      <c r="G455" s="3">
        <v>0</v>
      </c>
      <c r="H455" s="4">
        <v>0</v>
      </c>
      <c r="I455" s="63"/>
      <c r="J455" s="15"/>
      <c r="K455" s="13"/>
      <c r="L455" s="98">
        <f t="shared" si="504"/>
        <v>0</v>
      </c>
      <c r="M455" s="99">
        <f>M5</f>
        <v>0.94499999999999995</v>
      </c>
      <c r="N455" s="100"/>
      <c r="O455" s="110"/>
      <c r="P455" s="95">
        <f t="shared" si="505"/>
        <v>0</v>
      </c>
      <c r="Q455" s="15"/>
      <c r="R455" s="24">
        <f t="shared" ref="R455:R518" si="538">IF(ISBLANK(P455),0,IF(P455=0,0,RANK(P455,FS455:GG455,1)))</f>
        <v>0</v>
      </c>
      <c r="S455" s="25">
        <v>0</v>
      </c>
      <c r="T455" s="63"/>
      <c r="U455" s="15"/>
      <c r="V455" s="13"/>
      <c r="W455" s="98">
        <f t="shared" si="506"/>
        <v>0</v>
      </c>
      <c r="X455" s="99">
        <f>X5</f>
        <v>0.97</v>
      </c>
      <c r="Y455" s="100"/>
      <c r="Z455" s="110"/>
      <c r="AA455" s="95">
        <f t="shared" si="507"/>
        <v>0</v>
      </c>
      <c r="AB455" s="15"/>
      <c r="AC455" s="24">
        <f t="shared" ref="AC455:AC518" si="539">IF(ISBLANK(AA455),0,IF(AA455=0,0,RANK(AA455,FS455:GG455,1)))</f>
        <v>0</v>
      </c>
      <c r="AD455" s="5">
        <v>0</v>
      </c>
      <c r="AE455" s="63"/>
      <c r="AF455" s="15"/>
      <c r="AG455" s="13"/>
      <c r="AH455" s="98">
        <f t="shared" si="508"/>
        <v>0</v>
      </c>
      <c r="AI455" s="99">
        <f>AI5</f>
        <v>0.95499999999999996</v>
      </c>
      <c r="AJ455" s="100"/>
      <c r="AK455" s="110"/>
      <c r="AL455" s="95">
        <f t="shared" si="509"/>
        <v>0</v>
      </c>
      <c r="AM455" s="15"/>
      <c r="AN455" s="24">
        <f t="shared" ref="AN455:AN518" si="540">IF(ISBLANK(AL455),0,IF(AL455=0,0,RANK(AL455,FS455:GG455,1)))</f>
        <v>0</v>
      </c>
      <c r="AO455" s="5">
        <v>0</v>
      </c>
      <c r="AP455" s="63"/>
      <c r="AQ455" s="15"/>
      <c r="AR455" s="13"/>
      <c r="AS455" s="98">
        <f t="shared" si="510"/>
        <v>1</v>
      </c>
      <c r="AT455" s="99">
        <f>AT5</f>
        <v>0.96</v>
      </c>
      <c r="AU455" s="100">
        <v>7.05</v>
      </c>
      <c r="AV455" s="110"/>
      <c r="AW455" s="95">
        <f t="shared" si="511"/>
        <v>6.7679999999999998</v>
      </c>
      <c r="AX455" s="15"/>
      <c r="AY455" s="24">
        <f t="shared" ref="AY455:AY518" si="541">IF(ISBLANK(AW455),0,IF(AW455=0,0,RANK(AW455,FS455:GG455,1)))</f>
        <v>1</v>
      </c>
      <c r="AZ455" s="5">
        <v>0</v>
      </c>
      <c r="BA455" s="63"/>
      <c r="BB455" s="15"/>
      <c r="BC455" s="13"/>
      <c r="BD455" s="98">
        <f t="shared" si="512"/>
        <v>0</v>
      </c>
      <c r="BE455" s="99">
        <f>BE5</f>
        <v>0.98</v>
      </c>
      <c r="BF455" s="100"/>
      <c r="BG455" s="110"/>
      <c r="BH455" s="95">
        <f t="shared" si="513"/>
        <v>0</v>
      </c>
      <c r="BI455" s="15"/>
      <c r="BJ455" s="24">
        <f t="shared" ref="BJ455:BJ518" si="542">IF(ISBLANK(BH455),0,IF(BH455=0,0,RANK(BH455,FS455:GG455,1)))</f>
        <v>0</v>
      </c>
      <c r="BK455" s="5">
        <v>0</v>
      </c>
      <c r="BL455" s="63"/>
      <c r="BM455" s="15"/>
      <c r="BN455" s="13"/>
      <c r="BO455" s="98">
        <f t="shared" si="514"/>
        <v>0</v>
      </c>
      <c r="BP455" s="99">
        <f>BP5</f>
        <v>0.94499999999999995</v>
      </c>
      <c r="BQ455" s="100"/>
      <c r="BR455" s="110"/>
      <c r="BS455" s="95">
        <f t="shared" si="515"/>
        <v>0</v>
      </c>
      <c r="BT455" s="15"/>
      <c r="BU455" s="24">
        <f t="shared" ref="BU455:BU518" si="543">IF(ISBLANK(BS455),0,IF(BS455=0,0,RANK(BS455,FS455:GG455,1)))</f>
        <v>0</v>
      </c>
      <c r="BV455" s="5">
        <v>0</v>
      </c>
      <c r="BW455" s="63"/>
      <c r="BX455" s="15"/>
      <c r="BY455" s="13"/>
      <c r="BZ455" s="98">
        <f t="shared" si="516"/>
        <v>0</v>
      </c>
      <c r="CA455" s="99">
        <f>CA5</f>
        <v>1</v>
      </c>
      <c r="CB455" s="100"/>
      <c r="CC455" s="110"/>
      <c r="CD455" s="95">
        <f t="shared" si="517"/>
        <v>0</v>
      </c>
      <c r="CE455" s="15"/>
      <c r="CF455" s="24">
        <f t="shared" ref="CF455:CF518" si="544">IF(ISBLANK(CD455),0,IF(CD455=0,0,RANK(CD455,FS455:GG455,1)))</f>
        <v>0</v>
      </c>
      <c r="CG455" s="5">
        <v>0</v>
      </c>
      <c r="CH455" s="63"/>
      <c r="CI455" s="15"/>
      <c r="CJ455" s="13"/>
      <c r="CK455" s="98">
        <f t="shared" si="518"/>
        <v>0</v>
      </c>
      <c r="CL455" s="99">
        <f>CL5</f>
        <v>1</v>
      </c>
      <c r="CM455" s="100"/>
      <c r="CN455" s="110"/>
      <c r="CO455" s="95">
        <f t="shared" si="519"/>
        <v>0</v>
      </c>
      <c r="CP455" s="15"/>
      <c r="CQ455" s="24">
        <f t="shared" ref="CQ455:CQ518" si="545">IF(ISBLANK(CO455),0,IF(CO455=0,0,RANK(CO455,FS455:GG455,1)))</f>
        <v>0</v>
      </c>
      <c r="CR455" s="5">
        <v>0</v>
      </c>
      <c r="CS455" s="63"/>
      <c r="CT455" s="15"/>
      <c r="CU455" s="13"/>
      <c r="CV455" s="98">
        <f t="shared" si="520"/>
        <v>0</v>
      </c>
      <c r="CW455" s="99">
        <f>CW5</f>
        <v>1</v>
      </c>
      <c r="CX455" s="100"/>
      <c r="CY455" s="110"/>
      <c r="CZ455" s="95">
        <f t="shared" si="521"/>
        <v>0</v>
      </c>
      <c r="DA455" s="15"/>
      <c r="DB455" s="24">
        <f t="shared" ref="DB455:DB518" si="546">IF(ISBLANK(CZ455),0,IF(CZ455=0,0,RANK(CZ455,FS455:GG455,1)))</f>
        <v>0</v>
      </c>
      <c r="DC455" s="5">
        <v>0</v>
      </c>
      <c r="DD455" s="63"/>
      <c r="DE455" s="15"/>
      <c r="DF455" s="13"/>
      <c r="DG455" s="98">
        <f t="shared" si="522"/>
        <v>0</v>
      </c>
      <c r="DH455" s="99">
        <f>DH5</f>
        <v>1</v>
      </c>
      <c r="DI455" s="100"/>
      <c r="DJ455" s="110"/>
      <c r="DK455" s="95">
        <f t="shared" si="523"/>
        <v>0</v>
      </c>
      <c r="DL455" s="15"/>
      <c r="DM455" s="24">
        <f t="shared" ref="DM455:DM518" si="547">IF(ISBLANK(DK455),0,IF(DK455=0,0,RANK(DK455,FS455:GG455,1)))</f>
        <v>0</v>
      </c>
      <c r="DN455" s="5">
        <v>0</v>
      </c>
      <c r="DO455" s="63"/>
      <c r="DP455" s="15"/>
      <c r="DQ455" s="13"/>
      <c r="DR455" s="98">
        <f t="shared" si="524"/>
        <v>0</v>
      </c>
      <c r="DS455" s="99">
        <f>DS5</f>
        <v>1</v>
      </c>
      <c r="DT455" s="100"/>
      <c r="DU455" s="110"/>
      <c r="DV455" s="95">
        <f t="shared" si="525"/>
        <v>0</v>
      </c>
      <c r="DW455" s="15"/>
      <c r="DX455" s="24">
        <f t="shared" ref="DX455:DX518" si="548">IF(ISBLANK(DV455),0,IF(DV455=0,0,RANK(DV455,FS455:GG455,1)))</f>
        <v>0</v>
      </c>
      <c r="DY455" s="5">
        <v>0</v>
      </c>
      <c r="DZ455" s="63"/>
      <c r="EA455" s="15"/>
      <c r="EB455" s="13"/>
      <c r="EC455" s="98">
        <f t="shared" si="526"/>
        <v>0</v>
      </c>
      <c r="ED455" s="99">
        <f>ED5</f>
        <v>1</v>
      </c>
      <c r="EE455" s="100"/>
      <c r="EF455" s="110"/>
      <c r="EG455" s="95">
        <f t="shared" si="527"/>
        <v>0</v>
      </c>
      <c r="EH455" s="15"/>
      <c r="EI455" s="24">
        <f t="shared" ref="EI455:EI518" si="549">IF(ISBLANK(EG455),0,IF(EG455=0,0,RANK(EG455,FS455:GG455,1)))</f>
        <v>0</v>
      </c>
      <c r="EJ455" s="5">
        <v>0</v>
      </c>
      <c r="EK455" s="63"/>
      <c r="EL455" s="15"/>
      <c r="EM455" s="13"/>
      <c r="EN455" s="98">
        <f t="shared" si="528"/>
        <v>0</v>
      </c>
      <c r="EO455" s="99">
        <f>EO5</f>
        <v>1</v>
      </c>
      <c r="EP455" s="100"/>
      <c r="EQ455" s="110"/>
      <c r="ER455" s="95">
        <f t="shared" si="529"/>
        <v>0</v>
      </c>
      <c r="ES455" s="15"/>
      <c r="ET455" s="24">
        <f t="shared" ref="ET455:ET518" si="550">IF(ISBLANK(ER455),0,IF(ER455=0,0,RANK(ER455,FS455:GG455,1)))</f>
        <v>0</v>
      </c>
      <c r="EU455" s="5">
        <v>0</v>
      </c>
      <c r="EV455" s="63"/>
      <c r="EW455" s="15"/>
      <c r="EX455" s="13"/>
      <c r="EY455" s="98">
        <f t="shared" si="530"/>
        <v>0</v>
      </c>
      <c r="EZ455" s="99">
        <f>EZ5</f>
        <v>1</v>
      </c>
      <c r="FA455" s="100"/>
      <c r="FB455" s="110"/>
      <c r="FC455" s="95">
        <f t="shared" si="531"/>
        <v>0</v>
      </c>
      <c r="FD455" s="15"/>
      <c r="FE455" s="24">
        <f t="shared" ref="FE455:FE518" si="551">IF(ISBLANK(FC455),0,IF(FC455=0,0,RANK(FC455,FS455:GG455,1)))</f>
        <v>0</v>
      </c>
      <c r="FF455" s="5">
        <v>0</v>
      </c>
      <c r="FG455" s="63"/>
      <c r="FH455" s="15"/>
      <c r="FI455" s="13"/>
      <c r="FJ455" s="98">
        <f t="shared" si="532"/>
        <v>0</v>
      </c>
      <c r="FK455" s="99">
        <f>FK5</f>
        <v>1</v>
      </c>
      <c r="FL455" s="100"/>
      <c r="FM455" s="110"/>
      <c r="FN455" s="95">
        <f t="shared" si="533"/>
        <v>0</v>
      </c>
      <c r="FO455" s="15"/>
      <c r="FP455" s="24">
        <f t="shared" ref="FP455:FP518" si="552">IF(ISBLANK(FN455),0,IF(FN455=0,0,RANK(FN455,FS455:GG455,1)))</f>
        <v>0</v>
      </c>
      <c r="FQ455" s="5">
        <v>0</v>
      </c>
      <c r="FR455" s="8">
        <v>0</v>
      </c>
      <c r="FS455" s="84">
        <f t="shared" si="452"/>
        <v>500</v>
      </c>
      <c r="FT455" s="85">
        <f t="shared" si="453"/>
        <v>500</v>
      </c>
      <c r="FU455" s="85">
        <f t="shared" si="454"/>
        <v>500</v>
      </c>
      <c r="FV455" s="85">
        <f t="shared" si="455"/>
        <v>6.7679999999999998</v>
      </c>
      <c r="FW455" s="85">
        <f t="shared" si="456"/>
        <v>500</v>
      </c>
      <c r="FX455" s="85">
        <f t="shared" si="457"/>
        <v>500</v>
      </c>
      <c r="FY455" s="85">
        <f t="shared" si="458"/>
        <v>500</v>
      </c>
      <c r="FZ455" s="85">
        <f t="shared" si="459"/>
        <v>500</v>
      </c>
      <c r="GA455" s="85">
        <f t="shared" si="460"/>
        <v>500</v>
      </c>
      <c r="GB455" s="85">
        <f t="shared" si="461"/>
        <v>500</v>
      </c>
      <c r="GC455" s="85">
        <f t="shared" si="462"/>
        <v>500</v>
      </c>
      <c r="GD455" s="85">
        <f t="shared" si="463"/>
        <v>500</v>
      </c>
      <c r="GE455" s="85">
        <f t="shared" si="464"/>
        <v>500</v>
      </c>
      <c r="GF455" s="85">
        <f t="shared" si="465"/>
        <v>500</v>
      </c>
      <c r="GG455" s="85">
        <f t="shared" si="466"/>
        <v>500</v>
      </c>
      <c r="GH455" s="101">
        <f t="shared" si="534"/>
        <v>1</v>
      </c>
      <c r="GI455" s="102">
        <f t="shared" si="535"/>
        <v>6.7679999999999998</v>
      </c>
      <c r="GJ455" s="102">
        <f t="shared" si="536"/>
        <v>6.7679999999999998</v>
      </c>
      <c r="GK455" s="79">
        <f>ROW()</f>
        <v>455</v>
      </c>
    </row>
    <row r="456" spans="1:193" s="12" customFormat="1" ht="50.1" customHeight="1">
      <c r="A456" s="17">
        <f>ROW()</f>
        <v>456</v>
      </c>
      <c r="B456" s="32">
        <f t="shared" si="467"/>
        <v>450</v>
      </c>
      <c r="C456" s="33">
        <f t="shared" si="468"/>
        <v>450</v>
      </c>
      <c r="D456" s="31" t="s">
        <v>20</v>
      </c>
      <c r="E456" s="390">
        <f t="shared" si="537"/>
        <v>8.3006673749999997</v>
      </c>
      <c r="F456" s="107">
        <f t="shared" si="503"/>
        <v>8.5422211875000009</v>
      </c>
      <c r="G456" s="3">
        <v>0</v>
      </c>
      <c r="H456" s="4">
        <v>0</v>
      </c>
      <c r="I456" s="63"/>
      <c r="J456" s="15"/>
      <c r="K456" s="13"/>
      <c r="L456" s="98">
        <f t="shared" si="504"/>
        <v>1</v>
      </c>
      <c r="M456" s="99">
        <f>M5</f>
        <v>0.94499999999999995</v>
      </c>
      <c r="N456" s="100">
        <v>9.2949999999999999</v>
      </c>
      <c r="O456" s="110">
        <v>152166</v>
      </c>
      <c r="P456" s="95">
        <f t="shared" si="505"/>
        <v>8.7837750000000003</v>
      </c>
      <c r="Q456" s="15"/>
      <c r="R456" s="24">
        <f t="shared" si="538"/>
        <v>2</v>
      </c>
      <c r="S456" s="25">
        <v>0</v>
      </c>
      <c r="T456" s="63"/>
      <c r="U456" s="15"/>
      <c r="V456" s="13"/>
      <c r="W456" s="98">
        <f t="shared" si="506"/>
        <v>0</v>
      </c>
      <c r="X456" s="99">
        <f>X5</f>
        <v>0.97</v>
      </c>
      <c r="Y456" s="100"/>
      <c r="Z456" s="110"/>
      <c r="AA456" s="95">
        <f t="shared" si="507"/>
        <v>0</v>
      </c>
      <c r="AB456" s="15"/>
      <c r="AC456" s="24">
        <f t="shared" si="539"/>
        <v>0</v>
      </c>
      <c r="AD456" s="5">
        <v>0</v>
      </c>
      <c r="AE456" s="63"/>
      <c r="AF456" s="15"/>
      <c r="AG456" s="13"/>
      <c r="AH456" s="98">
        <f t="shared" si="508"/>
        <v>0</v>
      </c>
      <c r="AI456" s="99">
        <f>AI5</f>
        <v>0.95499999999999996</v>
      </c>
      <c r="AJ456" s="100"/>
      <c r="AK456" s="110"/>
      <c r="AL456" s="95">
        <f t="shared" si="509"/>
        <v>0</v>
      </c>
      <c r="AM456" s="15"/>
      <c r="AN456" s="24">
        <f t="shared" si="540"/>
        <v>0</v>
      </c>
      <c r="AO456" s="5">
        <v>0</v>
      </c>
      <c r="AP456" s="63"/>
      <c r="AQ456" s="15"/>
      <c r="AR456" s="13"/>
      <c r="AS456" s="98">
        <f t="shared" si="510"/>
        <v>0</v>
      </c>
      <c r="AT456" s="99">
        <f>AT5</f>
        <v>0.96</v>
      </c>
      <c r="AU456" s="100"/>
      <c r="AV456" s="110"/>
      <c r="AW456" s="95">
        <f t="shared" si="511"/>
        <v>0</v>
      </c>
      <c r="AX456" s="15"/>
      <c r="AY456" s="24">
        <f t="shared" si="541"/>
        <v>0</v>
      </c>
      <c r="AZ456" s="5">
        <v>0</v>
      </c>
      <c r="BA456" s="63"/>
      <c r="BB456" s="15"/>
      <c r="BC456" s="13"/>
      <c r="BD456" s="98">
        <f t="shared" si="512"/>
        <v>0</v>
      </c>
      <c r="BE456" s="99">
        <f>BE5</f>
        <v>0.98</v>
      </c>
      <c r="BF456" s="100"/>
      <c r="BG456" s="110"/>
      <c r="BH456" s="95">
        <f t="shared" si="513"/>
        <v>0</v>
      </c>
      <c r="BI456" s="15"/>
      <c r="BJ456" s="24">
        <f t="shared" si="542"/>
        <v>0</v>
      </c>
      <c r="BK456" s="5">
        <v>0</v>
      </c>
      <c r="BL456" s="63"/>
      <c r="BM456" s="15"/>
      <c r="BN456" s="13"/>
      <c r="BO456" s="98">
        <f t="shared" si="514"/>
        <v>1</v>
      </c>
      <c r="BP456" s="99">
        <f>BP5</f>
        <v>0.94499999999999995</v>
      </c>
      <c r="BQ456" s="100">
        <v>8.7837750000000003</v>
      </c>
      <c r="BR456" s="110"/>
      <c r="BS456" s="95">
        <f t="shared" si="515"/>
        <v>8.3006673749999997</v>
      </c>
      <c r="BT456" s="15"/>
      <c r="BU456" s="24">
        <f t="shared" si="543"/>
        <v>1</v>
      </c>
      <c r="BV456" s="5">
        <v>0</v>
      </c>
      <c r="BW456" s="63"/>
      <c r="BX456" s="15"/>
      <c r="BY456" s="13"/>
      <c r="BZ456" s="98">
        <f t="shared" si="516"/>
        <v>0</v>
      </c>
      <c r="CA456" s="99">
        <f>CA5</f>
        <v>1</v>
      </c>
      <c r="CB456" s="100"/>
      <c r="CC456" s="110"/>
      <c r="CD456" s="95">
        <f t="shared" si="517"/>
        <v>0</v>
      </c>
      <c r="CE456" s="15"/>
      <c r="CF456" s="24">
        <f t="shared" si="544"/>
        <v>0</v>
      </c>
      <c r="CG456" s="5">
        <v>0</v>
      </c>
      <c r="CH456" s="63"/>
      <c r="CI456" s="15"/>
      <c r="CJ456" s="13"/>
      <c r="CK456" s="98">
        <f t="shared" si="518"/>
        <v>0</v>
      </c>
      <c r="CL456" s="99">
        <f>CL5</f>
        <v>1</v>
      </c>
      <c r="CM456" s="100"/>
      <c r="CN456" s="110"/>
      <c r="CO456" s="95">
        <f t="shared" si="519"/>
        <v>0</v>
      </c>
      <c r="CP456" s="15"/>
      <c r="CQ456" s="24">
        <f t="shared" si="545"/>
        <v>0</v>
      </c>
      <c r="CR456" s="5">
        <v>0</v>
      </c>
      <c r="CS456" s="63"/>
      <c r="CT456" s="15"/>
      <c r="CU456" s="13"/>
      <c r="CV456" s="98">
        <f t="shared" si="520"/>
        <v>0</v>
      </c>
      <c r="CW456" s="99">
        <f>CW5</f>
        <v>1</v>
      </c>
      <c r="CX456" s="100"/>
      <c r="CY456" s="110"/>
      <c r="CZ456" s="95">
        <f t="shared" si="521"/>
        <v>0</v>
      </c>
      <c r="DA456" s="15"/>
      <c r="DB456" s="24">
        <f t="shared" si="546"/>
        <v>0</v>
      </c>
      <c r="DC456" s="5">
        <v>0</v>
      </c>
      <c r="DD456" s="63"/>
      <c r="DE456" s="15"/>
      <c r="DF456" s="13"/>
      <c r="DG456" s="98">
        <f t="shared" si="522"/>
        <v>0</v>
      </c>
      <c r="DH456" s="99">
        <f>DH5</f>
        <v>1</v>
      </c>
      <c r="DI456" s="100"/>
      <c r="DJ456" s="110"/>
      <c r="DK456" s="95">
        <f t="shared" si="523"/>
        <v>0</v>
      </c>
      <c r="DL456" s="15"/>
      <c r="DM456" s="24">
        <f t="shared" si="547"/>
        <v>0</v>
      </c>
      <c r="DN456" s="5">
        <v>0</v>
      </c>
      <c r="DO456" s="63"/>
      <c r="DP456" s="15"/>
      <c r="DQ456" s="13"/>
      <c r="DR456" s="98">
        <f t="shared" si="524"/>
        <v>0</v>
      </c>
      <c r="DS456" s="99">
        <f>DS5</f>
        <v>1</v>
      </c>
      <c r="DT456" s="100"/>
      <c r="DU456" s="110"/>
      <c r="DV456" s="95">
        <f t="shared" si="525"/>
        <v>0</v>
      </c>
      <c r="DW456" s="15"/>
      <c r="DX456" s="24">
        <f t="shared" si="548"/>
        <v>0</v>
      </c>
      <c r="DY456" s="5">
        <v>0</v>
      </c>
      <c r="DZ456" s="63"/>
      <c r="EA456" s="15"/>
      <c r="EB456" s="13"/>
      <c r="EC456" s="98">
        <f t="shared" si="526"/>
        <v>0</v>
      </c>
      <c r="ED456" s="99">
        <f>ED5</f>
        <v>1</v>
      </c>
      <c r="EE456" s="100"/>
      <c r="EF456" s="110"/>
      <c r="EG456" s="95">
        <f t="shared" si="527"/>
        <v>0</v>
      </c>
      <c r="EH456" s="15"/>
      <c r="EI456" s="24">
        <f t="shared" si="549"/>
        <v>0</v>
      </c>
      <c r="EJ456" s="5">
        <v>0</v>
      </c>
      <c r="EK456" s="63"/>
      <c r="EL456" s="15"/>
      <c r="EM456" s="13"/>
      <c r="EN456" s="98">
        <f t="shared" si="528"/>
        <v>0</v>
      </c>
      <c r="EO456" s="99">
        <f>EO5</f>
        <v>1</v>
      </c>
      <c r="EP456" s="100"/>
      <c r="EQ456" s="110"/>
      <c r="ER456" s="95">
        <f t="shared" si="529"/>
        <v>0</v>
      </c>
      <c r="ES456" s="15"/>
      <c r="ET456" s="24">
        <f t="shared" si="550"/>
        <v>0</v>
      </c>
      <c r="EU456" s="5">
        <v>0</v>
      </c>
      <c r="EV456" s="63"/>
      <c r="EW456" s="15"/>
      <c r="EX456" s="13"/>
      <c r="EY456" s="98">
        <f t="shared" si="530"/>
        <v>0</v>
      </c>
      <c r="EZ456" s="99">
        <f>EZ5</f>
        <v>1</v>
      </c>
      <c r="FA456" s="100"/>
      <c r="FB456" s="110"/>
      <c r="FC456" s="95">
        <f t="shared" si="531"/>
        <v>0</v>
      </c>
      <c r="FD456" s="15"/>
      <c r="FE456" s="24">
        <f t="shared" si="551"/>
        <v>0</v>
      </c>
      <c r="FF456" s="5">
        <v>0</v>
      </c>
      <c r="FG456" s="63"/>
      <c r="FH456" s="15"/>
      <c r="FI456" s="13"/>
      <c r="FJ456" s="98">
        <f t="shared" si="532"/>
        <v>0</v>
      </c>
      <c r="FK456" s="99">
        <f>FK5</f>
        <v>1</v>
      </c>
      <c r="FL456" s="100"/>
      <c r="FM456" s="110"/>
      <c r="FN456" s="95">
        <f t="shared" si="533"/>
        <v>0</v>
      </c>
      <c r="FO456" s="15"/>
      <c r="FP456" s="24">
        <f t="shared" si="552"/>
        <v>0</v>
      </c>
      <c r="FQ456" s="5">
        <v>0</v>
      </c>
      <c r="FR456" s="8">
        <v>0</v>
      </c>
      <c r="FS456" s="84">
        <f t="shared" ref="FS456:FS519" si="553">IF(P456&lt;=0,500,P456)</f>
        <v>8.7837750000000003</v>
      </c>
      <c r="FT456" s="85">
        <f t="shared" ref="FT456:FT519" si="554">IF(AA456&lt;=0,500,AA456)</f>
        <v>500</v>
      </c>
      <c r="FU456" s="85">
        <f t="shared" ref="FU456:FU519" si="555">IF(AL456&lt;=0,500,AL456)</f>
        <v>500</v>
      </c>
      <c r="FV456" s="85">
        <f t="shared" ref="FV456:FV519" si="556">IF(AW456&lt;=0,500,AW456)</f>
        <v>500</v>
      </c>
      <c r="FW456" s="85">
        <f t="shared" ref="FW456:FW519" si="557">IF(BH456&lt;=0,500,BH456)</f>
        <v>500</v>
      </c>
      <c r="FX456" s="85">
        <f t="shared" ref="FX456:FX519" si="558">IF(BS456&lt;=0,500,BS456)</f>
        <v>8.3006673749999997</v>
      </c>
      <c r="FY456" s="85">
        <f t="shared" ref="FY456:FY519" si="559">IF(CD456&lt;=0,500,CD456)</f>
        <v>500</v>
      </c>
      <c r="FZ456" s="85">
        <f t="shared" ref="FZ456:FZ519" si="560">IF(CO456&lt;=0,500,CO456)</f>
        <v>500</v>
      </c>
      <c r="GA456" s="85">
        <f t="shared" ref="GA456:GA519" si="561">IF(CZ456&lt;=0,500,CZ456)</f>
        <v>500</v>
      </c>
      <c r="GB456" s="85">
        <f t="shared" ref="GB456:GB519" si="562">IF(DK456&lt;=0,500,DK456)</f>
        <v>500</v>
      </c>
      <c r="GC456" s="85">
        <f t="shared" ref="GC456:GC519" si="563">IF(DV456&lt;=0,500,DV456)</f>
        <v>500</v>
      </c>
      <c r="GD456" s="85">
        <f t="shared" ref="GD456:GD519" si="564">IF(EG456&lt;=0,500,EG456)</f>
        <v>500</v>
      </c>
      <c r="GE456" s="85">
        <f t="shared" ref="GE456:GE519" si="565">IF(ER456&lt;=0,500,ER456)</f>
        <v>500</v>
      </c>
      <c r="GF456" s="85">
        <f t="shared" ref="GF456:GF519" si="566">IF(FC456&lt;=0,500,FC456)</f>
        <v>500</v>
      </c>
      <c r="GG456" s="85">
        <f t="shared" ref="GG456:GG519" si="567">IF(FN456&lt;=0,500,FN456)</f>
        <v>500</v>
      </c>
      <c r="GH456" s="101">
        <f t="shared" si="534"/>
        <v>2</v>
      </c>
      <c r="GI456" s="102">
        <f t="shared" si="535"/>
        <v>17.084442375000002</v>
      </c>
      <c r="GJ456" s="102">
        <f t="shared" si="536"/>
        <v>8.5422211875000009</v>
      </c>
      <c r="GK456" s="79">
        <f>ROW()</f>
        <v>456</v>
      </c>
    </row>
    <row r="457" spans="1:193" s="12" customFormat="1" ht="50.1" customHeight="1">
      <c r="A457" s="17">
        <f>ROW()</f>
        <v>457</v>
      </c>
      <c r="B457" s="32">
        <f t="shared" ref="B457:B520" si="568">A457-6</f>
        <v>451</v>
      </c>
      <c r="C457" s="33">
        <f t="shared" ref="C457:C520" si="569">IF(ISTEXT(D457),B457,0)</f>
        <v>451</v>
      </c>
      <c r="D457" s="31" t="s">
        <v>21</v>
      </c>
      <c r="E457" s="390">
        <f t="shared" si="537"/>
        <v>5.3152847999999988</v>
      </c>
      <c r="F457" s="107">
        <f t="shared" si="503"/>
        <v>5.4699623999999991</v>
      </c>
      <c r="G457" s="3">
        <v>0</v>
      </c>
      <c r="H457" s="4">
        <v>0</v>
      </c>
      <c r="I457" s="63"/>
      <c r="J457" s="15"/>
      <c r="K457" s="13"/>
      <c r="L457" s="98">
        <f t="shared" si="504"/>
        <v>1</v>
      </c>
      <c r="M457" s="99">
        <f>M5</f>
        <v>0.94499999999999995</v>
      </c>
      <c r="N457" s="100">
        <v>5.952</v>
      </c>
      <c r="O457" s="110">
        <v>152352</v>
      </c>
      <c r="P457" s="95">
        <f t="shared" si="505"/>
        <v>5.6246399999999994</v>
      </c>
      <c r="Q457" s="15"/>
      <c r="R457" s="24">
        <f t="shared" si="538"/>
        <v>2</v>
      </c>
      <c r="S457" s="25">
        <v>0</v>
      </c>
      <c r="T457" s="63"/>
      <c r="U457" s="15"/>
      <c r="V457" s="13"/>
      <c r="W457" s="98">
        <f t="shared" si="506"/>
        <v>0</v>
      </c>
      <c r="X457" s="99">
        <f>X5</f>
        <v>0.97</v>
      </c>
      <c r="Y457" s="100"/>
      <c r="Z457" s="110"/>
      <c r="AA457" s="95">
        <f t="shared" si="507"/>
        <v>0</v>
      </c>
      <c r="AB457" s="15"/>
      <c r="AC457" s="24">
        <f t="shared" si="539"/>
        <v>0</v>
      </c>
      <c r="AD457" s="5">
        <v>0</v>
      </c>
      <c r="AE457" s="63"/>
      <c r="AF457" s="15"/>
      <c r="AG457" s="13"/>
      <c r="AH457" s="98">
        <f t="shared" si="508"/>
        <v>0</v>
      </c>
      <c r="AI457" s="99">
        <f>AI5</f>
        <v>0.95499999999999996</v>
      </c>
      <c r="AJ457" s="100"/>
      <c r="AK457" s="110"/>
      <c r="AL457" s="95">
        <f t="shared" si="509"/>
        <v>0</v>
      </c>
      <c r="AM457" s="15"/>
      <c r="AN457" s="24">
        <f t="shared" si="540"/>
        <v>0</v>
      </c>
      <c r="AO457" s="5">
        <v>0</v>
      </c>
      <c r="AP457" s="63"/>
      <c r="AQ457" s="15"/>
      <c r="AR457" s="13"/>
      <c r="AS457" s="98">
        <f t="shared" si="510"/>
        <v>0</v>
      </c>
      <c r="AT457" s="99">
        <f>AT5</f>
        <v>0.96</v>
      </c>
      <c r="AU457" s="100"/>
      <c r="AV457" s="110"/>
      <c r="AW457" s="95">
        <f t="shared" si="511"/>
        <v>0</v>
      </c>
      <c r="AX457" s="15"/>
      <c r="AY457" s="24">
        <f t="shared" si="541"/>
        <v>0</v>
      </c>
      <c r="AZ457" s="5">
        <v>0</v>
      </c>
      <c r="BA457" s="63"/>
      <c r="BB457" s="15"/>
      <c r="BC457" s="13"/>
      <c r="BD457" s="98">
        <f t="shared" si="512"/>
        <v>0</v>
      </c>
      <c r="BE457" s="99">
        <f>BE5</f>
        <v>0.98</v>
      </c>
      <c r="BF457" s="100"/>
      <c r="BG457" s="110"/>
      <c r="BH457" s="95">
        <f t="shared" si="513"/>
        <v>0</v>
      </c>
      <c r="BI457" s="15"/>
      <c r="BJ457" s="24">
        <f t="shared" si="542"/>
        <v>0</v>
      </c>
      <c r="BK457" s="5">
        <v>0</v>
      </c>
      <c r="BL457" s="63"/>
      <c r="BM457" s="15"/>
      <c r="BN457" s="13"/>
      <c r="BO457" s="98">
        <f t="shared" si="514"/>
        <v>1</v>
      </c>
      <c r="BP457" s="99">
        <f>BP5</f>
        <v>0.94499999999999995</v>
      </c>
      <c r="BQ457" s="100">
        <v>5.6246399999999994</v>
      </c>
      <c r="BR457" s="110"/>
      <c r="BS457" s="95">
        <f t="shared" si="515"/>
        <v>5.3152847999999988</v>
      </c>
      <c r="BT457" s="15"/>
      <c r="BU457" s="24">
        <f t="shared" si="543"/>
        <v>1</v>
      </c>
      <c r="BV457" s="5">
        <v>0</v>
      </c>
      <c r="BW457" s="63"/>
      <c r="BX457" s="15"/>
      <c r="BY457" s="13"/>
      <c r="BZ457" s="98">
        <f t="shared" si="516"/>
        <v>0</v>
      </c>
      <c r="CA457" s="99">
        <f>CA5</f>
        <v>1</v>
      </c>
      <c r="CB457" s="100"/>
      <c r="CC457" s="110"/>
      <c r="CD457" s="95">
        <f t="shared" si="517"/>
        <v>0</v>
      </c>
      <c r="CE457" s="15"/>
      <c r="CF457" s="24">
        <f t="shared" si="544"/>
        <v>0</v>
      </c>
      <c r="CG457" s="5">
        <v>0</v>
      </c>
      <c r="CH457" s="63"/>
      <c r="CI457" s="15"/>
      <c r="CJ457" s="13"/>
      <c r="CK457" s="98">
        <f t="shared" si="518"/>
        <v>0</v>
      </c>
      <c r="CL457" s="99">
        <f>CL5</f>
        <v>1</v>
      </c>
      <c r="CM457" s="100"/>
      <c r="CN457" s="110"/>
      <c r="CO457" s="95">
        <f t="shared" si="519"/>
        <v>0</v>
      </c>
      <c r="CP457" s="15"/>
      <c r="CQ457" s="24">
        <f t="shared" si="545"/>
        <v>0</v>
      </c>
      <c r="CR457" s="5">
        <v>0</v>
      </c>
      <c r="CS457" s="63"/>
      <c r="CT457" s="15"/>
      <c r="CU457" s="13"/>
      <c r="CV457" s="98">
        <f t="shared" si="520"/>
        <v>0</v>
      </c>
      <c r="CW457" s="99">
        <f>CW5</f>
        <v>1</v>
      </c>
      <c r="CX457" s="100"/>
      <c r="CY457" s="110"/>
      <c r="CZ457" s="95">
        <f t="shared" si="521"/>
        <v>0</v>
      </c>
      <c r="DA457" s="15"/>
      <c r="DB457" s="24">
        <f t="shared" si="546"/>
        <v>0</v>
      </c>
      <c r="DC457" s="5">
        <v>0</v>
      </c>
      <c r="DD457" s="63"/>
      <c r="DE457" s="15"/>
      <c r="DF457" s="13"/>
      <c r="DG457" s="98">
        <f t="shared" si="522"/>
        <v>0</v>
      </c>
      <c r="DH457" s="99">
        <f>DH5</f>
        <v>1</v>
      </c>
      <c r="DI457" s="100"/>
      <c r="DJ457" s="110"/>
      <c r="DK457" s="95">
        <f t="shared" si="523"/>
        <v>0</v>
      </c>
      <c r="DL457" s="15"/>
      <c r="DM457" s="24">
        <f t="shared" si="547"/>
        <v>0</v>
      </c>
      <c r="DN457" s="5">
        <v>0</v>
      </c>
      <c r="DO457" s="63"/>
      <c r="DP457" s="15"/>
      <c r="DQ457" s="13"/>
      <c r="DR457" s="98">
        <f t="shared" si="524"/>
        <v>0</v>
      </c>
      <c r="DS457" s="99">
        <f>DS5</f>
        <v>1</v>
      </c>
      <c r="DT457" s="100"/>
      <c r="DU457" s="110"/>
      <c r="DV457" s="95">
        <f t="shared" si="525"/>
        <v>0</v>
      </c>
      <c r="DW457" s="15"/>
      <c r="DX457" s="24">
        <f t="shared" si="548"/>
        <v>0</v>
      </c>
      <c r="DY457" s="5">
        <v>0</v>
      </c>
      <c r="DZ457" s="63"/>
      <c r="EA457" s="15"/>
      <c r="EB457" s="13"/>
      <c r="EC457" s="98">
        <f t="shared" si="526"/>
        <v>0</v>
      </c>
      <c r="ED457" s="99">
        <f>ED5</f>
        <v>1</v>
      </c>
      <c r="EE457" s="100"/>
      <c r="EF457" s="110"/>
      <c r="EG457" s="95">
        <f t="shared" si="527"/>
        <v>0</v>
      </c>
      <c r="EH457" s="15"/>
      <c r="EI457" s="24">
        <f t="shared" si="549"/>
        <v>0</v>
      </c>
      <c r="EJ457" s="5">
        <v>0</v>
      </c>
      <c r="EK457" s="63"/>
      <c r="EL457" s="15"/>
      <c r="EM457" s="13"/>
      <c r="EN457" s="98">
        <f t="shared" si="528"/>
        <v>0</v>
      </c>
      <c r="EO457" s="99">
        <f>EO5</f>
        <v>1</v>
      </c>
      <c r="EP457" s="100"/>
      <c r="EQ457" s="110"/>
      <c r="ER457" s="95">
        <f t="shared" si="529"/>
        <v>0</v>
      </c>
      <c r="ES457" s="15"/>
      <c r="ET457" s="24">
        <f t="shared" si="550"/>
        <v>0</v>
      </c>
      <c r="EU457" s="5">
        <v>0</v>
      </c>
      <c r="EV457" s="63"/>
      <c r="EW457" s="15"/>
      <c r="EX457" s="13"/>
      <c r="EY457" s="98">
        <f t="shared" si="530"/>
        <v>0</v>
      </c>
      <c r="EZ457" s="99">
        <f>EZ5</f>
        <v>1</v>
      </c>
      <c r="FA457" s="100"/>
      <c r="FB457" s="110"/>
      <c r="FC457" s="95">
        <f t="shared" si="531"/>
        <v>0</v>
      </c>
      <c r="FD457" s="15"/>
      <c r="FE457" s="24">
        <f t="shared" si="551"/>
        <v>0</v>
      </c>
      <c r="FF457" s="5">
        <v>0</v>
      </c>
      <c r="FG457" s="63"/>
      <c r="FH457" s="15"/>
      <c r="FI457" s="13"/>
      <c r="FJ457" s="98">
        <f t="shared" si="532"/>
        <v>0</v>
      </c>
      <c r="FK457" s="99">
        <f>FK5</f>
        <v>1</v>
      </c>
      <c r="FL457" s="100"/>
      <c r="FM457" s="110"/>
      <c r="FN457" s="95">
        <f t="shared" si="533"/>
        <v>0</v>
      </c>
      <c r="FO457" s="15"/>
      <c r="FP457" s="24">
        <f t="shared" si="552"/>
        <v>0</v>
      </c>
      <c r="FQ457" s="5">
        <v>0</v>
      </c>
      <c r="FR457" s="8">
        <v>0</v>
      </c>
      <c r="FS457" s="84">
        <f t="shared" si="553"/>
        <v>5.6246399999999994</v>
      </c>
      <c r="FT457" s="85">
        <f t="shared" si="554"/>
        <v>500</v>
      </c>
      <c r="FU457" s="85">
        <f t="shared" si="555"/>
        <v>500</v>
      </c>
      <c r="FV457" s="85">
        <f t="shared" si="556"/>
        <v>500</v>
      </c>
      <c r="FW457" s="85">
        <f t="shared" si="557"/>
        <v>500</v>
      </c>
      <c r="FX457" s="85">
        <f t="shared" si="558"/>
        <v>5.3152847999999988</v>
      </c>
      <c r="FY457" s="85">
        <f t="shared" si="559"/>
        <v>500</v>
      </c>
      <c r="FZ457" s="85">
        <f t="shared" si="560"/>
        <v>500</v>
      </c>
      <c r="GA457" s="85">
        <f t="shared" si="561"/>
        <v>500</v>
      </c>
      <c r="GB457" s="85">
        <f t="shared" si="562"/>
        <v>500</v>
      </c>
      <c r="GC457" s="85">
        <f t="shared" si="563"/>
        <v>500</v>
      </c>
      <c r="GD457" s="85">
        <f t="shared" si="564"/>
        <v>500</v>
      </c>
      <c r="GE457" s="85">
        <f t="shared" si="565"/>
        <v>500</v>
      </c>
      <c r="GF457" s="85">
        <f t="shared" si="566"/>
        <v>500</v>
      </c>
      <c r="GG457" s="85">
        <f t="shared" si="567"/>
        <v>500</v>
      </c>
      <c r="GH457" s="101">
        <f t="shared" si="534"/>
        <v>2</v>
      </c>
      <c r="GI457" s="102">
        <f t="shared" si="535"/>
        <v>10.939924799999998</v>
      </c>
      <c r="GJ457" s="102">
        <f t="shared" si="536"/>
        <v>5.4699623999999991</v>
      </c>
      <c r="GK457" s="79">
        <f>ROW()</f>
        <v>457</v>
      </c>
    </row>
    <row r="458" spans="1:193" s="12" customFormat="1" ht="50.1" customHeight="1">
      <c r="A458" s="17">
        <f>ROW()</f>
        <v>458</v>
      </c>
      <c r="B458" s="32">
        <f t="shared" si="568"/>
        <v>452</v>
      </c>
      <c r="C458" s="33">
        <f t="shared" si="569"/>
        <v>452</v>
      </c>
      <c r="D458" s="31" t="s">
        <v>22</v>
      </c>
      <c r="E458" s="390">
        <f t="shared" si="537"/>
        <v>6.8724499999999997</v>
      </c>
      <c r="F458" s="107">
        <f t="shared" si="503"/>
        <v>6.8724499999999997</v>
      </c>
      <c r="G458" s="3">
        <v>0</v>
      </c>
      <c r="H458" s="4">
        <v>0</v>
      </c>
      <c r="I458" s="63"/>
      <c r="J458" s="15"/>
      <c r="K458" s="13"/>
      <c r="L458" s="98">
        <f t="shared" si="504"/>
        <v>0</v>
      </c>
      <c r="M458" s="99">
        <f>M5</f>
        <v>0.94499999999999995</v>
      </c>
      <c r="N458" s="100"/>
      <c r="O458" s="110"/>
      <c r="P458" s="95">
        <f t="shared" si="505"/>
        <v>0</v>
      </c>
      <c r="Q458" s="15"/>
      <c r="R458" s="24">
        <f t="shared" si="538"/>
        <v>0</v>
      </c>
      <c r="S458" s="25">
        <v>0</v>
      </c>
      <c r="T458" s="63"/>
      <c r="U458" s="15"/>
      <c r="V458" s="13"/>
      <c r="W458" s="98">
        <f t="shared" si="506"/>
        <v>1</v>
      </c>
      <c r="X458" s="99">
        <f>X5</f>
        <v>0.97</v>
      </c>
      <c r="Y458" s="100">
        <v>7.085</v>
      </c>
      <c r="Z458" s="110"/>
      <c r="AA458" s="95">
        <f t="shared" si="507"/>
        <v>6.8724499999999997</v>
      </c>
      <c r="AB458" s="15"/>
      <c r="AC458" s="24">
        <f t="shared" si="539"/>
        <v>1</v>
      </c>
      <c r="AD458" s="5">
        <v>0</v>
      </c>
      <c r="AE458" s="63"/>
      <c r="AF458" s="15"/>
      <c r="AG458" s="13"/>
      <c r="AH458" s="98">
        <f t="shared" si="508"/>
        <v>0</v>
      </c>
      <c r="AI458" s="99">
        <f>AI5</f>
        <v>0.95499999999999996</v>
      </c>
      <c r="AJ458" s="100"/>
      <c r="AK458" s="110"/>
      <c r="AL458" s="95">
        <f t="shared" si="509"/>
        <v>0</v>
      </c>
      <c r="AM458" s="15"/>
      <c r="AN458" s="24">
        <f t="shared" si="540"/>
        <v>0</v>
      </c>
      <c r="AO458" s="5">
        <v>0</v>
      </c>
      <c r="AP458" s="63"/>
      <c r="AQ458" s="15"/>
      <c r="AR458" s="13"/>
      <c r="AS458" s="98">
        <f t="shared" si="510"/>
        <v>0</v>
      </c>
      <c r="AT458" s="99">
        <f>AT5</f>
        <v>0.96</v>
      </c>
      <c r="AU458" s="100"/>
      <c r="AV458" s="110"/>
      <c r="AW458" s="95">
        <f t="shared" si="511"/>
        <v>0</v>
      </c>
      <c r="AX458" s="15"/>
      <c r="AY458" s="24">
        <f t="shared" si="541"/>
        <v>0</v>
      </c>
      <c r="AZ458" s="5">
        <v>0</v>
      </c>
      <c r="BA458" s="63"/>
      <c r="BB458" s="15"/>
      <c r="BC458" s="13"/>
      <c r="BD458" s="98">
        <f t="shared" si="512"/>
        <v>0</v>
      </c>
      <c r="BE458" s="99">
        <f>BE5</f>
        <v>0.98</v>
      </c>
      <c r="BF458" s="100"/>
      <c r="BG458" s="110"/>
      <c r="BH458" s="95">
        <f t="shared" si="513"/>
        <v>0</v>
      </c>
      <c r="BI458" s="15"/>
      <c r="BJ458" s="24">
        <f t="shared" si="542"/>
        <v>0</v>
      </c>
      <c r="BK458" s="5">
        <v>0</v>
      </c>
      <c r="BL458" s="63"/>
      <c r="BM458" s="15"/>
      <c r="BN458" s="13"/>
      <c r="BO458" s="98">
        <f t="shared" si="514"/>
        <v>0</v>
      </c>
      <c r="BP458" s="99">
        <f>BP5</f>
        <v>0.94499999999999995</v>
      </c>
      <c r="BQ458" s="100"/>
      <c r="BR458" s="110"/>
      <c r="BS458" s="95">
        <f t="shared" si="515"/>
        <v>0</v>
      </c>
      <c r="BT458" s="15"/>
      <c r="BU458" s="24">
        <f t="shared" si="543"/>
        <v>0</v>
      </c>
      <c r="BV458" s="5">
        <v>0</v>
      </c>
      <c r="BW458" s="63"/>
      <c r="BX458" s="15"/>
      <c r="BY458" s="13"/>
      <c r="BZ458" s="98">
        <f t="shared" si="516"/>
        <v>0</v>
      </c>
      <c r="CA458" s="99">
        <f>CA5</f>
        <v>1</v>
      </c>
      <c r="CB458" s="100"/>
      <c r="CC458" s="110"/>
      <c r="CD458" s="95">
        <f t="shared" si="517"/>
        <v>0</v>
      </c>
      <c r="CE458" s="15"/>
      <c r="CF458" s="24">
        <f t="shared" si="544"/>
        <v>0</v>
      </c>
      <c r="CG458" s="5">
        <v>0</v>
      </c>
      <c r="CH458" s="63"/>
      <c r="CI458" s="15"/>
      <c r="CJ458" s="13"/>
      <c r="CK458" s="98">
        <f t="shared" si="518"/>
        <v>0</v>
      </c>
      <c r="CL458" s="99">
        <f>CL5</f>
        <v>1</v>
      </c>
      <c r="CM458" s="100"/>
      <c r="CN458" s="110"/>
      <c r="CO458" s="95">
        <f t="shared" si="519"/>
        <v>0</v>
      </c>
      <c r="CP458" s="15"/>
      <c r="CQ458" s="24">
        <f t="shared" si="545"/>
        <v>0</v>
      </c>
      <c r="CR458" s="5">
        <v>0</v>
      </c>
      <c r="CS458" s="63"/>
      <c r="CT458" s="15"/>
      <c r="CU458" s="13"/>
      <c r="CV458" s="98">
        <f t="shared" si="520"/>
        <v>0</v>
      </c>
      <c r="CW458" s="99">
        <f>CW5</f>
        <v>1</v>
      </c>
      <c r="CX458" s="100"/>
      <c r="CY458" s="110"/>
      <c r="CZ458" s="95">
        <f t="shared" si="521"/>
        <v>0</v>
      </c>
      <c r="DA458" s="15"/>
      <c r="DB458" s="24">
        <f t="shared" si="546"/>
        <v>0</v>
      </c>
      <c r="DC458" s="5">
        <v>0</v>
      </c>
      <c r="DD458" s="63"/>
      <c r="DE458" s="15"/>
      <c r="DF458" s="13"/>
      <c r="DG458" s="98">
        <f t="shared" si="522"/>
        <v>0</v>
      </c>
      <c r="DH458" s="99">
        <f>DH5</f>
        <v>1</v>
      </c>
      <c r="DI458" s="100"/>
      <c r="DJ458" s="110"/>
      <c r="DK458" s="95">
        <f t="shared" si="523"/>
        <v>0</v>
      </c>
      <c r="DL458" s="15"/>
      <c r="DM458" s="24">
        <f t="shared" si="547"/>
        <v>0</v>
      </c>
      <c r="DN458" s="5">
        <v>0</v>
      </c>
      <c r="DO458" s="63"/>
      <c r="DP458" s="15"/>
      <c r="DQ458" s="13"/>
      <c r="DR458" s="98">
        <f t="shared" si="524"/>
        <v>0</v>
      </c>
      <c r="DS458" s="99">
        <f>DS5</f>
        <v>1</v>
      </c>
      <c r="DT458" s="100"/>
      <c r="DU458" s="110"/>
      <c r="DV458" s="95">
        <f t="shared" si="525"/>
        <v>0</v>
      </c>
      <c r="DW458" s="15"/>
      <c r="DX458" s="24">
        <f t="shared" si="548"/>
        <v>0</v>
      </c>
      <c r="DY458" s="5">
        <v>0</v>
      </c>
      <c r="DZ458" s="63"/>
      <c r="EA458" s="15"/>
      <c r="EB458" s="13"/>
      <c r="EC458" s="98">
        <f t="shared" si="526"/>
        <v>0</v>
      </c>
      <c r="ED458" s="99">
        <f>ED5</f>
        <v>1</v>
      </c>
      <c r="EE458" s="100"/>
      <c r="EF458" s="110"/>
      <c r="EG458" s="95">
        <f t="shared" si="527"/>
        <v>0</v>
      </c>
      <c r="EH458" s="15"/>
      <c r="EI458" s="24">
        <f t="shared" si="549"/>
        <v>0</v>
      </c>
      <c r="EJ458" s="5">
        <v>0</v>
      </c>
      <c r="EK458" s="63"/>
      <c r="EL458" s="15"/>
      <c r="EM458" s="13"/>
      <c r="EN458" s="98">
        <f t="shared" si="528"/>
        <v>0</v>
      </c>
      <c r="EO458" s="99">
        <f>EO5</f>
        <v>1</v>
      </c>
      <c r="EP458" s="100"/>
      <c r="EQ458" s="110"/>
      <c r="ER458" s="95">
        <f t="shared" si="529"/>
        <v>0</v>
      </c>
      <c r="ES458" s="15"/>
      <c r="ET458" s="24">
        <f t="shared" si="550"/>
        <v>0</v>
      </c>
      <c r="EU458" s="5">
        <v>0</v>
      </c>
      <c r="EV458" s="63"/>
      <c r="EW458" s="15"/>
      <c r="EX458" s="13"/>
      <c r="EY458" s="98">
        <f t="shared" si="530"/>
        <v>0</v>
      </c>
      <c r="EZ458" s="99">
        <f>EZ5</f>
        <v>1</v>
      </c>
      <c r="FA458" s="100"/>
      <c r="FB458" s="110"/>
      <c r="FC458" s="95">
        <f t="shared" si="531"/>
        <v>0</v>
      </c>
      <c r="FD458" s="15"/>
      <c r="FE458" s="24">
        <f t="shared" si="551"/>
        <v>0</v>
      </c>
      <c r="FF458" s="5">
        <v>0</v>
      </c>
      <c r="FG458" s="63"/>
      <c r="FH458" s="15"/>
      <c r="FI458" s="13"/>
      <c r="FJ458" s="98">
        <f t="shared" si="532"/>
        <v>0</v>
      </c>
      <c r="FK458" s="99">
        <f>FK5</f>
        <v>1</v>
      </c>
      <c r="FL458" s="100"/>
      <c r="FM458" s="110"/>
      <c r="FN458" s="95">
        <f t="shared" si="533"/>
        <v>0</v>
      </c>
      <c r="FO458" s="15"/>
      <c r="FP458" s="24">
        <f t="shared" si="552"/>
        <v>0</v>
      </c>
      <c r="FQ458" s="5">
        <v>0</v>
      </c>
      <c r="FR458" s="8">
        <v>0</v>
      </c>
      <c r="FS458" s="84">
        <f t="shared" si="553"/>
        <v>500</v>
      </c>
      <c r="FT458" s="85">
        <f t="shared" si="554"/>
        <v>6.8724499999999997</v>
      </c>
      <c r="FU458" s="85">
        <f t="shared" si="555"/>
        <v>500</v>
      </c>
      <c r="FV458" s="85">
        <f t="shared" si="556"/>
        <v>500</v>
      </c>
      <c r="FW458" s="85">
        <f t="shared" si="557"/>
        <v>500</v>
      </c>
      <c r="FX458" s="85">
        <f t="shared" si="558"/>
        <v>500</v>
      </c>
      <c r="FY458" s="85">
        <f t="shared" si="559"/>
        <v>500</v>
      </c>
      <c r="FZ458" s="85">
        <f t="shared" si="560"/>
        <v>500</v>
      </c>
      <c r="GA458" s="85">
        <f t="shared" si="561"/>
        <v>500</v>
      </c>
      <c r="GB458" s="85">
        <f t="shared" si="562"/>
        <v>500</v>
      </c>
      <c r="GC458" s="85">
        <f t="shared" si="563"/>
        <v>500</v>
      </c>
      <c r="GD458" s="85">
        <f t="shared" si="564"/>
        <v>500</v>
      </c>
      <c r="GE458" s="85">
        <f t="shared" si="565"/>
        <v>500</v>
      </c>
      <c r="GF458" s="85">
        <f t="shared" si="566"/>
        <v>500</v>
      </c>
      <c r="GG458" s="85">
        <f t="shared" si="567"/>
        <v>500</v>
      </c>
      <c r="GH458" s="101">
        <f t="shared" si="534"/>
        <v>1</v>
      </c>
      <c r="GI458" s="102">
        <f t="shared" si="535"/>
        <v>6.8724499999999997</v>
      </c>
      <c r="GJ458" s="102">
        <f t="shared" si="536"/>
        <v>6.8724499999999997</v>
      </c>
      <c r="GK458" s="79">
        <f>ROW()</f>
        <v>458</v>
      </c>
    </row>
    <row r="459" spans="1:193" s="12" customFormat="1" ht="50.1" customHeight="1">
      <c r="A459" s="17">
        <f>ROW()</f>
        <v>459</v>
      </c>
      <c r="B459" s="32">
        <f t="shared" si="568"/>
        <v>453</v>
      </c>
      <c r="C459" s="33">
        <f t="shared" si="569"/>
        <v>453</v>
      </c>
      <c r="D459" s="31" t="s">
        <v>23</v>
      </c>
      <c r="E459" s="390">
        <f t="shared" si="537"/>
        <v>2.496</v>
      </c>
      <c r="F459" s="107">
        <f t="shared" si="503"/>
        <v>2.496</v>
      </c>
      <c r="G459" s="3">
        <v>0</v>
      </c>
      <c r="H459" s="4">
        <v>0</v>
      </c>
      <c r="I459" s="63"/>
      <c r="J459" s="15"/>
      <c r="K459" s="13"/>
      <c r="L459" s="98">
        <f t="shared" si="504"/>
        <v>0</v>
      </c>
      <c r="M459" s="99">
        <f>M5</f>
        <v>0.94499999999999995</v>
      </c>
      <c r="N459" s="100"/>
      <c r="O459" s="110"/>
      <c r="P459" s="95">
        <f t="shared" si="505"/>
        <v>0</v>
      </c>
      <c r="Q459" s="15"/>
      <c r="R459" s="24">
        <f t="shared" si="538"/>
        <v>0</v>
      </c>
      <c r="S459" s="25">
        <v>0</v>
      </c>
      <c r="T459" s="63"/>
      <c r="U459" s="15"/>
      <c r="V459" s="13"/>
      <c r="W459" s="98">
        <f t="shared" si="506"/>
        <v>0</v>
      </c>
      <c r="X459" s="99">
        <f>X5</f>
        <v>0.97</v>
      </c>
      <c r="Y459" s="100"/>
      <c r="Z459" s="110"/>
      <c r="AA459" s="95">
        <f t="shared" si="507"/>
        <v>0</v>
      </c>
      <c r="AB459" s="15"/>
      <c r="AC459" s="24">
        <f t="shared" si="539"/>
        <v>0</v>
      </c>
      <c r="AD459" s="5">
        <v>0</v>
      </c>
      <c r="AE459" s="63"/>
      <c r="AF459" s="15"/>
      <c r="AG459" s="13"/>
      <c r="AH459" s="98">
        <f t="shared" si="508"/>
        <v>0</v>
      </c>
      <c r="AI459" s="99">
        <f>AI5</f>
        <v>0.95499999999999996</v>
      </c>
      <c r="AJ459" s="100"/>
      <c r="AK459" s="110"/>
      <c r="AL459" s="95">
        <f t="shared" si="509"/>
        <v>0</v>
      </c>
      <c r="AM459" s="15"/>
      <c r="AN459" s="24">
        <f t="shared" si="540"/>
        <v>0</v>
      </c>
      <c r="AO459" s="5">
        <v>0</v>
      </c>
      <c r="AP459" s="63"/>
      <c r="AQ459" s="15"/>
      <c r="AR459" s="13"/>
      <c r="AS459" s="98">
        <f t="shared" si="510"/>
        <v>1</v>
      </c>
      <c r="AT459" s="99">
        <f>AT5</f>
        <v>0.96</v>
      </c>
      <c r="AU459" s="100">
        <v>2.6</v>
      </c>
      <c r="AV459" s="110"/>
      <c r="AW459" s="95">
        <f t="shared" si="511"/>
        <v>2.496</v>
      </c>
      <c r="AX459" s="15"/>
      <c r="AY459" s="24">
        <f t="shared" si="541"/>
        <v>1</v>
      </c>
      <c r="AZ459" s="5">
        <v>0</v>
      </c>
      <c r="BA459" s="63"/>
      <c r="BB459" s="15"/>
      <c r="BC459" s="13"/>
      <c r="BD459" s="98">
        <f t="shared" si="512"/>
        <v>0</v>
      </c>
      <c r="BE459" s="99">
        <f>BE5</f>
        <v>0.98</v>
      </c>
      <c r="BF459" s="100"/>
      <c r="BG459" s="110"/>
      <c r="BH459" s="95">
        <f t="shared" si="513"/>
        <v>0</v>
      </c>
      <c r="BI459" s="15"/>
      <c r="BJ459" s="24">
        <f t="shared" si="542"/>
        <v>0</v>
      </c>
      <c r="BK459" s="5">
        <v>0</v>
      </c>
      <c r="BL459" s="63"/>
      <c r="BM459" s="15"/>
      <c r="BN459" s="13"/>
      <c r="BO459" s="98">
        <f t="shared" si="514"/>
        <v>0</v>
      </c>
      <c r="BP459" s="99">
        <f>BP5</f>
        <v>0.94499999999999995</v>
      </c>
      <c r="BQ459" s="100"/>
      <c r="BR459" s="110"/>
      <c r="BS459" s="95">
        <f t="shared" si="515"/>
        <v>0</v>
      </c>
      <c r="BT459" s="15"/>
      <c r="BU459" s="24">
        <f t="shared" si="543"/>
        <v>0</v>
      </c>
      <c r="BV459" s="5">
        <v>0</v>
      </c>
      <c r="BW459" s="63"/>
      <c r="BX459" s="15"/>
      <c r="BY459" s="13"/>
      <c r="BZ459" s="98">
        <f t="shared" si="516"/>
        <v>0</v>
      </c>
      <c r="CA459" s="99">
        <f>CA5</f>
        <v>1</v>
      </c>
      <c r="CB459" s="100"/>
      <c r="CC459" s="110"/>
      <c r="CD459" s="95">
        <f t="shared" si="517"/>
        <v>0</v>
      </c>
      <c r="CE459" s="15"/>
      <c r="CF459" s="24">
        <f t="shared" si="544"/>
        <v>0</v>
      </c>
      <c r="CG459" s="5">
        <v>0</v>
      </c>
      <c r="CH459" s="63"/>
      <c r="CI459" s="15"/>
      <c r="CJ459" s="13"/>
      <c r="CK459" s="98">
        <f t="shared" si="518"/>
        <v>0</v>
      </c>
      <c r="CL459" s="99">
        <f>CL5</f>
        <v>1</v>
      </c>
      <c r="CM459" s="100"/>
      <c r="CN459" s="110"/>
      <c r="CO459" s="95">
        <f t="shared" si="519"/>
        <v>0</v>
      </c>
      <c r="CP459" s="15"/>
      <c r="CQ459" s="24">
        <f t="shared" si="545"/>
        <v>0</v>
      </c>
      <c r="CR459" s="5">
        <v>0</v>
      </c>
      <c r="CS459" s="63"/>
      <c r="CT459" s="15"/>
      <c r="CU459" s="13"/>
      <c r="CV459" s="98">
        <f t="shared" si="520"/>
        <v>0</v>
      </c>
      <c r="CW459" s="99">
        <f>CW5</f>
        <v>1</v>
      </c>
      <c r="CX459" s="100"/>
      <c r="CY459" s="110"/>
      <c r="CZ459" s="95">
        <f t="shared" si="521"/>
        <v>0</v>
      </c>
      <c r="DA459" s="15"/>
      <c r="DB459" s="24">
        <f t="shared" si="546"/>
        <v>0</v>
      </c>
      <c r="DC459" s="5">
        <v>0</v>
      </c>
      <c r="DD459" s="63"/>
      <c r="DE459" s="15"/>
      <c r="DF459" s="13"/>
      <c r="DG459" s="98">
        <f t="shared" si="522"/>
        <v>0</v>
      </c>
      <c r="DH459" s="99">
        <f>DH5</f>
        <v>1</v>
      </c>
      <c r="DI459" s="100"/>
      <c r="DJ459" s="110"/>
      <c r="DK459" s="95">
        <f t="shared" si="523"/>
        <v>0</v>
      </c>
      <c r="DL459" s="15"/>
      <c r="DM459" s="24">
        <f t="shared" si="547"/>
        <v>0</v>
      </c>
      <c r="DN459" s="5">
        <v>0</v>
      </c>
      <c r="DO459" s="63"/>
      <c r="DP459" s="15"/>
      <c r="DQ459" s="13"/>
      <c r="DR459" s="98">
        <f t="shared" si="524"/>
        <v>0</v>
      </c>
      <c r="DS459" s="99">
        <f>DS5</f>
        <v>1</v>
      </c>
      <c r="DT459" s="100"/>
      <c r="DU459" s="110"/>
      <c r="DV459" s="95">
        <f t="shared" si="525"/>
        <v>0</v>
      </c>
      <c r="DW459" s="15"/>
      <c r="DX459" s="24">
        <f t="shared" si="548"/>
        <v>0</v>
      </c>
      <c r="DY459" s="5">
        <v>0</v>
      </c>
      <c r="DZ459" s="63"/>
      <c r="EA459" s="15"/>
      <c r="EB459" s="13"/>
      <c r="EC459" s="98">
        <f t="shared" si="526"/>
        <v>0</v>
      </c>
      <c r="ED459" s="99">
        <f>ED5</f>
        <v>1</v>
      </c>
      <c r="EE459" s="100"/>
      <c r="EF459" s="110"/>
      <c r="EG459" s="95">
        <f t="shared" si="527"/>
        <v>0</v>
      </c>
      <c r="EH459" s="15"/>
      <c r="EI459" s="24">
        <f t="shared" si="549"/>
        <v>0</v>
      </c>
      <c r="EJ459" s="5">
        <v>0</v>
      </c>
      <c r="EK459" s="63"/>
      <c r="EL459" s="15"/>
      <c r="EM459" s="13"/>
      <c r="EN459" s="98">
        <f t="shared" si="528"/>
        <v>0</v>
      </c>
      <c r="EO459" s="99">
        <f>EO5</f>
        <v>1</v>
      </c>
      <c r="EP459" s="100"/>
      <c r="EQ459" s="110"/>
      <c r="ER459" s="95">
        <f t="shared" si="529"/>
        <v>0</v>
      </c>
      <c r="ES459" s="15"/>
      <c r="ET459" s="24">
        <f t="shared" si="550"/>
        <v>0</v>
      </c>
      <c r="EU459" s="5">
        <v>0</v>
      </c>
      <c r="EV459" s="63"/>
      <c r="EW459" s="15"/>
      <c r="EX459" s="13"/>
      <c r="EY459" s="98">
        <f t="shared" si="530"/>
        <v>0</v>
      </c>
      <c r="EZ459" s="99">
        <f>EZ5</f>
        <v>1</v>
      </c>
      <c r="FA459" s="100"/>
      <c r="FB459" s="110"/>
      <c r="FC459" s="95">
        <f t="shared" si="531"/>
        <v>0</v>
      </c>
      <c r="FD459" s="15"/>
      <c r="FE459" s="24">
        <f t="shared" si="551"/>
        <v>0</v>
      </c>
      <c r="FF459" s="5">
        <v>0</v>
      </c>
      <c r="FG459" s="63"/>
      <c r="FH459" s="15"/>
      <c r="FI459" s="13"/>
      <c r="FJ459" s="98">
        <f t="shared" si="532"/>
        <v>0</v>
      </c>
      <c r="FK459" s="99">
        <f>FK5</f>
        <v>1</v>
      </c>
      <c r="FL459" s="100"/>
      <c r="FM459" s="110"/>
      <c r="FN459" s="95">
        <f t="shared" si="533"/>
        <v>0</v>
      </c>
      <c r="FO459" s="15"/>
      <c r="FP459" s="24">
        <f t="shared" si="552"/>
        <v>0</v>
      </c>
      <c r="FQ459" s="5">
        <v>0</v>
      </c>
      <c r="FR459" s="8">
        <v>0</v>
      </c>
      <c r="FS459" s="84">
        <f t="shared" si="553"/>
        <v>500</v>
      </c>
      <c r="FT459" s="85">
        <f t="shared" si="554"/>
        <v>500</v>
      </c>
      <c r="FU459" s="85">
        <f t="shared" si="555"/>
        <v>500</v>
      </c>
      <c r="FV459" s="85">
        <f t="shared" si="556"/>
        <v>2.496</v>
      </c>
      <c r="FW459" s="85">
        <f t="shared" si="557"/>
        <v>500</v>
      </c>
      <c r="FX459" s="85">
        <f t="shared" si="558"/>
        <v>500</v>
      </c>
      <c r="FY459" s="85">
        <f t="shared" si="559"/>
        <v>500</v>
      </c>
      <c r="FZ459" s="85">
        <f t="shared" si="560"/>
        <v>500</v>
      </c>
      <c r="GA459" s="85">
        <f t="shared" si="561"/>
        <v>500</v>
      </c>
      <c r="GB459" s="85">
        <f t="shared" si="562"/>
        <v>500</v>
      </c>
      <c r="GC459" s="85">
        <f t="shared" si="563"/>
        <v>500</v>
      </c>
      <c r="GD459" s="85">
        <f t="shared" si="564"/>
        <v>500</v>
      </c>
      <c r="GE459" s="85">
        <f t="shared" si="565"/>
        <v>500</v>
      </c>
      <c r="GF459" s="85">
        <f t="shared" si="566"/>
        <v>500</v>
      </c>
      <c r="GG459" s="85">
        <f t="shared" si="567"/>
        <v>500</v>
      </c>
      <c r="GH459" s="101">
        <f t="shared" si="534"/>
        <v>1</v>
      </c>
      <c r="GI459" s="102">
        <f t="shared" si="535"/>
        <v>2.496</v>
      </c>
      <c r="GJ459" s="102">
        <f t="shared" si="536"/>
        <v>2.496</v>
      </c>
      <c r="GK459" s="79">
        <f>ROW()</f>
        <v>459</v>
      </c>
    </row>
    <row r="460" spans="1:193" s="12" customFormat="1" ht="50.1" customHeight="1">
      <c r="A460" s="17">
        <f>ROW()</f>
        <v>460</v>
      </c>
      <c r="B460" s="32">
        <f t="shared" si="568"/>
        <v>454</v>
      </c>
      <c r="C460" s="33">
        <f t="shared" si="569"/>
        <v>454</v>
      </c>
      <c r="D460" s="31" t="s">
        <v>24</v>
      </c>
      <c r="E460" s="390">
        <f t="shared" si="537"/>
        <v>1.4637299999999998</v>
      </c>
      <c r="F460" s="107">
        <f t="shared" si="503"/>
        <v>1.7533020374999997</v>
      </c>
      <c r="G460" s="3">
        <v>0</v>
      </c>
      <c r="H460" s="4">
        <v>0</v>
      </c>
      <c r="I460" s="63"/>
      <c r="J460" s="15"/>
      <c r="K460" s="13"/>
      <c r="L460" s="98">
        <f t="shared" si="504"/>
        <v>1</v>
      </c>
      <c r="M460" s="99">
        <f>M5</f>
        <v>0.94499999999999995</v>
      </c>
      <c r="N460" s="100">
        <v>2.0059999999999998</v>
      </c>
      <c r="O460" s="110">
        <v>104167</v>
      </c>
      <c r="P460" s="95">
        <f t="shared" si="505"/>
        <v>1.8956699999999997</v>
      </c>
      <c r="Q460" s="15"/>
      <c r="R460" s="24">
        <f t="shared" si="538"/>
        <v>4</v>
      </c>
      <c r="S460" s="25">
        <v>0</v>
      </c>
      <c r="T460" s="63"/>
      <c r="U460" s="15"/>
      <c r="V460" s="13"/>
      <c r="W460" s="98">
        <f t="shared" si="506"/>
        <v>1</v>
      </c>
      <c r="X460" s="99">
        <f>X5</f>
        <v>0.97</v>
      </c>
      <c r="Y460" s="100">
        <v>1.5089999999999999</v>
      </c>
      <c r="Z460" s="110"/>
      <c r="AA460" s="95">
        <f t="shared" si="507"/>
        <v>1.4637299999999998</v>
      </c>
      <c r="AB460" s="15"/>
      <c r="AC460" s="24">
        <f t="shared" si="539"/>
        <v>1</v>
      </c>
      <c r="AD460" s="5">
        <v>0</v>
      </c>
      <c r="AE460" s="63"/>
      <c r="AF460" s="15"/>
      <c r="AG460" s="13"/>
      <c r="AH460" s="98">
        <f t="shared" si="508"/>
        <v>0</v>
      </c>
      <c r="AI460" s="99">
        <f>AI5</f>
        <v>0.95499999999999996</v>
      </c>
      <c r="AJ460" s="100"/>
      <c r="AK460" s="110"/>
      <c r="AL460" s="95">
        <f t="shared" si="509"/>
        <v>0</v>
      </c>
      <c r="AM460" s="15"/>
      <c r="AN460" s="24">
        <f t="shared" si="540"/>
        <v>0</v>
      </c>
      <c r="AO460" s="5">
        <v>0</v>
      </c>
      <c r="AP460" s="63"/>
      <c r="AQ460" s="15"/>
      <c r="AR460" s="13"/>
      <c r="AS460" s="98">
        <f t="shared" si="510"/>
        <v>1</v>
      </c>
      <c r="AT460" s="99">
        <f>AT5</f>
        <v>0.96</v>
      </c>
      <c r="AU460" s="100">
        <v>1.94</v>
      </c>
      <c r="AV460" s="110"/>
      <c r="AW460" s="95">
        <f t="shared" si="511"/>
        <v>1.8623999999999998</v>
      </c>
      <c r="AX460" s="15"/>
      <c r="AY460" s="24">
        <f t="shared" si="541"/>
        <v>3</v>
      </c>
      <c r="AZ460" s="5">
        <v>0</v>
      </c>
      <c r="BA460" s="63"/>
      <c r="BB460" s="15"/>
      <c r="BC460" s="13"/>
      <c r="BD460" s="98">
        <f t="shared" si="512"/>
        <v>0</v>
      </c>
      <c r="BE460" s="99">
        <f>BE5</f>
        <v>0.98</v>
      </c>
      <c r="BF460" s="100"/>
      <c r="BG460" s="110"/>
      <c r="BH460" s="95">
        <f t="shared" si="513"/>
        <v>0</v>
      </c>
      <c r="BI460" s="15"/>
      <c r="BJ460" s="24">
        <f t="shared" si="542"/>
        <v>0</v>
      </c>
      <c r="BK460" s="5">
        <v>0</v>
      </c>
      <c r="BL460" s="63"/>
      <c r="BM460" s="15"/>
      <c r="BN460" s="13"/>
      <c r="BO460" s="98">
        <f t="shared" si="514"/>
        <v>1</v>
      </c>
      <c r="BP460" s="99">
        <f>BP5</f>
        <v>0.94499999999999995</v>
      </c>
      <c r="BQ460" s="100">
        <v>1.8956699999999997</v>
      </c>
      <c r="BR460" s="110"/>
      <c r="BS460" s="95">
        <f t="shared" si="515"/>
        <v>1.7914081499999996</v>
      </c>
      <c r="BT460" s="15"/>
      <c r="BU460" s="24">
        <f t="shared" si="543"/>
        <v>2</v>
      </c>
      <c r="BV460" s="5">
        <v>0</v>
      </c>
      <c r="BW460" s="63"/>
      <c r="BX460" s="15"/>
      <c r="BY460" s="13"/>
      <c r="BZ460" s="98">
        <f t="shared" si="516"/>
        <v>0</v>
      </c>
      <c r="CA460" s="99">
        <f>CA5</f>
        <v>1</v>
      </c>
      <c r="CB460" s="100"/>
      <c r="CC460" s="110"/>
      <c r="CD460" s="95">
        <f t="shared" si="517"/>
        <v>0</v>
      </c>
      <c r="CE460" s="15"/>
      <c r="CF460" s="24">
        <f t="shared" si="544"/>
        <v>0</v>
      </c>
      <c r="CG460" s="5">
        <v>0</v>
      </c>
      <c r="CH460" s="63"/>
      <c r="CI460" s="15"/>
      <c r="CJ460" s="13"/>
      <c r="CK460" s="98">
        <f t="shared" si="518"/>
        <v>0</v>
      </c>
      <c r="CL460" s="99">
        <f>CL5</f>
        <v>1</v>
      </c>
      <c r="CM460" s="100"/>
      <c r="CN460" s="110"/>
      <c r="CO460" s="95">
        <f t="shared" si="519"/>
        <v>0</v>
      </c>
      <c r="CP460" s="15"/>
      <c r="CQ460" s="24">
        <f t="shared" si="545"/>
        <v>0</v>
      </c>
      <c r="CR460" s="5">
        <v>0</v>
      </c>
      <c r="CS460" s="63"/>
      <c r="CT460" s="15"/>
      <c r="CU460" s="13"/>
      <c r="CV460" s="98">
        <f t="shared" si="520"/>
        <v>0</v>
      </c>
      <c r="CW460" s="99">
        <f>CW5</f>
        <v>1</v>
      </c>
      <c r="CX460" s="100"/>
      <c r="CY460" s="110"/>
      <c r="CZ460" s="95">
        <f t="shared" si="521"/>
        <v>0</v>
      </c>
      <c r="DA460" s="15"/>
      <c r="DB460" s="24">
        <f t="shared" si="546"/>
        <v>0</v>
      </c>
      <c r="DC460" s="5">
        <v>0</v>
      </c>
      <c r="DD460" s="63"/>
      <c r="DE460" s="15"/>
      <c r="DF460" s="13"/>
      <c r="DG460" s="98">
        <f t="shared" si="522"/>
        <v>0</v>
      </c>
      <c r="DH460" s="99">
        <f>DH5</f>
        <v>1</v>
      </c>
      <c r="DI460" s="100"/>
      <c r="DJ460" s="110"/>
      <c r="DK460" s="95">
        <f t="shared" si="523"/>
        <v>0</v>
      </c>
      <c r="DL460" s="15"/>
      <c r="DM460" s="24">
        <f t="shared" si="547"/>
        <v>0</v>
      </c>
      <c r="DN460" s="5">
        <v>0</v>
      </c>
      <c r="DO460" s="63"/>
      <c r="DP460" s="15"/>
      <c r="DQ460" s="13"/>
      <c r="DR460" s="98">
        <f t="shared" si="524"/>
        <v>0</v>
      </c>
      <c r="DS460" s="99">
        <f>DS5</f>
        <v>1</v>
      </c>
      <c r="DT460" s="100"/>
      <c r="DU460" s="110"/>
      <c r="DV460" s="95">
        <f t="shared" si="525"/>
        <v>0</v>
      </c>
      <c r="DW460" s="15"/>
      <c r="DX460" s="24">
        <f t="shared" si="548"/>
        <v>0</v>
      </c>
      <c r="DY460" s="5">
        <v>0</v>
      </c>
      <c r="DZ460" s="63"/>
      <c r="EA460" s="15"/>
      <c r="EB460" s="13"/>
      <c r="EC460" s="98">
        <f t="shared" si="526"/>
        <v>0</v>
      </c>
      <c r="ED460" s="99">
        <f>ED5</f>
        <v>1</v>
      </c>
      <c r="EE460" s="100"/>
      <c r="EF460" s="110"/>
      <c r="EG460" s="95">
        <f t="shared" si="527"/>
        <v>0</v>
      </c>
      <c r="EH460" s="15"/>
      <c r="EI460" s="24">
        <f t="shared" si="549"/>
        <v>0</v>
      </c>
      <c r="EJ460" s="5">
        <v>0</v>
      </c>
      <c r="EK460" s="63"/>
      <c r="EL460" s="15"/>
      <c r="EM460" s="13"/>
      <c r="EN460" s="98">
        <f t="shared" si="528"/>
        <v>0</v>
      </c>
      <c r="EO460" s="99">
        <f>EO5</f>
        <v>1</v>
      </c>
      <c r="EP460" s="100"/>
      <c r="EQ460" s="110"/>
      <c r="ER460" s="95">
        <f t="shared" si="529"/>
        <v>0</v>
      </c>
      <c r="ES460" s="15"/>
      <c r="ET460" s="24">
        <f t="shared" si="550"/>
        <v>0</v>
      </c>
      <c r="EU460" s="5">
        <v>0</v>
      </c>
      <c r="EV460" s="63"/>
      <c r="EW460" s="15"/>
      <c r="EX460" s="13"/>
      <c r="EY460" s="98">
        <f t="shared" si="530"/>
        <v>0</v>
      </c>
      <c r="EZ460" s="99">
        <f>EZ5</f>
        <v>1</v>
      </c>
      <c r="FA460" s="100"/>
      <c r="FB460" s="110"/>
      <c r="FC460" s="95">
        <f t="shared" si="531"/>
        <v>0</v>
      </c>
      <c r="FD460" s="15"/>
      <c r="FE460" s="24">
        <f t="shared" si="551"/>
        <v>0</v>
      </c>
      <c r="FF460" s="5">
        <v>0</v>
      </c>
      <c r="FG460" s="63"/>
      <c r="FH460" s="15"/>
      <c r="FI460" s="13"/>
      <c r="FJ460" s="98">
        <f t="shared" si="532"/>
        <v>0</v>
      </c>
      <c r="FK460" s="99">
        <f>FK5</f>
        <v>1</v>
      </c>
      <c r="FL460" s="100"/>
      <c r="FM460" s="110"/>
      <c r="FN460" s="95">
        <f t="shared" si="533"/>
        <v>0</v>
      </c>
      <c r="FO460" s="15"/>
      <c r="FP460" s="24">
        <f t="shared" si="552"/>
        <v>0</v>
      </c>
      <c r="FQ460" s="5">
        <v>0</v>
      </c>
      <c r="FR460" s="8">
        <v>0</v>
      </c>
      <c r="FS460" s="84">
        <f t="shared" si="553"/>
        <v>1.8956699999999997</v>
      </c>
      <c r="FT460" s="85">
        <f t="shared" si="554"/>
        <v>1.4637299999999998</v>
      </c>
      <c r="FU460" s="85">
        <f t="shared" si="555"/>
        <v>500</v>
      </c>
      <c r="FV460" s="85">
        <f t="shared" si="556"/>
        <v>1.8623999999999998</v>
      </c>
      <c r="FW460" s="85">
        <f t="shared" si="557"/>
        <v>500</v>
      </c>
      <c r="FX460" s="85">
        <f t="shared" si="558"/>
        <v>1.7914081499999996</v>
      </c>
      <c r="FY460" s="85">
        <f t="shared" si="559"/>
        <v>500</v>
      </c>
      <c r="FZ460" s="85">
        <f t="shared" si="560"/>
        <v>500</v>
      </c>
      <c r="GA460" s="85">
        <f t="shared" si="561"/>
        <v>500</v>
      </c>
      <c r="GB460" s="85">
        <f t="shared" si="562"/>
        <v>500</v>
      </c>
      <c r="GC460" s="85">
        <f t="shared" si="563"/>
        <v>500</v>
      </c>
      <c r="GD460" s="85">
        <f t="shared" si="564"/>
        <v>500</v>
      </c>
      <c r="GE460" s="85">
        <f t="shared" si="565"/>
        <v>500</v>
      </c>
      <c r="GF460" s="85">
        <f t="shared" si="566"/>
        <v>500</v>
      </c>
      <c r="GG460" s="85">
        <f t="shared" si="567"/>
        <v>500</v>
      </c>
      <c r="GH460" s="101">
        <f t="shared" si="534"/>
        <v>4</v>
      </c>
      <c r="GI460" s="102">
        <f t="shared" si="535"/>
        <v>7.0132081499999988</v>
      </c>
      <c r="GJ460" s="102">
        <f t="shared" si="536"/>
        <v>1.7533020374999997</v>
      </c>
      <c r="GK460" s="79">
        <f>ROW()</f>
        <v>460</v>
      </c>
    </row>
    <row r="461" spans="1:193" s="12" customFormat="1" ht="50.1" customHeight="1">
      <c r="A461" s="17">
        <f>ROW()</f>
        <v>461</v>
      </c>
      <c r="B461" s="32">
        <f t="shared" si="568"/>
        <v>455</v>
      </c>
      <c r="C461" s="33">
        <f t="shared" si="569"/>
        <v>455</v>
      </c>
      <c r="D461" s="31" t="s">
        <v>25</v>
      </c>
      <c r="E461" s="390">
        <f t="shared" si="537"/>
        <v>1.776</v>
      </c>
      <c r="F461" s="107">
        <f t="shared" si="503"/>
        <v>1.776</v>
      </c>
      <c r="G461" s="3">
        <v>0</v>
      </c>
      <c r="H461" s="4">
        <v>0</v>
      </c>
      <c r="I461" s="63"/>
      <c r="J461" s="15"/>
      <c r="K461" s="13"/>
      <c r="L461" s="98">
        <f t="shared" si="504"/>
        <v>0</v>
      </c>
      <c r="M461" s="99">
        <f>M5</f>
        <v>0.94499999999999995</v>
      </c>
      <c r="N461" s="100"/>
      <c r="O461" s="110"/>
      <c r="P461" s="95">
        <f t="shared" si="505"/>
        <v>0</v>
      </c>
      <c r="Q461" s="15"/>
      <c r="R461" s="24">
        <f t="shared" si="538"/>
        <v>0</v>
      </c>
      <c r="S461" s="25">
        <v>0</v>
      </c>
      <c r="T461" s="63"/>
      <c r="U461" s="15"/>
      <c r="V461" s="13"/>
      <c r="W461" s="98">
        <f t="shared" si="506"/>
        <v>0</v>
      </c>
      <c r="X461" s="99">
        <f>X5</f>
        <v>0.97</v>
      </c>
      <c r="Y461" s="100"/>
      <c r="Z461" s="110"/>
      <c r="AA461" s="95">
        <f t="shared" si="507"/>
        <v>0</v>
      </c>
      <c r="AB461" s="15"/>
      <c r="AC461" s="24">
        <f t="shared" si="539"/>
        <v>0</v>
      </c>
      <c r="AD461" s="5">
        <v>0</v>
      </c>
      <c r="AE461" s="63"/>
      <c r="AF461" s="15"/>
      <c r="AG461" s="13"/>
      <c r="AH461" s="98">
        <f t="shared" si="508"/>
        <v>0</v>
      </c>
      <c r="AI461" s="99">
        <f>AI5</f>
        <v>0.95499999999999996</v>
      </c>
      <c r="AJ461" s="100"/>
      <c r="AK461" s="110"/>
      <c r="AL461" s="95">
        <f t="shared" si="509"/>
        <v>0</v>
      </c>
      <c r="AM461" s="15"/>
      <c r="AN461" s="24">
        <f t="shared" si="540"/>
        <v>0</v>
      </c>
      <c r="AO461" s="5">
        <v>0</v>
      </c>
      <c r="AP461" s="63"/>
      <c r="AQ461" s="15"/>
      <c r="AR461" s="13"/>
      <c r="AS461" s="98">
        <f t="shared" si="510"/>
        <v>1</v>
      </c>
      <c r="AT461" s="99">
        <f>AT5</f>
        <v>0.96</v>
      </c>
      <c r="AU461" s="100">
        <v>1.85</v>
      </c>
      <c r="AV461" s="110"/>
      <c r="AW461" s="95">
        <f t="shared" si="511"/>
        <v>1.776</v>
      </c>
      <c r="AX461" s="15"/>
      <c r="AY461" s="24">
        <f t="shared" si="541"/>
        <v>1</v>
      </c>
      <c r="AZ461" s="5">
        <v>0</v>
      </c>
      <c r="BA461" s="63"/>
      <c r="BB461" s="15"/>
      <c r="BC461" s="13"/>
      <c r="BD461" s="98">
        <f t="shared" si="512"/>
        <v>0</v>
      </c>
      <c r="BE461" s="99">
        <f>BE5</f>
        <v>0.98</v>
      </c>
      <c r="BF461" s="100"/>
      <c r="BG461" s="110"/>
      <c r="BH461" s="95">
        <f t="shared" si="513"/>
        <v>0</v>
      </c>
      <c r="BI461" s="15"/>
      <c r="BJ461" s="24">
        <f t="shared" si="542"/>
        <v>0</v>
      </c>
      <c r="BK461" s="5">
        <v>0</v>
      </c>
      <c r="BL461" s="63"/>
      <c r="BM461" s="15"/>
      <c r="BN461" s="13"/>
      <c r="BO461" s="98">
        <f t="shared" si="514"/>
        <v>0</v>
      </c>
      <c r="BP461" s="99">
        <f>BP5</f>
        <v>0.94499999999999995</v>
      </c>
      <c r="BQ461" s="100"/>
      <c r="BR461" s="110"/>
      <c r="BS461" s="95">
        <f t="shared" si="515"/>
        <v>0</v>
      </c>
      <c r="BT461" s="15"/>
      <c r="BU461" s="24">
        <f t="shared" si="543"/>
        <v>0</v>
      </c>
      <c r="BV461" s="5">
        <v>0</v>
      </c>
      <c r="BW461" s="63"/>
      <c r="BX461" s="15"/>
      <c r="BY461" s="13"/>
      <c r="BZ461" s="98">
        <f t="shared" si="516"/>
        <v>0</v>
      </c>
      <c r="CA461" s="99">
        <f>CA5</f>
        <v>1</v>
      </c>
      <c r="CB461" s="100"/>
      <c r="CC461" s="110"/>
      <c r="CD461" s="95">
        <f t="shared" si="517"/>
        <v>0</v>
      </c>
      <c r="CE461" s="15"/>
      <c r="CF461" s="24">
        <f t="shared" si="544"/>
        <v>0</v>
      </c>
      <c r="CG461" s="5">
        <v>0</v>
      </c>
      <c r="CH461" s="63"/>
      <c r="CI461" s="15"/>
      <c r="CJ461" s="13"/>
      <c r="CK461" s="98">
        <f t="shared" si="518"/>
        <v>0</v>
      </c>
      <c r="CL461" s="99">
        <f>CL5</f>
        <v>1</v>
      </c>
      <c r="CM461" s="100"/>
      <c r="CN461" s="110"/>
      <c r="CO461" s="95">
        <f t="shared" si="519"/>
        <v>0</v>
      </c>
      <c r="CP461" s="15"/>
      <c r="CQ461" s="24">
        <f t="shared" si="545"/>
        <v>0</v>
      </c>
      <c r="CR461" s="5">
        <v>0</v>
      </c>
      <c r="CS461" s="63"/>
      <c r="CT461" s="15"/>
      <c r="CU461" s="13"/>
      <c r="CV461" s="98">
        <f t="shared" si="520"/>
        <v>0</v>
      </c>
      <c r="CW461" s="99">
        <f>CW5</f>
        <v>1</v>
      </c>
      <c r="CX461" s="100"/>
      <c r="CY461" s="110"/>
      <c r="CZ461" s="95">
        <f t="shared" si="521"/>
        <v>0</v>
      </c>
      <c r="DA461" s="15"/>
      <c r="DB461" s="24">
        <f t="shared" si="546"/>
        <v>0</v>
      </c>
      <c r="DC461" s="5">
        <v>0</v>
      </c>
      <c r="DD461" s="63"/>
      <c r="DE461" s="15"/>
      <c r="DF461" s="13"/>
      <c r="DG461" s="98">
        <f t="shared" si="522"/>
        <v>0</v>
      </c>
      <c r="DH461" s="99">
        <f>DH5</f>
        <v>1</v>
      </c>
      <c r="DI461" s="100"/>
      <c r="DJ461" s="110"/>
      <c r="DK461" s="95">
        <f t="shared" si="523"/>
        <v>0</v>
      </c>
      <c r="DL461" s="15"/>
      <c r="DM461" s="24">
        <f t="shared" si="547"/>
        <v>0</v>
      </c>
      <c r="DN461" s="5">
        <v>0</v>
      </c>
      <c r="DO461" s="63"/>
      <c r="DP461" s="15"/>
      <c r="DQ461" s="13"/>
      <c r="DR461" s="98">
        <f t="shared" si="524"/>
        <v>0</v>
      </c>
      <c r="DS461" s="99">
        <f>DS5</f>
        <v>1</v>
      </c>
      <c r="DT461" s="100"/>
      <c r="DU461" s="110"/>
      <c r="DV461" s="95">
        <f t="shared" si="525"/>
        <v>0</v>
      </c>
      <c r="DW461" s="15"/>
      <c r="DX461" s="24">
        <f t="shared" si="548"/>
        <v>0</v>
      </c>
      <c r="DY461" s="5">
        <v>0</v>
      </c>
      <c r="DZ461" s="63"/>
      <c r="EA461" s="15"/>
      <c r="EB461" s="13"/>
      <c r="EC461" s="98">
        <f t="shared" si="526"/>
        <v>0</v>
      </c>
      <c r="ED461" s="99">
        <f>ED5</f>
        <v>1</v>
      </c>
      <c r="EE461" s="100"/>
      <c r="EF461" s="110"/>
      <c r="EG461" s="95">
        <f t="shared" si="527"/>
        <v>0</v>
      </c>
      <c r="EH461" s="15"/>
      <c r="EI461" s="24">
        <f t="shared" si="549"/>
        <v>0</v>
      </c>
      <c r="EJ461" s="5">
        <v>0</v>
      </c>
      <c r="EK461" s="63"/>
      <c r="EL461" s="15"/>
      <c r="EM461" s="13"/>
      <c r="EN461" s="98">
        <f t="shared" si="528"/>
        <v>0</v>
      </c>
      <c r="EO461" s="99">
        <f>EO5</f>
        <v>1</v>
      </c>
      <c r="EP461" s="100"/>
      <c r="EQ461" s="110"/>
      <c r="ER461" s="95">
        <f t="shared" si="529"/>
        <v>0</v>
      </c>
      <c r="ES461" s="15"/>
      <c r="ET461" s="24">
        <f t="shared" si="550"/>
        <v>0</v>
      </c>
      <c r="EU461" s="5">
        <v>0</v>
      </c>
      <c r="EV461" s="63"/>
      <c r="EW461" s="15"/>
      <c r="EX461" s="13"/>
      <c r="EY461" s="98">
        <f t="shared" si="530"/>
        <v>0</v>
      </c>
      <c r="EZ461" s="99">
        <f>EZ5</f>
        <v>1</v>
      </c>
      <c r="FA461" s="100"/>
      <c r="FB461" s="110"/>
      <c r="FC461" s="95">
        <f t="shared" si="531"/>
        <v>0</v>
      </c>
      <c r="FD461" s="15"/>
      <c r="FE461" s="24">
        <f t="shared" si="551"/>
        <v>0</v>
      </c>
      <c r="FF461" s="5">
        <v>0</v>
      </c>
      <c r="FG461" s="63"/>
      <c r="FH461" s="15"/>
      <c r="FI461" s="13"/>
      <c r="FJ461" s="98">
        <f t="shared" si="532"/>
        <v>0</v>
      </c>
      <c r="FK461" s="99">
        <f>FK5</f>
        <v>1</v>
      </c>
      <c r="FL461" s="100"/>
      <c r="FM461" s="110"/>
      <c r="FN461" s="95">
        <f t="shared" si="533"/>
        <v>0</v>
      </c>
      <c r="FO461" s="15"/>
      <c r="FP461" s="24">
        <f t="shared" si="552"/>
        <v>0</v>
      </c>
      <c r="FQ461" s="5">
        <v>0</v>
      </c>
      <c r="FR461" s="8">
        <v>0</v>
      </c>
      <c r="FS461" s="84">
        <f t="shared" si="553"/>
        <v>500</v>
      </c>
      <c r="FT461" s="85">
        <f t="shared" si="554"/>
        <v>500</v>
      </c>
      <c r="FU461" s="85">
        <f t="shared" si="555"/>
        <v>500</v>
      </c>
      <c r="FV461" s="85">
        <f t="shared" si="556"/>
        <v>1.776</v>
      </c>
      <c r="FW461" s="85">
        <f t="shared" si="557"/>
        <v>500</v>
      </c>
      <c r="FX461" s="85">
        <f t="shared" si="558"/>
        <v>500</v>
      </c>
      <c r="FY461" s="85">
        <f t="shared" si="559"/>
        <v>500</v>
      </c>
      <c r="FZ461" s="85">
        <f t="shared" si="560"/>
        <v>500</v>
      </c>
      <c r="GA461" s="85">
        <f t="shared" si="561"/>
        <v>500</v>
      </c>
      <c r="GB461" s="85">
        <f t="shared" si="562"/>
        <v>500</v>
      </c>
      <c r="GC461" s="85">
        <f t="shared" si="563"/>
        <v>500</v>
      </c>
      <c r="GD461" s="85">
        <f t="shared" si="564"/>
        <v>500</v>
      </c>
      <c r="GE461" s="85">
        <f t="shared" si="565"/>
        <v>500</v>
      </c>
      <c r="GF461" s="85">
        <f t="shared" si="566"/>
        <v>500</v>
      </c>
      <c r="GG461" s="85">
        <f t="shared" si="567"/>
        <v>500</v>
      </c>
      <c r="GH461" s="101">
        <f t="shared" si="534"/>
        <v>1</v>
      </c>
      <c r="GI461" s="102">
        <f t="shared" si="535"/>
        <v>1.776</v>
      </c>
      <c r="GJ461" s="102">
        <f t="shared" si="536"/>
        <v>1.776</v>
      </c>
      <c r="GK461" s="79">
        <f>ROW()</f>
        <v>461</v>
      </c>
    </row>
    <row r="462" spans="1:193" s="12" customFormat="1" ht="50.1" customHeight="1">
      <c r="A462" s="17">
        <f>ROW()</f>
        <v>462</v>
      </c>
      <c r="B462" s="32">
        <f t="shared" si="568"/>
        <v>456</v>
      </c>
      <c r="C462" s="33">
        <f t="shared" si="569"/>
        <v>456</v>
      </c>
      <c r="D462" s="31" t="s">
        <v>26</v>
      </c>
      <c r="E462" s="390">
        <f t="shared" si="537"/>
        <v>2.1137901750000001</v>
      </c>
      <c r="F462" s="107">
        <f t="shared" si="503"/>
        <v>2.1753025875000001</v>
      </c>
      <c r="G462" s="3">
        <v>0</v>
      </c>
      <c r="H462" s="4">
        <v>0</v>
      </c>
      <c r="I462" s="63"/>
      <c r="J462" s="15"/>
      <c r="K462" s="13"/>
      <c r="L462" s="98">
        <f t="shared" si="504"/>
        <v>1</v>
      </c>
      <c r="M462" s="99">
        <f>M5</f>
        <v>0.94499999999999995</v>
      </c>
      <c r="N462" s="100">
        <v>2.367</v>
      </c>
      <c r="O462" s="110">
        <v>431065</v>
      </c>
      <c r="P462" s="95">
        <f t="shared" si="505"/>
        <v>2.236815</v>
      </c>
      <c r="Q462" s="15"/>
      <c r="R462" s="24">
        <f t="shared" si="538"/>
        <v>2</v>
      </c>
      <c r="S462" s="25">
        <v>0</v>
      </c>
      <c r="T462" s="63"/>
      <c r="U462" s="15"/>
      <c r="V462" s="13"/>
      <c r="W462" s="98">
        <f t="shared" si="506"/>
        <v>0</v>
      </c>
      <c r="X462" s="99">
        <f>X5</f>
        <v>0.97</v>
      </c>
      <c r="Y462" s="100"/>
      <c r="Z462" s="110"/>
      <c r="AA462" s="95">
        <f t="shared" si="507"/>
        <v>0</v>
      </c>
      <c r="AB462" s="15"/>
      <c r="AC462" s="24">
        <f t="shared" si="539"/>
        <v>0</v>
      </c>
      <c r="AD462" s="5">
        <v>0</v>
      </c>
      <c r="AE462" s="63"/>
      <c r="AF462" s="15"/>
      <c r="AG462" s="13"/>
      <c r="AH462" s="98">
        <f t="shared" si="508"/>
        <v>0</v>
      </c>
      <c r="AI462" s="99">
        <f>AI5</f>
        <v>0.95499999999999996</v>
      </c>
      <c r="AJ462" s="100"/>
      <c r="AK462" s="110"/>
      <c r="AL462" s="95">
        <f t="shared" si="509"/>
        <v>0</v>
      </c>
      <c r="AM462" s="15"/>
      <c r="AN462" s="24">
        <f t="shared" si="540"/>
        <v>0</v>
      </c>
      <c r="AO462" s="5">
        <v>0</v>
      </c>
      <c r="AP462" s="63"/>
      <c r="AQ462" s="15"/>
      <c r="AR462" s="13"/>
      <c r="AS462" s="98">
        <f t="shared" si="510"/>
        <v>0</v>
      </c>
      <c r="AT462" s="99">
        <f>AT5</f>
        <v>0.96</v>
      </c>
      <c r="AU462" s="100"/>
      <c r="AV462" s="110"/>
      <c r="AW462" s="95">
        <f t="shared" si="511"/>
        <v>0</v>
      </c>
      <c r="AX462" s="15"/>
      <c r="AY462" s="24">
        <f t="shared" si="541"/>
        <v>0</v>
      </c>
      <c r="AZ462" s="5">
        <v>0</v>
      </c>
      <c r="BA462" s="63"/>
      <c r="BB462" s="15"/>
      <c r="BC462" s="13"/>
      <c r="BD462" s="98">
        <f t="shared" si="512"/>
        <v>0</v>
      </c>
      <c r="BE462" s="99">
        <f>BE5</f>
        <v>0.98</v>
      </c>
      <c r="BF462" s="100"/>
      <c r="BG462" s="110"/>
      <c r="BH462" s="95">
        <f t="shared" si="513"/>
        <v>0</v>
      </c>
      <c r="BI462" s="15"/>
      <c r="BJ462" s="24">
        <f t="shared" si="542"/>
        <v>0</v>
      </c>
      <c r="BK462" s="5">
        <v>0</v>
      </c>
      <c r="BL462" s="63"/>
      <c r="BM462" s="15"/>
      <c r="BN462" s="13"/>
      <c r="BO462" s="98">
        <f t="shared" si="514"/>
        <v>1</v>
      </c>
      <c r="BP462" s="99">
        <f>BP5</f>
        <v>0.94499999999999995</v>
      </c>
      <c r="BQ462" s="100">
        <v>2.236815</v>
      </c>
      <c r="BR462" s="110"/>
      <c r="BS462" s="95">
        <f t="shared" si="515"/>
        <v>2.1137901750000001</v>
      </c>
      <c r="BT462" s="15"/>
      <c r="BU462" s="24">
        <f t="shared" si="543"/>
        <v>1</v>
      </c>
      <c r="BV462" s="5">
        <v>0</v>
      </c>
      <c r="BW462" s="63"/>
      <c r="BX462" s="15"/>
      <c r="BY462" s="13"/>
      <c r="BZ462" s="98">
        <f t="shared" si="516"/>
        <v>0</v>
      </c>
      <c r="CA462" s="99">
        <f>CA5</f>
        <v>1</v>
      </c>
      <c r="CB462" s="100"/>
      <c r="CC462" s="110"/>
      <c r="CD462" s="95">
        <f t="shared" si="517"/>
        <v>0</v>
      </c>
      <c r="CE462" s="15"/>
      <c r="CF462" s="24">
        <f t="shared" si="544"/>
        <v>0</v>
      </c>
      <c r="CG462" s="5">
        <v>0</v>
      </c>
      <c r="CH462" s="63"/>
      <c r="CI462" s="15"/>
      <c r="CJ462" s="13"/>
      <c r="CK462" s="98">
        <f t="shared" si="518"/>
        <v>0</v>
      </c>
      <c r="CL462" s="99">
        <f>CL5</f>
        <v>1</v>
      </c>
      <c r="CM462" s="100"/>
      <c r="CN462" s="110"/>
      <c r="CO462" s="95">
        <f t="shared" si="519"/>
        <v>0</v>
      </c>
      <c r="CP462" s="15"/>
      <c r="CQ462" s="24">
        <f t="shared" si="545"/>
        <v>0</v>
      </c>
      <c r="CR462" s="5">
        <v>0</v>
      </c>
      <c r="CS462" s="63"/>
      <c r="CT462" s="15"/>
      <c r="CU462" s="13"/>
      <c r="CV462" s="98">
        <f t="shared" si="520"/>
        <v>0</v>
      </c>
      <c r="CW462" s="99">
        <f>CW5</f>
        <v>1</v>
      </c>
      <c r="CX462" s="100"/>
      <c r="CY462" s="110"/>
      <c r="CZ462" s="95">
        <f t="shared" si="521"/>
        <v>0</v>
      </c>
      <c r="DA462" s="15"/>
      <c r="DB462" s="24">
        <f t="shared" si="546"/>
        <v>0</v>
      </c>
      <c r="DC462" s="5">
        <v>0</v>
      </c>
      <c r="DD462" s="63"/>
      <c r="DE462" s="15"/>
      <c r="DF462" s="13"/>
      <c r="DG462" s="98">
        <f t="shared" si="522"/>
        <v>0</v>
      </c>
      <c r="DH462" s="99">
        <f>DH5</f>
        <v>1</v>
      </c>
      <c r="DI462" s="100"/>
      <c r="DJ462" s="110"/>
      <c r="DK462" s="95">
        <f t="shared" si="523"/>
        <v>0</v>
      </c>
      <c r="DL462" s="15"/>
      <c r="DM462" s="24">
        <f t="shared" si="547"/>
        <v>0</v>
      </c>
      <c r="DN462" s="5">
        <v>0</v>
      </c>
      <c r="DO462" s="63"/>
      <c r="DP462" s="15"/>
      <c r="DQ462" s="13"/>
      <c r="DR462" s="98">
        <f t="shared" si="524"/>
        <v>0</v>
      </c>
      <c r="DS462" s="99">
        <f>DS5</f>
        <v>1</v>
      </c>
      <c r="DT462" s="100"/>
      <c r="DU462" s="110"/>
      <c r="DV462" s="95">
        <f t="shared" si="525"/>
        <v>0</v>
      </c>
      <c r="DW462" s="15"/>
      <c r="DX462" s="24">
        <f t="shared" si="548"/>
        <v>0</v>
      </c>
      <c r="DY462" s="5">
        <v>0</v>
      </c>
      <c r="DZ462" s="63"/>
      <c r="EA462" s="15"/>
      <c r="EB462" s="13"/>
      <c r="EC462" s="98">
        <f t="shared" si="526"/>
        <v>0</v>
      </c>
      <c r="ED462" s="99">
        <f>ED5</f>
        <v>1</v>
      </c>
      <c r="EE462" s="100"/>
      <c r="EF462" s="110"/>
      <c r="EG462" s="95">
        <f t="shared" si="527"/>
        <v>0</v>
      </c>
      <c r="EH462" s="15"/>
      <c r="EI462" s="24">
        <f t="shared" si="549"/>
        <v>0</v>
      </c>
      <c r="EJ462" s="5">
        <v>0</v>
      </c>
      <c r="EK462" s="63"/>
      <c r="EL462" s="15"/>
      <c r="EM462" s="13"/>
      <c r="EN462" s="98">
        <f t="shared" si="528"/>
        <v>0</v>
      </c>
      <c r="EO462" s="99">
        <f>EO5</f>
        <v>1</v>
      </c>
      <c r="EP462" s="100"/>
      <c r="EQ462" s="110"/>
      <c r="ER462" s="95">
        <f t="shared" si="529"/>
        <v>0</v>
      </c>
      <c r="ES462" s="15"/>
      <c r="ET462" s="24">
        <f t="shared" si="550"/>
        <v>0</v>
      </c>
      <c r="EU462" s="5">
        <v>0</v>
      </c>
      <c r="EV462" s="63"/>
      <c r="EW462" s="15"/>
      <c r="EX462" s="13"/>
      <c r="EY462" s="98">
        <f t="shared" si="530"/>
        <v>0</v>
      </c>
      <c r="EZ462" s="99">
        <f>EZ5</f>
        <v>1</v>
      </c>
      <c r="FA462" s="100"/>
      <c r="FB462" s="110"/>
      <c r="FC462" s="95">
        <f t="shared" si="531"/>
        <v>0</v>
      </c>
      <c r="FD462" s="15"/>
      <c r="FE462" s="24">
        <f t="shared" si="551"/>
        <v>0</v>
      </c>
      <c r="FF462" s="5">
        <v>0</v>
      </c>
      <c r="FG462" s="63"/>
      <c r="FH462" s="15"/>
      <c r="FI462" s="13"/>
      <c r="FJ462" s="98">
        <f t="shared" si="532"/>
        <v>0</v>
      </c>
      <c r="FK462" s="99">
        <f>FK5</f>
        <v>1</v>
      </c>
      <c r="FL462" s="100"/>
      <c r="FM462" s="110"/>
      <c r="FN462" s="95">
        <f t="shared" si="533"/>
        <v>0</v>
      </c>
      <c r="FO462" s="15"/>
      <c r="FP462" s="24">
        <f t="shared" si="552"/>
        <v>0</v>
      </c>
      <c r="FQ462" s="5">
        <v>0</v>
      </c>
      <c r="FR462" s="8">
        <v>0</v>
      </c>
      <c r="FS462" s="84">
        <f t="shared" si="553"/>
        <v>2.236815</v>
      </c>
      <c r="FT462" s="85">
        <f t="shared" si="554"/>
        <v>500</v>
      </c>
      <c r="FU462" s="85">
        <f t="shared" si="555"/>
        <v>500</v>
      </c>
      <c r="FV462" s="85">
        <f t="shared" si="556"/>
        <v>500</v>
      </c>
      <c r="FW462" s="85">
        <f t="shared" si="557"/>
        <v>500</v>
      </c>
      <c r="FX462" s="85">
        <f t="shared" si="558"/>
        <v>2.1137901750000001</v>
      </c>
      <c r="FY462" s="85">
        <f t="shared" si="559"/>
        <v>500</v>
      </c>
      <c r="FZ462" s="85">
        <f t="shared" si="560"/>
        <v>500</v>
      </c>
      <c r="GA462" s="85">
        <f t="shared" si="561"/>
        <v>500</v>
      </c>
      <c r="GB462" s="85">
        <f t="shared" si="562"/>
        <v>500</v>
      </c>
      <c r="GC462" s="85">
        <f t="shared" si="563"/>
        <v>500</v>
      </c>
      <c r="GD462" s="85">
        <f t="shared" si="564"/>
        <v>500</v>
      </c>
      <c r="GE462" s="85">
        <f t="shared" si="565"/>
        <v>500</v>
      </c>
      <c r="GF462" s="85">
        <f t="shared" si="566"/>
        <v>500</v>
      </c>
      <c r="GG462" s="85">
        <f t="shared" si="567"/>
        <v>500</v>
      </c>
      <c r="GH462" s="101">
        <f t="shared" si="534"/>
        <v>2</v>
      </c>
      <c r="GI462" s="102">
        <f t="shared" si="535"/>
        <v>4.3506051750000001</v>
      </c>
      <c r="GJ462" s="102">
        <f t="shared" si="536"/>
        <v>2.1753025875000001</v>
      </c>
      <c r="GK462" s="79">
        <f>ROW()</f>
        <v>462</v>
      </c>
    </row>
    <row r="463" spans="1:193" s="12" customFormat="1" ht="50.1" customHeight="1">
      <c r="A463" s="17">
        <f>ROW()</f>
        <v>463</v>
      </c>
      <c r="B463" s="32">
        <f t="shared" si="568"/>
        <v>457</v>
      </c>
      <c r="C463" s="33">
        <f t="shared" si="569"/>
        <v>457</v>
      </c>
      <c r="D463" s="31" t="s">
        <v>27</v>
      </c>
      <c r="E463" s="390">
        <f t="shared" si="537"/>
        <v>6.2118799999999998</v>
      </c>
      <c r="F463" s="107">
        <f t="shared" si="503"/>
        <v>6.2118799999999998</v>
      </c>
      <c r="G463" s="3">
        <v>0</v>
      </c>
      <c r="H463" s="4">
        <v>0</v>
      </c>
      <c r="I463" s="63"/>
      <c r="J463" s="15"/>
      <c r="K463" s="13"/>
      <c r="L463" s="98">
        <f t="shared" si="504"/>
        <v>0</v>
      </c>
      <c r="M463" s="99">
        <f>M5</f>
        <v>0.94499999999999995</v>
      </c>
      <c r="N463" s="100"/>
      <c r="O463" s="110"/>
      <c r="P463" s="95">
        <f t="shared" si="505"/>
        <v>0</v>
      </c>
      <c r="Q463" s="15"/>
      <c r="R463" s="24">
        <f t="shared" si="538"/>
        <v>0</v>
      </c>
      <c r="S463" s="25">
        <v>0</v>
      </c>
      <c r="T463" s="63"/>
      <c r="U463" s="15"/>
      <c r="V463" s="13"/>
      <c r="W463" s="98">
        <f t="shared" si="506"/>
        <v>1</v>
      </c>
      <c r="X463" s="99">
        <f>X5</f>
        <v>0.97</v>
      </c>
      <c r="Y463" s="100">
        <v>6.4039999999999999</v>
      </c>
      <c r="Z463" s="110"/>
      <c r="AA463" s="95">
        <f t="shared" si="507"/>
        <v>6.2118799999999998</v>
      </c>
      <c r="AB463" s="15"/>
      <c r="AC463" s="24">
        <f t="shared" si="539"/>
        <v>1</v>
      </c>
      <c r="AD463" s="5">
        <v>0</v>
      </c>
      <c r="AE463" s="63"/>
      <c r="AF463" s="15"/>
      <c r="AG463" s="13"/>
      <c r="AH463" s="98">
        <f t="shared" si="508"/>
        <v>0</v>
      </c>
      <c r="AI463" s="99">
        <f>AI5</f>
        <v>0.95499999999999996</v>
      </c>
      <c r="AJ463" s="100"/>
      <c r="AK463" s="110"/>
      <c r="AL463" s="95">
        <f t="shared" si="509"/>
        <v>0</v>
      </c>
      <c r="AM463" s="15"/>
      <c r="AN463" s="24">
        <f t="shared" si="540"/>
        <v>0</v>
      </c>
      <c r="AO463" s="5">
        <v>0</v>
      </c>
      <c r="AP463" s="63"/>
      <c r="AQ463" s="15"/>
      <c r="AR463" s="13"/>
      <c r="AS463" s="98">
        <f t="shared" si="510"/>
        <v>0</v>
      </c>
      <c r="AT463" s="99">
        <f>AT5</f>
        <v>0.96</v>
      </c>
      <c r="AU463" s="100"/>
      <c r="AV463" s="110"/>
      <c r="AW463" s="95">
        <f t="shared" si="511"/>
        <v>0</v>
      </c>
      <c r="AX463" s="15"/>
      <c r="AY463" s="24">
        <f t="shared" si="541"/>
        <v>0</v>
      </c>
      <c r="AZ463" s="5">
        <v>0</v>
      </c>
      <c r="BA463" s="63"/>
      <c r="BB463" s="15"/>
      <c r="BC463" s="13"/>
      <c r="BD463" s="98">
        <f t="shared" si="512"/>
        <v>0</v>
      </c>
      <c r="BE463" s="99">
        <f>BE5</f>
        <v>0.98</v>
      </c>
      <c r="BF463" s="100"/>
      <c r="BG463" s="110"/>
      <c r="BH463" s="95">
        <f t="shared" si="513"/>
        <v>0</v>
      </c>
      <c r="BI463" s="15"/>
      <c r="BJ463" s="24">
        <f t="shared" si="542"/>
        <v>0</v>
      </c>
      <c r="BK463" s="5">
        <v>0</v>
      </c>
      <c r="BL463" s="63"/>
      <c r="BM463" s="15"/>
      <c r="BN463" s="13"/>
      <c r="BO463" s="98">
        <f t="shared" si="514"/>
        <v>0</v>
      </c>
      <c r="BP463" s="99">
        <f>BP5</f>
        <v>0.94499999999999995</v>
      </c>
      <c r="BQ463" s="100"/>
      <c r="BR463" s="110"/>
      <c r="BS463" s="95">
        <f t="shared" si="515"/>
        <v>0</v>
      </c>
      <c r="BT463" s="15"/>
      <c r="BU463" s="24">
        <f t="shared" si="543"/>
        <v>0</v>
      </c>
      <c r="BV463" s="5">
        <v>0</v>
      </c>
      <c r="BW463" s="63"/>
      <c r="BX463" s="15"/>
      <c r="BY463" s="13"/>
      <c r="BZ463" s="98">
        <f t="shared" si="516"/>
        <v>0</v>
      </c>
      <c r="CA463" s="99">
        <f>CA5</f>
        <v>1</v>
      </c>
      <c r="CB463" s="100"/>
      <c r="CC463" s="110"/>
      <c r="CD463" s="95">
        <f t="shared" si="517"/>
        <v>0</v>
      </c>
      <c r="CE463" s="15"/>
      <c r="CF463" s="24">
        <f t="shared" si="544"/>
        <v>0</v>
      </c>
      <c r="CG463" s="5">
        <v>0</v>
      </c>
      <c r="CH463" s="63"/>
      <c r="CI463" s="15"/>
      <c r="CJ463" s="13"/>
      <c r="CK463" s="98">
        <f t="shared" si="518"/>
        <v>0</v>
      </c>
      <c r="CL463" s="99">
        <f>CL5</f>
        <v>1</v>
      </c>
      <c r="CM463" s="100"/>
      <c r="CN463" s="110"/>
      <c r="CO463" s="95">
        <f t="shared" si="519"/>
        <v>0</v>
      </c>
      <c r="CP463" s="15"/>
      <c r="CQ463" s="24">
        <f t="shared" si="545"/>
        <v>0</v>
      </c>
      <c r="CR463" s="5">
        <v>0</v>
      </c>
      <c r="CS463" s="63"/>
      <c r="CT463" s="15"/>
      <c r="CU463" s="13"/>
      <c r="CV463" s="98">
        <f t="shared" si="520"/>
        <v>0</v>
      </c>
      <c r="CW463" s="99">
        <f>CW5</f>
        <v>1</v>
      </c>
      <c r="CX463" s="100"/>
      <c r="CY463" s="110"/>
      <c r="CZ463" s="95">
        <f t="shared" si="521"/>
        <v>0</v>
      </c>
      <c r="DA463" s="15"/>
      <c r="DB463" s="24">
        <f t="shared" si="546"/>
        <v>0</v>
      </c>
      <c r="DC463" s="5">
        <v>0</v>
      </c>
      <c r="DD463" s="63"/>
      <c r="DE463" s="15"/>
      <c r="DF463" s="13"/>
      <c r="DG463" s="98">
        <f t="shared" si="522"/>
        <v>0</v>
      </c>
      <c r="DH463" s="99">
        <f>DH5</f>
        <v>1</v>
      </c>
      <c r="DI463" s="100"/>
      <c r="DJ463" s="110"/>
      <c r="DK463" s="95">
        <f t="shared" si="523"/>
        <v>0</v>
      </c>
      <c r="DL463" s="15"/>
      <c r="DM463" s="24">
        <f t="shared" si="547"/>
        <v>0</v>
      </c>
      <c r="DN463" s="5">
        <v>0</v>
      </c>
      <c r="DO463" s="63"/>
      <c r="DP463" s="15"/>
      <c r="DQ463" s="13"/>
      <c r="DR463" s="98">
        <f t="shared" si="524"/>
        <v>0</v>
      </c>
      <c r="DS463" s="99">
        <f>DS5</f>
        <v>1</v>
      </c>
      <c r="DT463" s="100"/>
      <c r="DU463" s="110"/>
      <c r="DV463" s="95">
        <f t="shared" si="525"/>
        <v>0</v>
      </c>
      <c r="DW463" s="15"/>
      <c r="DX463" s="24">
        <f t="shared" si="548"/>
        <v>0</v>
      </c>
      <c r="DY463" s="5">
        <v>0</v>
      </c>
      <c r="DZ463" s="63"/>
      <c r="EA463" s="15"/>
      <c r="EB463" s="13"/>
      <c r="EC463" s="98">
        <f t="shared" si="526"/>
        <v>0</v>
      </c>
      <c r="ED463" s="99">
        <f>ED5</f>
        <v>1</v>
      </c>
      <c r="EE463" s="100"/>
      <c r="EF463" s="110"/>
      <c r="EG463" s="95">
        <f t="shared" si="527"/>
        <v>0</v>
      </c>
      <c r="EH463" s="15"/>
      <c r="EI463" s="24">
        <f t="shared" si="549"/>
        <v>0</v>
      </c>
      <c r="EJ463" s="5">
        <v>0</v>
      </c>
      <c r="EK463" s="63"/>
      <c r="EL463" s="15"/>
      <c r="EM463" s="13"/>
      <c r="EN463" s="98">
        <f t="shared" si="528"/>
        <v>0</v>
      </c>
      <c r="EO463" s="99">
        <f>EO5</f>
        <v>1</v>
      </c>
      <c r="EP463" s="100"/>
      <c r="EQ463" s="110"/>
      <c r="ER463" s="95">
        <f t="shared" si="529"/>
        <v>0</v>
      </c>
      <c r="ES463" s="15"/>
      <c r="ET463" s="24">
        <f t="shared" si="550"/>
        <v>0</v>
      </c>
      <c r="EU463" s="5">
        <v>0</v>
      </c>
      <c r="EV463" s="63"/>
      <c r="EW463" s="15"/>
      <c r="EX463" s="13"/>
      <c r="EY463" s="98">
        <f t="shared" si="530"/>
        <v>0</v>
      </c>
      <c r="EZ463" s="99">
        <f>EZ5</f>
        <v>1</v>
      </c>
      <c r="FA463" s="100"/>
      <c r="FB463" s="110"/>
      <c r="FC463" s="95">
        <f t="shared" si="531"/>
        <v>0</v>
      </c>
      <c r="FD463" s="15"/>
      <c r="FE463" s="24">
        <f t="shared" si="551"/>
        <v>0</v>
      </c>
      <c r="FF463" s="5">
        <v>0</v>
      </c>
      <c r="FG463" s="63"/>
      <c r="FH463" s="15"/>
      <c r="FI463" s="13"/>
      <c r="FJ463" s="98">
        <f t="shared" si="532"/>
        <v>0</v>
      </c>
      <c r="FK463" s="99">
        <f>FK5</f>
        <v>1</v>
      </c>
      <c r="FL463" s="100"/>
      <c r="FM463" s="110"/>
      <c r="FN463" s="95">
        <f t="shared" si="533"/>
        <v>0</v>
      </c>
      <c r="FO463" s="15"/>
      <c r="FP463" s="24">
        <f t="shared" si="552"/>
        <v>0</v>
      </c>
      <c r="FQ463" s="5">
        <v>0</v>
      </c>
      <c r="FR463" s="8">
        <v>0</v>
      </c>
      <c r="FS463" s="84">
        <f t="shared" si="553"/>
        <v>500</v>
      </c>
      <c r="FT463" s="85">
        <f t="shared" si="554"/>
        <v>6.2118799999999998</v>
      </c>
      <c r="FU463" s="85">
        <f t="shared" si="555"/>
        <v>500</v>
      </c>
      <c r="FV463" s="85">
        <f t="shared" si="556"/>
        <v>500</v>
      </c>
      <c r="FW463" s="85">
        <f t="shared" si="557"/>
        <v>500</v>
      </c>
      <c r="FX463" s="85">
        <f t="shared" si="558"/>
        <v>500</v>
      </c>
      <c r="FY463" s="85">
        <f t="shared" si="559"/>
        <v>500</v>
      </c>
      <c r="FZ463" s="85">
        <f t="shared" si="560"/>
        <v>500</v>
      </c>
      <c r="GA463" s="85">
        <f t="shared" si="561"/>
        <v>500</v>
      </c>
      <c r="GB463" s="85">
        <f t="shared" si="562"/>
        <v>500</v>
      </c>
      <c r="GC463" s="85">
        <f t="shared" si="563"/>
        <v>500</v>
      </c>
      <c r="GD463" s="85">
        <f t="shared" si="564"/>
        <v>500</v>
      </c>
      <c r="GE463" s="85">
        <f t="shared" si="565"/>
        <v>500</v>
      </c>
      <c r="GF463" s="85">
        <f t="shared" si="566"/>
        <v>500</v>
      </c>
      <c r="GG463" s="85">
        <f t="shared" si="567"/>
        <v>500</v>
      </c>
      <c r="GH463" s="101">
        <f t="shared" si="534"/>
        <v>1</v>
      </c>
      <c r="GI463" s="102">
        <f t="shared" si="535"/>
        <v>6.2118799999999998</v>
      </c>
      <c r="GJ463" s="102">
        <f t="shared" si="536"/>
        <v>6.2118799999999998</v>
      </c>
      <c r="GK463" s="79">
        <f>ROW()</f>
        <v>463</v>
      </c>
    </row>
    <row r="464" spans="1:193" s="12" customFormat="1" ht="50.1" customHeight="1">
      <c r="A464" s="17">
        <f>ROW()</f>
        <v>464</v>
      </c>
      <c r="B464" s="32">
        <f t="shared" si="568"/>
        <v>458</v>
      </c>
      <c r="C464" s="33">
        <f t="shared" si="569"/>
        <v>458</v>
      </c>
      <c r="D464" s="31" t="s">
        <v>28</v>
      </c>
      <c r="E464" s="390">
        <f t="shared" si="537"/>
        <v>25.729836299999995</v>
      </c>
      <c r="F464" s="107">
        <f t="shared" si="503"/>
        <v>26.478588149999997</v>
      </c>
      <c r="G464" s="3">
        <v>0</v>
      </c>
      <c r="H464" s="4">
        <v>0</v>
      </c>
      <c r="I464" s="63"/>
      <c r="J464" s="15"/>
      <c r="K464" s="13"/>
      <c r="L464" s="98">
        <f t="shared" si="504"/>
        <v>1</v>
      </c>
      <c r="M464" s="99">
        <f>M5</f>
        <v>0.94499999999999995</v>
      </c>
      <c r="N464" s="100">
        <v>28.812000000000001</v>
      </c>
      <c r="O464" s="110">
        <v>85113</v>
      </c>
      <c r="P464" s="95">
        <f t="shared" si="505"/>
        <v>27.227339999999998</v>
      </c>
      <c r="Q464" s="15"/>
      <c r="R464" s="24">
        <f t="shared" si="538"/>
        <v>2</v>
      </c>
      <c r="S464" s="25">
        <v>0</v>
      </c>
      <c r="T464" s="63"/>
      <c r="U464" s="15"/>
      <c r="V464" s="13"/>
      <c r="W464" s="98">
        <f t="shared" si="506"/>
        <v>0</v>
      </c>
      <c r="X464" s="99">
        <f>X5</f>
        <v>0.97</v>
      </c>
      <c r="Y464" s="100"/>
      <c r="Z464" s="110"/>
      <c r="AA464" s="95">
        <f t="shared" si="507"/>
        <v>0</v>
      </c>
      <c r="AB464" s="15"/>
      <c r="AC464" s="24">
        <f t="shared" si="539"/>
        <v>0</v>
      </c>
      <c r="AD464" s="5">
        <v>0</v>
      </c>
      <c r="AE464" s="63"/>
      <c r="AF464" s="15"/>
      <c r="AG464" s="13"/>
      <c r="AH464" s="98">
        <f t="shared" si="508"/>
        <v>0</v>
      </c>
      <c r="AI464" s="99">
        <f>AI5</f>
        <v>0.95499999999999996</v>
      </c>
      <c r="AJ464" s="100"/>
      <c r="AK464" s="110"/>
      <c r="AL464" s="95">
        <f t="shared" si="509"/>
        <v>0</v>
      </c>
      <c r="AM464" s="15"/>
      <c r="AN464" s="24">
        <f t="shared" si="540"/>
        <v>0</v>
      </c>
      <c r="AO464" s="5">
        <v>0</v>
      </c>
      <c r="AP464" s="63"/>
      <c r="AQ464" s="15"/>
      <c r="AR464" s="13"/>
      <c r="AS464" s="98">
        <f t="shared" si="510"/>
        <v>0</v>
      </c>
      <c r="AT464" s="99">
        <f>AT5</f>
        <v>0.96</v>
      </c>
      <c r="AU464" s="100"/>
      <c r="AV464" s="110"/>
      <c r="AW464" s="95">
        <f t="shared" si="511"/>
        <v>0</v>
      </c>
      <c r="AX464" s="15"/>
      <c r="AY464" s="24">
        <f t="shared" si="541"/>
        <v>0</v>
      </c>
      <c r="AZ464" s="5">
        <v>0</v>
      </c>
      <c r="BA464" s="63"/>
      <c r="BB464" s="15"/>
      <c r="BC464" s="13"/>
      <c r="BD464" s="98">
        <f t="shared" si="512"/>
        <v>0</v>
      </c>
      <c r="BE464" s="99">
        <f>BE5</f>
        <v>0.98</v>
      </c>
      <c r="BF464" s="100"/>
      <c r="BG464" s="110"/>
      <c r="BH464" s="95">
        <f t="shared" si="513"/>
        <v>0</v>
      </c>
      <c r="BI464" s="15"/>
      <c r="BJ464" s="24">
        <f t="shared" si="542"/>
        <v>0</v>
      </c>
      <c r="BK464" s="5">
        <v>0</v>
      </c>
      <c r="BL464" s="63"/>
      <c r="BM464" s="15"/>
      <c r="BN464" s="13"/>
      <c r="BO464" s="98">
        <f t="shared" si="514"/>
        <v>1</v>
      </c>
      <c r="BP464" s="99">
        <f>BP5</f>
        <v>0.94499999999999995</v>
      </c>
      <c r="BQ464" s="100">
        <v>27.227339999999998</v>
      </c>
      <c r="BR464" s="110"/>
      <c r="BS464" s="95">
        <f t="shared" si="515"/>
        <v>25.729836299999995</v>
      </c>
      <c r="BT464" s="15"/>
      <c r="BU464" s="24">
        <f t="shared" si="543"/>
        <v>1</v>
      </c>
      <c r="BV464" s="5">
        <v>0</v>
      </c>
      <c r="BW464" s="63"/>
      <c r="BX464" s="15"/>
      <c r="BY464" s="13"/>
      <c r="BZ464" s="98">
        <f t="shared" si="516"/>
        <v>0</v>
      </c>
      <c r="CA464" s="99">
        <f>CA5</f>
        <v>1</v>
      </c>
      <c r="CB464" s="100"/>
      <c r="CC464" s="110"/>
      <c r="CD464" s="95">
        <f t="shared" si="517"/>
        <v>0</v>
      </c>
      <c r="CE464" s="15"/>
      <c r="CF464" s="24">
        <f t="shared" si="544"/>
        <v>0</v>
      </c>
      <c r="CG464" s="5">
        <v>0</v>
      </c>
      <c r="CH464" s="63"/>
      <c r="CI464" s="15"/>
      <c r="CJ464" s="13"/>
      <c r="CK464" s="98">
        <f t="shared" si="518"/>
        <v>0</v>
      </c>
      <c r="CL464" s="99">
        <f>CL5</f>
        <v>1</v>
      </c>
      <c r="CM464" s="100"/>
      <c r="CN464" s="110"/>
      <c r="CO464" s="95">
        <f t="shared" si="519"/>
        <v>0</v>
      </c>
      <c r="CP464" s="15"/>
      <c r="CQ464" s="24">
        <f t="shared" si="545"/>
        <v>0</v>
      </c>
      <c r="CR464" s="5">
        <v>0</v>
      </c>
      <c r="CS464" s="63"/>
      <c r="CT464" s="15"/>
      <c r="CU464" s="13"/>
      <c r="CV464" s="98">
        <f t="shared" si="520"/>
        <v>0</v>
      </c>
      <c r="CW464" s="99">
        <f>CW5</f>
        <v>1</v>
      </c>
      <c r="CX464" s="100"/>
      <c r="CY464" s="110"/>
      <c r="CZ464" s="95">
        <f t="shared" si="521"/>
        <v>0</v>
      </c>
      <c r="DA464" s="15"/>
      <c r="DB464" s="24">
        <f t="shared" si="546"/>
        <v>0</v>
      </c>
      <c r="DC464" s="5">
        <v>0</v>
      </c>
      <c r="DD464" s="63"/>
      <c r="DE464" s="15"/>
      <c r="DF464" s="13"/>
      <c r="DG464" s="98">
        <f t="shared" si="522"/>
        <v>0</v>
      </c>
      <c r="DH464" s="99">
        <f>DH5</f>
        <v>1</v>
      </c>
      <c r="DI464" s="100"/>
      <c r="DJ464" s="110"/>
      <c r="DK464" s="95">
        <f t="shared" si="523"/>
        <v>0</v>
      </c>
      <c r="DL464" s="15"/>
      <c r="DM464" s="24">
        <f t="shared" si="547"/>
        <v>0</v>
      </c>
      <c r="DN464" s="5">
        <v>0</v>
      </c>
      <c r="DO464" s="63"/>
      <c r="DP464" s="15"/>
      <c r="DQ464" s="13"/>
      <c r="DR464" s="98">
        <f t="shared" si="524"/>
        <v>0</v>
      </c>
      <c r="DS464" s="99">
        <f>DS5</f>
        <v>1</v>
      </c>
      <c r="DT464" s="100"/>
      <c r="DU464" s="110"/>
      <c r="DV464" s="95">
        <f t="shared" si="525"/>
        <v>0</v>
      </c>
      <c r="DW464" s="15"/>
      <c r="DX464" s="24">
        <f t="shared" si="548"/>
        <v>0</v>
      </c>
      <c r="DY464" s="5">
        <v>0</v>
      </c>
      <c r="DZ464" s="63"/>
      <c r="EA464" s="15"/>
      <c r="EB464" s="13"/>
      <c r="EC464" s="98">
        <f t="shared" si="526"/>
        <v>0</v>
      </c>
      <c r="ED464" s="99">
        <f>ED5</f>
        <v>1</v>
      </c>
      <c r="EE464" s="100"/>
      <c r="EF464" s="110"/>
      <c r="EG464" s="95">
        <f t="shared" si="527"/>
        <v>0</v>
      </c>
      <c r="EH464" s="15"/>
      <c r="EI464" s="24">
        <f t="shared" si="549"/>
        <v>0</v>
      </c>
      <c r="EJ464" s="5">
        <v>0</v>
      </c>
      <c r="EK464" s="63"/>
      <c r="EL464" s="15"/>
      <c r="EM464" s="13"/>
      <c r="EN464" s="98">
        <f t="shared" si="528"/>
        <v>0</v>
      </c>
      <c r="EO464" s="99">
        <f>EO5</f>
        <v>1</v>
      </c>
      <c r="EP464" s="100"/>
      <c r="EQ464" s="110"/>
      <c r="ER464" s="95">
        <f t="shared" si="529"/>
        <v>0</v>
      </c>
      <c r="ES464" s="15"/>
      <c r="ET464" s="24">
        <f t="shared" si="550"/>
        <v>0</v>
      </c>
      <c r="EU464" s="5">
        <v>0</v>
      </c>
      <c r="EV464" s="63"/>
      <c r="EW464" s="15"/>
      <c r="EX464" s="13"/>
      <c r="EY464" s="98">
        <f t="shared" si="530"/>
        <v>0</v>
      </c>
      <c r="EZ464" s="99">
        <f>EZ5</f>
        <v>1</v>
      </c>
      <c r="FA464" s="100"/>
      <c r="FB464" s="110"/>
      <c r="FC464" s="95">
        <f t="shared" si="531"/>
        <v>0</v>
      </c>
      <c r="FD464" s="15"/>
      <c r="FE464" s="24">
        <f t="shared" si="551"/>
        <v>0</v>
      </c>
      <c r="FF464" s="5">
        <v>0</v>
      </c>
      <c r="FG464" s="63"/>
      <c r="FH464" s="15"/>
      <c r="FI464" s="13"/>
      <c r="FJ464" s="98">
        <f t="shared" si="532"/>
        <v>0</v>
      </c>
      <c r="FK464" s="99">
        <f>FK5</f>
        <v>1</v>
      </c>
      <c r="FL464" s="100"/>
      <c r="FM464" s="110"/>
      <c r="FN464" s="95">
        <f t="shared" si="533"/>
        <v>0</v>
      </c>
      <c r="FO464" s="15"/>
      <c r="FP464" s="24">
        <f t="shared" si="552"/>
        <v>0</v>
      </c>
      <c r="FQ464" s="5">
        <v>0</v>
      </c>
      <c r="FR464" s="8">
        <v>0</v>
      </c>
      <c r="FS464" s="84">
        <f t="shared" si="553"/>
        <v>27.227339999999998</v>
      </c>
      <c r="FT464" s="85">
        <f t="shared" si="554"/>
        <v>500</v>
      </c>
      <c r="FU464" s="85">
        <f t="shared" si="555"/>
        <v>500</v>
      </c>
      <c r="FV464" s="85">
        <f t="shared" si="556"/>
        <v>500</v>
      </c>
      <c r="FW464" s="85">
        <f t="shared" si="557"/>
        <v>500</v>
      </c>
      <c r="FX464" s="85">
        <f t="shared" si="558"/>
        <v>25.729836299999995</v>
      </c>
      <c r="FY464" s="85">
        <f t="shared" si="559"/>
        <v>500</v>
      </c>
      <c r="FZ464" s="85">
        <f t="shared" si="560"/>
        <v>500</v>
      </c>
      <c r="GA464" s="85">
        <f t="shared" si="561"/>
        <v>500</v>
      </c>
      <c r="GB464" s="85">
        <f t="shared" si="562"/>
        <v>500</v>
      </c>
      <c r="GC464" s="85">
        <f t="shared" si="563"/>
        <v>500</v>
      </c>
      <c r="GD464" s="85">
        <f t="shared" si="564"/>
        <v>500</v>
      </c>
      <c r="GE464" s="85">
        <f t="shared" si="565"/>
        <v>500</v>
      </c>
      <c r="GF464" s="85">
        <f t="shared" si="566"/>
        <v>500</v>
      </c>
      <c r="GG464" s="85">
        <f t="shared" si="567"/>
        <v>500</v>
      </c>
      <c r="GH464" s="101">
        <f t="shared" si="534"/>
        <v>2</v>
      </c>
      <c r="GI464" s="102">
        <f t="shared" si="535"/>
        <v>52.957176299999993</v>
      </c>
      <c r="GJ464" s="102">
        <f t="shared" si="536"/>
        <v>26.478588149999997</v>
      </c>
      <c r="GK464" s="79">
        <f>ROW()</f>
        <v>464</v>
      </c>
    </row>
    <row r="465" spans="1:193" s="12" customFormat="1" ht="50.1" customHeight="1">
      <c r="A465" s="17">
        <f>ROW()</f>
        <v>465</v>
      </c>
      <c r="B465" s="32">
        <f t="shared" si="568"/>
        <v>459</v>
      </c>
      <c r="C465" s="33">
        <f t="shared" si="569"/>
        <v>459</v>
      </c>
      <c r="D465" s="31" t="s">
        <v>29</v>
      </c>
      <c r="E465" s="390">
        <f t="shared" si="537"/>
        <v>3.9283649999999999</v>
      </c>
      <c r="F465" s="107">
        <f t="shared" si="503"/>
        <v>3.9283649999999999</v>
      </c>
      <c r="G465" s="3">
        <v>0</v>
      </c>
      <c r="H465" s="4">
        <v>0</v>
      </c>
      <c r="I465" s="63"/>
      <c r="J465" s="15"/>
      <c r="K465" s="13"/>
      <c r="L465" s="98">
        <f t="shared" si="504"/>
        <v>1</v>
      </c>
      <c r="M465" s="99">
        <f>M5</f>
        <v>0.94499999999999995</v>
      </c>
      <c r="N465" s="100">
        <v>4.157</v>
      </c>
      <c r="O465" s="110">
        <v>84162</v>
      </c>
      <c r="P465" s="95">
        <f t="shared" si="505"/>
        <v>3.9283649999999999</v>
      </c>
      <c r="Q465" s="15"/>
      <c r="R465" s="24">
        <f t="shared" si="538"/>
        <v>1</v>
      </c>
      <c r="S465" s="25">
        <v>0</v>
      </c>
      <c r="T465" s="63"/>
      <c r="U465" s="15"/>
      <c r="V465" s="13"/>
      <c r="W465" s="98">
        <f t="shared" si="506"/>
        <v>0</v>
      </c>
      <c r="X465" s="99">
        <f>X5</f>
        <v>0.97</v>
      </c>
      <c r="Y465" s="100"/>
      <c r="Z465" s="110"/>
      <c r="AA465" s="95">
        <f t="shared" si="507"/>
        <v>0</v>
      </c>
      <c r="AB465" s="15"/>
      <c r="AC465" s="24">
        <f t="shared" si="539"/>
        <v>0</v>
      </c>
      <c r="AD465" s="5">
        <v>0</v>
      </c>
      <c r="AE465" s="63"/>
      <c r="AF465" s="15"/>
      <c r="AG465" s="13"/>
      <c r="AH465" s="98">
        <f t="shared" si="508"/>
        <v>0</v>
      </c>
      <c r="AI465" s="99">
        <f>AI5</f>
        <v>0.95499999999999996</v>
      </c>
      <c r="AJ465" s="100"/>
      <c r="AK465" s="110"/>
      <c r="AL465" s="95">
        <f t="shared" si="509"/>
        <v>0</v>
      </c>
      <c r="AM465" s="15"/>
      <c r="AN465" s="24">
        <f t="shared" si="540"/>
        <v>0</v>
      </c>
      <c r="AO465" s="5">
        <v>0</v>
      </c>
      <c r="AP465" s="63"/>
      <c r="AQ465" s="15"/>
      <c r="AR465" s="13"/>
      <c r="AS465" s="98">
        <f t="shared" si="510"/>
        <v>0</v>
      </c>
      <c r="AT465" s="99">
        <f>AT5</f>
        <v>0.96</v>
      </c>
      <c r="AU465" s="100"/>
      <c r="AV465" s="110"/>
      <c r="AW465" s="95">
        <f t="shared" si="511"/>
        <v>0</v>
      </c>
      <c r="AX465" s="15"/>
      <c r="AY465" s="24">
        <f t="shared" si="541"/>
        <v>0</v>
      </c>
      <c r="AZ465" s="5">
        <v>0</v>
      </c>
      <c r="BA465" s="63"/>
      <c r="BB465" s="15"/>
      <c r="BC465" s="13"/>
      <c r="BD465" s="98">
        <f t="shared" si="512"/>
        <v>0</v>
      </c>
      <c r="BE465" s="99">
        <f>BE5</f>
        <v>0.98</v>
      </c>
      <c r="BF465" s="100"/>
      <c r="BG465" s="110"/>
      <c r="BH465" s="95">
        <f t="shared" si="513"/>
        <v>0</v>
      </c>
      <c r="BI465" s="15"/>
      <c r="BJ465" s="24">
        <f t="shared" si="542"/>
        <v>0</v>
      </c>
      <c r="BK465" s="5">
        <v>0</v>
      </c>
      <c r="BL465" s="63"/>
      <c r="BM465" s="15"/>
      <c r="BN465" s="13"/>
      <c r="BO465" s="98">
        <f t="shared" si="514"/>
        <v>0</v>
      </c>
      <c r="BP465" s="99">
        <f>BP5</f>
        <v>0.94499999999999995</v>
      </c>
      <c r="BQ465" s="100"/>
      <c r="BR465" s="110"/>
      <c r="BS465" s="95">
        <f t="shared" si="515"/>
        <v>0</v>
      </c>
      <c r="BT465" s="15"/>
      <c r="BU465" s="24">
        <f t="shared" si="543"/>
        <v>0</v>
      </c>
      <c r="BV465" s="5">
        <v>0</v>
      </c>
      <c r="BW465" s="63"/>
      <c r="BX465" s="15"/>
      <c r="BY465" s="13"/>
      <c r="BZ465" s="98">
        <f t="shared" si="516"/>
        <v>0</v>
      </c>
      <c r="CA465" s="99">
        <f>CA5</f>
        <v>1</v>
      </c>
      <c r="CB465" s="100"/>
      <c r="CC465" s="110"/>
      <c r="CD465" s="95">
        <f t="shared" si="517"/>
        <v>0</v>
      </c>
      <c r="CE465" s="15"/>
      <c r="CF465" s="24">
        <f t="shared" si="544"/>
        <v>0</v>
      </c>
      <c r="CG465" s="5">
        <v>0</v>
      </c>
      <c r="CH465" s="63"/>
      <c r="CI465" s="15"/>
      <c r="CJ465" s="13"/>
      <c r="CK465" s="98">
        <f t="shared" si="518"/>
        <v>0</v>
      </c>
      <c r="CL465" s="99">
        <f>CL5</f>
        <v>1</v>
      </c>
      <c r="CM465" s="100"/>
      <c r="CN465" s="110"/>
      <c r="CO465" s="95">
        <f t="shared" si="519"/>
        <v>0</v>
      </c>
      <c r="CP465" s="15"/>
      <c r="CQ465" s="24">
        <f t="shared" si="545"/>
        <v>0</v>
      </c>
      <c r="CR465" s="5">
        <v>0</v>
      </c>
      <c r="CS465" s="63"/>
      <c r="CT465" s="15"/>
      <c r="CU465" s="13"/>
      <c r="CV465" s="98">
        <f t="shared" si="520"/>
        <v>0</v>
      </c>
      <c r="CW465" s="99">
        <f>CW5</f>
        <v>1</v>
      </c>
      <c r="CX465" s="100"/>
      <c r="CY465" s="110"/>
      <c r="CZ465" s="95">
        <f t="shared" si="521"/>
        <v>0</v>
      </c>
      <c r="DA465" s="15"/>
      <c r="DB465" s="24">
        <f t="shared" si="546"/>
        <v>0</v>
      </c>
      <c r="DC465" s="5">
        <v>0</v>
      </c>
      <c r="DD465" s="63"/>
      <c r="DE465" s="15"/>
      <c r="DF465" s="13"/>
      <c r="DG465" s="98">
        <f t="shared" si="522"/>
        <v>0</v>
      </c>
      <c r="DH465" s="99">
        <f>DH5</f>
        <v>1</v>
      </c>
      <c r="DI465" s="100"/>
      <c r="DJ465" s="110"/>
      <c r="DK465" s="95">
        <f t="shared" si="523"/>
        <v>0</v>
      </c>
      <c r="DL465" s="15"/>
      <c r="DM465" s="24">
        <f t="shared" si="547"/>
        <v>0</v>
      </c>
      <c r="DN465" s="5">
        <v>0</v>
      </c>
      <c r="DO465" s="63"/>
      <c r="DP465" s="15"/>
      <c r="DQ465" s="13"/>
      <c r="DR465" s="98">
        <f t="shared" si="524"/>
        <v>0</v>
      </c>
      <c r="DS465" s="99">
        <f>DS5</f>
        <v>1</v>
      </c>
      <c r="DT465" s="100"/>
      <c r="DU465" s="110"/>
      <c r="DV465" s="95">
        <f t="shared" si="525"/>
        <v>0</v>
      </c>
      <c r="DW465" s="15"/>
      <c r="DX465" s="24">
        <f t="shared" si="548"/>
        <v>0</v>
      </c>
      <c r="DY465" s="5">
        <v>0</v>
      </c>
      <c r="DZ465" s="63"/>
      <c r="EA465" s="15"/>
      <c r="EB465" s="13"/>
      <c r="EC465" s="98">
        <f t="shared" si="526"/>
        <v>0</v>
      </c>
      <c r="ED465" s="99">
        <f>ED5</f>
        <v>1</v>
      </c>
      <c r="EE465" s="100"/>
      <c r="EF465" s="110"/>
      <c r="EG465" s="95">
        <f t="shared" si="527"/>
        <v>0</v>
      </c>
      <c r="EH465" s="15"/>
      <c r="EI465" s="24">
        <f t="shared" si="549"/>
        <v>0</v>
      </c>
      <c r="EJ465" s="5">
        <v>0</v>
      </c>
      <c r="EK465" s="63"/>
      <c r="EL465" s="15"/>
      <c r="EM465" s="13"/>
      <c r="EN465" s="98">
        <f t="shared" si="528"/>
        <v>0</v>
      </c>
      <c r="EO465" s="99">
        <f>EO5</f>
        <v>1</v>
      </c>
      <c r="EP465" s="100"/>
      <c r="EQ465" s="110"/>
      <c r="ER465" s="95">
        <f t="shared" si="529"/>
        <v>0</v>
      </c>
      <c r="ES465" s="15"/>
      <c r="ET465" s="24">
        <f t="shared" si="550"/>
        <v>0</v>
      </c>
      <c r="EU465" s="5">
        <v>0</v>
      </c>
      <c r="EV465" s="63"/>
      <c r="EW465" s="15"/>
      <c r="EX465" s="13"/>
      <c r="EY465" s="98">
        <f t="shared" si="530"/>
        <v>0</v>
      </c>
      <c r="EZ465" s="99">
        <f>EZ5</f>
        <v>1</v>
      </c>
      <c r="FA465" s="100"/>
      <c r="FB465" s="110"/>
      <c r="FC465" s="95">
        <f t="shared" si="531"/>
        <v>0</v>
      </c>
      <c r="FD465" s="15"/>
      <c r="FE465" s="24">
        <f t="shared" si="551"/>
        <v>0</v>
      </c>
      <c r="FF465" s="5">
        <v>0</v>
      </c>
      <c r="FG465" s="63"/>
      <c r="FH465" s="15"/>
      <c r="FI465" s="13"/>
      <c r="FJ465" s="98">
        <f t="shared" si="532"/>
        <v>0</v>
      </c>
      <c r="FK465" s="99">
        <f>FK5</f>
        <v>1</v>
      </c>
      <c r="FL465" s="100"/>
      <c r="FM465" s="110"/>
      <c r="FN465" s="95">
        <f t="shared" si="533"/>
        <v>0</v>
      </c>
      <c r="FO465" s="15"/>
      <c r="FP465" s="24">
        <f t="shared" si="552"/>
        <v>0</v>
      </c>
      <c r="FQ465" s="5">
        <v>0</v>
      </c>
      <c r="FR465" s="8">
        <v>0</v>
      </c>
      <c r="FS465" s="84">
        <f t="shared" si="553"/>
        <v>3.9283649999999999</v>
      </c>
      <c r="FT465" s="85">
        <f t="shared" si="554"/>
        <v>500</v>
      </c>
      <c r="FU465" s="85">
        <f t="shared" si="555"/>
        <v>500</v>
      </c>
      <c r="FV465" s="85">
        <f t="shared" si="556"/>
        <v>500</v>
      </c>
      <c r="FW465" s="85">
        <f t="shared" si="557"/>
        <v>500</v>
      </c>
      <c r="FX465" s="85">
        <f t="shared" si="558"/>
        <v>500</v>
      </c>
      <c r="FY465" s="85">
        <f t="shared" si="559"/>
        <v>500</v>
      </c>
      <c r="FZ465" s="85">
        <f t="shared" si="560"/>
        <v>500</v>
      </c>
      <c r="GA465" s="85">
        <f t="shared" si="561"/>
        <v>500</v>
      </c>
      <c r="GB465" s="85">
        <f t="shared" si="562"/>
        <v>500</v>
      </c>
      <c r="GC465" s="85">
        <f t="shared" si="563"/>
        <v>500</v>
      </c>
      <c r="GD465" s="85">
        <f t="shared" si="564"/>
        <v>500</v>
      </c>
      <c r="GE465" s="85">
        <f t="shared" si="565"/>
        <v>500</v>
      </c>
      <c r="GF465" s="85">
        <f t="shared" si="566"/>
        <v>500</v>
      </c>
      <c r="GG465" s="85">
        <f t="shared" si="567"/>
        <v>500</v>
      </c>
      <c r="GH465" s="101">
        <f t="shared" si="534"/>
        <v>1</v>
      </c>
      <c r="GI465" s="102">
        <f t="shared" si="535"/>
        <v>3.9283649999999999</v>
      </c>
      <c r="GJ465" s="102">
        <f t="shared" si="536"/>
        <v>3.9283649999999999</v>
      </c>
      <c r="GK465" s="79">
        <f>ROW()</f>
        <v>465</v>
      </c>
    </row>
    <row r="466" spans="1:193" s="12" customFormat="1" ht="50.1" customHeight="1">
      <c r="A466" s="17">
        <f>ROW()</f>
        <v>466</v>
      </c>
      <c r="B466" s="32">
        <f t="shared" si="568"/>
        <v>460</v>
      </c>
      <c r="C466" s="33">
        <f t="shared" si="569"/>
        <v>460</v>
      </c>
      <c r="D466" s="31" t="s">
        <v>30</v>
      </c>
      <c r="E466" s="390">
        <f t="shared" si="537"/>
        <v>5.3054615249999992</v>
      </c>
      <c r="F466" s="107">
        <f t="shared" si="503"/>
        <v>5.4598532624999994</v>
      </c>
      <c r="G466" s="3">
        <v>0</v>
      </c>
      <c r="H466" s="4">
        <v>0</v>
      </c>
      <c r="I466" s="63"/>
      <c r="J466" s="15"/>
      <c r="K466" s="13"/>
      <c r="L466" s="98">
        <f t="shared" si="504"/>
        <v>1</v>
      </c>
      <c r="M466" s="99">
        <f>M5</f>
        <v>0.94499999999999995</v>
      </c>
      <c r="N466" s="100">
        <v>5.9409999999999998</v>
      </c>
      <c r="O466" s="110">
        <v>141961</v>
      </c>
      <c r="P466" s="95">
        <f t="shared" si="505"/>
        <v>5.6142449999999995</v>
      </c>
      <c r="Q466" s="15"/>
      <c r="R466" s="24">
        <f t="shared" si="538"/>
        <v>2</v>
      </c>
      <c r="S466" s="25">
        <v>0</v>
      </c>
      <c r="T466" s="63"/>
      <c r="U466" s="15"/>
      <c r="V466" s="13"/>
      <c r="W466" s="98">
        <f t="shared" si="506"/>
        <v>0</v>
      </c>
      <c r="X466" s="99">
        <f>X5</f>
        <v>0.97</v>
      </c>
      <c r="Y466" s="100"/>
      <c r="Z466" s="110"/>
      <c r="AA466" s="95">
        <f t="shared" si="507"/>
        <v>0</v>
      </c>
      <c r="AB466" s="15"/>
      <c r="AC466" s="24">
        <f t="shared" si="539"/>
        <v>0</v>
      </c>
      <c r="AD466" s="5">
        <v>0</v>
      </c>
      <c r="AE466" s="63"/>
      <c r="AF466" s="15"/>
      <c r="AG466" s="13"/>
      <c r="AH466" s="98">
        <f t="shared" si="508"/>
        <v>0</v>
      </c>
      <c r="AI466" s="99">
        <f>AI5</f>
        <v>0.95499999999999996</v>
      </c>
      <c r="AJ466" s="100"/>
      <c r="AK466" s="110"/>
      <c r="AL466" s="95">
        <f t="shared" si="509"/>
        <v>0</v>
      </c>
      <c r="AM466" s="15"/>
      <c r="AN466" s="24">
        <f t="shared" si="540"/>
        <v>0</v>
      </c>
      <c r="AO466" s="5">
        <v>0</v>
      </c>
      <c r="AP466" s="63"/>
      <c r="AQ466" s="15"/>
      <c r="AR466" s="13"/>
      <c r="AS466" s="98">
        <f t="shared" si="510"/>
        <v>0</v>
      </c>
      <c r="AT466" s="99">
        <f>AT5</f>
        <v>0.96</v>
      </c>
      <c r="AU466" s="100"/>
      <c r="AV466" s="110"/>
      <c r="AW466" s="95">
        <f t="shared" si="511"/>
        <v>0</v>
      </c>
      <c r="AX466" s="15"/>
      <c r="AY466" s="24">
        <f t="shared" si="541"/>
        <v>0</v>
      </c>
      <c r="AZ466" s="5">
        <v>0</v>
      </c>
      <c r="BA466" s="63"/>
      <c r="BB466" s="15"/>
      <c r="BC466" s="13"/>
      <c r="BD466" s="98">
        <f t="shared" si="512"/>
        <v>0</v>
      </c>
      <c r="BE466" s="99">
        <f>BE5</f>
        <v>0.98</v>
      </c>
      <c r="BF466" s="100"/>
      <c r="BG466" s="110"/>
      <c r="BH466" s="95">
        <f t="shared" si="513"/>
        <v>0</v>
      </c>
      <c r="BI466" s="15"/>
      <c r="BJ466" s="24">
        <f t="shared" si="542"/>
        <v>0</v>
      </c>
      <c r="BK466" s="5">
        <v>0</v>
      </c>
      <c r="BL466" s="63"/>
      <c r="BM466" s="15"/>
      <c r="BN466" s="13"/>
      <c r="BO466" s="98">
        <f t="shared" si="514"/>
        <v>1</v>
      </c>
      <c r="BP466" s="99">
        <f>BP5</f>
        <v>0.94499999999999995</v>
      </c>
      <c r="BQ466" s="100">
        <v>5.6142449999999995</v>
      </c>
      <c r="BR466" s="110"/>
      <c r="BS466" s="95">
        <f t="shared" si="515"/>
        <v>5.3054615249999992</v>
      </c>
      <c r="BT466" s="15"/>
      <c r="BU466" s="24">
        <f t="shared" si="543"/>
        <v>1</v>
      </c>
      <c r="BV466" s="5">
        <v>0</v>
      </c>
      <c r="BW466" s="63"/>
      <c r="BX466" s="15"/>
      <c r="BY466" s="13"/>
      <c r="BZ466" s="98">
        <f t="shared" si="516"/>
        <v>0</v>
      </c>
      <c r="CA466" s="99">
        <f>CA5</f>
        <v>1</v>
      </c>
      <c r="CB466" s="100"/>
      <c r="CC466" s="110"/>
      <c r="CD466" s="95">
        <f t="shared" si="517"/>
        <v>0</v>
      </c>
      <c r="CE466" s="15"/>
      <c r="CF466" s="24">
        <f t="shared" si="544"/>
        <v>0</v>
      </c>
      <c r="CG466" s="5">
        <v>0</v>
      </c>
      <c r="CH466" s="63"/>
      <c r="CI466" s="15"/>
      <c r="CJ466" s="13"/>
      <c r="CK466" s="98">
        <f t="shared" si="518"/>
        <v>0</v>
      </c>
      <c r="CL466" s="99">
        <f>CL5</f>
        <v>1</v>
      </c>
      <c r="CM466" s="100"/>
      <c r="CN466" s="110"/>
      <c r="CO466" s="95">
        <f t="shared" si="519"/>
        <v>0</v>
      </c>
      <c r="CP466" s="15"/>
      <c r="CQ466" s="24">
        <f t="shared" si="545"/>
        <v>0</v>
      </c>
      <c r="CR466" s="5">
        <v>0</v>
      </c>
      <c r="CS466" s="63"/>
      <c r="CT466" s="15"/>
      <c r="CU466" s="13"/>
      <c r="CV466" s="98">
        <f t="shared" si="520"/>
        <v>0</v>
      </c>
      <c r="CW466" s="99">
        <f>CW5</f>
        <v>1</v>
      </c>
      <c r="CX466" s="100"/>
      <c r="CY466" s="110"/>
      <c r="CZ466" s="95">
        <f t="shared" si="521"/>
        <v>0</v>
      </c>
      <c r="DA466" s="15"/>
      <c r="DB466" s="24">
        <f t="shared" si="546"/>
        <v>0</v>
      </c>
      <c r="DC466" s="5">
        <v>0</v>
      </c>
      <c r="DD466" s="63"/>
      <c r="DE466" s="15"/>
      <c r="DF466" s="13"/>
      <c r="DG466" s="98">
        <f t="shared" si="522"/>
        <v>0</v>
      </c>
      <c r="DH466" s="99">
        <f>DH5</f>
        <v>1</v>
      </c>
      <c r="DI466" s="100"/>
      <c r="DJ466" s="110"/>
      <c r="DK466" s="95">
        <f t="shared" si="523"/>
        <v>0</v>
      </c>
      <c r="DL466" s="15"/>
      <c r="DM466" s="24">
        <f t="shared" si="547"/>
        <v>0</v>
      </c>
      <c r="DN466" s="5">
        <v>0</v>
      </c>
      <c r="DO466" s="63"/>
      <c r="DP466" s="15"/>
      <c r="DQ466" s="13"/>
      <c r="DR466" s="98">
        <f t="shared" si="524"/>
        <v>0</v>
      </c>
      <c r="DS466" s="99">
        <f>DS5</f>
        <v>1</v>
      </c>
      <c r="DT466" s="100"/>
      <c r="DU466" s="110"/>
      <c r="DV466" s="95">
        <f t="shared" si="525"/>
        <v>0</v>
      </c>
      <c r="DW466" s="15"/>
      <c r="DX466" s="24">
        <f t="shared" si="548"/>
        <v>0</v>
      </c>
      <c r="DY466" s="5">
        <v>0</v>
      </c>
      <c r="DZ466" s="63"/>
      <c r="EA466" s="15"/>
      <c r="EB466" s="13"/>
      <c r="EC466" s="98">
        <f t="shared" si="526"/>
        <v>0</v>
      </c>
      <c r="ED466" s="99">
        <f>ED5</f>
        <v>1</v>
      </c>
      <c r="EE466" s="100"/>
      <c r="EF466" s="110"/>
      <c r="EG466" s="95">
        <f t="shared" si="527"/>
        <v>0</v>
      </c>
      <c r="EH466" s="15"/>
      <c r="EI466" s="24">
        <f t="shared" si="549"/>
        <v>0</v>
      </c>
      <c r="EJ466" s="5">
        <v>0</v>
      </c>
      <c r="EK466" s="63"/>
      <c r="EL466" s="15"/>
      <c r="EM466" s="13"/>
      <c r="EN466" s="98">
        <f t="shared" si="528"/>
        <v>0</v>
      </c>
      <c r="EO466" s="99">
        <f>EO5</f>
        <v>1</v>
      </c>
      <c r="EP466" s="100"/>
      <c r="EQ466" s="110"/>
      <c r="ER466" s="95">
        <f t="shared" si="529"/>
        <v>0</v>
      </c>
      <c r="ES466" s="15"/>
      <c r="ET466" s="24">
        <f t="shared" si="550"/>
        <v>0</v>
      </c>
      <c r="EU466" s="5">
        <v>0</v>
      </c>
      <c r="EV466" s="63"/>
      <c r="EW466" s="15"/>
      <c r="EX466" s="13"/>
      <c r="EY466" s="98">
        <f t="shared" si="530"/>
        <v>0</v>
      </c>
      <c r="EZ466" s="99">
        <f>EZ5</f>
        <v>1</v>
      </c>
      <c r="FA466" s="100"/>
      <c r="FB466" s="110"/>
      <c r="FC466" s="95">
        <f t="shared" si="531"/>
        <v>0</v>
      </c>
      <c r="FD466" s="15"/>
      <c r="FE466" s="24">
        <f t="shared" si="551"/>
        <v>0</v>
      </c>
      <c r="FF466" s="5">
        <v>0</v>
      </c>
      <c r="FG466" s="63"/>
      <c r="FH466" s="15"/>
      <c r="FI466" s="13"/>
      <c r="FJ466" s="98">
        <f t="shared" si="532"/>
        <v>0</v>
      </c>
      <c r="FK466" s="99">
        <f>FK5</f>
        <v>1</v>
      </c>
      <c r="FL466" s="100"/>
      <c r="FM466" s="110"/>
      <c r="FN466" s="95">
        <f t="shared" si="533"/>
        <v>0</v>
      </c>
      <c r="FO466" s="15"/>
      <c r="FP466" s="24">
        <f t="shared" si="552"/>
        <v>0</v>
      </c>
      <c r="FQ466" s="5">
        <v>0</v>
      </c>
      <c r="FR466" s="8">
        <v>0</v>
      </c>
      <c r="FS466" s="84">
        <f t="shared" si="553"/>
        <v>5.6142449999999995</v>
      </c>
      <c r="FT466" s="85">
        <f t="shared" si="554"/>
        <v>500</v>
      </c>
      <c r="FU466" s="85">
        <f t="shared" si="555"/>
        <v>500</v>
      </c>
      <c r="FV466" s="85">
        <f t="shared" si="556"/>
        <v>500</v>
      </c>
      <c r="FW466" s="85">
        <f t="shared" si="557"/>
        <v>500</v>
      </c>
      <c r="FX466" s="85">
        <f t="shared" si="558"/>
        <v>5.3054615249999992</v>
      </c>
      <c r="FY466" s="85">
        <f t="shared" si="559"/>
        <v>500</v>
      </c>
      <c r="FZ466" s="85">
        <f t="shared" si="560"/>
        <v>500</v>
      </c>
      <c r="GA466" s="85">
        <f t="shared" si="561"/>
        <v>500</v>
      </c>
      <c r="GB466" s="85">
        <f t="shared" si="562"/>
        <v>500</v>
      </c>
      <c r="GC466" s="85">
        <f t="shared" si="563"/>
        <v>500</v>
      </c>
      <c r="GD466" s="85">
        <f t="shared" si="564"/>
        <v>500</v>
      </c>
      <c r="GE466" s="85">
        <f t="shared" si="565"/>
        <v>500</v>
      </c>
      <c r="GF466" s="85">
        <f t="shared" si="566"/>
        <v>500</v>
      </c>
      <c r="GG466" s="85">
        <f t="shared" si="567"/>
        <v>500</v>
      </c>
      <c r="GH466" s="101">
        <f t="shared" si="534"/>
        <v>2</v>
      </c>
      <c r="GI466" s="102">
        <f t="shared" si="535"/>
        <v>10.919706524999999</v>
      </c>
      <c r="GJ466" s="102">
        <f t="shared" si="536"/>
        <v>5.4598532624999994</v>
      </c>
      <c r="GK466" s="79">
        <f>ROW()</f>
        <v>466</v>
      </c>
    </row>
    <row r="467" spans="1:193" s="12" customFormat="1" ht="50.1" customHeight="1">
      <c r="A467" s="17">
        <f>ROW()</f>
        <v>467</v>
      </c>
      <c r="B467" s="32">
        <f t="shared" si="568"/>
        <v>461</v>
      </c>
      <c r="C467" s="33">
        <f t="shared" si="569"/>
        <v>461</v>
      </c>
      <c r="D467" s="31" t="s">
        <v>31</v>
      </c>
      <c r="E467" s="390">
        <f t="shared" si="537"/>
        <v>7.2093908249999998</v>
      </c>
      <c r="F467" s="107">
        <f t="shared" si="503"/>
        <v>8.6056119416666661</v>
      </c>
      <c r="G467" s="3">
        <v>0</v>
      </c>
      <c r="H467" s="4">
        <v>0</v>
      </c>
      <c r="I467" s="63"/>
      <c r="J467" s="15"/>
      <c r="K467" s="13"/>
      <c r="L467" s="98">
        <f t="shared" si="504"/>
        <v>1</v>
      </c>
      <c r="M467" s="99">
        <f>M5</f>
        <v>0.94499999999999995</v>
      </c>
      <c r="N467" s="100">
        <v>8.0730000000000004</v>
      </c>
      <c r="O467" s="110">
        <v>84583</v>
      </c>
      <c r="P467" s="95">
        <f t="shared" si="505"/>
        <v>7.6289850000000001</v>
      </c>
      <c r="Q467" s="15"/>
      <c r="R467" s="24">
        <f t="shared" si="538"/>
        <v>2</v>
      </c>
      <c r="S467" s="25">
        <v>0</v>
      </c>
      <c r="T467" s="63"/>
      <c r="U467" s="15"/>
      <c r="V467" s="13"/>
      <c r="W467" s="98">
        <f t="shared" si="506"/>
        <v>1</v>
      </c>
      <c r="X467" s="99">
        <f>X5</f>
        <v>0.97</v>
      </c>
      <c r="Y467" s="100">
        <v>11.318</v>
      </c>
      <c r="Z467" s="110"/>
      <c r="AA467" s="95">
        <f t="shared" si="507"/>
        <v>10.97846</v>
      </c>
      <c r="AB467" s="15"/>
      <c r="AC467" s="24">
        <f t="shared" si="539"/>
        <v>3</v>
      </c>
      <c r="AD467" s="5">
        <v>0</v>
      </c>
      <c r="AE467" s="63"/>
      <c r="AF467" s="15"/>
      <c r="AG467" s="13"/>
      <c r="AH467" s="98">
        <f t="shared" si="508"/>
        <v>0</v>
      </c>
      <c r="AI467" s="99">
        <f>AI5</f>
        <v>0.95499999999999996</v>
      </c>
      <c r="AJ467" s="100"/>
      <c r="AK467" s="110"/>
      <c r="AL467" s="95">
        <f t="shared" si="509"/>
        <v>0</v>
      </c>
      <c r="AM467" s="15"/>
      <c r="AN467" s="24">
        <f t="shared" si="540"/>
        <v>0</v>
      </c>
      <c r="AO467" s="5">
        <v>0</v>
      </c>
      <c r="AP467" s="63"/>
      <c r="AQ467" s="15"/>
      <c r="AR467" s="13"/>
      <c r="AS467" s="98">
        <f t="shared" si="510"/>
        <v>0</v>
      </c>
      <c r="AT467" s="99">
        <f>AT5</f>
        <v>0.96</v>
      </c>
      <c r="AU467" s="100"/>
      <c r="AV467" s="110"/>
      <c r="AW467" s="95">
        <f t="shared" si="511"/>
        <v>0</v>
      </c>
      <c r="AX467" s="15"/>
      <c r="AY467" s="24">
        <f t="shared" si="541"/>
        <v>0</v>
      </c>
      <c r="AZ467" s="5">
        <v>0</v>
      </c>
      <c r="BA467" s="63"/>
      <c r="BB467" s="15"/>
      <c r="BC467" s="13"/>
      <c r="BD467" s="98">
        <f t="shared" si="512"/>
        <v>0</v>
      </c>
      <c r="BE467" s="99">
        <f>BE5</f>
        <v>0.98</v>
      </c>
      <c r="BF467" s="100"/>
      <c r="BG467" s="110"/>
      <c r="BH467" s="95">
        <f t="shared" si="513"/>
        <v>0</v>
      </c>
      <c r="BI467" s="15"/>
      <c r="BJ467" s="24">
        <f t="shared" si="542"/>
        <v>0</v>
      </c>
      <c r="BK467" s="5">
        <v>0</v>
      </c>
      <c r="BL467" s="63"/>
      <c r="BM467" s="15"/>
      <c r="BN467" s="13"/>
      <c r="BO467" s="98">
        <f t="shared" si="514"/>
        <v>1</v>
      </c>
      <c r="BP467" s="99">
        <f>BP5</f>
        <v>0.94499999999999995</v>
      </c>
      <c r="BQ467" s="100">
        <v>7.6289850000000001</v>
      </c>
      <c r="BR467" s="110"/>
      <c r="BS467" s="95">
        <f t="shared" si="515"/>
        <v>7.2093908249999998</v>
      </c>
      <c r="BT467" s="15"/>
      <c r="BU467" s="24">
        <f t="shared" si="543"/>
        <v>1</v>
      </c>
      <c r="BV467" s="5">
        <v>0</v>
      </c>
      <c r="BW467" s="63"/>
      <c r="BX467" s="15"/>
      <c r="BY467" s="13"/>
      <c r="BZ467" s="98">
        <f t="shared" si="516"/>
        <v>0</v>
      </c>
      <c r="CA467" s="99">
        <f>CA5</f>
        <v>1</v>
      </c>
      <c r="CB467" s="100"/>
      <c r="CC467" s="110"/>
      <c r="CD467" s="95">
        <f t="shared" si="517"/>
        <v>0</v>
      </c>
      <c r="CE467" s="15"/>
      <c r="CF467" s="24">
        <f t="shared" si="544"/>
        <v>0</v>
      </c>
      <c r="CG467" s="5">
        <v>0</v>
      </c>
      <c r="CH467" s="63"/>
      <c r="CI467" s="15"/>
      <c r="CJ467" s="13"/>
      <c r="CK467" s="98">
        <f t="shared" si="518"/>
        <v>0</v>
      </c>
      <c r="CL467" s="99">
        <f>CL5</f>
        <v>1</v>
      </c>
      <c r="CM467" s="100"/>
      <c r="CN467" s="110"/>
      <c r="CO467" s="95">
        <f t="shared" si="519"/>
        <v>0</v>
      </c>
      <c r="CP467" s="15"/>
      <c r="CQ467" s="24">
        <f t="shared" si="545"/>
        <v>0</v>
      </c>
      <c r="CR467" s="5">
        <v>0</v>
      </c>
      <c r="CS467" s="63"/>
      <c r="CT467" s="15"/>
      <c r="CU467" s="13"/>
      <c r="CV467" s="98">
        <f t="shared" si="520"/>
        <v>0</v>
      </c>
      <c r="CW467" s="99">
        <f>CW5</f>
        <v>1</v>
      </c>
      <c r="CX467" s="100"/>
      <c r="CY467" s="110"/>
      <c r="CZ467" s="95">
        <f t="shared" si="521"/>
        <v>0</v>
      </c>
      <c r="DA467" s="15"/>
      <c r="DB467" s="24">
        <f t="shared" si="546"/>
        <v>0</v>
      </c>
      <c r="DC467" s="5">
        <v>0</v>
      </c>
      <c r="DD467" s="63"/>
      <c r="DE467" s="15"/>
      <c r="DF467" s="13"/>
      <c r="DG467" s="98">
        <f t="shared" si="522"/>
        <v>0</v>
      </c>
      <c r="DH467" s="99">
        <f>DH5</f>
        <v>1</v>
      </c>
      <c r="DI467" s="100"/>
      <c r="DJ467" s="110"/>
      <c r="DK467" s="95">
        <f t="shared" si="523"/>
        <v>0</v>
      </c>
      <c r="DL467" s="15"/>
      <c r="DM467" s="24">
        <f t="shared" si="547"/>
        <v>0</v>
      </c>
      <c r="DN467" s="5">
        <v>0</v>
      </c>
      <c r="DO467" s="63"/>
      <c r="DP467" s="15"/>
      <c r="DQ467" s="13"/>
      <c r="DR467" s="98">
        <f t="shared" si="524"/>
        <v>0</v>
      </c>
      <c r="DS467" s="99">
        <f>DS5</f>
        <v>1</v>
      </c>
      <c r="DT467" s="100"/>
      <c r="DU467" s="110"/>
      <c r="DV467" s="95">
        <f t="shared" si="525"/>
        <v>0</v>
      </c>
      <c r="DW467" s="15"/>
      <c r="DX467" s="24">
        <f t="shared" si="548"/>
        <v>0</v>
      </c>
      <c r="DY467" s="5">
        <v>0</v>
      </c>
      <c r="DZ467" s="63"/>
      <c r="EA467" s="15"/>
      <c r="EB467" s="13"/>
      <c r="EC467" s="98">
        <f t="shared" si="526"/>
        <v>0</v>
      </c>
      <c r="ED467" s="99">
        <f>ED5</f>
        <v>1</v>
      </c>
      <c r="EE467" s="100"/>
      <c r="EF467" s="110"/>
      <c r="EG467" s="95">
        <f t="shared" si="527"/>
        <v>0</v>
      </c>
      <c r="EH467" s="15"/>
      <c r="EI467" s="24">
        <f t="shared" si="549"/>
        <v>0</v>
      </c>
      <c r="EJ467" s="5">
        <v>0</v>
      </c>
      <c r="EK467" s="63"/>
      <c r="EL467" s="15"/>
      <c r="EM467" s="13"/>
      <c r="EN467" s="98">
        <f t="shared" si="528"/>
        <v>0</v>
      </c>
      <c r="EO467" s="99">
        <f>EO5</f>
        <v>1</v>
      </c>
      <c r="EP467" s="100"/>
      <c r="EQ467" s="110"/>
      <c r="ER467" s="95">
        <f t="shared" si="529"/>
        <v>0</v>
      </c>
      <c r="ES467" s="15"/>
      <c r="ET467" s="24">
        <f t="shared" si="550"/>
        <v>0</v>
      </c>
      <c r="EU467" s="5">
        <v>0</v>
      </c>
      <c r="EV467" s="63"/>
      <c r="EW467" s="15"/>
      <c r="EX467" s="13"/>
      <c r="EY467" s="98">
        <f t="shared" si="530"/>
        <v>0</v>
      </c>
      <c r="EZ467" s="99">
        <f>EZ5</f>
        <v>1</v>
      </c>
      <c r="FA467" s="100"/>
      <c r="FB467" s="110"/>
      <c r="FC467" s="95">
        <f t="shared" si="531"/>
        <v>0</v>
      </c>
      <c r="FD467" s="15"/>
      <c r="FE467" s="24">
        <f t="shared" si="551"/>
        <v>0</v>
      </c>
      <c r="FF467" s="5">
        <v>0</v>
      </c>
      <c r="FG467" s="63"/>
      <c r="FH467" s="15"/>
      <c r="FI467" s="13"/>
      <c r="FJ467" s="98">
        <f t="shared" si="532"/>
        <v>0</v>
      </c>
      <c r="FK467" s="99">
        <f>FK5</f>
        <v>1</v>
      </c>
      <c r="FL467" s="100"/>
      <c r="FM467" s="110"/>
      <c r="FN467" s="95">
        <f t="shared" si="533"/>
        <v>0</v>
      </c>
      <c r="FO467" s="15"/>
      <c r="FP467" s="24">
        <f t="shared" si="552"/>
        <v>0</v>
      </c>
      <c r="FQ467" s="5">
        <v>0</v>
      </c>
      <c r="FR467" s="8">
        <v>0</v>
      </c>
      <c r="FS467" s="84">
        <f t="shared" si="553"/>
        <v>7.6289850000000001</v>
      </c>
      <c r="FT467" s="85">
        <f t="shared" si="554"/>
        <v>10.97846</v>
      </c>
      <c r="FU467" s="85">
        <f t="shared" si="555"/>
        <v>500</v>
      </c>
      <c r="FV467" s="85">
        <f t="shared" si="556"/>
        <v>500</v>
      </c>
      <c r="FW467" s="85">
        <f t="shared" si="557"/>
        <v>500</v>
      </c>
      <c r="FX467" s="85">
        <f t="shared" si="558"/>
        <v>7.2093908249999998</v>
      </c>
      <c r="FY467" s="85">
        <f t="shared" si="559"/>
        <v>500</v>
      </c>
      <c r="FZ467" s="85">
        <f t="shared" si="560"/>
        <v>500</v>
      </c>
      <c r="GA467" s="85">
        <f t="shared" si="561"/>
        <v>500</v>
      </c>
      <c r="GB467" s="85">
        <f t="shared" si="562"/>
        <v>500</v>
      </c>
      <c r="GC467" s="85">
        <f t="shared" si="563"/>
        <v>500</v>
      </c>
      <c r="GD467" s="85">
        <f t="shared" si="564"/>
        <v>500</v>
      </c>
      <c r="GE467" s="85">
        <f t="shared" si="565"/>
        <v>500</v>
      </c>
      <c r="GF467" s="85">
        <f t="shared" si="566"/>
        <v>500</v>
      </c>
      <c r="GG467" s="85">
        <f t="shared" si="567"/>
        <v>500</v>
      </c>
      <c r="GH467" s="101">
        <f t="shared" si="534"/>
        <v>3</v>
      </c>
      <c r="GI467" s="102">
        <f t="shared" si="535"/>
        <v>25.816835824999998</v>
      </c>
      <c r="GJ467" s="102">
        <f t="shared" si="536"/>
        <v>8.6056119416666661</v>
      </c>
      <c r="GK467" s="79">
        <f>ROW()</f>
        <v>467</v>
      </c>
    </row>
    <row r="468" spans="1:193" s="12" customFormat="1" ht="50.1" customHeight="1">
      <c r="A468" s="17">
        <f>ROW()</f>
        <v>468</v>
      </c>
      <c r="B468" s="32">
        <f t="shared" si="568"/>
        <v>462</v>
      </c>
      <c r="C468" s="33">
        <f t="shared" si="569"/>
        <v>462</v>
      </c>
      <c r="D468" s="31" t="s">
        <v>32</v>
      </c>
      <c r="E468" s="390">
        <f t="shared" si="537"/>
        <v>34.869947174999993</v>
      </c>
      <c r="F468" s="107">
        <f t="shared" si="503"/>
        <v>36.373070724999998</v>
      </c>
      <c r="G468" s="3">
        <v>0</v>
      </c>
      <c r="H468" s="4">
        <v>0</v>
      </c>
      <c r="I468" s="63"/>
      <c r="J468" s="15"/>
      <c r="K468" s="13"/>
      <c r="L468" s="98">
        <f t="shared" si="504"/>
        <v>1</v>
      </c>
      <c r="M468" s="99">
        <f>M5</f>
        <v>0.94499999999999995</v>
      </c>
      <c r="N468" s="100">
        <v>39.046999999999997</v>
      </c>
      <c r="O468" s="110">
        <v>84584</v>
      </c>
      <c r="P468" s="95">
        <f t="shared" si="505"/>
        <v>36.899414999999998</v>
      </c>
      <c r="Q468" s="15"/>
      <c r="R468" s="24">
        <f t="shared" si="538"/>
        <v>2</v>
      </c>
      <c r="S468" s="25">
        <v>0</v>
      </c>
      <c r="T468" s="63"/>
      <c r="U468" s="15"/>
      <c r="V468" s="13"/>
      <c r="W468" s="98">
        <f t="shared" si="506"/>
        <v>1</v>
      </c>
      <c r="X468" s="99">
        <f>X5</f>
        <v>0.97</v>
      </c>
      <c r="Y468" s="100">
        <v>38.505000000000003</v>
      </c>
      <c r="Z468" s="110"/>
      <c r="AA468" s="95">
        <f t="shared" si="507"/>
        <v>37.349850000000004</v>
      </c>
      <c r="AB468" s="15"/>
      <c r="AC468" s="24">
        <f t="shared" si="539"/>
        <v>3</v>
      </c>
      <c r="AD468" s="5">
        <v>0</v>
      </c>
      <c r="AE468" s="63"/>
      <c r="AF468" s="15"/>
      <c r="AG468" s="13"/>
      <c r="AH468" s="98">
        <f t="shared" si="508"/>
        <v>0</v>
      </c>
      <c r="AI468" s="99">
        <f>AI5</f>
        <v>0.95499999999999996</v>
      </c>
      <c r="AJ468" s="100"/>
      <c r="AK468" s="110"/>
      <c r="AL468" s="95">
        <f t="shared" si="509"/>
        <v>0</v>
      </c>
      <c r="AM468" s="15"/>
      <c r="AN468" s="24">
        <f t="shared" si="540"/>
        <v>0</v>
      </c>
      <c r="AO468" s="5">
        <v>0</v>
      </c>
      <c r="AP468" s="63"/>
      <c r="AQ468" s="15"/>
      <c r="AR468" s="13"/>
      <c r="AS468" s="98">
        <f t="shared" si="510"/>
        <v>0</v>
      </c>
      <c r="AT468" s="99">
        <f>AT5</f>
        <v>0.96</v>
      </c>
      <c r="AU468" s="100"/>
      <c r="AV468" s="110"/>
      <c r="AW468" s="95">
        <f t="shared" si="511"/>
        <v>0</v>
      </c>
      <c r="AX468" s="15"/>
      <c r="AY468" s="24">
        <f t="shared" si="541"/>
        <v>0</v>
      </c>
      <c r="AZ468" s="5">
        <v>0</v>
      </c>
      <c r="BA468" s="63"/>
      <c r="BB468" s="15"/>
      <c r="BC468" s="13"/>
      <c r="BD468" s="98">
        <f t="shared" si="512"/>
        <v>0</v>
      </c>
      <c r="BE468" s="99">
        <f>BE5</f>
        <v>0.98</v>
      </c>
      <c r="BF468" s="100"/>
      <c r="BG468" s="110"/>
      <c r="BH468" s="95">
        <f t="shared" si="513"/>
        <v>0</v>
      </c>
      <c r="BI468" s="15"/>
      <c r="BJ468" s="24">
        <f t="shared" si="542"/>
        <v>0</v>
      </c>
      <c r="BK468" s="5">
        <v>0</v>
      </c>
      <c r="BL468" s="63"/>
      <c r="BM468" s="15"/>
      <c r="BN468" s="13"/>
      <c r="BO468" s="98">
        <f t="shared" si="514"/>
        <v>1</v>
      </c>
      <c r="BP468" s="99">
        <f>BP5</f>
        <v>0.94499999999999995</v>
      </c>
      <c r="BQ468" s="100">
        <v>36.899414999999998</v>
      </c>
      <c r="BR468" s="110"/>
      <c r="BS468" s="95">
        <f t="shared" si="515"/>
        <v>34.869947174999993</v>
      </c>
      <c r="BT468" s="15"/>
      <c r="BU468" s="24">
        <f t="shared" si="543"/>
        <v>1</v>
      </c>
      <c r="BV468" s="5">
        <v>0</v>
      </c>
      <c r="BW468" s="63"/>
      <c r="BX468" s="15"/>
      <c r="BY468" s="13"/>
      <c r="BZ468" s="98">
        <f t="shared" si="516"/>
        <v>0</v>
      </c>
      <c r="CA468" s="99">
        <f>CA5</f>
        <v>1</v>
      </c>
      <c r="CB468" s="100"/>
      <c r="CC468" s="110"/>
      <c r="CD468" s="95">
        <f t="shared" si="517"/>
        <v>0</v>
      </c>
      <c r="CE468" s="15"/>
      <c r="CF468" s="24">
        <f t="shared" si="544"/>
        <v>0</v>
      </c>
      <c r="CG468" s="5">
        <v>0</v>
      </c>
      <c r="CH468" s="63"/>
      <c r="CI468" s="15"/>
      <c r="CJ468" s="13"/>
      <c r="CK468" s="98">
        <f t="shared" si="518"/>
        <v>0</v>
      </c>
      <c r="CL468" s="99">
        <f>CL5</f>
        <v>1</v>
      </c>
      <c r="CM468" s="100"/>
      <c r="CN468" s="110"/>
      <c r="CO468" s="95">
        <f t="shared" si="519"/>
        <v>0</v>
      </c>
      <c r="CP468" s="15"/>
      <c r="CQ468" s="24">
        <f t="shared" si="545"/>
        <v>0</v>
      </c>
      <c r="CR468" s="5">
        <v>0</v>
      </c>
      <c r="CS468" s="63"/>
      <c r="CT468" s="15"/>
      <c r="CU468" s="13"/>
      <c r="CV468" s="98">
        <f t="shared" si="520"/>
        <v>0</v>
      </c>
      <c r="CW468" s="99">
        <f>CW5</f>
        <v>1</v>
      </c>
      <c r="CX468" s="100"/>
      <c r="CY468" s="110"/>
      <c r="CZ468" s="95">
        <f t="shared" si="521"/>
        <v>0</v>
      </c>
      <c r="DA468" s="15"/>
      <c r="DB468" s="24">
        <f t="shared" si="546"/>
        <v>0</v>
      </c>
      <c r="DC468" s="5">
        <v>0</v>
      </c>
      <c r="DD468" s="63"/>
      <c r="DE468" s="15"/>
      <c r="DF468" s="13"/>
      <c r="DG468" s="98">
        <f t="shared" si="522"/>
        <v>0</v>
      </c>
      <c r="DH468" s="99">
        <f>DH5</f>
        <v>1</v>
      </c>
      <c r="DI468" s="100"/>
      <c r="DJ468" s="110"/>
      <c r="DK468" s="95">
        <f t="shared" si="523"/>
        <v>0</v>
      </c>
      <c r="DL468" s="15"/>
      <c r="DM468" s="24">
        <f t="shared" si="547"/>
        <v>0</v>
      </c>
      <c r="DN468" s="5">
        <v>0</v>
      </c>
      <c r="DO468" s="63"/>
      <c r="DP468" s="15"/>
      <c r="DQ468" s="13"/>
      <c r="DR468" s="98">
        <f t="shared" si="524"/>
        <v>0</v>
      </c>
      <c r="DS468" s="99">
        <f>DS5</f>
        <v>1</v>
      </c>
      <c r="DT468" s="100"/>
      <c r="DU468" s="110"/>
      <c r="DV468" s="95">
        <f t="shared" si="525"/>
        <v>0</v>
      </c>
      <c r="DW468" s="15"/>
      <c r="DX468" s="24">
        <f t="shared" si="548"/>
        <v>0</v>
      </c>
      <c r="DY468" s="5">
        <v>0</v>
      </c>
      <c r="DZ468" s="63"/>
      <c r="EA468" s="15"/>
      <c r="EB468" s="13"/>
      <c r="EC468" s="98">
        <f t="shared" si="526"/>
        <v>0</v>
      </c>
      <c r="ED468" s="99">
        <f>ED5</f>
        <v>1</v>
      </c>
      <c r="EE468" s="100"/>
      <c r="EF468" s="110"/>
      <c r="EG468" s="95">
        <f t="shared" si="527"/>
        <v>0</v>
      </c>
      <c r="EH468" s="15"/>
      <c r="EI468" s="24">
        <f t="shared" si="549"/>
        <v>0</v>
      </c>
      <c r="EJ468" s="5">
        <v>0</v>
      </c>
      <c r="EK468" s="63"/>
      <c r="EL468" s="15"/>
      <c r="EM468" s="13"/>
      <c r="EN468" s="98">
        <f t="shared" si="528"/>
        <v>0</v>
      </c>
      <c r="EO468" s="99">
        <f>EO5</f>
        <v>1</v>
      </c>
      <c r="EP468" s="100"/>
      <c r="EQ468" s="110"/>
      <c r="ER468" s="95">
        <f t="shared" si="529"/>
        <v>0</v>
      </c>
      <c r="ES468" s="15"/>
      <c r="ET468" s="24">
        <f t="shared" si="550"/>
        <v>0</v>
      </c>
      <c r="EU468" s="5">
        <v>0</v>
      </c>
      <c r="EV468" s="63"/>
      <c r="EW468" s="15"/>
      <c r="EX468" s="13"/>
      <c r="EY468" s="98">
        <f t="shared" si="530"/>
        <v>0</v>
      </c>
      <c r="EZ468" s="99">
        <f>EZ5</f>
        <v>1</v>
      </c>
      <c r="FA468" s="100"/>
      <c r="FB468" s="110"/>
      <c r="FC468" s="95">
        <f t="shared" si="531"/>
        <v>0</v>
      </c>
      <c r="FD468" s="15"/>
      <c r="FE468" s="24">
        <f t="shared" si="551"/>
        <v>0</v>
      </c>
      <c r="FF468" s="5">
        <v>0</v>
      </c>
      <c r="FG468" s="63"/>
      <c r="FH468" s="15"/>
      <c r="FI468" s="13"/>
      <c r="FJ468" s="98">
        <f t="shared" si="532"/>
        <v>0</v>
      </c>
      <c r="FK468" s="99">
        <f>FK5</f>
        <v>1</v>
      </c>
      <c r="FL468" s="100"/>
      <c r="FM468" s="110"/>
      <c r="FN468" s="95">
        <f t="shared" si="533"/>
        <v>0</v>
      </c>
      <c r="FO468" s="15"/>
      <c r="FP468" s="24">
        <f t="shared" si="552"/>
        <v>0</v>
      </c>
      <c r="FQ468" s="5">
        <v>0</v>
      </c>
      <c r="FR468" s="8">
        <v>0</v>
      </c>
      <c r="FS468" s="84">
        <f t="shared" si="553"/>
        <v>36.899414999999998</v>
      </c>
      <c r="FT468" s="85">
        <f t="shared" si="554"/>
        <v>37.349850000000004</v>
      </c>
      <c r="FU468" s="85">
        <f t="shared" si="555"/>
        <v>500</v>
      </c>
      <c r="FV468" s="85">
        <f t="shared" si="556"/>
        <v>500</v>
      </c>
      <c r="FW468" s="85">
        <f t="shared" si="557"/>
        <v>500</v>
      </c>
      <c r="FX468" s="85">
        <f t="shared" si="558"/>
        <v>34.869947174999993</v>
      </c>
      <c r="FY468" s="85">
        <f t="shared" si="559"/>
        <v>500</v>
      </c>
      <c r="FZ468" s="85">
        <f t="shared" si="560"/>
        <v>500</v>
      </c>
      <c r="GA468" s="85">
        <f t="shared" si="561"/>
        <v>500</v>
      </c>
      <c r="GB468" s="85">
        <f t="shared" si="562"/>
        <v>500</v>
      </c>
      <c r="GC468" s="85">
        <f t="shared" si="563"/>
        <v>500</v>
      </c>
      <c r="GD468" s="85">
        <f t="shared" si="564"/>
        <v>500</v>
      </c>
      <c r="GE468" s="85">
        <f t="shared" si="565"/>
        <v>500</v>
      </c>
      <c r="GF468" s="85">
        <f t="shared" si="566"/>
        <v>500</v>
      </c>
      <c r="GG468" s="85">
        <f t="shared" si="567"/>
        <v>500</v>
      </c>
      <c r="GH468" s="101">
        <f t="shared" si="534"/>
        <v>3</v>
      </c>
      <c r="GI468" s="102">
        <f t="shared" si="535"/>
        <v>109.119212175</v>
      </c>
      <c r="GJ468" s="102">
        <f t="shared" si="536"/>
        <v>36.373070724999998</v>
      </c>
      <c r="GK468" s="79">
        <f>ROW()</f>
        <v>468</v>
      </c>
    </row>
    <row r="469" spans="1:193" s="12" customFormat="1" ht="50.1" customHeight="1">
      <c r="A469" s="17">
        <f>ROW()</f>
        <v>469</v>
      </c>
      <c r="B469" s="32">
        <f t="shared" si="568"/>
        <v>463</v>
      </c>
      <c r="C469" s="33">
        <f t="shared" si="569"/>
        <v>463</v>
      </c>
      <c r="D469" s="31" t="s">
        <v>33</v>
      </c>
      <c r="E469" s="390">
        <f t="shared" si="537"/>
        <v>41.1571</v>
      </c>
      <c r="F469" s="107">
        <f t="shared" si="503"/>
        <v>41.1571</v>
      </c>
      <c r="G469" s="3">
        <v>0</v>
      </c>
      <c r="H469" s="4">
        <v>0</v>
      </c>
      <c r="I469" s="63"/>
      <c r="J469" s="15"/>
      <c r="K469" s="13"/>
      <c r="L469" s="98">
        <f t="shared" si="504"/>
        <v>0</v>
      </c>
      <c r="M469" s="99">
        <f>M5</f>
        <v>0.94499999999999995</v>
      </c>
      <c r="N469" s="100"/>
      <c r="O469" s="110"/>
      <c r="P469" s="95">
        <f t="shared" si="505"/>
        <v>0</v>
      </c>
      <c r="Q469" s="15"/>
      <c r="R469" s="24">
        <f t="shared" si="538"/>
        <v>0</v>
      </c>
      <c r="S469" s="25">
        <v>0</v>
      </c>
      <c r="T469" s="63"/>
      <c r="U469" s="15"/>
      <c r="V469" s="13"/>
      <c r="W469" s="98">
        <f t="shared" si="506"/>
        <v>1</v>
      </c>
      <c r="X469" s="99">
        <f>X5</f>
        <v>0.97</v>
      </c>
      <c r="Y469" s="100">
        <v>42.43</v>
      </c>
      <c r="Z469" s="110"/>
      <c r="AA469" s="95">
        <f t="shared" si="507"/>
        <v>41.1571</v>
      </c>
      <c r="AB469" s="15"/>
      <c r="AC469" s="24">
        <f t="shared" si="539"/>
        <v>1</v>
      </c>
      <c r="AD469" s="5">
        <v>0</v>
      </c>
      <c r="AE469" s="63"/>
      <c r="AF469" s="15"/>
      <c r="AG469" s="13"/>
      <c r="AH469" s="98">
        <f t="shared" si="508"/>
        <v>0</v>
      </c>
      <c r="AI469" s="99">
        <f>AI5</f>
        <v>0.95499999999999996</v>
      </c>
      <c r="AJ469" s="100"/>
      <c r="AK469" s="110"/>
      <c r="AL469" s="95">
        <f t="shared" si="509"/>
        <v>0</v>
      </c>
      <c r="AM469" s="15"/>
      <c r="AN469" s="24">
        <f t="shared" si="540"/>
        <v>0</v>
      </c>
      <c r="AO469" s="5">
        <v>0</v>
      </c>
      <c r="AP469" s="63"/>
      <c r="AQ469" s="15"/>
      <c r="AR469" s="13"/>
      <c r="AS469" s="98">
        <f t="shared" si="510"/>
        <v>0</v>
      </c>
      <c r="AT469" s="99">
        <f>AT5</f>
        <v>0.96</v>
      </c>
      <c r="AU469" s="100"/>
      <c r="AV469" s="110"/>
      <c r="AW469" s="95">
        <f t="shared" si="511"/>
        <v>0</v>
      </c>
      <c r="AX469" s="15"/>
      <c r="AY469" s="24">
        <f t="shared" si="541"/>
        <v>0</v>
      </c>
      <c r="AZ469" s="5">
        <v>0</v>
      </c>
      <c r="BA469" s="63"/>
      <c r="BB469" s="15"/>
      <c r="BC469" s="13"/>
      <c r="BD469" s="98">
        <f t="shared" si="512"/>
        <v>0</v>
      </c>
      <c r="BE469" s="99">
        <f>BE5</f>
        <v>0.98</v>
      </c>
      <c r="BF469" s="100"/>
      <c r="BG469" s="110"/>
      <c r="BH469" s="95">
        <f t="shared" si="513"/>
        <v>0</v>
      </c>
      <c r="BI469" s="15"/>
      <c r="BJ469" s="24">
        <f t="shared" si="542"/>
        <v>0</v>
      </c>
      <c r="BK469" s="5">
        <v>0</v>
      </c>
      <c r="BL469" s="63"/>
      <c r="BM469" s="15"/>
      <c r="BN469" s="13"/>
      <c r="BO469" s="98">
        <f t="shared" si="514"/>
        <v>0</v>
      </c>
      <c r="BP469" s="99">
        <f>BP5</f>
        <v>0.94499999999999995</v>
      </c>
      <c r="BQ469" s="100"/>
      <c r="BR469" s="110"/>
      <c r="BS469" s="95">
        <f t="shared" si="515"/>
        <v>0</v>
      </c>
      <c r="BT469" s="15"/>
      <c r="BU469" s="24">
        <f t="shared" si="543"/>
        <v>0</v>
      </c>
      <c r="BV469" s="5">
        <v>0</v>
      </c>
      <c r="BW469" s="63"/>
      <c r="BX469" s="15"/>
      <c r="BY469" s="13"/>
      <c r="BZ469" s="98">
        <f t="shared" si="516"/>
        <v>0</v>
      </c>
      <c r="CA469" s="99">
        <f>CA5</f>
        <v>1</v>
      </c>
      <c r="CB469" s="100"/>
      <c r="CC469" s="110"/>
      <c r="CD469" s="95">
        <f t="shared" si="517"/>
        <v>0</v>
      </c>
      <c r="CE469" s="15"/>
      <c r="CF469" s="24">
        <f t="shared" si="544"/>
        <v>0</v>
      </c>
      <c r="CG469" s="5">
        <v>0</v>
      </c>
      <c r="CH469" s="63"/>
      <c r="CI469" s="15"/>
      <c r="CJ469" s="13"/>
      <c r="CK469" s="98">
        <f t="shared" si="518"/>
        <v>0</v>
      </c>
      <c r="CL469" s="99">
        <f>CL5</f>
        <v>1</v>
      </c>
      <c r="CM469" s="100"/>
      <c r="CN469" s="110"/>
      <c r="CO469" s="95">
        <f t="shared" si="519"/>
        <v>0</v>
      </c>
      <c r="CP469" s="15"/>
      <c r="CQ469" s="24">
        <f t="shared" si="545"/>
        <v>0</v>
      </c>
      <c r="CR469" s="5">
        <v>0</v>
      </c>
      <c r="CS469" s="63"/>
      <c r="CT469" s="15"/>
      <c r="CU469" s="13"/>
      <c r="CV469" s="98">
        <f t="shared" si="520"/>
        <v>0</v>
      </c>
      <c r="CW469" s="99">
        <f>CW5</f>
        <v>1</v>
      </c>
      <c r="CX469" s="100"/>
      <c r="CY469" s="110"/>
      <c r="CZ469" s="95">
        <f t="shared" si="521"/>
        <v>0</v>
      </c>
      <c r="DA469" s="15"/>
      <c r="DB469" s="24">
        <f t="shared" si="546"/>
        <v>0</v>
      </c>
      <c r="DC469" s="5">
        <v>0</v>
      </c>
      <c r="DD469" s="63"/>
      <c r="DE469" s="15"/>
      <c r="DF469" s="13"/>
      <c r="DG469" s="98">
        <f t="shared" si="522"/>
        <v>0</v>
      </c>
      <c r="DH469" s="99">
        <f>DH5</f>
        <v>1</v>
      </c>
      <c r="DI469" s="100"/>
      <c r="DJ469" s="110"/>
      <c r="DK469" s="95">
        <f t="shared" si="523"/>
        <v>0</v>
      </c>
      <c r="DL469" s="15"/>
      <c r="DM469" s="24">
        <f t="shared" si="547"/>
        <v>0</v>
      </c>
      <c r="DN469" s="5">
        <v>0</v>
      </c>
      <c r="DO469" s="63"/>
      <c r="DP469" s="15"/>
      <c r="DQ469" s="13"/>
      <c r="DR469" s="98">
        <f t="shared" si="524"/>
        <v>0</v>
      </c>
      <c r="DS469" s="99">
        <f>DS5</f>
        <v>1</v>
      </c>
      <c r="DT469" s="100"/>
      <c r="DU469" s="110"/>
      <c r="DV469" s="95">
        <f t="shared" si="525"/>
        <v>0</v>
      </c>
      <c r="DW469" s="15"/>
      <c r="DX469" s="24">
        <f t="shared" si="548"/>
        <v>0</v>
      </c>
      <c r="DY469" s="5">
        <v>0</v>
      </c>
      <c r="DZ469" s="63"/>
      <c r="EA469" s="15"/>
      <c r="EB469" s="13"/>
      <c r="EC469" s="98">
        <f t="shared" si="526"/>
        <v>0</v>
      </c>
      <c r="ED469" s="99">
        <f>ED5</f>
        <v>1</v>
      </c>
      <c r="EE469" s="100"/>
      <c r="EF469" s="110"/>
      <c r="EG469" s="95">
        <f t="shared" si="527"/>
        <v>0</v>
      </c>
      <c r="EH469" s="15"/>
      <c r="EI469" s="24">
        <f t="shared" si="549"/>
        <v>0</v>
      </c>
      <c r="EJ469" s="5">
        <v>0</v>
      </c>
      <c r="EK469" s="63"/>
      <c r="EL469" s="15"/>
      <c r="EM469" s="13"/>
      <c r="EN469" s="98">
        <f t="shared" si="528"/>
        <v>0</v>
      </c>
      <c r="EO469" s="99">
        <f>EO5</f>
        <v>1</v>
      </c>
      <c r="EP469" s="100"/>
      <c r="EQ469" s="110"/>
      <c r="ER469" s="95">
        <f t="shared" si="529"/>
        <v>0</v>
      </c>
      <c r="ES469" s="15"/>
      <c r="ET469" s="24">
        <f t="shared" si="550"/>
        <v>0</v>
      </c>
      <c r="EU469" s="5">
        <v>0</v>
      </c>
      <c r="EV469" s="63"/>
      <c r="EW469" s="15"/>
      <c r="EX469" s="13"/>
      <c r="EY469" s="98">
        <f t="shared" si="530"/>
        <v>0</v>
      </c>
      <c r="EZ469" s="99">
        <f>EZ5</f>
        <v>1</v>
      </c>
      <c r="FA469" s="100"/>
      <c r="FB469" s="110"/>
      <c r="FC469" s="95">
        <f t="shared" si="531"/>
        <v>0</v>
      </c>
      <c r="FD469" s="15"/>
      <c r="FE469" s="24">
        <f t="shared" si="551"/>
        <v>0</v>
      </c>
      <c r="FF469" s="5">
        <v>0</v>
      </c>
      <c r="FG469" s="63"/>
      <c r="FH469" s="15"/>
      <c r="FI469" s="13"/>
      <c r="FJ469" s="98">
        <f t="shared" si="532"/>
        <v>0</v>
      </c>
      <c r="FK469" s="99">
        <f>FK5</f>
        <v>1</v>
      </c>
      <c r="FL469" s="100"/>
      <c r="FM469" s="110"/>
      <c r="FN469" s="95">
        <f t="shared" si="533"/>
        <v>0</v>
      </c>
      <c r="FO469" s="15"/>
      <c r="FP469" s="24">
        <f t="shared" si="552"/>
        <v>0</v>
      </c>
      <c r="FQ469" s="5">
        <v>0</v>
      </c>
      <c r="FR469" s="8">
        <v>0</v>
      </c>
      <c r="FS469" s="84">
        <f t="shared" si="553"/>
        <v>500</v>
      </c>
      <c r="FT469" s="85">
        <f t="shared" si="554"/>
        <v>41.1571</v>
      </c>
      <c r="FU469" s="85">
        <f t="shared" si="555"/>
        <v>500</v>
      </c>
      <c r="FV469" s="85">
        <f t="shared" si="556"/>
        <v>500</v>
      </c>
      <c r="FW469" s="85">
        <f t="shared" si="557"/>
        <v>500</v>
      </c>
      <c r="FX469" s="85">
        <f t="shared" si="558"/>
        <v>500</v>
      </c>
      <c r="FY469" s="85">
        <f t="shared" si="559"/>
        <v>500</v>
      </c>
      <c r="FZ469" s="85">
        <f t="shared" si="560"/>
        <v>500</v>
      </c>
      <c r="GA469" s="85">
        <f t="shared" si="561"/>
        <v>500</v>
      </c>
      <c r="GB469" s="85">
        <f t="shared" si="562"/>
        <v>500</v>
      </c>
      <c r="GC469" s="85">
        <f t="shared" si="563"/>
        <v>500</v>
      </c>
      <c r="GD469" s="85">
        <f t="shared" si="564"/>
        <v>500</v>
      </c>
      <c r="GE469" s="85">
        <f t="shared" si="565"/>
        <v>500</v>
      </c>
      <c r="GF469" s="85">
        <f t="shared" si="566"/>
        <v>500</v>
      </c>
      <c r="GG469" s="85">
        <f t="shared" si="567"/>
        <v>500</v>
      </c>
      <c r="GH469" s="101">
        <f t="shared" si="534"/>
        <v>1</v>
      </c>
      <c r="GI469" s="102">
        <f t="shared" si="535"/>
        <v>41.1571</v>
      </c>
      <c r="GJ469" s="102">
        <f t="shared" si="536"/>
        <v>41.1571</v>
      </c>
      <c r="GK469" s="79">
        <f>ROW()</f>
        <v>469</v>
      </c>
    </row>
    <row r="470" spans="1:193" s="12" customFormat="1" ht="50.1" customHeight="1">
      <c r="A470" s="17">
        <f>ROW()</f>
        <v>470</v>
      </c>
      <c r="B470" s="32">
        <f t="shared" si="568"/>
        <v>464</v>
      </c>
      <c r="C470" s="33">
        <f t="shared" si="569"/>
        <v>464</v>
      </c>
      <c r="D470" s="31" t="s">
        <v>34</v>
      </c>
      <c r="E470" s="390">
        <f t="shared" si="537"/>
        <v>49.116374999999998</v>
      </c>
      <c r="F470" s="107">
        <f t="shared" si="503"/>
        <v>50.5456875</v>
      </c>
      <c r="G470" s="3">
        <v>0</v>
      </c>
      <c r="H470" s="4">
        <v>0</v>
      </c>
      <c r="I470" s="63"/>
      <c r="J470" s="15"/>
      <c r="K470" s="13"/>
      <c r="L470" s="98">
        <f t="shared" si="504"/>
        <v>1</v>
      </c>
      <c r="M470" s="99">
        <f>M5</f>
        <v>0.94499999999999995</v>
      </c>
      <c r="N470" s="100">
        <v>55</v>
      </c>
      <c r="O470" s="110">
        <v>84767</v>
      </c>
      <c r="P470" s="95">
        <f t="shared" si="505"/>
        <v>51.974999999999994</v>
      </c>
      <c r="Q470" s="15"/>
      <c r="R470" s="24">
        <f t="shared" si="538"/>
        <v>2</v>
      </c>
      <c r="S470" s="25">
        <v>0</v>
      </c>
      <c r="T470" s="63"/>
      <c r="U470" s="15"/>
      <c r="V470" s="13"/>
      <c r="W470" s="98">
        <f t="shared" si="506"/>
        <v>0</v>
      </c>
      <c r="X470" s="99">
        <f>X5</f>
        <v>0.97</v>
      </c>
      <c r="Y470" s="100"/>
      <c r="Z470" s="110"/>
      <c r="AA470" s="95">
        <f t="shared" si="507"/>
        <v>0</v>
      </c>
      <c r="AB470" s="15"/>
      <c r="AC470" s="24">
        <f t="shared" si="539"/>
        <v>0</v>
      </c>
      <c r="AD470" s="5">
        <v>0</v>
      </c>
      <c r="AE470" s="63"/>
      <c r="AF470" s="15"/>
      <c r="AG470" s="13"/>
      <c r="AH470" s="98">
        <f t="shared" si="508"/>
        <v>0</v>
      </c>
      <c r="AI470" s="99">
        <f>AI5</f>
        <v>0.95499999999999996</v>
      </c>
      <c r="AJ470" s="100"/>
      <c r="AK470" s="110"/>
      <c r="AL470" s="95">
        <f t="shared" si="509"/>
        <v>0</v>
      </c>
      <c r="AM470" s="15"/>
      <c r="AN470" s="24">
        <f t="shared" si="540"/>
        <v>0</v>
      </c>
      <c r="AO470" s="5">
        <v>0</v>
      </c>
      <c r="AP470" s="63"/>
      <c r="AQ470" s="15"/>
      <c r="AR470" s="13"/>
      <c r="AS470" s="98">
        <f t="shared" si="510"/>
        <v>0</v>
      </c>
      <c r="AT470" s="99">
        <f>AT5</f>
        <v>0.96</v>
      </c>
      <c r="AU470" s="100"/>
      <c r="AV470" s="110"/>
      <c r="AW470" s="95">
        <f t="shared" si="511"/>
        <v>0</v>
      </c>
      <c r="AX470" s="15"/>
      <c r="AY470" s="24">
        <f t="shared" si="541"/>
        <v>0</v>
      </c>
      <c r="AZ470" s="5">
        <v>0</v>
      </c>
      <c r="BA470" s="63"/>
      <c r="BB470" s="15"/>
      <c r="BC470" s="13"/>
      <c r="BD470" s="98">
        <f t="shared" si="512"/>
        <v>0</v>
      </c>
      <c r="BE470" s="99">
        <f>BE5</f>
        <v>0.98</v>
      </c>
      <c r="BF470" s="100"/>
      <c r="BG470" s="110"/>
      <c r="BH470" s="95">
        <f t="shared" si="513"/>
        <v>0</v>
      </c>
      <c r="BI470" s="15"/>
      <c r="BJ470" s="24">
        <f t="shared" si="542"/>
        <v>0</v>
      </c>
      <c r="BK470" s="5">
        <v>0</v>
      </c>
      <c r="BL470" s="63"/>
      <c r="BM470" s="15"/>
      <c r="BN470" s="13"/>
      <c r="BO470" s="98">
        <f t="shared" si="514"/>
        <v>1</v>
      </c>
      <c r="BP470" s="99">
        <f>BP5</f>
        <v>0.94499999999999995</v>
      </c>
      <c r="BQ470" s="100">
        <v>51.975000000000001</v>
      </c>
      <c r="BR470" s="110"/>
      <c r="BS470" s="95">
        <f t="shared" si="515"/>
        <v>49.116374999999998</v>
      </c>
      <c r="BT470" s="15"/>
      <c r="BU470" s="24">
        <f t="shared" si="543"/>
        <v>1</v>
      </c>
      <c r="BV470" s="5">
        <v>0</v>
      </c>
      <c r="BW470" s="63"/>
      <c r="BX470" s="15"/>
      <c r="BY470" s="13"/>
      <c r="BZ470" s="98">
        <f t="shared" si="516"/>
        <v>0</v>
      </c>
      <c r="CA470" s="99">
        <f>CA5</f>
        <v>1</v>
      </c>
      <c r="CB470" s="100"/>
      <c r="CC470" s="110"/>
      <c r="CD470" s="95">
        <f t="shared" si="517"/>
        <v>0</v>
      </c>
      <c r="CE470" s="15"/>
      <c r="CF470" s="24">
        <f t="shared" si="544"/>
        <v>0</v>
      </c>
      <c r="CG470" s="5">
        <v>0</v>
      </c>
      <c r="CH470" s="63"/>
      <c r="CI470" s="15"/>
      <c r="CJ470" s="13"/>
      <c r="CK470" s="98">
        <f t="shared" si="518"/>
        <v>0</v>
      </c>
      <c r="CL470" s="99">
        <f>CL5</f>
        <v>1</v>
      </c>
      <c r="CM470" s="100"/>
      <c r="CN470" s="110"/>
      <c r="CO470" s="95">
        <f t="shared" si="519"/>
        <v>0</v>
      </c>
      <c r="CP470" s="15"/>
      <c r="CQ470" s="24">
        <f t="shared" si="545"/>
        <v>0</v>
      </c>
      <c r="CR470" s="5">
        <v>0</v>
      </c>
      <c r="CS470" s="63"/>
      <c r="CT470" s="15"/>
      <c r="CU470" s="13"/>
      <c r="CV470" s="98">
        <f t="shared" si="520"/>
        <v>0</v>
      </c>
      <c r="CW470" s="99">
        <f>CW5</f>
        <v>1</v>
      </c>
      <c r="CX470" s="100"/>
      <c r="CY470" s="110"/>
      <c r="CZ470" s="95">
        <f t="shared" si="521"/>
        <v>0</v>
      </c>
      <c r="DA470" s="15"/>
      <c r="DB470" s="24">
        <f t="shared" si="546"/>
        <v>0</v>
      </c>
      <c r="DC470" s="5">
        <v>0</v>
      </c>
      <c r="DD470" s="63"/>
      <c r="DE470" s="15"/>
      <c r="DF470" s="13"/>
      <c r="DG470" s="98">
        <f t="shared" si="522"/>
        <v>0</v>
      </c>
      <c r="DH470" s="99">
        <f>DH5</f>
        <v>1</v>
      </c>
      <c r="DI470" s="100"/>
      <c r="DJ470" s="110"/>
      <c r="DK470" s="95">
        <f t="shared" si="523"/>
        <v>0</v>
      </c>
      <c r="DL470" s="15"/>
      <c r="DM470" s="24">
        <f t="shared" si="547"/>
        <v>0</v>
      </c>
      <c r="DN470" s="5">
        <v>0</v>
      </c>
      <c r="DO470" s="63"/>
      <c r="DP470" s="15"/>
      <c r="DQ470" s="13"/>
      <c r="DR470" s="98">
        <f t="shared" si="524"/>
        <v>0</v>
      </c>
      <c r="DS470" s="99">
        <f>DS5</f>
        <v>1</v>
      </c>
      <c r="DT470" s="100"/>
      <c r="DU470" s="110"/>
      <c r="DV470" s="95">
        <f t="shared" si="525"/>
        <v>0</v>
      </c>
      <c r="DW470" s="15"/>
      <c r="DX470" s="24">
        <f t="shared" si="548"/>
        <v>0</v>
      </c>
      <c r="DY470" s="5">
        <v>0</v>
      </c>
      <c r="DZ470" s="63"/>
      <c r="EA470" s="15"/>
      <c r="EB470" s="13"/>
      <c r="EC470" s="98">
        <f t="shared" si="526"/>
        <v>0</v>
      </c>
      <c r="ED470" s="99">
        <f>ED5</f>
        <v>1</v>
      </c>
      <c r="EE470" s="100"/>
      <c r="EF470" s="110"/>
      <c r="EG470" s="95">
        <f t="shared" si="527"/>
        <v>0</v>
      </c>
      <c r="EH470" s="15"/>
      <c r="EI470" s="24">
        <f t="shared" si="549"/>
        <v>0</v>
      </c>
      <c r="EJ470" s="5">
        <v>0</v>
      </c>
      <c r="EK470" s="63"/>
      <c r="EL470" s="15"/>
      <c r="EM470" s="13"/>
      <c r="EN470" s="98">
        <f t="shared" si="528"/>
        <v>0</v>
      </c>
      <c r="EO470" s="99">
        <f>EO5</f>
        <v>1</v>
      </c>
      <c r="EP470" s="100"/>
      <c r="EQ470" s="110"/>
      <c r="ER470" s="95">
        <f t="shared" si="529"/>
        <v>0</v>
      </c>
      <c r="ES470" s="15"/>
      <c r="ET470" s="24">
        <f t="shared" si="550"/>
        <v>0</v>
      </c>
      <c r="EU470" s="5">
        <v>0</v>
      </c>
      <c r="EV470" s="63"/>
      <c r="EW470" s="15"/>
      <c r="EX470" s="13"/>
      <c r="EY470" s="98">
        <f t="shared" si="530"/>
        <v>0</v>
      </c>
      <c r="EZ470" s="99">
        <f>EZ5</f>
        <v>1</v>
      </c>
      <c r="FA470" s="100"/>
      <c r="FB470" s="110"/>
      <c r="FC470" s="95">
        <f t="shared" si="531"/>
        <v>0</v>
      </c>
      <c r="FD470" s="15"/>
      <c r="FE470" s="24">
        <f t="shared" si="551"/>
        <v>0</v>
      </c>
      <c r="FF470" s="5">
        <v>0</v>
      </c>
      <c r="FG470" s="63"/>
      <c r="FH470" s="15"/>
      <c r="FI470" s="13"/>
      <c r="FJ470" s="98">
        <f t="shared" si="532"/>
        <v>0</v>
      </c>
      <c r="FK470" s="99">
        <f>FK5</f>
        <v>1</v>
      </c>
      <c r="FL470" s="100"/>
      <c r="FM470" s="110"/>
      <c r="FN470" s="95">
        <f t="shared" si="533"/>
        <v>0</v>
      </c>
      <c r="FO470" s="15"/>
      <c r="FP470" s="24">
        <f t="shared" si="552"/>
        <v>0</v>
      </c>
      <c r="FQ470" s="5">
        <v>0</v>
      </c>
      <c r="FR470" s="8">
        <v>0</v>
      </c>
      <c r="FS470" s="84">
        <f t="shared" si="553"/>
        <v>51.974999999999994</v>
      </c>
      <c r="FT470" s="85">
        <f t="shared" si="554"/>
        <v>500</v>
      </c>
      <c r="FU470" s="85">
        <f t="shared" si="555"/>
        <v>500</v>
      </c>
      <c r="FV470" s="85">
        <f t="shared" si="556"/>
        <v>500</v>
      </c>
      <c r="FW470" s="85">
        <f t="shared" si="557"/>
        <v>500</v>
      </c>
      <c r="FX470" s="85">
        <f t="shared" si="558"/>
        <v>49.116374999999998</v>
      </c>
      <c r="FY470" s="85">
        <f t="shared" si="559"/>
        <v>500</v>
      </c>
      <c r="FZ470" s="85">
        <f t="shared" si="560"/>
        <v>500</v>
      </c>
      <c r="GA470" s="85">
        <f t="shared" si="561"/>
        <v>500</v>
      </c>
      <c r="GB470" s="85">
        <f t="shared" si="562"/>
        <v>500</v>
      </c>
      <c r="GC470" s="85">
        <f t="shared" si="563"/>
        <v>500</v>
      </c>
      <c r="GD470" s="85">
        <f t="shared" si="564"/>
        <v>500</v>
      </c>
      <c r="GE470" s="85">
        <f t="shared" si="565"/>
        <v>500</v>
      </c>
      <c r="GF470" s="85">
        <f t="shared" si="566"/>
        <v>500</v>
      </c>
      <c r="GG470" s="85">
        <f t="shared" si="567"/>
        <v>500</v>
      </c>
      <c r="GH470" s="101">
        <f t="shared" si="534"/>
        <v>2</v>
      </c>
      <c r="GI470" s="102">
        <f t="shared" si="535"/>
        <v>101.091375</v>
      </c>
      <c r="GJ470" s="102">
        <f t="shared" si="536"/>
        <v>50.5456875</v>
      </c>
      <c r="GK470" s="79">
        <f>ROW()</f>
        <v>470</v>
      </c>
    </row>
    <row r="471" spans="1:193" s="12" customFormat="1" ht="50.1" customHeight="1">
      <c r="A471" s="17">
        <f>ROW()</f>
        <v>471</v>
      </c>
      <c r="B471" s="32">
        <f t="shared" si="568"/>
        <v>465</v>
      </c>
      <c r="C471" s="33">
        <f t="shared" si="569"/>
        <v>465</v>
      </c>
      <c r="D471" s="31" t="s">
        <v>35</v>
      </c>
      <c r="E471" s="390">
        <f t="shared" si="537"/>
        <v>2.5281537749999998</v>
      </c>
      <c r="F471" s="107">
        <f t="shared" si="503"/>
        <v>2.6017243875</v>
      </c>
      <c r="G471" s="3">
        <v>0</v>
      </c>
      <c r="H471" s="4">
        <v>0</v>
      </c>
      <c r="I471" s="63"/>
      <c r="J471" s="15"/>
      <c r="K471" s="13"/>
      <c r="L471" s="98">
        <f t="shared" si="504"/>
        <v>1</v>
      </c>
      <c r="M471" s="99">
        <f>M5</f>
        <v>0.94499999999999995</v>
      </c>
      <c r="N471" s="100">
        <v>2.831</v>
      </c>
      <c r="O471" s="110">
        <v>84290</v>
      </c>
      <c r="P471" s="95">
        <f t="shared" si="505"/>
        <v>2.6752949999999998</v>
      </c>
      <c r="Q471" s="15"/>
      <c r="R471" s="24">
        <f t="shared" si="538"/>
        <v>2</v>
      </c>
      <c r="S471" s="25">
        <v>0</v>
      </c>
      <c r="T471" s="63"/>
      <c r="U471" s="15"/>
      <c r="V471" s="13"/>
      <c r="W471" s="98">
        <f t="shared" si="506"/>
        <v>0</v>
      </c>
      <c r="X471" s="99">
        <f>X5</f>
        <v>0.97</v>
      </c>
      <c r="Y471" s="100"/>
      <c r="Z471" s="110"/>
      <c r="AA471" s="95">
        <f t="shared" si="507"/>
        <v>0</v>
      </c>
      <c r="AB471" s="15"/>
      <c r="AC471" s="24">
        <f t="shared" si="539"/>
        <v>0</v>
      </c>
      <c r="AD471" s="5">
        <v>0</v>
      </c>
      <c r="AE471" s="63"/>
      <c r="AF471" s="15"/>
      <c r="AG471" s="13"/>
      <c r="AH471" s="98">
        <f t="shared" si="508"/>
        <v>0</v>
      </c>
      <c r="AI471" s="99">
        <f>AI5</f>
        <v>0.95499999999999996</v>
      </c>
      <c r="AJ471" s="100"/>
      <c r="AK471" s="110"/>
      <c r="AL471" s="95">
        <f t="shared" si="509"/>
        <v>0</v>
      </c>
      <c r="AM471" s="15"/>
      <c r="AN471" s="24">
        <f t="shared" si="540"/>
        <v>0</v>
      </c>
      <c r="AO471" s="5">
        <v>0</v>
      </c>
      <c r="AP471" s="63"/>
      <c r="AQ471" s="15"/>
      <c r="AR471" s="13"/>
      <c r="AS471" s="98">
        <f t="shared" si="510"/>
        <v>0</v>
      </c>
      <c r="AT471" s="99">
        <f>AT5</f>
        <v>0.96</v>
      </c>
      <c r="AU471" s="100"/>
      <c r="AV471" s="110"/>
      <c r="AW471" s="95">
        <f t="shared" si="511"/>
        <v>0</v>
      </c>
      <c r="AX471" s="15"/>
      <c r="AY471" s="24">
        <f t="shared" si="541"/>
        <v>0</v>
      </c>
      <c r="AZ471" s="5">
        <v>0</v>
      </c>
      <c r="BA471" s="63"/>
      <c r="BB471" s="15"/>
      <c r="BC471" s="13"/>
      <c r="BD471" s="98">
        <f t="shared" si="512"/>
        <v>0</v>
      </c>
      <c r="BE471" s="99">
        <f>BE5</f>
        <v>0.98</v>
      </c>
      <c r="BF471" s="100"/>
      <c r="BG471" s="110"/>
      <c r="BH471" s="95">
        <f t="shared" si="513"/>
        <v>0</v>
      </c>
      <c r="BI471" s="15"/>
      <c r="BJ471" s="24">
        <f t="shared" si="542"/>
        <v>0</v>
      </c>
      <c r="BK471" s="5">
        <v>0</v>
      </c>
      <c r="BL471" s="63"/>
      <c r="BM471" s="15"/>
      <c r="BN471" s="13"/>
      <c r="BO471" s="98">
        <f t="shared" si="514"/>
        <v>1</v>
      </c>
      <c r="BP471" s="99">
        <f>BP5</f>
        <v>0.94499999999999995</v>
      </c>
      <c r="BQ471" s="100">
        <v>2.6752949999999998</v>
      </c>
      <c r="BR471" s="110"/>
      <c r="BS471" s="95">
        <f t="shared" si="515"/>
        <v>2.5281537749999998</v>
      </c>
      <c r="BT471" s="15"/>
      <c r="BU471" s="24">
        <f t="shared" si="543"/>
        <v>1</v>
      </c>
      <c r="BV471" s="5">
        <v>0</v>
      </c>
      <c r="BW471" s="63"/>
      <c r="BX471" s="15"/>
      <c r="BY471" s="13"/>
      <c r="BZ471" s="98">
        <f t="shared" si="516"/>
        <v>0</v>
      </c>
      <c r="CA471" s="99">
        <f>CA5</f>
        <v>1</v>
      </c>
      <c r="CB471" s="100"/>
      <c r="CC471" s="110"/>
      <c r="CD471" s="95">
        <f t="shared" si="517"/>
        <v>0</v>
      </c>
      <c r="CE471" s="15"/>
      <c r="CF471" s="24">
        <f t="shared" si="544"/>
        <v>0</v>
      </c>
      <c r="CG471" s="5">
        <v>0</v>
      </c>
      <c r="CH471" s="63"/>
      <c r="CI471" s="15"/>
      <c r="CJ471" s="13"/>
      <c r="CK471" s="98">
        <f t="shared" si="518"/>
        <v>0</v>
      </c>
      <c r="CL471" s="99">
        <f>CL5</f>
        <v>1</v>
      </c>
      <c r="CM471" s="100"/>
      <c r="CN471" s="110"/>
      <c r="CO471" s="95">
        <f t="shared" si="519"/>
        <v>0</v>
      </c>
      <c r="CP471" s="15"/>
      <c r="CQ471" s="24">
        <f t="shared" si="545"/>
        <v>0</v>
      </c>
      <c r="CR471" s="5">
        <v>0</v>
      </c>
      <c r="CS471" s="63"/>
      <c r="CT471" s="15"/>
      <c r="CU471" s="13"/>
      <c r="CV471" s="98">
        <f t="shared" si="520"/>
        <v>0</v>
      </c>
      <c r="CW471" s="99">
        <f>CW5</f>
        <v>1</v>
      </c>
      <c r="CX471" s="100"/>
      <c r="CY471" s="110"/>
      <c r="CZ471" s="95">
        <f t="shared" si="521"/>
        <v>0</v>
      </c>
      <c r="DA471" s="15"/>
      <c r="DB471" s="24">
        <f t="shared" si="546"/>
        <v>0</v>
      </c>
      <c r="DC471" s="5">
        <v>0</v>
      </c>
      <c r="DD471" s="63"/>
      <c r="DE471" s="15"/>
      <c r="DF471" s="13"/>
      <c r="DG471" s="98">
        <f t="shared" si="522"/>
        <v>0</v>
      </c>
      <c r="DH471" s="99">
        <f>DH5</f>
        <v>1</v>
      </c>
      <c r="DI471" s="100"/>
      <c r="DJ471" s="110"/>
      <c r="DK471" s="95">
        <f t="shared" si="523"/>
        <v>0</v>
      </c>
      <c r="DL471" s="15"/>
      <c r="DM471" s="24">
        <f t="shared" si="547"/>
        <v>0</v>
      </c>
      <c r="DN471" s="5">
        <v>0</v>
      </c>
      <c r="DO471" s="63"/>
      <c r="DP471" s="15"/>
      <c r="DQ471" s="13"/>
      <c r="DR471" s="98">
        <f t="shared" si="524"/>
        <v>0</v>
      </c>
      <c r="DS471" s="99">
        <f>DS5</f>
        <v>1</v>
      </c>
      <c r="DT471" s="100"/>
      <c r="DU471" s="110"/>
      <c r="DV471" s="95">
        <f t="shared" si="525"/>
        <v>0</v>
      </c>
      <c r="DW471" s="15"/>
      <c r="DX471" s="24">
        <f t="shared" si="548"/>
        <v>0</v>
      </c>
      <c r="DY471" s="5">
        <v>0</v>
      </c>
      <c r="DZ471" s="63"/>
      <c r="EA471" s="15"/>
      <c r="EB471" s="13"/>
      <c r="EC471" s="98">
        <f t="shared" si="526"/>
        <v>0</v>
      </c>
      <c r="ED471" s="99">
        <f>ED5</f>
        <v>1</v>
      </c>
      <c r="EE471" s="100"/>
      <c r="EF471" s="110"/>
      <c r="EG471" s="95">
        <f t="shared" si="527"/>
        <v>0</v>
      </c>
      <c r="EH471" s="15"/>
      <c r="EI471" s="24">
        <f t="shared" si="549"/>
        <v>0</v>
      </c>
      <c r="EJ471" s="5">
        <v>0</v>
      </c>
      <c r="EK471" s="63"/>
      <c r="EL471" s="15"/>
      <c r="EM471" s="13"/>
      <c r="EN471" s="98">
        <f t="shared" si="528"/>
        <v>0</v>
      </c>
      <c r="EO471" s="99">
        <f>EO5</f>
        <v>1</v>
      </c>
      <c r="EP471" s="100"/>
      <c r="EQ471" s="110"/>
      <c r="ER471" s="95">
        <f t="shared" si="529"/>
        <v>0</v>
      </c>
      <c r="ES471" s="15"/>
      <c r="ET471" s="24">
        <f t="shared" si="550"/>
        <v>0</v>
      </c>
      <c r="EU471" s="5">
        <v>0</v>
      </c>
      <c r="EV471" s="63"/>
      <c r="EW471" s="15"/>
      <c r="EX471" s="13"/>
      <c r="EY471" s="98">
        <f t="shared" si="530"/>
        <v>0</v>
      </c>
      <c r="EZ471" s="99">
        <f>EZ5</f>
        <v>1</v>
      </c>
      <c r="FA471" s="100"/>
      <c r="FB471" s="110"/>
      <c r="FC471" s="95">
        <f t="shared" si="531"/>
        <v>0</v>
      </c>
      <c r="FD471" s="15"/>
      <c r="FE471" s="24">
        <f t="shared" si="551"/>
        <v>0</v>
      </c>
      <c r="FF471" s="5">
        <v>0</v>
      </c>
      <c r="FG471" s="63"/>
      <c r="FH471" s="15"/>
      <c r="FI471" s="13"/>
      <c r="FJ471" s="98">
        <f t="shared" si="532"/>
        <v>0</v>
      </c>
      <c r="FK471" s="99">
        <f>FK5</f>
        <v>1</v>
      </c>
      <c r="FL471" s="100"/>
      <c r="FM471" s="110"/>
      <c r="FN471" s="95">
        <f t="shared" si="533"/>
        <v>0</v>
      </c>
      <c r="FO471" s="15"/>
      <c r="FP471" s="24">
        <f t="shared" si="552"/>
        <v>0</v>
      </c>
      <c r="FQ471" s="5">
        <v>0</v>
      </c>
      <c r="FR471" s="8">
        <v>0</v>
      </c>
      <c r="FS471" s="84">
        <f t="shared" si="553"/>
        <v>2.6752949999999998</v>
      </c>
      <c r="FT471" s="85">
        <f t="shared" si="554"/>
        <v>500</v>
      </c>
      <c r="FU471" s="85">
        <f t="shared" si="555"/>
        <v>500</v>
      </c>
      <c r="FV471" s="85">
        <f t="shared" si="556"/>
        <v>500</v>
      </c>
      <c r="FW471" s="85">
        <f t="shared" si="557"/>
        <v>500</v>
      </c>
      <c r="FX471" s="85">
        <f t="shared" si="558"/>
        <v>2.5281537749999998</v>
      </c>
      <c r="FY471" s="85">
        <f t="shared" si="559"/>
        <v>500</v>
      </c>
      <c r="FZ471" s="85">
        <f t="shared" si="560"/>
        <v>500</v>
      </c>
      <c r="GA471" s="85">
        <f t="shared" si="561"/>
        <v>500</v>
      </c>
      <c r="GB471" s="85">
        <f t="shared" si="562"/>
        <v>500</v>
      </c>
      <c r="GC471" s="85">
        <f t="shared" si="563"/>
        <v>500</v>
      </c>
      <c r="GD471" s="85">
        <f t="shared" si="564"/>
        <v>500</v>
      </c>
      <c r="GE471" s="85">
        <f t="shared" si="565"/>
        <v>500</v>
      </c>
      <c r="GF471" s="85">
        <f t="shared" si="566"/>
        <v>500</v>
      </c>
      <c r="GG471" s="85">
        <f t="shared" si="567"/>
        <v>500</v>
      </c>
      <c r="GH471" s="101">
        <f t="shared" si="534"/>
        <v>2</v>
      </c>
      <c r="GI471" s="102">
        <f t="shared" si="535"/>
        <v>5.203448775</v>
      </c>
      <c r="GJ471" s="102">
        <f t="shared" si="536"/>
        <v>2.6017243875</v>
      </c>
      <c r="GK471" s="79">
        <f>ROW()</f>
        <v>471</v>
      </c>
    </row>
    <row r="472" spans="1:193" s="12" customFormat="1" ht="50.1" customHeight="1">
      <c r="A472" s="17">
        <f>ROW()</f>
        <v>472</v>
      </c>
      <c r="B472" s="32">
        <f t="shared" si="568"/>
        <v>466</v>
      </c>
      <c r="C472" s="33">
        <f t="shared" si="569"/>
        <v>466</v>
      </c>
      <c r="D472" s="31" t="s">
        <v>36</v>
      </c>
      <c r="E472" s="390">
        <f t="shared" si="537"/>
        <v>3.6489001499999998</v>
      </c>
      <c r="F472" s="107">
        <f t="shared" si="503"/>
        <v>3.7550850750000002</v>
      </c>
      <c r="G472" s="3">
        <v>0</v>
      </c>
      <c r="H472" s="4">
        <v>0</v>
      </c>
      <c r="I472" s="63"/>
      <c r="J472" s="15"/>
      <c r="K472" s="13"/>
      <c r="L472" s="98">
        <f t="shared" si="504"/>
        <v>1</v>
      </c>
      <c r="M472" s="99">
        <f>M5</f>
        <v>0.94499999999999995</v>
      </c>
      <c r="N472" s="100">
        <v>4.0860000000000003</v>
      </c>
      <c r="O472" s="110">
        <v>416183</v>
      </c>
      <c r="P472" s="95">
        <f t="shared" si="505"/>
        <v>3.8612700000000002</v>
      </c>
      <c r="Q472" s="15"/>
      <c r="R472" s="24">
        <f t="shared" si="538"/>
        <v>2</v>
      </c>
      <c r="S472" s="25">
        <v>0</v>
      </c>
      <c r="T472" s="63"/>
      <c r="U472" s="15"/>
      <c r="V472" s="13"/>
      <c r="W472" s="98">
        <f t="shared" si="506"/>
        <v>0</v>
      </c>
      <c r="X472" s="99">
        <f>X5</f>
        <v>0.97</v>
      </c>
      <c r="Y472" s="100"/>
      <c r="Z472" s="110"/>
      <c r="AA472" s="95">
        <f t="shared" si="507"/>
        <v>0</v>
      </c>
      <c r="AB472" s="15"/>
      <c r="AC472" s="24">
        <f t="shared" si="539"/>
        <v>0</v>
      </c>
      <c r="AD472" s="5">
        <v>0</v>
      </c>
      <c r="AE472" s="63"/>
      <c r="AF472" s="15"/>
      <c r="AG472" s="13"/>
      <c r="AH472" s="98">
        <f t="shared" si="508"/>
        <v>0</v>
      </c>
      <c r="AI472" s="99">
        <f>AI5</f>
        <v>0.95499999999999996</v>
      </c>
      <c r="AJ472" s="100"/>
      <c r="AK472" s="110"/>
      <c r="AL472" s="95">
        <f t="shared" si="509"/>
        <v>0</v>
      </c>
      <c r="AM472" s="15"/>
      <c r="AN472" s="24">
        <f t="shared" si="540"/>
        <v>0</v>
      </c>
      <c r="AO472" s="5">
        <v>0</v>
      </c>
      <c r="AP472" s="63"/>
      <c r="AQ472" s="15"/>
      <c r="AR472" s="13"/>
      <c r="AS472" s="98">
        <f t="shared" si="510"/>
        <v>0</v>
      </c>
      <c r="AT472" s="99">
        <f>AT5</f>
        <v>0.96</v>
      </c>
      <c r="AU472" s="100"/>
      <c r="AV472" s="110"/>
      <c r="AW472" s="95">
        <f t="shared" si="511"/>
        <v>0</v>
      </c>
      <c r="AX472" s="15"/>
      <c r="AY472" s="24">
        <f t="shared" si="541"/>
        <v>0</v>
      </c>
      <c r="AZ472" s="5">
        <v>0</v>
      </c>
      <c r="BA472" s="63"/>
      <c r="BB472" s="15"/>
      <c r="BC472" s="13"/>
      <c r="BD472" s="98">
        <f t="shared" si="512"/>
        <v>0</v>
      </c>
      <c r="BE472" s="99">
        <f>BE5</f>
        <v>0.98</v>
      </c>
      <c r="BF472" s="100"/>
      <c r="BG472" s="110"/>
      <c r="BH472" s="95">
        <f t="shared" si="513"/>
        <v>0</v>
      </c>
      <c r="BI472" s="15"/>
      <c r="BJ472" s="24">
        <f t="shared" si="542"/>
        <v>0</v>
      </c>
      <c r="BK472" s="5">
        <v>0</v>
      </c>
      <c r="BL472" s="63"/>
      <c r="BM472" s="15"/>
      <c r="BN472" s="13"/>
      <c r="BO472" s="98">
        <f t="shared" si="514"/>
        <v>1</v>
      </c>
      <c r="BP472" s="99">
        <f>BP5</f>
        <v>0.94499999999999995</v>
      </c>
      <c r="BQ472" s="100">
        <v>3.8612700000000002</v>
      </c>
      <c r="BR472" s="110"/>
      <c r="BS472" s="95">
        <f t="shared" si="515"/>
        <v>3.6489001499999998</v>
      </c>
      <c r="BT472" s="15"/>
      <c r="BU472" s="24">
        <f t="shared" si="543"/>
        <v>1</v>
      </c>
      <c r="BV472" s="5">
        <v>0</v>
      </c>
      <c r="BW472" s="63"/>
      <c r="BX472" s="15"/>
      <c r="BY472" s="13"/>
      <c r="BZ472" s="98">
        <f t="shared" si="516"/>
        <v>0</v>
      </c>
      <c r="CA472" s="99">
        <f>CA5</f>
        <v>1</v>
      </c>
      <c r="CB472" s="100"/>
      <c r="CC472" s="110"/>
      <c r="CD472" s="95">
        <f t="shared" si="517"/>
        <v>0</v>
      </c>
      <c r="CE472" s="15"/>
      <c r="CF472" s="24">
        <f t="shared" si="544"/>
        <v>0</v>
      </c>
      <c r="CG472" s="5">
        <v>0</v>
      </c>
      <c r="CH472" s="63"/>
      <c r="CI472" s="15"/>
      <c r="CJ472" s="13"/>
      <c r="CK472" s="98">
        <f t="shared" si="518"/>
        <v>0</v>
      </c>
      <c r="CL472" s="99">
        <f>CL5</f>
        <v>1</v>
      </c>
      <c r="CM472" s="100"/>
      <c r="CN472" s="110"/>
      <c r="CO472" s="95">
        <f t="shared" si="519"/>
        <v>0</v>
      </c>
      <c r="CP472" s="15"/>
      <c r="CQ472" s="24">
        <f t="shared" si="545"/>
        <v>0</v>
      </c>
      <c r="CR472" s="5">
        <v>0</v>
      </c>
      <c r="CS472" s="63"/>
      <c r="CT472" s="15"/>
      <c r="CU472" s="13"/>
      <c r="CV472" s="98">
        <f t="shared" si="520"/>
        <v>0</v>
      </c>
      <c r="CW472" s="99">
        <f>CW5</f>
        <v>1</v>
      </c>
      <c r="CX472" s="100"/>
      <c r="CY472" s="110"/>
      <c r="CZ472" s="95">
        <f t="shared" si="521"/>
        <v>0</v>
      </c>
      <c r="DA472" s="15"/>
      <c r="DB472" s="24">
        <f t="shared" si="546"/>
        <v>0</v>
      </c>
      <c r="DC472" s="5">
        <v>0</v>
      </c>
      <c r="DD472" s="63"/>
      <c r="DE472" s="15"/>
      <c r="DF472" s="13"/>
      <c r="DG472" s="98">
        <f t="shared" si="522"/>
        <v>0</v>
      </c>
      <c r="DH472" s="99">
        <f>DH5</f>
        <v>1</v>
      </c>
      <c r="DI472" s="100"/>
      <c r="DJ472" s="110"/>
      <c r="DK472" s="95">
        <f t="shared" si="523"/>
        <v>0</v>
      </c>
      <c r="DL472" s="15"/>
      <c r="DM472" s="24">
        <f t="shared" si="547"/>
        <v>0</v>
      </c>
      <c r="DN472" s="5">
        <v>0</v>
      </c>
      <c r="DO472" s="63"/>
      <c r="DP472" s="15"/>
      <c r="DQ472" s="13"/>
      <c r="DR472" s="98">
        <f t="shared" si="524"/>
        <v>0</v>
      </c>
      <c r="DS472" s="99">
        <f>DS5</f>
        <v>1</v>
      </c>
      <c r="DT472" s="100"/>
      <c r="DU472" s="110"/>
      <c r="DV472" s="95">
        <f t="shared" si="525"/>
        <v>0</v>
      </c>
      <c r="DW472" s="15"/>
      <c r="DX472" s="24">
        <f t="shared" si="548"/>
        <v>0</v>
      </c>
      <c r="DY472" s="5">
        <v>0</v>
      </c>
      <c r="DZ472" s="63"/>
      <c r="EA472" s="15"/>
      <c r="EB472" s="13"/>
      <c r="EC472" s="98">
        <f t="shared" si="526"/>
        <v>0</v>
      </c>
      <c r="ED472" s="99">
        <f>ED5</f>
        <v>1</v>
      </c>
      <c r="EE472" s="100"/>
      <c r="EF472" s="110"/>
      <c r="EG472" s="95">
        <f t="shared" si="527"/>
        <v>0</v>
      </c>
      <c r="EH472" s="15"/>
      <c r="EI472" s="24">
        <f t="shared" si="549"/>
        <v>0</v>
      </c>
      <c r="EJ472" s="5">
        <v>0</v>
      </c>
      <c r="EK472" s="63"/>
      <c r="EL472" s="15"/>
      <c r="EM472" s="13"/>
      <c r="EN472" s="98">
        <f t="shared" si="528"/>
        <v>0</v>
      </c>
      <c r="EO472" s="99">
        <f>EO5</f>
        <v>1</v>
      </c>
      <c r="EP472" s="100"/>
      <c r="EQ472" s="110"/>
      <c r="ER472" s="95">
        <f t="shared" si="529"/>
        <v>0</v>
      </c>
      <c r="ES472" s="15"/>
      <c r="ET472" s="24">
        <f t="shared" si="550"/>
        <v>0</v>
      </c>
      <c r="EU472" s="5">
        <v>0</v>
      </c>
      <c r="EV472" s="63"/>
      <c r="EW472" s="15"/>
      <c r="EX472" s="13"/>
      <c r="EY472" s="98">
        <f t="shared" si="530"/>
        <v>0</v>
      </c>
      <c r="EZ472" s="99">
        <f>EZ5</f>
        <v>1</v>
      </c>
      <c r="FA472" s="100"/>
      <c r="FB472" s="110"/>
      <c r="FC472" s="95">
        <f t="shared" si="531"/>
        <v>0</v>
      </c>
      <c r="FD472" s="15"/>
      <c r="FE472" s="24">
        <f t="shared" si="551"/>
        <v>0</v>
      </c>
      <c r="FF472" s="5">
        <v>0</v>
      </c>
      <c r="FG472" s="63"/>
      <c r="FH472" s="15"/>
      <c r="FI472" s="13"/>
      <c r="FJ472" s="98">
        <f t="shared" si="532"/>
        <v>0</v>
      </c>
      <c r="FK472" s="99">
        <f>FK5</f>
        <v>1</v>
      </c>
      <c r="FL472" s="100"/>
      <c r="FM472" s="110"/>
      <c r="FN472" s="95">
        <f t="shared" si="533"/>
        <v>0</v>
      </c>
      <c r="FO472" s="15"/>
      <c r="FP472" s="24">
        <f t="shared" si="552"/>
        <v>0</v>
      </c>
      <c r="FQ472" s="5">
        <v>0</v>
      </c>
      <c r="FR472" s="8">
        <v>0</v>
      </c>
      <c r="FS472" s="84">
        <f t="shared" si="553"/>
        <v>3.8612700000000002</v>
      </c>
      <c r="FT472" s="85">
        <f t="shared" si="554"/>
        <v>500</v>
      </c>
      <c r="FU472" s="85">
        <f t="shared" si="555"/>
        <v>500</v>
      </c>
      <c r="FV472" s="85">
        <f t="shared" si="556"/>
        <v>500</v>
      </c>
      <c r="FW472" s="85">
        <f t="shared" si="557"/>
        <v>500</v>
      </c>
      <c r="FX472" s="85">
        <f t="shared" si="558"/>
        <v>3.6489001499999998</v>
      </c>
      <c r="FY472" s="85">
        <f t="shared" si="559"/>
        <v>500</v>
      </c>
      <c r="FZ472" s="85">
        <f t="shared" si="560"/>
        <v>500</v>
      </c>
      <c r="GA472" s="85">
        <f t="shared" si="561"/>
        <v>500</v>
      </c>
      <c r="GB472" s="85">
        <f t="shared" si="562"/>
        <v>500</v>
      </c>
      <c r="GC472" s="85">
        <f t="shared" si="563"/>
        <v>500</v>
      </c>
      <c r="GD472" s="85">
        <f t="shared" si="564"/>
        <v>500</v>
      </c>
      <c r="GE472" s="85">
        <f t="shared" si="565"/>
        <v>500</v>
      </c>
      <c r="GF472" s="85">
        <f t="shared" si="566"/>
        <v>500</v>
      </c>
      <c r="GG472" s="85">
        <f t="shared" si="567"/>
        <v>500</v>
      </c>
      <c r="GH472" s="101">
        <f t="shared" si="534"/>
        <v>2</v>
      </c>
      <c r="GI472" s="102">
        <f t="shared" si="535"/>
        <v>7.5101701500000004</v>
      </c>
      <c r="GJ472" s="102">
        <f t="shared" si="536"/>
        <v>3.7550850750000002</v>
      </c>
      <c r="GK472" s="79">
        <f>ROW()</f>
        <v>472</v>
      </c>
    </row>
    <row r="473" spans="1:193" s="12" customFormat="1" ht="50.1" customHeight="1">
      <c r="A473" s="17">
        <f>ROW()</f>
        <v>473</v>
      </c>
      <c r="B473" s="32">
        <f t="shared" si="568"/>
        <v>467</v>
      </c>
      <c r="C473" s="33">
        <f t="shared" si="569"/>
        <v>467</v>
      </c>
      <c r="D473" s="31" t="s">
        <v>37</v>
      </c>
      <c r="E473" s="390">
        <f t="shared" si="537"/>
        <v>6.5280127499999994</v>
      </c>
      <c r="F473" s="107">
        <f t="shared" si="503"/>
        <v>6.717981374999999</v>
      </c>
      <c r="G473" s="3">
        <v>0</v>
      </c>
      <c r="H473" s="4">
        <v>0</v>
      </c>
      <c r="I473" s="63"/>
      <c r="J473" s="15"/>
      <c r="K473" s="13"/>
      <c r="L473" s="98">
        <f t="shared" si="504"/>
        <v>1</v>
      </c>
      <c r="M473" s="99">
        <f>M5</f>
        <v>0.94499999999999995</v>
      </c>
      <c r="N473" s="100">
        <v>7.31</v>
      </c>
      <c r="O473" s="110">
        <v>416017</v>
      </c>
      <c r="P473" s="95">
        <f t="shared" si="505"/>
        <v>6.9079499999999996</v>
      </c>
      <c r="Q473" s="15"/>
      <c r="R473" s="24">
        <f t="shared" si="538"/>
        <v>2</v>
      </c>
      <c r="S473" s="25">
        <v>0</v>
      </c>
      <c r="T473" s="63"/>
      <c r="U473" s="15"/>
      <c r="V473" s="13"/>
      <c r="W473" s="98">
        <f t="shared" si="506"/>
        <v>0</v>
      </c>
      <c r="X473" s="99">
        <f>X5</f>
        <v>0.97</v>
      </c>
      <c r="Y473" s="100"/>
      <c r="Z473" s="110"/>
      <c r="AA473" s="95">
        <f t="shared" si="507"/>
        <v>0</v>
      </c>
      <c r="AB473" s="15"/>
      <c r="AC473" s="24">
        <f t="shared" si="539"/>
        <v>0</v>
      </c>
      <c r="AD473" s="5">
        <v>0</v>
      </c>
      <c r="AE473" s="63"/>
      <c r="AF473" s="15"/>
      <c r="AG473" s="13"/>
      <c r="AH473" s="98">
        <f t="shared" si="508"/>
        <v>0</v>
      </c>
      <c r="AI473" s="99">
        <f>AI5</f>
        <v>0.95499999999999996</v>
      </c>
      <c r="AJ473" s="100"/>
      <c r="AK473" s="110"/>
      <c r="AL473" s="95">
        <f t="shared" si="509"/>
        <v>0</v>
      </c>
      <c r="AM473" s="15"/>
      <c r="AN473" s="24">
        <f t="shared" si="540"/>
        <v>0</v>
      </c>
      <c r="AO473" s="5">
        <v>0</v>
      </c>
      <c r="AP473" s="63"/>
      <c r="AQ473" s="15"/>
      <c r="AR473" s="13"/>
      <c r="AS473" s="98">
        <f t="shared" si="510"/>
        <v>0</v>
      </c>
      <c r="AT473" s="99">
        <f>AT5</f>
        <v>0.96</v>
      </c>
      <c r="AU473" s="100"/>
      <c r="AV473" s="110"/>
      <c r="AW473" s="95">
        <f t="shared" si="511"/>
        <v>0</v>
      </c>
      <c r="AX473" s="15"/>
      <c r="AY473" s="24">
        <f t="shared" si="541"/>
        <v>0</v>
      </c>
      <c r="AZ473" s="5">
        <v>0</v>
      </c>
      <c r="BA473" s="63"/>
      <c r="BB473" s="15"/>
      <c r="BC473" s="13"/>
      <c r="BD473" s="98">
        <f t="shared" si="512"/>
        <v>0</v>
      </c>
      <c r="BE473" s="99">
        <f>BE5</f>
        <v>0.98</v>
      </c>
      <c r="BF473" s="100"/>
      <c r="BG473" s="110"/>
      <c r="BH473" s="95">
        <f t="shared" si="513"/>
        <v>0</v>
      </c>
      <c r="BI473" s="15"/>
      <c r="BJ473" s="24">
        <f t="shared" si="542"/>
        <v>0</v>
      </c>
      <c r="BK473" s="5">
        <v>0</v>
      </c>
      <c r="BL473" s="63"/>
      <c r="BM473" s="15"/>
      <c r="BN473" s="13"/>
      <c r="BO473" s="98">
        <f t="shared" si="514"/>
        <v>1</v>
      </c>
      <c r="BP473" s="99">
        <f>BP5</f>
        <v>0.94499999999999995</v>
      </c>
      <c r="BQ473" s="100">
        <v>6.9079499999999996</v>
      </c>
      <c r="BR473" s="110"/>
      <c r="BS473" s="95">
        <f t="shared" si="515"/>
        <v>6.5280127499999994</v>
      </c>
      <c r="BT473" s="15"/>
      <c r="BU473" s="24">
        <f t="shared" si="543"/>
        <v>1</v>
      </c>
      <c r="BV473" s="5">
        <v>0</v>
      </c>
      <c r="BW473" s="63"/>
      <c r="BX473" s="15"/>
      <c r="BY473" s="13"/>
      <c r="BZ473" s="98">
        <f t="shared" si="516"/>
        <v>0</v>
      </c>
      <c r="CA473" s="99">
        <f>CA5</f>
        <v>1</v>
      </c>
      <c r="CB473" s="100"/>
      <c r="CC473" s="110"/>
      <c r="CD473" s="95">
        <f t="shared" si="517"/>
        <v>0</v>
      </c>
      <c r="CE473" s="15"/>
      <c r="CF473" s="24">
        <f t="shared" si="544"/>
        <v>0</v>
      </c>
      <c r="CG473" s="5">
        <v>0</v>
      </c>
      <c r="CH473" s="63"/>
      <c r="CI473" s="15"/>
      <c r="CJ473" s="13"/>
      <c r="CK473" s="98">
        <f t="shared" si="518"/>
        <v>0</v>
      </c>
      <c r="CL473" s="99">
        <f>CL5</f>
        <v>1</v>
      </c>
      <c r="CM473" s="100"/>
      <c r="CN473" s="110"/>
      <c r="CO473" s="95">
        <f t="shared" si="519"/>
        <v>0</v>
      </c>
      <c r="CP473" s="15"/>
      <c r="CQ473" s="24">
        <f t="shared" si="545"/>
        <v>0</v>
      </c>
      <c r="CR473" s="5">
        <v>0</v>
      </c>
      <c r="CS473" s="63"/>
      <c r="CT473" s="15"/>
      <c r="CU473" s="13"/>
      <c r="CV473" s="98">
        <f t="shared" si="520"/>
        <v>0</v>
      </c>
      <c r="CW473" s="99">
        <f>CW5</f>
        <v>1</v>
      </c>
      <c r="CX473" s="100"/>
      <c r="CY473" s="110"/>
      <c r="CZ473" s="95">
        <f t="shared" si="521"/>
        <v>0</v>
      </c>
      <c r="DA473" s="15"/>
      <c r="DB473" s="24">
        <f t="shared" si="546"/>
        <v>0</v>
      </c>
      <c r="DC473" s="5">
        <v>0</v>
      </c>
      <c r="DD473" s="63"/>
      <c r="DE473" s="15"/>
      <c r="DF473" s="13"/>
      <c r="DG473" s="98">
        <f t="shared" si="522"/>
        <v>0</v>
      </c>
      <c r="DH473" s="99">
        <f>DH5</f>
        <v>1</v>
      </c>
      <c r="DI473" s="100"/>
      <c r="DJ473" s="110"/>
      <c r="DK473" s="95">
        <f t="shared" si="523"/>
        <v>0</v>
      </c>
      <c r="DL473" s="15"/>
      <c r="DM473" s="24">
        <f t="shared" si="547"/>
        <v>0</v>
      </c>
      <c r="DN473" s="5">
        <v>0</v>
      </c>
      <c r="DO473" s="63"/>
      <c r="DP473" s="15"/>
      <c r="DQ473" s="13"/>
      <c r="DR473" s="98">
        <f t="shared" si="524"/>
        <v>0</v>
      </c>
      <c r="DS473" s="99">
        <f>DS5</f>
        <v>1</v>
      </c>
      <c r="DT473" s="100"/>
      <c r="DU473" s="110"/>
      <c r="DV473" s="95">
        <f t="shared" si="525"/>
        <v>0</v>
      </c>
      <c r="DW473" s="15"/>
      <c r="DX473" s="24">
        <f t="shared" si="548"/>
        <v>0</v>
      </c>
      <c r="DY473" s="5">
        <v>0</v>
      </c>
      <c r="DZ473" s="63"/>
      <c r="EA473" s="15"/>
      <c r="EB473" s="13"/>
      <c r="EC473" s="98">
        <f t="shared" si="526"/>
        <v>0</v>
      </c>
      <c r="ED473" s="99">
        <f>ED5</f>
        <v>1</v>
      </c>
      <c r="EE473" s="100"/>
      <c r="EF473" s="110"/>
      <c r="EG473" s="95">
        <f t="shared" si="527"/>
        <v>0</v>
      </c>
      <c r="EH473" s="15"/>
      <c r="EI473" s="24">
        <f t="shared" si="549"/>
        <v>0</v>
      </c>
      <c r="EJ473" s="5">
        <v>0</v>
      </c>
      <c r="EK473" s="63"/>
      <c r="EL473" s="15"/>
      <c r="EM473" s="13"/>
      <c r="EN473" s="98">
        <f t="shared" si="528"/>
        <v>0</v>
      </c>
      <c r="EO473" s="99">
        <f>EO5</f>
        <v>1</v>
      </c>
      <c r="EP473" s="100"/>
      <c r="EQ473" s="110"/>
      <c r="ER473" s="95">
        <f t="shared" si="529"/>
        <v>0</v>
      </c>
      <c r="ES473" s="15"/>
      <c r="ET473" s="24">
        <f t="shared" si="550"/>
        <v>0</v>
      </c>
      <c r="EU473" s="5">
        <v>0</v>
      </c>
      <c r="EV473" s="63"/>
      <c r="EW473" s="15"/>
      <c r="EX473" s="13"/>
      <c r="EY473" s="98">
        <f t="shared" si="530"/>
        <v>0</v>
      </c>
      <c r="EZ473" s="99">
        <f>EZ5</f>
        <v>1</v>
      </c>
      <c r="FA473" s="100"/>
      <c r="FB473" s="110"/>
      <c r="FC473" s="95">
        <f t="shared" si="531"/>
        <v>0</v>
      </c>
      <c r="FD473" s="15"/>
      <c r="FE473" s="24">
        <f t="shared" si="551"/>
        <v>0</v>
      </c>
      <c r="FF473" s="5">
        <v>0</v>
      </c>
      <c r="FG473" s="63"/>
      <c r="FH473" s="15"/>
      <c r="FI473" s="13"/>
      <c r="FJ473" s="98">
        <f t="shared" si="532"/>
        <v>0</v>
      </c>
      <c r="FK473" s="99">
        <f>FK5</f>
        <v>1</v>
      </c>
      <c r="FL473" s="100"/>
      <c r="FM473" s="110"/>
      <c r="FN473" s="95">
        <f t="shared" si="533"/>
        <v>0</v>
      </c>
      <c r="FO473" s="15"/>
      <c r="FP473" s="24">
        <f t="shared" si="552"/>
        <v>0</v>
      </c>
      <c r="FQ473" s="5">
        <v>0</v>
      </c>
      <c r="FR473" s="8">
        <v>0</v>
      </c>
      <c r="FS473" s="84">
        <f t="shared" si="553"/>
        <v>6.9079499999999996</v>
      </c>
      <c r="FT473" s="85">
        <f t="shared" si="554"/>
        <v>500</v>
      </c>
      <c r="FU473" s="85">
        <f t="shared" si="555"/>
        <v>500</v>
      </c>
      <c r="FV473" s="85">
        <f t="shared" si="556"/>
        <v>500</v>
      </c>
      <c r="FW473" s="85">
        <f t="shared" si="557"/>
        <v>500</v>
      </c>
      <c r="FX473" s="85">
        <f t="shared" si="558"/>
        <v>6.5280127499999994</v>
      </c>
      <c r="FY473" s="85">
        <f t="shared" si="559"/>
        <v>500</v>
      </c>
      <c r="FZ473" s="85">
        <f t="shared" si="560"/>
        <v>500</v>
      </c>
      <c r="GA473" s="85">
        <f t="shared" si="561"/>
        <v>500</v>
      </c>
      <c r="GB473" s="85">
        <f t="shared" si="562"/>
        <v>500</v>
      </c>
      <c r="GC473" s="85">
        <f t="shared" si="563"/>
        <v>500</v>
      </c>
      <c r="GD473" s="85">
        <f t="shared" si="564"/>
        <v>500</v>
      </c>
      <c r="GE473" s="85">
        <f t="shared" si="565"/>
        <v>500</v>
      </c>
      <c r="GF473" s="85">
        <f t="shared" si="566"/>
        <v>500</v>
      </c>
      <c r="GG473" s="85">
        <f t="shared" si="567"/>
        <v>500</v>
      </c>
      <c r="GH473" s="101">
        <f t="shared" si="534"/>
        <v>2</v>
      </c>
      <c r="GI473" s="102">
        <f t="shared" si="535"/>
        <v>13.435962749999998</v>
      </c>
      <c r="GJ473" s="102">
        <f t="shared" si="536"/>
        <v>6.717981374999999</v>
      </c>
      <c r="GK473" s="79">
        <f>ROW()</f>
        <v>473</v>
      </c>
    </row>
    <row r="474" spans="1:193" s="12" customFormat="1" ht="50.1" customHeight="1">
      <c r="A474" s="17">
        <f>ROW()</f>
        <v>474</v>
      </c>
      <c r="B474" s="32">
        <f t="shared" si="568"/>
        <v>468</v>
      </c>
      <c r="C474" s="33">
        <f t="shared" si="569"/>
        <v>468</v>
      </c>
      <c r="D474" s="31" t="s">
        <v>38</v>
      </c>
      <c r="E474" s="390">
        <f t="shared" si="537"/>
        <v>5.0161214249999997</v>
      </c>
      <c r="F474" s="107">
        <f t="shared" si="503"/>
        <v>5.1620932125000003</v>
      </c>
      <c r="G474" s="3">
        <v>0</v>
      </c>
      <c r="H474" s="4">
        <v>0</v>
      </c>
      <c r="I474" s="63"/>
      <c r="J474" s="15"/>
      <c r="K474" s="13"/>
      <c r="L474" s="98">
        <f t="shared" si="504"/>
        <v>1</v>
      </c>
      <c r="M474" s="99">
        <f>M5</f>
        <v>0.94499999999999995</v>
      </c>
      <c r="N474" s="100">
        <v>5.617</v>
      </c>
      <c r="O474" s="110">
        <v>416197</v>
      </c>
      <c r="P474" s="95">
        <f t="shared" si="505"/>
        <v>5.308065</v>
      </c>
      <c r="Q474" s="15"/>
      <c r="R474" s="24">
        <f t="shared" si="538"/>
        <v>2</v>
      </c>
      <c r="S474" s="25">
        <v>0</v>
      </c>
      <c r="T474" s="63"/>
      <c r="U474" s="15"/>
      <c r="V474" s="13"/>
      <c r="W474" s="98">
        <f t="shared" si="506"/>
        <v>0</v>
      </c>
      <c r="X474" s="99">
        <f>X5</f>
        <v>0.97</v>
      </c>
      <c r="Y474" s="100"/>
      <c r="Z474" s="110"/>
      <c r="AA474" s="95">
        <f t="shared" si="507"/>
        <v>0</v>
      </c>
      <c r="AB474" s="15"/>
      <c r="AC474" s="24">
        <f t="shared" si="539"/>
        <v>0</v>
      </c>
      <c r="AD474" s="5">
        <v>0</v>
      </c>
      <c r="AE474" s="63"/>
      <c r="AF474" s="15"/>
      <c r="AG474" s="13"/>
      <c r="AH474" s="98">
        <f t="shared" si="508"/>
        <v>0</v>
      </c>
      <c r="AI474" s="99">
        <f>AI5</f>
        <v>0.95499999999999996</v>
      </c>
      <c r="AJ474" s="100"/>
      <c r="AK474" s="110"/>
      <c r="AL474" s="95">
        <f t="shared" si="509"/>
        <v>0</v>
      </c>
      <c r="AM474" s="15"/>
      <c r="AN474" s="24">
        <f t="shared" si="540"/>
        <v>0</v>
      </c>
      <c r="AO474" s="5">
        <v>0</v>
      </c>
      <c r="AP474" s="63"/>
      <c r="AQ474" s="15"/>
      <c r="AR474" s="13"/>
      <c r="AS474" s="98">
        <f t="shared" si="510"/>
        <v>0</v>
      </c>
      <c r="AT474" s="99">
        <f>AT5</f>
        <v>0.96</v>
      </c>
      <c r="AU474" s="100"/>
      <c r="AV474" s="110"/>
      <c r="AW474" s="95">
        <f t="shared" si="511"/>
        <v>0</v>
      </c>
      <c r="AX474" s="15"/>
      <c r="AY474" s="24">
        <f t="shared" si="541"/>
        <v>0</v>
      </c>
      <c r="AZ474" s="5">
        <v>0</v>
      </c>
      <c r="BA474" s="63"/>
      <c r="BB474" s="15"/>
      <c r="BC474" s="13"/>
      <c r="BD474" s="98">
        <f t="shared" si="512"/>
        <v>0</v>
      </c>
      <c r="BE474" s="99">
        <f>BE5</f>
        <v>0.98</v>
      </c>
      <c r="BF474" s="100"/>
      <c r="BG474" s="110"/>
      <c r="BH474" s="95">
        <f t="shared" si="513"/>
        <v>0</v>
      </c>
      <c r="BI474" s="15"/>
      <c r="BJ474" s="24">
        <f t="shared" si="542"/>
        <v>0</v>
      </c>
      <c r="BK474" s="5">
        <v>0</v>
      </c>
      <c r="BL474" s="63"/>
      <c r="BM474" s="15"/>
      <c r="BN474" s="13"/>
      <c r="BO474" s="98">
        <f t="shared" si="514"/>
        <v>1</v>
      </c>
      <c r="BP474" s="99">
        <f>BP5</f>
        <v>0.94499999999999995</v>
      </c>
      <c r="BQ474" s="100">
        <v>5.308065</v>
      </c>
      <c r="BR474" s="110"/>
      <c r="BS474" s="95">
        <f t="shared" si="515"/>
        <v>5.0161214249999997</v>
      </c>
      <c r="BT474" s="15"/>
      <c r="BU474" s="24">
        <f t="shared" si="543"/>
        <v>1</v>
      </c>
      <c r="BV474" s="5">
        <v>0</v>
      </c>
      <c r="BW474" s="63"/>
      <c r="BX474" s="15"/>
      <c r="BY474" s="13"/>
      <c r="BZ474" s="98">
        <f t="shared" si="516"/>
        <v>0</v>
      </c>
      <c r="CA474" s="99">
        <f>CA5</f>
        <v>1</v>
      </c>
      <c r="CB474" s="100"/>
      <c r="CC474" s="110"/>
      <c r="CD474" s="95">
        <f t="shared" si="517"/>
        <v>0</v>
      </c>
      <c r="CE474" s="15"/>
      <c r="CF474" s="24">
        <f t="shared" si="544"/>
        <v>0</v>
      </c>
      <c r="CG474" s="5">
        <v>0</v>
      </c>
      <c r="CH474" s="63"/>
      <c r="CI474" s="15"/>
      <c r="CJ474" s="13"/>
      <c r="CK474" s="98">
        <f t="shared" si="518"/>
        <v>0</v>
      </c>
      <c r="CL474" s="99">
        <f>CL5</f>
        <v>1</v>
      </c>
      <c r="CM474" s="100"/>
      <c r="CN474" s="110"/>
      <c r="CO474" s="95">
        <f t="shared" si="519"/>
        <v>0</v>
      </c>
      <c r="CP474" s="15"/>
      <c r="CQ474" s="24">
        <f t="shared" si="545"/>
        <v>0</v>
      </c>
      <c r="CR474" s="5">
        <v>0</v>
      </c>
      <c r="CS474" s="63"/>
      <c r="CT474" s="15"/>
      <c r="CU474" s="13"/>
      <c r="CV474" s="98">
        <f t="shared" si="520"/>
        <v>0</v>
      </c>
      <c r="CW474" s="99">
        <f>CW5</f>
        <v>1</v>
      </c>
      <c r="CX474" s="100"/>
      <c r="CY474" s="110"/>
      <c r="CZ474" s="95">
        <f t="shared" si="521"/>
        <v>0</v>
      </c>
      <c r="DA474" s="15"/>
      <c r="DB474" s="24">
        <f t="shared" si="546"/>
        <v>0</v>
      </c>
      <c r="DC474" s="5">
        <v>0</v>
      </c>
      <c r="DD474" s="63"/>
      <c r="DE474" s="15"/>
      <c r="DF474" s="13"/>
      <c r="DG474" s="98">
        <f t="shared" si="522"/>
        <v>0</v>
      </c>
      <c r="DH474" s="99">
        <f>DH5</f>
        <v>1</v>
      </c>
      <c r="DI474" s="100"/>
      <c r="DJ474" s="110"/>
      <c r="DK474" s="95">
        <f t="shared" si="523"/>
        <v>0</v>
      </c>
      <c r="DL474" s="15"/>
      <c r="DM474" s="24">
        <f t="shared" si="547"/>
        <v>0</v>
      </c>
      <c r="DN474" s="5">
        <v>0</v>
      </c>
      <c r="DO474" s="63"/>
      <c r="DP474" s="15"/>
      <c r="DQ474" s="13"/>
      <c r="DR474" s="98">
        <f t="shared" si="524"/>
        <v>0</v>
      </c>
      <c r="DS474" s="99">
        <f>DS5</f>
        <v>1</v>
      </c>
      <c r="DT474" s="100"/>
      <c r="DU474" s="110"/>
      <c r="DV474" s="95">
        <f t="shared" si="525"/>
        <v>0</v>
      </c>
      <c r="DW474" s="15"/>
      <c r="DX474" s="24">
        <f t="shared" si="548"/>
        <v>0</v>
      </c>
      <c r="DY474" s="5">
        <v>0</v>
      </c>
      <c r="DZ474" s="63"/>
      <c r="EA474" s="15"/>
      <c r="EB474" s="13"/>
      <c r="EC474" s="98">
        <f t="shared" si="526"/>
        <v>0</v>
      </c>
      <c r="ED474" s="99">
        <f>ED5</f>
        <v>1</v>
      </c>
      <c r="EE474" s="100"/>
      <c r="EF474" s="110"/>
      <c r="EG474" s="95">
        <f t="shared" si="527"/>
        <v>0</v>
      </c>
      <c r="EH474" s="15"/>
      <c r="EI474" s="24">
        <f t="shared" si="549"/>
        <v>0</v>
      </c>
      <c r="EJ474" s="5">
        <v>0</v>
      </c>
      <c r="EK474" s="63"/>
      <c r="EL474" s="15"/>
      <c r="EM474" s="13"/>
      <c r="EN474" s="98">
        <f t="shared" si="528"/>
        <v>0</v>
      </c>
      <c r="EO474" s="99">
        <f>EO5</f>
        <v>1</v>
      </c>
      <c r="EP474" s="100"/>
      <c r="EQ474" s="110"/>
      <c r="ER474" s="95">
        <f t="shared" si="529"/>
        <v>0</v>
      </c>
      <c r="ES474" s="15"/>
      <c r="ET474" s="24">
        <f t="shared" si="550"/>
        <v>0</v>
      </c>
      <c r="EU474" s="5">
        <v>0</v>
      </c>
      <c r="EV474" s="63"/>
      <c r="EW474" s="15"/>
      <c r="EX474" s="13"/>
      <c r="EY474" s="98">
        <f t="shared" si="530"/>
        <v>0</v>
      </c>
      <c r="EZ474" s="99">
        <f>EZ5</f>
        <v>1</v>
      </c>
      <c r="FA474" s="100"/>
      <c r="FB474" s="110"/>
      <c r="FC474" s="95">
        <f t="shared" si="531"/>
        <v>0</v>
      </c>
      <c r="FD474" s="15"/>
      <c r="FE474" s="24">
        <f t="shared" si="551"/>
        <v>0</v>
      </c>
      <c r="FF474" s="5">
        <v>0</v>
      </c>
      <c r="FG474" s="63"/>
      <c r="FH474" s="15"/>
      <c r="FI474" s="13"/>
      <c r="FJ474" s="98">
        <f t="shared" si="532"/>
        <v>0</v>
      </c>
      <c r="FK474" s="99">
        <f>FK5</f>
        <v>1</v>
      </c>
      <c r="FL474" s="100"/>
      <c r="FM474" s="110"/>
      <c r="FN474" s="95">
        <f t="shared" si="533"/>
        <v>0</v>
      </c>
      <c r="FO474" s="15"/>
      <c r="FP474" s="24">
        <f t="shared" si="552"/>
        <v>0</v>
      </c>
      <c r="FQ474" s="5">
        <v>0</v>
      </c>
      <c r="FR474" s="8">
        <v>0</v>
      </c>
      <c r="FS474" s="84">
        <f t="shared" si="553"/>
        <v>5.308065</v>
      </c>
      <c r="FT474" s="85">
        <f t="shared" si="554"/>
        <v>500</v>
      </c>
      <c r="FU474" s="85">
        <f t="shared" si="555"/>
        <v>500</v>
      </c>
      <c r="FV474" s="85">
        <f t="shared" si="556"/>
        <v>500</v>
      </c>
      <c r="FW474" s="85">
        <f t="shared" si="557"/>
        <v>500</v>
      </c>
      <c r="FX474" s="85">
        <f t="shared" si="558"/>
        <v>5.0161214249999997</v>
      </c>
      <c r="FY474" s="85">
        <f t="shared" si="559"/>
        <v>500</v>
      </c>
      <c r="FZ474" s="85">
        <f t="shared" si="560"/>
        <v>500</v>
      </c>
      <c r="GA474" s="85">
        <f t="shared" si="561"/>
        <v>500</v>
      </c>
      <c r="GB474" s="85">
        <f t="shared" si="562"/>
        <v>500</v>
      </c>
      <c r="GC474" s="85">
        <f t="shared" si="563"/>
        <v>500</v>
      </c>
      <c r="GD474" s="85">
        <f t="shared" si="564"/>
        <v>500</v>
      </c>
      <c r="GE474" s="85">
        <f t="shared" si="565"/>
        <v>500</v>
      </c>
      <c r="GF474" s="85">
        <f t="shared" si="566"/>
        <v>500</v>
      </c>
      <c r="GG474" s="85">
        <f t="shared" si="567"/>
        <v>500</v>
      </c>
      <c r="GH474" s="101">
        <f t="shared" si="534"/>
        <v>2</v>
      </c>
      <c r="GI474" s="102">
        <f t="shared" si="535"/>
        <v>10.324186425000001</v>
      </c>
      <c r="GJ474" s="102">
        <f t="shared" si="536"/>
        <v>5.1620932125000003</v>
      </c>
      <c r="GK474" s="79">
        <f>ROW()</f>
        <v>474</v>
      </c>
    </row>
    <row r="475" spans="1:193" s="12" customFormat="1" ht="50.1" customHeight="1">
      <c r="A475" s="17">
        <f>ROW()</f>
        <v>475</v>
      </c>
      <c r="B475" s="32">
        <f t="shared" si="568"/>
        <v>469</v>
      </c>
      <c r="C475" s="33">
        <f t="shared" si="569"/>
        <v>469</v>
      </c>
      <c r="D475" s="31" t="s">
        <v>39</v>
      </c>
      <c r="E475" s="390">
        <f t="shared" si="537"/>
        <v>3.2014946249999996</v>
      </c>
      <c r="F475" s="107">
        <f t="shared" si="503"/>
        <v>3.2946598125</v>
      </c>
      <c r="G475" s="3">
        <v>0</v>
      </c>
      <c r="H475" s="4">
        <v>0</v>
      </c>
      <c r="I475" s="63"/>
      <c r="J475" s="15"/>
      <c r="K475" s="13"/>
      <c r="L475" s="98">
        <f t="shared" si="504"/>
        <v>1</v>
      </c>
      <c r="M475" s="99">
        <f>M5</f>
        <v>0.94499999999999995</v>
      </c>
      <c r="N475" s="100">
        <v>3.585</v>
      </c>
      <c r="O475" s="110">
        <v>416154</v>
      </c>
      <c r="P475" s="95">
        <f t="shared" si="505"/>
        <v>3.3878249999999999</v>
      </c>
      <c r="Q475" s="15"/>
      <c r="R475" s="24">
        <f t="shared" si="538"/>
        <v>2</v>
      </c>
      <c r="S475" s="25">
        <v>0</v>
      </c>
      <c r="T475" s="63"/>
      <c r="U475" s="15"/>
      <c r="V475" s="13"/>
      <c r="W475" s="98">
        <f t="shared" si="506"/>
        <v>0</v>
      </c>
      <c r="X475" s="99">
        <f>X5</f>
        <v>0.97</v>
      </c>
      <c r="Y475" s="100"/>
      <c r="Z475" s="110"/>
      <c r="AA475" s="95">
        <f t="shared" si="507"/>
        <v>0</v>
      </c>
      <c r="AB475" s="15"/>
      <c r="AC475" s="24">
        <f t="shared" si="539"/>
        <v>0</v>
      </c>
      <c r="AD475" s="5">
        <v>0</v>
      </c>
      <c r="AE475" s="63"/>
      <c r="AF475" s="15"/>
      <c r="AG475" s="13"/>
      <c r="AH475" s="98">
        <f t="shared" si="508"/>
        <v>0</v>
      </c>
      <c r="AI475" s="99">
        <f>AI5</f>
        <v>0.95499999999999996</v>
      </c>
      <c r="AJ475" s="100"/>
      <c r="AK475" s="110"/>
      <c r="AL475" s="95">
        <f t="shared" si="509"/>
        <v>0</v>
      </c>
      <c r="AM475" s="15"/>
      <c r="AN475" s="24">
        <f t="shared" si="540"/>
        <v>0</v>
      </c>
      <c r="AO475" s="5">
        <v>0</v>
      </c>
      <c r="AP475" s="63"/>
      <c r="AQ475" s="15"/>
      <c r="AR475" s="13"/>
      <c r="AS475" s="98">
        <f t="shared" si="510"/>
        <v>0</v>
      </c>
      <c r="AT475" s="99">
        <f>AT5</f>
        <v>0.96</v>
      </c>
      <c r="AU475" s="100"/>
      <c r="AV475" s="110"/>
      <c r="AW475" s="95">
        <f t="shared" si="511"/>
        <v>0</v>
      </c>
      <c r="AX475" s="15"/>
      <c r="AY475" s="24">
        <f t="shared" si="541"/>
        <v>0</v>
      </c>
      <c r="AZ475" s="5">
        <v>0</v>
      </c>
      <c r="BA475" s="63"/>
      <c r="BB475" s="15"/>
      <c r="BC475" s="13"/>
      <c r="BD475" s="98">
        <f t="shared" si="512"/>
        <v>0</v>
      </c>
      <c r="BE475" s="99">
        <f>BE5</f>
        <v>0.98</v>
      </c>
      <c r="BF475" s="100"/>
      <c r="BG475" s="110"/>
      <c r="BH475" s="95">
        <f t="shared" si="513"/>
        <v>0</v>
      </c>
      <c r="BI475" s="15"/>
      <c r="BJ475" s="24">
        <f t="shared" si="542"/>
        <v>0</v>
      </c>
      <c r="BK475" s="5">
        <v>0</v>
      </c>
      <c r="BL475" s="63"/>
      <c r="BM475" s="15"/>
      <c r="BN475" s="13"/>
      <c r="BO475" s="98">
        <f t="shared" si="514"/>
        <v>1</v>
      </c>
      <c r="BP475" s="99">
        <f>BP5</f>
        <v>0.94499999999999995</v>
      </c>
      <c r="BQ475" s="100">
        <v>3.3878249999999999</v>
      </c>
      <c r="BR475" s="110"/>
      <c r="BS475" s="95">
        <f t="shared" si="515"/>
        <v>3.2014946249999996</v>
      </c>
      <c r="BT475" s="15"/>
      <c r="BU475" s="24">
        <f t="shared" si="543"/>
        <v>1</v>
      </c>
      <c r="BV475" s="5">
        <v>0</v>
      </c>
      <c r="BW475" s="63"/>
      <c r="BX475" s="15"/>
      <c r="BY475" s="13"/>
      <c r="BZ475" s="98">
        <f t="shared" si="516"/>
        <v>0</v>
      </c>
      <c r="CA475" s="99">
        <f>CA5</f>
        <v>1</v>
      </c>
      <c r="CB475" s="100"/>
      <c r="CC475" s="110"/>
      <c r="CD475" s="95">
        <f t="shared" si="517"/>
        <v>0</v>
      </c>
      <c r="CE475" s="15"/>
      <c r="CF475" s="24">
        <f t="shared" si="544"/>
        <v>0</v>
      </c>
      <c r="CG475" s="5">
        <v>0</v>
      </c>
      <c r="CH475" s="63"/>
      <c r="CI475" s="15"/>
      <c r="CJ475" s="13"/>
      <c r="CK475" s="98">
        <f t="shared" si="518"/>
        <v>0</v>
      </c>
      <c r="CL475" s="99">
        <f>CL5</f>
        <v>1</v>
      </c>
      <c r="CM475" s="100"/>
      <c r="CN475" s="110"/>
      <c r="CO475" s="95">
        <f t="shared" si="519"/>
        <v>0</v>
      </c>
      <c r="CP475" s="15"/>
      <c r="CQ475" s="24">
        <f t="shared" si="545"/>
        <v>0</v>
      </c>
      <c r="CR475" s="5">
        <v>0</v>
      </c>
      <c r="CS475" s="63"/>
      <c r="CT475" s="15"/>
      <c r="CU475" s="13"/>
      <c r="CV475" s="98">
        <f t="shared" si="520"/>
        <v>0</v>
      </c>
      <c r="CW475" s="99">
        <f>CW5</f>
        <v>1</v>
      </c>
      <c r="CX475" s="100"/>
      <c r="CY475" s="110"/>
      <c r="CZ475" s="95">
        <f t="shared" si="521"/>
        <v>0</v>
      </c>
      <c r="DA475" s="15"/>
      <c r="DB475" s="24">
        <f t="shared" si="546"/>
        <v>0</v>
      </c>
      <c r="DC475" s="5">
        <v>0</v>
      </c>
      <c r="DD475" s="63"/>
      <c r="DE475" s="15"/>
      <c r="DF475" s="13"/>
      <c r="DG475" s="98">
        <f t="shared" si="522"/>
        <v>0</v>
      </c>
      <c r="DH475" s="99">
        <f>DH5</f>
        <v>1</v>
      </c>
      <c r="DI475" s="100"/>
      <c r="DJ475" s="110"/>
      <c r="DK475" s="95">
        <f t="shared" si="523"/>
        <v>0</v>
      </c>
      <c r="DL475" s="15"/>
      <c r="DM475" s="24">
        <f t="shared" si="547"/>
        <v>0</v>
      </c>
      <c r="DN475" s="5">
        <v>0</v>
      </c>
      <c r="DO475" s="63"/>
      <c r="DP475" s="15"/>
      <c r="DQ475" s="13"/>
      <c r="DR475" s="98">
        <f t="shared" si="524"/>
        <v>0</v>
      </c>
      <c r="DS475" s="99">
        <f>DS5</f>
        <v>1</v>
      </c>
      <c r="DT475" s="100"/>
      <c r="DU475" s="110"/>
      <c r="DV475" s="95">
        <f t="shared" si="525"/>
        <v>0</v>
      </c>
      <c r="DW475" s="15"/>
      <c r="DX475" s="24">
        <f t="shared" si="548"/>
        <v>0</v>
      </c>
      <c r="DY475" s="5">
        <v>0</v>
      </c>
      <c r="DZ475" s="63"/>
      <c r="EA475" s="15"/>
      <c r="EB475" s="13"/>
      <c r="EC475" s="98">
        <f t="shared" si="526"/>
        <v>0</v>
      </c>
      <c r="ED475" s="99">
        <f>ED5</f>
        <v>1</v>
      </c>
      <c r="EE475" s="100"/>
      <c r="EF475" s="110"/>
      <c r="EG475" s="95">
        <f t="shared" si="527"/>
        <v>0</v>
      </c>
      <c r="EH475" s="15"/>
      <c r="EI475" s="24">
        <f t="shared" si="549"/>
        <v>0</v>
      </c>
      <c r="EJ475" s="5">
        <v>0</v>
      </c>
      <c r="EK475" s="63"/>
      <c r="EL475" s="15"/>
      <c r="EM475" s="13"/>
      <c r="EN475" s="98">
        <f t="shared" si="528"/>
        <v>0</v>
      </c>
      <c r="EO475" s="99">
        <f>EO5</f>
        <v>1</v>
      </c>
      <c r="EP475" s="100"/>
      <c r="EQ475" s="110"/>
      <c r="ER475" s="95">
        <f t="shared" si="529"/>
        <v>0</v>
      </c>
      <c r="ES475" s="15"/>
      <c r="ET475" s="24">
        <f t="shared" si="550"/>
        <v>0</v>
      </c>
      <c r="EU475" s="5">
        <v>0</v>
      </c>
      <c r="EV475" s="63"/>
      <c r="EW475" s="15"/>
      <c r="EX475" s="13"/>
      <c r="EY475" s="98">
        <f t="shared" si="530"/>
        <v>0</v>
      </c>
      <c r="EZ475" s="99">
        <f>EZ5</f>
        <v>1</v>
      </c>
      <c r="FA475" s="100"/>
      <c r="FB475" s="110"/>
      <c r="FC475" s="95">
        <f t="shared" si="531"/>
        <v>0</v>
      </c>
      <c r="FD475" s="15"/>
      <c r="FE475" s="24">
        <f t="shared" si="551"/>
        <v>0</v>
      </c>
      <c r="FF475" s="5">
        <v>0</v>
      </c>
      <c r="FG475" s="63"/>
      <c r="FH475" s="15"/>
      <c r="FI475" s="13"/>
      <c r="FJ475" s="98">
        <f t="shared" si="532"/>
        <v>0</v>
      </c>
      <c r="FK475" s="99">
        <f>FK5</f>
        <v>1</v>
      </c>
      <c r="FL475" s="100"/>
      <c r="FM475" s="110"/>
      <c r="FN475" s="95">
        <f t="shared" si="533"/>
        <v>0</v>
      </c>
      <c r="FO475" s="15"/>
      <c r="FP475" s="24">
        <f t="shared" si="552"/>
        <v>0</v>
      </c>
      <c r="FQ475" s="5">
        <v>0</v>
      </c>
      <c r="FR475" s="8">
        <v>0</v>
      </c>
      <c r="FS475" s="84">
        <f t="shared" si="553"/>
        <v>3.3878249999999999</v>
      </c>
      <c r="FT475" s="85">
        <f t="shared" si="554"/>
        <v>500</v>
      </c>
      <c r="FU475" s="85">
        <f t="shared" si="555"/>
        <v>500</v>
      </c>
      <c r="FV475" s="85">
        <f t="shared" si="556"/>
        <v>500</v>
      </c>
      <c r="FW475" s="85">
        <f t="shared" si="557"/>
        <v>500</v>
      </c>
      <c r="FX475" s="85">
        <f t="shared" si="558"/>
        <v>3.2014946249999996</v>
      </c>
      <c r="FY475" s="85">
        <f t="shared" si="559"/>
        <v>500</v>
      </c>
      <c r="FZ475" s="85">
        <f t="shared" si="560"/>
        <v>500</v>
      </c>
      <c r="GA475" s="85">
        <f t="shared" si="561"/>
        <v>500</v>
      </c>
      <c r="GB475" s="85">
        <f t="shared" si="562"/>
        <v>500</v>
      </c>
      <c r="GC475" s="85">
        <f t="shared" si="563"/>
        <v>500</v>
      </c>
      <c r="GD475" s="85">
        <f t="shared" si="564"/>
        <v>500</v>
      </c>
      <c r="GE475" s="85">
        <f t="shared" si="565"/>
        <v>500</v>
      </c>
      <c r="GF475" s="85">
        <f t="shared" si="566"/>
        <v>500</v>
      </c>
      <c r="GG475" s="85">
        <f t="shared" si="567"/>
        <v>500</v>
      </c>
      <c r="GH475" s="101">
        <f t="shared" si="534"/>
        <v>2</v>
      </c>
      <c r="GI475" s="102">
        <f t="shared" si="535"/>
        <v>6.5893196249999999</v>
      </c>
      <c r="GJ475" s="102">
        <f t="shared" si="536"/>
        <v>3.2946598125</v>
      </c>
      <c r="GK475" s="79">
        <f>ROW()</f>
        <v>475</v>
      </c>
    </row>
    <row r="476" spans="1:193" s="12" customFormat="1" ht="50.1" customHeight="1">
      <c r="A476" s="17">
        <f>ROW()</f>
        <v>476</v>
      </c>
      <c r="B476" s="32">
        <f t="shared" si="568"/>
        <v>470</v>
      </c>
      <c r="C476" s="33">
        <f t="shared" si="569"/>
        <v>470</v>
      </c>
      <c r="D476" s="31" t="s">
        <v>40</v>
      </c>
      <c r="E476" s="390">
        <f t="shared" si="537"/>
        <v>3.6524722499999993</v>
      </c>
      <c r="F476" s="107">
        <f t="shared" si="503"/>
        <v>3.7587611249999995</v>
      </c>
      <c r="G476" s="3">
        <v>0</v>
      </c>
      <c r="H476" s="4">
        <v>0</v>
      </c>
      <c r="I476" s="63"/>
      <c r="J476" s="15"/>
      <c r="K476" s="13"/>
      <c r="L476" s="98">
        <f t="shared" si="504"/>
        <v>1</v>
      </c>
      <c r="M476" s="99">
        <f>M5</f>
        <v>0.94499999999999995</v>
      </c>
      <c r="N476" s="100">
        <v>4.09</v>
      </c>
      <c r="O476" s="110">
        <v>416049</v>
      </c>
      <c r="P476" s="95">
        <f t="shared" si="505"/>
        <v>3.8650499999999997</v>
      </c>
      <c r="Q476" s="15"/>
      <c r="R476" s="24">
        <f t="shared" si="538"/>
        <v>2</v>
      </c>
      <c r="S476" s="25">
        <v>0</v>
      </c>
      <c r="T476" s="63"/>
      <c r="U476" s="15"/>
      <c r="V476" s="13"/>
      <c r="W476" s="98">
        <f t="shared" si="506"/>
        <v>0</v>
      </c>
      <c r="X476" s="99">
        <f>X5</f>
        <v>0.97</v>
      </c>
      <c r="Y476" s="100"/>
      <c r="Z476" s="110"/>
      <c r="AA476" s="95">
        <f t="shared" si="507"/>
        <v>0</v>
      </c>
      <c r="AB476" s="15"/>
      <c r="AC476" s="24">
        <f t="shared" si="539"/>
        <v>0</v>
      </c>
      <c r="AD476" s="5">
        <v>0</v>
      </c>
      <c r="AE476" s="63"/>
      <c r="AF476" s="15"/>
      <c r="AG476" s="13"/>
      <c r="AH476" s="98">
        <f t="shared" si="508"/>
        <v>0</v>
      </c>
      <c r="AI476" s="99">
        <f>AI5</f>
        <v>0.95499999999999996</v>
      </c>
      <c r="AJ476" s="100"/>
      <c r="AK476" s="110"/>
      <c r="AL476" s="95">
        <f t="shared" si="509"/>
        <v>0</v>
      </c>
      <c r="AM476" s="15"/>
      <c r="AN476" s="24">
        <f t="shared" si="540"/>
        <v>0</v>
      </c>
      <c r="AO476" s="5">
        <v>0</v>
      </c>
      <c r="AP476" s="63"/>
      <c r="AQ476" s="15"/>
      <c r="AR476" s="13"/>
      <c r="AS476" s="98">
        <f t="shared" si="510"/>
        <v>0</v>
      </c>
      <c r="AT476" s="99">
        <f>AT5</f>
        <v>0.96</v>
      </c>
      <c r="AU476" s="100"/>
      <c r="AV476" s="110"/>
      <c r="AW476" s="95">
        <f t="shared" si="511"/>
        <v>0</v>
      </c>
      <c r="AX476" s="15"/>
      <c r="AY476" s="24">
        <f t="shared" si="541"/>
        <v>0</v>
      </c>
      <c r="AZ476" s="5">
        <v>0</v>
      </c>
      <c r="BA476" s="63"/>
      <c r="BB476" s="15"/>
      <c r="BC476" s="13"/>
      <c r="BD476" s="98">
        <f t="shared" si="512"/>
        <v>0</v>
      </c>
      <c r="BE476" s="99">
        <f>BE5</f>
        <v>0.98</v>
      </c>
      <c r="BF476" s="100"/>
      <c r="BG476" s="110"/>
      <c r="BH476" s="95">
        <f t="shared" si="513"/>
        <v>0</v>
      </c>
      <c r="BI476" s="15"/>
      <c r="BJ476" s="24">
        <f t="shared" si="542"/>
        <v>0</v>
      </c>
      <c r="BK476" s="5">
        <v>0</v>
      </c>
      <c r="BL476" s="63"/>
      <c r="BM476" s="15"/>
      <c r="BN476" s="13"/>
      <c r="BO476" s="98">
        <f t="shared" si="514"/>
        <v>1</v>
      </c>
      <c r="BP476" s="99">
        <f>BP5</f>
        <v>0.94499999999999995</v>
      </c>
      <c r="BQ476" s="100">
        <v>3.8650499999999997</v>
      </c>
      <c r="BR476" s="110"/>
      <c r="BS476" s="95">
        <f t="shared" si="515"/>
        <v>3.6524722499999993</v>
      </c>
      <c r="BT476" s="15"/>
      <c r="BU476" s="24">
        <f t="shared" si="543"/>
        <v>1</v>
      </c>
      <c r="BV476" s="5">
        <v>0</v>
      </c>
      <c r="BW476" s="63"/>
      <c r="BX476" s="15"/>
      <c r="BY476" s="13"/>
      <c r="BZ476" s="98">
        <f t="shared" si="516"/>
        <v>0</v>
      </c>
      <c r="CA476" s="99">
        <f>CA5</f>
        <v>1</v>
      </c>
      <c r="CB476" s="100"/>
      <c r="CC476" s="110"/>
      <c r="CD476" s="95">
        <f t="shared" si="517"/>
        <v>0</v>
      </c>
      <c r="CE476" s="15"/>
      <c r="CF476" s="24">
        <f t="shared" si="544"/>
        <v>0</v>
      </c>
      <c r="CG476" s="5">
        <v>0</v>
      </c>
      <c r="CH476" s="63"/>
      <c r="CI476" s="15"/>
      <c r="CJ476" s="13"/>
      <c r="CK476" s="98">
        <f t="shared" si="518"/>
        <v>0</v>
      </c>
      <c r="CL476" s="99">
        <f>CL5</f>
        <v>1</v>
      </c>
      <c r="CM476" s="100"/>
      <c r="CN476" s="110"/>
      <c r="CO476" s="95">
        <f t="shared" si="519"/>
        <v>0</v>
      </c>
      <c r="CP476" s="15"/>
      <c r="CQ476" s="24">
        <f t="shared" si="545"/>
        <v>0</v>
      </c>
      <c r="CR476" s="5">
        <v>0</v>
      </c>
      <c r="CS476" s="63"/>
      <c r="CT476" s="15"/>
      <c r="CU476" s="13"/>
      <c r="CV476" s="98">
        <f t="shared" si="520"/>
        <v>0</v>
      </c>
      <c r="CW476" s="99">
        <f>CW5</f>
        <v>1</v>
      </c>
      <c r="CX476" s="100"/>
      <c r="CY476" s="110"/>
      <c r="CZ476" s="95">
        <f t="shared" si="521"/>
        <v>0</v>
      </c>
      <c r="DA476" s="15"/>
      <c r="DB476" s="24">
        <f t="shared" si="546"/>
        <v>0</v>
      </c>
      <c r="DC476" s="5">
        <v>0</v>
      </c>
      <c r="DD476" s="63"/>
      <c r="DE476" s="15"/>
      <c r="DF476" s="13"/>
      <c r="DG476" s="98">
        <f t="shared" si="522"/>
        <v>0</v>
      </c>
      <c r="DH476" s="99">
        <f>DH5</f>
        <v>1</v>
      </c>
      <c r="DI476" s="100"/>
      <c r="DJ476" s="110"/>
      <c r="DK476" s="95">
        <f t="shared" si="523"/>
        <v>0</v>
      </c>
      <c r="DL476" s="15"/>
      <c r="DM476" s="24">
        <f t="shared" si="547"/>
        <v>0</v>
      </c>
      <c r="DN476" s="5">
        <v>0</v>
      </c>
      <c r="DO476" s="63"/>
      <c r="DP476" s="15"/>
      <c r="DQ476" s="13"/>
      <c r="DR476" s="98">
        <f t="shared" si="524"/>
        <v>0</v>
      </c>
      <c r="DS476" s="99">
        <f>DS5</f>
        <v>1</v>
      </c>
      <c r="DT476" s="100"/>
      <c r="DU476" s="110"/>
      <c r="DV476" s="95">
        <f t="shared" si="525"/>
        <v>0</v>
      </c>
      <c r="DW476" s="15"/>
      <c r="DX476" s="24">
        <f t="shared" si="548"/>
        <v>0</v>
      </c>
      <c r="DY476" s="5">
        <v>0</v>
      </c>
      <c r="DZ476" s="63"/>
      <c r="EA476" s="15"/>
      <c r="EB476" s="13"/>
      <c r="EC476" s="98">
        <f t="shared" si="526"/>
        <v>0</v>
      </c>
      <c r="ED476" s="99">
        <f>ED5</f>
        <v>1</v>
      </c>
      <c r="EE476" s="100"/>
      <c r="EF476" s="110"/>
      <c r="EG476" s="95">
        <f t="shared" si="527"/>
        <v>0</v>
      </c>
      <c r="EH476" s="15"/>
      <c r="EI476" s="24">
        <f t="shared" si="549"/>
        <v>0</v>
      </c>
      <c r="EJ476" s="5">
        <v>0</v>
      </c>
      <c r="EK476" s="63"/>
      <c r="EL476" s="15"/>
      <c r="EM476" s="13"/>
      <c r="EN476" s="98">
        <f t="shared" si="528"/>
        <v>0</v>
      </c>
      <c r="EO476" s="99">
        <f>EO5</f>
        <v>1</v>
      </c>
      <c r="EP476" s="100"/>
      <c r="EQ476" s="110"/>
      <c r="ER476" s="95">
        <f t="shared" si="529"/>
        <v>0</v>
      </c>
      <c r="ES476" s="15"/>
      <c r="ET476" s="24">
        <f t="shared" si="550"/>
        <v>0</v>
      </c>
      <c r="EU476" s="5">
        <v>0</v>
      </c>
      <c r="EV476" s="63"/>
      <c r="EW476" s="15"/>
      <c r="EX476" s="13"/>
      <c r="EY476" s="98">
        <f t="shared" si="530"/>
        <v>0</v>
      </c>
      <c r="EZ476" s="99">
        <f>EZ5</f>
        <v>1</v>
      </c>
      <c r="FA476" s="100"/>
      <c r="FB476" s="110"/>
      <c r="FC476" s="95">
        <f t="shared" si="531"/>
        <v>0</v>
      </c>
      <c r="FD476" s="15"/>
      <c r="FE476" s="24">
        <f t="shared" si="551"/>
        <v>0</v>
      </c>
      <c r="FF476" s="5">
        <v>0</v>
      </c>
      <c r="FG476" s="63"/>
      <c r="FH476" s="15"/>
      <c r="FI476" s="13"/>
      <c r="FJ476" s="98">
        <f t="shared" si="532"/>
        <v>0</v>
      </c>
      <c r="FK476" s="99">
        <f>FK5</f>
        <v>1</v>
      </c>
      <c r="FL476" s="100"/>
      <c r="FM476" s="110"/>
      <c r="FN476" s="95">
        <f t="shared" si="533"/>
        <v>0</v>
      </c>
      <c r="FO476" s="15"/>
      <c r="FP476" s="24">
        <f t="shared" si="552"/>
        <v>0</v>
      </c>
      <c r="FQ476" s="5">
        <v>0</v>
      </c>
      <c r="FR476" s="8">
        <v>0</v>
      </c>
      <c r="FS476" s="84">
        <f t="shared" si="553"/>
        <v>3.8650499999999997</v>
      </c>
      <c r="FT476" s="85">
        <f t="shared" si="554"/>
        <v>500</v>
      </c>
      <c r="FU476" s="85">
        <f t="shared" si="555"/>
        <v>500</v>
      </c>
      <c r="FV476" s="85">
        <f t="shared" si="556"/>
        <v>500</v>
      </c>
      <c r="FW476" s="85">
        <f t="shared" si="557"/>
        <v>500</v>
      </c>
      <c r="FX476" s="85">
        <f t="shared" si="558"/>
        <v>3.6524722499999993</v>
      </c>
      <c r="FY476" s="85">
        <f t="shared" si="559"/>
        <v>500</v>
      </c>
      <c r="FZ476" s="85">
        <f t="shared" si="560"/>
        <v>500</v>
      </c>
      <c r="GA476" s="85">
        <f t="shared" si="561"/>
        <v>500</v>
      </c>
      <c r="GB476" s="85">
        <f t="shared" si="562"/>
        <v>500</v>
      </c>
      <c r="GC476" s="85">
        <f t="shared" si="563"/>
        <v>500</v>
      </c>
      <c r="GD476" s="85">
        <f t="shared" si="564"/>
        <v>500</v>
      </c>
      <c r="GE476" s="85">
        <f t="shared" si="565"/>
        <v>500</v>
      </c>
      <c r="GF476" s="85">
        <f t="shared" si="566"/>
        <v>500</v>
      </c>
      <c r="GG476" s="85">
        <f t="shared" si="567"/>
        <v>500</v>
      </c>
      <c r="GH476" s="101">
        <f t="shared" si="534"/>
        <v>2</v>
      </c>
      <c r="GI476" s="102">
        <f t="shared" si="535"/>
        <v>7.517522249999999</v>
      </c>
      <c r="GJ476" s="102">
        <f t="shared" si="536"/>
        <v>3.7587611249999995</v>
      </c>
      <c r="GK476" s="79">
        <f>ROW()</f>
        <v>476</v>
      </c>
    </row>
    <row r="477" spans="1:193" s="12" customFormat="1" ht="50.1" customHeight="1">
      <c r="A477" s="17">
        <f>ROW()</f>
        <v>477</v>
      </c>
      <c r="B477" s="32">
        <f t="shared" si="568"/>
        <v>471</v>
      </c>
      <c r="C477" s="33">
        <f t="shared" si="569"/>
        <v>471</v>
      </c>
      <c r="D477" s="31" t="s">
        <v>41</v>
      </c>
      <c r="E477" s="390">
        <f t="shared" si="537"/>
        <v>4.4561947499999999</v>
      </c>
      <c r="F477" s="107">
        <f t="shared" si="503"/>
        <v>4.5858723750000001</v>
      </c>
      <c r="G477" s="3">
        <v>0</v>
      </c>
      <c r="H477" s="4">
        <v>0</v>
      </c>
      <c r="I477" s="63"/>
      <c r="J477" s="15"/>
      <c r="K477" s="13"/>
      <c r="L477" s="98">
        <f t="shared" si="504"/>
        <v>1</v>
      </c>
      <c r="M477" s="99">
        <f>M5</f>
        <v>0.94499999999999995</v>
      </c>
      <c r="N477" s="100">
        <v>4.99</v>
      </c>
      <c r="O477" s="110">
        <v>416048</v>
      </c>
      <c r="P477" s="95">
        <f t="shared" si="505"/>
        <v>4.7155500000000004</v>
      </c>
      <c r="Q477" s="15"/>
      <c r="R477" s="24">
        <f t="shared" si="538"/>
        <v>2</v>
      </c>
      <c r="S477" s="25">
        <v>0</v>
      </c>
      <c r="T477" s="63"/>
      <c r="U477" s="15"/>
      <c r="V477" s="13"/>
      <c r="W477" s="98">
        <f t="shared" si="506"/>
        <v>0</v>
      </c>
      <c r="X477" s="99">
        <f>X5</f>
        <v>0.97</v>
      </c>
      <c r="Y477" s="100"/>
      <c r="Z477" s="110"/>
      <c r="AA477" s="95">
        <f t="shared" si="507"/>
        <v>0</v>
      </c>
      <c r="AB477" s="15"/>
      <c r="AC477" s="24">
        <f t="shared" si="539"/>
        <v>0</v>
      </c>
      <c r="AD477" s="5">
        <v>0</v>
      </c>
      <c r="AE477" s="63"/>
      <c r="AF477" s="15"/>
      <c r="AG477" s="13"/>
      <c r="AH477" s="98">
        <f t="shared" si="508"/>
        <v>0</v>
      </c>
      <c r="AI477" s="99">
        <f>AI5</f>
        <v>0.95499999999999996</v>
      </c>
      <c r="AJ477" s="100"/>
      <c r="AK477" s="110"/>
      <c r="AL477" s="95">
        <f t="shared" si="509"/>
        <v>0</v>
      </c>
      <c r="AM477" s="15"/>
      <c r="AN477" s="24">
        <f t="shared" si="540"/>
        <v>0</v>
      </c>
      <c r="AO477" s="5">
        <v>0</v>
      </c>
      <c r="AP477" s="63"/>
      <c r="AQ477" s="15"/>
      <c r="AR477" s="13"/>
      <c r="AS477" s="98">
        <f t="shared" si="510"/>
        <v>0</v>
      </c>
      <c r="AT477" s="99">
        <f>AT5</f>
        <v>0.96</v>
      </c>
      <c r="AU477" s="100"/>
      <c r="AV477" s="110"/>
      <c r="AW477" s="95">
        <f t="shared" si="511"/>
        <v>0</v>
      </c>
      <c r="AX477" s="15"/>
      <c r="AY477" s="24">
        <f t="shared" si="541"/>
        <v>0</v>
      </c>
      <c r="AZ477" s="5">
        <v>0</v>
      </c>
      <c r="BA477" s="63"/>
      <c r="BB477" s="15"/>
      <c r="BC477" s="13"/>
      <c r="BD477" s="98">
        <f t="shared" si="512"/>
        <v>0</v>
      </c>
      <c r="BE477" s="99">
        <f>BE5</f>
        <v>0.98</v>
      </c>
      <c r="BF477" s="100"/>
      <c r="BG477" s="110"/>
      <c r="BH477" s="95">
        <f t="shared" si="513"/>
        <v>0</v>
      </c>
      <c r="BI477" s="15"/>
      <c r="BJ477" s="24">
        <f t="shared" si="542"/>
        <v>0</v>
      </c>
      <c r="BK477" s="5">
        <v>0</v>
      </c>
      <c r="BL477" s="63"/>
      <c r="BM477" s="15"/>
      <c r="BN477" s="13"/>
      <c r="BO477" s="98">
        <f t="shared" si="514"/>
        <v>1</v>
      </c>
      <c r="BP477" s="99">
        <f>BP5</f>
        <v>0.94499999999999995</v>
      </c>
      <c r="BQ477" s="100">
        <v>4.7155500000000004</v>
      </c>
      <c r="BR477" s="110"/>
      <c r="BS477" s="95">
        <f t="shared" si="515"/>
        <v>4.4561947499999999</v>
      </c>
      <c r="BT477" s="15"/>
      <c r="BU477" s="24">
        <f t="shared" si="543"/>
        <v>1</v>
      </c>
      <c r="BV477" s="5">
        <v>0</v>
      </c>
      <c r="BW477" s="63"/>
      <c r="BX477" s="15"/>
      <c r="BY477" s="13"/>
      <c r="BZ477" s="98">
        <f t="shared" si="516"/>
        <v>0</v>
      </c>
      <c r="CA477" s="99">
        <f>CA5</f>
        <v>1</v>
      </c>
      <c r="CB477" s="100"/>
      <c r="CC477" s="110"/>
      <c r="CD477" s="95">
        <f t="shared" si="517"/>
        <v>0</v>
      </c>
      <c r="CE477" s="15"/>
      <c r="CF477" s="24">
        <f t="shared" si="544"/>
        <v>0</v>
      </c>
      <c r="CG477" s="5">
        <v>0</v>
      </c>
      <c r="CH477" s="63"/>
      <c r="CI477" s="15"/>
      <c r="CJ477" s="13"/>
      <c r="CK477" s="98">
        <f t="shared" si="518"/>
        <v>0</v>
      </c>
      <c r="CL477" s="99">
        <f>CL5</f>
        <v>1</v>
      </c>
      <c r="CM477" s="100"/>
      <c r="CN477" s="110"/>
      <c r="CO477" s="95">
        <f t="shared" si="519"/>
        <v>0</v>
      </c>
      <c r="CP477" s="15"/>
      <c r="CQ477" s="24">
        <f t="shared" si="545"/>
        <v>0</v>
      </c>
      <c r="CR477" s="5">
        <v>0</v>
      </c>
      <c r="CS477" s="63"/>
      <c r="CT477" s="15"/>
      <c r="CU477" s="13"/>
      <c r="CV477" s="98">
        <f t="shared" si="520"/>
        <v>0</v>
      </c>
      <c r="CW477" s="99">
        <f>CW5</f>
        <v>1</v>
      </c>
      <c r="CX477" s="100"/>
      <c r="CY477" s="110"/>
      <c r="CZ477" s="95">
        <f t="shared" si="521"/>
        <v>0</v>
      </c>
      <c r="DA477" s="15"/>
      <c r="DB477" s="24">
        <f t="shared" si="546"/>
        <v>0</v>
      </c>
      <c r="DC477" s="5">
        <v>0</v>
      </c>
      <c r="DD477" s="63"/>
      <c r="DE477" s="15"/>
      <c r="DF477" s="13"/>
      <c r="DG477" s="98">
        <f t="shared" si="522"/>
        <v>0</v>
      </c>
      <c r="DH477" s="99">
        <f>DH5</f>
        <v>1</v>
      </c>
      <c r="DI477" s="100"/>
      <c r="DJ477" s="110"/>
      <c r="DK477" s="95">
        <f t="shared" si="523"/>
        <v>0</v>
      </c>
      <c r="DL477" s="15"/>
      <c r="DM477" s="24">
        <f t="shared" si="547"/>
        <v>0</v>
      </c>
      <c r="DN477" s="5">
        <v>0</v>
      </c>
      <c r="DO477" s="63"/>
      <c r="DP477" s="15"/>
      <c r="DQ477" s="13"/>
      <c r="DR477" s="98">
        <f t="shared" si="524"/>
        <v>0</v>
      </c>
      <c r="DS477" s="99">
        <f>DS5</f>
        <v>1</v>
      </c>
      <c r="DT477" s="100"/>
      <c r="DU477" s="110"/>
      <c r="DV477" s="95">
        <f t="shared" si="525"/>
        <v>0</v>
      </c>
      <c r="DW477" s="15"/>
      <c r="DX477" s="24">
        <f t="shared" si="548"/>
        <v>0</v>
      </c>
      <c r="DY477" s="5">
        <v>0</v>
      </c>
      <c r="DZ477" s="63"/>
      <c r="EA477" s="15"/>
      <c r="EB477" s="13"/>
      <c r="EC477" s="98">
        <f t="shared" si="526"/>
        <v>0</v>
      </c>
      <c r="ED477" s="99">
        <f>ED5</f>
        <v>1</v>
      </c>
      <c r="EE477" s="100"/>
      <c r="EF477" s="110"/>
      <c r="EG477" s="95">
        <f t="shared" si="527"/>
        <v>0</v>
      </c>
      <c r="EH477" s="15"/>
      <c r="EI477" s="24">
        <f t="shared" si="549"/>
        <v>0</v>
      </c>
      <c r="EJ477" s="5">
        <v>0</v>
      </c>
      <c r="EK477" s="63"/>
      <c r="EL477" s="15"/>
      <c r="EM477" s="13"/>
      <c r="EN477" s="98">
        <f t="shared" si="528"/>
        <v>0</v>
      </c>
      <c r="EO477" s="99">
        <f>EO5</f>
        <v>1</v>
      </c>
      <c r="EP477" s="100"/>
      <c r="EQ477" s="110"/>
      <c r="ER477" s="95">
        <f t="shared" si="529"/>
        <v>0</v>
      </c>
      <c r="ES477" s="15"/>
      <c r="ET477" s="24">
        <f t="shared" si="550"/>
        <v>0</v>
      </c>
      <c r="EU477" s="5">
        <v>0</v>
      </c>
      <c r="EV477" s="63"/>
      <c r="EW477" s="15"/>
      <c r="EX477" s="13"/>
      <c r="EY477" s="98">
        <f t="shared" si="530"/>
        <v>0</v>
      </c>
      <c r="EZ477" s="99">
        <f>EZ5</f>
        <v>1</v>
      </c>
      <c r="FA477" s="100"/>
      <c r="FB477" s="110"/>
      <c r="FC477" s="95">
        <f t="shared" si="531"/>
        <v>0</v>
      </c>
      <c r="FD477" s="15"/>
      <c r="FE477" s="24">
        <f t="shared" si="551"/>
        <v>0</v>
      </c>
      <c r="FF477" s="5">
        <v>0</v>
      </c>
      <c r="FG477" s="63"/>
      <c r="FH477" s="15"/>
      <c r="FI477" s="13"/>
      <c r="FJ477" s="98">
        <f t="shared" si="532"/>
        <v>0</v>
      </c>
      <c r="FK477" s="99">
        <f>FK5</f>
        <v>1</v>
      </c>
      <c r="FL477" s="100"/>
      <c r="FM477" s="110"/>
      <c r="FN477" s="95">
        <f t="shared" si="533"/>
        <v>0</v>
      </c>
      <c r="FO477" s="15"/>
      <c r="FP477" s="24">
        <f t="shared" si="552"/>
        <v>0</v>
      </c>
      <c r="FQ477" s="5">
        <v>0</v>
      </c>
      <c r="FR477" s="8">
        <v>0</v>
      </c>
      <c r="FS477" s="84">
        <f t="shared" si="553"/>
        <v>4.7155500000000004</v>
      </c>
      <c r="FT477" s="85">
        <f t="shared" si="554"/>
        <v>500</v>
      </c>
      <c r="FU477" s="85">
        <f t="shared" si="555"/>
        <v>500</v>
      </c>
      <c r="FV477" s="85">
        <f t="shared" si="556"/>
        <v>500</v>
      </c>
      <c r="FW477" s="85">
        <f t="shared" si="557"/>
        <v>500</v>
      </c>
      <c r="FX477" s="85">
        <f t="shared" si="558"/>
        <v>4.4561947499999999</v>
      </c>
      <c r="FY477" s="85">
        <f t="shared" si="559"/>
        <v>500</v>
      </c>
      <c r="FZ477" s="85">
        <f t="shared" si="560"/>
        <v>500</v>
      </c>
      <c r="GA477" s="85">
        <f t="shared" si="561"/>
        <v>500</v>
      </c>
      <c r="GB477" s="85">
        <f t="shared" si="562"/>
        <v>500</v>
      </c>
      <c r="GC477" s="85">
        <f t="shared" si="563"/>
        <v>500</v>
      </c>
      <c r="GD477" s="85">
        <f t="shared" si="564"/>
        <v>500</v>
      </c>
      <c r="GE477" s="85">
        <f t="shared" si="565"/>
        <v>500</v>
      </c>
      <c r="GF477" s="85">
        <f t="shared" si="566"/>
        <v>500</v>
      </c>
      <c r="GG477" s="85">
        <f t="shared" si="567"/>
        <v>500</v>
      </c>
      <c r="GH477" s="101">
        <f t="shared" si="534"/>
        <v>2</v>
      </c>
      <c r="GI477" s="102">
        <f t="shared" si="535"/>
        <v>9.1717447500000002</v>
      </c>
      <c r="GJ477" s="102">
        <f t="shared" si="536"/>
        <v>4.5858723750000001</v>
      </c>
      <c r="GK477" s="79">
        <f>ROW()</f>
        <v>477</v>
      </c>
    </row>
    <row r="478" spans="1:193" s="12" customFormat="1" ht="50.1" customHeight="1">
      <c r="A478" s="17">
        <f>ROW()</f>
        <v>478</v>
      </c>
      <c r="B478" s="32">
        <f t="shared" si="568"/>
        <v>472</v>
      </c>
      <c r="C478" s="33">
        <f t="shared" si="569"/>
        <v>472</v>
      </c>
      <c r="D478" s="31" t="s">
        <v>42</v>
      </c>
      <c r="E478" s="390">
        <f t="shared" si="537"/>
        <v>5.3134987499999999</v>
      </c>
      <c r="F478" s="107">
        <f t="shared" si="503"/>
        <v>5.4681243750000004</v>
      </c>
      <c r="G478" s="3">
        <v>0</v>
      </c>
      <c r="H478" s="4">
        <v>0</v>
      </c>
      <c r="I478" s="63"/>
      <c r="J478" s="15"/>
      <c r="K478" s="13"/>
      <c r="L478" s="98">
        <f t="shared" si="504"/>
        <v>1</v>
      </c>
      <c r="M478" s="99">
        <f>M5</f>
        <v>0.94499999999999995</v>
      </c>
      <c r="N478" s="100">
        <v>5.95</v>
      </c>
      <c r="O478" s="110">
        <v>416044</v>
      </c>
      <c r="P478" s="95">
        <f t="shared" si="505"/>
        <v>5.6227499999999999</v>
      </c>
      <c r="Q478" s="15"/>
      <c r="R478" s="24">
        <f t="shared" si="538"/>
        <v>2</v>
      </c>
      <c r="S478" s="25">
        <v>0</v>
      </c>
      <c r="T478" s="63"/>
      <c r="U478" s="15"/>
      <c r="V478" s="13"/>
      <c r="W478" s="98">
        <f t="shared" si="506"/>
        <v>0</v>
      </c>
      <c r="X478" s="99">
        <f>X5</f>
        <v>0.97</v>
      </c>
      <c r="Y478" s="100"/>
      <c r="Z478" s="110"/>
      <c r="AA478" s="95">
        <f t="shared" si="507"/>
        <v>0</v>
      </c>
      <c r="AB478" s="15"/>
      <c r="AC478" s="24">
        <f t="shared" si="539"/>
        <v>0</v>
      </c>
      <c r="AD478" s="5">
        <v>0</v>
      </c>
      <c r="AE478" s="63"/>
      <c r="AF478" s="15"/>
      <c r="AG478" s="13"/>
      <c r="AH478" s="98">
        <f t="shared" si="508"/>
        <v>0</v>
      </c>
      <c r="AI478" s="99">
        <f>AI5</f>
        <v>0.95499999999999996</v>
      </c>
      <c r="AJ478" s="100"/>
      <c r="AK478" s="110"/>
      <c r="AL478" s="95">
        <f t="shared" si="509"/>
        <v>0</v>
      </c>
      <c r="AM478" s="15"/>
      <c r="AN478" s="24">
        <f t="shared" si="540"/>
        <v>0</v>
      </c>
      <c r="AO478" s="5">
        <v>0</v>
      </c>
      <c r="AP478" s="63"/>
      <c r="AQ478" s="15"/>
      <c r="AR478" s="13"/>
      <c r="AS478" s="98">
        <f t="shared" si="510"/>
        <v>0</v>
      </c>
      <c r="AT478" s="99">
        <f>AT5</f>
        <v>0.96</v>
      </c>
      <c r="AU478" s="100"/>
      <c r="AV478" s="110"/>
      <c r="AW478" s="95">
        <f t="shared" si="511"/>
        <v>0</v>
      </c>
      <c r="AX478" s="15"/>
      <c r="AY478" s="24">
        <f t="shared" si="541"/>
        <v>0</v>
      </c>
      <c r="AZ478" s="5">
        <v>0</v>
      </c>
      <c r="BA478" s="63"/>
      <c r="BB478" s="15"/>
      <c r="BC478" s="13"/>
      <c r="BD478" s="98">
        <f t="shared" si="512"/>
        <v>0</v>
      </c>
      <c r="BE478" s="99">
        <f>BE5</f>
        <v>0.98</v>
      </c>
      <c r="BF478" s="100"/>
      <c r="BG478" s="110"/>
      <c r="BH478" s="95">
        <f t="shared" si="513"/>
        <v>0</v>
      </c>
      <c r="BI478" s="15"/>
      <c r="BJ478" s="24">
        <f t="shared" si="542"/>
        <v>0</v>
      </c>
      <c r="BK478" s="5">
        <v>0</v>
      </c>
      <c r="BL478" s="63"/>
      <c r="BM478" s="15"/>
      <c r="BN478" s="13"/>
      <c r="BO478" s="98">
        <f t="shared" si="514"/>
        <v>1</v>
      </c>
      <c r="BP478" s="99">
        <f>BP5</f>
        <v>0.94499999999999995</v>
      </c>
      <c r="BQ478" s="100">
        <v>5.6227499999999999</v>
      </c>
      <c r="BR478" s="110"/>
      <c r="BS478" s="95">
        <f t="shared" si="515"/>
        <v>5.3134987499999999</v>
      </c>
      <c r="BT478" s="15"/>
      <c r="BU478" s="24">
        <f t="shared" si="543"/>
        <v>1</v>
      </c>
      <c r="BV478" s="5">
        <v>0</v>
      </c>
      <c r="BW478" s="63"/>
      <c r="BX478" s="15"/>
      <c r="BY478" s="13"/>
      <c r="BZ478" s="98">
        <f t="shared" si="516"/>
        <v>0</v>
      </c>
      <c r="CA478" s="99">
        <f>CA5</f>
        <v>1</v>
      </c>
      <c r="CB478" s="100"/>
      <c r="CC478" s="110"/>
      <c r="CD478" s="95">
        <f t="shared" si="517"/>
        <v>0</v>
      </c>
      <c r="CE478" s="15"/>
      <c r="CF478" s="24">
        <f t="shared" si="544"/>
        <v>0</v>
      </c>
      <c r="CG478" s="5">
        <v>0</v>
      </c>
      <c r="CH478" s="63"/>
      <c r="CI478" s="15"/>
      <c r="CJ478" s="13"/>
      <c r="CK478" s="98">
        <f t="shared" si="518"/>
        <v>0</v>
      </c>
      <c r="CL478" s="99">
        <f>CL5</f>
        <v>1</v>
      </c>
      <c r="CM478" s="100"/>
      <c r="CN478" s="110"/>
      <c r="CO478" s="95">
        <f t="shared" si="519"/>
        <v>0</v>
      </c>
      <c r="CP478" s="15"/>
      <c r="CQ478" s="24">
        <f t="shared" si="545"/>
        <v>0</v>
      </c>
      <c r="CR478" s="5">
        <v>0</v>
      </c>
      <c r="CS478" s="63"/>
      <c r="CT478" s="15"/>
      <c r="CU478" s="13"/>
      <c r="CV478" s="98">
        <f t="shared" si="520"/>
        <v>0</v>
      </c>
      <c r="CW478" s="99">
        <f>CW5</f>
        <v>1</v>
      </c>
      <c r="CX478" s="100"/>
      <c r="CY478" s="110"/>
      <c r="CZ478" s="95">
        <f t="shared" si="521"/>
        <v>0</v>
      </c>
      <c r="DA478" s="15"/>
      <c r="DB478" s="24">
        <f t="shared" si="546"/>
        <v>0</v>
      </c>
      <c r="DC478" s="5">
        <v>0</v>
      </c>
      <c r="DD478" s="63"/>
      <c r="DE478" s="15"/>
      <c r="DF478" s="13"/>
      <c r="DG478" s="98">
        <f t="shared" si="522"/>
        <v>0</v>
      </c>
      <c r="DH478" s="99">
        <f>DH5</f>
        <v>1</v>
      </c>
      <c r="DI478" s="100"/>
      <c r="DJ478" s="110"/>
      <c r="DK478" s="95">
        <f t="shared" si="523"/>
        <v>0</v>
      </c>
      <c r="DL478" s="15"/>
      <c r="DM478" s="24">
        <f t="shared" si="547"/>
        <v>0</v>
      </c>
      <c r="DN478" s="5">
        <v>0</v>
      </c>
      <c r="DO478" s="63"/>
      <c r="DP478" s="15"/>
      <c r="DQ478" s="13"/>
      <c r="DR478" s="98">
        <f t="shared" si="524"/>
        <v>0</v>
      </c>
      <c r="DS478" s="99">
        <f>DS5</f>
        <v>1</v>
      </c>
      <c r="DT478" s="100"/>
      <c r="DU478" s="110"/>
      <c r="DV478" s="95">
        <f t="shared" si="525"/>
        <v>0</v>
      </c>
      <c r="DW478" s="15"/>
      <c r="DX478" s="24">
        <f t="shared" si="548"/>
        <v>0</v>
      </c>
      <c r="DY478" s="5">
        <v>0</v>
      </c>
      <c r="DZ478" s="63"/>
      <c r="EA478" s="15"/>
      <c r="EB478" s="13"/>
      <c r="EC478" s="98">
        <f t="shared" si="526"/>
        <v>0</v>
      </c>
      <c r="ED478" s="99">
        <f>ED5</f>
        <v>1</v>
      </c>
      <c r="EE478" s="100"/>
      <c r="EF478" s="110"/>
      <c r="EG478" s="95">
        <f t="shared" si="527"/>
        <v>0</v>
      </c>
      <c r="EH478" s="15"/>
      <c r="EI478" s="24">
        <f t="shared" si="549"/>
        <v>0</v>
      </c>
      <c r="EJ478" s="5">
        <v>0</v>
      </c>
      <c r="EK478" s="63"/>
      <c r="EL478" s="15"/>
      <c r="EM478" s="13"/>
      <c r="EN478" s="98">
        <f t="shared" si="528"/>
        <v>0</v>
      </c>
      <c r="EO478" s="99">
        <f>EO5</f>
        <v>1</v>
      </c>
      <c r="EP478" s="100"/>
      <c r="EQ478" s="110"/>
      <c r="ER478" s="95">
        <f t="shared" si="529"/>
        <v>0</v>
      </c>
      <c r="ES478" s="15"/>
      <c r="ET478" s="24">
        <f t="shared" si="550"/>
        <v>0</v>
      </c>
      <c r="EU478" s="5">
        <v>0</v>
      </c>
      <c r="EV478" s="63"/>
      <c r="EW478" s="15"/>
      <c r="EX478" s="13"/>
      <c r="EY478" s="98">
        <f t="shared" si="530"/>
        <v>0</v>
      </c>
      <c r="EZ478" s="99">
        <f>EZ5</f>
        <v>1</v>
      </c>
      <c r="FA478" s="100"/>
      <c r="FB478" s="110"/>
      <c r="FC478" s="95">
        <f t="shared" si="531"/>
        <v>0</v>
      </c>
      <c r="FD478" s="15"/>
      <c r="FE478" s="24">
        <f t="shared" si="551"/>
        <v>0</v>
      </c>
      <c r="FF478" s="5">
        <v>0</v>
      </c>
      <c r="FG478" s="63"/>
      <c r="FH478" s="15"/>
      <c r="FI478" s="13"/>
      <c r="FJ478" s="98">
        <f t="shared" si="532"/>
        <v>0</v>
      </c>
      <c r="FK478" s="99">
        <f>FK5</f>
        <v>1</v>
      </c>
      <c r="FL478" s="100"/>
      <c r="FM478" s="110"/>
      <c r="FN478" s="95">
        <f t="shared" si="533"/>
        <v>0</v>
      </c>
      <c r="FO478" s="15"/>
      <c r="FP478" s="24">
        <f t="shared" si="552"/>
        <v>0</v>
      </c>
      <c r="FQ478" s="5">
        <v>0</v>
      </c>
      <c r="FR478" s="8">
        <v>0</v>
      </c>
      <c r="FS478" s="84">
        <f t="shared" si="553"/>
        <v>5.6227499999999999</v>
      </c>
      <c r="FT478" s="85">
        <f t="shared" si="554"/>
        <v>500</v>
      </c>
      <c r="FU478" s="85">
        <f t="shared" si="555"/>
        <v>500</v>
      </c>
      <c r="FV478" s="85">
        <f t="shared" si="556"/>
        <v>500</v>
      </c>
      <c r="FW478" s="85">
        <f t="shared" si="557"/>
        <v>500</v>
      </c>
      <c r="FX478" s="85">
        <f t="shared" si="558"/>
        <v>5.3134987499999999</v>
      </c>
      <c r="FY478" s="85">
        <f t="shared" si="559"/>
        <v>500</v>
      </c>
      <c r="FZ478" s="85">
        <f t="shared" si="560"/>
        <v>500</v>
      </c>
      <c r="GA478" s="85">
        <f t="shared" si="561"/>
        <v>500</v>
      </c>
      <c r="GB478" s="85">
        <f t="shared" si="562"/>
        <v>500</v>
      </c>
      <c r="GC478" s="85">
        <f t="shared" si="563"/>
        <v>500</v>
      </c>
      <c r="GD478" s="85">
        <f t="shared" si="564"/>
        <v>500</v>
      </c>
      <c r="GE478" s="85">
        <f t="shared" si="565"/>
        <v>500</v>
      </c>
      <c r="GF478" s="85">
        <f t="shared" si="566"/>
        <v>500</v>
      </c>
      <c r="GG478" s="85">
        <f t="shared" si="567"/>
        <v>500</v>
      </c>
      <c r="GH478" s="101">
        <f t="shared" si="534"/>
        <v>2</v>
      </c>
      <c r="GI478" s="102">
        <f t="shared" si="535"/>
        <v>10.936248750000001</v>
      </c>
      <c r="GJ478" s="102">
        <f t="shared" si="536"/>
        <v>5.4681243750000004</v>
      </c>
      <c r="GK478" s="79">
        <f>ROW()</f>
        <v>478</v>
      </c>
    </row>
    <row r="479" spans="1:193" s="12" customFormat="1" ht="50.1" customHeight="1">
      <c r="A479" s="17">
        <f>ROW()</f>
        <v>479</v>
      </c>
      <c r="B479" s="32">
        <f t="shared" si="568"/>
        <v>473</v>
      </c>
      <c r="C479" s="33">
        <f t="shared" si="569"/>
        <v>473</v>
      </c>
      <c r="D479" s="31" t="s">
        <v>43</v>
      </c>
      <c r="E479" s="390">
        <f t="shared" si="537"/>
        <v>4.2097198499999999</v>
      </c>
      <c r="F479" s="107">
        <f t="shared" si="503"/>
        <v>4.3322249250000002</v>
      </c>
      <c r="G479" s="3">
        <v>0</v>
      </c>
      <c r="H479" s="4">
        <v>0</v>
      </c>
      <c r="I479" s="63"/>
      <c r="J479" s="15"/>
      <c r="K479" s="13"/>
      <c r="L479" s="98">
        <f t="shared" si="504"/>
        <v>1</v>
      </c>
      <c r="M479" s="99">
        <f>M5</f>
        <v>0.94499999999999995</v>
      </c>
      <c r="N479" s="100">
        <v>4.7140000000000004</v>
      </c>
      <c r="O479" s="110">
        <v>416136</v>
      </c>
      <c r="P479" s="95">
        <f t="shared" si="505"/>
        <v>4.4547300000000005</v>
      </c>
      <c r="Q479" s="15"/>
      <c r="R479" s="24">
        <f t="shared" si="538"/>
        <v>2</v>
      </c>
      <c r="S479" s="25">
        <v>0</v>
      </c>
      <c r="T479" s="63"/>
      <c r="U479" s="15"/>
      <c r="V479" s="13"/>
      <c r="W479" s="98">
        <f t="shared" si="506"/>
        <v>0</v>
      </c>
      <c r="X479" s="99">
        <f>X5</f>
        <v>0.97</v>
      </c>
      <c r="Y479" s="100"/>
      <c r="Z479" s="110"/>
      <c r="AA479" s="95">
        <f t="shared" si="507"/>
        <v>0</v>
      </c>
      <c r="AB479" s="15"/>
      <c r="AC479" s="24">
        <f t="shared" si="539"/>
        <v>0</v>
      </c>
      <c r="AD479" s="5">
        <v>0</v>
      </c>
      <c r="AE479" s="63"/>
      <c r="AF479" s="15"/>
      <c r="AG479" s="13"/>
      <c r="AH479" s="98">
        <f t="shared" si="508"/>
        <v>0</v>
      </c>
      <c r="AI479" s="99">
        <f>AI5</f>
        <v>0.95499999999999996</v>
      </c>
      <c r="AJ479" s="100"/>
      <c r="AK479" s="110"/>
      <c r="AL479" s="95">
        <f t="shared" si="509"/>
        <v>0</v>
      </c>
      <c r="AM479" s="15"/>
      <c r="AN479" s="24">
        <f t="shared" si="540"/>
        <v>0</v>
      </c>
      <c r="AO479" s="5">
        <v>0</v>
      </c>
      <c r="AP479" s="63"/>
      <c r="AQ479" s="15"/>
      <c r="AR479" s="13"/>
      <c r="AS479" s="98">
        <f t="shared" si="510"/>
        <v>0</v>
      </c>
      <c r="AT479" s="99">
        <f>AT5</f>
        <v>0.96</v>
      </c>
      <c r="AU479" s="100"/>
      <c r="AV479" s="110"/>
      <c r="AW479" s="95">
        <f t="shared" si="511"/>
        <v>0</v>
      </c>
      <c r="AX479" s="15"/>
      <c r="AY479" s="24">
        <f t="shared" si="541"/>
        <v>0</v>
      </c>
      <c r="AZ479" s="5">
        <v>0</v>
      </c>
      <c r="BA479" s="63"/>
      <c r="BB479" s="15"/>
      <c r="BC479" s="13"/>
      <c r="BD479" s="98">
        <f t="shared" si="512"/>
        <v>0</v>
      </c>
      <c r="BE479" s="99">
        <f>BE5</f>
        <v>0.98</v>
      </c>
      <c r="BF479" s="100"/>
      <c r="BG479" s="110"/>
      <c r="BH479" s="95">
        <f t="shared" si="513"/>
        <v>0</v>
      </c>
      <c r="BI479" s="15"/>
      <c r="BJ479" s="24">
        <f t="shared" si="542"/>
        <v>0</v>
      </c>
      <c r="BK479" s="5">
        <v>0</v>
      </c>
      <c r="BL479" s="63"/>
      <c r="BM479" s="15"/>
      <c r="BN479" s="13"/>
      <c r="BO479" s="98">
        <f t="shared" si="514"/>
        <v>1</v>
      </c>
      <c r="BP479" s="99">
        <f>BP5</f>
        <v>0.94499999999999995</v>
      </c>
      <c r="BQ479" s="100">
        <v>4.4547300000000005</v>
      </c>
      <c r="BR479" s="110"/>
      <c r="BS479" s="95">
        <f t="shared" si="515"/>
        <v>4.2097198499999999</v>
      </c>
      <c r="BT479" s="15"/>
      <c r="BU479" s="24">
        <f t="shared" si="543"/>
        <v>1</v>
      </c>
      <c r="BV479" s="5">
        <v>0</v>
      </c>
      <c r="BW479" s="63"/>
      <c r="BX479" s="15"/>
      <c r="BY479" s="13"/>
      <c r="BZ479" s="98">
        <f t="shared" si="516"/>
        <v>0</v>
      </c>
      <c r="CA479" s="99">
        <f>CA5</f>
        <v>1</v>
      </c>
      <c r="CB479" s="100"/>
      <c r="CC479" s="110"/>
      <c r="CD479" s="95">
        <f t="shared" si="517"/>
        <v>0</v>
      </c>
      <c r="CE479" s="15"/>
      <c r="CF479" s="24">
        <f t="shared" si="544"/>
        <v>0</v>
      </c>
      <c r="CG479" s="5">
        <v>0</v>
      </c>
      <c r="CH479" s="63"/>
      <c r="CI479" s="15"/>
      <c r="CJ479" s="13"/>
      <c r="CK479" s="98">
        <f t="shared" si="518"/>
        <v>0</v>
      </c>
      <c r="CL479" s="99">
        <f>CL5</f>
        <v>1</v>
      </c>
      <c r="CM479" s="100"/>
      <c r="CN479" s="110"/>
      <c r="CO479" s="95">
        <f t="shared" si="519"/>
        <v>0</v>
      </c>
      <c r="CP479" s="15"/>
      <c r="CQ479" s="24">
        <f t="shared" si="545"/>
        <v>0</v>
      </c>
      <c r="CR479" s="5">
        <v>0</v>
      </c>
      <c r="CS479" s="63"/>
      <c r="CT479" s="15"/>
      <c r="CU479" s="13"/>
      <c r="CV479" s="98">
        <f t="shared" si="520"/>
        <v>0</v>
      </c>
      <c r="CW479" s="99">
        <f>CW5</f>
        <v>1</v>
      </c>
      <c r="CX479" s="100"/>
      <c r="CY479" s="110"/>
      <c r="CZ479" s="95">
        <f t="shared" si="521"/>
        <v>0</v>
      </c>
      <c r="DA479" s="15"/>
      <c r="DB479" s="24">
        <f t="shared" si="546"/>
        <v>0</v>
      </c>
      <c r="DC479" s="5">
        <v>0</v>
      </c>
      <c r="DD479" s="63"/>
      <c r="DE479" s="15"/>
      <c r="DF479" s="13"/>
      <c r="DG479" s="98">
        <f t="shared" si="522"/>
        <v>0</v>
      </c>
      <c r="DH479" s="99">
        <f>DH5</f>
        <v>1</v>
      </c>
      <c r="DI479" s="100"/>
      <c r="DJ479" s="110"/>
      <c r="DK479" s="95">
        <f t="shared" si="523"/>
        <v>0</v>
      </c>
      <c r="DL479" s="15"/>
      <c r="DM479" s="24">
        <f t="shared" si="547"/>
        <v>0</v>
      </c>
      <c r="DN479" s="5">
        <v>0</v>
      </c>
      <c r="DO479" s="63"/>
      <c r="DP479" s="15"/>
      <c r="DQ479" s="13"/>
      <c r="DR479" s="98">
        <f t="shared" si="524"/>
        <v>0</v>
      </c>
      <c r="DS479" s="99">
        <f>DS5</f>
        <v>1</v>
      </c>
      <c r="DT479" s="100"/>
      <c r="DU479" s="110"/>
      <c r="DV479" s="95">
        <f t="shared" si="525"/>
        <v>0</v>
      </c>
      <c r="DW479" s="15"/>
      <c r="DX479" s="24">
        <f t="shared" si="548"/>
        <v>0</v>
      </c>
      <c r="DY479" s="5">
        <v>0</v>
      </c>
      <c r="DZ479" s="63"/>
      <c r="EA479" s="15"/>
      <c r="EB479" s="13"/>
      <c r="EC479" s="98">
        <f t="shared" si="526"/>
        <v>0</v>
      </c>
      <c r="ED479" s="99">
        <f>ED5</f>
        <v>1</v>
      </c>
      <c r="EE479" s="100"/>
      <c r="EF479" s="110"/>
      <c r="EG479" s="95">
        <f t="shared" si="527"/>
        <v>0</v>
      </c>
      <c r="EH479" s="15"/>
      <c r="EI479" s="24">
        <f t="shared" si="549"/>
        <v>0</v>
      </c>
      <c r="EJ479" s="5">
        <v>0</v>
      </c>
      <c r="EK479" s="63"/>
      <c r="EL479" s="15"/>
      <c r="EM479" s="13"/>
      <c r="EN479" s="98">
        <f t="shared" si="528"/>
        <v>0</v>
      </c>
      <c r="EO479" s="99">
        <f>EO5</f>
        <v>1</v>
      </c>
      <c r="EP479" s="100"/>
      <c r="EQ479" s="110"/>
      <c r="ER479" s="95">
        <f t="shared" si="529"/>
        <v>0</v>
      </c>
      <c r="ES479" s="15"/>
      <c r="ET479" s="24">
        <f t="shared" si="550"/>
        <v>0</v>
      </c>
      <c r="EU479" s="5">
        <v>0</v>
      </c>
      <c r="EV479" s="63"/>
      <c r="EW479" s="15"/>
      <c r="EX479" s="13"/>
      <c r="EY479" s="98">
        <f t="shared" si="530"/>
        <v>0</v>
      </c>
      <c r="EZ479" s="99">
        <f>EZ5</f>
        <v>1</v>
      </c>
      <c r="FA479" s="100"/>
      <c r="FB479" s="110"/>
      <c r="FC479" s="95">
        <f t="shared" si="531"/>
        <v>0</v>
      </c>
      <c r="FD479" s="15"/>
      <c r="FE479" s="24">
        <f t="shared" si="551"/>
        <v>0</v>
      </c>
      <c r="FF479" s="5">
        <v>0</v>
      </c>
      <c r="FG479" s="63"/>
      <c r="FH479" s="15"/>
      <c r="FI479" s="13"/>
      <c r="FJ479" s="98">
        <f t="shared" si="532"/>
        <v>0</v>
      </c>
      <c r="FK479" s="99">
        <f>FK5</f>
        <v>1</v>
      </c>
      <c r="FL479" s="100"/>
      <c r="FM479" s="110"/>
      <c r="FN479" s="95">
        <f t="shared" si="533"/>
        <v>0</v>
      </c>
      <c r="FO479" s="15"/>
      <c r="FP479" s="24">
        <f t="shared" si="552"/>
        <v>0</v>
      </c>
      <c r="FQ479" s="5">
        <v>0</v>
      </c>
      <c r="FR479" s="8">
        <v>0</v>
      </c>
      <c r="FS479" s="84">
        <f t="shared" si="553"/>
        <v>4.4547300000000005</v>
      </c>
      <c r="FT479" s="85">
        <f t="shared" si="554"/>
        <v>500</v>
      </c>
      <c r="FU479" s="85">
        <f t="shared" si="555"/>
        <v>500</v>
      </c>
      <c r="FV479" s="85">
        <f t="shared" si="556"/>
        <v>500</v>
      </c>
      <c r="FW479" s="85">
        <f t="shared" si="557"/>
        <v>500</v>
      </c>
      <c r="FX479" s="85">
        <f t="shared" si="558"/>
        <v>4.2097198499999999</v>
      </c>
      <c r="FY479" s="85">
        <f t="shared" si="559"/>
        <v>500</v>
      </c>
      <c r="FZ479" s="85">
        <f t="shared" si="560"/>
        <v>500</v>
      </c>
      <c r="GA479" s="85">
        <f t="shared" si="561"/>
        <v>500</v>
      </c>
      <c r="GB479" s="85">
        <f t="shared" si="562"/>
        <v>500</v>
      </c>
      <c r="GC479" s="85">
        <f t="shared" si="563"/>
        <v>500</v>
      </c>
      <c r="GD479" s="85">
        <f t="shared" si="564"/>
        <v>500</v>
      </c>
      <c r="GE479" s="85">
        <f t="shared" si="565"/>
        <v>500</v>
      </c>
      <c r="GF479" s="85">
        <f t="shared" si="566"/>
        <v>500</v>
      </c>
      <c r="GG479" s="85">
        <f t="shared" si="567"/>
        <v>500</v>
      </c>
      <c r="GH479" s="101">
        <f t="shared" si="534"/>
        <v>2</v>
      </c>
      <c r="GI479" s="102">
        <f t="shared" si="535"/>
        <v>8.6644498500000005</v>
      </c>
      <c r="GJ479" s="102">
        <f t="shared" si="536"/>
        <v>4.3322249250000002</v>
      </c>
      <c r="GK479" s="79">
        <f>ROW()</f>
        <v>479</v>
      </c>
    </row>
    <row r="480" spans="1:193" s="12" customFormat="1" ht="50.1" customHeight="1">
      <c r="A480" s="17">
        <f>ROW()</f>
        <v>480</v>
      </c>
      <c r="B480" s="32">
        <f t="shared" si="568"/>
        <v>474</v>
      </c>
      <c r="C480" s="33">
        <f t="shared" si="569"/>
        <v>474</v>
      </c>
      <c r="D480" s="31" t="s">
        <v>44</v>
      </c>
      <c r="E480" s="390">
        <f t="shared" si="537"/>
        <v>4.4561947499999999</v>
      </c>
      <c r="F480" s="107">
        <f t="shared" si="503"/>
        <v>4.5858723750000001</v>
      </c>
      <c r="G480" s="3">
        <v>0</v>
      </c>
      <c r="H480" s="4">
        <v>0</v>
      </c>
      <c r="I480" s="63"/>
      <c r="J480" s="15"/>
      <c r="K480" s="13"/>
      <c r="L480" s="98">
        <f t="shared" si="504"/>
        <v>1</v>
      </c>
      <c r="M480" s="99">
        <f>M5</f>
        <v>0.94499999999999995</v>
      </c>
      <c r="N480" s="100">
        <v>4.99</v>
      </c>
      <c r="O480" s="110">
        <v>416042</v>
      </c>
      <c r="P480" s="95">
        <f t="shared" si="505"/>
        <v>4.7155500000000004</v>
      </c>
      <c r="Q480" s="15"/>
      <c r="R480" s="24">
        <f t="shared" si="538"/>
        <v>2</v>
      </c>
      <c r="S480" s="25">
        <v>0</v>
      </c>
      <c r="T480" s="63"/>
      <c r="U480" s="15"/>
      <c r="V480" s="13"/>
      <c r="W480" s="98">
        <f t="shared" si="506"/>
        <v>0</v>
      </c>
      <c r="X480" s="99">
        <f>X5</f>
        <v>0.97</v>
      </c>
      <c r="Y480" s="100"/>
      <c r="Z480" s="110"/>
      <c r="AA480" s="95">
        <f t="shared" si="507"/>
        <v>0</v>
      </c>
      <c r="AB480" s="15"/>
      <c r="AC480" s="24">
        <f t="shared" si="539"/>
        <v>0</v>
      </c>
      <c r="AD480" s="5">
        <v>0</v>
      </c>
      <c r="AE480" s="63"/>
      <c r="AF480" s="15"/>
      <c r="AG480" s="13"/>
      <c r="AH480" s="98">
        <f t="shared" si="508"/>
        <v>0</v>
      </c>
      <c r="AI480" s="99">
        <f>AI5</f>
        <v>0.95499999999999996</v>
      </c>
      <c r="AJ480" s="100"/>
      <c r="AK480" s="110"/>
      <c r="AL480" s="95">
        <f t="shared" si="509"/>
        <v>0</v>
      </c>
      <c r="AM480" s="15"/>
      <c r="AN480" s="24">
        <f t="shared" si="540"/>
        <v>0</v>
      </c>
      <c r="AO480" s="5">
        <v>0</v>
      </c>
      <c r="AP480" s="63"/>
      <c r="AQ480" s="15"/>
      <c r="AR480" s="13"/>
      <c r="AS480" s="98">
        <f t="shared" si="510"/>
        <v>0</v>
      </c>
      <c r="AT480" s="99">
        <f>AT5</f>
        <v>0.96</v>
      </c>
      <c r="AU480" s="100"/>
      <c r="AV480" s="110"/>
      <c r="AW480" s="95">
        <f t="shared" si="511"/>
        <v>0</v>
      </c>
      <c r="AX480" s="15"/>
      <c r="AY480" s="24">
        <f t="shared" si="541"/>
        <v>0</v>
      </c>
      <c r="AZ480" s="5">
        <v>0</v>
      </c>
      <c r="BA480" s="63"/>
      <c r="BB480" s="15"/>
      <c r="BC480" s="13"/>
      <c r="BD480" s="98">
        <f t="shared" si="512"/>
        <v>0</v>
      </c>
      <c r="BE480" s="99">
        <f>BE5</f>
        <v>0.98</v>
      </c>
      <c r="BF480" s="100"/>
      <c r="BG480" s="110"/>
      <c r="BH480" s="95">
        <f t="shared" si="513"/>
        <v>0</v>
      </c>
      <c r="BI480" s="15"/>
      <c r="BJ480" s="24">
        <f t="shared" si="542"/>
        <v>0</v>
      </c>
      <c r="BK480" s="5">
        <v>0</v>
      </c>
      <c r="BL480" s="63"/>
      <c r="BM480" s="15"/>
      <c r="BN480" s="13"/>
      <c r="BO480" s="98">
        <f t="shared" si="514"/>
        <v>1</v>
      </c>
      <c r="BP480" s="99">
        <f>BP5</f>
        <v>0.94499999999999995</v>
      </c>
      <c r="BQ480" s="100">
        <v>4.7155500000000004</v>
      </c>
      <c r="BR480" s="110"/>
      <c r="BS480" s="95">
        <f t="shared" si="515"/>
        <v>4.4561947499999999</v>
      </c>
      <c r="BT480" s="15"/>
      <c r="BU480" s="24">
        <f t="shared" si="543"/>
        <v>1</v>
      </c>
      <c r="BV480" s="5">
        <v>0</v>
      </c>
      <c r="BW480" s="63"/>
      <c r="BX480" s="15"/>
      <c r="BY480" s="13"/>
      <c r="BZ480" s="98">
        <f t="shared" si="516"/>
        <v>0</v>
      </c>
      <c r="CA480" s="99">
        <f>CA5</f>
        <v>1</v>
      </c>
      <c r="CB480" s="100"/>
      <c r="CC480" s="110"/>
      <c r="CD480" s="95">
        <f t="shared" si="517"/>
        <v>0</v>
      </c>
      <c r="CE480" s="15"/>
      <c r="CF480" s="24">
        <f t="shared" si="544"/>
        <v>0</v>
      </c>
      <c r="CG480" s="5">
        <v>0</v>
      </c>
      <c r="CH480" s="63"/>
      <c r="CI480" s="15"/>
      <c r="CJ480" s="13"/>
      <c r="CK480" s="98">
        <f t="shared" si="518"/>
        <v>0</v>
      </c>
      <c r="CL480" s="99">
        <f>CL5</f>
        <v>1</v>
      </c>
      <c r="CM480" s="100"/>
      <c r="CN480" s="110"/>
      <c r="CO480" s="95">
        <f t="shared" si="519"/>
        <v>0</v>
      </c>
      <c r="CP480" s="15"/>
      <c r="CQ480" s="24">
        <f t="shared" si="545"/>
        <v>0</v>
      </c>
      <c r="CR480" s="5">
        <v>0</v>
      </c>
      <c r="CS480" s="63"/>
      <c r="CT480" s="15"/>
      <c r="CU480" s="13"/>
      <c r="CV480" s="98">
        <f t="shared" si="520"/>
        <v>0</v>
      </c>
      <c r="CW480" s="99">
        <f>CW5</f>
        <v>1</v>
      </c>
      <c r="CX480" s="100"/>
      <c r="CY480" s="110"/>
      <c r="CZ480" s="95">
        <f t="shared" si="521"/>
        <v>0</v>
      </c>
      <c r="DA480" s="15"/>
      <c r="DB480" s="24">
        <f t="shared" si="546"/>
        <v>0</v>
      </c>
      <c r="DC480" s="5">
        <v>0</v>
      </c>
      <c r="DD480" s="63"/>
      <c r="DE480" s="15"/>
      <c r="DF480" s="13"/>
      <c r="DG480" s="98">
        <f t="shared" si="522"/>
        <v>0</v>
      </c>
      <c r="DH480" s="99">
        <f>DH5</f>
        <v>1</v>
      </c>
      <c r="DI480" s="100"/>
      <c r="DJ480" s="110"/>
      <c r="DK480" s="95">
        <f t="shared" si="523"/>
        <v>0</v>
      </c>
      <c r="DL480" s="15"/>
      <c r="DM480" s="24">
        <f t="shared" si="547"/>
        <v>0</v>
      </c>
      <c r="DN480" s="5">
        <v>0</v>
      </c>
      <c r="DO480" s="63"/>
      <c r="DP480" s="15"/>
      <c r="DQ480" s="13"/>
      <c r="DR480" s="98">
        <f t="shared" si="524"/>
        <v>0</v>
      </c>
      <c r="DS480" s="99">
        <f>DS5</f>
        <v>1</v>
      </c>
      <c r="DT480" s="100"/>
      <c r="DU480" s="110"/>
      <c r="DV480" s="95">
        <f t="shared" si="525"/>
        <v>0</v>
      </c>
      <c r="DW480" s="15"/>
      <c r="DX480" s="24">
        <f t="shared" si="548"/>
        <v>0</v>
      </c>
      <c r="DY480" s="5">
        <v>0</v>
      </c>
      <c r="DZ480" s="63"/>
      <c r="EA480" s="15"/>
      <c r="EB480" s="13"/>
      <c r="EC480" s="98">
        <f t="shared" si="526"/>
        <v>0</v>
      </c>
      <c r="ED480" s="99">
        <f>ED5</f>
        <v>1</v>
      </c>
      <c r="EE480" s="100"/>
      <c r="EF480" s="110"/>
      <c r="EG480" s="95">
        <f t="shared" si="527"/>
        <v>0</v>
      </c>
      <c r="EH480" s="15"/>
      <c r="EI480" s="24">
        <f t="shared" si="549"/>
        <v>0</v>
      </c>
      <c r="EJ480" s="5">
        <v>0</v>
      </c>
      <c r="EK480" s="63"/>
      <c r="EL480" s="15"/>
      <c r="EM480" s="13"/>
      <c r="EN480" s="98">
        <f t="shared" si="528"/>
        <v>0</v>
      </c>
      <c r="EO480" s="99">
        <f>EO5</f>
        <v>1</v>
      </c>
      <c r="EP480" s="100"/>
      <c r="EQ480" s="110"/>
      <c r="ER480" s="95">
        <f t="shared" si="529"/>
        <v>0</v>
      </c>
      <c r="ES480" s="15"/>
      <c r="ET480" s="24">
        <f t="shared" si="550"/>
        <v>0</v>
      </c>
      <c r="EU480" s="5">
        <v>0</v>
      </c>
      <c r="EV480" s="63"/>
      <c r="EW480" s="15"/>
      <c r="EX480" s="13"/>
      <c r="EY480" s="98">
        <f t="shared" si="530"/>
        <v>0</v>
      </c>
      <c r="EZ480" s="99">
        <f>EZ5</f>
        <v>1</v>
      </c>
      <c r="FA480" s="100"/>
      <c r="FB480" s="110"/>
      <c r="FC480" s="95">
        <f t="shared" si="531"/>
        <v>0</v>
      </c>
      <c r="FD480" s="15"/>
      <c r="FE480" s="24">
        <f t="shared" si="551"/>
        <v>0</v>
      </c>
      <c r="FF480" s="5">
        <v>0</v>
      </c>
      <c r="FG480" s="63"/>
      <c r="FH480" s="15"/>
      <c r="FI480" s="13"/>
      <c r="FJ480" s="98">
        <f t="shared" si="532"/>
        <v>0</v>
      </c>
      <c r="FK480" s="99">
        <f>FK5</f>
        <v>1</v>
      </c>
      <c r="FL480" s="100"/>
      <c r="FM480" s="110"/>
      <c r="FN480" s="95">
        <f t="shared" si="533"/>
        <v>0</v>
      </c>
      <c r="FO480" s="15"/>
      <c r="FP480" s="24">
        <f t="shared" si="552"/>
        <v>0</v>
      </c>
      <c r="FQ480" s="5">
        <v>0</v>
      </c>
      <c r="FR480" s="8">
        <v>0</v>
      </c>
      <c r="FS480" s="84">
        <f t="shared" si="553"/>
        <v>4.7155500000000004</v>
      </c>
      <c r="FT480" s="85">
        <f t="shared" si="554"/>
        <v>500</v>
      </c>
      <c r="FU480" s="85">
        <f t="shared" si="555"/>
        <v>500</v>
      </c>
      <c r="FV480" s="85">
        <f t="shared" si="556"/>
        <v>500</v>
      </c>
      <c r="FW480" s="85">
        <f t="shared" si="557"/>
        <v>500</v>
      </c>
      <c r="FX480" s="85">
        <f t="shared" si="558"/>
        <v>4.4561947499999999</v>
      </c>
      <c r="FY480" s="85">
        <f t="shared" si="559"/>
        <v>500</v>
      </c>
      <c r="FZ480" s="85">
        <f t="shared" si="560"/>
        <v>500</v>
      </c>
      <c r="GA480" s="85">
        <f t="shared" si="561"/>
        <v>500</v>
      </c>
      <c r="GB480" s="85">
        <f t="shared" si="562"/>
        <v>500</v>
      </c>
      <c r="GC480" s="85">
        <f t="shared" si="563"/>
        <v>500</v>
      </c>
      <c r="GD480" s="85">
        <f t="shared" si="564"/>
        <v>500</v>
      </c>
      <c r="GE480" s="85">
        <f t="shared" si="565"/>
        <v>500</v>
      </c>
      <c r="GF480" s="85">
        <f t="shared" si="566"/>
        <v>500</v>
      </c>
      <c r="GG480" s="85">
        <f t="shared" si="567"/>
        <v>500</v>
      </c>
      <c r="GH480" s="101">
        <f t="shared" si="534"/>
        <v>2</v>
      </c>
      <c r="GI480" s="102">
        <f t="shared" si="535"/>
        <v>9.1717447500000002</v>
      </c>
      <c r="GJ480" s="102">
        <f t="shared" si="536"/>
        <v>4.5858723750000001</v>
      </c>
      <c r="GK480" s="79">
        <f>ROW()</f>
        <v>480</v>
      </c>
    </row>
    <row r="481" spans="1:193" s="12" customFormat="1" ht="50.1" customHeight="1">
      <c r="A481" s="17">
        <f>ROW()</f>
        <v>481</v>
      </c>
      <c r="B481" s="32">
        <f t="shared" si="568"/>
        <v>475</v>
      </c>
      <c r="C481" s="33">
        <f t="shared" si="569"/>
        <v>475</v>
      </c>
      <c r="D481" s="31" t="s">
        <v>45</v>
      </c>
      <c r="E481" s="390">
        <f t="shared" si="537"/>
        <v>2.9684150999999996</v>
      </c>
      <c r="F481" s="107">
        <f t="shared" si="503"/>
        <v>3.05479755</v>
      </c>
      <c r="G481" s="3">
        <v>0</v>
      </c>
      <c r="H481" s="4">
        <v>0</v>
      </c>
      <c r="I481" s="63"/>
      <c r="J481" s="15"/>
      <c r="K481" s="13"/>
      <c r="L481" s="98">
        <f t="shared" si="504"/>
        <v>1</v>
      </c>
      <c r="M481" s="99">
        <f>M5</f>
        <v>0.94499999999999995</v>
      </c>
      <c r="N481" s="100">
        <v>3.3239999999999998</v>
      </c>
      <c r="O481" s="110">
        <v>416192</v>
      </c>
      <c r="P481" s="95">
        <f t="shared" si="505"/>
        <v>3.1411799999999999</v>
      </c>
      <c r="Q481" s="15"/>
      <c r="R481" s="24">
        <f t="shared" si="538"/>
        <v>2</v>
      </c>
      <c r="S481" s="25">
        <v>0</v>
      </c>
      <c r="T481" s="63"/>
      <c r="U481" s="15"/>
      <c r="V481" s="13"/>
      <c r="W481" s="98">
        <f t="shared" si="506"/>
        <v>0</v>
      </c>
      <c r="X481" s="99">
        <f>X5</f>
        <v>0.97</v>
      </c>
      <c r="Y481" s="100"/>
      <c r="Z481" s="110"/>
      <c r="AA481" s="95">
        <f t="shared" si="507"/>
        <v>0</v>
      </c>
      <c r="AB481" s="15"/>
      <c r="AC481" s="24">
        <f t="shared" si="539"/>
        <v>0</v>
      </c>
      <c r="AD481" s="5">
        <v>0</v>
      </c>
      <c r="AE481" s="63"/>
      <c r="AF481" s="15"/>
      <c r="AG481" s="13"/>
      <c r="AH481" s="98">
        <f t="shared" si="508"/>
        <v>0</v>
      </c>
      <c r="AI481" s="99">
        <f>AI5</f>
        <v>0.95499999999999996</v>
      </c>
      <c r="AJ481" s="100"/>
      <c r="AK481" s="110"/>
      <c r="AL481" s="95">
        <f t="shared" si="509"/>
        <v>0</v>
      </c>
      <c r="AM481" s="15"/>
      <c r="AN481" s="24">
        <f t="shared" si="540"/>
        <v>0</v>
      </c>
      <c r="AO481" s="5">
        <v>0</v>
      </c>
      <c r="AP481" s="63"/>
      <c r="AQ481" s="15"/>
      <c r="AR481" s="13"/>
      <c r="AS481" s="98">
        <f t="shared" si="510"/>
        <v>0</v>
      </c>
      <c r="AT481" s="99">
        <f>AT5</f>
        <v>0.96</v>
      </c>
      <c r="AU481" s="100"/>
      <c r="AV481" s="110"/>
      <c r="AW481" s="95">
        <f t="shared" si="511"/>
        <v>0</v>
      </c>
      <c r="AX481" s="15"/>
      <c r="AY481" s="24">
        <f t="shared" si="541"/>
        <v>0</v>
      </c>
      <c r="AZ481" s="5">
        <v>0</v>
      </c>
      <c r="BA481" s="63"/>
      <c r="BB481" s="15"/>
      <c r="BC481" s="13"/>
      <c r="BD481" s="98">
        <f t="shared" si="512"/>
        <v>0</v>
      </c>
      <c r="BE481" s="99">
        <f>BE5</f>
        <v>0.98</v>
      </c>
      <c r="BF481" s="100"/>
      <c r="BG481" s="110"/>
      <c r="BH481" s="95">
        <f t="shared" si="513"/>
        <v>0</v>
      </c>
      <c r="BI481" s="15"/>
      <c r="BJ481" s="24">
        <f t="shared" si="542"/>
        <v>0</v>
      </c>
      <c r="BK481" s="5">
        <v>0</v>
      </c>
      <c r="BL481" s="63"/>
      <c r="BM481" s="15"/>
      <c r="BN481" s="13"/>
      <c r="BO481" s="98">
        <f t="shared" si="514"/>
        <v>1</v>
      </c>
      <c r="BP481" s="99">
        <f>BP5</f>
        <v>0.94499999999999995</v>
      </c>
      <c r="BQ481" s="100">
        <v>3.1411799999999999</v>
      </c>
      <c r="BR481" s="110"/>
      <c r="BS481" s="95">
        <f t="shared" si="515"/>
        <v>2.9684150999999996</v>
      </c>
      <c r="BT481" s="15"/>
      <c r="BU481" s="24">
        <f t="shared" si="543"/>
        <v>1</v>
      </c>
      <c r="BV481" s="5">
        <v>0</v>
      </c>
      <c r="BW481" s="63"/>
      <c r="BX481" s="15"/>
      <c r="BY481" s="13"/>
      <c r="BZ481" s="98">
        <f t="shared" si="516"/>
        <v>0</v>
      </c>
      <c r="CA481" s="99">
        <f>CA5</f>
        <v>1</v>
      </c>
      <c r="CB481" s="100"/>
      <c r="CC481" s="110"/>
      <c r="CD481" s="95">
        <f t="shared" si="517"/>
        <v>0</v>
      </c>
      <c r="CE481" s="15"/>
      <c r="CF481" s="24">
        <f t="shared" si="544"/>
        <v>0</v>
      </c>
      <c r="CG481" s="5">
        <v>0</v>
      </c>
      <c r="CH481" s="63"/>
      <c r="CI481" s="15"/>
      <c r="CJ481" s="13"/>
      <c r="CK481" s="98">
        <f t="shared" si="518"/>
        <v>0</v>
      </c>
      <c r="CL481" s="99">
        <f>CL5</f>
        <v>1</v>
      </c>
      <c r="CM481" s="100"/>
      <c r="CN481" s="110"/>
      <c r="CO481" s="95">
        <f t="shared" si="519"/>
        <v>0</v>
      </c>
      <c r="CP481" s="15"/>
      <c r="CQ481" s="24">
        <f t="shared" si="545"/>
        <v>0</v>
      </c>
      <c r="CR481" s="5">
        <v>0</v>
      </c>
      <c r="CS481" s="63"/>
      <c r="CT481" s="15"/>
      <c r="CU481" s="13"/>
      <c r="CV481" s="98">
        <f t="shared" si="520"/>
        <v>0</v>
      </c>
      <c r="CW481" s="99">
        <f>CW5</f>
        <v>1</v>
      </c>
      <c r="CX481" s="100"/>
      <c r="CY481" s="110"/>
      <c r="CZ481" s="95">
        <f t="shared" si="521"/>
        <v>0</v>
      </c>
      <c r="DA481" s="15"/>
      <c r="DB481" s="24">
        <f t="shared" si="546"/>
        <v>0</v>
      </c>
      <c r="DC481" s="5">
        <v>0</v>
      </c>
      <c r="DD481" s="63"/>
      <c r="DE481" s="15"/>
      <c r="DF481" s="13"/>
      <c r="DG481" s="98">
        <f t="shared" si="522"/>
        <v>0</v>
      </c>
      <c r="DH481" s="99">
        <f>DH5</f>
        <v>1</v>
      </c>
      <c r="DI481" s="100"/>
      <c r="DJ481" s="110"/>
      <c r="DK481" s="95">
        <f t="shared" si="523"/>
        <v>0</v>
      </c>
      <c r="DL481" s="15"/>
      <c r="DM481" s="24">
        <f t="shared" si="547"/>
        <v>0</v>
      </c>
      <c r="DN481" s="5">
        <v>0</v>
      </c>
      <c r="DO481" s="63"/>
      <c r="DP481" s="15"/>
      <c r="DQ481" s="13"/>
      <c r="DR481" s="98">
        <f t="shared" si="524"/>
        <v>0</v>
      </c>
      <c r="DS481" s="99">
        <f>DS5</f>
        <v>1</v>
      </c>
      <c r="DT481" s="100"/>
      <c r="DU481" s="110"/>
      <c r="DV481" s="95">
        <f t="shared" si="525"/>
        <v>0</v>
      </c>
      <c r="DW481" s="15"/>
      <c r="DX481" s="24">
        <f t="shared" si="548"/>
        <v>0</v>
      </c>
      <c r="DY481" s="5">
        <v>0</v>
      </c>
      <c r="DZ481" s="63"/>
      <c r="EA481" s="15"/>
      <c r="EB481" s="13"/>
      <c r="EC481" s="98">
        <f t="shared" si="526"/>
        <v>0</v>
      </c>
      <c r="ED481" s="99">
        <f>ED5</f>
        <v>1</v>
      </c>
      <c r="EE481" s="100"/>
      <c r="EF481" s="110"/>
      <c r="EG481" s="95">
        <f t="shared" si="527"/>
        <v>0</v>
      </c>
      <c r="EH481" s="15"/>
      <c r="EI481" s="24">
        <f t="shared" si="549"/>
        <v>0</v>
      </c>
      <c r="EJ481" s="5">
        <v>0</v>
      </c>
      <c r="EK481" s="63"/>
      <c r="EL481" s="15"/>
      <c r="EM481" s="13"/>
      <c r="EN481" s="98">
        <f t="shared" si="528"/>
        <v>0</v>
      </c>
      <c r="EO481" s="99">
        <f>EO5</f>
        <v>1</v>
      </c>
      <c r="EP481" s="100"/>
      <c r="EQ481" s="110"/>
      <c r="ER481" s="95">
        <f t="shared" si="529"/>
        <v>0</v>
      </c>
      <c r="ES481" s="15"/>
      <c r="ET481" s="24">
        <f t="shared" si="550"/>
        <v>0</v>
      </c>
      <c r="EU481" s="5">
        <v>0</v>
      </c>
      <c r="EV481" s="63"/>
      <c r="EW481" s="15"/>
      <c r="EX481" s="13"/>
      <c r="EY481" s="98">
        <f t="shared" si="530"/>
        <v>0</v>
      </c>
      <c r="EZ481" s="99">
        <f>EZ5</f>
        <v>1</v>
      </c>
      <c r="FA481" s="100"/>
      <c r="FB481" s="110"/>
      <c r="FC481" s="95">
        <f t="shared" si="531"/>
        <v>0</v>
      </c>
      <c r="FD481" s="15"/>
      <c r="FE481" s="24">
        <f t="shared" si="551"/>
        <v>0</v>
      </c>
      <c r="FF481" s="5">
        <v>0</v>
      </c>
      <c r="FG481" s="63"/>
      <c r="FH481" s="15"/>
      <c r="FI481" s="13"/>
      <c r="FJ481" s="98">
        <f t="shared" si="532"/>
        <v>0</v>
      </c>
      <c r="FK481" s="99">
        <f>FK5</f>
        <v>1</v>
      </c>
      <c r="FL481" s="100"/>
      <c r="FM481" s="110"/>
      <c r="FN481" s="95">
        <f t="shared" si="533"/>
        <v>0</v>
      </c>
      <c r="FO481" s="15"/>
      <c r="FP481" s="24">
        <f t="shared" si="552"/>
        <v>0</v>
      </c>
      <c r="FQ481" s="5">
        <v>0</v>
      </c>
      <c r="FR481" s="8">
        <v>0</v>
      </c>
      <c r="FS481" s="84">
        <f t="shared" si="553"/>
        <v>3.1411799999999999</v>
      </c>
      <c r="FT481" s="85">
        <f t="shared" si="554"/>
        <v>500</v>
      </c>
      <c r="FU481" s="85">
        <f t="shared" si="555"/>
        <v>500</v>
      </c>
      <c r="FV481" s="85">
        <f t="shared" si="556"/>
        <v>500</v>
      </c>
      <c r="FW481" s="85">
        <f t="shared" si="557"/>
        <v>500</v>
      </c>
      <c r="FX481" s="85">
        <f t="shared" si="558"/>
        <v>2.9684150999999996</v>
      </c>
      <c r="FY481" s="85">
        <f t="shared" si="559"/>
        <v>500</v>
      </c>
      <c r="FZ481" s="85">
        <f t="shared" si="560"/>
        <v>500</v>
      </c>
      <c r="GA481" s="85">
        <f t="shared" si="561"/>
        <v>500</v>
      </c>
      <c r="GB481" s="85">
        <f t="shared" si="562"/>
        <v>500</v>
      </c>
      <c r="GC481" s="85">
        <f t="shared" si="563"/>
        <v>500</v>
      </c>
      <c r="GD481" s="85">
        <f t="shared" si="564"/>
        <v>500</v>
      </c>
      <c r="GE481" s="85">
        <f t="shared" si="565"/>
        <v>500</v>
      </c>
      <c r="GF481" s="85">
        <f t="shared" si="566"/>
        <v>500</v>
      </c>
      <c r="GG481" s="85">
        <f t="shared" si="567"/>
        <v>500</v>
      </c>
      <c r="GH481" s="101">
        <f t="shared" si="534"/>
        <v>2</v>
      </c>
      <c r="GI481" s="102">
        <f t="shared" si="535"/>
        <v>6.1095950999999999</v>
      </c>
      <c r="GJ481" s="102">
        <f t="shared" si="536"/>
        <v>3.05479755</v>
      </c>
      <c r="GK481" s="79">
        <f>ROW()</f>
        <v>481</v>
      </c>
    </row>
    <row r="482" spans="1:193" s="12" customFormat="1" ht="50.1" customHeight="1">
      <c r="A482" s="17">
        <f>ROW()</f>
        <v>482</v>
      </c>
      <c r="B482" s="32">
        <f t="shared" si="568"/>
        <v>476</v>
      </c>
      <c r="C482" s="33">
        <f t="shared" si="569"/>
        <v>476</v>
      </c>
      <c r="D482" s="31" t="s">
        <v>46</v>
      </c>
      <c r="E482" s="390">
        <f t="shared" si="537"/>
        <v>3.5095882499999997</v>
      </c>
      <c r="F482" s="107">
        <f t="shared" si="503"/>
        <v>3.6117191249999996</v>
      </c>
      <c r="G482" s="3">
        <v>0</v>
      </c>
      <c r="H482" s="4">
        <v>0</v>
      </c>
      <c r="I482" s="63"/>
      <c r="J482" s="15"/>
      <c r="K482" s="13"/>
      <c r="L482" s="98">
        <f t="shared" si="504"/>
        <v>1</v>
      </c>
      <c r="M482" s="99">
        <f>M5</f>
        <v>0.94499999999999995</v>
      </c>
      <c r="N482" s="100">
        <v>3.93</v>
      </c>
      <c r="O482" s="110">
        <v>416058</v>
      </c>
      <c r="P482" s="95">
        <f t="shared" si="505"/>
        <v>3.7138499999999999</v>
      </c>
      <c r="Q482" s="15"/>
      <c r="R482" s="24">
        <f t="shared" si="538"/>
        <v>2</v>
      </c>
      <c r="S482" s="25">
        <v>0</v>
      </c>
      <c r="T482" s="63"/>
      <c r="U482" s="15"/>
      <c r="V482" s="13"/>
      <c r="W482" s="98">
        <f t="shared" si="506"/>
        <v>0</v>
      </c>
      <c r="X482" s="99">
        <f>X5</f>
        <v>0.97</v>
      </c>
      <c r="Y482" s="100"/>
      <c r="Z482" s="110"/>
      <c r="AA482" s="95">
        <f t="shared" si="507"/>
        <v>0</v>
      </c>
      <c r="AB482" s="15"/>
      <c r="AC482" s="24">
        <f t="shared" si="539"/>
        <v>0</v>
      </c>
      <c r="AD482" s="5">
        <v>0</v>
      </c>
      <c r="AE482" s="63"/>
      <c r="AF482" s="15"/>
      <c r="AG482" s="13"/>
      <c r="AH482" s="98">
        <f t="shared" si="508"/>
        <v>0</v>
      </c>
      <c r="AI482" s="99">
        <f>AI5</f>
        <v>0.95499999999999996</v>
      </c>
      <c r="AJ482" s="100"/>
      <c r="AK482" s="110"/>
      <c r="AL482" s="95">
        <f t="shared" si="509"/>
        <v>0</v>
      </c>
      <c r="AM482" s="15"/>
      <c r="AN482" s="24">
        <f t="shared" si="540"/>
        <v>0</v>
      </c>
      <c r="AO482" s="5">
        <v>0</v>
      </c>
      <c r="AP482" s="63"/>
      <c r="AQ482" s="15"/>
      <c r="AR482" s="13"/>
      <c r="AS482" s="98">
        <f t="shared" si="510"/>
        <v>0</v>
      </c>
      <c r="AT482" s="99">
        <f>AT5</f>
        <v>0.96</v>
      </c>
      <c r="AU482" s="100"/>
      <c r="AV482" s="110"/>
      <c r="AW482" s="95">
        <f t="shared" si="511"/>
        <v>0</v>
      </c>
      <c r="AX482" s="15"/>
      <c r="AY482" s="24">
        <f t="shared" si="541"/>
        <v>0</v>
      </c>
      <c r="AZ482" s="5">
        <v>0</v>
      </c>
      <c r="BA482" s="63"/>
      <c r="BB482" s="15"/>
      <c r="BC482" s="13"/>
      <c r="BD482" s="98">
        <f t="shared" si="512"/>
        <v>0</v>
      </c>
      <c r="BE482" s="99">
        <f>BE5</f>
        <v>0.98</v>
      </c>
      <c r="BF482" s="100"/>
      <c r="BG482" s="110"/>
      <c r="BH482" s="95">
        <f t="shared" si="513"/>
        <v>0</v>
      </c>
      <c r="BI482" s="15"/>
      <c r="BJ482" s="24">
        <f t="shared" si="542"/>
        <v>0</v>
      </c>
      <c r="BK482" s="5">
        <v>0</v>
      </c>
      <c r="BL482" s="63"/>
      <c r="BM482" s="15"/>
      <c r="BN482" s="13"/>
      <c r="BO482" s="98">
        <f t="shared" si="514"/>
        <v>1</v>
      </c>
      <c r="BP482" s="99">
        <f>BP5</f>
        <v>0.94499999999999995</v>
      </c>
      <c r="BQ482" s="100">
        <v>3.7138499999999999</v>
      </c>
      <c r="BR482" s="110"/>
      <c r="BS482" s="95">
        <f t="shared" si="515"/>
        <v>3.5095882499999997</v>
      </c>
      <c r="BT482" s="15"/>
      <c r="BU482" s="24">
        <f t="shared" si="543"/>
        <v>1</v>
      </c>
      <c r="BV482" s="5">
        <v>0</v>
      </c>
      <c r="BW482" s="63"/>
      <c r="BX482" s="15"/>
      <c r="BY482" s="13"/>
      <c r="BZ482" s="98">
        <f t="shared" si="516"/>
        <v>0</v>
      </c>
      <c r="CA482" s="99">
        <f>CA5</f>
        <v>1</v>
      </c>
      <c r="CB482" s="100"/>
      <c r="CC482" s="110"/>
      <c r="CD482" s="95">
        <f t="shared" si="517"/>
        <v>0</v>
      </c>
      <c r="CE482" s="15"/>
      <c r="CF482" s="24">
        <f t="shared" si="544"/>
        <v>0</v>
      </c>
      <c r="CG482" s="5">
        <v>0</v>
      </c>
      <c r="CH482" s="63"/>
      <c r="CI482" s="15"/>
      <c r="CJ482" s="13"/>
      <c r="CK482" s="98">
        <f t="shared" si="518"/>
        <v>0</v>
      </c>
      <c r="CL482" s="99">
        <f>CL5</f>
        <v>1</v>
      </c>
      <c r="CM482" s="100"/>
      <c r="CN482" s="110"/>
      <c r="CO482" s="95">
        <f t="shared" si="519"/>
        <v>0</v>
      </c>
      <c r="CP482" s="15"/>
      <c r="CQ482" s="24">
        <f t="shared" si="545"/>
        <v>0</v>
      </c>
      <c r="CR482" s="5">
        <v>0</v>
      </c>
      <c r="CS482" s="63"/>
      <c r="CT482" s="15"/>
      <c r="CU482" s="13"/>
      <c r="CV482" s="98">
        <f t="shared" si="520"/>
        <v>0</v>
      </c>
      <c r="CW482" s="99">
        <f>CW5</f>
        <v>1</v>
      </c>
      <c r="CX482" s="100"/>
      <c r="CY482" s="110"/>
      <c r="CZ482" s="95">
        <f t="shared" si="521"/>
        <v>0</v>
      </c>
      <c r="DA482" s="15"/>
      <c r="DB482" s="24">
        <f t="shared" si="546"/>
        <v>0</v>
      </c>
      <c r="DC482" s="5">
        <v>0</v>
      </c>
      <c r="DD482" s="63"/>
      <c r="DE482" s="15"/>
      <c r="DF482" s="13"/>
      <c r="DG482" s="98">
        <f t="shared" si="522"/>
        <v>0</v>
      </c>
      <c r="DH482" s="99">
        <f>DH5</f>
        <v>1</v>
      </c>
      <c r="DI482" s="100"/>
      <c r="DJ482" s="110"/>
      <c r="DK482" s="95">
        <f t="shared" si="523"/>
        <v>0</v>
      </c>
      <c r="DL482" s="15"/>
      <c r="DM482" s="24">
        <f t="shared" si="547"/>
        <v>0</v>
      </c>
      <c r="DN482" s="5">
        <v>0</v>
      </c>
      <c r="DO482" s="63"/>
      <c r="DP482" s="15"/>
      <c r="DQ482" s="13"/>
      <c r="DR482" s="98">
        <f t="shared" si="524"/>
        <v>0</v>
      </c>
      <c r="DS482" s="99">
        <f>DS5</f>
        <v>1</v>
      </c>
      <c r="DT482" s="100"/>
      <c r="DU482" s="110"/>
      <c r="DV482" s="95">
        <f t="shared" si="525"/>
        <v>0</v>
      </c>
      <c r="DW482" s="15"/>
      <c r="DX482" s="24">
        <f t="shared" si="548"/>
        <v>0</v>
      </c>
      <c r="DY482" s="5">
        <v>0</v>
      </c>
      <c r="DZ482" s="63"/>
      <c r="EA482" s="15"/>
      <c r="EB482" s="13"/>
      <c r="EC482" s="98">
        <f t="shared" si="526"/>
        <v>0</v>
      </c>
      <c r="ED482" s="99">
        <f>ED5</f>
        <v>1</v>
      </c>
      <c r="EE482" s="100"/>
      <c r="EF482" s="110"/>
      <c r="EG482" s="95">
        <f t="shared" si="527"/>
        <v>0</v>
      </c>
      <c r="EH482" s="15"/>
      <c r="EI482" s="24">
        <f t="shared" si="549"/>
        <v>0</v>
      </c>
      <c r="EJ482" s="5">
        <v>0</v>
      </c>
      <c r="EK482" s="63"/>
      <c r="EL482" s="15"/>
      <c r="EM482" s="13"/>
      <c r="EN482" s="98">
        <f t="shared" si="528"/>
        <v>0</v>
      </c>
      <c r="EO482" s="99">
        <f>EO5</f>
        <v>1</v>
      </c>
      <c r="EP482" s="100"/>
      <c r="EQ482" s="110"/>
      <c r="ER482" s="95">
        <f t="shared" si="529"/>
        <v>0</v>
      </c>
      <c r="ES482" s="15"/>
      <c r="ET482" s="24">
        <f t="shared" si="550"/>
        <v>0</v>
      </c>
      <c r="EU482" s="5">
        <v>0</v>
      </c>
      <c r="EV482" s="63"/>
      <c r="EW482" s="15"/>
      <c r="EX482" s="13"/>
      <c r="EY482" s="98">
        <f t="shared" si="530"/>
        <v>0</v>
      </c>
      <c r="EZ482" s="99">
        <f>EZ5</f>
        <v>1</v>
      </c>
      <c r="FA482" s="100"/>
      <c r="FB482" s="110"/>
      <c r="FC482" s="95">
        <f t="shared" si="531"/>
        <v>0</v>
      </c>
      <c r="FD482" s="15"/>
      <c r="FE482" s="24">
        <f t="shared" si="551"/>
        <v>0</v>
      </c>
      <c r="FF482" s="5">
        <v>0</v>
      </c>
      <c r="FG482" s="63"/>
      <c r="FH482" s="15"/>
      <c r="FI482" s="13"/>
      <c r="FJ482" s="98">
        <f t="shared" si="532"/>
        <v>0</v>
      </c>
      <c r="FK482" s="99">
        <f>FK5</f>
        <v>1</v>
      </c>
      <c r="FL482" s="100"/>
      <c r="FM482" s="110"/>
      <c r="FN482" s="95">
        <f t="shared" si="533"/>
        <v>0</v>
      </c>
      <c r="FO482" s="15"/>
      <c r="FP482" s="24">
        <f t="shared" si="552"/>
        <v>0</v>
      </c>
      <c r="FQ482" s="5">
        <v>0</v>
      </c>
      <c r="FR482" s="8">
        <v>0</v>
      </c>
      <c r="FS482" s="84">
        <f t="shared" si="553"/>
        <v>3.7138499999999999</v>
      </c>
      <c r="FT482" s="85">
        <f t="shared" si="554"/>
        <v>500</v>
      </c>
      <c r="FU482" s="85">
        <f t="shared" si="555"/>
        <v>500</v>
      </c>
      <c r="FV482" s="85">
        <f t="shared" si="556"/>
        <v>500</v>
      </c>
      <c r="FW482" s="85">
        <f t="shared" si="557"/>
        <v>500</v>
      </c>
      <c r="FX482" s="85">
        <f t="shared" si="558"/>
        <v>3.5095882499999997</v>
      </c>
      <c r="FY482" s="85">
        <f t="shared" si="559"/>
        <v>500</v>
      </c>
      <c r="FZ482" s="85">
        <f t="shared" si="560"/>
        <v>500</v>
      </c>
      <c r="GA482" s="85">
        <f t="shared" si="561"/>
        <v>500</v>
      </c>
      <c r="GB482" s="85">
        <f t="shared" si="562"/>
        <v>500</v>
      </c>
      <c r="GC482" s="85">
        <f t="shared" si="563"/>
        <v>500</v>
      </c>
      <c r="GD482" s="85">
        <f t="shared" si="564"/>
        <v>500</v>
      </c>
      <c r="GE482" s="85">
        <f t="shared" si="565"/>
        <v>500</v>
      </c>
      <c r="GF482" s="85">
        <f t="shared" si="566"/>
        <v>500</v>
      </c>
      <c r="GG482" s="85">
        <f t="shared" si="567"/>
        <v>500</v>
      </c>
      <c r="GH482" s="101">
        <f t="shared" si="534"/>
        <v>2</v>
      </c>
      <c r="GI482" s="102">
        <f t="shared" si="535"/>
        <v>7.2234382499999992</v>
      </c>
      <c r="GJ482" s="102">
        <f t="shared" si="536"/>
        <v>3.6117191249999996</v>
      </c>
      <c r="GK482" s="79">
        <f>ROW()</f>
        <v>482</v>
      </c>
    </row>
    <row r="483" spans="1:193" s="12" customFormat="1" ht="50.1" customHeight="1">
      <c r="A483" s="17">
        <f>ROW()</f>
        <v>483</v>
      </c>
      <c r="B483" s="32">
        <f t="shared" si="568"/>
        <v>477</v>
      </c>
      <c r="C483" s="33">
        <f t="shared" si="569"/>
        <v>477</v>
      </c>
      <c r="D483" s="31" t="s">
        <v>47</v>
      </c>
      <c r="E483" s="390">
        <f t="shared" si="537"/>
        <v>5.247414899999999</v>
      </c>
      <c r="F483" s="107">
        <f t="shared" si="503"/>
        <v>5.4001174499999998</v>
      </c>
      <c r="G483" s="3">
        <v>0</v>
      </c>
      <c r="H483" s="4">
        <v>0</v>
      </c>
      <c r="I483" s="63"/>
      <c r="J483" s="15"/>
      <c r="K483" s="13"/>
      <c r="L483" s="98">
        <f t="shared" si="504"/>
        <v>1</v>
      </c>
      <c r="M483" s="99">
        <f>M5</f>
        <v>0.94499999999999995</v>
      </c>
      <c r="N483" s="100">
        <v>5.8760000000000003</v>
      </c>
      <c r="O483" s="110">
        <v>416190</v>
      </c>
      <c r="P483" s="95">
        <f t="shared" si="505"/>
        <v>5.5528199999999996</v>
      </c>
      <c r="Q483" s="15"/>
      <c r="R483" s="24">
        <f t="shared" si="538"/>
        <v>2</v>
      </c>
      <c r="S483" s="25">
        <v>0</v>
      </c>
      <c r="T483" s="63"/>
      <c r="U483" s="15"/>
      <c r="V483" s="13"/>
      <c r="W483" s="98">
        <f t="shared" si="506"/>
        <v>0</v>
      </c>
      <c r="X483" s="99">
        <f>X5</f>
        <v>0.97</v>
      </c>
      <c r="Y483" s="100"/>
      <c r="Z483" s="110"/>
      <c r="AA483" s="95">
        <f t="shared" si="507"/>
        <v>0</v>
      </c>
      <c r="AB483" s="15"/>
      <c r="AC483" s="24">
        <f t="shared" si="539"/>
        <v>0</v>
      </c>
      <c r="AD483" s="5">
        <v>0</v>
      </c>
      <c r="AE483" s="63"/>
      <c r="AF483" s="15"/>
      <c r="AG483" s="13"/>
      <c r="AH483" s="98">
        <f t="shared" si="508"/>
        <v>0</v>
      </c>
      <c r="AI483" s="99">
        <f>AI5</f>
        <v>0.95499999999999996</v>
      </c>
      <c r="AJ483" s="100"/>
      <c r="AK483" s="110"/>
      <c r="AL483" s="95">
        <f t="shared" si="509"/>
        <v>0</v>
      </c>
      <c r="AM483" s="15"/>
      <c r="AN483" s="24">
        <f t="shared" si="540"/>
        <v>0</v>
      </c>
      <c r="AO483" s="5">
        <v>0</v>
      </c>
      <c r="AP483" s="63"/>
      <c r="AQ483" s="15"/>
      <c r="AR483" s="13"/>
      <c r="AS483" s="98">
        <f t="shared" si="510"/>
        <v>0</v>
      </c>
      <c r="AT483" s="99">
        <f>AT5</f>
        <v>0.96</v>
      </c>
      <c r="AU483" s="100"/>
      <c r="AV483" s="110"/>
      <c r="AW483" s="95">
        <f t="shared" si="511"/>
        <v>0</v>
      </c>
      <c r="AX483" s="15"/>
      <c r="AY483" s="24">
        <f t="shared" si="541"/>
        <v>0</v>
      </c>
      <c r="AZ483" s="5">
        <v>0</v>
      </c>
      <c r="BA483" s="63"/>
      <c r="BB483" s="15"/>
      <c r="BC483" s="13"/>
      <c r="BD483" s="98">
        <f t="shared" si="512"/>
        <v>0</v>
      </c>
      <c r="BE483" s="99">
        <f>BE5</f>
        <v>0.98</v>
      </c>
      <c r="BF483" s="100"/>
      <c r="BG483" s="110"/>
      <c r="BH483" s="95">
        <f t="shared" si="513"/>
        <v>0</v>
      </c>
      <c r="BI483" s="15"/>
      <c r="BJ483" s="24">
        <f t="shared" si="542"/>
        <v>0</v>
      </c>
      <c r="BK483" s="5">
        <v>0</v>
      </c>
      <c r="BL483" s="63"/>
      <c r="BM483" s="15"/>
      <c r="BN483" s="13"/>
      <c r="BO483" s="98">
        <f t="shared" si="514"/>
        <v>1</v>
      </c>
      <c r="BP483" s="99">
        <f>BP5</f>
        <v>0.94499999999999995</v>
      </c>
      <c r="BQ483" s="100">
        <v>5.5528199999999996</v>
      </c>
      <c r="BR483" s="110"/>
      <c r="BS483" s="95">
        <f t="shared" si="515"/>
        <v>5.247414899999999</v>
      </c>
      <c r="BT483" s="15"/>
      <c r="BU483" s="24">
        <f t="shared" si="543"/>
        <v>1</v>
      </c>
      <c r="BV483" s="5">
        <v>0</v>
      </c>
      <c r="BW483" s="63"/>
      <c r="BX483" s="15"/>
      <c r="BY483" s="13"/>
      <c r="BZ483" s="98">
        <f t="shared" si="516"/>
        <v>0</v>
      </c>
      <c r="CA483" s="99">
        <f>CA5</f>
        <v>1</v>
      </c>
      <c r="CB483" s="100"/>
      <c r="CC483" s="110"/>
      <c r="CD483" s="95">
        <f t="shared" si="517"/>
        <v>0</v>
      </c>
      <c r="CE483" s="15"/>
      <c r="CF483" s="24">
        <f t="shared" si="544"/>
        <v>0</v>
      </c>
      <c r="CG483" s="5">
        <v>0</v>
      </c>
      <c r="CH483" s="63"/>
      <c r="CI483" s="15"/>
      <c r="CJ483" s="13"/>
      <c r="CK483" s="98">
        <f t="shared" si="518"/>
        <v>0</v>
      </c>
      <c r="CL483" s="99">
        <f>CL5</f>
        <v>1</v>
      </c>
      <c r="CM483" s="100"/>
      <c r="CN483" s="110"/>
      <c r="CO483" s="95">
        <f t="shared" si="519"/>
        <v>0</v>
      </c>
      <c r="CP483" s="15"/>
      <c r="CQ483" s="24">
        <f t="shared" si="545"/>
        <v>0</v>
      </c>
      <c r="CR483" s="5">
        <v>0</v>
      </c>
      <c r="CS483" s="63"/>
      <c r="CT483" s="15"/>
      <c r="CU483" s="13"/>
      <c r="CV483" s="98">
        <f t="shared" si="520"/>
        <v>0</v>
      </c>
      <c r="CW483" s="99">
        <f>CW5</f>
        <v>1</v>
      </c>
      <c r="CX483" s="100"/>
      <c r="CY483" s="110"/>
      <c r="CZ483" s="95">
        <f t="shared" si="521"/>
        <v>0</v>
      </c>
      <c r="DA483" s="15"/>
      <c r="DB483" s="24">
        <f t="shared" si="546"/>
        <v>0</v>
      </c>
      <c r="DC483" s="5">
        <v>0</v>
      </c>
      <c r="DD483" s="63"/>
      <c r="DE483" s="15"/>
      <c r="DF483" s="13"/>
      <c r="DG483" s="98">
        <f t="shared" si="522"/>
        <v>0</v>
      </c>
      <c r="DH483" s="99">
        <f>DH5</f>
        <v>1</v>
      </c>
      <c r="DI483" s="100"/>
      <c r="DJ483" s="110"/>
      <c r="DK483" s="95">
        <f t="shared" si="523"/>
        <v>0</v>
      </c>
      <c r="DL483" s="15"/>
      <c r="DM483" s="24">
        <f t="shared" si="547"/>
        <v>0</v>
      </c>
      <c r="DN483" s="5">
        <v>0</v>
      </c>
      <c r="DO483" s="63"/>
      <c r="DP483" s="15"/>
      <c r="DQ483" s="13"/>
      <c r="DR483" s="98">
        <f t="shared" si="524"/>
        <v>0</v>
      </c>
      <c r="DS483" s="99">
        <f>DS5</f>
        <v>1</v>
      </c>
      <c r="DT483" s="100"/>
      <c r="DU483" s="110"/>
      <c r="DV483" s="95">
        <f t="shared" si="525"/>
        <v>0</v>
      </c>
      <c r="DW483" s="15"/>
      <c r="DX483" s="24">
        <f t="shared" si="548"/>
        <v>0</v>
      </c>
      <c r="DY483" s="5">
        <v>0</v>
      </c>
      <c r="DZ483" s="63"/>
      <c r="EA483" s="15"/>
      <c r="EB483" s="13"/>
      <c r="EC483" s="98">
        <f t="shared" si="526"/>
        <v>0</v>
      </c>
      <c r="ED483" s="99">
        <f>ED5</f>
        <v>1</v>
      </c>
      <c r="EE483" s="100"/>
      <c r="EF483" s="110"/>
      <c r="EG483" s="95">
        <f t="shared" si="527"/>
        <v>0</v>
      </c>
      <c r="EH483" s="15"/>
      <c r="EI483" s="24">
        <f t="shared" si="549"/>
        <v>0</v>
      </c>
      <c r="EJ483" s="5">
        <v>0</v>
      </c>
      <c r="EK483" s="63"/>
      <c r="EL483" s="15"/>
      <c r="EM483" s="13"/>
      <c r="EN483" s="98">
        <f t="shared" si="528"/>
        <v>0</v>
      </c>
      <c r="EO483" s="99">
        <f>EO5</f>
        <v>1</v>
      </c>
      <c r="EP483" s="100"/>
      <c r="EQ483" s="110"/>
      <c r="ER483" s="95">
        <f t="shared" si="529"/>
        <v>0</v>
      </c>
      <c r="ES483" s="15"/>
      <c r="ET483" s="24">
        <f t="shared" si="550"/>
        <v>0</v>
      </c>
      <c r="EU483" s="5">
        <v>0</v>
      </c>
      <c r="EV483" s="63"/>
      <c r="EW483" s="15"/>
      <c r="EX483" s="13"/>
      <c r="EY483" s="98">
        <f t="shared" si="530"/>
        <v>0</v>
      </c>
      <c r="EZ483" s="99">
        <f>EZ5</f>
        <v>1</v>
      </c>
      <c r="FA483" s="100"/>
      <c r="FB483" s="110"/>
      <c r="FC483" s="95">
        <f t="shared" si="531"/>
        <v>0</v>
      </c>
      <c r="FD483" s="15"/>
      <c r="FE483" s="24">
        <f t="shared" si="551"/>
        <v>0</v>
      </c>
      <c r="FF483" s="5">
        <v>0</v>
      </c>
      <c r="FG483" s="63"/>
      <c r="FH483" s="15"/>
      <c r="FI483" s="13"/>
      <c r="FJ483" s="98">
        <f t="shared" si="532"/>
        <v>0</v>
      </c>
      <c r="FK483" s="99">
        <f>FK5</f>
        <v>1</v>
      </c>
      <c r="FL483" s="100"/>
      <c r="FM483" s="110"/>
      <c r="FN483" s="95">
        <f t="shared" si="533"/>
        <v>0</v>
      </c>
      <c r="FO483" s="15"/>
      <c r="FP483" s="24">
        <f t="shared" si="552"/>
        <v>0</v>
      </c>
      <c r="FQ483" s="5">
        <v>0</v>
      </c>
      <c r="FR483" s="8">
        <v>0</v>
      </c>
      <c r="FS483" s="84">
        <f t="shared" si="553"/>
        <v>5.5528199999999996</v>
      </c>
      <c r="FT483" s="85">
        <f t="shared" si="554"/>
        <v>500</v>
      </c>
      <c r="FU483" s="85">
        <f t="shared" si="555"/>
        <v>500</v>
      </c>
      <c r="FV483" s="85">
        <f t="shared" si="556"/>
        <v>500</v>
      </c>
      <c r="FW483" s="85">
        <f t="shared" si="557"/>
        <v>500</v>
      </c>
      <c r="FX483" s="85">
        <f t="shared" si="558"/>
        <v>5.247414899999999</v>
      </c>
      <c r="FY483" s="85">
        <f t="shared" si="559"/>
        <v>500</v>
      </c>
      <c r="FZ483" s="85">
        <f t="shared" si="560"/>
        <v>500</v>
      </c>
      <c r="GA483" s="85">
        <f t="shared" si="561"/>
        <v>500</v>
      </c>
      <c r="GB483" s="85">
        <f t="shared" si="562"/>
        <v>500</v>
      </c>
      <c r="GC483" s="85">
        <f t="shared" si="563"/>
        <v>500</v>
      </c>
      <c r="GD483" s="85">
        <f t="shared" si="564"/>
        <v>500</v>
      </c>
      <c r="GE483" s="85">
        <f t="shared" si="565"/>
        <v>500</v>
      </c>
      <c r="GF483" s="85">
        <f t="shared" si="566"/>
        <v>500</v>
      </c>
      <c r="GG483" s="85">
        <f t="shared" si="567"/>
        <v>500</v>
      </c>
      <c r="GH483" s="101">
        <f t="shared" si="534"/>
        <v>2</v>
      </c>
      <c r="GI483" s="102">
        <f t="shared" si="535"/>
        <v>10.8002349</v>
      </c>
      <c r="GJ483" s="102">
        <f t="shared" si="536"/>
        <v>5.4001174499999998</v>
      </c>
      <c r="GK483" s="79">
        <f>ROW()</f>
        <v>483</v>
      </c>
    </row>
    <row r="484" spans="1:193" s="12" customFormat="1" ht="50.1" customHeight="1">
      <c r="A484" s="17">
        <f>ROW()</f>
        <v>484</v>
      </c>
      <c r="B484" s="32">
        <f t="shared" si="568"/>
        <v>478</v>
      </c>
      <c r="C484" s="33">
        <f t="shared" si="569"/>
        <v>478</v>
      </c>
      <c r="D484" s="31" t="s">
        <v>48</v>
      </c>
      <c r="E484" s="390">
        <f t="shared" si="537"/>
        <v>6.4208497499999995</v>
      </c>
      <c r="F484" s="107">
        <f t="shared" si="503"/>
        <v>6.6076998749999998</v>
      </c>
      <c r="G484" s="3">
        <v>0</v>
      </c>
      <c r="H484" s="4">
        <v>0</v>
      </c>
      <c r="I484" s="63"/>
      <c r="J484" s="15"/>
      <c r="K484" s="13"/>
      <c r="L484" s="98">
        <f t="shared" si="504"/>
        <v>1</v>
      </c>
      <c r="M484" s="99">
        <f>M5</f>
        <v>0.94499999999999995</v>
      </c>
      <c r="N484" s="100">
        <v>7.19</v>
      </c>
      <c r="O484" s="110">
        <v>416208</v>
      </c>
      <c r="P484" s="95">
        <f t="shared" si="505"/>
        <v>6.7945500000000001</v>
      </c>
      <c r="Q484" s="15"/>
      <c r="R484" s="24">
        <f t="shared" si="538"/>
        <v>2</v>
      </c>
      <c r="S484" s="25">
        <v>0</v>
      </c>
      <c r="T484" s="63"/>
      <c r="U484" s="15"/>
      <c r="V484" s="13"/>
      <c r="W484" s="98">
        <f t="shared" si="506"/>
        <v>0</v>
      </c>
      <c r="X484" s="99">
        <f>X5</f>
        <v>0.97</v>
      </c>
      <c r="Y484" s="100"/>
      <c r="Z484" s="110"/>
      <c r="AA484" s="95">
        <f t="shared" si="507"/>
        <v>0</v>
      </c>
      <c r="AB484" s="15"/>
      <c r="AC484" s="24">
        <f t="shared" si="539"/>
        <v>0</v>
      </c>
      <c r="AD484" s="5">
        <v>0</v>
      </c>
      <c r="AE484" s="63"/>
      <c r="AF484" s="15"/>
      <c r="AG484" s="13"/>
      <c r="AH484" s="98">
        <f t="shared" si="508"/>
        <v>0</v>
      </c>
      <c r="AI484" s="99">
        <f>AI5</f>
        <v>0.95499999999999996</v>
      </c>
      <c r="AJ484" s="100"/>
      <c r="AK484" s="110"/>
      <c r="AL484" s="95">
        <f t="shared" si="509"/>
        <v>0</v>
      </c>
      <c r="AM484" s="15"/>
      <c r="AN484" s="24">
        <f t="shared" si="540"/>
        <v>0</v>
      </c>
      <c r="AO484" s="5">
        <v>0</v>
      </c>
      <c r="AP484" s="63"/>
      <c r="AQ484" s="15"/>
      <c r="AR484" s="13"/>
      <c r="AS484" s="98">
        <f t="shared" si="510"/>
        <v>0</v>
      </c>
      <c r="AT484" s="99">
        <f>AT5</f>
        <v>0.96</v>
      </c>
      <c r="AU484" s="100"/>
      <c r="AV484" s="110"/>
      <c r="AW484" s="95">
        <f t="shared" si="511"/>
        <v>0</v>
      </c>
      <c r="AX484" s="15"/>
      <c r="AY484" s="24">
        <f t="shared" si="541"/>
        <v>0</v>
      </c>
      <c r="AZ484" s="5">
        <v>0</v>
      </c>
      <c r="BA484" s="63"/>
      <c r="BB484" s="15"/>
      <c r="BC484" s="13"/>
      <c r="BD484" s="98">
        <f t="shared" si="512"/>
        <v>0</v>
      </c>
      <c r="BE484" s="99">
        <f>BE5</f>
        <v>0.98</v>
      </c>
      <c r="BF484" s="100"/>
      <c r="BG484" s="110"/>
      <c r="BH484" s="95">
        <f t="shared" si="513"/>
        <v>0</v>
      </c>
      <c r="BI484" s="15"/>
      <c r="BJ484" s="24">
        <f t="shared" si="542"/>
        <v>0</v>
      </c>
      <c r="BK484" s="5">
        <v>0</v>
      </c>
      <c r="BL484" s="63"/>
      <c r="BM484" s="15"/>
      <c r="BN484" s="13"/>
      <c r="BO484" s="98">
        <f t="shared" si="514"/>
        <v>1</v>
      </c>
      <c r="BP484" s="99">
        <f>BP5</f>
        <v>0.94499999999999995</v>
      </c>
      <c r="BQ484" s="100">
        <v>6.7945500000000001</v>
      </c>
      <c r="BR484" s="110"/>
      <c r="BS484" s="95">
        <f t="shared" si="515"/>
        <v>6.4208497499999995</v>
      </c>
      <c r="BT484" s="15"/>
      <c r="BU484" s="24">
        <f t="shared" si="543"/>
        <v>1</v>
      </c>
      <c r="BV484" s="5">
        <v>0</v>
      </c>
      <c r="BW484" s="63"/>
      <c r="BX484" s="15"/>
      <c r="BY484" s="13"/>
      <c r="BZ484" s="98">
        <f t="shared" si="516"/>
        <v>0</v>
      </c>
      <c r="CA484" s="99">
        <f>CA5</f>
        <v>1</v>
      </c>
      <c r="CB484" s="100"/>
      <c r="CC484" s="110"/>
      <c r="CD484" s="95">
        <f t="shared" si="517"/>
        <v>0</v>
      </c>
      <c r="CE484" s="15"/>
      <c r="CF484" s="24">
        <f t="shared" si="544"/>
        <v>0</v>
      </c>
      <c r="CG484" s="5">
        <v>0</v>
      </c>
      <c r="CH484" s="63"/>
      <c r="CI484" s="15"/>
      <c r="CJ484" s="13"/>
      <c r="CK484" s="98">
        <f t="shared" si="518"/>
        <v>0</v>
      </c>
      <c r="CL484" s="99">
        <f>CL5</f>
        <v>1</v>
      </c>
      <c r="CM484" s="100"/>
      <c r="CN484" s="110"/>
      <c r="CO484" s="95">
        <f t="shared" si="519"/>
        <v>0</v>
      </c>
      <c r="CP484" s="15"/>
      <c r="CQ484" s="24">
        <f t="shared" si="545"/>
        <v>0</v>
      </c>
      <c r="CR484" s="5">
        <v>0</v>
      </c>
      <c r="CS484" s="63"/>
      <c r="CT484" s="15"/>
      <c r="CU484" s="13"/>
      <c r="CV484" s="98">
        <f t="shared" si="520"/>
        <v>0</v>
      </c>
      <c r="CW484" s="99">
        <f>CW5</f>
        <v>1</v>
      </c>
      <c r="CX484" s="100"/>
      <c r="CY484" s="110"/>
      <c r="CZ484" s="95">
        <f t="shared" si="521"/>
        <v>0</v>
      </c>
      <c r="DA484" s="15"/>
      <c r="DB484" s="24">
        <f t="shared" si="546"/>
        <v>0</v>
      </c>
      <c r="DC484" s="5">
        <v>0</v>
      </c>
      <c r="DD484" s="63"/>
      <c r="DE484" s="15"/>
      <c r="DF484" s="13"/>
      <c r="DG484" s="98">
        <f t="shared" si="522"/>
        <v>0</v>
      </c>
      <c r="DH484" s="99">
        <f>DH5</f>
        <v>1</v>
      </c>
      <c r="DI484" s="100"/>
      <c r="DJ484" s="110"/>
      <c r="DK484" s="95">
        <f t="shared" si="523"/>
        <v>0</v>
      </c>
      <c r="DL484" s="15"/>
      <c r="DM484" s="24">
        <f t="shared" si="547"/>
        <v>0</v>
      </c>
      <c r="DN484" s="5">
        <v>0</v>
      </c>
      <c r="DO484" s="63"/>
      <c r="DP484" s="15"/>
      <c r="DQ484" s="13"/>
      <c r="DR484" s="98">
        <f t="shared" si="524"/>
        <v>0</v>
      </c>
      <c r="DS484" s="99">
        <f>DS5</f>
        <v>1</v>
      </c>
      <c r="DT484" s="100"/>
      <c r="DU484" s="110"/>
      <c r="DV484" s="95">
        <f t="shared" si="525"/>
        <v>0</v>
      </c>
      <c r="DW484" s="15"/>
      <c r="DX484" s="24">
        <f t="shared" si="548"/>
        <v>0</v>
      </c>
      <c r="DY484" s="5">
        <v>0</v>
      </c>
      <c r="DZ484" s="63"/>
      <c r="EA484" s="15"/>
      <c r="EB484" s="13"/>
      <c r="EC484" s="98">
        <f t="shared" si="526"/>
        <v>0</v>
      </c>
      <c r="ED484" s="99">
        <f>ED5</f>
        <v>1</v>
      </c>
      <c r="EE484" s="100"/>
      <c r="EF484" s="110"/>
      <c r="EG484" s="95">
        <f t="shared" si="527"/>
        <v>0</v>
      </c>
      <c r="EH484" s="15"/>
      <c r="EI484" s="24">
        <f t="shared" si="549"/>
        <v>0</v>
      </c>
      <c r="EJ484" s="5">
        <v>0</v>
      </c>
      <c r="EK484" s="63"/>
      <c r="EL484" s="15"/>
      <c r="EM484" s="13"/>
      <c r="EN484" s="98">
        <f t="shared" si="528"/>
        <v>0</v>
      </c>
      <c r="EO484" s="99">
        <f>EO5</f>
        <v>1</v>
      </c>
      <c r="EP484" s="100"/>
      <c r="EQ484" s="110"/>
      <c r="ER484" s="95">
        <f t="shared" si="529"/>
        <v>0</v>
      </c>
      <c r="ES484" s="15"/>
      <c r="ET484" s="24">
        <f t="shared" si="550"/>
        <v>0</v>
      </c>
      <c r="EU484" s="5">
        <v>0</v>
      </c>
      <c r="EV484" s="63"/>
      <c r="EW484" s="15"/>
      <c r="EX484" s="13"/>
      <c r="EY484" s="98">
        <f t="shared" si="530"/>
        <v>0</v>
      </c>
      <c r="EZ484" s="99">
        <f>EZ5</f>
        <v>1</v>
      </c>
      <c r="FA484" s="100"/>
      <c r="FB484" s="110"/>
      <c r="FC484" s="95">
        <f t="shared" si="531"/>
        <v>0</v>
      </c>
      <c r="FD484" s="15"/>
      <c r="FE484" s="24">
        <f t="shared" si="551"/>
        <v>0</v>
      </c>
      <c r="FF484" s="5">
        <v>0</v>
      </c>
      <c r="FG484" s="63"/>
      <c r="FH484" s="15"/>
      <c r="FI484" s="13"/>
      <c r="FJ484" s="98">
        <f t="shared" si="532"/>
        <v>0</v>
      </c>
      <c r="FK484" s="99">
        <f>FK5</f>
        <v>1</v>
      </c>
      <c r="FL484" s="100"/>
      <c r="FM484" s="110"/>
      <c r="FN484" s="95">
        <f t="shared" si="533"/>
        <v>0</v>
      </c>
      <c r="FO484" s="15"/>
      <c r="FP484" s="24">
        <f t="shared" si="552"/>
        <v>0</v>
      </c>
      <c r="FQ484" s="5">
        <v>0</v>
      </c>
      <c r="FR484" s="8">
        <v>0</v>
      </c>
      <c r="FS484" s="84">
        <f t="shared" si="553"/>
        <v>6.7945500000000001</v>
      </c>
      <c r="FT484" s="85">
        <f t="shared" si="554"/>
        <v>500</v>
      </c>
      <c r="FU484" s="85">
        <f t="shared" si="555"/>
        <v>500</v>
      </c>
      <c r="FV484" s="85">
        <f t="shared" si="556"/>
        <v>500</v>
      </c>
      <c r="FW484" s="85">
        <f t="shared" si="557"/>
        <v>500</v>
      </c>
      <c r="FX484" s="85">
        <f t="shared" si="558"/>
        <v>6.4208497499999995</v>
      </c>
      <c r="FY484" s="85">
        <f t="shared" si="559"/>
        <v>500</v>
      </c>
      <c r="FZ484" s="85">
        <f t="shared" si="560"/>
        <v>500</v>
      </c>
      <c r="GA484" s="85">
        <f t="shared" si="561"/>
        <v>500</v>
      </c>
      <c r="GB484" s="85">
        <f t="shared" si="562"/>
        <v>500</v>
      </c>
      <c r="GC484" s="85">
        <f t="shared" si="563"/>
        <v>500</v>
      </c>
      <c r="GD484" s="85">
        <f t="shared" si="564"/>
        <v>500</v>
      </c>
      <c r="GE484" s="85">
        <f t="shared" si="565"/>
        <v>500</v>
      </c>
      <c r="GF484" s="85">
        <f t="shared" si="566"/>
        <v>500</v>
      </c>
      <c r="GG484" s="85">
        <f t="shared" si="567"/>
        <v>500</v>
      </c>
      <c r="GH484" s="101">
        <f t="shared" si="534"/>
        <v>2</v>
      </c>
      <c r="GI484" s="102">
        <f t="shared" si="535"/>
        <v>13.21539975</v>
      </c>
      <c r="GJ484" s="102">
        <f t="shared" si="536"/>
        <v>6.6076998749999998</v>
      </c>
      <c r="GK484" s="79">
        <f>ROW()</f>
        <v>484</v>
      </c>
    </row>
    <row r="485" spans="1:193" s="12" customFormat="1" ht="50.1" customHeight="1">
      <c r="A485" s="17">
        <f>ROW()</f>
        <v>485</v>
      </c>
      <c r="B485" s="32">
        <f t="shared" si="568"/>
        <v>479</v>
      </c>
      <c r="C485" s="33">
        <f t="shared" si="569"/>
        <v>479</v>
      </c>
      <c r="D485" s="31" t="s">
        <v>49</v>
      </c>
      <c r="E485" s="390">
        <f t="shared" si="537"/>
        <v>4.2954502499999991</v>
      </c>
      <c r="F485" s="107">
        <f t="shared" si="503"/>
        <v>4.4204501249999995</v>
      </c>
      <c r="G485" s="3">
        <v>0</v>
      </c>
      <c r="H485" s="4">
        <v>0</v>
      </c>
      <c r="I485" s="63"/>
      <c r="J485" s="15"/>
      <c r="K485" s="13"/>
      <c r="L485" s="98">
        <f t="shared" si="504"/>
        <v>1</v>
      </c>
      <c r="M485" s="99">
        <f>M5</f>
        <v>0.94499999999999995</v>
      </c>
      <c r="N485" s="100">
        <v>4.8099999999999996</v>
      </c>
      <c r="O485" s="110">
        <v>416014</v>
      </c>
      <c r="P485" s="95">
        <f t="shared" si="505"/>
        <v>4.5454499999999998</v>
      </c>
      <c r="Q485" s="15"/>
      <c r="R485" s="24">
        <f t="shared" si="538"/>
        <v>2</v>
      </c>
      <c r="S485" s="25">
        <v>0</v>
      </c>
      <c r="T485" s="63"/>
      <c r="U485" s="15"/>
      <c r="V485" s="13"/>
      <c r="W485" s="98">
        <f t="shared" si="506"/>
        <v>0</v>
      </c>
      <c r="X485" s="99">
        <f>X5</f>
        <v>0.97</v>
      </c>
      <c r="Y485" s="100"/>
      <c r="Z485" s="110"/>
      <c r="AA485" s="95">
        <f t="shared" si="507"/>
        <v>0</v>
      </c>
      <c r="AB485" s="15"/>
      <c r="AC485" s="24">
        <f t="shared" si="539"/>
        <v>0</v>
      </c>
      <c r="AD485" s="5">
        <v>0</v>
      </c>
      <c r="AE485" s="63"/>
      <c r="AF485" s="15"/>
      <c r="AG485" s="13"/>
      <c r="AH485" s="98">
        <f t="shared" si="508"/>
        <v>0</v>
      </c>
      <c r="AI485" s="99">
        <f>AI5</f>
        <v>0.95499999999999996</v>
      </c>
      <c r="AJ485" s="100"/>
      <c r="AK485" s="110"/>
      <c r="AL485" s="95">
        <f t="shared" si="509"/>
        <v>0</v>
      </c>
      <c r="AM485" s="15"/>
      <c r="AN485" s="24">
        <f t="shared" si="540"/>
        <v>0</v>
      </c>
      <c r="AO485" s="5">
        <v>0</v>
      </c>
      <c r="AP485" s="63"/>
      <c r="AQ485" s="15"/>
      <c r="AR485" s="13"/>
      <c r="AS485" s="98">
        <f t="shared" si="510"/>
        <v>0</v>
      </c>
      <c r="AT485" s="99">
        <f>AT5</f>
        <v>0.96</v>
      </c>
      <c r="AU485" s="100"/>
      <c r="AV485" s="110"/>
      <c r="AW485" s="95">
        <f t="shared" si="511"/>
        <v>0</v>
      </c>
      <c r="AX485" s="15"/>
      <c r="AY485" s="24">
        <f t="shared" si="541"/>
        <v>0</v>
      </c>
      <c r="AZ485" s="5">
        <v>0</v>
      </c>
      <c r="BA485" s="63"/>
      <c r="BB485" s="15"/>
      <c r="BC485" s="13"/>
      <c r="BD485" s="98">
        <f t="shared" si="512"/>
        <v>0</v>
      </c>
      <c r="BE485" s="99">
        <f>BE5</f>
        <v>0.98</v>
      </c>
      <c r="BF485" s="100"/>
      <c r="BG485" s="110"/>
      <c r="BH485" s="95">
        <f t="shared" si="513"/>
        <v>0</v>
      </c>
      <c r="BI485" s="15"/>
      <c r="BJ485" s="24">
        <f t="shared" si="542"/>
        <v>0</v>
      </c>
      <c r="BK485" s="5">
        <v>0</v>
      </c>
      <c r="BL485" s="63"/>
      <c r="BM485" s="15"/>
      <c r="BN485" s="13"/>
      <c r="BO485" s="98">
        <f t="shared" si="514"/>
        <v>1</v>
      </c>
      <c r="BP485" s="99">
        <f>BP5</f>
        <v>0.94499999999999995</v>
      </c>
      <c r="BQ485" s="100">
        <v>4.5454499999999998</v>
      </c>
      <c r="BR485" s="110"/>
      <c r="BS485" s="95">
        <f t="shared" si="515"/>
        <v>4.2954502499999991</v>
      </c>
      <c r="BT485" s="15"/>
      <c r="BU485" s="24">
        <f t="shared" si="543"/>
        <v>1</v>
      </c>
      <c r="BV485" s="5">
        <v>0</v>
      </c>
      <c r="BW485" s="63"/>
      <c r="BX485" s="15"/>
      <c r="BY485" s="13"/>
      <c r="BZ485" s="98">
        <f t="shared" si="516"/>
        <v>0</v>
      </c>
      <c r="CA485" s="99">
        <f>CA5</f>
        <v>1</v>
      </c>
      <c r="CB485" s="100"/>
      <c r="CC485" s="110"/>
      <c r="CD485" s="95">
        <f t="shared" si="517"/>
        <v>0</v>
      </c>
      <c r="CE485" s="15"/>
      <c r="CF485" s="24">
        <f t="shared" si="544"/>
        <v>0</v>
      </c>
      <c r="CG485" s="5">
        <v>0</v>
      </c>
      <c r="CH485" s="63"/>
      <c r="CI485" s="15"/>
      <c r="CJ485" s="13"/>
      <c r="CK485" s="98">
        <f t="shared" si="518"/>
        <v>0</v>
      </c>
      <c r="CL485" s="99">
        <f>CL5</f>
        <v>1</v>
      </c>
      <c r="CM485" s="100"/>
      <c r="CN485" s="110"/>
      <c r="CO485" s="95">
        <f t="shared" si="519"/>
        <v>0</v>
      </c>
      <c r="CP485" s="15"/>
      <c r="CQ485" s="24">
        <f t="shared" si="545"/>
        <v>0</v>
      </c>
      <c r="CR485" s="5">
        <v>0</v>
      </c>
      <c r="CS485" s="63"/>
      <c r="CT485" s="15"/>
      <c r="CU485" s="13"/>
      <c r="CV485" s="98">
        <f t="shared" si="520"/>
        <v>0</v>
      </c>
      <c r="CW485" s="99">
        <f>CW5</f>
        <v>1</v>
      </c>
      <c r="CX485" s="100"/>
      <c r="CY485" s="110"/>
      <c r="CZ485" s="95">
        <f t="shared" si="521"/>
        <v>0</v>
      </c>
      <c r="DA485" s="15"/>
      <c r="DB485" s="24">
        <f t="shared" si="546"/>
        <v>0</v>
      </c>
      <c r="DC485" s="5">
        <v>0</v>
      </c>
      <c r="DD485" s="63"/>
      <c r="DE485" s="15"/>
      <c r="DF485" s="13"/>
      <c r="DG485" s="98">
        <f t="shared" si="522"/>
        <v>0</v>
      </c>
      <c r="DH485" s="99">
        <f>DH5</f>
        <v>1</v>
      </c>
      <c r="DI485" s="100"/>
      <c r="DJ485" s="110"/>
      <c r="DK485" s="95">
        <f t="shared" si="523"/>
        <v>0</v>
      </c>
      <c r="DL485" s="15"/>
      <c r="DM485" s="24">
        <f t="shared" si="547"/>
        <v>0</v>
      </c>
      <c r="DN485" s="5">
        <v>0</v>
      </c>
      <c r="DO485" s="63"/>
      <c r="DP485" s="15"/>
      <c r="DQ485" s="13"/>
      <c r="DR485" s="98">
        <f t="shared" si="524"/>
        <v>0</v>
      </c>
      <c r="DS485" s="99">
        <f>DS5</f>
        <v>1</v>
      </c>
      <c r="DT485" s="100"/>
      <c r="DU485" s="110"/>
      <c r="DV485" s="95">
        <f t="shared" si="525"/>
        <v>0</v>
      </c>
      <c r="DW485" s="15"/>
      <c r="DX485" s="24">
        <f t="shared" si="548"/>
        <v>0</v>
      </c>
      <c r="DY485" s="5">
        <v>0</v>
      </c>
      <c r="DZ485" s="63"/>
      <c r="EA485" s="15"/>
      <c r="EB485" s="13"/>
      <c r="EC485" s="98">
        <f t="shared" si="526"/>
        <v>0</v>
      </c>
      <c r="ED485" s="99">
        <f>ED5</f>
        <v>1</v>
      </c>
      <c r="EE485" s="100"/>
      <c r="EF485" s="110"/>
      <c r="EG485" s="95">
        <f t="shared" si="527"/>
        <v>0</v>
      </c>
      <c r="EH485" s="15"/>
      <c r="EI485" s="24">
        <f t="shared" si="549"/>
        <v>0</v>
      </c>
      <c r="EJ485" s="5">
        <v>0</v>
      </c>
      <c r="EK485" s="63"/>
      <c r="EL485" s="15"/>
      <c r="EM485" s="13"/>
      <c r="EN485" s="98">
        <f t="shared" si="528"/>
        <v>0</v>
      </c>
      <c r="EO485" s="99">
        <f>EO5</f>
        <v>1</v>
      </c>
      <c r="EP485" s="100"/>
      <c r="EQ485" s="110"/>
      <c r="ER485" s="95">
        <f t="shared" si="529"/>
        <v>0</v>
      </c>
      <c r="ES485" s="15"/>
      <c r="ET485" s="24">
        <f t="shared" si="550"/>
        <v>0</v>
      </c>
      <c r="EU485" s="5">
        <v>0</v>
      </c>
      <c r="EV485" s="63"/>
      <c r="EW485" s="15"/>
      <c r="EX485" s="13"/>
      <c r="EY485" s="98">
        <f t="shared" si="530"/>
        <v>0</v>
      </c>
      <c r="EZ485" s="99">
        <f>EZ5</f>
        <v>1</v>
      </c>
      <c r="FA485" s="100"/>
      <c r="FB485" s="110"/>
      <c r="FC485" s="95">
        <f t="shared" si="531"/>
        <v>0</v>
      </c>
      <c r="FD485" s="15"/>
      <c r="FE485" s="24">
        <f t="shared" si="551"/>
        <v>0</v>
      </c>
      <c r="FF485" s="5">
        <v>0</v>
      </c>
      <c r="FG485" s="63"/>
      <c r="FH485" s="15"/>
      <c r="FI485" s="13"/>
      <c r="FJ485" s="98">
        <f t="shared" si="532"/>
        <v>0</v>
      </c>
      <c r="FK485" s="99">
        <f>FK5</f>
        <v>1</v>
      </c>
      <c r="FL485" s="100"/>
      <c r="FM485" s="110"/>
      <c r="FN485" s="95">
        <f t="shared" si="533"/>
        <v>0</v>
      </c>
      <c r="FO485" s="15"/>
      <c r="FP485" s="24">
        <f t="shared" si="552"/>
        <v>0</v>
      </c>
      <c r="FQ485" s="5">
        <v>0</v>
      </c>
      <c r="FR485" s="8">
        <v>0</v>
      </c>
      <c r="FS485" s="84">
        <f t="shared" si="553"/>
        <v>4.5454499999999998</v>
      </c>
      <c r="FT485" s="85">
        <f t="shared" si="554"/>
        <v>500</v>
      </c>
      <c r="FU485" s="85">
        <f t="shared" si="555"/>
        <v>500</v>
      </c>
      <c r="FV485" s="85">
        <f t="shared" si="556"/>
        <v>500</v>
      </c>
      <c r="FW485" s="85">
        <f t="shared" si="557"/>
        <v>500</v>
      </c>
      <c r="FX485" s="85">
        <f t="shared" si="558"/>
        <v>4.2954502499999991</v>
      </c>
      <c r="FY485" s="85">
        <f t="shared" si="559"/>
        <v>500</v>
      </c>
      <c r="FZ485" s="85">
        <f t="shared" si="560"/>
        <v>500</v>
      </c>
      <c r="GA485" s="85">
        <f t="shared" si="561"/>
        <v>500</v>
      </c>
      <c r="GB485" s="85">
        <f t="shared" si="562"/>
        <v>500</v>
      </c>
      <c r="GC485" s="85">
        <f t="shared" si="563"/>
        <v>500</v>
      </c>
      <c r="GD485" s="85">
        <f t="shared" si="564"/>
        <v>500</v>
      </c>
      <c r="GE485" s="85">
        <f t="shared" si="565"/>
        <v>500</v>
      </c>
      <c r="GF485" s="85">
        <f t="shared" si="566"/>
        <v>500</v>
      </c>
      <c r="GG485" s="85">
        <f t="shared" si="567"/>
        <v>500</v>
      </c>
      <c r="GH485" s="101">
        <f t="shared" si="534"/>
        <v>2</v>
      </c>
      <c r="GI485" s="102">
        <f t="shared" si="535"/>
        <v>8.8409002499999989</v>
      </c>
      <c r="GJ485" s="102">
        <f t="shared" si="536"/>
        <v>4.4204501249999995</v>
      </c>
      <c r="GK485" s="79">
        <f>ROW()</f>
        <v>485</v>
      </c>
    </row>
    <row r="486" spans="1:193" s="12" customFormat="1" ht="50.1" customHeight="1">
      <c r="A486" s="17">
        <f>ROW()</f>
        <v>486</v>
      </c>
      <c r="B486" s="32">
        <f t="shared" si="568"/>
        <v>480</v>
      </c>
      <c r="C486" s="33">
        <f t="shared" si="569"/>
        <v>480</v>
      </c>
      <c r="D486" s="31" t="s">
        <v>50</v>
      </c>
      <c r="E486" s="390">
        <f t="shared" si="537"/>
        <v>3.7596352499999992</v>
      </c>
      <c r="F486" s="107">
        <f t="shared" si="503"/>
        <v>3.8690426249999996</v>
      </c>
      <c r="G486" s="3">
        <v>0</v>
      </c>
      <c r="H486" s="4">
        <v>0</v>
      </c>
      <c r="I486" s="63"/>
      <c r="J486" s="15"/>
      <c r="K486" s="13"/>
      <c r="L486" s="98">
        <f t="shared" si="504"/>
        <v>1</v>
      </c>
      <c r="M486" s="99">
        <f>M5</f>
        <v>0.94499999999999995</v>
      </c>
      <c r="N486" s="100">
        <v>4.21</v>
      </c>
      <c r="O486" s="110">
        <v>416148</v>
      </c>
      <c r="P486" s="95">
        <f t="shared" si="505"/>
        <v>3.9784499999999996</v>
      </c>
      <c r="Q486" s="15"/>
      <c r="R486" s="24">
        <f t="shared" si="538"/>
        <v>2</v>
      </c>
      <c r="S486" s="25">
        <v>0</v>
      </c>
      <c r="T486" s="63"/>
      <c r="U486" s="15"/>
      <c r="V486" s="13"/>
      <c r="W486" s="98">
        <f t="shared" si="506"/>
        <v>0</v>
      </c>
      <c r="X486" s="99">
        <f>X5</f>
        <v>0.97</v>
      </c>
      <c r="Y486" s="100"/>
      <c r="Z486" s="110"/>
      <c r="AA486" s="95">
        <f t="shared" si="507"/>
        <v>0</v>
      </c>
      <c r="AB486" s="15"/>
      <c r="AC486" s="24">
        <f t="shared" si="539"/>
        <v>0</v>
      </c>
      <c r="AD486" s="5">
        <v>0</v>
      </c>
      <c r="AE486" s="63"/>
      <c r="AF486" s="15"/>
      <c r="AG486" s="13"/>
      <c r="AH486" s="98">
        <f t="shared" si="508"/>
        <v>0</v>
      </c>
      <c r="AI486" s="99">
        <f>AI5</f>
        <v>0.95499999999999996</v>
      </c>
      <c r="AJ486" s="100"/>
      <c r="AK486" s="110"/>
      <c r="AL486" s="95">
        <f t="shared" si="509"/>
        <v>0</v>
      </c>
      <c r="AM486" s="15"/>
      <c r="AN486" s="24">
        <f t="shared" si="540"/>
        <v>0</v>
      </c>
      <c r="AO486" s="5">
        <v>0</v>
      </c>
      <c r="AP486" s="63"/>
      <c r="AQ486" s="15"/>
      <c r="AR486" s="13"/>
      <c r="AS486" s="98">
        <f t="shared" si="510"/>
        <v>0</v>
      </c>
      <c r="AT486" s="99">
        <f>AT5</f>
        <v>0.96</v>
      </c>
      <c r="AU486" s="100"/>
      <c r="AV486" s="110"/>
      <c r="AW486" s="95">
        <f t="shared" si="511"/>
        <v>0</v>
      </c>
      <c r="AX486" s="15"/>
      <c r="AY486" s="24">
        <f t="shared" si="541"/>
        <v>0</v>
      </c>
      <c r="AZ486" s="5">
        <v>0</v>
      </c>
      <c r="BA486" s="63"/>
      <c r="BB486" s="15"/>
      <c r="BC486" s="13"/>
      <c r="BD486" s="98">
        <f t="shared" si="512"/>
        <v>0</v>
      </c>
      <c r="BE486" s="99">
        <f>BE5</f>
        <v>0.98</v>
      </c>
      <c r="BF486" s="100"/>
      <c r="BG486" s="110"/>
      <c r="BH486" s="95">
        <f t="shared" si="513"/>
        <v>0</v>
      </c>
      <c r="BI486" s="15"/>
      <c r="BJ486" s="24">
        <f t="shared" si="542"/>
        <v>0</v>
      </c>
      <c r="BK486" s="5">
        <v>0</v>
      </c>
      <c r="BL486" s="63"/>
      <c r="BM486" s="15"/>
      <c r="BN486" s="13"/>
      <c r="BO486" s="98">
        <f t="shared" si="514"/>
        <v>1</v>
      </c>
      <c r="BP486" s="99">
        <f>BP5</f>
        <v>0.94499999999999995</v>
      </c>
      <c r="BQ486" s="100">
        <v>3.9784499999999996</v>
      </c>
      <c r="BR486" s="110"/>
      <c r="BS486" s="95">
        <f t="shared" si="515"/>
        <v>3.7596352499999992</v>
      </c>
      <c r="BT486" s="15"/>
      <c r="BU486" s="24">
        <f t="shared" si="543"/>
        <v>1</v>
      </c>
      <c r="BV486" s="5">
        <v>0</v>
      </c>
      <c r="BW486" s="63"/>
      <c r="BX486" s="15"/>
      <c r="BY486" s="13"/>
      <c r="BZ486" s="98">
        <f t="shared" si="516"/>
        <v>0</v>
      </c>
      <c r="CA486" s="99">
        <f>CA5</f>
        <v>1</v>
      </c>
      <c r="CB486" s="100"/>
      <c r="CC486" s="110"/>
      <c r="CD486" s="95">
        <f t="shared" si="517"/>
        <v>0</v>
      </c>
      <c r="CE486" s="15"/>
      <c r="CF486" s="24">
        <f t="shared" si="544"/>
        <v>0</v>
      </c>
      <c r="CG486" s="5">
        <v>0</v>
      </c>
      <c r="CH486" s="63"/>
      <c r="CI486" s="15"/>
      <c r="CJ486" s="13"/>
      <c r="CK486" s="98">
        <f t="shared" si="518"/>
        <v>0</v>
      </c>
      <c r="CL486" s="99">
        <f>CL5</f>
        <v>1</v>
      </c>
      <c r="CM486" s="100"/>
      <c r="CN486" s="110"/>
      <c r="CO486" s="95">
        <f t="shared" si="519"/>
        <v>0</v>
      </c>
      <c r="CP486" s="15"/>
      <c r="CQ486" s="24">
        <f t="shared" si="545"/>
        <v>0</v>
      </c>
      <c r="CR486" s="5">
        <v>0</v>
      </c>
      <c r="CS486" s="63"/>
      <c r="CT486" s="15"/>
      <c r="CU486" s="13"/>
      <c r="CV486" s="98">
        <f t="shared" si="520"/>
        <v>0</v>
      </c>
      <c r="CW486" s="99">
        <f>CW5</f>
        <v>1</v>
      </c>
      <c r="CX486" s="100"/>
      <c r="CY486" s="110"/>
      <c r="CZ486" s="95">
        <f t="shared" si="521"/>
        <v>0</v>
      </c>
      <c r="DA486" s="15"/>
      <c r="DB486" s="24">
        <f t="shared" si="546"/>
        <v>0</v>
      </c>
      <c r="DC486" s="5">
        <v>0</v>
      </c>
      <c r="DD486" s="63"/>
      <c r="DE486" s="15"/>
      <c r="DF486" s="13"/>
      <c r="DG486" s="98">
        <f t="shared" si="522"/>
        <v>0</v>
      </c>
      <c r="DH486" s="99">
        <f>DH5</f>
        <v>1</v>
      </c>
      <c r="DI486" s="100"/>
      <c r="DJ486" s="110"/>
      <c r="DK486" s="95">
        <f t="shared" si="523"/>
        <v>0</v>
      </c>
      <c r="DL486" s="15"/>
      <c r="DM486" s="24">
        <f t="shared" si="547"/>
        <v>0</v>
      </c>
      <c r="DN486" s="5">
        <v>0</v>
      </c>
      <c r="DO486" s="63"/>
      <c r="DP486" s="15"/>
      <c r="DQ486" s="13"/>
      <c r="DR486" s="98">
        <f t="shared" si="524"/>
        <v>0</v>
      </c>
      <c r="DS486" s="99">
        <f>DS5</f>
        <v>1</v>
      </c>
      <c r="DT486" s="100"/>
      <c r="DU486" s="110"/>
      <c r="DV486" s="95">
        <f t="shared" si="525"/>
        <v>0</v>
      </c>
      <c r="DW486" s="15"/>
      <c r="DX486" s="24">
        <f t="shared" si="548"/>
        <v>0</v>
      </c>
      <c r="DY486" s="5">
        <v>0</v>
      </c>
      <c r="DZ486" s="63"/>
      <c r="EA486" s="15"/>
      <c r="EB486" s="13"/>
      <c r="EC486" s="98">
        <f t="shared" si="526"/>
        <v>0</v>
      </c>
      <c r="ED486" s="99">
        <f>ED5</f>
        <v>1</v>
      </c>
      <c r="EE486" s="100"/>
      <c r="EF486" s="110"/>
      <c r="EG486" s="95">
        <f t="shared" si="527"/>
        <v>0</v>
      </c>
      <c r="EH486" s="15"/>
      <c r="EI486" s="24">
        <f t="shared" si="549"/>
        <v>0</v>
      </c>
      <c r="EJ486" s="5">
        <v>0</v>
      </c>
      <c r="EK486" s="63"/>
      <c r="EL486" s="15"/>
      <c r="EM486" s="13"/>
      <c r="EN486" s="98">
        <f t="shared" si="528"/>
        <v>0</v>
      </c>
      <c r="EO486" s="99">
        <f>EO5</f>
        <v>1</v>
      </c>
      <c r="EP486" s="100"/>
      <c r="EQ486" s="110"/>
      <c r="ER486" s="95">
        <f t="shared" si="529"/>
        <v>0</v>
      </c>
      <c r="ES486" s="15"/>
      <c r="ET486" s="24">
        <f t="shared" si="550"/>
        <v>0</v>
      </c>
      <c r="EU486" s="5">
        <v>0</v>
      </c>
      <c r="EV486" s="63"/>
      <c r="EW486" s="15"/>
      <c r="EX486" s="13"/>
      <c r="EY486" s="98">
        <f t="shared" si="530"/>
        <v>0</v>
      </c>
      <c r="EZ486" s="99">
        <f>EZ5</f>
        <v>1</v>
      </c>
      <c r="FA486" s="100"/>
      <c r="FB486" s="110"/>
      <c r="FC486" s="95">
        <f t="shared" si="531"/>
        <v>0</v>
      </c>
      <c r="FD486" s="15"/>
      <c r="FE486" s="24">
        <f t="shared" si="551"/>
        <v>0</v>
      </c>
      <c r="FF486" s="5">
        <v>0</v>
      </c>
      <c r="FG486" s="63"/>
      <c r="FH486" s="15"/>
      <c r="FI486" s="13"/>
      <c r="FJ486" s="98">
        <f t="shared" si="532"/>
        <v>0</v>
      </c>
      <c r="FK486" s="99">
        <f>FK5</f>
        <v>1</v>
      </c>
      <c r="FL486" s="100"/>
      <c r="FM486" s="110"/>
      <c r="FN486" s="95">
        <f t="shared" si="533"/>
        <v>0</v>
      </c>
      <c r="FO486" s="15"/>
      <c r="FP486" s="24">
        <f t="shared" si="552"/>
        <v>0</v>
      </c>
      <c r="FQ486" s="5">
        <v>0</v>
      </c>
      <c r="FR486" s="8">
        <v>0</v>
      </c>
      <c r="FS486" s="84">
        <f t="shared" si="553"/>
        <v>3.9784499999999996</v>
      </c>
      <c r="FT486" s="85">
        <f t="shared" si="554"/>
        <v>500</v>
      </c>
      <c r="FU486" s="85">
        <f t="shared" si="555"/>
        <v>500</v>
      </c>
      <c r="FV486" s="85">
        <f t="shared" si="556"/>
        <v>500</v>
      </c>
      <c r="FW486" s="85">
        <f t="shared" si="557"/>
        <v>500</v>
      </c>
      <c r="FX486" s="85">
        <f t="shared" si="558"/>
        <v>3.7596352499999992</v>
      </c>
      <c r="FY486" s="85">
        <f t="shared" si="559"/>
        <v>500</v>
      </c>
      <c r="FZ486" s="85">
        <f t="shared" si="560"/>
        <v>500</v>
      </c>
      <c r="GA486" s="85">
        <f t="shared" si="561"/>
        <v>500</v>
      </c>
      <c r="GB486" s="85">
        <f t="shared" si="562"/>
        <v>500</v>
      </c>
      <c r="GC486" s="85">
        <f t="shared" si="563"/>
        <v>500</v>
      </c>
      <c r="GD486" s="85">
        <f t="shared" si="564"/>
        <v>500</v>
      </c>
      <c r="GE486" s="85">
        <f t="shared" si="565"/>
        <v>500</v>
      </c>
      <c r="GF486" s="85">
        <f t="shared" si="566"/>
        <v>500</v>
      </c>
      <c r="GG486" s="85">
        <f t="shared" si="567"/>
        <v>500</v>
      </c>
      <c r="GH486" s="101">
        <f t="shared" si="534"/>
        <v>2</v>
      </c>
      <c r="GI486" s="102">
        <f t="shared" si="535"/>
        <v>7.7380852499999992</v>
      </c>
      <c r="GJ486" s="102">
        <f t="shared" si="536"/>
        <v>3.8690426249999996</v>
      </c>
      <c r="GK486" s="79">
        <f>ROW()</f>
        <v>486</v>
      </c>
    </row>
    <row r="487" spans="1:193" s="12" customFormat="1" ht="50.1" customHeight="1">
      <c r="A487" s="17">
        <f>ROW()</f>
        <v>487</v>
      </c>
      <c r="B487" s="32">
        <f t="shared" si="568"/>
        <v>481</v>
      </c>
      <c r="C487" s="33">
        <f t="shared" si="569"/>
        <v>481</v>
      </c>
      <c r="D487" s="31" t="s">
        <v>51</v>
      </c>
      <c r="E487" s="390">
        <f t="shared" si="537"/>
        <v>4.7401766999999992</v>
      </c>
      <c r="F487" s="107">
        <f t="shared" si="503"/>
        <v>4.8781183499999994</v>
      </c>
      <c r="G487" s="3">
        <v>0</v>
      </c>
      <c r="H487" s="4">
        <v>0</v>
      </c>
      <c r="I487" s="63"/>
      <c r="J487" s="15"/>
      <c r="K487" s="13"/>
      <c r="L487" s="98">
        <f t="shared" si="504"/>
        <v>1</v>
      </c>
      <c r="M487" s="99">
        <f>M5</f>
        <v>0.94499999999999995</v>
      </c>
      <c r="N487" s="100">
        <v>5.3079999999999998</v>
      </c>
      <c r="O487" s="110">
        <v>416149</v>
      </c>
      <c r="P487" s="95">
        <f t="shared" si="505"/>
        <v>5.0160599999999995</v>
      </c>
      <c r="Q487" s="15"/>
      <c r="R487" s="24">
        <f t="shared" si="538"/>
        <v>2</v>
      </c>
      <c r="S487" s="25">
        <v>0</v>
      </c>
      <c r="T487" s="63"/>
      <c r="U487" s="15"/>
      <c r="V487" s="13"/>
      <c r="W487" s="98">
        <f t="shared" si="506"/>
        <v>0</v>
      </c>
      <c r="X487" s="99">
        <f>X5</f>
        <v>0.97</v>
      </c>
      <c r="Y487" s="100"/>
      <c r="Z487" s="110"/>
      <c r="AA487" s="95">
        <f t="shared" si="507"/>
        <v>0</v>
      </c>
      <c r="AB487" s="15"/>
      <c r="AC487" s="24">
        <f t="shared" si="539"/>
        <v>0</v>
      </c>
      <c r="AD487" s="5">
        <v>0</v>
      </c>
      <c r="AE487" s="63"/>
      <c r="AF487" s="15"/>
      <c r="AG487" s="13"/>
      <c r="AH487" s="98">
        <f t="shared" si="508"/>
        <v>0</v>
      </c>
      <c r="AI487" s="99">
        <f>AI5</f>
        <v>0.95499999999999996</v>
      </c>
      <c r="AJ487" s="100"/>
      <c r="AK487" s="110"/>
      <c r="AL487" s="95">
        <f t="shared" si="509"/>
        <v>0</v>
      </c>
      <c r="AM487" s="15"/>
      <c r="AN487" s="24">
        <f t="shared" si="540"/>
        <v>0</v>
      </c>
      <c r="AO487" s="5">
        <v>0</v>
      </c>
      <c r="AP487" s="63"/>
      <c r="AQ487" s="15"/>
      <c r="AR487" s="13"/>
      <c r="AS487" s="98">
        <f t="shared" si="510"/>
        <v>0</v>
      </c>
      <c r="AT487" s="99">
        <f>AT5</f>
        <v>0.96</v>
      </c>
      <c r="AU487" s="100"/>
      <c r="AV487" s="110"/>
      <c r="AW487" s="95">
        <f t="shared" si="511"/>
        <v>0</v>
      </c>
      <c r="AX487" s="15"/>
      <c r="AY487" s="24">
        <f t="shared" si="541"/>
        <v>0</v>
      </c>
      <c r="AZ487" s="5">
        <v>0</v>
      </c>
      <c r="BA487" s="63"/>
      <c r="BB487" s="15"/>
      <c r="BC487" s="13"/>
      <c r="BD487" s="98">
        <f t="shared" si="512"/>
        <v>0</v>
      </c>
      <c r="BE487" s="99">
        <f>BE5</f>
        <v>0.98</v>
      </c>
      <c r="BF487" s="100"/>
      <c r="BG487" s="110"/>
      <c r="BH487" s="95">
        <f t="shared" si="513"/>
        <v>0</v>
      </c>
      <c r="BI487" s="15"/>
      <c r="BJ487" s="24">
        <f t="shared" si="542"/>
        <v>0</v>
      </c>
      <c r="BK487" s="5">
        <v>0</v>
      </c>
      <c r="BL487" s="63"/>
      <c r="BM487" s="15"/>
      <c r="BN487" s="13"/>
      <c r="BO487" s="98">
        <f t="shared" si="514"/>
        <v>1</v>
      </c>
      <c r="BP487" s="99">
        <f>BP5</f>
        <v>0.94499999999999995</v>
      </c>
      <c r="BQ487" s="100">
        <v>5.0160599999999995</v>
      </c>
      <c r="BR487" s="110"/>
      <c r="BS487" s="95">
        <f t="shared" si="515"/>
        <v>4.7401766999999992</v>
      </c>
      <c r="BT487" s="15"/>
      <c r="BU487" s="24">
        <f t="shared" si="543"/>
        <v>1</v>
      </c>
      <c r="BV487" s="5">
        <v>0</v>
      </c>
      <c r="BW487" s="63"/>
      <c r="BX487" s="15"/>
      <c r="BY487" s="13"/>
      <c r="BZ487" s="98">
        <f t="shared" si="516"/>
        <v>0</v>
      </c>
      <c r="CA487" s="99">
        <f>CA5</f>
        <v>1</v>
      </c>
      <c r="CB487" s="100"/>
      <c r="CC487" s="110"/>
      <c r="CD487" s="95">
        <f t="shared" si="517"/>
        <v>0</v>
      </c>
      <c r="CE487" s="15"/>
      <c r="CF487" s="24">
        <f t="shared" si="544"/>
        <v>0</v>
      </c>
      <c r="CG487" s="5">
        <v>0</v>
      </c>
      <c r="CH487" s="63"/>
      <c r="CI487" s="15"/>
      <c r="CJ487" s="13"/>
      <c r="CK487" s="98">
        <f t="shared" si="518"/>
        <v>0</v>
      </c>
      <c r="CL487" s="99">
        <f>CL5</f>
        <v>1</v>
      </c>
      <c r="CM487" s="100"/>
      <c r="CN487" s="110"/>
      <c r="CO487" s="95">
        <f t="shared" si="519"/>
        <v>0</v>
      </c>
      <c r="CP487" s="15"/>
      <c r="CQ487" s="24">
        <f t="shared" si="545"/>
        <v>0</v>
      </c>
      <c r="CR487" s="5">
        <v>0</v>
      </c>
      <c r="CS487" s="63"/>
      <c r="CT487" s="15"/>
      <c r="CU487" s="13"/>
      <c r="CV487" s="98">
        <f t="shared" si="520"/>
        <v>0</v>
      </c>
      <c r="CW487" s="99">
        <f>CW5</f>
        <v>1</v>
      </c>
      <c r="CX487" s="100"/>
      <c r="CY487" s="110"/>
      <c r="CZ487" s="95">
        <f t="shared" si="521"/>
        <v>0</v>
      </c>
      <c r="DA487" s="15"/>
      <c r="DB487" s="24">
        <f t="shared" si="546"/>
        <v>0</v>
      </c>
      <c r="DC487" s="5">
        <v>0</v>
      </c>
      <c r="DD487" s="63"/>
      <c r="DE487" s="15"/>
      <c r="DF487" s="13"/>
      <c r="DG487" s="98">
        <f t="shared" si="522"/>
        <v>0</v>
      </c>
      <c r="DH487" s="99">
        <f>DH5</f>
        <v>1</v>
      </c>
      <c r="DI487" s="100"/>
      <c r="DJ487" s="110"/>
      <c r="DK487" s="95">
        <f t="shared" si="523"/>
        <v>0</v>
      </c>
      <c r="DL487" s="15"/>
      <c r="DM487" s="24">
        <f t="shared" si="547"/>
        <v>0</v>
      </c>
      <c r="DN487" s="5">
        <v>0</v>
      </c>
      <c r="DO487" s="63"/>
      <c r="DP487" s="15"/>
      <c r="DQ487" s="13"/>
      <c r="DR487" s="98">
        <f t="shared" si="524"/>
        <v>0</v>
      </c>
      <c r="DS487" s="99">
        <f>DS5</f>
        <v>1</v>
      </c>
      <c r="DT487" s="100"/>
      <c r="DU487" s="110"/>
      <c r="DV487" s="95">
        <f t="shared" si="525"/>
        <v>0</v>
      </c>
      <c r="DW487" s="15"/>
      <c r="DX487" s="24">
        <f t="shared" si="548"/>
        <v>0</v>
      </c>
      <c r="DY487" s="5">
        <v>0</v>
      </c>
      <c r="DZ487" s="63"/>
      <c r="EA487" s="15"/>
      <c r="EB487" s="13"/>
      <c r="EC487" s="98">
        <f t="shared" si="526"/>
        <v>0</v>
      </c>
      <c r="ED487" s="99">
        <f>ED5</f>
        <v>1</v>
      </c>
      <c r="EE487" s="100"/>
      <c r="EF487" s="110"/>
      <c r="EG487" s="95">
        <f t="shared" si="527"/>
        <v>0</v>
      </c>
      <c r="EH487" s="15"/>
      <c r="EI487" s="24">
        <f t="shared" si="549"/>
        <v>0</v>
      </c>
      <c r="EJ487" s="5">
        <v>0</v>
      </c>
      <c r="EK487" s="63"/>
      <c r="EL487" s="15"/>
      <c r="EM487" s="13"/>
      <c r="EN487" s="98">
        <f t="shared" si="528"/>
        <v>0</v>
      </c>
      <c r="EO487" s="99">
        <f>EO5</f>
        <v>1</v>
      </c>
      <c r="EP487" s="100"/>
      <c r="EQ487" s="110"/>
      <c r="ER487" s="95">
        <f t="shared" si="529"/>
        <v>0</v>
      </c>
      <c r="ES487" s="15"/>
      <c r="ET487" s="24">
        <f t="shared" si="550"/>
        <v>0</v>
      </c>
      <c r="EU487" s="5">
        <v>0</v>
      </c>
      <c r="EV487" s="63"/>
      <c r="EW487" s="15"/>
      <c r="EX487" s="13"/>
      <c r="EY487" s="98">
        <f t="shared" si="530"/>
        <v>0</v>
      </c>
      <c r="EZ487" s="99">
        <f>EZ5</f>
        <v>1</v>
      </c>
      <c r="FA487" s="100"/>
      <c r="FB487" s="110"/>
      <c r="FC487" s="95">
        <f t="shared" si="531"/>
        <v>0</v>
      </c>
      <c r="FD487" s="15"/>
      <c r="FE487" s="24">
        <f t="shared" si="551"/>
        <v>0</v>
      </c>
      <c r="FF487" s="5">
        <v>0</v>
      </c>
      <c r="FG487" s="63"/>
      <c r="FH487" s="15"/>
      <c r="FI487" s="13"/>
      <c r="FJ487" s="98">
        <f t="shared" si="532"/>
        <v>0</v>
      </c>
      <c r="FK487" s="99">
        <f>FK5</f>
        <v>1</v>
      </c>
      <c r="FL487" s="100"/>
      <c r="FM487" s="110"/>
      <c r="FN487" s="95">
        <f t="shared" si="533"/>
        <v>0</v>
      </c>
      <c r="FO487" s="15"/>
      <c r="FP487" s="24">
        <f t="shared" si="552"/>
        <v>0</v>
      </c>
      <c r="FQ487" s="5">
        <v>0</v>
      </c>
      <c r="FR487" s="8">
        <v>0</v>
      </c>
      <c r="FS487" s="84">
        <f t="shared" si="553"/>
        <v>5.0160599999999995</v>
      </c>
      <c r="FT487" s="85">
        <f t="shared" si="554"/>
        <v>500</v>
      </c>
      <c r="FU487" s="85">
        <f t="shared" si="555"/>
        <v>500</v>
      </c>
      <c r="FV487" s="85">
        <f t="shared" si="556"/>
        <v>500</v>
      </c>
      <c r="FW487" s="85">
        <f t="shared" si="557"/>
        <v>500</v>
      </c>
      <c r="FX487" s="85">
        <f t="shared" si="558"/>
        <v>4.7401766999999992</v>
      </c>
      <c r="FY487" s="85">
        <f t="shared" si="559"/>
        <v>500</v>
      </c>
      <c r="FZ487" s="85">
        <f t="shared" si="560"/>
        <v>500</v>
      </c>
      <c r="GA487" s="85">
        <f t="shared" si="561"/>
        <v>500</v>
      </c>
      <c r="GB487" s="85">
        <f t="shared" si="562"/>
        <v>500</v>
      </c>
      <c r="GC487" s="85">
        <f t="shared" si="563"/>
        <v>500</v>
      </c>
      <c r="GD487" s="85">
        <f t="shared" si="564"/>
        <v>500</v>
      </c>
      <c r="GE487" s="85">
        <f t="shared" si="565"/>
        <v>500</v>
      </c>
      <c r="GF487" s="85">
        <f t="shared" si="566"/>
        <v>500</v>
      </c>
      <c r="GG487" s="85">
        <f t="shared" si="567"/>
        <v>500</v>
      </c>
      <c r="GH487" s="101">
        <f t="shared" si="534"/>
        <v>2</v>
      </c>
      <c r="GI487" s="102">
        <f t="shared" si="535"/>
        <v>9.7562366999999988</v>
      </c>
      <c r="GJ487" s="102">
        <f t="shared" si="536"/>
        <v>4.8781183499999994</v>
      </c>
      <c r="GK487" s="79">
        <f>ROW()</f>
        <v>487</v>
      </c>
    </row>
    <row r="488" spans="1:193" s="12" customFormat="1" ht="50.1" customHeight="1">
      <c r="A488" s="17">
        <f>ROW()</f>
        <v>488</v>
      </c>
      <c r="B488" s="32">
        <f t="shared" si="568"/>
        <v>482</v>
      </c>
      <c r="C488" s="33">
        <f t="shared" si="569"/>
        <v>482</v>
      </c>
      <c r="D488" s="31" t="s">
        <v>52</v>
      </c>
      <c r="E488" s="390">
        <f t="shared" si="537"/>
        <v>4.8777025499999995</v>
      </c>
      <c r="F488" s="107">
        <f t="shared" si="503"/>
        <v>5.0196462749999995</v>
      </c>
      <c r="G488" s="3">
        <v>0</v>
      </c>
      <c r="H488" s="4">
        <v>0</v>
      </c>
      <c r="I488" s="63"/>
      <c r="J488" s="15"/>
      <c r="K488" s="13"/>
      <c r="L488" s="98">
        <f t="shared" si="504"/>
        <v>1</v>
      </c>
      <c r="M488" s="99">
        <f>M5</f>
        <v>0.94499999999999995</v>
      </c>
      <c r="N488" s="100">
        <v>5.4619999999999997</v>
      </c>
      <c r="O488" s="110">
        <v>416151</v>
      </c>
      <c r="P488" s="95">
        <f t="shared" si="505"/>
        <v>5.1615899999999995</v>
      </c>
      <c r="Q488" s="15"/>
      <c r="R488" s="24">
        <f t="shared" si="538"/>
        <v>2</v>
      </c>
      <c r="S488" s="25">
        <v>0</v>
      </c>
      <c r="T488" s="63"/>
      <c r="U488" s="15"/>
      <c r="V488" s="13"/>
      <c r="W488" s="98">
        <f t="shared" si="506"/>
        <v>0</v>
      </c>
      <c r="X488" s="99">
        <f>X5</f>
        <v>0.97</v>
      </c>
      <c r="Y488" s="100"/>
      <c r="Z488" s="110"/>
      <c r="AA488" s="95">
        <f t="shared" si="507"/>
        <v>0</v>
      </c>
      <c r="AB488" s="15"/>
      <c r="AC488" s="24">
        <f t="shared" si="539"/>
        <v>0</v>
      </c>
      <c r="AD488" s="5">
        <v>0</v>
      </c>
      <c r="AE488" s="63"/>
      <c r="AF488" s="15"/>
      <c r="AG488" s="13"/>
      <c r="AH488" s="98">
        <f t="shared" si="508"/>
        <v>0</v>
      </c>
      <c r="AI488" s="99">
        <f>AI5</f>
        <v>0.95499999999999996</v>
      </c>
      <c r="AJ488" s="100"/>
      <c r="AK488" s="110"/>
      <c r="AL488" s="95">
        <f t="shared" si="509"/>
        <v>0</v>
      </c>
      <c r="AM488" s="15"/>
      <c r="AN488" s="24">
        <f t="shared" si="540"/>
        <v>0</v>
      </c>
      <c r="AO488" s="5">
        <v>0</v>
      </c>
      <c r="AP488" s="63"/>
      <c r="AQ488" s="15"/>
      <c r="AR488" s="13"/>
      <c r="AS488" s="98">
        <f t="shared" si="510"/>
        <v>0</v>
      </c>
      <c r="AT488" s="99">
        <f>AT5</f>
        <v>0.96</v>
      </c>
      <c r="AU488" s="100"/>
      <c r="AV488" s="110"/>
      <c r="AW488" s="95">
        <f t="shared" si="511"/>
        <v>0</v>
      </c>
      <c r="AX488" s="15"/>
      <c r="AY488" s="24">
        <f t="shared" si="541"/>
        <v>0</v>
      </c>
      <c r="AZ488" s="5">
        <v>0</v>
      </c>
      <c r="BA488" s="63"/>
      <c r="BB488" s="15"/>
      <c r="BC488" s="13"/>
      <c r="BD488" s="98">
        <f t="shared" si="512"/>
        <v>0</v>
      </c>
      <c r="BE488" s="99">
        <f>BE5</f>
        <v>0.98</v>
      </c>
      <c r="BF488" s="100"/>
      <c r="BG488" s="110"/>
      <c r="BH488" s="95">
        <f t="shared" si="513"/>
        <v>0</v>
      </c>
      <c r="BI488" s="15"/>
      <c r="BJ488" s="24">
        <f t="shared" si="542"/>
        <v>0</v>
      </c>
      <c r="BK488" s="5">
        <v>0</v>
      </c>
      <c r="BL488" s="63"/>
      <c r="BM488" s="15"/>
      <c r="BN488" s="13"/>
      <c r="BO488" s="98">
        <f t="shared" si="514"/>
        <v>1</v>
      </c>
      <c r="BP488" s="99">
        <f>BP5</f>
        <v>0.94499999999999995</v>
      </c>
      <c r="BQ488" s="100">
        <v>5.1615899999999995</v>
      </c>
      <c r="BR488" s="110"/>
      <c r="BS488" s="95">
        <f t="shared" si="515"/>
        <v>4.8777025499999995</v>
      </c>
      <c r="BT488" s="15"/>
      <c r="BU488" s="24">
        <f t="shared" si="543"/>
        <v>1</v>
      </c>
      <c r="BV488" s="5">
        <v>0</v>
      </c>
      <c r="BW488" s="63"/>
      <c r="BX488" s="15"/>
      <c r="BY488" s="13"/>
      <c r="BZ488" s="98">
        <f t="shared" si="516"/>
        <v>0</v>
      </c>
      <c r="CA488" s="99">
        <f>CA5</f>
        <v>1</v>
      </c>
      <c r="CB488" s="100"/>
      <c r="CC488" s="110"/>
      <c r="CD488" s="95">
        <f t="shared" si="517"/>
        <v>0</v>
      </c>
      <c r="CE488" s="15"/>
      <c r="CF488" s="24">
        <f t="shared" si="544"/>
        <v>0</v>
      </c>
      <c r="CG488" s="5">
        <v>0</v>
      </c>
      <c r="CH488" s="63"/>
      <c r="CI488" s="15"/>
      <c r="CJ488" s="13"/>
      <c r="CK488" s="98">
        <f t="shared" si="518"/>
        <v>0</v>
      </c>
      <c r="CL488" s="99">
        <f>CL5</f>
        <v>1</v>
      </c>
      <c r="CM488" s="100"/>
      <c r="CN488" s="110"/>
      <c r="CO488" s="95">
        <f t="shared" si="519"/>
        <v>0</v>
      </c>
      <c r="CP488" s="15"/>
      <c r="CQ488" s="24">
        <f t="shared" si="545"/>
        <v>0</v>
      </c>
      <c r="CR488" s="5">
        <v>0</v>
      </c>
      <c r="CS488" s="63"/>
      <c r="CT488" s="15"/>
      <c r="CU488" s="13"/>
      <c r="CV488" s="98">
        <f t="shared" si="520"/>
        <v>0</v>
      </c>
      <c r="CW488" s="99">
        <f>CW5</f>
        <v>1</v>
      </c>
      <c r="CX488" s="100"/>
      <c r="CY488" s="110"/>
      <c r="CZ488" s="95">
        <f t="shared" si="521"/>
        <v>0</v>
      </c>
      <c r="DA488" s="15"/>
      <c r="DB488" s="24">
        <f t="shared" si="546"/>
        <v>0</v>
      </c>
      <c r="DC488" s="5">
        <v>0</v>
      </c>
      <c r="DD488" s="63"/>
      <c r="DE488" s="15"/>
      <c r="DF488" s="13"/>
      <c r="DG488" s="98">
        <f t="shared" si="522"/>
        <v>0</v>
      </c>
      <c r="DH488" s="99">
        <f>DH5</f>
        <v>1</v>
      </c>
      <c r="DI488" s="100"/>
      <c r="DJ488" s="110"/>
      <c r="DK488" s="95">
        <f t="shared" si="523"/>
        <v>0</v>
      </c>
      <c r="DL488" s="15"/>
      <c r="DM488" s="24">
        <f t="shared" si="547"/>
        <v>0</v>
      </c>
      <c r="DN488" s="5">
        <v>0</v>
      </c>
      <c r="DO488" s="63"/>
      <c r="DP488" s="15"/>
      <c r="DQ488" s="13"/>
      <c r="DR488" s="98">
        <f t="shared" si="524"/>
        <v>0</v>
      </c>
      <c r="DS488" s="99">
        <f>DS5</f>
        <v>1</v>
      </c>
      <c r="DT488" s="100"/>
      <c r="DU488" s="110"/>
      <c r="DV488" s="95">
        <f t="shared" si="525"/>
        <v>0</v>
      </c>
      <c r="DW488" s="15"/>
      <c r="DX488" s="24">
        <f t="shared" si="548"/>
        <v>0</v>
      </c>
      <c r="DY488" s="5">
        <v>0</v>
      </c>
      <c r="DZ488" s="63"/>
      <c r="EA488" s="15"/>
      <c r="EB488" s="13"/>
      <c r="EC488" s="98">
        <f t="shared" si="526"/>
        <v>0</v>
      </c>
      <c r="ED488" s="99">
        <f>ED5</f>
        <v>1</v>
      </c>
      <c r="EE488" s="100"/>
      <c r="EF488" s="110"/>
      <c r="EG488" s="95">
        <f t="shared" si="527"/>
        <v>0</v>
      </c>
      <c r="EH488" s="15"/>
      <c r="EI488" s="24">
        <f t="shared" si="549"/>
        <v>0</v>
      </c>
      <c r="EJ488" s="5">
        <v>0</v>
      </c>
      <c r="EK488" s="63"/>
      <c r="EL488" s="15"/>
      <c r="EM488" s="13"/>
      <c r="EN488" s="98">
        <f t="shared" si="528"/>
        <v>0</v>
      </c>
      <c r="EO488" s="99">
        <f>EO5</f>
        <v>1</v>
      </c>
      <c r="EP488" s="100"/>
      <c r="EQ488" s="110"/>
      <c r="ER488" s="95">
        <f t="shared" si="529"/>
        <v>0</v>
      </c>
      <c r="ES488" s="15"/>
      <c r="ET488" s="24">
        <f t="shared" si="550"/>
        <v>0</v>
      </c>
      <c r="EU488" s="5">
        <v>0</v>
      </c>
      <c r="EV488" s="63"/>
      <c r="EW488" s="15"/>
      <c r="EX488" s="13"/>
      <c r="EY488" s="98">
        <f t="shared" si="530"/>
        <v>0</v>
      </c>
      <c r="EZ488" s="99">
        <f>EZ5</f>
        <v>1</v>
      </c>
      <c r="FA488" s="100"/>
      <c r="FB488" s="110"/>
      <c r="FC488" s="95">
        <f t="shared" si="531"/>
        <v>0</v>
      </c>
      <c r="FD488" s="15"/>
      <c r="FE488" s="24">
        <f t="shared" si="551"/>
        <v>0</v>
      </c>
      <c r="FF488" s="5">
        <v>0</v>
      </c>
      <c r="FG488" s="63"/>
      <c r="FH488" s="15"/>
      <c r="FI488" s="13"/>
      <c r="FJ488" s="98">
        <f t="shared" si="532"/>
        <v>0</v>
      </c>
      <c r="FK488" s="99">
        <f>FK5</f>
        <v>1</v>
      </c>
      <c r="FL488" s="100"/>
      <c r="FM488" s="110"/>
      <c r="FN488" s="95">
        <f t="shared" si="533"/>
        <v>0</v>
      </c>
      <c r="FO488" s="15"/>
      <c r="FP488" s="24">
        <f t="shared" si="552"/>
        <v>0</v>
      </c>
      <c r="FQ488" s="5">
        <v>0</v>
      </c>
      <c r="FR488" s="8">
        <v>0</v>
      </c>
      <c r="FS488" s="84">
        <f t="shared" si="553"/>
        <v>5.1615899999999995</v>
      </c>
      <c r="FT488" s="85">
        <f t="shared" si="554"/>
        <v>500</v>
      </c>
      <c r="FU488" s="85">
        <f t="shared" si="555"/>
        <v>500</v>
      </c>
      <c r="FV488" s="85">
        <f t="shared" si="556"/>
        <v>500</v>
      </c>
      <c r="FW488" s="85">
        <f t="shared" si="557"/>
        <v>500</v>
      </c>
      <c r="FX488" s="85">
        <f t="shared" si="558"/>
        <v>4.8777025499999995</v>
      </c>
      <c r="FY488" s="85">
        <f t="shared" si="559"/>
        <v>500</v>
      </c>
      <c r="FZ488" s="85">
        <f t="shared" si="560"/>
        <v>500</v>
      </c>
      <c r="GA488" s="85">
        <f t="shared" si="561"/>
        <v>500</v>
      </c>
      <c r="GB488" s="85">
        <f t="shared" si="562"/>
        <v>500</v>
      </c>
      <c r="GC488" s="85">
        <f t="shared" si="563"/>
        <v>500</v>
      </c>
      <c r="GD488" s="85">
        <f t="shared" si="564"/>
        <v>500</v>
      </c>
      <c r="GE488" s="85">
        <f t="shared" si="565"/>
        <v>500</v>
      </c>
      <c r="GF488" s="85">
        <f t="shared" si="566"/>
        <v>500</v>
      </c>
      <c r="GG488" s="85">
        <f t="shared" si="567"/>
        <v>500</v>
      </c>
      <c r="GH488" s="101">
        <f t="shared" si="534"/>
        <v>2</v>
      </c>
      <c r="GI488" s="102">
        <f t="shared" si="535"/>
        <v>10.039292549999999</v>
      </c>
      <c r="GJ488" s="102">
        <f t="shared" si="536"/>
        <v>5.0196462749999995</v>
      </c>
      <c r="GK488" s="79">
        <f>ROW()</f>
        <v>488</v>
      </c>
    </row>
    <row r="489" spans="1:193" s="12" customFormat="1" ht="50.1" customHeight="1">
      <c r="A489" s="17">
        <f>ROW()</f>
        <v>489</v>
      </c>
      <c r="B489" s="32">
        <f t="shared" si="568"/>
        <v>483</v>
      </c>
      <c r="C489" s="33">
        <f t="shared" si="569"/>
        <v>483</v>
      </c>
      <c r="D489" s="31" t="s">
        <v>53</v>
      </c>
      <c r="E489" s="390">
        <f t="shared" si="537"/>
        <v>4.6392648749999994</v>
      </c>
      <c r="F489" s="107">
        <f t="shared" si="503"/>
        <v>4.7742699374999997</v>
      </c>
      <c r="G489" s="3">
        <v>0</v>
      </c>
      <c r="H489" s="4">
        <v>0</v>
      </c>
      <c r="I489" s="63"/>
      <c r="J489" s="15"/>
      <c r="K489" s="13"/>
      <c r="L489" s="98">
        <f t="shared" si="504"/>
        <v>1</v>
      </c>
      <c r="M489" s="99">
        <f>M5</f>
        <v>0.94499999999999995</v>
      </c>
      <c r="N489" s="100">
        <v>5.1950000000000003</v>
      </c>
      <c r="O489" s="110">
        <v>416189</v>
      </c>
      <c r="P489" s="95">
        <f t="shared" si="505"/>
        <v>4.9092750000000001</v>
      </c>
      <c r="Q489" s="15"/>
      <c r="R489" s="24">
        <f t="shared" si="538"/>
        <v>2</v>
      </c>
      <c r="S489" s="25">
        <v>0</v>
      </c>
      <c r="T489" s="63"/>
      <c r="U489" s="15"/>
      <c r="V489" s="13"/>
      <c r="W489" s="98">
        <f t="shared" si="506"/>
        <v>0</v>
      </c>
      <c r="X489" s="99">
        <f>X5</f>
        <v>0.97</v>
      </c>
      <c r="Y489" s="100"/>
      <c r="Z489" s="110"/>
      <c r="AA489" s="95">
        <f t="shared" si="507"/>
        <v>0</v>
      </c>
      <c r="AB489" s="15"/>
      <c r="AC489" s="24">
        <f t="shared" si="539"/>
        <v>0</v>
      </c>
      <c r="AD489" s="5">
        <v>0</v>
      </c>
      <c r="AE489" s="63"/>
      <c r="AF489" s="15"/>
      <c r="AG489" s="13"/>
      <c r="AH489" s="98">
        <f t="shared" si="508"/>
        <v>0</v>
      </c>
      <c r="AI489" s="99">
        <f>AI5</f>
        <v>0.95499999999999996</v>
      </c>
      <c r="AJ489" s="100"/>
      <c r="AK489" s="110"/>
      <c r="AL489" s="95">
        <f t="shared" si="509"/>
        <v>0</v>
      </c>
      <c r="AM489" s="15"/>
      <c r="AN489" s="24">
        <f t="shared" si="540"/>
        <v>0</v>
      </c>
      <c r="AO489" s="5">
        <v>0</v>
      </c>
      <c r="AP489" s="63"/>
      <c r="AQ489" s="15"/>
      <c r="AR489" s="13"/>
      <c r="AS489" s="98">
        <f t="shared" si="510"/>
        <v>0</v>
      </c>
      <c r="AT489" s="99">
        <f>AT5</f>
        <v>0.96</v>
      </c>
      <c r="AU489" s="100"/>
      <c r="AV489" s="110"/>
      <c r="AW489" s="95">
        <f t="shared" si="511"/>
        <v>0</v>
      </c>
      <c r="AX489" s="15"/>
      <c r="AY489" s="24">
        <f t="shared" si="541"/>
        <v>0</v>
      </c>
      <c r="AZ489" s="5">
        <v>0</v>
      </c>
      <c r="BA489" s="63"/>
      <c r="BB489" s="15"/>
      <c r="BC489" s="13"/>
      <c r="BD489" s="98">
        <f t="shared" si="512"/>
        <v>0</v>
      </c>
      <c r="BE489" s="99">
        <f>BE5</f>
        <v>0.98</v>
      </c>
      <c r="BF489" s="100"/>
      <c r="BG489" s="110"/>
      <c r="BH489" s="95">
        <f t="shared" si="513"/>
        <v>0</v>
      </c>
      <c r="BI489" s="15"/>
      <c r="BJ489" s="24">
        <f t="shared" si="542"/>
        <v>0</v>
      </c>
      <c r="BK489" s="5">
        <v>0</v>
      </c>
      <c r="BL489" s="63"/>
      <c r="BM489" s="15"/>
      <c r="BN489" s="13"/>
      <c r="BO489" s="98">
        <f t="shared" si="514"/>
        <v>1</v>
      </c>
      <c r="BP489" s="99">
        <f>BP5</f>
        <v>0.94499999999999995</v>
      </c>
      <c r="BQ489" s="100">
        <v>4.9092750000000001</v>
      </c>
      <c r="BR489" s="110"/>
      <c r="BS489" s="95">
        <f t="shared" si="515"/>
        <v>4.6392648749999994</v>
      </c>
      <c r="BT489" s="15"/>
      <c r="BU489" s="24">
        <f t="shared" si="543"/>
        <v>1</v>
      </c>
      <c r="BV489" s="5">
        <v>0</v>
      </c>
      <c r="BW489" s="63"/>
      <c r="BX489" s="15"/>
      <c r="BY489" s="13"/>
      <c r="BZ489" s="98">
        <f t="shared" si="516"/>
        <v>0</v>
      </c>
      <c r="CA489" s="99">
        <f>CA5</f>
        <v>1</v>
      </c>
      <c r="CB489" s="100"/>
      <c r="CC489" s="110"/>
      <c r="CD489" s="95">
        <f t="shared" si="517"/>
        <v>0</v>
      </c>
      <c r="CE489" s="15"/>
      <c r="CF489" s="24">
        <f t="shared" si="544"/>
        <v>0</v>
      </c>
      <c r="CG489" s="5">
        <v>0</v>
      </c>
      <c r="CH489" s="63"/>
      <c r="CI489" s="15"/>
      <c r="CJ489" s="13"/>
      <c r="CK489" s="98">
        <f t="shared" si="518"/>
        <v>0</v>
      </c>
      <c r="CL489" s="99">
        <f>CL5</f>
        <v>1</v>
      </c>
      <c r="CM489" s="100"/>
      <c r="CN489" s="110"/>
      <c r="CO489" s="95">
        <f t="shared" si="519"/>
        <v>0</v>
      </c>
      <c r="CP489" s="15"/>
      <c r="CQ489" s="24">
        <f t="shared" si="545"/>
        <v>0</v>
      </c>
      <c r="CR489" s="5">
        <v>0</v>
      </c>
      <c r="CS489" s="63"/>
      <c r="CT489" s="15"/>
      <c r="CU489" s="13"/>
      <c r="CV489" s="98">
        <f t="shared" si="520"/>
        <v>0</v>
      </c>
      <c r="CW489" s="99">
        <f>CW5</f>
        <v>1</v>
      </c>
      <c r="CX489" s="100"/>
      <c r="CY489" s="110"/>
      <c r="CZ489" s="95">
        <f t="shared" si="521"/>
        <v>0</v>
      </c>
      <c r="DA489" s="15"/>
      <c r="DB489" s="24">
        <f t="shared" si="546"/>
        <v>0</v>
      </c>
      <c r="DC489" s="5">
        <v>0</v>
      </c>
      <c r="DD489" s="63"/>
      <c r="DE489" s="15"/>
      <c r="DF489" s="13"/>
      <c r="DG489" s="98">
        <f t="shared" si="522"/>
        <v>0</v>
      </c>
      <c r="DH489" s="99">
        <f>DH5</f>
        <v>1</v>
      </c>
      <c r="DI489" s="100"/>
      <c r="DJ489" s="110"/>
      <c r="DK489" s="95">
        <f t="shared" si="523"/>
        <v>0</v>
      </c>
      <c r="DL489" s="15"/>
      <c r="DM489" s="24">
        <f t="shared" si="547"/>
        <v>0</v>
      </c>
      <c r="DN489" s="5">
        <v>0</v>
      </c>
      <c r="DO489" s="63"/>
      <c r="DP489" s="15"/>
      <c r="DQ489" s="13"/>
      <c r="DR489" s="98">
        <f t="shared" si="524"/>
        <v>0</v>
      </c>
      <c r="DS489" s="99">
        <f>DS5</f>
        <v>1</v>
      </c>
      <c r="DT489" s="100"/>
      <c r="DU489" s="110"/>
      <c r="DV489" s="95">
        <f t="shared" si="525"/>
        <v>0</v>
      </c>
      <c r="DW489" s="15"/>
      <c r="DX489" s="24">
        <f t="shared" si="548"/>
        <v>0</v>
      </c>
      <c r="DY489" s="5">
        <v>0</v>
      </c>
      <c r="DZ489" s="63"/>
      <c r="EA489" s="15"/>
      <c r="EB489" s="13"/>
      <c r="EC489" s="98">
        <f t="shared" si="526"/>
        <v>0</v>
      </c>
      <c r="ED489" s="99">
        <f>ED5</f>
        <v>1</v>
      </c>
      <c r="EE489" s="100"/>
      <c r="EF489" s="110"/>
      <c r="EG489" s="95">
        <f t="shared" si="527"/>
        <v>0</v>
      </c>
      <c r="EH489" s="15"/>
      <c r="EI489" s="24">
        <f t="shared" si="549"/>
        <v>0</v>
      </c>
      <c r="EJ489" s="5">
        <v>0</v>
      </c>
      <c r="EK489" s="63"/>
      <c r="EL489" s="15"/>
      <c r="EM489" s="13"/>
      <c r="EN489" s="98">
        <f t="shared" si="528"/>
        <v>0</v>
      </c>
      <c r="EO489" s="99">
        <f>EO5</f>
        <v>1</v>
      </c>
      <c r="EP489" s="100"/>
      <c r="EQ489" s="110"/>
      <c r="ER489" s="95">
        <f t="shared" si="529"/>
        <v>0</v>
      </c>
      <c r="ES489" s="15"/>
      <c r="ET489" s="24">
        <f t="shared" si="550"/>
        <v>0</v>
      </c>
      <c r="EU489" s="5">
        <v>0</v>
      </c>
      <c r="EV489" s="63"/>
      <c r="EW489" s="15"/>
      <c r="EX489" s="13"/>
      <c r="EY489" s="98">
        <f t="shared" si="530"/>
        <v>0</v>
      </c>
      <c r="EZ489" s="99">
        <f>EZ5</f>
        <v>1</v>
      </c>
      <c r="FA489" s="100"/>
      <c r="FB489" s="110"/>
      <c r="FC489" s="95">
        <f t="shared" si="531"/>
        <v>0</v>
      </c>
      <c r="FD489" s="15"/>
      <c r="FE489" s="24">
        <f t="shared" si="551"/>
        <v>0</v>
      </c>
      <c r="FF489" s="5">
        <v>0</v>
      </c>
      <c r="FG489" s="63"/>
      <c r="FH489" s="15"/>
      <c r="FI489" s="13"/>
      <c r="FJ489" s="98">
        <f t="shared" si="532"/>
        <v>0</v>
      </c>
      <c r="FK489" s="99">
        <f>FK5</f>
        <v>1</v>
      </c>
      <c r="FL489" s="100"/>
      <c r="FM489" s="110"/>
      <c r="FN489" s="95">
        <f t="shared" si="533"/>
        <v>0</v>
      </c>
      <c r="FO489" s="15"/>
      <c r="FP489" s="24">
        <f t="shared" si="552"/>
        <v>0</v>
      </c>
      <c r="FQ489" s="5">
        <v>0</v>
      </c>
      <c r="FR489" s="8">
        <v>0</v>
      </c>
      <c r="FS489" s="84">
        <f t="shared" si="553"/>
        <v>4.9092750000000001</v>
      </c>
      <c r="FT489" s="85">
        <f t="shared" si="554"/>
        <v>500</v>
      </c>
      <c r="FU489" s="85">
        <f t="shared" si="555"/>
        <v>500</v>
      </c>
      <c r="FV489" s="85">
        <f t="shared" si="556"/>
        <v>500</v>
      </c>
      <c r="FW489" s="85">
        <f t="shared" si="557"/>
        <v>500</v>
      </c>
      <c r="FX489" s="85">
        <f t="shared" si="558"/>
        <v>4.6392648749999994</v>
      </c>
      <c r="FY489" s="85">
        <f t="shared" si="559"/>
        <v>500</v>
      </c>
      <c r="FZ489" s="85">
        <f t="shared" si="560"/>
        <v>500</v>
      </c>
      <c r="GA489" s="85">
        <f t="shared" si="561"/>
        <v>500</v>
      </c>
      <c r="GB489" s="85">
        <f t="shared" si="562"/>
        <v>500</v>
      </c>
      <c r="GC489" s="85">
        <f t="shared" si="563"/>
        <v>500</v>
      </c>
      <c r="GD489" s="85">
        <f t="shared" si="564"/>
        <v>500</v>
      </c>
      <c r="GE489" s="85">
        <f t="shared" si="565"/>
        <v>500</v>
      </c>
      <c r="GF489" s="85">
        <f t="shared" si="566"/>
        <v>500</v>
      </c>
      <c r="GG489" s="85">
        <f t="shared" si="567"/>
        <v>500</v>
      </c>
      <c r="GH489" s="101">
        <f t="shared" si="534"/>
        <v>2</v>
      </c>
      <c r="GI489" s="102">
        <f t="shared" si="535"/>
        <v>9.5485398749999995</v>
      </c>
      <c r="GJ489" s="102">
        <f t="shared" si="536"/>
        <v>4.7742699374999997</v>
      </c>
      <c r="GK489" s="79">
        <f>ROW()</f>
        <v>489</v>
      </c>
    </row>
    <row r="490" spans="1:193" s="12" customFormat="1" ht="50.1" customHeight="1">
      <c r="A490" s="17">
        <f>ROW()</f>
        <v>490</v>
      </c>
      <c r="B490" s="32">
        <f t="shared" si="568"/>
        <v>484</v>
      </c>
      <c r="C490" s="33">
        <f t="shared" si="569"/>
        <v>484</v>
      </c>
      <c r="D490" s="31" t="s">
        <v>54</v>
      </c>
      <c r="E490" s="390">
        <f t="shared" si="537"/>
        <v>4.7348185499999991</v>
      </c>
      <c r="F490" s="107">
        <f t="shared" si="503"/>
        <v>4.8726042749999987</v>
      </c>
      <c r="G490" s="3">
        <v>0</v>
      </c>
      <c r="H490" s="4">
        <v>0</v>
      </c>
      <c r="I490" s="63"/>
      <c r="J490" s="15"/>
      <c r="K490" s="13"/>
      <c r="L490" s="98">
        <f t="shared" si="504"/>
        <v>1</v>
      </c>
      <c r="M490" s="99">
        <f>M5</f>
        <v>0.94499999999999995</v>
      </c>
      <c r="N490" s="100">
        <v>5.3019999999999996</v>
      </c>
      <c r="O490" s="110">
        <v>416054</v>
      </c>
      <c r="P490" s="95">
        <f t="shared" si="505"/>
        <v>5.0103899999999992</v>
      </c>
      <c r="Q490" s="15"/>
      <c r="R490" s="24">
        <f t="shared" si="538"/>
        <v>2</v>
      </c>
      <c r="S490" s="25">
        <v>0</v>
      </c>
      <c r="T490" s="63"/>
      <c r="U490" s="15"/>
      <c r="V490" s="13"/>
      <c r="W490" s="98">
        <f t="shared" si="506"/>
        <v>0</v>
      </c>
      <c r="X490" s="99">
        <f>X5</f>
        <v>0.97</v>
      </c>
      <c r="Y490" s="100"/>
      <c r="Z490" s="110"/>
      <c r="AA490" s="95">
        <f t="shared" si="507"/>
        <v>0</v>
      </c>
      <c r="AB490" s="15"/>
      <c r="AC490" s="24">
        <f t="shared" si="539"/>
        <v>0</v>
      </c>
      <c r="AD490" s="5">
        <v>0</v>
      </c>
      <c r="AE490" s="63"/>
      <c r="AF490" s="15"/>
      <c r="AG490" s="13"/>
      <c r="AH490" s="98">
        <f t="shared" si="508"/>
        <v>0</v>
      </c>
      <c r="AI490" s="99">
        <f>AI5</f>
        <v>0.95499999999999996</v>
      </c>
      <c r="AJ490" s="100"/>
      <c r="AK490" s="110"/>
      <c r="AL490" s="95">
        <f t="shared" si="509"/>
        <v>0</v>
      </c>
      <c r="AM490" s="15"/>
      <c r="AN490" s="24">
        <f t="shared" si="540"/>
        <v>0</v>
      </c>
      <c r="AO490" s="5">
        <v>0</v>
      </c>
      <c r="AP490" s="63"/>
      <c r="AQ490" s="15"/>
      <c r="AR490" s="13"/>
      <c r="AS490" s="98">
        <f t="shared" si="510"/>
        <v>0</v>
      </c>
      <c r="AT490" s="99">
        <f>AT5</f>
        <v>0.96</v>
      </c>
      <c r="AU490" s="100"/>
      <c r="AV490" s="110"/>
      <c r="AW490" s="95">
        <f t="shared" si="511"/>
        <v>0</v>
      </c>
      <c r="AX490" s="15"/>
      <c r="AY490" s="24">
        <f t="shared" si="541"/>
        <v>0</v>
      </c>
      <c r="AZ490" s="5">
        <v>0</v>
      </c>
      <c r="BA490" s="63"/>
      <c r="BB490" s="15"/>
      <c r="BC490" s="13"/>
      <c r="BD490" s="98">
        <f t="shared" si="512"/>
        <v>0</v>
      </c>
      <c r="BE490" s="99">
        <f>BE5</f>
        <v>0.98</v>
      </c>
      <c r="BF490" s="100"/>
      <c r="BG490" s="110"/>
      <c r="BH490" s="95">
        <f t="shared" si="513"/>
        <v>0</v>
      </c>
      <c r="BI490" s="15"/>
      <c r="BJ490" s="24">
        <f t="shared" si="542"/>
        <v>0</v>
      </c>
      <c r="BK490" s="5">
        <v>0</v>
      </c>
      <c r="BL490" s="63"/>
      <c r="BM490" s="15"/>
      <c r="BN490" s="13"/>
      <c r="BO490" s="98">
        <f t="shared" si="514"/>
        <v>1</v>
      </c>
      <c r="BP490" s="99">
        <f>BP5</f>
        <v>0.94499999999999995</v>
      </c>
      <c r="BQ490" s="100">
        <v>5.0103899999999992</v>
      </c>
      <c r="BR490" s="110"/>
      <c r="BS490" s="95">
        <f t="shared" si="515"/>
        <v>4.7348185499999991</v>
      </c>
      <c r="BT490" s="15"/>
      <c r="BU490" s="24">
        <f t="shared" si="543"/>
        <v>1</v>
      </c>
      <c r="BV490" s="5">
        <v>0</v>
      </c>
      <c r="BW490" s="63"/>
      <c r="BX490" s="15"/>
      <c r="BY490" s="13"/>
      <c r="BZ490" s="98">
        <f t="shared" si="516"/>
        <v>0</v>
      </c>
      <c r="CA490" s="99">
        <f>CA5</f>
        <v>1</v>
      </c>
      <c r="CB490" s="100"/>
      <c r="CC490" s="110"/>
      <c r="CD490" s="95">
        <f t="shared" si="517"/>
        <v>0</v>
      </c>
      <c r="CE490" s="15"/>
      <c r="CF490" s="24">
        <f t="shared" si="544"/>
        <v>0</v>
      </c>
      <c r="CG490" s="5">
        <v>0</v>
      </c>
      <c r="CH490" s="63"/>
      <c r="CI490" s="15"/>
      <c r="CJ490" s="13"/>
      <c r="CK490" s="98">
        <f t="shared" si="518"/>
        <v>0</v>
      </c>
      <c r="CL490" s="99">
        <f>CL5</f>
        <v>1</v>
      </c>
      <c r="CM490" s="100"/>
      <c r="CN490" s="110"/>
      <c r="CO490" s="95">
        <f t="shared" si="519"/>
        <v>0</v>
      </c>
      <c r="CP490" s="15"/>
      <c r="CQ490" s="24">
        <f t="shared" si="545"/>
        <v>0</v>
      </c>
      <c r="CR490" s="5">
        <v>0</v>
      </c>
      <c r="CS490" s="63"/>
      <c r="CT490" s="15"/>
      <c r="CU490" s="13"/>
      <c r="CV490" s="98">
        <f t="shared" si="520"/>
        <v>0</v>
      </c>
      <c r="CW490" s="99">
        <f>CW5</f>
        <v>1</v>
      </c>
      <c r="CX490" s="100"/>
      <c r="CY490" s="110"/>
      <c r="CZ490" s="95">
        <f t="shared" si="521"/>
        <v>0</v>
      </c>
      <c r="DA490" s="15"/>
      <c r="DB490" s="24">
        <f t="shared" si="546"/>
        <v>0</v>
      </c>
      <c r="DC490" s="5">
        <v>0</v>
      </c>
      <c r="DD490" s="63"/>
      <c r="DE490" s="15"/>
      <c r="DF490" s="13"/>
      <c r="DG490" s="98">
        <f t="shared" si="522"/>
        <v>0</v>
      </c>
      <c r="DH490" s="99">
        <f>DH5</f>
        <v>1</v>
      </c>
      <c r="DI490" s="100"/>
      <c r="DJ490" s="110"/>
      <c r="DK490" s="95">
        <f t="shared" si="523"/>
        <v>0</v>
      </c>
      <c r="DL490" s="15"/>
      <c r="DM490" s="24">
        <f t="shared" si="547"/>
        <v>0</v>
      </c>
      <c r="DN490" s="5">
        <v>0</v>
      </c>
      <c r="DO490" s="63"/>
      <c r="DP490" s="15"/>
      <c r="DQ490" s="13"/>
      <c r="DR490" s="98">
        <f t="shared" si="524"/>
        <v>0</v>
      </c>
      <c r="DS490" s="99">
        <f>DS5</f>
        <v>1</v>
      </c>
      <c r="DT490" s="100"/>
      <c r="DU490" s="110"/>
      <c r="DV490" s="95">
        <f t="shared" si="525"/>
        <v>0</v>
      </c>
      <c r="DW490" s="15"/>
      <c r="DX490" s="24">
        <f t="shared" si="548"/>
        <v>0</v>
      </c>
      <c r="DY490" s="5">
        <v>0</v>
      </c>
      <c r="DZ490" s="63"/>
      <c r="EA490" s="15"/>
      <c r="EB490" s="13"/>
      <c r="EC490" s="98">
        <f t="shared" si="526"/>
        <v>0</v>
      </c>
      <c r="ED490" s="99">
        <f>ED5</f>
        <v>1</v>
      </c>
      <c r="EE490" s="100"/>
      <c r="EF490" s="110"/>
      <c r="EG490" s="95">
        <f t="shared" si="527"/>
        <v>0</v>
      </c>
      <c r="EH490" s="15"/>
      <c r="EI490" s="24">
        <f t="shared" si="549"/>
        <v>0</v>
      </c>
      <c r="EJ490" s="5">
        <v>0</v>
      </c>
      <c r="EK490" s="63"/>
      <c r="EL490" s="15"/>
      <c r="EM490" s="13"/>
      <c r="EN490" s="98">
        <f t="shared" si="528"/>
        <v>0</v>
      </c>
      <c r="EO490" s="99">
        <f>EO5</f>
        <v>1</v>
      </c>
      <c r="EP490" s="100"/>
      <c r="EQ490" s="110"/>
      <c r="ER490" s="95">
        <f t="shared" si="529"/>
        <v>0</v>
      </c>
      <c r="ES490" s="15"/>
      <c r="ET490" s="24">
        <f t="shared" si="550"/>
        <v>0</v>
      </c>
      <c r="EU490" s="5">
        <v>0</v>
      </c>
      <c r="EV490" s="63"/>
      <c r="EW490" s="15"/>
      <c r="EX490" s="13"/>
      <c r="EY490" s="98">
        <f t="shared" si="530"/>
        <v>0</v>
      </c>
      <c r="EZ490" s="99">
        <f>EZ5</f>
        <v>1</v>
      </c>
      <c r="FA490" s="100"/>
      <c r="FB490" s="110"/>
      <c r="FC490" s="95">
        <f t="shared" si="531"/>
        <v>0</v>
      </c>
      <c r="FD490" s="15"/>
      <c r="FE490" s="24">
        <f t="shared" si="551"/>
        <v>0</v>
      </c>
      <c r="FF490" s="5">
        <v>0</v>
      </c>
      <c r="FG490" s="63"/>
      <c r="FH490" s="15"/>
      <c r="FI490" s="13"/>
      <c r="FJ490" s="98">
        <f t="shared" si="532"/>
        <v>0</v>
      </c>
      <c r="FK490" s="99">
        <f>FK5</f>
        <v>1</v>
      </c>
      <c r="FL490" s="100"/>
      <c r="FM490" s="110"/>
      <c r="FN490" s="95">
        <f t="shared" si="533"/>
        <v>0</v>
      </c>
      <c r="FO490" s="15"/>
      <c r="FP490" s="24">
        <f t="shared" si="552"/>
        <v>0</v>
      </c>
      <c r="FQ490" s="5">
        <v>0</v>
      </c>
      <c r="FR490" s="8">
        <v>0</v>
      </c>
      <c r="FS490" s="84">
        <f t="shared" si="553"/>
        <v>5.0103899999999992</v>
      </c>
      <c r="FT490" s="85">
        <f t="shared" si="554"/>
        <v>500</v>
      </c>
      <c r="FU490" s="85">
        <f t="shared" si="555"/>
        <v>500</v>
      </c>
      <c r="FV490" s="85">
        <f t="shared" si="556"/>
        <v>500</v>
      </c>
      <c r="FW490" s="85">
        <f t="shared" si="557"/>
        <v>500</v>
      </c>
      <c r="FX490" s="85">
        <f t="shared" si="558"/>
        <v>4.7348185499999991</v>
      </c>
      <c r="FY490" s="85">
        <f t="shared" si="559"/>
        <v>500</v>
      </c>
      <c r="FZ490" s="85">
        <f t="shared" si="560"/>
        <v>500</v>
      </c>
      <c r="GA490" s="85">
        <f t="shared" si="561"/>
        <v>500</v>
      </c>
      <c r="GB490" s="85">
        <f t="shared" si="562"/>
        <v>500</v>
      </c>
      <c r="GC490" s="85">
        <f t="shared" si="563"/>
        <v>500</v>
      </c>
      <c r="GD490" s="85">
        <f t="shared" si="564"/>
        <v>500</v>
      </c>
      <c r="GE490" s="85">
        <f t="shared" si="565"/>
        <v>500</v>
      </c>
      <c r="GF490" s="85">
        <f t="shared" si="566"/>
        <v>500</v>
      </c>
      <c r="GG490" s="85">
        <f t="shared" si="567"/>
        <v>500</v>
      </c>
      <c r="GH490" s="101">
        <f t="shared" si="534"/>
        <v>2</v>
      </c>
      <c r="GI490" s="102">
        <f t="shared" si="535"/>
        <v>9.7452085499999974</v>
      </c>
      <c r="GJ490" s="102">
        <f t="shared" si="536"/>
        <v>4.8726042749999987</v>
      </c>
      <c r="GK490" s="79">
        <f>ROW()</f>
        <v>490</v>
      </c>
    </row>
    <row r="491" spans="1:193" s="12" customFormat="1" ht="50.1" customHeight="1">
      <c r="A491" s="17">
        <f>ROW()</f>
        <v>491</v>
      </c>
      <c r="B491" s="32">
        <f t="shared" si="568"/>
        <v>485</v>
      </c>
      <c r="C491" s="33">
        <f t="shared" si="569"/>
        <v>485</v>
      </c>
      <c r="D491" s="31" t="s">
        <v>55</v>
      </c>
      <c r="E491" s="390">
        <f t="shared" si="537"/>
        <v>3.5810302499999995</v>
      </c>
      <c r="F491" s="107">
        <f t="shared" si="503"/>
        <v>3.6852401249999995</v>
      </c>
      <c r="G491" s="3">
        <v>0</v>
      </c>
      <c r="H491" s="4">
        <v>0</v>
      </c>
      <c r="I491" s="63"/>
      <c r="J491" s="15"/>
      <c r="K491" s="13"/>
      <c r="L491" s="98">
        <f t="shared" si="504"/>
        <v>1</v>
      </c>
      <c r="M491" s="99">
        <f>M5</f>
        <v>0.94499999999999995</v>
      </c>
      <c r="N491" s="100">
        <v>4.01</v>
      </c>
      <c r="O491" s="110">
        <v>416013</v>
      </c>
      <c r="P491" s="95">
        <f t="shared" si="505"/>
        <v>3.7894499999999995</v>
      </c>
      <c r="Q491" s="15"/>
      <c r="R491" s="24">
        <f t="shared" si="538"/>
        <v>2</v>
      </c>
      <c r="S491" s="25">
        <v>0</v>
      </c>
      <c r="T491" s="63"/>
      <c r="U491" s="15"/>
      <c r="V491" s="13"/>
      <c r="W491" s="98">
        <f t="shared" si="506"/>
        <v>0</v>
      </c>
      <c r="X491" s="99">
        <f>X5</f>
        <v>0.97</v>
      </c>
      <c r="Y491" s="100"/>
      <c r="Z491" s="110"/>
      <c r="AA491" s="95">
        <f t="shared" si="507"/>
        <v>0</v>
      </c>
      <c r="AB491" s="15"/>
      <c r="AC491" s="24">
        <f t="shared" si="539"/>
        <v>0</v>
      </c>
      <c r="AD491" s="5">
        <v>0</v>
      </c>
      <c r="AE491" s="63"/>
      <c r="AF491" s="15"/>
      <c r="AG491" s="13"/>
      <c r="AH491" s="98">
        <f t="shared" si="508"/>
        <v>0</v>
      </c>
      <c r="AI491" s="99">
        <f>AI5</f>
        <v>0.95499999999999996</v>
      </c>
      <c r="AJ491" s="100"/>
      <c r="AK491" s="110"/>
      <c r="AL491" s="95">
        <f t="shared" si="509"/>
        <v>0</v>
      </c>
      <c r="AM491" s="15"/>
      <c r="AN491" s="24">
        <f t="shared" si="540"/>
        <v>0</v>
      </c>
      <c r="AO491" s="5">
        <v>0</v>
      </c>
      <c r="AP491" s="63"/>
      <c r="AQ491" s="15"/>
      <c r="AR491" s="13"/>
      <c r="AS491" s="98">
        <f t="shared" si="510"/>
        <v>0</v>
      </c>
      <c r="AT491" s="99">
        <f>AT5</f>
        <v>0.96</v>
      </c>
      <c r="AU491" s="100"/>
      <c r="AV491" s="110"/>
      <c r="AW491" s="95">
        <f t="shared" si="511"/>
        <v>0</v>
      </c>
      <c r="AX491" s="15"/>
      <c r="AY491" s="24">
        <f t="shared" si="541"/>
        <v>0</v>
      </c>
      <c r="AZ491" s="5">
        <v>0</v>
      </c>
      <c r="BA491" s="63"/>
      <c r="BB491" s="15"/>
      <c r="BC491" s="13"/>
      <c r="BD491" s="98">
        <f t="shared" si="512"/>
        <v>0</v>
      </c>
      <c r="BE491" s="99">
        <f>BE5</f>
        <v>0.98</v>
      </c>
      <c r="BF491" s="100"/>
      <c r="BG491" s="110"/>
      <c r="BH491" s="95">
        <f t="shared" si="513"/>
        <v>0</v>
      </c>
      <c r="BI491" s="15"/>
      <c r="BJ491" s="24">
        <f t="shared" si="542"/>
        <v>0</v>
      </c>
      <c r="BK491" s="5">
        <v>0</v>
      </c>
      <c r="BL491" s="63"/>
      <c r="BM491" s="15"/>
      <c r="BN491" s="13"/>
      <c r="BO491" s="98">
        <f t="shared" si="514"/>
        <v>1</v>
      </c>
      <c r="BP491" s="99">
        <f>BP5</f>
        <v>0.94499999999999995</v>
      </c>
      <c r="BQ491" s="100">
        <v>3.7894499999999995</v>
      </c>
      <c r="BR491" s="110"/>
      <c r="BS491" s="95">
        <f t="shared" si="515"/>
        <v>3.5810302499999995</v>
      </c>
      <c r="BT491" s="15"/>
      <c r="BU491" s="24">
        <f t="shared" si="543"/>
        <v>1</v>
      </c>
      <c r="BV491" s="5">
        <v>0</v>
      </c>
      <c r="BW491" s="63"/>
      <c r="BX491" s="15"/>
      <c r="BY491" s="13"/>
      <c r="BZ491" s="98">
        <f t="shared" si="516"/>
        <v>0</v>
      </c>
      <c r="CA491" s="99">
        <f>CA5</f>
        <v>1</v>
      </c>
      <c r="CB491" s="100"/>
      <c r="CC491" s="110"/>
      <c r="CD491" s="95">
        <f t="shared" si="517"/>
        <v>0</v>
      </c>
      <c r="CE491" s="15"/>
      <c r="CF491" s="24">
        <f t="shared" si="544"/>
        <v>0</v>
      </c>
      <c r="CG491" s="5">
        <v>0</v>
      </c>
      <c r="CH491" s="63"/>
      <c r="CI491" s="15"/>
      <c r="CJ491" s="13"/>
      <c r="CK491" s="98">
        <f t="shared" si="518"/>
        <v>0</v>
      </c>
      <c r="CL491" s="99">
        <f>CL5</f>
        <v>1</v>
      </c>
      <c r="CM491" s="100"/>
      <c r="CN491" s="110"/>
      <c r="CO491" s="95">
        <f t="shared" si="519"/>
        <v>0</v>
      </c>
      <c r="CP491" s="15"/>
      <c r="CQ491" s="24">
        <f t="shared" si="545"/>
        <v>0</v>
      </c>
      <c r="CR491" s="5">
        <v>0</v>
      </c>
      <c r="CS491" s="63"/>
      <c r="CT491" s="15"/>
      <c r="CU491" s="13"/>
      <c r="CV491" s="98">
        <f t="shared" si="520"/>
        <v>0</v>
      </c>
      <c r="CW491" s="99">
        <f>CW5</f>
        <v>1</v>
      </c>
      <c r="CX491" s="100"/>
      <c r="CY491" s="110"/>
      <c r="CZ491" s="95">
        <f t="shared" si="521"/>
        <v>0</v>
      </c>
      <c r="DA491" s="15"/>
      <c r="DB491" s="24">
        <f t="shared" si="546"/>
        <v>0</v>
      </c>
      <c r="DC491" s="5">
        <v>0</v>
      </c>
      <c r="DD491" s="63"/>
      <c r="DE491" s="15"/>
      <c r="DF491" s="13"/>
      <c r="DG491" s="98">
        <f t="shared" si="522"/>
        <v>0</v>
      </c>
      <c r="DH491" s="99">
        <f>DH5</f>
        <v>1</v>
      </c>
      <c r="DI491" s="100"/>
      <c r="DJ491" s="110"/>
      <c r="DK491" s="95">
        <f t="shared" si="523"/>
        <v>0</v>
      </c>
      <c r="DL491" s="15"/>
      <c r="DM491" s="24">
        <f t="shared" si="547"/>
        <v>0</v>
      </c>
      <c r="DN491" s="5">
        <v>0</v>
      </c>
      <c r="DO491" s="63"/>
      <c r="DP491" s="15"/>
      <c r="DQ491" s="13"/>
      <c r="DR491" s="98">
        <f t="shared" si="524"/>
        <v>0</v>
      </c>
      <c r="DS491" s="99">
        <f>DS5</f>
        <v>1</v>
      </c>
      <c r="DT491" s="100"/>
      <c r="DU491" s="110"/>
      <c r="DV491" s="95">
        <f t="shared" si="525"/>
        <v>0</v>
      </c>
      <c r="DW491" s="15"/>
      <c r="DX491" s="24">
        <f t="shared" si="548"/>
        <v>0</v>
      </c>
      <c r="DY491" s="5">
        <v>0</v>
      </c>
      <c r="DZ491" s="63"/>
      <c r="EA491" s="15"/>
      <c r="EB491" s="13"/>
      <c r="EC491" s="98">
        <f t="shared" si="526"/>
        <v>0</v>
      </c>
      <c r="ED491" s="99">
        <f>ED5</f>
        <v>1</v>
      </c>
      <c r="EE491" s="100"/>
      <c r="EF491" s="110"/>
      <c r="EG491" s="95">
        <f t="shared" si="527"/>
        <v>0</v>
      </c>
      <c r="EH491" s="15"/>
      <c r="EI491" s="24">
        <f t="shared" si="549"/>
        <v>0</v>
      </c>
      <c r="EJ491" s="5">
        <v>0</v>
      </c>
      <c r="EK491" s="63"/>
      <c r="EL491" s="15"/>
      <c r="EM491" s="13"/>
      <c r="EN491" s="98">
        <f t="shared" si="528"/>
        <v>0</v>
      </c>
      <c r="EO491" s="99">
        <f>EO5</f>
        <v>1</v>
      </c>
      <c r="EP491" s="100"/>
      <c r="EQ491" s="110"/>
      <c r="ER491" s="95">
        <f t="shared" si="529"/>
        <v>0</v>
      </c>
      <c r="ES491" s="15"/>
      <c r="ET491" s="24">
        <f t="shared" si="550"/>
        <v>0</v>
      </c>
      <c r="EU491" s="5">
        <v>0</v>
      </c>
      <c r="EV491" s="63"/>
      <c r="EW491" s="15"/>
      <c r="EX491" s="13"/>
      <c r="EY491" s="98">
        <f t="shared" si="530"/>
        <v>0</v>
      </c>
      <c r="EZ491" s="99">
        <f>EZ5</f>
        <v>1</v>
      </c>
      <c r="FA491" s="100"/>
      <c r="FB491" s="110"/>
      <c r="FC491" s="95">
        <f t="shared" si="531"/>
        <v>0</v>
      </c>
      <c r="FD491" s="15"/>
      <c r="FE491" s="24">
        <f t="shared" si="551"/>
        <v>0</v>
      </c>
      <c r="FF491" s="5">
        <v>0</v>
      </c>
      <c r="FG491" s="63"/>
      <c r="FH491" s="15"/>
      <c r="FI491" s="13"/>
      <c r="FJ491" s="98">
        <f t="shared" si="532"/>
        <v>0</v>
      </c>
      <c r="FK491" s="99">
        <f>FK5</f>
        <v>1</v>
      </c>
      <c r="FL491" s="100"/>
      <c r="FM491" s="110"/>
      <c r="FN491" s="95">
        <f t="shared" si="533"/>
        <v>0</v>
      </c>
      <c r="FO491" s="15"/>
      <c r="FP491" s="24">
        <f t="shared" si="552"/>
        <v>0</v>
      </c>
      <c r="FQ491" s="5">
        <v>0</v>
      </c>
      <c r="FR491" s="8">
        <v>0</v>
      </c>
      <c r="FS491" s="84">
        <f t="shared" si="553"/>
        <v>3.7894499999999995</v>
      </c>
      <c r="FT491" s="85">
        <f t="shared" si="554"/>
        <v>500</v>
      </c>
      <c r="FU491" s="85">
        <f t="shared" si="555"/>
        <v>500</v>
      </c>
      <c r="FV491" s="85">
        <f t="shared" si="556"/>
        <v>500</v>
      </c>
      <c r="FW491" s="85">
        <f t="shared" si="557"/>
        <v>500</v>
      </c>
      <c r="FX491" s="85">
        <f t="shared" si="558"/>
        <v>3.5810302499999995</v>
      </c>
      <c r="FY491" s="85">
        <f t="shared" si="559"/>
        <v>500</v>
      </c>
      <c r="FZ491" s="85">
        <f t="shared" si="560"/>
        <v>500</v>
      </c>
      <c r="GA491" s="85">
        <f t="shared" si="561"/>
        <v>500</v>
      </c>
      <c r="GB491" s="85">
        <f t="shared" si="562"/>
        <v>500</v>
      </c>
      <c r="GC491" s="85">
        <f t="shared" si="563"/>
        <v>500</v>
      </c>
      <c r="GD491" s="85">
        <f t="shared" si="564"/>
        <v>500</v>
      </c>
      <c r="GE491" s="85">
        <f t="shared" si="565"/>
        <v>500</v>
      </c>
      <c r="GF491" s="85">
        <f t="shared" si="566"/>
        <v>500</v>
      </c>
      <c r="GG491" s="85">
        <f t="shared" si="567"/>
        <v>500</v>
      </c>
      <c r="GH491" s="101">
        <f t="shared" si="534"/>
        <v>2</v>
      </c>
      <c r="GI491" s="102">
        <f t="shared" si="535"/>
        <v>7.3704802499999991</v>
      </c>
      <c r="GJ491" s="102">
        <f t="shared" si="536"/>
        <v>3.6852401249999995</v>
      </c>
      <c r="GK491" s="79">
        <f>ROW()</f>
        <v>491</v>
      </c>
    </row>
    <row r="492" spans="1:193" s="12" customFormat="1" ht="50.1" customHeight="1">
      <c r="A492" s="17">
        <f>ROW()</f>
        <v>492</v>
      </c>
      <c r="B492" s="32">
        <f t="shared" si="568"/>
        <v>486</v>
      </c>
      <c r="C492" s="33">
        <f t="shared" si="569"/>
        <v>486</v>
      </c>
      <c r="D492" s="31" t="s">
        <v>56</v>
      </c>
      <c r="E492" s="390">
        <f t="shared" si="537"/>
        <v>4.8080465999999999</v>
      </c>
      <c r="F492" s="107">
        <f t="shared" si="503"/>
        <v>4.9479632999999996</v>
      </c>
      <c r="G492" s="3">
        <v>0</v>
      </c>
      <c r="H492" s="4">
        <v>0</v>
      </c>
      <c r="I492" s="63"/>
      <c r="J492" s="15"/>
      <c r="K492" s="13"/>
      <c r="L492" s="98">
        <f t="shared" si="504"/>
        <v>1</v>
      </c>
      <c r="M492" s="99">
        <f>M5</f>
        <v>0.94499999999999995</v>
      </c>
      <c r="N492" s="100">
        <v>5.3840000000000003</v>
      </c>
      <c r="O492" s="110">
        <v>416011</v>
      </c>
      <c r="P492" s="95">
        <f t="shared" si="505"/>
        <v>5.0878800000000002</v>
      </c>
      <c r="Q492" s="15"/>
      <c r="R492" s="24">
        <f t="shared" si="538"/>
        <v>2</v>
      </c>
      <c r="S492" s="25">
        <v>0</v>
      </c>
      <c r="T492" s="63"/>
      <c r="U492" s="15"/>
      <c r="V492" s="13"/>
      <c r="W492" s="98">
        <f t="shared" si="506"/>
        <v>0</v>
      </c>
      <c r="X492" s="99">
        <f>X5</f>
        <v>0.97</v>
      </c>
      <c r="Y492" s="100"/>
      <c r="Z492" s="110"/>
      <c r="AA492" s="95">
        <f t="shared" si="507"/>
        <v>0</v>
      </c>
      <c r="AB492" s="15"/>
      <c r="AC492" s="24">
        <f t="shared" si="539"/>
        <v>0</v>
      </c>
      <c r="AD492" s="5">
        <v>0</v>
      </c>
      <c r="AE492" s="63"/>
      <c r="AF492" s="15"/>
      <c r="AG492" s="13"/>
      <c r="AH492" s="98">
        <f t="shared" si="508"/>
        <v>0</v>
      </c>
      <c r="AI492" s="99">
        <f>AI5</f>
        <v>0.95499999999999996</v>
      </c>
      <c r="AJ492" s="100"/>
      <c r="AK492" s="110"/>
      <c r="AL492" s="95">
        <f t="shared" si="509"/>
        <v>0</v>
      </c>
      <c r="AM492" s="15"/>
      <c r="AN492" s="24">
        <f t="shared" si="540"/>
        <v>0</v>
      </c>
      <c r="AO492" s="5">
        <v>0</v>
      </c>
      <c r="AP492" s="63"/>
      <c r="AQ492" s="15"/>
      <c r="AR492" s="13"/>
      <c r="AS492" s="98">
        <f t="shared" si="510"/>
        <v>0</v>
      </c>
      <c r="AT492" s="99">
        <f>AT5</f>
        <v>0.96</v>
      </c>
      <c r="AU492" s="100"/>
      <c r="AV492" s="110"/>
      <c r="AW492" s="95">
        <f t="shared" si="511"/>
        <v>0</v>
      </c>
      <c r="AX492" s="15"/>
      <c r="AY492" s="24">
        <f t="shared" si="541"/>
        <v>0</v>
      </c>
      <c r="AZ492" s="5">
        <v>0</v>
      </c>
      <c r="BA492" s="63"/>
      <c r="BB492" s="15"/>
      <c r="BC492" s="13"/>
      <c r="BD492" s="98">
        <f t="shared" si="512"/>
        <v>0</v>
      </c>
      <c r="BE492" s="99">
        <f>BE5</f>
        <v>0.98</v>
      </c>
      <c r="BF492" s="100"/>
      <c r="BG492" s="110"/>
      <c r="BH492" s="95">
        <f t="shared" si="513"/>
        <v>0</v>
      </c>
      <c r="BI492" s="15"/>
      <c r="BJ492" s="24">
        <f t="shared" si="542"/>
        <v>0</v>
      </c>
      <c r="BK492" s="5">
        <v>0</v>
      </c>
      <c r="BL492" s="63"/>
      <c r="BM492" s="15"/>
      <c r="BN492" s="13"/>
      <c r="BO492" s="98">
        <f t="shared" si="514"/>
        <v>1</v>
      </c>
      <c r="BP492" s="99">
        <f>BP5</f>
        <v>0.94499999999999995</v>
      </c>
      <c r="BQ492" s="100">
        <v>5.0878800000000002</v>
      </c>
      <c r="BR492" s="110"/>
      <c r="BS492" s="95">
        <f t="shared" si="515"/>
        <v>4.8080465999999999</v>
      </c>
      <c r="BT492" s="15"/>
      <c r="BU492" s="24">
        <f t="shared" si="543"/>
        <v>1</v>
      </c>
      <c r="BV492" s="5">
        <v>0</v>
      </c>
      <c r="BW492" s="63"/>
      <c r="BX492" s="15"/>
      <c r="BY492" s="13"/>
      <c r="BZ492" s="98">
        <f t="shared" si="516"/>
        <v>0</v>
      </c>
      <c r="CA492" s="99">
        <f>CA5</f>
        <v>1</v>
      </c>
      <c r="CB492" s="100"/>
      <c r="CC492" s="110"/>
      <c r="CD492" s="95">
        <f t="shared" si="517"/>
        <v>0</v>
      </c>
      <c r="CE492" s="15"/>
      <c r="CF492" s="24">
        <f t="shared" si="544"/>
        <v>0</v>
      </c>
      <c r="CG492" s="5">
        <v>0</v>
      </c>
      <c r="CH492" s="63"/>
      <c r="CI492" s="15"/>
      <c r="CJ492" s="13"/>
      <c r="CK492" s="98">
        <f t="shared" si="518"/>
        <v>0</v>
      </c>
      <c r="CL492" s="99">
        <f>CL5</f>
        <v>1</v>
      </c>
      <c r="CM492" s="100"/>
      <c r="CN492" s="110"/>
      <c r="CO492" s="95">
        <f t="shared" si="519"/>
        <v>0</v>
      </c>
      <c r="CP492" s="15"/>
      <c r="CQ492" s="24">
        <f t="shared" si="545"/>
        <v>0</v>
      </c>
      <c r="CR492" s="5">
        <v>0</v>
      </c>
      <c r="CS492" s="63"/>
      <c r="CT492" s="15"/>
      <c r="CU492" s="13"/>
      <c r="CV492" s="98">
        <f t="shared" si="520"/>
        <v>0</v>
      </c>
      <c r="CW492" s="99">
        <f>CW5</f>
        <v>1</v>
      </c>
      <c r="CX492" s="100"/>
      <c r="CY492" s="110"/>
      <c r="CZ492" s="95">
        <f t="shared" si="521"/>
        <v>0</v>
      </c>
      <c r="DA492" s="15"/>
      <c r="DB492" s="24">
        <f t="shared" si="546"/>
        <v>0</v>
      </c>
      <c r="DC492" s="5">
        <v>0</v>
      </c>
      <c r="DD492" s="63"/>
      <c r="DE492" s="15"/>
      <c r="DF492" s="13"/>
      <c r="DG492" s="98">
        <f t="shared" si="522"/>
        <v>0</v>
      </c>
      <c r="DH492" s="99">
        <f>DH5</f>
        <v>1</v>
      </c>
      <c r="DI492" s="100"/>
      <c r="DJ492" s="110"/>
      <c r="DK492" s="95">
        <f t="shared" si="523"/>
        <v>0</v>
      </c>
      <c r="DL492" s="15"/>
      <c r="DM492" s="24">
        <f t="shared" si="547"/>
        <v>0</v>
      </c>
      <c r="DN492" s="5">
        <v>0</v>
      </c>
      <c r="DO492" s="63"/>
      <c r="DP492" s="15"/>
      <c r="DQ492" s="13"/>
      <c r="DR492" s="98">
        <f t="shared" si="524"/>
        <v>0</v>
      </c>
      <c r="DS492" s="99">
        <f>DS5</f>
        <v>1</v>
      </c>
      <c r="DT492" s="100"/>
      <c r="DU492" s="110"/>
      <c r="DV492" s="95">
        <f t="shared" si="525"/>
        <v>0</v>
      </c>
      <c r="DW492" s="15"/>
      <c r="DX492" s="24">
        <f t="shared" si="548"/>
        <v>0</v>
      </c>
      <c r="DY492" s="5">
        <v>0</v>
      </c>
      <c r="DZ492" s="63"/>
      <c r="EA492" s="15"/>
      <c r="EB492" s="13"/>
      <c r="EC492" s="98">
        <f t="shared" si="526"/>
        <v>0</v>
      </c>
      <c r="ED492" s="99">
        <f>ED5</f>
        <v>1</v>
      </c>
      <c r="EE492" s="100"/>
      <c r="EF492" s="110"/>
      <c r="EG492" s="95">
        <f t="shared" si="527"/>
        <v>0</v>
      </c>
      <c r="EH492" s="15"/>
      <c r="EI492" s="24">
        <f t="shared" si="549"/>
        <v>0</v>
      </c>
      <c r="EJ492" s="5">
        <v>0</v>
      </c>
      <c r="EK492" s="63"/>
      <c r="EL492" s="15"/>
      <c r="EM492" s="13"/>
      <c r="EN492" s="98">
        <f t="shared" si="528"/>
        <v>0</v>
      </c>
      <c r="EO492" s="99">
        <f>EO5</f>
        <v>1</v>
      </c>
      <c r="EP492" s="100"/>
      <c r="EQ492" s="110"/>
      <c r="ER492" s="95">
        <f t="shared" si="529"/>
        <v>0</v>
      </c>
      <c r="ES492" s="15"/>
      <c r="ET492" s="24">
        <f t="shared" si="550"/>
        <v>0</v>
      </c>
      <c r="EU492" s="5">
        <v>0</v>
      </c>
      <c r="EV492" s="63"/>
      <c r="EW492" s="15"/>
      <c r="EX492" s="13"/>
      <c r="EY492" s="98">
        <f t="shared" si="530"/>
        <v>0</v>
      </c>
      <c r="EZ492" s="99">
        <f>EZ5</f>
        <v>1</v>
      </c>
      <c r="FA492" s="100"/>
      <c r="FB492" s="110"/>
      <c r="FC492" s="95">
        <f t="shared" si="531"/>
        <v>0</v>
      </c>
      <c r="FD492" s="15"/>
      <c r="FE492" s="24">
        <f t="shared" si="551"/>
        <v>0</v>
      </c>
      <c r="FF492" s="5">
        <v>0</v>
      </c>
      <c r="FG492" s="63"/>
      <c r="FH492" s="15"/>
      <c r="FI492" s="13"/>
      <c r="FJ492" s="98">
        <f t="shared" si="532"/>
        <v>0</v>
      </c>
      <c r="FK492" s="99">
        <f>FK5</f>
        <v>1</v>
      </c>
      <c r="FL492" s="100"/>
      <c r="FM492" s="110"/>
      <c r="FN492" s="95">
        <f t="shared" si="533"/>
        <v>0</v>
      </c>
      <c r="FO492" s="15"/>
      <c r="FP492" s="24">
        <f t="shared" si="552"/>
        <v>0</v>
      </c>
      <c r="FQ492" s="5">
        <v>0</v>
      </c>
      <c r="FR492" s="8">
        <v>0</v>
      </c>
      <c r="FS492" s="84">
        <f t="shared" si="553"/>
        <v>5.0878800000000002</v>
      </c>
      <c r="FT492" s="85">
        <f t="shared" si="554"/>
        <v>500</v>
      </c>
      <c r="FU492" s="85">
        <f t="shared" si="555"/>
        <v>500</v>
      </c>
      <c r="FV492" s="85">
        <f t="shared" si="556"/>
        <v>500</v>
      </c>
      <c r="FW492" s="85">
        <f t="shared" si="557"/>
        <v>500</v>
      </c>
      <c r="FX492" s="85">
        <f t="shared" si="558"/>
        <v>4.8080465999999999</v>
      </c>
      <c r="FY492" s="85">
        <f t="shared" si="559"/>
        <v>500</v>
      </c>
      <c r="FZ492" s="85">
        <f t="shared" si="560"/>
        <v>500</v>
      </c>
      <c r="GA492" s="85">
        <f t="shared" si="561"/>
        <v>500</v>
      </c>
      <c r="GB492" s="85">
        <f t="shared" si="562"/>
        <v>500</v>
      </c>
      <c r="GC492" s="85">
        <f t="shared" si="563"/>
        <v>500</v>
      </c>
      <c r="GD492" s="85">
        <f t="shared" si="564"/>
        <v>500</v>
      </c>
      <c r="GE492" s="85">
        <f t="shared" si="565"/>
        <v>500</v>
      </c>
      <c r="GF492" s="85">
        <f t="shared" si="566"/>
        <v>500</v>
      </c>
      <c r="GG492" s="85">
        <f t="shared" si="567"/>
        <v>500</v>
      </c>
      <c r="GH492" s="101">
        <f t="shared" si="534"/>
        <v>2</v>
      </c>
      <c r="GI492" s="102">
        <f t="shared" si="535"/>
        <v>9.8959265999999992</v>
      </c>
      <c r="GJ492" s="102">
        <f t="shared" si="536"/>
        <v>4.9479632999999996</v>
      </c>
      <c r="GK492" s="79">
        <f>ROW()</f>
        <v>492</v>
      </c>
    </row>
    <row r="493" spans="1:193" s="12" customFormat="1" ht="50.1" customHeight="1">
      <c r="A493" s="17">
        <f>ROW()</f>
        <v>493</v>
      </c>
      <c r="B493" s="32">
        <f t="shared" si="568"/>
        <v>487</v>
      </c>
      <c r="C493" s="33">
        <f t="shared" si="569"/>
        <v>487</v>
      </c>
      <c r="D493" s="31" t="s">
        <v>57</v>
      </c>
      <c r="E493" s="390">
        <f t="shared" si="537"/>
        <v>4.63479975</v>
      </c>
      <c r="F493" s="107">
        <f t="shared" si="503"/>
        <v>4.7696748749999998</v>
      </c>
      <c r="G493" s="3">
        <v>0</v>
      </c>
      <c r="H493" s="4">
        <v>0</v>
      </c>
      <c r="I493" s="63"/>
      <c r="J493" s="15"/>
      <c r="K493" s="13"/>
      <c r="L493" s="98">
        <f t="shared" si="504"/>
        <v>1</v>
      </c>
      <c r="M493" s="99">
        <f>M5</f>
        <v>0.94499999999999995</v>
      </c>
      <c r="N493" s="100">
        <v>5.19</v>
      </c>
      <c r="O493" s="110">
        <v>416021</v>
      </c>
      <c r="P493" s="95">
        <f t="shared" si="505"/>
        <v>4.9045500000000004</v>
      </c>
      <c r="Q493" s="15"/>
      <c r="R493" s="24">
        <f t="shared" si="538"/>
        <v>2</v>
      </c>
      <c r="S493" s="25">
        <v>0</v>
      </c>
      <c r="T493" s="63"/>
      <c r="U493" s="15"/>
      <c r="V493" s="13"/>
      <c r="W493" s="98">
        <f t="shared" si="506"/>
        <v>0</v>
      </c>
      <c r="X493" s="99">
        <f>X5</f>
        <v>0.97</v>
      </c>
      <c r="Y493" s="100"/>
      <c r="Z493" s="110"/>
      <c r="AA493" s="95">
        <f t="shared" si="507"/>
        <v>0</v>
      </c>
      <c r="AB493" s="15"/>
      <c r="AC493" s="24">
        <f t="shared" si="539"/>
        <v>0</v>
      </c>
      <c r="AD493" s="5">
        <v>0</v>
      </c>
      <c r="AE493" s="63"/>
      <c r="AF493" s="15"/>
      <c r="AG493" s="13"/>
      <c r="AH493" s="98">
        <f t="shared" si="508"/>
        <v>0</v>
      </c>
      <c r="AI493" s="99">
        <f>AI5</f>
        <v>0.95499999999999996</v>
      </c>
      <c r="AJ493" s="100"/>
      <c r="AK493" s="110"/>
      <c r="AL493" s="95">
        <f t="shared" si="509"/>
        <v>0</v>
      </c>
      <c r="AM493" s="15"/>
      <c r="AN493" s="24">
        <f t="shared" si="540"/>
        <v>0</v>
      </c>
      <c r="AO493" s="5">
        <v>0</v>
      </c>
      <c r="AP493" s="63"/>
      <c r="AQ493" s="15"/>
      <c r="AR493" s="13"/>
      <c r="AS493" s="98">
        <f t="shared" si="510"/>
        <v>0</v>
      </c>
      <c r="AT493" s="99">
        <f>AT5</f>
        <v>0.96</v>
      </c>
      <c r="AU493" s="100"/>
      <c r="AV493" s="110"/>
      <c r="AW493" s="95">
        <f t="shared" si="511"/>
        <v>0</v>
      </c>
      <c r="AX493" s="15"/>
      <c r="AY493" s="24">
        <f t="shared" si="541"/>
        <v>0</v>
      </c>
      <c r="AZ493" s="5">
        <v>0</v>
      </c>
      <c r="BA493" s="63"/>
      <c r="BB493" s="15"/>
      <c r="BC493" s="13"/>
      <c r="BD493" s="98">
        <f t="shared" si="512"/>
        <v>0</v>
      </c>
      <c r="BE493" s="99">
        <f>BE5</f>
        <v>0.98</v>
      </c>
      <c r="BF493" s="100"/>
      <c r="BG493" s="110"/>
      <c r="BH493" s="95">
        <f t="shared" si="513"/>
        <v>0</v>
      </c>
      <c r="BI493" s="15"/>
      <c r="BJ493" s="24">
        <f t="shared" si="542"/>
        <v>0</v>
      </c>
      <c r="BK493" s="5">
        <v>0</v>
      </c>
      <c r="BL493" s="63"/>
      <c r="BM493" s="15"/>
      <c r="BN493" s="13"/>
      <c r="BO493" s="98">
        <f t="shared" si="514"/>
        <v>1</v>
      </c>
      <c r="BP493" s="99">
        <f>BP5</f>
        <v>0.94499999999999995</v>
      </c>
      <c r="BQ493" s="100">
        <v>4.9045500000000004</v>
      </c>
      <c r="BR493" s="110"/>
      <c r="BS493" s="95">
        <f t="shared" si="515"/>
        <v>4.63479975</v>
      </c>
      <c r="BT493" s="15"/>
      <c r="BU493" s="24">
        <f t="shared" si="543"/>
        <v>1</v>
      </c>
      <c r="BV493" s="5">
        <v>0</v>
      </c>
      <c r="BW493" s="63"/>
      <c r="BX493" s="15"/>
      <c r="BY493" s="13"/>
      <c r="BZ493" s="98">
        <f t="shared" si="516"/>
        <v>0</v>
      </c>
      <c r="CA493" s="99">
        <f>CA5</f>
        <v>1</v>
      </c>
      <c r="CB493" s="100"/>
      <c r="CC493" s="110"/>
      <c r="CD493" s="95">
        <f t="shared" si="517"/>
        <v>0</v>
      </c>
      <c r="CE493" s="15"/>
      <c r="CF493" s="24">
        <f t="shared" si="544"/>
        <v>0</v>
      </c>
      <c r="CG493" s="5">
        <v>0</v>
      </c>
      <c r="CH493" s="63"/>
      <c r="CI493" s="15"/>
      <c r="CJ493" s="13"/>
      <c r="CK493" s="98">
        <f t="shared" si="518"/>
        <v>0</v>
      </c>
      <c r="CL493" s="99">
        <f>CL5</f>
        <v>1</v>
      </c>
      <c r="CM493" s="100"/>
      <c r="CN493" s="110"/>
      <c r="CO493" s="95">
        <f t="shared" si="519"/>
        <v>0</v>
      </c>
      <c r="CP493" s="15"/>
      <c r="CQ493" s="24">
        <f t="shared" si="545"/>
        <v>0</v>
      </c>
      <c r="CR493" s="5">
        <v>0</v>
      </c>
      <c r="CS493" s="63"/>
      <c r="CT493" s="15"/>
      <c r="CU493" s="13"/>
      <c r="CV493" s="98">
        <f t="shared" si="520"/>
        <v>0</v>
      </c>
      <c r="CW493" s="99">
        <f>CW5</f>
        <v>1</v>
      </c>
      <c r="CX493" s="100"/>
      <c r="CY493" s="110"/>
      <c r="CZ493" s="95">
        <f t="shared" si="521"/>
        <v>0</v>
      </c>
      <c r="DA493" s="15"/>
      <c r="DB493" s="24">
        <f t="shared" si="546"/>
        <v>0</v>
      </c>
      <c r="DC493" s="5">
        <v>0</v>
      </c>
      <c r="DD493" s="63"/>
      <c r="DE493" s="15"/>
      <c r="DF493" s="13"/>
      <c r="DG493" s="98">
        <f t="shared" si="522"/>
        <v>0</v>
      </c>
      <c r="DH493" s="99">
        <f>DH5</f>
        <v>1</v>
      </c>
      <c r="DI493" s="100"/>
      <c r="DJ493" s="110"/>
      <c r="DK493" s="95">
        <f t="shared" si="523"/>
        <v>0</v>
      </c>
      <c r="DL493" s="15"/>
      <c r="DM493" s="24">
        <f t="shared" si="547"/>
        <v>0</v>
      </c>
      <c r="DN493" s="5">
        <v>0</v>
      </c>
      <c r="DO493" s="63"/>
      <c r="DP493" s="15"/>
      <c r="DQ493" s="13"/>
      <c r="DR493" s="98">
        <f t="shared" si="524"/>
        <v>0</v>
      </c>
      <c r="DS493" s="99">
        <f>DS5</f>
        <v>1</v>
      </c>
      <c r="DT493" s="100"/>
      <c r="DU493" s="110"/>
      <c r="DV493" s="95">
        <f t="shared" si="525"/>
        <v>0</v>
      </c>
      <c r="DW493" s="15"/>
      <c r="DX493" s="24">
        <f t="shared" si="548"/>
        <v>0</v>
      </c>
      <c r="DY493" s="5">
        <v>0</v>
      </c>
      <c r="DZ493" s="63"/>
      <c r="EA493" s="15"/>
      <c r="EB493" s="13"/>
      <c r="EC493" s="98">
        <f t="shared" si="526"/>
        <v>0</v>
      </c>
      <c r="ED493" s="99">
        <f>ED5</f>
        <v>1</v>
      </c>
      <c r="EE493" s="100"/>
      <c r="EF493" s="110"/>
      <c r="EG493" s="95">
        <f t="shared" si="527"/>
        <v>0</v>
      </c>
      <c r="EH493" s="15"/>
      <c r="EI493" s="24">
        <f t="shared" si="549"/>
        <v>0</v>
      </c>
      <c r="EJ493" s="5">
        <v>0</v>
      </c>
      <c r="EK493" s="63"/>
      <c r="EL493" s="15"/>
      <c r="EM493" s="13"/>
      <c r="EN493" s="98">
        <f t="shared" si="528"/>
        <v>0</v>
      </c>
      <c r="EO493" s="99">
        <f>EO5</f>
        <v>1</v>
      </c>
      <c r="EP493" s="100"/>
      <c r="EQ493" s="110"/>
      <c r="ER493" s="95">
        <f t="shared" si="529"/>
        <v>0</v>
      </c>
      <c r="ES493" s="15"/>
      <c r="ET493" s="24">
        <f t="shared" si="550"/>
        <v>0</v>
      </c>
      <c r="EU493" s="5">
        <v>0</v>
      </c>
      <c r="EV493" s="63"/>
      <c r="EW493" s="15"/>
      <c r="EX493" s="13"/>
      <c r="EY493" s="98">
        <f t="shared" si="530"/>
        <v>0</v>
      </c>
      <c r="EZ493" s="99">
        <f>EZ5</f>
        <v>1</v>
      </c>
      <c r="FA493" s="100"/>
      <c r="FB493" s="110"/>
      <c r="FC493" s="95">
        <f t="shared" si="531"/>
        <v>0</v>
      </c>
      <c r="FD493" s="15"/>
      <c r="FE493" s="24">
        <f t="shared" si="551"/>
        <v>0</v>
      </c>
      <c r="FF493" s="5">
        <v>0</v>
      </c>
      <c r="FG493" s="63"/>
      <c r="FH493" s="15"/>
      <c r="FI493" s="13"/>
      <c r="FJ493" s="98">
        <f t="shared" si="532"/>
        <v>0</v>
      </c>
      <c r="FK493" s="99">
        <f>FK5</f>
        <v>1</v>
      </c>
      <c r="FL493" s="100"/>
      <c r="FM493" s="110"/>
      <c r="FN493" s="95">
        <f t="shared" si="533"/>
        <v>0</v>
      </c>
      <c r="FO493" s="15"/>
      <c r="FP493" s="24">
        <f t="shared" si="552"/>
        <v>0</v>
      </c>
      <c r="FQ493" s="5">
        <v>0</v>
      </c>
      <c r="FR493" s="8">
        <v>0</v>
      </c>
      <c r="FS493" s="84">
        <f t="shared" si="553"/>
        <v>4.9045500000000004</v>
      </c>
      <c r="FT493" s="85">
        <f t="shared" si="554"/>
        <v>500</v>
      </c>
      <c r="FU493" s="85">
        <f t="shared" si="555"/>
        <v>500</v>
      </c>
      <c r="FV493" s="85">
        <f t="shared" si="556"/>
        <v>500</v>
      </c>
      <c r="FW493" s="85">
        <f t="shared" si="557"/>
        <v>500</v>
      </c>
      <c r="FX493" s="85">
        <f t="shared" si="558"/>
        <v>4.63479975</v>
      </c>
      <c r="FY493" s="85">
        <f t="shared" si="559"/>
        <v>500</v>
      </c>
      <c r="FZ493" s="85">
        <f t="shared" si="560"/>
        <v>500</v>
      </c>
      <c r="GA493" s="85">
        <f t="shared" si="561"/>
        <v>500</v>
      </c>
      <c r="GB493" s="85">
        <f t="shared" si="562"/>
        <v>500</v>
      </c>
      <c r="GC493" s="85">
        <f t="shared" si="563"/>
        <v>500</v>
      </c>
      <c r="GD493" s="85">
        <f t="shared" si="564"/>
        <v>500</v>
      </c>
      <c r="GE493" s="85">
        <f t="shared" si="565"/>
        <v>500</v>
      </c>
      <c r="GF493" s="85">
        <f t="shared" si="566"/>
        <v>500</v>
      </c>
      <c r="GG493" s="85">
        <f t="shared" si="567"/>
        <v>500</v>
      </c>
      <c r="GH493" s="101">
        <f t="shared" si="534"/>
        <v>2</v>
      </c>
      <c r="GI493" s="102">
        <f t="shared" si="535"/>
        <v>9.5393497499999995</v>
      </c>
      <c r="GJ493" s="102">
        <f t="shared" si="536"/>
        <v>4.7696748749999998</v>
      </c>
      <c r="GK493" s="79">
        <f>ROW()</f>
        <v>493</v>
      </c>
    </row>
    <row r="494" spans="1:193" s="12" customFormat="1" ht="50.1" customHeight="1">
      <c r="A494" s="17">
        <f>ROW()</f>
        <v>494</v>
      </c>
      <c r="B494" s="32">
        <f t="shared" si="568"/>
        <v>488</v>
      </c>
      <c r="C494" s="33">
        <f t="shared" si="569"/>
        <v>488</v>
      </c>
      <c r="D494" s="31" t="s">
        <v>58</v>
      </c>
      <c r="E494" s="390">
        <f t="shared" si="537"/>
        <v>4.674985875</v>
      </c>
      <c r="F494" s="107">
        <f t="shared" si="503"/>
        <v>4.8110304374999995</v>
      </c>
      <c r="G494" s="3">
        <v>0</v>
      </c>
      <c r="H494" s="4">
        <v>0</v>
      </c>
      <c r="I494" s="63"/>
      <c r="J494" s="15"/>
      <c r="K494" s="13"/>
      <c r="L494" s="98">
        <f t="shared" si="504"/>
        <v>1</v>
      </c>
      <c r="M494" s="99">
        <f>M5</f>
        <v>0.94499999999999995</v>
      </c>
      <c r="N494" s="100">
        <v>5.2350000000000003</v>
      </c>
      <c r="O494" s="110">
        <v>416144</v>
      </c>
      <c r="P494" s="95">
        <f t="shared" si="505"/>
        <v>4.9470749999999999</v>
      </c>
      <c r="Q494" s="15"/>
      <c r="R494" s="24">
        <f t="shared" si="538"/>
        <v>2</v>
      </c>
      <c r="S494" s="25">
        <v>0</v>
      </c>
      <c r="T494" s="63"/>
      <c r="U494" s="15"/>
      <c r="V494" s="13"/>
      <c r="W494" s="98">
        <f t="shared" si="506"/>
        <v>0</v>
      </c>
      <c r="X494" s="99">
        <f>X5</f>
        <v>0.97</v>
      </c>
      <c r="Y494" s="100"/>
      <c r="Z494" s="110"/>
      <c r="AA494" s="95">
        <f t="shared" si="507"/>
        <v>0</v>
      </c>
      <c r="AB494" s="15"/>
      <c r="AC494" s="24">
        <f t="shared" si="539"/>
        <v>0</v>
      </c>
      <c r="AD494" s="5">
        <v>0</v>
      </c>
      <c r="AE494" s="63"/>
      <c r="AF494" s="15"/>
      <c r="AG494" s="13"/>
      <c r="AH494" s="98">
        <f t="shared" si="508"/>
        <v>0</v>
      </c>
      <c r="AI494" s="99">
        <f>AI5</f>
        <v>0.95499999999999996</v>
      </c>
      <c r="AJ494" s="100"/>
      <c r="AK494" s="110"/>
      <c r="AL494" s="95">
        <f t="shared" si="509"/>
        <v>0</v>
      </c>
      <c r="AM494" s="15"/>
      <c r="AN494" s="24">
        <f t="shared" si="540"/>
        <v>0</v>
      </c>
      <c r="AO494" s="5">
        <v>0</v>
      </c>
      <c r="AP494" s="63"/>
      <c r="AQ494" s="15"/>
      <c r="AR494" s="13"/>
      <c r="AS494" s="98">
        <f t="shared" si="510"/>
        <v>0</v>
      </c>
      <c r="AT494" s="99">
        <f>AT5</f>
        <v>0.96</v>
      </c>
      <c r="AU494" s="100"/>
      <c r="AV494" s="110"/>
      <c r="AW494" s="95">
        <f t="shared" si="511"/>
        <v>0</v>
      </c>
      <c r="AX494" s="15"/>
      <c r="AY494" s="24">
        <f t="shared" si="541"/>
        <v>0</v>
      </c>
      <c r="AZ494" s="5">
        <v>0</v>
      </c>
      <c r="BA494" s="63"/>
      <c r="BB494" s="15"/>
      <c r="BC494" s="13"/>
      <c r="BD494" s="98">
        <f t="shared" si="512"/>
        <v>0</v>
      </c>
      <c r="BE494" s="99">
        <f>BE5</f>
        <v>0.98</v>
      </c>
      <c r="BF494" s="100"/>
      <c r="BG494" s="110"/>
      <c r="BH494" s="95">
        <f t="shared" si="513"/>
        <v>0</v>
      </c>
      <c r="BI494" s="15"/>
      <c r="BJ494" s="24">
        <f t="shared" si="542"/>
        <v>0</v>
      </c>
      <c r="BK494" s="5">
        <v>0</v>
      </c>
      <c r="BL494" s="63"/>
      <c r="BM494" s="15"/>
      <c r="BN494" s="13"/>
      <c r="BO494" s="98">
        <f t="shared" si="514"/>
        <v>1</v>
      </c>
      <c r="BP494" s="99">
        <f>BP5</f>
        <v>0.94499999999999995</v>
      </c>
      <c r="BQ494" s="100">
        <v>4.9470749999999999</v>
      </c>
      <c r="BR494" s="110"/>
      <c r="BS494" s="95">
        <f t="shared" si="515"/>
        <v>4.674985875</v>
      </c>
      <c r="BT494" s="15"/>
      <c r="BU494" s="24">
        <f t="shared" si="543"/>
        <v>1</v>
      </c>
      <c r="BV494" s="5">
        <v>0</v>
      </c>
      <c r="BW494" s="63"/>
      <c r="BX494" s="15"/>
      <c r="BY494" s="13"/>
      <c r="BZ494" s="98">
        <f t="shared" si="516"/>
        <v>0</v>
      </c>
      <c r="CA494" s="99">
        <f>CA5</f>
        <v>1</v>
      </c>
      <c r="CB494" s="100"/>
      <c r="CC494" s="110"/>
      <c r="CD494" s="95">
        <f t="shared" si="517"/>
        <v>0</v>
      </c>
      <c r="CE494" s="15"/>
      <c r="CF494" s="24">
        <f t="shared" si="544"/>
        <v>0</v>
      </c>
      <c r="CG494" s="5">
        <v>0</v>
      </c>
      <c r="CH494" s="63"/>
      <c r="CI494" s="15"/>
      <c r="CJ494" s="13"/>
      <c r="CK494" s="98">
        <f t="shared" si="518"/>
        <v>0</v>
      </c>
      <c r="CL494" s="99">
        <f>CL5</f>
        <v>1</v>
      </c>
      <c r="CM494" s="100"/>
      <c r="CN494" s="110"/>
      <c r="CO494" s="95">
        <f t="shared" si="519"/>
        <v>0</v>
      </c>
      <c r="CP494" s="15"/>
      <c r="CQ494" s="24">
        <f t="shared" si="545"/>
        <v>0</v>
      </c>
      <c r="CR494" s="5">
        <v>0</v>
      </c>
      <c r="CS494" s="63"/>
      <c r="CT494" s="15"/>
      <c r="CU494" s="13"/>
      <c r="CV494" s="98">
        <f t="shared" si="520"/>
        <v>0</v>
      </c>
      <c r="CW494" s="99">
        <f>CW5</f>
        <v>1</v>
      </c>
      <c r="CX494" s="100"/>
      <c r="CY494" s="110"/>
      <c r="CZ494" s="95">
        <f t="shared" si="521"/>
        <v>0</v>
      </c>
      <c r="DA494" s="15"/>
      <c r="DB494" s="24">
        <f t="shared" si="546"/>
        <v>0</v>
      </c>
      <c r="DC494" s="5">
        <v>0</v>
      </c>
      <c r="DD494" s="63"/>
      <c r="DE494" s="15"/>
      <c r="DF494" s="13"/>
      <c r="DG494" s="98">
        <f t="shared" si="522"/>
        <v>0</v>
      </c>
      <c r="DH494" s="99">
        <f>DH5</f>
        <v>1</v>
      </c>
      <c r="DI494" s="100"/>
      <c r="DJ494" s="110"/>
      <c r="DK494" s="95">
        <f t="shared" si="523"/>
        <v>0</v>
      </c>
      <c r="DL494" s="15"/>
      <c r="DM494" s="24">
        <f t="shared" si="547"/>
        <v>0</v>
      </c>
      <c r="DN494" s="5">
        <v>0</v>
      </c>
      <c r="DO494" s="63"/>
      <c r="DP494" s="15"/>
      <c r="DQ494" s="13"/>
      <c r="DR494" s="98">
        <f t="shared" si="524"/>
        <v>0</v>
      </c>
      <c r="DS494" s="99">
        <f>DS5</f>
        <v>1</v>
      </c>
      <c r="DT494" s="100"/>
      <c r="DU494" s="110"/>
      <c r="DV494" s="95">
        <f t="shared" si="525"/>
        <v>0</v>
      </c>
      <c r="DW494" s="15"/>
      <c r="DX494" s="24">
        <f t="shared" si="548"/>
        <v>0</v>
      </c>
      <c r="DY494" s="5">
        <v>0</v>
      </c>
      <c r="DZ494" s="63"/>
      <c r="EA494" s="15"/>
      <c r="EB494" s="13"/>
      <c r="EC494" s="98">
        <f t="shared" si="526"/>
        <v>0</v>
      </c>
      <c r="ED494" s="99">
        <f>ED5</f>
        <v>1</v>
      </c>
      <c r="EE494" s="100"/>
      <c r="EF494" s="110"/>
      <c r="EG494" s="95">
        <f t="shared" si="527"/>
        <v>0</v>
      </c>
      <c r="EH494" s="15"/>
      <c r="EI494" s="24">
        <f t="shared" si="549"/>
        <v>0</v>
      </c>
      <c r="EJ494" s="5">
        <v>0</v>
      </c>
      <c r="EK494" s="63"/>
      <c r="EL494" s="15"/>
      <c r="EM494" s="13"/>
      <c r="EN494" s="98">
        <f t="shared" si="528"/>
        <v>0</v>
      </c>
      <c r="EO494" s="99">
        <f>EO5</f>
        <v>1</v>
      </c>
      <c r="EP494" s="100"/>
      <c r="EQ494" s="110"/>
      <c r="ER494" s="95">
        <f t="shared" si="529"/>
        <v>0</v>
      </c>
      <c r="ES494" s="15"/>
      <c r="ET494" s="24">
        <f t="shared" si="550"/>
        <v>0</v>
      </c>
      <c r="EU494" s="5">
        <v>0</v>
      </c>
      <c r="EV494" s="63"/>
      <c r="EW494" s="15"/>
      <c r="EX494" s="13"/>
      <c r="EY494" s="98">
        <f t="shared" si="530"/>
        <v>0</v>
      </c>
      <c r="EZ494" s="99">
        <f>EZ5</f>
        <v>1</v>
      </c>
      <c r="FA494" s="100"/>
      <c r="FB494" s="110"/>
      <c r="FC494" s="95">
        <f t="shared" si="531"/>
        <v>0</v>
      </c>
      <c r="FD494" s="15"/>
      <c r="FE494" s="24">
        <f t="shared" si="551"/>
        <v>0</v>
      </c>
      <c r="FF494" s="5">
        <v>0</v>
      </c>
      <c r="FG494" s="63"/>
      <c r="FH494" s="15"/>
      <c r="FI494" s="13"/>
      <c r="FJ494" s="98">
        <f t="shared" si="532"/>
        <v>0</v>
      </c>
      <c r="FK494" s="99">
        <f>FK5</f>
        <v>1</v>
      </c>
      <c r="FL494" s="100"/>
      <c r="FM494" s="110"/>
      <c r="FN494" s="95">
        <f t="shared" si="533"/>
        <v>0</v>
      </c>
      <c r="FO494" s="15"/>
      <c r="FP494" s="24">
        <f t="shared" si="552"/>
        <v>0</v>
      </c>
      <c r="FQ494" s="5">
        <v>0</v>
      </c>
      <c r="FR494" s="8">
        <v>0</v>
      </c>
      <c r="FS494" s="84">
        <f t="shared" si="553"/>
        <v>4.9470749999999999</v>
      </c>
      <c r="FT494" s="85">
        <f t="shared" si="554"/>
        <v>500</v>
      </c>
      <c r="FU494" s="85">
        <f t="shared" si="555"/>
        <v>500</v>
      </c>
      <c r="FV494" s="85">
        <f t="shared" si="556"/>
        <v>500</v>
      </c>
      <c r="FW494" s="85">
        <f t="shared" si="557"/>
        <v>500</v>
      </c>
      <c r="FX494" s="85">
        <f t="shared" si="558"/>
        <v>4.674985875</v>
      </c>
      <c r="FY494" s="85">
        <f t="shared" si="559"/>
        <v>500</v>
      </c>
      <c r="FZ494" s="85">
        <f t="shared" si="560"/>
        <v>500</v>
      </c>
      <c r="GA494" s="85">
        <f t="shared" si="561"/>
        <v>500</v>
      </c>
      <c r="GB494" s="85">
        <f t="shared" si="562"/>
        <v>500</v>
      </c>
      <c r="GC494" s="85">
        <f t="shared" si="563"/>
        <v>500</v>
      </c>
      <c r="GD494" s="85">
        <f t="shared" si="564"/>
        <v>500</v>
      </c>
      <c r="GE494" s="85">
        <f t="shared" si="565"/>
        <v>500</v>
      </c>
      <c r="GF494" s="85">
        <f t="shared" si="566"/>
        <v>500</v>
      </c>
      <c r="GG494" s="85">
        <f t="shared" si="567"/>
        <v>500</v>
      </c>
      <c r="GH494" s="101">
        <f t="shared" si="534"/>
        <v>2</v>
      </c>
      <c r="GI494" s="102">
        <f t="shared" si="535"/>
        <v>9.622060874999999</v>
      </c>
      <c r="GJ494" s="102">
        <f t="shared" si="536"/>
        <v>4.8110304374999995</v>
      </c>
      <c r="GK494" s="79">
        <f>ROW()</f>
        <v>494</v>
      </c>
    </row>
    <row r="495" spans="1:193" s="12" customFormat="1" ht="50.1" customHeight="1">
      <c r="A495" s="17">
        <f>ROW()</f>
        <v>495</v>
      </c>
      <c r="B495" s="32">
        <f t="shared" si="568"/>
        <v>489</v>
      </c>
      <c r="C495" s="33">
        <f t="shared" si="569"/>
        <v>489</v>
      </c>
      <c r="D495" s="31" t="s">
        <v>59</v>
      </c>
      <c r="E495" s="390">
        <f t="shared" si="537"/>
        <v>4.2222221999999991</v>
      </c>
      <c r="F495" s="107">
        <f t="shared" si="503"/>
        <v>4.3450910999999994</v>
      </c>
      <c r="G495" s="3">
        <v>0</v>
      </c>
      <c r="H495" s="4">
        <v>0</v>
      </c>
      <c r="I495" s="63"/>
      <c r="J495" s="15"/>
      <c r="K495" s="13"/>
      <c r="L495" s="98">
        <f t="shared" si="504"/>
        <v>1</v>
      </c>
      <c r="M495" s="99">
        <f>M5</f>
        <v>0.94499999999999995</v>
      </c>
      <c r="N495" s="100">
        <v>4.7279999999999998</v>
      </c>
      <c r="O495" s="110">
        <v>416145</v>
      </c>
      <c r="P495" s="95">
        <f t="shared" si="505"/>
        <v>4.4679599999999997</v>
      </c>
      <c r="Q495" s="15"/>
      <c r="R495" s="24">
        <f t="shared" si="538"/>
        <v>2</v>
      </c>
      <c r="S495" s="25">
        <v>0</v>
      </c>
      <c r="T495" s="63"/>
      <c r="U495" s="15"/>
      <c r="V495" s="13"/>
      <c r="W495" s="98">
        <f t="shared" si="506"/>
        <v>0</v>
      </c>
      <c r="X495" s="99">
        <f>X5</f>
        <v>0.97</v>
      </c>
      <c r="Y495" s="100"/>
      <c r="Z495" s="110"/>
      <c r="AA495" s="95">
        <f t="shared" si="507"/>
        <v>0</v>
      </c>
      <c r="AB495" s="15"/>
      <c r="AC495" s="24">
        <f t="shared" si="539"/>
        <v>0</v>
      </c>
      <c r="AD495" s="5">
        <v>0</v>
      </c>
      <c r="AE495" s="63"/>
      <c r="AF495" s="15"/>
      <c r="AG495" s="13"/>
      <c r="AH495" s="98">
        <f t="shared" si="508"/>
        <v>0</v>
      </c>
      <c r="AI495" s="99">
        <f>AI5</f>
        <v>0.95499999999999996</v>
      </c>
      <c r="AJ495" s="100"/>
      <c r="AK495" s="110"/>
      <c r="AL495" s="95">
        <f t="shared" si="509"/>
        <v>0</v>
      </c>
      <c r="AM495" s="15"/>
      <c r="AN495" s="24">
        <f t="shared" si="540"/>
        <v>0</v>
      </c>
      <c r="AO495" s="5">
        <v>0</v>
      </c>
      <c r="AP495" s="63"/>
      <c r="AQ495" s="15"/>
      <c r="AR495" s="13"/>
      <c r="AS495" s="98">
        <f t="shared" si="510"/>
        <v>0</v>
      </c>
      <c r="AT495" s="99">
        <f>AT5</f>
        <v>0.96</v>
      </c>
      <c r="AU495" s="100"/>
      <c r="AV495" s="110"/>
      <c r="AW495" s="95">
        <f t="shared" si="511"/>
        <v>0</v>
      </c>
      <c r="AX495" s="15"/>
      <c r="AY495" s="24">
        <f t="shared" si="541"/>
        <v>0</v>
      </c>
      <c r="AZ495" s="5">
        <v>0</v>
      </c>
      <c r="BA495" s="63"/>
      <c r="BB495" s="15"/>
      <c r="BC495" s="13"/>
      <c r="BD495" s="98">
        <f t="shared" si="512"/>
        <v>0</v>
      </c>
      <c r="BE495" s="99">
        <f>BE5</f>
        <v>0.98</v>
      </c>
      <c r="BF495" s="100"/>
      <c r="BG495" s="110"/>
      <c r="BH495" s="95">
        <f t="shared" si="513"/>
        <v>0</v>
      </c>
      <c r="BI495" s="15"/>
      <c r="BJ495" s="24">
        <f t="shared" si="542"/>
        <v>0</v>
      </c>
      <c r="BK495" s="5">
        <v>0</v>
      </c>
      <c r="BL495" s="63"/>
      <c r="BM495" s="15"/>
      <c r="BN495" s="13"/>
      <c r="BO495" s="98">
        <f t="shared" si="514"/>
        <v>1</v>
      </c>
      <c r="BP495" s="99">
        <f>BP5</f>
        <v>0.94499999999999995</v>
      </c>
      <c r="BQ495" s="100">
        <v>4.4679599999999997</v>
      </c>
      <c r="BR495" s="110"/>
      <c r="BS495" s="95">
        <f t="shared" si="515"/>
        <v>4.2222221999999991</v>
      </c>
      <c r="BT495" s="15"/>
      <c r="BU495" s="24">
        <f t="shared" si="543"/>
        <v>1</v>
      </c>
      <c r="BV495" s="5">
        <v>0</v>
      </c>
      <c r="BW495" s="63"/>
      <c r="BX495" s="15"/>
      <c r="BY495" s="13"/>
      <c r="BZ495" s="98">
        <f t="shared" si="516"/>
        <v>0</v>
      </c>
      <c r="CA495" s="99">
        <f>CA5</f>
        <v>1</v>
      </c>
      <c r="CB495" s="100"/>
      <c r="CC495" s="110"/>
      <c r="CD495" s="95">
        <f t="shared" si="517"/>
        <v>0</v>
      </c>
      <c r="CE495" s="15"/>
      <c r="CF495" s="24">
        <f t="shared" si="544"/>
        <v>0</v>
      </c>
      <c r="CG495" s="5">
        <v>0</v>
      </c>
      <c r="CH495" s="63"/>
      <c r="CI495" s="15"/>
      <c r="CJ495" s="13"/>
      <c r="CK495" s="98">
        <f t="shared" si="518"/>
        <v>0</v>
      </c>
      <c r="CL495" s="99">
        <f>CL5</f>
        <v>1</v>
      </c>
      <c r="CM495" s="100"/>
      <c r="CN495" s="110"/>
      <c r="CO495" s="95">
        <f t="shared" si="519"/>
        <v>0</v>
      </c>
      <c r="CP495" s="15"/>
      <c r="CQ495" s="24">
        <f t="shared" si="545"/>
        <v>0</v>
      </c>
      <c r="CR495" s="5">
        <v>0</v>
      </c>
      <c r="CS495" s="63"/>
      <c r="CT495" s="15"/>
      <c r="CU495" s="13"/>
      <c r="CV495" s="98">
        <f t="shared" si="520"/>
        <v>0</v>
      </c>
      <c r="CW495" s="99">
        <f>CW5</f>
        <v>1</v>
      </c>
      <c r="CX495" s="100"/>
      <c r="CY495" s="110"/>
      <c r="CZ495" s="95">
        <f t="shared" si="521"/>
        <v>0</v>
      </c>
      <c r="DA495" s="15"/>
      <c r="DB495" s="24">
        <f t="shared" si="546"/>
        <v>0</v>
      </c>
      <c r="DC495" s="5">
        <v>0</v>
      </c>
      <c r="DD495" s="63"/>
      <c r="DE495" s="15"/>
      <c r="DF495" s="13"/>
      <c r="DG495" s="98">
        <f t="shared" si="522"/>
        <v>0</v>
      </c>
      <c r="DH495" s="99">
        <f>DH5</f>
        <v>1</v>
      </c>
      <c r="DI495" s="100"/>
      <c r="DJ495" s="110"/>
      <c r="DK495" s="95">
        <f t="shared" si="523"/>
        <v>0</v>
      </c>
      <c r="DL495" s="15"/>
      <c r="DM495" s="24">
        <f t="shared" si="547"/>
        <v>0</v>
      </c>
      <c r="DN495" s="5">
        <v>0</v>
      </c>
      <c r="DO495" s="63"/>
      <c r="DP495" s="15"/>
      <c r="DQ495" s="13"/>
      <c r="DR495" s="98">
        <f t="shared" si="524"/>
        <v>0</v>
      </c>
      <c r="DS495" s="99">
        <f>DS5</f>
        <v>1</v>
      </c>
      <c r="DT495" s="100"/>
      <c r="DU495" s="110"/>
      <c r="DV495" s="95">
        <f t="shared" si="525"/>
        <v>0</v>
      </c>
      <c r="DW495" s="15"/>
      <c r="DX495" s="24">
        <f t="shared" si="548"/>
        <v>0</v>
      </c>
      <c r="DY495" s="5">
        <v>0</v>
      </c>
      <c r="DZ495" s="63"/>
      <c r="EA495" s="15"/>
      <c r="EB495" s="13"/>
      <c r="EC495" s="98">
        <f t="shared" si="526"/>
        <v>0</v>
      </c>
      <c r="ED495" s="99">
        <f>ED5</f>
        <v>1</v>
      </c>
      <c r="EE495" s="100"/>
      <c r="EF495" s="110"/>
      <c r="EG495" s="95">
        <f t="shared" si="527"/>
        <v>0</v>
      </c>
      <c r="EH495" s="15"/>
      <c r="EI495" s="24">
        <f t="shared" si="549"/>
        <v>0</v>
      </c>
      <c r="EJ495" s="5">
        <v>0</v>
      </c>
      <c r="EK495" s="63"/>
      <c r="EL495" s="15"/>
      <c r="EM495" s="13"/>
      <c r="EN495" s="98">
        <f t="shared" si="528"/>
        <v>0</v>
      </c>
      <c r="EO495" s="99">
        <f>EO5</f>
        <v>1</v>
      </c>
      <c r="EP495" s="100"/>
      <c r="EQ495" s="110"/>
      <c r="ER495" s="95">
        <f t="shared" si="529"/>
        <v>0</v>
      </c>
      <c r="ES495" s="15"/>
      <c r="ET495" s="24">
        <f t="shared" si="550"/>
        <v>0</v>
      </c>
      <c r="EU495" s="5">
        <v>0</v>
      </c>
      <c r="EV495" s="63"/>
      <c r="EW495" s="15"/>
      <c r="EX495" s="13"/>
      <c r="EY495" s="98">
        <f t="shared" si="530"/>
        <v>0</v>
      </c>
      <c r="EZ495" s="99">
        <f>EZ5</f>
        <v>1</v>
      </c>
      <c r="FA495" s="100"/>
      <c r="FB495" s="110"/>
      <c r="FC495" s="95">
        <f t="shared" si="531"/>
        <v>0</v>
      </c>
      <c r="FD495" s="15"/>
      <c r="FE495" s="24">
        <f t="shared" si="551"/>
        <v>0</v>
      </c>
      <c r="FF495" s="5">
        <v>0</v>
      </c>
      <c r="FG495" s="63"/>
      <c r="FH495" s="15"/>
      <c r="FI495" s="13"/>
      <c r="FJ495" s="98">
        <f t="shared" si="532"/>
        <v>0</v>
      </c>
      <c r="FK495" s="99">
        <f>FK5</f>
        <v>1</v>
      </c>
      <c r="FL495" s="100"/>
      <c r="FM495" s="110"/>
      <c r="FN495" s="95">
        <f t="shared" si="533"/>
        <v>0</v>
      </c>
      <c r="FO495" s="15"/>
      <c r="FP495" s="24">
        <f t="shared" si="552"/>
        <v>0</v>
      </c>
      <c r="FQ495" s="5">
        <v>0</v>
      </c>
      <c r="FR495" s="8">
        <v>0</v>
      </c>
      <c r="FS495" s="84">
        <f t="shared" si="553"/>
        <v>4.4679599999999997</v>
      </c>
      <c r="FT495" s="85">
        <f t="shared" si="554"/>
        <v>500</v>
      </c>
      <c r="FU495" s="85">
        <f t="shared" si="555"/>
        <v>500</v>
      </c>
      <c r="FV495" s="85">
        <f t="shared" si="556"/>
        <v>500</v>
      </c>
      <c r="FW495" s="85">
        <f t="shared" si="557"/>
        <v>500</v>
      </c>
      <c r="FX495" s="85">
        <f t="shared" si="558"/>
        <v>4.2222221999999991</v>
      </c>
      <c r="FY495" s="85">
        <f t="shared" si="559"/>
        <v>500</v>
      </c>
      <c r="FZ495" s="85">
        <f t="shared" si="560"/>
        <v>500</v>
      </c>
      <c r="GA495" s="85">
        <f t="shared" si="561"/>
        <v>500</v>
      </c>
      <c r="GB495" s="85">
        <f t="shared" si="562"/>
        <v>500</v>
      </c>
      <c r="GC495" s="85">
        <f t="shared" si="563"/>
        <v>500</v>
      </c>
      <c r="GD495" s="85">
        <f t="shared" si="564"/>
        <v>500</v>
      </c>
      <c r="GE495" s="85">
        <f t="shared" si="565"/>
        <v>500</v>
      </c>
      <c r="GF495" s="85">
        <f t="shared" si="566"/>
        <v>500</v>
      </c>
      <c r="GG495" s="85">
        <f t="shared" si="567"/>
        <v>500</v>
      </c>
      <c r="GH495" s="101">
        <f t="shared" si="534"/>
        <v>2</v>
      </c>
      <c r="GI495" s="102">
        <f t="shared" si="535"/>
        <v>8.6901821999999989</v>
      </c>
      <c r="GJ495" s="102">
        <f t="shared" si="536"/>
        <v>4.3450910999999994</v>
      </c>
      <c r="GK495" s="79">
        <f>ROW()</f>
        <v>495</v>
      </c>
    </row>
    <row r="496" spans="1:193" s="12" customFormat="1" ht="50.1" customHeight="1">
      <c r="A496" s="17">
        <f>ROW()</f>
        <v>496</v>
      </c>
      <c r="B496" s="32">
        <f t="shared" si="568"/>
        <v>490</v>
      </c>
      <c r="C496" s="33">
        <f t="shared" si="569"/>
        <v>490</v>
      </c>
      <c r="D496" s="31" t="s">
        <v>60</v>
      </c>
      <c r="E496" s="390">
        <f t="shared" si="537"/>
        <v>3.3291971999999999</v>
      </c>
      <c r="F496" s="107">
        <f t="shared" si="503"/>
        <v>3.4260785999999999</v>
      </c>
      <c r="G496" s="3">
        <v>0</v>
      </c>
      <c r="H496" s="4">
        <v>0</v>
      </c>
      <c r="I496" s="63"/>
      <c r="J496" s="15"/>
      <c r="K496" s="13"/>
      <c r="L496" s="98">
        <f t="shared" si="504"/>
        <v>1</v>
      </c>
      <c r="M496" s="99">
        <f>M5</f>
        <v>0.94499999999999995</v>
      </c>
      <c r="N496" s="100">
        <v>3.7280000000000002</v>
      </c>
      <c r="O496" s="110">
        <v>416146</v>
      </c>
      <c r="P496" s="95">
        <f t="shared" si="505"/>
        <v>3.5229599999999999</v>
      </c>
      <c r="Q496" s="15"/>
      <c r="R496" s="24">
        <f t="shared" si="538"/>
        <v>2</v>
      </c>
      <c r="S496" s="25">
        <v>0</v>
      </c>
      <c r="T496" s="63"/>
      <c r="U496" s="15"/>
      <c r="V496" s="13"/>
      <c r="W496" s="98">
        <f t="shared" si="506"/>
        <v>0</v>
      </c>
      <c r="X496" s="99">
        <f>X5</f>
        <v>0.97</v>
      </c>
      <c r="Y496" s="100"/>
      <c r="Z496" s="110"/>
      <c r="AA496" s="95">
        <f t="shared" si="507"/>
        <v>0</v>
      </c>
      <c r="AB496" s="15"/>
      <c r="AC496" s="24">
        <f t="shared" si="539"/>
        <v>0</v>
      </c>
      <c r="AD496" s="5">
        <v>0</v>
      </c>
      <c r="AE496" s="63"/>
      <c r="AF496" s="15"/>
      <c r="AG496" s="13"/>
      <c r="AH496" s="98">
        <f t="shared" si="508"/>
        <v>0</v>
      </c>
      <c r="AI496" s="99">
        <f>AI5</f>
        <v>0.95499999999999996</v>
      </c>
      <c r="AJ496" s="100"/>
      <c r="AK496" s="110"/>
      <c r="AL496" s="95">
        <f t="shared" si="509"/>
        <v>0</v>
      </c>
      <c r="AM496" s="15"/>
      <c r="AN496" s="24">
        <f t="shared" si="540"/>
        <v>0</v>
      </c>
      <c r="AO496" s="5">
        <v>0</v>
      </c>
      <c r="AP496" s="63"/>
      <c r="AQ496" s="15"/>
      <c r="AR496" s="13"/>
      <c r="AS496" s="98">
        <f t="shared" si="510"/>
        <v>0</v>
      </c>
      <c r="AT496" s="99">
        <f>AT5</f>
        <v>0.96</v>
      </c>
      <c r="AU496" s="100"/>
      <c r="AV496" s="110"/>
      <c r="AW496" s="95">
        <f t="shared" si="511"/>
        <v>0</v>
      </c>
      <c r="AX496" s="15"/>
      <c r="AY496" s="24">
        <f t="shared" si="541"/>
        <v>0</v>
      </c>
      <c r="AZ496" s="5">
        <v>0</v>
      </c>
      <c r="BA496" s="63"/>
      <c r="BB496" s="15"/>
      <c r="BC496" s="13"/>
      <c r="BD496" s="98">
        <f t="shared" si="512"/>
        <v>0</v>
      </c>
      <c r="BE496" s="99">
        <f>BE5</f>
        <v>0.98</v>
      </c>
      <c r="BF496" s="100"/>
      <c r="BG496" s="110"/>
      <c r="BH496" s="95">
        <f t="shared" si="513"/>
        <v>0</v>
      </c>
      <c r="BI496" s="15"/>
      <c r="BJ496" s="24">
        <f t="shared" si="542"/>
        <v>0</v>
      </c>
      <c r="BK496" s="5">
        <v>0</v>
      </c>
      <c r="BL496" s="63"/>
      <c r="BM496" s="15"/>
      <c r="BN496" s="13"/>
      <c r="BO496" s="98">
        <f t="shared" si="514"/>
        <v>1</v>
      </c>
      <c r="BP496" s="99">
        <f>BP5</f>
        <v>0.94499999999999995</v>
      </c>
      <c r="BQ496" s="100">
        <v>3.5229599999999999</v>
      </c>
      <c r="BR496" s="110"/>
      <c r="BS496" s="95">
        <f t="shared" si="515"/>
        <v>3.3291971999999999</v>
      </c>
      <c r="BT496" s="15"/>
      <c r="BU496" s="24">
        <f t="shared" si="543"/>
        <v>1</v>
      </c>
      <c r="BV496" s="5">
        <v>0</v>
      </c>
      <c r="BW496" s="63"/>
      <c r="BX496" s="15"/>
      <c r="BY496" s="13"/>
      <c r="BZ496" s="98">
        <f t="shared" si="516"/>
        <v>0</v>
      </c>
      <c r="CA496" s="99">
        <f>CA5</f>
        <v>1</v>
      </c>
      <c r="CB496" s="100"/>
      <c r="CC496" s="110"/>
      <c r="CD496" s="95">
        <f t="shared" si="517"/>
        <v>0</v>
      </c>
      <c r="CE496" s="15"/>
      <c r="CF496" s="24">
        <f t="shared" si="544"/>
        <v>0</v>
      </c>
      <c r="CG496" s="5">
        <v>0</v>
      </c>
      <c r="CH496" s="63"/>
      <c r="CI496" s="15"/>
      <c r="CJ496" s="13"/>
      <c r="CK496" s="98">
        <f t="shared" si="518"/>
        <v>0</v>
      </c>
      <c r="CL496" s="99">
        <f>CL5</f>
        <v>1</v>
      </c>
      <c r="CM496" s="100"/>
      <c r="CN496" s="110"/>
      <c r="CO496" s="95">
        <f t="shared" si="519"/>
        <v>0</v>
      </c>
      <c r="CP496" s="15"/>
      <c r="CQ496" s="24">
        <f t="shared" si="545"/>
        <v>0</v>
      </c>
      <c r="CR496" s="5">
        <v>0</v>
      </c>
      <c r="CS496" s="63"/>
      <c r="CT496" s="15"/>
      <c r="CU496" s="13"/>
      <c r="CV496" s="98">
        <f t="shared" si="520"/>
        <v>0</v>
      </c>
      <c r="CW496" s="99">
        <f>CW5</f>
        <v>1</v>
      </c>
      <c r="CX496" s="100"/>
      <c r="CY496" s="110"/>
      <c r="CZ496" s="95">
        <f t="shared" si="521"/>
        <v>0</v>
      </c>
      <c r="DA496" s="15"/>
      <c r="DB496" s="24">
        <f t="shared" si="546"/>
        <v>0</v>
      </c>
      <c r="DC496" s="5">
        <v>0</v>
      </c>
      <c r="DD496" s="63"/>
      <c r="DE496" s="15"/>
      <c r="DF496" s="13"/>
      <c r="DG496" s="98">
        <f t="shared" si="522"/>
        <v>0</v>
      </c>
      <c r="DH496" s="99">
        <f>DH5</f>
        <v>1</v>
      </c>
      <c r="DI496" s="100"/>
      <c r="DJ496" s="110"/>
      <c r="DK496" s="95">
        <f t="shared" si="523"/>
        <v>0</v>
      </c>
      <c r="DL496" s="15"/>
      <c r="DM496" s="24">
        <f t="shared" si="547"/>
        <v>0</v>
      </c>
      <c r="DN496" s="5">
        <v>0</v>
      </c>
      <c r="DO496" s="63"/>
      <c r="DP496" s="15"/>
      <c r="DQ496" s="13"/>
      <c r="DR496" s="98">
        <f t="shared" si="524"/>
        <v>0</v>
      </c>
      <c r="DS496" s="99">
        <f>DS5</f>
        <v>1</v>
      </c>
      <c r="DT496" s="100"/>
      <c r="DU496" s="110"/>
      <c r="DV496" s="95">
        <f t="shared" si="525"/>
        <v>0</v>
      </c>
      <c r="DW496" s="15"/>
      <c r="DX496" s="24">
        <f t="shared" si="548"/>
        <v>0</v>
      </c>
      <c r="DY496" s="5">
        <v>0</v>
      </c>
      <c r="DZ496" s="63"/>
      <c r="EA496" s="15"/>
      <c r="EB496" s="13"/>
      <c r="EC496" s="98">
        <f t="shared" si="526"/>
        <v>0</v>
      </c>
      <c r="ED496" s="99">
        <f>ED5</f>
        <v>1</v>
      </c>
      <c r="EE496" s="100"/>
      <c r="EF496" s="110"/>
      <c r="EG496" s="95">
        <f t="shared" si="527"/>
        <v>0</v>
      </c>
      <c r="EH496" s="15"/>
      <c r="EI496" s="24">
        <f t="shared" si="549"/>
        <v>0</v>
      </c>
      <c r="EJ496" s="5">
        <v>0</v>
      </c>
      <c r="EK496" s="63"/>
      <c r="EL496" s="15"/>
      <c r="EM496" s="13"/>
      <c r="EN496" s="98">
        <f t="shared" si="528"/>
        <v>0</v>
      </c>
      <c r="EO496" s="99">
        <f>EO5</f>
        <v>1</v>
      </c>
      <c r="EP496" s="100"/>
      <c r="EQ496" s="110"/>
      <c r="ER496" s="95">
        <f t="shared" si="529"/>
        <v>0</v>
      </c>
      <c r="ES496" s="15"/>
      <c r="ET496" s="24">
        <f t="shared" si="550"/>
        <v>0</v>
      </c>
      <c r="EU496" s="5">
        <v>0</v>
      </c>
      <c r="EV496" s="63"/>
      <c r="EW496" s="15"/>
      <c r="EX496" s="13"/>
      <c r="EY496" s="98">
        <f t="shared" si="530"/>
        <v>0</v>
      </c>
      <c r="EZ496" s="99">
        <f>EZ5</f>
        <v>1</v>
      </c>
      <c r="FA496" s="100"/>
      <c r="FB496" s="110"/>
      <c r="FC496" s="95">
        <f t="shared" si="531"/>
        <v>0</v>
      </c>
      <c r="FD496" s="15"/>
      <c r="FE496" s="24">
        <f t="shared" si="551"/>
        <v>0</v>
      </c>
      <c r="FF496" s="5">
        <v>0</v>
      </c>
      <c r="FG496" s="63"/>
      <c r="FH496" s="15"/>
      <c r="FI496" s="13"/>
      <c r="FJ496" s="98">
        <f t="shared" si="532"/>
        <v>0</v>
      </c>
      <c r="FK496" s="99">
        <f>FK5</f>
        <v>1</v>
      </c>
      <c r="FL496" s="100"/>
      <c r="FM496" s="110"/>
      <c r="FN496" s="95">
        <f t="shared" si="533"/>
        <v>0</v>
      </c>
      <c r="FO496" s="15"/>
      <c r="FP496" s="24">
        <f t="shared" si="552"/>
        <v>0</v>
      </c>
      <c r="FQ496" s="5">
        <v>0</v>
      </c>
      <c r="FR496" s="8">
        <v>0</v>
      </c>
      <c r="FS496" s="84">
        <f t="shared" si="553"/>
        <v>3.5229599999999999</v>
      </c>
      <c r="FT496" s="85">
        <f t="shared" si="554"/>
        <v>500</v>
      </c>
      <c r="FU496" s="85">
        <f t="shared" si="555"/>
        <v>500</v>
      </c>
      <c r="FV496" s="85">
        <f t="shared" si="556"/>
        <v>500</v>
      </c>
      <c r="FW496" s="85">
        <f t="shared" si="557"/>
        <v>500</v>
      </c>
      <c r="FX496" s="85">
        <f t="shared" si="558"/>
        <v>3.3291971999999999</v>
      </c>
      <c r="FY496" s="85">
        <f t="shared" si="559"/>
        <v>500</v>
      </c>
      <c r="FZ496" s="85">
        <f t="shared" si="560"/>
        <v>500</v>
      </c>
      <c r="GA496" s="85">
        <f t="shared" si="561"/>
        <v>500</v>
      </c>
      <c r="GB496" s="85">
        <f t="shared" si="562"/>
        <v>500</v>
      </c>
      <c r="GC496" s="85">
        <f t="shared" si="563"/>
        <v>500</v>
      </c>
      <c r="GD496" s="85">
        <f t="shared" si="564"/>
        <v>500</v>
      </c>
      <c r="GE496" s="85">
        <f t="shared" si="565"/>
        <v>500</v>
      </c>
      <c r="GF496" s="85">
        <f t="shared" si="566"/>
        <v>500</v>
      </c>
      <c r="GG496" s="85">
        <f t="shared" si="567"/>
        <v>500</v>
      </c>
      <c r="GH496" s="101">
        <f t="shared" si="534"/>
        <v>2</v>
      </c>
      <c r="GI496" s="102">
        <f t="shared" si="535"/>
        <v>6.8521571999999997</v>
      </c>
      <c r="GJ496" s="102">
        <f t="shared" si="536"/>
        <v>3.4260785999999999</v>
      </c>
      <c r="GK496" s="79">
        <f>ROW()</f>
        <v>496</v>
      </c>
    </row>
    <row r="497" spans="1:193" s="12" customFormat="1" ht="50.1" customHeight="1">
      <c r="A497" s="17">
        <f>ROW()</f>
        <v>497</v>
      </c>
      <c r="B497" s="32">
        <f t="shared" si="568"/>
        <v>491</v>
      </c>
      <c r="C497" s="33">
        <f t="shared" si="569"/>
        <v>491</v>
      </c>
      <c r="D497" s="31" t="s">
        <v>61</v>
      </c>
      <c r="E497" s="390">
        <f t="shared" si="537"/>
        <v>5.5456852499999991</v>
      </c>
      <c r="F497" s="107">
        <f t="shared" si="503"/>
        <v>5.7070676249999988</v>
      </c>
      <c r="G497" s="3">
        <v>0</v>
      </c>
      <c r="H497" s="4">
        <v>0</v>
      </c>
      <c r="I497" s="63"/>
      <c r="J497" s="15"/>
      <c r="K497" s="13"/>
      <c r="L497" s="98">
        <f t="shared" si="504"/>
        <v>1</v>
      </c>
      <c r="M497" s="99">
        <f>M5</f>
        <v>0.94499999999999995</v>
      </c>
      <c r="N497" s="100">
        <v>6.21</v>
      </c>
      <c r="O497" s="110">
        <v>416147</v>
      </c>
      <c r="P497" s="95">
        <f t="shared" si="505"/>
        <v>5.8684499999999993</v>
      </c>
      <c r="Q497" s="15"/>
      <c r="R497" s="24">
        <f t="shared" si="538"/>
        <v>2</v>
      </c>
      <c r="S497" s="25">
        <v>0</v>
      </c>
      <c r="T497" s="63"/>
      <c r="U497" s="15"/>
      <c r="V497" s="13"/>
      <c r="W497" s="98">
        <f t="shared" si="506"/>
        <v>0</v>
      </c>
      <c r="X497" s="99">
        <f>X5</f>
        <v>0.97</v>
      </c>
      <c r="Y497" s="100"/>
      <c r="Z497" s="110"/>
      <c r="AA497" s="95">
        <f t="shared" si="507"/>
        <v>0</v>
      </c>
      <c r="AB497" s="15"/>
      <c r="AC497" s="24">
        <f t="shared" si="539"/>
        <v>0</v>
      </c>
      <c r="AD497" s="5">
        <v>0</v>
      </c>
      <c r="AE497" s="63"/>
      <c r="AF497" s="15"/>
      <c r="AG497" s="13"/>
      <c r="AH497" s="98">
        <f t="shared" si="508"/>
        <v>0</v>
      </c>
      <c r="AI497" s="99">
        <f>AI5</f>
        <v>0.95499999999999996</v>
      </c>
      <c r="AJ497" s="100"/>
      <c r="AK497" s="110"/>
      <c r="AL497" s="95">
        <f t="shared" si="509"/>
        <v>0</v>
      </c>
      <c r="AM497" s="15"/>
      <c r="AN497" s="24">
        <f t="shared" si="540"/>
        <v>0</v>
      </c>
      <c r="AO497" s="5">
        <v>0</v>
      </c>
      <c r="AP497" s="63"/>
      <c r="AQ497" s="15"/>
      <c r="AR497" s="13"/>
      <c r="AS497" s="98">
        <f t="shared" si="510"/>
        <v>0</v>
      </c>
      <c r="AT497" s="99">
        <f>AT5</f>
        <v>0.96</v>
      </c>
      <c r="AU497" s="100"/>
      <c r="AV497" s="110"/>
      <c r="AW497" s="95">
        <f t="shared" si="511"/>
        <v>0</v>
      </c>
      <c r="AX497" s="15"/>
      <c r="AY497" s="24">
        <f t="shared" si="541"/>
        <v>0</v>
      </c>
      <c r="AZ497" s="5">
        <v>0</v>
      </c>
      <c r="BA497" s="63"/>
      <c r="BB497" s="15"/>
      <c r="BC497" s="13"/>
      <c r="BD497" s="98">
        <f t="shared" si="512"/>
        <v>0</v>
      </c>
      <c r="BE497" s="99">
        <f>BE5</f>
        <v>0.98</v>
      </c>
      <c r="BF497" s="100"/>
      <c r="BG497" s="110"/>
      <c r="BH497" s="95">
        <f t="shared" si="513"/>
        <v>0</v>
      </c>
      <c r="BI497" s="15"/>
      <c r="BJ497" s="24">
        <f t="shared" si="542"/>
        <v>0</v>
      </c>
      <c r="BK497" s="5">
        <v>0</v>
      </c>
      <c r="BL497" s="63"/>
      <c r="BM497" s="15"/>
      <c r="BN497" s="13"/>
      <c r="BO497" s="98">
        <f t="shared" si="514"/>
        <v>1</v>
      </c>
      <c r="BP497" s="99">
        <f>BP5</f>
        <v>0.94499999999999995</v>
      </c>
      <c r="BQ497" s="100">
        <v>5.8684499999999993</v>
      </c>
      <c r="BR497" s="110"/>
      <c r="BS497" s="95">
        <f t="shared" si="515"/>
        <v>5.5456852499999991</v>
      </c>
      <c r="BT497" s="15"/>
      <c r="BU497" s="24">
        <f t="shared" si="543"/>
        <v>1</v>
      </c>
      <c r="BV497" s="5">
        <v>0</v>
      </c>
      <c r="BW497" s="63"/>
      <c r="BX497" s="15"/>
      <c r="BY497" s="13"/>
      <c r="BZ497" s="98">
        <f t="shared" si="516"/>
        <v>0</v>
      </c>
      <c r="CA497" s="99">
        <f>CA5</f>
        <v>1</v>
      </c>
      <c r="CB497" s="100"/>
      <c r="CC497" s="110"/>
      <c r="CD497" s="95">
        <f t="shared" si="517"/>
        <v>0</v>
      </c>
      <c r="CE497" s="15"/>
      <c r="CF497" s="24">
        <f t="shared" si="544"/>
        <v>0</v>
      </c>
      <c r="CG497" s="5">
        <v>0</v>
      </c>
      <c r="CH497" s="63"/>
      <c r="CI497" s="15"/>
      <c r="CJ497" s="13"/>
      <c r="CK497" s="98">
        <f t="shared" si="518"/>
        <v>0</v>
      </c>
      <c r="CL497" s="99">
        <f>CL5</f>
        <v>1</v>
      </c>
      <c r="CM497" s="100"/>
      <c r="CN497" s="110"/>
      <c r="CO497" s="95">
        <f t="shared" si="519"/>
        <v>0</v>
      </c>
      <c r="CP497" s="15"/>
      <c r="CQ497" s="24">
        <f t="shared" si="545"/>
        <v>0</v>
      </c>
      <c r="CR497" s="5">
        <v>0</v>
      </c>
      <c r="CS497" s="63"/>
      <c r="CT497" s="15"/>
      <c r="CU497" s="13"/>
      <c r="CV497" s="98">
        <f t="shared" si="520"/>
        <v>0</v>
      </c>
      <c r="CW497" s="99">
        <f>CW5</f>
        <v>1</v>
      </c>
      <c r="CX497" s="100"/>
      <c r="CY497" s="110"/>
      <c r="CZ497" s="95">
        <f t="shared" si="521"/>
        <v>0</v>
      </c>
      <c r="DA497" s="15"/>
      <c r="DB497" s="24">
        <f t="shared" si="546"/>
        <v>0</v>
      </c>
      <c r="DC497" s="5">
        <v>0</v>
      </c>
      <c r="DD497" s="63"/>
      <c r="DE497" s="15"/>
      <c r="DF497" s="13"/>
      <c r="DG497" s="98">
        <f t="shared" si="522"/>
        <v>0</v>
      </c>
      <c r="DH497" s="99">
        <f>DH5</f>
        <v>1</v>
      </c>
      <c r="DI497" s="100"/>
      <c r="DJ497" s="110"/>
      <c r="DK497" s="95">
        <f t="shared" si="523"/>
        <v>0</v>
      </c>
      <c r="DL497" s="15"/>
      <c r="DM497" s="24">
        <f t="shared" si="547"/>
        <v>0</v>
      </c>
      <c r="DN497" s="5">
        <v>0</v>
      </c>
      <c r="DO497" s="63"/>
      <c r="DP497" s="15"/>
      <c r="DQ497" s="13"/>
      <c r="DR497" s="98">
        <f t="shared" si="524"/>
        <v>0</v>
      </c>
      <c r="DS497" s="99">
        <f>DS5</f>
        <v>1</v>
      </c>
      <c r="DT497" s="100"/>
      <c r="DU497" s="110"/>
      <c r="DV497" s="95">
        <f t="shared" si="525"/>
        <v>0</v>
      </c>
      <c r="DW497" s="15"/>
      <c r="DX497" s="24">
        <f t="shared" si="548"/>
        <v>0</v>
      </c>
      <c r="DY497" s="5">
        <v>0</v>
      </c>
      <c r="DZ497" s="63"/>
      <c r="EA497" s="15"/>
      <c r="EB497" s="13"/>
      <c r="EC497" s="98">
        <f t="shared" si="526"/>
        <v>0</v>
      </c>
      <c r="ED497" s="99">
        <f>ED5</f>
        <v>1</v>
      </c>
      <c r="EE497" s="100"/>
      <c r="EF497" s="110"/>
      <c r="EG497" s="95">
        <f t="shared" si="527"/>
        <v>0</v>
      </c>
      <c r="EH497" s="15"/>
      <c r="EI497" s="24">
        <f t="shared" si="549"/>
        <v>0</v>
      </c>
      <c r="EJ497" s="5">
        <v>0</v>
      </c>
      <c r="EK497" s="63"/>
      <c r="EL497" s="15"/>
      <c r="EM497" s="13"/>
      <c r="EN497" s="98">
        <f t="shared" si="528"/>
        <v>0</v>
      </c>
      <c r="EO497" s="99">
        <f>EO5</f>
        <v>1</v>
      </c>
      <c r="EP497" s="100"/>
      <c r="EQ497" s="110"/>
      <c r="ER497" s="95">
        <f t="shared" si="529"/>
        <v>0</v>
      </c>
      <c r="ES497" s="15"/>
      <c r="ET497" s="24">
        <f t="shared" si="550"/>
        <v>0</v>
      </c>
      <c r="EU497" s="5">
        <v>0</v>
      </c>
      <c r="EV497" s="63"/>
      <c r="EW497" s="15"/>
      <c r="EX497" s="13"/>
      <c r="EY497" s="98">
        <f t="shared" si="530"/>
        <v>0</v>
      </c>
      <c r="EZ497" s="99">
        <f>EZ5</f>
        <v>1</v>
      </c>
      <c r="FA497" s="100"/>
      <c r="FB497" s="110"/>
      <c r="FC497" s="95">
        <f t="shared" si="531"/>
        <v>0</v>
      </c>
      <c r="FD497" s="15"/>
      <c r="FE497" s="24">
        <f t="shared" si="551"/>
        <v>0</v>
      </c>
      <c r="FF497" s="5">
        <v>0</v>
      </c>
      <c r="FG497" s="63"/>
      <c r="FH497" s="15"/>
      <c r="FI497" s="13"/>
      <c r="FJ497" s="98">
        <f t="shared" si="532"/>
        <v>0</v>
      </c>
      <c r="FK497" s="99">
        <f>FK5</f>
        <v>1</v>
      </c>
      <c r="FL497" s="100"/>
      <c r="FM497" s="110"/>
      <c r="FN497" s="95">
        <f t="shared" si="533"/>
        <v>0</v>
      </c>
      <c r="FO497" s="15"/>
      <c r="FP497" s="24">
        <f t="shared" si="552"/>
        <v>0</v>
      </c>
      <c r="FQ497" s="5">
        <v>0</v>
      </c>
      <c r="FR497" s="8">
        <v>0</v>
      </c>
      <c r="FS497" s="84">
        <f t="shared" si="553"/>
        <v>5.8684499999999993</v>
      </c>
      <c r="FT497" s="85">
        <f t="shared" si="554"/>
        <v>500</v>
      </c>
      <c r="FU497" s="85">
        <f t="shared" si="555"/>
        <v>500</v>
      </c>
      <c r="FV497" s="85">
        <f t="shared" si="556"/>
        <v>500</v>
      </c>
      <c r="FW497" s="85">
        <f t="shared" si="557"/>
        <v>500</v>
      </c>
      <c r="FX497" s="85">
        <f t="shared" si="558"/>
        <v>5.5456852499999991</v>
      </c>
      <c r="FY497" s="85">
        <f t="shared" si="559"/>
        <v>500</v>
      </c>
      <c r="FZ497" s="85">
        <f t="shared" si="560"/>
        <v>500</v>
      </c>
      <c r="GA497" s="85">
        <f t="shared" si="561"/>
        <v>500</v>
      </c>
      <c r="GB497" s="85">
        <f t="shared" si="562"/>
        <v>500</v>
      </c>
      <c r="GC497" s="85">
        <f t="shared" si="563"/>
        <v>500</v>
      </c>
      <c r="GD497" s="85">
        <f t="shared" si="564"/>
        <v>500</v>
      </c>
      <c r="GE497" s="85">
        <f t="shared" si="565"/>
        <v>500</v>
      </c>
      <c r="GF497" s="85">
        <f t="shared" si="566"/>
        <v>500</v>
      </c>
      <c r="GG497" s="85">
        <f t="shared" si="567"/>
        <v>500</v>
      </c>
      <c r="GH497" s="101">
        <f t="shared" si="534"/>
        <v>2</v>
      </c>
      <c r="GI497" s="102">
        <f t="shared" si="535"/>
        <v>11.414135249999998</v>
      </c>
      <c r="GJ497" s="102">
        <f t="shared" si="536"/>
        <v>5.7070676249999988</v>
      </c>
      <c r="GK497" s="79">
        <f>ROW()</f>
        <v>497</v>
      </c>
    </row>
    <row r="498" spans="1:193" s="12" customFormat="1" ht="50.1" customHeight="1">
      <c r="A498" s="17">
        <f>ROW()</f>
        <v>498</v>
      </c>
      <c r="B498" s="32">
        <f t="shared" si="568"/>
        <v>492</v>
      </c>
      <c r="C498" s="33">
        <f t="shared" si="569"/>
        <v>492</v>
      </c>
      <c r="D498" s="31" t="s">
        <v>62</v>
      </c>
      <c r="E498" s="390">
        <f t="shared" si="537"/>
        <v>20.16</v>
      </c>
      <c r="F498" s="107">
        <f t="shared" si="503"/>
        <v>20.16</v>
      </c>
      <c r="G498" s="3">
        <v>0</v>
      </c>
      <c r="H498" s="4">
        <v>0</v>
      </c>
      <c r="I498" s="63"/>
      <c r="J498" s="15"/>
      <c r="K498" s="13"/>
      <c r="L498" s="98">
        <f t="shared" si="504"/>
        <v>0</v>
      </c>
      <c r="M498" s="99">
        <f>M5</f>
        <v>0.94499999999999995</v>
      </c>
      <c r="N498" s="100"/>
      <c r="O498" s="110"/>
      <c r="P498" s="95">
        <f t="shared" si="505"/>
        <v>0</v>
      </c>
      <c r="Q498" s="15"/>
      <c r="R498" s="24">
        <f t="shared" si="538"/>
        <v>0</v>
      </c>
      <c r="S498" s="25">
        <v>0</v>
      </c>
      <c r="T498" s="63"/>
      <c r="U498" s="15"/>
      <c r="V498" s="13"/>
      <c r="W498" s="98">
        <f t="shared" si="506"/>
        <v>0</v>
      </c>
      <c r="X498" s="99">
        <f>X5</f>
        <v>0.97</v>
      </c>
      <c r="Y498" s="100"/>
      <c r="Z498" s="110"/>
      <c r="AA498" s="95">
        <f t="shared" si="507"/>
        <v>0</v>
      </c>
      <c r="AB498" s="15"/>
      <c r="AC498" s="24">
        <f t="shared" si="539"/>
        <v>0</v>
      </c>
      <c r="AD498" s="5">
        <v>0</v>
      </c>
      <c r="AE498" s="63"/>
      <c r="AF498" s="15"/>
      <c r="AG498" s="13"/>
      <c r="AH498" s="98">
        <f t="shared" si="508"/>
        <v>0</v>
      </c>
      <c r="AI498" s="99">
        <f>AI5</f>
        <v>0.95499999999999996</v>
      </c>
      <c r="AJ498" s="100"/>
      <c r="AK498" s="110"/>
      <c r="AL498" s="95">
        <f t="shared" si="509"/>
        <v>0</v>
      </c>
      <c r="AM498" s="15"/>
      <c r="AN498" s="24">
        <f t="shared" si="540"/>
        <v>0</v>
      </c>
      <c r="AO498" s="5">
        <v>0</v>
      </c>
      <c r="AP498" s="63"/>
      <c r="AQ498" s="15"/>
      <c r="AR498" s="13"/>
      <c r="AS498" s="98">
        <f t="shared" si="510"/>
        <v>1</v>
      </c>
      <c r="AT498" s="99">
        <f>AT5</f>
        <v>0.96</v>
      </c>
      <c r="AU498" s="100">
        <v>21</v>
      </c>
      <c r="AV498" s="110"/>
      <c r="AW498" s="95">
        <f t="shared" si="511"/>
        <v>20.16</v>
      </c>
      <c r="AX498" s="15"/>
      <c r="AY498" s="24">
        <f t="shared" si="541"/>
        <v>1</v>
      </c>
      <c r="AZ498" s="5">
        <v>0</v>
      </c>
      <c r="BA498" s="63"/>
      <c r="BB498" s="15"/>
      <c r="BC498" s="13"/>
      <c r="BD498" s="98">
        <f t="shared" si="512"/>
        <v>0</v>
      </c>
      <c r="BE498" s="99">
        <f>BE5</f>
        <v>0.98</v>
      </c>
      <c r="BF498" s="100"/>
      <c r="BG498" s="110"/>
      <c r="BH498" s="95">
        <f t="shared" si="513"/>
        <v>0</v>
      </c>
      <c r="BI498" s="15"/>
      <c r="BJ498" s="24">
        <f t="shared" si="542"/>
        <v>0</v>
      </c>
      <c r="BK498" s="5">
        <v>0</v>
      </c>
      <c r="BL498" s="63"/>
      <c r="BM498" s="15"/>
      <c r="BN498" s="13"/>
      <c r="BO498" s="98">
        <f t="shared" si="514"/>
        <v>0</v>
      </c>
      <c r="BP498" s="99">
        <f>BP5</f>
        <v>0.94499999999999995</v>
      </c>
      <c r="BQ498" s="100"/>
      <c r="BR498" s="110"/>
      <c r="BS498" s="95">
        <f t="shared" si="515"/>
        <v>0</v>
      </c>
      <c r="BT498" s="15"/>
      <c r="BU498" s="24">
        <f t="shared" si="543"/>
        <v>0</v>
      </c>
      <c r="BV498" s="5">
        <v>0</v>
      </c>
      <c r="BW498" s="63"/>
      <c r="BX498" s="15"/>
      <c r="BY498" s="13"/>
      <c r="BZ498" s="98">
        <f t="shared" si="516"/>
        <v>0</v>
      </c>
      <c r="CA498" s="99">
        <f>CA5</f>
        <v>1</v>
      </c>
      <c r="CB498" s="100"/>
      <c r="CC498" s="110"/>
      <c r="CD498" s="95">
        <f t="shared" si="517"/>
        <v>0</v>
      </c>
      <c r="CE498" s="15"/>
      <c r="CF498" s="24">
        <f t="shared" si="544"/>
        <v>0</v>
      </c>
      <c r="CG498" s="5">
        <v>0</v>
      </c>
      <c r="CH498" s="63"/>
      <c r="CI498" s="15"/>
      <c r="CJ498" s="13"/>
      <c r="CK498" s="98">
        <f t="shared" si="518"/>
        <v>0</v>
      </c>
      <c r="CL498" s="99">
        <f>CL5</f>
        <v>1</v>
      </c>
      <c r="CM498" s="100"/>
      <c r="CN498" s="110"/>
      <c r="CO498" s="95">
        <f t="shared" si="519"/>
        <v>0</v>
      </c>
      <c r="CP498" s="15"/>
      <c r="CQ498" s="24">
        <f t="shared" si="545"/>
        <v>0</v>
      </c>
      <c r="CR498" s="5">
        <v>0</v>
      </c>
      <c r="CS498" s="63"/>
      <c r="CT498" s="15"/>
      <c r="CU498" s="13"/>
      <c r="CV498" s="98">
        <f t="shared" si="520"/>
        <v>0</v>
      </c>
      <c r="CW498" s="99">
        <f>CW5</f>
        <v>1</v>
      </c>
      <c r="CX498" s="100"/>
      <c r="CY498" s="110"/>
      <c r="CZ498" s="95">
        <f t="shared" si="521"/>
        <v>0</v>
      </c>
      <c r="DA498" s="15"/>
      <c r="DB498" s="24">
        <f t="shared" si="546"/>
        <v>0</v>
      </c>
      <c r="DC498" s="5">
        <v>0</v>
      </c>
      <c r="DD498" s="63"/>
      <c r="DE498" s="15"/>
      <c r="DF498" s="13"/>
      <c r="DG498" s="98">
        <f t="shared" si="522"/>
        <v>0</v>
      </c>
      <c r="DH498" s="99">
        <f>DH5</f>
        <v>1</v>
      </c>
      <c r="DI498" s="100"/>
      <c r="DJ498" s="110"/>
      <c r="DK498" s="95">
        <f t="shared" si="523"/>
        <v>0</v>
      </c>
      <c r="DL498" s="15"/>
      <c r="DM498" s="24">
        <f t="shared" si="547"/>
        <v>0</v>
      </c>
      <c r="DN498" s="5">
        <v>0</v>
      </c>
      <c r="DO498" s="63"/>
      <c r="DP498" s="15"/>
      <c r="DQ498" s="13"/>
      <c r="DR498" s="98">
        <f t="shared" si="524"/>
        <v>0</v>
      </c>
      <c r="DS498" s="99">
        <f>DS5</f>
        <v>1</v>
      </c>
      <c r="DT498" s="100"/>
      <c r="DU498" s="110"/>
      <c r="DV498" s="95">
        <f t="shared" si="525"/>
        <v>0</v>
      </c>
      <c r="DW498" s="15"/>
      <c r="DX498" s="24">
        <f t="shared" si="548"/>
        <v>0</v>
      </c>
      <c r="DY498" s="5">
        <v>0</v>
      </c>
      <c r="DZ498" s="63"/>
      <c r="EA498" s="15"/>
      <c r="EB498" s="13"/>
      <c r="EC498" s="98">
        <f t="shared" si="526"/>
        <v>0</v>
      </c>
      <c r="ED498" s="99">
        <f>ED5</f>
        <v>1</v>
      </c>
      <c r="EE498" s="100"/>
      <c r="EF498" s="110"/>
      <c r="EG498" s="95">
        <f t="shared" si="527"/>
        <v>0</v>
      </c>
      <c r="EH498" s="15"/>
      <c r="EI498" s="24">
        <f t="shared" si="549"/>
        <v>0</v>
      </c>
      <c r="EJ498" s="5">
        <v>0</v>
      </c>
      <c r="EK498" s="63"/>
      <c r="EL498" s="15"/>
      <c r="EM498" s="13"/>
      <c r="EN498" s="98">
        <f t="shared" si="528"/>
        <v>0</v>
      </c>
      <c r="EO498" s="99">
        <f>EO5</f>
        <v>1</v>
      </c>
      <c r="EP498" s="100"/>
      <c r="EQ498" s="110"/>
      <c r="ER498" s="95">
        <f t="shared" si="529"/>
        <v>0</v>
      </c>
      <c r="ES498" s="15"/>
      <c r="ET498" s="24">
        <f t="shared" si="550"/>
        <v>0</v>
      </c>
      <c r="EU498" s="5">
        <v>0</v>
      </c>
      <c r="EV498" s="63"/>
      <c r="EW498" s="15"/>
      <c r="EX498" s="13"/>
      <c r="EY498" s="98">
        <f t="shared" si="530"/>
        <v>0</v>
      </c>
      <c r="EZ498" s="99">
        <f>EZ5</f>
        <v>1</v>
      </c>
      <c r="FA498" s="100"/>
      <c r="FB498" s="110"/>
      <c r="FC498" s="95">
        <f t="shared" si="531"/>
        <v>0</v>
      </c>
      <c r="FD498" s="15"/>
      <c r="FE498" s="24">
        <f t="shared" si="551"/>
        <v>0</v>
      </c>
      <c r="FF498" s="5">
        <v>0</v>
      </c>
      <c r="FG498" s="63"/>
      <c r="FH498" s="15"/>
      <c r="FI498" s="13"/>
      <c r="FJ498" s="98">
        <f t="shared" si="532"/>
        <v>0</v>
      </c>
      <c r="FK498" s="99">
        <f>FK5</f>
        <v>1</v>
      </c>
      <c r="FL498" s="100"/>
      <c r="FM498" s="110"/>
      <c r="FN498" s="95">
        <f t="shared" si="533"/>
        <v>0</v>
      </c>
      <c r="FO498" s="15"/>
      <c r="FP498" s="24">
        <f t="shared" si="552"/>
        <v>0</v>
      </c>
      <c r="FQ498" s="5">
        <v>0</v>
      </c>
      <c r="FR498" s="8">
        <v>0</v>
      </c>
      <c r="FS498" s="84">
        <f t="shared" si="553"/>
        <v>500</v>
      </c>
      <c r="FT498" s="85">
        <f t="shared" si="554"/>
        <v>500</v>
      </c>
      <c r="FU498" s="85">
        <f t="shared" si="555"/>
        <v>500</v>
      </c>
      <c r="FV498" s="85">
        <f t="shared" si="556"/>
        <v>20.16</v>
      </c>
      <c r="FW498" s="85">
        <f t="shared" si="557"/>
        <v>500</v>
      </c>
      <c r="FX498" s="85">
        <f t="shared" si="558"/>
        <v>500</v>
      </c>
      <c r="FY498" s="85">
        <f t="shared" si="559"/>
        <v>500</v>
      </c>
      <c r="FZ498" s="85">
        <f t="shared" si="560"/>
        <v>500</v>
      </c>
      <c r="GA498" s="85">
        <f t="shared" si="561"/>
        <v>500</v>
      </c>
      <c r="GB498" s="85">
        <f t="shared" si="562"/>
        <v>500</v>
      </c>
      <c r="GC498" s="85">
        <f t="shared" si="563"/>
        <v>500</v>
      </c>
      <c r="GD498" s="85">
        <f t="shared" si="564"/>
        <v>500</v>
      </c>
      <c r="GE498" s="85">
        <f t="shared" si="565"/>
        <v>500</v>
      </c>
      <c r="GF498" s="85">
        <f t="shared" si="566"/>
        <v>500</v>
      </c>
      <c r="GG498" s="85">
        <f t="shared" si="567"/>
        <v>500</v>
      </c>
      <c r="GH498" s="101">
        <f t="shared" si="534"/>
        <v>1</v>
      </c>
      <c r="GI498" s="102">
        <f t="shared" si="535"/>
        <v>20.16</v>
      </c>
      <c r="GJ498" s="102">
        <f t="shared" si="536"/>
        <v>20.16</v>
      </c>
      <c r="GK498" s="79">
        <f>ROW()</f>
        <v>498</v>
      </c>
    </row>
    <row r="499" spans="1:193" s="12" customFormat="1" ht="50.1" customHeight="1">
      <c r="A499" s="17">
        <f>ROW()</f>
        <v>499</v>
      </c>
      <c r="B499" s="32">
        <f t="shared" si="568"/>
        <v>493</v>
      </c>
      <c r="C499" s="33">
        <f t="shared" si="569"/>
        <v>493</v>
      </c>
      <c r="D499" s="31" t="s">
        <v>63</v>
      </c>
      <c r="E499" s="390">
        <f t="shared" si="537"/>
        <v>23.808</v>
      </c>
      <c r="F499" s="107">
        <f t="shared" si="503"/>
        <v>23.808</v>
      </c>
      <c r="G499" s="3">
        <v>0</v>
      </c>
      <c r="H499" s="4">
        <v>0</v>
      </c>
      <c r="I499" s="63"/>
      <c r="J499" s="15"/>
      <c r="K499" s="13"/>
      <c r="L499" s="98">
        <f t="shared" si="504"/>
        <v>0</v>
      </c>
      <c r="M499" s="99">
        <f>M5</f>
        <v>0.94499999999999995</v>
      </c>
      <c r="N499" s="100"/>
      <c r="O499" s="110"/>
      <c r="P499" s="95">
        <f t="shared" si="505"/>
        <v>0</v>
      </c>
      <c r="Q499" s="15"/>
      <c r="R499" s="24">
        <f t="shared" si="538"/>
        <v>0</v>
      </c>
      <c r="S499" s="25">
        <v>0</v>
      </c>
      <c r="T499" s="63"/>
      <c r="U499" s="15"/>
      <c r="V499" s="13"/>
      <c r="W499" s="98">
        <f t="shared" si="506"/>
        <v>0</v>
      </c>
      <c r="X499" s="99">
        <f>X5</f>
        <v>0.97</v>
      </c>
      <c r="Y499" s="100"/>
      <c r="Z499" s="110"/>
      <c r="AA499" s="95">
        <f t="shared" si="507"/>
        <v>0</v>
      </c>
      <c r="AB499" s="15"/>
      <c r="AC499" s="24">
        <f t="shared" si="539"/>
        <v>0</v>
      </c>
      <c r="AD499" s="5">
        <v>0</v>
      </c>
      <c r="AE499" s="63"/>
      <c r="AF499" s="15"/>
      <c r="AG499" s="13"/>
      <c r="AH499" s="98">
        <f t="shared" si="508"/>
        <v>0</v>
      </c>
      <c r="AI499" s="99">
        <f>AI5</f>
        <v>0.95499999999999996</v>
      </c>
      <c r="AJ499" s="100"/>
      <c r="AK499" s="110"/>
      <c r="AL499" s="95">
        <f t="shared" si="509"/>
        <v>0</v>
      </c>
      <c r="AM499" s="15"/>
      <c r="AN499" s="24">
        <f t="shared" si="540"/>
        <v>0</v>
      </c>
      <c r="AO499" s="5">
        <v>0</v>
      </c>
      <c r="AP499" s="63"/>
      <c r="AQ499" s="15"/>
      <c r="AR499" s="13"/>
      <c r="AS499" s="98">
        <f t="shared" si="510"/>
        <v>1</v>
      </c>
      <c r="AT499" s="99">
        <f>AT5</f>
        <v>0.96</v>
      </c>
      <c r="AU499" s="100">
        <v>24.8</v>
      </c>
      <c r="AV499" s="110"/>
      <c r="AW499" s="95">
        <f t="shared" si="511"/>
        <v>23.808</v>
      </c>
      <c r="AX499" s="15"/>
      <c r="AY499" s="24">
        <f t="shared" si="541"/>
        <v>1</v>
      </c>
      <c r="AZ499" s="5">
        <v>0</v>
      </c>
      <c r="BA499" s="63"/>
      <c r="BB499" s="15"/>
      <c r="BC499" s="13"/>
      <c r="BD499" s="98">
        <f t="shared" si="512"/>
        <v>0</v>
      </c>
      <c r="BE499" s="99">
        <f>BE5</f>
        <v>0.98</v>
      </c>
      <c r="BF499" s="100"/>
      <c r="BG499" s="110"/>
      <c r="BH499" s="95">
        <f t="shared" si="513"/>
        <v>0</v>
      </c>
      <c r="BI499" s="15"/>
      <c r="BJ499" s="24">
        <f t="shared" si="542"/>
        <v>0</v>
      </c>
      <c r="BK499" s="5">
        <v>0</v>
      </c>
      <c r="BL499" s="63"/>
      <c r="BM499" s="15"/>
      <c r="BN499" s="13"/>
      <c r="BO499" s="98">
        <f t="shared" si="514"/>
        <v>0</v>
      </c>
      <c r="BP499" s="99">
        <f>BP5</f>
        <v>0.94499999999999995</v>
      </c>
      <c r="BQ499" s="100"/>
      <c r="BR499" s="110"/>
      <c r="BS499" s="95">
        <f t="shared" si="515"/>
        <v>0</v>
      </c>
      <c r="BT499" s="15"/>
      <c r="BU499" s="24">
        <f t="shared" si="543"/>
        <v>0</v>
      </c>
      <c r="BV499" s="5">
        <v>0</v>
      </c>
      <c r="BW499" s="63"/>
      <c r="BX499" s="15"/>
      <c r="BY499" s="13"/>
      <c r="BZ499" s="98">
        <f t="shared" si="516"/>
        <v>0</v>
      </c>
      <c r="CA499" s="99">
        <f>CA5</f>
        <v>1</v>
      </c>
      <c r="CB499" s="100"/>
      <c r="CC499" s="110"/>
      <c r="CD499" s="95">
        <f t="shared" si="517"/>
        <v>0</v>
      </c>
      <c r="CE499" s="15"/>
      <c r="CF499" s="24">
        <f t="shared" si="544"/>
        <v>0</v>
      </c>
      <c r="CG499" s="5">
        <v>0</v>
      </c>
      <c r="CH499" s="63"/>
      <c r="CI499" s="15"/>
      <c r="CJ499" s="13"/>
      <c r="CK499" s="98">
        <f t="shared" si="518"/>
        <v>0</v>
      </c>
      <c r="CL499" s="99">
        <f>CL5</f>
        <v>1</v>
      </c>
      <c r="CM499" s="100"/>
      <c r="CN499" s="110"/>
      <c r="CO499" s="95">
        <f t="shared" si="519"/>
        <v>0</v>
      </c>
      <c r="CP499" s="15"/>
      <c r="CQ499" s="24">
        <f t="shared" si="545"/>
        <v>0</v>
      </c>
      <c r="CR499" s="5">
        <v>0</v>
      </c>
      <c r="CS499" s="63"/>
      <c r="CT499" s="15"/>
      <c r="CU499" s="13"/>
      <c r="CV499" s="98">
        <f t="shared" si="520"/>
        <v>0</v>
      </c>
      <c r="CW499" s="99">
        <f>CW5</f>
        <v>1</v>
      </c>
      <c r="CX499" s="100"/>
      <c r="CY499" s="110"/>
      <c r="CZ499" s="95">
        <f t="shared" si="521"/>
        <v>0</v>
      </c>
      <c r="DA499" s="15"/>
      <c r="DB499" s="24">
        <f t="shared" si="546"/>
        <v>0</v>
      </c>
      <c r="DC499" s="5">
        <v>0</v>
      </c>
      <c r="DD499" s="63"/>
      <c r="DE499" s="15"/>
      <c r="DF499" s="13"/>
      <c r="DG499" s="98">
        <f t="shared" si="522"/>
        <v>0</v>
      </c>
      <c r="DH499" s="99">
        <f>DH5</f>
        <v>1</v>
      </c>
      <c r="DI499" s="100"/>
      <c r="DJ499" s="110"/>
      <c r="DK499" s="95">
        <f t="shared" si="523"/>
        <v>0</v>
      </c>
      <c r="DL499" s="15"/>
      <c r="DM499" s="24">
        <f t="shared" si="547"/>
        <v>0</v>
      </c>
      <c r="DN499" s="5">
        <v>0</v>
      </c>
      <c r="DO499" s="63"/>
      <c r="DP499" s="15"/>
      <c r="DQ499" s="13"/>
      <c r="DR499" s="98">
        <f t="shared" si="524"/>
        <v>0</v>
      </c>
      <c r="DS499" s="99">
        <f>DS5</f>
        <v>1</v>
      </c>
      <c r="DT499" s="100"/>
      <c r="DU499" s="110"/>
      <c r="DV499" s="95">
        <f t="shared" si="525"/>
        <v>0</v>
      </c>
      <c r="DW499" s="15"/>
      <c r="DX499" s="24">
        <f t="shared" si="548"/>
        <v>0</v>
      </c>
      <c r="DY499" s="5">
        <v>0</v>
      </c>
      <c r="DZ499" s="63"/>
      <c r="EA499" s="15"/>
      <c r="EB499" s="13"/>
      <c r="EC499" s="98">
        <f t="shared" si="526"/>
        <v>0</v>
      </c>
      <c r="ED499" s="99">
        <f>ED5</f>
        <v>1</v>
      </c>
      <c r="EE499" s="100"/>
      <c r="EF499" s="110"/>
      <c r="EG499" s="95">
        <f t="shared" si="527"/>
        <v>0</v>
      </c>
      <c r="EH499" s="15"/>
      <c r="EI499" s="24">
        <f t="shared" si="549"/>
        <v>0</v>
      </c>
      <c r="EJ499" s="5">
        <v>0</v>
      </c>
      <c r="EK499" s="63"/>
      <c r="EL499" s="15"/>
      <c r="EM499" s="13"/>
      <c r="EN499" s="98">
        <f t="shared" si="528"/>
        <v>0</v>
      </c>
      <c r="EO499" s="99">
        <f>EO5</f>
        <v>1</v>
      </c>
      <c r="EP499" s="100"/>
      <c r="EQ499" s="110"/>
      <c r="ER499" s="95">
        <f t="shared" si="529"/>
        <v>0</v>
      </c>
      <c r="ES499" s="15"/>
      <c r="ET499" s="24">
        <f t="shared" si="550"/>
        <v>0</v>
      </c>
      <c r="EU499" s="5">
        <v>0</v>
      </c>
      <c r="EV499" s="63"/>
      <c r="EW499" s="15"/>
      <c r="EX499" s="13"/>
      <c r="EY499" s="98">
        <f t="shared" si="530"/>
        <v>0</v>
      </c>
      <c r="EZ499" s="99">
        <f>EZ5</f>
        <v>1</v>
      </c>
      <c r="FA499" s="100"/>
      <c r="FB499" s="110"/>
      <c r="FC499" s="95">
        <f t="shared" si="531"/>
        <v>0</v>
      </c>
      <c r="FD499" s="15"/>
      <c r="FE499" s="24">
        <f t="shared" si="551"/>
        <v>0</v>
      </c>
      <c r="FF499" s="5">
        <v>0</v>
      </c>
      <c r="FG499" s="63"/>
      <c r="FH499" s="15"/>
      <c r="FI499" s="13"/>
      <c r="FJ499" s="98">
        <f t="shared" si="532"/>
        <v>0</v>
      </c>
      <c r="FK499" s="99">
        <f>FK5</f>
        <v>1</v>
      </c>
      <c r="FL499" s="100"/>
      <c r="FM499" s="110"/>
      <c r="FN499" s="95">
        <f t="shared" si="533"/>
        <v>0</v>
      </c>
      <c r="FO499" s="15"/>
      <c r="FP499" s="24">
        <f t="shared" si="552"/>
        <v>0</v>
      </c>
      <c r="FQ499" s="5">
        <v>0</v>
      </c>
      <c r="FR499" s="8">
        <v>0</v>
      </c>
      <c r="FS499" s="84">
        <f t="shared" si="553"/>
        <v>500</v>
      </c>
      <c r="FT499" s="85">
        <f t="shared" si="554"/>
        <v>500</v>
      </c>
      <c r="FU499" s="85">
        <f t="shared" si="555"/>
        <v>500</v>
      </c>
      <c r="FV499" s="85">
        <f t="shared" si="556"/>
        <v>23.808</v>
      </c>
      <c r="FW499" s="85">
        <f t="shared" si="557"/>
        <v>500</v>
      </c>
      <c r="FX499" s="85">
        <f t="shared" si="558"/>
        <v>500</v>
      </c>
      <c r="FY499" s="85">
        <f t="shared" si="559"/>
        <v>500</v>
      </c>
      <c r="FZ499" s="85">
        <f t="shared" si="560"/>
        <v>500</v>
      </c>
      <c r="GA499" s="85">
        <f t="shared" si="561"/>
        <v>500</v>
      </c>
      <c r="GB499" s="85">
        <f t="shared" si="562"/>
        <v>500</v>
      </c>
      <c r="GC499" s="85">
        <f t="shared" si="563"/>
        <v>500</v>
      </c>
      <c r="GD499" s="85">
        <f t="shared" si="564"/>
        <v>500</v>
      </c>
      <c r="GE499" s="85">
        <f t="shared" si="565"/>
        <v>500</v>
      </c>
      <c r="GF499" s="85">
        <f t="shared" si="566"/>
        <v>500</v>
      </c>
      <c r="GG499" s="85">
        <f t="shared" si="567"/>
        <v>500</v>
      </c>
      <c r="GH499" s="101">
        <f t="shared" si="534"/>
        <v>1</v>
      </c>
      <c r="GI499" s="102">
        <f t="shared" si="535"/>
        <v>23.808</v>
      </c>
      <c r="GJ499" s="102">
        <f t="shared" si="536"/>
        <v>23.808</v>
      </c>
      <c r="GK499" s="79">
        <f>ROW()</f>
        <v>499</v>
      </c>
    </row>
    <row r="500" spans="1:193" s="12" customFormat="1" ht="50.1" customHeight="1">
      <c r="A500" s="17">
        <f>ROW()</f>
        <v>500</v>
      </c>
      <c r="B500" s="32">
        <f t="shared" si="568"/>
        <v>494</v>
      </c>
      <c r="C500" s="33">
        <f t="shared" si="569"/>
        <v>494</v>
      </c>
      <c r="D500" s="31" t="s">
        <v>64</v>
      </c>
      <c r="E500" s="390">
        <f t="shared" si="537"/>
        <v>5.2420567499999997</v>
      </c>
      <c r="F500" s="107">
        <f t="shared" si="503"/>
        <v>5.394603375</v>
      </c>
      <c r="G500" s="3">
        <v>0</v>
      </c>
      <c r="H500" s="4">
        <v>0</v>
      </c>
      <c r="I500" s="63"/>
      <c r="J500" s="15"/>
      <c r="K500" s="13"/>
      <c r="L500" s="98">
        <f t="shared" si="504"/>
        <v>1</v>
      </c>
      <c r="M500" s="99">
        <f>M5</f>
        <v>0.94499999999999995</v>
      </c>
      <c r="N500" s="100">
        <v>5.87</v>
      </c>
      <c r="O500" s="110">
        <v>416153</v>
      </c>
      <c r="P500" s="95">
        <f t="shared" si="505"/>
        <v>5.5471500000000002</v>
      </c>
      <c r="Q500" s="15"/>
      <c r="R500" s="24">
        <f t="shared" si="538"/>
        <v>2</v>
      </c>
      <c r="S500" s="25">
        <v>0</v>
      </c>
      <c r="T500" s="63"/>
      <c r="U500" s="15"/>
      <c r="V500" s="13"/>
      <c r="W500" s="98">
        <f t="shared" si="506"/>
        <v>0</v>
      </c>
      <c r="X500" s="99">
        <f>X5</f>
        <v>0.97</v>
      </c>
      <c r="Y500" s="100"/>
      <c r="Z500" s="110"/>
      <c r="AA500" s="95">
        <f t="shared" si="507"/>
        <v>0</v>
      </c>
      <c r="AB500" s="15"/>
      <c r="AC500" s="24">
        <f t="shared" si="539"/>
        <v>0</v>
      </c>
      <c r="AD500" s="5">
        <v>0</v>
      </c>
      <c r="AE500" s="63"/>
      <c r="AF500" s="15"/>
      <c r="AG500" s="13"/>
      <c r="AH500" s="98">
        <f t="shared" si="508"/>
        <v>0</v>
      </c>
      <c r="AI500" s="99">
        <f>AI5</f>
        <v>0.95499999999999996</v>
      </c>
      <c r="AJ500" s="100"/>
      <c r="AK500" s="110"/>
      <c r="AL500" s="95">
        <f t="shared" si="509"/>
        <v>0</v>
      </c>
      <c r="AM500" s="15"/>
      <c r="AN500" s="24">
        <f t="shared" si="540"/>
        <v>0</v>
      </c>
      <c r="AO500" s="5">
        <v>0</v>
      </c>
      <c r="AP500" s="63"/>
      <c r="AQ500" s="15"/>
      <c r="AR500" s="13"/>
      <c r="AS500" s="98">
        <f t="shared" si="510"/>
        <v>0</v>
      </c>
      <c r="AT500" s="99">
        <f>AT5</f>
        <v>0.96</v>
      </c>
      <c r="AU500" s="100"/>
      <c r="AV500" s="110"/>
      <c r="AW500" s="95">
        <f t="shared" si="511"/>
        <v>0</v>
      </c>
      <c r="AX500" s="15"/>
      <c r="AY500" s="24">
        <f t="shared" si="541"/>
        <v>0</v>
      </c>
      <c r="AZ500" s="5">
        <v>0</v>
      </c>
      <c r="BA500" s="63"/>
      <c r="BB500" s="15"/>
      <c r="BC500" s="13"/>
      <c r="BD500" s="98">
        <f t="shared" si="512"/>
        <v>0</v>
      </c>
      <c r="BE500" s="99">
        <f>BE5</f>
        <v>0.98</v>
      </c>
      <c r="BF500" s="100"/>
      <c r="BG500" s="110"/>
      <c r="BH500" s="95">
        <f t="shared" si="513"/>
        <v>0</v>
      </c>
      <c r="BI500" s="15"/>
      <c r="BJ500" s="24">
        <f t="shared" si="542"/>
        <v>0</v>
      </c>
      <c r="BK500" s="5">
        <v>0</v>
      </c>
      <c r="BL500" s="63"/>
      <c r="BM500" s="15"/>
      <c r="BN500" s="13"/>
      <c r="BO500" s="98">
        <f t="shared" si="514"/>
        <v>1</v>
      </c>
      <c r="BP500" s="99">
        <f>BP5</f>
        <v>0.94499999999999995</v>
      </c>
      <c r="BQ500" s="100">
        <v>5.5471500000000002</v>
      </c>
      <c r="BR500" s="110"/>
      <c r="BS500" s="95">
        <f t="shared" si="515"/>
        <v>5.2420567499999997</v>
      </c>
      <c r="BT500" s="15"/>
      <c r="BU500" s="24">
        <f t="shared" si="543"/>
        <v>1</v>
      </c>
      <c r="BV500" s="5">
        <v>0</v>
      </c>
      <c r="BW500" s="63"/>
      <c r="BX500" s="15"/>
      <c r="BY500" s="13"/>
      <c r="BZ500" s="98">
        <f t="shared" si="516"/>
        <v>0</v>
      </c>
      <c r="CA500" s="99">
        <f>CA5</f>
        <v>1</v>
      </c>
      <c r="CB500" s="100"/>
      <c r="CC500" s="110"/>
      <c r="CD500" s="95">
        <f t="shared" si="517"/>
        <v>0</v>
      </c>
      <c r="CE500" s="15"/>
      <c r="CF500" s="24">
        <f t="shared" si="544"/>
        <v>0</v>
      </c>
      <c r="CG500" s="5">
        <v>0</v>
      </c>
      <c r="CH500" s="63"/>
      <c r="CI500" s="15"/>
      <c r="CJ500" s="13"/>
      <c r="CK500" s="98">
        <f t="shared" si="518"/>
        <v>0</v>
      </c>
      <c r="CL500" s="99">
        <f>CL5</f>
        <v>1</v>
      </c>
      <c r="CM500" s="100"/>
      <c r="CN500" s="110"/>
      <c r="CO500" s="95">
        <f t="shared" si="519"/>
        <v>0</v>
      </c>
      <c r="CP500" s="15"/>
      <c r="CQ500" s="24">
        <f t="shared" si="545"/>
        <v>0</v>
      </c>
      <c r="CR500" s="5">
        <v>0</v>
      </c>
      <c r="CS500" s="63"/>
      <c r="CT500" s="15"/>
      <c r="CU500" s="13"/>
      <c r="CV500" s="98">
        <f t="shared" si="520"/>
        <v>0</v>
      </c>
      <c r="CW500" s="99">
        <f>CW5</f>
        <v>1</v>
      </c>
      <c r="CX500" s="100"/>
      <c r="CY500" s="110"/>
      <c r="CZ500" s="95">
        <f t="shared" si="521"/>
        <v>0</v>
      </c>
      <c r="DA500" s="15"/>
      <c r="DB500" s="24">
        <f t="shared" si="546"/>
        <v>0</v>
      </c>
      <c r="DC500" s="5">
        <v>0</v>
      </c>
      <c r="DD500" s="63"/>
      <c r="DE500" s="15"/>
      <c r="DF500" s="13"/>
      <c r="DG500" s="98">
        <f t="shared" si="522"/>
        <v>0</v>
      </c>
      <c r="DH500" s="99">
        <f>DH5</f>
        <v>1</v>
      </c>
      <c r="DI500" s="100"/>
      <c r="DJ500" s="110"/>
      <c r="DK500" s="95">
        <f t="shared" si="523"/>
        <v>0</v>
      </c>
      <c r="DL500" s="15"/>
      <c r="DM500" s="24">
        <f t="shared" si="547"/>
        <v>0</v>
      </c>
      <c r="DN500" s="5">
        <v>0</v>
      </c>
      <c r="DO500" s="63"/>
      <c r="DP500" s="15"/>
      <c r="DQ500" s="13"/>
      <c r="DR500" s="98">
        <f t="shared" si="524"/>
        <v>0</v>
      </c>
      <c r="DS500" s="99">
        <f>DS5</f>
        <v>1</v>
      </c>
      <c r="DT500" s="100"/>
      <c r="DU500" s="110"/>
      <c r="DV500" s="95">
        <f t="shared" si="525"/>
        <v>0</v>
      </c>
      <c r="DW500" s="15"/>
      <c r="DX500" s="24">
        <f t="shared" si="548"/>
        <v>0</v>
      </c>
      <c r="DY500" s="5">
        <v>0</v>
      </c>
      <c r="DZ500" s="63"/>
      <c r="EA500" s="15"/>
      <c r="EB500" s="13"/>
      <c r="EC500" s="98">
        <f t="shared" si="526"/>
        <v>0</v>
      </c>
      <c r="ED500" s="99">
        <f>ED5</f>
        <v>1</v>
      </c>
      <c r="EE500" s="100"/>
      <c r="EF500" s="110"/>
      <c r="EG500" s="95">
        <f t="shared" si="527"/>
        <v>0</v>
      </c>
      <c r="EH500" s="15"/>
      <c r="EI500" s="24">
        <f t="shared" si="549"/>
        <v>0</v>
      </c>
      <c r="EJ500" s="5">
        <v>0</v>
      </c>
      <c r="EK500" s="63"/>
      <c r="EL500" s="15"/>
      <c r="EM500" s="13"/>
      <c r="EN500" s="98">
        <f t="shared" si="528"/>
        <v>0</v>
      </c>
      <c r="EO500" s="99">
        <f>EO5</f>
        <v>1</v>
      </c>
      <c r="EP500" s="100"/>
      <c r="EQ500" s="110"/>
      <c r="ER500" s="95">
        <f t="shared" si="529"/>
        <v>0</v>
      </c>
      <c r="ES500" s="15"/>
      <c r="ET500" s="24">
        <f t="shared" si="550"/>
        <v>0</v>
      </c>
      <c r="EU500" s="5">
        <v>0</v>
      </c>
      <c r="EV500" s="63"/>
      <c r="EW500" s="15"/>
      <c r="EX500" s="13"/>
      <c r="EY500" s="98">
        <f t="shared" si="530"/>
        <v>0</v>
      </c>
      <c r="EZ500" s="99">
        <f>EZ5</f>
        <v>1</v>
      </c>
      <c r="FA500" s="100"/>
      <c r="FB500" s="110"/>
      <c r="FC500" s="95">
        <f t="shared" si="531"/>
        <v>0</v>
      </c>
      <c r="FD500" s="15"/>
      <c r="FE500" s="24">
        <f t="shared" si="551"/>
        <v>0</v>
      </c>
      <c r="FF500" s="5">
        <v>0</v>
      </c>
      <c r="FG500" s="63"/>
      <c r="FH500" s="15"/>
      <c r="FI500" s="13"/>
      <c r="FJ500" s="98">
        <f t="shared" si="532"/>
        <v>0</v>
      </c>
      <c r="FK500" s="99">
        <f>FK5</f>
        <v>1</v>
      </c>
      <c r="FL500" s="100"/>
      <c r="FM500" s="110"/>
      <c r="FN500" s="95">
        <f t="shared" si="533"/>
        <v>0</v>
      </c>
      <c r="FO500" s="15"/>
      <c r="FP500" s="24">
        <f t="shared" si="552"/>
        <v>0</v>
      </c>
      <c r="FQ500" s="5">
        <v>0</v>
      </c>
      <c r="FR500" s="8">
        <v>0</v>
      </c>
      <c r="FS500" s="84">
        <f t="shared" si="553"/>
        <v>5.5471500000000002</v>
      </c>
      <c r="FT500" s="85">
        <f t="shared" si="554"/>
        <v>500</v>
      </c>
      <c r="FU500" s="85">
        <f t="shared" si="555"/>
        <v>500</v>
      </c>
      <c r="FV500" s="85">
        <f t="shared" si="556"/>
        <v>500</v>
      </c>
      <c r="FW500" s="85">
        <f t="shared" si="557"/>
        <v>500</v>
      </c>
      <c r="FX500" s="85">
        <f t="shared" si="558"/>
        <v>5.2420567499999997</v>
      </c>
      <c r="FY500" s="85">
        <f t="shared" si="559"/>
        <v>500</v>
      </c>
      <c r="FZ500" s="85">
        <f t="shared" si="560"/>
        <v>500</v>
      </c>
      <c r="GA500" s="85">
        <f t="shared" si="561"/>
        <v>500</v>
      </c>
      <c r="GB500" s="85">
        <f t="shared" si="562"/>
        <v>500</v>
      </c>
      <c r="GC500" s="85">
        <f t="shared" si="563"/>
        <v>500</v>
      </c>
      <c r="GD500" s="85">
        <f t="shared" si="564"/>
        <v>500</v>
      </c>
      <c r="GE500" s="85">
        <f t="shared" si="565"/>
        <v>500</v>
      </c>
      <c r="GF500" s="85">
        <f t="shared" si="566"/>
        <v>500</v>
      </c>
      <c r="GG500" s="85">
        <f t="shared" si="567"/>
        <v>500</v>
      </c>
      <c r="GH500" s="101">
        <f t="shared" si="534"/>
        <v>2</v>
      </c>
      <c r="GI500" s="102">
        <f t="shared" si="535"/>
        <v>10.78920675</v>
      </c>
      <c r="GJ500" s="102">
        <f t="shared" si="536"/>
        <v>5.394603375</v>
      </c>
      <c r="GK500" s="79">
        <f>ROW()</f>
        <v>500</v>
      </c>
    </row>
    <row r="501" spans="1:193" s="12" customFormat="1" ht="50.1" customHeight="1">
      <c r="A501" s="17">
        <f>ROW()</f>
        <v>501</v>
      </c>
      <c r="B501" s="32">
        <f t="shared" si="568"/>
        <v>495</v>
      </c>
      <c r="C501" s="33">
        <f t="shared" si="569"/>
        <v>495</v>
      </c>
      <c r="D501" s="31" t="s">
        <v>65</v>
      </c>
      <c r="E501" s="390">
        <f t="shared" si="537"/>
        <v>3.4917277499999999</v>
      </c>
      <c r="F501" s="107">
        <f t="shared" si="503"/>
        <v>3.5933388749999997</v>
      </c>
      <c r="G501" s="3">
        <v>0</v>
      </c>
      <c r="H501" s="4">
        <v>0</v>
      </c>
      <c r="I501" s="63"/>
      <c r="J501" s="15"/>
      <c r="K501" s="13"/>
      <c r="L501" s="98">
        <f t="shared" si="504"/>
        <v>1</v>
      </c>
      <c r="M501" s="99">
        <f>M5</f>
        <v>0.94499999999999995</v>
      </c>
      <c r="N501" s="100">
        <v>3.91</v>
      </c>
      <c r="O501" s="110">
        <v>416067</v>
      </c>
      <c r="P501" s="95">
        <f t="shared" si="505"/>
        <v>3.69495</v>
      </c>
      <c r="Q501" s="15"/>
      <c r="R501" s="24">
        <f t="shared" si="538"/>
        <v>2</v>
      </c>
      <c r="S501" s="25">
        <v>0</v>
      </c>
      <c r="T501" s="63"/>
      <c r="U501" s="15"/>
      <c r="V501" s="13"/>
      <c r="W501" s="98">
        <f t="shared" si="506"/>
        <v>0</v>
      </c>
      <c r="X501" s="99">
        <f>X5</f>
        <v>0.97</v>
      </c>
      <c r="Y501" s="100"/>
      <c r="Z501" s="110"/>
      <c r="AA501" s="95">
        <f t="shared" si="507"/>
        <v>0</v>
      </c>
      <c r="AB501" s="15"/>
      <c r="AC501" s="24">
        <f t="shared" si="539"/>
        <v>0</v>
      </c>
      <c r="AD501" s="5">
        <v>0</v>
      </c>
      <c r="AE501" s="63"/>
      <c r="AF501" s="15"/>
      <c r="AG501" s="13"/>
      <c r="AH501" s="98">
        <f t="shared" si="508"/>
        <v>0</v>
      </c>
      <c r="AI501" s="99">
        <f>AI5</f>
        <v>0.95499999999999996</v>
      </c>
      <c r="AJ501" s="100"/>
      <c r="AK501" s="110"/>
      <c r="AL501" s="95">
        <f t="shared" si="509"/>
        <v>0</v>
      </c>
      <c r="AM501" s="15"/>
      <c r="AN501" s="24">
        <f t="shared" si="540"/>
        <v>0</v>
      </c>
      <c r="AO501" s="5">
        <v>0</v>
      </c>
      <c r="AP501" s="63"/>
      <c r="AQ501" s="15"/>
      <c r="AR501" s="13"/>
      <c r="AS501" s="98">
        <f t="shared" si="510"/>
        <v>0</v>
      </c>
      <c r="AT501" s="99">
        <f>AT5</f>
        <v>0.96</v>
      </c>
      <c r="AU501" s="100"/>
      <c r="AV501" s="110"/>
      <c r="AW501" s="95">
        <f t="shared" si="511"/>
        <v>0</v>
      </c>
      <c r="AX501" s="15"/>
      <c r="AY501" s="24">
        <f t="shared" si="541"/>
        <v>0</v>
      </c>
      <c r="AZ501" s="5">
        <v>0</v>
      </c>
      <c r="BA501" s="63"/>
      <c r="BB501" s="15"/>
      <c r="BC501" s="13"/>
      <c r="BD501" s="98">
        <f t="shared" si="512"/>
        <v>0</v>
      </c>
      <c r="BE501" s="99">
        <f>BE5</f>
        <v>0.98</v>
      </c>
      <c r="BF501" s="100"/>
      <c r="BG501" s="110"/>
      <c r="BH501" s="95">
        <f t="shared" si="513"/>
        <v>0</v>
      </c>
      <c r="BI501" s="15"/>
      <c r="BJ501" s="24">
        <f t="shared" si="542"/>
        <v>0</v>
      </c>
      <c r="BK501" s="5">
        <v>0</v>
      </c>
      <c r="BL501" s="63"/>
      <c r="BM501" s="15"/>
      <c r="BN501" s="13"/>
      <c r="BO501" s="98">
        <f t="shared" si="514"/>
        <v>1</v>
      </c>
      <c r="BP501" s="99">
        <f>BP5</f>
        <v>0.94499999999999995</v>
      </c>
      <c r="BQ501" s="100">
        <v>3.69495</v>
      </c>
      <c r="BR501" s="110"/>
      <c r="BS501" s="95">
        <f t="shared" si="515"/>
        <v>3.4917277499999999</v>
      </c>
      <c r="BT501" s="15"/>
      <c r="BU501" s="24">
        <f t="shared" si="543"/>
        <v>1</v>
      </c>
      <c r="BV501" s="5">
        <v>0</v>
      </c>
      <c r="BW501" s="63"/>
      <c r="BX501" s="15"/>
      <c r="BY501" s="13"/>
      <c r="BZ501" s="98">
        <f t="shared" si="516"/>
        <v>0</v>
      </c>
      <c r="CA501" s="99">
        <f>CA5</f>
        <v>1</v>
      </c>
      <c r="CB501" s="100"/>
      <c r="CC501" s="110"/>
      <c r="CD501" s="95">
        <f t="shared" si="517"/>
        <v>0</v>
      </c>
      <c r="CE501" s="15"/>
      <c r="CF501" s="24">
        <f t="shared" si="544"/>
        <v>0</v>
      </c>
      <c r="CG501" s="5">
        <v>0</v>
      </c>
      <c r="CH501" s="63"/>
      <c r="CI501" s="15"/>
      <c r="CJ501" s="13"/>
      <c r="CK501" s="98">
        <f t="shared" si="518"/>
        <v>0</v>
      </c>
      <c r="CL501" s="99">
        <f>CL5</f>
        <v>1</v>
      </c>
      <c r="CM501" s="100"/>
      <c r="CN501" s="110"/>
      <c r="CO501" s="95">
        <f t="shared" si="519"/>
        <v>0</v>
      </c>
      <c r="CP501" s="15"/>
      <c r="CQ501" s="24">
        <f t="shared" si="545"/>
        <v>0</v>
      </c>
      <c r="CR501" s="5">
        <v>0</v>
      </c>
      <c r="CS501" s="63"/>
      <c r="CT501" s="15"/>
      <c r="CU501" s="13"/>
      <c r="CV501" s="98">
        <f t="shared" si="520"/>
        <v>0</v>
      </c>
      <c r="CW501" s="99">
        <f>CW5</f>
        <v>1</v>
      </c>
      <c r="CX501" s="100"/>
      <c r="CY501" s="110"/>
      <c r="CZ501" s="95">
        <f t="shared" si="521"/>
        <v>0</v>
      </c>
      <c r="DA501" s="15"/>
      <c r="DB501" s="24">
        <f t="shared" si="546"/>
        <v>0</v>
      </c>
      <c r="DC501" s="5">
        <v>0</v>
      </c>
      <c r="DD501" s="63"/>
      <c r="DE501" s="15"/>
      <c r="DF501" s="13"/>
      <c r="DG501" s="98">
        <f t="shared" si="522"/>
        <v>0</v>
      </c>
      <c r="DH501" s="99">
        <f>DH5</f>
        <v>1</v>
      </c>
      <c r="DI501" s="100"/>
      <c r="DJ501" s="110"/>
      <c r="DK501" s="95">
        <f t="shared" si="523"/>
        <v>0</v>
      </c>
      <c r="DL501" s="15"/>
      <c r="DM501" s="24">
        <f t="shared" si="547"/>
        <v>0</v>
      </c>
      <c r="DN501" s="5">
        <v>0</v>
      </c>
      <c r="DO501" s="63"/>
      <c r="DP501" s="15"/>
      <c r="DQ501" s="13"/>
      <c r="DR501" s="98">
        <f t="shared" si="524"/>
        <v>0</v>
      </c>
      <c r="DS501" s="99">
        <f>DS5</f>
        <v>1</v>
      </c>
      <c r="DT501" s="100"/>
      <c r="DU501" s="110"/>
      <c r="DV501" s="95">
        <f t="shared" si="525"/>
        <v>0</v>
      </c>
      <c r="DW501" s="15"/>
      <c r="DX501" s="24">
        <f t="shared" si="548"/>
        <v>0</v>
      </c>
      <c r="DY501" s="5">
        <v>0</v>
      </c>
      <c r="DZ501" s="63"/>
      <c r="EA501" s="15"/>
      <c r="EB501" s="13"/>
      <c r="EC501" s="98">
        <f t="shared" si="526"/>
        <v>0</v>
      </c>
      <c r="ED501" s="99">
        <f>ED5</f>
        <v>1</v>
      </c>
      <c r="EE501" s="100"/>
      <c r="EF501" s="110"/>
      <c r="EG501" s="95">
        <f t="shared" si="527"/>
        <v>0</v>
      </c>
      <c r="EH501" s="15"/>
      <c r="EI501" s="24">
        <f t="shared" si="549"/>
        <v>0</v>
      </c>
      <c r="EJ501" s="5">
        <v>0</v>
      </c>
      <c r="EK501" s="63"/>
      <c r="EL501" s="15"/>
      <c r="EM501" s="13"/>
      <c r="EN501" s="98">
        <f t="shared" si="528"/>
        <v>0</v>
      </c>
      <c r="EO501" s="99">
        <f>EO5</f>
        <v>1</v>
      </c>
      <c r="EP501" s="100"/>
      <c r="EQ501" s="110"/>
      <c r="ER501" s="95">
        <f t="shared" si="529"/>
        <v>0</v>
      </c>
      <c r="ES501" s="15"/>
      <c r="ET501" s="24">
        <f t="shared" si="550"/>
        <v>0</v>
      </c>
      <c r="EU501" s="5">
        <v>0</v>
      </c>
      <c r="EV501" s="63"/>
      <c r="EW501" s="15"/>
      <c r="EX501" s="13"/>
      <c r="EY501" s="98">
        <f t="shared" si="530"/>
        <v>0</v>
      </c>
      <c r="EZ501" s="99">
        <f>EZ5</f>
        <v>1</v>
      </c>
      <c r="FA501" s="100"/>
      <c r="FB501" s="110"/>
      <c r="FC501" s="95">
        <f t="shared" si="531"/>
        <v>0</v>
      </c>
      <c r="FD501" s="15"/>
      <c r="FE501" s="24">
        <f t="shared" si="551"/>
        <v>0</v>
      </c>
      <c r="FF501" s="5">
        <v>0</v>
      </c>
      <c r="FG501" s="63"/>
      <c r="FH501" s="15"/>
      <c r="FI501" s="13"/>
      <c r="FJ501" s="98">
        <f t="shared" si="532"/>
        <v>0</v>
      </c>
      <c r="FK501" s="99">
        <f>FK5</f>
        <v>1</v>
      </c>
      <c r="FL501" s="100"/>
      <c r="FM501" s="110"/>
      <c r="FN501" s="95">
        <f t="shared" si="533"/>
        <v>0</v>
      </c>
      <c r="FO501" s="15"/>
      <c r="FP501" s="24">
        <f t="shared" si="552"/>
        <v>0</v>
      </c>
      <c r="FQ501" s="5">
        <v>0</v>
      </c>
      <c r="FR501" s="8">
        <v>0</v>
      </c>
      <c r="FS501" s="84">
        <f t="shared" si="553"/>
        <v>3.69495</v>
      </c>
      <c r="FT501" s="85">
        <f t="shared" si="554"/>
        <v>500</v>
      </c>
      <c r="FU501" s="85">
        <f t="shared" si="555"/>
        <v>500</v>
      </c>
      <c r="FV501" s="85">
        <f t="shared" si="556"/>
        <v>500</v>
      </c>
      <c r="FW501" s="85">
        <f t="shared" si="557"/>
        <v>500</v>
      </c>
      <c r="FX501" s="85">
        <f t="shared" si="558"/>
        <v>3.4917277499999999</v>
      </c>
      <c r="FY501" s="85">
        <f t="shared" si="559"/>
        <v>500</v>
      </c>
      <c r="FZ501" s="85">
        <f t="shared" si="560"/>
        <v>500</v>
      </c>
      <c r="GA501" s="85">
        <f t="shared" si="561"/>
        <v>500</v>
      </c>
      <c r="GB501" s="85">
        <f t="shared" si="562"/>
        <v>500</v>
      </c>
      <c r="GC501" s="85">
        <f t="shared" si="563"/>
        <v>500</v>
      </c>
      <c r="GD501" s="85">
        <f t="shared" si="564"/>
        <v>500</v>
      </c>
      <c r="GE501" s="85">
        <f t="shared" si="565"/>
        <v>500</v>
      </c>
      <c r="GF501" s="85">
        <f t="shared" si="566"/>
        <v>500</v>
      </c>
      <c r="GG501" s="85">
        <f t="shared" si="567"/>
        <v>500</v>
      </c>
      <c r="GH501" s="101">
        <f t="shared" si="534"/>
        <v>2</v>
      </c>
      <c r="GI501" s="102">
        <f t="shared" si="535"/>
        <v>7.1866777499999994</v>
      </c>
      <c r="GJ501" s="102">
        <f t="shared" si="536"/>
        <v>3.5933388749999997</v>
      </c>
      <c r="GK501" s="79">
        <f>ROW()</f>
        <v>501</v>
      </c>
    </row>
    <row r="502" spans="1:193" s="12" customFormat="1" ht="50.1" customHeight="1">
      <c r="A502" s="17">
        <f>ROW()</f>
        <v>502</v>
      </c>
      <c r="B502" s="32">
        <f t="shared" si="568"/>
        <v>496</v>
      </c>
      <c r="C502" s="33">
        <f t="shared" si="569"/>
        <v>496</v>
      </c>
      <c r="D502" s="31" t="s">
        <v>66</v>
      </c>
      <c r="E502" s="390">
        <f t="shared" si="537"/>
        <v>2.1164692500000002</v>
      </c>
      <c r="F502" s="107">
        <f t="shared" si="503"/>
        <v>2.1780596250000004</v>
      </c>
      <c r="G502" s="3">
        <v>0</v>
      </c>
      <c r="H502" s="4">
        <v>0</v>
      </c>
      <c r="I502" s="63"/>
      <c r="J502" s="15"/>
      <c r="K502" s="13"/>
      <c r="L502" s="98">
        <f t="shared" si="504"/>
        <v>1</v>
      </c>
      <c r="M502" s="99">
        <f>M5</f>
        <v>0.94499999999999995</v>
      </c>
      <c r="N502" s="100">
        <v>2.37</v>
      </c>
      <c r="O502" s="110">
        <v>121716</v>
      </c>
      <c r="P502" s="95">
        <f t="shared" si="505"/>
        <v>2.2396500000000001</v>
      </c>
      <c r="Q502" s="15"/>
      <c r="R502" s="24">
        <f t="shared" si="538"/>
        <v>2</v>
      </c>
      <c r="S502" s="25">
        <v>0</v>
      </c>
      <c r="T502" s="63"/>
      <c r="U502" s="15"/>
      <c r="V502" s="13"/>
      <c r="W502" s="98">
        <f t="shared" si="506"/>
        <v>0</v>
      </c>
      <c r="X502" s="99">
        <f>X5</f>
        <v>0.97</v>
      </c>
      <c r="Y502" s="100"/>
      <c r="Z502" s="110"/>
      <c r="AA502" s="95">
        <f t="shared" si="507"/>
        <v>0</v>
      </c>
      <c r="AB502" s="15"/>
      <c r="AC502" s="24">
        <f t="shared" si="539"/>
        <v>0</v>
      </c>
      <c r="AD502" s="5">
        <v>0</v>
      </c>
      <c r="AE502" s="63"/>
      <c r="AF502" s="15"/>
      <c r="AG502" s="13"/>
      <c r="AH502" s="98">
        <f t="shared" si="508"/>
        <v>0</v>
      </c>
      <c r="AI502" s="99">
        <f>AI5</f>
        <v>0.95499999999999996</v>
      </c>
      <c r="AJ502" s="100"/>
      <c r="AK502" s="110"/>
      <c r="AL502" s="95">
        <f t="shared" si="509"/>
        <v>0</v>
      </c>
      <c r="AM502" s="15"/>
      <c r="AN502" s="24">
        <f t="shared" si="540"/>
        <v>0</v>
      </c>
      <c r="AO502" s="5">
        <v>0</v>
      </c>
      <c r="AP502" s="63"/>
      <c r="AQ502" s="15"/>
      <c r="AR502" s="13"/>
      <c r="AS502" s="98">
        <f t="shared" si="510"/>
        <v>0</v>
      </c>
      <c r="AT502" s="99">
        <f>AT5</f>
        <v>0.96</v>
      </c>
      <c r="AU502" s="100"/>
      <c r="AV502" s="110"/>
      <c r="AW502" s="95">
        <f t="shared" si="511"/>
        <v>0</v>
      </c>
      <c r="AX502" s="15"/>
      <c r="AY502" s="24">
        <f t="shared" si="541"/>
        <v>0</v>
      </c>
      <c r="AZ502" s="5">
        <v>0</v>
      </c>
      <c r="BA502" s="63"/>
      <c r="BB502" s="15"/>
      <c r="BC502" s="13"/>
      <c r="BD502" s="98">
        <f t="shared" si="512"/>
        <v>0</v>
      </c>
      <c r="BE502" s="99">
        <f>BE5</f>
        <v>0.98</v>
      </c>
      <c r="BF502" s="100"/>
      <c r="BG502" s="110"/>
      <c r="BH502" s="95">
        <f t="shared" si="513"/>
        <v>0</v>
      </c>
      <c r="BI502" s="15"/>
      <c r="BJ502" s="24">
        <f t="shared" si="542"/>
        <v>0</v>
      </c>
      <c r="BK502" s="5">
        <v>0</v>
      </c>
      <c r="BL502" s="63"/>
      <c r="BM502" s="15"/>
      <c r="BN502" s="13"/>
      <c r="BO502" s="98">
        <f t="shared" si="514"/>
        <v>1</v>
      </c>
      <c r="BP502" s="99">
        <f>BP5</f>
        <v>0.94499999999999995</v>
      </c>
      <c r="BQ502" s="100">
        <v>2.2396500000000001</v>
      </c>
      <c r="BR502" s="110"/>
      <c r="BS502" s="95">
        <f t="shared" si="515"/>
        <v>2.1164692500000002</v>
      </c>
      <c r="BT502" s="15"/>
      <c r="BU502" s="24">
        <f t="shared" si="543"/>
        <v>1</v>
      </c>
      <c r="BV502" s="5">
        <v>0</v>
      </c>
      <c r="BW502" s="63"/>
      <c r="BX502" s="15"/>
      <c r="BY502" s="13"/>
      <c r="BZ502" s="98">
        <f t="shared" si="516"/>
        <v>0</v>
      </c>
      <c r="CA502" s="99">
        <f>CA5</f>
        <v>1</v>
      </c>
      <c r="CB502" s="100"/>
      <c r="CC502" s="110"/>
      <c r="CD502" s="95">
        <f t="shared" si="517"/>
        <v>0</v>
      </c>
      <c r="CE502" s="15"/>
      <c r="CF502" s="24">
        <f t="shared" si="544"/>
        <v>0</v>
      </c>
      <c r="CG502" s="5">
        <v>0</v>
      </c>
      <c r="CH502" s="63"/>
      <c r="CI502" s="15"/>
      <c r="CJ502" s="13"/>
      <c r="CK502" s="98">
        <f t="shared" si="518"/>
        <v>0</v>
      </c>
      <c r="CL502" s="99">
        <f>CL5</f>
        <v>1</v>
      </c>
      <c r="CM502" s="100"/>
      <c r="CN502" s="110"/>
      <c r="CO502" s="95">
        <f t="shared" si="519"/>
        <v>0</v>
      </c>
      <c r="CP502" s="15"/>
      <c r="CQ502" s="24">
        <f t="shared" si="545"/>
        <v>0</v>
      </c>
      <c r="CR502" s="5">
        <v>0</v>
      </c>
      <c r="CS502" s="63"/>
      <c r="CT502" s="15"/>
      <c r="CU502" s="13"/>
      <c r="CV502" s="98">
        <f t="shared" si="520"/>
        <v>0</v>
      </c>
      <c r="CW502" s="99">
        <f>CW5</f>
        <v>1</v>
      </c>
      <c r="CX502" s="100"/>
      <c r="CY502" s="110"/>
      <c r="CZ502" s="95">
        <f t="shared" si="521"/>
        <v>0</v>
      </c>
      <c r="DA502" s="15"/>
      <c r="DB502" s="24">
        <f t="shared" si="546"/>
        <v>0</v>
      </c>
      <c r="DC502" s="5">
        <v>0</v>
      </c>
      <c r="DD502" s="63"/>
      <c r="DE502" s="15"/>
      <c r="DF502" s="13"/>
      <c r="DG502" s="98">
        <f t="shared" si="522"/>
        <v>0</v>
      </c>
      <c r="DH502" s="99">
        <f>DH5</f>
        <v>1</v>
      </c>
      <c r="DI502" s="100"/>
      <c r="DJ502" s="110"/>
      <c r="DK502" s="95">
        <f t="shared" si="523"/>
        <v>0</v>
      </c>
      <c r="DL502" s="15"/>
      <c r="DM502" s="24">
        <f t="shared" si="547"/>
        <v>0</v>
      </c>
      <c r="DN502" s="5">
        <v>0</v>
      </c>
      <c r="DO502" s="63"/>
      <c r="DP502" s="15"/>
      <c r="DQ502" s="13"/>
      <c r="DR502" s="98">
        <f t="shared" si="524"/>
        <v>0</v>
      </c>
      <c r="DS502" s="99">
        <f>DS5</f>
        <v>1</v>
      </c>
      <c r="DT502" s="100"/>
      <c r="DU502" s="110"/>
      <c r="DV502" s="95">
        <f t="shared" si="525"/>
        <v>0</v>
      </c>
      <c r="DW502" s="15"/>
      <c r="DX502" s="24">
        <f t="shared" si="548"/>
        <v>0</v>
      </c>
      <c r="DY502" s="5">
        <v>0</v>
      </c>
      <c r="DZ502" s="63"/>
      <c r="EA502" s="15"/>
      <c r="EB502" s="13"/>
      <c r="EC502" s="98">
        <f t="shared" si="526"/>
        <v>0</v>
      </c>
      <c r="ED502" s="99">
        <f>ED5</f>
        <v>1</v>
      </c>
      <c r="EE502" s="100"/>
      <c r="EF502" s="110"/>
      <c r="EG502" s="95">
        <f t="shared" si="527"/>
        <v>0</v>
      </c>
      <c r="EH502" s="15"/>
      <c r="EI502" s="24">
        <f t="shared" si="549"/>
        <v>0</v>
      </c>
      <c r="EJ502" s="5">
        <v>0</v>
      </c>
      <c r="EK502" s="63"/>
      <c r="EL502" s="15"/>
      <c r="EM502" s="13"/>
      <c r="EN502" s="98">
        <f t="shared" si="528"/>
        <v>0</v>
      </c>
      <c r="EO502" s="99">
        <f>EO5</f>
        <v>1</v>
      </c>
      <c r="EP502" s="100"/>
      <c r="EQ502" s="110"/>
      <c r="ER502" s="95">
        <f t="shared" si="529"/>
        <v>0</v>
      </c>
      <c r="ES502" s="15"/>
      <c r="ET502" s="24">
        <f t="shared" si="550"/>
        <v>0</v>
      </c>
      <c r="EU502" s="5">
        <v>0</v>
      </c>
      <c r="EV502" s="63"/>
      <c r="EW502" s="15"/>
      <c r="EX502" s="13"/>
      <c r="EY502" s="98">
        <f t="shared" si="530"/>
        <v>0</v>
      </c>
      <c r="EZ502" s="99">
        <f>EZ5</f>
        <v>1</v>
      </c>
      <c r="FA502" s="100"/>
      <c r="FB502" s="110"/>
      <c r="FC502" s="95">
        <f t="shared" si="531"/>
        <v>0</v>
      </c>
      <c r="FD502" s="15"/>
      <c r="FE502" s="24">
        <f t="shared" si="551"/>
        <v>0</v>
      </c>
      <c r="FF502" s="5">
        <v>0</v>
      </c>
      <c r="FG502" s="63"/>
      <c r="FH502" s="15"/>
      <c r="FI502" s="13"/>
      <c r="FJ502" s="98">
        <f t="shared" si="532"/>
        <v>0</v>
      </c>
      <c r="FK502" s="99">
        <f>FK5</f>
        <v>1</v>
      </c>
      <c r="FL502" s="100"/>
      <c r="FM502" s="110"/>
      <c r="FN502" s="95">
        <f t="shared" si="533"/>
        <v>0</v>
      </c>
      <c r="FO502" s="15"/>
      <c r="FP502" s="24">
        <f t="shared" si="552"/>
        <v>0</v>
      </c>
      <c r="FQ502" s="5">
        <v>0</v>
      </c>
      <c r="FR502" s="8">
        <v>0</v>
      </c>
      <c r="FS502" s="84">
        <f t="shared" si="553"/>
        <v>2.2396500000000001</v>
      </c>
      <c r="FT502" s="85">
        <f t="shared" si="554"/>
        <v>500</v>
      </c>
      <c r="FU502" s="85">
        <f t="shared" si="555"/>
        <v>500</v>
      </c>
      <c r="FV502" s="85">
        <f t="shared" si="556"/>
        <v>500</v>
      </c>
      <c r="FW502" s="85">
        <f t="shared" si="557"/>
        <v>500</v>
      </c>
      <c r="FX502" s="85">
        <f t="shared" si="558"/>
        <v>2.1164692500000002</v>
      </c>
      <c r="FY502" s="85">
        <f t="shared" si="559"/>
        <v>500</v>
      </c>
      <c r="FZ502" s="85">
        <f t="shared" si="560"/>
        <v>500</v>
      </c>
      <c r="GA502" s="85">
        <f t="shared" si="561"/>
        <v>500</v>
      </c>
      <c r="GB502" s="85">
        <f t="shared" si="562"/>
        <v>500</v>
      </c>
      <c r="GC502" s="85">
        <f t="shared" si="563"/>
        <v>500</v>
      </c>
      <c r="GD502" s="85">
        <f t="shared" si="564"/>
        <v>500</v>
      </c>
      <c r="GE502" s="85">
        <f t="shared" si="565"/>
        <v>500</v>
      </c>
      <c r="GF502" s="85">
        <f t="shared" si="566"/>
        <v>500</v>
      </c>
      <c r="GG502" s="85">
        <f t="shared" si="567"/>
        <v>500</v>
      </c>
      <c r="GH502" s="101">
        <f t="shared" si="534"/>
        <v>2</v>
      </c>
      <c r="GI502" s="102">
        <f t="shared" si="535"/>
        <v>4.3561192500000008</v>
      </c>
      <c r="GJ502" s="102">
        <f t="shared" si="536"/>
        <v>2.1780596250000004</v>
      </c>
      <c r="GK502" s="79">
        <f>ROW()</f>
        <v>502</v>
      </c>
    </row>
    <row r="503" spans="1:193" s="12" customFormat="1" ht="50.1" customHeight="1">
      <c r="A503" s="17">
        <f>ROW()</f>
        <v>503</v>
      </c>
      <c r="B503" s="32">
        <f t="shared" si="568"/>
        <v>497</v>
      </c>
      <c r="C503" s="33">
        <f t="shared" si="569"/>
        <v>497</v>
      </c>
      <c r="D503" s="31" t="s">
        <v>67</v>
      </c>
      <c r="E503" s="390">
        <f t="shared" si="537"/>
        <v>2.88</v>
      </c>
      <c r="F503" s="107">
        <f t="shared" si="503"/>
        <v>3.0063344999999999</v>
      </c>
      <c r="G503" s="3">
        <v>0</v>
      </c>
      <c r="H503" s="4">
        <v>0</v>
      </c>
      <c r="I503" s="63"/>
      <c r="J503" s="15"/>
      <c r="K503" s="13"/>
      <c r="L503" s="98">
        <f t="shared" si="504"/>
        <v>1</v>
      </c>
      <c r="M503" s="99">
        <f>M5</f>
        <v>0.94499999999999995</v>
      </c>
      <c r="N503" s="100">
        <v>3.34</v>
      </c>
      <c r="O503" s="110">
        <v>207766</v>
      </c>
      <c r="P503" s="95">
        <f t="shared" si="505"/>
        <v>3.1562999999999999</v>
      </c>
      <c r="Q503" s="15"/>
      <c r="R503" s="24">
        <f t="shared" si="538"/>
        <v>3</v>
      </c>
      <c r="S503" s="25">
        <v>0</v>
      </c>
      <c r="T503" s="63"/>
      <c r="U503" s="15"/>
      <c r="V503" s="13"/>
      <c r="W503" s="98">
        <f t="shared" si="506"/>
        <v>0</v>
      </c>
      <c r="X503" s="99">
        <f>X5</f>
        <v>0.97</v>
      </c>
      <c r="Y503" s="100"/>
      <c r="Z503" s="110"/>
      <c r="AA503" s="95">
        <f t="shared" si="507"/>
        <v>0</v>
      </c>
      <c r="AB503" s="15"/>
      <c r="AC503" s="24">
        <f t="shared" si="539"/>
        <v>0</v>
      </c>
      <c r="AD503" s="5">
        <v>0</v>
      </c>
      <c r="AE503" s="63"/>
      <c r="AF503" s="15"/>
      <c r="AG503" s="13"/>
      <c r="AH503" s="98">
        <f t="shared" si="508"/>
        <v>0</v>
      </c>
      <c r="AI503" s="99">
        <f>AI5</f>
        <v>0.95499999999999996</v>
      </c>
      <c r="AJ503" s="100"/>
      <c r="AK503" s="110"/>
      <c r="AL503" s="95">
        <f t="shared" si="509"/>
        <v>0</v>
      </c>
      <c r="AM503" s="15"/>
      <c r="AN503" s="24">
        <f t="shared" si="540"/>
        <v>0</v>
      </c>
      <c r="AO503" s="5">
        <v>0</v>
      </c>
      <c r="AP503" s="63"/>
      <c r="AQ503" s="15"/>
      <c r="AR503" s="13"/>
      <c r="AS503" s="98">
        <f t="shared" si="510"/>
        <v>1</v>
      </c>
      <c r="AT503" s="99">
        <f>AT5</f>
        <v>0.96</v>
      </c>
      <c r="AU503" s="100">
        <v>3</v>
      </c>
      <c r="AV503" s="110"/>
      <c r="AW503" s="95">
        <f t="shared" si="511"/>
        <v>2.88</v>
      </c>
      <c r="AX503" s="15"/>
      <c r="AY503" s="24">
        <f t="shared" si="541"/>
        <v>1</v>
      </c>
      <c r="AZ503" s="5">
        <v>0</v>
      </c>
      <c r="BA503" s="63"/>
      <c r="BB503" s="15"/>
      <c r="BC503" s="13"/>
      <c r="BD503" s="98">
        <f t="shared" si="512"/>
        <v>0</v>
      </c>
      <c r="BE503" s="99">
        <f>BE5</f>
        <v>0.98</v>
      </c>
      <c r="BF503" s="100"/>
      <c r="BG503" s="110"/>
      <c r="BH503" s="95">
        <f t="shared" si="513"/>
        <v>0</v>
      </c>
      <c r="BI503" s="15"/>
      <c r="BJ503" s="24">
        <f t="shared" si="542"/>
        <v>0</v>
      </c>
      <c r="BK503" s="5">
        <v>0</v>
      </c>
      <c r="BL503" s="63"/>
      <c r="BM503" s="15"/>
      <c r="BN503" s="13"/>
      <c r="BO503" s="98">
        <f t="shared" si="514"/>
        <v>1</v>
      </c>
      <c r="BP503" s="99">
        <f>BP5</f>
        <v>0.94499999999999995</v>
      </c>
      <c r="BQ503" s="100">
        <v>3.1562999999999999</v>
      </c>
      <c r="BR503" s="110"/>
      <c r="BS503" s="95">
        <f t="shared" si="515"/>
        <v>2.9827035</v>
      </c>
      <c r="BT503" s="15"/>
      <c r="BU503" s="24">
        <f t="shared" si="543"/>
        <v>2</v>
      </c>
      <c r="BV503" s="5">
        <v>0</v>
      </c>
      <c r="BW503" s="63"/>
      <c r="BX503" s="15"/>
      <c r="BY503" s="13"/>
      <c r="BZ503" s="98">
        <f t="shared" si="516"/>
        <v>0</v>
      </c>
      <c r="CA503" s="99">
        <f>CA5</f>
        <v>1</v>
      </c>
      <c r="CB503" s="100"/>
      <c r="CC503" s="110"/>
      <c r="CD503" s="95">
        <f t="shared" si="517"/>
        <v>0</v>
      </c>
      <c r="CE503" s="15"/>
      <c r="CF503" s="24">
        <f t="shared" si="544"/>
        <v>0</v>
      </c>
      <c r="CG503" s="5">
        <v>0</v>
      </c>
      <c r="CH503" s="63"/>
      <c r="CI503" s="15"/>
      <c r="CJ503" s="13"/>
      <c r="CK503" s="98">
        <f t="shared" si="518"/>
        <v>0</v>
      </c>
      <c r="CL503" s="99">
        <f>CL5</f>
        <v>1</v>
      </c>
      <c r="CM503" s="100"/>
      <c r="CN503" s="110"/>
      <c r="CO503" s="95">
        <f t="shared" si="519"/>
        <v>0</v>
      </c>
      <c r="CP503" s="15"/>
      <c r="CQ503" s="24">
        <f t="shared" si="545"/>
        <v>0</v>
      </c>
      <c r="CR503" s="5">
        <v>0</v>
      </c>
      <c r="CS503" s="63"/>
      <c r="CT503" s="15"/>
      <c r="CU503" s="13"/>
      <c r="CV503" s="98">
        <f t="shared" si="520"/>
        <v>0</v>
      </c>
      <c r="CW503" s="99">
        <f>CW5</f>
        <v>1</v>
      </c>
      <c r="CX503" s="100"/>
      <c r="CY503" s="110"/>
      <c r="CZ503" s="95">
        <f t="shared" si="521"/>
        <v>0</v>
      </c>
      <c r="DA503" s="15"/>
      <c r="DB503" s="24">
        <f t="shared" si="546"/>
        <v>0</v>
      </c>
      <c r="DC503" s="5">
        <v>0</v>
      </c>
      <c r="DD503" s="63"/>
      <c r="DE503" s="15"/>
      <c r="DF503" s="13"/>
      <c r="DG503" s="98">
        <f t="shared" si="522"/>
        <v>0</v>
      </c>
      <c r="DH503" s="99">
        <f>DH5</f>
        <v>1</v>
      </c>
      <c r="DI503" s="100"/>
      <c r="DJ503" s="110"/>
      <c r="DK503" s="95">
        <f t="shared" si="523"/>
        <v>0</v>
      </c>
      <c r="DL503" s="15"/>
      <c r="DM503" s="24">
        <f t="shared" si="547"/>
        <v>0</v>
      </c>
      <c r="DN503" s="5">
        <v>0</v>
      </c>
      <c r="DO503" s="63"/>
      <c r="DP503" s="15"/>
      <c r="DQ503" s="13"/>
      <c r="DR503" s="98">
        <f t="shared" si="524"/>
        <v>0</v>
      </c>
      <c r="DS503" s="99">
        <f>DS5</f>
        <v>1</v>
      </c>
      <c r="DT503" s="100"/>
      <c r="DU503" s="110"/>
      <c r="DV503" s="95">
        <f t="shared" si="525"/>
        <v>0</v>
      </c>
      <c r="DW503" s="15"/>
      <c r="DX503" s="24">
        <f t="shared" si="548"/>
        <v>0</v>
      </c>
      <c r="DY503" s="5">
        <v>0</v>
      </c>
      <c r="DZ503" s="63"/>
      <c r="EA503" s="15"/>
      <c r="EB503" s="13"/>
      <c r="EC503" s="98">
        <f t="shared" si="526"/>
        <v>0</v>
      </c>
      <c r="ED503" s="99">
        <f>ED5</f>
        <v>1</v>
      </c>
      <c r="EE503" s="100"/>
      <c r="EF503" s="110"/>
      <c r="EG503" s="95">
        <f t="shared" si="527"/>
        <v>0</v>
      </c>
      <c r="EH503" s="15"/>
      <c r="EI503" s="24">
        <f t="shared" si="549"/>
        <v>0</v>
      </c>
      <c r="EJ503" s="5">
        <v>0</v>
      </c>
      <c r="EK503" s="63"/>
      <c r="EL503" s="15"/>
      <c r="EM503" s="13"/>
      <c r="EN503" s="98">
        <f t="shared" si="528"/>
        <v>0</v>
      </c>
      <c r="EO503" s="99">
        <f>EO5</f>
        <v>1</v>
      </c>
      <c r="EP503" s="100"/>
      <c r="EQ503" s="110"/>
      <c r="ER503" s="95">
        <f t="shared" si="529"/>
        <v>0</v>
      </c>
      <c r="ES503" s="15"/>
      <c r="ET503" s="24">
        <f t="shared" si="550"/>
        <v>0</v>
      </c>
      <c r="EU503" s="5">
        <v>0</v>
      </c>
      <c r="EV503" s="63"/>
      <c r="EW503" s="15"/>
      <c r="EX503" s="13"/>
      <c r="EY503" s="98">
        <f t="shared" si="530"/>
        <v>0</v>
      </c>
      <c r="EZ503" s="99">
        <f>EZ5</f>
        <v>1</v>
      </c>
      <c r="FA503" s="100"/>
      <c r="FB503" s="110"/>
      <c r="FC503" s="95">
        <f t="shared" si="531"/>
        <v>0</v>
      </c>
      <c r="FD503" s="15"/>
      <c r="FE503" s="24">
        <f t="shared" si="551"/>
        <v>0</v>
      </c>
      <c r="FF503" s="5">
        <v>0</v>
      </c>
      <c r="FG503" s="63"/>
      <c r="FH503" s="15"/>
      <c r="FI503" s="13"/>
      <c r="FJ503" s="98">
        <f t="shared" si="532"/>
        <v>0</v>
      </c>
      <c r="FK503" s="99">
        <f>FK5</f>
        <v>1</v>
      </c>
      <c r="FL503" s="100"/>
      <c r="FM503" s="110"/>
      <c r="FN503" s="95">
        <f t="shared" si="533"/>
        <v>0</v>
      </c>
      <c r="FO503" s="15"/>
      <c r="FP503" s="24">
        <f t="shared" si="552"/>
        <v>0</v>
      </c>
      <c r="FQ503" s="5">
        <v>0</v>
      </c>
      <c r="FR503" s="8">
        <v>0</v>
      </c>
      <c r="FS503" s="84">
        <f t="shared" si="553"/>
        <v>3.1562999999999999</v>
      </c>
      <c r="FT503" s="85">
        <f t="shared" si="554"/>
        <v>500</v>
      </c>
      <c r="FU503" s="85">
        <f t="shared" si="555"/>
        <v>500</v>
      </c>
      <c r="FV503" s="85">
        <f t="shared" si="556"/>
        <v>2.88</v>
      </c>
      <c r="FW503" s="85">
        <f t="shared" si="557"/>
        <v>500</v>
      </c>
      <c r="FX503" s="85">
        <f t="shared" si="558"/>
        <v>2.9827035</v>
      </c>
      <c r="FY503" s="85">
        <f t="shared" si="559"/>
        <v>500</v>
      </c>
      <c r="FZ503" s="85">
        <f t="shared" si="560"/>
        <v>500</v>
      </c>
      <c r="GA503" s="85">
        <f t="shared" si="561"/>
        <v>500</v>
      </c>
      <c r="GB503" s="85">
        <f t="shared" si="562"/>
        <v>500</v>
      </c>
      <c r="GC503" s="85">
        <f t="shared" si="563"/>
        <v>500</v>
      </c>
      <c r="GD503" s="85">
        <f t="shared" si="564"/>
        <v>500</v>
      </c>
      <c r="GE503" s="85">
        <f t="shared" si="565"/>
        <v>500</v>
      </c>
      <c r="GF503" s="85">
        <f t="shared" si="566"/>
        <v>500</v>
      </c>
      <c r="GG503" s="85">
        <f t="shared" si="567"/>
        <v>500</v>
      </c>
      <c r="GH503" s="101">
        <f t="shared" si="534"/>
        <v>3</v>
      </c>
      <c r="GI503" s="102">
        <f t="shared" si="535"/>
        <v>9.0190035000000002</v>
      </c>
      <c r="GJ503" s="102">
        <f t="shared" si="536"/>
        <v>3.0063344999999999</v>
      </c>
      <c r="GK503" s="79">
        <f>ROW()</f>
        <v>503</v>
      </c>
    </row>
    <row r="504" spans="1:193" s="12" customFormat="1" ht="50.1" customHeight="1">
      <c r="A504" s="17">
        <f>ROW()</f>
        <v>504</v>
      </c>
      <c r="B504" s="32">
        <f t="shared" si="568"/>
        <v>498</v>
      </c>
      <c r="C504" s="33">
        <f t="shared" si="569"/>
        <v>498</v>
      </c>
      <c r="D504" s="31" t="s">
        <v>68</v>
      </c>
      <c r="E504" s="390">
        <f t="shared" si="537"/>
        <v>4.1280000000000001</v>
      </c>
      <c r="F504" s="107">
        <f t="shared" ref="F504:F567" si="570">GJ504</f>
        <v>4.1280000000000001</v>
      </c>
      <c r="G504" s="3">
        <v>0</v>
      </c>
      <c r="H504" s="4">
        <v>0</v>
      </c>
      <c r="I504" s="63"/>
      <c r="J504" s="15"/>
      <c r="K504" s="13"/>
      <c r="L504" s="98">
        <f t="shared" ref="L504:L567" si="571">IF(N504&gt;0,1,0)</f>
        <v>0</v>
      </c>
      <c r="M504" s="99">
        <f>M5</f>
        <v>0.94499999999999995</v>
      </c>
      <c r="N504" s="100"/>
      <c r="O504" s="110" t="s">
        <v>241</v>
      </c>
      <c r="P504" s="95">
        <f t="shared" ref="P504:P567" si="572">N504*M504</f>
        <v>0</v>
      </c>
      <c r="Q504" s="15"/>
      <c r="R504" s="24">
        <f t="shared" si="538"/>
        <v>0</v>
      </c>
      <c r="S504" s="25">
        <v>0</v>
      </c>
      <c r="T504" s="63"/>
      <c r="U504" s="15"/>
      <c r="V504" s="13"/>
      <c r="W504" s="98">
        <f t="shared" ref="W504:W567" si="573">IF(Y504&gt;0,1,0)</f>
        <v>0</v>
      </c>
      <c r="X504" s="99">
        <f>X5</f>
        <v>0.97</v>
      </c>
      <c r="Y504" s="100"/>
      <c r="Z504" s="110"/>
      <c r="AA504" s="95">
        <f t="shared" ref="AA504:AA567" si="574">Y504*X504</f>
        <v>0</v>
      </c>
      <c r="AB504" s="15"/>
      <c r="AC504" s="24">
        <f t="shared" si="539"/>
        <v>0</v>
      </c>
      <c r="AD504" s="5">
        <v>0</v>
      </c>
      <c r="AE504" s="63"/>
      <c r="AF504" s="15"/>
      <c r="AG504" s="13"/>
      <c r="AH504" s="98">
        <f t="shared" ref="AH504:AH567" si="575">IF(AJ504&gt;0,1,0)</f>
        <v>0</v>
      </c>
      <c r="AI504" s="99">
        <f>AI5</f>
        <v>0.95499999999999996</v>
      </c>
      <c r="AJ504" s="100"/>
      <c r="AK504" s="110"/>
      <c r="AL504" s="95">
        <f t="shared" ref="AL504:AL567" si="576">AJ504*AI504</f>
        <v>0</v>
      </c>
      <c r="AM504" s="15"/>
      <c r="AN504" s="24">
        <f t="shared" si="540"/>
        <v>0</v>
      </c>
      <c r="AO504" s="5">
        <v>0</v>
      </c>
      <c r="AP504" s="63"/>
      <c r="AQ504" s="15"/>
      <c r="AR504" s="13"/>
      <c r="AS504" s="98">
        <f t="shared" ref="AS504:AS567" si="577">IF(AU504&gt;0,1,0)</f>
        <v>1</v>
      </c>
      <c r="AT504" s="99">
        <f>AT5</f>
        <v>0.96</v>
      </c>
      <c r="AU504" s="100">
        <v>4.3</v>
      </c>
      <c r="AV504" s="110"/>
      <c r="AW504" s="95">
        <f t="shared" ref="AW504:AW567" si="578">AU504*AT504</f>
        <v>4.1280000000000001</v>
      </c>
      <c r="AX504" s="15"/>
      <c r="AY504" s="24">
        <f t="shared" si="541"/>
        <v>1</v>
      </c>
      <c r="AZ504" s="5">
        <v>0</v>
      </c>
      <c r="BA504" s="63"/>
      <c r="BB504" s="15"/>
      <c r="BC504" s="13"/>
      <c r="BD504" s="98">
        <f t="shared" ref="BD504:BD567" si="579">IF(BF504&gt;0,1,0)</f>
        <v>0</v>
      </c>
      <c r="BE504" s="99">
        <f>BE5</f>
        <v>0.98</v>
      </c>
      <c r="BF504" s="100"/>
      <c r="BG504" s="110"/>
      <c r="BH504" s="95">
        <f t="shared" ref="BH504:BH567" si="580">BF504*BE504</f>
        <v>0</v>
      </c>
      <c r="BI504" s="15"/>
      <c r="BJ504" s="24">
        <f t="shared" si="542"/>
        <v>0</v>
      </c>
      <c r="BK504" s="5">
        <v>0</v>
      </c>
      <c r="BL504" s="63"/>
      <c r="BM504" s="15"/>
      <c r="BN504" s="13"/>
      <c r="BO504" s="98">
        <f t="shared" ref="BO504:BO567" si="581">IF(BQ504&gt;0,1,0)</f>
        <v>0</v>
      </c>
      <c r="BP504" s="99">
        <f>BP5</f>
        <v>0.94499999999999995</v>
      </c>
      <c r="BQ504" s="100"/>
      <c r="BR504" s="110"/>
      <c r="BS504" s="95">
        <f t="shared" ref="BS504:BS567" si="582">BQ504*BP504</f>
        <v>0</v>
      </c>
      <c r="BT504" s="15"/>
      <c r="BU504" s="24">
        <f t="shared" si="543"/>
        <v>0</v>
      </c>
      <c r="BV504" s="5">
        <v>0</v>
      </c>
      <c r="BW504" s="63"/>
      <c r="BX504" s="15"/>
      <c r="BY504" s="13"/>
      <c r="BZ504" s="98">
        <f t="shared" ref="BZ504:BZ567" si="583">IF(CB504&gt;0,1,0)</f>
        <v>0</v>
      </c>
      <c r="CA504" s="99">
        <f>CA5</f>
        <v>1</v>
      </c>
      <c r="CB504" s="100"/>
      <c r="CC504" s="110"/>
      <c r="CD504" s="95">
        <f t="shared" ref="CD504:CD567" si="584">CB504*CA504</f>
        <v>0</v>
      </c>
      <c r="CE504" s="15"/>
      <c r="CF504" s="24">
        <f t="shared" si="544"/>
        <v>0</v>
      </c>
      <c r="CG504" s="5">
        <v>0</v>
      </c>
      <c r="CH504" s="63"/>
      <c r="CI504" s="15"/>
      <c r="CJ504" s="13"/>
      <c r="CK504" s="98">
        <f t="shared" ref="CK504:CK567" si="585">IF(CM504&gt;0,1,0)</f>
        <v>0</v>
      </c>
      <c r="CL504" s="99">
        <f>CL5</f>
        <v>1</v>
      </c>
      <c r="CM504" s="100"/>
      <c r="CN504" s="110"/>
      <c r="CO504" s="95">
        <f t="shared" ref="CO504:CO567" si="586">CM504*CL504</f>
        <v>0</v>
      </c>
      <c r="CP504" s="15"/>
      <c r="CQ504" s="24">
        <f t="shared" si="545"/>
        <v>0</v>
      </c>
      <c r="CR504" s="5">
        <v>0</v>
      </c>
      <c r="CS504" s="63"/>
      <c r="CT504" s="15"/>
      <c r="CU504" s="13"/>
      <c r="CV504" s="98">
        <f t="shared" ref="CV504:CV567" si="587">IF(CX504&gt;0,1,0)</f>
        <v>0</v>
      </c>
      <c r="CW504" s="99">
        <f>CW5</f>
        <v>1</v>
      </c>
      <c r="CX504" s="100"/>
      <c r="CY504" s="110"/>
      <c r="CZ504" s="95">
        <f t="shared" ref="CZ504:CZ567" si="588">CX504*CW504</f>
        <v>0</v>
      </c>
      <c r="DA504" s="15"/>
      <c r="DB504" s="24">
        <f t="shared" si="546"/>
        <v>0</v>
      </c>
      <c r="DC504" s="5">
        <v>0</v>
      </c>
      <c r="DD504" s="63"/>
      <c r="DE504" s="15"/>
      <c r="DF504" s="13"/>
      <c r="DG504" s="98">
        <f t="shared" ref="DG504:DG567" si="589">IF(DI504&gt;0,1,0)</f>
        <v>0</v>
      </c>
      <c r="DH504" s="99">
        <f>DH5</f>
        <v>1</v>
      </c>
      <c r="DI504" s="100"/>
      <c r="DJ504" s="110"/>
      <c r="DK504" s="95">
        <f t="shared" ref="DK504:DK567" si="590">DI504*DH504</f>
        <v>0</v>
      </c>
      <c r="DL504" s="15"/>
      <c r="DM504" s="24">
        <f t="shared" si="547"/>
        <v>0</v>
      </c>
      <c r="DN504" s="5">
        <v>0</v>
      </c>
      <c r="DO504" s="63"/>
      <c r="DP504" s="15"/>
      <c r="DQ504" s="13"/>
      <c r="DR504" s="98">
        <f t="shared" ref="DR504:DR567" si="591">IF(DT504&gt;0,1,0)</f>
        <v>0</v>
      </c>
      <c r="DS504" s="99">
        <f>DS5</f>
        <v>1</v>
      </c>
      <c r="DT504" s="100"/>
      <c r="DU504" s="110"/>
      <c r="DV504" s="95">
        <f t="shared" ref="DV504:DV567" si="592">DT504*DS504</f>
        <v>0</v>
      </c>
      <c r="DW504" s="15"/>
      <c r="DX504" s="24">
        <f t="shared" si="548"/>
        <v>0</v>
      </c>
      <c r="DY504" s="5">
        <v>0</v>
      </c>
      <c r="DZ504" s="63"/>
      <c r="EA504" s="15"/>
      <c r="EB504" s="13"/>
      <c r="EC504" s="98">
        <f t="shared" ref="EC504:EC567" si="593">IF(EE504&gt;0,1,0)</f>
        <v>0</v>
      </c>
      <c r="ED504" s="99">
        <f>ED5</f>
        <v>1</v>
      </c>
      <c r="EE504" s="100"/>
      <c r="EF504" s="110"/>
      <c r="EG504" s="95">
        <f t="shared" ref="EG504:EG567" si="594">EE504*ED504</f>
        <v>0</v>
      </c>
      <c r="EH504" s="15"/>
      <c r="EI504" s="24">
        <f t="shared" si="549"/>
        <v>0</v>
      </c>
      <c r="EJ504" s="5">
        <v>0</v>
      </c>
      <c r="EK504" s="63"/>
      <c r="EL504" s="15"/>
      <c r="EM504" s="13"/>
      <c r="EN504" s="98">
        <f t="shared" ref="EN504:EN567" si="595">IF(EP504&gt;0,1,0)</f>
        <v>0</v>
      </c>
      <c r="EO504" s="99">
        <f>EO5</f>
        <v>1</v>
      </c>
      <c r="EP504" s="100"/>
      <c r="EQ504" s="110"/>
      <c r="ER504" s="95">
        <f t="shared" ref="ER504:ER567" si="596">EP504*EO504</f>
        <v>0</v>
      </c>
      <c r="ES504" s="15"/>
      <c r="ET504" s="24">
        <f t="shared" si="550"/>
        <v>0</v>
      </c>
      <c r="EU504" s="5">
        <v>0</v>
      </c>
      <c r="EV504" s="63"/>
      <c r="EW504" s="15"/>
      <c r="EX504" s="13"/>
      <c r="EY504" s="98">
        <f t="shared" ref="EY504:EY567" si="597">IF(FA504&gt;0,1,0)</f>
        <v>0</v>
      </c>
      <c r="EZ504" s="99">
        <f>EZ5</f>
        <v>1</v>
      </c>
      <c r="FA504" s="100"/>
      <c r="FB504" s="110"/>
      <c r="FC504" s="95">
        <f t="shared" ref="FC504:FC567" si="598">FA504*EZ504</f>
        <v>0</v>
      </c>
      <c r="FD504" s="15"/>
      <c r="FE504" s="24">
        <f t="shared" si="551"/>
        <v>0</v>
      </c>
      <c r="FF504" s="5">
        <v>0</v>
      </c>
      <c r="FG504" s="63"/>
      <c r="FH504" s="15"/>
      <c r="FI504" s="13"/>
      <c r="FJ504" s="98">
        <f t="shared" ref="FJ504:FJ567" si="599">IF(FL504&gt;0,1,0)</f>
        <v>0</v>
      </c>
      <c r="FK504" s="99">
        <f>FK5</f>
        <v>1</v>
      </c>
      <c r="FL504" s="100"/>
      <c r="FM504" s="110"/>
      <c r="FN504" s="95">
        <f t="shared" ref="FN504:FN567" si="600">FL504*FK504</f>
        <v>0</v>
      </c>
      <c r="FO504" s="15"/>
      <c r="FP504" s="24">
        <f t="shared" si="552"/>
        <v>0</v>
      </c>
      <c r="FQ504" s="5">
        <v>0</v>
      </c>
      <c r="FR504" s="8">
        <v>0</v>
      </c>
      <c r="FS504" s="84">
        <f t="shared" si="553"/>
        <v>500</v>
      </c>
      <c r="FT504" s="85">
        <f t="shared" si="554"/>
        <v>500</v>
      </c>
      <c r="FU504" s="85">
        <f t="shared" si="555"/>
        <v>500</v>
      </c>
      <c r="FV504" s="85">
        <f t="shared" si="556"/>
        <v>4.1280000000000001</v>
      </c>
      <c r="FW504" s="85">
        <f t="shared" si="557"/>
        <v>500</v>
      </c>
      <c r="FX504" s="85">
        <f t="shared" si="558"/>
        <v>500</v>
      </c>
      <c r="FY504" s="85">
        <f t="shared" si="559"/>
        <v>500</v>
      </c>
      <c r="FZ504" s="85">
        <f t="shared" si="560"/>
        <v>500</v>
      </c>
      <c r="GA504" s="85">
        <f t="shared" si="561"/>
        <v>500</v>
      </c>
      <c r="GB504" s="85">
        <f t="shared" si="562"/>
        <v>500</v>
      </c>
      <c r="GC504" s="85">
        <f t="shared" si="563"/>
        <v>500</v>
      </c>
      <c r="GD504" s="85">
        <f t="shared" si="564"/>
        <v>500</v>
      </c>
      <c r="GE504" s="85">
        <f t="shared" si="565"/>
        <v>500</v>
      </c>
      <c r="GF504" s="85">
        <f t="shared" si="566"/>
        <v>500</v>
      </c>
      <c r="GG504" s="85">
        <f t="shared" si="567"/>
        <v>500</v>
      </c>
      <c r="GH504" s="101">
        <f t="shared" ref="GH504:GH567" si="601">L504+W504+AH504+AS504+BD504+BO504+BZ504+CK504+CV504+DG504+DR504+EC504+EN504+EY504+FJ504</f>
        <v>1</v>
      </c>
      <c r="GI504" s="102">
        <f t="shared" ref="GI504:GI567" si="602">P504+AA504+AL504+AW504+BH504+BS504+CD504+CO504+CZ504+DK504+DV504+EG504+ER504+FC504+FN504</f>
        <v>4.1280000000000001</v>
      </c>
      <c r="GJ504" s="102">
        <f t="shared" ref="GJ504:GJ567" si="603">IF(GH504&lt;=0,0,GI504/GH504)</f>
        <v>4.1280000000000001</v>
      </c>
      <c r="GK504" s="79">
        <f>ROW()</f>
        <v>504</v>
      </c>
    </row>
    <row r="505" spans="1:193" s="12" customFormat="1" ht="50.1" customHeight="1">
      <c r="A505" s="17">
        <f>ROW()</f>
        <v>505</v>
      </c>
      <c r="B505" s="32">
        <f t="shared" si="568"/>
        <v>499</v>
      </c>
      <c r="C505" s="33">
        <f t="shared" si="569"/>
        <v>499</v>
      </c>
      <c r="D505" s="31" t="s">
        <v>69</v>
      </c>
      <c r="E505" s="390">
        <f t="shared" si="537"/>
        <v>2.1107200000000002</v>
      </c>
      <c r="F505" s="107">
        <f t="shared" si="570"/>
        <v>2.73536</v>
      </c>
      <c r="G505" s="3">
        <v>0</v>
      </c>
      <c r="H505" s="4">
        <v>0</v>
      </c>
      <c r="I505" s="63"/>
      <c r="J505" s="15"/>
      <c r="K505" s="13"/>
      <c r="L505" s="98">
        <f t="shared" si="571"/>
        <v>0</v>
      </c>
      <c r="M505" s="99">
        <f>M5</f>
        <v>0.94499999999999995</v>
      </c>
      <c r="N505" s="100"/>
      <c r="O505" s="110"/>
      <c r="P505" s="95">
        <f t="shared" si="572"/>
        <v>0</v>
      </c>
      <c r="Q505" s="15"/>
      <c r="R505" s="24">
        <f t="shared" si="538"/>
        <v>0</v>
      </c>
      <c r="S505" s="25">
        <v>0</v>
      </c>
      <c r="T505" s="63"/>
      <c r="U505" s="15"/>
      <c r="V505" s="13"/>
      <c r="W505" s="98">
        <f t="shared" si="573"/>
        <v>1</v>
      </c>
      <c r="X505" s="99">
        <f>X5</f>
        <v>0.97</v>
      </c>
      <c r="Y505" s="100">
        <v>2.1760000000000002</v>
      </c>
      <c r="Z505" s="110"/>
      <c r="AA505" s="95">
        <f t="shared" si="574"/>
        <v>2.1107200000000002</v>
      </c>
      <c r="AB505" s="15"/>
      <c r="AC505" s="24">
        <f t="shared" si="539"/>
        <v>1</v>
      </c>
      <c r="AD505" s="5">
        <v>0</v>
      </c>
      <c r="AE505" s="63"/>
      <c r="AF505" s="15"/>
      <c r="AG505" s="13"/>
      <c r="AH505" s="98">
        <f t="shared" si="575"/>
        <v>0</v>
      </c>
      <c r="AI505" s="99">
        <f>AI5</f>
        <v>0.95499999999999996</v>
      </c>
      <c r="AJ505" s="100"/>
      <c r="AK505" s="110"/>
      <c r="AL505" s="95">
        <f t="shared" si="576"/>
        <v>0</v>
      </c>
      <c r="AM505" s="15"/>
      <c r="AN505" s="24">
        <f t="shared" si="540"/>
        <v>0</v>
      </c>
      <c r="AO505" s="5">
        <v>0</v>
      </c>
      <c r="AP505" s="63"/>
      <c r="AQ505" s="15"/>
      <c r="AR505" s="13"/>
      <c r="AS505" s="98">
        <f t="shared" si="577"/>
        <v>1</v>
      </c>
      <c r="AT505" s="99">
        <f>AT5</f>
        <v>0.96</v>
      </c>
      <c r="AU505" s="100">
        <v>3.5</v>
      </c>
      <c r="AV505" s="110"/>
      <c r="AW505" s="95">
        <f t="shared" si="578"/>
        <v>3.36</v>
      </c>
      <c r="AX505" s="15"/>
      <c r="AY505" s="24">
        <f t="shared" si="541"/>
        <v>2</v>
      </c>
      <c r="AZ505" s="5">
        <v>0</v>
      </c>
      <c r="BA505" s="63"/>
      <c r="BB505" s="15"/>
      <c r="BC505" s="13"/>
      <c r="BD505" s="98">
        <f t="shared" si="579"/>
        <v>0</v>
      </c>
      <c r="BE505" s="99">
        <f>BE5</f>
        <v>0.98</v>
      </c>
      <c r="BF505" s="100"/>
      <c r="BG505" s="110"/>
      <c r="BH505" s="95">
        <f t="shared" si="580"/>
        <v>0</v>
      </c>
      <c r="BI505" s="15"/>
      <c r="BJ505" s="24">
        <f t="shared" si="542"/>
        <v>0</v>
      </c>
      <c r="BK505" s="5">
        <v>0</v>
      </c>
      <c r="BL505" s="63"/>
      <c r="BM505" s="15"/>
      <c r="BN505" s="13"/>
      <c r="BO505" s="98">
        <f t="shared" si="581"/>
        <v>0</v>
      </c>
      <c r="BP505" s="99">
        <f>BP5</f>
        <v>0.94499999999999995</v>
      </c>
      <c r="BQ505" s="100"/>
      <c r="BR505" s="110"/>
      <c r="BS505" s="95">
        <f t="shared" si="582"/>
        <v>0</v>
      </c>
      <c r="BT505" s="15"/>
      <c r="BU505" s="24">
        <f t="shared" si="543"/>
        <v>0</v>
      </c>
      <c r="BV505" s="5">
        <v>0</v>
      </c>
      <c r="BW505" s="63"/>
      <c r="BX505" s="15"/>
      <c r="BY505" s="13"/>
      <c r="BZ505" s="98">
        <f t="shared" si="583"/>
        <v>0</v>
      </c>
      <c r="CA505" s="99">
        <f>CA5</f>
        <v>1</v>
      </c>
      <c r="CB505" s="100"/>
      <c r="CC505" s="110"/>
      <c r="CD505" s="95">
        <f t="shared" si="584"/>
        <v>0</v>
      </c>
      <c r="CE505" s="15"/>
      <c r="CF505" s="24">
        <f t="shared" si="544"/>
        <v>0</v>
      </c>
      <c r="CG505" s="5">
        <v>0</v>
      </c>
      <c r="CH505" s="63"/>
      <c r="CI505" s="15"/>
      <c r="CJ505" s="13"/>
      <c r="CK505" s="98">
        <f t="shared" si="585"/>
        <v>0</v>
      </c>
      <c r="CL505" s="99">
        <f>CL5</f>
        <v>1</v>
      </c>
      <c r="CM505" s="100"/>
      <c r="CN505" s="110"/>
      <c r="CO505" s="95">
        <f t="shared" si="586"/>
        <v>0</v>
      </c>
      <c r="CP505" s="15"/>
      <c r="CQ505" s="24">
        <f t="shared" si="545"/>
        <v>0</v>
      </c>
      <c r="CR505" s="5">
        <v>0</v>
      </c>
      <c r="CS505" s="63"/>
      <c r="CT505" s="15"/>
      <c r="CU505" s="13"/>
      <c r="CV505" s="98">
        <f t="shared" si="587"/>
        <v>0</v>
      </c>
      <c r="CW505" s="99">
        <f>CW5</f>
        <v>1</v>
      </c>
      <c r="CX505" s="100"/>
      <c r="CY505" s="110"/>
      <c r="CZ505" s="95">
        <f t="shared" si="588"/>
        <v>0</v>
      </c>
      <c r="DA505" s="15"/>
      <c r="DB505" s="24">
        <f t="shared" si="546"/>
        <v>0</v>
      </c>
      <c r="DC505" s="5">
        <v>0</v>
      </c>
      <c r="DD505" s="63"/>
      <c r="DE505" s="15"/>
      <c r="DF505" s="13"/>
      <c r="DG505" s="98">
        <f t="shared" si="589"/>
        <v>0</v>
      </c>
      <c r="DH505" s="99">
        <f>DH5</f>
        <v>1</v>
      </c>
      <c r="DI505" s="100"/>
      <c r="DJ505" s="110"/>
      <c r="DK505" s="95">
        <f t="shared" si="590"/>
        <v>0</v>
      </c>
      <c r="DL505" s="15"/>
      <c r="DM505" s="24">
        <f t="shared" si="547"/>
        <v>0</v>
      </c>
      <c r="DN505" s="5">
        <v>0</v>
      </c>
      <c r="DO505" s="63"/>
      <c r="DP505" s="15"/>
      <c r="DQ505" s="13"/>
      <c r="DR505" s="98">
        <f t="shared" si="591"/>
        <v>0</v>
      </c>
      <c r="DS505" s="99">
        <f>DS5</f>
        <v>1</v>
      </c>
      <c r="DT505" s="100"/>
      <c r="DU505" s="110"/>
      <c r="DV505" s="95">
        <f t="shared" si="592"/>
        <v>0</v>
      </c>
      <c r="DW505" s="15"/>
      <c r="DX505" s="24">
        <f t="shared" si="548"/>
        <v>0</v>
      </c>
      <c r="DY505" s="5">
        <v>0</v>
      </c>
      <c r="DZ505" s="63"/>
      <c r="EA505" s="15"/>
      <c r="EB505" s="13"/>
      <c r="EC505" s="98">
        <f t="shared" si="593"/>
        <v>0</v>
      </c>
      <c r="ED505" s="99">
        <f>ED5</f>
        <v>1</v>
      </c>
      <c r="EE505" s="100"/>
      <c r="EF505" s="110"/>
      <c r="EG505" s="95">
        <f t="shared" si="594"/>
        <v>0</v>
      </c>
      <c r="EH505" s="15"/>
      <c r="EI505" s="24">
        <f t="shared" si="549"/>
        <v>0</v>
      </c>
      <c r="EJ505" s="5">
        <v>0</v>
      </c>
      <c r="EK505" s="63"/>
      <c r="EL505" s="15"/>
      <c r="EM505" s="13"/>
      <c r="EN505" s="98">
        <f t="shared" si="595"/>
        <v>0</v>
      </c>
      <c r="EO505" s="99">
        <f>EO5</f>
        <v>1</v>
      </c>
      <c r="EP505" s="100"/>
      <c r="EQ505" s="110"/>
      <c r="ER505" s="95">
        <f t="shared" si="596"/>
        <v>0</v>
      </c>
      <c r="ES505" s="15"/>
      <c r="ET505" s="24">
        <f t="shared" si="550"/>
        <v>0</v>
      </c>
      <c r="EU505" s="5">
        <v>0</v>
      </c>
      <c r="EV505" s="63"/>
      <c r="EW505" s="15"/>
      <c r="EX505" s="13"/>
      <c r="EY505" s="98">
        <f t="shared" si="597"/>
        <v>0</v>
      </c>
      <c r="EZ505" s="99">
        <f>EZ5</f>
        <v>1</v>
      </c>
      <c r="FA505" s="100"/>
      <c r="FB505" s="110"/>
      <c r="FC505" s="95">
        <f t="shared" si="598"/>
        <v>0</v>
      </c>
      <c r="FD505" s="15"/>
      <c r="FE505" s="24">
        <f t="shared" si="551"/>
        <v>0</v>
      </c>
      <c r="FF505" s="5">
        <v>0</v>
      </c>
      <c r="FG505" s="63"/>
      <c r="FH505" s="15"/>
      <c r="FI505" s="13"/>
      <c r="FJ505" s="98">
        <f t="shared" si="599"/>
        <v>0</v>
      </c>
      <c r="FK505" s="99">
        <f>FK5</f>
        <v>1</v>
      </c>
      <c r="FL505" s="100"/>
      <c r="FM505" s="110"/>
      <c r="FN505" s="95">
        <f t="shared" si="600"/>
        <v>0</v>
      </c>
      <c r="FO505" s="15"/>
      <c r="FP505" s="24">
        <f t="shared" si="552"/>
        <v>0</v>
      </c>
      <c r="FQ505" s="5">
        <v>0</v>
      </c>
      <c r="FR505" s="8">
        <v>0</v>
      </c>
      <c r="FS505" s="84">
        <f t="shared" si="553"/>
        <v>500</v>
      </c>
      <c r="FT505" s="85">
        <f t="shared" si="554"/>
        <v>2.1107200000000002</v>
      </c>
      <c r="FU505" s="85">
        <f t="shared" si="555"/>
        <v>500</v>
      </c>
      <c r="FV505" s="85">
        <f t="shared" si="556"/>
        <v>3.36</v>
      </c>
      <c r="FW505" s="85">
        <f t="shared" si="557"/>
        <v>500</v>
      </c>
      <c r="FX505" s="85">
        <f t="shared" si="558"/>
        <v>500</v>
      </c>
      <c r="FY505" s="85">
        <f t="shared" si="559"/>
        <v>500</v>
      </c>
      <c r="FZ505" s="85">
        <f t="shared" si="560"/>
        <v>500</v>
      </c>
      <c r="GA505" s="85">
        <f t="shared" si="561"/>
        <v>500</v>
      </c>
      <c r="GB505" s="85">
        <f t="shared" si="562"/>
        <v>500</v>
      </c>
      <c r="GC505" s="85">
        <f t="shared" si="563"/>
        <v>500</v>
      </c>
      <c r="GD505" s="85">
        <f t="shared" si="564"/>
        <v>500</v>
      </c>
      <c r="GE505" s="85">
        <f t="shared" si="565"/>
        <v>500</v>
      </c>
      <c r="GF505" s="85">
        <f t="shared" si="566"/>
        <v>500</v>
      </c>
      <c r="GG505" s="85">
        <f t="shared" si="567"/>
        <v>500</v>
      </c>
      <c r="GH505" s="101">
        <f t="shared" si="601"/>
        <v>2</v>
      </c>
      <c r="GI505" s="102">
        <f t="shared" si="602"/>
        <v>5.47072</v>
      </c>
      <c r="GJ505" s="102">
        <f t="shared" si="603"/>
        <v>2.73536</v>
      </c>
      <c r="GK505" s="79">
        <f>ROW()</f>
        <v>505</v>
      </c>
    </row>
    <row r="506" spans="1:193" s="12" customFormat="1" ht="50.1" customHeight="1">
      <c r="A506" s="17">
        <f>ROW()</f>
        <v>506</v>
      </c>
      <c r="B506" s="32">
        <f t="shared" si="568"/>
        <v>500</v>
      </c>
      <c r="C506" s="33">
        <f t="shared" si="569"/>
        <v>500</v>
      </c>
      <c r="D506" s="31" t="s">
        <v>70</v>
      </c>
      <c r="E506" s="390">
        <f t="shared" si="537"/>
        <v>2.8906000000000001</v>
      </c>
      <c r="F506" s="107">
        <f t="shared" si="570"/>
        <v>3.0542440937499999</v>
      </c>
      <c r="G506" s="3">
        <v>0</v>
      </c>
      <c r="H506" s="4">
        <v>0</v>
      </c>
      <c r="I506" s="63"/>
      <c r="J506" s="15"/>
      <c r="K506" s="13"/>
      <c r="L506" s="98">
        <f t="shared" si="571"/>
        <v>1</v>
      </c>
      <c r="M506" s="99">
        <f>M5</f>
        <v>0.94499999999999995</v>
      </c>
      <c r="N506" s="100">
        <v>3.4550000000000001</v>
      </c>
      <c r="O506" s="110">
        <v>121103</v>
      </c>
      <c r="P506" s="95">
        <f t="shared" si="572"/>
        <v>3.2649749999999997</v>
      </c>
      <c r="Q506" s="15"/>
      <c r="R506" s="24">
        <f t="shared" si="538"/>
        <v>4</v>
      </c>
      <c r="S506" s="25">
        <v>0</v>
      </c>
      <c r="T506" s="63"/>
      <c r="U506" s="15"/>
      <c r="V506" s="13"/>
      <c r="W506" s="98">
        <f t="shared" si="573"/>
        <v>1</v>
      </c>
      <c r="X506" s="99">
        <f>X5</f>
        <v>0.97</v>
      </c>
      <c r="Y506" s="100">
        <v>2.98</v>
      </c>
      <c r="Z506" s="110"/>
      <c r="AA506" s="95">
        <f t="shared" si="574"/>
        <v>2.8906000000000001</v>
      </c>
      <c r="AB506" s="15"/>
      <c r="AC506" s="24">
        <f t="shared" si="539"/>
        <v>1</v>
      </c>
      <c r="AD506" s="5">
        <v>0</v>
      </c>
      <c r="AE506" s="63"/>
      <c r="AF506" s="15"/>
      <c r="AG506" s="13"/>
      <c r="AH506" s="98">
        <f t="shared" si="575"/>
        <v>0</v>
      </c>
      <c r="AI506" s="99">
        <f>AI5</f>
        <v>0.95499999999999996</v>
      </c>
      <c r="AJ506" s="100"/>
      <c r="AK506" s="110"/>
      <c r="AL506" s="95">
        <f t="shared" si="576"/>
        <v>0</v>
      </c>
      <c r="AM506" s="15"/>
      <c r="AN506" s="24">
        <f t="shared" si="540"/>
        <v>0</v>
      </c>
      <c r="AO506" s="5">
        <v>0</v>
      </c>
      <c r="AP506" s="63"/>
      <c r="AQ506" s="15"/>
      <c r="AR506" s="13"/>
      <c r="AS506" s="98">
        <f t="shared" si="577"/>
        <v>1</v>
      </c>
      <c r="AT506" s="99">
        <f>AT5</f>
        <v>0.96</v>
      </c>
      <c r="AU506" s="100">
        <v>3.1</v>
      </c>
      <c r="AV506" s="110"/>
      <c r="AW506" s="95">
        <f t="shared" si="578"/>
        <v>2.976</v>
      </c>
      <c r="AX506" s="15"/>
      <c r="AY506" s="24">
        <f t="shared" si="541"/>
        <v>2</v>
      </c>
      <c r="AZ506" s="5">
        <v>0</v>
      </c>
      <c r="BA506" s="63"/>
      <c r="BB506" s="15"/>
      <c r="BC506" s="13"/>
      <c r="BD506" s="98">
        <f t="shared" si="579"/>
        <v>0</v>
      </c>
      <c r="BE506" s="99">
        <f>BE5</f>
        <v>0.98</v>
      </c>
      <c r="BF506" s="100"/>
      <c r="BG506" s="110"/>
      <c r="BH506" s="95">
        <f t="shared" si="580"/>
        <v>0</v>
      </c>
      <c r="BI506" s="15"/>
      <c r="BJ506" s="24">
        <f t="shared" si="542"/>
        <v>0</v>
      </c>
      <c r="BK506" s="5">
        <v>0</v>
      </c>
      <c r="BL506" s="63"/>
      <c r="BM506" s="15"/>
      <c r="BN506" s="13"/>
      <c r="BO506" s="98">
        <f t="shared" si="581"/>
        <v>1</v>
      </c>
      <c r="BP506" s="99">
        <f>BP5</f>
        <v>0.94499999999999995</v>
      </c>
      <c r="BQ506" s="100">
        <v>3.2649749999999997</v>
      </c>
      <c r="BR506" s="110"/>
      <c r="BS506" s="95">
        <f t="shared" si="582"/>
        <v>3.0854013749999996</v>
      </c>
      <c r="BT506" s="15"/>
      <c r="BU506" s="24">
        <f t="shared" si="543"/>
        <v>3</v>
      </c>
      <c r="BV506" s="5">
        <v>0</v>
      </c>
      <c r="BW506" s="63"/>
      <c r="BX506" s="15"/>
      <c r="BY506" s="13"/>
      <c r="BZ506" s="98">
        <f t="shared" si="583"/>
        <v>0</v>
      </c>
      <c r="CA506" s="99">
        <f>CA5</f>
        <v>1</v>
      </c>
      <c r="CB506" s="100"/>
      <c r="CC506" s="110"/>
      <c r="CD506" s="95">
        <f t="shared" si="584"/>
        <v>0</v>
      </c>
      <c r="CE506" s="15"/>
      <c r="CF506" s="24">
        <f t="shared" si="544"/>
        <v>0</v>
      </c>
      <c r="CG506" s="5">
        <v>0</v>
      </c>
      <c r="CH506" s="63"/>
      <c r="CI506" s="15"/>
      <c r="CJ506" s="13"/>
      <c r="CK506" s="98">
        <f t="shared" si="585"/>
        <v>0</v>
      </c>
      <c r="CL506" s="99">
        <f>CL5</f>
        <v>1</v>
      </c>
      <c r="CM506" s="100"/>
      <c r="CN506" s="110"/>
      <c r="CO506" s="95">
        <f t="shared" si="586"/>
        <v>0</v>
      </c>
      <c r="CP506" s="15"/>
      <c r="CQ506" s="24">
        <f t="shared" si="545"/>
        <v>0</v>
      </c>
      <c r="CR506" s="5">
        <v>0</v>
      </c>
      <c r="CS506" s="63"/>
      <c r="CT506" s="15"/>
      <c r="CU506" s="13"/>
      <c r="CV506" s="98">
        <f t="shared" si="587"/>
        <v>0</v>
      </c>
      <c r="CW506" s="99">
        <f>CW5</f>
        <v>1</v>
      </c>
      <c r="CX506" s="100"/>
      <c r="CY506" s="110"/>
      <c r="CZ506" s="95">
        <f t="shared" si="588"/>
        <v>0</v>
      </c>
      <c r="DA506" s="15"/>
      <c r="DB506" s="24">
        <f t="shared" si="546"/>
        <v>0</v>
      </c>
      <c r="DC506" s="5">
        <v>0</v>
      </c>
      <c r="DD506" s="63"/>
      <c r="DE506" s="15"/>
      <c r="DF506" s="13"/>
      <c r="DG506" s="98">
        <f t="shared" si="589"/>
        <v>0</v>
      </c>
      <c r="DH506" s="99">
        <f>DH5</f>
        <v>1</v>
      </c>
      <c r="DI506" s="100"/>
      <c r="DJ506" s="110"/>
      <c r="DK506" s="95">
        <f t="shared" si="590"/>
        <v>0</v>
      </c>
      <c r="DL506" s="15"/>
      <c r="DM506" s="24">
        <f t="shared" si="547"/>
        <v>0</v>
      </c>
      <c r="DN506" s="5">
        <v>0</v>
      </c>
      <c r="DO506" s="63"/>
      <c r="DP506" s="15"/>
      <c r="DQ506" s="13"/>
      <c r="DR506" s="98">
        <f t="shared" si="591"/>
        <v>0</v>
      </c>
      <c r="DS506" s="99">
        <f>DS5</f>
        <v>1</v>
      </c>
      <c r="DT506" s="100"/>
      <c r="DU506" s="110"/>
      <c r="DV506" s="95">
        <f t="shared" si="592"/>
        <v>0</v>
      </c>
      <c r="DW506" s="15"/>
      <c r="DX506" s="24">
        <f t="shared" si="548"/>
        <v>0</v>
      </c>
      <c r="DY506" s="5">
        <v>0</v>
      </c>
      <c r="DZ506" s="63"/>
      <c r="EA506" s="15"/>
      <c r="EB506" s="13"/>
      <c r="EC506" s="98">
        <f t="shared" si="593"/>
        <v>0</v>
      </c>
      <c r="ED506" s="99">
        <f>ED5</f>
        <v>1</v>
      </c>
      <c r="EE506" s="100"/>
      <c r="EF506" s="110"/>
      <c r="EG506" s="95">
        <f t="shared" si="594"/>
        <v>0</v>
      </c>
      <c r="EH506" s="15"/>
      <c r="EI506" s="24">
        <f t="shared" si="549"/>
        <v>0</v>
      </c>
      <c r="EJ506" s="5">
        <v>0</v>
      </c>
      <c r="EK506" s="63"/>
      <c r="EL506" s="15"/>
      <c r="EM506" s="13"/>
      <c r="EN506" s="98">
        <f t="shared" si="595"/>
        <v>0</v>
      </c>
      <c r="EO506" s="99">
        <f>EO5</f>
        <v>1</v>
      </c>
      <c r="EP506" s="100"/>
      <c r="EQ506" s="110"/>
      <c r="ER506" s="95">
        <f t="shared" si="596"/>
        <v>0</v>
      </c>
      <c r="ES506" s="15"/>
      <c r="ET506" s="24">
        <f t="shared" si="550"/>
        <v>0</v>
      </c>
      <c r="EU506" s="5">
        <v>0</v>
      </c>
      <c r="EV506" s="63"/>
      <c r="EW506" s="15"/>
      <c r="EX506" s="13"/>
      <c r="EY506" s="98">
        <f t="shared" si="597"/>
        <v>0</v>
      </c>
      <c r="EZ506" s="99">
        <f>EZ5</f>
        <v>1</v>
      </c>
      <c r="FA506" s="100"/>
      <c r="FB506" s="110"/>
      <c r="FC506" s="95">
        <f t="shared" si="598"/>
        <v>0</v>
      </c>
      <c r="FD506" s="15"/>
      <c r="FE506" s="24">
        <f t="shared" si="551"/>
        <v>0</v>
      </c>
      <c r="FF506" s="5">
        <v>0</v>
      </c>
      <c r="FG506" s="63"/>
      <c r="FH506" s="15"/>
      <c r="FI506" s="13"/>
      <c r="FJ506" s="98">
        <f t="shared" si="599"/>
        <v>0</v>
      </c>
      <c r="FK506" s="99">
        <f>FK5</f>
        <v>1</v>
      </c>
      <c r="FL506" s="100"/>
      <c r="FM506" s="110"/>
      <c r="FN506" s="95">
        <f t="shared" si="600"/>
        <v>0</v>
      </c>
      <c r="FO506" s="15"/>
      <c r="FP506" s="24">
        <f t="shared" si="552"/>
        <v>0</v>
      </c>
      <c r="FQ506" s="5">
        <v>0</v>
      </c>
      <c r="FR506" s="8">
        <v>0</v>
      </c>
      <c r="FS506" s="84">
        <f t="shared" si="553"/>
        <v>3.2649749999999997</v>
      </c>
      <c r="FT506" s="85">
        <f t="shared" si="554"/>
        <v>2.8906000000000001</v>
      </c>
      <c r="FU506" s="85">
        <f t="shared" si="555"/>
        <v>500</v>
      </c>
      <c r="FV506" s="85">
        <f t="shared" si="556"/>
        <v>2.976</v>
      </c>
      <c r="FW506" s="85">
        <f t="shared" si="557"/>
        <v>500</v>
      </c>
      <c r="FX506" s="85">
        <f t="shared" si="558"/>
        <v>3.0854013749999996</v>
      </c>
      <c r="FY506" s="85">
        <f t="shared" si="559"/>
        <v>500</v>
      </c>
      <c r="FZ506" s="85">
        <f t="shared" si="560"/>
        <v>500</v>
      </c>
      <c r="GA506" s="85">
        <f t="shared" si="561"/>
        <v>500</v>
      </c>
      <c r="GB506" s="85">
        <f t="shared" si="562"/>
        <v>500</v>
      </c>
      <c r="GC506" s="85">
        <f t="shared" si="563"/>
        <v>500</v>
      </c>
      <c r="GD506" s="85">
        <f t="shared" si="564"/>
        <v>500</v>
      </c>
      <c r="GE506" s="85">
        <f t="shared" si="565"/>
        <v>500</v>
      </c>
      <c r="GF506" s="85">
        <f t="shared" si="566"/>
        <v>500</v>
      </c>
      <c r="GG506" s="85">
        <f t="shared" si="567"/>
        <v>500</v>
      </c>
      <c r="GH506" s="101">
        <f t="shared" si="601"/>
        <v>4</v>
      </c>
      <c r="GI506" s="102">
        <f t="shared" si="602"/>
        <v>12.216976375</v>
      </c>
      <c r="GJ506" s="102">
        <f t="shared" si="603"/>
        <v>3.0542440937499999</v>
      </c>
      <c r="GK506" s="79">
        <f>ROW()</f>
        <v>506</v>
      </c>
    </row>
    <row r="507" spans="1:193" s="12" customFormat="1" ht="50.1" customHeight="1">
      <c r="A507" s="17">
        <f>ROW()</f>
        <v>507</v>
      </c>
      <c r="B507" s="32">
        <f t="shared" si="568"/>
        <v>501</v>
      </c>
      <c r="C507" s="33">
        <f t="shared" si="569"/>
        <v>501</v>
      </c>
      <c r="D507" s="31" t="s">
        <v>71</v>
      </c>
      <c r="E507" s="390">
        <f t="shared" si="537"/>
        <v>1.7172870749999998</v>
      </c>
      <c r="F507" s="107">
        <f t="shared" si="570"/>
        <v>1.917374025</v>
      </c>
      <c r="G507" s="3">
        <v>0</v>
      </c>
      <c r="H507" s="4">
        <v>0</v>
      </c>
      <c r="I507" s="63"/>
      <c r="J507" s="15"/>
      <c r="K507" s="13"/>
      <c r="L507" s="98">
        <f t="shared" si="571"/>
        <v>1</v>
      </c>
      <c r="M507" s="99">
        <f>M5</f>
        <v>0.94499999999999995</v>
      </c>
      <c r="N507" s="100">
        <v>1.923</v>
      </c>
      <c r="O507" s="110">
        <v>121108</v>
      </c>
      <c r="P507" s="95">
        <f t="shared" si="572"/>
        <v>1.8172349999999999</v>
      </c>
      <c r="Q507" s="15"/>
      <c r="R507" s="24">
        <f t="shared" si="538"/>
        <v>2</v>
      </c>
      <c r="S507" s="25">
        <v>0</v>
      </c>
      <c r="T507" s="63"/>
      <c r="U507" s="15"/>
      <c r="V507" s="13"/>
      <c r="W507" s="98">
        <f t="shared" si="573"/>
        <v>0</v>
      </c>
      <c r="X507" s="99">
        <f>X5</f>
        <v>0.97</v>
      </c>
      <c r="Y507" s="100"/>
      <c r="Z507" s="110"/>
      <c r="AA507" s="95">
        <f t="shared" si="574"/>
        <v>0</v>
      </c>
      <c r="AB507" s="15"/>
      <c r="AC507" s="24">
        <f t="shared" si="539"/>
        <v>0</v>
      </c>
      <c r="AD507" s="5">
        <v>0</v>
      </c>
      <c r="AE507" s="63"/>
      <c r="AF507" s="15"/>
      <c r="AG507" s="13"/>
      <c r="AH507" s="98">
        <f t="shared" si="575"/>
        <v>0</v>
      </c>
      <c r="AI507" s="99">
        <f>AI5</f>
        <v>0.95499999999999996</v>
      </c>
      <c r="AJ507" s="100"/>
      <c r="AK507" s="110"/>
      <c r="AL507" s="95">
        <f t="shared" si="576"/>
        <v>0</v>
      </c>
      <c r="AM507" s="15"/>
      <c r="AN507" s="24">
        <f t="shared" si="540"/>
        <v>0</v>
      </c>
      <c r="AO507" s="5">
        <v>0</v>
      </c>
      <c r="AP507" s="63"/>
      <c r="AQ507" s="15"/>
      <c r="AR507" s="13"/>
      <c r="AS507" s="98">
        <f t="shared" si="577"/>
        <v>1</v>
      </c>
      <c r="AT507" s="99">
        <f>AT5</f>
        <v>0.96</v>
      </c>
      <c r="AU507" s="100">
        <v>2.31</v>
      </c>
      <c r="AV507" s="110"/>
      <c r="AW507" s="95">
        <f t="shared" si="578"/>
        <v>2.2176</v>
      </c>
      <c r="AX507" s="15"/>
      <c r="AY507" s="24">
        <f t="shared" si="541"/>
        <v>3</v>
      </c>
      <c r="AZ507" s="5">
        <v>0</v>
      </c>
      <c r="BA507" s="63"/>
      <c r="BB507" s="15"/>
      <c r="BC507" s="13"/>
      <c r="BD507" s="98">
        <f t="shared" si="579"/>
        <v>0</v>
      </c>
      <c r="BE507" s="99">
        <f>BE5</f>
        <v>0.98</v>
      </c>
      <c r="BF507" s="100"/>
      <c r="BG507" s="110"/>
      <c r="BH507" s="95">
        <f t="shared" si="580"/>
        <v>0</v>
      </c>
      <c r="BI507" s="15"/>
      <c r="BJ507" s="24">
        <f t="shared" si="542"/>
        <v>0</v>
      </c>
      <c r="BK507" s="5">
        <v>0</v>
      </c>
      <c r="BL507" s="63"/>
      <c r="BM507" s="15"/>
      <c r="BN507" s="13"/>
      <c r="BO507" s="98">
        <f t="shared" si="581"/>
        <v>1</v>
      </c>
      <c r="BP507" s="99">
        <f>BP5</f>
        <v>0.94499999999999995</v>
      </c>
      <c r="BQ507" s="100">
        <v>1.8172349999999999</v>
      </c>
      <c r="BR507" s="110"/>
      <c r="BS507" s="95">
        <f t="shared" si="582"/>
        <v>1.7172870749999998</v>
      </c>
      <c r="BT507" s="15"/>
      <c r="BU507" s="24">
        <f t="shared" si="543"/>
        <v>1</v>
      </c>
      <c r="BV507" s="5">
        <v>0</v>
      </c>
      <c r="BW507" s="63"/>
      <c r="BX507" s="15"/>
      <c r="BY507" s="13"/>
      <c r="BZ507" s="98">
        <f t="shared" si="583"/>
        <v>0</v>
      </c>
      <c r="CA507" s="99">
        <f>CA5</f>
        <v>1</v>
      </c>
      <c r="CB507" s="100"/>
      <c r="CC507" s="110"/>
      <c r="CD507" s="95">
        <f t="shared" si="584"/>
        <v>0</v>
      </c>
      <c r="CE507" s="15"/>
      <c r="CF507" s="24">
        <f t="shared" si="544"/>
        <v>0</v>
      </c>
      <c r="CG507" s="5">
        <v>0</v>
      </c>
      <c r="CH507" s="63"/>
      <c r="CI507" s="15"/>
      <c r="CJ507" s="13"/>
      <c r="CK507" s="98">
        <f t="shared" si="585"/>
        <v>0</v>
      </c>
      <c r="CL507" s="99">
        <f>CL5</f>
        <v>1</v>
      </c>
      <c r="CM507" s="100"/>
      <c r="CN507" s="110"/>
      <c r="CO507" s="95">
        <f t="shared" si="586"/>
        <v>0</v>
      </c>
      <c r="CP507" s="15"/>
      <c r="CQ507" s="24">
        <f t="shared" si="545"/>
        <v>0</v>
      </c>
      <c r="CR507" s="5">
        <v>0</v>
      </c>
      <c r="CS507" s="63"/>
      <c r="CT507" s="15"/>
      <c r="CU507" s="13"/>
      <c r="CV507" s="98">
        <f t="shared" si="587"/>
        <v>0</v>
      </c>
      <c r="CW507" s="99">
        <f>CW5</f>
        <v>1</v>
      </c>
      <c r="CX507" s="100"/>
      <c r="CY507" s="110"/>
      <c r="CZ507" s="95">
        <f t="shared" si="588"/>
        <v>0</v>
      </c>
      <c r="DA507" s="15"/>
      <c r="DB507" s="24">
        <f t="shared" si="546"/>
        <v>0</v>
      </c>
      <c r="DC507" s="5">
        <v>0</v>
      </c>
      <c r="DD507" s="63"/>
      <c r="DE507" s="15"/>
      <c r="DF507" s="13"/>
      <c r="DG507" s="98">
        <f t="shared" si="589"/>
        <v>0</v>
      </c>
      <c r="DH507" s="99">
        <f>DH5</f>
        <v>1</v>
      </c>
      <c r="DI507" s="100"/>
      <c r="DJ507" s="110"/>
      <c r="DK507" s="95">
        <f t="shared" si="590"/>
        <v>0</v>
      </c>
      <c r="DL507" s="15"/>
      <c r="DM507" s="24">
        <f t="shared" si="547"/>
        <v>0</v>
      </c>
      <c r="DN507" s="5">
        <v>0</v>
      </c>
      <c r="DO507" s="63"/>
      <c r="DP507" s="15"/>
      <c r="DQ507" s="13"/>
      <c r="DR507" s="98">
        <f t="shared" si="591"/>
        <v>0</v>
      </c>
      <c r="DS507" s="99">
        <f>DS5</f>
        <v>1</v>
      </c>
      <c r="DT507" s="100"/>
      <c r="DU507" s="110"/>
      <c r="DV507" s="95">
        <f t="shared" si="592"/>
        <v>0</v>
      </c>
      <c r="DW507" s="15"/>
      <c r="DX507" s="24">
        <f t="shared" si="548"/>
        <v>0</v>
      </c>
      <c r="DY507" s="5">
        <v>0</v>
      </c>
      <c r="DZ507" s="63"/>
      <c r="EA507" s="15"/>
      <c r="EB507" s="13"/>
      <c r="EC507" s="98">
        <f t="shared" si="593"/>
        <v>0</v>
      </c>
      <c r="ED507" s="99">
        <f>ED5</f>
        <v>1</v>
      </c>
      <c r="EE507" s="100"/>
      <c r="EF507" s="110"/>
      <c r="EG507" s="95">
        <f t="shared" si="594"/>
        <v>0</v>
      </c>
      <c r="EH507" s="15"/>
      <c r="EI507" s="24">
        <f t="shared" si="549"/>
        <v>0</v>
      </c>
      <c r="EJ507" s="5">
        <v>0</v>
      </c>
      <c r="EK507" s="63"/>
      <c r="EL507" s="15"/>
      <c r="EM507" s="13"/>
      <c r="EN507" s="98">
        <f t="shared" si="595"/>
        <v>0</v>
      </c>
      <c r="EO507" s="99">
        <f>EO5</f>
        <v>1</v>
      </c>
      <c r="EP507" s="100"/>
      <c r="EQ507" s="110"/>
      <c r="ER507" s="95">
        <f t="shared" si="596"/>
        <v>0</v>
      </c>
      <c r="ES507" s="15"/>
      <c r="ET507" s="24">
        <f t="shared" si="550"/>
        <v>0</v>
      </c>
      <c r="EU507" s="5">
        <v>0</v>
      </c>
      <c r="EV507" s="63"/>
      <c r="EW507" s="15"/>
      <c r="EX507" s="13"/>
      <c r="EY507" s="98">
        <f t="shared" si="597"/>
        <v>0</v>
      </c>
      <c r="EZ507" s="99">
        <f>EZ5</f>
        <v>1</v>
      </c>
      <c r="FA507" s="100"/>
      <c r="FB507" s="110"/>
      <c r="FC507" s="95">
        <f t="shared" si="598"/>
        <v>0</v>
      </c>
      <c r="FD507" s="15"/>
      <c r="FE507" s="24">
        <f t="shared" si="551"/>
        <v>0</v>
      </c>
      <c r="FF507" s="5">
        <v>0</v>
      </c>
      <c r="FG507" s="63"/>
      <c r="FH507" s="15"/>
      <c r="FI507" s="13"/>
      <c r="FJ507" s="98">
        <f t="shared" si="599"/>
        <v>0</v>
      </c>
      <c r="FK507" s="99">
        <f>FK5</f>
        <v>1</v>
      </c>
      <c r="FL507" s="100"/>
      <c r="FM507" s="110"/>
      <c r="FN507" s="95">
        <f t="shared" si="600"/>
        <v>0</v>
      </c>
      <c r="FO507" s="15"/>
      <c r="FP507" s="24">
        <f t="shared" si="552"/>
        <v>0</v>
      </c>
      <c r="FQ507" s="5">
        <v>0</v>
      </c>
      <c r="FR507" s="8">
        <v>0</v>
      </c>
      <c r="FS507" s="84">
        <f t="shared" si="553"/>
        <v>1.8172349999999999</v>
      </c>
      <c r="FT507" s="85">
        <f t="shared" si="554"/>
        <v>500</v>
      </c>
      <c r="FU507" s="85">
        <f t="shared" si="555"/>
        <v>500</v>
      </c>
      <c r="FV507" s="85">
        <f t="shared" si="556"/>
        <v>2.2176</v>
      </c>
      <c r="FW507" s="85">
        <f t="shared" si="557"/>
        <v>500</v>
      </c>
      <c r="FX507" s="85">
        <f t="shared" si="558"/>
        <v>1.7172870749999998</v>
      </c>
      <c r="FY507" s="85">
        <f t="shared" si="559"/>
        <v>500</v>
      </c>
      <c r="FZ507" s="85">
        <f t="shared" si="560"/>
        <v>500</v>
      </c>
      <c r="GA507" s="85">
        <f t="shared" si="561"/>
        <v>500</v>
      </c>
      <c r="GB507" s="85">
        <f t="shared" si="562"/>
        <v>500</v>
      </c>
      <c r="GC507" s="85">
        <f t="shared" si="563"/>
        <v>500</v>
      </c>
      <c r="GD507" s="85">
        <f t="shared" si="564"/>
        <v>500</v>
      </c>
      <c r="GE507" s="85">
        <f t="shared" si="565"/>
        <v>500</v>
      </c>
      <c r="GF507" s="85">
        <f t="shared" si="566"/>
        <v>500</v>
      </c>
      <c r="GG507" s="85">
        <f t="shared" si="567"/>
        <v>500</v>
      </c>
      <c r="GH507" s="101">
        <f t="shared" si="601"/>
        <v>3</v>
      </c>
      <c r="GI507" s="102">
        <f t="shared" si="602"/>
        <v>5.7521220749999999</v>
      </c>
      <c r="GJ507" s="102">
        <f t="shared" si="603"/>
        <v>1.917374025</v>
      </c>
      <c r="GK507" s="79">
        <f>ROW()</f>
        <v>507</v>
      </c>
    </row>
    <row r="508" spans="1:193" s="12" customFormat="1" ht="50.1" customHeight="1">
      <c r="A508" s="17">
        <f>ROW()</f>
        <v>508</v>
      </c>
      <c r="B508" s="32">
        <f t="shared" si="568"/>
        <v>502</v>
      </c>
      <c r="C508" s="33">
        <f t="shared" si="569"/>
        <v>502</v>
      </c>
      <c r="D508" s="31" t="s">
        <v>72</v>
      </c>
      <c r="E508" s="390">
        <f t="shared" si="537"/>
        <v>2.7826659</v>
      </c>
      <c r="F508" s="107">
        <f t="shared" si="570"/>
        <v>2.86364295</v>
      </c>
      <c r="G508" s="3">
        <v>0</v>
      </c>
      <c r="H508" s="4">
        <v>0</v>
      </c>
      <c r="I508" s="63"/>
      <c r="J508" s="15"/>
      <c r="K508" s="13"/>
      <c r="L508" s="98">
        <f t="shared" si="571"/>
        <v>1</v>
      </c>
      <c r="M508" s="99">
        <f>M5</f>
        <v>0.94499999999999995</v>
      </c>
      <c r="N508" s="100">
        <v>3.1160000000000001</v>
      </c>
      <c r="O508" s="110">
        <v>121204</v>
      </c>
      <c r="P508" s="95">
        <f t="shared" si="572"/>
        <v>2.94462</v>
      </c>
      <c r="Q508" s="15"/>
      <c r="R508" s="24">
        <f t="shared" si="538"/>
        <v>2</v>
      </c>
      <c r="S508" s="25">
        <v>0</v>
      </c>
      <c r="T508" s="63"/>
      <c r="U508" s="15"/>
      <c r="V508" s="13"/>
      <c r="W508" s="98">
        <f t="shared" si="573"/>
        <v>0</v>
      </c>
      <c r="X508" s="99">
        <f>X5</f>
        <v>0.97</v>
      </c>
      <c r="Y508" s="100"/>
      <c r="Z508" s="110"/>
      <c r="AA508" s="95">
        <f t="shared" si="574"/>
        <v>0</v>
      </c>
      <c r="AB508" s="15"/>
      <c r="AC508" s="24">
        <f t="shared" si="539"/>
        <v>0</v>
      </c>
      <c r="AD508" s="5">
        <v>0</v>
      </c>
      <c r="AE508" s="63"/>
      <c r="AF508" s="15"/>
      <c r="AG508" s="13"/>
      <c r="AH508" s="98">
        <f t="shared" si="575"/>
        <v>0</v>
      </c>
      <c r="AI508" s="99">
        <f>AI5</f>
        <v>0.95499999999999996</v>
      </c>
      <c r="AJ508" s="100"/>
      <c r="AK508" s="110"/>
      <c r="AL508" s="95">
        <f t="shared" si="576"/>
        <v>0</v>
      </c>
      <c r="AM508" s="15"/>
      <c r="AN508" s="24">
        <f t="shared" si="540"/>
        <v>0</v>
      </c>
      <c r="AO508" s="5">
        <v>0</v>
      </c>
      <c r="AP508" s="63"/>
      <c r="AQ508" s="15"/>
      <c r="AR508" s="13"/>
      <c r="AS508" s="98">
        <f t="shared" si="577"/>
        <v>0</v>
      </c>
      <c r="AT508" s="99">
        <f>AT5</f>
        <v>0.96</v>
      </c>
      <c r="AU508" s="100"/>
      <c r="AV508" s="110"/>
      <c r="AW508" s="95">
        <f t="shared" si="578"/>
        <v>0</v>
      </c>
      <c r="AX508" s="15"/>
      <c r="AY508" s="24">
        <f t="shared" si="541"/>
        <v>0</v>
      </c>
      <c r="AZ508" s="5">
        <v>0</v>
      </c>
      <c r="BA508" s="63"/>
      <c r="BB508" s="15"/>
      <c r="BC508" s="13"/>
      <c r="BD508" s="98">
        <f t="shared" si="579"/>
        <v>0</v>
      </c>
      <c r="BE508" s="99">
        <f>BE5</f>
        <v>0.98</v>
      </c>
      <c r="BF508" s="100"/>
      <c r="BG508" s="110"/>
      <c r="BH508" s="95">
        <f t="shared" si="580"/>
        <v>0</v>
      </c>
      <c r="BI508" s="15"/>
      <c r="BJ508" s="24">
        <f t="shared" si="542"/>
        <v>0</v>
      </c>
      <c r="BK508" s="5">
        <v>0</v>
      </c>
      <c r="BL508" s="63"/>
      <c r="BM508" s="15"/>
      <c r="BN508" s="13"/>
      <c r="BO508" s="98">
        <f t="shared" si="581"/>
        <v>1</v>
      </c>
      <c r="BP508" s="99">
        <f>BP5</f>
        <v>0.94499999999999995</v>
      </c>
      <c r="BQ508" s="100">
        <v>2.94462</v>
      </c>
      <c r="BR508" s="110"/>
      <c r="BS508" s="95">
        <f t="shared" si="582"/>
        <v>2.7826659</v>
      </c>
      <c r="BT508" s="15"/>
      <c r="BU508" s="24">
        <f t="shared" si="543"/>
        <v>1</v>
      </c>
      <c r="BV508" s="5">
        <v>0</v>
      </c>
      <c r="BW508" s="63"/>
      <c r="BX508" s="15"/>
      <c r="BY508" s="13"/>
      <c r="BZ508" s="98">
        <f t="shared" si="583"/>
        <v>0</v>
      </c>
      <c r="CA508" s="99">
        <f>CA5</f>
        <v>1</v>
      </c>
      <c r="CB508" s="100"/>
      <c r="CC508" s="110"/>
      <c r="CD508" s="95">
        <f t="shared" si="584"/>
        <v>0</v>
      </c>
      <c r="CE508" s="15"/>
      <c r="CF508" s="24">
        <f t="shared" si="544"/>
        <v>0</v>
      </c>
      <c r="CG508" s="5">
        <v>0</v>
      </c>
      <c r="CH508" s="63"/>
      <c r="CI508" s="15"/>
      <c r="CJ508" s="13"/>
      <c r="CK508" s="98">
        <f t="shared" si="585"/>
        <v>0</v>
      </c>
      <c r="CL508" s="99">
        <f>CL5</f>
        <v>1</v>
      </c>
      <c r="CM508" s="100"/>
      <c r="CN508" s="110"/>
      <c r="CO508" s="95">
        <f t="shared" si="586"/>
        <v>0</v>
      </c>
      <c r="CP508" s="15"/>
      <c r="CQ508" s="24">
        <f t="shared" si="545"/>
        <v>0</v>
      </c>
      <c r="CR508" s="5">
        <v>0</v>
      </c>
      <c r="CS508" s="63"/>
      <c r="CT508" s="15"/>
      <c r="CU508" s="13"/>
      <c r="CV508" s="98">
        <f t="shared" si="587"/>
        <v>0</v>
      </c>
      <c r="CW508" s="99">
        <f>CW5</f>
        <v>1</v>
      </c>
      <c r="CX508" s="100"/>
      <c r="CY508" s="110"/>
      <c r="CZ508" s="95">
        <f t="shared" si="588"/>
        <v>0</v>
      </c>
      <c r="DA508" s="15"/>
      <c r="DB508" s="24">
        <f t="shared" si="546"/>
        <v>0</v>
      </c>
      <c r="DC508" s="5">
        <v>0</v>
      </c>
      <c r="DD508" s="63"/>
      <c r="DE508" s="15"/>
      <c r="DF508" s="13"/>
      <c r="DG508" s="98">
        <f t="shared" si="589"/>
        <v>0</v>
      </c>
      <c r="DH508" s="99">
        <f>DH5</f>
        <v>1</v>
      </c>
      <c r="DI508" s="100"/>
      <c r="DJ508" s="110"/>
      <c r="DK508" s="95">
        <f t="shared" si="590"/>
        <v>0</v>
      </c>
      <c r="DL508" s="15"/>
      <c r="DM508" s="24">
        <f t="shared" si="547"/>
        <v>0</v>
      </c>
      <c r="DN508" s="5">
        <v>0</v>
      </c>
      <c r="DO508" s="63"/>
      <c r="DP508" s="15"/>
      <c r="DQ508" s="13"/>
      <c r="DR508" s="98">
        <f t="shared" si="591"/>
        <v>0</v>
      </c>
      <c r="DS508" s="99">
        <f>DS5</f>
        <v>1</v>
      </c>
      <c r="DT508" s="100"/>
      <c r="DU508" s="110"/>
      <c r="DV508" s="95">
        <f t="shared" si="592"/>
        <v>0</v>
      </c>
      <c r="DW508" s="15"/>
      <c r="DX508" s="24">
        <f t="shared" si="548"/>
        <v>0</v>
      </c>
      <c r="DY508" s="5">
        <v>0</v>
      </c>
      <c r="DZ508" s="63"/>
      <c r="EA508" s="15"/>
      <c r="EB508" s="13"/>
      <c r="EC508" s="98">
        <f t="shared" si="593"/>
        <v>0</v>
      </c>
      <c r="ED508" s="99">
        <f>ED5</f>
        <v>1</v>
      </c>
      <c r="EE508" s="100"/>
      <c r="EF508" s="110"/>
      <c r="EG508" s="95">
        <f t="shared" si="594"/>
        <v>0</v>
      </c>
      <c r="EH508" s="15"/>
      <c r="EI508" s="24">
        <f t="shared" si="549"/>
        <v>0</v>
      </c>
      <c r="EJ508" s="5">
        <v>0</v>
      </c>
      <c r="EK508" s="63"/>
      <c r="EL508" s="15"/>
      <c r="EM508" s="13"/>
      <c r="EN508" s="98">
        <f t="shared" si="595"/>
        <v>0</v>
      </c>
      <c r="EO508" s="99">
        <f>EO5</f>
        <v>1</v>
      </c>
      <c r="EP508" s="100"/>
      <c r="EQ508" s="110"/>
      <c r="ER508" s="95">
        <f t="shared" si="596"/>
        <v>0</v>
      </c>
      <c r="ES508" s="15"/>
      <c r="ET508" s="24">
        <f t="shared" si="550"/>
        <v>0</v>
      </c>
      <c r="EU508" s="5">
        <v>0</v>
      </c>
      <c r="EV508" s="63"/>
      <c r="EW508" s="15"/>
      <c r="EX508" s="13"/>
      <c r="EY508" s="98">
        <f t="shared" si="597"/>
        <v>0</v>
      </c>
      <c r="EZ508" s="99">
        <f>EZ5</f>
        <v>1</v>
      </c>
      <c r="FA508" s="100"/>
      <c r="FB508" s="110"/>
      <c r="FC508" s="95">
        <f t="shared" si="598"/>
        <v>0</v>
      </c>
      <c r="FD508" s="15"/>
      <c r="FE508" s="24">
        <f t="shared" si="551"/>
        <v>0</v>
      </c>
      <c r="FF508" s="5">
        <v>0</v>
      </c>
      <c r="FG508" s="63"/>
      <c r="FH508" s="15"/>
      <c r="FI508" s="13"/>
      <c r="FJ508" s="98">
        <f t="shared" si="599"/>
        <v>0</v>
      </c>
      <c r="FK508" s="99">
        <f>FK5</f>
        <v>1</v>
      </c>
      <c r="FL508" s="100"/>
      <c r="FM508" s="110"/>
      <c r="FN508" s="95">
        <f t="shared" si="600"/>
        <v>0</v>
      </c>
      <c r="FO508" s="15"/>
      <c r="FP508" s="24">
        <f t="shared" si="552"/>
        <v>0</v>
      </c>
      <c r="FQ508" s="5">
        <v>0</v>
      </c>
      <c r="FR508" s="8">
        <v>0</v>
      </c>
      <c r="FS508" s="84">
        <f t="shared" si="553"/>
        <v>2.94462</v>
      </c>
      <c r="FT508" s="85">
        <f t="shared" si="554"/>
        <v>500</v>
      </c>
      <c r="FU508" s="85">
        <f t="shared" si="555"/>
        <v>500</v>
      </c>
      <c r="FV508" s="85">
        <f t="shared" si="556"/>
        <v>500</v>
      </c>
      <c r="FW508" s="85">
        <f t="shared" si="557"/>
        <v>500</v>
      </c>
      <c r="FX508" s="85">
        <f t="shared" si="558"/>
        <v>2.7826659</v>
      </c>
      <c r="FY508" s="85">
        <f t="shared" si="559"/>
        <v>500</v>
      </c>
      <c r="FZ508" s="85">
        <f t="shared" si="560"/>
        <v>500</v>
      </c>
      <c r="GA508" s="85">
        <f t="shared" si="561"/>
        <v>500</v>
      </c>
      <c r="GB508" s="85">
        <f t="shared" si="562"/>
        <v>500</v>
      </c>
      <c r="GC508" s="85">
        <f t="shared" si="563"/>
        <v>500</v>
      </c>
      <c r="GD508" s="85">
        <f t="shared" si="564"/>
        <v>500</v>
      </c>
      <c r="GE508" s="85">
        <f t="shared" si="565"/>
        <v>500</v>
      </c>
      <c r="GF508" s="85">
        <f t="shared" si="566"/>
        <v>500</v>
      </c>
      <c r="GG508" s="85">
        <f t="shared" si="567"/>
        <v>500</v>
      </c>
      <c r="GH508" s="101">
        <f t="shared" si="601"/>
        <v>2</v>
      </c>
      <c r="GI508" s="102">
        <f t="shared" si="602"/>
        <v>5.7272859</v>
      </c>
      <c r="GJ508" s="102">
        <f t="shared" si="603"/>
        <v>2.86364295</v>
      </c>
      <c r="GK508" s="79">
        <f>ROW()</f>
        <v>508</v>
      </c>
    </row>
    <row r="509" spans="1:193" s="12" customFormat="1" ht="50.1" customHeight="1">
      <c r="A509" s="17">
        <f>ROW()</f>
        <v>509</v>
      </c>
      <c r="B509" s="32">
        <f t="shared" si="568"/>
        <v>503</v>
      </c>
      <c r="C509" s="33">
        <f t="shared" si="569"/>
        <v>503</v>
      </c>
      <c r="D509" s="31" t="s">
        <v>73</v>
      </c>
      <c r="E509" s="390">
        <f t="shared" si="537"/>
        <v>2.4111674999999999</v>
      </c>
      <c r="F509" s="107">
        <f t="shared" si="570"/>
        <v>2.4813337500000001</v>
      </c>
      <c r="G509" s="3">
        <v>0</v>
      </c>
      <c r="H509" s="4">
        <v>0</v>
      </c>
      <c r="I509" s="63"/>
      <c r="J509" s="15"/>
      <c r="K509" s="13"/>
      <c r="L509" s="98">
        <f t="shared" si="571"/>
        <v>1</v>
      </c>
      <c r="M509" s="99">
        <f>M5</f>
        <v>0.94499999999999995</v>
      </c>
      <c r="N509" s="100">
        <v>2.7</v>
      </c>
      <c r="O509" s="110">
        <v>121106</v>
      </c>
      <c r="P509" s="95">
        <f t="shared" si="572"/>
        <v>2.5514999999999999</v>
      </c>
      <c r="Q509" s="15"/>
      <c r="R509" s="24">
        <f t="shared" si="538"/>
        <v>2</v>
      </c>
      <c r="S509" s="25">
        <v>0</v>
      </c>
      <c r="T509" s="63"/>
      <c r="U509" s="15"/>
      <c r="V509" s="13"/>
      <c r="W509" s="98">
        <f t="shared" si="573"/>
        <v>0</v>
      </c>
      <c r="X509" s="99">
        <f>X5</f>
        <v>0.97</v>
      </c>
      <c r="Y509" s="100"/>
      <c r="Z509" s="110"/>
      <c r="AA509" s="95">
        <f t="shared" si="574"/>
        <v>0</v>
      </c>
      <c r="AB509" s="15"/>
      <c r="AC509" s="24">
        <f t="shared" si="539"/>
        <v>0</v>
      </c>
      <c r="AD509" s="5">
        <v>0</v>
      </c>
      <c r="AE509" s="63"/>
      <c r="AF509" s="15"/>
      <c r="AG509" s="13"/>
      <c r="AH509" s="98">
        <f t="shared" si="575"/>
        <v>0</v>
      </c>
      <c r="AI509" s="99">
        <f>AI5</f>
        <v>0.95499999999999996</v>
      </c>
      <c r="AJ509" s="100"/>
      <c r="AK509" s="110"/>
      <c r="AL509" s="95">
        <f t="shared" si="576"/>
        <v>0</v>
      </c>
      <c r="AM509" s="15"/>
      <c r="AN509" s="24">
        <f t="shared" si="540"/>
        <v>0</v>
      </c>
      <c r="AO509" s="5">
        <v>0</v>
      </c>
      <c r="AP509" s="63"/>
      <c r="AQ509" s="15"/>
      <c r="AR509" s="13"/>
      <c r="AS509" s="98">
        <f t="shared" si="577"/>
        <v>0</v>
      </c>
      <c r="AT509" s="99">
        <f>AT5</f>
        <v>0.96</v>
      </c>
      <c r="AU509" s="100"/>
      <c r="AV509" s="110"/>
      <c r="AW509" s="95">
        <f t="shared" si="578"/>
        <v>0</v>
      </c>
      <c r="AX509" s="15"/>
      <c r="AY509" s="24">
        <f t="shared" si="541"/>
        <v>0</v>
      </c>
      <c r="AZ509" s="5">
        <v>0</v>
      </c>
      <c r="BA509" s="63"/>
      <c r="BB509" s="15"/>
      <c r="BC509" s="13"/>
      <c r="BD509" s="98">
        <f t="shared" si="579"/>
        <v>0</v>
      </c>
      <c r="BE509" s="99">
        <f>BE5</f>
        <v>0.98</v>
      </c>
      <c r="BF509" s="100"/>
      <c r="BG509" s="110"/>
      <c r="BH509" s="95">
        <f t="shared" si="580"/>
        <v>0</v>
      </c>
      <c r="BI509" s="15"/>
      <c r="BJ509" s="24">
        <f t="shared" si="542"/>
        <v>0</v>
      </c>
      <c r="BK509" s="5">
        <v>0</v>
      </c>
      <c r="BL509" s="63"/>
      <c r="BM509" s="15"/>
      <c r="BN509" s="13"/>
      <c r="BO509" s="98">
        <f t="shared" si="581"/>
        <v>1</v>
      </c>
      <c r="BP509" s="99">
        <f>BP5</f>
        <v>0.94499999999999995</v>
      </c>
      <c r="BQ509" s="100">
        <v>2.5514999999999999</v>
      </c>
      <c r="BR509" s="110"/>
      <c r="BS509" s="95">
        <f t="shared" si="582"/>
        <v>2.4111674999999999</v>
      </c>
      <c r="BT509" s="15"/>
      <c r="BU509" s="24">
        <f t="shared" si="543"/>
        <v>1</v>
      </c>
      <c r="BV509" s="5">
        <v>0</v>
      </c>
      <c r="BW509" s="63"/>
      <c r="BX509" s="15"/>
      <c r="BY509" s="13"/>
      <c r="BZ509" s="98">
        <f t="shared" si="583"/>
        <v>0</v>
      </c>
      <c r="CA509" s="99">
        <f>CA5</f>
        <v>1</v>
      </c>
      <c r="CB509" s="100"/>
      <c r="CC509" s="110"/>
      <c r="CD509" s="95">
        <f t="shared" si="584"/>
        <v>0</v>
      </c>
      <c r="CE509" s="15"/>
      <c r="CF509" s="24">
        <f t="shared" si="544"/>
        <v>0</v>
      </c>
      <c r="CG509" s="5">
        <v>0</v>
      </c>
      <c r="CH509" s="63"/>
      <c r="CI509" s="15"/>
      <c r="CJ509" s="13"/>
      <c r="CK509" s="98">
        <f t="shared" si="585"/>
        <v>0</v>
      </c>
      <c r="CL509" s="99">
        <f>CL5</f>
        <v>1</v>
      </c>
      <c r="CM509" s="100"/>
      <c r="CN509" s="110"/>
      <c r="CO509" s="95">
        <f t="shared" si="586"/>
        <v>0</v>
      </c>
      <c r="CP509" s="15"/>
      <c r="CQ509" s="24">
        <f t="shared" si="545"/>
        <v>0</v>
      </c>
      <c r="CR509" s="5">
        <v>0</v>
      </c>
      <c r="CS509" s="63"/>
      <c r="CT509" s="15"/>
      <c r="CU509" s="13"/>
      <c r="CV509" s="98">
        <f t="shared" si="587"/>
        <v>0</v>
      </c>
      <c r="CW509" s="99">
        <f>CW5</f>
        <v>1</v>
      </c>
      <c r="CX509" s="100"/>
      <c r="CY509" s="110"/>
      <c r="CZ509" s="95">
        <f t="shared" si="588"/>
        <v>0</v>
      </c>
      <c r="DA509" s="15"/>
      <c r="DB509" s="24">
        <f t="shared" si="546"/>
        <v>0</v>
      </c>
      <c r="DC509" s="5">
        <v>0</v>
      </c>
      <c r="DD509" s="63"/>
      <c r="DE509" s="15"/>
      <c r="DF509" s="13"/>
      <c r="DG509" s="98">
        <f t="shared" si="589"/>
        <v>0</v>
      </c>
      <c r="DH509" s="99">
        <f>DH5</f>
        <v>1</v>
      </c>
      <c r="DI509" s="100"/>
      <c r="DJ509" s="110"/>
      <c r="DK509" s="95">
        <f t="shared" si="590"/>
        <v>0</v>
      </c>
      <c r="DL509" s="15"/>
      <c r="DM509" s="24">
        <f t="shared" si="547"/>
        <v>0</v>
      </c>
      <c r="DN509" s="5">
        <v>0</v>
      </c>
      <c r="DO509" s="63"/>
      <c r="DP509" s="15"/>
      <c r="DQ509" s="13"/>
      <c r="DR509" s="98">
        <f t="shared" si="591"/>
        <v>0</v>
      </c>
      <c r="DS509" s="99">
        <f>DS5</f>
        <v>1</v>
      </c>
      <c r="DT509" s="100"/>
      <c r="DU509" s="110"/>
      <c r="DV509" s="95">
        <f t="shared" si="592"/>
        <v>0</v>
      </c>
      <c r="DW509" s="15"/>
      <c r="DX509" s="24">
        <f t="shared" si="548"/>
        <v>0</v>
      </c>
      <c r="DY509" s="5">
        <v>0</v>
      </c>
      <c r="DZ509" s="63"/>
      <c r="EA509" s="15"/>
      <c r="EB509" s="13"/>
      <c r="EC509" s="98">
        <f t="shared" si="593"/>
        <v>0</v>
      </c>
      <c r="ED509" s="99">
        <f>ED5</f>
        <v>1</v>
      </c>
      <c r="EE509" s="100"/>
      <c r="EF509" s="110"/>
      <c r="EG509" s="95">
        <f t="shared" si="594"/>
        <v>0</v>
      </c>
      <c r="EH509" s="15"/>
      <c r="EI509" s="24">
        <f t="shared" si="549"/>
        <v>0</v>
      </c>
      <c r="EJ509" s="5">
        <v>0</v>
      </c>
      <c r="EK509" s="63"/>
      <c r="EL509" s="15"/>
      <c r="EM509" s="13"/>
      <c r="EN509" s="98">
        <f t="shared" si="595"/>
        <v>0</v>
      </c>
      <c r="EO509" s="99">
        <f>EO5</f>
        <v>1</v>
      </c>
      <c r="EP509" s="100"/>
      <c r="EQ509" s="110"/>
      <c r="ER509" s="95">
        <f t="shared" si="596"/>
        <v>0</v>
      </c>
      <c r="ES509" s="15"/>
      <c r="ET509" s="24">
        <f t="shared" si="550"/>
        <v>0</v>
      </c>
      <c r="EU509" s="5">
        <v>0</v>
      </c>
      <c r="EV509" s="63"/>
      <c r="EW509" s="15"/>
      <c r="EX509" s="13"/>
      <c r="EY509" s="98">
        <f t="shared" si="597"/>
        <v>0</v>
      </c>
      <c r="EZ509" s="99">
        <f>EZ5</f>
        <v>1</v>
      </c>
      <c r="FA509" s="100"/>
      <c r="FB509" s="110"/>
      <c r="FC509" s="95">
        <f t="shared" si="598"/>
        <v>0</v>
      </c>
      <c r="FD509" s="15"/>
      <c r="FE509" s="24">
        <f t="shared" si="551"/>
        <v>0</v>
      </c>
      <c r="FF509" s="5">
        <v>0</v>
      </c>
      <c r="FG509" s="63"/>
      <c r="FH509" s="15"/>
      <c r="FI509" s="13"/>
      <c r="FJ509" s="98">
        <f t="shared" si="599"/>
        <v>0</v>
      </c>
      <c r="FK509" s="99">
        <f>FK5</f>
        <v>1</v>
      </c>
      <c r="FL509" s="100"/>
      <c r="FM509" s="110"/>
      <c r="FN509" s="95">
        <f t="shared" si="600"/>
        <v>0</v>
      </c>
      <c r="FO509" s="15"/>
      <c r="FP509" s="24">
        <f t="shared" si="552"/>
        <v>0</v>
      </c>
      <c r="FQ509" s="5">
        <v>0</v>
      </c>
      <c r="FR509" s="8">
        <v>0</v>
      </c>
      <c r="FS509" s="84">
        <f t="shared" si="553"/>
        <v>2.5514999999999999</v>
      </c>
      <c r="FT509" s="85">
        <f t="shared" si="554"/>
        <v>500</v>
      </c>
      <c r="FU509" s="85">
        <f t="shared" si="555"/>
        <v>500</v>
      </c>
      <c r="FV509" s="85">
        <f t="shared" si="556"/>
        <v>500</v>
      </c>
      <c r="FW509" s="85">
        <f t="shared" si="557"/>
        <v>500</v>
      </c>
      <c r="FX509" s="85">
        <f t="shared" si="558"/>
        <v>2.4111674999999999</v>
      </c>
      <c r="FY509" s="85">
        <f t="shared" si="559"/>
        <v>500</v>
      </c>
      <c r="FZ509" s="85">
        <f t="shared" si="560"/>
        <v>500</v>
      </c>
      <c r="GA509" s="85">
        <f t="shared" si="561"/>
        <v>500</v>
      </c>
      <c r="GB509" s="85">
        <f t="shared" si="562"/>
        <v>500</v>
      </c>
      <c r="GC509" s="85">
        <f t="shared" si="563"/>
        <v>500</v>
      </c>
      <c r="GD509" s="85">
        <f t="shared" si="564"/>
        <v>500</v>
      </c>
      <c r="GE509" s="85">
        <f t="shared" si="565"/>
        <v>500</v>
      </c>
      <c r="GF509" s="85">
        <f t="shared" si="566"/>
        <v>500</v>
      </c>
      <c r="GG509" s="85">
        <f t="shared" si="567"/>
        <v>500</v>
      </c>
      <c r="GH509" s="101">
        <f t="shared" si="601"/>
        <v>2</v>
      </c>
      <c r="GI509" s="102">
        <f t="shared" si="602"/>
        <v>4.9626675000000002</v>
      </c>
      <c r="GJ509" s="102">
        <f t="shared" si="603"/>
        <v>2.4813337500000001</v>
      </c>
      <c r="GK509" s="79">
        <f>ROW()</f>
        <v>509</v>
      </c>
    </row>
    <row r="510" spans="1:193" s="12" customFormat="1" ht="50.1" customHeight="1">
      <c r="A510" s="17">
        <f>ROW()</f>
        <v>510</v>
      </c>
      <c r="B510" s="32">
        <f t="shared" si="568"/>
        <v>504</v>
      </c>
      <c r="C510" s="33">
        <f t="shared" si="569"/>
        <v>504</v>
      </c>
      <c r="D510" s="31" t="s">
        <v>74</v>
      </c>
      <c r="E510" s="390">
        <f t="shared" si="537"/>
        <v>2.8103496749999999</v>
      </c>
      <c r="F510" s="107">
        <f t="shared" si="570"/>
        <v>2.8921323374999997</v>
      </c>
      <c r="G510" s="3">
        <v>0</v>
      </c>
      <c r="H510" s="4">
        <v>0</v>
      </c>
      <c r="I510" s="63"/>
      <c r="J510" s="15"/>
      <c r="K510" s="13"/>
      <c r="L510" s="98">
        <f t="shared" si="571"/>
        <v>1</v>
      </c>
      <c r="M510" s="99">
        <f>M5</f>
        <v>0.94499999999999995</v>
      </c>
      <c r="N510" s="100">
        <v>3.1469999999999998</v>
      </c>
      <c r="O510" s="110">
        <v>121111</v>
      </c>
      <c r="P510" s="95">
        <f t="shared" si="572"/>
        <v>2.9739149999999999</v>
      </c>
      <c r="Q510" s="15"/>
      <c r="R510" s="24">
        <f t="shared" si="538"/>
        <v>2</v>
      </c>
      <c r="S510" s="25">
        <v>0</v>
      </c>
      <c r="T510" s="63"/>
      <c r="U510" s="15"/>
      <c r="V510" s="13"/>
      <c r="W510" s="98">
        <f t="shared" si="573"/>
        <v>0</v>
      </c>
      <c r="X510" s="99">
        <f>X5</f>
        <v>0.97</v>
      </c>
      <c r="Y510" s="100"/>
      <c r="Z510" s="110"/>
      <c r="AA510" s="95">
        <f t="shared" si="574"/>
        <v>0</v>
      </c>
      <c r="AB510" s="15"/>
      <c r="AC510" s="24">
        <f t="shared" si="539"/>
        <v>0</v>
      </c>
      <c r="AD510" s="5">
        <v>0</v>
      </c>
      <c r="AE510" s="63"/>
      <c r="AF510" s="15"/>
      <c r="AG510" s="13"/>
      <c r="AH510" s="98">
        <f t="shared" si="575"/>
        <v>0</v>
      </c>
      <c r="AI510" s="99">
        <f>AI5</f>
        <v>0.95499999999999996</v>
      </c>
      <c r="AJ510" s="100"/>
      <c r="AK510" s="110"/>
      <c r="AL510" s="95">
        <f t="shared" si="576"/>
        <v>0</v>
      </c>
      <c r="AM510" s="15"/>
      <c r="AN510" s="24">
        <f t="shared" si="540"/>
        <v>0</v>
      </c>
      <c r="AO510" s="5">
        <v>0</v>
      </c>
      <c r="AP510" s="63"/>
      <c r="AQ510" s="15"/>
      <c r="AR510" s="13"/>
      <c r="AS510" s="98">
        <f t="shared" si="577"/>
        <v>0</v>
      </c>
      <c r="AT510" s="99">
        <f>AT5</f>
        <v>0.96</v>
      </c>
      <c r="AU510" s="100"/>
      <c r="AV510" s="110"/>
      <c r="AW510" s="95">
        <f t="shared" si="578"/>
        <v>0</v>
      </c>
      <c r="AX510" s="15"/>
      <c r="AY510" s="24">
        <f t="shared" si="541"/>
        <v>0</v>
      </c>
      <c r="AZ510" s="5">
        <v>0</v>
      </c>
      <c r="BA510" s="63"/>
      <c r="BB510" s="15"/>
      <c r="BC510" s="13"/>
      <c r="BD510" s="98">
        <f t="shared" si="579"/>
        <v>0</v>
      </c>
      <c r="BE510" s="99">
        <f>BE5</f>
        <v>0.98</v>
      </c>
      <c r="BF510" s="100"/>
      <c r="BG510" s="110"/>
      <c r="BH510" s="95">
        <f t="shared" si="580"/>
        <v>0</v>
      </c>
      <c r="BI510" s="15"/>
      <c r="BJ510" s="24">
        <f t="shared" si="542"/>
        <v>0</v>
      </c>
      <c r="BK510" s="5">
        <v>0</v>
      </c>
      <c r="BL510" s="63"/>
      <c r="BM510" s="15"/>
      <c r="BN510" s="13"/>
      <c r="BO510" s="98">
        <f t="shared" si="581"/>
        <v>1</v>
      </c>
      <c r="BP510" s="99">
        <f>BP5</f>
        <v>0.94499999999999995</v>
      </c>
      <c r="BQ510" s="100">
        <v>2.9739149999999999</v>
      </c>
      <c r="BR510" s="110"/>
      <c r="BS510" s="95">
        <f t="shared" si="582"/>
        <v>2.8103496749999999</v>
      </c>
      <c r="BT510" s="15"/>
      <c r="BU510" s="24">
        <f t="shared" si="543"/>
        <v>1</v>
      </c>
      <c r="BV510" s="5">
        <v>0</v>
      </c>
      <c r="BW510" s="63"/>
      <c r="BX510" s="15"/>
      <c r="BY510" s="13"/>
      <c r="BZ510" s="98">
        <f t="shared" si="583"/>
        <v>0</v>
      </c>
      <c r="CA510" s="99">
        <f>CA5</f>
        <v>1</v>
      </c>
      <c r="CB510" s="100"/>
      <c r="CC510" s="110"/>
      <c r="CD510" s="95">
        <f t="shared" si="584"/>
        <v>0</v>
      </c>
      <c r="CE510" s="15"/>
      <c r="CF510" s="24">
        <f t="shared" si="544"/>
        <v>0</v>
      </c>
      <c r="CG510" s="5">
        <v>0</v>
      </c>
      <c r="CH510" s="63"/>
      <c r="CI510" s="15"/>
      <c r="CJ510" s="13"/>
      <c r="CK510" s="98">
        <f t="shared" si="585"/>
        <v>0</v>
      </c>
      <c r="CL510" s="99">
        <f>CL5</f>
        <v>1</v>
      </c>
      <c r="CM510" s="100"/>
      <c r="CN510" s="110"/>
      <c r="CO510" s="95">
        <f t="shared" si="586"/>
        <v>0</v>
      </c>
      <c r="CP510" s="15"/>
      <c r="CQ510" s="24">
        <f t="shared" si="545"/>
        <v>0</v>
      </c>
      <c r="CR510" s="5">
        <v>0</v>
      </c>
      <c r="CS510" s="63"/>
      <c r="CT510" s="15"/>
      <c r="CU510" s="13"/>
      <c r="CV510" s="98">
        <f t="shared" si="587"/>
        <v>0</v>
      </c>
      <c r="CW510" s="99">
        <f>CW5</f>
        <v>1</v>
      </c>
      <c r="CX510" s="100"/>
      <c r="CY510" s="110"/>
      <c r="CZ510" s="95">
        <f t="shared" si="588"/>
        <v>0</v>
      </c>
      <c r="DA510" s="15"/>
      <c r="DB510" s="24">
        <f t="shared" si="546"/>
        <v>0</v>
      </c>
      <c r="DC510" s="5">
        <v>0</v>
      </c>
      <c r="DD510" s="63"/>
      <c r="DE510" s="15"/>
      <c r="DF510" s="13"/>
      <c r="DG510" s="98">
        <f t="shared" si="589"/>
        <v>0</v>
      </c>
      <c r="DH510" s="99">
        <f>DH5</f>
        <v>1</v>
      </c>
      <c r="DI510" s="100"/>
      <c r="DJ510" s="110"/>
      <c r="DK510" s="95">
        <f t="shared" si="590"/>
        <v>0</v>
      </c>
      <c r="DL510" s="15"/>
      <c r="DM510" s="24">
        <f t="shared" si="547"/>
        <v>0</v>
      </c>
      <c r="DN510" s="5">
        <v>0</v>
      </c>
      <c r="DO510" s="63"/>
      <c r="DP510" s="15"/>
      <c r="DQ510" s="13"/>
      <c r="DR510" s="98">
        <f t="shared" si="591"/>
        <v>0</v>
      </c>
      <c r="DS510" s="99">
        <f>DS5</f>
        <v>1</v>
      </c>
      <c r="DT510" s="100"/>
      <c r="DU510" s="110"/>
      <c r="DV510" s="95">
        <f t="shared" si="592"/>
        <v>0</v>
      </c>
      <c r="DW510" s="15"/>
      <c r="DX510" s="24">
        <f t="shared" si="548"/>
        <v>0</v>
      </c>
      <c r="DY510" s="5">
        <v>0</v>
      </c>
      <c r="DZ510" s="63"/>
      <c r="EA510" s="15"/>
      <c r="EB510" s="13"/>
      <c r="EC510" s="98">
        <f t="shared" si="593"/>
        <v>0</v>
      </c>
      <c r="ED510" s="99">
        <f>ED5</f>
        <v>1</v>
      </c>
      <c r="EE510" s="100"/>
      <c r="EF510" s="110"/>
      <c r="EG510" s="95">
        <f t="shared" si="594"/>
        <v>0</v>
      </c>
      <c r="EH510" s="15"/>
      <c r="EI510" s="24">
        <f t="shared" si="549"/>
        <v>0</v>
      </c>
      <c r="EJ510" s="5">
        <v>0</v>
      </c>
      <c r="EK510" s="63"/>
      <c r="EL510" s="15"/>
      <c r="EM510" s="13"/>
      <c r="EN510" s="98">
        <f t="shared" si="595"/>
        <v>0</v>
      </c>
      <c r="EO510" s="99">
        <f>EO5</f>
        <v>1</v>
      </c>
      <c r="EP510" s="100"/>
      <c r="EQ510" s="110"/>
      <c r="ER510" s="95">
        <f t="shared" si="596"/>
        <v>0</v>
      </c>
      <c r="ES510" s="15"/>
      <c r="ET510" s="24">
        <f t="shared" si="550"/>
        <v>0</v>
      </c>
      <c r="EU510" s="5">
        <v>0</v>
      </c>
      <c r="EV510" s="63"/>
      <c r="EW510" s="15"/>
      <c r="EX510" s="13"/>
      <c r="EY510" s="98">
        <f t="shared" si="597"/>
        <v>0</v>
      </c>
      <c r="EZ510" s="99">
        <f>EZ5</f>
        <v>1</v>
      </c>
      <c r="FA510" s="100"/>
      <c r="FB510" s="110"/>
      <c r="FC510" s="95">
        <f t="shared" si="598"/>
        <v>0</v>
      </c>
      <c r="FD510" s="15"/>
      <c r="FE510" s="24">
        <f t="shared" si="551"/>
        <v>0</v>
      </c>
      <c r="FF510" s="5">
        <v>0</v>
      </c>
      <c r="FG510" s="63"/>
      <c r="FH510" s="15"/>
      <c r="FI510" s="13"/>
      <c r="FJ510" s="98">
        <f t="shared" si="599"/>
        <v>0</v>
      </c>
      <c r="FK510" s="99">
        <f>FK5</f>
        <v>1</v>
      </c>
      <c r="FL510" s="100"/>
      <c r="FM510" s="110"/>
      <c r="FN510" s="95">
        <f t="shared" si="600"/>
        <v>0</v>
      </c>
      <c r="FO510" s="15"/>
      <c r="FP510" s="24">
        <f t="shared" si="552"/>
        <v>0</v>
      </c>
      <c r="FQ510" s="5">
        <v>0</v>
      </c>
      <c r="FR510" s="8">
        <v>0</v>
      </c>
      <c r="FS510" s="84">
        <f t="shared" si="553"/>
        <v>2.9739149999999999</v>
      </c>
      <c r="FT510" s="85">
        <f t="shared" si="554"/>
        <v>500</v>
      </c>
      <c r="FU510" s="85">
        <f t="shared" si="555"/>
        <v>500</v>
      </c>
      <c r="FV510" s="85">
        <f t="shared" si="556"/>
        <v>500</v>
      </c>
      <c r="FW510" s="85">
        <f t="shared" si="557"/>
        <v>500</v>
      </c>
      <c r="FX510" s="85">
        <f t="shared" si="558"/>
        <v>2.8103496749999999</v>
      </c>
      <c r="FY510" s="85">
        <f t="shared" si="559"/>
        <v>500</v>
      </c>
      <c r="FZ510" s="85">
        <f t="shared" si="560"/>
        <v>500</v>
      </c>
      <c r="GA510" s="85">
        <f t="shared" si="561"/>
        <v>500</v>
      </c>
      <c r="GB510" s="85">
        <f t="shared" si="562"/>
        <v>500</v>
      </c>
      <c r="GC510" s="85">
        <f t="shared" si="563"/>
        <v>500</v>
      </c>
      <c r="GD510" s="85">
        <f t="shared" si="564"/>
        <v>500</v>
      </c>
      <c r="GE510" s="85">
        <f t="shared" si="565"/>
        <v>500</v>
      </c>
      <c r="GF510" s="85">
        <f t="shared" si="566"/>
        <v>500</v>
      </c>
      <c r="GG510" s="85">
        <f t="shared" si="567"/>
        <v>500</v>
      </c>
      <c r="GH510" s="101">
        <f t="shared" si="601"/>
        <v>2</v>
      </c>
      <c r="GI510" s="102">
        <f t="shared" si="602"/>
        <v>5.7842646749999993</v>
      </c>
      <c r="GJ510" s="102">
        <f t="shared" si="603"/>
        <v>2.8921323374999997</v>
      </c>
      <c r="GK510" s="79">
        <f>ROW()</f>
        <v>510</v>
      </c>
    </row>
    <row r="511" spans="1:193" s="12" customFormat="1" ht="50.1" customHeight="1">
      <c r="A511" s="17">
        <f>ROW()</f>
        <v>511</v>
      </c>
      <c r="B511" s="32">
        <f t="shared" si="568"/>
        <v>505</v>
      </c>
      <c r="C511" s="33">
        <f t="shared" si="569"/>
        <v>505</v>
      </c>
      <c r="D511" s="31" t="s">
        <v>75</v>
      </c>
      <c r="E511" s="390">
        <f t="shared" si="537"/>
        <v>5.0009399999999999</v>
      </c>
      <c r="F511" s="107">
        <f t="shared" si="570"/>
        <v>5.1464699999999999</v>
      </c>
      <c r="G511" s="3">
        <v>0</v>
      </c>
      <c r="H511" s="4">
        <v>0</v>
      </c>
      <c r="I511" s="63"/>
      <c r="J511" s="15"/>
      <c r="K511" s="13"/>
      <c r="L511" s="98">
        <f t="shared" si="571"/>
        <v>1</v>
      </c>
      <c r="M511" s="99">
        <f>M5</f>
        <v>0.94499999999999995</v>
      </c>
      <c r="N511" s="100">
        <v>5.6</v>
      </c>
      <c r="O511" s="110">
        <v>244442</v>
      </c>
      <c r="P511" s="95">
        <f t="shared" si="572"/>
        <v>5.2919999999999998</v>
      </c>
      <c r="Q511" s="15"/>
      <c r="R511" s="24">
        <f t="shared" si="538"/>
        <v>2</v>
      </c>
      <c r="S511" s="25">
        <v>0</v>
      </c>
      <c r="T511" s="63"/>
      <c r="U511" s="15"/>
      <c r="V511" s="13"/>
      <c r="W511" s="98">
        <f t="shared" si="573"/>
        <v>0</v>
      </c>
      <c r="X511" s="99">
        <f>X5</f>
        <v>0.97</v>
      </c>
      <c r="Y511" s="100"/>
      <c r="Z511" s="110"/>
      <c r="AA511" s="95">
        <f t="shared" si="574"/>
        <v>0</v>
      </c>
      <c r="AB511" s="15"/>
      <c r="AC511" s="24">
        <f t="shared" si="539"/>
        <v>0</v>
      </c>
      <c r="AD511" s="5">
        <v>0</v>
      </c>
      <c r="AE511" s="63"/>
      <c r="AF511" s="15"/>
      <c r="AG511" s="13"/>
      <c r="AH511" s="98">
        <f t="shared" si="575"/>
        <v>0</v>
      </c>
      <c r="AI511" s="99">
        <f>AI5</f>
        <v>0.95499999999999996</v>
      </c>
      <c r="AJ511" s="100"/>
      <c r="AK511" s="110"/>
      <c r="AL511" s="95">
        <f t="shared" si="576"/>
        <v>0</v>
      </c>
      <c r="AM511" s="15"/>
      <c r="AN511" s="24">
        <f t="shared" si="540"/>
        <v>0</v>
      </c>
      <c r="AO511" s="5">
        <v>0</v>
      </c>
      <c r="AP511" s="63"/>
      <c r="AQ511" s="15"/>
      <c r="AR511" s="13"/>
      <c r="AS511" s="98">
        <f t="shared" si="577"/>
        <v>0</v>
      </c>
      <c r="AT511" s="99">
        <f>AT5</f>
        <v>0.96</v>
      </c>
      <c r="AU511" s="100"/>
      <c r="AV511" s="110"/>
      <c r="AW511" s="95">
        <f t="shared" si="578"/>
        <v>0</v>
      </c>
      <c r="AX511" s="15"/>
      <c r="AY511" s="24">
        <f t="shared" si="541"/>
        <v>0</v>
      </c>
      <c r="AZ511" s="5">
        <v>0</v>
      </c>
      <c r="BA511" s="63"/>
      <c r="BB511" s="15"/>
      <c r="BC511" s="13"/>
      <c r="BD511" s="98">
        <f t="shared" si="579"/>
        <v>0</v>
      </c>
      <c r="BE511" s="99">
        <f>BE5</f>
        <v>0.98</v>
      </c>
      <c r="BF511" s="100"/>
      <c r="BG511" s="110"/>
      <c r="BH511" s="95">
        <f t="shared" si="580"/>
        <v>0</v>
      </c>
      <c r="BI511" s="15"/>
      <c r="BJ511" s="24">
        <f t="shared" si="542"/>
        <v>0</v>
      </c>
      <c r="BK511" s="5">
        <v>0</v>
      </c>
      <c r="BL511" s="63"/>
      <c r="BM511" s="15"/>
      <c r="BN511" s="13"/>
      <c r="BO511" s="98">
        <f t="shared" si="581"/>
        <v>1</v>
      </c>
      <c r="BP511" s="99">
        <f>BP5</f>
        <v>0.94499999999999995</v>
      </c>
      <c r="BQ511" s="100">
        <v>5.2919999999999998</v>
      </c>
      <c r="BR511" s="110"/>
      <c r="BS511" s="95">
        <f t="shared" si="582"/>
        <v>5.0009399999999999</v>
      </c>
      <c r="BT511" s="15"/>
      <c r="BU511" s="24">
        <f t="shared" si="543"/>
        <v>1</v>
      </c>
      <c r="BV511" s="5">
        <v>0</v>
      </c>
      <c r="BW511" s="63"/>
      <c r="BX511" s="15"/>
      <c r="BY511" s="13"/>
      <c r="BZ511" s="98">
        <f t="shared" si="583"/>
        <v>0</v>
      </c>
      <c r="CA511" s="99">
        <f>CA5</f>
        <v>1</v>
      </c>
      <c r="CB511" s="100"/>
      <c r="CC511" s="110"/>
      <c r="CD511" s="95">
        <f t="shared" si="584"/>
        <v>0</v>
      </c>
      <c r="CE511" s="15"/>
      <c r="CF511" s="24">
        <f t="shared" si="544"/>
        <v>0</v>
      </c>
      <c r="CG511" s="5">
        <v>0</v>
      </c>
      <c r="CH511" s="63"/>
      <c r="CI511" s="15"/>
      <c r="CJ511" s="13"/>
      <c r="CK511" s="98">
        <f t="shared" si="585"/>
        <v>0</v>
      </c>
      <c r="CL511" s="99">
        <f>CL5</f>
        <v>1</v>
      </c>
      <c r="CM511" s="100"/>
      <c r="CN511" s="110"/>
      <c r="CO511" s="95">
        <f t="shared" si="586"/>
        <v>0</v>
      </c>
      <c r="CP511" s="15"/>
      <c r="CQ511" s="24">
        <f t="shared" si="545"/>
        <v>0</v>
      </c>
      <c r="CR511" s="5">
        <v>0</v>
      </c>
      <c r="CS511" s="63"/>
      <c r="CT511" s="15"/>
      <c r="CU511" s="13"/>
      <c r="CV511" s="98">
        <f t="shared" si="587"/>
        <v>0</v>
      </c>
      <c r="CW511" s="99">
        <f>CW5</f>
        <v>1</v>
      </c>
      <c r="CX511" s="100"/>
      <c r="CY511" s="110"/>
      <c r="CZ511" s="95">
        <f t="shared" si="588"/>
        <v>0</v>
      </c>
      <c r="DA511" s="15"/>
      <c r="DB511" s="24">
        <f t="shared" si="546"/>
        <v>0</v>
      </c>
      <c r="DC511" s="5">
        <v>0</v>
      </c>
      <c r="DD511" s="63"/>
      <c r="DE511" s="15"/>
      <c r="DF511" s="13"/>
      <c r="DG511" s="98">
        <f t="shared" si="589"/>
        <v>0</v>
      </c>
      <c r="DH511" s="99">
        <f>DH5</f>
        <v>1</v>
      </c>
      <c r="DI511" s="100"/>
      <c r="DJ511" s="110"/>
      <c r="DK511" s="95">
        <f t="shared" si="590"/>
        <v>0</v>
      </c>
      <c r="DL511" s="15"/>
      <c r="DM511" s="24">
        <f t="shared" si="547"/>
        <v>0</v>
      </c>
      <c r="DN511" s="5">
        <v>0</v>
      </c>
      <c r="DO511" s="63"/>
      <c r="DP511" s="15"/>
      <c r="DQ511" s="13"/>
      <c r="DR511" s="98">
        <f t="shared" si="591"/>
        <v>0</v>
      </c>
      <c r="DS511" s="99">
        <f>DS5</f>
        <v>1</v>
      </c>
      <c r="DT511" s="100"/>
      <c r="DU511" s="110"/>
      <c r="DV511" s="95">
        <f t="shared" si="592"/>
        <v>0</v>
      </c>
      <c r="DW511" s="15"/>
      <c r="DX511" s="24">
        <f t="shared" si="548"/>
        <v>0</v>
      </c>
      <c r="DY511" s="5">
        <v>0</v>
      </c>
      <c r="DZ511" s="63"/>
      <c r="EA511" s="15"/>
      <c r="EB511" s="13"/>
      <c r="EC511" s="98">
        <f t="shared" si="593"/>
        <v>0</v>
      </c>
      <c r="ED511" s="99">
        <f>ED5</f>
        <v>1</v>
      </c>
      <c r="EE511" s="100"/>
      <c r="EF511" s="110"/>
      <c r="EG511" s="95">
        <f t="shared" si="594"/>
        <v>0</v>
      </c>
      <c r="EH511" s="15"/>
      <c r="EI511" s="24">
        <f t="shared" si="549"/>
        <v>0</v>
      </c>
      <c r="EJ511" s="5">
        <v>0</v>
      </c>
      <c r="EK511" s="63"/>
      <c r="EL511" s="15"/>
      <c r="EM511" s="13"/>
      <c r="EN511" s="98">
        <f t="shared" si="595"/>
        <v>0</v>
      </c>
      <c r="EO511" s="99">
        <f>EO5</f>
        <v>1</v>
      </c>
      <c r="EP511" s="100"/>
      <c r="EQ511" s="110"/>
      <c r="ER511" s="95">
        <f t="shared" si="596"/>
        <v>0</v>
      </c>
      <c r="ES511" s="15"/>
      <c r="ET511" s="24">
        <f t="shared" si="550"/>
        <v>0</v>
      </c>
      <c r="EU511" s="5">
        <v>0</v>
      </c>
      <c r="EV511" s="63"/>
      <c r="EW511" s="15"/>
      <c r="EX511" s="13"/>
      <c r="EY511" s="98">
        <f t="shared" si="597"/>
        <v>0</v>
      </c>
      <c r="EZ511" s="99">
        <f>EZ5</f>
        <v>1</v>
      </c>
      <c r="FA511" s="100"/>
      <c r="FB511" s="110"/>
      <c r="FC511" s="95">
        <f t="shared" si="598"/>
        <v>0</v>
      </c>
      <c r="FD511" s="15"/>
      <c r="FE511" s="24">
        <f t="shared" si="551"/>
        <v>0</v>
      </c>
      <c r="FF511" s="5">
        <v>0</v>
      </c>
      <c r="FG511" s="63"/>
      <c r="FH511" s="15"/>
      <c r="FI511" s="13"/>
      <c r="FJ511" s="98">
        <f t="shared" si="599"/>
        <v>0</v>
      </c>
      <c r="FK511" s="99">
        <f>FK5</f>
        <v>1</v>
      </c>
      <c r="FL511" s="100"/>
      <c r="FM511" s="110"/>
      <c r="FN511" s="95">
        <f t="shared" si="600"/>
        <v>0</v>
      </c>
      <c r="FO511" s="15"/>
      <c r="FP511" s="24">
        <f t="shared" si="552"/>
        <v>0</v>
      </c>
      <c r="FQ511" s="5">
        <v>0</v>
      </c>
      <c r="FR511" s="8">
        <v>0</v>
      </c>
      <c r="FS511" s="84">
        <f t="shared" si="553"/>
        <v>5.2919999999999998</v>
      </c>
      <c r="FT511" s="85">
        <f t="shared" si="554"/>
        <v>500</v>
      </c>
      <c r="FU511" s="85">
        <f t="shared" si="555"/>
        <v>500</v>
      </c>
      <c r="FV511" s="85">
        <f t="shared" si="556"/>
        <v>500</v>
      </c>
      <c r="FW511" s="85">
        <f t="shared" si="557"/>
        <v>500</v>
      </c>
      <c r="FX511" s="85">
        <f t="shared" si="558"/>
        <v>5.0009399999999999</v>
      </c>
      <c r="FY511" s="85">
        <f t="shared" si="559"/>
        <v>500</v>
      </c>
      <c r="FZ511" s="85">
        <f t="shared" si="560"/>
        <v>500</v>
      </c>
      <c r="GA511" s="85">
        <f t="shared" si="561"/>
        <v>500</v>
      </c>
      <c r="GB511" s="85">
        <f t="shared" si="562"/>
        <v>500</v>
      </c>
      <c r="GC511" s="85">
        <f t="shared" si="563"/>
        <v>500</v>
      </c>
      <c r="GD511" s="85">
        <f t="shared" si="564"/>
        <v>500</v>
      </c>
      <c r="GE511" s="85">
        <f t="shared" si="565"/>
        <v>500</v>
      </c>
      <c r="GF511" s="85">
        <f t="shared" si="566"/>
        <v>500</v>
      </c>
      <c r="GG511" s="85">
        <f t="shared" si="567"/>
        <v>500</v>
      </c>
      <c r="GH511" s="101">
        <f t="shared" si="601"/>
        <v>2</v>
      </c>
      <c r="GI511" s="102">
        <f t="shared" si="602"/>
        <v>10.29294</v>
      </c>
      <c r="GJ511" s="102">
        <f t="shared" si="603"/>
        <v>5.1464699999999999</v>
      </c>
      <c r="GK511" s="79">
        <f>ROW()</f>
        <v>511</v>
      </c>
    </row>
    <row r="512" spans="1:193" s="12" customFormat="1" ht="50.1" customHeight="1">
      <c r="A512" s="17">
        <f>ROW()</f>
        <v>512</v>
      </c>
      <c r="B512" s="32">
        <f t="shared" si="568"/>
        <v>506</v>
      </c>
      <c r="C512" s="33">
        <f t="shared" si="569"/>
        <v>506</v>
      </c>
      <c r="D512" s="31" t="s">
        <v>76</v>
      </c>
      <c r="E512" s="390">
        <f t="shared" si="537"/>
        <v>6.7816318500000001</v>
      </c>
      <c r="F512" s="107">
        <f t="shared" si="570"/>
        <v>7.9880279624999995</v>
      </c>
      <c r="G512" s="3">
        <v>0</v>
      </c>
      <c r="H512" s="4">
        <v>0</v>
      </c>
      <c r="I512" s="63"/>
      <c r="J512" s="15"/>
      <c r="K512" s="13"/>
      <c r="L512" s="98">
        <f t="shared" si="571"/>
        <v>1</v>
      </c>
      <c r="M512" s="99">
        <f>M5</f>
        <v>0.94499999999999995</v>
      </c>
      <c r="N512" s="100">
        <v>7.5940000000000003</v>
      </c>
      <c r="O512" s="110">
        <v>432403</v>
      </c>
      <c r="P512" s="95">
        <f t="shared" si="572"/>
        <v>7.1763300000000001</v>
      </c>
      <c r="Q512" s="15"/>
      <c r="R512" s="24">
        <f t="shared" si="538"/>
        <v>2</v>
      </c>
      <c r="S512" s="25">
        <v>0</v>
      </c>
      <c r="T512" s="63"/>
      <c r="U512" s="15"/>
      <c r="V512" s="13"/>
      <c r="W512" s="98">
        <f t="shared" si="573"/>
        <v>1</v>
      </c>
      <c r="X512" s="99">
        <f>X5</f>
        <v>0.97</v>
      </c>
      <c r="Y512" s="100">
        <v>7.77</v>
      </c>
      <c r="Z512" s="110"/>
      <c r="AA512" s="95">
        <f t="shared" si="574"/>
        <v>7.5368999999999993</v>
      </c>
      <c r="AB512" s="15"/>
      <c r="AC512" s="24">
        <f t="shared" si="539"/>
        <v>3</v>
      </c>
      <c r="AD512" s="5">
        <v>0</v>
      </c>
      <c r="AE512" s="63"/>
      <c r="AF512" s="15"/>
      <c r="AG512" s="13"/>
      <c r="AH512" s="98">
        <f t="shared" si="575"/>
        <v>1</v>
      </c>
      <c r="AI512" s="99">
        <f>AI5</f>
        <v>0.95499999999999996</v>
      </c>
      <c r="AJ512" s="100">
        <v>10.95</v>
      </c>
      <c r="AK512" s="110"/>
      <c r="AL512" s="95">
        <f t="shared" si="576"/>
        <v>10.457249999999998</v>
      </c>
      <c r="AM512" s="15"/>
      <c r="AN512" s="24">
        <f t="shared" si="540"/>
        <v>4</v>
      </c>
      <c r="AO512" s="5">
        <v>0</v>
      </c>
      <c r="AP512" s="63"/>
      <c r="AQ512" s="15"/>
      <c r="AR512" s="13"/>
      <c r="AS512" s="98">
        <f t="shared" si="577"/>
        <v>0</v>
      </c>
      <c r="AT512" s="99">
        <f>AT5</f>
        <v>0.96</v>
      </c>
      <c r="AU512" s="100"/>
      <c r="AV512" s="110"/>
      <c r="AW512" s="95">
        <f t="shared" si="578"/>
        <v>0</v>
      </c>
      <c r="AX512" s="15"/>
      <c r="AY512" s="24">
        <f t="shared" si="541"/>
        <v>0</v>
      </c>
      <c r="AZ512" s="5">
        <v>0</v>
      </c>
      <c r="BA512" s="63"/>
      <c r="BB512" s="15"/>
      <c r="BC512" s="13"/>
      <c r="BD512" s="98">
        <f t="shared" si="579"/>
        <v>0</v>
      </c>
      <c r="BE512" s="99">
        <f>BE5</f>
        <v>0.98</v>
      </c>
      <c r="BF512" s="100"/>
      <c r="BG512" s="110"/>
      <c r="BH512" s="95">
        <f t="shared" si="580"/>
        <v>0</v>
      </c>
      <c r="BI512" s="15"/>
      <c r="BJ512" s="24">
        <f t="shared" si="542"/>
        <v>0</v>
      </c>
      <c r="BK512" s="5">
        <v>0</v>
      </c>
      <c r="BL512" s="63"/>
      <c r="BM512" s="15"/>
      <c r="BN512" s="13"/>
      <c r="BO512" s="98">
        <f t="shared" si="581"/>
        <v>1</v>
      </c>
      <c r="BP512" s="99">
        <f>BP5</f>
        <v>0.94499999999999995</v>
      </c>
      <c r="BQ512" s="100">
        <v>7.1763300000000001</v>
      </c>
      <c r="BR512" s="110"/>
      <c r="BS512" s="95">
        <f t="shared" si="582"/>
        <v>6.7816318500000001</v>
      </c>
      <c r="BT512" s="15"/>
      <c r="BU512" s="24">
        <f t="shared" si="543"/>
        <v>1</v>
      </c>
      <c r="BV512" s="5">
        <v>0</v>
      </c>
      <c r="BW512" s="63"/>
      <c r="BX512" s="15"/>
      <c r="BY512" s="13"/>
      <c r="BZ512" s="98">
        <f t="shared" si="583"/>
        <v>0</v>
      </c>
      <c r="CA512" s="99">
        <f>CA5</f>
        <v>1</v>
      </c>
      <c r="CB512" s="100"/>
      <c r="CC512" s="110"/>
      <c r="CD512" s="95">
        <f t="shared" si="584"/>
        <v>0</v>
      </c>
      <c r="CE512" s="15"/>
      <c r="CF512" s="24">
        <f t="shared" si="544"/>
        <v>0</v>
      </c>
      <c r="CG512" s="5">
        <v>0</v>
      </c>
      <c r="CH512" s="63"/>
      <c r="CI512" s="15"/>
      <c r="CJ512" s="13"/>
      <c r="CK512" s="98">
        <f t="shared" si="585"/>
        <v>0</v>
      </c>
      <c r="CL512" s="99">
        <f>CL5</f>
        <v>1</v>
      </c>
      <c r="CM512" s="100"/>
      <c r="CN512" s="110"/>
      <c r="CO512" s="95">
        <f t="shared" si="586"/>
        <v>0</v>
      </c>
      <c r="CP512" s="15"/>
      <c r="CQ512" s="24">
        <f t="shared" si="545"/>
        <v>0</v>
      </c>
      <c r="CR512" s="5">
        <v>0</v>
      </c>
      <c r="CS512" s="63"/>
      <c r="CT512" s="15"/>
      <c r="CU512" s="13"/>
      <c r="CV512" s="98">
        <f t="shared" si="587"/>
        <v>0</v>
      </c>
      <c r="CW512" s="99">
        <f>CW5</f>
        <v>1</v>
      </c>
      <c r="CX512" s="100"/>
      <c r="CY512" s="110"/>
      <c r="CZ512" s="95">
        <f t="shared" si="588"/>
        <v>0</v>
      </c>
      <c r="DA512" s="15"/>
      <c r="DB512" s="24">
        <f t="shared" si="546"/>
        <v>0</v>
      </c>
      <c r="DC512" s="5">
        <v>0</v>
      </c>
      <c r="DD512" s="63"/>
      <c r="DE512" s="15"/>
      <c r="DF512" s="13"/>
      <c r="DG512" s="98">
        <f t="shared" si="589"/>
        <v>0</v>
      </c>
      <c r="DH512" s="99">
        <f>DH5</f>
        <v>1</v>
      </c>
      <c r="DI512" s="100"/>
      <c r="DJ512" s="110"/>
      <c r="DK512" s="95">
        <f t="shared" si="590"/>
        <v>0</v>
      </c>
      <c r="DL512" s="15"/>
      <c r="DM512" s="24">
        <f t="shared" si="547"/>
        <v>0</v>
      </c>
      <c r="DN512" s="5">
        <v>0</v>
      </c>
      <c r="DO512" s="63"/>
      <c r="DP512" s="15"/>
      <c r="DQ512" s="13"/>
      <c r="DR512" s="98">
        <f t="shared" si="591"/>
        <v>0</v>
      </c>
      <c r="DS512" s="99">
        <f>DS5</f>
        <v>1</v>
      </c>
      <c r="DT512" s="100"/>
      <c r="DU512" s="110"/>
      <c r="DV512" s="95">
        <f t="shared" si="592"/>
        <v>0</v>
      </c>
      <c r="DW512" s="15"/>
      <c r="DX512" s="24">
        <f t="shared" si="548"/>
        <v>0</v>
      </c>
      <c r="DY512" s="5">
        <v>0</v>
      </c>
      <c r="DZ512" s="63"/>
      <c r="EA512" s="15"/>
      <c r="EB512" s="13"/>
      <c r="EC512" s="98">
        <f t="shared" si="593"/>
        <v>0</v>
      </c>
      <c r="ED512" s="99">
        <f>ED5</f>
        <v>1</v>
      </c>
      <c r="EE512" s="100"/>
      <c r="EF512" s="110"/>
      <c r="EG512" s="95">
        <f t="shared" si="594"/>
        <v>0</v>
      </c>
      <c r="EH512" s="15"/>
      <c r="EI512" s="24">
        <f t="shared" si="549"/>
        <v>0</v>
      </c>
      <c r="EJ512" s="5">
        <v>0</v>
      </c>
      <c r="EK512" s="63"/>
      <c r="EL512" s="15"/>
      <c r="EM512" s="13"/>
      <c r="EN512" s="98">
        <f t="shared" si="595"/>
        <v>0</v>
      </c>
      <c r="EO512" s="99">
        <f>EO5</f>
        <v>1</v>
      </c>
      <c r="EP512" s="100"/>
      <c r="EQ512" s="110"/>
      <c r="ER512" s="95">
        <f t="shared" si="596"/>
        <v>0</v>
      </c>
      <c r="ES512" s="15"/>
      <c r="ET512" s="24">
        <f t="shared" si="550"/>
        <v>0</v>
      </c>
      <c r="EU512" s="5">
        <v>0</v>
      </c>
      <c r="EV512" s="63"/>
      <c r="EW512" s="15"/>
      <c r="EX512" s="13"/>
      <c r="EY512" s="98">
        <f t="shared" si="597"/>
        <v>0</v>
      </c>
      <c r="EZ512" s="99">
        <f>EZ5</f>
        <v>1</v>
      </c>
      <c r="FA512" s="100"/>
      <c r="FB512" s="110"/>
      <c r="FC512" s="95">
        <f t="shared" si="598"/>
        <v>0</v>
      </c>
      <c r="FD512" s="15"/>
      <c r="FE512" s="24">
        <f t="shared" si="551"/>
        <v>0</v>
      </c>
      <c r="FF512" s="5">
        <v>0</v>
      </c>
      <c r="FG512" s="63"/>
      <c r="FH512" s="15"/>
      <c r="FI512" s="13"/>
      <c r="FJ512" s="98">
        <f t="shared" si="599"/>
        <v>0</v>
      </c>
      <c r="FK512" s="99">
        <f>FK5</f>
        <v>1</v>
      </c>
      <c r="FL512" s="100"/>
      <c r="FM512" s="110"/>
      <c r="FN512" s="95">
        <f t="shared" si="600"/>
        <v>0</v>
      </c>
      <c r="FO512" s="15"/>
      <c r="FP512" s="24">
        <f t="shared" si="552"/>
        <v>0</v>
      </c>
      <c r="FQ512" s="5">
        <v>0</v>
      </c>
      <c r="FR512" s="8">
        <v>0</v>
      </c>
      <c r="FS512" s="84">
        <f t="shared" si="553"/>
        <v>7.1763300000000001</v>
      </c>
      <c r="FT512" s="85">
        <f t="shared" si="554"/>
        <v>7.5368999999999993</v>
      </c>
      <c r="FU512" s="85">
        <f t="shared" si="555"/>
        <v>10.457249999999998</v>
      </c>
      <c r="FV512" s="85">
        <f t="shared" si="556"/>
        <v>500</v>
      </c>
      <c r="FW512" s="85">
        <f t="shared" si="557"/>
        <v>500</v>
      </c>
      <c r="FX512" s="85">
        <f t="shared" si="558"/>
        <v>6.7816318500000001</v>
      </c>
      <c r="FY512" s="85">
        <f t="shared" si="559"/>
        <v>500</v>
      </c>
      <c r="FZ512" s="85">
        <f t="shared" si="560"/>
        <v>500</v>
      </c>
      <c r="GA512" s="85">
        <f t="shared" si="561"/>
        <v>500</v>
      </c>
      <c r="GB512" s="85">
        <f t="shared" si="562"/>
        <v>500</v>
      </c>
      <c r="GC512" s="85">
        <f t="shared" si="563"/>
        <v>500</v>
      </c>
      <c r="GD512" s="85">
        <f t="shared" si="564"/>
        <v>500</v>
      </c>
      <c r="GE512" s="85">
        <f t="shared" si="565"/>
        <v>500</v>
      </c>
      <c r="GF512" s="85">
        <f t="shared" si="566"/>
        <v>500</v>
      </c>
      <c r="GG512" s="85">
        <f t="shared" si="567"/>
        <v>500</v>
      </c>
      <c r="GH512" s="101">
        <f t="shared" si="601"/>
        <v>4</v>
      </c>
      <c r="GI512" s="102">
        <f t="shared" si="602"/>
        <v>31.952111849999998</v>
      </c>
      <c r="GJ512" s="102">
        <f t="shared" si="603"/>
        <v>7.9880279624999995</v>
      </c>
      <c r="GK512" s="79">
        <f>ROW()</f>
        <v>512</v>
      </c>
    </row>
    <row r="513" spans="1:193" s="12" customFormat="1" ht="50.1" customHeight="1">
      <c r="A513" s="17">
        <f>ROW()</f>
        <v>513</v>
      </c>
      <c r="B513" s="32">
        <f t="shared" si="568"/>
        <v>507</v>
      </c>
      <c r="C513" s="33">
        <f t="shared" si="569"/>
        <v>507</v>
      </c>
      <c r="D513" s="31" t="s">
        <v>77</v>
      </c>
      <c r="E513" s="390">
        <f t="shared" si="537"/>
        <v>8.8991999999999987</v>
      </c>
      <c r="F513" s="107">
        <f t="shared" si="570"/>
        <v>8.8991999999999987</v>
      </c>
      <c r="G513" s="3">
        <v>0</v>
      </c>
      <c r="H513" s="4">
        <v>0</v>
      </c>
      <c r="I513" s="63"/>
      <c r="J513" s="15"/>
      <c r="K513" s="13"/>
      <c r="L513" s="98">
        <f t="shared" si="571"/>
        <v>0</v>
      </c>
      <c r="M513" s="99">
        <f>M5</f>
        <v>0.94499999999999995</v>
      </c>
      <c r="N513" s="100"/>
      <c r="O513" s="110"/>
      <c r="P513" s="95">
        <f t="shared" si="572"/>
        <v>0</v>
      </c>
      <c r="Q513" s="15"/>
      <c r="R513" s="24">
        <f t="shared" si="538"/>
        <v>0</v>
      </c>
      <c r="S513" s="25">
        <v>0</v>
      </c>
      <c r="T513" s="63"/>
      <c r="U513" s="15"/>
      <c r="V513" s="13"/>
      <c r="W513" s="98">
        <f t="shared" si="573"/>
        <v>0</v>
      </c>
      <c r="X513" s="99">
        <f>X5</f>
        <v>0.97</v>
      </c>
      <c r="Y513" s="100"/>
      <c r="Z513" s="110"/>
      <c r="AA513" s="95">
        <f t="shared" si="574"/>
        <v>0</v>
      </c>
      <c r="AB513" s="15"/>
      <c r="AC513" s="24">
        <f t="shared" si="539"/>
        <v>0</v>
      </c>
      <c r="AD513" s="5">
        <v>0</v>
      </c>
      <c r="AE513" s="63"/>
      <c r="AF513" s="15"/>
      <c r="AG513" s="13"/>
      <c r="AH513" s="98">
        <f t="shared" si="575"/>
        <v>0</v>
      </c>
      <c r="AI513" s="99">
        <f>AI5</f>
        <v>0.95499999999999996</v>
      </c>
      <c r="AJ513" s="100"/>
      <c r="AK513" s="110"/>
      <c r="AL513" s="95">
        <f t="shared" si="576"/>
        <v>0</v>
      </c>
      <c r="AM513" s="15"/>
      <c r="AN513" s="24">
        <f t="shared" si="540"/>
        <v>0</v>
      </c>
      <c r="AO513" s="5">
        <v>0</v>
      </c>
      <c r="AP513" s="63"/>
      <c r="AQ513" s="15"/>
      <c r="AR513" s="13"/>
      <c r="AS513" s="98">
        <f t="shared" si="577"/>
        <v>1</v>
      </c>
      <c r="AT513" s="99">
        <f>AT5</f>
        <v>0.96</v>
      </c>
      <c r="AU513" s="100">
        <v>9.27</v>
      </c>
      <c r="AV513" s="110"/>
      <c r="AW513" s="95">
        <f t="shared" si="578"/>
        <v>8.8991999999999987</v>
      </c>
      <c r="AX513" s="15"/>
      <c r="AY513" s="24">
        <f t="shared" si="541"/>
        <v>1</v>
      </c>
      <c r="AZ513" s="5">
        <v>0</v>
      </c>
      <c r="BA513" s="63"/>
      <c r="BB513" s="15"/>
      <c r="BC513" s="13"/>
      <c r="BD513" s="98">
        <f t="shared" si="579"/>
        <v>0</v>
      </c>
      <c r="BE513" s="99">
        <f>BE5</f>
        <v>0.98</v>
      </c>
      <c r="BF513" s="100"/>
      <c r="BG513" s="110"/>
      <c r="BH513" s="95">
        <f t="shared" si="580"/>
        <v>0</v>
      </c>
      <c r="BI513" s="15"/>
      <c r="BJ513" s="24">
        <f t="shared" si="542"/>
        <v>0</v>
      </c>
      <c r="BK513" s="5">
        <v>0</v>
      </c>
      <c r="BL513" s="63"/>
      <c r="BM513" s="15"/>
      <c r="BN513" s="13"/>
      <c r="BO513" s="98">
        <f t="shared" si="581"/>
        <v>0</v>
      </c>
      <c r="BP513" s="99">
        <f>BP5</f>
        <v>0.94499999999999995</v>
      </c>
      <c r="BQ513" s="100"/>
      <c r="BR513" s="110"/>
      <c r="BS513" s="95">
        <f t="shared" si="582"/>
        <v>0</v>
      </c>
      <c r="BT513" s="15"/>
      <c r="BU513" s="24">
        <f t="shared" si="543"/>
        <v>0</v>
      </c>
      <c r="BV513" s="5">
        <v>0</v>
      </c>
      <c r="BW513" s="63"/>
      <c r="BX513" s="15"/>
      <c r="BY513" s="13"/>
      <c r="BZ513" s="98">
        <f t="shared" si="583"/>
        <v>0</v>
      </c>
      <c r="CA513" s="99">
        <f>CA5</f>
        <v>1</v>
      </c>
      <c r="CB513" s="100"/>
      <c r="CC513" s="110"/>
      <c r="CD513" s="95">
        <f t="shared" si="584"/>
        <v>0</v>
      </c>
      <c r="CE513" s="15"/>
      <c r="CF513" s="24">
        <f t="shared" si="544"/>
        <v>0</v>
      </c>
      <c r="CG513" s="5">
        <v>0</v>
      </c>
      <c r="CH513" s="63"/>
      <c r="CI513" s="15"/>
      <c r="CJ513" s="13"/>
      <c r="CK513" s="98">
        <f t="shared" si="585"/>
        <v>0</v>
      </c>
      <c r="CL513" s="99">
        <f>CL5</f>
        <v>1</v>
      </c>
      <c r="CM513" s="100"/>
      <c r="CN513" s="110"/>
      <c r="CO513" s="95">
        <f t="shared" si="586"/>
        <v>0</v>
      </c>
      <c r="CP513" s="15"/>
      <c r="CQ513" s="24">
        <f t="shared" si="545"/>
        <v>0</v>
      </c>
      <c r="CR513" s="5">
        <v>0</v>
      </c>
      <c r="CS513" s="63"/>
      <c r="CT513" s="15"/>
      <c r="CU513" s="13"/>
      <c r="CV513" s="98">
        <f t="shared" si="587"/>
        <v>0</v>
      </c>
      <c r="CW513" s="99">
        <f>CW5</f>
        <v>1</v>
      </c>
      <c r="CX513" s="100"/>
      <c r="CY513" s="110"/>
      <c r="CZ513" s="95">
        <f t="shared" si="588"/>
        <v>0</v>
      </c>
      <c r="DA513" s="15"/>
      <c r="DB513" s="24">
        <f t="shared" si="546"/>
        <v>0</v>
      </c>
      <c r="DC513" s="5">
        <v>0</v>
      </c>
      <c r="DD513" s="63"/>
      <c r="DE513" s="15"/>
      <c r="DF513" s="13"/>
      <c r="DG513" s="98">
        <f t="shared" si="589"/>
        <v>0</v>
      </c>
      <c r="DH513" s="99">
        <f>DH5</f>
        <v>1</v>
      </c>
      <c r="DI513" s="100"/>
      <c r="DJ513" s="110"/>
      <c r="DK513" s="95">
        <f t="shared" si="590"/>
        <v>0</v>
      </c>
      <c r="DL513" s="15"/>
      <c r="DM513" s="24">
        <f t="shared" si="547"/>
        <v>0</v>
      </c>
      <c r="DN513" s="5">
        <v>0</v>
      </c>
      <c r="DO513" s="63"/>
      <c r="DP513" s="15"/>
      <c r="DQ513" s="13"/>
      <c r="DR513" s="98">
        <f t="shared" si="591"/>
        <v>0</v>
      </c>
      <c r="DS513" s="99">
        <f>DS5</f>
        <v>1</v>
      </c>
      <c r="DT513" s="100"/>
      <c r="DU513" s="110"/>
      <c r="DV513" s="95">
        <f t="shared" si="592"/>
        <v>0</v>
      </c>
      <c r="DW513" s="15"/>
      <c r="DX513" s="24">
        <f t="shared" si="548"/>
        <v>0</v>
      </c>
      <c r="DY513" s="5">
        <v>0</v>
      </c>
      <c r="DZ513" s="63"/>
      <c r="EA513" s="15"/>
      <c r="EB513" s="13"/>
      <c r="EC513" s="98">
        <f t="shared" si="593"/>
        <v>0</v>
      </c>
      <c r="ED513" s="99">
        <f>ED5</f>
        <v>1</v>
      </c>
      <c r="EE513" s="100"/>
      <c r="EF513" s="110"/>
      <c r="EG513" s="95">
        <f t="shared" si="594"/>
        <v>0</v>
      </c>
      <c r="EH513" s="15"/>
      <c r="EI513" s="24">
        <f t="shared" si="549"/>
        <v>0</v>
      </c>
      <c r="EJ513" s="5">
        <v>0</v>
      </c>
      <c r="EK513" s="63"/>
      <c r="EL513" s="15"/>
      <c r="EM513" s="13"/>
      <c r="EN513" s="98">
        <f t="shared" si="595"/>
        <v>0</v>
      </c>
      <c r="EO513" s="99">
        <f>EO5</f>
        <v>1</v>
      </c>
      <c r="EP513" s="100"/>
      <c r="EQ513" s="110"/>
      <c r="ER513" s="95">
        <f t="shared" si="596"/>
        <v>0</v>
      </c>
      <c r="ES513" s="15"/>
      <c r="ET513" s="24">
        <f t="shared" si="550"/>
        <v>0</v>
      </c>
      <c r="EU513" s="5">
        <v>0</v>
      </c>
      <c r="EV513" s="63"/>
      <c r="EW513" s="15"/>
      <c r="EX513" s="13"/>
      <c r="EY513" s="98">
        <f t="shared" si="597"/>
        <v>0</v>
      </c>
      <c r="EZ513" s="99">
        <f>EZ5</f>
        <v>1</v>
      </c>
      <c r="FA513" s="100"/>
      <c r="FB513" s="110"/>
      <c r="FC513" s="95">
        <f t="shared" si="598"/>
        <v>0</v>
      </c>
      <c r="FD513" s="15"/>
      <c r="FE513" s="24">
        <f t="shared" si="551"/>
        <v>0</v>
      </c>
      <c r="FF513" s="5">
        <v>0</v>
      </c>
      <c r="FG513" s="63"/>
      <c r="FH513" s="15"/>
      <c r="FI513" s="13"/>
      <c r="FJ513" s="98">
        <f t="shared" si="599"/>
        <v>0</v>
      </c>
      <c r="FK513" s="99">
        <f>FK5</f>
        <v>1</v>
      </c>
      <c r="FL513" s="100"/>
      <c r="FM513" s="110"/>
      <c r="FN513" s="95">
        <f t="shared" si="600"/>
        <v>0</v>
      </c>
      <c r="FO513" s="15"/>
      <c r="FP513" s="24">
        <f t="shared" si="552"/>
        <v>0</v>
      </c>
      <c r="FQ513" s="5">
        <v>0</v>
      </c>
      <c r="FR513" s="8">
        <v>0</v>
      </c>
      <c r="FS513" s="84">
        <f t="shared" si="553"/>
        <v>500</v>
      </c>
      <c r="FT513" s="85">
        <f t="shared" si="554"/>
        <v>500</v>
      </c>
      <c r="FU513" s="85">
        <f t="shared" si="555"/>
        <v>500</v>
      </c>
      <c r="FV513" s="85">
        <f t="shared" si="556"/>
        <v>8.8991999999999987</v>
      </c>
      <c r="FW513" s="85">
        <f t="shared" si="557"/>
        <v>500</v>
      </c>
      <c r="FX513" s="85">
        <f t="shared" si="558"/>
        <v>500</v>
      </c>
      <c r="FY513" s="85">
        <f t="shared" si="559"/>
        <v>500</v>
      </c>
      <c r="FZ513" s="85">
        <f t="shared" si="560"/>
        <v>500</v>
      </c>
      <c r="GA513" s="85">
        <f t="shared" si="561"/>
        <v>500</v>
      </c>
      <c r="GB513" s="85">
        <f t="shared" si="562"/>
        <v>500</v>
      </c>
      <c r="GC513" s="85">
        <f t="shared" si="563"/>
        <v>500</v>
      </c>
      <c r="GD513" s="85">
        <f t="shared" si="564"/>
        <v>500</v>
      </c>
      <c r="GE513" s="85">
        <f t="shared" si="565"/>
        <v>500</v>
      </c>
      <c r="GF513" s="85">
        <f t="shared" si="566"/>
        <v>500</v>
      </c>
      <c r="GG513" s="85">
        <f t="shared" si="567"/>
        <v>500</v>
      </c>
      <c r="GH513" s="101">
        <f t="shared" si="601"/>
        <v>1</v>
      </c>
      <c r="GI513" s="102">
        <f t="shared" si="602"/>
        <v>8.8991999999999987</v>
      </c>
      <c r="GJ513" s="102">
        <f t="shared" si="603"/>
        <v>8.8991999999999987</v>
      </c>
      <c r="GK513" s="79">
        <f>ROW()</f>
        <v>513</v>
      </c>
    </row>
    <row r="514" spans="1:193" s="12" customFormat="1" ht="50.1" customHeight="1">
      <c r="A514" s="17">
        <f>ROW()</f>
        <v>514</v>
      </c>
      <c r="B514" s="32">
        <f t="shared" si="568"/>
        <v>508</v>
      </c>
      <c r="C514" s="33">
        <f t="shared" si="569"/>
        <v>508</v>
      </c>
      <c r="D514" s="31" t="s">
        <v>78</v>
      </c>
      <c r="E514" s="390">
        <f t="shared" si="537"/>
        <v>1.7342545499999997</v>
      </c>
      <c r="F514" s="107">
        <f t="shared" si="570"/>
        <v>1.7847222749999998</v>
      </c>
      <c r="G514" s="3">
        <v>0</v>
      </c>
      <c r="H514" s="4">
        <v>0</v>
      </c>
      <c r="I514" s="63"/>
      <c r="J514" s="15"/>
      <c r="K514" s="13"/>
      <c r="L514" s="98">
        <f t="shared" si="571"/>
        <v>1</v>
      </c>
      <c r="M514" s="99">
        <f>M5</f>
        <v>0.94499999999999995</v>
      </c>
      <c r="N514" s="100">
        <v>1.9419999999999999</v>
      </c>
      <c r="O514" s="110">
        <v>416204</v>
      </c>
      <c r="P514" s="95">
        <f t="shared" si="572"/>
        <v>1.8351899999999999</v>
      </c>
      <c r="Q514" s="15"/>
      <c r="R514" s="24">
        <f t="shared" si="538"/>
        <v>2</v>
      </c>
      <c r="S514" s="25">
        <v>0</v>
      </c>
      <c r="T514" s="63"/>
      <c r="U514" s="15"/>
      <c r="V514" s="13"/>
      <c r="W514" s="98">
        <f t="shared" si="573"/>
        <v>0</v>
      </c>
      <c r="X514" s="99">
        <f>X5</f>
        <v>0.97</v>
      </c>
      <c r="Y514" s="100"/>
      <c r="Z514" s="110"/>
      <c r="AA514" s="95">
        <f t="shared" si="574"/>
        <v>0</v>
      </c>
      <c r="AB514" s="15"/>
      <c r="AC514" s="24">
        <f t="shared" si="539"/>
        <v>0</v>
      </c>
      <c r="AD514" s="5">
        <v>0</v>
      </c>
      <c r="AE514" s="63"/>
      <c r="AF514" s="15"/>
      <c r="AG514" s="13"/>
      <c r="AH514" s="98">
        <f t="shared" si="575"/>
        <v>0</v>
      </c>
      <c r="AI514" s="99">
        <f>AI5</f>
        <v>0.95499999999999996</v>
      </c>
      <c r="AJ514" s="100"/>
      <c r="AK514" s="110"/>
      <c r="AL514" s="95">
        <f t="shared" si="576"/>
        <v>0</v>
      </c>
      <c r="AM514" s="15"/>
      <c r="AN514" s="24">
        <f t="shared" si="540"/>
        <v>0</v>
      </c>
      <c r="AO514" s="5">
        <v>0</v>
      </c>
      <c r="AP514" s="63"/>
      <c r="AQ514" s="15"/>
      <c r="AR514" s="13"/>
      <c r="AS514" s="98">
        <f t="shared" si="577"/>
        <v>0</v>
      </c>
      <c r="AT514" s="99">
        <f>AT5</f>
        <v>0.96</v>
      </c>
      <c r="AU514" s="100"/>
      <c r="AV514" s="110"/>
      <c r="AW514" s="95">
        <f t="shared" si="578"/>
        <v>0</v>
      </c>
      <c r="AX514" s="15"/>
      <c r="AY514" s="24">
        <f t="shared" si="541"/>
        <v>0</v>
      </c>
      <c r="AZ514" s="5">
        <v>0</v>
      </c>
      <c r="BA514" s="63"/>
      <c r="BB514" s="15"/>
      <c r="BC514" s="13"/>
      <c r="BD514" s="98">
        <f t="shared" si="579"/>
        <v>0</v>
      </c>
      <c r="BE514" s="99">
        <f>BE5</f>
        <v>0.98</v>
      </c>
      <c r="BF514" s="100"/>
      <c r="BG514" s="110"/>
      <c r="BH514" s="95">
        <f t="shared" si="580"/>
        <v>0</v>
      </c>
      <c r="BI514" s="15"/>
      <c r="BJ514" s="24">
        <f t="shared" si="542"/>
        <v>0</v>
      </c>
      <c r="BK514" s="5">
        <v>0</v>
      </c>
      <c r="BL514" s="63"/>
      <c r="BM514" s="15"/>
      <c r="BN514" s="13"/>
      <c r="BO514" s="98">
        <f t="shared" si="581"/>
        <v>1</v>
      </c>
      <c r="BP514" s="99">
        <f>BP5</f>
        <v>0.94499999999999995</v>
      </c>
      <c r="BQ514" s="100">
        <v>1.8351899999999999</v>
      </c>
      <c r="BR514" s="110"/>
      <c r="BS514" s="95">
        <f t="shared" si="582"/>
        <v>1.7342545499999997</v>
      </c>
      <c r="BT514" s="15"/>
      <c r="BU514" s="24">
        <f t="shared" si="543"/>
        <v>1</v>
      </c>
      <c r="BV514" s="5">
        <v>0</v>
      </c>
      <c r="BW514" s="63"/>
      <c r="BX514" s="15"/>
      <c r="BY514" s="13"/>
      <c r="BZ514" s="98">
        <f t="shared" si="583"/>
        <v>0</v>
      </c>
      <c r="CA514" s="99">
        <f>CA5</f>
        <v>1</v>
      </c>
      <c r="CB514" s="100"/>
      <c r="CC514" s="110"/>
      <c r="CD514" s="95">
        <f t="shared" si="584"/>
        <v>0</v>
      </c>
      <c r="CE514" s="15"/>
      <c r="CF514" s="24">
        <f t="shared" si="544"/>
        <v>0</v>
      </c>
      <c r="CG514" s="5">
        <v>0</v>
      </c>
      <c r="CH514" s="63"/>
      <c r="CI514" s="15"/>
      <c r="CJ514" s="13"/>
      <c r="CK514" s="98">
        <f t="shared" si="585"/>
        <v>0</v>
      </c>
      <c r="CL514" s="99">
        <f>CL5</f>
        <v>1</v>
      </c>
      <c r="CM514" s="100"/>
      <c r="CN514" s="110"/>
      <c r="CO514" s="95">
        <f t="shared" si="586"/>
        <v>0</v>
      </c>
      <c r="CP514" s="15"/>
      <c r="CQ514" s="24">
        <f t="shared" si="545"/>
        <v>0</v>
      </c>
      <c r="CR514" s="5">
        <v>0</v>
      </c>
      <c r="CS514" s="63"/>
      <c r="CT514" s="15"/>
      <c r="CU514" s="13"/>
      <c r="CV514" s="98">
        <f t="shared" si="587"/>
        <v>0</v>
      </c>
      <c r="CW514" s="99">
        <f>CW5</f>
        <v>1</v>
      </c>
      <c r="CX514" s="100"/>
      <c r="CY514" s="110"/>
      <c r="CZ514" s="95">
        <f t="shared" si="588"/>
        <v>0</v>
      </c>
      <c r="DA514" s="15"/>
      <c r="DB514" s="24">
        <f t="shared" si="546"/>
        <v>0</v>
      </c>
      <c r="DC514" s="5">
        <v>0</v>
      </c>
      <c r="DD514" s="63"/>
      <c r="DE514" s="15"/>
      <c r="DF514" s="13"/>
      <c r="DG514" s="98">
        <f t="shared" si="589"/>
        <v>0</v>
      </c>
      <c r="DH514" s="99">
        <f>DH5</f>
        <v>1</v>
      </c>
      <c r="DI514" s="100"/>
      <c r="DJ514" s="110"/>
      <c r="DK514" s="95">
        <f t="shared" si="590"/>
        <v>0</v>
      </c>
      <c r="DL514" s="15"/>
      <c r="DM514" s="24">
        <f t="shared" si="547"/>
        <v>0</v>
      </c>
      <c r="DN514" s="5">
        <v>0</v>
      </c>
      <c r="DO514" s="63"/>
      <c r="DP514" s="15"/>
      <c r="DQ514" s="13"/>
      <c r="DR514" s="98">
        <f t="shared" si="591"/>
        <v>0</v>
      </c>
      <c r="DS514" s="99">
        <f>DS5</f>
        <v>1</v>
      </c>
      <c r="DT514" s="100"/>
      <c r="DU514" s="110"/>
      <c r="DV514" s="95">
        <f t="shared" si="592"/>
        <v>0</v>
      </c>
      <c r="DW514" s="15"/>
      <c r="DX514" s="24">
        <f t="shared" si="548"/>
        <v>0</v>
      </c>
      <c r="DY514" s="5">
        <v>0</v>
      </c>
      <c r="DZ514" s="63"/>
      <c r="EA514" s="15"/>
      <c r="EB514" s="13"/>
      <c r="EC514" s="98">
        <f t="shared" si="593"/>
        <v>0</v>
      </c>
      <c r="ED514" s="99">
        <f>ED5</f>
        <v>1</v>
      </c>
      <c r="EE514" s="100"/>
      <c r="EF514" s="110"/>
      <c r="EG514" s="95">
        <f t="shared" si="594"/>
        <v>0</v>
      </c>
      <c r="EH514" s="15"/>
      <c r="EI514" s="24">
        <f t="shared" si="549"/>
        <v>0</v>
      </c>
      <c r="EJ514" s="5">
        <v>0</v>
      </c>
      <c r="EK514" s="63"/>
      <c r="EL514" s="15"/>
      <c r="EM514" s="13"/>
      <c r="EN514" s="98">
        <f t="shared" si="595"/>
        <v>0</v>
      </c>
      <c r="EO514" s="99">
        <f>EO5</f>
        <v>1</v>
      </c>
      <c r="EP514" s="100"/>
      <c r="EQ514" s="110"/>
      <c r="ER514" s="95">
        <f t="shared" si="596"/>
        <v>0</v>
      </c>
      <c r="ES514" s="15"/>
      <c r="ET514" s="24">
        <f t="shared" si="550"/>
        <v>0</v>
      </c>
      <c r="EU514" s="5">
        <v>0</v>
      </c>
      <c r="EV514" s="63"/>
      <c r="EW514" s="15"/>
      <c r="EX514" s="13"/>
      <c r="EY514" s="98">
        <f t="shared" si="597"/>
        <v>0</v>
      </c>
      <c r="EZ514" s="99">
        <f>EZ5</f>
        <v>1</v>
      </c>
      <c r="FA514" s="100"/>
      <c r="FB514" s="110"/>
      <c r="FC514" s="95">
        <f t="shared" si="598"/>
        <v>0</v>
      </c>
      <c r="FD514" s="15"/>
      <c r="FE514" s="24">
        <f t="shared" si="551"/>
        <v>0</v>
      </c>
      <c r="FF514" s="5">
        <v>0</v>
      </c>
      <c r="FG514" s="63"/>
      <c r="FH514" s="15"/>
      <c r="FI514" s="13"/>
      <c r="FJ514" s="98">
        <f t="shared" si="599"/>
        <v>0</v>
      </c>
      <c r="FK514" s="99">
        <f>FK5</f>
        <v>1</v>
      </c>
      <c r="FL514" s="100"/>
      <c r="FM514" s="110"/>
      <c r="FN514" s="95">
        <f t="shared" si="600"/>
        <v>0</v>
      </c>
      <c r="FO514" s="15"/>
      <c r="FP514" s="24">
        <f t="shared" si="552"/>
        <v>0</v>
      </c>
      <c r="FQ514" s="5">
        <v>0</v>
      </c>
      <c r="FR514" s="8">
        <v>0</v>
      </c>
      <c r="FS514" s="84">
        <f t="shared" si="553"/>
        <v>1.8351899999999999</v>
      </c>
      <c r="FT514" s="85">
        <f t="shared" si="554"/>
        <v>500</v>
      </c>
      <c r="FU514" s="85">
        <f t="shared" si="555"/>
        <v>500</v>
      </c>
      <c r="FV514" s="85">
        <f t="shared" si="556"/>
        <v>500</v>
      </c>
      <c r="FW514" s="85">
        <f t="shared" si="557"/>
        <v>500</v>
      </c>
      <c r="FX514" s="85">
        <f t="shared" si="558"/>
        <v>1.7342545499999997</v>
      </c>
      <c r="FY514" s="85">
        <f t="shared" si="559"/>
        <v>500</v>
      </c>
      <c r="FZ514" s="85">
        <f t="shared" si="560"/>
        <v>500</v>
      </c>
      <c r="GA514" s="85">
        <f t="shared" si="561"/>
        <v>500</v>
      </c>
      <c r="GB514" s="85">
        <f t="shared" si="562"/>
        <v>500</v>
      </c>
      <c r="GC514" s="85">
        <f t="shared" si="563"/>
        <v>500</v>
      </c>
      <c r="GD514" s="85">
        <f t="shared" si="564"/>
        <v>500</v>
      </c>
      <c r="GE514" s="85">
        <f t="shared" si="565"/>
        <v>500</v>
      </c>
      <c r="GF514" s="85">
        <f t="shared" si="566"/>
        <v>500</v>
      </c>
      <c r="GG514" s="85">
        <f t="shared" si="567"/>
        <v>500</v>
      </c>
      <c r="GH514" s="101">
        <f t="shared" si="601"/>
        <v>2</v>
      </c>
      <c r="GI514" s="102">
        <f t="shared" si="602"/>
        <v>3.5694445499999996</v>
      </c>
      <c r="GJ514" s="102">
        <f t="shared" si="603"/>
        <v>1.7847222749999998</v>
      </c>
      <c r="GK514" s="79">
        <f>ROW()</f>
        <v>514</v>
      </c>
    </row>
    <row r="515" spans="1:193" s="12" customFormat="1" ht="50.1" customHeight="1">
      <c r="A515" s="17">
        <f>ROW()</f>
        <v>515</v>
      </c>
      <c r="B515" s="32">
        <f t="shared" si="568"/>
        <v>509</v>
      </c>
      <c r="C515" s="33">
        <f t="shared" si="569"/>
        <v>509</v>
      </c>
      <c r="D515" s="31" t="s">
        <v>79</v>
      </c>
      <c r="E515" s="390">
        <f t="shared" si="537"/>
        <v>1.842310575</v>
      </c>
      <c r="F515" s="107">
        <f t="shared" si="570"/>
        <v>1.8959227875</v>
      </c>
      <c r="G515" s="3">
        <v>0</v>
      </c>
      <c r="H515" s="4">
        <v>0</v>
      </c>
      <c r="I515" s="63"/>
      <c r="J515" s="15"/>
      <c r="K515" s="13"/>
      <c r="L515" s="98">
        <f t="shared" si="571"/>
        <v>1</v>
      </c>
      <c r="M515" s="99">
        <f>M5</f>
        <v>0.94499999999999995</v>
      </c>
      <c r="N515" s="100">
        <v>2.0630000000000002</v>
      </c>
      <c r="O515" s="110">
        <v>416082</v>
      </c>
      <c r="P515" s="95">
        <f t="shared" si="572"/>
        <v>1.949535</v>
      </c>
      <c r="Q515" s="15"/>
      <c r="R515" s="24">
        <f t="shared" si="538"/>
        <v>2</v>
      </c>
      <c r="S515" s="25">
        <v>0</v>
      </c>
      <c r="T515" s="63"/>
      <c r="U515" s="15"/>
      <c r="V515" s="13"/>
      <c r="W515" s="98">
        <f t="shared" si="573"/>
        <v>0</v>
      </c>
      <c r="X515" s="99">
        <f>X5</f>
        <v>0.97</v>
      </c>
      <c r="Y515" s="100"/>
      <c r="Z515" s="110"/>
      <c r="AA515" s="95">
        <f t="shared" si="574"/>
        <v>0</v>
      </c>
      <c r="AB515" s="15"/>
      <c r="AC515" s="24">
        <f t="shared" si="539"/>
        <v>0</v>
      </c>
      <c r="AD515" s="5">
        <v>0</v>
      </c>
      <c r="AE515" s="63"/>
      <c r="AF515" s="15"/>
      <c r="AG515" s="13"/>
      <c r="AH515" s="98">
        <f t="shared" si="575"/>
        <v>0</v>
      </c>
      <c r="AI515" s="99">
        <f>AI5</f>
        <v>0.95499999999999996</v>
      </c>
      <c r="AJ515" s="100"/>
      <c r="AK515" s="110"/>
      <c r="AL515" s="95">
        <f t="shared" si="576"/>
        <v>0</v>
      </c>
      <c r="AM515" s="15"/>
      <c r="AN515" s="24">
        <f t="shared" si="540"/>
        <v>0</v>
      </c>
      <c r="AO515" s="5">
        <v>0</v>
      </c>
      <c r="AP515" s="63"/>
      <c r="AQ515" s="15"/>
      <c r="AR515" s="13"/>
      <c r="AS515" s="98">
        <f t="shared" si="577"/>
        <v>0</v>
      </c>
      <c r="AT515" s="99">
        <f>AT5</f>
        <v>0.96</v>
      </c>
      <c r="AU515" s="100"/>
      <c r="AV515" s="110"/>
      <c r="AW515" s="95">
        <f t="shared" si="578"/>
        <v>0</v>
      </c>
      <c r="AX515" s="15"/>
      <c r="AY515" s="24">
        <f t="shared" si="541"/>
        <v>0</v>
      </c>
      <c r="AZ515" s="5">
        <v>0</v>
      </c>
      <c r="BA515" s="63"/>
      <c r="BB515" s="15"/>
      <c r="BC515" s="13"/>
      <c r="BD515" s="98">
        <f t="shared" si="579"/>
        <v>0</v>
      </c>
      <c r="BE515" s="99">
        <f>BE5</f>
        <v>0.98</v>
      </c>
      <c r="BF515" s="100"/>
      <c r="BG515" s="110"/>
      <c r="BH515" s="95">
        <f t="shared" si="580"/>
        <v>0</v>
      </c>
      <c r="BI515" s="15"/>
      <c r="BJ515" s="24">
        <f t="shared" si="542"/>
        <v>0</v>
      </c>
      <c r="BK515" s="5">
        <v>0</v>
      </c>
      <c r="BL515" s="63"/>
      <c r="BM515" s="15"/>
      <c r="BN515" s="13"/>
      <c r="BO515" s="98">
        <f t="shared" si="581"/>
        <v>1</v>
      </c>
      <c r="BP515" s="99">
        <f>BP5</f>
        <v>0.94499999999999995</v>
      </c>
      <c r="BQ515" s="100">
        <v>1.949535</v>
      </c>
      <c r="BR515" s="110"/>
      <c r="BS515" s="95">
        <f t="shared" si="582"/>
        <v>1.842310575</v>
      </c>
      <c r="BT515" s="15"/>
      <c r="BU515" s="24">
        <f t="shared" si="543"/>
        <v>1</v>
      </c>
      <c r="BV515" s="5">
        <v>0</v>
      </c>
      <c r="BW515" s="63"/>
      <c r="BX515" s="15"/>
      <c r="BY515" s="13"/>
      <c r="BZ515" s="98">
        <f t="shared" si="583"/>
        <v>0</v>
      </c>
      <c r="CA515" s="99">
        <f>CA5</f>
        <v>1</v>
      </c>
      <c r="CB515" s="100"/>
      <c r="CC515" s="110"/>
      <c r="CD515" s="95">
        <f t="shared" si="584"/>
        <v>0</v>
      </c>
      <c r="CE515" s="15"/>
      <c r="CF515" s="24">
        <f t="shared" si="544"/>
        <v>0</v>
      </c>
      <c r="CG515" s="5">
        <v>0</v>
      </c>
      <c r="CH515" s="63"/>
      <c r="CI515" s="15"/>
      <c r="CJ515" s="13"/>
      <c r="CK515" s="98">
        <f t="shared" si="585"/>
        <v>0</v>
      </c>
      <c r="CL515" s="99">
        <f>CL5</f>
        <v>1</v>
      </c>
      <c r="CM515" s="100"/>
      <c r="CN515" s="110"/>
      <c r="CO515" s="95">
        <f t="shared" si="586"/>
        <v>0</v>
      </c>
      <c r="CP515" s="15"/>
      <c r="CQ515" s="24">
        <f t="shared" si="545"/>
        <v>0</v>
      </c>
      <c r="CR515" s="5">
        <v>0</v>
      </c>
      <c r="CS515" s="63"/>
      <c r="CT515" s="15"/>
      <c r="CU515" s="13"/>
      <c r="CV515" s="98">
        <f t="shared" si="587"/>
        <v>0</v>
      </c>
      <c r="CW515" s="99">
        <f>CW5</f>
        <v>1</v>
      </c>
      <c r="CX515" s="100"/>
      <c r="CY515" s="110"/>
      <c r="CZ515" s="95">
        <f t="shared" si="588"/>
        <v>0</v>
      </c>
      <c r="DA515" s="15"/>
      <c r="DB515" s="24">
        <f t="shared" si="546"/>
        <v>0</v>
      </c>
      <c r="DC515" s="5">
        <v>0</v>
      </c>
      <c r="DD515" s="63"/>
      <c r="DE515" s="15"/>
      <c r="DF515" s="13"/>
      <c r="DG515" s="98">
        <f t="shared" si="589"/>
        <v>0</v>
      </c>
      <c r="DH515" s="99">
        <f>DH5</f>
        <v>1</v>
      </c>
      <c r="DI515" s="100"/>
      <c r="DJ515" s="110"/>
      <c r="DK515" s="95">
        <f t="shared" si="590"/>
        <v>0</v>
      </c>
      <c r="DL515" s="15"/>
      <c r="DM515" s="24">
        <f t="shared" si="547"/>
        <v>0</v>
      </c>
      <c r="DN515" s="5">
        <v>0</v>
      </c>
      <c r="DO515" s="63"/>
      <c r="DP515" s="15"/>
      <c r="DQ515" s="13"/>
      <c r="DR515" s="98">
        <f t="shared" si="591"/>
        <v>0</v>
      </c>
      <c r="DS515" s="99">
        <f>DS5</f>
        <v>1</v>
      </c>
      <c r="DT515" s="100"/>
      <c r="DU515" s="110"/>
      <c r="DV515" s="95">
        <f t="shared" si="592"/>
        <v>0</v>
      </c>
      <c r="DW515" s="15"/>
      <c r="DX515" s="24">
        <f t="shared" si="548"/>
        <v>0</v>
      </c>
      <c r="DY515" s="5">
        <v>0</v>
      </c>
      <c r="DZ515" s="63"/>
      <c r="EA515" s="15"/>
      <c r="EB515" s="13"/>
      <c r="EC515" s="98">
        <f t="shared" si="593"/>
        <v>0</v>
      </c>
      <c r="ED515" s="99">
        <f>ED5</f>
        <v>1</v>
      </c>
      <c r="EE515" s="100"/>
      <c r="EF515" s="110"/>
      <c r="EG515" s="95">
        <f t="shared" si="594"/>
        <v>0</v>
      </c>
      <c r="EH515" s="15"/>
      <c r="EI515" s="24">
        <f t="shared" si="549"/>
        <v>0</v>
      </c>
      <c r="EJ515" s="5">
        <v>0</v>
      </c>
      <c r="EK515" s="63"/>
      <c r="EL515" s="15"/>
      <c r="EM515" s="13"/>
      <c r="EN515" s="98">
        <f t="shared" si="595"/>
        <v>0</v>
      </c>
      <c r="EO515" s="99">
        <f>EO5</f>
        <v>1</v>
      </c>
      <c r="EP515" s="100"/>
      <c r="EQ515" s="110"/>
      <c r="ER515" s="95">
        <f t="shared" si="596"/>
        <v>0</v>
      </c>
      <c r="ES515" s="15"/>
      <c r="ET515" s="24">
        <f t="shared" si="550"/>
        <v>0</v>
      </c>
      <c r="EU515" s="5">
        <v>0</v>
      </c>
      <c r="EV515" s="63"/>
      <c r="EW515" s="15"/>
      <c r="EX515" s="13"/>
      <c r="EY515" s="98">
        <f t="shared" si="597"/>
        <v>0</v>
      </c>
      <c r="EZ515" s="99">
        <f>EZ5</f>
        <v>1</v>
      </c>
      <c r="FA515" s="100"/>
      <c r="FB515" s="110"/>
      <c r="FC515" s="95">
        <f t="shared" si="598"/>
        <v>0</v>
      </c>
      <c r="FD515" s="15"/>
      <c r="FE515" s="24">
        <f t="shared" si="551"/>
        <v>0</v>
      </c>
      <c r="FF515" s="5">
        <v>0</v>
      </c>
      <c r="FG515" s="63"/>
      <c r="FH515" s="15"/>
      <c r="FI515" s="13"/>
      <c r="FJ515" s="98">
        <f t="shared" si="599"/>
        <v>0</v>
      </c>
      <c r="FK515" s="99">
        <f>FK5</f>
        <v>1</v>
      </c>
      <c r="FL515" s="100"/>
      <c r="FM515" s="110"/>
      <c r="FN515" s="95">
        <f t="shared" si="600"/>
        <v>0</v>
      </c>
      <c r="FO515" s="15"/>
      <c r="FP515" s="24">
        <f t="shared" si="552"/>
        <v>0</v>
      </c>
      <c r="FQ515" s="5">
        <v>0</v>
      </c>
      <c r="FR515" s="8">
        <v>0</v>
      </c>
      <c r="FS515" s="84">
        <f t="shared" si="553"/>
        <v>1.949535</v>
      </c>
      <c r="FT515" s="85">
        <f t="shared" si="554"/>
        <v>500</v>
      </c>
      <c r="FU515" s="85">
        <f t="shared" si="555"/>
        <v>500</v>
      </c>
      <c r="FV515" s="85">
        <f t="shared" si="556"/>
        <v>500</v>
      </c>
      <c r="FW515" s="85">
        <f t="shared" si="557"/>
        <v>500</v>
      </c>
      <c r="FX515" s="85">
        <f t="shared" si="558"/>
        <v>1.842310575</v>
      </c>
      <c r="FY515" s="85">
        <f t="shared" si="559"/>
        <v>500</v>
      </c>
      <c r="FZ515" s="85">
        <f t="shared" si="560"/>
        <v>500</v>
      </c>
      <c r="GA515" s="85">
        <f t="shared" si="561"/>
        <v>500</v>
      </c>
      <c r="GB515" s="85">
        <f t="shared" si="562"/>
        <v>500</v>
      </c>
      <c r="GC515" s="85">
        <f t="shared" si="563"/>
        <v>500</v>
      </c>
      <c r="GD515" s="85">
        <f t="shared" si="564"/>
        <v>500</v>
      </c>
      <c r="GE515" s="85">
        <f t="shared" si="565"/>
        <v>500</v>
      </c>
      <c r="GF515" s="85">
        <f t="shared" si="566"/>
        <v>500</v>
      </c>
      <c r="GG515" s="85">
        <f t="shared" si="567"/>
        <v>500</v>
      </c>
      <c r="GH515" s="101">
        <f t="shared" si="601"/>
        <v>2</v>
      </c>
      <c r="GI515" s="102">
        <f t="shared" si="602"/>
        <v>3.791845575</v>
      </c>
      <c r="GJ515" s="102">
        <f t="shared" si="603"/>
        <v>1.8959227875</v>
      </c>
      <c r="GK515" s="79">
        <f>ROW()</f>
        <v>515</v>
      </c>
    </row>
    <row r="516" spans="1:193" s="12" customFormat="1" ht="50.1" customHeight="1">
      <c r="A516" s="17">
        <f>ROW()</f>
        <v>516</v>
      </c>
      <c r="B516" s="32">
        <f t="shared" si="568"/>
        <v>510</v>
      </c>
      <c r="C516" s="33">
        <f t="shared" si="569"/>
        <v>510</v>
      </c>
      <c r="D516" s="31" t="s">
        <v>80</v>
      </c>
      <c r="E516" s="390">
        <f t="shared" si="537"/>
        <v>2.2242100000000002</v>
      </c>
      <c r="F516" s="107">
        <f t="shared" si="570"/>
        <v>4.5446606875000004</v>
      </c>
      <c r="G516" s="3">
        <v>0</v>
      </c>
      <c r="H516" s="4">
        <v>0</v>
      </c>
      <c r="I516" s="63"/>
      <c r="J516" s="15"/>
      <c r="K516" s="13"/>
      <c r="L516" s="98">
        <f t="shared" si="571"/>
        <v>1</v>
      </c>
      <c r="M516" s="99">
        <f>M5</f>
        <v>0.94499999999999995</v>
      </c>
      <c r="N516" s="100">
        <v>3.71</v>
      </c>
      <c r="O516" s="110">
        <v>375003</v>
      </c>
      <c r="P516" s="95">
        <f t="shared" si="572"/>
        <v>3.5059499999999999</v>
      </c>
      <c r="Q516" s="15"/>
      <c r="R516" s="24">
        <f t="shared" si="538"/>
        <v>3</v>
      </c>
      <c r="S516" s="25">
        <v>0</v>
      </c>
      <c r="T516" s="63"/>
      <c r="U516" s="15"/>
      <c r="V516" s="13"/>
      <c r="W516" s="98">
        <f t="shared" si="573"/>
        <v>1</v>
      </c>
      <c r="X516" s="99">
        <f>X5</f>
        <v>0.97</v>
      </c>
      <c r="Y516" s="100">
        <v>2.2930000000000001</v>
      </c>
      <c r="Z516" s="110"/>
      <c r="AA516" s="95">
        <f t="shared" si="574"/>
        <v>2.2242100000000002</v>
      </c>
      <c r="AB516" s="15"/>
      <c r="AC516" s="24">
        <f t="shared" si="539"/>
        <v>1</v>
      </c>
      <c r="AD516" s="5">
        <v>0</v>
      </c>
      <c r="AE516" s="63"/>
      <c r="AF516" s="15"/>
      <c r="AG516" s="13"/>
      <c r="AH516" s="98">
        <f t="shared" si="575"/>
        <v>0</v>
      </c>
      <c r="AI516" s="99">
        <f>AI5</f>
        <v>0.95499999999999996</v>
      </c>
      <c r="AJ516" s="100"/>
      <c r="AK516" s="110"/>
      <c r="AL516" s="95">
        <f t="shared" si="576"/>
        <v>0</v>
      </c>
      <c r="AM516" s="15"/>
      <c r="AN516" s="24">
        <f t="shared" si="540"/>
        <v>0</v>
      </c>
      <c r="AO516" s="5">
        <v>0</v>
      </c>
      <c r="AP516" s="63"/>
      <c r="AQ516" s="15"/>
      <c r="AR516" s="13"/>
      <c r="AS516" s="98">
        <f t="shared" si="577"/>
        <v>1</v>
      </c>
      <c r="AT516" s="99">
        <f>AT5</f>
        <v>0.96</v>
      </c>
      <c r="AU516" s="100">
        <v>9.516</v>
      </c>
      <c r="AV516" s="110"/>
      <c r="AW516" s="95">
        <f t="shared" si="578"/>
        <v>9.1353600000000004</v>
      </c>
      <c r="AX516" s="15"/>
      <c r="AY516" s="24">
        <f t="shared" si="541"/>
        <v>4</v>
      </c>
      <c r="AZ516" s="5">
        <v>0</v>
      </c>
      <c r="BA516" s="63"/>
      <c r="BB516" s="15"/>
      <c r="BC516" s="13"/>
      <c r="BD516" s="98">
        <f t="shared" si="579"/>
        <v>0</v>
      </c>
      <c r="BE516" s="99">
        <f>BE5</f>
        <v>0.98</v>
      </c>
      <c r="BF516" s="100"/>
      <c r="BG516" s="110"/>
      <c r="BH516" s="95">
        <f t="shared" si="580"/>
        <v>0</v>
      </c>
      <c r="BI516" s="15"/>
      <c r="BJ516" s="24">
        <f t="shared" si="542"/>
        <v>0</v>
      </c>
      <c r="BK516" s="5">
        <v>0</v>
      </c>
      <c r="BL516" s="63"/>
      <c r="BM516" s="15"/>
      <c r="BN516" s="13"/>
      <c r="BO516" s="98">
        <f t="shared" si="581"/>
        <v>1</v>
      </c>
      <c r="BP516" s="99">
        <f>BP5</f>
        <v>0.94499999999999995</v>
      </c>
      <c r="BQ516" s="100">
        <v>3.5059499999999999</v>
      </c>
      <c r="BR516" s="110"/>
      <c r="BS516" s="95">
        <f t="shared" si="582"/>
        <v>3.3131227499999998</v>
      </c>
      <c r="BT516" s="15"/>
      <c r="BU516" s="24">
        <f t="shared" si="543"/>
        <v>2</v>
      </c>
      <c r="BV516" s="5">
        <v>0</v>
      </c>
      <c r="BW516" s="63"/>
      <c r="BX516" s="15"/>
      <c r="BY516" s="13"/>
      <c r="BZ516" s="98">
        <f t="shared" si="583"/>
        <v>0</v>
      </c>
      <c r="CA516" s="99">
        <f>CA5</f>
        <v>1</v>
      </c>
      <c r="CB516" s="100"/>
      <c r="CC516" s="110"/>
      <c r="CD516" s="95">
        <f t="shared" si="584"/>
        <v>0</v>
      </c>
      <c r="CE516" s="15"/>
      <c r="CF516" s="24">
        <f t="shared" si="544"/>
        <v>0</v>
      </c>
      <c r="CG516" s="5">
        <v>0</v>
      </c>
      <c r="CH516" s="63"/>
      <c r="CI516" s="15"/>
      <c r="CJ516" s="13"/>
      <c r="CK516" s="98">
        <f t="shared" si="585"/>
        <v>0</v>
      </c>
      <c r="CL516" s="99">
        <f>CL5</f>
        <v>1</v>
      </c>
      <c r="CM516" s="100"/>
      <c r="CN516" s="110"/>
      <c r="CO516" s="95">
        <f t="shared" si="586"/>
        <v>0</v>
      </c>
      <c r="CP516" s="15"/>
      <c r="CQ516" s="24">
        <f t="shared" si="545"/>
        <v>0</v>
      </c>
      <c r="CR516" s="5">
        <v>0</v>
      </c>
      <c r="CS516" s="63"/>
      <c r="CT516" s="15"/>
      <c r="CU516" s="13"/>
      <c r="CV516" s="98">
        <f t="shared" si="587"/>
        <v>0</v>
      </c>
      <c r="CW516" s="99">
        <f>CW5</f>
        <v>1</v>
      </c>
      <c r="CX516" s="100"/>
      <c r="CY516" s="110"/>
      <c r="CZ516" s="95">
        <f t="shared" si="588"/>
        <v>0</v>
      </c>
      <c r="DA516" s="15"/>
      <c r="DB516" s="24">
        <f t="shared" si="546"/>
        <v>0</v>
      </c>
      <c r="DC516" s="5">
        <v>0</v>
      </c>
      <c r="DD516" s="63"/>
      <c r="DE516" s="15"/>
      <c r="DF516" s="13"/>
      <c r="DG516" s="98">
        <f t="shared" si="589"/>
        <v>0</v>
      </c>
      <c r="DH516" s="99">
        <f>DH5</f>
        <v>1</v>
      </c>
      <c r="DI516" s="100"/>
      <c r="DJ516" s="110"/>
      <c r="DK516" s="95">
        <f t="shared" si="590"/>
        <v>0</v>
      </c>
      <c r="DL516" s="15"/>
      <c r="DM516" s="24">
        <f t="shared" si="547"/>
        <v>0</v>
      </c>
      <c r="DN516" s="5">
        <v>0</v>
      </c>
      <c r="DO516" s="63"/>
      <c r="DP516" s="15"/>
      <c r="DQ516" s="13"/>
      <c r="DR516" s="98">
        <f t="shared" si="591"/>
        <v>0</v>
      </c>
      <c r="DS516" s="99">
        <f>DS5</f>
        <v>1</v>
      </c>
      <c r="DT516" s="100"/>
      <c r="DU516" s="110"/>
      <c r="DV516" s="95">
        <f t="shared" si="592"/>
        <v>0</v>
      </c>
      <c r="DW516" s="15"/>
      <c r="DX516" s="24">
        <f t="shared" si="548"/>
        <v>0</v>
      </c>
      <c r="DY516" s="5">
        <v>0</v>
      </c>
      <c r="DZ516" s="63"/>
      <c r="EA516" s="15"/>
      <c r="EB516" s="13"/>
      <c r="EC516" s="98">
        <f t="shared" si="593"/>
        <v>0</v>
      </c>
      <c r="ED516" s="99">
        <f>ED5</f>
        <v>1</v>
      </c>
      <c r="EE516" s="100"/>
      <c r="EF516" s="110"/>
      <c r="EG516" s="95">
        <f t="shared" si="594"/>
        <v>0</v>
      </c>
      <c r="EH516" s="15"/>
      <c r="EI516" s="24">
        <f t="shared" si="549"/>
        <v>0</v>
      </c>
      <c r="EJ516" s="5">
        <v>0</v>
      </c>
      <c r="EK516" s="63"/>
      <c r="EL516" s="15"/>
      <c r="EM516" s="13"/>
      <c r="EN516" s="98">
        <f t="shared" si="595"/>
        <v>0</v>
      </c>
      <c r="EO516" s="99">
        <f>EO5</f>
        <v>1</v>
      </c>
      <c r="EP516" s="100"/>
      <c r="EQ516" s="110"/>
      <c r="ER516" s="95">
        <f t="shared" si="596"/>
        <v>0</v>
      </c>
      <c r="ES516" s="15"/>
      <c r="ET516" s="24">
        <f t="shared" si="550"/>
        <v>0</v>
      </c>
      <c r="EU516" s="5">
        <v>0</v>
      </c>
      <c r="EV516" s="63"/>
      <c r="EW516" s="15"/>
      <c r="EX516" s="13"/>
      <c r="EY516" s="98">
        <f t="shared" si="597"/>
        <v>0</v>
      </c>
      <c r="EZ516" s="99">
        <f>EZ5</f>
        <v>1</v>
      </c>
      <c r="FA516" s="100"/>
      <c r="FB516" s="110"/>
      <c r="FC516" s="95">
        <f t="shared" si="598"/>
        <v>0</v>
      </c>
      <c r="FD516" s="15"/>
      <c r="FE516" s="24">
        <f t="shared" si="551"/>
        <v>0</v>
      </c>
      <c r="FF516" s="5">
        <v>0</v>
      </c>
      <c r="FG516" s="63"/>
      <c r="FH516" s="15"/>
      <c r="FI516" s="13"/>
      <c r="FJ516" s="98">
        <f t="shared" si="599"/>
        <v>0</v>
      </c>
      <c r="FK516" s="99">
        <f>FK5</f>
        <v>1</v>
      </c>
      <c r="FL516" s="100"/>
      <c r="FM516" s="110"/>
      <c r="FN516" s="95">
        <f t="shared" si="600"/>
        <v>0</v>
      </c>
      <c r="FO516" s="15"/>
      <c r="FP516" s="24">
        <f t="shared" si="552"/>
        <v>0</v>
      </c>
      <c r="FQ516" s="5">
        <v>0</v>
      </c>
      <c r="FR516" s="8">
        <v>0</v>
      </c>
      <c r="FS516" s="84">
        <f t="shared" si="553"/>
        <v>3.5059499999999999</v>
      </c>
      <c r="FT516" s="85">
        <f t="shared" si="554"/>
        <v>2.2242100000000002</v>
      </c>
      <c r="FU516" s="85">
        <f t="shared" si="555"/>
        <v>500</v>
      </c>
      <c r="FV516" s="85">
        <f t="shared" si="556"/>
        <v>9.1353600000000004</v>
      </c>
      <c r="FW516" s="85">
        <f t="shared" si="557"/>
        <v>500</v>
      </c>
      <c r="FX516" s="85">
        <f t="shared" si="558"/>
        <v>3.3131227499999998</v>
      </c>
      <c r="FY516" s="85">
        <f t="shared" si="559"/>
        <v>500</v>
      </c>
      <c r="FZ516" s="85">
        <f t="shared" si="560"/>
        <v>500</v>
      </c>
      <c r="GA516" s="85">
        <f t="shared" si="561"/>
        <v>500</v>
      </c>
      <c r="GB516" s="85">
        <f t="shared" si="562"/>
        <v>500</v>
      </c>
      <c r="GC516" s="85">
        <f t="shared" si="563"/>
        <v>500</v>
      </c>
      <c r="GD516" s="85">
        <f t="shared" si="564"/>
        <v>500</v>
      </c>
      <c r="GE516" s="85">
        <f t="shared" si="565"/>
        <v>500</v>
      </c>
      <c r="GF516" s="85">
        <f t="shared" si="566"/>
        <v>500</v>
      </c>
      <c r="GG516" s="85">
        <f t="shared" si="567"/>
        <v>500</v>
      </c>
      <c r="GH516" s="101">
        <f t="shared" si="601"/>
        <v>4</v>
      </c>
      <c r="GI516" s="102">
        <f t="shared" si="602"/>
        <v>18.178642750000002</v>
      </c>
      <c r="GJ516" s="102">
        <f t="shared" si="603"/>
        <v>4.5446606875000004</v>
      </c>
      <c r="GK516" s="79">
        <f>ROW()</f>
        <v>516</v>
      </c>
    </row>
    <row r="517" spans="1:193" s="12" customFormat="1" ht="50.1" customHeight="1">
      <c r="A517" s="17">
        <f>ROW()</f>
        <v>517</v>
      </c>
      <c r="B517" s="32">
        <f t="shared" si="568"/>
        <v>511</v>
      </c>
      <c r="C517" s="33">
        <f t="shared" si="569"/>
        <v>511</v>
      </c>
      <c r="D517" s="31" t="s">
        <v>81</v>
      </c>
      <c r="E517" s="390">
        <f t="shared" si="537"/>
        <v>4.7517860249999995</v>
      </c>
      <c r="F517" s="107">
        <f t="shared" si="570"/>
        <v>8.519893012499999</v>
      </c>
      <c r="G517" s="3">
        <v>0</v>
      </c>
      <c r="H517" s="4">
        <v>0</v>
      </c>
      <c r="I517" s="63"/>
      <c r="J517" s="15"/>
      <c r="K517" s="13"/>
      <c r="L517" s="98">
        <f t="shared" si="571"/>
        <v>0</v>
      </c>
      <c r="M517" s="99">
        <f>M5</f>
        <v>0.94499999999999995</v>
      </c>
      <c r="N517" s="100"/>
      <c r="O517" s="110"/>
      <c r="P517" s="95">
        <f t="shared" si="572"/>
        <v>0</v>
      </c>
      <c r="Q517" s="15"/>
      <c r="R517" s="24">
        <f t="shared" si="538"/>
        <v>0</v>
      </c>
      <c r="S517" s="25">
        <v>0</v>
      </c>
      <c r="T517" s="63"/>
      <c r="U517" s="15"/>
      <c r="V517" s="13"/>
      <c r="W517" s="98">
        <f t="shared" si="573"/>
        <v>0</v>
      </c>
      <c r="X517" s="99">
        <f>X5</f>
        <v>0.97</v>
      </c>
      <c r="Y517" s="100"/>
      <c r="Z517" s="110"/>
      <c r="AA517" s="95">
        <f t="shared" si="574"/>
        <v>0</v>
      </c>
      <c r="AB517" s="15"/>
      <c r="AC517" s="24">
        <f t="shared" si="539"/>
        <v>0</v>
      </c>
      <c r="AD517" s="5">
        <v>0</v>
      </c>
      <c r="AE517" s="63"/>
      <c r="AF517" s="15"/>
      <c r="AG517" s="13"/>
      <c r="AH517" s="98">
        <f t="shared" si="575"/>
        <v>0</v>
      </c>
      <c r="AI517" s="99">
        <f>AI5</f>
        <v>0.95499999999999996</v>
      </c>
      <c r="AJ517" s="100"/>
      <c r="AK517" s="110"/>
      <c r="AL517" s="95">
        <f t="shared" si="576"/>
        <v>0</v>
      </c>
      <c r="AM517" s="15"/>
      <c r="AN517" s="24">
        <f t="shared" si="540"/>
        <v>0</v>
      </c>
      <c r="AO517" s="5">
        <v>0</v>
      </c>
      <c r="AP517" s="63"/>
      <c r="AQ517" s="15"/>
      <c r="AR517" s="13"/>
      <c r="AS517" s="98">
        <f t="shared" si="577"/>
        <v>1</v>
      </c>
      <c r="AT517" s="99">
        <f>AT5</f>
        <v>0.96</v>
      </c>
      <c r="AU517" s="100">
        <v>12.8</v>
      </c>
      <c r="AV517" s="110"/>
      <c r="AW517" s="95">
        <f t="shared" si="578"/>
        <v>12.288</v>
      </c>
      <c r="AX517" s="15"/>
      <c r="AY517" s="24">
        <f t="shared" si="541"/>
        <v>2</v>
      </c>
      <c r="AZ517" s="5">
        <v>0</v>
      </c>
      <c r="BA517" s="63"/>
      <c r="BB517" s="15"/>
      <c r="BC517" s="13"/>
      <c r="BD517" s="98">
        <f t="shared" si="579"/>
        <v>0</v>
      </c>
      <c r="BE517" s="99">
        <f>BE5</f>
        <v>0.98</v>
      </c>
      <c r="BF517" s="100"/>
      <c r="BG517" s="110"/>
      <c r="BH517" s="95">
        <f t="shared" si="580"/>
        <v>0</v>
      </c>
      <c r="BI517" s="15"/>
      <c r="BJ517" s="24">
        <f t="shared" si="542"/>
        <v>0</v>
      </c>
      <c r="BK517" s="5">
        <v>0</v>
      </c>
      <c r="BL517" s="63"/>
      <c r="BM517" s="15"/>
      <c r="BN517" s="13"/>
      <c r="BO517" s="98">
        <f t="shared" si="581"/>
        <v>1</v>
      </c>
      <c r="BP517" s="99">
        <f>BP5</f>
        <v>0.94499999999999995</v>
      </c>
      <c r="BQ517" s="100">
        <v>5.0283449999999998</v>
      </c>
      <c r="BR517" s="110"/>
      <c r="BS517" s="95">
        <f t="shared" si="582"/>
        <v>4.7517860249999995</v>
      </c>
      <c r="BT517" s="15"/>
      <c r="BU517" s="24">
        <f t="shared" si="543"/>
        <v>1</v>
      </c>
      <c r="BV517" s="5">
        <v>0</v>
      </c>
      <c r="BW517" s="63"/>
      <c r="BX517" s="15"/>
      <c r="BY517" s="13"/>
      <c r="BZ517" s="98">
        <f t="shared" si="583"/>
        <v>0</v>
      </c>
      <c r="CA517" s="99">
        <f>CA5</f>
        <v>1</v>
      </c>
      <c r="CB517" s="100"/>
      <c r="CC517" s="110"/>
      <c r="CD517" s="95">
        <f t="shared" si="584"/>
        <v>0</v>
      </c>
      <c r="CE517" s="15"/>
      <c r="CF517" s="24">
        <f t="shared" si="544"/>
        <v>0</v>
      </c>
      <c r="CG517" s="5">
        <v>0</v>
      </c>
      <c r="CH517" s="63"/>
      <c r="CI517" s="15"/>
      <c r="CJ517" s="13"/>
      <c r="CK517" s="98">
        <f t="shared" si="585"/>
        <v>0</v>
      </c>
      <c r="CL517" s="99">
        <f>CL5</f>
        <v>1</v>
      </c>
      <c r="CM517" s="100"/>
      <c r="CN517" s="110"/>
      <c r="CO517" s="95">
        <f t="shared" si="586"/>
        <v>0</v>
      </c>
      <c r="CP517" s="15"/>
      <c r="CQ517" s="24">
        <f t="shared" si="545"/>
        <v>0</v>
      </c>
      <c r="CR517" s="5">
        <v>0</v>
      </c>
      <c r="CS517" s="63"/>
      <c r="CT517" s="15"/>
      <c r="CU517" s="13"/>
      <c r="CV517" s="98">
        <f t="shared" si="587"/>
        <v>0</v>
      </c>
      <c r="CW517" s="99">
        <f>CW5</f>
        <v>1</v>
      </c>
      <c r="CX517" s="100"/>
      <c r="CY517" s="110"/>
      <c r="CZ517" s="95">
        <f t="shared" si="588"/>
        <v>0</v>
      </c>
      <c r="DA517" s="15"/>
      <c r="DB517" s="24">
        <f t="shared" si="546"/>
        <v>0</v>
      </c>
      <c r="DC517" s="5">
        <v>0</v>
      </c>
      <c r="DD517" s="63"/>
      <c r="DE517" s="15"/>
      <c r="DF517" s="13"/>
      <c r="DG517" s="98">
        <f t="shared" si="589"/>
        <v>0</v>
      </c>
      <c r="DH517" s="99">
        <f>DH5</f>
        <v>1</v>
      </c>
      <c r="DI517" s="100"/>
      <c r="DJ517" s="110"/>
      <c r="DK517" s="95">
        <f t="shared" si="590"/>
        <v>0</v>
      </c>
      <c r="DL517" s="15"/>
      <c r="DM517" s="24">
        <f t="shared" si="547"/>
        <v>0</v>
      </c>
      <c r="DN517" s="5">
        <v>0</v>
      </c>
      <c r="DO517" s="63"/>
      <c r="DP517" s="15"/>
      <c r="DQ517" s="13"/>
      <c r="DR517" s="98">
        <f t="shared" si="591"/>
        <v>0</v>
      </c>
      <c r="DS517" s="99">
        <f>DS5</f>
        <v>1</v>
      </c>
      <c r="DT517" s="100"/>
      <c r="DU517" s="110"/>
      <c r="DV517" s="95">
        <f t="shared" si="592"/>
        <v>0</v>
      </c>
      <c r="DW517" s="15"/>
      <c r="DX517" s="24">
        <f t="shared" si="548"/>
        <v>0</v>
      </c>
      <c r="DY517" s="5">
        <v>0</v>
      </c>
      <c r="DZ517" s="63"/>
      <c r="EA517" s="15"/>
      <c r="EB517" s="13"/>
      <c r="EC517" s="98">
        <f t="shared" si="593"/>
        <v>0</v>
      </c>
      <c r="ED517" s="99">
        <f>ED5</f>
        <v>1</v>
      </c>
      <c r="EE517" s="100"/>
      <c r="EF517" s="110"/>
      <c r="EG517" s="95">
        <f t="shared" si="594"/>
        <v>0</v>
      </c>
      <c r="EH517" s="15"/>
      <c r="EI517" s="24">
        <f t="shared" si="549"/>
        <v>0</v>
      </c>
      <c r="EJ517" s="5">
        <v>0</v>
      </c>
      <c r="EK517" s="63"/>
      <c r="EL517" s="15"/>
      <c r="EM517" s="13"/>
      <c r="EN517" s="98">
        <f t="shared" si="595"/>
        <v>0</v>
      </c>
      <c r="EO517" s="99">
        <f>EO5</f>
        <v>1</v>
      </c>
      <c r="EP517" s="100"/>
      <c r="EQ517" s="110"/>
      <c r="ER517" s="95">
        <f t="shared" si="596"/>
        <v>0</v>
      </c>
      <c r="ES517" s="15"/>
      <c r="ET517" s="24">
        <f t="shared" si="550"/>
        <v>0</v>
      </c>
      <c r="EU517" s="5">
        <v>0</v>
      </c>
      <c r="EV517" s="63"/>
      <c r="EW517" s="15"/>
      <c r="EX517" s="13"/>
      <c r="EY517" s="98">
        <f t="shared" si="597"/>
        <v>0</v>
      </c>
      <c r="EZ517" s="99">
        <f>EZ5</f>
        <v>1</v>
      </c>
      <c r="FA517" s="100"/>
      <c r="FB517" s="110"/>
      <c r="FC517" s="95">
        <f t="shared" si="598"/>
        <v>0</v>
      </c>
      <c r="FD517" s="15"/>
      <c r="FE517" s="24">
        <f t="shared" si="551"/>
        <v>0</v>
      </c>
      <c r="FF517" s="5">
        <v>0</v>
      </c>
      <c r="FG517" s="63"/>
      <c r="FH517" s="15"/>
      <c r="FI517" s="13"/>
      <c r="FJ517" s="98">
        <f t="shared" si="599"/>
        <v>0</v>
      </c>
      <c r="FK517" s="99">
        <f>FK5</f>
        <v>1</v>
      </c>
      <c r="FL517" s="100"/>
      <c r="FM517" s="110"/>
      <c r="FN517" s="95">
        <f t="shared" si="600"/>
        <v>0</v>
      </c>
      <c r="FO517" s="15"/>
      <c r="FP517" s="24">
        <f t="shared" si="552"/>
        <v>0</v>
      </c>
      <c r="FQ517" s="5">
        <v>0</v>
      </c>
      <c r="FR517" s="8">
        <v>0</v>
      </c>
      <c r="FS517" s="84">
        <f t="shared" si="553"/>
        <v>500</v>
      </c>
      <c r="FT517" s="85">
        <f t="shared" si="554"/>
        <v>500</v>
      </c>
      <c r="FU517" s="85">
        <f t="shared" si="555"/>
        <v>500</v>
      </c>
      <c r="FV517" s="85">
        <f t="shared" si="556"/>
        <v>12.288</v>
      </c>
      <c r="FW517" s="85">
        <f t="shared" si="557"/>
        <v>500</v>
      </c>
      <c r="FX517" s="85">
        <f t="shared" si="558"/>
        <v>4.7517860249999995</v>
      </c>
      <c r="FY517" s="85">
        <f t="shared" si="559"/>
        <v>500</v>
      </c>
      <c r="FZ517" s="85">
        <f t="shared" si="560"/>
        <v>500</v>
      </c>
      <c r="GA517" s="85">
        <f t="shared" si="561"/>
        <v>500</v>
      </c>
      <c r="GB517" s="85">
        <f t="shared" si="562"/>
        <v>500</v>
      </c>
      <c r="GC517" s="85">
        <f t="shared" si="563"/>
        <v>500</v>
      </c>
      <c r="GD517" s="85">
        <f t="shared" si="564"/>
        <v>500</v>
      </c>
      <c r="GE517" s="85">
        <f t="shared" si="565"/>
        <v>500</v>
      </c>
      <c r="GF517" s="85">
        <f t="shared" si="566"/>
        <v>500</v>
      </c>
      <c r="GG517" s="85">
        <f t="shared" si="567"/>
        <v>500</v>
      </c>
      <c r="GH517" s="101">
        <f t="shared" si="601"/>
        <v>2</v>
      </c>
      <c r="GI517" s="102">
        <f t="shared" si="602"/>
        <v>17.039786024999998</v>
      </c>
      <c r="GJ517" s="102">
        <f t="shared" si="603"/>
        <v>8.519893012499999</v>
      </c>
      <c r="GK517" s="79">
        <f>ROW()</f>
        <v>517</v>
      </c>
    </row>
    <row r="518" spans="1:193" s="12" customFormat="1" ht="50.1" customHeight="1">
      <c r="A518" s="17">
        <f>ROW()</f>
        <v>518</v>
      </c>
      <c r="B518" s="32">
        <f t="shared" si="568"/>
        <v>512</v>
      </c>
      <c r="C518" s="33">
        <f t="shared" si="569"/>
        <v>512</v>
      </c>
      <c r="D518" s="31" t="s">
        <v>82</v>
      </c>
      <c r="E518" s="390">
        <f t="shared" si="537"/>
        <v>3.1295999999999995</v>
      </c>
      <c r="F518" s="107">
        <f t="shared" si="570"/>
        <v>4.303243675</v>
      </c>
      <c r="G518" s="3">
        <v>0</v>
      </c>
      <c r="H518" s="4">
        <v>0</v>
      </c>
      <c r="I518" s="63"/>
      <c r="J518" s="15"/>
      <c r="K518" s="13"/>
      <c r="L518" s="98">
        <f t="shared" si="571"/>
        <v>1</v>
      </c>
      <c r="M518" s="99">
        <f>M5</f>
        <v>0.94499999999999995</v>
      </c>
      <c r="N518" s="100">
        <v>5.3209999999999997</v>
      </c>
      <c r="O518" s="110"/>
      <c r="P518" s="95">
        <f t="shared" si="572"/>
        <v>5.0283449999999998</v>
      </c>
      <c r="Q518" s="15"/>
      <c r="R518" s="24">
        <f t="shared" si="538"/>
        <v>3</v>
      </c>
      <c r="S518" s="25">
        <v>0</v>
      </c>
      <c r="T518" s="63"/>
      <c r="U518" s="15"/>
      <c r="V518" s="13"/>
      <c r="W518" s="98">
        <f t="shared" si="573"/>
        <v>0</v>
      </c>
      <c r="X518" s="99">
        <f>X5</f>
        <v>0.97</v>
      </c>
      <c r="Y518" s="100"/>
      <c r="Z518" s="110"/>
      <c r="AA518" s="95">
        <f t="shared" si="574"/>
        <v>0</v>
      </c>
      <c r="AB518" s="15"/>
      <c r="AC518" s="24">
        <f t="shared" si="539"/>
        <v>0</v>
      </c>
      <c r="AD518" s="5">
        <v>0</v>
      </c>
      <c r="AE518" s="63"/>
      <c r="AF518" s="15"/>
      <c r="AG518" s="13"/>
      <c r="AH518" s="98">
        <f t="shared" si="575"/>
        <v>0</v>
      </c>
      <c r="AI518" s="99">
        <f>AI5</f>
        <v>0.95499999999999996</v>
      </c>
      <c r="AJ518" s="100"/>
      <c r="AK518" s="110"/>
      <c r="AL518" s="95">
        <f t="shared" si="576"/>
        <v>0</v>
      </c>
      <c r="AM518" s="15"/>
      <c r="AN518" s="24">
        <f t="shared" si="540"/>
        <v>0</v>
      </c>
      <c r="AO518" s="5">
        <v>0</v>
      </c>
      <c r="AP518" s="63"/>
      <c r="AQ518" s="15"/>
      <c r="AR518" s="13"/>
      <c r="AS518" s="98">
        <f t="shared" si="577"/>
        <v>1</v>
      </c>
      <c r="AT518" s="99">
        <f>AT5</f>
        <v>0.96</v>
      </c>
      <c r="AU518" s="100">
        <v>3.26</v>
      </c>
      <c r="AV518" s="110"/>
      <c r="AW518" s="95">
        <f t="shared" si="578"/>
        <v>3.1295999999999995</v>
      </c>
      <c r="AX518" s="15"/>
      <c r="AY518" s="24">
        <f t="shared" si="541"/>
        <v>1</v>
      </c>
      <c r="AZ518" s="5">
        <v>0</v>
      </c>
      <c r="BA518" s="63"/>
      <c r="BB518" s="15"/>
      <c r="BC518" s="13"/>
      <c r="BD518" s="98">
        <f t="shared" si="579"/>
        <v>0</v>
      </c>
      <c r="BE518" s="99">
        <f>BE5</f>
        <v>0.98</v>
      </c>
      <c r="BF518" s="100"/>
      <c r="BG518" s="110"/>
      <c r="BH518" s="95">
        <f t="shared" si="580"/>
        <v>0</v>
      </c>
      <c r="BI518" s="15"/>
      <c r="BJ518" s="24">
        <f t="shared" si="542"/>
        <v>0</v>
      </c>
      <c r="BK518" s="5">
        <v>0</v>
      </c>
      <c r="BL518" s="63"/>
      <c r="BM518" s="15"/>
      <c r="BN518" s="13"/>
      <c r="BO518" s="98">
        <f t="shared" si="581"/>
        <v>1</v>
      </c>
      <c r="BP518" s="99">
        <f>BP5</f>
        <v>0.94499999999999995</v>
      </c>
      <c r="BQ518" s="100">
        <v>5.0283449999999998</v>
      </c>
      <c r="BR518" s="110"/>
      <c r="BS518" s="95">
        <f t="shared" si="582"/>
        <v>4.7517860249999995</v>
      </c>
      <c r="BT518" s="15"/>
      <c r="BU518" s="24">
        <f t="shared" si="543"/>
        <v>2</v>
      </c>
      <c r="BV518" s="5">
        <v>0</v>
      </c>
      <c r="BW518" s="63"/>
      <c r="BX518" s="15"/>
      <c r="BY518" s="13"/>
      <c r="BZ518" s="98">
        <f t="shared" si="583"/>
        <v>0</v>
      </c>
      <c r="CA518" s="99">
        <f>CA5</f>
        <v>1</v>
      </c>
      <c r="CB518" s="100"/>
      <c r="CC518" s="110"/>
      <c r="CD518" s="95">
        <f t="shared" si="584"/>
        <v>0</v>
      </c>
      <c r="CE518" s="15"/>
      <c r="CF518" s="24">
        <f t="shared" si="544"/>
        <v>0</v>
      </c>
      <c r="CG518" s="5">
        <v>0</v>
      </c>
      <c r="CH518" s="63"/>
      <c r="CI518" s="15"/>
      <c r="CJ518" s="13"/>
      <c r="CK518" s="98">
        <f t="shared" si="585"/>
        <v>0</v>
      </c>
      <c r="CL518" s="99">
        <f>CL5</f>
        <v>1</v>
      </c>
      <c r="CM518" s="100"/>
      <c r="CN518" s="110"/>
      <c r="CO518" s="95">
        <f t="shared" si="586"/>
        <v>0</v>
      </c>
      <c r="CP518" s="15"/>
      <c r="CQ518" s="24">
        <f t="shared" si="545"/>
        <v>0</v>
      </c>
      <c r="CR518" s="5">
        <v>0</v>
      </c>
      <c r="CS518" s="63"/>
      <c r="CT518" s="15"/>
      <c r="CU518" s="13"/>
      <c r="CV518" s="98">
        <f t="shared" si="587"/>
        <v>0</v>
      </c>
      <c r="CW518" s="99">
        <f>CW5</f>
        <v>1</v>
      </c>
      <c r="CX518" s="100"/>
      <c r="CY518" s="110"/>
      <c r="CZ518" s="95">
        <f t="shared" si="588"/>
        <v>0</v>
      </c>
      <c r="DA518" s="15"/>
      <c r="DB518" s="24">
        <f t="shared" si="546"/>
        <v>0</v>
      </c>
      <c r="DC518" s="5">
        <v>0</v>
      </c>
      <c r="DD518" s="63"/>
      <c r="DE518" s="15"/>
      <c r="DF518" s="13"/>
      <c r="DG518" s="98">
        <f t="shared" si="589"/>
        <v>0</v>
      </c>
      <c r="DH518" s="99">
        <f>DH5</f>
        <v>1</v>
      </c>
      <c r="DI518" s="100"/>
      <c r="DJ518" s="110"/>
      <c r="DK518" s="95">
        <f t="shared" si="590"/>
        <v>0</v>
      </c>
      <c r="DL518" s="15"/>
      <c r="DM518" s="24">
        <f t="shared" si="547"/>
        <v>0</v>
      </c>
      <c r="DN518" s="5">
        <v>0</v>
      </c>
      <c r="DO518" s="63"/>
      <c r="DP518" s="15"/>
      <c r="DQ518" s="13"/>
      <c r="DR518" s="98">
        <f t="shared" si="591"/>
        <v>0</v>
      </c>
      <c r="DS518" s="99">
        <f>DS5</f>
        <v>1</v>
      </c>
      <c r="DT518" s="100"/>
      <c r="DU518" s="110"/>
      <c r="DV518" s="95">
        <f t="shared" si="592"/>
        <v>0</v>
      </c>
      <c r="DW518" s="15"/>
      <c r="DX518" s="24">
        <f t="shared" si="548"/>
        <v>0</v>
      </c>
      <c r="DY518" s="5">
        <v>0</v>
      </c>
      <c r="DZ518" s="63"/>
      <c r="EA518" s="15"/>
      <c r="EB518" s="13"/>
      <c r="EC518" s="98">
        <f t="shared" si="593"/>
        <v>0</v>
      </c>
      <c r="ED518" s="99">
        <f>ED5</f>
        <v>1</v>
      </c>
      <c r="EE518" s="100"/>
      <c r="EF518" s="110"/>
      <c r="EG518" s="95">
        <f t="shared" si="594"/>
        <v>0</v>
      </c>
      <c r="EH518" s="15"/>
      <c r="EI518" s="24">
        <f t="shared" si="549"/>
        <v>0</v>
      </c>
      <c r="EJ518" s="5">
        <v>0</v>
      </c>
      <c r="EK518" s="63"/>
      <c r="EL518" s="15"/>
      <c r="EM518" s="13"/>
      <c r="EN518" s="98">
        <f t="shared" si="595"/>
        <v>0</v>
      </c>
      <c r="EO518" s="99">
        <f>EO5</f>
        <v>1</v>
      </c>
      <c r="EP518" s="100"/>
      <c r="EQ518" s="110"/>
      <c r="ER518" s="95">
        <f t="shared" si="596"/>
        <v>0</v>
      </c>
      <c r="ES518" s="15"/>
      <c r="ET518" s="24">
        <f t="shared" si="550"/>
        <v>0</v>
      </c>
      <c r="EU518" s="5">
        <v>0</v>
      </c>
      <c r="EV518" s="63"/>
      <c r="EW518" s="15"/>
      <c r="EX518" s="13"/>
      <c r="EY518" s="98">
        <f t="shared" si="597"/>
        <v>0</v>
      </c>
      <c r="EZ518" s="99">
        <f>EZ5</f>
        <v>1</v>
      </c>
      <c r="FA518" s="100"/>
      <c r="FB518" s="110"/>
      <c r="FC518" s="95">
        <f t="shared" si="598"/>
        <v>0</v>
      </c>
      <c r="FD518" s="15"/>
      <c r="FE518" s="24">
        <f t="shared" si="551"/>
        <v>0</v>
      </c>
      <c r="FF518" s="5">
        <v>0</v>
      </c>
      <c r="FG518" s="63"/>
      <c r="FH518" s="15"/>
      <c r="FI518" s="13"/>
      <c r="FJ518" s="98">
        <f t="shared" si="599"/>
        <v>0</v>
      </c>
      <c r="FK518" s="99">
        <f>FK5</f>
        <v>1</v>
      </c>
      <c r="FL518" s="100"/>
      <c r="FM518" s="110"/>
      <c r="FN518" s="95">
        <f t="shared" si="600"/>
        <v>0</v>
      </c>
      <c r="FO518" s="15"/>
      <c r="FP518" s="24">
        <f t="shared" si="552"/>
        <v>0</v>
      </c>
      <c r="FQ518" s="5">
        <v>0</v>
      </c>
      <c r="FR518" s="8">
        <v>0</v>
      </c>
      <c r="FS518" s="84">
        <f t="shared" si="553"/>
        <v>5.0283449999999998</v>
      </c>
      <c r="FT518" s="85">
        <f t="shared" si="554"/>
        <v>500</v>
      </c>
      <c r="FU518" s="85">
        <f t="shared" si="555"/>
        <v>500</v>
      </c>
      <c r="FV518" s="85">
        <f t="shared" si="556"/>
        <v>3.1295999999999995</v>
      </c>
      <c r="FW518" s="85">
        <f t="shared" si="557"/>
        <v>500</v>
      </c>
      <c r="FX518" s="85">
        <f t="shared" si="558"/>
        <v>4.7517860249999995</v>
      </c>
      <c r="FY518" s="85">
        <f t="shared" si="559"/>
        <v>500</v>
      </c>
      <c r="FZ518" s="85">
        <f t="shared" si="560"/>
        <v>500</v>
      </c>
      <c r="GA518" s="85">
        <f t="shared" si="561"/>
        <v>500</v>
      </c>
      <c r="GB518" s="85">
        <f t="shared" si="562"/>
        <v>500</v>
      </c>
      <c r="GC518" s="85">
        <f t="shared" si="563"/>
        <v>500</v>
      </c>
      <c r="GD518" s="85">
        <f t="shared" si="564"/>
        <v>500</v>
      </c>
      <c r="GE518" s="85">
        <f t="shared" si="565"/>
        <v>500</v>
      </c>
      <c r="GF518" s="85">
        <f t="shared" si="566"/>
        <v>500</v>
      </c>
      <c r="GG518" s="85">
        <f t="shared" si="567"/>
        <v>500</v>
      </c>
      <c r="GH518" s="101">
        <f t="shared" si="601"/>
        <v>3</v>
      </c>
      <c r="GI518" s="102">
        <f t="shared" si="602"/>
        <v>12.909731024999999</v>
      </c>
      <c r="GJ518" s="102">
        <f t="shared" si="603"/>
        <v>4.303243675</v>
      </c>
      <c r="GK518" s="79">
        <f>ROW()</f>
        <v>518</v>
      </c>
    </row>
    <row r="519" spans="1:193" s="12" customFormat="1" ht="50.1" customHeight="1">
      <c r="A519" s="17">
        <f>ROW()</f>
        <v>519</v>
      </c>
      <c r="B519" s="32">
        <f t="shared" si="568"/>
        <v>513</v>
      </c>
      <c r="C519" s="33">
        <f t="shared" si="569"/>
        <v>513</v>
      </c>
      <c r="D519" s="31" t="s">
        <v>83</v>
      </c>
      <c r="E519" s="390">
        <f t="shared" ref="E519:E582" si="604">MIN(FS519:GG519)</f>
        <v>4.7517860249999995</v>
      </c>
      <c r="F519" s="107">
        <f t="shared" si="570"/>
        <v>4.8974080124999997</v>
      </c>
      <c r="G519" s="3">
        <v>0</v>
      </c>
      <c r="H519" s="4">
        <v>0</v>
      </c>
      <c r="I519" s="63"/>
      <c r="J519" s="15"/>
      <c r="K519" s="13"/>
      <c r="L519" s="98">
        <f t="shared" si="571"/>
        <v>0</v>
      </c>
      <c r="M519" s="99">
        <f>M5</f>
        <v>0.94499999999999995</v>
      </c>
      <c r="N519" s="100"/>
      <c r="O519" s="110"/>
      <c r="P519" s="95">
        <f t="shared" si="572"/>
        <v>0</v>
      </c>
      <c r="Q519" s="15"/>
      <c r="R519" s="24">
        <f t="shared" ref="R519:R582" si="605">IF(ISBLANK(P519),0,IF(P519=0,0,RANK(P519,FS519:GG519,1)))</f>
        <v>0</v>
      </c>
      <c r="S519" s="25">
        <v>0</v>
      </c>
      <c r="T519" s="63"/>
      <c r="U519" s="15"/>
      <c r="V519" s="13"/>
      <c r="W519" s="98">
        <f t="shared" si="573"/>
        <v>1</v>
      </c>
      <c r="X519" s="99">
        <f>X5</f>
        <v>0.97</v>
      </c>
      <c r="Y519" s="100">
        <v>5.1989999999999998</v>
      </c>
      <c r="Z519" s="110"/>
      <c r="AA519" s="95">
        <f t="shared" si="574"/>
        <v>5.0430299999999999</v>
      </c>
      <c r="AB519" s="15"/>
      <c r="AC519" s="24">
        <f t="shared" ref="AC519:AC582" si="606">IF(ISBLANK(AA519),0,IF(AA519=0,0,RANK(AA519,FS519:GG519,1)))</f>
        <v>2</v>
      </c>
      <c r="AD519" s="5">
        <v>0</v>
      </c>
      <c r="AE519" s="63"/>
      <c r="AF519" s="15"/>
      <c r="AG519" s="13"/>
      <c r="AH519" s="98">
        <f t="shared" si="575"/>
        <v>0</v>
      </c>
      <c r="AI519" s="99">
        <f>AI5</f>
        <v>0.95499999999999996</v>
      </c>
      <c r="AJ519" s="100"/>
      <c r="AK519" s="110"/>
      <c r="AL519" s="95">
        <f t="shared" si="576"/>
        <v>0</v>
      </c>
      <c r="AM519" s="15"/>
      <c r="AN519" s="24">
        <f t="shared" ref="AN519:AN582" si="607">IF(ISBLANK(AL519),0,IF(AL519=0,0,RANK(AL519,FS519:GG519,1)))</f>
        <v>0</v>
      </c>
      <c r="AO519" s="5">
        <v>0</v>
      </c>
      <c r="AP519" s="63"/>
      <c r="AQ519" s="15"/>
      <c r="AR519" s="13"/>
      <c r="AS519" s="98">
        <f t="shared" si="577"/>
        <v>0</v>
      </c>
      <c r="AT519" s="99">
        <f>AT5</f>
        <v>0.96</v>
      </c>
      <c r="AU519" s="100"/>
      <c r="AV519" s="110"/>
      <c r="AW519" s="95">
        <f t="shared" si="578"/>
        <v>0</v>
      </c>
      <c r="AX519" s="15"/>
      <c r="AY519" s="24">
        <f t="shared" ref="AY519:AY582" si="608">IF(ISBLANK(AW519),0,IF(AW519=0,0,RANK(AW519,FS519:GG519,1)))</f>
        <v>0</v>
      </c>
      <c r="AZ519" s="5">
        <v>0</v>
      </c>
      <c r="BA519" s="63"/>
      <c r="BB519" s="15"/>
      <c r="BC519" s="13"/>
      <c r="BD519" s="98">
        <f t="shared" si="579"/>
        <v>0</v>
      </c>
      <c r="BE519" s="99">
        <f>BE5</f>
        <v>0.98</v>
      </c>
      <c r="BF519" s="100"/>
      <c r="BG519" s="110"/>
      <c r="BH519" s="95">
        <f t="shared" si="580"/>
        <v>0</v>
      </c>
      <c r="BI519" s="15"/>
      <c r="BJ519" s="24">
        <f t="shared" ref="BJ519:BJ582" si="609">IF(ISBLANK(BH519),0,IF(BH519=0,0,RANK(BH519,FS519:GG519,1)))</f>
        <v>0</v>
      </c>
      <c r="BK519" s="5">
        <v>0</v>
      </c>
      <c r="BL519" s="63"/>
      <c r="BM519" s="15"/>
      <c r="BN519" s="13"/>
      <c r="BO519" s="98">
        <f t="shared" si="581"/>
        <v>1</v>
      </c>
      <c r="BP519" s="99">
        <f>BP5</f>
        <v>0.94499999999999995</v>
      </c>
      <c r="BQ519" s="100">
        <v>5.0283449999999998</v>
      </c>
      <c r="BR519" s="110"/>
      <c r="BS519" s="95">
        <f t="shared" si="582"/>
        <v>4.7517860249999995</v>
      </c>
      <c r="BT519" s="15"/>
      <c r="BU519" s="24">
        <f t="shared" ref="BU519:BU582" si="610">IF(ISBLANK(BS519),0,IF(BS519=0,0,RANK(BS519,FS519:GG519,1)))</f>
        <v>1</v>
      </c>
      <c r="BV519" s="5">
        <v>0</v>
      </c>
      <c r="BW519" s="63"/>
      <c r="BX519" s="15"/>
      <c r="BY519" s="13"/>
      <c r="BZ519" s="98">
        <f t="shared" si="583"/>
        <v>0</v>
      </c>
      <c r="CA519" s="99">
        <f>CA5</f>
        <v>1</v>
      </c>
      <c r="CB519" s="100"/>
      <c r="CC519" s="110"/>
      <c r="CD519" s="95">
        <f t="shared" si="584"/>
        <v>0</v>
      </c>
      <c r="CE519" s="15"/>
      <c r="CF519" s="24">
        <f t="shared" ref="CF519:CF582" si="611">IF(ISBLANK(CD519),0,IF(CD519=0,0,RANK(CD519,FS519:GG519,1)))</f>
        <v>0</v>
      </c>
      <c r="CG519" s="5">
        <v>0</v>
      </c>
      <c r="CH519" s="63"/>
      <c r="CI519" s="15"/>
      <c r="CJ519" s="13"/>
      <c r="CK519" s="98">
        <f t="shared" si="585"/>
        <v>0</v>
      </c>
      <c r="CL519" s="99">
        <f>CL5</f>
        <v>1</v>
      </c>
      <c r="CM519" s="100"/>
      <c r="CN519" s="110"/>
      <c r="CO519" s="95">
        <f t="shared" si="586"/>
        <v>0</v>
      </c>
      <c r="CP519" s="15"/>
      <c r="CQ519" s="24">
        <f t="shared" ref="CQ519:CQ582" si="612">IF(ISBLANK(CO519),0,IF(CO519=0,0,RANK(CO519,FS519:GG519,1)))</f>
        <v>0</v>
      </c>
      <c r="CR519" s="5">
        <v>0</v>
      </c>
      <c r="CS519" s="63"/>
      <c r="CT519" s="15"/>
      <c r="CU519" s="13"/>
      <c r="CV519" s="98">
        <f t="shared" si="587"/>
        <v>0</v>
      </c>
      <c r="CW519" s="99">
        <f>CW5</f>
        <v>1</v>
      </c>
      <c r="CX519" s="100"/>
      <c r="CY519" s="110"/>
      <c r="CZ519" s="95">
        <f t="shared" si="588"/>
        <v>0</v>
      </c>
      <c r="DA519" s="15"/>
      <c r="DB519" s="24">
        <f t="shared" ref="DB519:DB582" si="613">IF(ISBLANK(CZ519),0,IF(CZ519=0,0,RANK(CZ519,FS519:GG519,1)))</f>
        <v>0</v>
      </c>
      <c r="DC519" s="5">
        <v>0</v>
      </c>
      <c r="DD519" s="63"/>
      <c r="DE519" s="15"/>
      <c r="DF519" s="13"/>
      <c r="DG519" s="98">
        <f t="shared" si="589"/>
        <v>0</v>
      </c>
      <c r="DH519" s="99">
        <f>DH5</f>
        <v>1</v>
      </c>
      <c r="DI519" s="100"/>
      <c r="DJ519" s="110"/>
      <c r="DK519" s="95">
        <f t="shared" si="590"/>
        <v>0</v>
      </c>
      <c r="DL519" s="15"/>
      <c r="DM519" s="24">
        <f t="shared" ref="DM519:DM582" si="614">IF(ISBLANK(DK519),0,IF(DK519=0,0,RANK(DK519,FS519:GG519,1)))</f>
        <v>0</v>
      </c>
      <c r="DN519" s="5">
        <v>0</v>
      </c>
      <c r="DO519" s="63"/>
      <c r="DP519" s="15"/>
      <c r="DQ519" s="13"/>
      <c r="DR519" s="98">
        <f t="shared" si="591"/>
        <v>0</v>
      </c>
      <c r="DS519" s="99">
        <f>DS5</f>
        <v>1</v>
      </c>
      <c r="DT519" s="100"/>
      <c r="DU519" s="110"/>
      <c r="DV519" s="95">
        <f t="shared" si="592"/>
        <v>0</v>
      </c>
      <c r="DW519" s="15"/>
      <c r="DX519" s="24">
        <f t="shared" ref="DX519:DX582" si="615">IF(ISBLANK(DV519),0,IF(DV519=0,0,RANK(DV519,FS519:GG519,1)))</f>
        <v>0</v>
      </c>
      <c r="DY519" s="5">
        <v>0</v>
      </c>
      <c r="DZ519" s="63"/>
      <c r="EA519" s="15"/>
      <c r="EB519" s="13"/>
      <c r="EC519" s="98">
        <f t="shared" si="593"/>
        <v>0</v>
      </c>
      <c r="ED519" s="99">
        <f>ED5</f>
        <v>1</v>
      </c>
      <c r="EE519" s="100"/>
      <c r="EF519" s="110"/>
      <c r="EG519" s="95">
        <f t="shared" si="594"/>
        <v>0</v>
      </c>
      <c r="EH519" s="15"/>
      <c r="EI519" s="24">
        <f t="shared" ref="EI519:EI582" si="616">IF(ISBLANK(EG519),0,IF(EG519=0,0,RANK(EG519,FS519:GG519,1)))</f>
        <v>0</v>
      </c>
      <c r="EJ519" s="5">
        <v>0</v>
      </c>
      <c r="EK519" s="63"/>
      <c r="EL519" s="15"/>
      <c r="EM519" s="13"/>
      <c r="EN519" s="98">
        <f t="shared" si="595"/>
        <v>0</v>
      </c>
      <c r="EO519" s="99">
        <f>EO5</f>
        <v>1</v>
      </c>
      <c r="EP519" s="100"/>
      <c r="EQ519" s="110"/>
      <c r="ER519" s="95">
        <f t="shared" si="596"/>
        <v>0</v>
      </c>
      <c r="ES519" s="15"/>
      <c r="ET519" s="24">
        <f t="shared" ref="ET519:ET582" si="617">IF(ISBLANK(ER519),0,IF(ER519=0,0,RANK(ER519,FS519:GG519,1)))</f>
        <v>0</v>
      </c>
      <c r="EU519" s="5">
        <v>0</v>
      </c>
      <c r="EV519" s="63"/>
      <c r="EW519" s="15"/>
      <c r="EX519" s="13"/>
      <c r="EY519" s="98">
        <f t="shared" si="597"/>
        <v>0</v>
      </c>
      <c r="EZ519" s="99">
        <f>EZ5</f>
        <v>1</v>
      </c>
      <c r="FA519" s="100"/>
      <c r="FB519" s="110"/>
      <c r="FC519" s="95">
        <f t="shared" si="598"/>
        <v>0</v>
      </c>
      <c r="FD519" s="15"/>
      <c r="FE519" s="24">
        <f t="shared" ref="FE519:FE582" si="618">IF(ISBLANK(FC519),0,IF(FC519=0,0,RANK(FC519,FS519:GG519,1)))</f>
        <v>0</v>
      </c>
      <c r="FF519" s="5">
        <v>0</v>
      </c>
      <c r="FG519" s="63"/>
      <c r="FH519" s="15"/>
      <c r="FI519" s="13"/>
      <c r="FJ519" s="98">
        <f t="shared" si="599"/>
        <v>0</v>
      </c>
      <c r="FK519" s="99">
        <f>FK5</f>
        <v>1</v>
      </c>
      <c r="FL519" s="100"/>
      <c r="FM519" s="110"/>
      <c r="FN519" s="95">
        <f t="shared" si="600"/>
        <v>0</v>
      </c>
      <c r="FO519" s="15"/>
      <c r="FP519" s="24">
        <f t="shared" ref="FP519:FP582" si="619">IF(ISBLANK(FN519),0,IF(FN519=0,0,RANK(FN519,FS519:GG519,1)))</f>
        <v>0</v>
      </c>
      <c r="FQ519" s="5">
        <v>0</v>
      </c>
      <c r="FR519" s="8">
        <v>0</v>
      </c>
      <c r="FS519" s="84">
        <f t="shared" si="553"/>
        <v>500</v>
      </c>
      <c r="FT519" s="85">
        <f t="shared" si="554"/>
        <v>5.0430299999999999</v>
      </c>
      <c r="FU519" s="85">
        <f t="shared" si="555"/>
        <v>500</v>
      </c>
      <c r="FV519" s="85">
        <f t="shared" si="556"/>
        <v>500</v>
      </c>
      <c r="FW519" s="85">
        <f t="shared" si="557"/>
        <v>500</v>
      </c>
      <c r="FX519" s="85">
        <f t="shared" si="558"/>
        <v>4.7517860249999995</v>
      </c>
      <c r="FY519" s="85">
        <f t="shared" si="559"/>
        <v>500</v>
      </c>
      <c r="FZ519" s="85">
        <f t="shared" si="560"/>
        <v>500</v>
      </c>
      <c r="GA519" s="85">
        <f t="shared" si="561"/>
        <v>500</v>
      </c>
      <c r="GB519" s="85">
        <f t="shared" si="562"/>
        <v>500</v>
      </c>
      <c r="GC519" s="85">
        <f t="shared" si="563"/>
        <v>500</v>
      </c>
      <c r="GD519" s="85">
        <f t="shared" si="564"/>
        <v>500</v>
      </c>
      <c r="GE519" s="85">
        <f t="shared" si="565"/>
        <v>500</v>
      </c>
      <c r="GF519" s="85">
        <f t="shared" si="566"/>
        <v>500</v>
      </c>
      <c r="GG519" s="85">
        <f t="shared" si="567"/>
        <v>500</v>
      </c>
      <c r="GH519" s="101">
        <f t="shared" si="601"/>
        <v>2</v>
      </c>
      <c r="GI519" s="102">
        <f t="shared" si="602"/>
        <v>9.7948160249999994</v>
      </c>
      <c r="GJ519" s="102">
        <f t="shared" si="603"/>
        <v>4.8974080124999997</v>
      </c>
      <c r="GK519" s="79">
        <f>ROW()</f>
        <v>519</v>
      </c>
    </row>
    <row r="520" spans="1:193" s="12" customFormat="1" ht="50.1" customHeight="1">
      <c r="A520" s="17">
        <f>ROW()</f>
        <v>520</v>
      </c>
      <c r="B520" s="32">
        <f t="shared" si="568"/>
        <v>514</v>
      </c>
      <c r="C520" s="33">
        <f t="shared" si="569"/>
        <v>514</v>
      </c>
      <c r="D520" s="31" t="s">
        <v>84</v>
      </c>
      <c r="E520" s="390">
        <f t="shared" si="604"/>
        <v>4.482985499999999</v>
      </c>
      <c r="F520" s="107">
        <f t="shared" si="570"/>
        <v>4.613442749999999</v>
      </c>
      <c r="G520" s="3">
        <v>0</v>
      </c>
      <c r="H520" s="4">
        <v>0</v>
      </c>
      <c r="I520" s="63"/>
      <c r="J520" s="15"/>
      <c r="K520" s="13"/>
      <c r="L520" s="98">
        <f t="shared" si="571"/>
        <v>1</v>
      </c>
      <c r="M520" s="99">
        <f>M5</f>
        <v>0.94499999999999995</v>
      </c>
      <c r="N520" s="100">
        <v>5.0199999999999996</v>
      </c>
      <c r="O520" s="110">
        <v>434030</v>
      </c>
      <c r="P520" s="95">
        <f t="shared" si="572"/>
        <v>4.7438999999999991</v>
      </c>
      <c r="Q520" s="15"/>
      <c r="R520" s="24">
        <f t="shared" si="605"/>
        <v>2</v>
      </c>
      <c r="S520" s="25">
        <v>0</v>
      </c>
      <c r="T520" s="63"/>
      <c r="U520" s="15"/>
      <c r="V520" s="13"/>
      <c r="W520" s="98">
        <f t="shared" si="573"/>
        <v>0</v>
      </c>
      <c r="X520" s="99">
        <f>X5</f>
        <v>0.97</v>
      </c>
      <c r="Y520" s="100"/>
      <c r="Z520" s="110"/>
      <c r="AA520" s="95">
        <f t="shared" si="574"/>
        <v>0</v>
      </c>
      <c r="AB520" s="15"/>
      <c r="AC520" s="24">
        <f t="shared" si="606"/>
        <v>0</v>
      </c>
      <c r="AD520" s="5">
        <v>0</v>
      </c>
      <c r="AE520" s="63"/>
      <c r="AF520" s="15"/>
      <c r="AG520" s="13"/>
      <c r="AH520" s="98">
        <f t="shared" si="575"/>
        <v>0</v>
      </c>
      <c r="AI520" s="99">
        <f>AI5</f>
        <v>0.95499999999999996</v>
      </c>
      <c r="AJ520" s="100"/>
      <c r="AK520" s="110"/>
      <c r="AL520" s="95">
        <f t="shared" si="576"/>
        <v>0</v>
      </c>
      <c r="AM520" s="15"/>
      <c r="AN520" s="24">
        <f t="shared" si="607"/>
        <v>0</v>
      </c>
      <c r="AO520" s="5">
        <v>0</v>
      </c>
      <c r="AP520" s="63"/>
      <c r="AQ520" s="15"/>
      <c r="AR520" s="13"/>
      <c r="AS520" s="98">
        <f t="shared" si="577"/>
        <v>0</v>
      </c>
      <c r="AT520" s="99">
        <f>AT5</f>
        <v>0.96</v>
      </c>
      <c r="AU520" s="100"/>
      <c r="AV520" s="110"/>
      <c r="AW520" s="95">
        <f t="shared" si="578"/>
        <v>0</v>
      </c>
      <c r="AX520" s="15"/>
      <c r="AY520" s="24">
        <f t="shared" si="608"/>
        <v>0</v>
      </c>
      <c r="AZ520" s="5">
        <v>0</v>
      </c>
      <c r="BA520" s="63"/>
      <c r="BB520" s="15"/>
      <c r="BC520" s="13"/>
      <c r="BD520" s="98">
        <f t="shared" si="579"/>
        <v>0</v>
      </c>
      <c r="BE520" s="99">
        <f>BE5</f>
        <v>0.98</v>
      </c>
      <c r="BF520" s="100"/>
      <c r="BG520" s="110"/>
      <c r="BH520" s="95">
        <f t="shared" si="580"/>
        <v>0</v>
      </c>
      <c r="BI520" s="15"/>
      <c r="BJ520" s="24">
        <f t="shared" si="609"/>
        <v>0</v>
      </c>
      <c r="BK520" s="5">
        <v>0</v>
      </c>
      <c r="BL520" s="63"/>
      <c r="BM520" s="15"/>
      <c r="BN520" s="13"/>
      <c r="BO520" s="98">
        <f t="shared" si="581"/>
        <v>1</v>
      </c>
      <c r="BP520" s="99">
        <f>BP5</f>
        <v>0.94499999999999995</v>
      </c>
      <c r="BQ520" s="100">
        <v>4.7438999999999991</v>
      </c>
      <c r="BR520" s="110"/>
      <c r="BS520" s="95">
        <f t="shared" si="582"/>
        <v>4.482985499999999</v>
      </c>
      <c r="BT520" s="15"/>
      <c r="BU520" s="24">
        <f t="shared" si="610"/>
        <v>1</v>
      </c>
      <c r="BV520" s="5">
        <v>0</v>
      </c>
      <c r="BW520" s="63"/>
      <c r="BX520" s="15"/>
      <c r="BY520" s="13"/>
      <c r="BZ520" s="98">
        <f t="shared" si="583"/>
        <v>0</v>
      </c>
      <c r="CA520" s="99">
        <f>CA5</f>
        <v>1</v>
      </c>
      <c r="CB520" s="100"/>
      <c r="CC520" s="110"/>
      <c r="CD520" s="95">
        <f t="shared" si="584"/>
        <v>0</v>
      </c>
      <c r="CE520" s="15"/>
      <c r="CF520" s="24">
        <f t="shared" si="611"/>
        <v>0</v>
      </c>
      <c r="CG520" s="5">
        <v>0</v>
      </c>
      <c r="CH520" s="63"/>
      <c r="CI520" s="15"/>
      <c r="CJ520" s="13"/>
      <c r="CK520" s="98">
        <f t="shared" si="585"/>
        <v>0</v>
      </c>
      <c r="CL520" s="99">
        <f>CL5</f>
        <v>1</v>
      </c>
      <c r="CM520" s="100"/>
      <c r="CN520" s="110"/>
      <c r="CO520" s="95">
        <f t="shared" si="586"/>
        <v>0</v>
      </c>
      <c r="CP520" s="15"/>
      <c r="CQ520" s="24">
        <f t="shared" si="612"/>
        <v>0</v>
      </c>
      <c r="CR520" s="5">
        <v>0</v>
      </c>
      <c r="CS520" s="63"/>
      <c r="CT520" s="15"/>
      <c r="CU520" s="13"/>
      <c r="CV520" s="98">
        <f t="shared" si="587"/>
        <v>0</v>
      </c>
      <c r="CW520" s="99">
        <f>CW5</f>
        <v>1</v>
      </c>
      <c r="CX520" s="100"/>
      <c r="CY520" s="110"/>
      <c r="CZ520" s="95">
        <f t="shared" si="588"/>
        <v>0</v>
      </c>
      <c r="DA520" s="15"/>
      <c r="DB520" s="24">
        <f t="shared" si="613"/>
        <v>0</v>
      </c>
      <c r="DC520" s="5">
        <v>0</v>
      </c>
      <c r="DD520" s="63"/>
      <c r="DE520" s="15"/>
      <c r="DF520" s="13"/>
      <c r="DG520" s="98">
        <f t="shared" si="589"/>
        <v>0</v>
      </c>
      <c r="DH520" s="99">
        <f>DH5</f>
        <v>1</v>
      </c>
      <c r="DI520" s="100"/>
      <c r="DJ520" s="110"/>
      <c r="DK520" s="95">
        <f t="shared" si="590"/>
        <v>0</v>
      </c>
      <c r="DL520" s="15"/>
      <c r="DM520" s="24">
        <f t="shared" si="614"/>
        <v>0</v>
      </c>
      <c r="DN520" s="5">
        <v>0</v>
      </c>
      <c r="DO520" s="63"/>
      <c r="DP520" s="15"/>
      <c r="DQ520" s="13"/>
      <c r="DR520" s="98">
        <f t="shared" si="591"/>
        <v>0</v>
      </c>
      <c r="DS520" s="99">
        <f>DS5</f>
        <v>1</v>
      </c>
      <c r="DT520" s="100"/>
      <c r="DU520" s="110"/>
      <c r="DV520" s="95">
        <f t="shared" si="592"/>
        <v>0</v>
      </c>
      <c r="DW520" s="15"/>
      <c r="DX520" s="24">
        <f t="shared" si="615"/>
        <v>0</v>
      </c>
      <c r="DY520" s="5">
        <v>0</v>
      </c>
      <c r="DZ520" s="63"/>
      <c r="EA520" s="15"/>
      <c r="EB520" s="13"/>
      <c r="EC520" s="98">
        <f t="shared" si="593"/>
        <v>0</v>
      </c>
      <c r="ED520" s="99">
        <f>ED5</f>
        <v>1</v>
      </c>
      <c r="EE520" s="100"/>
      <c r="EF520" s="110"/>
      <c r="EG520" s="95">
        <f t="shared" si="594"/>
        <v>0</v>
      </c>
      <c r="EH520" s="15"/>
      <c r="EI520" s="24">
        <f t="shared" si="616"/>
        <v>0</v>
      </c>
      <c r="EJ520" s="5">
        <v>0</v>
      </c>
      <c r="EK520" s="63"/>
      <c r="EL520" s="15"/>
      <c r="EM520" s="13"/>
      <c r="EN520" s="98">
        <f t="shared" si="595"/>
        <v>0</v>
      </c>
      <c r="EO520" s="99">
        <f>EO5</f>
        <v>1</v>
      </c>
      <c r="EP520" s="100"/>
      <c r="EQ520" s="110"/>
      <c r="ER520" s="95">
        <f t="shared" si="596"/>
        <v>0</v>
      </c>
      <c r="ES520" s="15"/>
      <c r="ET520" s="24">
        <f t="shared" si="617"/>
        <v>0</v>
      </c>
      <c r="EU520" s="5">
        <v>0</v>
      </c>
      <c r="EV520" s="63"/>
      <c r="EW520" s="15"/>
      <c r="EX520" s="13"/>
      <c r="EY520" s="98">
        <f t="shared" si="597"/>
        <v>0</v>
      </c>
      <c r="EZ520" s="99">
        <f>EZ5</f>
        <v>1</v>
      </c>
      <c r="FA520" s="100"/>
      <c r="FB520" s="110"/>
      <c r="FC520" s="95">
        <f t="shared" si="598"/>
        <v>0</v>
      </c>
      <c r="FD520" s="15"/>
      <c r="FE520" s="24">
        <f t="shared" si="618"/>
        <v>0</v>
      </c>
      <c r="FF520" s="5">
        <v>0</v>
      </c>
      <c r="FG520" s="63"/>
      <c r="FH520" s="15"/>
      <c r="FI520" s="13"/>
      <c r="FJ520" s="98">
        <f t="shared" si="599"/>
        <v>0</v>
      </c>
      <c r="FK520" s="99">
        <f>FK5</f>
        <v>1</v>
      </c>
      <c r="FL520" s="100"/>
      <c r="FM520" s="110"/>
      <c r="FN520" s="95">
        <f t="shared" si="600"/>
        <v>0</v>
      </c>
      <c r="FO520" s="15"/>
      <c r="FP520" s="24">
        <f t="shared" si="619"/>
        <v>0</v>
      </c>
      <c r="FQ520" s="5">
        <v>0</v>
      </c>
      <c r="FR520" s="8">
        <v>0</v>
      </c>
      <c r="FS520" s="84">
        <f t="shared" ref="FS520:FS583" si="620">IF(P520&lt;=0,500,P520)</f>
        <v>4.7438999999999991</v>
      </c>
      <c r="FT520" s="85">
        <f t="shared" ref="FT520:FT583" si="621">IF(AA520&lt;=0,500,AA520)</f>
        <v>500</v>
      </c>
      <c r="FU520" s="85">
        <f t="shared" ref="FU520:FU583" si="622">IF(AL520&lt;=0,500,AL520)</f>
        <v>500</v>
      </c>
      <c r="FV520" s="85">
        <f t="shared" ref="FV520:FV583" si="623">IF(AW520&lt;=0,500,AW520)</f>
        <v>500</v>
      </c>
      <c r="FW520" s="85">
        <f t="shared" ref="FW520:FW583" si="624">IF(BH520&lt;=0,500,BH520)</f>
        <v>500</v>
      </c>
      <c r="FX520" s="85">
        <f t="shared" ref="FX520:FX583" si="625">IF(BS520&lt;=0,500,BS520)</f>
        <v>4.482985499999999</v>
      </c>
      <c r="FY520" s="85">
        <f t="shared" ref="FY520:FY583" si="626">IF(CD520&lt;=0,500,CD520)</f>
        <v>500</v>
      </c>
      <c r="FZ520" s="85">
        <f t="shared" ref="FZ520:FZ583" si="627">IF(CO520&lt;=0,500,CO520)</f>
        <v>500</v>
      </c>
      <c r="GA520" s="85">
        <f t="shared" ref="GA520:GA583" si="628">IF(CZ520&lt;=0,500,CZ520)</f>
        <v>500</v>
      </c>
      <c r="GB520" s="85">
        <f t="shared" ref="GB520:GB583" si="629">IF(DK520&lt;=0,500,DK520)</f>
        <v>500</v>
      </c>
      <c r="GC520" s="85">
        <f t="shared" ref="GC520:GC583" si="630">IF(DV520&lt;=0,500,DV520)</f>
        <v>500</v>
      </c>
      <c r="GD520" s="85">
        <f t="shared" ref="GD520:GD583" si="631">IF(EG520&lt;=0,500,EG520)</f>
        <v>500</v>
      </c>
      <c r="GE520" s="85">
        <f t="shared" ref="GE520:GE583" si="632">IF(ER520&lt;=0,500,ER520)</f>
        <v>500</v>
      </c>
      <c r="GF520" s="85">
        <f t="shared" ref="GF520:GF583" si="633">IF(FC520&lt;=0,500,FC520)</f>
        <v>500</v>
      </c>
      <c r="GG520" s="85">
        <f t="shared" ref="GG520:GG583" si="634">IF(FN520&lt;=0,500,FN520)</f>
        <v>500</v>
      </c>
      <c r="GH520" s="101">
        <f t="shared" si="601"/>
        <v>2</v>
      </c>
      <c r="GI520" s="102">
        <f t="shared" si="602"/>
        <v>9.2268854999999981</v>
      </c>
      <c r="GJ520" s="102">
        <f t="shared" si="603"/>
        <v>4.613442749999999</v>
      </c>
      <c r="GK520" s="79">
        <f>ROW()</f>
        <v>520</v>
      </c>
    </row>
    <row r="521" spans="1:193" s="12" customFormat="1" ht="50.1" customHeight="1">
      <c r="A521" s="17">
        <f>ROW()</f>
        <v>521</v>
      </c>
      <c r="B521" s="32">
        <f t="shared" ref="B521:B584" si="635">A521-6</f>
        <v>515</v>
      </c>
      <c r="C521" s="33">
        <f t="shared" ref="C521:C584" si="636">IF(ISTEXT(D521),B521,0)</f>
        <v>515</v>
      </c>
      <c r="D521" s="31" t="s">
        <v>85</v>
      </c>
      <c r="E521" s="390">
        <f t="shared" si="604"/>
        <v>1.5876000000000001</v>
      </c>
      <c r="F521" s="107">
        <f t="shared" si="570"/>
        <v>1.5876000000000001</v>
      </c>
      <c r="G521" s="3">
        <v>0</v>
      </c>
      <c r="H521" s="4">
        <v>0</v>
      </c>
      <c r="I521" s="63"/>
      <c r="J521" s="15"/>
      <c r="K521" s="13"/>
      <c r="L521" s="98">
        <f t="shared" si="571"/>
        <v>0</v>
      </c>
      <c r="M521" s="99">
        <f>M5</f>
        <v>0.94499999999999995</v>
      </c>
      <c r="N521" s="100"/>
      <c r="O521" s="110"/>
      <c r="P521" s="95">
        <f t="shared" si="572"/>
        <v>0</v>
      </c>
      <c r="Q521" s="15"/>
      <c r="R521" s="24">
        <f t="shared" si="605"/>
        <v>0</v>
      </c>
      <c r="S521" s="25">
        <v>0</v>
      </c>
      <c r="T521" s="63"/>
      <c r="U521" s="15"/>
      <c r="V521" s="13"/>
      <c r="W521" s="98">
        <f t="shared" si="573"/>
        <v>0</v>
      </c>
      <c r="X521" s="99">
        <f>X5</f>
        <v>0.97</v>
      </c>
      <c r="Y521" s="100"/>
      <c r="Z521" s="110"/>
      <c r="AA521" s="95">
        <f t="shared" si="574"/>
        <v>0</v>
      </c>
      <c r="AB521" s="15"/>
      <c r="AC521" s="24">
        <f t="shared" si="606"/>
        <v>0</v>
      </c>
      <c r="AD521" s="5">
        <v>0</v>
      </c>
      <c r="AE521" s="63"/>
      <c r="AF521" s="15"/>
      <c r="AG521" s="13"/>
      <c r="AH521" s="98">
        <f t="shared" si="575"/>
        <v>0</v>
      </c>
      <c r="AI521" s="99">
        <f>AI5</f>
        <v>0.95499999999999996</v>
      </c>
      <c r="AJ521" s="100"/>
      <c r="AK521" s="110"/>
      <c r="AL521" s="95">
        <f t="shared" si="576"/>
        <v>0</v>
      </c>
      <c r="AM521" s="15"/>
      <c r="AN521" s="24">
        <f t="shared" si="607"/>
        <v>0</v>
      </c>
      <c r="AO521" s="5">
        <v>0</v>
      </c>
      <c r="AP521" s="63"/>
      <c r="AQ521" s="15"/>
      <c r="AR521" s="13"/>
      <c r="AS521" s="98">
        <f t="shared" si="577"/>
        <v>0</v>
      </c>
      <c r="AT521" s="99">
        <f>AT5</f>
        <v>0.96</v>
      </c>
      <c r="AU521" s="100"/>
      <c r="AV521" s="110"/>
      <c r="AW521" s="95">
        <f t="shared" si="578"/>
        <v>0</v>
      </c>
      <c r="AX521" s="15"/>
      <c r="AY521" s="24">
        <f t="shared" si="608"/>
        <v>0</v>
      </c>
      <c r="AZ521" s="5">
        <v>0</v>
      </c>
      <c r="BA521" s="63"/>
      <c r="BB521" s="15"/>
      <c r="BC521" s="13"/>
      <c r="BD521" s="98">
        <f t="shared" si="579"/>
        <v>1</v>
      </c>
      <c r="BE521" s="99">
        <f>BE5</f>
        <v>0.98</v>
      </c>
      <c r="BF521" s="100">
        <v>1.62</v>
      </c>
      <c r="BG521" s="110"/>
      <c r="BH521" s="95">
        <f t="shared" si="580"/>
        <v>1.5876000000000001</v>
      </c>
      <c r="BI521" s="15"/>
      <c r="BJ521" s="24">
        <f t="shared" si="609"/>
        <v>1</v>
      </c>
      <c r="BK521" s="5">
        <v>0</v>
      </c>
      <c r="BL521" s="63"/>
      <c r="BM521" s="15"/>
      <c r="BN521" s="13"/>
      <c r="BO521" s="98">
        <f t="shared" si="581"/>
        <v>0</v>
      </c>
      <c r="BP521" s="99">
        <f>BP5</f>
        <v>0.94499999999999995</v>
      </c>
      <c r="BQ521" s="100"/>
      <c r="BR521" s="110"/>
      <c r="BS521" s="95">
        <f t="shared" si="582"/>
        <v>0</v>
      </c>
      <c r="BT521" s="15"/>
      <c r="BU521" s="24">
        <f t="shared" si="610"/>
        <v>0</v>
      </c>
      <c r="BV521" s="5">
        <v>0</v>
      </c>
      <c r="BW521" s="63"/>
      <c r="BX521" s="15"/>
      <c r="BY521" s="13"/>
      <c r="BZ521" s="98">
        <f t="shared" si="583"/>
        <v>0</v>
      </c>
      <c r="CA521" s="99">
        <f>CA5</f>
        <v>1</v>
      </c>
      <c r="CB521" s="100"/>
      <c r="CC521" s="110"/>
      <c r="CD521" s="95">
        <f t="shared" si="584"/>
        <v>0</v>
      </c>
      <c r="CE521" s="15"/>
      <c r="CF521" s="24">
        <f t="shared" si="611"/>
        <v>0</v>
      </c>
      <c r="CG521" s="5">
        <v>0</v>
      </c>
      <c r="CH521" s="63"/>
      <c r="CI521" s="15"/>
      <c r="CJ521" s="13"/>
      <c r="CK521" s="98">
        <f t="shared" si="585"/>
        <v>0</v>
      </c>
      <c r="CL521" s="99">
        <f>CL5</f>
        <v>1</v>
      </c>
      <c r="CM521" s="100"/>
      <c r="CN521" s="110"/>
      <c r="CO521" s="95">
        <f t="shared" si="586"/>
        <v>0</v>
      </c>
      <c r="CP521" s="15"/>
      <c r="CQ521" s="24">
        <f t="shared" si="612"/>
        <v>0</v>
      </c>
      <c r="CR521" s="5">
        <v>0</v>
      </c>
      <c r="CS521" s="63"/>
      <c r="CT521" s="15"/>
      <c r="CU521" s="13"/>
      <c r="CV521" s="98">
        <f t="shared" si="587"/>
        <v>0</v>
      </c>
      <c r="CW521" s="99">
        <f>CW5</f>
        <v>1</v>
      </c>
      <c r="CX521" s="100"/>
      <c r="CY521" s="110"/>
      <c r="CZ521" s="95">
        <f t="shared" si="588"/>
        <v>0</v>
      </c>
      <c r="DA521" s="15"/>
      <c r="DB521" s="24">
        <f t="shared" si="613"/>
        <v>0</v>
      </c>
      <c r="DC521" s="5">
        <v>0</v>
      </c>
      <c r="DD521" s="63"/>
      <c r="DE521" s="15"/>
      <c r="DF521" s="13"/>
      <c r="DG521" s="98">
        <f t="shared" si="589"/>
        <v>0</v>
      </c>
      <c r="DH521" s="99">
        <f>DH5</f>
        <v>1</v>
      </c>
      <c r="DI521" s="100"/>
      <c r="DJ521" s="110"/>
      <c r="DK521" s="95">
        <f t="shared" si="590"/>
        <v>0</v>
      </c>
      <c r="DL521" s="15"/>
      <c r="DM521" s="24">
        <f t="shared" si="614"/>
        <v>0</v>
      </c>
      <c r="DN521" s="5">
        <v>0</v>
      </c>
      <c r="DO521" s="63"/>
      <c r="DP521" s="15"/>
      <c r="DQ521" s="13"/>
      <c r="DR521" s="98">
        <f t="shared" si="591"/>
        <v>0</v>
      </c>
      <c r="DS521" s="99">
        <f>DS5</f>
        <v>1</v>
      </c>
      <c r="DT521" s="100"/>
      <c r="DU521" s="110"/>
      <c r="DV521" s="95">
        <f t="shared" si="592"/>
        <v>0</v>
      </c>
      <c r="DW521" s="15"/>
      <c r="DX521" s="24">
        <f t="shared" si="615"/>
        <v>0</v>
      </c>
      <c r="DY521" s="5">
        <v>0</v>
      </c>
      <c r="DZ521" s="63"/>
      <c r="EA521" s="15"/>
      <c r="EB521" s="13"/>
      <c r="EC521" s="98">
        <f t="shared" si="593"/>
        <v>0</v>
      </c>
      <c r="ED521" s="99">
        <f>ED5</f>
        <v>1</v>
      </c>
      <c r="EE521" s="100"/>
      <c r="EF521" s="110"/>
      <c r="EG521" s="95">
        <f t="shared" si="594"/>
        <v>0</v>
      </c>
      <c r="EH521" s="15"/>
      <c r="EI521" s="24">
        <f t="shared" si="616"/>
        <v>0</v>
      </c>
      <c r="EJ521" s="5">
        <v>0</v>
      </c>
      <c r="EK521" s="63"/>
      <c r="EL521" s="15"/>
      <c r="EM521" s="13"/>
      <c r="EN521" s="98">
        <f t="shared" si="595"/>
        <v>0</v>
      </c>
      <c r="EO521" s="99">
        <f>EO5</f>
        <v>1</v>
      </c>
      <c r="EP521" s="100"/>
      <c r="EQ521" s="110"/>
      <c r="ER521" s="95">
        <f t="shared" si="596"/>
        <v>0</v>
      </c>
      <c r="ES521" s="15"/>
      <c r="ET521" s="24">
        <f t="shared" si="617"/>
        <v>0</v>
      </c>
      <c r="EU521" s="5">
        <v>0</v>
      </c>
      <c r="EV521" s="63"/>
      <c r="EW521" s="15"/>
      <c r="EX521" s="13"/>
      <c r="EY521" s="98">
        <f t="shared" si="597"/>
        <v>0</v>
      </c>
      <c r="EZ521" s="99">
        <f>EZ5</f>
        <v>1</v>
      </c>
      <c r="FA521" s="100"/>
      <c r="FB521" s="110"/>
      <c r="FC521" s="95">
        <f t="shared" si="598"/>
        <v>0</v>
      </c>
      <c r="FD521" s="15"/>
      <c r="FE521" s="24">
        <f t="shared" si="618"/>
        <v>0</v>
      </c>
      <c r="FF521" s="5">
        <v>0</v>
      </c>
      <c r="FG521" s="63"/>
      <c r="FH521" s="15"/>
      <c r="FI521" s="13"/>
      <c r="FJ521" s="98">
        <f t="shared" si="599"/>
        <v>0</v>
      </c>
      <c r="FK521" s="99">
        <f>FK5</f>
        <v>1</v>
      </c>
      <c r="FL521" s="100"/>
      <c r="FM521" s="110"/>
      <c r="FN521" s="95">
        <f t="shared" si="600"/>
        <v>0</v>
      </c>
      <c r="FO521" s="15"/>
      <c r="FP521" s="24">
        <f t="shared" si="619"/>
        <v>0</v>
      </c>
      <c r="FQ521" s="5">
        <v>0</v>
      </c>
      <c r="FR521" s="8">
        <v>0</v>
      </c>
      <c r="FS521" s="84">
        <f t="shared" si="620"/>
        <v>500</v>
      </c>
      <c r="FT521" s="85">
        <f t="shared" si="621"/>
        <v>500</v>
      </c>
      <c r="FU521" s="85">
        <f t="shared" si="622"/>
        <v>500</v>
      </c>
      <c r="FV521" s="85">
        <f t="shared" si="623"/>
        <v>500</v>
      </c>
      <c r="FW521" s="85">
        <f t="shared" si="624"/>
        <v>1.5876000000000001</v>
      </c>
      <c r="FX521" s="85">
        <f t="shared" si="625"/>
        <v>500</v>
      </c>
      <c r="FY521" s="85">
        <f t="shared" si="626"/>
        <v>500</v>
      </c>
      <c r="FZ521" s="85">
        <f t="shared" si="627"/>
        <v>500</v>
      </c>
      <c r="GA521" s="85">
        <f t="shared" si="628"/>
        <v>500</v>
      </c>
      <c r="GB521" s="85">
        <f t="shared" si="629"/>
        <v>500</v>
      </c>
      <c r="GC521" s="85">
        <f t="shared" si="630"/>
        <v>500</v>
      </c>
      <c r="GD521" s="85">
        <f t="shared" si="631"/>
        <v>500</v>
      </c>
      <c r="GE521" s="85">
        <f t="shared" si="632"/>
        <v>500</v>
      </c>
      <c r="GF521" s="85">
        <f t="shared" si="633"/>
        <v>500</v>
      </c>
      <c r="GG521" s="85">
        <f t="shared" si="634"/>
        <v>500</v>
      </c>
      <c r="GH521" s="101">
        <f t="shared" si="601"/>
        <v>1</v>
      </c>
      <c r="GI521" s="102">
        <f t="shared" si="602"/>
        <v>1.5876000000000001</v>
      </c>
      <c r="GJ521" s="102">
        <f t="shared" si="603"/>
        <v>1.5876000000000001</v>
      </c>
      <c r="GK521" s="79">
        <f>ROW()</f>
        <v>521</v>
      </c>
    </row>
    <row r="522" spans="1:193" s="12" customFormat="1" ht="50.1" customHeight="1">
      <c r="A522" s="17">
        <f>ROW()</f>
        <v>522</v>
      </c>
      <c r="B522" s="32">
        <f t="shared" si="635"/>
        <v>516</v>
      </c>
      <c r="C522" s="33">
        <f t="shared" si="636"/>
        <v>516</v>
      </c>
      <c r="D522" s="31" t="s">
        <v>86</v>
      </c>
      <c r="E522" s="390">
        <f t="shared" si="604"/>
        <v>4.2497499999999997</v>
      </c>
      <c r="F522" s="107">
        <f t="shared" si="570"/>
        <v>4.2497499999999997</v>
      </c>
      <c r="G522" s="3">
        <v>0</v>
      </c>
      <c r="H522" s="4">
        <v>0</v>
      </c>
      <c r="I522" s="63"/>
      <c r="J522" s="15"/>
      <c r="K522" s="13"/>
      <c r="L522" s="98">
        <f t="shared" si="571"/>
        <v>0</v>
      </c>
      <c r="M522" s="99">
        <f>M5</f>
        <v>0.94499999999999995</v>
      </c>
      <c r="N522" s="100"/>
      <c r="O522" s="110"/>
      <c r="P522" s="95">
        <f t="shared" si="572"/>
        <v>0</v>
      </c>
      <c r="Q522" s="15"/>
      <c r="R522" s="24">
        <f t="shared" si="605"/>
        <v>0</v>
      </c>
      <c r="S522" s="25">
        <v>0</v>
      </c>
      <c r="T522" s="63"/>
      <c r="U522" s="15"/>
      <c r="V522" s="13"/>
      <c r="W522" s="98">
        <f t="shared" si="573"/>
        <v>0</v>
      </c>
      <c r="X522" s="99">
        <f>X5</f>
        <v>0.97</v>
      </c>
      <c r="Y522" s="100"/>
      <c r="Z522" s="110"/>
      <c r="AA522" s="95">
        <f t="shared" si="574"/>
        <v>0</v>
      </c>
      <c r="AB522" s="15"/>
      <c r="AC522" s="24">
        <f t="shared" si="606"/>
        <v>0</v>
      </c>
      <c r="AD522" s="5">
        <v>0</v>
      </c>
      <c r="AE522" s="63"/>
      <c r="AF522" s="15"/>
      <c r="AG522" s="13"/>
      <c r="AH522" s="98">
        <f t="shared" si="575"/>
        <v>1</v>
      </c>
      <c r="AI522" s="99">
        <f>AI5</f>
        <v>0.95499999999999996</v>
      </c>
      <c r="AJ522" s="100">
        <v>4.45</v>
      </c>
      <c r="AK522" s="110"/>
      <c r="AL522" s="95">
        <f t="shared" si="576"/>
        <v>4.2497499999999997</v>
      </c>
      <c r="AM522" s="15"/>
      <c r="AN522" s="24">
        <f t="shared" si="607"/>
        <v>1</v>
      </c>
      <c r="AO522" s="5">
        <v>0</v>
      </c>
      <c r="AP522" s="63"/>
      <c r="AQ522" s="15"/>
      <c r="AR522" s="13"/>
      <c r="AS522" s="98">
        <f t="shared" si="577"/>
        <v>0</v>
      </c>
      <c r="AT522" s="99">
        <f>AT5</f>
        <v>0.96</v>
      </c>
      <c r="AU522" s="100"/>
      <c r="AV522" s="110"/>
      <c r="AW522" s="95">
        <f t="shared" si="578"/>
        <v>0</v>
      </c>
      <c r="AX522" s="15"/>
      <c r="AY522" s="24">
        <f t="shared" si="608"/>
        <v>0</v>
      </c>
      <c r="AZ522" s="5">
        <v>0</v>
      </c>
      <c r="BA522" s="63"/>
      <c r="BB522" s="15"/>
      <c r="BC522" s="13"/>
      <c r="BD522" s="98">
        <f t="shared" si="579"/>
        <v>0</v>
      </c>
      <c r="BE522" s="99">
        <f>BE5</f>
        <v>0.98</v>
      </c>
      <c r="BF522" s="100"/>
      <c r="BG522" s="110"/>
      <c r="BH522" s="95">
        <f t="shared" si="580"/>
        <v>0</v>
      </c>
      <c r="BI522" s="15"/>
      <c r="BJ522" s="24">
        <f t="shared" si="609"/>
        <v>0</v>
      </c>
      <c r="BK522" s="5">
        <v>0</v>
      </c>
      <c r="BL522" s="63"/>
      <c r="BM522" s="15"/>
      <c r="BN522" s="13"/>
      <c r="BO522" s="98">
        <f t="shared" si="581"/>
        <v>0</v>
      </c>
      <c r="BP522" s="99">
        <f>BP5</f>
        <v>0.94499999999999995</v>
      </c>
      <c r="BQ522" s="100"/>
      <c r="BR522" s="110"/>
      <c r="BS522" s="95">
        <f t="shared" si="582"/>
        <v>0</v>
      </c>
      <c r="BT522" s="15"/>
      <c r="BU522" s="24">
        <f t="shared" si="610"/>
        <v>0</v>
      </c>
      <c r="BV522" s="5">
        <v>0</v>
      </c>
      <c r="BW522" s="63"/>
      <c r="BX522" s="15"/>
      <c r="BY522" s="13"/>
      <c r="BZ522" s="98">
        <f t="shared" si="583"/>
        <v>0</v>
      </c>
      <c r="CA522" s="99">
        <f>CA5</f>
        <v>1</v>
      </c>
      <c r="CB522" s="100"/>
      <c r="CC522" s="110"/>
      <c r="CD522" s="95">
        <f t="shared" si="584"/>
        <v>0</v>
      </c>
      <c r="CE522" s="15"/>
      <c r="CF522" s="24">
        <f t="shared" si="611"/>
        <v>0</v>
      </c>
      <c r="CG522" s="5">
        <v>0</v>
      </c>
      <c r="CH522" s="63"/>
      <c r="CI522" s="15"/>
      <c r="CJ522" s="13"/>
      <c r="CK522" s="98">
        <f t="shared" si="585"/>
        <v>0</v>
      </c>
      <c r="CL522" s="99">
        <f>CL5</f>
        <v>1</v>
      </c>
      <c r="CM522" s="100"/>
      <c r="CN522" s="110"/>
      <c r="CO522" s="95">
        <f t="shared" si="586"/>
        <v>0</v>
      </c>
      <c r="CP522" s="15"/>
      <c r="CQ522" s="24">
        <f t="shared" si="612"/>
        <v>0</v>
      </c>
      <c r="CR522" s="5">
        <v>0</v>
      </c>
      <c r="CS522" s="63"/>
      <c r="CT522" s="15"/>
      <c r="CU522" s="13"/>
      <c r="CV522" s="98">
        <f t="shared" si="587"/>
        <v>0</v>
      </c>
      <c r="CW522" s="99">
        <f>CW5</f>
        <v>1</v>
      </c>
      <c r="CX522" s="100"/>
      <c r="CY522" s="110"/>
      <c r="CZ522" s="95">
        <f t="shared" si="588"/>
        <v>0</v>
      </c>
      <c r="DA522" s="15"/>
      <c r="DB522" s="24">
        <f t="shared" si="613"/>
        <v>0</v>
      </c>
      <c r="DC522" s="5">
        <v>0</v>
      </c>
      <c r="DD522" s="63"/>
      <c r="DE522" s="15"/>
      <c r="DF522" s="13"/>
      <c r="DG522" s="98">
        <f t="shared" si="589"/>
        <v>0</v>
      </c>
      <c r="DH522" s="99">
        <f>DH5</f>
        <v>1</v>
      </c>
      <c r="DI522" s="100"/>
      <c r="DJ522" s="110"/>
      <c r="DK522" s="95">
        <f t="shared" si="590"/>
        <v>0</v>
      </c>
      <c r="DL522" s="15"/>
      <c r="DM522" s="24">
        <f t="shared" si="614"/>
        <v>0</v>
      </c>
      <c r="DN522" s="5">
        <v>0</v>
      </c>
      <c r="DO522" s="63"/>
      <c r="DP522" s="15"/>
      <c r="DQ522" s="13"/>
      <c r="DR522" s="98">
        <f t="shared" si="591"/>
        <v>0</v>
      </c>
      <c r="DS522" s="99">
        <f>DS5</f>
        <v>1</v>
      </c>
      <c r="DT522" s="100"/>
      <c r="DU522" s="110"/>
      <c r="DV522" s="95">
        <f t="shared" si="592"/>
        <v>0</v>
      </c>
      <c r="DW522" s="15"/>
      <c r="DX522" s="24">
        <f t="shared" si="615"/>
        <v>0</v>
      </c>
      <c r="DY522" s="5">
        <v>0</v>
      </c>
      <c r="DZ522" s="63"/>
      <c r="EA522" s="15"/>
      <c r="EB522" s="13"/>
      <c r="EC522" s="98">
        <f t="shared" si="593"/>
        <v>0</v>
      </c>
      <c r="ED522" s="99">
        <f>ED5</f>
        <v>1</v>
      </c>
      <c r="EE522" s="100"/>
      <c r="EF522" s="110"/>
      <c r="EG522" s="95">
        <f t="shared" si="594"/>
        <v>0</v>
      </c>
      <c r="EH522" s="15"/>
      <c r="EI522" s="24">
        <f t="shared" si="616"/>
        <v>0</v>
      </c>
      <c r="EJ522" s="5">
        <v>0</v>
      </c>
      <c r="EK522" s="63"/>
      <c r="EL522" s="15"/>
      <c r="EM522" s="13"/>
      <c r="EN522" s="98">
        <f t="shared" si="595"/>
        <v>0</v>
      </c>
      <c r="EO522" s="99">
        <f>EO5</f>
        <v>1</v>
      </c>
      <c r="EP522" s="100"/>
      <c r="EQ522" s="110"/>
      <c r="ER522" s="95">
        <f t="shared" si="596"/>
        <v>0</v>
      </c>
      <c r="ES522" s="15"/>
      <c r="ET522" s="24">
        <f t="shared" si="617"/>
        <v>0</v>
      </c>
      <c r="EU522" s="5">
        <v>0</v>
      </c>
      <c r="EV522" s="63"/>
      <c r="EW522" s="15"/>
      <c r="EX522" s="13"/>
      <c r="EY522" s="98">
        <f t="shared" si="597"/>
        <v>0</v>
      </c>
      <c r="EZ522" s="99">
        <f>EZ5</f>
        <v>1</v>
      </c>
      <c r="FA522" s="100"/>
      <c r="FB522" s="110"/>
      <c r="FC522" s="95">
        <f t="shared" si="598"/>
        <v>0</v>
      </c>
      <c r="FD522" s="15"/>
      <c r="FE522" s="24">
        <f t="shared" si="618"/>
        <v>0</v>
      </c>
      <c r="FF522" s="5">
        <v>0</v>
      </c>
      <c r="FG522" s="63"/>
      <c r="FH522" s="15"/>
      <c r="FI522" s="13"/>
      <c r="FJ522" s="98">
        <f t="shared" si="599"/>
        <v>0</v>
      </c>
      <c r="FK522" s="99">
        <f>FK5</f>
        <v>1</v>
      </c>
      <c r="FL522" s="100"/>
      <c r="FM522" s="110"/>
      <c r="FN522" s="95">
        <f t="shared" si="600"/>
        <v>0</v>
      </c>
      <c r="FO522" s="15"/>
      <c r="FP522" s="24">
        <f t="shared" si="619"/>
        <v>0</v>
      </c>
      <c r="FQ522" s="5">
        <v>0</v>
      </c>
      <c r="FR522" s="8">
        <v>0</v>
      </c>
      <c r="FS522" s="84">
        <f t="shared" si="620"/>
        <v>500</v>
      </c>
      <c r="FT522" s="85">
        <f t="shared" si="621"/>
        <v>500</v>
      </c>
      <c r="FU522" s="85">
        <f t="shared" si="622"/>
        <v>4.2497499999999997</v>
      </c>
      <c r="FV522" s="85">
        <f t="shared" si="623"/>
        <v>500</v>
      </c>
      <c r="FW522" s="85">
        <f t="shared" si="624"/>
        <v>500</v>
      </c>
      <c r="FX522" s="85">
        <f t="shared" si="625"/>
        <v>500</v>
      </c>
      <c r="FY522" s="85">
        <f t="shared" si="626"/>
        <v>500</v>
      </c>
      <c r="FZ522" s="85">
        <f t="shared" si="627"/>
        <v>500</v>
      </c>
      <c r="GA522" s="85">
        <f t="shared" si="628"/>
        <v>500</v>
      </c>
      <c r="GB522" s="85">
        <f t="shared" si="629"/>
        <v>500</v>
      </c>
      <c r="GC522" s="85">
        <f t="shared" si="630"/>
        <v>500</v>
      </c>
      <c r="GD522" s="85">
        <f t="shared" si="631"/>
        <v>500</v>
      </c>
      <c r="GE522" s="85">
        <f t="shared" si="632"/>
        <v>500</v>
      </c>
      <c r="GF522" s="85">
        <f t="shared" si="633"/>
        <v>500</v>
      </c>
      <c r="GG522" s="85">
        <f t="shared" si="634"/>
        <v>500</v>
      </c>
      <c r="GH522" s="101">
        <f t="shared" si="601"/>
        <v>1</v>
      </c>
      <c r="GI522" s="102">
        <f t="shared" si="602"/>
        <v>4.2497499999999997</v>
      </c>
      <c r="GJ522" s="102">
        <f t="shared" si="603"/>
        <v>4.2497499999999997</v>
      </c>
      <c r="GK522" s="79">
        <f>ROW()</f>
        <v>522</v>
      </c>
    </row>
    <row r="523" spans="1:193" s="12" customFormat="1" ht="50.1" customHeight="1">
      <c r="A523" s="17">
        <f>ROW()</f>
        <v>523</v>
      </c>
      <c r="B523" s="32">
        <f t="shared" si="635"/>
        <v>517</v>
      </c>
      <c r="C523" s="33">
        <f t="shared" si="636"/>
        <v>517</v>
      </c>
      <c r="D523" s="31" t="s">
        <v>87</v>
      </c>
      <c r="E523" s="390">
        <f t="shared" si="604"/>
        <v>3.1032618749999998</v>
      </c>
      <c r="F523" s="107">
        <f t="shared" si="570"/>
        <v>3.1935684374999997</v>
      </c>
      <c r="G523" s="3">
        <v>0</v>
      </c>
      <c r="H523" s="4">
        <v>0</v>
      </c>
      <c r="I523" s="63"/>
      <c r="J523" s="15"/>
      <c r="K523" s="13"/>
      <c r="L523" s="98">
        <f t="shared" si="571"/>
        <v>1</v>
      </c>
      <c r="M523" s="99">
        <f>M5</f>
        <v>0.94499999999999995</v>
      </c>
      <c r="N523" s="100">
        <v>3.4750000000000001</v>
      </c>
      <c r="O523" s="110">
        <v>123178</v>
      </c>
      <c r="P523" s="95">
        <f t="shared" si="572"/>
        <v>3.2838750000000001</v>
      </c>
      <c r="Q523" s="15"/>
      <c r="R523" s="24">
        <f t="shared" si="605"/>
        <v>2</v>
      </c>
      <c r="S523" s="25">
        <v>0</v>
      </c>
      <c r="T523" s="63"/>
      <c r="U523" s="15"/>
      <c r="V523" s="13"/>
      <c r="W523" s="98">
        <f t="shared" si="573"/>
        <v>0</v>
      </c>
      <c r="X523" s="99">
        <f>X5</f>
        <v>0.97</v>
      </c>
      <c r="Y523" s="100"/>
      <c r="Z523" s="110"/>
      <c r="AA523" s="95">
        <f t="shared" si="574"/>
        <v>0</v>
      </c>
      <c r="AB523" s="15"/>
      <c r="AC523" s="24">
        <f t="shared" si="606"/>
        <v>0</v>
      </c>
      <c r="AD523" s="5">
        <v>0</v>
      </c>
      <c r="AE523" s="63"/>
      <c r="AF523" s="15"/>
      <c r="AG523" s="13"/>
      <c r="AH523" s="98">
        <f t="shared" si="575"/>
        <v>0</v>
      </c>
      <c r="AI523" s="99">
        <f>AI5</f>
        <v>0.95499999999999996</v>
      </c>
      <c r="AJ523" s="100"/>
      <c r="AK523" s="110"/>
      <c r="AL523" s="95">
        <f t="shared" si="576"/>
        <v>0</v>
      </c>
      <c r="AM523" s="15"/>
      <c r="AN523" s="24">
        <f t="shared" si="607"/>
        <v>0</v>
      </c>
      <c r="AO523" s="5">
        <v>0</v>
      </c>
      <c r="AP523" s="63"/>
      <c r="AQ523" s="15"/>
      <c r="AR523" s="13"/>
      <c r="AS523" s="98">
        <f t="shared" si="577"/>
        <v>0</v>
      </c>
      <c r="AT523" s="99">
        <f>AT5</f>
        <v>0.96</v>
      </c>
      <c r="AU523" s="100"/>
      <c r="AV523" s="110"/>
      <c r="AW523" s="95">
        <f t="shared" si="578"/>
        <v>0</v>
      </c>
      <c r="AX523" s="15"/>
      <c r="AY523" s="24">
        <f t="shared" si="608"/>
        <v>0</v>
      </c>
      <c r="AZ523" s="5">
        <v>0</v>
      </c>
      <c r="BA523" s="63"/>
      <c r="BB523" s="15"/>
      <c r="BC523" s="13"/>
      <c r="BD523" s="98">
        <f t="shared" si="579"/>
        <v>0</v>
      </c>
      <c r="BE523" s="99">
        <f>BE5</f>
        <v>0.98</v>
      </c>
      <c r="BF523" s="100"/>
      <c r="BG523" s="110"/>
      <c r="BH523" s="95">
        <f t="shared" si="580"/>
        <v>0</v>
      </c>
      <c r="BI523" s="15"/>
      <c r="BJ523" s="24">
        <f t="shared" si="609"/>
        <v>0</v>
      </c>
      <c r="BK523" s="5">
        <v>0</v>
      </c>
      <c r="BL523" s="63"/>
      <c r="BM523" s="15"/>
      <c r="BN523" s="13"/>
      <c r="BO523" s="98">
        <f t="shared" si="581"/>
        <v>1</v>
      </c>
      <c r="BP523" s="99">
        <f>BP5</f>
        <v>0.94499999999999995</v>
      </c>
      <c r="BQ523" s="100">
        <v>3.2838750000000001</v>
      </c>
      <c r="BR523" s="110"/>
      <c r="BS523" s="95">
        <f t="shared" si="582"/>
        <v>3.1032618749999998</v>
      </c>
      <c r="BT523" s="15"/>
      <c r="BU523" s="24">
        <f t="shared" si="610"/>
        <v>1</v>
      </c>
      <c r="BV523" s="5">
        <v>0</v>
      </c>
      <c r="BW523" s="63"/>
      <c r="BX523" s="15"/>
      <c r="BY523" s="13"/>
      <c r="BZ523" s="98">
        <f t="shared" si="583"/>
        <v>0</v>
      </c>
      <c r="CA523" s="99">
        <f>CA5</f>
        <v>1</v>
      </c>
      <c r="CB523" s="100"/>
      <c r="CC523" s="110"/>
      <c r="CD523" s="95">
        <f t="shared" si="584"/>
        <v>0</v>
      </c>
      <c r="CE523" s="15"/>
      <c r="CF523" s="24">
        <f t="shared" si="611"/>
        <v>0</v>
      </c>
      <c r="CG523" s="5">
        <v>0</v>
      </c>
      <c r="CH523" s="63"/>
      <c r="CI523" s="15"/>
      <c r="CJ523" s="13"/>
      <c r="CK523" s="98">
        <f t="shared" si="585"/>
        <v>0</v>
      </c>
      <c r="CL523" s="99">
        <f>CL5</f>
        <v>1</v>
      </c>
      <c r="CM523" s="100"/>
      <c r="CN523" s="110"/>
      <c r="CO523" s="95">
        <f t="shared" si="586"/>
        <v>0</v>
      </c>
      <c r="CP523" s="15"/>
      <c r="CQ523" s="24">
        <f t="shared" si="612"/>
        <v>0</v>
      </c>
      <c r="CR523" s="5">
        <v>0</v>
      </c>
      <c r="CS523" s="63"/>
      <c r="CT523" s="15"/>
      <c r="CU523" s="13"/>
      <c r="CV523" s="98">
        <f t="shared" si="587"/>
        <v>0</v>
      </c>
      <c r="CW523" s="99">
        <f>CW5</f>
        <v>1</v>
      </c>
      <c r="CX523" s="100"/>
      <c r="CY523" s="110"/>
      <c r="CZ523" s="95">
        <f t="shared" si="588"/>
        <v>0</v>
      </c>
      <c r="DA523" s="15"/>
      <c r="DB523" s="24">
        <f t="shared" si="613"/>
        <v>0</v>
      </c>
      <c r="DC523" s="5">
        <v>0</v>
      </c>
      <c r="DD523" s="63"/>
      <c r="DE523" s="15"/>
      <c r="DF523" s="13"/>
      <c r="DG523" s="98">
        <f t="shared" si="589"/>
        <v>0</v>
      </c>
      <c r="DH523" s="99">
        <f>DH5</f>
        <v>1</v>
      </c>
      <c r="DI523" s="100"/>
      <c r="DJ523" s="110"/>
      <c r="DK523" s="95">
        <f t="shared" si="590"/>
        <v>0</v>
      </c>
      <c r="DL523" s="15"/>
      <c r="DM523" s="24">
        <f t="shared" si="614"/>
        <v>0</v>
      </c>
      <c r="DN523" s="5">
        <v>0</v>
      </c>
      <c r="DO523" s="63"/>
      <c r="DP523" s="15"/>
      <c r="DQ523" s="13"/>
      <c r="DR523" s="98">
        <f t="shared" si="591"/>
        <v>0</v>
      </c>
      <c r="DS523" s="99">
        <f>DS5</f>
        <v>1</v>
      </c>
      <c r="DT523" s="100"/>
      <c r="DU523" s="110"/>
      <c r="DV523" s="95">
        <f t="shared" si="592"/>
        <v>0</v>
      </c>
      <c r="DW523" s="15"/>
      <c r="DX523" s="24">
        <f t="shared" si="615"/>
        <v>0</v>
      </c>
      <c r="DY523" s="5">
        <v>0</v>
      </c>
      <c r="DZ523" s="63"/>
      <c r="EA523" s="15"/>
      <c r="EB523" s="13"/>
      <c r="EC523" s="98">
        <f t="shared" si="593"/>
        <v>0</v>
      </c>
      <c r="ED523" s="99">
        <f>ED5</f>
        <v>1</v>
      </c>
      <c r="EE523" s="100"/>
      <c r="EF523" s="110"/>
      <c r="EG523" s="95">
        <f t="shared" si="594"/>
        <v>0</v>
      </c>
      <c r="EH523" s="15"/>
      <c r="EI523" s="24">
        <f t="shared" si="616"/>
        <v>0</v>
      </c>
      <c r="EJ523" s="5">
        <v>0</v>
      </c>
      <c r="EK523" s="63"/>
      <c r="EL523" s="15"/>
      <c r="EM523" s="13"/>
      <c r="EN523" s="98">
        <f t="shared" si="595"/>
        <v>0</v>
      </c>
      <c r="EO523" s="99">
        <f>EO5</f>
        <v>1</v>
      </c>
      <c r="EP523" s="100"/>
      <c r="EQ523" s="110"/>
      <c r="ER523" s="95">
        <f t="shared" si="596"/>
        <v>0</v>
      </c>
      <c r="ES523" s="15"/>
      <c r="ET523" s="24">
        <f t="shared" si="617"/>
        <v>0</v>
      </c>
      <c r="EU523" s="5">
        <v>0</v>
      </c>
      <c r="EV523" s="63"/>
      <c r="EW523" s="15"/>
      <c r="EX523" s="13"/>
      <c r="EY523" s="98">
        <f t="shared" si="597"/>
        <v>0</v>
      </c>
      <c r="EZ523" s="99">
        <f>EZ5</f>
        <v>1</v>
      </c>
      <c r="FA523" s="100"/>
      <c r="FB523" s="110"/>
      <c r="FC523" s="95">
        <f t="shared" si="598"/>
        <v>0</v>
      </c>
      <c r="FD523" s="15"/>
      <c r="FE523" s="24">
        <f t="shared" si="618"/>
        <v>0</v>
      </c>
      <c r="FF523" s="5">
        <v>0</v>
      </c>
      <c r="FG523" s="63"/>
      <c r="FH523" s="15"/>
      <c r="FI523" s="13"/>
      <c r="FJ523" s="98">
        <f t="shared" si="599"/>
        <v>0</v>
      </c>
      <c r="FK523" s="99">
        <f>FK5</f>
        <v>1</v>
      </c>
      <c r="FL523" s="100"/>
      <c r="FM523" s="110"/>
      <c r="FN523" s="95">
        <f t="shared" si="600"/>
        <v>0</v>
      </c>
      <c r="FO523" s="15"/>
      <c r="FP523" s="24">
        <f t="shared" si="619"/>
        <v>0</v>
      </c>
      <c r="FQ523" s="5">
        <v>0</v>
      </c>
      <c r="FR523" s="8">
        <v>0</v>
      </c>
      <c r="FS523" s="84">
        <f t="shared" si="620"/>
        <v>3.2838750000000001</v>
      </c>
      <c r="FT523" s="85">
        <f t="shared" si="621"/>
        <v>500</v>
      </c>
      <c r="FU523" s="85">
        <f t="shared" si="622"/>
        <v>500</v>
      </c>
      <c r="FV523" s="85">
        <f t="shared" si="623"/>
        <v>500</v>
      </c>
      <c r="FW523" s="85">
        <f t="shared" si="624"/>
        <v>500</v>
      </c>
      <c r="FX523" s="85">
        <f t="shared" si="625"/>
        <v>3.1032618749999998</v>
      </c>
      <c r="FY523" s="85">
        <f t="shared" si="626"/>
        <v>500</v>
      </c>
      <c r="FZ523" s="85">
        <f t="shared" si="627"/>
        <v>500</v>
      </c>
      <c r="GA523" s="85">
        <f t="shared" si="628"/>
        <v>500</v>
      </c>
      <c r="GB523" s="85">
        <f t="shared" si="629"/>
        <v>500</v>
      </c>
      <c r="GC523" s="85">
        <f t="shared" si="630"/>
        <v>500</v>
      </c>
      <c r="GD523" s="85">
        <f t="shared" si="631"/>
        <v>500</v>
      </c>
      <c r="GE523" s="85">
        <f t="shared" si="632"/>
        <v>500</v>
      </c>
      <c r="GF523" s="85">
        <f t="shared" si="633"/>
        <v>500</v>
      </c>
      <c r="GG523" s="85">
        <f t="shared" si="634"/>
        <v>500</v>
      </c>
      <c r="GH523" s="101">
        <f t="shared" si="601"/>
        <v>2</v>
      </c>
      <c r="GI523" s="102">
        <f t="shared" si="602"/>
        <v>6.3871368749999995</v>
      </c>
      <c r="GJ523" s="102">
        <f t="shared" si="603"/>
        <v>3.1935684374999997</v>
      </c>
      <c r="GK523" s="79">
        <f>ROW()</f>
        <v>523</v>
      </c>
    </row>
    <row r="524" spans="1:193" s="12" customFormat="1" ht="50.1" customHeight="1">
      <c r="A524" s="17">
        <f>ROW()</f>
        <v>524</v>
      </c>
      <c r="B524" s="32">
        <f t="shared" si="635"/>
        <v>518</v>
      </c>
      <c r="C524" s="33">
        <f t="shared" si="636"/>
        <v>518</v>
      </c>
      <c r="D524" s="31" t="s">
        <v>88</v>
      </c>
      <c r="E524" s="390">
        <f t="shared" si="604"/>
        <v>2.5920000000000001</v>
      </c>
      <c r="F524" s="107">
        <f t="shared" si="570"/>
        <v>2.8551937499999998</v>
      </c>
      <c r="G524" s="3">
        <v>0</v>
      </c>
      <c r="H524" s="4">
        <v>0</v>
      </c>
      <c r="I524" s="63"/>
      <c r="J524" s="15"/>
      <c r="K524" s="13"/>
      <c r="L524" s="98">
        <f t="shared" si="571"/>
        <v>1</v>
      </c>
      <c r="M524" s="99">
        <f>M5</f>
        <v>0.94499999999999995</v>
      </c>
      <c r="N524" s="100">
        <v>3.25</v>
      </c>
      <c r="O524" s="110"/>
      <c r="P524" s="95">
        <f t="shared" si="572"/>
        <v>3.07125</v>
      </c>
      <c r="Q524" s="15"/>
      <c r="R524" s="24">
        <f t="shared" si="605"/>
        <v>3</v>
      </c>
      <c r="S524" s="25">
        <v>0</v>
      </c>
      <c r="T524" s="63"/>
      <c r="U524" s="15"/>
      <c r="V524" s="13"/>
      <c r="W524" s="98">
        <f t="shared" si="573"/>
        <v>0</v>
      </c>
      <c r="X524" s="99">
        <f>X5</f>
        <v>0.97</v>
      </c>
      <c r="Y524" s="100"/>
      <c r="Z524" s="110"/>
      <c r="AA524" s="95">
        <f t="shared" si="574"/>
        <v>0</v>
      </c>
      <c r="AB524" s="15"/>
      <c r="AC524" s="24">
        <f t="shared" si="606"/>
        <v>0</v>
      </c>
      <c r="AD524" s="5">
        <v>0</v>
      </c>
      <c r="AE524" s="63"/>
      <c r="AF524" s="15"/>
      <c r="AG524" s="13"/>
      <c r="AH524" s="98">
        <f t="shared" si="575"/>
        <v>0</v>
      </c>
      <c r="AI524" s="99">
        <f>AI5</f>
        <v>0.95499999999999996</v>
      </c>
      <c r="AJ524" s="100"/>
      <c r="AK524" s="110"/>
      <c r="AL524" s="95">
        <f t="shared" si="576"/>
        <v>0</v>
      </c>
      <c r="AM524" s="15"/>
      <c r="AN524" s="24">
        <f t="shared" si="607"/>
        <v>0</v>
      </c>
      <c r="AO524" s="5">
        <v>0</v>
      </c>
      <c r="AP524" s="63"/>
      <c r="AQ524" s="15"/>
      <c r="AR524" s="13"/>
      <c r="AS524" s="98">
        <f t="shared" si="577"/>
        <v>1</v>
      </c>
      <c r="AT524" s="99">
        <f>AT5</f>
        <v>0.96</v>
      </c>
      <c r="AU524" s="100">
        <v>2.7</v>
      </c>
      <c r="AV524" s="110"/>
      <c r="AW524" s="95">
        <f t="shared" si="578"/>
        <v>2.5920000000000001</v>
      </c>
      <c r="AX524" s="15"/>
      <c r="AY524" s="24">
        <f t="shared" si="608"/>
        <v>1</v>
      </c>
      <c r="AZ524" s="5">
        <v>0</v>
      </c>
      <c r="BA524" s="63"/>
      <c r="BB524" s="15"/>
      <c r="BC524" s="13"/>
      <c r="BD524" s="98">
        <f t="shared" si="579"/>
        <v>0</v>
      </c>
      <c r="BE524" s="99">
        <f>BE5</f>
        <v>0.98</v>
      </c>
      <c r="BF524" s="100"/>
      <c r="BG524" s="110"/>
      <c r="BH524" s="95">
        <f t="shared" si="580"/>
        <v>0</v>
      </c>
      <c r="BI524" s="15"/>
      <c r="BJ524" s="24">
        <f t="shared" si="609"/>
        <v>0</v>
      </c>
      <c r="BK524" s="5">
        <v>0</v>
      </c>
      <c r="BL524" s="63"/>
      <c r="BM524" s="15"/>
      <c r="BN524" s="13"/>
      <c r="BO524" s="98">
        <f t="shared" si="581"/>
        <v>1</v>
      </c>
      <c r="BP524" s="99">
        <f>BP5</f>
        <v>0.94499999999999995</v>
      </c>
      <c r="BQ524" s="100">
        <v>3.07125</v>
      </c>
      <c r="BR524" s="110"/>
      <c r="BS524" s="95">
        <f t="shared" si="582"/>
        <v>2.90233125</v>
      </c>
      <c r="BT524" s="15"/>
      <c r="BU524" s="24">
        <f t="shared" si="610"/>
        <v>2</v>
      </c>
      <c r="BV524" s="5">
        <v>0</v>
      </c>
      <c r="BW524" s="63"/>
      <c r="BX524" s="15"/>
      <c r="BY524" s="13"/>
      <c r="BZ524" s="98">
        <f t="shared" si="583"/>
        <v>0</v>
      </c>
      <c r="CA524" s="99">
        <f>CA5</f>
        <v>1</v>
      </c>
      <c r="CB524" s="100"/>
      <c r="CC524" s="110"/>
      <c r="CD524" s="95">
        <f t="shared" si="584"/>
        <v>0</v>
      </c>
      <c r="CE524" s="15"/>
      <c r="CF524" s="24">
        <f t="shared" si="611"/>
        <v>0</v>
      </c>
      <c r="CG524" s="5">
        <v>0</v>
      </c>
      <c r="CH524" s="63"/>
      <c r="CI524" s="15"/>
      <c r="CJ524" s="13"/>
      <c r="CK524" s="98">
        <f t="shared" si="585"/>
        <v>0</v>
      </c>
      <c r="CL524" s="99">
        <f>CL5</f>
        <v>1</v>
      </c>
      <c r="CM524" s="100"/>
      <c r="CN524" s="110"/>
      <c r="CO524" s="95">
        <f t="shared" si="586"/>
        <v>0</v>
      </c>
      <c r="CP524" s="15"/>
      <c r="CQ524" s="24">
        <f t="shared" si="612"/>
        <v>0</v>
      </c>
      <c r="CR524" s="5">
        <v>0</v>
      </c>
      <c r="CS524" s="63"/>
      <c r="CT524" s="15"/>
      <c r="CU524" s="13"/>
      <c r="CV524" s="98">
        <f t="shared" si="587"/>
        <v>0</v>
      </c>
      <c r="CW524" s="99">
        <f>CW5</f>
        <v>1</v>
      </c>
      <c r="CX524" s="100"/>
      <c r="CY524" s="110"/>
      <c r="CZ524" s="95">
        <f t="shared" si="588"/>
        <v>0</v>
      </c>
      <c r="DA524" s="15"/>
      <c r="DB524" s="24">
        <f t="shared" si="613"/>
        <v>0</v>
      </c>
      <c r="DC524" s="5">
        <v>0</v>
      </c>
      <c r="DD524" s="63"/>
      <c r="DE524" s="15"/>
      <c r="DF524" s="13"/>
      <c r="DG524" s="98">
        <f t="shared" si="589"/>
        <v>0</v>
      </c>
      <c r="DH524" s="99">
        <f>DH5</f>
        <v>1</v>
      </c>
      <c r="DI524" s="100"/>
      <c r="DJ524" s="110"/>
      <c r="DK524" s="95">
        <f t="shared" si="590"/>
        <v>0</v>
      </c>
      <c r="DL524" s="15"/>
      <c r="DM524" s="24">
        <f t="shared" si="614"/>
        <v>0</v>
      </c>
      <c r="DN524" s="5">
        <v>0</v>
      </c>
      <c r="DO524" s="63"/>
      <c r="DP524" s="15"/>
      <c r="DQ524" s="13"/>
      <c r="DR524" s="98">
        <f t="shared" si="591"/>
        <v>0</v>
      </c>
      <c r="DS524" s="99">
        <f>DS5</f>
        <v>1</v>
      </c>
      <c r="DT524" s="100"/>
      <c r="DU524" s="110"/>
      <c r="DV524" s="95">
        <f t="shared" si="592"/>
        <v>0</v>
      </c>
      <c r="DW524" s="15"/>
      <c r="DX524" s="24">
        <f t="shared" si="615"/>
        <v>0</v>
      </c>
      <c r="DY524" s="5">
        <v>0</v>
      </c>
      <c r="DZ524" s="63"/>
      <c r="EA524" s="15"/>
      <c r="EB524" s="13"/>
      <c r="EC524" s="98">
        <f t="shared" si="593"/>
        <v>0</v>
      </c>
      <c r="ED524" s="99">
        <f>ED5</f>
        <v>1</v>
      </c>
      <c r="EE524" s="100"/>
      <c r="EF524" s="110"/>
      <c r="EG524" s="95">
        <f t="shared" si="594"/>
        <v>0</v>
      </c>
      <c r="EH524" s="15"/>
      <c r="EI524" s="24">
        <f t="shared" si="616"/>
        <v>0</v>
      </c>
      <c r="EJ524" s="5">
        <v>0</v>
      </c>
      <c r="EK524" s="63"/>
      <c r="EL524" s="15"/>
      <c r="EM524" s="13"/>
      <c r="EN524" s="98">
        <f t="shared" si="595"/>
        <v>0</v>
      </c>
      <c r="EO524" s="99">
        <f>EO5</f>
        <v>1</v>
      </c>
      <c r="EP524" s="100"/>
      <c r="EQ524" s="110"/>
      <c r="ER524" s="95">
        <f t="shared" si="596"/>
        <v>0</v>
      </c>
      <c r="ES524" s="15"/>
      <c r="ET524" s="24">
        <f t="shared" si="617"/>
        <v>0</v>
      </c>
      <c r="EU524" s="5">
        <v>0</v>
      </c>
      <c r="EV524" s="63"/>
      <c r="EW524" s="15"/>
      <c r="EX524" s="13"/>
      <c r="EY524" s="98">
        <f t="shared" si="597"/>
        <v>0</v>
      </c>
      <c r="EZ524" s="99">
        <f>EZ5</f>
        <v>1</v>
      </c>
      <c r="FA524" s="100"/>
      <c r="FB524" s="110"/>
      <c r="FC524" s="95">
        <f t="shared" si="598"/>
        <v>0</v>
      </c>
      <c r="FD524" s="15"/>
      <c r="FE524" s="24">
        <f t="shared" si="618"/>
        <v>0</v>
      </c>
      <c r="FF524" s="5">
        <v>0</v>
      </c>
      <c r="FG524" s="63"/>
      <c r="FH524" s="15"/>
      <c r="FI524" s="13"/>
      <c r="FJ524" s="98">
        <f t="shared" si="599"/>
        <v>0</v>
      </c>
      <c r="FK524" s="99">
        <f>FK5</f>
        <v>1</v>
      </c>
      <c r="FL524" s="100"/>
      <c r="FM524" s="110"/>
      <c r="FN524" s="95">
        <f t="shared" si="600"/>
        <v>0</v>
      </c>
      <c r="FO524" s="15"/>
      <c r="FP524" s="24">
        <f t="shared" si="619"/>
        <v>0</v>
      </c>
      <c r="FQ524" s="5">
        <v>0</v>
      </c>
      <c r="FR524" s="8">
        <v>0</v>
      </c>
      <c r="FS524" s="84">
        <f t="shared" si="620"/>
        <v>3.07125</v>
      </c>
      <c r="FT524" s="85">
        <f t="shared" si="621"/>
        <v>500</v>
      </c>
      <c r="FU524" s="85">
        <f t="shared" si="622"/>
        <v>500</v>
      </c>
      <c r="FV524" s="85">
        <f t="shared" si="623"/>
        <v>2.5920000000000001</v>
      </c>
      <c r="FW524" s="85">
        <f t="shared" si="624"/>
        <v>500</v>
      </c>
      <c r="FX524" s="85">
        <f t="shared" si="625"/>
        <v>2.90233125</v>
      </c>
      <c r="FY524" s="85">
        <f t="shared" si="626"/>
        <v>500</v>
      </c>
      <c r="FZ524" s="85">
        <f t="shared" si="627"/>
        <v>500</v>
      </c>
      <c r="GA524" s="85">
        <f t="shared" si="628"/>
        <v>500</v>
      </c>
      <c r="GB524" s="85">
        <f t="shared" si="629"/>
        <v>500</v>
      </c>
      <c r="GC524" s="85">
        <f t="shared" si="630"/>
        <v>500</v>
      </c>
      <c r="GD524" s="85">
        <f t="shared" si="631"/>
        <v>500</v>
      </c>
      <c r="GE524" s="85">
        <f t="shared" si="632"/>
        <v>500</v>
      </c>
      <c r="GF524" s="85">
        <f t="shared" si="633"/>
        <v>500</v>
      </c>
      <c r="GG524" s="85">
        <f t="shared" si="634"/>
        <v>500</v>
      </c>
      <c r="GH524" s="101">
        <f t="shared" si="601"/>
        <v>3</v>
      </c>
      <c r="GI524" s="102">
        <f t="shared" si="602"/>
        <v>8.5655812499999993</v>
      </c>
      <c r="GJ524" s="102">
        <f t="shared" si="603"/>
        <v>2.8551937499999998</v>
      </c>
      <c r="GK524" s="79">
        <f>ROW()</f>
        <v>524</v>
      </c>
    </row>
    <row r="525" spans="1:193" s="12" customFormat="1" ht="50.1" customHeight="1">
      <c r="A525" s="17">
        <f>ROW()</f>
        <v>525</v>
      </c>
      <c r="B525" s="32">
        <f t="shared" si="635"/>
        <v>519</v>
      </c>
      <c r="C525" s="33">
        <f t="shared" si="636"/>
        <v>519</v>
      </c>
      <c r="D525" s="31" t="s">
        <v>89</v>
      </c>
      <c r="E525" s="390">
        <f t="shared" si="604"/>
        <v>4.1280000000000001</v>
      </c>
      <c r="F525" s="107">
        <f t="shared" si="570"/>
        <v>4.1280000000000001</v>
      </c>
      <c r="G525" s="3">
        <v>0</v>
      </c>
      <c r="H525" s="4">
        <v>0</v>
      </c>
      <c r="I525" s="63"/>
      <c r="J525" s="15"/>
      <c r="K525" s="13"/>
      <c r="L525" s="98">
        <f t="shared" si="571"/>
        <v>0</v>
      </c>
      <c r="M525" s="99">
        <f>M5</f>
        <v>0.94499999999999995</v>
      </c>
      <c r="N525" s="100"/>
      <c r="O525" s="110" t="s">
        <v>242</v>
      </c>
      <c r="P525" s="95">
        <f t="shared" si="572"/>
        <v>0</v>
      </c>
      <c r="Q525" s="15"/>
      <c r="R525" s="24">
        <f t="shared" si="605"/>
        <v>0</v>
      </c>
      <c r="S525" s="25">
        <v>0</v>
      </c>
      <c r="T525" s="63"/>
      <c r="U525" s="15"/>
      <c r="V525" s="13"/>
      <c r="W525" s="98">
        <f t="shared" si="573"/>
        <v>0</v>
      </c>
      <c r="X525" s="99">
        <f>X5</f>
        <v>0.97</v>
      </c>
      <c r="Y525" s="100"/>
      <c r="Z525" s="110"/>
      <c r="AA525" s="95">
        <f t="shared" si="574"/>
        <v>0</v>
      </c>
      <c r="AB525" s="15"/>
      <c r="AC525" s="24">
        <f t="shared" si="606"/>
        <v>0</v>
      </c>
      <c r="AD525" s="5">
        <v>0</v>
      </c>
      <c r="AE525" s="63"/>
      <c r="AF525" s="15"/>
      <c r="AG525" s="13"/>
      <c r="AH525" s="98">
        <f t="shared" si="575"/>
        <v>0</v>
      </c>
      <c r="AI525" s="99">
        <f>AI5</f>
        <v>0.95499999999999996</v>
      </c>
      <c r="AJ525" s="100"/>
      <c r="AK525" s="110"/>
      <c r="AL525" s="95">
        <f t="shared" si="576"/>
        <v>0</v>
      </c>
      <c r="AM525" s="15"/>
      <c r="AN525" s="24">
        <f t="shared" si="607"/>
        <v>0</v>
      </c>
      <c r="AO525" s="5">
        <v>0</v>
      </c>
      <c r="AP525" s="63"/>
      <c r="AQ525" s="15"/>
      <c r="AR525" s="13"/>
      <c r="AS525" s="98">
        <f t="shared" si="577"/>
        <v>1</v>
      </c>
      <c r="AT525" s="99">
        <f>AT5</f>
        <v>0.96</v>
      </c>
      <c r="AU525" s="100">
        <v>4.3</v>
      </c>
      <c r="AV525" s="110"/>
      <c r="AW525" s="95">
        <f t="shared" si="578"/>
        <v>4.1280000000000001</v>
      </c>
      <c r="AX525" s="15"/>
      <c r="AY525" s="24">
        <f t="shared" si="608"/>
        <v>1</v>
      </c>
      <c r="AZ525" s="5">
        <v>0</v>
      </c>
      <c r="BA525" s="63"/>
      <c r="BB525" s="15"/>
      <c r="BC525" s="13"/>
      <c r="BD525" s="98">
        <f t="shared" si="579"/>
        <v>0</v>
      </c>
      <c r="BE525" s="99">
        <f>BE5</f>
        <v>0.98</v>
      </c>
      <c r="BF525" s="100"/>
      <c r="BG525" s="110"/>
      <c r="BH525" s="95">
        <f t="shared" si="580"/>
        <v>0</v>
      </c>
      <c r="BI525" s="15"/>
      <c r="BJ525" s="24">
        <f t="shared" si="609"/>
        <v>0</v>
      </c>
      <c r="BK525" s="5">
        <v>0</v>
      </c>
      <c r="BL525" s="63"/>
      <c r="BM525" s="15"/>
      <c r="BN525" s="13"/>
      <c r="BO525" s="98">
        <f t="shared" si="581"/>
        <v>0</v>
      </c>
      <c r="BP525" s="99">
        <f>BP5</f>
        <v>0.94499999999999995</v>
      </c>
      <c r="BQ525" s="100"/>
      <c r="BR525" s="110"/>
      <c r="BS525" s="95">
        <f t="shared" si="582"/>
        <v>0</v>
      </c>
      <c r="BT525" s="15"/>
      <c r="BU525" s="24">
        <f t="shared" si="610"/>
        <v>0</v>
      </c>
      <c r="BV525" s="5">
        <v>0</v>
      </c>
      <c r="BW525" s="63"/>
      <c r="BX525" s="15"/>
      <c r="BY525" s="13"/>
      <c r="BZ525" s="98">
        <f t="shared" si="583"/>
        <v>0</v>
      </c>
      <c r="CA525" s="99">
        <f>CA5</f>
        <v>1</v>
      </c>
      <c r="CB525" s="100"/>
      <c r="CC525" s="110"/>
      <c r="CD525" s="95">
        <f t="shared" si="584"/>
        <v>0</v>
      </c>
      <c r="CE525" s="15"/>
      <c r="CF525" s="24">
        <f t="shared" si="611"/>
        <v>0</v>
      </c>
      <c r="CG525" s="5">
        <v>0</v>
      </c>
      <c r="CH525" s="63"/>
      <c r="CI525" s="15"/>
      <c r="CJ525" s="13"/>
      <c r="CK525" s="98">
        <f t="shared" si="585"/>
        <v>0</v>
      </c>
      <c r="CL525" s="99">
        <f>CL5</f>
        <v>1</v>
      </c>
      <c r="CM525" s="100"/>
      <c r="CN525" s="110"/>
      <c r="CO525" s="95">
        <f t="shared" si="586"/>
        <v>0</v>
      </c>
      <c r="CP525" s="15"/>
      <c r="CQ525" s="24">
        <f t="shared" si="612"/>
        <v>0</v>
      </c>
      <c r="CR525" s="5">
        <v>0</v>
      </c>
      <c r="CS525" s="63"/>
      <c r="CT525" s="15"/>
      <c r="CU525" s="13"/>
      <c r="CV525" s="98">
        <f t="shared" si="587"/>
        <v>0</v>
      </c>
      <c r="CW525" s="99">
        <f>CW5</f>
        <v>1</v>
      </c>
      <c r="CX525" s="100"/>
      <c r="CY525" s="110"/>
      <c r="CZ525" s="95">
        <f t="shared" si="588"/>
        <v>0</v>
      </c>
      <c r="DA525" s="15"/>
      <c r="DB525" s="24">
        <f t="shared" si="613"/>
        <v>0</v>
      </c>
      <c r="DC525" s="5">
        <v>0</v>
      </c>
      <c r="DD525" s="63"/>
      <c r="DE525" s="15"/>
      <c r="DF525" s="13"/>
      <c r="DG525" s="98">
        <f t="shared" si="589"/>
        <v>0</v>
      </c>
      <c r="DH525" s="99">
        <f>DH5</f>
        <v>1</v>
      </c>
      <c r="DI525" s="100"/>
      <c r="DJ525" s="110"/>
      <c r="DK525" s="95">
        <f t="shared" si="590"/>
        <v>0</v>
      </c>
      <c r="DL525" s="15"/>
      <c r="DM525" s="24">
        <f t="shared" si="614"/>
        <v>0</v>
      </c>
      <c r="DN525" s="5">
        <v>0</v>
      </c>
      <c r="DO525" s="63"/>
      <c r="DP525" s="15"/>
      <c r="DQ525" s="13"/>
      <c r="DR525" s="98">
        <f t="shared" si="591"/>
        <v>0</v>
      </c>
      <c r="DS525" s="99">
        <f>DS5</f>
        <v>1</v>
      </c>
      <c r="DT525" s="100"/>
      <c r="DU525" s="110"/>
      <c r="DV525" s="95">
        <f t="shared" si="592"/>
        <v>0</v>
      </c>
      <c r="DW525" s="15"/>
      <c r="DX525" s="24">
        <f t="shared" si="615"/>
        <v>0</v>
      </c>
      <c r="DY525" s="5">
        <v>0</v>
      </c>
      <c r="DZ525" s="63"/>
      <c r="EA525" s="15"/>
      <c r="EB525" s="13"/>
      <c r="EC525" s="98">
        <f t="shared" si="593"/>
        <v>0</v>
      </c>
      <c r="ED525" s="99">
        <f>ED5</f>
        <v>1</v>
      </c>
      <c r="EE525" s="100"/>
      <c r="EF525" s="110"/>
      <c r="EG525" s="95">
        <f t="shared" si="594"/>
        <v>0</v>
      </c>
      <c r="EH525" s="15"/>
      <c r="EI525" s="24">
        <f t="shared" si="616"/>
        <v>0</v>
      </c>
      <c r="EJ525" s="5">
        <v>0</v>
      </c>
      <c r="EK525" s="63"/>
      <c r="EL525" s="15"/>
      <c r="EM525" s="13"/>
      <c r="EN525" s="98">
        <f t="shared" si="595"/>
        <v>0</v>
      </c>
      <c r="EO525" s="99">
        <f>EO5</f>
        <v>1</v>
      </c>
      <c r="EP525" s="100"/>
      <c r="EQ525" s="110"/>
      <c r="ER525" s="95">
        <f t="shared" si="596"/>
        <v>0</v>
      </c>
      <c r="ES525" s="15"/>
      <c r="ET525" s="24">
        <f t="shared" si="617"/>
        <v>0</v>
      </c>
      <c r="EU525" s="5">
        <v>0</v>
      </c>
      <c r="EV525" s="63"/>
      <c r="EW525" s="15"/>
      <c r="EX525" s="13"/>
      <c r="EY525" s="98">
        <f t="shared" si="597"/>
        <v>0</v>
      </c>
      <c r="EZ525" s="99">
        <f>EZ5</f>
        <v>1</v>
      </c>
      <c r="FA525" s="100"/>
      <c r="FB525" s="110"/>
      <c r="FC525" s="95">
        <f t="shared" si="598"/>
        <v>0</v>
      </c>
      <c r="FD525" s="15"/>
      <c r="FE525" s="24">
        <f t="shared" si="618"/>
        <v>0</v>
      </c>
      <c r="FF525" s="5">
        <v>0</v>
      </c>
      <c r="FG525" s="63"/>
      <c r="FH525" s="15"/>
      <c r="FI525" s="13"/>
      <c r="FJ525" s="98">
        <f t="shared" si="599"/>
        <v>0</v>
      </c>
      <c r="FK525" s="99">
        <f>FK5</f>
        <v>1</v>
      </c>
      <c r="FL525" s="100"/>
      <c r="FM525" s="110"/>
      <c r="FN525" s="95">
        <f t="shared" si="600"/>
        <v>0</v>
      </c>
      <c r="FO525" s="15"/>
      <c r="FP525" s="24">
        <f t="shared" si="619"/>
        <v>0</v>
      </c>
      <c r="FQ525" s="5">
        <v>0</v>
      </c>
      <c r="FR525" s="8">
        <v>0</v>
      </c>
      <c r="FS525" s="84">
        <f t="shared" si="620"/>
        <v>500</v>
      </c>
      <c r="FT525" s="85">
        <f t="shared" si="621"/>
        <v>500</v>
      </c>
      <c r="FU525" s="85">
        <f t="shared" si="622"/>
        <v>500</v>
      </c>
      <c r="FV525" s="85">
        <f t="shared" si="623"/>
        <v>4.1280000000000001</v>
      </c>
      <c r="FW525" s="85">
        <f t="shared" si="624"/>
        <v>500</v>
      </c>
      <c r="FX525" s="85">
        <f t="shared" si="625"/>
        <v>500</v>
      </c>
      <c r="FY525" s="85">
        <f t="shared" si="626"/>
        <v>500</v>
      </c>
      <c r="FZ525" s="85">
        <f t="shared" si="627"/>
        <v>500</v>
      </c>
      <c r="GA525" s="85">
        <f t="shared" si="628"/>
        <v>500</v>
      </c>
      <c r="GB525" s="85">
        <f t="shared" si="629"/>
        <v>500</v>
      </c>
      <c r="GC525" s="85">
        <f t="shared" si="630"/>
        <v>500</v>
      </c>
      <c r="GD525" s="85">
        <f t="shared" si="631"/>
        <v>500</v>
      </c>
      <c r="GE525" s="85">
        <f t="shared" si="632"/>
        <v>500</v>
      </c>
      <c r="GF525" s="85">
        <f t="shared" si="633"/>
        <v>500</v>
      </c>
      <c r="GG525" s="85">
        <f t="shared" si="634"/>
        <v>500</v>
      </c>
      <c r="GH525" s="101">
        <f t="shared" si="601"/>
        <v>1</v>
      </c>
      <c r="GI525" s="102">
        <f t="shared" si="602"/>
        <v>4.1280000000000001</v>
      </c>
      <c r="GJ525" s="102">
        <f t="shared" si="603"/>
        <v>4.1280000000000001</v>
      </c>
      <c r="GK525" s="79">
        <f>ROW()</f>
        <v>525</v>
      </c>
    </row>
    <row r="526" spans="1:193" s="12" customFormat="1" ht="50.1" customHeight="1">
      <c r="A526" s="17">
        <f>ROW()</f>
        <v>526</v>
      </c>
      <c r="B526" s="32">
        <f t="shared" si="635"/>
        <v>520</v>
      </c>
      <c r="C526" s="33">
        <f t="shared" si="636"/>
        <v>520</v>
      </c>
      <c r="D526" s="31" t="s">
        <v>90</v>
      </c>
      <c r="E526" s="390">
        <f t="shared" si="604"/>
        <v>8.4605188499999997</v>
      </c>
      <c r="F526" s="107">
        <f t="shared" si="570"/>
        <v>9.9084372124999991</v>
      </c>
      <c r="G526" s="3">
        <v>0</v>
      </c>
      <c r="H526" s="4">
        <v>0</v>
      </c>
      <c r="I526" s="63"/>
      <c r="J526" s="15"/>
      <c r="K526" s="13"/>
      <c r="L526" s="98">
        <f t="shared" si="571"/>
        <v>1</v>
      </c>
      <c r="M526" s="99">
        <f>M5</f>
        <v>0.94499999999999995</v>
      </c>
      <c r="N526" s="100">
        <v>9.4740000000000002</v>
      </c>
      <c r="O526" s="110">
        <v>123253</v>
      </c>
      <c r="P526" s="95">
        <f t="shared" si="572"/>
        <v>8.9529300000000003</v>
      </c>
      <c r="Q526" s="15"/>
      <c r="R526" s="24">
        <f t="shared" si="605"/>
        <v>2</v>
      </c>
      <c r="S526" s="25">
        <v>0</v>
      </c>
      <c r="T526" s="63"/>
      <c r="U526" s="15"/>
      <c r="V526" s="13"/>
      <c r="W526" s="98">
        <f t="shared" si="573"/>
        <v>1</v>
      </c>
      <c r="X526" s="99">
        <f>X5</f>
        <v>0.97</v>
      </c>
      <c r="Y526" s="100">
        <v>10.19</v>
      </c>
      <c r="Z526" s="110"/>
      <c r="AA526" s="95">
        <f t="shared" si="574"/>
        <v>9.8842999999999996</v>
      </c>
      <c r="AB526" s="15"/>
      <c r="AC526" s="24">
        <f t="shared" si="606"/>
        <v>3</v>
      </c>
      <c r="AD526" s="5">
        <v>0</v>
      </c>
      <c r="AE526" s="63"/>
      <c r="AF526" s="15"/>
      <c r="AG526" s="13"/>
      <c r="AH526" s="98">
        <f t="shared" si="575"/>
        <v>0</v>
      </c>
      <c r="AI526" s="99">
        <f>AI5</f>
        <v>0.95499999999999996</v>
      </c>
      <c r="AJ526" s="100"/>
      <c r="AK526" s="110"/>
      <c r="AL526" s="95">
        <f t="shared" si="576"/>
        <v>0</v>
      </c>
      <c r="AM526" s="15"/>
      <c r="AN526" s="24">
        <f t="shared" si="607"/>
        <v>0</v>
      </c>
      <c r="AO526" s="5">
        <v>0</v>
      </c>
      <c r="AP526" s="63"/>
      <c r="AQ526" s="15"/>
      <c r="AR526" s="13"/>
      <c r="AS526" s="98">
        <f t="shared" si="577"/>
        <v>1</v>
      </c>
      <c r="AT526" s="99">
        <f>AT5</f>
        <v>0.96</v>
      </c>
      <c r="AU526" s="100">
        <v>12.85</v>
      </c>
      <c r="AV526" s="110"/>
      <c r="AW526" s="95">
        <f t="shared" si="578"/>
        <v>12.335999999999999</v>
      </c>
      <c r="AX526" s="15"/>
      <c r="AY526" s="24">
        <f t="shared" si="608"/>
        <v>4</v>
      </c>
      <c r="AZ526" s="5">
        <v>0</v>
      </c>
      <c r="BA526" s="63"/>
      <c r="BB526" s="15"/>
      <c r="BC526" s="13"/>
      <c r="BD526" s="98">
        <f t="shared" si="579"/>
        <v>0</v>
      </c>
      <c r="BE526" s="99">
        <f>BE5</f>
        <v>0.98</v>
      </c>
      <c r="BF526" s="100"/>
      <c r="BG526" s="110"/>
      <c r="BH526" s="95">
        <f t="shared" si="580"/>
        <v>0</v>
      </c>
      <c r="BI526" s="15"/>
      <c r="BJ526" s="24">
        <f t="shared" si="609"/>
        <v>0</v>
      </c>
      <c r="BK526" s="5">
        <v>0</v>
      </c>
      <c r="BL526" s="63"/>
      <c r="BM526" s="15"/>
      <c r="BN526" s="13"/>
      <c r="BO526" s="98">
        <f t="shared" si="581"/>
        <v>1</v>
      </c>
      <c r="BP526" s="99">
        <f>BP5</f>
        <v>0.94499999999999995</v>
      </c>
      <c r="BQ526" s="100">
        <v>8.9529300000000003</v>
      </c>
      <c r="BR526" s="110"/>
      <c r="BS526" s="95">
        <f t="shared" si="582"/>
        <v>8.4605188499999997</v>
      </c>
      <c r="BT526" s="15"/>
      <c r="BU526" s="24">
        <f t="shared" si="610"/>
        <v>1</v>
      </c>
      <c r="BV526" s="5">
        <v>0</v>
      </c>
      <c r="BW526" s="63"/>
      <c r="BX526" s="15"/>
      <c r="BY526" s="13"/>
      <c r="BZ526" s="98">
        <f t="shared" si="583"/>
        <v>0</v>
      </c>
      <c r="CA526" s="99">
        <f>CA5</f>
        <v>1</v>
      </c>
      <c r="CB526" s="100"/>
      <c r="CC526" s="110"/>
      <c r="CD526" s="95">
        <f t="shared" si="584"/>
        <v>0</v>
      </c>
      <c r="CE526" s="15"/>
      <c r="CF526" s="24">
        <f t="shared" si="611"/>
        <v>0</v>
      </c>
      <c r="CG526" s="5">
        <v>0</v>
      </c>
      <c r="CH526" s="63"/>
      <c r="CI526" s="15"/>
      <c r="CJ526" s="13"/>
      <c r="CK526" s="98">
        <f t="shared" si="585"/>
        <v>0</v>
      </c>
      <c r="CL526" s="99">
        <f>CL5</f>
        <v>1</v>
      </c>
      <c r="CM526" s="100"/>
      <c r="CN526" s="110"/>
      <c r="CO526" s="95">
        <f t="shared" si="586"/>
        <v>0</v>
      </c>
      <c r="CP526" s="15"/>
      <c r="CQ526" s="24">
        <f t="shared" si="612"/>
        <v>0</v>
      </c>
      <c r="CR526" s="5">
        <v>0</v>
      </c>
      <c r="CS526" s="63"/>
      <c r="CT526" s="15"/>
      <c r="CU526" s="13"/>
      <c r="CV526" s="98">
        <f t="shared" si="587"/>
        <v>0</v>
      </c>
      <c r="CW526" s="99">
        <f>CW5</f>
        <v>1</v>
      </c>
      <c r="CX526" s="100"/>
      <c r="CY526" s="110"/>
      <c r="CZ526" s="95">
        <f t="shared" si="588"/>
        <v>0</v>
      </c>
      <c r="DA526" s="15"/>
      <c r="DB526" s="24">
        <f t="shared" si="613"/>
        <v>0</v>
      </c>
      <c r="DC526" s="5">
        <v>0</v>
      </c>
      <c r="DD526" s="63"/>
      <c r="DE526" s="15"/>
      <c r="DF526" s="13"/>
      <c r="DG526" s="98">
        <f t="shared" si="589"/>
        <v>0</v>
      </c>
      <c r="DH526" s="99">
        <f>DH5</f>
        <v>1</v>
      </c>
      <c r="DI526" s="100"/>
      <c r="DJ526" s="110"/>
      <c r="DK526" s="95">
        <f t="shared" si="590"/>
        <v>0</v>
      </c>
      <c r="DL526" s="15"/>
      <c r="DM526" s="24">
        <f t="shared" si="614"/>
        <v>0</v>
      </c>
      <c r="DN526" s="5">
        <v>0</v>
      </c>
      <c r="DO526" s="63"/>
      <c r="DP526" s="15"/>
      <c r="DQ526" s="13"/>
      <c r="DR526" s="98">
        <f t="shared" si="591"/>
        <v>0</v>
      </c>
      <c r="DS526" s="99">
        <f>DS5</f>
        <v>1</v>
      </c>
      <c r="DT526" s="100"/>
      <c r="DU526" s="110"/>
      <c r="DV526" s="95">
        <f t="shared" si="592"/>
        <v>0</v>
      </c>
      <c r="DW526" s="15"/>
      <c r="DX526" s="24">
        <f t="shared" si="615"/>
        <v>0</v>
      </c>
      <c r="DY526" s="5">
        <v>0</v>
      </c>
      <c r="DZ526" s="63"/>
      <c r="EA526" s="15"/>
      <c r="EB526" s="13"/>
      <c r="EC526" s="98">
        <f t="shared" si="593"/>
        <v>0</v>
      </c>
      <c r="ED526" s="99">
        <f>ED5</f>
        <v>1</v>
      </c>
      <c r="EE526" s="100"/>
      <c r="EF526" s="110"/>
      <c r="EG526" s="95">
        <f t="shared" si="594"/>
        <v>0</v>
      </c>
      <c r="EH526" s="15"/>
      <c r="EI526" s="24">
        <f t="shared" si="616"/>
        <v>0</v>
      </c>
      <c r="EJ526" s="5">
        <v>0</v>
      </c>
      <c r="EK526" s="63"/>
      <c r="EL526" s="15"/>
      <c r="EM526" s="13"/>
      <c r="EN526" s="98">
        <f t="shared" si="595"/>
        <v>0</v>
      </c>
      <c r="EO526" s="99">
        <f>EO5</f>
        <v>1</v>
      </c>
      <c r="EP526" s="100"/>
      <c r="EQ526" s="110"/>
      <c r="ER526" s="95">
        <f t="shared" si="596"/>
        <v>0</v>
      </c>
      <c r="ES526" s="15"/>
      <c r="ET526" s="24">
        <f t="shared" si="617"/>
        <v>0</v>
      </c>
      <c r="EU526" s="5">
        <v>0</v>
      </c>
      <c r="EV526" s="63"/>
      <c r="EW526" s="15"/>
      <c r="EX526" s="13"/>
      <c r="EY526" s="98">
        <f t="shared" si="597"/>
        <v>0</v>
      </c>
      <c r="EZ526" s="99">
        <f>EZ5</f>
        <v>1</v>
      </c>
      <c r="FA526" s="100"/>
      <c r="FB526" s="110"/>
      <c r="FC526" s="95">
        <f t="shared" si="598"/>
        <v>0</v>
      </c>
      <c r="FD526" s="15"/>
      <c r="FE526" s="24">
        <f t="shared" si="618"/>
        <v>0</v>
      </c>
      <c r="FF526" s="5">
        <v>0</v>
      </c>
      <c r="FG526" s="63"/>
      <c r="FH526" s="15"/>
      <c r="FI526" s="13"/>
      <c r="FJ526" s="98">
        <f t="shared" si="599"/>
        <v>0</v>
      </c>
      <c r="FK526" s="99">
        <f>FK5</f>
        <v>1</v>
      </c>
      <c r="FL526" s="100"/>
      <c r="FM526" s="110"/>
      <c r="FN526" s="95">
        <f t="shared" si="600"/>
        <v>0</v>
      </c>
      <c r="FO526" s="15"/>
      <c r="FP526" s="24">
        <f t="shared" si="619"/>
        <v>0</v>
      </c>
      <c r="FQ526" s="5">
        <v>0</v>
      </c>
      <c r="FR526" s="8">
        <v>0</v>
      </c>
      <c r="FS526" s="84">
        <f t="shared" si="620"/>
        <v>8.9529300000000003</v>
      </c>
      <c r="FT526" s="85">
        <f t="shared" si="621"/>
        <v>9.8842999999999996</v>
      </c>
      <c r="FU526" s="85">
        <f t="shared" si="622"/>
        <v>500</v>
      </c>
      <c r="FV526" s="85">
        <f t="shared" si="623"/>
        <v>12.335999999999999</v>
      </c>
      <c r="FW526" s="85">
        <f t="shared" si="624"/>
        <v>500</v>
      </c>
      <c r="FX526" s="85">
        <f t="shared" si="625"/>
        <v>8.4605188499999997</v>
      </c>
      <c r="FY526" s="85">
        <f t="shared" si="626"/>
        <v>500</v>
      </c>
      <c r="FZ526" s="85">
        <f t="shared" si="627"/>
        <v>500</v>
      </c>
      <c r="GA526" s="85">
        <f t="shared" si="628"/>
        <v>500</v>
      </c>
      <c r="GB526" s="85">
        <f t="shared" si="629"/>
        <v>500</v>
      </c>
      <c r="GC526" s="85">
        <f t="shared" si="630"/>
        <v>500</v>
      </c>
      <c r="GD526" s="85">
        <f t="shared" si="631"/>
        <v>500</v>
      </c>
      <c r="GE526" s="85">
        <f t="shared" si="632"/>
        <v>500</v>
      </c>
      <c r="GF526" s="85">
        <f t="shared" si="633"/>
        <v>500</v>
      </c>
      <c r="GG526" s="85">
        <f t="shared" si="634"/>
        <v>500</v>
      </c>
      <c r="GH526" s="101">
        <f t="shared" si="601"/>
        <v>4</v>
      </c>
      <c r="GI526" s="102">
        <f t="shared" si="602"/>
        <v>39.633748849999996</v>
      </c>
      <c r="GJ526" s="102">
        <f t="shared" si="603"/>
        <v>9.9084372124999991</v>
      </c>
      <c r="GK526" s="79">
        <f>ROW()</f>
        <v>526</v>
      </c>
    </row>
    <row r="527" spans="1:193" s="12" customFormat="1" ht="50.1" customHeight="1">
      <c r="A527" s="17">
        <f>ROW()</f>
        <v>527</v>
      </c>
      <c r="B527" s="32">
        <f t="shared" si="635"/>
        <v>521</v>
      </c>
      <c r="C527" s="33">
        <f t="shared" si="636"/>
        <v>521</v>
      </c>
      <c r="D527" s="31" t="s">
        <v>91</v>
      </c>
      <c r="E527" s="390">
        <f t="shared" si="604"/>
        <v>15.577380000000002</v>
      </c>
      <c r="F527" s="107">
        <f t="shared" si="570"/>
        <v>15.577380000000002</v>
      </c>
      <c r="G527" s="3">
        <v>0</v>
      </c>
      <c r="H527" s="4">
        <v>0</v>
      </c>
      <c r="I527" s="63"/>
      <c r="J527" s="15"/>
      <c r="K527" s="13"/>
      <c r="L527" s="98">
        <f t="shared" si="571"/>
        <v>1</v>
      </c>
      <c r="M527" s="99">
        <f>M5</f>
        <v>0.94499999999999995</v>
      </c>
      <c r="N527" s="100">
        <v>16.484000000000002</v>
      </c>
      <c r="O527" s="110">
        <v>123604</v>
      </c>
      <c r="P527" s="95">
        <f t="shared" si="572"/>
        <v>15.577380000000002</v>
      </c>
      <c r="Q527" s="15"/>
      <c r="R527" s="24">
        <f t="shared" si="605"/>
        <v>1</v>
      </c>
      <c r="S527" s="25">
        <v>0</v>
      </c>
      <c r="T527" s="63"/>
      <c r="U527" s="15"/>
      <c r="V527" s="13"/>
      <c r="W527" s="98">
        <f t="shared" si="573"/>
        <v>0</v>
      </c>
      <c r="X527" s="99">
        <f>X5</f>
        <v>0.97</v>
      </c>
      <c r="Y527" s="100"/>
      <c r="Z527" s="110"/>
      <c r="AA527" s="95">
        <f t="shared" si="574"/>
        <v>0</v>
      </c>
      <c r="AB527" s="15"/>
      <c r="AC527" s="24">
        <f t="shared" si="606"/>
        <v>0</v>
      </c>
      <c r="AD527" s="5">
        <v>0</v>
      </c>
      <c r="AE527" s="63"/>
      <c r="AF527" s="15"/>
      <c r="AG527" s="13"/>
      <c r="AH527" s="98">
        <f t="shared" si="575"/>
        <v>0</v>
      </c>
      <c r="AI527" s="99">
        <f>AI5</f>
        <v>0.95499999999999996</v>
      </c>
      <c r="AJ527" s="100"/>
      <c r="AK527" s="110"/>
      <c r="AL527" s="95">
        <f t="shared" si="576"/>
        <v>0</v>
      </c>
      <c r="AM527" s="15"/>
      <c r="AN527" s="24">
        <f t="shared" si="607"/>
        <v>0</v>
      </c>
      <c r="AO527" s="5">
        <v>0</v>
      </c>
      <c r="AP527" s="63"/>
      <c r="AQ527" s="15"/>
      <c r="AR527" s="13"/>
      <c r="AS527" s="98">
        <f t="shared" si="577"/>
        <v>0</v>
      </c>
      <c r="AT527" s="99">
        <f>AT5</f>
        <v>0.96</v>
      </c>
      <c r="AU527" s="100"/>
      <c r="AV527" s="110"/>
      <c r="AW527" s="95">
        <f t="shared" si="578"/>
        <v>0</v>
      </c>
      <c r="AX527" s="15"/>
      <c r="AY527" s="24">
        <f t="shared" si="608"/>
        <v>0</v>
      </c>
      <c r="AZ527" s="5">
        <v>0</v>
      </c>
      <c r="BA527" s="63"/>
      <c r="BB527" s="15"/>
      <c r="BC527" s="13"/>
      <c r="BD527" s="98">
        <f t="shared" si="579"/>
        <v>0</v>
      </c>
      <c r="BE527" s="99">
        <f>BE5</f>
        <v>0.98</v>
      </c>
      <c r="BF527" s="100"/>
      <c r="BG527" s="110"/>
      <c r="BH527" s="95">
        <f t="shared" si="580"/>
        <v>0</v>
      </c>
      <c r="BI527" s="15"/>
      <c r="BJ527" s="24">
        <f t="shared" si="609"/>
        <v>0</v>
      </c>
      <c r="BK527" s="5">
        <v>0</v>
      </c>
      <c r="BL527" s="63"/>
      <c r="BM527" s="15"/>
      <c r="BN527" s="13"/>
      <c r="BO527" s="98">
        <f t="shared" si="581"/>
        <v>0</v>
      </c>
      <c r="BP527" s="99">
        <f>BP5</f>
        <v>0.94499999999999995</v>
      </c>
      <c r="BQ527" s="100"/>
      <c r="BR527" s="110"/>
      <c r="BS527" s="95">
        <f t="shared" si="582"/>
        <v>0</v>
      </c>
      <c r="BT527" s="15"/>
      <c r="BU527" s="24">
        <f t="shared" si="610"/>
        <v>0</v>
      </c>
      <c r="BV527" s="5">
        <v>0</v>
      </c>
      <c r="BW527" s="63"/>
      <c r="BX527" s="15"/>
      <c r="BY527" s="13"/>
      <c r="BZ527" s="98">
        <f t="shared" si="583"/>
        <v>0</v>
      </c>
      <c r="CA527" s="99">
        <f>CA5</f>
        <v>1</v>
      </c>
      <c r="CB527" s="100"/>
      <c r="CC527" s="110"/>
      <c r="CD527" s="95">
        <f t="shared" si="584"/>
        <v>0</v>
      </c>
      <c r="CE527" s="15"/>
      <c r="CF527" s="24">
        <f t="shared" si="611"/>
        <v>0</v>
      </c>
      <c r="CG527" s="5">
        <v>0</v>
      </c>
      <c r="CH527" s="63"/>
      <c r="CI527" s="15"/>
      <c r="CJ527" s="13"/>
      <c r="CK527" s="98">
        <f t="shared" si="585"/>
        <v>0</v>
      </c>
      <c r="CL527" s="99">
        <f>CL5</f>
        <v>1</v>
      </c>
      <c r="CM527" s="100"/>
      <c r="CN527" s="110"/>
      <c r="CO527" s="95">
        <f t="shared" si="586"/>
        <v>0</v>
      </c>
      <c r="CP527" s="15"/>
      <c r="CQ527" s="24">
        <f t="shared" si="612"/>
        <v>0</v>
      </c>
      <c r="CR527" s="5">
        <v>0</v>
      </c>
      <c r="CS527" s="63"/>
      <c r="CT527" s="15"/>
      <c r="CU527" s="13"/>
      <c r="CV527" s="98">
        <f t="shared" si="587"/>
        <v>0</v>
      </c>
      <c r="CW527" s="99">
        <f>CW5</f>
        <v>1</v>
      </c>
      <c r="CX527" s="100"/>
      <c r="CY527" s="110"/>
      <c r="CZ527" s="95">
        <f t="shared" si="588"/>
        <v>0</v>
      </c>
      <c r="DA527" s="15"/>
      <c r="DB527" s="24">
        <f t="shared" si="613"/>
        <v>0</v>
      </c>
      <c r="DC527" s="5">
        <v>0</v>
      </c>
      <c r="DD527" s="63"/>
      <c r="DE527" s="15"/>
      <c r="DF527" s="13"/>
      <c r="DG527" s="98">
        <f t="shared" si="589"/>
        <v>0</v>
      </c>
      <c r="DH527" s="99">
        <f>DH5</f>
        <v>1</v>
      </c>
      <c r="DI527" s="100"/>
      <c r="DJ527" s="110"/>
      <c r="DK527" s="95">
        <f t="shared" si="590"/>
        <v>0</v>
      </c>
      <c r="DL527" s="15"/>
      <c r="DM527" s="24">
        <f t="shared" si="614"/>
        <v>0</v>
      </c>
      <c r="DN527" s="5">
        <v>0</v>
      </c>
      <c r="DO527" s="63"/>
      <c r="DP527" s="15"/>
      <c r="DQ527" s="13"/>
      <c r="DR527" s="98">
        <f t="shared" si="591"/>
        <v>0</v>
      </c>
      <c r="DS527" s="99">
        <f>DS5</f>
        <v>1</v>
      </c>
      <c r="DT527" s="100"/>
      <c r="DU527" s="110"/>
      <c r="DV527" s="95">
        <f t="shared" si="592"/>
        <v>0</v>
      </c>
      <c r="DW527" s="15"/>
      <c r="DX527" s="24">
        <f t="shared" si="615"/>
        <v>0</v>
      </c>
      <c r="DY527" s="5">
        <v>0</v>
      </c>
      <c r="DZ527" s="63"/>
      <c r="EA527" s="15"/>
      <c r="EB527" s="13"/>
      <c r="EC527" s="98">
        <f t="shared" si="593"/>
        <v>0</v>
      </c>
      <c r="ED527" s="99">
        <f>ED5</f>
        <v>1</v>
      </c>
      <c r="EE527" s="100"/>
      <c r="EF527" s="110"/>
      <c r="EG527" s="95">
        <f t="shared" si="594"/>
        <v>0</v>
      </c>
      <c r="EH527" s="15"/>
      <c r="EI527" s="24">
        <f t="shared" si="616"/>
        <v>0</v>
      </c>
      <c r="EJ527" s="5">
        <v>0</v>
      </c>
      <c r="EK527" s="63"/>
      <c r="EL527" s="15"/>
      <c r="EM527" s="13"/>
      <c r="EN527" s="98">
        <f t="shared" si="595"/>
        <v>0</v>
      </c>
      <c r="EO527" s="99">
        <f>EO5</f>
        <v>1</v>
      </c>
      <c r="EP527" s="100"/>
      <c r="EQ527" s="110"/>
      <c r="ER527" s="95">
        <f t="shared" si="596"/>
        <v>0</v>
      </c>
      <c r="ES527" s="15"/>
      <c r="ET527" s="24">
        <f t="shared" si="617"/>
        <v>0</v>
      </c>
      <c r="EU527" s="5">
        <v>0</v>
      </c>
      <c r="EV527" s="63"/>
      <c r="EW527" s="15"/>
      <c r="EX527" s="13"/>
      <c r="EY527" s="98">
        <f t="shared" si="597"/>
        <v>0</v>
      </c>
      <c r="EZ527" s="99">
        <f>EZ5</f>
        <v>1</v>
      </c>
      <c r="FA527" s="100"/>
      <c r="FB527" s="110"/>
      <c r="FC527" s="95">
        <f t="shared" si="598"/>
        <v>0</v>
      </c>
      <c r="FD527" s="15"/>
      <c r="FE527" s="24">
        <f t="shared" si="618"/>
        <v>0</v>
      </c>
      <c r="FF527" s="5">
        <v>0</v>
      </c>
      <c r="FG527" s="63"/>
      <c r="FH527" s="15"/>
      <c r="FI527" s="13"/>
      <c r="FJ527" s="98">
        <f t="shared" si="599"/>
        <v>0</v>
      </c>
      <c r="FK527" s="99">
        <f>FK5</f>
        <v>1</v>
      </c>
      <c r="FL527" s="100"/>
      <c r="FM527" s="110"/>
      <c r="FN527" s="95">
        <f t="shared" si="600"/>
        <v>0</v>
      </c>
      <c r="FO527" s="15"/>
      <c r="FP527" s="24">
        <f t="shared" si="619"/>
        <v>0</v>
      </c>
      <c r="FQ527" s="5">
        <v>0</v>
      </c>
      <c r="FR527" s="8">
        <v>0</v>
      </c>
      <c r="FS527" s="84">
        <f t="shared" si="620"/>
        <v>15.577380000000002</v>
      </c>
      <c r="FT527" s="85">
        <f t="shared" si="621"/>
        <v>500</v>
      </c>
      <c r="FU527" s="85">
        <f t="shared" si="622"/>
        <v>500</v>
      </c>
      <c r="FV527" s="85">
        <f t="shared" si="623"/>
        <v>500</v>
      </c>
      <c r="FW527" s="85">
        <f t="shared" si="624"/>
        <v>500</v>
      </c>
      <c r="FX527" s="85">
        <f t="shared" si="625"/>
        <v>500</v>
      </c>
      <c r="FY527" s="85">
        <f t="shared" si="626"/>
        <v>500</v>
      </c>
      <c r="FZ527" s="85">
        <f t="shared" si="627"/>
        <v>500</v>
      </c>
      <c r="GA527" s="85">
        <f t="shared" si="628"/>
        <v>500</v>
      </c>
      <c r="GB527" s="85">
        <f t="shared" si="629"/>
        <v>500</v>
      </c>
      <c r="GC527" s="85">
        <f t="shared" si="630"/>
        <v>500</v>
      </c>
      <c r="GD527" s="85">
        <f t="shared" si="631"/>
        <v>500</v>
      </c>
      <c r="GE527" s="85">
        <f t="shared" si="632"/>
        <v>500</v>
      </c>
      <c r="GF527" s="85">
        <f t="shared" si="633"/>
        <v>500</v>
      </c>
      <c r="GG527" s="85">
        <f t="shared" si="634"/>
        <v>500</v>
      </c>
      <c r="GH527" s="101">
        <f t="shared" si="601"/>
        <v>1</v>
      </c>
      <c r="GI527" s="102">
        <f t="shared" si="602"/>
        <v>15.577380000000002</v>
      </c>
      <c r="GJ527" s="102">
        <f t="shared" si="603"/>
        <v>15.577380000000002</v>
      </c>
      <c r="GK527" s="79">
        <f>ROW()</f>
        <v>527</v>
      </c>
    </row>
    <row r="528" spans="1:193" s="12" customFormat="1" ht="50.1" customHeight="1">
      <c r="A528" s="17">
        <f>ROW()</f>
        <v>528</v>
      </c>
      <c r="B528" s="32">
        <f t="shared" si="635"/>
        <v>522</v>
      </c>
      <c r="C528" s="33">
        <f t="shared" si="636"/>
        <v>522</v>
      </c>
      <c r="D528" s="31" t="s">
        <v>92</v>
      </c>
      <c r="E528" s="390">
        <f t="shared" si="604"/>
        <v>17.318399999999997</v>
      </c>
      <c r="F528" s="107">
        <f t="shared" si="570"/>
        <v>17.318399999999997</v>
      </c>
      <c r="G528" s="3">
        <v>0</v>
      </c>
      <c r="H528" s="4">
        <v>0</v>
      </c>
      <c r="I528" s="63"/>
      <c r="J528" s="15"/>
      <c r="K528" s="13"/>
      <c r="L528" s="98">
        <f t="shared" si="571"/>
        <v>0</v>
      </c>
      <c r="M528" s="99">
        <f>M5</f>
        <v>0.94499999999999995</v>
      </c>
      <c r="N528" s="100"/>
      <c r="O528" s="110"/>
      <c r="P528" s="95">
        <f t="shared" si="572"/>
        <v>0</v>
      </c>
      <c r="Q528" s="15"/>
      <c r="R528" s="24">
        <f t="shared" si="605"/>
        <v>0</v>
      </c>
      <c r="S528" s="25">
        <v>0</v>
      </c>
      <c r="T528" s="63"/>
      <c r="U528" s="15"/>
      <c r="V528" s="13"/>
      <c r="W528" s="98">
        <f t="shared" si="573"/>
        <v>0</v>
      </c>
      <c r="X528" s="99">
        <f>X5</f>
        <v>0.97</v>
      </c>
      <c r="Y528" s="100"/>
      <c r="Z528" s="110"/>
      <c r="AA528" s="95">
        <f t="shared" si="574"/>
        <v>0</v>
      </c>
      <c r="AB528" s="15"/>
      <c r="AC528" s="24">
        <f t="shared" si="606"/>
        <v>0</v>
      </c>
      <c r="AD528" s="5">
        <v>0</v>
      </c>
      <c r="AE528" s="63"/>
      <c r="AF528" s="15"/>
      <c r="AG528" s="13"/>
      <c r="AH528" s="98">
        <f t="shared" si="575"/>
        <v>0</v>
      </c>
      <c r="AI528" s="99">
        <f>AI5</f>
        <v>0.95499999999999996</v>
      </c>
      <c r="AJ528" s="100"/>
      <c r="AK528" s="110"/>
      <c r="AL528" s="95">
        <f t="shared" si="576"/>
        <v>0</v>
      </c>
      <c r="AM528" s="15"/>
      <c r="AN528" s="24">
        <f t="shared" si="607"/>
        <v>0</v>
      </c>
      <c r="AO528" s="5">
        <v>0</v>
      </c>
      <c r="AP528" s="63"/>
      <c r="AQ528" s="15"/>
      <c r="AR528" s="13"/>
      <c r="AS528" s="98">
        <f t="shared" si="577"/>
        <v>1</v>
      </c>
      <c r="AT528" s="99">
        <f>AT5</f>
        <v>0.96</v>
      </c>
      <c r="AU528" s="100">
        <v>18.04</v>
      </c>
      <c r="AV528" s="110"/>
      <c r="AW528" s="95">
        <f t="shared" si="578"/>
        <v>17.318399999999997</v>
      </c>
      <c r="AX528" s="15"/>
      <c r="AY528" s="24">
        <f t="shared" si="608"/>
        <v>1</v>
      </c>
      <c r="AZ528" s="5">
        <v>0</v>
      </c>
      <c r="BA528" s="63"/>
      <c r="BB528" s="15"/>
      <c r="BC528" s="13"/>
      <c r="BD528" s="98">
        <f t="shared" si="579"/>
        <v>0</v>
      </c>
      <c r="BE528" s="99">
        <f>BE5</f>
        <v>0.98</v>
      </c>
      <c r="BF528" s="100"/>
      <c r="BG528" s="110"/>
      <c r="BH528" s="95">
        <f t="shared" si="580"/>
        <v>0</v>
      </c>
      <c r="BI528" s="15"/>
      <c r="BJ528" s="24">
        <f t="shared" si="609"/>
        <v>0</v>
      </c>
      <c r="BK528" s="5">
        <v>0</v>
      </c>
      <c r="BL528" s="63"/>
      <c r="BM528" s="15"/>
      <c r="BN528" s="13"/>
      <c r="BO528" s="98">
        <f t="shared" si="581"/>
        <v>0</v>
      </c>
      <c r="BP528" s="99">
        <f>BP5</f>
        <v>0.94499999999999995</v>
      </c>
      <c r="BQ528" s="100"/>
      <c r="BR528" s="110"/>
      <c r="BS528" s="95">
        <f t="shared" si="582"/>
        <v>0</v>
      </c>
      <c r="BT528" s="15"/>
      <c r="BU528" s="24">
        <f t="shared" si="610"/>
        <v>0</v>
      </c>
      <c r="BV528" s="5">
        <v>0</v>
      </c>
      <c r="BW528" s="63"/>
      <c r="BX528" s="15"/>
      <c r="BY528" s="13"/>
      <c r="BZ528" s="98">
        <f t="shared" si="583"/>
        <v>0</v>
      </c>
      <c r="CA528" s="99">
        <f>CA5</f>
        <v>1</v>
      </c>
      <c r="CB528" s="100"/>
      <c r="CC528" s="110"/>
      <c r="CD528" s="95">
        <f t="shared" si="584"/>
        <v>0</v>
      </c>
      <c r="CE528" s="15"/>
      <c r="CF528" s="24">
        <f t="shared" si="611"/>
        <v>0</v>
      </c>
      <c r="CG528" s="5">
        <v>0</v>
      </c>
      <c r="CH528" s="63"/>
      <c r="CI528" s="15"/>
      <c r="CJ528" s="13"/>
      <c r="CK528" s="98">
        <f t="shared" si="585"/>
        <v>0</v>
      </c>
      <c r="CL528" s="99">
        <f>CL5</f>
        <v>1</v>
      </c>
      <c r="CM528" s="100"/>
      <c r="CN528" s="110"/>
      <c r="CO528" s="95">
        <f t="shared" si="586"/>
        <v>0</v>
      </c>
      <c r="CP528" s="15"/>
      <c r="CQ528" s="24">
        <f t="shared" si="612"/>
        <v>0</v>
      </c>
      <c r="CR528" s="5">
        <v>0</v>
      </c>
      <c r="CS528" s="63"/>
      <c r="CT528" s="15"/>
      <c r="CU528" s="13"/>
      <c r="CV528" s="98">
        <f t="shared" si="587"/>
        <v>0</v>
      </c>
      <c r="CW528" s="99">
        <f>CW5</f>
        <v>1</v>
      </c>
      <c r="CX528" s="100"/>
      <c r="CY528" s="110"/>
      <c r="CZ528" s="95">
        <f t="shared" si="588"/>
        <v>0</v>
      </c>
      <c r="DA528" s="15"/>
      <c r="DB528" s="24">
        <f t="shared" si="613"/>
        <v>0</v>
      </c>
      <c r="DC528" s="5">
        <v>0</v>
      </c>
      <c r="DD528" s="63"/>
      <c r="DE528" s="15"/>
      <c r="DF528" s="13"/>
      <c r="DG528" s="98">
        <f t="shared" si="589"/>
        <v>0</v>
      </c>
      <c r="DH528" s="99">
        <f>DH5</f>
        <v>1</v>
      </c>
      <c r="DI528" s="100"/>
      <c r="DJ528" s="110"/>
      <c r="DK528" s="95">
        <f t="shared" si="590"/>
        <v>0</v>
      </c>
      <c r="DL528" s="15"/>
      <c r="DM528" s="24">
        <f t="shared" si="614"/>
        <v>0</v>
      </c>
      <c r="DN528" s="5">
        <v>0</v>
      </c>
      <c r="DO528" s="63"/>
      <c r="DP528" s="15"/>
      <c r="DQ528" s="13"/>
      <c r="DR528" s="98">
        <f t="shared" si="591"/>
        <v>0</v>
      </c>
      <c r="DS528" s="99">
        <f>DS5</f>
        <v>1</v>
      </c>
      <c r="DT528" s="100"/>
      <c r="DU528" s="110"/>
      <c r="DV528" s="95">
        <f t="shared" si="592"/>
        <v>0</v>
      </c>
      <c r="DW528" s="15"/>
      <c r="DX528" s="24">
        <f t="shared" si="615"/>
        <v>0</v>
      </c>
      <c r="DY528" s="5">
        <v>0</v>
      </c>
      <c r="DZ528" s="63"/>
      <c r="EA528" s="15"/>
      <c r="EB528" s="13"/>
      <c r="EC528" s="98">
        <f t="shared" si="593"/>
        <v>0</v>
      </c>
      <c r="ED528" s="99">
        <f>ED5</f>
        <v>1</v>
      </c>
      <c r="EE528" s="100"/>
      <c r="EF528" s="110"/>
      <c r="EG528" s="95">
        <f t="shared" si="594"/>
        <v>0</v>
      </c>
      <c r="EH528" s="15"/>
      <c r="EI528" s="24">
        <f t="shared" si="616"/>
        <v>0</v>
      </c>
      <c r="EJ528" s="5">
        <v>0</v>
      </c>
      <c r="EK528" s="63"/>
      <c r="EL528" s="15"/>
      <c r="EM528" s="13"/>
      <c r="EN528" s="98">
        <f t="shared" si="595"/>
        <v>0</v>
      </c>
      <c r="EO528" s="99">
        <f>EO5</f>
        <v>1</v>
      </c>
      <c r="EP528" s="100"/>
      <c r="EQ528" s="110"/>
      <c r="ER528" s="95">
        <f t="shared" si="596"/>
        <v>0</v>
      </c>
      <c r="ES528" s="15"/>
      <c r="ET528" s="24">
        <f t="shared" si="617"/>
        <v>0</v>
      </c>
      <c r="EU528" s="5">
        <v>0</v>
      </c>
      <c r="EV528" s="63"/>
      <c r="EW528" s="15"/>
      <c r="EX528" s="13"/>
      <c r="EY528" s="98">
        <f t="shared" si="597"/>
        <v>0</v>
      </c>
      <c r="EZ528" s="99">
        <f>EZ5</f>
        <v>1</v>
      </c>
      <c r="FA528" s="100"/>
      <c r="FB528" s="110"/>
      <c r="FC528" s="95">
        <f t="shared" si="598"/>
        <v>0</v>
      </c>
      <c r="FD528" s="15"/>
      <c r="FE528" s="24">
        <f t="shared" si="618"/>
        <v>0</v>
      </c>
      <c r="FF528" s="5">
        <v>0</v>
      </c>
      <c r="FG528" s="63"/>
      <c r="FH528" s="15"/>
      <c r="FI528" s="13"/>
      <c r="FJ528" s="98">
        <f t="shared" si="599"/>
        <v>0</v>
      </c>
      <c r="FK528" s="99">
        <f>FK5</f>
        <v>1</v>
      </c>
      <c r="FL528" s="100"/>
      <c r="FM528" s="110"/>
      <c r="FN528" s="95">
        <f t="shared" si="600"/>
        <v>0</v>
      </c>
      <c r="FO528" s="15"/>
      <c r="FP528" s="24">
        <f t="shared" si="619"/>
        <v>0</v>
      </c>
      <c r="FQ528" s="5">
        <v>0</v>
      </c>
      <c r="FR528" s="8">
        <v>0</v>
      </c>
      <c r="FS528" s="84">
        <f t="shared" si="620"/>
        <v>500</v>
      </c>
      <c r="FT528" s="85">
        <f t="shared" si="621"/>
        <v>500</v>
      </c>
      <c r="FU528" s="85">
        <f t="shared" si="622"/>
        <v>500</v>
      </c>
      <c r="FV528" s="85">
        <f t="shared" si="623"/>
        <v>17.318399999999997</v>
      </c>
      <c r="FW528" s="85">
        <f t="shared" si="624"/>
        <v>500</v>
      </c>
      <c r="FX528" s="85">
        <f t="shared" si="625"/>
        <v>500</v>
      </c>
      <c r="FY528" s="85">
        <f t="shared" si="626"/>
        <v>500</v>
      </c>
      <c r="FZ528" s="85">
        <f t="shared" si="627"/>
        <v>500</v>
      </c>
      <c r="GA528" s="85">
        <f t="shared" si="628"/>
        <v>500</v>
      </c>
      <c r="GB528" s="85">
        <f t="shared" si="629"/>
        <v>500</v>
      </c>
      <c r="GC528" s="85">
        <f t="shared" si="630"/>
        <v>500</v>
      </c>
      <c r="GD528" s="85">
        <f t="shared" si="631"/>
        <v>500</v>
      </c>
      <c r="GE528" s="85">
        <f t="shared" si="632"/>
        <v>500</v>
      </c>
      <c r="GF528" s="85">
        <f t="shared" si="633"/>
        <v>500</v>
      </c>
      <c r="GG528" s="85">
        <f t="shared" si="634"/>
        <v>500</v>
      </c>
      <c r="GH528" s="101">
        <f t="shared" si="601"/>
        <v>1</v>
      </c>
      <c r="GI528" s="102">
        <f t="shared" si="602"/>
        <v>17.318399999999997</v>
      </c>
      <c r="GJ528" s="102">
        <f t="shared" si="603"/>
        <v>17.318399999999997</v>
      </c>
      <c r="GK528" s="79">
        <f>ROW()</f>
        <v>528</v>
      </c>
    </row>
    <row r="529" spans="1:193" s="12" customFormat="1" ht="50.1" customHeight="1">
      <c r="A529" s="17">
        <f>ROW()</f>
        <v>529</v>
      </c>
      <c r="B529" s="32">
        <f t="shared" si="635"/>
        <v>523</v>
      </c>
      <c r="C529" s="33">
        <f t="shared" si="636"/>
        <v>523</v>
      </c>
      <c r="D529" s="31" t="s">
        <v>93</v>
      </c>
      <c r="E529" s="390">
        <f t="shared" si="604"/>
        <v>5.9600488499999997</v>
      </c>
      <c r="F529" s="107">
        <f t="shared" si="570"/>
        <v>6.1334894250000005</v>
      </c>
      <c r="G529" s="3">
        <v>0</v>
      </c>
      <c r="H529" s="4">
        <v>0</v>
      </c>
      <c r="I529" s="63"/>
      <c r="J529" s="15"/>
      <c r="K529" s="13"/>
      <c r="L529" s="98">
        <f t="shared" si="571"/>
        <v>1</v>
      </c>
      <c r="M529" s="99">
        <f>M5</f>
        <v>0.94499999999999995</v>
      </c>
      <c r="N529" s="100">
        <v>6.6740000000000004</v>
      </c>
      <c r="O529" s="110">
        <v>123179</v>
      </c>
      <c r="P529" s="95">
        <f t="shared" si="572"/>
        <v>6.3069300000000004</v>
      </c>
      <c r="Q529" s="15"/>
      <c r="R529" s="24">
        <f t="shared" si="605"/>
        <v>2</v>
      </c>
      <c r="S529" s="25">
        <v>0</v>
      </c>
      <c r="T529" s="63"/>
      <c r="U529" s="15"/>
      <c r="V529" s="13"/>
      <c r="W529" s="98">
        <f t="shared" si="573"/>
        <v>0</v>
      </c>
      <c r="X529" s="99">
        <f>X5</f>
        <v>0.97</v>
      </c>
      <c r="Y529" s="100"/>
      <c r="Z529" s="110"/>
      <c r="AA529" s="95">
        <f t="shared" si="574"/>
        <v>0</v>
      </c>
      <c r="AB529" s="15"/>
      <c r="AC529" s="24">
        <f t="shared" si="606"/>
        <v>0</v>
      </c>
      <c r="AD529" s="5">
        <v>0</v>
      </c>
      <c r="AE529" s="63"/>
      <c r="AF529" s="15"/>
      <c r="AG529" s="13"/>
      <c r="AH529" s="98">
        <f t="shared" si="575"/>
        <v>0</v>
      </c>
      <c r="AI529" s="99">
        <f>AI5</f>
        <v>0.95499999999999996</v>
      </c>
      <c r="AJ529" s="100"/>
      <c r="AK529" s="110"/>
      <c r="AL529" s="95">
        <f t="shared" si="576"/>
        <v>0</v>
      </c>
      <c r="AM529" s="15"/>
      <c r="AN529" s="24">
        <f t="shared" si="607"/>
        <v>0</v>
      </c>
      <c r="AO529" s="5">
        <v>0</v>
      </c>
      <c r="AP529" s="63"/>
      <c r="AQ529" s="15"/>
      <c r="AR529" s="13"/>
      <c r="AS529" s="98">
        <f t="shared" si="577"/>
        <v>0</v>
      </c>
      <c r="AT529" s="99">
        <f>AT5</f>
        <v>0.96</v>
      </c>
      <c r="AU529" s="100"/>
      <c r="AV529" s="110"/>
      <c r="AW529" s="95">
        <f t="shared" si="578"/>
        <v>0</v>
      </c>
      <c r="AX529" s="15"/>
      <c r="AY529" s="24">
        <f t="shared" si="608"/>
        <v>0</v>
      </c>
      <c r="AZ529" s="5">
        <v>0</v>
      </c>
      <c r="BA529" s="63"/>
      <c r="BB529" s="15"/>
      <c r="BC529" s="13"/>
      <c r="BD529" s="98">
        <f t="shared" si="579"/>
        <v>0</v>
      </c>
      <c r="BE529" s="99">
        <f>BE5</f>
        <v>0.98</v>
      </c>
      <c r="BF529" s="100"/>
      <c r="BG529" s="110"/>
      <c r="BH529" s="95">
        <f t="shared" si="580"/>
        <v>0</v>
      </c>
      <c r="BI529" s="15"/>
      <c r="BJ529" s="24">
        <f t="shared" si="609"/>
        <v>0</v>
      </c>
      <c r="BK529" s="5">
        <v>0</v>
      </c>
      <c r="BL529" s="63"/>
      <c r="BM529" s="15"/>
      <c r="BN529" s="13"/>
      <c r="BO529" s="98">
        <f t="shared" si="581"/>
        <v>1</v>
      </c>
      <c r="BP529" s="99">
        <f>BP5</f>
        <v>0.94499999999999995</v>
      </c>
      <c r="BQ529" s="100">
        <v>6.3069300000000004</v>
      </c>
      <c r="BR529" s="110"/>
      <c r="BS529" s="95">
        <f t="shared" si="582"/>
        <v>5.9600488499999997</v>
      </c>
      <c r="BT529" s="15"/>
      <c r="BU529" s="24">
        <f t="shared" si="610"/>
        <v>1</v>
      </c>
      <c r="BV529" s="5">
        <v>0</v>
      </c>
      <c r="BW529" s="63"/>
      <c r="BX529" s="15"/>
      <c r="BY529" s="13"/>
      <c r="BZ529" s="98">
        <f t="shared" si="583"/>
        <v>0</v>
      </c>
      <c r="CA529" s="99">
        <f>CA5</f>
        <v>1</v>
      </c>
      <c r="CB529" s="100"/>
      <c r="CC529" s="110"/>
      <c r="CD529" s="95">
        <f t="shared" si="584"/>
        <v>0</v>
      </c>
      <c r="CE529" s="15"/>
      <c r="CF529" s="24">
        <f t="shared" si="611"/>
        <v>0</v>
      </c>
      <c r="CG529" s="5">
        <v>0</v>
      </c>
      <c r="CH529" s="63"/>
      <c r="CI529" s="15"/>
      <c r="CJ529" s="13"/>
      <c r="CK529" s="98">
        <f t="shared" si="585"/>
        <v>0</v>
      </c>
      <c r="CL529" s="99">
        <f>CL5</f>
        <v>1</v>
      </c>
      <c r="CM529" s="100"/>
      <c r="CN529" s="110"/>
      <c r="CO529" s="95">
        <f t="shared" si="586"/>
        <v>0</v>
      </c>
      <c r="CP529" s="15"/>
      <c r="CQ529" s="24">
        <f t="shared" si="612"/>
        <v>0</v>
      </c>
      <c r="CR529" s="5">
        <v>0</v>
      </c>
      <c r="CS529" s="63"/>
      <c r="CT529" s="15"/>
      <c r="CU529" s="13"/>
      <c r="CV529" s="98">
        <f t="shared" si="587"/>
        <v>0</v>
      </c>
      <c r="CW529" s="99">
        <f>CW5</f>
        <v>1</v>
      </c>
      <c r="CX529" s="100"/>
      <c r="CY529" s="110"/>
      <c r="CZ529" s="95">
        <f t="shared" si="588"/>
        <v>0</v>
      </c>
      <c r="DA529" s="15"/>
      <c r="DB529" s="24">
        <f t="shared" si="613"/>
        <v>0</v>
      </c>
      <c r="DC529" s="5">
        <v>0</v>
      </c>
      <c r="DD529" s="63"/>
      <c r="DE529" s="15"/>
      <c r="DF529" s="13"/>
      <c r="DG529" s="98">
        <f t="shared" si="589"/>
        <v>0</v>
      </c>
      <c r="DH529" s="99">
        <f>DH5</f>
        <v>1</v>
      </c>
      <c r="DI529" s="100"/>
      <c r="DJ529" s="110"/>
      <c r="DK529" s="95">
        <f t="shared" si="590"/>
        <v>0</v>
      </c>
      <c r="DL529" s="15"/>
      <c r="DM529" s="24">
        <f t="shared" si="614"/>
        <v>0</v>
      </c>
      <c r="DN529" s="5">
        <v>0</v>
      </c>
      <c r="DO529" s="63"/>
      <c r="DP529" s="15"/>
      <c r="DQ529" s="13"/>
      <c r="DR529" s="98">
        <f t="shared" si="591"/>
        <v>0</v>
      </c>
      <c r="DS529" s="99">
        <f>DS5</f>
        <v>1</v>
      </c>
      <c r="DT529" s="100"/>
      <c r="DU529" s="110"/>
      <c r="DV529" s="95">
        <f t="shared" si="592"/>
        <v>0</v>
      </c>
      <c r="DW529" s="15"/>
      <c r="DX529" s="24">
        <f t="shared" si="615"/>
        <v>0</v>
      </c>
      <c r="DY529" s="5">
        <v>0</v>
      </c>
      <c r="DZ529" s="63"/>
      <c r="EA529" s="15"/>
      <c r="EB529" s="13"/>
      <c r="EC529" s="98">
        <f t="shared" si="593"/>
        <v>0</v>
      </c>
      <c r="ED529" s="99">
        <f>ED5</f>
        <v>1</v>
      </c>
      <c r="EE529" s="100"/>
      <c r="EF529" s="110"/>
      <c r="EG529" s="95">
        <f t="shared" si="594"/>
        <v>0</v>
      </c>
      <c r="EH529" s="15"/>
      <c r="EI529" s="24">
        <f t="shared" si="616"/>
        <v>0</v>
      </c>
      <c r="EJ529" s="5">
        <v>0</v>
      </c>
      <c r="EK529" s="63"/>
      <c r="EL529" s="15"/>
      <c r="EM529" s="13"/>
      <c r="EN529" s="98">
        <f t="shared" si="595"/>
        <v>0</v>
      </c>
      <c r="EO529" s="99">
        <f>EO5</f>
        <v>1</v>
      </c>
      <c r="EP529" s="100"/>
      <c r="EQ529" s="110"/>
      <c r="ER529" s="95">
        <f t="shared" si="596"/>
        <v>0</v>
      </c>
      <c r="ES529" s="15"/>
      <c r="ET529" s="24">
        <f t="shared" si="617"/>
        <v>0</v>
      </c>
      <c r="EU529" s="5">
        <v>0</v>
      </c>
      <c r="EV529" s="63"/>
      <c r="EW529" s="15"/>
      <c r="EX529" s="13"/>
      <c r="EY529" s="98">
        <f t="shared" si="597"/>
        <v>0</v>
      </c>
      <c r="EZ529" s="99">
        <f>EZ5</f>
        <v>1</v>
      </c>
      <c r="FA529" s="100"/>
      <c r="FB529" s="110"/>
      <c r="FC529" s="95">
        <f t="shared" si="598"/>
        <v>0</v>
      </c>
      <c r="FD529" s="15"/>
      <c r="FE529" s="24">
        <f t="shared" si="618"/>
        <v>0</v>
      </c>
      <c r="FF529" s="5">
        <v>0</v>
      </c>
      <c r="FG529" s="63"/>
      <c r="FH529" s="15"/>
      <c r="FI529" s="13"/>
      <c r="FJ529" s="98">
        <f t="shared" si="599"/>
        <v>0</v>
      </c>
      <c r="FK529" s="99">
        <f>FK5</f>
        <v>1</v>
      </c>
      <c r="FL529" s="100"/>
      <c r="FM529" s="110"/>
      <c r="FN529" s="95">
        <f t="shared" si="600"/>
        <v>0</v>
      </c>
      <c r="FO529" s="15"/>
      <c r="FP529" s="24">
        <f t="shared" si="619"/>
        <v>0</v>
      </c>
      <c r="FQ529" s="5">
        <v>0</v>
      </c>
      <c r="FR529" s="8">
        <v>0</v>
      </c>
      <c r="FS529" s="84">
        <f t="shared" si="620"/>
        <v>6.3069300000000004</v>
      </c>
      <c r="FT529" s="85">
        <f t="shared" si="621"/>
        <v>500</v>
      </c>
      <c r="FU529" s="85">
        <f t="shared" si="622"/>
        <v>500</v>
      </c>
      <c r="FV529" s="85">
        <f t="shared" si="623"/>
        <v>500</v>
      </c>
      <c r="FW529" s="85">
        <f t="shared" si="624"/>
        <v>500</v>
      </c>
      <c r="FX529" s="85">
        <f t="shared" si="625"/>
        <v>5.9600488499999997</v>
      </c>
      <c r="FY529" s="85">
        <f t="shared" si="626"/>
        <v>500</v>
      </c>
      <c r="FZ529" s="85">
        <f t="shared" si="627"/>
        <v>500</v>
      </c>
      <c r="GA529" s="85">
        <f t="shared" si="628"/>
        <v>500</v>
      </c>
      <c r="GB529" s="85">
        <f t="shared" si="629"/>
        <v>500</v>
      </c>
      <c r="GC529" s="85">
        <f t="shared" si="630"/>
        <v>500</v>
      </c>
      <c r="GD529" s="85">
        <f t="shared" si="631"/>
        <v>500</v>
      </c>
      <c r="GE529" s="85">
        <f t="shared" si="632"/>
        <v>500</v>
      </c>
      <c r="GF529" s="85">
        <f t="shared" si="633"/>
        <v>500</v>
      </c>
      <c r="GG529" s="85">
        <f t="shared" si="634"/>
        <v>500</v>
      </c>
      <c r="GH529" s="101">
        <f t="shared" si="601"/>
        <v>2</v>
      </c>
      <c r="GI529" s="102">
        <f t="shared" si="602"/>
        <v>12.266978850000001</v>
      </c>
      <c r="GJ529" s="102">
        <f t="shared" si="603"/>
        <v>6.1334894250000005</v>
      </c>
      <c r="GK529" s="79">
        <f>ROW()</f>
        <v>529</v>
      </c>
    </row>
    <row r="530" spans="1:193" s="12" customFormat="1" ht="50.1" customHeight="1">
      <c r="A530" s="17">
        <f>ROW()</f>
        <v>530</v>
      </c>
      <c r="B530" s="32">
        <f t="shared" si="635"/>
        <v>524</v>
      </c>
      <c r="C530" s="33">
        <f t="shared" si="636"/>
        <v>524</v>
      </c>
      <c r="D530" s="31" t="s">
        <v>94</v>
      </c>
      <c r="E530" s="390">
        <f t="shared" si="604"/>
        <v>2.88672</v>
      </c>
      <c r="F530" s="107">
        <f t="shared" si="570"/>
        <v>4.7073599999999995</v>
      </c>
      <c r="G530" s="3">
        <v>0</v>
      </c>
      <c r="H530" s="4">
        <v>0</v>
      </c>
      <c r="I530" s="63"/>
      <c r="J530" s="15"/>
      <c r="K530" s="13"/>
      <c r="L530" s="98">
        <f t="shared" si="571"/>
        <v>0</v>
      </c>
      <c r="M530" s="99">
        <f>M5</f>
        <v>0.94499999999999995</v>
      </c>
      <c r="N530" s="100"/>
      <c r="O530" s="110"/>
      <c r="P530" s="95">
        <f t="shared" si="572"/>
        <v>0</v>
      </c>
      <c r="Q530" s="15"/>
      <c r="R530" s="24">
        <f t="shared" si="605"/>
        <v>0</v>
      </c>
      <c r="S530" s="25">
        <v>0</v>
      </c>
      <c r="T530" s="63"/>
      <c r="U530" s="15"/>
      <c r="V530" s="13"/>
      <c r="W530" s="98">
        <f t="shared" si="573"/>
        <v>1</v>
      </c>
      <c r="X530" s="99">
        <f>X5</f>
        <v>0.97</v>
      </c>
      <c r="Y530" s="100">
        <v>2.976</v>
      </c>
      <c r="Z530" s="110"/>
      <c r="AA530" s="95">
        <f t="shared" si="574"/>
        <v>2.88672</v>
      </c>
      <c r="AB530" s="15"/>
      <c r="AC530" s="24">
        <f t="shared" si="606"/>
        <v>1</v>
      </c>
      <c r="AD530" s="5">
        <v>0</v>
      </c>
      <c r="AE530" s="63"/>
      <c r="AF530" s="15"/>
      <c r="AG530" s="13"/>
      <c r="AH530" s="98">
        <f t="shared" si="575"/>
        <v>0</v>
      </c>
      <c r="AI530" s="99">
        <f>AI5</f>
        <v>0.95499999999999996</v>
      </c>
      <c r="AJ530" s="100"/>
      <c r="AK530" s="110"/>
      <c r="AL530" s="95">
        <f t="shared" si="576"/>
        <v>0</v>
      </c>
      <c r="AM530" s="15"/>
      <c r="AN530" s="24">
        <f t="shared" si="607"/>
        <v>0</v>
      </c>
      <c r="AO530" s="5">
        <v>0</v>
      </c>
      <c r="AP530" s="63"/>
      <c r="AQ530" s="15"/>
      <c r="AR530" s="13"/>
      <c r="AS530" s="98">
        <f t="shared" si="577"/>
        <v>1</v>
      </c>
      <c r="AT530" s="99">
        <f>AT5</f>
        <v>0.96</v>
      </c>
      <c r="AU530" s="100">
        <v>6.8</v>
      </c>
      <c r="AV530" s="110"/>
      <c r="AW530" s="95">
        <f t="shared" si="578"/>
        <v>6.5279999999999996</v>
      </c>
      <c r="AX530" s="15"/>
      <c r="AY530" s="24">
        <f t="shared" si="608"/>
        <v>2</v>
      </c>
      <c r="AZ530" s="5">
        <v>0</v>
      </c>
      <c r="BA530" s="63"/>
      <c r="BB530" s="15"/>
      <c r="BC530" s="13"/>
      <c r="BD530" s="98">
        <f t="shared" si="579"/>
        <v>0</v>
      </c>
      <c r="BE530" s="99">
        <f>BE5</f>
        <v>0.98</v>
      </c>
      <c r="BF530" s="100"/>
      <c r="BG530" s="110"/>
      <c r="BH530" s="95">
        <f t="shared" si="580"/>
        <v>0</v>
      </c>
      <c r="BI530" s="15"/>
      <c r="BJ530" s="24">
        <f t="shared" si="609"/>
        <v>0</v>
      </c>
      <c r="BK530" s="5">
        <v>0</v>
      </c>
      <c r="BL530" s="63"/>
      <c r="BM530" s="15"/>
      <c r="BN530" s="13"/>
      <c r="BO530" s="98">
        <f t="shared" si="581"/>
        <v>0</v>
      </c>
      <c r="BP530" s="99">
        <f>BP5</f>
        <v>0.94499999999999995</v>
      </c>
      <c r="BQ530" s="100"/>
      <c r="BR530" s="110"/>
      <c r="BS530" s="95">
        <f t="shared" si="582"/>
        <v>0</v>
      </c>
      <c r="BT530" s="15"/>
      <c r="BU530" s="24">
        <f t="shared" si="610"/>
        <v>0</v>
      </c>
      <c r="BV530" s="5">
        <v>0</v>
      </c>
      <c r="BW530" s="63"/>
      <c r="BX530" s="15"/>
      <c r="BY530" s="13"/>
      <c r="BZ530" s="98">
        <f t="shared" si="583"/>
        <v>0</v>
      </c>
      <c r="CA530" s="99">
        <f>CA5</f>
        <v>1</v>
      </c>
      <c r="CB530" s="100"/>
      <c r="CC530" s="110"/>
      <c r="CD530" s="95">
        <f t="shared" si="584"/>
        <v>0</v>
      </c>
      <c r="CE530" s="15"/>
      <c r="CF530" s="24">
        <f t="shared" si="611"/>
        <v>0</v>
      </c>
      <c r="CG530" s="5">
        <v>0</v>
      </c>
      <c r="CH530" s="63"/>
      <c r="CI530" s="15"/>
      <c r="CJ530" s="13"/>
      <c r="CK530" s="98">
        <f t="shared" si="585"/>
        <v>0</v>
      </c>
      <c r="CL530" s="99">
        <f>CL5</f>
        <v>1</v>
      </c>
      <c r="CM530" s="100"/>
      <c r="CN530" s="110"/>
      <c r="CO530" s="95">
        <f t="shared" si="586"/>
        <v>0</v>
      </c>
      <c r="CP530" s="15"/>
      <c r="CQ530" s="24">
        <f t="shared" si="612"/>
        <v>0</v>
      </c>
      <c r="CR530" s="5">
        <v>0</v>
      </c>
      <c r="CS530" s="63"/>
      <c r="CT530" s="15"/>
      <c r="CU530" s="13"/>
      <c r="CV530" s="98">
        <f t="shared" si="587"/>
        <v>0</v>
      </c>
      <c r="CW530" s="99">
        <f>CW5</f>
        <v>1</v>
      </c>
      <c r="CX530" s="100"/>
      <c r="CY530" s="110"/>
      <c r="CZ530" s="95">
        <f t="shared" si="588"/>
        <v>0</v>
      </c>
      <c r="DA530" s="15"/>
      <c r="DB530" s="24">
        <f t="shared" si="613"/>
        <v>0</v>
      </c>
      <c r="DC530" s="5">
        <v>0</v>
      </c>
      <c r="DD530" s="63"/>
      <c r="DE530" s="15"/>
      <c r="DF530" s="13"/>
      <c r="DG530" s="98">
        <f t="shared" si="589"/>
        <v>0</v>
      </c>
      <c r="DH530" s="99">
        <f>DH5</f>
        <v>1</v>
      </c>
      <c r="DI530" s="100"/>
      <c r="DJ530" s="110"/>
      <c r="DK530" s="95">
        <f t="shared" si="590"/>
        <v>0</v>
      </c>
      <c r="DL530" s="15"/>
      <c r="DM530" s="24">
        <f t="shared" si="614"/>
        <v>0</v>
      </c>
      <c r="DN530" s="5">
        <v>0</v>
      </c>
      <c r="DO530" s="63"/>
      <c r="DP530" s="15"/>
      <c r="DQ530" s="13"/>
      <c r="DR530" s="98">
        <f t="shared" si="591"/>
        <v>0</v>
      </c>
      <c r="DS530" s="99">
        <f>DS5</f>
        <v>1</v>
      </c>
      <c r="DT530" s="100"/>
      <c r="DU530" s="110"/>
      <c r="DV530" s="95">
        <f t="shared" si="592"/>
        <v>0</v>
      </c>
      <c r="DW530" s="15"/>
      <c r="DX530" s="24">
        <f t="shared" si="615"/>
        <v>0</v>
      </c>
      <c r="DY530" s="5">
        <v>0</v>
      </c>
      <c r="DZ530" s="63"/>
      <c r="EA530" s="15"/>
      <c r="EB530" s="13"/>
      <c r="EC530" s="98">
        <f t="shared" si="593"/>
        <v>0</v>
      </c>
      <c r="ED530" s="99">
        <f>ED5</f>
        <v>1</v>
      </c>
      <c r="EE530" s="100"/>
      <c r="EF530" s="110"/>
      <c r="EG530" s="95">
        <f t="shared" si="594"/>
        <v>0</v>
      </c>
      <c r="EH530" s="15"/>
      <c r="EI530" s="24">
        <f t="shared" si="616"/>
        <v>0</v>
      </c>
      <c r="EJ530" s="5">
        <v>0</v>
      </c>
      <c r="EK530" s="63"/>
      <c r="EL530" s="15"/>
      <c r="EM530" s="13"/>
      <c r="EN530" s="98">
        <f t="shared" si="595"/>
        <v>0</v>
      </c>
      <c r="EO530" s="99">
        <f>EO5</f>
        <v>1</v>
      </c>
      <c r="EP530" s="100"/>
      <c r="EQ530" s="110"/>
      <c r="ER530" s="95">
        <f t="shared" si="596"/>
        <v>0</v>
      </c>
      <c r="ES530" s="15"/>
      <c r="ET530" s="24">
        <f t="shared" si="617"/>
        <v>0</v>
      </c>
      <c r="EU530" s="5">
        <v>0</v>
      </c>
      <c r="EV530" s="63"/>
      <c r="EW530" s="15"/>
      <c r="EX530" s="13"/>
      <c r="EY530" s="98">
        <f t="shared" si="597"/>
        <v>0</v>
      </c>
      <c r="EZ530" s="99">
        <f>EZ5</f>
        <v>1</v>
      </c>
      <c r="FA530" s="100"/>
      <c r="FB530" s="110"/>
      <c r="FC530" s="95">
        <f t="shared" si="598"/>
        <v>0</v>
      </c>
      <c r="FD530" s="15"/>
      <c r="FE530" s="24">
        <f t="shared" si="618"/>
        <v>0</v>
      </c>
      <c r="FF530" s="5">
        <v>0</v>
      </c>
      <c r="FG530" s="63"/>
      <c r="FH530" s="15"/>
      <c r="FI530" s="13"/>
      <c r="FJ530" s="98">
        <f t="shared" si="599"/>
        <v>0</v>
      </c>
      <c r="FK530" s="99">
        <f>FK5</f>
        <v>1</v>
      </c>
      <c r="FL530" s="100"/>
      <c r="FM530" s="110"/>
      <c r="FN530" s="95">
        <f t="shared" si="600"/>
        <v>0</v>
      </c>
      <c r="FO530" s="15"/>
      <c r="FP530" s="24">
        <f t="shared" si="619"/>
        <v>0</v>
      </c>
      <c r="FQ530" s="5">
        <v>0</v>
      </c>
      <c r="FR530" s="8">
        <v>0</v>
      </c>
      <c r="FS530" s="84">
        <f t="shared" si="620"/>
        <v>500</v>
      </c>
      <c r="FT530" s="85">
        <f t="shared" si="621"/>
        <v>2.88672</v>
      </c>
      <c r="FU530" s="85">
        <f t="shared" si="622"/>
        <v>500</v>
      </c>
      <c r="FV530" s="85">
        <f t="shared" si="623"/>
        <v>6.5279999999999996</v>
      </c>
      <c r="FW530" s="85">
        <f t="shared" si="624"/>
        <v>500</v>
      </c>
      <c r="FX530" s="85">
        <f t="shared" si="625"/>
        <v>500</v>
      </c>
      <c r="FY530" s="85">
        <f t="shared" si="626"/>
        <v>500</v>
      </c>
      <c r="FZ530" s="85">
        <f t="shared" si="627"/>
        <v>500</v>
      </c>
      <c r="GA530" s="85">
        <f t="shared" si="628"/>
        <v>500</v>
      </c>
      <c r="GB530" s="85">
        <f t="shared" si="629"/>
        <v>500</v>
      </c>
      <c r="GC530" s="85">
        <f t="shared" si="630"/>
        <v>500</v>
      </c>
      <c r="GD530" s="85">
        <f t="shared" si="631"/>
        <v>500</v>
      </c>
      <c r="GE530" s="85">
        <f t="shared" si="632"/>
        <v>500</v>
      </c>
      <c r="GF530" s="85">
        <f t="shared" si="633"/>
        <v>500</v>
      </c>
      <c r="GG530" s="85">
        <f t="shared" si="634"/>
        <v>500</v>
      </c>
      <c r="GH530" s="101">
        <f t="shared" si="601"/>
        <v>2</v>
      </c>
      <c r="GI530" s="102">
        <f t="shared" si="602"/>
        <v>9.4147199999999991</v>
      </c>
      <c r="GJ530" s="102">
        <f t="shared" si="603"/>
        <v>4.7073599999999995</v>
      </c>
      <c r="GK530" s="79">
        <f>ROW()</f>
        <v>530</v>
      </c>
    </row>
    <row r="531" spans="1:193" s="12" customFormat="1" ht="50.1" customHeight="1">
      <c r="A531" s="17">
        <f>ROW()</f>
        <v>531</v>
      </c>
      <c r="B531" s="32">
        <f t="shared" si="635"/>
        <v>525</v>
      </c>
      <c r="C531" s="33">
        <f t="shared" si="636"/>
        <v>525</v>
      </c>
      <c r="D531" s="31" t="s">
        <v>95</v>
      </c>
      <c r="E531" s="390">
        <f t="shared" si="604"/>
        <v>17.203200000000002</v>
      </c>
      <c r="F531" s="107">
        <f t="shared" si="570"/>
        <v>17.203200000000002</v>
      </c>
      <c r="G531" s="3">
        <v>0</v>
      </c>
      <c r="H531" s="4">
        <v>0</v>
      </c>
      <c r="I531" s="63"/>
      <c r="J531" s="15"/>
      <c r="K531" s="13"/>
      <c r="L531" s="98">
        <f t="shared" si="571"/>
        <v>0</v>
      </c>
      <c r="M531" s="99">
        <f>M5</f>
        <v>0.94499999999999995</v>
      </c>
      <c r="N531" s="100"/>
      <c r="O531" s="110"/>
      <c r="P531" s="95">
        <f t="shared" si="572"/>
        <v>0</v>
      </c>
      <c r="Q531" s="15"/>
      <c r="R531" s="24">
        <f t="shared" si="605"/>
        <v>0</v>
      </c>
      <c r="S531" s="25">
        <v>0</v>
      </c>
      <c r="T531" s="63"/>
      <c r="U531" s="15"/>
      <c r="V531" s="13"/>
      <c r="W531" s="98">
        <f t="shared" si="573"/>
        <v>0</v>
      </c>
      <c r="X531" s="99">
        <f>X5</f>
        <v>0.97</v>
      </c>
      <c r="Y531" s="100"/>
      <c r="Z531" s="110"/>
      <c r="AA531" s="95">
        <f t="shared" si="574"/>
        <v>0</v>
      </c>
      <c r="AB531" s="15"/>
      <c r="AC531" s="24">
        <f t="shared" si="606"/>
        <v>0</v>
      </c>
      <c r="AD531" s="5">
        <v>0</v>
      </c>
      <c r="AE531" s="63"/>
      <c r="AF531" s="15"/>
      <c r="AG531" s="13"/>
      <c r="AH531" s="98">
        <f t="shared" si="575"/>
        <v>0</v>
      </c>
      <c r="AI531" s="99">
        <f>AI5</f>
        <v>0.95499999999999996</v>
      </c>
      <c r="AJ531" s="100"/>
      <c r="AK531" s="110"/>
      <c r="AL531" s="95">
        <f t="shared" si="576"/>
        <v>0</v>
      </c>
      <c r="AM531" s="15"/>
      <c r="AN531" s="24">
        <f t="shared" si="607"/>
        <v>0</v>
      </c>
      <c r="AO531" s="5">
        <v>0</v>
      </c>
      <c r="AP531" s="63"/>
      <c r="AQ531" s="15"/>
      <c r="AR531" s="13"/>
      <c r="AS531" s="98">
        <f t="shared" si="577"/>
        <v>1</v>
      </c>
      <c r="AT531" s="99">
        <f>AT5</f>
        <v>0.96</v>
      </c>
      <c r="AU531" s="100">
        <v>17.920000000000002</v>
      </c>
      <c r="AV531" s="110"/>
      <c r="AW531" s="95">
        <f t="shared" si="578"/>
        <v>17.203200000000002</v>
      </c>
      <c r="AX531" s="15"/>
      <c r="AY531" s="24">
        <f t="shared" si="608"/>
        <v>1</v>
      </c>
      <c r="AZ531" s="5">
        <v>0</v>
      </c>
      <c r="BA531" s="63"/>
      <c r="BB531" s="15"/>
      <c r="BC531" s="13"/>
      <c r="BD531" s="98">
        <f t="shared" si="579"/>
        <v>0</v>
      </c>
      <c r="BE531" s="99">
        <f>BE5</f>
        <v>0.98</v>
      </c>
      <c r="BF531" s="100"/>
      <c r="BG531" s="110"/>
      <c r="BH531" s="95">
        <f t="shared" si="580"/>
        <v>0</v>
      </c>
      <c r="BI531" s="15"/>
      <c r="BJ531" s="24">
        <f t="shared" si="609"/>
        <v>0</v>
      </c>
      <c r="BK531" s="5">
        <v>0</v>
      </c>
      <c r="BL531" s="63"/>
      <c r="BM531" s="15"/>
      <c r="BN531" s="13"/>
      <c r="BO531" s="98">
        <f t="shared" si="581"/>
        <v>0</v>
      </c>
      <c r="BP531" s="99">
        <f>BP5</f>
        <v>0.94499999999999995</v>
      </c>
      <c r="BQ531" s="100"/>
      <c r="BR531" s="110"/>
      <c r="BS531" s="95">
        <f t="shared" si="582"/>
        <v>0</v>
      </c>
      <c r="BT531" s="15"/>
      <c r="BU531" s="24">
        <f t="shared" si="610"/>
        <v>0</v>
      </c>
      <c r="BV531" s="5">
        <v>0</v>
      </c>
      <c r="BW531" s="63"/>
      <c r="BX531" s="15"/>
      <c r="BY531" s="13"/>
      <c r="BZ531" s="98">
        <f t="shared" si="583"/>
        <v>0</v>
      </c>
      <c r="CA531" s="99">
        <f>CA5</f>
        <v>1</v>
      </c>
      <c r="CB531" s="100"/>
      <c r="CC531" s="110"/>
      <c r="CD531" s="95">
        <f t="shared" si="584"/>
        <v>0</v>
      </c>
      <c r="CE531" s="15"/>
      <c r="CF531" s="24">
        <f t="shared" si="611"/>
        <v>0</v>
      </c>
      <c r="CG531" s="5">
        <v>0</v>
      </c>
      <c r="CH531" s="63"/>
      <c r="CI531" s="15"/>
      <c r="CJ531" s="13"/>
      <c r="CK531" s="98">
        <f t="shared" si="585"/>
        <v>0</v>
      </c>
      <c r="CL531" s="99">
        <f>CL5</f>
        <v>1</v>
      </c>
      <c r="CM531" s="100"/>
      <c r="CN531" s="110"/>
      <c r="CO531" s="95">
        <f t="shared" si="586"/>
        <v>0</v>
      </c>
      <c r="CP531" s="15"/>
      <c r="CQ531" s="24">
        <f t="shared" si="612"/>
        <v>0</v>
      </c>
      <c r="CR531" s="5">
        <v>0</v>
      </c>
      <c r="CS531" s="63"/>
      <c r="CT531" s="15"/>
      <c r="CU531" s="13"/>
      <c r="CV531" s="98">
        <f t="shared" si="587"/>
        <v>0</v>
      </c>
      <c r="CW531" s="99">
        <f>CW5</f>
        <v>1</v>
      </c>
      <c r="CX531" s="100"/>
      <c r="CY531" s="110"/>
      <c r="CZ531" s="95">
        <f t="shared" si="588"/>
        <v>0</v>
      </c>
      <c r="DA531" s="15"/>
      <c r="DB531" s="24">
        <f t="shared" si="613"/>
        <v>0</v>
      </c>
      <c r="DC531" s="5">
        <v>0</v>
      </c>
      <c r="DD531" s="63"/>
      <c r="DE531" s="15"/>
      <c r="DF531" s="13"/>
      <c r="DG531" s="98">
        <f t="shared" si="589"/>
        <v>0</v>
      </c>
      <c r="DH531" s="99">
        <f>DH5</f>
        <v>1</v>
      </c>
      <c r="DI531" s="100"/>
      <c r="DJ531" s="110"/>
      <c r="DK531" s="95">
        <f t="shared" si="590"/>
        <v>0</v>
      </c>
      <c r="DL531" s="15"/>
      <c r="DM531" s="24">
        <f t="shared" si="614"/>
        <v>0</v>
      </c>
      <c r="DN531" s="5">
        <v>0</v>
      </c>
      <c r="DO531" s="63"/>
      <c r="DP531" s="15"/>
      <c r="DQ531" s="13"/>
      <c r="DR531" s="98">
        <f t="shared" si="591"/>
        <v>0</v>
      </c>
      <c r="DS531" s="99">
        <f>DS5</f>
        <v>1</v>
      </c>
      <c r="DT531" s="100"/>
      <c r="DU531" s="110"/>
      <c r="DV531" s="95">
        <f t="shared" si="592"/>
        <v>0</v>
      </c>
      <c r="DW531" s="15"/>
      <c r="DX531" s="24">
        <f t="shared" si="615"/>
        <v>0</v>
      </c>
      <c r="DY531" s="5">
        <v>0</v>
      </c>
      <c r="DZ531" s="63"/>
      <c r="EA531" s="15"/>
      <c r="EB531" s="13"/>
      <c r="EC531" s="98">
        <f t="shared" si="593"/>
        <v>0</v>
      </c>
      <c r="ED531" s="99">
        <f>ED5</f>
        <v>1</v>
      </c>
      <c r="EE531" s="100"/>
      <c r="EF531" s="110"/>
      <c r="EG531" s="95">
        <f t="shared" si="594"/>
        <v>0</v>
      </c>
      <c r="EH531" s="15"/>
      <c r="EI531" s="24">
        <f t="shared" si="616"/>
        <v>0</v>
      </c>
      <c r="EJ531" s="5">
        <v>0</v>
      </c>
      <c r="EK531" s="63"/>
      <c r="EL531" s="15"/>
      <c r="EM531" s="13"/>
      <c r="EN531" s="98">
        <f t="shared" si="595"/>
        <v>0</v>
      </c>
      <c r="EO531" s="99">
        <f>EO5</f>
        <v>1</v>
      </c>
      <c r="EP531" s="100"/>
      <c r="EQ531" s="110"/>
      <c r="ER531" s="95">
        <f t="shared" si="596"/>
        <v>0</v>
      </c>
      <c r="ES531" s="15"/>
      <c r="ET531" s="24">
        <f t="shared" si="617"/>
        <v>0</v>
      </c>
      <c r="EU531" s="5">
        <v>0</v>
      </c>
      <c r="EV531" s="63"/>
      <c r="EW531" s="15"/>
      <c r="EX531" s="13"/>
      <c r="EY531" s="98">
        <f t="shared" si="597"/>
        <v>0</v>
      </c>
      <c r="EZ531" s="99">
        <f>EZ5</f>
        <v>1</v>
      </c>
      <c r="FA531" s="100"/>
      <c r="FB531" s="110"/>
      <c r="FC531" s="95">
        <f t="shared" si="598"/>
        <v>0</v>
      </c>
      <c r="FD531" s="15"/>
      <c r="FE531" s="24">
        <f t="shared" si="618"/>
        <v>0</v>
      </c>
      <c r="FF531" s="5">
        <v>0</v>
      </c>
      <c r="FG531" s="63"/>
      <c r="FH531" s="15"/>
      <c r="FI531" s="13"/>
      <c r="FJ531" s="98">
        <f t="shared" si="599"/>
        <v>0</v>
      </c>
      <c r="FK531" s="99">
        <f>FK5</f>
        <v>1</v>
      </c>
      <c r="FL531" s="100"/>
      <c r="FM531" s="110"/>
      <c r="FN531" s="95">
        <f t="shared" si="600"/>
        <v>0</v>
      </c>
      <c r="FO531" s="15"/>
      <c r="FP531" s="24">
        <f t="shared" si="619"/>
        <v>0</v>
      </c>
      <c r="FQ531" s="5">
        <v>0</v>
      </c>
      <c r="FR531" s="8">
        <v>0</v>
      </c>
      <c r="FS531" s="84">
        <f t="shared" si="620"/>
        <v>500</v>
      </c>
      <c r="FT531" s="85">
        <f t="shared" si="621"/>
        <v>500</v>
      </c>
      <c r="FU531" s="85">
        <f t="shared" si="622"/>
        <v>500</v>
      </c>
      <c r="FV531" s="85">
        <f t="shared" si="623"/>
        <v>17.203200000000002</v>
      </c>
      <c r="FW531" s="85">
        <f t="shared" si="624"/>
        <v>500</v>
      </c>
      <c r="FX531" s="85">
        <f t="shared" si="625"/>
        <v>500</v>
      </c>
      <c r="FY531" s="85">
        <f t="shared" si="626"/>
        <v>500</v>
      </c>
      <c r="FZ531" s="85">
        <f t="shared" si="627"/>
        <v>500</v>
      </c>
      <c r="GA531" s="85">
        <f t="shared" si="628"/>
        <v>500</v>
      </c>
      <c r="GB531" s="85">
        <f t="shared" si="629"/>
        <v>500</v>
      </c>
      <c r="GC531" s="85">
        <f t="shared" si="630"/>
        <v>500</v>
      </c>
      <c r="GD531" s="85">
        <f t="shared" si="631"/>
        <v>500</v>
      </c>
      <c r="GE531" s="85">
        <f t="shared" si="632"/>
        <v>500</v>
      </c>
      <c r="GF531" s="85">
        <f t="shared" si="633"/>
        <v>500</v>
      </c>
      <c r="GG531" s="85">
        <f t="shared" si="634"/>
        <v>500</v>
      </c>
      <c r="GH531" s="101">
        <f t="shared" si="601"/>
        <v>1</v>
      </c>
      <c r="GI531" s="102">
        <f t="shared" si="602"/>
        <v>17.203200000000002</v>
      </c>
      <c r="GJ531" s="102">
        <f t="shared" si="603"/>
        <v>17.203200000000002</v>
      </c>
      <c r="GK531" s="79">
        <f>ROW()</f>
        <v>531</v>
      </c>
    </row>
    <row r="532" spans="1:193" s="12" customFormat="1" ht="50.1" customHeight="1">
      <c r="A532" s="17">
        <f>ROW()</f>
        <v>532</v>
      </c>
      <c r="B532" s="32">
        <f t="shared" si="635"/>
        <v>526</v>
      </c>
      <c r="C532" s="33">
        <f t="shared" si="636"/>
        <v>526</v>
      </c>
      <c r="D532" s="31" t="s">
        <v>96</v>
      </c>
      <c r="E532" s="390">
        <f t="shared" si="604"/>
        <v>8.6098949999999999</v>
      </c>
      <c r="F532" s="107">
        <f t="shared" si="570"/>
        <v>8.6098949999999999</v>
      </c>
      <c r="G532" s="3">
        <v>0</v>
      </c>
      <c r="H532" s="4">
        <v>0</v>
      </c>
      <c r="I532" s="63"/>
      <c r="J532" s="15"/>
      <c r="K532" s="13"/>
      <c r="L532" s="98">
        <f t="shared" si="571"/>
        <v>1</v>
      </c>
      <c r="M532" s="99">
        <f>M5</f>
        <v>0.94499999999999995</v>
      </c>
      <c r="N532" s="100">
        <v>9.1110000000000007</v>
      </c>
      <c r="O532" s="110">
        <v>123612</v>
      </c>
      <c r="P532" s="95">
        <f t="shared" si="572"/>
        <v>8.6098949999999999</v>
      </c>
      <c r="Q532" s="15"/>
      <c r="R532" s="24">
        <f t="shared" si="605"/>
        <v>1</v>
      </c>
      <c r="S532" s="25">
        <v>0</v>
      </c>
      <c r="T532" s="63"/>
      <c r="U532" s="15"/>
      <c r="V532" s="13"/>
      <c r="W532" s="98">
        <f t="shared" si="573"/>
        <v>0</v>
      </c>
      <c r="X532" s="99">
        <f>X5</f>
        <v>0.97</v>
      </c>
      <c r="Y532" s="100"/>
      <c r="Z532" s="110"/>
      <c r="AA532" s="95">
        <f t="shared" si="574"/>
        <v>0</v>
      </c>
      <c r="AB532" s="15"/>
      <c r="AC532" s="24">
        <f t="shared" si="606"/>
        <v>0</v>
      </c>
      <c r="AD532" s="5">
        <v>0</v>
      </c>
      <c r="AE532" s="63"/>
      <c r="AF532" s="15"/>
      <c r="AG532" s="13"/>
      <c r="AH532" s="98">
        <f t="shared" si="575"/>
        <v>0</v>
      </c>
      <c r="AI532" s="99">
        <f>AI5</f>
        <v>0.95499999999999996</v>
      </c>
      <c r="AJ532" s="100"/>
      <c r="AK532" s="110"/>
      <c r="AL532" s="95">
        <f t="shared" si="576"/>
        <v>0</v>
      </c>
      <c r="AM532" s="15"/>
      <c r="AN532" s="24">
        <f t="shared" si="607"/>
        <v>0</v>
      </c>
      <c r="AO532" s="5">
        <v>0</v>
      </c>
      <c r="AP532" s="63"/>
      <c r="AQ532" s="15"/>
      <c r="AR532" s="13"/>
      <c r="AS532" s="98">
        <f t="shared" si="577"/>
        <v>0</v>
      </c>
      <c r="AT532" s="99">
        <f>AT5</f>
        <v>0.96</v>
      </c>
      <c r="AU532" s="100"/>
      <c r="AV532" s="110"/>
      <c r="AW532" s="95">
        <f t="shared" si="578"/>
        <v>0</v>
      </c>
      <c r="AX532" s="15"/>
      <c r="AY532" s="24">
        <f t="shared" si="608"/>
        <v>0</v>
      </c>
      <c r="AZ532" s="5">
        <v>0</v>
      </c>
      <c r="BA532" s="63"/>
      <c r="BB532" s="15"/>
      <c r="BC532" s="13"/>
      <c r="BD532" s="98">
        <f t="shared" si="579"/>
        <v>0</v>
      </c>
      <c r="BE532" s="99">
        <f>BE5</f>
        <v>0.98</v>
      </c>
      <c r="BF532" s="100"/>
      <c r="BG532" s="110"/>
      <c r="BH532" s="95">
        <f t="shared" si="580"/>
        <v>0</v>
      </c>
      <c r="BI532" s="15"/>
      <c r="BJ532" s="24">
        <f t="shared" si="609"/>
        <v>0</v>
      </c>
      <c r="BK532" s="5">
        <v>0</v>
      </c>
      <c r="BL532" s="63"/>
      <c r="BM532" s="15"/>
      <c r="BN532" s="13"/>
      <c r="BO532" s="98">
        <f t="shared" si="581"/>
        <v>0</v>
      </c>
      <c r="BP532" s="99">
        <f>BP5</f>
        <v>0.94499999999999995</v>
      </c>
      <c r="BQ532" s="100"/>
      <c r="BR532" s="110"/>
      <c r="BS532" s="95">
        <f t="shared" si="582"/>
        <v>0</v>
      </c>
      <c r="BT532" s="15"/>
      <c r="BU532" s="24">
        <f t="shared" si="610"/>
        <v>0</v>
      </c>
      <c r="BV532" s="5">
        <v>0</v>
      </c>
      <c r="BW532" s="63"/>
      <c r="BX532" s="15"/>
      <c r="BY532" s="13"/>
      <c r="BZ532" s="98">
        <f t="shared" si="583"/>
        <v>0</v>
      </c>
      <c r="CA532" s="99">
        <f>CA5</f>
        <v>1</v>
      </c>
      <c r="CB532" s="100"/>
      <c r="CC532" s="110"/>
      <c r="CD532" s="95">
        <f t="shared" si="584"/>
        <v>0</v>
      </c>
      <c r="CE532" s="15"/>
      <c r="CF532" s="24">
        <f t="shared" si="611"/>
        <v>0</v>
      </c>
      <c r="CG532" s="5">
        <v>0</v>
      </c>
      <c r="CH532" s="63"/>
      <c r="CI532" s="15"/>
      <c r="CJ532" s="13"/>
      <c r="CK532" s="98">
        <f t="shared" si="585"/>
        <v>0</v>
      </c>
      <c r="CL532" s="99">
        <f>CL5</f>
        <v>1</v>
      </c>
      <c r="CM532" s="100"/>
      <c r="CN532" s="110"/>
      <c r="CO532" s="95">
        <f t="shared" si="586"/>
        <v>0</v>
      </c>
      <c r="CP532" s="15"/>
      <c r="CQ532" s="24">
        <f t="shared" si="612"/>
        <v>0</v>
      </c>
      <c r="CR532" s="5">
        <v>0</v>
      </c>
      <c r="CS532" s="63"/>
      <c r="CT532" s="15"/>
      <c r="CU532" s="13"/>
      <c r="CV532" s="98">
        <f t="shared" si="587"/>
        <v>0</v>
      </c>
      <c r="CW532" s="99">
        <f>CW5</f>
        <v>1</v>
      </c>
      <c r="CX532" s="100"/>
      <c r="CY532" s="110"/>
      <c r="CZ532" s="95">
        <f t="shared" si="588"/>
        <v>0</v>
      </c>
      <c r="DA532" s="15"/>
      <c r="DB532" s="24">
        <f t="shared" si="613"/>
        <v>0</v>
      </c>
      <c r="DC532" s="5">
        <v>0</v>
      </c>
      <c r="DD532" s="63"/>
      <c r="DE532" s="15"/>
      <c r="DF532" s="13"/>
      <c r="DG532" s="98">
        <f t="shared" si="589"/>
        <v>0</v>
      </c>
      <c r="DH532" s="99">
        <f>DH5</f>
        <v>1</v>
      </c>
      <c r="DI532" s="100"/>
      <c r="DJ532" s="110"/>
      <c r="DK532" s="95">
        <f t="shared" si="590"/>
        <v>0</v>
      </c>
      <c r="DL532" s="15"/>
      <c r="DM532" s="24">
        <f t="shared" si="614"/>
        <v>0</v>
      </c>
      <c r="DN532" s="5">
        <v>0</v>
      </c>
      <c r="DO532" s="63"/>
      <c r="DP532" s="15"/>
      <c r="DQ532" s="13"/>
      <c r="DR532" s="98">
        <f t="shared" si="591"/>
        <v>0</v>
      </c>
      <c r="DS532" s="99">
        <f>DS5</f>
        <v>1</v>
      </c>
      <c r="DT532" s="100"/>
      <c r="DU532" s="110"/>
      <c r="DV532" s="95">
        <f t="shared" si="592"/>
        <v>0</v>
      </c>
      <c r="DW532" s="15"/>
      <c r="DX532" s="24">
        <f t="shared" si="615"/>
        <v>0</v>
      </c>
      <c r="DY532" s="5">
        <v>0</v>
      </c>
      <c r="DZ532" s="63"/>
      <c r="EA532" s="15"/>
      <c r="EB532" s="13"/>
      <c r="EC532" s="98">
        <f t="shared" si="593"/>
        <v>0</v>
      </c>
      <c r="ED532" s="99">
        <f>ED5</f>
        <v>1</v>
      </c>
      <c r="EE532" s="100"/>
      <c r="EF532" s="110"/>
      <c r="EG532" s="95">
        <f t="shared" si="594"/>
        <v>0</v>
      </c>
      <c r="EH532" s="15"/>
      <c r="EI532" s="24">
        <f t="shared" si="616"/>
        <v>0</v>
      </c>
      <c r="EJ532" s="5">
        <v>0</v>
      </c>
      <c r="EK532" s="63"/>
      <c r="EL532" s="15"/>
      <c r="EM532" s="13"/>
      <c r="EN532" s="98">
        <f t="shared" si="595"/>
        <v>0</v>
      </c>
      <c r="EO532" s="99">
        <f>EO5</f>
        <v>1</v>
      </c>
      <c r="EP532" s="100"/>
      <c r="EQ532" s="110"/>
      <c r="ER532" s="95">
        <f t="shared" si="596"/>
        <v>0</v>
      </c>
      <c r="ES532" s="15"/>
      <c r="ET532" s="24">
        <f t="shared" si="617"/>
        <v>0</v>
      </c>
      <c r="EU532" s="5">
        <v>0</v>
      </c>
      <c r="EV532" s="63"/>
      <c r="EW532" s="15"/>
      <c r="EX532" s="13"/>
      <c r="EY532" s="98">
        <f t="shared" si="597"/>
        <v>0</v>
      </c>
      <c r="EZ532" s="99">
        <f>EZ5</f>
        <v>1</v>
      </c>
      <c r="FA532" s="100"/>
      <c r="FB532" s="110"/>
      <c r="FC532" s="95">
        <f t="shared" si="598"/>
        <v>0</v>
      </c>
      <c r="FD532" s="15"/>
      <c r="FE532" s="24">
        <f t="shared" si="618"/>
        <v>0</v>
      </c>
      <c r="FF532" s="5">
        <v>0</v>
      </c>
      <c r="FG532" s="63"/>
      <c r="FH532" s="15"/>
      <c r="FI532" s="13"/>
      <c r="FJ532" s="98">
        <f t="shared" si="599"/>
        <v>0</v>
      </c>
      <c r="FK532" s="99">
        <f>FK5</f>
        <v>1</v>
      </c>
      <c r="FL532" s="100"/>
      <c r="FM532" s="110"/>
      <c r="FN532" s="95">
        <f t="shared" si="600"/>
        <v>0</v>
      </c>
      <c r="FO532" s="15"/>
      <c r="FP532" s="24">
        <f t="shared" si="619"/>
        <v>0</v>
      </c>
      <c r="FQ532" s="5">
        <v>0</v>
      </c>
      <c r="FR532" s="8">
        <v>0</v>
      </c>
      <c r="FS532" s="84">
        <f t="shared" si="620"/>
        <v>8.6098949999999999</v>
      </c>
      <c r="FT532" s="85">
        <f t="shared" si="621"/>
        <v>500</v>
      </c>
      <c r="FU532" s="85">
        <f t="shared" si="622"/>
        <v>500</v>
      </c>
      <c r="FV532" s="85">
        <f t="shared" si="623"/>
        <v>500</v>
      </c>
      <c r="FW532" s="85">
        <f t="shared" si="624"/>
        <v>500</v>
      </c>
      <c r="FX532" s="85">
        <f t="shared" si="625"/>
        <v>500</v>
      </c>
      <c r="FY532" s="85">
        <f t="shared" si="626"/>
        <v>500</v>
      </c>
      <c r="FZ532" s="85">
        <f t="shared" si="627"/>
        <v>500</v>
      </c>
      <c r="GA532" s="85">
        <f t="shared" si="628"/>
        <v>500</v>
      </c>
      <c r="GB532" s="85">
        <f t="shared" si="629"/>
        <v>500</v>
      </c>
      <c r="GC532" s="85">
        <f t="shared" si="630"/>
        <v>500</v>
      </c>
      <c r="GD532" s="85">
        <f t="shared" si="631"/>
        <v>500</v>
      </c>
      <c r="GE532" s="85">
        <f t="shared" si="632"/>
        <v>500</v>
      </c>
      <c r="GF532" s="85">
        <f t="shared" si="633"/>
        <v>500</v>
      </c>
      <c r="GG532" s="85">
        <f t="shared" si="634"/>
        <v>500</v>
      </c>
      <c r="GH532" s="101">
        <f t="shared" si="601"/>
        <v>1</v>
      </c>
      <c r="GI532" s="102">
        <f t="shared" si="602"/>
        <v>8.6098949999999999</v>
      </c>
      <c r="GJ532" s="102">
        <f t="shared" si="603"/>
        <v>8.6098949999999999</v>
      </c>
      <c r="GK532" s="79">
        <f>ROW()</f>
        <v>532</v>
      </c>
    </row>
    <row r="533" spans="1:193" s="12" customFormat="1" ht="50.1" customHeight="1">
      <c r="A533" s="17">
        <f>ROW()</f>
        <v>533</v>
      </c>
      <c r="B533" s="32">
        <f t="shared" si="635"/>
        <v>527</v>
      </c>
      <c r="C533" s="33">
        <f t="shared" si="636"/>
        <v>527</v>
      </c>
      <c r="D533" s="31" t="s">
        <v>97</v>
      </c>
      <c r="E533" s="390">
        <f t="shared" si="604"/>
        <v>4.6385399999999999</v>
      </c>
      <c r="F533" s="107">
        <f t="shared" si="570"/>
        <v>5.1992700000000003</v>
      </c>
      <c r="G533" s="3">
        <v>0</v>
      </c>
      <c r="H533" s="4">
        <v>0</v>
      </c>
      <c r="I533" s="63"/>
      <c r="J533" s="15"/>
      <c r="K533" s="13"/>
      <c r="L533" s="98">
        <f t="shared" si="571"/>
        <v>0</v>
      </c>
      <c r="M533" s="99">
        <f>M5</f>
        <v>0.94499999999999995</v>
      </c>
      <c r="N533" s="100"/>
      <c r="O533" s="110"/>
      <c r="P533" s="95">
        <f t="shared" si="572"/>
        <v>0</v>
      </c>
      <c r="Q533" s="15"/>
      <c r="R533" s="24">
        <f t="shared" si="605"/>
        <v>0</v>
      </c>
      <c r="S533" s="25">
        <v>0</v>
      </c>
      <c r="T533" s="63"/>
      <c r="U533" s="15"/>
      <c r="V533" s="13"/>
      <c r="W533" s="98">
        <f t="shared" si="573"/>
        <v>1</v>
      </c>
      <c r="X533" s="99">
        <f>X5</f>
        <v>0.97</v>
      </c>
      <c r="Y533" s="100">
        <v>4.782</v>
      </c>
      <c r="Z533" s="110"/>
      <c r="AA533" s="95">
        <f t="shared" si="574"/>
        <v>4.6385399999999999</v>
      </c>
      <c r="AB533" s="15"/>
      <c r="AC533" s="24">
        <f t="shared" si="606"/>
        <v>1</v>
      </c>
      <c r="AD533" s="5">
        <v>0</v>
      </c>
      <c r="AE533" s="63"/>
      <c r="AF533" s="15"/>
      <c r="AG533" s="13"/>
      <c r="AH533" s="98">
        <f t="shared" si="575"/>
        <v>0</v>
      </c>
      <c r="AI533" s="99">
        <f>AI5</f>
        <v>0.95499999999999996</v>
      </c>
      <c r="AJ533" s="100"/>
      <c r="AK533" s="110"/>
      <c r="AL533" s="95">
        <f t="shared" si="576"/>
        <v>0</v>
      </c>
      <c r="AM533" s="15"/>
      <c r="AN533" s="24">
        <f t="shared" si="607"/>
        <v>0</v>
      </c>
      <c r="AO533" s="5">
        <v>0</v>
      </c>
      <c r="AP533" s="63"/>
      <c r="AQ533" s="15"/>
      <c r="AR533" s="13"/>
      <c r="AS533" s="98">
        <f t="shared" si="577"/>
        <v>1</v>
      </c>
      <c r="AT533" s="99">
        <f>AT5</f>
        <v>0.96</v>
      </c>
      <c r="AU533" s="100">
        <v>6</v>
      </c>
      <c r="AV533" s="110"/>
      <c r="AW533" s="95">
        <f t="shared" si="578"/>
        <v>5.76</v>
      </c>
      <c r="AX533" s="15"/>
      <c r="AY533" s="24">
        <f t="shared" si="608"/>
        <v>2</v>
      </c>
      <c r="AZ533" s="5">
        <v>0</v>
      </c>
      <c r="BA533" s="63"/>
      <c r="BB533" s="15"/>
      <c r="BC533" s="13"/>
      <c r="BD533" s="98">
        <f t="shared" si="579"/>
        <v>0</v>
      </c>
      <c r="BE533" s="99">
        <f>BE5</f>
        <v>0.98</v>
      </c>
      <c r="BF533" s="100"/>
      <c r="BG533" s="110"/>
      <c r="BH533" s="95">
        <f t="shared" si="580"/>
        <v>0</v>
      </c>
      <c r="BI533" s="15"/>
      <c r="BJ533" s="24">
        <f t="shared" si="609"/>
        <v>0</v>
      </c>
      <c r="BK533" s="5">
        <v>0</v>
      </c>
      <c r="BL533" s="63"/>
      <c r="BM533" s="15"/>
      <c r="BN533" s="13"/>
      <c r="BO533" s="98">
        <f t="shared" si="581"/>
        <v>0</v>
      </c>
      <c r="BP533" s="99">
        <f>BP5</f>
        <v>0.94499999999999995</v>
      </c>
      <c r="BQ533" s="100"/>
      <c r="BR533" s="110"/>
      <c r="BS533" s="95">
        <f t="shared" si="582"/>
        <v>0</v>
      </c>
      <c r="BT533" s="15"/>
      <c r="BU533" s="24">
        <f t="shared" si="610"/>
        <v>0</v>
      </c>
      <c r="BV533" s="5">
        <v>0</v>
      </c>
      <c r="BW533" s="63"/>
      <c r="BX533" s="15"/>
      <c r="BY533" s="13"/>
      <c r="BZ533" s="98">
        <f t="shared" si="583"/>
        <v>0</v>
      </c>
      <c r="CA533" s="99">
        <f>CA5</f>
        <v>1</v>
      </c>
      <c r="CB533" s="100"/>
      <c r="CC533" s="110"/>
      <c r="CD533" s="95">
        <f t="shared" si="584"/>
        <v>0</v>
      </c>
      <c r="CE533" s="15"/>
      <c r="CF533" s="24">
        <f t="shared" si="611"/>
        <v>0</v>
      </c>
      <c r="CG533" s="5">
        <v>0</v>
      </c>
      <c r="CH533" s="63"/>
      <c r="CI533" s="15"/>
      <c r="CJ533" s="13"/>
      <c r="CK533" s="98">
        <f t="shared" si="585"/>
        <v>0</v>
      </c>
      <c r="CL533" s="99">
        <f>CL5</f>
        <v>1</v>
      </c>
      <c r="CM533" s="100"/>
      <c r="CN533" s="110"/>
      <c r="CO533" s="95">
        <f t="shared" si="586"/>
        <v>0</v>
      </c>
      <c r="CP533" s="15"/>
      <c r="CQ533" s="24">
        <f t="shared" si="612"/>
        <v>0</v>
      </c>
      <c r="CR533" s="5">
        <v>0</v>
      </c>
      <c r="CS533" s="63"/>
      <c r="CT533" s="15"/>
      <c r="CU533" s="13"/>
      <c r="CV533" s="98">
        <f t="shared" si="587"/>
        <v>0</v>
      </c>
      <c r="CW533" s="99">
        <f>CW5</f>
        <v>1</v>
      </c>
      <c r="CX533" s="100"/>
      <c r="CY533" s="110"/>
      <c r="CZ533" s="95">
        <f t="shared" si="588"/>
        <v>0</v>
      </c>
      <c r="DA533" s="15"/>
      <c r="DB533" s="24">
        <f t="shared" si="613"/>
        <v>0</v>
      </c>
      <c r="DC533" s="5">
        <v>0</v>
      </c>
      <c r="DD533" s="63"/>
      <c r="DE533" s="15"/>
      <c r="DF533" s="13"/>
      <c r="DG533" s="98">
        <f t="shared" si="589"/>
        <v>0</v>
      </c>
      <c r="DH533" s="99">
        <f>DH5</f>
        <v>1</v>
      </c>
      <c r="DI533" s="100"/>
      <c r="DJ533" s="110"/>
      <c r="DK533" s="95">
        <f t="shared" si="590"/>
        <v>0</v>
      </c>
      <c r="DL533" s="15"/>
      <c r="DM533" s="24">
        <f t="shared" si="614"/>
        <v>0</v>
      </c>
      <c r="DN533" s="5">
        <v>0</v>
      </c>
      <c r="DO533" s="63"/>
      <c r="DP533" s="15"/>
      <c r="DQ533" s="13"/>
      <c r="DR533" s="98">
        <f t="shared" si="591"/>
        <v>0</v>
      </c>
      <c r="DS533" s="99">
        <f>DS5</f>
        <v>1</v>
      </c>
      <c r="DT533" s="100"/>
      <c r="DU533" s="110"/>
      <c r="DV533" s="95">
        <f t="shared" si="592"/>
        <v>0</v>
      </c>
      <c r="DW533" s="15"/>
      <c r="DX533" s="24">
        <f t="shared" si="615"/>
        <v>0</v>
      </c>
      <c r="DY533" s="5">
        <v>0</v>
      </c>
      <c r="DZ533" s="63"/>
      <c r="EA533" s="15"/>
      <c r="EB533" s="13"/>
      <c r="EC533" s="98">
        <f t="shared" si="593"/>
        <v>0</v>
      </c>
      <c r="ED533" s="99">
        <f>ED5</f>
        <v>1</v>
      </c>
      <c r="EE533" s="100"/>
      <c r="EF533" s="110"/>
      <c r="EG533" s="95">
        <f t="shared" si="594"/>
        <v>0</v>
      </c>
      <c r="EH533" s="15"/>
      <c r="EI533" s="24">
        <f t="shared" si="616"/>
        <v>0</v>
      </c>
      <c r="EJ533" s="5">
        <v>0</v>
      </c>
      <c r="EK533" s="63"/>
      <c r="EL533" s="15"/>
      <c r="EM533" s="13"/>
      <c r="EN533" s="98">
        <f t="shared" si="595"/>
        <v>0</v>
      </c>
      <c r="EO533" s="99">
        <f>EO5</f>
        <v>1</v>
      </c>
      <c r="EP533" s="100"/>
      <c r="EQ533" s="110"/>
      <c r="ER533" s="95">
        <f t="shared" si="596"/>
        <v>0</v>
      </c>
      <c r="ES533" s="15"/>
      <c r="ET533" s="24">
        <f t="shared" si="617"/>
        <v>0</v>
      </c>
      <c r="EU533" s="5">
        <v>0</v>
      </c>
      <c r="EV533" s="63"/>
      <c r="EW533" s="15"/>
      <c r="EX533" s="13"/>
      <c r="EY533" s="98">
        <f t="shared" si="597"/>
        <v>0</v>
      </c>
      <c r="EZ533" s="99">
        <f>EZ5</f>
        <v>1</v>
      </c>
      <c r="FA533" s="100"/>
      <c r="FB533" s="110"/>
      <c r="FC533" s="95">
        <f t="shared" si="598"/>
        <v>0</v>
      </c>
      <c r="FD533" s="15"/>
      <c r="FE533" s="24">
        <f t="shared" si="618"/>
        <v>0</v>
      </c>
      <c r="FF533" s="5">
        <v>0</v>
      </c>
      <c r="FG533" s="63"/>
      <c r="FH533" s="15"/>
      <c r="FI533" s="13"/>
      <c r="FJ533" s="98">
        <f t="shared" si="599"/>
        <v>0</v>
      </c>
      <c r="FK533" s="99">
        <f>FK5</f>
        <v>1</v>
      </c>
      <c r="FL533" s="100"/>
      <c r="FM533" s="110"/>
      <c r="FN533" s="95">
        <f t="shared" si="600"/>
        <v>0</v>
      </c>
      <c r="FO533" s="15"/>
      <c r="FP533" s="24">
        <f t="shared" si="619"/>
        <v>0</v>
      </c>
      <c r="FQ533" s="5">
        <v>0</v>
      </c>
      <c r="FR533" s="8">
        <v>0</v>
      </c>
      <c r="FS533" s="84">
        <f t="shared" si="620"/>
        <v>500</v>
      </c>
      <c r="FT533" s="85">
        <f t="shared" si="621"/>
        <v>4.6385399999999999</v>
      </c>
      <c r="FU533" s="85">
        <f t="shared" si="622"/>
        <v>500</v>
      </c>
      <c r="FV533" s="85">
        <f t="shared" si="623"/>
        <v>5.76</v>
      </c>
      <c r="FW533" s="85">
        <f t="shared" si="624"/>
        <v>500</v>
      </c>
      <c r="FX533" s="85">
        <f t="shared" si="625"/>
        <v>500</v>
      </c>
      <c r="FY533" s="85">
        <f t="shared" si="626"/>
        <v>500</v>
      </c>
      <c r="FZ533" s="85">
        <f t="shared" si="627"/>
        <v>500</v>
      </c>
      <c r="GA533" s="85">
        <f t="shared" si="628"/>
        <v>500</v>
      </c>
      <c r="GB533" s="85">
        <f t="shared" si="629"/>
        <v>500</v>
      </c>
      <c r="GC533" s="85">
        <f t="shared" si="630"/>
        <v>500</v>
      </c>
      <c r="GD533" s="85">
        <f t="shared" si="631"/>
        <v>500</v>
      </c>
      <c r="GE533" s="85">
        <f t="shared" si="632"/>
        <v>500</v>
      </c>
      <c r="GF533" s="85">
        <f t="shared" si="633"/>
        <v>500</v>
      </c>
      <c r="GG533" s="85">
        <f t="shared" si="634"/>
        <v>500</v>
      </c>
      <c r="GH533" s="101">
        <f t="shared" si="601"/>
        <v>2</v>
      </c>
      <c r="GI533" s="102">
        <f t="shared" si="602"/>
        <v>10.398540000000001</v>
      </c>
      <c r="GJ533" s="102">
        <f t="shared" si="603"/>
        <v>5.1992700000000003</v>
      </c>
      <c r="GK533" s="79">
        <f>ROW()</f>
        <v>533</v>
      </c>
    </row>
    <row r="534" spans="1:193" s="12" customFormat="1" ht="50.1" customHeight="1">
      <c r="A534" s="17">
        <f>ROW()</f>
        <v>534</v>
      </c>
      <c r="B534" s="32">
        <f t="shared" si="635"/>
        <v>528</v>
      </c>
      <c r="C534" s="33">
        <f t="shared" si="636"/>
        <v>528</v>
      </c>
      <c r="D534" s="31" t="s">
        <v>98</v>
      </c>
      <c r="E534" s="390">
        <f t="shared" si="604"/>
        <v>24.585871274999999</v>
      </c>
      <c r="F534" s="107">
        <f t="shared" si="570"/>
        <v>26.63868875833333</v>
      </c>
      <c r="G534" s="3">
        <v>0</v>
      </c>
      <c r="H534" s="4">
        <v>0</v>
      </c>
      <c r="I534" s="63"/>
      <c r="J534" s="15"/>
      <c r="K534" s="13"/>
      <c r="L534" s="98">
        <f t="shared" si="571"/>
        <v>1</v>
      </c>
      <c r="M534" s="99">
        <f>M5</f>
        <v>0.94499999999999995</v>
      </c>
      <c r="N534" s="100">
        <v>27.530999999999999</v>
      </c>
      <c r="O534" s="110">
        <v>123506</v>
      </c>
      <c r="P534" s="95">
        <f t="shared" si="572"/>
        <v>26.016794999999998</v>
      </c>
      <c r="Q534" s="15"/>
      <c r="R534" s="24">
        <f t="shared" si="605"/>
        <v>2</v>
      </c>
      <c r="S534" s="25">
        <v>0</v>
      </c>
      <c r="T534" s="63"/>
      <c r="U534" s="15"/>
      <c r="V534" s="13"/>
      <c r="W534" s="98">
        <f t="shared" si="573"/>
        <v>1</v>
      </c>
      <c r="X534" s="99">
        <f>X5</f>
        <v>0.97</v>
      </c>
      <c r="Y534" s="100">
        <v>30.22</v>
      </c>
      <c r="Z534" s="110"/>
      <c r="AA534" s="95">
        <f t="shared" si="574"/>
        <v>29.313399999999998</v>
      </c>
      <c r="AB534" s="15"/>
      <c r="AC534" s="24">
        <f t="shared" si="606"/>
        <v>3</v>
      </c>
      <c r="AD534" s="5">
        <v>0</v>
      </c>
      <c r="AE534" s="63"/>
      <c r="AF534" s="15"/>
      <c r="AG534" s="13"/>
      <c r="AH534" s="98">
        <f t="shared" si="575"/>
        <v>0</v>
      </c>
      <c r="AI534" s="99">
        <f>AI5</f>
        <v>0.95499999999999996</v>
      </c>
      <c r="AJ534" s="100"/>
      <c r="AK534" s="110"/>
      <c r="AL534" s="95">
        <f t="shared" si="576"/>
        <v>0</v>
      </c>
      <c r="AM534" s="15"/>
      <c r="AN534" s="24">
        <f t="shared" si="607"/>
        <v>0</v>
      </c>
      <c r="AO534" s="5">
        <v>0</v>
      </c>
      <c r="AP534" s="63"/>
      <c r="AQ534" s="15"/>
      <c r="AR534" s="13"/>
      <c r="AS534" s="98">
        <f t="shared" si="577"/>
        <v>0</v>
      </c>
      <c r="AT534" s="99">
        <f>AT5</f>
        <v>0.96</v>
      </c>
      <c r="AU534" s="100"/>
      <c r="AV534" s="110"/>
      <c r="AW534" s="95">
        <f t="shared" si="578"/>
        <v>0</v>
      </c>
      <c r="AX534" s="15"/>
      <c r="AY534" s="24">
        <f t="shared" si="608"/>
        <v>0</v>
      </c>
      <c r="AZ534" s="5">
        <v>0</v>
      </c>
      <c r="BA534" s="63"/>
      <c r="BB534" s="15"/>
      <c r="BC534" s="13"/>
      <c r="BD534" s="98">
        <f t="shared" si="579"/>
        <v>0</v>
      </c>
      <c r="BE534" s="99">
        <f>BE5</f>
        <v>0.98</v>
      </c>
      <c r="BF534" s="100"/>
      <c r="BG534" s="110"/>
      <c r="BH534" s="95">
        <f t="shared" si="580"/>
        <v>0</v>
      </c>
      <c r="BI534" s="15"/>
      <c r="BJ534" s="24">
        <f t="shared" si="609"/>
        <v>0</v>
      </c>
      <c r="BK534" s="5">
        <v>0</v>
      </c>
      <c r="BL534" s="63"/>
      <c r="BM534" s="15"/>
      <c r="BN534" s="13"/>
      <c r="BO534" s="98">
        <f t="shared" si="581"/>
        <v>1</v>
      </c>
      <c r="BP534" s="99">
        <f>BP5</f>
        <v>0.94499999999999995</v>
      </c>
      <c r="BQ534" s="100">
        <v>26.016794999999998</v>
      </c>
      <c r="BR534" s="110"/>
      <c r="BS534" s="95">
        <f t="shared" si="582"/>
        <v>24.585871274999999</v>
      </c>
      <c r="BT534" s="15"/>
      <c r="BU534" s="24">
        <f t="shared" si="610"/>
        <v>1</v>
      </c>
      <c r="BV534" s="5">
        <v>0</v>
      </c>
      <c r="BW534" s="63"/>
      <c r="BX534" s="15"/>
      <c r="BY534" s="13"/>
      <c r="BZ534" s="98">
        <f t="shared" si="583"/>
        <v>0</v>
      </c>
      <c r="CA534" s="99">
        <f>CA5</f>
        <v>1</v>
      </c>
      <c r="CB534" s="100"/>
      <c r="CC534" s="110"/>
      <c r="CD534" s="95">
        <f t="shared" si="584"/>
        <v>0</v>
      </c>
      <c r="CE534" s="15"/>
      <c r="CF534" s="24">
        <f t="shared" si="611"/>
        <v>0</v>
      </c>
      <c r="CG534" s="5">
        <v>0</v>
      </c>
      <c r="CH534" s="63"/>
      <c r="CI534" s="15"/>
      <c r="CJ534" s="13"/>
      <c r="CK534" s="98">
        <f t="shared" si="585"/>
        <v>0</v>
      </c>
      <c r="CL534" s="99">
        <f>CL5</f>
        <v>1</v>
      </c>
      <c r="CM534" s="100"/>
      <c r="CN534" s="110"/>
      <c r="CO534" s="95">
        <f t="shared" si="586"/>
        <v>0</v>
      </c>
      <c r="CP534" s="15"/>
      <c r="CQ534" s="24">
        <f t="shared" si="612"/>
        <v>0</v>
      </c>
      <c r="CR534" s="5">
        <v>0</v>
      </c>
      <c r="CS534" s="63"/>
      <c r="CT534" s="15"/>
      <c r="CU534" s="13"/>
      <c r="CV534" s="98">
        <f t="shared" si="587"/>
        <v>0</v>
      </c>
      <c r="CW534" s="99">
        <f>CW5</f>
        <v>1</v>
      </c>
      <c r="CX534" s="100"/>
      <c r="CY534" s="110"/>
      <c r="CZ534" s="95">
        <f t="shared" si="588"/>
        <v>0</v>
      </c>
      <c r="DA534" s="15"/>
      <c r="DB534" s="24">
        <f t="shared" si="613"/>
        <v>0</v>
      </c>
      <c r="DC534" s="5">
        <v>0</v>
      </c>
      <c r="DD534" s="63"/>
      <c r="DE534" s="15"/>
      <c r="DF534" s="13"/>
      <c r="DG534" s="98">
        <f t="shared" si="589"/>
        <v>0</v>
      </c>
      <c r="DH534" s="99">
        <f>DH5</f>
        <v>1</v>
      </c>
      <c r="DI534" s="100"/>
      <c r="DJ534" s="110"/>
      <c r="DK534" s="95">
        <f t="shared" si="590"/>
        <v>0</v>
      </c>
      <c r="DL534" s="15"/>
      <c r="DM534" s="24">
        <f t="shared" si="614"/>
        <v>0</v>
      </c>
      <c r="DN534" s="5">
        <v>0</v>
      </c>
      <c r="DO534" s="63"/>
      <c r="DP534" s="15"/>
      <c r="DQ534" s="13"/>
      <c r="DR534" s="98">
        <f t="shared" si="591"/>
        <v>0</v>
      </c>
      <c r="DS534" s="99">
        <f>DS5</f>
        <v>1</v>
      </c>
      <c r="DT534" s="100"/>
      <c r="DU534" s="110"/>
      <c r="DV534" s="95">
        <f t="shared" si="592"/>
        <v>0</v>
      </c>
      <c r="DW534" s="15"/>
      <c r="DX534" s="24">
        <f t="shared" si="615"/>
        <v>0</v>
      </c>
      <c r="DY534" s="5">
        <v>0</v>
      </c>
      <c r="DZ534" s="63"/>
      <c r="EA534" s="15"/>
      <c r="EB534" s="13"/>
      <c r="EC534" s="98">
        <f t="shared" si="593"/>
        <v>0</v>
      </c>
      <c r="ED534" s="99">
        <f>ED5</f>
        <v>1</v>
      </c>
      <c r="EE534" s="100"/>
      <c r="EF534" s="110"/>
      <c r="EG534" s="95">
        <f t="shared" si="594"/>
        <v>0</v>
      </c>
      <c r="EH534" s="15"/>
      <c r="EI534" s="24">
        <f t="shared" si="616"/>
        <v>0</v>
      </c>
      <c r="EJ534" s="5">
        <v>0</v>
      </c>
      <c r="EK534" s="63"/>
      <c r="EL534" s="15"/>
      <c r="EM534" s="13"/>
      <c r="EN534" s="98">
        <f t="shared" si="595"/>
        <v>0</v>
      </c>
      <c r="EO534" s="99">
        <f>EO5</f>
        <v>1</v>
      </c>
      <c r="EP534" s="100"/>
      <c r="EQ534" s="110"/>
      <c r="ER534" s="95">
        <f t="shared" si="596"/>
        <v>0</v>
      </c>
      <c r="ES534" s="15"/>
      <c r="ET534" s="24">
        <f t="shared" si="617"/>
        <v>0</v>
      </c>
      <c r="EU534" s="5">
        <v>0</v>
      </c>
      <c r="EV534" s="63"/>
      <c r="EW534" s="15"/>
      <c r="EX534" s="13"/>
      <c r="EY534" s="98">
        <f t="shared" si="597"/>
        <v>0</v>
      </c>
      <c r="EZ534" s="99">
        <f>EZ5</f>
        <v>1</v>
      </c>
      <c r="FA534" s="100"/>
      <c r="FB534" s="110"/>
      <c r="FC534" s="95">
        <f t="shared" si="598"/>
        <v>0</v>
      </c>
      <c r="FD534" s="15"/>
      <c r="FE534" s="24">
        <f t="shared" si="618"/>
        <v>0</v>
      </c>
      <c r="FF534" s="5">
        <v>0</v>
      </c>
      <c r="FG534" s="63"/>
      <c r="FH534" s="15"/>
      <c r="FI534" s="13"/>
      <c r="FJ534" s="98">
        <f t="shared" si="599"/>
        <v>0</v>
      </c>
      <c r="FK534" s="99">
        <f>FK5</f>
        <v>1</v>
      </c>
      <c r="FL534" s="100"/>
      <c r="FM534" s="110"/>
      <c r="FN534" s="95">
        <f t="shared" si="600"/>
        <v>0</v>
      </c>
      <c r="FO534" s="15"/>
      <c r="FP534" s="24">
        <f t="shared" si="619"/>
        <v>0</v>
      </c>
      <c r="FQ534" s="5">
        <v>0</v>
      </c>
      <c r="FR534" s="8">
        <v>0</v>
      </c>
      <c r="FS534" s="84">
        <f t="shared" si="620"/>
        <v>26.016794999999998</v>
      </c>
      <c r="FT534" s="85">
        <f t="shared" si="621"/>
        <v>29.313399999999998</v>
      </c>
      <c r="FU534" s="85">
        <f t="shared" si="622"/>
        <v>500</v>
      </c>
      <c r="FV534" s="85">
        <f t="shared" si="623"/>
        <v>500</v>
      </c>
      <c r="FW534" s="85">
        <f t="shared" si="624"/>
        <v>500</v>
      </c>
      <c r="FX534" s="85">
        <f t="shared" si="625"/>
        <v>24.585871274999999</v>
      </c>
      <c r="FY534" s="85">
        <f t="shared" si="626"/>
        <v>500</v>
      </c>
      <c r="FZ534" s="85">
        <f t="shared" si="627"/>
        <v>500</v>
      </c>
      <c r="GA534" s="85">
        <f t="shared" si="628"/>
        <v>500</v>
      </c>
      <c r="GB534" s="85">
        <f t="shared" si="629"/>
        <v>500</v>
      </c>
      <c r="GC534" s="85">
        <f t="shared" si="630"/>
        <v>500</v>
      </c>
      <c r="GD534" s="85">
        <f t="shared" si="631"/>
        <v>500</v>
      </c>
      <c r="GE534" s="85">
        <f t="shared" si="632"/>
        <v>500</v>
      </c>
      <c r="GF534" s="85">
        <f t="shared" si="633"/>
        <v>500</v>
      </c>
      <c r="GG534" s="85">
        <f t="shared" si="634"/>
        <v>500</v>
      </c>
      <c r="GH534" s="101">
        <f t="shared" si="601"/>
        <v>3</v>
      </c>
      <c r="GI534" s="102">
        <f t="shared" si="602"/>
        <v>79.916066274999991</v>
      </c>
      <c r="GJ534" s="102">
        <f t="shared" si="603"/>
        <v>26.63868875833333</v>
      </c>
      <c r="GK534" s="79">
        <f>ROW()</f>
        <v>534</v>
      </c>
    </row>
    <row r="535" spans="1:193" s="12" customFormat="1" ht="50.1" customHeight="1">
      <c r="A535" s="17">
        <f>ROW()</f>
        <v>535</v>
      </c>
      <c r="B535" s="32">
        <f t="shared" si="635"/>
        <v>529</v>
      </c>
      <c r="C535" s="33">
        <f t="shared" si="636"/>
        <v>529</v>
      </c>
      <c r="D535" s="31" t="s">
        <v>99</v>
      </c>
      <c r="E535" s="390">
        <f t="shared" si="604"/>
        <v>9.7196841000000003</v>
      </c>
      <c r="F535" s="107">
        <f t="shared" si="570"/>
        <v>10.236516025</v>
      </c>
      <c r="G535" s="3">
        <v>0</v>
      </c>
      <c r="H535" s="4">
        <v>0</v>
      </c>
      <c r="I535" s="63"/>
      <c r="J535" s="15"/>
      <c r="K535" s="13"/>
      <c r="L535" s="98">
        <f t="shared" si="571"/>
        <v>1</v>
      </c>
      <c r="M535" s="99">
        <f>M5</f>
        <v>0.94499999999999995</v>
      </c>
      <c r="N535" s="100">
        <v>10.884</v>
      </c>
      <c r="O535" s="110">
        <v>435442</v>
      </c>
      <c r="P535" s="95">
        <f t="shared" si="572"/>
        <v>10.28538</v>
      </c>
      <c r="Q535" s="15"/>
      <c r="R535" s="24">
        <f t="shared" si="605"/>
        <v>2</v>
      </c>
      <c r="S535" s="25">
        <v>0</v>
      </c>
      <c r="T535" s="63"/>
      <c r="U535" s="15"/>
      <c r="V535" s="13"/>
      <c r="W535" s="98">
        <f t="shared" si="573"/>
        <v>1</v>
      </c>
      <c r="X535" s="99">
        <f>X5</f>
        <v>0.97</v>
      </c>
      <c r="Y535" s="100">
        <v>10.9</v>
      </c>
      <c r="Z535" s="110"/>
      <c r="AA535" s="95">
        <f t="shared" si="574"/>
        <v>10.573</v>
      </c>
      <c r="AB535" s="15"/>
      <c r="AC535" s="24">
        <f t="shared" si="606"/>
        <v>4</v>
      </c>
      <c r="AD535" s="5">
        <v>0</v>
      </c>
      <c r="AE535" s="63"/>
      <c r="AF535" s="15"/>
      <c r="AG535" s="13"/>
      <c r="AH535" s="98">
        <f t="shared" si="575"/>
        <v>0</v>
      </c>
      <c r="AI535" s="99">
        <f>AI5</f>
        <v>0.95499999999999996</v>
      </c>
      <c r="AJ535" s="100"/>
      <c r="AK535" s="110"/>
      <c r="AL535" s="95">
        <f t="shared" si="576"/>
        <v>0</v>
      </c>
      <c r="AM535" s="15"/>
      <c r="AN535" s="24">
        <f t="shared" si="607"/>
        <v>0</v>
      </c>
      <c r="AO535" s="5">
        <v>0</v>
      </c>
      <c r="AP535" s="63"/>
      <c r="AQ535" s="15"/>
      <c r="AR535" s="13"/>
      <c r="AS535" s="98">
        <f t="shared" si="577"/>
        <v>1</v>
      </c>
      <c r="AT535" s="99">
        <f>AT5</f>
        <v>0.96</v>
      </c>
      <c r="AU535" s="100">
        <v>10.8</v>
      </c>
      <c r="AV535" s="110"/>
      <c r="AW535" s="95">
        <f t="shared" si="578"/>
        <v>10.368</v>
      </c>
      <c r="AX535" s="15"/>
      <c r="AY535" s="24">
        <f t="shared" si="608"/>
        <v>3</v>
      </c>
      <c r="AZ535" s="5">
        <v>0</v>
      </c>
      <c r="BA535" s="63"/>
      <c r="BB535" s="15"/>
      <c r="BC535" s="13"/>
      <c r="BD535" s="98">
        <f t="shared" si="579"/>
        <v>0</v>
      </c>
      <c r="BE535" s="99">
        <f>BE5</f>
        <v>0.98</v>
      </c>
      <c r="BF535" s="100"/>
      <c r="BG535" s="110"/>
      <c r="BH535" s="95">
        <f t="shared" si="580"/>
        <v>0</v>
      </c>
      <c r="BI535" s="15"/>
      <c r="BJ535" s="24">
        <f t="shared" si="609"/>
        <v>0</v>
      </c>
      <c r="BK535" s="5">
        <v>0</v>
      </c>
      <c r="BL535" s="63"/>
      <c r="BM535" s="15"/>
      <c r="BN535" s="13"/>
      <c r="BO535" s="98">
        <f t="shared" si="581"/>
        <v>1</v>
      </c>
      <c r="BP535" s="99">
        <f>BP5</f>
        <v>0.94499999999999995</v>
      </c>
      <c r="BQ535" s="100">
        <v>10.28538</v>
      </c>
      <c r="BR535" s="110"/>
      <c r="BS535" s="95">
        <f t="shared" si="582"/>
        <v>9.7196841000000003</v>
      </c>
      <c r="BT535" s="15"/>
      <c r="BU535" s="24">
        <f t="shared" si="610"/>
        <v>1</v>
      </c>
      <c r="BV535" s="5">
        <v>0</v>
      </c>
      <c r="BW535" s="63"/>
      <c r="BX535" s="15"/>
      <c r="BY535" s="13"/>
      <c r="BZ535" s="98">
        <f t="shared" si="583"/>
        <v>0</v>
      </c>
      <c r="CA535" s="99">
        <f>CA5</f>
        <v>1</v>
      </c>
      <c r="CB535" s="100"/>
      <c r="CC535" s="110"/>
      <c r="CD535" s="95">
        <f t="shared" si="584"/>
        <v>0</v>
      </c>
      <c r="CE535" s="15"/>
      <c r="CF535" s="24">
        <f t="shared" si="611"/>
        <v>0</v>
      </c>
      <c r="CG535" s="5">
        <v>0</v>
      </c>
      <c r="CH535" s="63"/>
      <c r="CI535" s="15"/>
      <c r="CJ535" s="13"/>
      <c r="CK535" s="98">
        <f t="shared" si="585"/>
        <v>0</v>
      </c>
      <c r="CL535" s="99">
        <f>CL5</f>
        <v>1</v>
      </c>
      <c r="CM535" s="100"/>
      <c r="CN535" s="110"/>
      <c r="CO535" s="95">
        <f t="shared" si="586"/>
        <v>0</v>
      </c>
      <c r="CP535" s="15"/>
      <c r="CQ535" s="24">
        <f t="shared" si="612"/>
        <v>0</v>
      </c>
      <c r="CR535" s="5">
        <v>0</v>
      </c>
      <c r="CS535" s="63"/>
      <c r="CT535" s="15"/>
      <c r="CU535" s="13"/>
      <c r="CV535" s="98">
        <f t="shared" si="587"/>
        <v>0</v>
      </c>
      <c r="CW535" s="99">
        <f>CW5</f>
        <v>1</v>
      </c>
      <c r="CX535" s="100"/>
      <c r="CY535" s="110"/>
      <c r="CZ535" s="95">
        <f t="shared" si="588"/>
        <v>0</v>
      </c>
      <c r="DA535" s="15"/>
      <c r="DB535" s="24">
        <f t="shared" si="613"/>
        <v>0</v>
      </c>
      <c r="DC535" s="5">
        <v>0</v>
      </c>
      <c r="DD535" s="63"/>
      <c r="DE535" s="15"/>
      <c r="DF535" s="13"/>
      <c r="DG535" s="98">
        <f t="shared" si="589"/>
        <v>0</v>
      </c>
      <c r="DH535" s="99">
        <f>DH5</f>
        <v>1</v>
      </c>
      <c r="DI535" s="100"/>
      <c r="DJ535" s="110"/>
      <c r="DK535" s="95">
        <f t="shared" si="590"/>
        <v>0</v>
      </c>
      <c r="DL535" s="15"/>
      <c r="DM535" s="24">
        <f t="shared" si="614"/>
        <v>0</v>
      </c>
      <c r="DN535" s="5">
        <v>0</v>
      </c>
      <c r="DO535" s="63"/>
      <c r="DP535" s="15"/>
      <c r="DQ535" s="13"/>
      <c r="DR535" s="98">
        <f t="shared" si="591"/>
        <v>0</v>
      </c>
      <c r="DS535" s="99">
        <f>DS5</f>
        <v>1</v>
      </c>
      <c r="DT535" s="100"/>
      <c r="DU535" s="110"/>
      <c r="DV535" s="95">
        <f t="shared" si="592"/>
        <v>0</v>
      </c>
      <c r="DW535" s="15"/>
      <c r="DX535" s="24">
        <f t="shared" si="615"/>
        <v>0</v>
      </c>
      <c r="DY535" s="5">
        <v>0</v>
      </c>
      <c r="DZ535" s="63"/>
      <c r="EA535" s="15"/>
      <c r="EB535" s="13"/>
      <c r="EC535" s="98">
        <f t="shared" si="593"/>
        <v>0</v>
      </c>
      <c r="ED535" s="99">
        <f>ED5</f>
        <v>1</v>
      </c>
      <c r="EE535" s="100"/>
      <c r="EF535" s="110"/>
      <c r="EG535" s="95">
        <f t="shared" si="594"/>
        <v>0</v>
      </c>
      <c r="EH535" s="15"/>
      <c r="EI535" s="24">
        <f t="shared" si="616"/>
        <v>0</v>
      </c>
      <c r="EJ535" s="5">
        <v>0</v>
      </c>
      <c r="EK535" s="63"/>
      <c r="EL535" s="15"/>
      <c r="EM535" s="13"/>
      <c r="EN535" s="98">
        <f t="shared" si="595"/>
        <v>0</v>
      </c>
      <c r="EO535" s="99">
        <f>EO5</f>
        <v>1</v>
      </c>
      <c r="EP535" s="100"/>
      <c r="EQ535" s="110"/>
      <c r="ER535" s="95">
        <f t="shared" si="596"/>
        <v>0</v>
      </c>
      <c r="ES535" s="15"/>
      <c r="ET535" s="24">
        <f t="shared" si="617"/>
        <v>0</v>
      </c>
      <c r="EU535" s="5">
        <v>0</v>
      </c>
      <c r="EV535" s="63"/>
      <c r="EW535" s="15"/>
      <c r="EX535" s="13"/>
      <c r="EY535" s="98">
        <f t="shared" si="597"/>
        <v>0</v>
      </c>
      <c r="EZ535" s="99">
        <f>EZ5</f>
        <v>1</v>
      </c>
      <c r="FA535" s="100"/>
      <c r="FB535" s="110"/>
      <c r="FC535" s="95">
        <f t="shared" si="598"/>
        <v>0</v>
      </c>
      <c r="FD535" s="15"/>
      <c r="FE535" s="24">
        <f t="shared" si="618"/>
        <v>0</v>
      </c>
      <c r="FF535" s="5">
        <v>0</v>
      </c>
      <c r="FG535" s="63"/>
      <c r="FH535" s="15"/>
      <c r="FI535" s="13"/>
      <c r="FJ535" s="98">
        <f t="shared" si="599"/>
        <v>0</v>
      </c>
      <c r="FK535" s="99">
        <f>FK5</f>
        <v>1</v>
      </c>
      <c r="FL535" s="100"/>
      <c r="FM535" s="110"/>
      <c r="FN535" s="95">
        <f t="shared" si="600"/>
        <v>0</v>
      </c>
      <c r="FO535" s="15"/>
      <c r="FP535" s="24">
        <f t="shared" si="619"/>
        <v>0</v>
      </c>
      <c r="FQ535" s="5">
        <v>0</v>
      </c>
      <c r="FR535" s="8">
        <v>0</v>
      </c>
      <c r="FS535" s="84">
        <f t="shared" si="620"/>
        <v>10.28538</v>
      </c>
      <c r="FT535" s="85">
        <f t="shared" si="621"/>
        <v>10.573</v>
      </c>
      <c r="FU535" s="85">
        <f t="shared" si="622"/>
        <v>500</v>
      </c>
      <c r="FV535" s="85">
        <f t="shared" si="623"/>
        <v>10.368</v>
      </c>
      <c r="FW535" s="85">
        <f t="shared" si="624"/>
        <v>500</v>
      </c>
      <c r="FX535" s="85">
        <f t="shared" si="625"/>
        <v>9.7196841000000003</v>
      </c>
      <c r="FY535" s="85">
        <f t="shared" si="626"/>
        <v>500</v>
      </c>
      <c r="FZ535" s="85">
        <f t="shared" si="627"/>
        <v>500</v>
      </c>
      <c r="GA535" s="85">
        <f t="shared" si="628"/>
        <v>500</v>
      </c>
      <c r="GB535" s="85">
        <f t="shared" si="629"/>
        <v>500</v>
      </c>
      <c r="GC535" s="85">
        <f t="shared" si="630"/>
        <v>500</v>
      </c>
      <c r="GD535" s="85">
        <f t="shared" si="631"/>
        <v>500</v>
      </c>
      <c r="GE535" s="85">
        <f t="shared" si="632"/>
        <v>500</v>
      </c>
      <c r="GF535" s="85">
        <f t="shared" si="633"/>
        <v>500</v>
      </c>
      <c r="GG535" s="85">
        <f t="shared" si="634"/>
        <v>500</v>
      </c>
      <c r="GH535" s="101">
        <f t="shared" si="601"/>
        <v>4</v>
      </c>
      <c r="GI535" s="102">
        <f t="shared" si="602"/>
        <v>40.946064100000001</v>
      </c>
      <c r="GJ535" s="102">
        <f t="shared" si="603"/>
        <v>10.236516025</v>
      </c>
      <c r="GK535" s="79">
        <f>ROW()</f>
        <v>535</v>
      </c>
    </row>
    <row r="536" spans="1:193" s="12" customFormat="1" ht="50.1" customHeight="1">
      <c r="A536" s="17">
        <f>ROW()</f>
        <v>536</v>
      </c>
      <c r="B536" s="32">
        <f t="shared" si="635"/>
        <v>530</v>
      </c>
      <c r="C536" s="33">
        <f t="shared" si="636"/>
        <v>530</v>
      </c>
      <c r="D536" s="31" t="s">
        <v>100</v>
      </c>
      <c r="E536" s="390">
        <f t="shared" si="604"/>
        <v>7.4015999999999993</v>
      </c>
      <c r="F536" s="107">
        <f t="shared" si="570"/>
        <v>7.4015999999999993</v>
      </c>
      <c r="G536" s="3">
        <v>0</v>
      </c>
      <c r="H536" s="4">
        <v>0</v>
      </c>
      <c r="I536" s="63"/>
      <c r="J536" s="15"/>
      <c r="K536" s="13"/>
      <c r="L536" s="98">
        <f t="shared" si="571"/>
        <v>0</v>
      </c>
      <c r="M536" s="99">
        <f>M5</f>
        <v>0.94499999999999995</v>
      </c>
      <c r="N536" s="100"/>
      <c r="O536" s="110"/>
      <c r="P536" s="95">
        <f t="shared" si="572"/>
        <v>0</v>
      </c>
      <c r="Q536" s="15"/>
      <c r="R536" s="24">
        <f t="shared" si="605"/>
        <v>0</v>
      </c>
      <c r="S536" s="25">
        <v>0</v>
      </c>
      <c r="T536" s="63"/>
      <c r="U536" s="15"/>
      <c r="V536" s="13"/>
      <c r="W536" s="98">
        <f t="shared" si="573"/>
        <v>0</v>
      </c>
      <c r="X536" s="99">
        <f>X5</f>
        <v>0.97</v>
      </c>
      <c r="Y536" s="100"/>
      <c r="Z536" s="110"/>
      <c r="AA536" s="95">
        <f t="shared" si="574"/>
        <v>0</v>
      </c>
      <c r="AB536" s="15"/>
      <c r="AC536" s="24">
        <f t="shared" si="606"/>
        <v>0</v>
      </c>
      <c r="AD536" s="5">
        <v>0</v>
      </c>
      <c r="AE536" s="63"/>
      <c r="AF536" s="15"/>
      <c r="AG536" s="13"/>
      <c r="AH536" s="98">
        <f t="shared" si="575"/>
        <v>0</v>
      </c>
      <c r="AI536" s="99">
        <f>AI5</f>
        <v>0.95499999999999996</v>
      </c>
      <c r="AJ536" s="100"/>
      <c r="AK536" s="110"/>
      <c r="AL536" s="95">
        <f t="shared" si="576"/>
        <v>0</v>
      </c>
      <c r="AM536" s="15"/>
      <c r="AN536" s="24">
        <f t="shared" si="607"/>
        <v>0</v>
      </c>
      <c r="AO536" s="5">
        <v>0</v>
      </c>
      <c r="AP536" s="63"/>
      <c r="AQ536" s="15"/>
      <c r="AR536" s="13"/>
      <c r="AS536" s="98">
        <f t="shared" si="577"/>
        <v>1</v>
      </c>
      <c r="AT536" s="99">
        <f>AT5</f>
        <v>0.96</v>
      </c>
      <c r="AU536" s="100">
        <v>7.71</v>
      </c>
      <c r="AV536" s="110"/>
      <c r="AW536" s="95">
        <f t="shared" si="578"/>
        <v>7.4015999999999993</v>
      </c>
      <c r="AX536" s="15"/>
      <c r="AY536" s="24">
        <f t="shared" si="608"/>
        <v>1</v>
      </c>
      <c r="AZ536" s="5">
        <v>0</v>
      </c>
      <c r="BA536" s="63"/>
      <c r="BB536" s="15"/>
      <c r="BC536" s="13"/>
      <c r="BD536" s="98">
        <f t="shared" si="579"/>
        <v>0</v>
      </c>
      <c r="BE536" s="99">
        <f>BE5</f>
        <v>0.98</v>
      </c>
      <c r="BF536" s="100"/>
      <c r="BG536" s="110"/>
      <c r="BH536" s="95">
        <f t="shared" si="580"/>
        <v>0</v>
      </c>
      <c r="BI536" s="15"/>
      <c r="BJ536" s="24">
        <f t="shared" si="609"/>
        <v>0</v>
      </c>
      <c r="BK536" s="5">
        <v>0</v>
      </c>
      <c r="BL536" s="63"/>
      <c r="BM536" s="15"/>
      <c r="BN536" s="13"/>
      <c r="BO536" s="98">
        <f t="shared" si="581"/>
        <v>0</v>
      </c>
      <c r="BP536" s="99">
        <f>BP5</f>
        <v>0.94499999999999995</v>
      </c>
      <c r="BQ536" s="100"/>
      <c r="BR536" s="110"/>
      <c r="BS536" s="95">
        <f t="shared" si="582"/>
        <v>0</v>
      </c>
      <c r="BT536" s="15"/>
      <c r="BU536" s="24">
        <f t="shared" si="610"/>
        <v>0</v>
      </c>
      <c r="BV536" s="5">
        <v>0</v>
      </c>
      <c r="BW536" s="63"/>
      <c r="BX536" s="15"/>
      <c r="BY536" s="13"/>
      <c r="BZ536" s="98">
        <f t="shared" si="583"/>
        <v>0</v>
      </c>
      <c r="CA536" s="99">
        <f>CA5</f>
        <v>1</v>
      </c>
      <c r="CB536" s="100"/>
      <c r="CC536" s="110"/>
      <c r="CD536" s="95">
        <f t="shared" si="584"/>
        <v>0</v>
      </c>
      <c r="CE536" s="15"/>
      <c r="CF536" s="24">
        <f t="shared" si="611"/>
        <v>0</v>
      </c>
      <c r="CG536" s="5">
        <v>0</v>
      </c>
      <c r="CH536" s="63"/>
      <c r="CI536" s="15"/>
      <c r="CJ536" s="13"/>
      <c r="CK536" s="98">
        <f t="shared" si="585"/>
        <v>0</v>
      </c>
      <c r="CL536" s="99">
        <f>CL5</f>
        <v>1</v>
      </c>
      <c r="CM536" s="100"/>
      <c r="CN536" s="110"/>
      <c r="CO536" s="95">
        <f t="shared" si="586"/>
        <v>0</v>
      </c>
      <c r="CP536" s="15"/>
      <c r="CQ536" s="24">
        <f t="shared" si="612"/>
        <v>0</v>
      </c>
      <c r="CR536" s="5">
        <v>0</v>
      </c>
      <c r="CS536" s="63"/>
      <c r="CT536" s="15"/>
      <c r="CU536" s="13"/>
      <c r="CV536" s="98">
        <f t="shared" si="587"/>
        <v>0</v>
      </c>
      <c r="CW536" s="99">
        <f>CW5</f>
        <v>1</v>
      </c>
      <c r="CX536" s="100"/>
      <c r="CY536" s="110"/>
      <c r="CZ536" s="95">
        <f t="shared" si="588"/>
        <v>0</v>
      </c>
      <c r="DA536" s="15"/>
      <c r="DB536" s="24">
        <f t="shared" si="613"/>
        <v>0</v>
      </c>
      <c r="DC536" s="5">
        <v>0</v>
      </c>
      <c r="DD536" s="63"/>
      <c r="DE536" s="15"/>
      <c r="DF536" s="13"/>
      <c r="DG536" s="98">
        <f t="shared" si="589"/>
        <v>0</v>
      </c>
      <c r="DH536" s="99">
        <f>DH5</f>
        <v>1</v>
      </c>
      <c r="DI536" s="100"/>
      <c r="DJ536" s="110"/>
      <c r="DK536" s="95">
        <f t="shared" si="590"/>
        <v>0</v>
      </c>
      <c r="DL536" s="15"/>
      <c r="DM536" s="24">
        <f t="shared" si="614"/>
        <v>0</v>
      </c>
      <c r="DN536" s="5">
        <v>0</v>
      </c>
      <c r="DO536" s="63"/>
      <c r="DP536" s="15"/>
      <c r="DQ536" s="13"/>
      <c r="DR536" s="98">
        <f t="shared" si="591"/>
        <v>0</v>
      </c>
      <c r="DS536" s="99">
        <f>DS5</f>
        <v>1</v>
      </c>
      <c r="DT536" s="100"/>
      <c r="DU536" s="110"/>
      <c r="DV536" s="95">
        <f t="shared" si="592"/>
        <v>0</v>
      </c>
      <c r="DW536" s="15"/>
      <c r="DX536" s="24">
        <f t="shared" si="615"/>
        <v>0</v>
      </c>
      <c r="DY536" s="5">
        <v>0</v>
      </c>
      <c r="DZ536" s="63"/>
      <c r="EA536" s="15"/>
      <c r="EB536" s="13"/>
      <c r="EC536" s="98">
        <f t="shared" si="593"/>
        <v>0</v>
      </c>
      <c r="ED536" s="99">
        <f>ED5</f>
        <v>1</v>
      </c>
      <c r="EE536" s="100"/>
      <c r="EF536" s="110"/>
      <c r="EG536" s="95">
        <f t="shared" si="594"/>
        <v>0</v>
      </c>
      <c r="EH536" s="15"/>
      <c r="EI536" s="24">
        <f t="shared" si="616"/>
        <v>0</v>
      </c>
      <c r="EJ536" s="5">
        <v>0</v>
      </c>
      <c r="EK536" s="63"/>
      <c r="EL536" s="15"/>
      <c r="EM536" s="13"/>
      <c r="EN536" s="98">
        <f t="shared" si="595"/>
        <v>0</v>
      </c>
      <c r="EO536" s="99">
        <f>EO5</f>
        <v>1</v>
      </c>
      <c r="EP536" s="100"/>
      <c r="EQ536" s="110"/>
      <c r="ER536" s="95">
        <f t="shared" si="596"/>
        <v>0</v>
      </c>
      <c r="ES536" s="15"/>
      <c r="ET536" s="24">
        <f t="shared" si="617"/>
        <v>0</v>
      </c>
      <c r="EU536" s="5">
        <v>0</v>
      </c>
      <c r="EV536" s="63"/>
      <c r="EW536" s="15"/>
      <c r="EX536" s="13"/>
      <c r="EY536" s="98">
        <f t="shared" si="597"/>
        <v>0</v>
      </c>
      <c r="EZ536" s="99">
        <f>EZ5</f>
        <v>1</v>
      </c>
      <c r="FA536" s="100"/>
      <c r="FB536" s="110"/>
      <c r="FC536" s="95">
        <f t="shared" si="598"/>
        <v>0</v>
      </c>
      <c r="FD536" s="15"/>
      <c r="FE536" s="24">
        <f t="shared" si="618"/>
        <v>0</v>
      </c>
      <c r="FF536" s="5">
        <v>0</v>
      </c>
      <c r="FG536" s="63"/>
      <c r="FH536" s="15"/>
      <c r="FI536" s="13"/>
      <c r="FJ536" s="98">
        <f t="shared" si="599"/>
        <v>0</v>
      </c>
      <c r="FK536" s="99">
        <f>FK5</f>
        <v>1</v>
      </c>
      <c r="FL536" s="100"/>
      <c r="FM536" s="110"/>
      <c r="FN536" s="95">
        <f t="shared" si="600"/>
        <v>0</v>
      </c>
      <c r="FO536" s="15"/>
      <c r="FP536" s="24">
        <f t="shared" si="619"/>
        <v>0</v>
      </c>
      <c r="FQ536" s="5">
        <v>0</v>
      </c>
      <c r="FR536" s="8">
        <v>0</v>
      </c>
      <c r="FS536" s="84">
        <f t="shared" si="620"/>
        <v>500</v>
      </c>
      <c r="FT536" s="85">
        <f t="shared" si="621"/>
        <v>500</v>
      </c>
      <c r="FU536" s="85">
        <f t="shared" si="622"/>
        <v>500</v>
      </c>
      <c r="FV536" s="85">
        <f t="shared" si="623"/>
        <v>7.4015999999999993</v>
      </c>
      <c r="FW536" s="85">
        <f t="shared" si="624"/>
        <v>500</v>
      </c>
      <c r="FX536" s="85">
        <f t="shared" si="625"/>
        <v>500</v>
      </c>
      <c r="FY536" s="85">
        <f t="shared" si="626"/>
        <v>500</v>
      </c>
      <c r="FZ536" s="85">
        <f t="shared" si="627"/>
        <v>500</v>
      </c>
      <c r="GA536" s="85">
        <f t="shared" si="628"/>
        <v>500</v>
      </c>
      <c r="GB536" s="85">
        <f t="shared" si="629"/>
        <v>500</v>
      </c>
      <c r="GC536" s="85">
        <f t="shared" si="630"/>
        <v>500</v>
      </c>
      <c r="GD536" s="85">
        <f t="shared" si="631"/>
        <v>500</v>
      </c>
      <c r="GE536" s="85">
        <f t="shared" si="632"/>
        <v>500</v>
      </c>
      <c r="GF536" s="85">
        <f t="shared" si="633"/>
        <v>500</v>
      </c>
      <c r="GG536" s="85">
        <f t="shared" si="634"/>
        <v>500</v>
      </c>
      <c r="GH536" s="101">
        <f t="shared" si="601"/>
        <v>1</v>
      </c>
      <c r="GI536" s="102">
        <f t="shared" si="602"/>
        <v>7.4015999999999993</v>
      </c>
      <c r="GJ536" s="102">
        <f t="shared" si="603"/>
        <v>7.4015999999999993</v>
      </c>
      <c r="GK536" s="79">
        <f>ROW()</f>
        <v>536</v>
      </c>
    </row>
    <row r="537" spans="1:193" s="12" customFormat="1" ht="50.1" customHeight="1">
      <c r="A537" s="17">
        <f>ROW()</f>
        <v>537</v>
      </c>
      <c r="B537" s="32">
        <f t="shared" si="635"/>
        <v>531</v>
      </c>
      <c r="C537" s="33">
        <f t="shared" si="636"/>
        <v>531</v>
      </c>
      <c r="D537" s="31" t="s">
        <v>101</v>
      </c>
      <c r="E537" s="390">
        <f t="shared" si="604"/>
        <v>5.0902424999999996</v>
      </c>
      <c r="F537" s="107">
        <f t="shared" si="570"/>
        <v>5.2383712500000001</v>
      </c>
      <c r="G537" s="3">
        <v>0</v>
      </c>
      <c r="H537" s="4">
        <v>0</v>
      </c>
      <c r="I537" s="63"/>
      <c r="J537" s="15"/>
      <c r="K537" s="13"/>
      <c r="L537" s="98">
        <f t="shared" si="571"/>
        <v>1</v>
      </c>
      <c r="M537" s="99">
        <f>M5</f>
        <v>0.94499999999999995</v>
      </c>
      <c r="N537" s="100">
        <v>5.7</v>
      </c>
      <c r="O537" s="110"/>
      <c r="P537" s="95">
        <f t="shared" si="572"/>
        <v>5.3864999999999998</v>
      </c>
      <c r="Q537" s="15"/>
      <c r="R537" s="24">
        <f t="shared" si="605"/>
        <v>2</v>
      </c>
      <c r="S537" s="25">
        <v>0</v>
      </c>
      <c r="T537" s="63"/>
      <c r="U537" s="15"/>
      <c r="V537" s="13"/>
      <c r="W537" s="98">
        <f t="shared" si="573"/>
        <v>0</v>
      </c>
      <c r="X537" s="99">
        <f>X5</f>
        <v>0.97</v>
      </c>
      <c r="Y537" s="100"/>
      <c r="Z537" s="110"/>
      <c r="AA537" s="95">
        <f t="shared" si="574"/>
        <v>0</v>
      </c>
      <c r="AB537" s="15"/>
      <c r="AC537" s="24">
        <f t="shared" si="606"/>
        <v>0</v>
      </c>
      <c r="AD537" s="5">
        <v>0</v>
      </c>
      <c r="AE537" s="63"/>
      <c r="AF537" s="15"/>
      <c r="AG537" s="13"/>
      <c r="AH537" s="98">
        <f t="shared" si="575"/>
        <v>0</v>
      </c>
      <c r="AI537" s="99">
        <f>AI5</f>
        <v>0.95499999999999996</v>
      </c>
      <c r="AJ537" s="100"/>
      <c r="AK537" s="110"/>
      <c r="AL537" s="95">
        <f t="shared" si="576"/>
        <v>0</v>
      </c>
      <c r="AM537" s="15"/>
      <c r="AN537" s="24">
        <f t="shared" si="607"/>
        <v>0</v>
      </c>
      <c r="AO537" s="5">
        <v>0</v>
      </c>
      <c r="AP537" s="63"/>
      <c r="AQ537" s="15"/>
      <c r="AR537" s="13"/>
      <c r="AS537" s="98">
        <f t="shared" si="577"/>
        <v>0</v>
      </c>
      <c r="AT537" s="99">
        <f>AT5</f>
        <v>0.96</v>
      </c>
      <c r="AU537" s="100"/>
      <c r="AV537" s="110"/>
      <c r="AW537" s="95">
        <f t="shared" si="578"/>
        <v>0</v>
      </c>
      <c r="AX537" s="15"/>
      <c r="AY537" s="24">
        <f t="shared" si="608"/>
        <v>0</v>
      </c>
      <c r="AZ537" s="5">
        <v>0</v>
      </c>
      <c r="BA537" s="63"/>
      <c r="BB537" s="15"/>
      <c r="BC537" s="13"/>
      <c r="BD537" s="98">
        <f t="shared" si="579"/>
        <v>0</v>
      </c>
      <c r="BE537" s="99">
        <f>BE5</f>
        <v>0.98</v>
      </c>
      <c r="BF537" s="100"/>
      <c r="BG537" s="110"/>
      <c r="BH537" s="95">
        <f t="shared" si="580"/>
        <v>0</v>
      </c>
      <c r="BI537" s="15"/>
      <c r="BJ537" s="24">
        <f t="shared" si="609"/>
        <v>0</v>
      </c>
      <c r="BK537" s="5">
        <v>0</v>
      </c>
      <c r="BL537" s="63"/>
      <c r="BM537" s="15"/>
      <c r="BN537" s="13"/>
      <c r="BO537" s="98">
        <f t="shared" si="581"/>
        <v>1</v>
      </c>
      <c r="BP537" s="99">
        <f>BP5</f>
        <v>0.94499999999999995</v>
      </c>
      <c r="BQ537" s="100">
        <v>5.3864999999999998</v>
      </c>
      <c r="BR537" s="110"/>
      <c r="BS537" s="95">
        <f t="shared" si="582"/>
        <v>5.0902424999999996</v>
      </c>
      <c r="BT537" s="15"/>
      <c r="BU537" s="24">
        <f t="shared" si="610"/>
        <v>1</v>
      </c>
      <c r="BV537" s="5">
        <v>0</v>
      </c>
      <c r="BW537" s="63"/>
      <c r="BX537" s="15"/>
      <c r="BY537" s="13"/>
      <c r="BZ537" s="98">
        <f t="shared" si="583"/>
        <v>0</v>
      </c>
      <c r="CA537" s="99">
        <f>CA5</f>
        <v>1</v>
      </c>
      <c r="CB537" s="100"/>
      <c r="CC537" s="110"/>
      <c r="CD537" s="95">
        <f t="shared" si="584"/>
        <v>0</v>
      </c>
      <c r="CE537" s="15"/>
      <c r="CF537" s="24">
        <f t="shared" si="611"/>
        <v>0</v>
      </c>
      <c r="CG537" s="5">
        <v>0</v>
      </c>
      <c r="CH537" s="63"/>
      <c r="CI537" s="15"/>
      <c r="CJ537" s="13"/>
      <c r="CK537" s="98">
        <f t="shared" si="585"/>
        <v>0</v>
      </c>
      <c r="CL537" s="99">
        <f>CL5</f>
        <v>1</v>
      </c>
      <c r="CM537" s="100"/>
      <c r="CN537" s="110"/>
      <c r="CO537" s="95">
        <f t="shared" si="586"/>
        <v>0</v>
      </c>
      <c r="CP537" s="15"/>
      <c r="CQ537" s="24">
        <f t="shared" si="612"/>
        <v>0</v>
      </c>
      <c r="CR537" s="5">
        <v>0</v>
      </c>
      <c r="CS537" s="63"/>
      <c r="CT537" s="15"/>
      <c r="CU537" s="13"/>
      <c r="CV537" s="98">
        <f t="shared" si="587"/>
        <v>0</v>
      </c>
      <c r="CW537" s="99">
        <f>CW5</f>
        <v>1</v>
      </c>
      <c r="CX537" s="100"/>
      <c r="CY537" s="110"/>
      <c r="CZ537" s="95">
        <f t="shared" si="588"/>
        <v>0</v>
      </c>
      <c r="DA537" s="15"/>
      <c r="DB537" s="24">
        <f t="shared" si="613"/>
        <v>0</v>
      </c>
      <c r="DC537" s="5">
        <v>0</v>
      </c>
      <c r="DD537" s="63"/>
      <c r="DE537" s="15"/>
      <c r="DF537" s="13"/>
      <c r="DG537" s="98">
        <f t="shared" si="589"/>
        <v>0</v>
      </c>
      <c r="DH537" s="99">
        <f>DH5</f>
        <v>1</v>
      </c>
      <c r="DI537" s="100"/>
      <c r="DJ537" s="110"/>
      <c r="DK537" s="95">
        <f t="shared" si="590"/>
        <v>0</v>
      </c>
      <c r="DL537" s="15"/>
      <c r="DM537" s="24">
        <f t="shared" si="614"/>
        <v>0</v>
      </c>
      <c r="DN537" s="5">
        <v>0</v>
      </c>
      <c r="DO537" s="63"/>
      <c r="DP537" s="15"/>
      <c r="DQ537" s="13"/>
      <c r="DR537" s="98">
        <f t="shared" si="591"/>
        <v>0</v>
      </c>
      <c r="DS537" s="99">
        <f>DS5</f>
        <v>1</v>
      </c>
      <c r="DT537" s="100"/>
      <c r="DU537" s="110"/>
      <c r="DV537" s="95">
        <f t="shared" si="592"/>
        <v>0</v>
      </c>
      <c r="DW537" s="15"/>
      <c r="DX537" s="24">
        <f t="shared" si="615"/>
        <v>0</v>
      </c>
      <c r="DY537" s="5">
        <v>0</v>
      </c>
      <c r="DZ537" s="63"/>
      <c r="EA537" s="15"/>
      <c r="EB537" s="13"/>
      <c r="EC537" s="98">
        <f t="shared" si="593"/>
        <v>0</v>
      </c>
      <c r="ED537" s="99">
        <f>ED5</f>
        <v>1</v>
      </c>
      <c r="EE537" s="100"/>
      <c r="EF537" s="110"/>
      <c r="EG537" s="95">
        <f t="shared" si="594"/>
        <v>0</v>
      </c>
      <c r="EH537" s="15"/>
      <c r="EI537" s="24">
        <f t="shared" si="616"/>
        <v>0</v>
      </c>
      <c r="EJ537" s="5">
        <v>0</v>
      </c>
      <c r="EK537" s="63"/>
      <c r="EL537" s="15"/>
      <c r="EM537" s="13"/>
      <c r="EN537" s="98">
        <f t="shared" si="595"/>
        <v>0</v>
      </c>
      <c r="EO537" s="99">
        <f>EO5</f>
        <v>1</v>
      </c>
      <c r="EP537" s="100"/>
      <c r="EQ537" s="110"/>
      <c r="ER537" s="95">
        <f t="shared" si="596"/>
        <v>0</v>
      </c>
      <c r="ES537" s="15"/>
      <c r="ET537" s="24">
        <f t="shared" si="617"/>
        <v>0</v>
      </c>
      <c r="EU537" s="5">
        <v>0</v>
      </c>
      <c r="EV537" s="63"/>
      <c r="EW537" s="15"/>
      <c r="EX537" s="13"/>
      <c r="EY537" s="98">
        <f t="shared" si="597"/>
        <v>0</v>
      </c>
      <c r="EZ537" s="99">
        <f>EZ5</f>
        <v>1</v>
      </c>
      <c r="FA537" s="100"/>
      <c r="FB537" s="110"/>
      <c r="FC537" s="95">
        <f t="shared" si="598"/>
        <v>0</v>
      </c>
      <c r="FD537" s="15"/>
      <c r="FE537" s="24">
        <f t="shared" si="618"/>
        <v>0</v>
      </c>
      <c r="FF537" s="5">
        <v>0</v>
      </c>
      <c r="FG537" s="63"/>
      <c r="FH537" s="15"/>
      <c r="FI537" s="13"/>
      <c r="FJ537" s="98">
        <f t="shared" si="599"/>
        <v>0</v>
      </c>
      <c r="FK537" s="99">
        <f>FK5</f>
        <v>1</v>
      </c>
      <c r="FL537" s="100"/>
      <c r="FM537" s="110"/>
      <c r="FN537" s="95">
        <f t="shared" si="600"/>
        <v>0</v>
      </c>
      <c r="FO537" s="15"/>
      <c r="FP537" s="24">
        <f t="shared" si="619"/>
        <v>0</v>
      </c>
      <c r="FQ537" s="5">
        <v>0</v>
      </c>
      <c r="FR537" s="8">
        <v>0</v>
      </c>
      <c r="FS537" s="84">
        <f t="shared" si="620"/>
        <v>5.3864999999999998</v>
      </c>
      <c r="FT537" s="85">
        <f t="shared" si="621"/>
        <v>500</v>
      </c>
      <c r="FU537" s="85">
        <f t="shared" si="622"/>
        <v>500</v>
      </c>
      <c r="FV537" s="85">
        <f t="shared" si="623"/>
        <v>500</v>
      </c>
      <c r="FW537" s="85">
        <f t="shared" si="624"/>
        <v>500</v>
      </c>
      <c r="FX537" s="85">
        <f t="shared" si="625"/>
        <v>5.0902424999999996</v>
      </c>
      <c r="FY537" s="85">
        <f t="shared" si="626"/>
        <v>500</v>
      </c>
      <c r="FZ537" s="85">
        <f t="shared" si="627"/>
        <v>500</v>
      </c>
      <c r="GA537" s="85">
        <f t="shared" si="628"/>
        <v>500</v>
      </c>
      <c r="GB537" s="85">
        <f t="shared" si="629"/>
        <v>500</v>
      </c>
      <c r="GC537" s="85">
        <f t="shared" si="630"/>
        <v>500</v>
      </c>
      <c r="GD537" s="85">
        <f t="shared" si="631"/>
        <v>500</v>
      </c>
      <c r="GE537" s="85">
        <f t="shared" si="632"/>
        <v>500</v>
      </c>
      <c r="GF537" s="85">
        <f t="shared" si="633"/>
        <v>500</v>
      </c>
      <c r="GG537" s="85">
        <f t="shared" si="634"/>
        <v>500</v>
      </c>
      <c r="GH537" s="101">
        <f t="shared" si="601"/>
        <v>2</v>
      </c>
      <c r="GI537" s="102">
        <f t="shared" si="602"/>
        <v>10.4767425</v>
      </c>
      <c r="GJ537" s="102">
        <f t="shared" si="603"/>
        <v>5.2383712500000001</v>
      </c>
      <c r="GK537" s="79">
        <f>ROW()</f>
        <v>537</v>
      </c>
    </row>
    <row r="538" spans="1:193" s="12" customFormat="1" ht="50.1" customHeight="1">
      <c r="A538" s="17">
        <f>ROW()</f>
        <v>538</v>
      </c>
      <c r="B538" s="32">
        <f t="shared" si="635"/>
        <v>532</v>
      </c>
      <c r="C538" s="33">
        <f t="shared" si="636"/>
        <v>532</v>
      </c>
      <c r="D538" s="31" t="s">
        <v>102</v>
      </c>
      <c r="E538" s="390">
        <f t="shared" si="604"/>
        <v>8.0550854999999988</v>
      </c>
      <c r="F538" s="107">
        <f t="shared" si="570"/>
        <v>8.2894927499999991</v>
      </c>
      <c r="G538" s="3">
        <v>0</v>
      </c>
      <c r="H538" s="4">
        <v>0</v>
      </c>
      <c r="I538" s="63"/>
      <c r="J538" s="15"/>
      <c r="K538" s="13"/>
      <c r="L538" s="98">
        <f t="shared" si="571"/>
        <v>1</v>
      </c>
      <c r="M538" s="99">
        <f>M5</f>
        <v>0.94499999999999995</v>
      </c>
      <c r="N538" s="100">
        <v>9.02</v>
      </c>
      <c r="O538" s="110">
        <v>146119</v>
      </c>
      <c r="P538" s="95">
        <f t="shared" si="572"/>
        <v>8.5238999999999994</v>
      </c>
      <c r="Q538" s="15"/>
      <c r="R538" s="24">
        <f t="shared" si="605"/>
        <v>2</v>
      </c>
      <c r="S538" s="25">
        <v>0</v>
      </c>
      <c r="T538" s="63"/>
      <c r="U538" s="15"/>
      <c r="V538" s="13"/>
      <c r="W538" s="98">
        <f t="shared" si="573"/>
        <v>0</v>
      </c>
      <c r="X538" s="99">
        <f>X5</f>
        <v>0.97</v>
      </c>
      <c r="Y538" s="100"/>
      <c r="Z538" s="110"/>
      <c r="AA538" s="95">
        <f t="shared" si="574"/>
        <v>0</v>
      </c>
      <c r="AB538" s="15"/>
      <c r="AC538" s="24">
        <f t="shared" si="606"/>
        <v>0</v>
      </c>
      <c r="AD538" s="5">
        <v>0</v>
      </c>
      <c r="AE538" s="63"/>
      <c r="AF538" s="15"/>
      <c r="AG538" s="13"/>
      <c r="AH538" s="98">
        <f t="shared" si="575"/>
        <v>0</v>
      </c>
      <c r="AI538" s="99">
        <f>AI5</f>
        <v>0.95499999999999996</v>
      </c>
      <c r="AJ538" s="100"/>
      <c r="AK538" s="110"/>
      <c r="AL538" s="95">
        <f t="shared" si="576"/>
        <v>0</v>
      </c>
      <c r="AM538" s="15"/>
      <c r="AN538" s="24">
        <f t="shared" si="607"/>
        <v>0</v>
      </c>
      <c r="AO538" s="5">
        <v>0</v>
      </c>
      <c r="AP538" s="63"/>
      <c r="AQ538" s="15"/>
      <c r="AR538" s="13"/>
      <c r="AS538" s="98">
        <f t="shared" si="577"/>
        <v>0</v>
      </c>
      <c r="AT538" s="99">
        <f>AT5</f>
        <v>0.96</v>
      </c>
      <c r="AU538" s="100"/>
      <c r="AV538" s="110"/>
      <c r="AW538" s="95">
        <f t="shared" si="578"/>
        <v>0</v>
      </c>
      <c r="AX538" s="15"/>
      <c r="AY538" s="24">
        <f t="shared" si="608"/>
        <v>0</v>
      </c>
      <c r="AZ538" s="5">
        <v>0</v>
      </c>
      <c r="BA538" s="63"/>
      <c r="BB538" s="15"/>
      <c r="BC538" s="13"/>
      <c r="BD538" s="98">
        <f t="shared" si="579"/>
        <v>0</v>
      </c>
      <c r="BE538" s="99">
        <f>BE5</f>
        <v>0.98</v>
      </c>
      <c r="BF538" s="100"/>
      <c r="BG538" s="110"/>
      <c r="BH538" s="95">
        <f t="shared" si="580"/>
        <v>0</v>
      </c>
      <c r="BI538" s="15"/>
      <c r="BJ538" s="24">
        <f t="shared" si="609"/>
        <v>0</v>
      </c>
      <c r="BK538" s="5">
        <v>0</v>
      </c>
      <c r="BL538" s="63"/>
      <c r="BM538" s="15"/>
      <c r="BN538" s="13"/>
      <c r="BO538" s="98">
        <f t="shared" si="581"/>
        <v>1</v>
      </c>
      <c r="BP538" s="99">
        <f>BP5</f>
        <v>0.94499999999999995</v>
      </c>
      <c r="BQ538" s="100">
        <v>8.5238999999999994</v>
      </c>
      <c r="BR538" s="110"/>
      <c r="BS538" s="95">
        <f t="shared" si="582"/>
        <v>8.0550854999999988</v>
      </c>
      <c r="BT538" s="15"/>
      <c r="BU538" s="24">
        <f t="shared" si="610"/>
        <v>1</v>
      </c>
      <c r="BV538" s="5">
        <v>0</v>
      </c>
      <c r="BW538" s="63"/>
      <c r="BX538" s="15"/>
      <c r="BY538" s="13"/>
      <c r="BZ538" s="98">
        <f t="shared" si="583"/>
        <v>0</v>
      </c>
      <c r="CA538" s="99">
        <f>CA5</f>
        <v>1</v>
      </c>
      <c r="CB538" s="100"/>
      <c r="CC538" s="110"/>
      <c r="CD538" s="95">
        <f t="shared" si="584"/>
        <v>0</v>
      </c>
      <c r="CE538" s="15"/>
      <c r="CF538" s="24">
        <f t="shared" si="611"/>
        <v>0</v>
      </c>
      <c r="CG538" s="5">
        <v>0</v>
      </c>
      <c r="CH538" s="63"/>
      <c r="CI538" s="15"/>
      <c r="CJ538" s="13"/>
      <c r="CK538" s="98">
        <f t="shared" si="585"/>
        <v>0</v>
      </c>
      <c r="CL538" s="99">
        <f>CL5</f>
        <v>1</v>
      </c>
      <c r="CM538" s="100"/>
      <c r="CN538" s="110"/>
      <c r="CO538" s="95">
        <f t="shared" si="586"/>
        <v>0</v>
      </c>
      <c r="CP538" s="15"/>
      <c r="CQ538" s="24">
        <f t="shared" si="612"/>
        <v>0</v>
      </c>
      <c r="CR538" s="5">
        <v>0</v>
      </c>
      <c r="CS538" s="63"/>
      <c r="CT538" s="15"/>
      <c r="CU538" s="13"/>
      <c r="CV538" s="98">
        <f t="shared" si="587"/>
        <v>0</v>
      </c>
      <c r="CW538" s="99">
        <f>CW5</f>
        <v>1</v>
      </c>
      <c r="CX538" s="100"/>
      <c r="CY538" s="110"/>
      <c r="CZ538" s="95">
        <f t="shared" si="588"/>
        <v>0</v>
      </c>
      <c r="DA538" s="15"/>
      <c r="DB538" s="24">
        <f t="shared" si="613"/>
        <v>0</v>
      </c>
      <c r="DC538" s="5">
        <v>0</v>
      </c>
      <c r="DD538" s="63"/>
      <c r="DE538" s="15"/>
      <c r="DF538" s="13"/>
      <c r="DG538" s="98">
        <f t="shared" si="589"/>
        <v>0</v>
      </c>
      <c r="DH538" s="99">
        <f>DH5</f>
        <v>1</v>
      </c>
      <c r="DI538" s="100"/>
      <c r="DJ538" s="110"/>
      <c r="DK538" s="95">
        <f t="shared" si="590"/>
        <v>0</v>
      </c>
      <c r="DL538" s="15"/>
      <c r="DM538" s="24">
        <f t="shared" si="614"/>
        <v>0</v>
      </c>
      <c r="DN538" s="5">
        <v>0</v>
      </c>
      <c r="DO538" s="63"/>
      <c r="DP538" s="15"/>
      <c r="DQ538" s="13"/>
      <c r="DR538" s="98">
        <f t="shared" si="591"/>
        <v>0</v>
      </c>
      <c r="DS538" s="99">
        <f>DS5</f>
        <v>1</v>
      </c>
      <c r="DT538" s="100"/>
      <c r="DU538" s="110"/>
      <c r="DV538" s="95">
        <f t="shared" si="592"/>
        <v>0</v>
      </c>
      <c r="DW538" s="15"/>
      <c r="DX538" s="24">
        <f t="shared" si="615"/>
        <v>0</v>
      </c>
      <c r="DY538" s="5">
        <v>0</v>
      </c>
      <c r="DZ538" s="63"/>
      <c r="EA538" s="15"/>
      <c r="EB538" s="13"/>
      <c r="EC538" s="98">
        <f t="shared" si="593"/>
        <v>0</v>
      </c>
      <c r="ED538" s="99">
        <f>ED5</f>
        <v>1</v>
      </c>
      <c r="EE538" s="100"/>
      <c r="EF538" s="110"/>
      <c r="EG538" s="95">
        <f t="shared" si="594"/>
        <v>0</v>
      </c>
      <c r="EH538" s="15"/>
      <c r="EI538" s="24">
        <f t="shared" si="616"/>
        <v>0</v>
      </c>
      <c r="EJ538" s="5">
        <v>0</v>
      </c>
      <c r="EK538" s="63"/>
      <c r="EL538" s="15"/>
      <c r="EM538" s="13"/>
      <c r="EN538" s="98">
        <f t="shared" si="595"/>
        <v>0</v>
      </c>
      <c r="EO538" s="99">
        <f>EO5</f>
        <v>1</v>
      </c>
      <c r="EP538" s="100"/>
      <c r="EQ538" s="110"/>
      <c r="ER538" s="95">
        <f t="shared" si="596"/>
        <v>0</v>
      </c>
      <c r="ES538" s="15"/>
      <c r="ET538" s="24">
        <f t="shared" si="617"/>
        <v>0</v>
      </c>
      <c r="EU538" s="5">
        <v>0</v>
      </c>
      <c r="EV538" s="63"/>
      <c r="EW538" s="15"/>
      <c r="EX538" s="13"/>
      <c r="EY538" s="98">
        <f t="shared" si="597"/>
        <v>0</v>
      </c>
      <c r="EZ538" s="99">
        <f>EZ5</f>
        <v>1</v>
      </c>
      <c r="FA538" s="100"/>
      <c r="FB538" s="110"/>
      <c r="FC538" s="95">
        <f t="shared" si="598"/>
        <v>0</v>
      </c>
      <c r="FD538" s="15"/>
      <c r="FE538" s="24">
        <f t="shared" si="618"/>
        <v>0</v>
      </c>
      <c r="FF538" s="5">
        <v>0</v>
      </c>
      <c r="FG538" s="63"/>
      <c r="FH538" s="15"/>
      <c r="FI538" s="13"/>
      <c r="FJ538" s="98">
        <f t="shared" si="599"/>
        <v>0</v>
      </c>
      <c r="FK538" s="99">
        <f>FK5</f>
        <v>1</v>
      </c>
      <c r="FL538" s="100"/>
      <c r="FM538" s="110"/>
      <c r="FN538" s="95">
        <f t="shared" si="600"/>
        <v>0</v>
      </c>
      <c r="FO538" s="15"/>
      <c r="FP538" s="24">
        <f t="shared" si="619"/>
        <v>0</v>
      </c>
      <c r="FQ538" s="5">
        <v>0</v>
      </c>
      <c r="FR538" s="8">
        <v>0</v>
      </c>
      <c r="FS538" s="84">
        <f t="shared" si="620"/>
        <v>8.5238999999999994</v>
      </c>
      <c r="FT538" s="85">
        <f t="shared" si="621"/>
        <v>500</v>
      </c>
      <c r="FU538" s="85">
        <f t="shared" si="622"/>
        <v>500</v>
      </c>
      <c r="FV538" s="85">
        <f t="shared" si="623"/>
        <v>500</v>
      </c>
      <c r="FW538" s="85">
        <f t="shared" si="624"/>
        <v>500</v>
      </c>
      <c r="FX538" s="85">
        <f t="shared" si="625"/>
        <v>8.0550854999999988</v>
      </c>
      <c r="FY538" s="85">
        <f t="shared" si="626"/>
        <v>500</v>
      </c>
      <c r="FZ538" s="85">
        <f t="shared" si="627"/>
        <v>500</v>
      </c>
      <c r="GA538" s="85">
        <f t="shared" si="628"/>
        <v>500</v>
      </c>
      <c r="GB538" s="85">
        <f t="shared" si="629"/>
        <v>500</v>
      </c>
      <c r="GC538" s="85">
        <f t="shared" si="630"/>
        <v>500</v>
      </c>
      <c r="GD538" s="85">
        <f t="shared" si="631"/>
        <v>500</v>
      </c>
      <c r="GE538" s="85">
        <f t="shared" si="632"/>
        <v>500</v>
      </c>
      <c r="GF538" s="85">
        <f t="shared" si="633"/>
        <v>500</v>
      </c>
      <c r="GG538" s="85">
        <f t="shared" si="634"/>
        <v>500</v>
      </c>
      <c r="GH538" s="101">
        <f t="shared" si="601"/>
        <v>2</v>
      </c>
      <c r="GI538" s="102">
        <f t="shared" si="602"/>
        <v>16.578985499999998</v>
      </c>
      <c r="GJ538" s="102">
        <f t="shared" si="603"/>
        <v>8.2894927499999991</v>
      </c>
      <c r="GK538" s="79">
        <f>ROW()</f>
        <v>538</v>
      </c>
    </row>
    <row r="539" spans="1:193" s="12" customFormat="1" ht="50.1" customHeight="1">
      <c r="A539" s="17">
        <f>ROW()</f>
        <v>539</v>
      </c>
      <c r="B539" s="32">
        <f t="shared" si="635"/>
        <v>533</v>
      </c>
      <c r="C539" s="33">
        <f t="shared" si="636"/>
        <v>533</v>
      </c>
      <c r="D539" s="31" t="s">
        <v>103</v>
      </c>
      <c r="E539" s="390">
        <f t="shared" si="604"/>
        <v>37.152000000000001</v>
      </c>
      <c r="F539" s="107">
        <f t="shared" si="570"/>
        <v>37.152000000000001</v>
      </c>
      <c r="G539" s="3">
        <v>0</v>
      </c>
      <c r="H539" s="4">
        <v>0</v>
      </c>
      <c r="I539" s="63"/>
      <c r="J539" s="15"/>
      <c r="K539" s="13"/>
      <c r="L539" s="98">
        <f t="shared" si="571"/>
        <v>0</v>
      </c>
      <c r="M539" s="99">
        <f>M5</f>
        <v>0.94499999999999995</v>
      </c>
      <c r="N539" s="100"/>
      <c r="O539" s="110">
        <v>151886</v>
      </c>
      <c r="P539" s="95">
        <f t="shared" si="572"/>
        <v>0</v>
      </c>
      <c r="Q539" s="15"/>
      <c r="R539" s="24">
        <f t="shared" si="605"/>
        <v>0</v>
      </c>
      <c r="S539" s="25">
        <v>0</v>
      </c>
      <c r="T539" s="63"/>
      <c r="U539" s="15"/>
      <c r="V539" s="13"/>
      <c r="W539" s="98">
        <f t="shared" si="573"/>
        <v>0</v>
      </c>
      <c r="X539" s="99">
        <f>X5</f>
        <v>0.97</v>
      </c>
      <c r="Y539" s="100"/>
      <c r="Z539" s="110"/>
      <c r="AA539" s="95">
        <f t="shared" si="574"/>
        <v>0</v>
      </c>
      <c r="AB539" s="15"/>
      <c r="AC539" s="24">
        <f t="shared" si="606"/>
        <v>0</v>
      </c>
      <c r="AD539" s="5">
        <v>0</v>
      </c>
      <c r="AE539" s="63"/>
      <c r="AF539" s="15"/>
      <c r="AG539" s="13"/>
      <c r="AH539" s="98">
        <f t="shared" si="575"/>
        <v>0</v>
      </c>
      <c r="AI539" s="99">
        <f>AI5</f>
        <v>0.95499999999999996</v>
      </c>
      <c r="AJ539" s="100"/>
      <c r="AK539" s="110"/>
      <c r="AL539" s="95">
        <f t="shared" si="576"/>
        <v>0</v>
      </c>
      <c r="AM539" s="15"/>
      <c r="AN539" s="24">
        <f t="shared" si="607"/>
        <v>0</v>
      </c>
      <c r="AO539" s="5">
        <v>0</v>
      </c>
      <c r="AP539" s="63"/>
      <c r="AQ539" s="15"/>
      <c r="AR539" s="13"/>
      <c r="AS539" s="98">
        <f t="shared" si="577"/>
        <v>1</v>
      </c>
      <c r="AT539" s="99">
        <f>AT5</f>
        <v>0.96</v>
      </c>
      <c r="AU539" s="100">
        <v>38.700000000000003</v>
      </c>
      <c r="AV539" s="110"/>
      <c r="AW539" s="95">
        <f t="shared" si="578"/>
        <v>37.152000000000001</v>
      </c>
      <c r="AX539" s="15"/>
      <c r="AY539" s="24">
        <f t="shared" si="608"/>
        <v>1</v>
      </c>
      <c r="AZ539" s="5">
        <v>0</v>
      </c>
      <c r="BA539" s="63"/>
      <c r="BB539" s="15"/>
      <c r="BC539" s="13"/>
      <c r="BD539" s="98">
        <f t="shared" si="579"/>
        <v>0</v>
      </c>
      <c r="BE539" s="99">
        <f>BE5</f>
        <v>0.98</v>
      </c>
      <c r="BF539" s="100"/>
      <c r="BG539" s="110"/>
      <c r="BH539" s="95">
        <f t="shared" si="580"/>
        <v>0</v>
      </c>
      <c r="BI539" s="15"/>
      <c r="BJ539" s="24">
        <f t="shared" si="609"/>
        <v>0</v>
      </c>
      <c r="BK539" s="5">
        <v>0</v>
      </c>
      <c r="BL539" s="63"/>
      <c r="BM539" s="15"/>
      <c r="BN539" s="13"/>
      <c r="BO539" s="98">
        <f t="shared" si="581"/>
        <v>0</v>
      </c>
      <c r="BP539" s="99">
        <f>BP5</f>
        <v>0.94499999999999995</v>
      </c>
      <c r="BQ539" s="100"/>
      <c r="BR539" s="110"/>
      <c r="BS539" s="95">
        <f t="shared" si="582"/>
        <v>0</v>
      </c>
      <c r="BT539" s="15"/>
      <c r="BU539" s="24">
        <f t="shared" si="610"/>
        <v>0</v>
      </c>
      <c r="BV539" s="5">
        <v>0</v>
      </c>
      <c r="BW539" s="63"/>
      <c r="BX539" s="15"/>
      <c r="BY539" s="13"/>
      <c r="BZ539" s="98">
        <f t="shared" si="583"/>
        <v>0</v>
      </c>
      <c r="CA539" s="99">
        <f>CA5</f>
        <v>1</v>
      </c>
      <c r="CB539" s="100"/>
      <c r="CC539" s="110"/>
      <c r="CD539" s="95">
        <f t="shared" si="584"/>
        <v>0</v>
      </c>
      <c r="CE539" s="15"/>
      <c r="CF539" s="24">
        <f t="shared" si="611"/>
        <v>0</v>
      </c>
      <c r="CG539" s="5">
        <v>0</v>
      </c>
      <c r="CH539" s="63"/>
      <c r="CI539" s="15"/>
      <c r="CJ539" s="13"/>
      <c r="CK539" s="98">
        <f t="shared" si="585"/>
        <v>0</v>
      </c>
      <c r="CL539" s="99">
        <f>CL5</f>
        <v>1</v>
      </c>
      <c r="CM539" s="100"/>
      <c r="CN539" s="110"/>
      <c r="CO539" s="95">
        <f t="shared" si="586"/>
        <v>0</v>
      </c>
      <c r="CP539" s="15"/>
      <c r="CQ539" s="24">
        <f t="shared" si="612"/>
        <v>0</v>
      </c>
      <c r="CR539" s="5">
        <v>0</v>
      </c>
      <c r="CS539" s="63"/>
      <c r="CT539" s="15"/>
      <c r="CU539" s="13"/>
      <c r="CV539" s="98">
        <f t="shared" si="587"/>
        <v>0</v>
      </c>
      <c r="CW539" s="99">
        <f>CW5</f>
        <v>1</v>
      </c>
      <c r="CX539" s="100"/>
      <c r="CY539" s="110"/>
      <c r="CZ539" s="95">
        <f t="shared" si="588"/>
        <v>0</v>
      </c>
      <c r="DA539" s="15"/>
      <c r="DB539" s="24">
        <f t="shared" si="613"/>
        <v>0</v>
      </c>
      <c r="DC539" s="5">
        <v>0</v>
      </c>
      <c r="DD539" s="63"/>
      <c r="DE539" s="15"/>
      <c r="DF539" s="13"/>
      <c r="DG539" s="98">
        <f t="shared" si="589"/>
        <v>0</v>
      </c>
      <c r="DH539" s="99">
        <f>DH5</f>
        <v>1</v>
      </c>
      <c r="DI539" s="100"/>
      <c r="DJ539" s="110"/>
      <c r="DK539" s="95">
        <f t="shared" si="590"/>
        <v>0</v>
      </c>
      <c r="DL539" s="15"/>
      <c r="DM539" s="24">
        <f t="shared" si="614"/>
        <v>0</v>
      </c>
      <c r="DN539" s="5">
        <v>0</v>
      </c>
      <c r="DO539" s="63"/>
      <c r="DP539" s="15"/>
      <c r="DQ539" s="13"/>
      <c r="DR539" s="98">
        <f t="shared" si="591"/>
        <v>0</v>
      </c>
      <c r="DS539" s="99">
        <f>DS5</f>
        <v>1</v>
      </c>
      <c r="DT539" s="100"/>
      <c r="DU539" s="110"/>
      <c r="DV539" s="95">
        <f t="shared" si="592"/>
        <v>0</v>
      </c>
      <c r="DW539" s="15"/>
      <c r="DX539" s="24">
        <f t="shared" si="615"/>
        <v>0</v>
      </c>
      <c r="DY539" s="5">
        <v>0</v>
      </c>
      <c r="DZ539" s="63"/>
      <c r="EA539" s="15"/>
      <c r="EB539" s="13"/>
      <c r="EC539" s="98">
        <f t="shared" si="593"/>
        <v>0</v>
      </c>
      <c r="ED539" s="99">
        <f>ED5</f>
        <v>1</v>
      </c>
      <c r="EE539" s="100"/>
      <c r="EF539" s="110"/>
      <c r="EG539" s="95">
        <f t="shared" si="594"/>
        <v>0</v>
      </c>
      <c r="EH539" s="15"/>
      <c r="EI539" s="24">
        <f t="shared" si="616"/>
        <v>0</v>
      </c>
      <c r="EJ539" s="5">
        <v>0</v>
      </c>
      <c r="EK539" s="63"/>
      <c r="EL539" s="15"/>
      <c r="EM539" s="13"/>
      <c r="EN539" s="98">
        <f t="shared" si="595"/>
        <v>0</v>
      </c>
      <c r="EO539" s="99">
        <f>EO5</f>
        <v>1</v>
      </c>
      <c r="EP539" s="100"/>
      <c r="EQ539" s="110"/>
      <c r="ER539" s="95">
        <f t="shared" si="596"/>
        <v>0</v>
      </c>
      <c r="ES539" s="15"/>
      <c r="ET539" s="24">
        <f t="shared" si="617"/>
        <v>0</v>
      </c>
      <c r="EU539" s="5">
        <v>0</v>
      </c>
      <c r="EV539" s="63"/>
      <c r="EW539" s="15"/>
      <c r="EX539" s="13"/>
      <c r="EY539" s="98">
        <f t="shared" si="597"/>
        <v>0</v>
      </c>
      <c r="EZ539" s="99">
        <f>EZ5</f>
        <v>1</v>
      </c>
      <c r="FA539" s="100"/>
      <c r="FB539" s="110"/>
      <c r="FC539" s="95">
        <f t="shared" si="598"/>
        <v>0</v>
      </c>
      <c r="FD539" s="15"/>
      <c r="FE539" s="24">
        <f t="shared" si="618"/>
        <v>0</v>
      </c>
      <c r="FF539" s="5">
        <v>0</v>
      </c>
      <c r="FG539" s="63"/>
      <c r="FH539" s="15"/>
      <c r="FI539" s="13"/>
      <c r="FJ539" s="98">
        <f t="shared" si="599"/>
        <v>0</v>
      </c>
      <c r="FK539" s="99">
        <f>FK5</f>
        <v>1</v>
      </c>
      <c r="FL539" s="100"/>
      <c r="FM539" s="110"/>
      <c r="FN539" s="95">
        <f t="shared" si="600"/>
        <v>0</v>
      </c>
      <c r="FO539" s="15"/>
      <c r="FP539" s="24">
        <f t="shared" si="619"/>
        <v>0</v>
      </c>
      <c r="FQ539" s="5">
        <v>0</v>
      </c>
      <c r="FR539" s="8">
        <v>0</v>
      </c>
      <c r="FS539" s="84">
        <f t="shared" si="620"/>
        <v>500</v>
      </c>
      <c r="FT539" s="85">
        <f t="shared" si="621"/>
        <v>500</v>
      </c>
      <c r="FU539" s="85">
        <f t="shared" si="622"/>
        <v>500</v>
      </c>
      <c r="FV539" s="85">
        <f t="shared" si="623"/>
        <v>37.152000000000001</v>
      </c>
      <c r="FW539" s="85">
        <f t="shared" si="624"/>
        <v>500</v>
      </c>
      <c r="FX539" s="85">
        <f t="shared" si="625"/>
        <v>500</v>
      </c>
      <c r="FY539" s="85">
        <f t="shared" si="626"/>
        <v>500</v>
      </c>
      <c r="FZ539" s="85">
        <f t="shared" si="627"/>
        <v>500</v>
      </c>
      <c r="GA539" s="85">
        <f t="shared" si="628"/>
        <v>500</v>
      </c>
      <c r="GB539" s="85">
        <f t="shared" si="629"/>
        <v>500</v>
      </c>
      <c r="GC539" s="85">
        <f t="shared" si="630"/>
        <v>500</v>
      </c>
      <c r="GD539" s="85">
        <f t="shared" si="631"/>
        <v>500</v>
      </c>
      <c r="GE539" s="85">
        <f t="shared" si="632"/>
        <v>500</v>
      </c>
      <c r="GF539" s="85">
        <f t="shared" si="633"/>
        <v>500</v>
      </c>
      <c r="GG539" s="85">
        <f t="shared" si="634"/>
        <v>500</v>
      </c>
      <c r="GH539" s="101">
        <f t="shared" si="601"/>
        <v>1</v>
      </c>
      <c r="GI539" s="102">
        <f t="shared" si="602"/>
        <v>37.152000000000001</v>
      </c>
      <c r="GJ539" s="102">
        <f t="shared" si="603"/>
        <v>37.152000000000001</v>
      </c>
      <c r="GK539" s="79">
        <f>ROW()</f>
        <v>539</v>
      </c>
    </row>
    <row r="540" spans="1:193" s="12" customFormat="1" ht="50.1" customHeight="1">
      <c r="A540" s="17">
        <f>ROW()</f>
        <v>540</v>
      </c>
      <c r="B540" s="32">
        <f t="shared" si="635"/>
        <v>534</v>
      </c>
      <c r="C540" s="33">
        <f t="shared" si="636"/>
        <v>534</v>
      </c>
      <c r="D540" s="31" t="s">
        <v>104</v>
      </c>
      <c r="E540" s="390">
        <f t="shared" si="604"/>
        <v>10.311759674999999</v>
      </c>
      <c r="F540" s="107">
        <f t="shared" si="570"/>
        <v>10.611837337499999</v>
      </c>
      <c r="G540" s="3">
        <v>0</v>
      </c>
      <c r="H540" s="4">
        <v>0</v>
      </c>
      <c r="I540" s="63"/>
      <c r="J540" s="15"/>
      <c r="K540" s="13"/>
      <c r="L540" s="98">
        <f t="shared" si="571"/>
        <v>1</v>
      </c>
      <c r="M540" s="99">
        <f>M5</f>
        <v>0.94499999999999995</v>
      </c>
      <c r="N540" s="100">
        <v>11.547000000000001</v>
      </c>
      <c r="O540" s="110">
        <v>221356</v>
      </c>
      <c r="P540" s="95">
        <f t="shared" si="572"/>
        <v>10.911915</v>
      </c>
      <c r="Q540" s="15"/>
      <c r="R540" s="24">
        <f t="shared" si="605"/>
        <v>2</v>
      </c>
      <c r="S540" s="25">
        <v>0</v>
      </c>
      <c r="T540" s="63"/>
      <c r="U540" s="15"/>
      <c r="V540" s="13"/>
      <c r="W540" s="98">
        <f t="shared" si="573"/>
        <v>0</v>
      </c>
      <c r="X540" s="99">
        <f>X5</f>
        <v>0.97</v>
      </c>
      <c r="Y540" s="100"/>
      <c r="Z540" s="110"/>
      <c r="AA540" s="95">
        <f t="shared" si="574"/>
        <v>0</v>
      </c>
      <c r="AB540" s="15"/>
      <c r="AC540" s="24">
        <f t="shared" si="606"/>
        <v>0</v>
      </c>
      <c r="AD540" s="5">
        <v>0</v>
      </c>
      <c r="AE540" s="63"/>
      <c r="AF540" s="15"/>
      <c r="AG540" s="13"/>
      <c r="AH540" s="98">
        <f t="shared" si="575"/>
        <v>0</v>
      </c>
      <c r="AI540" s="99">
        <f>AI5</f>
        <v>0.95499999999999996</v>
      </c>
      <c r="AJ540" s="100"/>
      <c r="AK540" s="110"/>
      <c r="AL540" s="95">
        <f t="shared" si="576"/>
        <v>0</v>
      </c>
      <c r="AM540" s="15"/>
      <c r="AN540" s="24">
        <f t="shared" si="607"/>
        <v>0</v>
      </c>
      <c r="AO540" s="5">
        <v>0</v>
      </c>
      <c r="AP540" s="63"/>
      <c r="AQ540" s="15"/>
      <c r="AR540" s="13"/>
      <c r="AS540" s="98">
        <f t="shared" si="577"/>
        <v>0</v>
      </c>
      <c r="AT540" s="99">
        <f>AT5</f>
        <v>0.96</v>
      </c>
      <c r="AU540" s="100"/>
      <c r="AV540" s="110"/>
      <c r="AW540" s="95">
        <f t="shared" si="578"/>
        <v>0</v>
      </c>
      <c r="AX540" s="15"/>
      <c r="AY540" s="24">
        <f t="shared" si="608"/>
        <v>0</v>
      </c>
      <c r="AZ540" s="5">
        <v>0</v>
      </c>
      <c r="BA540" s="63"/>
      <c r="BB540" s="15"/>
      <c r="BC540" s="13"/>
      <c r="BD540" s="98">
        <f t="shared" si="579"/>
        <v>0</v>
      </c>
      <c r="BE540" s="99">
        <f>BE5</f>
        <v>0.98</v>
      </c>
      <c r="BF540" s="100"/>
      <c r="BG540" s="110"/>
      <c r="BH540" s="95">
        <f t="shared" si="580"/>
        <v>0</v>
      </c>
      <c r="BI540" s="15"/>
      <c r="BJ540" s="24">
        <f t="shared" si="609"/>
        <v>0</v>
      </c>
      <c r="BK540" s="5">
        <v>0</v>
      </c>
      <c r="BL540" s="63"/>
      <c r="BM540" s="15"/>
      <c r="BN540" s="13"/>
      <c r="BO540" s="98">
        <f t="shared" si="581"/>
        <v>1</v>
      </c>
      <c r="BP540" s="99">
        <f>BP5</f>
        <v>0.94499999999999995</v>
      </c>
      <c r="BQ540" s="100">
        <v>10.911915</v>
      </c>
      <c r="BR540" s="110"/>
      <c r="BS540" s="95">
        <f t="shared" si="582"/>
        <v>10.311759674999999</v>
      </c>
      <c r="BT540" s="15"/>
      <c r="BU540" s="24">
        <f t="shared" si="610"/>
        <v>1</v>
      </c>
      <c r="BV540" s="5">
        <v>0</v>
      </c>
      <c r="BW540" s="63"/>
      <c r="BX540" s="15"/>
      <c r="BY540" s="13"/>
      <c r="BZ540" s="98">
        <f t="shared" si="583"/>
        <v>0</v>
      </c>
      <c r="CA540" s="99">
        <f>CA5</f>
        <v>1</v>
      </c>
      <c r="CB540" s="100"/>
      <c r="CC540" s="110"/>
      <c r="CD540" s="95">
        <f t="shared" si="584"/>
        <v>0</v>
      </c>
      <c r="CE540" s="15"/>
      <c r="CF540" s="24">
        <f t="shared" si="611"/>
        <v>0</v>
      </c>
      <c r="CG540" s="5">
        <v>0</v>
      </c>
      <c r="CH540" s="63"/>
      <c r="CI540" s="15"/>
      <c r="CJ540" s="13"/>
      <c r="CK540" s="98">
        <f t="shared" si="585"/>
        <v>0</v>
      </c>
      <c r="CL540" s="99">
        <f>CL5</f>
        <v>1</v>
      </c>
      <c r="CM540" s="100"/>
      <c r="CN540" s="110"/>
      <c r="CO540" s="95">
        <f t="shared" si="586"/>
        <v>0</v>
      </c>
      <c r="CP540" s="15"/>
      <c r="CQ540" s="24">
        <f t="shared" si="612"/>
        <v>0</v>
      </c>
      <c r="CR540" s="5">
        <v>0</v>
      </c>
      <c r="CS540" s="63"/>
      <c r="CT540" s="15"/>
      <c r="CU540" s="13"/>
      <c r="CV540" s="98">
        <f t="shared" si="587"/>
        <v>0</v>
      </c>
      <c r="CW540" s="99">
        <f>CW5</f>
        <v>1</v>
      </c>
      <c r="CX540" s="100"/>
      <c r="CY540" s="110"/>
      <c r="CZ540" s="95">
        <f t="shared" si="588"/>
        <v>0</v>
      </c>
      <c r="DA540" s="15"/>
      <c r="DB540" s="24">
        <f t="shared" si="613"/>
        <v>0</v>
      </c>
      <c r="DC540" s="5">
        <v>0</v>
      </c>
      <c r="DD540" s="63"/>
      <c r="DE540" s="15"/>
      <c r="DF540" s="13"/>
      <c r="DG540" s="98">
        <f t="shared" si="589"/>
        <v>0</v>
      </c>
      <c r="DH540" s="99">
        <f>DH5</f>
        <v>1</v>
      </c>
      <c r="DI540" s="100"/>
      <c r="DJ540" s="110"/>
      <c r="DK540" s="95">
        <f t="shared" si="590"/>
        <v>0</v>
      </c>
      <c r="DL540" s="15"/>
      <c r="DM540" s="24">
        <f t="shared" si="614"/>
        <v>0</v>
      </c>
      <c r="DN540" s="5">
        <v>0</v>
      </c>
      <c r="DO540" s="63"/>
      <c r="DP540" s="15"/>
      <c r="DQ540" s="13"/>
      <c r="DR540" s="98">
        <f t="shared" si="591"/>
        <v>0</v>
      </c>
      <c r="DS540" s="99">
        <f>DS5</f>
        <v>1</v>
      </c>
      <c r="DT540" s="100"/>
      <c r="DU540" s="110"/>
      <c r="DV540" s="95">
        <f t="shared" si="592"/>
        <v>0</v>
      </c>
      <c r="DW540" s="15"/>
      <c r="DX540" s="24">
        <f t="shared" si="615"/>
        <v>0</v>
      </c>
      <c r="DY540" s="5">
        <v>0</v>
      </c>
      <c r="DZ540" s="63"/>
      <c r="EA540" s="15"/>
      <c r="EB540" s="13"/>
      <c r="EC540" s="98">
        <f t="shared" si="593"/>
        <v>0</v>
      </c>
      <c r="ED540" s="99">
        <f>ED5</f>
        <v>1</v>
      </c>
      <c r="EE540" s="100"/>
      <c r="EF540" s="110"/>
      <c r="EG540" s="95">
        <f t="shared" si="594"/>
        <v>0</v>
      </c>
      <c r="EH540" s="15"/>
      <c r="EI540" s="24">
        <f t="shared" si="616"/>
        <v>0</v>
      </c>
      <c r="EJ540" s="5">
        <v>0</v>
      </c>
      <c r="EK540" s="63"/>
      <c r="EL540" s="15"/>
      <c r="EM540" s="13"/>
      <c r="EN540" s="98">
        <f t="shared" si="595"/>
        <v>0</v>
      </c>
      <c r="EO540" s="99">
        <f>EO5</f>
        <v>1</v>
      </c>
      <c r="EP540" s="100"/>
      <c r="EQ540" s="110"/>
      <c r="ER540" s="95">
        <f t="shared" si="596"/>
        <v>0</v>
      </c>
      <c r="ES540" s="15"/>
      <c r="ET540" s="24">
        <f t="shared" si="617"/>
        <v>0</v>
      </c>
      <c r="EU540" s="5">
        <v>0</v>
      </c>
      <c r="EV540" s="63"/>
      <c r="EW540" s="15"/>
      <c r="EX540" s="13"/>
      <c r="EY540" s="98">
        <f t="shared" si="597"/>
        <v>0</v>
      </c>
      <c r="EZ540" s="99">
        <f>EZ5</f>
        <v>1</v>
      </c>
      <c r="FA540" s="100"/>
      <c r="FB540" s="110"/>
      <c r="FC540" s="95">
        <f t="shared" si="598"/>
        <v>0</v>
      </c>
      <c r="FD540" s="15"/>
      <c r="FE540" s="24">
        <f t="shared" si="618"/>
        <v>0</v>
      </c>
      <c r="FF540" s="5">
        <v>0</v>
      </c>
      <c r="FG540" s="63"/>
      <c r="FH540" s="15"/>
      <c r="FI540" s="13"/>
      <c r="FJ540" s="98">
        <f t="shared" si="599"/>
        <v>0</v>
      </c>
      <c r="FK540" s="99">
        <f>FK5</f>
        <v>1</v>
      </c>
      <c r="FL540" s="100"/>
      <c r="FM540" s="110"/>
      <c r="FN540" s="95">
        <f t="shared" si="600"/>
        <v>0</v>
      </c>
      <c r="FO540" s="15"/>
      <c r="FP540" s="24">
        <f t="shared" si="619"/>
        <v>0</v>
      </c>
      <c r="FQ540" s="5">
        <v>0</v>
      </c>
      <c r="FR540" s="8">
        <v>0</v>
      </c>
      <c r="FS540" s="84">
        <f t="shared" si="620"/>
        <v>10.911915</v>
      </c>
      <c r="FT540" s="85">
        <f t="shared" si="621"/>
        <v>500</v>
      </c>
      <c r="FU540" s="85">
        <f t="shared" si="622"/>
        <v>500</v>
      </c>
      <c r="FV540" s="85">
        <f t="shared" si="623"/>
        <v>500</v>
      </c>
      <c r="FW540" s="85">
        <f t="shared" si="624"/>
        <v>500</v>
      </c>
      <c r="FX540" s="85">
        <f t="shared" si="625"/>
        <v>10.311759674999999</v>
      </c>
      <c r="FY540" s="85">
        <f t="shared" si="626"/>
        <v>500</v>
      </c>
      <c r="FZ540" s="85">
        <f t="shared" si="627"/>
        <v>500</v>
      </c>
      <c r="GA540" s="85">
        <f t="shared" si="628"/>
        <v>500</v>
      </c>
      <c r="GB540" s="85">
        <f t="shared" si="629"/>
        <v>500</v>
      </c>
      <c r="GC540" s="85">
        <f t="shared" si="630"/>
        <v>500</v>
      </c>
      <c r="GD540" s="85">
        <f t="shared" si="631"/>
        <v>500</v>
      </c>
      <c r="GE540" s="85">
        <f t="shared" si="632"/>
        <v>500</v>
      </c>
      <c r="GF540" s="85">
        <f t="shared" si="633"/>
        <v>500</v>
      </c>
      <c r="GG540" s="85">
        <f t="shared" si="634"/>
        <v>500</v>
      </c>
      <c r="GH540" s="101">
        <f t="shared" si="601"/>
        <v>2</v>
      </c>
      <c r="GI540" s="102">
        <f t="shared" si="602"/>
        <v>21.223674674999998</v>
      </c>
      <c r="GJ540" s="102">
        <f t="shared" si="603"/>
        <v>10.611837337499999</v>
      </c>
      <c r="GK540" s="79">
        <f>ROW()</f>
        <v>540</v>
      </c>
    </row>
    <row r="541" spans="1:193" s="12" customFormat="1" ht="50.1" customHeight="1">
      <c r="A541" s="17">
        <f>ROW()</f>
        <v>541</v>
      </c>
      <c r="B541" s="32">
        <f t="shared" si="635"/>
        <v>535</v>
      </c>
      <c r="C541" s="33">
        <f t="shared" si="636"/>
        <v>535</v>
      </c>
      <c r="D541" s="31" t="s">
        <v>105</v>
      </c>
      <c r="E541" s="390">
        <f t="shared" si="604"/>
        <v>2.7071999999999998</v>
      </c>
      <c r="F541" s="107">
        <f t="shared" si="570"/>
        <v>3.4127549999999998</v>
      </c>
      <c r="G541" s="3">
        <v>0</v>
      </c>
      <c r="H541" s="4">
        <v>0</v>
      </c>
      <c r="I541" s="63"/>
      <c r="J541" s="15"/>
      <c r="K541" s="13"/>
      <c r="L541" s="98">
        <f t="shared" si="571"/>
        <v>1</v>
      </c>
      <c r="M541" s="99">
        <f>M5</f>
        <v>0.94499999999999995</v>
      </c>
      <c r="N541" s="100">
        <v>4.3579999999999997</v>
      </c>
      <c r="O541" s="110">
        <v>221357</v>
      </c>
      <c r="P541" s="95">
        <f t="shared" si="572"/>
        <v>4.1183099999999992</v>
      </c>
      <c r="Q541" s="15"/>
      <c r="R541" s="24">
        <f t="shared" si="605"/>
        <v>2</v>
      </c>
      <c r="S541" s="25">
        <v>0</v>
      </c>
      <c r="T541" s="63"/>
      <c r="U541" s="15"/>
      <c r="V541" s="13"/>
      <c r="W541" s="98">
        <f t="shared" si="573"/>
        <v>0</v>
      </c>
      <c r="X541" s="99">
        <f>X5</f>
        <v>0.97</v>
      </c>
      <c r="Y541" s="100"/>
      <c r="Z541" s="110"/>
      <c r="AA541" s="95">
        <f t="shared" si="574"/>
        <v>0</v>
      </c>
      <c r="AB541" s="15"/>
      <c r="AC541" s="24">
        <f t="shared" si="606"/>
        <v>0</v>
      </c>
      <c r="AD541" s="5">
        <v>0</v>
      </c>
      <c r="AE541" s="63"/>
      <c r="AF541" s="15"/>
      <c r="AG541" s="13"/>
      <c r="AH541" s="98">
        <f t="shared" si="575"/>
        <v>0</v>
      </c>
      <c r="AI541" s="99">
        <f>AI5</f>
        <v>0.95499999999999996</v>
      </c>
      <c r="AJ541" s="100"/>
      <c r="AK541" s="110"/>
      <c r="AL541" s="95">
        <f t="shared" si="576"/>
        <v>0</v>
      </c>
      <c r="AM541" s="15"/>
      <c r="AN541" s="24">
        <f t="shared" si="607"/>
        <v>0</v>
      </c>
      <c r="AO541" s="5">
        <v>0</v>
      </c>
      <c r="AP541" s="63"/>
      <c r="AQ541" s="15"/>
      <c r="AR541" s="13"/>
      <c r="AS541" s="98">
        <f t="shared" si="577"/>
        <v>1</v>
      </c>
      <c r="AT541" s="99">
        <f>AT5</f>
        <v>0.96</v>
      </c>
      <c r="AU541" s="100">
        <v>2.82</v>
      </c>
      <c r="AV541" s="110"/>
      <c r="AW541" s="95">
        <f t="shared" si="578"/>
        <v>2.7071999999999998</v>
      </c>
      <c r="AX541" s="15"/>
      <c r="AY541" s="24">
        <f t="shared" si="608"/>
        <v>1</v>
      </c>
      <c r="AZ541" s="5">
        <v>0</v>
      </c>
      <c r="BA541" s="63"/>
      <c r="BB541" s="15"/>
      <c r="BC541" s="13"/>
      <c r="BD541" s="98">
        <f t="shared" si="579"/>
        <v>0</v>
      </c>
      <c r="BE541" s="99">
        <f>BE5</f>
        <v>0.98</v>
      </c>
      <c r="BF541" s="100"/>
      <c r="BG541" s="110"/>
      <c r="BH541" s="95">
        <f t="shared" si="580"/>
        <v>0</v>
      </c>
      <c r="BI541" s="15"/>
      <c r="BJ541" s="24">
        <f t="shared" si="609"/>
        <v>0</v>
      </c>
      <c r="BK541" s="5">
        <v>0</v>
      </c>
      <c r="BL541" s="63"/>
      <c r="BM541" s="15"/>
      <c r="BN541" s="13"/>
      <c r="BO541" s="98">
        <f t="shared" si="581"/>
        <v>0</v>
      </c>
      <c r="BP541" s="99">
        <f>BP5</f>
        <v>0.94499999999999995</v>
      </c>
      <c r="BQ541" s="100"/>
      <c r="BR541" s="110"/>
      <c r="BS541" s="95">
        <f t="shared" si="582"/>
        <v>0</v>
      </c>
      <c r="BT541" s="15"/>
      <c r="BU541" s="24">
        <f t="shared" si="610"/>
        <v>0</v>
      </c>
      <c r="BV541" s="5">
        <v>0</v>
      </c>
      <c r="BW541" s="63"/>
      <c r="BX541" s="15"/>
      <c r="BY541" s="13"/>
      <c r="BZ541" s="98">
        <f t="shared" si="583"/>
        <v>0</v>
      </c>
      <c r="CA541" s="99">
        <f>CA5</f>
        <v>1</v>
      </c>
      <c r="CB541" s="100"/>
      <c r="CC541" s="110"/>
      <c r="CD541" s="95">
        <f t="shared" si="584"/>
        <v>0</v>
      </c>
      <c r="CE541" s="15"/>
      <c r="CF541" s="24">
        <f t="shared" si="611"/>
        <v>0</v>
      </c>
      <c r="CG541" s="5">
        <v>0</v>
      </c>
      <c r="CH541" s="63"/>
      <c r="CI541" s="15"/>
      <c r="CJ541" s="13"/>
      <c r="CK541" s="98">
        <f t="shared" si="585"/>
        <v>0</v>
      </c>
      <c r="CL541" s="99">
        <f>CL5</f>
        <v>1</v>
      </c>
      <c r="CM541" s="100"/>
      <c r="CN541" s="110"/>
      <c r="CO541" s="95">
        <f t="shared" si="586"/>
        <v>0</v>
      </c>
      <c r="CP541" s="15"/>
      <c r="CQ541" s="24">
        <f t="shared" si="612"/>
        <v>0</v>
      </c>
      <c r="CR541" s="5">
        <v>0</v>
      </c>
      <c r="CS541" s="63"/>
      <c r="CT541" s="15"/>
      <c r="CU541" s="13"/>
      <c r="CV541" s="98">
        <f t="shared" si="587"/>
        <v>0</v>
      </c>
      <c r="CW541" s="99">
        <f>CW5</f>
        <v>1</v>
      </c>
      <c r="CX541" s="100"/>
      <c r="CY541" s="110"/>
      <c r="CZ541" s="95">
        <f t="shared" si="588"/>
        <v>0</v>
      </c>
      <c r="DA541" s="15"/>
      <c r="DB541" s="24">
        <f t="shared" si="613"/>
        <v>0</v>
      </c>
      <c r="DC541" s="5">
        <v>0</v>
      </c>
      <c r="DD541" s="63"/>
      <c r="DE541" s="15"/>
      <c r="DF541" s="13"/>
      <c r="DG541" s="98">
        <f t="shared" si="589"/>
        <v>0</v>
      </c>
      <c r="DH541" s="99">
        <f>DH5</f>
        <v>1</v>
      </c>
      <c r="DI541" s="100"/>
      <c r="DJ541" s="110"/>
      <c r="DK541" s="95">
        <f t="shared" si="590"/>
        <v>0</v>
      </c>
      <c r="DL541" s="15"/>
      <c r="DM541" s="24">
        <f t="shared" si="614"/>
        <v>0</v>
      </c>
      <c r="DN541" s="5">
        <v>0</v>
      </c>
      <c r="DO541" s="63"/>
      <c r="DP541" s="15"/>
      <c r="DQ541" s="13"/>
      <c r="DR541" s="98">
        <f t="shared" si="591"/>
        <v>0</v>
      </c>
      <c r="DS541" s="99">
        <f>DS5</f>
        <v>1</v>
      </c>
      <c r="DT541" s="100"/>
      <c r="DU541" s="110"/>
      <c r="DV541" s="95">
        <f t="shared" si="592"/>
        <v>0</v>
      </c>
      <c r="DW541" s="15"/>
      <c r="DX541" s="24">
        <f t="shared" si="615"/>
        <v>0</v>
      </c>
      <c r="DY541" s="5">
        <v>0</v>
      </c>
      <c r="DZ541" s="63"/>
      <c r="EA541" s="15"/>
      <c r="EB541" s="13"/>
      <c r="EC541" s="98">
        <f t="shared" si="593"/>
        <v>0</v>
      </c>
      <c r="ED541" s="99">
        <f>ED5</f>
        <v>1</v>
      </c>
      <c r="EE541" s="100"/>
      <c r="EF541" s="110"/>
      <c r="EG541" s="95">
        <f t="shared" si="594"/>
        <v>0</v>
      </c>
      <c r="EH541" s="15"/>
      <c r="EI541" s="24">
        <f t="shared" si="616"/>
        <v>0</v>
      </c>
      <c r="EJ541" s="5">
        <v>0</v>
      </c>
      <c r="EK541" s="63"/>
      <c r="EL541" s="15"/>
      <c r="EM541" s="13"/>
      <c r="EN541" s="98">
        <f t="shared" si="595"/>
        <v>0</v>
      </c>
      <c r="EO541" s="99">
        <f>EO5</f>
        <v>1</v>
      </c>
      <c r="EP541" s="100"/>
      <c r="EQ541" s="110"/>
      <c r="ER541" s="95">
        <f t="shared" si="596"/>
        <v>0</v>
      </c>
      <c r="ES541" s="15"/>
      <c r="ET541" s="24">
        <f t="shared" si="617"/>
        <v>0</v>
      </c>
      <c r="EU541" s="5">
        <v>0</v>
      </c>
      <c r="EV541" s="63"/>
      <c r="EW541" s="15"/>
      <c r="EX541" s="13"/>
      <c r="EY541" s="98">
        <f t="shared" si="597"/>
        <v>0</v>
      </c>
      <c r="EZ541" s="99">
        <f>EZ5</f>
        <v>1</v>
      </c>
      <c r="FA541" s="100"/>
      <c r="FB541" s="110"/>
      <c r="FC541" s="95">
        <f t="shared" si="598"/>
        <v>0</v>
      </c>
      <c r="FD541" s="15"/>
      <c r="FE541" s="24">
        <f t="shared" si="618"/>
        <v>0</v>
      </c>
      <c r="FF541" s="5">
        <v>0</v>
      </c>
      <c r="FG541" s="63"/>
      <c r="FH541" s="15"/>
      <c r="FI541" s="13"/>
      <c r="FJ541" s="98">
        <f t="shared" si="599"/>
        <v>0</v>
      </c>
      <c r="FK541" s="99">
        <f>FK5</f>
        <v>1</v>
      </c>
      <c r="FL541" s="100"/>
      <c r="FM541" s="110"/>
      <c r="FN541" s="95">
        <f t="shared" si="600"/>
        <v>0</v>
      </c>
      <c r="FO541" s="15"/>
      <c r="FP541" s="24">
        <f t="shared" si="619"/>
        <v>0</v>
      </c>
      <c r="FQ541" s="5">
        <v>0</v>
      </c>
      <c r="FR541" s="8">
        <v>0</v>
      </c>
      <c r="FS541" s="84">
        <f t="shared" si="620"/>
        <v>4.1183099999999992</v>
      </c>
      <c r="FT541" s="85">
        <f t="shared" si="621"/>
        <v>500</v>
      </c>
      <c r="FU541" s="85">
        <f t="shared" si="622"/>
        <v>500</v>
      </c>
      <c r="FV541" s="85">
        <f t="shared" si="623"/>
        <v>2.7071999999999998</v>
      </c>
      <c r="FW541" s="85">
        <f t="shared" si="624"/>
        <v>500</v>
      </c>
      <c r="FX541" s="85">
        <f t="shared" si="625"/>
        <v>500</v>
      </c>
      <c r="FY541" s="85">
        <f t="shared" si="626"/>
        <v>500</v>
      </c>
      <c r="FZ541" s="85">
        <f t="shared" si="627"/>
        <v>500</v>
      </c>
      <c r="GA541" s="85">
        <f t="shared" si="628"/>
        <v>500</v>
      </c>
      <c r="GB541" s="85">
        <f t="shared" si="629"/>
        <v>500</v>
      </c>
      <c r="GC541" s="85">
        <f t="shared" si="630"/>
        <v>500</v>
      </c>
      <c r="GD541" s="85">
        <f t="shared" si="631"/>
        <v>500</v>
      </c>
      <c r="GE541" s="85">
        <f t="shared" si="632"/>
        <v>500</v>
      </c>
      <c r="GF541" s="85">
        <f t="shared" si="633"/>
        <v>500</v>
      </c>
      <c r="GG541" s="85">
        <f t="shared" si="634"/>
        <v>500</v>
      </c>
      <c r="GH541" s="101">
        <f t="shared" si="601"/>
        <v>2</v>
      </c>
      <c r="GI541" s="102">
        <f t="shared" si="602"/>
        <v>6.8255099999999995</v>
      </c>
      <c r="GJ541" s="102">
        <f t="shared" si="603"/>
        <v>3.4127549999999998</v>
      </c>
      <c r="GK541" s="79">
        <f>ROW()</f>
        <v>541</v>
      </c>
    </row>
    <row r="542" spans="1:193" s="12" customFormat="1" ht="50.1" customHeight="1">
      <c r="A542" s="17">
        <f>ROW()</f>
        <v>542</v>
      </c>
      <c r="B542" s="32">
        <f t="shared" si="635"/>
        <v>536</v>
      </c>
      <c r="C542" s="33">
        <f t="shared" si="636"/>
        <v>536</v>
      </c>
      <c r="D542" s="31" t="s">
        <v>106</v>
      </c>
      <c r="E542" s="390">
        <f t="shared" si="604"/>
        <v>10.667183624999998</v>
      </c>
      <c r="F542" s="107">
        <f t="shared" si="570"/>
        <v>10.977604312499999</v>
      </c>
      <c r="G542" s="3">
        <v>0</v>
      </c>
      <c r="H542" s="4">
        <v>0</v>
      </c>
      <c r="I542" s="63"/>
      <c r="J542" s="15"/>
      <c r="K542" s="13"/>
      <c r="L542" s="98">
        <f t="shared" si="571"/>
        <v>1</v>
      </c>
      <c r="M542" s="99">
        <f>M5</f>
        <v>0.94499999999999995</v>
      </c>
      <c r="N542" s="100">
        <v>11.945</v>
      </c>
      <c r="O542" s="110">
        <v>221361</v>
      </c>
      <c r="P542" s="95">
        <f t="shared" si="572"/>
        <v>11.288024999999999</v>
      </c>
      <c r="Q542" s="15"/>
      <c r="R542" s="24">
        <f t="shared" si="605"/>
        <v>2</v>
      </c>
      <c r="S542" s="25">
        <v>0</v>
      </c>
      <c r="T542" s="63"/>
      <c r="U542" s="15"/>
      <c r="V542" s="13"/>
      <c r="W542" s="98">
        <f t="shared" si="573"/>
        <v>0</v>
      </c>
      <c r="X542" s="99">
        <f>X5</f>
        <v>0.97</v>
      </c>
      <c r="Y542" s="100"/>
      <c r="Z542" s="110"/>
      <c r="AA542" s="95">
        <f t="shared" si="574"/>
        <v>0</v>
      </c>
      <c r="AB542" s="15"/>
      <c r="AC542" s="24">
        <f t="shared" si="606"/>
        <v>0</v>
      </c>
      <c r="AD542" s="5">
        <v>0</v>
      </c>
      <c r="AE542" s="63"/>
      <c r="AF542" s="15"/>
      <c r="AG542" s="13"/>
      <c r="AH542" s="98">
        <f t="shared" si="575"/>
        <v>0</v>
      </c>
      <c r="AI542" s="99">
        <f>AI5</f>
        <v>0.95499999999999996</v>
      </c>
      <c r="AJ542" s="100"/>
      <c r="AK542" s="110"/>
      <c r="AL542" s="95">
        <f t="shared" si="576"/>
        <v>0</v>
      </c>
      <c r="AM542" s="15"/>
      <c r="AN542" s="24">
        <f t="shared" si="607"/>
        <v>0</v>
      </c>
      <c r="AO542" s="5">
        <v>0</v>
      </c>
      <c r="AP542" s="63"/>
      <c r="AQ542" s="15"/>
      <c r="AR542" s="13"/>
      <c r="AS542" s="98">
        <f t="shared" si="577"/>
        <v>0</v>
      </c>
      <c r="AT542" s="99">
        <f>AT5</f>
        <v>0.96</v>
      </c>
      <c r="AU542" s="100"/>
      <c r="AV542" s="110"/>
      <c r="AW542" s="95">
        <f t="shared" si="578"/>
        <v>0</v>
      </c>
      <c r="AX542" s="15"/>
      <c r="AY542" s="24">
        <f t="shared" si="608"/>
        <v>0</v>
      </c>
      <c r="AZ542" s="5">
        <v>0</v>
      </c>
      <c r="BA542" s="63"/>
      <c r="BB542" s="15"/>
      <c r="BC542" s="13"/>
      <c r="BD542" s="98">
        <f t="shared" si="579"/>
        <v>0</v>
      </c>
      <c r="BE542" s="99">
        <f>BE5</f>
        <v>0.98</v>
      </c>
      <c r="BF542" s="100"/>
      <c r="BG542" s="110"/>
      <c r="BH542" s="95">
        <f t="shared" si="580"/>
        <v>0</v>
      </c>
      <c r="BI542" s="15"/>
      <c r="BJ542" s="24">
        <f t="shared" si="609"/>
        <v>0</v>
      </c>
      <c r="BK542" s="5">
        <v>0</v>
      </c>
      <c r="BL542" s="63"/>
      <c r="BM542" s="15"/>
      <c r="BN542" s="13"/>
      <c r="BO542" s="98">
        <f t="shared" si="581"/>
        <v>1</v>
      </c>
      <c r="BP542" s="99">
        <f>BP5</f>
        <v>0.94499999999999995</v>
      </c>
      <c r="BQ542" s="100">
        <v>11.288024999999999</v>
      </c>
      <c r="BR542" s="110"/>
      <c r="BS542" s="95">
        <f t="shared" si="582"/>
        <v>10.667183624999998</v>
      </c>
      <c r="BT542" s="15"/>
      <c r="BU542" s="24">
        <f t="shared" si="610"/>
        <v>1</v>
      </c>
      <c r="BV542" s="5">
        <v>0</v>
      </c>
      <c r="BW542" s="63"/>
      <c r="BX542" s="15"/>
      <c r="BY542" s="13"/>
      <c r="BZ542" s="98">
        <f t="shared" si="583"/>
        <v>0</v>
      </c>
      <c r="CA542" s="99">
        <f>CA5</f>
        <v>1</v>
      </c>
      <c r="CB542" s="100"/>
      <c r="CC542" s="110"/>
      <c r="CD542" s="95">
        <f t="shared" si="584"/>
        <v>0</v>
      </c>
      <c r="CE542" s="15"/>
      <c r="CF542" s="24">
        <f t="shared" si="611"/>
        <v>0</v>
      </c>
      <c r="CG542" s="5">
        <v>0</v>
      </c>
      <c r="CH542" s="63"/>
      <c r="CI542" s="15"/>
      <c r="CJ542" s="13"/>
      <c r="CK542" s="98">
        <f t="shared" si="585"/>
        <v>0</v>
      </c>
      <c r="CL542" s="99">
        <f>CL5</f>
        <v>1</v>
      </c>
      <c r="CM542" s="100"/>
      <c r="CN542" s="110"/>
      <c r="CO542" s="95">
        <f t="shared" si="586"/>
        <v>0</v>
      </c>
      <c r="CP542" s="15"/>
      <c r="CQ542" s="24">
        <f t="shared" si="612"/>
        <v>0</v>
      </c>
      <c r="CR542" s="5">
        <v>0</v>
      </c>
      <c r="CS542" s="63"/>
      <c r="CT542" s="15"/>
      <c r="CU542" s="13"/>
      <c r="CV542" s="98">
        <f t="shared" si="587"/>
        <v>0</v>
      </c>
      <c r="CW542" s="99">
        <f>CW5</f>
        <v>1</v>
      </c>
      <c r="CX542" s="100"/>
      <c r="CY542" s="110"/>
      <c r="CZ542" s="95">
        <f t="shared" si="588"/>
        <v>0</v>
      </c>
      <c r="DA542" s="15"/>
      <c r="DB542" s="24">
        <f t="shared" si="613"/>
        <v>0</v>
      </c>
      <c r="DC542" s="5">
        <v>0</v>
      </c>
      <c r="DD542" s="63"/>
      <c r="DE542" s="15"/>
      <c r="DF542" s="13"/>
      <c r="DG542" s="98">
        <f t="shared" si="589"/>
        <v>0</v>
      </c>
      <c r="DH542" s="99">
        <f>DH5</f>
        <v>1</v>
      </c>
      <c r="DI542" s="100"/>
      <c r="DJ542" s="110"/>
      <c r="DK542" s="95">
        <f t="shared" si="590"/>
        <v>0</v>
      </c>
      <c r="DL542" s="15"/>
      <c r="DM542" s="24">
        <f t="shared" si="614"/>
        <v>0</v>
      </c>
      <c r="DN542" s="5">
        <v>0</v>
      </c>
      <c r="DO542" s="63"/>
      <c r="DP542" s="15"/>
      <c r="DQ542" s="13"/>
      <c r="DR542" s="98">
        <f t="shared" si="591"/>
        <v>0</v>
      </c>
      <c r="DS542" s="99">
        <f>DS5</f>
        <v>1</v>
      </c>
      <c r="DT542" s="100"/>
      <c r="DU542" s="110"/>
      <c r="DV542" s="95">
        <f t="shared" si="592"/>
        <v>0</v>
      </c>
      <c r="DW542" s="15"/>
      <c r="DX542" s="24">
        <f t="shared" si="615"/>
        <v>0</v>
      </c>
      <c r="DY542" s="5">
        <v>0</v>
      </c>
      <c r="DZ542" s="63"/>
      <c r="EA542" s="15"/>
      <c r="EB542" s="13"/>
      <c r="EC542" s="98">
        <f t="shared" si="593"/>
        <v>0</v>
      </c>
      <c r="ED542" s="99">
        <f>ED5</f>
        <v>1</v>
      </c>
      <c r="EE542" s="100"/>
      <c r="EF542" s="110"/>
      <c r="EG542" s="95">
        <f t="shared" si="594"/>
        <v>0</v>
      </c>
      <c r="EH542" s="15"/>
      <c r="EI542" s="24">
        <f t="shared" si="616"/>
        <v>0</v>
      </c>
      <c r="EJ542" s="5">
        <v>0</v>
      </c>
      <c r="EK542" s="63"/>
      <c r="EL542" s="15"/>
      <c r="EM542" s="13"/>
      <c r="EN542" s="98">
        <f t="shared" si="595"/>
        <v>0</v>
      </c>
      <c r="EO542" s="99">
        <f>EO5</f>
        <v>1</v>
      </c>
      <c r="EP542" s="100"/>
      <c r="EQ542" s="110"/>
      <c r="ER542" s="95">
        <f t="shared" si="596"/>
        <v>0</v>
      </c>
      <c r="ES542" s="15"/>
      <c r="ET542" s="24">
        <f t="shared" si="617"/>
        <v>0</v>
      </c>
      <c r="EU542" s="5">
        <v>0</v>
      </c>
      <c r="EV542" s="63"/>
      <c r="EW542" s="15"/>
      <c r="EX542" s="13"/>
      <c r="EY542" s="98">
        <f t="shared" si="597"/>
        <v>0</v>
      </c>
      <c r="EZ542" s="99">
        <f>EZ5</f>
        <v>1</v>
      </c>
      <c r="FA542" s="100"/>
      <c r="FB542" s="110"/>
      <c r="FC542" s="95">
        <f t="shared" si="598"/>
        <v>0</v>
      </c>
      <c r="FD542" s="15"/>
      <c r="FE542" s="24">
        <f t="shared" si="618"/>
        <v>0</v>
      </c>
      <c r="FF542" s="5">
        <v>0</v>
      </c>
      <c r="FG542" s="63"/>
      <c r="FH542" s="15"/>
      <c r="FI542" s="13"/>
      <c r="FJ542" s="98">
        <f t="shared" si="599"/>
        <v>0</v>
      </c>
      <c r="FK542" s="99">
        <f>FK5</f>
        <v>1</v>
      </c>
      <c r="FL542" s="100"/>
      <c r="FM542" s="110"/>
      <c r="FN542" s="95">
        <f t="shared" si="600"/>
        <v>0</v>
      </c>
      <c r="FO542" s="15"/>
      <c r="FP542" s="24">
        <f t="shared" si="619"/>
        <v>0</v>
      </c>
      <c r="FQ542" s="5">
        <v>0</v>
      </c>
      <c r="FR542" s="8">
        <v>0</v>
      </c>
      <c r="FS542" s="84">
        <f t="shared" si="620"/>
        <v>11.288024999999999</v>
      </c>
      <c r="FT542" s="85">
        <f t="shared" si="621"/>
        <v>500</v>
      </c>
      <c r="FU542" s="85">
        <f t="shared" si="622"/>
        <v>500</v>
      </c>
      <c r="FV542" s="85">
        <f t="shared" si="623"/>
        <v>500</v>
      </c>
      <c r="FW542" s="85">
        <f t="shared" si="624"/>
        <v>500</v>
      </c>
      <c r="FX542" s="85">
        <f t="shared" si="625"/>
        <v>10.667183624999998</v>
      </c>
      <c r="FY542" s="85">
        <f t="shared" si="626"/>
        <v>500</v>
      </c>
      <c r="FZ542" s="85">
        <f t="shared" si="627"/>
        <v>500</v>
      </c>
      <c r="GA542" s="85">
        <f t="shared" si="628"/>
        <v>500</v>
      </c>
      <c r="GB542" s="85">
        <f t="shared" si="629"/>
        <v>500</v>
      </c>
      <c r="GC542" s="85">
        <f t="shared" si="630"/>
        <v>500</v>
      </c>
      <c r="GD542" s="85">
        <f t="shared" si="631"/>
        <v>500</v>
      </c>
      <c r="GE542" s="85">
        <f t="shared" si="632"/>
        <v>500</v>
      </c>
      <c r="GF542" s="85">
        <f t="shared" si="633"/>
        <v>500</v>
      </c>
      <c r="GG542" s="85">
        <f t="shared" si="634"/>
        <v>500</v>
      </c>
      <c r="GH542" s="101">
        <f t="shared" si="601"/>
        <v>2</v>
      </c>
      <c r="GI542" s="102">
        <f t="shared" si="602"/>
        <v>21.955208624999997</v>
      </c>
      <c r="GJ542" s="102">
        <f t="shared" si="603"/>
        <v>10.977604312499999</v>
      </c>
      <c r="GK542" s="79">
        <f>ROW()</f>
        <v>542</v>
      </c>
    </row>
    <row r="543" spans="1:193" s="12" customFormat="1" ht="50.1" customHeight="1">
      <c r="A543" s="17">
        <f>ROW()</f>
        <v>543</v>
      </c>
      <c r="B543" s="32">
        <f t="shared" si="635"/>
        <v>537</v>
      </c>
      <c r="C543" s="33">
        <f t="shared" si="636"/>
        <v>537</v>
      </c>
      <c r="D543" s="31" t="s">
        <v>107</v>
      </c>
      <c r="E543" s="390">
        <f t="shared" si="604"/>
        <v>1.56279375</v>
      </c>
      <c r="F543" s="107">
        <f t="shared" si="570"/>
        <v>1.6161812499999997</v>
      </c>
      <c r="G543" s="3">
        <v>0</v>
      </c>
      <c r="H543" s="4">
        <v>0</v>
      </c>
      <c r="I543" s="63"/>
      <c r="J543" s="15"/>
      <c r="K543" s="13"/>
      <c r="L543" s="98">
        <f t="shared" si="571"/>
        <v>1</v>
      </c>
      <c r="M543" s="99">
        <f>M5</f>
        <v>0.94499999999999995</v>
      </c>
      <c r="N543" s="100">
        <v>1.75</v>
      </c>
      <c r="O543" s="110">
        <v>145675</v>
      </c>
      <c r="P543" s="95">
        <f t="shared" si="572"/>
        <v>1.6537499999999998</v>
      </c>
      <c r="Q543" s="15"/>
      <c r="R543" s="24">
        <f t="shared" si="605"/>
        <v>3</v>
      </c>
      <c r="S543" s="25">
        <v>0</v>
      </c>
      <c r="T543" s="63"/>
      <c r="U543" s="15"/>
      <c r="V543" s="13"/>
      <c r="W543" s="98">
        <f t="shared" si="573"/>
        <v>0</v>
      </c>
      <c r="X543" s="99">
        <f>X5</f>
        <v>0.97</v>
      </c>
      <c r="Y543" s="100"/>
      <c r="Z543" s="110"/>
      <c r="AA543" s="95">
        <f t="shared" si="574"/>
        <v>0</v>
      </c>
      <c r="AB543" s="15"/>
      <c r="AC543" s="24">
        <f t="shared" si="606"/>
        <v>0</v>
      </c>
      <c r="AD543" s="5">
        <v>0</v>
      </c>
      <c r="AE543" s="63"/>
      <c r="AF543" s="15"/>
      <c r="AG543" s="13"/>
      <c r="AH543" s="98">
        <f t="shared" si="575"/>
        <v>0</v>
      </c>
      <c r="AI543" s="99">
        <f>AI5</f>
        <v>0.95499999999999996</v>
      </c>
      <c r="AJ543" s="100"/>
      <c r="AK543" s="110"/>
      <c r="AL543" s="95">
        <f t="shared" si="576"/>
        <v>0</v>
      </c>
      <c r="AM543" s="15"/>
      <c r="AN543" s="24">
        <f t="shared" si="607"/>
        <v>0</v>
      </c>
      <c r="AO543" s="5">
        <v>0</v>
      </c>
      <c r="AP543" s="63"/>
      <c r="AQ543" s="15"/>
      <c r="AR543" s="13"/>
      <c r="AS543" s="98">
        <f t="shared" si="577"/>
        <v>1</v>
      </c>
      <c r="AT543" s="99">
        <f>AT5</f>
        <v>0.96</v>
      </c>
      <c r="AU543" s="100">
        <v>1.7</v>
      </c>
      <c r="AV543" s="110"/>
      <c r="AW543" s="95">
        <f t="shared" si="578"/>
        <v>1.6319999999999999</v>
      </c>
      <c r="AX543" s="15"/>
      <c r="AY543" s="24">
        <f t="shared" si="608"/>
        <v>2</v>
      </c>
      <c r="AZ543" s="5">
        <v>0</v>
      </c>
      <c r="BA543" s="63"/>
      <c r="BB543" s="15"/>
      <c r="BC543" s="13"/>
      <c r="BD543" s="98">
        <f t="shared" si="579"/>
        <v>0</v>
      </c>
      <c r="BE543" s="99">
        <f>BE5</f>
        <v>0.98</v>
      </c>
      <c r="BF543" s="100"/>
      <c r="BG543" s="110"/>
      <c r="BH543" s="95">
        <f t="shared" si="580"/>
        <v>0</v>
      </c>
      <c r="BI543" s="15"/>
      <c r="BJ543" s="24">
        <f t="shared" si="609"/>
        <v>0</v>
      </c>
      <c r="BK543" s="5">
        <v>0</v>
      </c>
      <c r="BL543" s="63"/>
      <c r="BM543" s="15"/>
      <c r="BN543" s="13"/>
      <c r="BO543" s="98">
        <f t="shared" si="581"/>
        <v>1</v>
      </c>
      <c r="BP543" s="99">
        <f>BP5</f>
        <v>0.94499999999999995</v>
      </c>
      <c r="BQ543" s="100">
        <v>1.6537500000000001</v>
      </c>
      <c r="BR543" s="110"/>
      <c r="BS543" s="95">
        <f t="shared" si="582"/>
        <v>1.56279375</v>
      </c>
      <c r="BT543" s="15"/>
      <c r="BU543" s="24">
        <f t="shared" si="610"/>
        <v>1</v>
      </c>
      <c r="BV543" s="5">
        <v>0</v>
      </c>
      <c r="BW543" s="63"/>
      <c r="BX543" s="15"/>
      <c r="BY543" s="13"/>
      <c r="BZ543" s="98">
        <f t="shared" si="583"/>
        <v>0</v>
      </c>
      <c r="CA543" s="99">
        <f>CA5</f>
        <v>1</v>
      </c>
      <c r="CB543" s="100"/>
      <c r="CC543" s="110"/>
      <c r="CD543" s="95">
        <f t="shared" si="584"/>
        <v>0</v>
      </c>
      <c r="CE543" s="15"/>
      <c r="CF543" s="24">
        <f t="shared" si="611"/>
        <v>0</v>
      </c>
      <c r="CG543" s="5">
        <v>0</v>
      </c>
      <c r="CH543" s="63"/>
      <c r="CI543" s="15"/>
      <c r="CJ543" s="13"/>
      <c r="CK543" s="98">
        <f t="shared" si="585"/>
        <v>0</v>
      </c>
      <c r="CL543" s="99">
        <f>CL5</f>
        <v>1</v>
      </c>
      <c r="CM543" s="100"/>
      <c r="CN543" s="110"/>
      <c r="CO543" s="95">
        <f t="shared" si="586"/>
        <v>0</v>
      </c>
      <c r="CP543" s="15"/>
      <c r="CQ543" s="24">
        <f t="shared" si="612"/>
        <v>0</v>
      </c>
      <c r="CR543" s="5">
        <v>0</v>
      </c>
      <c r="CS543" s="63"/>
      <c r="CT543" s="15"/>
      <c r="CU543" s="13"/>
      <c r="CV543" s="98">
        <f t="shared" si="587"/>
        <v>0</v>
      </c>
      <c r="CW543" s="99">
        <f>CW5</f>
        <v>1</v>
      </c>
      <c r="CX543" s="100"/>
      <c r="CY543" s="110"/>
      <c r="CZ543" s="95">
        <f t="shared" si="588"/>
        <v>0</v>
      </c>
      <c r="DA543" s="15"/>
      <c r="DB543" s="24">
        <f t="shared" si="613"/>
        <v>0</v>
      </c>
      <c r="DC543" s="5">
        <v>0</v>
      </c>
      <c r="DD543" s="63"/>
      <c r="DE543" s="15"/>
      <c r="DF543" s="13"/>
      <c r="DG543" s="98">
        <f t="shared" si="589"/>
        <v>0</v>
      </c>
      <c r="DH543" s="99">
        <f>DH5</f>
        <v>1</v>
      </c>
      <c r="DI543" s="100"/>
      <c r="DJ543" s="110"/>
      <c r="DK543" s="95">
        <f t="shared" si="590"/>
        <v>0</v>
      </c>
      <c r="DL543" s="15"/>
      <c r="DM543" s="24">
        <f t="shared" si="614"/>
        <v>0</v>
      </c>
      <c r="DN543" s="5">
        <v>0</v>
      </c>
      <c r="DO543" s="63"/>
      <c r="DP543" s="15"/>
      <c r="DQ543" s="13"/>
      <c r="DR543" s="98">
        <f t="shared" si="591"/>
        <v>0</v>
      </c>
      <c r="DS543" s="99">
        <f>DS5</f>
        <v>1</v>
      </c>
      <c r="DT543" s="100"/>
      <c r="DU543" s="110"/>
      <c r="DV543" s="95">
        <f t="shared" si="592"/>
        <v>0</v>
      </c>
      <c r="DW543" s="15"/>
      <c r="DX543" s="24">
        <f t="shared" si="615"/>
        <v>0</v>
      </c>
      <c r="DY543" s="5">
        <v>0</v>
      </c>
      <c r="DZ543" s="63"/>
      <c r="EA543" s="15"/>
      <c r="EB543" s="13"/>
      <c r="EC543" s="98">
        <f t="shared" si="593"/>
        <v>0</v>
      </c>
      <c r="ED543" s="99">
        <f>ED5</f>
        <v>1</v>
      </c>
      <c r="EE543" s="100"/>
      <c r="EF543" s="110"/>
      <c r="EG543" s="95">
        <f t="shared" si="594"/>
        <v>0</v>
      </c>
      <c r="EH543" s="15"/>
      <c r="EI543" s="24">
        <f t="shared" si="616"/>
        <v>0</v>
      </c>
      <c r="EJ543" s="5">
        <v>0</v>
      </c>
      <c r="EK543" s="63"/>
      <c r="EL543" s="15"/>
      <c r="EM543" s="13"/>
      <c r="EN543" s="98">
        <f t="shared" si="595"/>
        <v>0</v>
      </c>
      <c r="EO543" s="99">
        <f>EO5</f>
        <v>1</v>
      </c>
      <c r="EP543" s="100"/>
      <c r="EQ543" s="110"/>
      <c r="ER543" s="95">
        <f t="shared" si="596"/>
        <v>0</v>
      </c>
      <c r="ES543" s="15"/>
      <c r="ET543" s="24">
        <f t="shared" si="617"/>
        <v>0</v>
      </c>
      <c r="EU543" s="5">
        <v>0</v>
      </c>
      <c r="EV543" s="63"/>
      <c r="EW543" s="15"/>
      <c r="EX543" s="13"/>
      <c r="EY543" s="98">
        <f t="shared" si="597"/>
        <v>0</v>
      </c>
      <c r="EZ543" s="99">
        <f>EZ5</f>
        <v>1</v>
      </c>
      <c r="FA543" s="100"/>
      <c r="FB543" s="110"/>
      <c r="FC543" s="95">
        <f t="shared" si="598"/>
        <v>0</v>
      </c>
      <c r="FD543" s="15"/>
      <c r="FE543" s="24">
        <f t="shared" si="618"/>
        <v>0</v>
      </c>
      <c r="FF543" s="5">
        <v>0</v>
      </c>
      <c r="FG543" s="63"/>
      <c r="FH543" s="15"/>
      <c r="FI543" s="13"/>
      <c r="FJ543" s="98">
        <f t="shared" si="599"/>
        <v>0</v>
      </c>
      <c r="FK543" s="99">
        <f>FK5</f>
        <v>1</v>
      </c>
      <c r="FL543" s="100"/>
      <c r="FM543" s="110"/>
      <c r="FN543" s="95">
        <f t="shared" si="600"/>
        <v>0</v>
      </c>
      <c r="FO543" s="15"/>
      <c r="FP543" s="24">
        <f t="shared" si="619"/>
        <v>0</v>
      </c>
      <c r="FQ543" s="5">
        <v>0</v>
      </c>
      <c r="FR543" s="8">
        <v>0</v>
      </c>
      <c r="FS543" s="84">
        <f t="shared" si="620"/>
        <v>1.6537499999999998</v>
      </c>
      <c r="FT543" s="85">
        <f t="shared" si="621"/>
        <v>500</v>
      </c>
      <c r="FU543" s="85">
        <f t="shared" si="622"/>
        <v>500</v>
      </c>
      <c r="FV543" s="85">
        <f t="shared" si="623"/>
        <v>1.6319999999999999</v>
      </c>
      <c r="FW543" s="85">
        <f t="shared" si="624"/>
        <v>500</v>
      </c>
      <c r="FX543" s="85">
        <f t="shared" si="625"/>
        <v>1.56279375</v>
      </c>
      <c r="FY543" s="85">
        <f t="shared" si="626"/>
        <v>500</v>
      </c>
      <c r="FZ543" s="85">
        <f t="shared" si="627"/>
        <v>500</v>
      </c>
      <c r="GA543" s="85">
        <f t="shared" si="628"/>
        <v>500</v>
      </c>
      <c r="GB543" s="85">
        <f t="shared" si="629"/>
        <v>500</v>
      </c>
      <c r="GC543" s="85">
        <f t="shared" si="630"/>
        <v>500</v>
      </c>
      <c r="GD543" s="85">
        <f t="shared" si="631"/>
        <v>500</v>
      </c>
      <c r="GE543" s="85">
        <f t="shared" si="632"/>
        <v>500</v>
      </c>
      <c r="GF543" s="85">
        <f t="shared" si="633"/>
        <v>500</v>
      </c>
      <c r="GG543" s="85">
        <f t="shared" si="634"/>
        <v>500</v>
      </c>
      <c r="GH543" s="101">
        <f t="shared" si="601"/>
        <v>3</v>
      </c>
      <c r="GI543" s="102">
        <f t="shared" si="602"/>
        <v>4.8485437499999993</v>
      </c>
      <c r="GJ543" s="102">
        <f t="shared" si="603"/>
        <v>1.6161812499999997</v>
      </c>
      <c r="GK543" s="79">
        <f>ROW()</f>
        <v>543</v>
      </c>
    </row>
    <row r="544" spans="1:193" s="12" customFormat="1" ht="50.1" customHeight="1">
      <c r="A544" s="17">
        <f>ROW()</f>
        <v>544</v>
      </c>
      <c r="B544" s="32">
        <f t="shared" si="635"/>
        <v>538</v>
      </c>
      <c r="C544" s="33">
        <f t="shared" si="636"/>
        <v>538</v>
      </c>
      <c r="D544" s="31" t="s">
        <v>108</v>
      </c>
      <c r="E544" s="390">
        <f t="shared" si="604"/>
        <v>13.055999999999999</v>
      </c>
      <c r="F544" s="107">
        <f t="shared" si="570"/>
        <v>28.130529425000002</v>
      </c>
      <c r="G544" s="3">
        <v>0</v>
      </c>
      <c r="H544" s="4">
        <v>0</v>
      </c>
      <c r="I544" s="63"/>
      <c r="J544" s="15"/>
      <c r="K544" s="13"/>
      <c r="L544" s="98">
        <f t="shared" si="571"/>
        <v>1</v>
      </c>
      <c r="M544" s="99">
        <f>M5</f>
        <v>0.94499999999999995</v>
      </c>
      <c r="N544" s="100">
        <v>38.811</v>
      </c>
      <c r="O544" s="110">
        <v>145767</v>
      </c>
      <c r="P544" s="95">
        <f t="shared" si="572"/>
        <v>36.676394999999999</v>
      </c>
      <c r="Q544" s="15"/>
      <c r="R544" s="24">
        <f t="shared" si="605"/>
        <v>3</v>
      </c>
      <c r="S544" s="25">
        <v>0</v>
      </c>
      <c r="T544" s="63"/>
      <c r="U544" s="15"/>
      <c r="V544" s="13"/>
      <c r="W544" s="98">
        <f t="shared" si="573"/>
        <v>0</v>
      </c>
      <c r="X544" s="99">
        <f>X5</f>
        <v>0.97</v>
      </c>
      <c r="Y544" s="100"/>
      <c r="Z544" s="110"/>
      <c r="AA544" s="95">
        <f t="shared" si="574"/>
        <v>0</v>
      </c>
      <c r="AB544" s="15"/>
      <c r="AC544" s="24">
        <f t="shared" si="606"/>
        <v>0</v>
      </c>
      <c r="AD544" s="5">
        <v>0</v>
      </c>
      <c r="AE544" s="63"/>
      <c r="AF544" s="15"/>
      <c r="AG544" s="13"/>
      <c r="AH544" s="98">
        <f t="shared" si="575"/>
        <v>0</v>
      </c>
      <c r="AI544" s="99">
        <f>AI5</f>
        <v>0.95499999999999996</v>
      </c>
      <c r="AJ544" s="100"/>
      <c r="AK544" s="110"/>
      <c r="AL544" s="95">
        <f t="shared" si="576"/>
        <v>0</v>
      </c>
      <c r="AM544" s="15"/>
      <c r="AN544" s="24">
        <f t="shared" si="607"/>
        <v>0</v>
      </c>
      <c r="AO544" s="5">
        <v>0</v>
      </c>
      <c r="AP544" s="63"/>
      <c r="AQ544" s="15"/>
      <c r="AR544" s="13"/>
      <c r="AS544" s="98">
        <f t="shared" si="577"/>
        <v>1</v>
      </c>
      <c r="AT544" s="99">
        <f>AT5</f>
        <v>0.96</v>
      </c>
      <c r="AU544" s="100">
        <v>13.6</v>
      </c>
      <c r="AV544" s="110"/>
      <c r="AW544" s="95">
        <f t="shared" si="578"/>
        <v>13.055999999999999</v>
      </c>
      <c r="AX544" s="15"/>
      <c r="AY544" s="24">
        <f t="shared" si="608"/>
        <v>1</v>
      </c>
      <c r="AZ544" s="5">
        <v>0</v>
      </c>
      <c r="BA544" s="63"/>
      <c r="BB544" s="15"/>
      <c r="BC544" s="13"/>
      <c r="BD544" s="98">
        <f t="shared" si="579"/>
        <v>0</v>
      </c>
      <c r="BE544" s="99">
        <f>BE5</f>
        <v>0.98</v>
      </c>
      <c r="BF544" s="100"/>
      <c r="BG544" s="110"/>
      <c r="BH544" s="95">
        <f t="shared" si="580"/>
        <v>0</v>
      </c>
      <c r="BI544" s="15"/>
      <c r="BJ544" s="24">
        <f t="shared" si="609"/>
        <v>0</v>
      </c>
      <c r="BK544" s="5">
        <v>0</v>
      </c>
      <c r="BL544" s="63"/>
      <c r="BM544" s="15"/>
      <c r="BN544" s="13"/>
      <c r="BO544" s="98">
        <f t="shared" si="581"/>
        <v>1</v>
      </c>
      <c r="BP544" s="99">
        <f>BP5</f>
        <v>0.94499999999999995</v>
      </c>
      <c r="BQ544" s="100">
        <v>36.676394999999999</v>
      </c>
      <c r="BR544" s="110"/>
      <c r="BS544" s="95">
        <f t="shared" si="582"/>
        <v>34.659193275</v>
      </c>
      <c r="BT544" s="15"/>
      <c r="BU544" s="24">
        <f t="shared" si="610"/>
        <v>2</v>
      </c>
      <c r="BV544" s="5">
        <v>0</v>
      </c>
      <c r="BW544" s="63"/>
      <c r="BX544" s="15"/>
      <c r="BY544" s="13"/>
      <c r="BZ544" s="98">
        <f t="shared" si="583"/>
        <v>0</v>
      </c>
      <c r="CA544" s="99">
        <f>CA5</f>
        <v>1</v>
      </c>
      <c r="CB544" s="100"/>
      <c r="CC544" s="110"/>
      <c r="CD544" s="95">
        <f t="shared" si="584"/>
        <v>0</v>
      </c>
      <c r="CE544" s="15"/>
      <c r="CF544" s="24">
        <f t="shared" si="611"/>
        <v>0</v>
      </c>
      <c r="CG544" s="5">
        <v>0</v>
      </c>
      <c r="CH544" s="63"/>
      <c r="CI544" s="15"/>
      <c r="CJ544" s="13"/>
      <c r="CK544" s="98">
        <f t="shared" si="585"/>
        <v>0</v>
      </c>
      <c r="CL544" s="99">
        <f>CL5</f>
        <v>1</v>
      </c>
      <c r="CM544" s="100"/>
      <c r="CN544" s="110"/>
      <c r="CO544" s="95">
        <f t="shared" si="586"/>
        <v>0</v>
      </c>
      <c r="CP544" s="15"/>
      <c r="CQ544" s="24">
        <f t="shared" si="612"/>
        <v>0</v>
      </c>
      <c r="CR544" s="5">
        <v>0</v>
      </c>
      <c r="CS544" s="63"/>
      <c r="CT544" s="15"/>
      <c r="CU544" s="13"/>
      <c r="CV544" s="98">
        <f t="shared" si="587"/>
        <v>0</v>
      </c>
      <c r="CW544" s="99">
        <f>CW5</f>
        <v>1</v>
      </c>
      <c r="CX544" s="100"/>
      <c r="CY544" s="110"/>
      <c r="CZ544" s="95">
        <f t="shared" si="588"/>
        <v>0</v>
      </c>
      <c r="DA544" s="15"/>
      <c r="DB544" s="24">
        <f t="shared" si="613"/>
        <v>0</v>
      </c>
      <c r="DC544" s="5">
        <v>0</v>
      </c>
      <c r="DD544" s="63"/>
      <c r="DE544" s="15"/>
      <c r="DF544" s="13"/>
      <c r="DG544" s="98">
        <f t="shared" si="589"/>
        <v>0</v>
      </c>
      <c r="DH544" s="99">
        <f>DH5</f>
        <v>1</v>
      </c>
      <c r="DI544" s="100"/>
      <c r="DJ544" s="110"/>
      <c r="DK544" s="95">
        <f t="shared" si="590"/>
        <v>0</v>
      </c>
      <c r="DL544" s="15"/>
      <c r="DM544" s="24">
        <f t="shared" si="614"/>
        <v>0</v>
      </c>
      <c r="DN544" s="5">
        <v>0</v>
      </c>
      <c r="DO544" s="63"/>
      <c r="DP544" s="15"/>
      <c r="DQ544" s="13"/>
      <c r="DR544" s="98">
        <f t="shared" si="591"/>
        <v>0</v>
      </c>
      <c r="DS544" s="99">
        <f>DS5</f>
        <v>1</v>
      </c>
      <c r="DT544" s="100"/>
      <c r="DU544" s="110"/>
      <c r="DV544" s="95">
        <f t="shared" si="592"/>
        <v>0</v>
      </c>
      <c r="DW544" s="15"/>
      <c r="DX544" s="24">
        <f t="shared" si="615"/>
        <v>0</v>
      </c>
      <c r="DY544" s="5">
        <v>0</v>
      </c>
      <c r="DZ544" s="63"/>
      <c r="EA544" s="15"/>
      <c r="EB544" s="13"/>
      <c r="EC544" s="98">
        <f t="shared" si="593"/>
        <v>0</v>
      </c>
      <c r="ED544" s="99">
        <f>ED5</f>
        <v>1</v>
      </c>
      <c r="EE544" s="100"/>
      <c r="EF544" s="110"/>
      <c r="EG544" s="95">
        <f t="shared" si="594"/>
        <v>0</v>
      </c>
      <c r="EH544" s="15"/>
      <c r="EI544" s="24">
        <f t="shared" si="616"/>
        <v>0</v>
      </c>
      <c r="EJ544" s="5">
        <v>0</v>
      </c>
      <c r="EK544" s="63"/>
      <c r="EL544" s="15"/>
      <c r="EM544" s="13"/>
      <c r="EN544" s="98">
        <f t="shared" si="595"/>
        <v>0</v>
      </c>
      <c r="EO544" s="99">
        <f>EO5</f>
        <v>1</v>
      </c>
      <c r="EP544" s="100"/>
      <c r="EQ544" s="110"/>
      <c r="ER544" s="95">
        <f t="shared" si="596"/>
        <v>0</v>
      </c>
      <c r="ES544" s="15"/>
      <c r="ET544" s="24">
        <f t="shared" si="617"/>
        <v>0</v>
      </c>
      <c r="EU544" s="5">
        <v>0</v>
      </c>
      <c r="EV544" s="63"/>
      <c r="EW544" s="15"/>
      <c r="EX544" s="13"/>
      <c r="EY544" s="98">
        <f t="shared" si="597"/>
        <v>0</v>
      </c>
      <c r="EZ544" s="99">
        <f>EZ5</f>
        <v>1</v>
      </c>
      <c r="FA544" s="100"/>
      <c r="FB544" s="110"/>
      <c r="FC544" s="95">
        <f t="shared" si="598"/>
        <v>0</v>
      </c>
      <c r="FD544" s="15"/>
      <c r="FE544" s="24">
        <f t="shared" si="618"/>
        <v>0</v>
      </c>
      <c r="FF544" s="5">
        <v>0</v>
      </c>
      <c r="FG544" s="63"/>
      <c r="FH544" s="15"/>
      <c r="FI544" s="13"/>
      <c r="FJ544" s="98">
        <f t="shared" si="599"/>
        <v>0</v>
      </c>
      <c r="FK544" s="99">
        <f>FK5</f>
        <v>1</v>
      </c>
      <c r="FL544" s="100"/>
      <c r="FM544" s="110"/>
      <c r="FN544" s="95">
        <f t="shared" si="600"/>
        <v>0</v>
      </c>
      <c r="FO544" s="15"/>
      <c r="FP544" s="24">
        <f t="shared" si="619"/>
        <v>0</v>
      </c>
      <c r="FQ544" s="5">
        <v>0</v>
      </c>
      <c r="FR544" s="8">
        <v>0</v>
      </c>
      <c r="FS544" s="84">
        <f t="shared" si="620"/>
        <v>36.676394999999999</v>
      </c>
      <c r="FT544" s="85">
        <f t="shared" si="621"/>
        <v>500</v>
      </c>
      <c r="FU544" s="85">
        <f t="shared" si="622"/>
        <v>500</v>
      </c>
      <c r="FV544" s="85">
        <f t="shared" si="623"/>
        <v>13.055999999999999</v>
      </c>
      <c r="FW544" s="85">
        <f t="shared" si="624"/>
        <v>500</v>
      </c>
      <c r="FX544" s="85">
        <f t="shared" si="625"/>
        <v>34.659193275</v>
      </c>
      <c r="FY544" s="85">
        <f t="shared" si="626"/>
        <v>500</v>
      </c>
      <c r="FZ544" s="85">
        <f t="shared" si="627"/>
        <v>500</v>
      </c>
      <c r="GA544" s="85">
        <f t="shared" si="628"/>
        <v>500</v>
      </c>
      <c r="GB544" s="85">
        <f t="shared" si="629"/>
        <v>500</v>
      </c>
      <c r="GC544" s="85">
        <f t="shared" si="630"/>
        <v>500</v>
      </c>
      <c r="GD544" s="85">
        <f t="shared" si="631"/>
        <v>500</v>
      </c>
      <c r="GE544" s="85">
        <f t="shared" si="632"/>
        <v>500</v>
      </c>
      <c r="GF544" s="85">
        <f t="shared" si="633"/>
        <v>500</v>
      </c>
      <c r="GG544" s="85">
        <f t="shared" si="634"/>
        <v>500</v>
      </c>
      <c r="GH544" s="101">
        <f t="shared" si="601"/>
        <v>3</v>
      </c>
      <c r="GI544" s="102">
        <f t="shared" si="602"/>
        <v>84.391588275000004</v>
      </c>
      <c r="GJ544" s="102">
        <f t="shared" si="603"/>
        <v>28.130529425000002</v>
      </c>
      <c r="GK544" s="79">
        <f>ROW()</f>
        <v>544</v>
      </c>
    </row>
    <row r="545" spans="1:193" s="12" customFormat="1" ht="50.1" customHeight="1">
      <c r="A545" s="17">
        <f>ROW()</f>
        <v>545</v>
      </c>
      <c r="B545" s="32">
        <f t="shared" si="635"/>
        <v>539</v>
      </c>
      <c r="C545" s="33">
        <f t="shared" si="636"/>
        <v>539</v>
      </c>
      <c r="D545" s="31" t="s">
        <v>109</v>
      </c>
      <c r="E545" s="390">
        <f t="shared" si="604"/>
        <v>13.064955749999999</v>
      </c>
      <c r="F545" s="107">
        <f t="shared" si="570"/>
        <v>13.445152875</v>
      </c>
      <c r="G545" s="3">
        <v>0</v>
      </c>
      <c r="H545" s="4">
        <v>0</v>
      </c>
      <c r="I545" s="63"/>
      <c r="J545" s="15"/>
      <c r="K545" s="13"/>
      <c r="L545" s="98">
        <f t="shared" si="571"/>
        <v>1</v>
      </c>
      <c r="M545" s="99">
        <f>M5</f>
        <v>0.94499999999999995</v>
      </c>
      <c r="N545" s="100">
        <v>14.63</v>
      </c>
      <c r="O545" s="110">
        <v>141324</v>
      </c>
      <c r="P545" s="95">
        <f t="shared" si="572"/>
        <v>13.82535</v>
      </c>
      <c r="Q545" s="15"/>
      <c r="R545" s="24">
        <f t="shared" si="605"/>
        <v>2</v>
      </c>
      <c r="S545" s="25">
        <v>0</v>
      </c>
      <c r="T545" s="63"/>
      <c r="U545" s="15"/>
      <c r="V545" s="13"/>
      <c r="W545" s="98">
        <f t="shared" si="573"/>
        <v>0</v>
      </c>
      <c r="X545" s="99">
        <f>X5</f>
        <v>0.97</v>
      </c>
      <c r="Y545" s="100"/>
      <c r="Z545" s="110"/>
      <c r="AA545" s="95">
        <f t="shared" si="574"/>
        <v>0</v>
      </c>
      <c r="AB545" s="15"/>
      <c r="AC545" s="24">
        <f t="shared" si="606"/>
        <v>0</v>
      </c>
      <c r="AD545" s="5">
        <v>0</v>
      </c>
      <c r="AE545" s="63"/>
      <c r="AF545" s="15"/>
      <c r="AG545" s="13"/>
      <c r="AH545" s="98">
        <f t="shared" si="575"/>
        <v>0</v>
      </c>
      <c r="AI545" s="99">
        <f>AI5</f>
        <v>0.95499999999999996</v>
      </c>
      <c r="AJ545" s="100"/>
      <c r="AK545" s="110"/>
      <c r="AL545" s="95">
        <f t="shared" si="576"/>
        <v>0</v>
      </c>
      <c r="AM545" s="15"/>
      <c r="AN545" s="24">
        <f t="shared" si="607"/>
        <v>0</v>
      </c>
      <c r="AO545" s="5">
        <v>0</v>
      </c>
      <c r="AP545" s="63"/>
      <c r="AQ545" s="15"/>
      <c r="AR545" s="13"/>
      <c r="AS545" s="98">
        <f t="shared" si="577"/>
        <v>0</v>
      </c>
      <c r="AT545" s="99">
        <f>AT5</f>
        <v>0.96</v>
      </c>
      <c r="AU545" s="100"/>
      <c r="AV545" s="110"/>
      <c r="AW545" s="95">
        <f t="shared" si="578"/>
        <v>0</v>
      </c>
      <c r="AX545" s="15"/>
      <c r="AY545" s="24">
        <f t="shared" si="608"/>
        <v>0</v>
      </c>
      <c r="AZ545" s="5">
        <v>0</v>
      </c>
      <c r="BA545" s="63"/>
      <c r="BB545" s="15"/>
      <c r="BC545" s="13"/>
      <c r="BD545" s="98">
        <f t="shared" si="579"/>
        <v>0</v>
      </c>
      <c r="BE545" s="99">
        <f>BE5</f>
        <v>0.98</v>
      </c>
      <c r="BF545" s="100"/>
      <c r="BG545" s="110"/>
      <c r="BH545" s="95">
        <f t="shared" si="580"/>
        <v>0</v>
      </c>
      <c r="BI545" s="15"/>
      <c r="BJ545" s="24">
        <f t="shared" si="609"/>
        <v>0</v>
      </c>
      <c r="BK545" s="5">
        <v>0</v>
      </c>
      <c r="BL545" s="63"/>
      <c r="BM545" s="15"/>
      <c r="BN545" s="13"/>
      <c r="BO545" s="98">
        <f t="shared" si="581"/>
        <v>1</v>
      </c>
      <c r="BP545" s="99">
        <f>BP5</f>
        <v>0.94499999999999995</v>
      </c>
      <c r="BQ545" s="100">
        <v>13.82535</v>
      </c>
      <c r="BR545" s="110"/>
      <c r="BS545" s="95">
        <f t="shared" si="582"/>
        <v>13.064955749999999</v>
      </c>
      <c r="BT545" s="15"/>
      <c r="BU545" s="24">
        <f t="shared" si="610"/>
        <v>1</v>
      </c>
      <c r="BV545" s="5">
        <v>0</v>
      </c>
      <c r="BW545" s="63"/>
      <c r="BX545" s="15"/>
      <c r="BY545" s="13"/>
      <c r="BZ545" s="98">
        <f t="shared" si="583"/>
        <v>0</v>
      </c>
      <c r="CA545" s="99">
        <f>CA5</f>
        <v>1</v>
      </c>
      <c r="CB545" s="100"/>
      <c r="CC545" s="110"/>
      <c r="CD545" s="95">
        <f t="shared" si="584"/>
        <v>0</v>
      </c>
      <c r="CE545" s="15"/>
      <c r="CF545" s="24">
        <f t="shared" si="611"/>
        <v>0</v>
      </c>
      <c r="CG545" s="5">
        <v>0</v>
      </c>
      <c r="CH545" s="63"/>
      <c r="CI545" s="15"/>
      <c r="CJ545" s="13"/>
      <c r="CK545" s="98">
        <f t="shared" si="585"/>
        <v>0</v>
      </c>
      <c r="CL545" s="99">
        <f>CL5</f>
        <v>1</v>
      </c>
      <c r="CM545" s="100"/>
      <c r="CN545" s="110"/>
      <c r="CO545" s="95">
        <f t="shared" si="586"/>
        <v>0</v>
      </c>
      <c r="CP545" s="15"/>
      <c r="CQ545" s="24">
        <f t="shared" si="612"/>
        <v>0</v>
      </c>
      <c r="CR545" s="5">
        <v>0</v>
      </c>
      <c r="CS545" s="63"/>
      <c r="CT545" s="15"/>
      <c r="CU545" s="13"/>
      <c r="CV545" s="98">
        <f t="shared" si="587"/>
        <v>0</v>
      </c>
      <c r="CW545" s="99">
        <f>CW5</f>
        <v>1</v>
      </c>
      <c r="CX545" s="100"/>
      <c r="CY545" s="110"/>
      <c r="CZ545" s="95">
        <f t="shared" si="588"/>
        <v>0</v>
      </c>
      <c r="DA545" s="15"/>
      <c r="DB545" s="24">
        <f t="shared" si="613"/>
        <v>0</v>
      </c>
      <c r="DC545" s="5">
        <v>0</v>
      </c>
      <c r="DD545" s="63"/>
      <c r="DE545" s="15"/>
      <c r="DF545" s="13"/>
      <c r="DG545" s="98">
        <f t="shared" si="589"/>
        <v>0</v>
      </c>
      <c r="DH545" s="99">
        <f>DH5</f>
        <v>1</v>
      </c>
      <c r="DI545" s="100"/>
      <c r="DJ545" s="110"/>
      <c r="DK545" s="95">
        <f t="shared" si="590"/>
        <v>0</v>
      </c>
      <c r="DL545" s="15"/>
      <c r="DM545" s="24">
        <f t="shared" si="614"/>
        <v>0</v>
      </c>
      <c r="DN545" s="5">
        <v>0</v>
      </c>
      <c r="DO545" s="63"/>
      <c r="DP545" s="15"/>
      <c r="DQ545" s="13"/>
      <c r="DR545" s="98">
        <f t="shared" si="591"/>
        <v>0</v>
      </c>
      <c r="DS545" s="99">
        <f>DS5</f>
        <v>1</v>
      </c>
      <c r="DT545" s="100"/>
      <c r="DU545" s="110"/>
      <c r="DV545" s="95">
        <f t="shared" si="592"/>
        <v>0</v>
      </c>
      <c r="DW545" s="15"/>
      <c r="DX545" s="24">
        <f t="shared" si="615"/>
        <v>0</v>
      </c>
      <c r="DY545" s="5">
        <v>0</v>
      </c>
      <c r="DZ545" s="63"/>
      <c r="EA545" s="15"/>
      <c r="EB545" s="13"/>
      <c r="EC545" s="98">
        <f t="shared" si="593"/>
        <v>0</v>
      </c>
      <c r="ED545" s="99">
        <f>ED5</f>
        <v>1</v>
      </c>
      <c r="EE545" s="100"/>
      <c r="EF545" s="110"/>
      <c r="EG545" s="95">
        <f t="shared" si="594"/>
        <v>0</v>
      </c>
      <c r="EH545" s="15"/>
      <c r="EI545" s="24">
        <f t="shared" si="616"/>
        <v>0</v>
      </c>
      <c r="EJ545" s="5">
        <v>0</v>
      </c>
      <c r="EK545" s="63"/>
      <c r="EL545" s="15"/>
      <c r="EM545" s="13"/>
      <c r="EN545" s="98">
        <f t="shared" si="595"/>
        <v>0</v>
      </c>
      <c r="EO545" s="99">
        <f>EO5</f>
        <v>1</v>
      </c>
      <c r="EP545" s="100"/>
      <c r="EQ545" s="110"/>
      <c r="ER545" s="95">
        <f t="shared" si="596"/>
        <v>0</v>
      </c>
      <c r="ES545" s="15"/>
      <c r="ET545" s="24">
        <f t="shared" si="617"/>
        <v>0</v>
      </c>
      <c r="EU545" s="5">
        <v>0</v>
      </c>
      <c r="EV545" s="63"/>
      <c r="EW545" s="15"/>
      <c r="EX545" s="13"/>
      <c r="EY545" s="98">
        <f t="shared" si="597"/>
        <v>0</v>
      </c>
      <c r="EZ545" s="99">
        <f>EZ5</f>
        <v>1</v>
      </c>
      <c r="FA545" s="100"/>
      <c r="FB545" s="110"/>
      <c r="FC545" s="95">
        <f t="shared" si="598"/>
        <v>0</v>
      </c>
      <c r="FD545" s="15"/>
      <c r="FE545" s="24">
        <f t="shared" si="618"/>
        <v>0</v>
      </c>
      <c r="FF545" s="5">
        <v>0</v>
      </c>
      <c r="FG545" s="63"/>
      <c r="FH545" s="15"/>
      <c r="FI545" s="13"/>
      <c r="FJ545" s="98">
        <f t="shared" si="599"/>
        <v>0</v>
      </c>
      <c r="FK545" s="99">
        <f>FK5</f>
        <v>1</v>
      </c>
      <c r="FL545" s="100"/>
      <c r="FM545" s="110"/>
      <c r="FN545" s="95">
        <f t="shared" si="600"/>
        <v>0</v>
      </c>
      <c r="FO545" s="15"/>
      <c r="FP545" s="24">
        <f t="shared" si="619"/>
        <v>0</v>
      </c>
      <c r="FQ545" s="5">
        <v>0</v>
      </c>
      <c r="FR545" s="8">
        <v>0</v>
      </c>
      <c r="FS545" s="84">
        <f t="shared" si="620"/>
        <v>13.82535</v>
      </c>
      <c r="FT545" s="85">
        <f t="shared" si="621"/>
        <v>500</v>
      </c>
      <c r="FU545" s="85">
        <f t="shared" si="622"/>
        <v>500</v>
      </c>
      <c r="FV545" s="85">
        <f t="shared" si="623"/>
        <v>500</v>
      </c>
      <c r="FW545" s="85">
        <f t="shared" si="624"/>
        <v>500</v>
      </c>
      <c r="FX545" s="85">
        <f t="shared" si="625"/>
        <v>13.064955749999999</v>
      </c>
      <c r="FY545" s="85">
        <f t="shared" si="626"/>
        <v>500</v>
      </c>
      <c r="FZ545" s="85">
        <f t="shared" si="627"/>
        <v>500</v>
      </c>
      <c r="GA545" s="85">
        <f t="shared" si="628"/>
        <v>500</v>
      </c>
      <c r="GB545" s="85">
        <f t="shared" si="629"/>
        <v>500</v>
      </c>
      <c r="GC545" s="85">
        <f t="shared" si="630"/>
        <v>500</v>
      </c>
      <c r="GD545" s="85">
        <f t="shared" si="631"/>
        <v>500</v>
      </c>
      <c r="GE545" s="85">
        <f t="shared" si="632"/>
        <v>500</v>
      </c>
      <c r="GF545" s="85">
        <f t="shared" si="633"/>
        <v>500</v>
      </c>
      <c r="GG545" s="85">
        <f t="shared" si="634"/>
        <v>500</v>
      </c>
      <c r="GH545" s="101">
        <f t="shared" si="601"/>
        <v>2</v>
      </c>
      <c r="GI545" s="102">
        <f t="shared" si="602"/>
        <v>26.89030575</v>
      </c>
      <c r="GJ545" s="102">
        <f t="shared" si="603"/>
        <v>13.445152875</v>
      </c>
      <c r="GK545" s="79">
        <f>ROW()</f>
        <v>545</v>
      </c>
    </row>
    <row r="546" spans="1:193" s="12" customFormat="1" ht="50.1" customHeight="1">
      <c r="A546" s="17">
        <f>ROW()</f>
        <v>546</v>
      </c>
      <c r="B546" s="32">
        <f t="shared" si="635"/>
        <v>540</v>
      </c>
      <c r="C546" s="33">
        <f t="shared" si="636"/>
        <v>540</v>
      </c>
      <c r="D546" s="31" t="s">
        <v>110</v>
      </c>
      <c r="E546" s="390">
        <f t="shared" si="604"/>
        <v>5.3856000000000002</v>
      </c>
      <c r="F546" s="107">
        <f t="shared" si="570"/>
        <v>5.3856000000000002</v>
      </c>
      <c r="G546" s="3">
        <v>0</v>
      </c>
      <c r="H546" s="4">
        <v>0</v>
      </c>
      <c r="I546" s="63"/>
      <c r="J546" s="15"/>
      <c r="K546" s="13"/>
      <c r="L546" s="98">
        <f t="shared" si="571"/>
        <v>0</v>
      </c>
      <c r="M546" s="99">
        <f>M5</f>
        <v>0.94499999999999995</v>
      </c>
      <c r="N546" s="100"/>
      <c r="O546" s="110"/>
      <c r="P546" s="95">
        <f t="shared" si="572"/>
        <v>0</v>
      </c>
      <c r="Q546" s="15"/>
      <c r="R546" s="24">
        <f t="shared" si="605"/>
        <v>0</v>
      </c>
      <c r="S546" s="25">
        <v>0</v>
      </c>
      <c r="T546" s="63"/>
      <c r="U546" s="15"/>
      <c r="V546" s="13"/>
      <c r="W546" s="98">
        <f t="shared" si="573"/>
        <v>0</v>
      </c>
      <c r="X546" s="99">
        <f>X5</f>
        <v>0.97</v>
      </c>
      <c r="Y546" s="100"/>
      <c r="Z546" s="110"/>
      <c r="AA546" s="95">
        <f t="shared" si="574"/>
        <v>0</v>
      </c>
      <c r="AB546" s="15"/>
      <c r="AC546" s="24">
        <f t="shared" si="606"/>
        <v>0</v>
      </c>
      <c r="AD546" s="5">
        <v>0</v>
      </c>
      <c r="AE546" s="63"/>
      <c r="AF546" s="15"/>
      <c r="AG546" s="13"/>
      <c r="AH546" s="98">
        <f t="shared" si="575"/>
        <v>0</v>
      </c>
      <c r="AI546" s="99">
        <f>AI5</f>
        <v>0.95499999999999996</v>
      </c>
      <c r="AJ546" s="100"/>
      <c r="AK546" s="110"/>
      <c r="AL546" s="95">
        <f t="shared" si="576"/>
        <v>0</v>
      </c>
      <c r="AM546" s="15"/>
      <c r="AN546" s="24">
        <f t="shared" si="607"/>
        <v>0</v>
      </c>
      <c r="AO546" s="5">
        <v>0</v>
      </c>
      <c r="AP546" s="63"/>
      <c r="AQ546" s="15"/>
      <c r="AR546" s="13"/>
      <c r="AS546" s="98">
        <f t="shared" si="577"/>
        <v>1</v>
      </c>
      <c r="AT546" s="99">
        <f>AT5</f>
        <v>0.96</v>
      </c>
      <c r="AU546" s="100">
        <v>5.61</v>
      </c>
      <c r="AV546" s="110"/>
      <c r="AW546" s="95">
        <f t="shared" si="578"/>
        <v>5.3856000000000002</v>
      </c>
      <c r="AX546" s="15"/>
      <c r="AY546" s="24">
        <f t="shared" si="608"/>
        <v>1</v>
      </c>
      <c r="AZ546" s="5">
        <v>0</v>
      </c>
      <c r="BA546" s="63"/>
      <c r="BB546" s="15"/>
      <c r="BC546" s="13"/>
      <c r="BD546" s="98">
        <f t="shared" si="579"/>
        <v>0</v>
      </c>
      <c r="BE546" s="99">
        <f>BE5</f>
        <v>0.98</v>
      </c>
      <c r="BF546" s="100"/>
      <c r="BG546" s="110"/>
      <c r="BH546" s="95">
        <f t="shared" si="580"/>
        <v>0</v>
      </c>
      <c r="BI546" s="15"/>
      <c r="BJ546" s="24">
        <f t="shared" si="609"/>
        <v>0</v>
      </c>
      <c r="BK546" s="5">
        <v>0</v>
      </c>
      <c r="BL546" s="63"/>
      <c r="BM546" s="15"/>
      <c r="BN546" s="13"/>
      <c r="BO546" s="98">
        <f t="shared" si="581"/>
        <v>0</v>
      </c>
      <c r="BP546" s="99">
        <f>BP5</f>
        <v>0.94499999999999995</v>
      </c>
      <c r="BQ546" s="100"/>
      <c r="BR546" s="110"/>
      <c r="BS546" s="95">
        <f t="shared" si="582"/>
        <v>0</v>
      </c>
      <c r="BT546" s="15"/>
      <c r="BU546" s="24">
        <f t="shared" si="610"/>
        <v>0</v>
      </c>
      <c r="BV546" s="5">
        <v>0</v>
      </c>
      <c r="BW546" s="63"/>
      <c r="BX546" s="15"/>
      <c r="BY546" s="13"/>
      <c r="BZ546" s="98">
        <f t="shared" si="583"/>
        <v>0</v>
      </c>
      <c r="CA546" s="99">
        <f>CA5</f>
        <v>1</v>
      </c>
      <c r="CB546" s="100"/>
      <c r="CC546" s="110"/>
      <c r="CD546" s="95">
        <f t="shared" si="584"/>
        <v>0</v>
      </c>
      <c r="CE546" s="15"/>
      <c r="CF546" s="24">
        <f t="shared" si="611"/>
        <v>0</v>
      </c>
      <c r="CG546" s="5">
        <v>0</v>
      </c>
      <c r="CH546" s="63"/>
      <c r="CI546" s="15"/>
      <c r="CJ546" s="13"/>
      <c r="CK546" s="98">
        <f t="shared" si="585"/>
        <v>0</v>
      </c>
      <c r="CL546" s="99">
        <f>CL5</f>
        <v>1</v>
      </c>
      <c r="CM546" s="100"/>
      <c r="CN546" s="110"/>
      <c r="CO546" s="95">
        <f t="shared" si="586"/>
        <v>0</v>
      </c>
      <c r="CP546" s="15"/>
      <c r="CQ546" s="24">
        <f t="shared" si="612"/>
        <v>0</v>
      </c>
      <c r="CR546" s="5">
        <v>0</v>
      </c>
      <c r="CS546" s="63"/>
      <c r="CT546" s="15"/>
      <c r="CU546" s="13"/>
      <c r="CV546" s="98">
        <f t="shared" si="587"/>
        <v>0</v>
      </c>
      <c r="CW546" s="99">
        <f>CW5</f>
        <v>1</v>
      </c>
      <c r="CX546" s="100"/>
      <c r="CY546" s="110"/>
      <c r="CZ546" s="95">
        <f t="shared" si="588"/>
        <v>0</v>
      </c>
      <c r="DA546" s="15"/>
      <c r="DB546" s="24">
        <f t="shared" si="613"/>
        <v>0</v>
      </c>
      <c r="DC546" s="5">
        <v>0</v>
      </c>
      <c r="DD546" s="63"/>
      <c r="DE546" s="15"/>
      <c r="DF546" s="13"/>
      <c r="DG546" s="98">
        <f t="shared" si="589"/>
        <v>0</v>
      </c>
      <c r="DH546" s="99">
        <f>DH5</f>
        <v>1</v>
      </c>
      <c r="DI546" s="100"/>
      <c r="DJ546" s="110"/>
      <c r="DK546" s="95">
        <f t="shared" si="590"/>
        <v>0</v>
      </c>
      <c r="DL546" s="15"/>
      <c r="DM546" s="24">
        <f t="shared" si="614"/>
        <v>0</v>
      </c>
      <c r="DN546" s="5">
        <v>0</v>
      </c>
      <c r="DO546" s="63"/>
      <c r="DP546" s="15"/>
      <c r="DQ546" s="13"/>
      <c r="DR546" s="98">
        <f t="shared" si="591"/>
        <v>0</v>
      </c>
      <c r="DS546" s="99">
        <f>DS5</f>
        <v>1</v>
      </c>
      <c r="DT546" s="100"/>
      <c r="DU546" s="110"/>
      <c r="DV546" s="95">
        <f t="shared" si="592"/>
        <v>0</v>
      </c>
      <c r="DW546" s="15"/>
      <c r="DX546" s="24">
        <f t="shared" si="615"/>
        <v>0</v>
      </c>
      <c r="DY546" s="5">
        <v>0</v>
      </c>
      <c r="DZ546" s="63"/>
      <c r="EA546" s="15"/>
      <c r="EB546" s="13"/>
      <c r="EC546" s="98">
        <f t="shared" si="593"/>
        <v>0</v>
      </c>
      <c r="ED546" s="99">
        <f>ED5</f>
        <v>1</v>
      </c>
      <c r="EE546" s="100"/>
      <c r="EF546" s="110"/>
      <c r="EG546" s="95">
        <f t="shared" si="594"/>
        <v>0</v>
      </c>
      <c r="EH546" s="15"/>
      <c r="EI546" s="24">
        <f t="shared" si="616"/>
        <v>0</v>
      </c>
      <c r="EJ546" s="5">
        <v>0</v>
      </c>
      <c r="EK546" s="63"/>
      <c r="EL546" s="15"/>
      <c r="EM546" s="13"/>
      <c r="EN546" s="98">
        <f t="shared" si="595"/>
        <v>0</v>
      </c>
      <c r="EO546" s="99">
        <f>EO5</f>
        <v>1</v>
      </c>
      <c r="EP546" s="100"/>
      <c r="EQ546" s="110"/>
      <c r="ER546" s="95">
        <f t="shared" si="596"/>
        <v>0</v>
      </c>
      <c r="ES546" s="15"/>
      <c r="ET546" s="24">
        <f t="shared" si="617"/>
        <v>0</v>
      </c>
      <c r="EU546" s="5">
        <v>0</v>
      </c>
      <c r="EV546" s="63"/>
      <c r="EW546" s="15"/>
      <c r="EX546" s="13"/>
      <c r="EY546" s="98">
        <f t="shared" si="597"/>
        <v>0</v>
      </c>
      <c r="EZ546" s="99">
        <f>EZ5</f>
        <v>1</v>
      </c>
      <c r="FA546" s="100"/>
      <c r="FB546" s="110"/>
      <c r="FC546" s="95">
        <f t="shared" si="598"/>
        <v>0</v>
      </c>
      <c r="FD546" s="15"/>
      <c r="FE546" s="24">
        <f t="shared" si="618"/>
        <v>0</v>
      </c>
      <c r="FF546" s="5">
        <v>0</v>
      </c>
      <c r="FG546" s="63"/>
      <c r="FH546" s="15"/>
      <c r="FI546" s="13"/>
      <c r="FJ546" s="98">
        <f t="shared" si="599"/>
        <v>0</v>
      </c>
      <c r="FK546" s="99">
        <f>FK5</f>
        <v>1</v>
      </c>
      <c r="FL546" s="100"/>
      <c r="FM546" s="110"/>
      <c r="FN546" s="95">
        <f t="shared" si="600"/>
        <v>0</v>
      </c>
      <c r="FO546" s="15"/>
      <c r="FP546" s="24">
        <f t="shared" si="619"/>
        <v>0</v>
      </c>
      <c r="FQ546" s="5">
        <v>0</v>
      </c>
      <c r="FR546" s="8">
        <v>0</v>
      </c>
      <c r="FS546" s="84">
        <f t="shared" si="620"/>
        <v>500</v>
      </c>
      <c r="FT546" s="85">
        <f t="shared" si="621"/>
        <v>500</v>
      </c>
      <c r="FU546" s="85">
        <f t="shared" si="622"/>
        <v>500</v>
      </c>
      <c r="FV546" s="85">
        <f t="shared" si="623"/>
        <v>5.3856000000000002</v>
      </c>
      <c r="FW546" s="85">
        <f t="shared" si="624"/>
        <v>500</v>
      </c>
      <c r="FX546" s="85">
        <f t="shared" si="625"/>
        <v>500</v>
      </c>
      <c r="FY546" s="85">
        <f t="shared" si="626"/>
        <v>500</v>
      </c>
      <c r="FZ546" s="85">
        <f t="shared" si="627"/>
        <v>500</v>
      </c>
      <c r="GA546" s="85">
        <f t="shared" si="628"/>
        <v>500</v>
      </c>
      <c r="GB546" s="85">
        <f t="shared" si="629"/>
        <v>500</v>
      </c>
      <c r="GC546" s="85">
        <f t="shared" si="630"/>
        <v>500</v>
      </c>
      <c r="GD546" s="85">
        <f t="shared" si="631"/>
        <v>500</v>
      </c>
      <c r="GE546" s="85">
        <f t="shared" si="632"/>
        <v>500</v>
      </c>
      <c r="GF546" s="85">
        <f t="shared" si="633"/>
        <v>500</v>
      </c>
      <c r="GG546" s="85">
        <f t="shared" si="634"/>
        <v>500</v>
      </c>
      <c r="GH546" s="101">
        <f t="shared" si="601"/>
        <v>1</v>
      </c>
      <c r="GI546" s="102">
        <f t="shared" si="602"/>
        <v>5.3856000000000002</v>
      </c>
      <c r="GJ546" s="102">
        <f t="shared" si="603"/>
        <v>5.3856000000000002</v>
      </c>
      <c r="GK546" s="79">
        <f>ROW()</f>
        <v>546</v>
      </c>
    </row>
    <row r="547" spans="1:193" s="12" customFormat="1" ht="50.1" customHeight="1">
      <c r="A547" s="17">
        <f>ROW()</f>
        <v>547</v>
      </c>
      <c r="B547" s="32">
        <f t="shared" si="635"/>
        <v>541</v>
      </c>
      <c r="C547" s="33">
        <f t="shared" si="636"/>
        <v>541</v>
      </c>
      <c r="D547" s="31" t="s">
        <v>111</v>
      </c>
      <c r="E547" s="390">
        <f t="shared" si="604"/>
        <v>2.2807858499999996</v>
      </c>
      <c r="F547" s="107">
        <f t="shared" si="570"/>
        <v>2.385715283333333</v>
      </c>
      <c r="G547" s="3">
        <v>0</v>
      </c>
      <c r="H547" s="4">
        <v>0</v>
      </c>
      <c r="I547" s="63"/>
      <c r="J547" s="15"/>
      <c r="K547" s="13"/>
      <c r="L547" s="98">
        <f t="shared" si="571"/>
        <v>1</v>
      </c>
      <c r="M547" s="99">
        <f>M5</f>
        <v>0.94499999999999995</v>
      </c>
      <c r="N547" s="100">
        <v>2.5539999999999998</v>
      </c>
      <c r="O547" s="110">
        <v>147121</v>
      </c>
      <c r="P547" s="95">
        <f t="shared" si="572"/>
        <v>2.4135299999999997</v>
      </c>
      <c r="Q547" s="15"/>
      <c r="R547" s="24">
        <f t="shared" si="605"/>
        <v>2</v>
      </c>
      <c r="S547" s="25">
        <v>0</v>
      </c>
      <c r="T547" s="63"/>
      <c r="U547" s="15"/>
      <c r="V547" s="13"/>
      <c r="W547" s="98">
        <f t="shared" si="573"/>
        <v>1</v>
      </c>
      <c r="X547" s="99">
        <f>X5</f>
        <v>0.97</v>
      </c>
      <c r="Y547" s="100">
        <v>2.5390000000000001</v>
      </c>
      <c r="Z547" s="110"/>
      <c r="AA547" s="95">
        <f t="shared" si="574"/>
        <v>2.4628299999999999</v>
      </c>
      <c r="AB547" s="15"/>
      <c r="AC547" s="24">
        <f t="shared" si="606"/>
        <v>3</v>
      </c>
      <c r="AD547" s="5">
        <v>0</v>
      </c>
      <c r="AE547" s="63"/>
      <c r="AF547" s="15"/>
      <c r="AG547" s="13"/>
      <c r="AH547" s="98">
        <f t="shared" si="575"/>
        <v>0</v>
      </c>
      <c r="AI547" s="99">
        <f>AI5</f>
        <v>0.95499999999999996</v>
      </c>
      <c r="AJ547" s="100"/>
      <c r="AK547" s="110"/>
      <c r="AL547" s="95">
        <f t="shared" si="576"/>
        <v>0</v>
      </c>
      <c r="AM547" s="15"/>
      <c r="AN547" s="24">
        <f t="shared" si="607"/>
        <v>0</v>
      </c>
      <c r="AO547" s="5">
        <v>0</v>
      </c>
      <c r="AP547" s="63"/>
      <c r="AQ547" s="15"/>
      <c r="AR547" s="13"/>
      <c r="AS547" s="98">
        <f t="shared" si="577"/>
        <v>0</v>
      </c>
      <c r="AT547" s="99">
        <f>AT5</f>
        <v>0.96</v>
      </c>
      <c r="AU547" s="100"/>
      <c r="AV547" s="110"/>
      <c r="AW547" s="95">
        <f t="shared" si="578"/>
        <v>0</v>
      </c>
      <c r="AX547" s="15"/>
      <c r="AY547" s="24">
        <f t="shared" si="608"/>
        <v>0</v>
      </c>
      <c r="AZ547" s="5">
        <v>0</v>
      </c>
      <c r="BA547" s="63"/>
      <c r="BB547" s="15"/>
      <c r="BC547" s="13"/>
      <c r="BD547" s="98">
        <f t="shared" si="579"/>
        <v>0</v>
      </c>
      <c r="BE547" s="99">
        <f>BE5</f>
        <v>0.98</v>
      </c>
      <c r="BF547" s="100"/>
      <c r="BG547" s="110"/>
      <c r="BH547" s="95">
        <f t="shared" si="580"/>
        <v>0</v>
      </c>
      <c r="BI547" s="15"/>
      <c r="BJ547" s="24">
        <f t="shared" si="609"/>
        <v>0</v>
      </c>
      <c r="BK547" s="5">
        <v>0</v>
      </c>
      <c r="BL547" s="63"/>
      <c r="BM547" s="15"/>
      <c r="BN547" s="13"/>
      <c r="BO547" s="98">
        <f t="shared" si="581"/>
        <v>1</v>
      </c>
      <c r="BP547" s="99">
        <f>BP5</f>
        <v>0.94499999999999995</v>
      </c>
      <c r="BQ547" s="100">
        <v>2.4135299999999997</v>
      </c>
      <c r="BR547" s="110"/>
      <c r="BS547" s="95">
        <f t="shared" si="582"/>
        <v>2.2807858499999996</v>
      </c>
      <c r="BT547" s="15"/>
      <c r="BU547" s="24">
        <f t="shared" si="610"/>
        <v>1</v>
      </c>
      <c r="BV547" s="5">
        <v>0</v>
      </c>
      <c r="BW547" s="63"/>
      <c r="BX547" s="15"/>
      <c r="BY547" s="13"/>
      <c r="BZ547" s="98">
        <f t="shared" si="583"/>
        <v>0</v>
      </c>
      <c r="CA547" s="99">
        <f>CA5</f>
        <v>1</v>
      </c>
      <c r="CB547" s="100"/>
      <c r="CC547" s="110"/>
      <c r="CD547" s="95">
        <f t="shared" si="584"/>
        <v>0</v>
      </c>
      <c r="CE547" s="15"/>
      <c r="CF547" s="24">
        <f t="shared" si="611"/>
        <v>0</v>
      </c>
      <c r="CG547" s="5">
        <v>0</v>
      </c>
      <c r="CH547" s="63"/>
      <c r="CI547" s="15"/>
      <c r="CJ547" s="13"/>
      <c r="CK547" s="98">
        <f t="shared" si="585"/>
        <v>0</v>
      </c>
      <c r="CL547" s="99">
        <f>CL5</f>
        <v>1</v>
      </c>
      <c r="CM547" s="100"/>
      <c r="CN547" s="110"/>
      <c r="CO547" s="95">
        <f t="shared" si="586"/>
        <v>0</v>
      </c>
      <c r="CP547" s="15"/>
      <c r="CQ547" s="24">
        <f t="shared" si="612"/>
        <v>0</v>
      </c>
      <c r="CR547" s="5">
        <v>0</v>
      </c>
      <c r="CS547" s="63"/>
      <c r="CT547" s="15"/>
      <c r="CU547" s="13"/>
      <c r="CV547" s="98">
        <f t="shared" si="587"/>
        <v>0</v>
      </c>
      <c r="CW547" s="99">
        <f>CW5</f>
        <v>1</v>
      </c>
      <c r="CX547" s="100"/>
      <c r="CY547" s="110"/>
      <c r="CZ547" s="95">
        <f t="shared" si="588"/>
        <v>0</v>
      </c>
      <c r="DA547" s="15"/>
      <c r="DB547" s="24">
        <f t="shared" si="613"/>
        <v>0</v>
      </c>
      <c r="DC547" s="5">
        <v>0</v>
      </c>
      <c r="DD547" s="63"/>
      <c r="DE547" s="15"/>
      <c r="DF547" s="13"/>
      <c r="DG547" s="98">
        <f t="shared" si="589"/>
        <v>0</v>
      </c>
      <c r="DH547" s="99">
        <f>DH5</f>
        <v>1</v>
      </c>
      <c r="DI547" s="100"/>
      <c r="DJ547" s="110"/>
      <c r="DK547" s="95">
        <f t="shared" si="590"/>
        <v>0</v>
      </c>
      <c r="DL547" s="15"/>
      <c r="DM547" s="24">
        <f t="shared" si="614"/>
        <v>0</v>
      </c>
      <c r="DN547" s="5">
        <v>0</v>
      </c>
      <c r="DO547" s="63"/>
      <c r="DP547" s="15"/>
      <c r="DQ547" s="13"/>
      <c r="DR547" s="98">
        <f t="shared" si="591"/>
        <v>0</v>
      </c>
      <c r="DS547" s="99">
        <f>DS5</f>
        <v>1</v>
      </c>
      <c r="DT547" s="100"/>
      <c r="DU547" s="110"/>
      <c r="DV547" s="95">
        <f t="shared" si="592"/>
        <v>0</v>
      </c>
      <c r="DW547" s="15"/>
      <c r="DX547" s="24">
        <f t="shared" si="615"/>
        <v>0</v>
      </c>
      <c r="DY547" s="5">
        <v>0</v>
      </c>
      <c r="DZ547" s="63"/>
      <c r="EA547" s="15"/>
      <c r="EB547" s="13"/>
      <c r="EC547" s="98">
        <f t="shared" si="593"/>
        <v>0</v>
      </c>
      <c r="ED547" s="99">
        <f>ED5</f>
        <v>1</v>
      </c>
      <c r="EE547" s="100"/>
      <c r="EF547" s="110"/>
      <c r="EG547" s="95">
        <f t="shared" si="594"/>
        <v>0</v>
      </c>
      <c r="EH547" s="15"/>
      <c r="EI547" s="24">
        <f t="shared" si="616"/>
        <v>0</v>
      </c>
      <c r="EJ547" s="5">
        <v>0</v>
      </c>
      <c r="EK547" s="63"/>
      <c r="EL547" s="15"/>
      <c r="EM547" s="13"/>
      <c r="EN547" s="98">
        <f t="shared" si="595"/>
        <v>0</v>
      </c>
      <c r="EO547" s="99">
        <f>EO5</f>
        <v>1</v>
      </c>
      <c r="EP547" s="100"/>
      <c r="EQ547" s="110"/>
      <c r="ER547" s="95">
        <f t="shared" si="596"/>
        <v>0</v>
      </c>
      <c r="ES547" s="15"/>
      <c r="ET547" s="24">
        <f t="shared" si="617"/>
        <v>0</v>
      </c>
      <c r="EU547" s="5">
        <v>0</v>
      </c>
      <c r="EV547" s="63"/>
      <c r="EW547" s="15"/>
      <c r="EX547" s="13"/>
      <c r="EY547" s="98">
        <f t="shared" si="597"/>
        <v>0</v>
      </c>
      <c r="EZ547" s="99">
        <f>EZ5</f>
        <v>1</v>
      </c>
      <c r="FA547" s="100"/>
      <c r="FB547" s="110"/>
      <c r="FC547" s="95">
        <f t="shared" si="598"/>
        <v>0</v>
      </c>
      <c r="FD547" s="15"/>
      <c r="FE547" s="24">
        <f t="shared" si="618"/>
        <v>0</v>
      </c>
      <c r="FF547" s="5">
        <v>0</v>
      </c>
      <c r="FG547" s="63"/>
      <c r="FH547" s="15"/>
      <c r="FI547" s="13"/>
      <c r="FJ547" s="98">
        <f t="shared" si="599"/>
        <v>0</v>
      </c>
      <c r="FK547" s="99">
        <f>FK5</f>
        <v>1</v>
      </c>
      <c r="FL547" s="100"/>
      <c r="FM547" s="110"/>
      <c r="FN547" s="95">
        <f t="shared" si="600"/>
        <v>0</v>
      </c>
      <c r="FO547" s="15"/>
      <c r="FP547" s="24">
        <f t="shared" si="619"/>
        <v>0</v>
      </c>
      <c r="FQ547" s="5">
        <v>0</v>
      </c>
      <c r="FR547" s="8">
        <v>0</v>
      </c>
      <c r="FS547" s="84">
        <f t="shared" si="620"/>
        <v>2.4135299999999997</v>
      </c>
      <c r="FT547" s="85">
        <f t="shared" si="621"/>
        <v>2.4628299999999999</v>
      </c>
      <c r="FU547" s="85">
        <f t="shared" si="622"/>
        <v>500</v>
      </c>
      <c r="FV547" s="85">
        <f t="shared" si="623"/>
        <v>500</v>
      </c>
      <c r="FW547" s="85">
        <f t="shared" si="624"/>
        <v>500</v>
      </c>
      <c r="FX547" s="85">
        <f t="shared" si="625"/>
        <v>2.2807858499999996</v>
      </c>
      <c r="FY547" s="85">
        <f t="shared" si="626"/>
        <v>500</v>
      </c>
      <c r="FZ547" s="85">
        <f t="shared" si="627"/>
        <v>500</v>
      </c>
      <c r="GA547" s="85">
        <f t="shared" si="628"/>
        <v>500</v>
      </c>
      <c r="GB547" s="85">
        <f t="shared" si="629"/>
        <v>500</v>
      </c>
      <c r="GC547" s="85">
        <f t="shared" si="630"/>
        <v>500</v>
      </c>
      <c r="GD547" s="85">
        <f t="shared" si="631"/>
        <v>500</v>
      </c>
      <c r="GE547" s="85">
        <f t="shared" si="632"/>
        <v>500</v>
      </c>
      <c r="GF547" s="85">
        <f t="shared" si="633"/>
        <v>500</v>
      </c>
      <c r="GG547" s="85">
        <f t="shared" si="634"/>
        <v>500</v>
      </c>
      <c r="GH547" s="101">
        <f t="shared" si="601"/>
        <v>3</v>
      </c>
      <c r="GI547" s="102">
        <f t="shared" si="602"/>
        <v>7.1571458499999991</v>
      </c>
      <c r="GJ547" s="102">
        <f t="shared" si="603"/>
        <v>2.385715283333333</v>
      </c>
      <c r="GK547" s="79">
        <f>ROW()</f>
        <v>547</v>
      </c>
    </row>
    <row r="548" spans="1:193" s="12" customFormat="1" ht="50.1" customHeight="1">
      <c r="A548" s="17">
        <f>ROW()</f>
        <v>548</v>
      </c>
      <c r="B548" s="32">
        <f t="shared" si="635"/>
        <v>542</v>
      </c>
      <c r="C548" s="33">
        <f t="shared" si="636"/>
        <v>542</v>
      </c>
      <c r="D548" s="31" t="s">
        <v>112</v>
      </c>
      <c r="E548" s="390">
        <f t="shared" si="604"/>
        <v>22.746499999999997</v>
      </c>
      <c r="F548" s="107">
        <f t="shared" si="570"/>
        <v>22.746499999999997</v>
      </c>
      <c r="G548" s="3">
        <v>0</v>
      </c>
      <c r="H548" s="4">
        <v>0</v>
      </c>
      <c r="I548" s="63"/>
      <c r="J548" s="15"/>
      <c r="K548" s="13"/>
      <c r="L548" s="98">
        <f t="shared" si="571"/>
        <v>0</v>
      </c>
      <c r="M548" s="99">
        <f>M5</f>
        <v>0.94499999999999995</v>
      </c>
      <c r="N548" s="100"/>
      <c r="O548" s="110"/>
      <c r="P548" s="95">
        <f t="shared" si="572"/>
        <v>0</v>
      </c>
      <c r="Q548" s="15"/>
      <c r="R548" s="24">
        <f t="shared" si="605"/>
        <v>0</v>
      </c>
      <c r="S548" s="25">
        <v>0</v>
      </c>
      <c r="T548" s="63"/>
      <c r="U548" s="15"/>
      <c r="V548" s="13"/>
      <c r="W548" s="98">
        <f t="shared" si="573"/>
        <v>1</v>
      </c>
      <c r="X548" s="99">
        <f>X5</f>
        <v>0.97</v>
      </c>
      <c r="Y548" s="100">
        <v>23.45</v>
      </c>
      <c r="Z548" s="110"/>
      <c r="AA548" s="95">
        <f t="shared" si="574"/>
        <v>22.746499999999997</v>
      </c>
      <c r="AB548" s="15"/>
      <c r="AC548" s="24">
        <f t="shared" si="606"/>
        <v>1</v>
      </c>
      <c r="AD548" s="5">
        <v>0</v>
      </c>
      <c r="AE548" s="63"/>
      <c r="AF548" s="15"/>
      <c r="AG548" s="13"/>
      <c r="AH548" s="98">
        <f t="shared" si="575"/>
        <v>0</v>
      </c>
      <c r="AI548" s="99">
        <f>AI5</f>
        <v>0.95499999999999996</v>
      </c>
      <c r="AJ548" s="100"/>
      <c r="AK548" s="110"/>
      <c r="AL548" s="95">
        <f t="shared" si="576"/>
        <v>0</v>
      </c>
      <c r="AM548" s="15"/>
      <c r="AN548" s="24">
        <f t="shared" si="607"/>
        <v>0</v>
      </c>
      <c r="AO548" s="5">
        <v>0</v>
      </c>
      <c r="AP548" s="63"/>
      <c r="AQ548" s="15"/>
      <c r="AR548" s="13"/>
      <c r="AS548" s="98">
        <f t="shared" si="577"/>
        <v>0</v>
      </c>
      <c r="AT548" s="99">
        <f>AT5</f>
        <v>0.96</v>
      </c>
      <c r="AU548" s="100"/>
      <c r="AV548" s="110"/>
      <c r="AW548" s="95">
        <f t="shared" si="578"/>
        <v>0</v>
      </c>
      <c r="AX548" s="15"/>
      <c r="AY548" s="24">
        <f t="shared" si="608"/>
        <v>0</v>
      </c>
      <c r="AZ548" s="5">
        <v>0</v>
      </c>
      <c r="BA548" s="63"/>
      <c r="BB548" s="15"/>
      <c r="BC548" s="13"/>
      <c r="BD548" s="98">
        <f t="shared" si="579"/>
        <v>0</v>
      </c>
      <c r="BE548" s="99">
        <f>BE5</f>
        <v>0.98</v>
      </c>
      <c r="BF548" s="100"/>
      <c r="BG548" s="110"/>
      <c r="BH548" s="95">
        <f t="shared" si="580"/>
        <v>0</v>
      </c>
      <c r="BI548" s="15"/>
      <c r="BJ548" s="24">
        <f t="shared" si="609"/>
        <v>0</v>
      </c>
      <c r="BK548" s="5">
        <v>0</v>
      </c>
      <c r="BL548" s="63"/>
      <c r="BM548" s="15"/>
      <c r="BN548" s="13"/>
      <c r="BO548" s="98">
        <f t="shared" si="581"/>
        <v>0</v>
      </c>
      <c r="BP548" s="99">
        <f>BP5</f>
        <v>0.94499999999999995</v>
      </c>
      <c r="BQ548" s="100"/>
      <c r="BR548" s="110"/>
      <c r="BS548" s="95">
        <f t="shared" si="582"/>
        <v>0</v>
      </c>
      <c r="BT548" s="15"/>
      <c r="BU548" s="24">
        <f t="shared" si="610"/>
        <v>0</v>
      </c>
      <c r="BV548" s="5">
        <v>0</v>
      </c>
      <c r="BW548" s="63"/>
      <c r="BX548" s="15"/>
      <c r="BY548" s="13"/>
      <c r="BZ548" s="98">
        <f t="shared" si="583"/>
        <v>0</v>
      </c>
      <c r="CA548" s="99">
        <f>CA5</f>
        <v>1</v>
      </c>
      <c r="CB548" s="100"/>
      <c r="CC548" s="110"/>
      <c r="CD548" s="95">
        <f t="shared" si="584"/>
        <v>0</v>
      </c>
      <c r="CE548" s="15"/>
      <c r="CF548" s="24">
        <f t="shared" si="611"/>
        <v>0</v>
      </c>
      <c r="CG548" s="5">
        <v>0</v>
      </c>
      <c r="CH548" s="63"/>
      <c r="CI548" s="15"/>
      <c r="CJ548" s="13"/>
      <c r="CK548" s="98">
        <f t="shared" si="585"/>
        <v>0</v>
      </c>
      <c r="CL548" s="99">
        <f>CL5</f>
        <v>1</v>
      </c>
      <c r="CM548" s="100"/>
      <c r="CN548" s="110"/>
      <c r="CO548" s="95">
        <f t="shared" si="586"/>
        <v>0</v>
      </c>
      <c r="CP548" s="15"/>
      <c r="CQ548" s="24">
        <f t="shared" si="612"/>
        <v>0</v>
      </c>
      <c r="CR548" s="5">
        <v>0</v>
      </c>
      <c r="CS548" s="63"/>
      <c r="CT548" s="15"/>
      <c r="CU548" s="13"/>
      <c r="CV548" s="98">
        <f t="shared" si="587"/>
        <v>0</v>
      </c>
      <c r="CW548" s="99">
        <f>CW5</f>
        <v>1</v>
      </c>
      <c r="CX548" s="100"/>
      <c r="CY548" s="110"/>
      <c r="CZ548" s="95">
        <f t="shared" si="588"/>
        <v>0</v>
      </c>
      <c r="DA548" s="15"/>
      <c r="DB548" s="24">
        <f t="shared" si="613"/>
        <v>0</v>
      </c>
      <c r="DC548" s="5">
        <v>0</v>
      </c>
      <c r="DD548" s="63"/>
      <c r="DE548" s="15"/>
      <c r="DF548" s="13"/>
      <c r="DG548" s="98">
        <f t="shared" si="589"/>
        <v>0</v>
      </c>
      <c r="DH548" s="99">
        <f>DH5</f>
        <v>1</v>
      </c>
      <c r="DI548" s="100"/>
      <c r="DJ548" s="110"/>
      <c r="DK548" s="95">
        <f t="shared" si="590"/>
        <v>0</v>
      </c>
      <c r="DL548" s="15"/>
      <c r="DM548" s="24">
        <f t="shared" si="614"/>
        <v>0</v>
      </c>
      <c r="DN548" s="5">
        <v>0</v>
      </c>
      <c r="DO548" s="63"/>
      <c r="DP548" s="15"/>
      <c r="DQ548" s="13"/>
      <c r="DR548" s="98">
        <f t="shared" si="591"/>
        <v>0</v>
      </c>
      <c r="DS548" s="99">
        <f>DS5</f>
        <v>1</v>
      </c>
      <c r="DT548" s="100"/>
      <c r="DU548" s="110"/>
      <c r="DV548" s="95">
        <f t="shared" si="592"/>
        <v>0</v>
      </c>
      <c r="DW548" s="15"/>
      <c r="DX548" s="24">
        <f t="shared" si="615"/>
        <v>0</v>
      </c>
      <c r="DY548" s="5">
        <v>0</v>
      </c>
      <c r="DZ548" s="63"/>
      <c r="EA548" s="15"/>
      <c r="EB548" s="13"/>
      <c r="EC548" s="98">
        <f t="shared" si="593"/>
        <v>0</v>
      </c>
      <c r="ED548" s="99">
        <f>ED5</f>
        <v>1</v>
      </c>
      <c r="EE548" s="100"/>
      <c r="EF548" s="110"/>
      <c r="EG548" s="95">
        <f t="shared" si="594"/>
        <v>0</v>
      </c>
      <c r="EH548" s="15"/>
      <c r="EI548" s="24">
        <f t="shared" si="616"/>
        <v>0</v>
      </c>
      <c r="EJ548" s="5">
        <v>0</v>
      </c>
      <c r="EK548" s="63"/>
      <c r="EL548" s="15"/>
      <c r="EM548" s="13"/>
      <c r="EN548" s="98">
        <f t="shared" si="595"/>
        <v>0</v>
      </c>
      <c r="EO548" s="99">
        <f>EO5</f>
        <v>1</v>
      </c>
      <c r="EP548" s="100"/>
      <c r="EQ548" s="110"/>
      <c r="ER548" s="95">
        <f t="shared" si="596"/>
        <v>0</v>
      </c>
      <c r="ES548" s="15"/>
      <c r="ET548" s="24">
        <f t="shared" si="617"/>
        <v>0</v>
      </c>
      <c r="EU548" s="5">
        <v>0</v>
      </c>
      <c r="EV548" s="63"/>
      <c r="EW548" s="15"/>
      <c r="EX548" s="13"/>
      <c r="EY548" s="98">
        <f t="shared" si="597"/>
        <v>0</v>
      </c>
      <c r="EZ548" s="99">
        <f>EZ5</f>
        <v>1</v>
      </c>
      <c r="FA548" s="100"/>
      <c r="FB548" s="110"/>
      <c r="FC548" s="95">
        <f t="shared" si="598"/>
        <v>0</v>
      </c>
      <c r="FD548" s="15"/>
      <c r="FE548" s="24">
        <f t="shared" si="618"/>
        <v>0</v>
      </c>
      <c r="FF548" s="5">
        <v>0</v>
      </c>
      <c r="FG548" s="63"/>
      <c r="FH548" s="15"/>
      <c r="FI548" s="13"/>
      <c r="FJ548" s="98">
        <f t="shared" si="599"/>
        <v>0</v>
      </c>
      <c r="FK548" s="99">
        <f>FK5</f>
        <v>1</v>
      </c>
      <c r="FL548" s="100"/>
      <c r="FM548" s="110"/>
      <c r="FN548" s="95">
        <f t="shared" si="600"/>
        <v>0</v>
      </c>
      <c r="FO548" s="15"/>
      <c r="FP548" s="24">
        <f t="shared" si="619"/>
        <v>0</v>
      </c>
      <c r="FQ548" s="5">
        <v>0</v>
      </c>
      <c r="FR548" s="8">
        <v>0</v>
      </c>
      <c r="FS548" s="84">
        <f t="shared" si="620"/>
        <v>500</v>
      </c>
      <c r="FT548" s="85">
        <f t="shared" si="621"/>
        <v>22.746499999999997</v>
      </c>
      <c r="FU548" s="85">
        <f t="shared" si="622"/>
        <v>500</v>
      </c>
      <c r="FV548" s="85">
        <f t="shared" si="623"/>
        <v>500</v>
      </c>
      <c r="FW548" s="85">
        <f t="shared" si="624"/>
        <v>500</v>
      </c>
      <c r="FX548" s="85">
        <f t="shared" si="625"/>
        <v>500</v>
      </c>
      <c r="FY548" s="85">
        <f t="shared" si="626"/>
        <v>500</v>
      </c>
      <c r="FZ548" s="85">
        <f t="shared" si="627"/>
        <v>500</v>
      </c>
      <c r="GA548" s="85">
        <f t="shared" si="628"/>
        <v>500</v>
      </c>
      <c r="GB548" s="85">
        <f t="shared" si="629"/>
        <v>500</v>
      </c>
      <c r="GC548" s="85">
        <f t="shared" si="630"/>
        <v>500</v>
      </c>
      <c r="GD548" s="85">
        <f t="shared" si="631"/>
        <v>500</v>
      </c>
      <c r="GE548" s="85">
        <f t="shared" si="632"/>
        <v>500</v>
      </c>
      <c r="GF548" s="85">
        <f t="shared" si="633"/>
        <v>500</v>
      </c>
      <c r="GG548" s="85">
        <f t="shared" si="634"/>
        <v>500</v>
      </c>
      <c r="GH548" s="101">
        <f t="shared" si="601"/>
        <v>1</v>
      </c>
      <c r="GI548" s="102">
        <f t="shared" si="602"/>
        <v>22.746499999999997</v>
      </c>
      <c r="GJ548" s="102">
        <f t="shared" si="603"/>
        <v>22.746499999999997</v>
      </c>
      <c r="GK548" s="79">
        <f>ROW()</f>
        <v>548</v>
      </c>
    </row>
    <row r="549" spans="1:193" s="12" customFormat="1" ht="50.1" customHeight="1">
      <c r="A549" s="17">
        <f>ROW()</f>
        <v>549</v>
      </c>
      <c r="B549" s="32">
        <f t="shared" si="635"/>
        <v>543</v>
      </c>
      <c r="C549" s="33">
        <f t="shared" si="636"/>
        <v>543</v>
      </c>
      <c r="D549" s="31" t="s">
        <v>113</v>
      </c>
      <c r="E549" s="390">
        <f t="shared" si="604"/>
        <v>12.948862500000001</v>
      </c>
      <c r="F549" s="107">
        <f t="shared" si="570"/>
        <v>14.129165624999999</v>
      </c>
      <c r="G549" s="3">
        <v>0</v>
      </c>
      <c r="H549" s="4">
        <v>0</v>
      </c>
      <c r="I549" s="63"/>
      <c r="J549" s="15"/>
      <c r="K549" s="13"/>
      <c r="L549" s="98">
        <f t="shared" si="571"/>
        <v>1</v>
      </c>
      <c r="M549" s="99">
        <f>M5</f>
        <v>0.94499999999999995</v>
      </c>
      <c r="N549" s="100">
        <v>14.5</v>
      </c>
      <c r="O549" s="110"/>
      <c r="P549" s="95">
        <f t="shared" si="572"/>
        <v>13.702499999999999</v>
      </c>
      <c r="Q549" s="15"/>
      <c r="R549" s="24">
        <f t="shared" si="605"/>
        <v>3</v>
      </c>
      <c r="S549" s="25">
        <v>0</v>
      </c>
      <c r="T549" s="63"/>
      <c r="U549" s="15"/>
      <c r="V549" s="13"/>
      <c r="W549" s="98">
        <f t="shared" si="573"/>
        <v>1</v>
      </c>
      <c r="X549" s="99">
        <f>X5</f>
        <v>0.97</v>
      </c>
      <c r="Y549" s="100">
        <v>17.25</v>
      </c>
      <c r="Z549" s="110"/>
      <c r="AA549" s="95">
        <f t="shared" si="574"/>
        <v>16.732499999999998</v>
      </c>
      <c r="AB549" s="15"/>
      <c r="AC549" s="24">
        <f t="shared" si="606"/>
        <v>4</v>
      </c>
      <c r="AD549" s="5">
        <v>0</v>
      </c>
      <c r="AE549" s="63"/>
      <c r="AF549" s="15"/>
      <c r="AG549" s="13"/>
      <c r="AH549" s="98">
        <f t="shared" si="575"/>
        <v>0</v>
      </c>
      <c r="AI549" s="99">
        <f>AI5</f>
        <v>0.95499999999999996</v>
      </c>
      <c r="AJ549" s="100"/>
      <c r="AK549" s="110"/>
      <c r="AL549" s="95">
        <f t="shared" si="576"/>
        <v>0</v>
      </c>
      <c r="AM549" s="15"/>
      <c r="AN549" s="24">
        <f t="shared" si="607"/>
        <v>0</v>
      </c>
      <c r="AO549" s="5">
        <v>0</v>
      </c>
      <c r="AP549" s="63"/>
      <c r="AQ549" s="15"/>
      <c r="AR549" s="13"/>
      <c r="AS549" s="98">
        <f t="shared" si="577"/>
        <v>1</v>
      </c>
      <c r="AT549" s="99">
        <f>AT5</f>
        <v>0.96</v>
      </c>
      <c r="AU549" s="100">
        <v>13.68</v>
      </c>
      <c r="AV549" s="110"/>
      <c r="AW549" s="95">
        <f t="shared" si="578"/>
        <v>13.1328</v>
      </c>
      <c r="AX549" s="15"/>
      <c r="AY549" s="24">
        <f t="shared" si="608"/>
        <v>2</v>
      </c>
      <c r="AZ549" s="5">
        <v>0</v>
      </c>
      <c r="BA549" s="63"/>
      <c r="BB549" s="15"/>
      <c r="BC549" s="13"/>
      <c r="BD549" s="98">
        <f t="shared" si="579"/>
        <v>0</v>
      </c>
      <c r="BE549" s="99">
        <f>BE5</f>
        <v>0.98</v>
      </c>
      <c r="BF549" s="100"/>
      <c r="BG549" s="110"/>
      <c r="BH549" s="95">
        <f t="shared" si="580"/>
        <v>0</v>
      </c>
      <c r="BI549" s="15"/>
      <c r="BJ549" s="24">
        <f t="shared" si="609"/>
        <v>0</v>
      </c>
      <c r="BK549" s="5">
        <v>0</v>
      </c>
      <c r="BL549" s="63"/>
      <c r="BM549" s="15"/>
      <c r="BN549" s="13"/>
      <c r="BO549" s="98">
        <f t="shared" si="581"/>
        <v>1</v>
      </c>
      <c r="BP549" s="99">
        <f>BP5</f>
        <v>0.94499999999999995</v>
      </c>
      <c r="BQ549" s="100">
        <v>13.702500000000001</v>
      </c>
      <c r="BR549" s="110"/>
      <c r="BS549" s="95">
        <f t="shared" si="582"/>
        <v>12.948862500000001</v>
      </c>
      <c r="BT549" s="15"/>
      <c r="BU549" s="24">
        <f t="shared" si="610"/>
        <v>1</v>
      </c>
      <c r="BV549" s="5">
        <v>0</v>
      </c>
      <c r="BW549" s="63"/>
      <c r="BX549" s="15"/>
      <c r="BY549" s="13"/>
      <c r="BZ549" s="98">
        <f t="shared" si="583"/>
        <v>0</v>
      </c>
      <c r="CA549" s="99">
        <f>CA5</f>
        <v>1</v>
      </c>
      <c r="CB549" s="100"/>
      <c r="CC549" s="110"/>
      <c r="CD549" s="95">
        <f t="shared" si="584"/>
        <v>0</v>
      </c>
      <c r="CE549" s="15"/>
      <c r="CF549" s="24">
        <f t="shared" si="611"/>
        <v>0</v>
      </c>
      <c r="CG549" s="5">
        <v>0</v>
      </c>
      <c r="CH549" s="63"/>
      <c r="CI549" s="15"/>
      <c r="CJ549" s="13"/>
      <c r="CK549" s="98">
        <f t="shared" si="585"/>
        <v>0</v>
      </c>
      <c r="CL549" s="99">
        <f>CL5</f>
        <v>1</v>
      </c>
      <c r="CM549" s="100"/>
      <c r="CN549" s="110"/>
      <c r="CO549" s="95">
        <f t="shared" si="586"/>
        <v>0</v>
      </c>
      <c r="CP549" s="15"/>
      <c r="CQ549" s="24">
        <f t="shared" si="612"/>
        <v>0</v>
      </c>
      <c r="CR549" s="5">
        <v>0</v>
      </c>
      <c r="CS549" s="63"/>
      <c r="CT549" s="15"/>
      <c r="CU549" s="13"/>
      <c r="CV549" s="98">
        <f t="shared" si="587"/>
        <v>0</v>
      </c>
      <c r="CW549" s="99">
        <f>CW5</f>
        <v>1</v>
      </c>
      <c r="CX549" s="100"/>
      <c r="CY549" s="110"/>
      <c r="CZ549" s="95">
        <f t="shared" si="588"/>
        <v>0</v>
      </c>
      <c r="DA549" s="15"/>
      <c r="DB549" s="24">
        <f t="shared" si="613"/>
        <v>0</v>
      </c>
      <c r="DC549" s="5">
        <v>0</v>
      </c>
      <c r="DD549" s="63"/>
      <c r="DE549" s="15"/>
      <c r="DF549" s="13"/>
      <c r="DG549" s="98">
        <f t="shared" si="589"/>
        <v>0</v>
      </c>
      <c r="DH549" s="99">
        <f>DH5</f>
        <v>1</v>
      </c>
      <c r="DI549" s="100"/>
      <c r="DJ549" s="110"/>
      <c r="DK549" s="95">
        <f t="shared" si="590"/>
        <v>0</v>
      </c>
      <c r="DL549" s="15"/>
      <c r="DM549" s="24">
        <f t="shared" si="614"/>
        <v>0</v>
      </c>
      <c r="DN549" s="5">
        <v>0</v>
      </c>
      <c r="DO549" s="63"/>
      <c r="DP549" s="15"/>
      <c r="DQ549" s="13"/>
      <c r="DR549" s="98">
        <f t="shared" si="591"/>
        <v>0</v>
      </c>
      <c r="DS549" s="99">
        <f>DS5</f>
        <v>1</v>
      </c>
      <c r="DT549" s="100"/>
      <c r="DU549" s="110"/>
      <c r="DV549" s="95">
        <f t="shared" si="592"/>
        <v>0</v>
      </c>
      <c r="DW549" s="15"/>
      <c r="DX549" s="24">
        <f t="shared" si="615"/>
        <v>0</v>
      </c>
      <c r="DY549" s="5">
        <v>0</v>
      </c>
      <c r="DZ549" s="63"/>
      <c r="EA549" s="15"/>
      <c r="EB549" s="13"/>
      <c r="EC549" s="98">
        <f t="shared" si="593"/>
        <v>0</v>
      </c>
      <c r="ED549" s="99">
        <f>ED5</f>
        <v>1</v>
      </c>
      <c r="EE549" s="100"/>
      <c r="EF549" s="110"/>
      <c r="EG549" s="95">
        <f t="shared" si="594"/>
        <v>0</v>
      </c>
      <c r="EH549" s="15"/>
      <c r="EI549" s="24">
        <f t="shared" si="616"/>
        <v>0</v>
      </c>
      <c r="EJ549" s="5">
        <v>0</v>
      </c>
      <c r="EK549" s="63"/>
      <c r="EL549" s="15"/>
      <c r="EM549" s="13"/>
      <c r="EN549" s="98">
        <f t="shared" si="595"/>
        <v>0</v>
      </c>
      <c r="EO549" s="99">
        <f>EO5</f>
        <v>1</v>
      </c>
      <c r="EP549" s="100"/>
      <c r="EQ549" s="110"/>
      <c r="ER549" s="95">
        <f t="shared" si="596"/>
        <v>0</v>
      </c>
      <c r="ES549" s="15"/>
      <c r="ET549" s="24">
        <f t="shared" si="617"/>
        <v>0</v>
      </c>
      <c r="EU549" s="5">
        <v>0</v>
      </c>
      <c r="EV549" s="63"/>
      <c r="EW549" s="15"/>
      <c r="EX549" s="13"/>
      <c r="EY549" s="98">
        <f t="shared" si="597"/>
        <v>0</v>
      </c>
      <c r="EZ549" s="99">
        <f>EZ5</f>
        <v>1</v>
      </c>
      <c r="FA549" s="100"/>
      <c r="FB549" s="110"/>
      <c r="FC549" s="95">
        <f t="shared" si="598"/>
        <v>0</v>
      </c>
      <c r="FD549" s="15"/>
      <c r="FE549" s="24">
        <f t="shared" si="618"/>
        <v>0</v>
      </c>
      <c r="FF549" s="5">
        <v>0</v>
      </c>
      <c r="FG549" s="63"/>
      <c r="FH549" s="15"/>
      <c r="FI549" s="13"/>
      <c r="FJ549" s="98">
        <f t="shared" si="599"/>
        <v>0</v>
      </c>
      <c r="FK549" s="99">
        <f>FK5</f>
        <v>1</v>
      </c>
      <c r="FL549" s="100"/>
      <c r="FM549" s="110"/>
      <c r="FN549" s="95">
        <f t="shared" si="600"/>
        <v>0</v>
      </c>
      <c r="FO549" s="15"/>
      <c r="FP549" s="24">
        <f t="shared" si="619"/>
        <v>0</v>
      </c>
      <c r="FQ549" s="5">
        <v>0</v>
      </c>
      <c r="FR549" s="8">
        <v>0</v>
      </c>
      <c r="FS549" s="84">
        <f t="shared" si="620"/>
        <v>13.702499999999999</v>
      </c>
      <c r="FT549" s="85">
        <f t="shared" si="621"/>
        <v>16.732499999999998</v>
      </c>
      <c r="FU549" s="85">
        <f t="shared" si="622"/>
        <v>500</v>
      </c>
      <c r="FV549" s="85">
        <f t="shared" si="623"/>
        <v>13.1328</v>
      </c>
      <c r="FW549" s="85">
        <f t="shared" si="624"/>
        <v>500</v>
      </c>
      <c r="FX549" s="85">
        <f t="shared" si="625"/>
        <v>12.948862500000001</v>
      </c>
      <c r="FY549" s="85">
        <f t="shared" si="626"/>
        <v>500</v>
      </c>
      <c r="FZ549" s="85">
        <f t="shared" si="627"/>
        <v>500</v>
      </c>
      <c r="GA549" s="85">
        <f t="shared" si="628"/>
        <v>500</v>
      </c>
      <c r="GB549" s="85">
        <f t="shared" si="629"/>
        <v>500</v>
      </c>
      <c r="GC549" s="85">
        <f t="shared" si="630"/>
        <v>500</v>
      </c>
      <c r="GD549" s="85">
        <f t="shared" si="631"/>
        <v>500</v>
      </c>
      <c r="GE549" s="85">
        <f t="shared" si="632"/>
        <v>500</v>
      </c>
      <c r="GF549" s="85">
        <f t="shared" si="633"/>
        <v>500</v>
      </c>
      <c r="GG549" s="85">
        <f t="shared" si="634"/>
        <v>500</v>
      </c>
      <c r="GH549" s="101">
        <f t="shared" si="601"/>
        <v>4</v>
      </c>
      <c r="GI549" s="102">
        <f t="shared" si="602"/>
        <v>56.516662499999995</v>
      </c>
      <c r="GJ549" s="102">
        <f t="shared" si="603"/>
        <v>14.129165624999999</v>
      </c>
      <c r="GK549" s="79">
        <f>ROW()</f>
        <v>549</v>
      </c>
    </row>
    <row r="550" spans="1:193" s="12" customFormat="1" ht="50.1" customHeight="1">
      <c r="A550" s="17">
        <f>ROW()</f>
        <v>550</v>
      </c>
      <c r="B550" s="32">
        <f t="shared" si="635"/>
        <v>544</v>
      </c>
      <c r="C550" s="33">
        <f t="shared" si="636"/>
        <v>544</v>
      </c>
      <c r="D550" s="31" t="s">
        <v>114</v>
      </c>
      <c r="E550" s="390">
        <f t="shared" si="604"/>
        <v>2.7165820499999995</v>
      </c>
      <c r="F550" s="107">
        <f t="shared" si="570"/>
        <v>2.7956360249999994</v>
      </c>
      <c r="G550" s="3">
        <v>0</v>
      </c>
      <c r="H550" s="4">
        <v>0</v>
      </c>
      <c r="I550" s="63"/>
      <c r="J550" s="15"/>
      <c r="K550" s="13"/>
      <c r="L550" s="98">
        <f t="shared" si="571"/>
        <v>1</v>
      </c>
      <c r="M550" s="99">
        <f>M5</f>
        <v>0.94499999999999995</v>
      </c>
      <c r="N550" s="100">
        <v>3.0419999999999998</v>
      </c>
      <c r="O550" s="110">
        <v>161316</v>
      </c>
      <c r="P550" s="95">
        <f t="shared" si="572"/>
        <v>2.8746899999999997</v>
      </c>
      <c r="Q550" s="15"/>
      <c r="R550" s="24">
        <f t="shared" si="605"/>
        <v>2</v>
      </c>
      <c r="S550" s="25">
        <v>0</v>
      </c>
      <c r="T550" s="63"/>
      <c r="U550" s="15"/>
      <c r="V550" s="13"/>
      <c r="W550" s="98">
        <f t="shared" si="573"/>
        <v>0</v>
      </c>
      <c r="X550" s="99">
        <f>X5</f>
        <v>0.97</v>
      </c>
      <c r="Y550" s="100"/>
      <c r="Z550" s="110"/>
      <c r="AA550" s="95">
        <f t="shared" si="574"/>
        <v>0</v>
      </c>
      <c r="AB550" s="15"/>
      <c r="AC550" s="24">
        <f t="shared" si="606"/>
        <v>0</v>
      </c>
      <c r="AD550" s="5">
        <v>0</v>
      </c>
      <c r="AE550" s="63"/>
      <c r="AF550" s="15"/>
      <c r="AG550" s="13"/>
      <c r="AH550" s="98">
        <f t="shared" si="575"/>
        <v>0</v>
      </c>
      <c r="AI550" s="99">
        <f>AI5</f>
        <v>0.95499999999999996</v>
      </c>
      <c r="AJ550" s="100"/>
      <c r="AK550" s="110"/>
      <c r="AL550" s="95">
        <f t="shared" si="576"/>
        <v>0</v>
      </c>
      <c r="AM550" s="15"/>
      <c r="AN550" s="24">
        <f t="shared" si="607"/>
        <v>0</v>
      </c>
      <c r="AO550" s="5">
        <v>0</v>
      </c>
      <c r="AP550" s="63"/>
      <c r="AQ550" s="15"/>
      <c r="AR550" s="13"/>
      <c r="AS550" s="98">
        <f t="shared" si="577"/>
        <v>0</v>
      </c>
      <c r="AT550" s="99">
        <f>AT5</f>
        <v>0.96</v>
      </c>
      <c r="AU550" s="100"/>
      <c r="AV550" s="110"/>
      <c r="AW550" s="95">
        <f t="shared" si="578"/>
        <v>0</v>
      </c>
      <c r="AX550" s="15"/>
      <c r="AY550" s="24">
        <f t="shared" si="608"/>
        <v>0</v>
      </c>
      <c r="AZ550" s="5">
        <v>0</v>
      </c>
      <c r="BA550" s="63"/>
      <c r="BB550" s="15"/>
      <c r="BC550" s="13"/>
      <c r="BD550" s="98">
        <f t="shared" si="579"/>
        <v>0</v>
      </c>
      <c r="BE550" s="99">
        <f>BE5</f>
        <v>0.98</v>
      </c>
      <c r="BF550" s="100"/>
      <c r="BG550" s="110"/>
      <c r="BH550" s="95">
        <f t="shared" si="580"/>
        <v>0</v>
      </c>
      <c r="BI550" s="15"/>
      <c r="BJ550" s="24">
        <f t="shared" si="609"/>
        <v>0</v>
      </c>
      <c r="BK550" s="5">
        <v>0</v>
      </c>
      <c r="BL550" s="63"/>
      <c r="BM550" s="15"/>
      <c r="BN550" s="13"/>
      <c r="BO550" s="98">
        <f t="shared" si="581"/>
        <v>1</v>
      </c>
      <c r="BP550" s="99">
        <f>BP5</f>
        <v>0.94499999999999995</v>
      </c>
      <c r="BQ550" s="100">
        <v>2.8746899999999997</v>
      </c>
      <c r="BR550" s="110"/>
      <c r="BS550" s="95">
        <f t="shared" si="582"/>
        <v>2.7165820499999995</v>
      </c>
      <c r="BT550" s="15"/>
      <c r="BU550" s="24">
        <f t="shared" si="610"/>
        <v>1</v>
      </c>
      <c r="BV550" s="5">
        <v>0</v>
      </c>
      <c r="BW550" s="63"/>
      <c r="BX550" s="15"/>
      <c r="BY550" s="13"/>
      <c r="BZ550" s="98">
        <f t="shared" si="583"/>
        <v>0</v>
      </c>
      <c r="CA550" s="99">
        <f>CA5</f>
        <v>1</v>
      </c>
      <c r="CB550" s="100"/>
      <c r="CC550" s="110"/>
      <c r="CD550" s="95">
        <f t="shared" si="584"/>
        <v>0</v>
      </c>
      <c r="CE550" s="15"/>
      <c r="CF550" s="24">
        <f t="shared" si="611"/>
        <v>0</v>
      </c>
      <c r="CG550" s="5">
        <v>0</v>
      </c>
      <c r="CH550" s="63"/>
      <c r="CI550" s="15"/>
      <c r="CJ550" s="13"/>
      <c r="CK550" s="98">
        <f t="shared" si="585"/>
        <v>0</v>
      </c>
      <c r="CL550" s="99">
        <f>CL5</f>
        <v>1</v>
      </c>
      <c r="CM550" s="100"/>
      <c r="CN550" s="110"/>
      <c r="CO550" s="95">
        <f t="shared" si="586"/>
        <v>0</v>
      </c>
      <c r="CP550" s="15"/>
      <c r="CQ550" s="24">
        <f t="shared" si="612"/>
        <v>0</v>
      </c>
      <c r="CR550" s="5">
        <v>0</v>
      </c>
      <c r="CS550" s="63"/>
      <c r="CT550" s="15"/>
      <c r="CU550" s="13"/>
      <c r="CV550" s="98">
        <f t="shared" si="587"/>
        <v>0</v>
      </c>
      <c r="CW550" s="99">
        <f>CW5</f>
        <v>1</v>
      </c>
      <c r="CX550" s="100"/>
      <c r="CY550" s="110"/>
      <c r="CZ550" s="95">
        <f t="shared" si="588"/>
        <v>0</v>
      </c>
      <c r="DA550" s="15"/>
      <c r="DB550" s="24">
        <f t="shared" si="613"/>
        <v>0</v>
      </c>
      <c r="DC550" s="5">
        <v>0</v>
      </c>
      <c r="DD550" s="63"/>
      <c r="DE550" s="15"/>
      <c r="DF550" s="13"/>
      <c r="DG550" s="98">
        <f t="shared" si="589"/>
        <v>0</v>
      </c>
      <c r="DH550" s="99">
        <f>DH5</f>
        <v>1</v>
      </c>
      <c r="DI550" s="100"/>
      <c r="DJ550" s="110"/>
      <c r="DK550" s="95">
        <f t="shared" si="590"/>
        <v>0</v>
      </c>
      <c r="DL550" s="15"/>
      <c r="DM550" s="24">
        <f t="shared" si="614"/>
        <v>0</v>
      </c>
      <c r="DN550" s="5">
        <v>0</v>
      </c>
      <c r="DO550" s="63"/>
      <c r="DP550" s="15"/>
      <c r="DQ550" s="13"/>
      <c r="DR550" s="98">
        <f t="shared" si="591"/>
        <v>0</v>
      </c>
      <c r="DS550" s="99">
        <f>DS5</f>
        <v>1</v>
      </c>
      <c r="DT550" s="100"/>
      <c r="DU550" s="110"/>
      <c r="DV550" s="95">
        <f t="shared" si="592"/>
        <v>0</v>
      </c>
      <c r="DW550" s="15"/>
      <c r="DX550" s="24">
        <f t="shared" si="615"/>
        <v>0</v>
      </c>
      <c r="DY550" s="5">
        <v>0</v>
      </c>
      <c r="DZ550" s="63"/>
      <c r="EA550" s="15"/>
      <c r="EB550" s="13"/>
      <c r="EC550" s="98">
        <f t="shared" si="593"/>
        <v>0</v>
      </c>
      <c r="ED550" s="99">
        <f>ED5</f>
        <v>1</v>
      </c>
      <c r="EE550" s="100"/>
      <c r="EF550" s="110"/>
      <c r="EG550" s="95">
        <f t="shared" si="594"/>
        <v>0</v>
      </c>
      <c r="EH550" s="15"/>
      <c r="EI550" s="24">
        <f t="shared" si="616"/>
        <v>0</v>
      </c>
      <c r="EJ550" s="5">
        <v>0</v>
      </c>
      <c r="EK550" s="63"/>
      <c r="EL550" s="15"/>
      <c r="EM550" s="13"/>
      <c r="EN550" s="98">
        <f t="shared" si="595"/>
        <v>0</v>
      </c>
      <c r="EO550" s="99">
        <f>EO5</f>
        <v>1</v>
      </c>
      <c r="EP550" s="100"/>
      <c r="EQ550" s="110"/>
      <c r="ER550" s="95">
        <f t="shared" si="596"/>
        <v>0</v>
      </c>
      <c r="ES550" s="15"/>
      <c r="ET550" s="24">
        <f t="shared" si="617"/>
        <v>0</v>
      </c>
      <c r="EU550" s="5">
        <v>0</v>
      </c>
      <c r="EV550" s="63"/>
      <c r="EW550" s="15"/>
      <c r="EX550" s="13"/>
      <c r="EY550" s="98">
        <f t="shared" si="597"/>
        <v>0</v>
      </c>
      <c r="EZ550" s="99">
        <f>EZ5</f>
        <v>1</v>
      </c>
      <c r="FA550" s="100"/>
      <c r="FB550" s="110"/>
      <c r="FC550" s="95">
        <f t="shared" si="598"/>
        <v>0</v>
      </c>
      <c r="FD550" s="15"/>
      <c r="FE550" s="24">
        <f t="shared" si="618"/>
        <v>0</v>
      </c>
      <c r="FF550" s="5">
        <v>0</v>
      </c>
      <c r="FG550" s="63"/>
      <c r="FH550" s="15"/>
      <c r="FI550" s="13"/>
      <c r="FJ550" s="98">
        <f t="shared" si="599"/>
        <v>0</v>
      </c>
      <c r="FK550" s="99">
        <f>FK5</f>
        <v>1</v>
      </c>
      <c r="FL550" s="100"/>
      <c r="FM550" s="110"/>
      <c r="FN550" s="95">
        <f t="shared" si="600"/>
        <v>0</v>
      </c>
      <c r="FO550" s="15"/>
      <c r="FP550" s="24">
        <f t="shared" si="619"/>
        <v>0</v>
      </c>
      <c r="FQ550" s="5">
        <v>0</v>
      </c>
      <c r="FR550" s="8">
        <v>0</v>
      </c>
      <c r="FS550" s="84">
        <f t="shared" si="620"/>
        <v>2.8746899999999997</v>
      </c>
      <c r="FT550" s="85">
        <f t="shared" si="621"/>
        <v>500</v>
      </c>
      <c r="FU550" s="85">
        <f t="shared" si="622"/>
        <v>500</v>
      </c>
      <c r="FV550" s="85">
        <f t="shared" si="623"/>
        <v>500</v>
      </c>
      <c r="FW550" s="85">
        <f t="shared" si="624"/>
        <v>500</v>
      </c>
      <c r="FX550" s="85">
        <f t="shared" si="625"/>
        <v>2.7165820499999995</v>
      </c>
      <c r="FY550" s="85">
        <f t="shared" si="626"/>
        <v>500</v>
      </c>
      <c r="FZ550" s="85">
        <f t="shared" si="627"/>
        <v>500</v>
      </c>
      <c r="GA550" s="85">
        <f t="shared" si="628"/>
        <v>500</v>
      </c>
      <c r="GB550" s="85">
        <f t="shared" si="629"/>
        <v>500</v>
      </c>
      <c r="GC550" s="85">
        <f t="shared" si="630"/>
        <v>500</v>
      </c>
      <c r="GD550" s="85">
        <f t="shared" si="631"/>
        <v>500</v>
      </c>
      <c r="GE550" s="85">
        <f t="shared" si="632"/>
        <v>500</v>
      </c>
      <c r="GF550" s="85">
        <f t="shared" si="633"/>
        <v>500</v>
      </c>
      <c r="GG550" s="85">
        <f t="shared" si="634"/>
        <v>500</v>
      </c>
      <c r="GH550" s="101">
        <f t="shared" si="601"/>
        <v>2</v>
      </c>
      <c r="GI550" s="102">
        <f t="shared" si="602"/>
        <v>5.5912720499999988</v>
      </c>
      <c r="GJ550" s="102">
        <f t="shared" si="603"/>
        <v>2.7956360249999994</v>
      </c>
      <c r="GK550" s="79">
        <f>ROW()</f>
        <v>550</v>
      </c>
    </row>
    <row r="551" spans="1:193" s="12" customFormat="1" ht="50.1" customHeight="1">
      <c r="A551" s="17">
        <f>ROW()</f>
        <v>551</v>
      </c>
      <c r="B551" s="32">
        <f t="shared" si="635"/>
        <v>545</v>
      </c>
      <c r="C551" s="33">
        <f t="shared" si="636"/>
        <v>545</v>
      </c>
      <c r="D551" s="31" t="s">
        <v>115</v>
      </c>
      <c r="E551" s="390">
        <f t="shared" si="604"/>
        <v>1.1698627499999998</v>
      </c>
      <c r="F551" s="107">
        <f t="shared" si="570"/>
        <v>1.2039063749999999</v>
      </c>
      <c r="G551" s="3">
        <v>0</v>
      </c>
      <c r="H551" s="4">
        <v>0</v>
      </c>
      <c r="I551" s="63"/>
      <c r="J551" s="15"/>
      <c r="K551" s="13"/>
      <c r="L551" s="98">
        <f t="shared" si="571"/>
        <v>1</v>
      </c>
      <c r="M551" s="99">
        <f>M5</f>
        <v>0.94499999999999995</v>
      </c>
      <c r="N551" s="100">
        <v>1.31</v>
      </c>
      <c r="O551" s="110">
        <v>161851</v>
      </c>
      <c r="P551" s="95">
        <f t="shared" si="572"/>
        <v>1.2379499999999999</v>
      </c>
      <c r="Q551" s="15"/>
      <c r="R551" s="24">
        <f t="shared" si="605"/>
        <v>2</v>
      </c>
      <c r="S551" s="25">
        <v>0</v>
      </c>
      <c r="T551" s="63"/>
      <c r="U551" s="15"/>
      <c r="V551" s="13"/>
      <c r="W551" s="98">
        <f t="shared" si="573"/>
        <v>0</v>
      </c>
      <c r="X551" s="99">
        <f>X5</f>
        <v>0.97</v>
      </c>
      <c r="Y551" s="100"/>
      <c r="Z551" s="110"/>
      <c r="AA551" s="95">
        <f t="shared" si="574"/>
        <v>0</v>
      </c>
      <c r="AB551" s="15"/>
      <c r="AC551" s="24">
        <f t="shared" si="606"/>
        <v>0</v>
      </c>
      <c r="AD551" s="5">
        <v>0</v>
      </c>
      <c r="AE551" s="63"/>
      <c r="AF551" s="15"/>
      <c r="AG551" s="13"/>
      <c r="AH551" s="98">
        <f t="shared" si="575"/>
        <v>0</v>
      </c>
      <c r="AI551" s="99">
        <f>AI5</f>
        <v>0.95499999999999996</v>
      </c>
      <c r="AJ551" s="100"/>
      <c r="AK551" s="110"/>
      <c r="AL551" s="95">
        <f t="shared" si="576"/>
        <v>0</v>
      </c>
      <c r="AM551" s="15"/>
      <c r="AN551" s="24">
        <f t="shared" si="607"/>
        <v>0</v>
      </c>
      <c r="AO551" s="5">
        <v>0</v>
      </c>
      <c r="AP551" s="63"/>
      <c r="AQ551" s="15"/>
      <c r="AR551" s="13"/>
      <c r="AS551" s="98">
        <f t="shared" si="577"/>
        <v>0</v>
      </c>
      <c r="AT551" s="99">
        <f>AT5</f>
        <v>0.96</v>
      </c>
      <c r="AU551" s="100"/>
      <c r="AV551" s="110"/>
      <c r="AW551" s="95">
        <f t="shared" si="578"/>
        <v>0</v>
      </c>
      <c r="AX551" s="15"/>
      <c r="AY551" s="24">
        <f t="shared" si="608"/>
        <v>0</v>
      </c>
      <c r="AZ551" s="5">
        <v>0</v>
      </c>
      <c r="BA551" s="63"/>
      <c r="BB551" s="15"/>
      <c r="BC551" s="13"/>
      <c r="BD551" s="98">
        <f t="shared" si="579"/>
        <v>0</v>
      </c>
      <c r="BE551" s="99">
        <f>BE5</f>
        <v>0.98</v>
      </c>
      <c r="BF551" s="100"/>
      <c r="BG551" s="110"/>
      <c r="BH551" s="95">
        <f t="shared" si="580"/>
        <v>0</v>
      </c>
      <c r="BI551" s="15"/>
      <c r="BJ551" s="24">
        <f t="shared" si="609"/>
        <v>0</v>
      </c>
      <c r="BK551" s="5">
        <v>0</v>
      </c>
      <c r="BL551" s="63"/>
      <c r="BM551" s="15"/>
      <c r="BN551" s="13"/>
      <c r="BO551" s="98">
        <f t="shared" si="581"/>
        <v>1</v>
      </c>
      <c r="BP551" s="99">
        <f>BP5</f>
        <v>0.94499999999999995</v>
      </c>
      <c r="BQ551" s="100">
        <v>1.2379499999999999</v>
      </c>
      <c r="BR551" s="110"/>
      <c r="BS551" s="95">
        <f t="shared" si="582"/>
        <v>1.1698627499999998</v>
      </c>
      <c r="BT551" s="15"/>
      <c r="BU551" s="24">
        <f t="shared" si="610"/>
        <v>1</v>
      </c>
      <c r="BV551" s="5">
        <v>0</v>
      </c>
      <c r="BW551" s="63"/>
      <c r="BX551" s="15"/>
      <c r="BY551" s="13"/>
      <c r="BZ551" s="98">
        <f t="shared" si="583"/>
        <v>0</v>
      </c>
      <c r="CA551" s="99">
        <f>CA5</f>
        <v>1</v>
      </c>
      <c r="CB551" s="100"/>
      <c r="CC551" s="110"/>
      <c r="CD551" s="95">
        <f t="shared" si="584"/>
        <v>0</v>
      </c>
      <c r="CE551" s="15"/>
      <c r="CF551" s="24">
        <f t="shared" si="611"/>
        <v>0</v>
      </c>
      <c r="CG551" s="5">
        <v>0</v>
      </c>
      <c r="CH551" s="63"/>
      <c r="CI551" s="15"/>
      <c r="CJ551" s="13"/>
      <c r="CK551" s="98">
        <f t="shared" si="585"/>
        <v>0</v>
      </c>
      <c r="CL551" s="99">
        <f>CL5</f>
        <v>1</v>
      </c>
      <c r="CM551" s="100"/>
      <c r="CN551" s="110"/>
      <c r="CO551" s="95">
        <f t="shared" si="586"/>
        <v>0</v>
      </c>
      <c r="CP551" s="15"/>
      <c r="CQ551" s="24">
        <f t="shared" si="612"/>
        <v>0</v>
      </c>
      <c r="CR551" s="5">
        <v>0</v>
      </c>
      <c r="CS551" s="63"/>
      <c r="CT551" s="15"/>
      <c r="CU551" s="13"/>
      <c r="CV551" s="98">
        <f t="shared" si="587"/>
        <v>0</v>
      </c>
      <c r="CW551" s="99">
        <f>CW5</f>
        <v>1</v>
      </c>
      <c r="CX551" s="100"/>
      <c r="CY551" s="110"/>
      <c r="CZ551" s="95">
        <f t="shared" si="588"/>
        <v>0</v>
      </c>
      <c r="DA551" s="15"/>
      <c r="DB551" s="24">
        <f t="shared" si="613"/>
        <v>0</v>
      </c>
      <c r="DC551" s="5">
        <v>0</v>
      </c>
      <c r="DD551" s="63"/>
      <c r="DE551" s="15"/>
      <c r="DF551" s="13"/>
      <c r="DG551" s="98">
        <f t="shared" si="589"/>
        <v>0</v>
      </c>
      <c r="DH551" s="99">
        <f>DH5</f>
        <v>1</v>
      </c>
      <c r="DI551" s="100"/>
      <c r="DJ551" s="110"/>
      <c r="DK551" s="95">
        <f t="shared" si="590"/>
        <v>0</v>
      </c>
      <c r="DL551" s="15"/>
      <c r="DM551" s="24">
        <f t="shared" si="614"/>
        <v>0</v>
      </c>
      <c r="DN551" s="5">
        <v>0</v>
      </c>
      <c r="DO551" s="63"/>
      <c r="DP551" s="15"/>
      <c r="DQ551" s="13"/>
      <c r="DR551" s="98">
        <f t="shared" si="591"/>
        <v>0</v>
      </c>
      <c r="DS551" s="99">
        <f>DS5</f>
        <v>1</v>
      </c>
      <c r="DT551" s="100"/>
      <c r="DU551" s="110"/>
      <c r="DV551" s="95">
        <f t="shared" si="592"/>
        <v>0</v>
      </c>
      <c r="DW551" s="15"/>
      <c r="DX551" s="24">
        <f t="shared" si="615"/>
        <v>0</v>
      </c>
      <c r="DY551" s="5">
        <v>0</v>
      </c>
      <c r="DZ551" s="63"/>
      <c r="EA551" s="15"/>
      <c r="EB551" s="13"/>
      <c r="EC551" s="98">
        <f t="shared" si="593"/>
        <v>0</v>
      </c>
      <c r="ED551" s="99">
        <f>ED5</f>
        <v>1</v>
      </c>
      <c r="EE551" s="100"/>
      <c r="EF551" s="110"/>
      <c r="EG551" s="95">
        <f t="shared" si="594"/>
        <v>0</v>
      </c>
      <c r="EH551" s="15"/>
      <c r="EI551" s="24">
        <f t="shared" si="616"/>
        <v>0</v>
      </c>
      <c r="EJ551" s="5">
        <v>0</v>
      </c>
      <c r="EK551" s="63"/>
      <c r="EL551" s="15"/>
      <c r="EM551" s="13"/>
      <c r="EN551" s="98">
        <f t="shared" si="595"/>
        <v>0</v>
      </c>
      <c r="EO551" s="99">
        <f>EO5</f>
        <v>1</v>
      </c>
      <c r="EP551" s="100"/>
      <c r="EQ551" s="110"/>
      <c r="ER551" s="95">
        <f t="shared" si="596"/>
        <v>0</v>
      </c>
      <c r="ES551" s="15"/>
      <c r="ET551" s="24">
        <f t="shared" si="617"/>
        <v>0</v>
      </c>
      <c r="EU551" s="5">
        <v>0</v>
      </c>
      <c r="EV551" s="63"/>
      <c r="EW551" s="15"/>
      <c r="EX551" s="13"/>
      <c r="EY551" s="98">
        <f t="shared" si="597"/>
        <v>0</v>
      </c>
      <c r="EZ551" s="99">
        <f>EZ5</f>
        <v>1</v>
      </c>
      <c r="FA551" s="100"/>
      <c r="FB551" s="110"/>
      <c r="FC551" s="95">
        <f t="shared" si="598"/>
        <v>0</v>
      </c>
      <c r="FD551" s="15"/>
      <c r="FE551" s="24">
        <f t="shared" si="618"/>
        <v>0</v>
      </c>
      <c r="FF551" s="5">
        <v>0</v>
      </c>
      <c r="FG551" s="63"/>
      <c r="FH551" s="15"/>
      <c r="FI551" s="13"/>
      <c r="FJ551" s="98">
        <f t="shared" si="599"/>
        <v>0</v>
      </c>
      <c r="FK551" s="99">
        <f>FK5</f>
        <v>1</v>
      </c>
      <c r="FL551" s="100"/>
      <c r="FM551" s="110"/>
      <c r="FN551" s="95">
        <f t="shared" si="600"/>
        <v>0</v>
      </c>
      <c r="FO551" s="15"/>
      <c r="FP551" s="24">
        <f t="shared" si="619"/>
        <v>0</v>
      </c>
      <c r="FQ551" s="5">
        <v>0</v>
      </c>
      <c r="FR551" s="8">
        <v>0</v>
      </c>
      <c r="FS551" s="84">
        <f t="shared" si="620"/>
        <v>1.2379499999999999</v>
      </c>
      <c r="FT551" s="85">
        <f t="shared" si="621"/>
        <v>500</v>
      </c>
      <c r="FU551" s="85">
        <f t="shared" si="622"/>
        <v>500</v>
      </c>
      <c r="FV551" s="85">
        <f t="shared" si="623"/>
        <v>500</v>
      </c>
      <c r="FW551" s="85">
        <f t="shared" si="624"/>
        <v>500</v>
      </c>
      <c r="FX551" s="85">
        <f t="shared" si="625"/>
        <v>1.1698627499999998</v>
      </c>
      <c r="FY551" s="85">
        <f t="shared" si="626"/>
        <v>500</v>
      </c>
      <c r="FZ551" s="85">
        <f t="shared" si="627"/>
        <v>500</v>
      </c>
      <c r="GA551" s="85">
        <f t="shared" si="628"/>
        <v>500</v>
      </c>
      <c r="GB551" s="85">
        <f t="shared" si="629"/>
        <v>500</v>
      </c>
      <c r="GC551" s="85">
        <f t="shared" si="630"/>
        <v>500</v>
      </c>
      <c r="GD551" s="85">
        <f t="shared" si="631"/>
        <v>500</v>
      </c>
      <c r="GE551" s="85">
        <f t="shared" si="632"/>
        <v>500</v>
      </c>
      <c r="GF551" s="85">
        <f t="shared" si="633"/>
        <v>500</v>
      </c>
      <c r="GG551" s="85">
        <f t="shared" si="634"/>
        <v>500</v>
      </c>
      <c r="GH551" s="101">
        <f t="shared" si="601"/>
        <v>2</v>
      </c>
      <c r="GI551" s="102">
        <f t="shared" si="602"/>
        <v>2.4078127499999997</v>
      </c>
      <c r="GJ551" s="102">
        <f t="shared" si="603"/>
        <v>1.2039063749999999</v>
      </c>
      <c r="GK551" s="79">
        <f>ROW()</f>
        <v>551</v>
      </c>
    </row>
    <row r="552" spans="1:193" s="12" customFormat="1" ht="50.1" customHeight="1">
      <c r="A552" s="17">
        <f>ROW()</f>
        <v>552</v>
      </c>
      <c r="B552" s="32">
        <f t="shared" si="635"/>
        <v>546</v>
      </c>
      <c r="C552" s="33">
        <f t="shared" si="636"/>
        <v>546</v>
      </c>
      <c r="D552" s="31" t="s">
        <v>116</v>
      </c>
      <c r="E552" s="390">
        <f t="shared" si="604"/>
        <v>1.54715</v>
      </c>
      <c r="F552" s="107">
        <f t="shared" si="570"/>
        <v>2.2087750000000002</v>
      </c>
      <c r="G552" s="3">
        <v>0</v>
      </c>
      <c r="H552" s="4">
        <v>0</v>
      </c>
      <c r="I552" s="63"/>
      <c r="J552" s="15"/>
      <c r="K552" s="13"/>
      <c r="L552" s="98">
        <f t="shared" si="571"/>
        <v>0</v>
      </c>
      <c r="M552" s="99">
        <f>M5</f>
        <v>0.94499999999999995</v>
      </c>
      <c r="N552" s="100"/>
      <c r="O552" s="110"/>
      <c r="P552" s="95">
        <f t="shared" si="572"/>
        <v>0</v>
      </c>
      <c r="Q552" s="15"/>
      <c r="R552" s="24">
        <f t="shared" si="605"/>
        <v>0</v>
      </c>
      <c r="S552" s="25">
        <v>0</v>
      </c>
      <c r="T552" s="63"/>
      <c r="U552" s="15"/>
      <c r="V552" s="13"/>
      <c r="W552" s="98">
        <f t="shared" si="573"/>
        <v>1</v>
      </c>
      <c r="X552" s="99">
        <f>X5</f>
        <v>0.97</v>
      </c>
      <c r="Y552" s="100">
        <v>1.595</v>
      </c>
      <c r="Z552" s="110"/>
      <c r="AA552" s="95">
        <f t="shared" si="574"/>
        <v>1.54715</v>
      </c>
      <c r="AB552" s="15"/>
      <c r="AC552" s="24">
        <f t="shared" si="606"/>
        <v>1</v>
      </c>
      <c r="AD552" s="5">
        <v>0</v>
      </c>
      <c r="AE552" s="63"/>
      <c r="AF552" s="15"/>
      <c r="AG552" s="13"/>
      <c r="AH552" s="98">
        <f t="shared" si="575"/>
        <v>0</v>
      </c>
      <c r="AI552" s="99">
        <f>AI5</f>
        <v>0.95499999999999996</v>
      </c>
      <c r="AJ552" s="100"/>
      <c r="AK552" s="110"/>
      <c r="AL552" s="95">
        <f t="shared" si="576"/>
        <v>0</v>
      </c>
      <c r="AM552" s="15"/>
      <c r="AN552" s="24">
        <f t="shared" si="607"/>
        <v>0</v>
      </c>
      <c r="AO552" s="5">
        <v>0</v>
      </c>
      <c r="AP552" s="63"/>
      <c r="AQ552" s="15"/>
      <c r="AR552" s="13"/>
      <c r="AS552" s="98">
        <f t="shared" si="577"/>
        <v>1</v>
      </c>
      <c r="AT552" s="99">
        <f>AT5</f>
        <v>0.96</v>
      </c>
      <c r="AU552" s="100">
        <v>2.99</v>
      </c>
      <c r="AV552" s="110"/>
      <c r="AW552" s="95">
        <f t="shared" si="578"/>
        <v>2.8704000000000001</v>
      </c>
      <c r="AX552" s="15"/>
      <c r="AY552" s="24">
        <f t="shared" si="608"/>
        <v>2</v>
      </c>
      <c r="AZ552" s="5">
        <v>0</v>
      </c>
      <c r="BA552" s="63"/>
      <c r="BB552" s="15"/>
      <c r="BC552" s="13"/>
      <c r="BD552" s="98">
        <f t="shared" si="579"/>
        <v>0</v>
      </c>
      <c r="BE552" s="99">
        <f>BE5</f>
        <v>0.98</v>
      </c>
      <c r="BF552" s="100"/>
      <c r="BG552" s="110"/>
      <c r="BH552" s="95">
        <f t="shared" si="580"/>
        <v>0</v>
      </c>
      <c r="BI552" s="15"/>
      <c r="BJ552" s="24">
        <f t="shared" si="609"/>
        <v>0</v>
      </c>
      <c r="BK552" s="5">
        <v>0</v>
      </c>
      <c r="BL552" s="63"/>
      <c r="BM552" s="15"/>
      <c r="BN552" s="13"/>
      <c r="BO552" s="98">
        <f t="shared" si="581"/>
        <v>0</v>
      </c>
      <c r="BP552" s="99">
        <f>BP5</f>
        <v>0.94499999999999995</v>
      </c>
      <c r="BQ552" s="100"/>
      <c r="BR552" s="110"/>
      <c r="BS552" s="95">
        <f t="shared" si="582"/>
        <v>0</v>
      </c>
      <c r="BT552" s="15"/>
      <c r="BU552" s="24">
        <f t="shared" si="610"/>
        <v>0</v>
      </c>
      <c r="BV552" s="5">
        <v>0</v>
      </c>
      <c r="BW552" s="63"/>
      <c r="BX552" s="15"/>
      <c r="BY552" s="13"/>
      <c r="BZ552" s="98">
        <f t="shared" si="583"/>
        <v>0</v>
      </c>
      <c r="CA552" s="99">
        <f>CA5</f>
        <v>1</v>
      </c>
      <c r="CB552" s="100"/>
      <c r="CC552" s="110"/>
      <c r="CD552" s="95">
        <f t="shared" si="584"/>
        <v>0</v>
      </c>
      <c r="CE552" s="15"/>
      <c r="CF552" s="24">
        <f t="shared" si="611"/>
        <v>0</v>
      </c>
      <c r="CG552" s="5">
        <v>0</v>
      </c>
      <c r="CH552" s="63"/>
      <c r="CI552" s="15"/>
      <c r="CJ552" s="13"/>
      <c r="CK552" s="98">
        <f t="shared" si="585"/>
        <v>0</v>
      </c>
      <c r="CL552" s="99">
        <f>CL5</f>
        <v>1</v>
      </c>
      <c r="CM552" s="100"/>
      <c r="CN552" s="110"/>
      <c r="CO552" s="95">
        <f t="shared" si="586"/>
        <v>0</v>
      </c>
      <c r="CP552" s="15"/>
      <c r="CQ552" s="24">
        <f t="shared" si="612"/>
        <v>0</v>
      </c>
      <c r="CR552" s="5">
        <v>0</v>
      </c>
      <c r="CS552" s="63"/>
      <c r="CT552" s="15"/>
      <c r="CU552" s="13"/>
      <c r="CV552" s="98">
        <f t="shared" si="587"/>
        <v>0</v>
      </c>
      <c r="CW552" s="99">
        <f>CW5</f>
        <v>1</v>
      </c>
      <c r="CX552" s="100"/>
      <c r="CY552" s="110"/>
      <c r="CZ552" s="95">
        <f t="shared" si="588"/>
        <v>0</v>
      </c>
      <c r="DA552" s="15"/>
      <c r="DB552" s="24">
        <f t="shared" si="613"/>
        <v>0</v>
      </c>
      <c r="DC552" s="5">
        <v>0</v>
      </c>
      <c r="DD552" s="63"/>
      <c r="DE552" s="15"/>
      <c r="DF552" s="13"/>
      <c r="DG552" s="98">
        <f t="shared" si="589"/>
        <v>0</v>
      </c>
      <c r="DH552" s="99">
        <f>DH5</f>
        <v>1</v>
      </c>
      <c r="DI552" s="100"/>
      <c r="DJ552" s="110"/>
      <c r="DK552" s="95">
        <f t="shared" si="590"/>
        <v>0</v>
      </c>
      <c r="DL552" s="15"/>
      <c r="DM552" s="24">
        <f t="shared" si="614"/>
        <v>0</v>
      </c>
      <c r="DN552" s="5">
        <v>0</v>
      </c>
      <c r="DO552" s="63"/>
      <c r="DP552" s="15"/>
      <c r="DQ552" s="13"/>
      <c r="DR552" s="98">
        <f t="shared" si="591"/>
        <v>0</v>
      </c>
      <c r="DS552" s="99">
        <f>DS5</f>
        <v>1</v>
      </c>
      <c r="DT552" s="100"/>
      <c r="DU552" s="110"/>
      <c r="DV552" s="95">
        <f t="shared" si="592"/>
        <v>0</v>
      </c>
      <c r="DW552" s="15"/>
      <c r="DX552" s="24">
        <f t="shared" si="615"/>
        <v>0</v>
      </c>
      <c r="DY552" s="5">
        <v>0</v>
      </c>
      <c r="DZ552" s="63"/>
      <c r="EA552" s="15"/>
      <c r="EB552" s="13"/>
      <c r="EC552" s="98">
        <f t="shared" si="593"/>
        <v>0</v>
      </c>
      <c r="ED552" s="99">
        <f>ED5</f>
        <v>1</v>
      </c>
      <c r="EE552" s="100"/>
      <c r="EF552" s="110"/>
      <c r="EG552" s="95">
        <f t="shared" si="594"/>
        <v>0</v>
      </c>
      <c r="EH552" s="15"/>
      <c r="EI552" s="24">
        <f t="shared" si="616"/>
        <v>0</v>
      </c>
      <c r="EJ552" s="5">
        <v>0</v>
      </c>
      <c r="EK552" s="63"/>
      <c r="EL552" s="15"/>
      <c r="EM552" s="13"/>
      <c r="EN552" s="98">
        <f t="shared" si="595"/>
        <v>0</v>
      </c>
      <c r="EO552" s="99">
        <f>EO5</f>
        <v>1</v>
      </c>
      <c r="EP552" s="100"/>
      <c r="EQ552" s="110"/>
      <c r="ER552" s="95">
        <f t="shared" si="596"/>
        <v>0</v>
      </c>
      <c r="ES552" s="15"/>
      <c r="ET552" s="24">
        <f t="shared" si="617"/>
        <v>0</v>
      </c>
      <c r="EU552" s="5">
        <v>0</v>
      </c>
      <c r="EV552" s="63"/>
      <c r="EW552" s="15"/>
      <c r="EX552" s="13"/>
      <c r="EY552" s="98">
        <f t="shared" si="597"/>
        <v>0</v>
      </c>
      <c r="EZ552" s="99">
        <f>EZ5</f>
        <v>1</v>
      </c>
      <c r="FA552" s="100"/>
      <c r="FB552" s="110"/>
      <c r="FC552" s="95">
        <f t="shared" si="598"/>
        <v>0</v>
      </c>
      <c r="FD552" s="15"/>
      <c r="FE552" s="24">
        <f t="shared" si="618"/>
        <v>0</v>
      </c>
      <c r="FF552" s="5">
        <v>0</v>
      </c>
      <c r="FG552" s="63"/>
      <c r="FH552" s="15"/>
      <c r="FI552" s="13"/>
      <c r="FJ552" s="98">
        <f t="shared" si="599"/>
        <v>0</v>
      </c>
      <c r="FK552" s="99">
        <f>FK5</f>
        <v>1</v>
      </c>
      <c r="FL552" s="100"/>
      <c r="FM552" s="110"/>
      <c r="FN552" s="95">
        <f t="shared" si="600"/>
        <v>0</v>
      </c>
      <c r="FO552" s="15"/>
      <c r="FP552" s="24">
        <f t="shared" si="619"/>
        <v>0</v>
      </c>
      <c r="FQ552" s="5">
        <v>0</v>
      </c>
      <c r="FR552" s="8">
        <v>0</v>
      </c>
      <c r="FS552" s="84">
        <f t="shared" si="620"/>
        <v>500</v>
      </c>
      <c r="FT552" s="85">
        <f t="shared" si="621"/>
        <v>1.54715</v>
      </c>
      <c r="FU552" s="85">
        <f t="shared" si="622"/>
        <v>500</v>
      </c>
      <c r="FV552" s="85">
        <f t="shared" si="623"/>
        <v>2.8704000000000001</v>
      </c>
      <c r="FW552" s="85">
        <f t="shared" si="624"/>
        <v>500</v>
      </c>
      <c r="FX552" s="85">
        <f t="shared" si="625"/>
        <v>500</v>
      </c>
      <c r="FY552" s="85">
        <f t="shared" si="626"/>
        <v>500</v>
      </c>
      <c r="FZ552" s="85">
        <f t="shared" si="627"/>
        <v>500</v>
      </c>
      <c r="GA552" s="85">
        <f t="shared" si="628"/>
        <v>500</v>
      </c>
      <c r="GB552" s="85">
        <f t="shared" si="629"/>
        <v>500</v>
      </c>
      <c r="GC552" s="85">
        <f t="shared" si="630"/>
        <v>500</v>
      </c>
      <c r="GD552" s="85">
        <f t="shared" si="631"/>
        <v>500</v>
      </c>
      <c r="GE552" s="85">
        <f t="shared" si="632"/>
        <v>500</v>
      </c>
      <c r="GF552" s="85">
        <f t="shared" si="633"/>
        <v>500</v>
      </c>
      <c r="GG552" s="85">
        <f t="shared" si="634"/>
        <v>500</v>
      </c>
      <c r="GH552" s="101">
        <f t="shared" si="601"/>
        <v>2</v>
      </c>
      <c r="GI552" s="102">
        <f t="shared" si="602"/>
        <v>4.4175500000000003</v>
      </c>
      <c r="GJ552" s="102">
        <f t="shared" si="603"/>
        <v>2.2087750000000002</v>
      </c>
      <c r="GK552" s="79">
        <f>ROW()</f>
        <v>552</v>
      </c>
    </row>
    <row r="553" spans="1:193" s="12" customFormat="1" ht="50.1" customHeight="1">
      <c r="A553" s="17">
        <f>ROW()</f>
        <v>553</v>
      </c>
      <c r="B553" s="32">
        <f t="shared" si="635"/>
        <v>547</v>
      </c>
      <c r="C553" s="33">
        <f t="shared" si="636"/>
        <v>547</v>
      </c>
      <c r="D553" s="31" t="s">
        <v>117</v>
      </c>
      <c r="E553" s="390">
        <f t="shared" si="604"/>
        <v>0.44159999999999999</v>
      </c>
      <c r="F553" s="107">
        <f t="shared" si="570"/>
        <v>0.44159999999999999</v>
      </c>
      <c r="G553" s="3">
        <v>0</v>
      </c>
      <c r="H553" s="4">
        <v>0</v>
      </c>
      <c r="I553" s="63"/>
      <c r="J553" s="15"/>
      <c r="K553" s="13"/>
      <c r="L553" s="98">
        <f t="shared" si="571"/>
        <v>0</v>
      </c>
      <c r="M553" s="99">
        <f>M5</f>
        <v>0.94499999999999995</v>
      </c>
      <c r="N553" s="100"/>
      <c r="O553" s="110"/>
      <c r="P553" s="95">
        <f t="shared" si="572"/>
        <v>0</v>
      </c>
      <c r="Q553" s="15"/>
      <c r="R553" s="24">
        <f t="shared" si="605"/>
        <v>0</v>
      </c>
      <c r="S553" s="25">
        <v>0</v>
      </c>
      <c r="T553" s="63"/>
      <c r="U553" s="15"/>
      <c r="V553" s="13"/>
      <c r="W553" s="98">
        <f t="shared" si="573"/>
        <v>0</v>
      </c>
      <c r="X553" s="99">
        <f>X5</f>
        <v>0.97</v>
      </c>
      <c r="Y553" s="100"/>
      <c r="Z553" s="110"/>
      <c r="AA553" s="95">
        <f t="shared" si="574"/>
        <v>0</v>
      </c>
      <c r="AB553" s="15"/>
      <c r="AC553" s="24">
        <f t="shared" si="606"/>
        <v>0</v>
      </c>
      <c r="AD553" s="5">
        <v>0</v>
      </c>
      <c r="AE553" s="63"/>
      <c r="AF553" s="15"/>
      <c r="AG553" s="13"/>
      <c r="AH553" s="98">
        <f t="shared" si="575"/>
        <v>0</v>
      </c>
      <c r="AI553" s="99">
        <f>AI5</f>
        <v>0.95499999999999996</v>
      </c>
      <c r="AJ553" s="100"/>
      <c r="AK553" s="110"/>
      <c r="AL553" s="95">
        <f t="shared" si="576"/>
        <v>0</v>
      </c>
      <c r="AM553" s="15"/>
      <c r="AN553" s="24">
        <f t="shared" si="607"/>
        <v>0</v>
      </c>
      <c r="AO553" s="5">
        <v>0</v>
      </c>
      <c r="AP553" s="63"/>
      <c r="AQ553" s="15"/>
      <c r="AR553" s="13"/>
      <c r="AS553" s="98">
        <f t="shared" si="577"/>
        <v>1</v>
      </c>
      <c r="AT553" s="99">
        <f>AT5</f>
        <v>0.96</v>
      </c>
      <c r="AU553" s="100">
        <v>0.46</v>
      </c>
      <c r="AV553" s="110"/>
      <c r="AW553" s="95">
        <f t="shared" si="578"/>
        <v>0.44159999999999999</v>
      </c>
      <c r="AX553" s="15"/>
      <c r="AY553" s="24">
        <f t="shared" si="608"/>
        <v>1</v>
      </c>
      <c r="AZ553" s="5">
        <v>0</v>
      </c>
      <c r="BA553" s="63"/>
      <c r="BB553" s="15"/>
      <c r="BC553" s="13"/>
      <c r="BD553" s="98">
        <f t="shared" si="579"/>
        <v>0</v>
      </c>
      <c r="BE553" s="99">
        <f>BE5</f>
        <v>0.98</v>
      </c>
      <c r="BF553" s="100"/>
      <c r="BG553" s="110"/>
      <c r="BH553" s="95">
        <f t="shared" si="580"/>
        <v>0</v>
      </c>
      <c r="BI553" s="15"/>
      <c r="BJ553" s="24">
        <f t="shared" si="609"/>
        <v>0</v>
      </c>
      <c r="BK553" s="5">
        <v>0</v>
      </c>
      <c r="BL553" s="63"/>
      <c r="BM553" s="15"/>
      <c r="BN553" s="13"/>
      <c r="BO553" s="98">
        <f t="shared" si="581"/>
        <v>0</v>
      </c>
      <c r="BP553" s="99">
        <f>BP5</f>
        <v>0.94499999999999995</v>
      </c>
      <c r="BQ553" s="100"/>
      <c r="BR553" s="110"/>
      <c r="BS553" s="95">
        <f t="shared" si="582"/>
        <v>0</v>
      </c>
      <c r="BT553" s="15"/>
      <c r="BU553" s="24">
        <f t="shared" si="610"/>
        <v>0</v>
      </c>
      <c r="BV553" s="5">
        <v>0</v>
      </c>
      <c r="BW553" s="63"/>
      <c r="BX553" s="15"/>
      <c r="BY553" s="13"/>
      <c r="BZ553" s="98">
        <f t="shared" si="583"/>
        <v>0</v>
      </c>
      <c r="CA553" s="99">
        <f>CA5</f>
        <v>1</v>
      </c>
      <c r="CB553" s="100"/>
      <c r="CC553" s="110"/>
      <c r="CD553" s="95">
        <f t="shared" si="584"/>
        <v>0</v>
      </c>
      <c r="CE553" s="15"/>
      <c r="CF553" s="24">
        <f t="shared" si="611"/>
        <v>0</v>
      </c>
      <c r="CG553" s="5">
        <v>0</v>
      </c>
      <c r="CH553" s="63"/>
      <c r="CI553" s="15"/>
      <c r="CJ553" s="13"/>
      <c r="CK553" s="98">
        <f t="shared" si="585"/>
        <v>0</v>
      </c>
      <c r="CL553" s="99">
        <f>CL5</f>
        <v>1</v>
      </c>
      <c r="CM553" s="100"/>
      <c r="CN553" s="110"/>
      <c r="CO553" s="95">
        <f t="shared" si="586"/>
        <v>0</v>
      </c>
      <c r="CP553" s="15"/>
      <c r="CQ553" s="24">
        <f t="shared" si="612"/>
        <v>0</v>
      </c>
      <c r="CR553" s="5">
        <v>0</v>
      </c>
      <c r="CS553" s="63"/>
      <c r="CT553" s="15"/>
      <c r="CU553" s="13"/>
      <c r="CV553" s="98">
        <f t="shared" si="587"/>
        <v>0</v>
      </c>
      <c r="CW553" s="99">
        <f>CW5</f>
        <v>1</v>
      </c>
      <c r="CX553" s="100"/>
      <c r="CY553" s="110"/>
      <c r="CZ553" s="95">
        <f t="shared" si="588"/>
        <v>0</v>
      </c>
      <c r="DA553" s="15"/>
      <c r="DB553" s="24">
        <f t="shared" si="613"/>
        <v>0</v>
      </c>
      <c r="DC553" s="5">
        <v>0</v>
      </c>
      <c r="DD553" s="63"/>
      <c r="DE553" s="15"/>
      <c r="DF553" s="13"/>
      <c r="DG553" s="98">
        <f t="shared" si="589"/>
        <v>0</v>
      </c>
      <c r="DH553" s="99">
        <f>DH5</f>
        <v>1</v>
      </c>
      <c r="DI553" s="100"/>
      <c r="DJ553" s="110"/>
      <c r="DK553" s="95">
        <f t="shared" si="590"/>
        <v>0</v>
      </c>
      <c r="DL553" s="15"/>
      <c r="DM553" s="24">
        <f t="shared" si="614"/>
        <v>0</v>
      </c>
      <c r="DN553" s="5">
        <v>0</v>
      </c>
      <c r="DO553" s="63"/>
      <c r="DP553" s="15"/>
      <c r="DQ553" s="13"/>
      <c r="DR553" s="98">
        <f t="shared" si="591"/>
        <v>0</v>
      </c>
      <c r="DS553" s="99">
        <f>DS5</f>
        <v>1</v>
      </c>
      <c r="DT553" s="100"/>
      <c r="DU553" s="110"/>
      <c r="DV553" s="95">
        <f t="shared" si="592"/>
        <v>0</v>
      </c>
      <c r="DW553" s="15"/>
      <c r="DX553" s="24">
        <f t="shared" si="615"/>
        <v>0</v>
      </c>
      <c r="DY553" s="5">
        <v>0</v>
      </c>
      <c r="DZ553" s="63"/>
      <c r="EA553" s="15"/>
      <c r="EB553" s="13"/>
      <c r="EC553" s="98">
        <f t="shared" si="593"/>
        <v>0</v>
      </c>
      <c r="ED553" s="99">
        <f>ED5</f>
        <v>1</v>
      </c>
      <c r="EE553" s="100"/>
      <c r="EF553" s="110"/>
      <c r="EG553" s="95">
        <f t="shared" si="594"/>
        <v>0</v>
      </c>
      <c r="EH553" s="15"/>
      <c r="EI553" s="24">
        <f t="shared" si="616"/>
        <v>0</v>
      </c>
      <c r="EJ553" s="5">
        <v>0</v>
      </c>
      <c r="EK553" s="63"/>
      <c r="EL553" s="15"/>
      <c r="EM553" s="13"/>
      <c r="EN553" s="98">
        <f t="shared" si="595"/>
        <v>0</v>
      </c>
      <c r="EO553" s="99">
        <f>EO5</f>
        <v>1</v>
      </c>
      <c r="EP553" s="100"/>
      <c r="EQ553" s="110"/>
      <c r="ER553" s="95">
        <f t="shared" si="596"/>
        <v>0</v>
      </c>
      <c r="ES553" s="15"/>
      <c r="ET553" s="24">
        <f t="shared" si="617"/>
        <v>0</v>
      </c>
      <c r="EU553" s="5">
        <v>0</v>
      </c>
      <c r="EV553" s="63"/>
      <c r="EW553" s="15"/>
      <c r="EX553" s="13"/>
      <c r="EY553" s="98">
        <f t="shared" si="597"/>
        <v>0</v>
      </c>
      <c r="EZ553" s="99">
        <f>EZ5</f>
        <v>1</v>
      </c>
      <c r="FA553" s="100"/>
      <c r="FB553" s="110"/>
      <c r="FC553" s="95">
        <f t="shared" si="598"/>
        <v>0</v>
      </c>
      <c r="FD553" s="15"/>
      <c r="FE553" s="24">
        <f t="shared" si="618"/>
        <v>0</v>
      </c>
      <c r="FF553" s="5">
        <v>0</v>
      </c>
      <c r="FG553" s="63"/>
      <c r="FH553" s="15"/>
      <c r="FI553" s="13"/>
      <c r="FJ553" s="98">
        <f t="shared" si="599"/>
        <v>0</v>
      </c>
      <c r="FK553" s="99">
        <f>FK5</f>
        <v>1</v>
      </c>
      <c r="FL553" s="100"/>
      <c r="FM553" s="110"/>
      <c r="FN553" s="95">
        <f t="shared" si="600"/>
        <v>0</v>
      </c>
      <c r="FO553" s="15"/>
      <c r="FP553" s="24">
        <f t="shared" si="619"/>
        <v>0</v>
      </c>
      <c r="FQ553" s="5">
        <v>0</v>
      </c>
      <c r="FR553" s="8">
        <v>0</v>
      </c>
      <c r="FS553" s="84">
        <f t="shared" si="620"/>
        <v>500</v>
      </c>
      <c r="FT553" s="85">
        <f t="shared" si="621"/>
        <v>500</v>
      </c>
      <c r="FU553" s="85">
        <f t="shared" si="622"/>
        <v>500</v>
      </c>
      <c r="FV553" s="85">
        <f t="shared" si="623"/>
        <v>0.44159999999999999</v>
      </c>
      <c r="FW553" s="85">
        <f t="shared" si="624"/>
        <v>500</v>
      </c>
      <c r="FX553" s="85">
        <f t="shared" si="625"/>
        <v>500</v>
      </c>
      <c r="FY553" s="85">
        <f t="shared" si="626"/>
        <v>500</v>
      </c>
      <c r="FZ553" s="85">
        <f t="shared" si="627"/>
        <v>500</v>
      </c>
      <c r="GA553" s="85">
        <f t="shared" si="628"/>
        <v>500</v>
      </c>
      <c r="GB553" s="85">
        <f t="shared" si="629"/>
        <v>500</v>
      </c>
      <c r="GC553" s="85">
        <f t="shared" si="630"/>
        <v>500</v>
      </c>
      <c r="GD553" s="85">
        <f t="shared" si="631"/>
        <v>500</v>
      </c>
      <c r="GE553" s="85">
        <f t="shared" si="632"/>
        <v>500</v>
      </c>
      <c r="GF553" s="85">
        <f t="shared" si="633"/>
        <v>500</v>
      </c>
      <c r="GG553" s="85">
        <f t="shared" si="634"/>
        <v>500</v>
      </c>
      <c r="GH553" s="101">
        <f t="shared" si="601"/>
        <v>1</v>
      </c>
      <c r="GI553" s="102">
        <f t="shared" si="602"/>
        <v>0.44159999999999999</v>
      </c>
      <c r="GJ553" s="102">
        <f t="shared" si="603"/>
        <v>0.44159999999999999</v>
      </c>
      <c r="GK553" s="79">
        <f>ROW()</f>
        <v>553</v>
      </c>
    </row>
    <row r="554" spans="1:193" s="12" customFormat="1" ht="50.1" customHeight="1">
      <c r="A554" s="17">
        <f>ROW()</f>
        <v>554</v>
      </c>
      <c r="B554" s="32">
        <f t="shared" si="635"/>
        <v>548</v>
      </c>
      <c r="C554" s="33">
        <f t="shared" si="636"/>
        <v>548</v>
      </c>
      <c r="D554" s="31" t="s">
        <v>118</v>
      </c>
      <c r="E554" s="390">
        <f t="shared" si="604"/>
        <v>2.7880240499999998</v>
      </c>
      <c r="F554" s="107">
        <f t="shared" si="570"/>
        <v>3.2631713499999999</v>
      </c>
      <c r="G554" s="3">
        <v>0</v>
      </c>
      <c r="H554" s="4">
        <v>0</v>
      </c>
      <c r="I554" s="63"/>
      <c r="J554" s="15"/>
      <c r="K554" s="13"/>
      <c r="L554" s="98">
        <f t="shared" si="571"/>
        <v>1</v>
      </c>
      <c r="M554" s="99">
        <f>M5</f>
        <v>0.94499999999999995</v>
      </c>
      <c r="N554" s="100">
        <v>3.1219999999999999</v>
      </c>
      <c r="O554" s="110"/>
      <c r="P554" s="95">
        <f t="shared" si="572"/>
        <v>2.9502899999999999</v>
      </c>
      <c r="Q554" s="15"/>
      <c r="R554" s="24">
        <f t="shared" si="605"/>
        <v>2</v>
      </c>
      <c r="S554" s="25">
        <v>0</v>
      </c>
      <c r="T554" s="63"/>
      <c r="U554" s="15"/>
      <c r="V554" s="13"/>
      <c r="W554" s="98">
        <f t="shared" si="573"/>
        <v>0</v>
      </c>
      <c r="X554" s="99">
        <f>X5</f>
        <v>0.97</v>
      </c>
      <c r="Y554" s="100"/>
      <c r="Z554" s="110"/>
      <c r="AA554" s="95">
        <f t="shared" si="574"/>
        <v>0</v>
      </c>
      <c r="AB554" s="15"/>
      <c r="AC554" s="24">
        <f t="shared" si="606"/>
        <v>0</v>
      </c>
      <c r="AD554" s="5">
        <v>0</v>
      </c>
      <c r="AE554" s="63"/>
      <c r="AF554" s="15"/>
      <c r="AG554" s="13"/>
      <c r="AH554" s="98">
        <f t="shared" si="575"/>
        <v>0</v>
      </c>
      <c r="AI554" s="99">
        <f>AI5</f>
        <v>0.95499999999999996</v>
      </c>
      <c r="AJ554" s="100"/>
      <c r="AK554" s="110"/>
      <c r="AL554" s="95">
        <f t="shared" si="576"/>
        <v>0</v>
      </c>
      <c r="AM554" s="15"/>
      <c r="AN554" s="24">
        <f t="shared" si="607"/>
        <v>0</v>
      </c>
      <c r="AO554" s="5">
        <v>0</v>
      </c>
      <c r="AP554" s="63"/>
      <c r="AQ554" s="15"/>
      <c r="AR554" s="13"/>
      <c r="AS554" s="98">
        <f t="shared" si="577"/>
        <v>1</v>
      </c>
      <c r="AT554" s="99">
        <f>AT5</f>
        <v>0.96</v>
      </c>
      <c r="AU554" s="100">
        <v>4.22</v>
      </c>
      <c r="AV554" s="110"/>
      <c r="AW554" s="95">
        <f t="shared" si="578"/>
        <v>4.0511999999999997</v>
      </c>
      <c r="AX554" s="15"/>
      <c r="AY554" s="24">
        <f t="shared" si="608"/>
        <v>3</v>
      </c>
      <c r="AZ554" s="5">
        <v>0</v>
      </c>
      <c r="BA554" s="63"/>
      <c r="BB554" s="15"/>
      <c r="BC554" s="13"/>
      <c r="BD554" s="98">
        <f t="shared" si="579"/>
        <v>0</v>
      </c>
      <c r="BE554" s="99">
        <f>BE5</f>
        <v>0.98</v>
      </c>
      <c r="BF554" s="100"/>
      <c r="BG554" s="110"/>
      <c r="BH554" s="95">
        <f t="shared" si="580"/>
        <v>0</v>
      </c>
      <c r="BI554" s="15"/>
      <c r="BJ554" s="24">
        <f t="shared" si="609"/>
        <v>0</v>
      </c>
      <c r="BK554" s="5">
        <v>0</v>
      </c>
      <c r="BL554" s="63"/>
      <c r="BM554" s="15"/>
      <c r="BN554" s="13"/>
      <c r="BO554" s="98">
        <f t="shared" si="581"/>
        <v>1</v>
      </c>
      <c r="BP554" s="99">
        <f>BP5</f>
        <v>0.94499999999999995</v>
      </c>
      <c r="BQ554" s="100">
        <v>2.9502899999999999</v>
      </c>
      <c r="BR554" s="110"/>
      <c r="BS554" s="95">
        <f t="shared" si="582"/>
        <v>2.7880240499999998</v>
      </c>
      <c r="BT554" s="15"/>
      <c r="BU554" s="24">
        <f t="shared" si="610"/>
        <v>1</v>
      </c>
      <c r="BV554" s="5">
        <v>0</v>
      </c>
      <c r="BW554" s="63"/>
      <c r="BX554" s="15"/>
      <c r="BY554" s="13"/>
      <c r="BZ554" s="98">
        <f t="shared" si="583"/>
        <v>0</v>
      </c>
      <c r="CA554" s="99">
        <f>CA5</f>
        <v>1</v>
      </c>
      <c r="CB554" s="100"/>
      <c r="CC554" s="110"/>
      <c r="CD554" s="95">
        <f t="shared" si="584"/>
        <v>0</v>
      </c>
      <c r="CE554" s="15"/>
      <c r="CF554" s="24">
        <f t="shared" si="611"/>
        <v>0</v>
      </c>
      <c r="CG554" s="5">
        <v>0</v>
      </c>
      <c r="CH554" s="63"/>
      <c r="CI554" s="15"/>
      <c r="CJ554" s="13"/>
      <c r="CK554" s="98">
        <f t="shared" si="585"/>
        <v>0</v>
      </c>
      <c r="CL554" s="99">
        <f>CL5</f>
        <v>1</v>
      </c>
      <c r="CM554" s="100"/>
      <c r="CN554" s="110"/>
      <c r="CO554" s="95">
        <f t="shared" si="586"/>
        <v>0</v>
      </c>
      <c r="CP554" s="15"/>
      <c r="CQ554" s="24">
        <f t="shared" si="612"/>
        <v>0</v>
      </c>
      <c r="CR554" s="5">
        <v>0</v>
      </c>
      <c r="CS554" s="63"/>
      <c r="CT554" s="15"/>
      <c r="CU554" s="13"/>
      <c r="CV554" s="98">
        <f t="shared" si="587"/>
        <v>0</v>
      </c>
      <c r="CW554" s="99">
        <f>CW5</f>
        <v>1</v>
      </c>
      <c r="CX554" s="100"/>
      <c r="CY554" s="110"/>
      <c r="CZ554" s="95">
        <f t="shared" si="588"/>
        <v>0</v>
      </c>
      <c r="DA554" s="15"/>
      <c r="DB554" s="24">
        <f t="shared" si="613"/>
        <v>0</v>
      </c>
      <c r="DC554" s="5">
        <v>0</v>
      </c>
      <c r="DD554" s="63"/>
      <c r="DE554" s="15"/>
      <c r="DF554" s="13"/>
      <c r="DG554" s="98">
        <f t="shared" si="589"/>
        <v>0</v>
      </c>
      <c r="DH554" s="99">
        <f>DH5</f>
        <v>1</v>
      </c>
      <c r="DI554" s="100"/>
      <c r="DJ554" s="110"/>
      <c r="DK554" s="95">
        <f t="shared" si="590"/>
        <v>0</v>
      </c>
      <c r="DL554" s="15"/>
      <c r="DM554" s="24">
        <f t="shared" si="614"/>
        <v>0</v>
      </c>
      <c r="DN554" s="5">
        <v>0</v>
      </c>
      <c r="DO554" s="63"/>
      <c r="DP554" s="15"/>
      <c r="DQ554" s="13"/>
      <c r="DR554" s="98">
        <f t="shared" si="591"/>
        <v>0</v>
      </c>
      <c r="DS554" s="99">
        <f>DS5</f>
        <v>1</v>
      </c>
      <c r="DT554" s="100"/>
      <c r="DU554" s="110"/>
      <c r="DV554" s="95">
        <f t="shared" si="592"/>
        <v>0</v>
      </c>
      <c r="DW554" s="15"/>
      <c r="DX554" s="24">
        <f t="shared" si="615"/>
        <v>0</v>
      </c>
      <c r="DY554" s="5">
        <v>0</v>
      </c>
      <c r="DZ554" s="63"/>
      <c r="EA554" s="15"/>
      <c r="EB554" s="13"/>
      <c r="EC554" s="98">
        <f t="shared" si="593"/>
        <v>0</v>
      </c>
      <c r="ED554" s="99">
        <f>ED5</f>
        <v>1</v>
      </c>
      <c r="EE554" s="100"/>
      <c r="EF554" s="110"/>
      <c r="EG554" s="95">
        <f t="shared" si="594"/>
        <v>0</v>
      </c>
      <c r="EH554" s="15"/>
      <c r="EI554" s="24">
        <f t="shared" si="616"/>
        <v>0</v>
      </c>
      <c r="EJ554" s="5">
        <v>0</v>
      </c>
      <c r="EK554" s="63"/>
      <c r="EL554" s="15"/>
      <c r="EM554" s="13"/>
      <c r="EN554" s="98">
        <f t="shared" si="595"/>
        <v>0</v>
      </c>
      <c r="EO554" s="99">
        <f>EO5</f>
        <v>1</v>
      </c>
      <c r="EP554" s="100"/>
      <c r="EQ554" s="110"/>
      <c r="ER554" s="95">
        <f t="shared" si="596"/>
        <v>0</v>
      </c>
      <c r="ES554" s="15"/>
      <c r="ET554" s="24">
        <f t="shared" si="617"/>
        <v>0</v>
      </c>
      <c r="EU554" s="5">
        <v>0</v>
      </c>
      <c r="EV554" s="63"/>
      <c r="EW554" s="15"/>
      <c r="EX554" s="13"/>
      <c r="EY554" s="98">
        <f t="shared" si="597"/>
        <v>0</v>
      </c>
      <c r="EZ554" s="99">
        <f>EZ5</f>
        <v>1</v>
      </c>
      <c r="FA554" s="100"/>
      <c r="FB554" s="110"/>
      <c r="FC554" s="95">
        <f t="shared" si="598"/>
        <v>0</v>
      </c>
      <c r="FD554" s="15"/>
      <c r="FE554" s="24">
        <f t="shared" si="618"/>
        <v>0</v>
      </c>
      <c r="FF554" s="5">
        <v>0</v>
      </c>
      <c r="FG554" s="63"/>
      <c r="FH554" s="15"/>
      <c r="FI554" s="13"/>
      <c r="FJ554" s="98">
        <f t="shared" si="599"/>
        <v>0</v>
      </c>
      <c r="FK554" s="99">
        <f>FK5</f>
        <v>1</v>
      </c>
      <c r="FL554" s="100"/>
      <c r="FM554" s="110"/>
      <c r="FN554" s="95">
        <f t="shared" si="600"/>
        <v>0</v>
      </c>
      <c r="FO554" s="15"/>
      <c r="FP554" s="24">
        <f t="shared" si="619"/>
        <v>0</v>
      </c>
      <c r="FQ554" s="5">
        <v>0</v>
      </c>
      <c r="FR554" s="8">
        <v>0</v>
      </c>
      <c r="FS554" s="84">
        <f t="shared" si="620"/>
        <v>2.9502899999999999</v>
      </c>
      <c r="FT554" s="85">
        <f t="shared" si="621"/>
        <v>500</v>
      </c>
      <c r="FU554" s="85">
        <f t="shared" si="622"/>
        <v>500</v>
      </c>
      <c r="FV554" s="85">
        <f t="shared" si="623"/>
        <v>4.0511999999999997</v>
      </c>
      <c r="FW554" s="85">
        <f t="shared" si="624"/>
        <v>500</v>
      </c>
      <c r="FX554" s="85">
        <f t="shared" si="625"/>
        <v>2.7880240499999998</v>
      </c>
      <c r="FY554" s="85">
        <f t="shared" si="626"/>
        <v>500</v>
      </c>
      <c r="FZ554" s="85">
        <f t="shared" si="627"/>
        <v>500</v>
      </c>
      <c r="GA554" s="85">
        <f t="shared" si="628"/>
        <v>500</v>
      </c>
      <c r="GB554" s="85">
        <f t="shared" si="629"/>
        <v>500</v>
      </c>
      <c r="GC554" s="85">
        <f t="shared" si="630"/>
        <v>500</v>
      </c>
      <c r="GD554" s="85">
        <f t="shared" si="631"/>
        <v>500</v>
      </c>
      <c r="GE554" s="85">
        <f t="shared" si="632"/>
        <v>500</v>
      </c>
      <c r="GF554" s="85">
        <f t="shared" si="633"/>
        <v>500</v>
      </c>
      <c r="GG554" s="85">
        <f t="shared" si="634"/>
        <v>500</v>
      </c>
      <c r="GH554" s="101">
        <f t="shared" si="601"/>
        <v>3</v>
      </c>
      <c r="GI554" s="102">
        <f t="shared" si="602"/>
        <v>9.7895140499999993</v>
      </c>
      <c r="GJ554" s="102">
        <f t="shared" si="603"/>
        <v>3.2631713499999999</v>
      </c>
      <c r="GK554" s="79">
        <f>ROW()</f>
        <v>554</v>
      </c>
    </row>
    <row r="555" spans="1:193" s="12" customFormat="1" ht="50.1" customHeight="1">
      <c r="A555" s="17">
        <f>ROW()</f>
        <v>555</v>
      </c>
      <c r="B555" s="32">
        <f t="shared" si="635"/>
        <v>549</v>
      </c>
      <c r="C555" s="33">
        <f t="shared" si="636"/>
        <v>549</v>
      </c>
      <c r="D555" s="31" t="s">
        <v>119</v>
      </c>
      <c r="E555" s="390">
        <f t="shared" si="604"/>
        <v>3.5185184999999994</v>
      </c>
      <c r="F555" s="107">
        <f t="shared" si="570"/>
        <v>3.7579394999999995</v>
      </c>
      <c r="G555" s="3">
        <v>0</v>
      </c>
      <c r="H555" s="4">
        <v>0</v>
      </c>
      <c r="I555" s="63"/>
      <c r="J555" s="15"/>
      <c r="K555" s="13"/>
      <c r="L555" s="98">
        <f t="shared" si="571"/>
        <v>1</v>
      </c>
      <c r="M555" s="99">
        <f>M5</f>
        <v>0.94499999999999995</v>
      </c>
      <c r="N555" s="100">
        <v>3.94</v>
      </c>
      <c r="O555" s="110">
        <v>161315</v>
      </c>
      <c r="P555" s="95">
        <f t="shared" si="572"/>
        <v>3.7232999999999996</v>
      </c>
      <c r="Q555" s="15"/>
      <c r="R555" s="24">
        <f t="shared" si="605"/>
        <v>2</v>
      </c>
      <c r="S555" s="25">
        <v>0</v>
      </c>
      <c r="T555" s="63"/>
      <c r="U555" s="15"/>
      <c r="V555" s="13"/>
      <c r="W555" s="98">
        <f t="shared" si="573"/>
        <v>0</v>
      </c>
      <c r="X555" s="99">
        <f>X5</f>
        <v>0.97</v>
      </c>
      <c r="Y555" s="100"/>
      <c r="Z555" s="110"/>
      <c r="AA555" s="95">
        <f t="shared" si="574"/>
        <v>0</v>
      </c>
      <c r="AB555" s="15"/>
      <c r="AC555" s="24">
        <f t="shared" si="606"/>
        <v>0</v>
      </c>
      <c r="AD555" s="5">
        <v>0</v>
      </c>
      <c r="AE555" s="63"/>
      <c r="AF555" s="15"/>
      <c r="AG555" s="13"/>
      <c r="AH555" s="98">
        <f t="shared" si="575"/>
        <v>0</v>
      </c>
      <c r="AI555" s="99">
        <f>AI5</f>
        <v>0.95499999999999996</v>
      </c>
      <c r="AJ555" s="100"/>
      <c r="AK555" s="110"/>
      <c r="AL555" s="95">
        <f t="shared" si="576"/>
        <v>0</v>
      </c>
      <c r="AM555" s="15"/>
      <c r="AN555" s="24">
        <f t="shared" si="607"/>
        <v>0</v>
      </c>
      <c r="AO555" s="5">
        <v>0</v>
      </c>
      <c r="AP555" s="63"/>
      <c r="AQ555" s="15"/>
      <c r="AR555" s="13"/>
      <c r="AS555" s="98">
        <f t="shared" si="577"/>
        <v>1</v>
      </c>
      <c r="AT555" s="99">
        <f>AT5</f>
        <v>0.96</v>
      </c>
      <c r="AU555" s="100">
        <v>4.2</v>
      </c>
      <c r="AV555" s="110"/>
      <c r="AW555" s="95">
        <f t="shared" si="578"/>
        <v>4.032</v>
      </c>
      <c r="AX555" s="15"/>
      <c r="AY555" s="24">
        <f t="shared" si="608"/>
        <v>3</v>
      </c>
      <c r="AZ555" s="5">
        <v>0</v>
      </c>
      <c r="BA555" s="63"/>
      <c r="BB555" s="15"/>
      <c r="BC555" s="13"/>
      <c r="BD555" s="98">
        <f t="shared" si="579"/>
        <v>0</v>
      </c>
      <c r="BE555" s="99">
        <f>BE5</f>
        <v>0.98</v>
      </c>
      <c r="BF555" s="100"/>
      <c r="BG555" s="110"/>
      <c r="BH555" s="95">
        <f t="shared" si="580"/>
        <v>0</v>
      </c>
      <c r="BI555" s="15"/>
      <c r="BJ555" s="24">
        <f t="shared" si="609"/>
        <v>0</v>
      </c>
      <c r="BK555" s="5">
        <v>0</v>
      </c>
      <c r="BL555" s="63"/>
      <c r="BM555" s="15"/>
      <c r="BN555" s="13"/>
      <c r="BO555" s="98">
        <f t="shared" si="581"/>
        <v>1</v>
      </c>
      <c r="BP555" s="99">
        <f>BP5</f>
        <v>0.94499999999999995</v>
      </c>
      <c r="BQ555" s="100">
        <v>3.7232999999999996</v>
      </c>
      <c r="BR555" s="110"/>
      <c r="BS555" s="95">
        <f t="shared" si="582"/>
        <v>3.5185184999999994</v>
      </c>
      <c r="BT555" s="15"/>
      <c r="BU555" s="24">
        <f t="shared" si="610"/>
        <v>1</v>
      </c>
      <c r="BV555" s="5">
        <v>0</v>
      </c>
      <c r="BW555" s="63"/>
      <c r="BX555" s="15"/>
      <c r="BY555" s="13"/>
      <c r="BZ555" s="98">
        <f t="shared" si="583"/>
        <v>0</v>
      </c>
      <c r="CA555" s="99">
        <f>CA5</f>
        <v>1</v>
      </c>
      <c r="CB555" s="100"/>
      <c r="CC555" s="110"/>
      <c r="CD555" s="95">
        <f t="shared" si="584"/>
        <v>0</v>
      </c>
      <c r="CE555" s="15"/>
      <c r="CF555" s="24">
        <f t="shared" si="611"/>
        <v>0</v>
      </c>
      <c r="CG555" s="5">
        <v>0</v>
      </c>
      <c r="CH555" s="63"/>
      <c r="CI555" s="15"/>
      <c r="CJ555" s="13"/>
      <c r="CK555" s="98">
        <f t="shared" si="585"/>
        <v>0</v>
      </c>
      <c r="CL555" s="99">
        <f>CL5</f>
        <v>1</v>
      </c>
      <c r="CM555" s="100"/>
      <c r="CN555" s="110"/>
      <c r="CO555" s="95">
        <f t="shared" si="586"/>
        <v>0</v>
      </c>
      <c r="CP555" s="15"/>
      <c r="CQ555" s="24">
        <f t="shared" si="612"/>
        <v>0</v>
      </c>
      <c r="CR555" s="5">
        <v>0</v>
      </c>
      <c r="CS555" s="63"/>
      <c r="CT555" s="15"/>
      <c r="CU555" s="13"/>
      <c r="CV555" s="98">
        <f t="shared" si="587"/>
        <v>0</v>
      </c>
      <c r="CW555" s="99">
        <f>CW5</f>
        <v>1</v>
      </c>
      <c r="CX555" s="100"/>
      <c r="CY555" s="110"/>
      <c r="CZ555" s="95">
        <f t="shared" si="588"/>
        <v>0</v>
      </c>
      <c r="DA555" s="15"/>
      <c r="DB555" s="24">
        <f t="shared" si="613"/>
        <v>0</v>
      </c>
      <c r="DC555" s="5">
        <v>0</v>
      </c>
      <c r="DD555" s="63"/>
      <c r="DE555" s="15"/>
      <c r="DF555" s="13"/>
      <c r="DG555" s="98">
        <f t="shared" si="589"/>
        <v>0</v>
      </c>
      <c r="DH555" s="99">
        <f>DH5</f>
        <v>1</v>
      </c>
      <c r="DI555" s="100"/>
      <c r="DJ555" s="110"/>
      <c r="DK555" s="95">
        <f t="shared" si="590"/>
        <v>0</v>
      </c>
      <c r="DL555" s="15"/>
      <c r="DM555" s="24">
        <f t="shared" si="614"/>
        <v>0</v>
      </c>
      <c r="DN555" s="5">
        <v>0</v>
      </c>
      <c r="DO555" s="63"/>
      <c r="DP555" s="15"/>
      <c r="DQ555" s="13"/>
      <c r="DR555" s="98">
        <f t="shared" si="591"/>
        <v>0</v>
      </c>
      <c r="DS555" s="99">
        <f>DS5</f>
        <v>1</v>
      </c>
      <c r="DT555" s="100"/>
      <c r="DU555" s="110"/>
      <c r="DV555" s="95">
        <f t="shared" si="592"/>
        <v>0</v>
      </c>
      <c r="DW555" s="15"/>
      <c r="DX555" s="24">
        <f t="shared" si="615"/>
        <v>0</v>
      </c>
      <c r="DY555" s="5">
        <v>0</v>
      </c>
      <c r="DZ555" s="63"/>
      <c r="EA555" s="15"/>
      <c r="EB555" s="13"/>
      <c r="EC555" s="98">
        <f t="shared" si="593"/>
        <v>0</v>
      </c>
      <c r="ED555" s="99">
        <f>ED5</f>
        <v>1</v>
      </c>
      <c r="EE555" s="100"/>
      <c r="EF555" s="110"/>
      <c r="EG555" s="95">
        <f t="shared" si="594"/>
        <v>0</v>
      </c>
      <c r="EH555" s="15"/>
      <c r="EI555" s="24">
        <f t="shared" si="616"/>
        <v>0</v>
      </c>
      <c r="EJ555" s="5">
        <v>0</v>
      </c>
      <c r="EK555" s="63"/>
      <c r="EL555" s="15"/>
      <c r="EM555" s="13"/>
      <c r="EN555" s="98">
        <f t="shared" si="595"/>
        <v>0</v>
      </c>
      <c r="EO555" s="99">
        <f>EO5</f>
        <v>1</v>
      </c>
      <c r="EP555" s="100"/>
      <c r="EQ555" s="110"/>
      <c r="ER555" s="95">
        <f t="shared" si="596"/>
        <v>0</v>
      </c>
      <c r="ES555" s="15"/>
      <c r="ET555" s="24">
        <f t="shared" si="617"/>
        <v>0</v>
      </c>
      <c r="EU555" s="5">
        <v>0</v>
      </c>
      <c r="EV555" s="63"/>
      <c r="EW555" s="15"/>
      <c r="EX555" s="13"/>
      <c r="EY555" s="98">
        <f t="shared" si="597"/>
        <v>0</v>
      </c>
      <c r="EZ555" s="99">
        <f>EZ5</f>
        <v>1</v>
      </c>
      <c r="FA555" s="100"/>
      <c r="FB555" s="110"/>
      <c r="FC555" s="95">
        <f t="shared" si="598"/>
        <v>0</v>
      </c>
      <c r="FD555" s="15"/>
      <c r="FE555" s="24">
        <f t="shared" si="618"/>
        <v>0</v>
      </c>
      <c r="FF555" s="5">
        <v>0</v>
      </c>
      <c r="FG555" s="63"/>
      <c r="FH555" s="15"/>
      <c r="FI555" s="13"/>
      <c r="FJ555" s="98">
        <f t="shared" si="599"/>
        <v>0</v>
      </c>
      <c r="FK555" s="99">
        <f>FK5</f>
        <v>1</v>
      </c>
      <c r="FL555" s="100"/>
      <c r="FM555" s="110"/>
      <c r="FN555" s="95">
        <f t="shared" si="600"/>
        <v>0</v>
      </c>
      <c r="FO555" s="15"/>
      <c r="FP555" s="24">
        <f t="shared" si="619"/>
        <v>0</v>
      </c>
      <c r="FQ555" s="5">
        <v>0</v>
      </c>
      <c r="FR555" s="8">
        <v>0</v>
      </c>
      <c r="FS555" s="84">
        <f t="shared" si="620"/>
        <v>3.7232999999999996</v>
      </c>
      <c r="FT555" s="85">
        <f t="shared" si="621"/>
        <v>500</v>
      </c>
      <c r="FU555" s="85">
        <f t="shared" si="622"/>
        <v>500</v>
      </c>
      <c r="FV555" s="85">
        <f t="shared" si="623"/>
        <v>4.032</v>
      </c>
      <c r="FW555" s="85">
        <f t="shared" si="624"/>
        <v>500</v>
      </c>
      <c r="FX555" s="85">
        <f t="shared" si="625"/>
        <v>3.5185184999999994</v>
      </c>
      <c r="FY555" s="85">
        <f t="shared" si="626"/>
        <v>500</v>
      </c>
      <c r="FZ555" s="85">
        <f t="shared" si="627"/>
        <v>500</v>
      </c>
      <c r="GA555" s="85">
        <f t="shared" si="628"/>
        <v>500</v>
      </c>
      <c r="GB555" s="85">
        <f t="shared" si="629"/>
        <v>500</v>
      </c>
      <c r="GC555" s="85">
        <f t="shared" si="630"/>
        <v>500</v>
      </c>
      <c r="GD555" s="85">
        <f t="shared" si="631"/>
        <v>500</v>
      </c>
      <c r="GE555" s="85">
        <f t="shared" si="632"/>
        <v>500</v>
      </c>
      <c r="GF555" s="85">
        <f t="shared" si="633"/>
        <v>500</v>
      </c>
      <c r="GG555" s="85">
        <f t="shared" si="634"/>
        <v>500</v>
      </c>
      <c r="GH555" s="101">
        <f t="shared" si="601"/>
        <v>3</v>
      </c>
      <c r="GI555" s="102">
        <f t="shared" si="602"/>
        <v>11.273818499999999</v>
      </c>
      <c r="GJ555" s="102">
        <f t="shared" si="603"/>
        <v>3.7579394999999995</v>
      </c>
      <c r="GK555" s="79">
        <f>ROW()</f>
        <v>555</v>
      </c>
    </row>
    <row r="556" spans="1:193" s="12" customFormat="1" ht="50.1" customHeight="1">
      <c r="A556" s="17">
        <f>ROW()</f>
        <v>556</v>
      </c>
      <c r="B556" s="32">
        <f t="shared" si="635"/>
        <v>550</v>
      </c>
      <c r="C556" s="33">
        <f t="shared" si="636"/>
        <v>550</v>
      </c>
      <c r="D556" s="31" t="s">
        <v>120</v>
      </c>
      <c r="E556" s="390">
        <f t="shared" si="604"/>
        <v>0.18396314999999996</v>
      </c>
      <c r="F556" s="107">
        <f t="shared" si="570"/>
        <v>0.25877771666666666</v>
      </c>
      <c r="G556" s="3">
        <v>0</v>
      </c>
      <c r="H556" s="4">
        <v>0</v>
      </c>
      <c r="I556" s="63"/>
      <c r="J556" s="15"/>
      <c r="K556" s="13"/>
      <c r="L556" s="98">
        <f t="shared" si="571"/>
        <v>1</v>
      </c>
      <c r="M556" s="99">
        <f>M5</f>
        <v>0.94499999999999995</v>
      </c>
      <c r="N556" s="100">
        <v>0.20599999999999999</v>
      </c>
      <c r="O556" s="110">
        <v>161317</v>
      </c>
      <c r="P556" s="95">
        <f t="shared" si="572"/>
        <v>0.19466999999999998</v>
      </c>
      <c r="Q556" s="15"/>
      <c r="R556" s="24">
        <f t="shared" si="605"/>
        <v>2</v>
      </c>
      <c r="S556" s="25">
        <v>0</v>
      </c>
      <c r="T556" s="63"/>
      <c r="U556" s="15"/>
      <c r="V556" s="13"/>
      <c r="W556" s="98">
        <f t="shared" si="573"/>
        <v>1</v>
      </c>
      <c r="X556" s="99">
        <f>X5</f>
        <v>0.97</v>
      </c>
      <c r="Y556" s="100">
        <v>0.41</v>
      </c>
      <c r="Z556" s="110"/>
      <c r="AA556" s="95">
        <f t="shared" si="574"/>
        <v>0.39769999999999994</v>
      </c>
      <c r="AB556" s="15"/>
      <c r="AC556" s="24">
        <f t="shared" si="606"/>
        <v>3</v>
      </c>
      <c r="AD556" s="5">
        <v>0</v>
      </c>
      <c r="AE556" s="63"/>
      <c r="AF556" s="15"/>
      <c r="AG556" s="13"/>
      <c r="AH556" s="98">
        <f t="shared" si="575"/>
        <v>0</v>
      </c>
      <c r="AI556" s="99">
        <f>AI5</f>
        <v>0.95499999999999996</v>
      </c>
      <c r="AJ556" s="100"/>
      <c r="AK556" s="110"/>
      <c r="AL556" s="95">
        <f t="shared" si="576"/>
        <v>0</v>
      </c>
      <c r="AM556" s="15"/>
      <c r="AN556" s="24">
        <f t="shared" si="607"/>
        <v>0</v>
      </c>
      <c r="AO556" s="5">
        <v>0</v>
      </c>
      <c r="AP556" s="63"/>
      <c r="AQ556" s="15"/>
      <c r="AR556" s="13"/>
      <c r="AS556" s="98">
        <f t="shared" si="577"/>
        <v>0</v>
      </c>
      <c r="AT556" s="99">
        <f>AT5</f>
        <v>0.96</v>
      </c>
      <c r="AU556" s="100"/>
      <c r="AV556" s="110"/>
      <c r="AW556" s="95">
        <f t="shared" si="578"/>
        <v>0</v>
      </c>
      <c r="AX556" s="15"/>
      <c r="AY556" s="24">
        <f t="shared" si="608"/>
        <v>0</v>
      </c>
      <c r="AZ556" s="5">
        <v>0</v>
      </c>
      <c r="BA556" s="63"/>
      <c r="BB556" s="15"/>
      <c r="BC556" s="13"/>
      <c r="BD556" s="98">
        <f t="shared" si="579"/>
        <v>0</v>
      </c>
      <c r="BE556" s="99">
        <f>BE5</f>
        <v>0.98</v>
      </c>
      <c r="BF556" s="100"/>
      <c r="BG556" s="110"/>
      <c r="BH556" s="95">
        <f t="shared" si="580"/>
        <v>0</v>
      </c>
      <c r="BI556" s="15"/>
      <c r="BJ556" s="24">
        <f t="shared" si="609"/>
        <v>0</v>
      </c>
      <c r="BK556" s="5">
        <v>0</v>
      </c>
      <c r="BL556" s="63"/>
      <c r="BM556" s="15"/>
      <c r="BN556" s="13"/>
      <c r="BO556" s="98">
        <f t="shared" si="581"/>
        <v>1</v>
      </c>
      <c r="BP556" s="99">
        <f>BP5</f>
        <v>0.94499999999999995</v>
      </c>
      <c r="BQ556" s="100">
        <v>0.19466999999999998</v>
      </c>
      <c r="BR556" s="110"/>
      <c r="BS556" s="95">
        <f t="shared" si="582"/>
        <v>0.18396314999999996</v>
      </c>
      <c r="BT556" s="15"/>
      <c r="BU556" s="24">
        <f t="shared" si="610"/>
        <v>1</v>
      </c>
      <c r="BV556" s="5">
        <v>0</v>
      </c>
      <c r="BW556" s="63"/>
      <c r="BX556" s="15"/>
      <c r="BY556" s="13"/>
      <c r="BZ556" s="98">
        <f t="shared" si="583"/>
        <v>0</v>
      </c>
      <c r="CA556" s="99">
        <f>CA5</f>
        <v>1</v>
      </c>
      <c r="CB556" s="100"/>
      <c r="CC556" s="110"/>
      <c r="CD556" s="95">
        <f t="shared" si="584"/>
        <v>0</v>
      </c>
      <c r="CE556" s="15"/>
      <c r="CF556" s="24">
        <f t="shared" si="611"/>
        <v>0</v>
      </c>
      <c r="CG556" s="5">
        <v>0</v>
      </c>
      <c r="CH556" s="63"/>
      <c r="CI556" s="15"/>
      <c r="CJ556" s="13"/>
      <c r="CK556" s="98">
        <f t="shared" si="585"/>
        <v>0</v>
      </c>
      <c r="CL556" s="99">
        <f>CL5</f>
        <v>1</v>
      </c>
      <c r="CM556" s="100"/>
      <c r="CN556" s="110"/>
      <c r="CO556" s="95">
        <f t="shared" si="586"/>
        <v>0</v>
      </c>
      <c r="CP556" s="15"/>
      <c r="CQ556" s="24">
        <f t="shared" si="612"/>
        <v>0</v>
      </c>
      <c r="CR556" s="5">
        <v>0</v>
      </c>
      <c r="CS556" s="63"/>
      <c r="CT556" s="15"/>
      <c r="CU556" s="13"/>
      <c r="CV556" s="98">
        <f t="shared" si="587"/>
        <v>0</v>
      </c>
      <c r="CW556" s="99">
        <f>CW5</f>
        <v>1</v>
      </c>
      <c r="CX556" s="100"/>
      <c r="CY556" s="110"/>
      <c r="CZ556" s="95">
        <f t="shared" si="588"/>
        <v>0</v>
      </c>
      <c r="DA556" s="15"/>
      <c r="DB556" s="24">
        <f t="shared" si="613"/>
        <v>0</v>
      </c>
      <c r="DC556" s="5">
        <v>0</v>
      </c>
      <c r="DD556" s="63"/>
      <c r="DE556" s="15"/>
      <c r="DF556" s="13"/>
      <c r="DG556" s="98">
        <f t="shared" si="589"/>
        <v>0</v>
      </c>
      <c r="DH556" s="99">
        <f>DH5</f>
        <v>1</v>
      </c>
      <c r="DI556" s="100"/>
      <c r="DJ556" s="110"/>
      <c r="DK556" s="95">
        <f t="shared" si="590"/>
        <v>0</v>
      </c>
      <c r="DL556" s="15"/>
      <c r="DM556" s="24">
        <f t="shared" si="614"/>
        <v>0</v>
      </c>
      <c r="DN556" s="5">
        <v>0</v>
      </c>
      <c r="DO556" s="63"/>
      <c r="DP556" s="15"/>
      <c r="DQ556" s="13"/>
      <c r="DR556" s="98">
        <f t="shared" si="591"/>
        <v>0</v>
      </c>
      <c r="DS556" s="99">
        <f>DS5</f>
        <v>1</v>
      </c>
      <c r="DT556" s="100"/>
      <c r="DU556" s="110"/>
      <c r="DV556" s="95">
        <f t="shared" si="592"/>
        <v>0</v>
      </c>
      <c r="DW556" s="15"/>
      <c r="DX556" s="24">
        <f t="shared" si="615"/>
        <v>0</v>
      </c>
      <c r="DY556" s="5">
        <v>0</v>
      </c>
      <c r="DZ556" s="63"/>
      <c r="EA556" s="15"/>
      <c r="EB556" s="13"/>
      <c r="EC556" s="98">
        <f t="shared" si="593"/>
        <v>0</v>
      </c>
      <c r="ED556" s="99">
        <f>ED5</f>
        <v>1</v>
      </c>
      <c r="EE556" s="100"/>
      <c r="EF556" s="110"/>
      <c r="EG556" s="95">
        <f t="shared" si="594"/>
        <v>0</v>
      </c>
      <c r="EH556" s="15"/>
      <c r="EI556" s="24">
        <f t="shared" si="616"/>
        <v>0</v>
      </c>
      <c r="EJ556" s="5">
        <v>0</v>
      </c>
      <c r="EK556" s="63"/>
      <c r="EL556" s="15"/>
      <c r="EM556" s="13"/>
      <c r="EN556" s="98">
        <f t="shared" si="595"/>
        <v>0</v>
      </c>
      <c r="EO556" s="99">
        <f>EO5</f>
        <v>1</v>
      </c>
      <c r="EP556" s="100"/>
      <c r="EQ556" s="110"/>
      <c r="ER556" s="95">
        <f t="shared" si="596"/>
        <v>0</v>
      </c>
      <c r="ES556" s="15"/>
      <c r="ET556" s="24">
        <f t="shared" si="617"/>
        <v>0</v>
      </c>
      <c r="EU556" s="5">
        <v>0</v>
      </c>
      <c r="EV556" s="63"/>
      <c r="EW556" s="15"/>
      <c r="EX556" s="13"/>
      <c r="EY556" s="98">
        <f t="shared" si="597"/>
        <v>0</v>
      </c>
      <c r="EZ556" s="99">
        <f>EZ5</f>
        <v>1</v>
      </c>
      <c r="FA556" s="100"/>
      <c r="FB556" s="110"/>
      <c r="FC556" s="95">
        <f t="shared" si="598"/>
        <v>0</v>
      </c>
      <c r="FD556" s="15"/>
      <c r="FE556" s="24">
        <f t="shared" si="618"/>
        <v>0</v>
      </c>
      <c r="FF556" s="5">
        <v>0</v>
      </c>
      <c r="FG556" s="63"/>
      <c r="FH556" s="15"/>
      <c r="FI556" s="13"/>
      <c r="FJ556" s="98">
        <f t="shared" si="599"/>
        <v>0</v>
      </c>
      <c r="FK556" s="99">
        <f>FK5</f>
        <v>1</v>
      </c>
      <c r="FL556" s="100"/>
      <c r="FM556" s="110"/>
      <c r="FN556" s="95">
        <f t="shared" si="600"/>
        <v>0</v>
      </c>
      <c r="FO556" s="15"/>
      <c r="FP556" s="24">
        <f t="shared" si="619"/>
        <v>0</v>
      </c>
      <c r="FQ556" s="5">
        <v>0</v>
      </c>
      <c r="FR556" s="8">
        <v>0</v>
      </c>
      <c r="FS556" s="84">
        <f t="shared" si="620"/>
        <v>0.19466999999999998</v>
      </c>
      <c r="FT556" s="85">
        <f t="shared" si="621"/>
        <v>0.39769999999999994</v>
      </c>
      <c r="FU556" s="85">
        <f t="shared" si="622"/>
        <v>500</v>
      </c>
      <c r="FV556" s="85">
        <f t="shared" si="623"/>
        <v>500</v>
      </c>
      <c r="FW556" s="85">
        <f t="shared" si="624"/>
        <v>500</v>
      </c>
      <c r="FX556" s="85">
        <f t="shared" si="625"/>
        <v>0.18396314999999996</v>
      </c>
      <c r="FY556" s="85">
        <f t="shared" si="626"/>
        <v>500</v>
      </c>
      <c r="FZ556" s="85">
        <f t="shared" si="627"/>
        <v>500</v>
      </c>
      <c r="GA556" s="85">
        <f t="shared" si="628"/>
        <v>500</v>
      </c>
      <c r="GB556" s="85">
        <f t="shared" si="629"/>
        <v>500</v>
      </c>
      <c r="GC556" s="85">
        <f t="shared" si="630"/>
        <v>500</v>
      </c>
      <c r="GD556" s="85">
        <f t="shared" si="631"/>
        <v>500</v>
      </c>
      <c r="GE556" s="85">
        <f t="shared" si="632"/>
        <v>500</v>
      </c>
      <c r="GF556" s="85">
        <f t="shared" si="633"/>
        <v>500</v>
      </c>
      <c r="GG556" s="85">
        <f t="shared" si="634"/>
        <v>500</v>
      </c>
      <c r="GH556" s="101">
        <f t="shared" si="601"/>
        <v>3</v>
      </c>
      <c r="GI556" s="102">
        <f t="shared" si="602"/>
        <v>0.77633314999999992</v>
      </c>
      <c r="GJ556" s="102">
        <f t="shared" si="603"/>
        <v>0.25877771666666666</v>
      </c>
      <c r="GK556" s="79">
        <f>ROW()</f>
        <v>556</v>
      </c>
    </row>
    <row r="557" spans="1:193" s="12" customFormat="1" ht="50.1" customHeight="1">
      <c r="A557" s="17">
        <f>ROW()</f>
        <v>557</v>
      </c>
      <c r="B557" s="32">
        <f t="shared" si="635"/>
        <v>551</v>
      </c>
      <c r="C557" s="33">
        <f t="shared" si="636"/>
        <v>551</v>
      </c>
      <c r="D557" s="31" t="s">
        <v>121</v>
      </c>
      <c r="E557" s="390">
        <f t="shared" si="604"/>
        <v>2.8514288249999997</v>
      </c>
      <c r="F557" s="107">
        <f t="shared" si="570"/>
        <v>3.4112712750000003</v>
      </c>
      <c r="G557" s="3">
        <v>0</v>
      </c>
      <c r="H557" s="4">
        <v>0</v>
      </c>
      <c r="I557" s="63"/>
      <c r="J557" s="15"/>
      <c r="K557" s="13"/>
      <c r="L557" s="98">
        <f t="shared" si="571"/>
        <v>1</v>
      </c>
      <c r="M557" s="99">
        <f>M5</f>
        <v>0.94499999999999995</v>
      </c>
      <c r="N557" s="100">
        <v>3.1930000000000001</v>
      </c>
      <c r="O557" s="110">
        <v>161318</v>
      </c>
      <c r="P557" s="95">
        <f t="shared" si="572"/>
        <v>3.017385</v>
      </c>
      <c r="Q557" s="15"/>
      <c r="R557" s="24">
        <f t="shared" si="605"/>
        <v>2</v>
      </c>
      <c r="S557" s="25">
        <v>0</v>
      </c>
      <c r="T557" s="63"/>
      <c r="U557" s="15"/>
      <c r="V557" s="13"/>
      <c r="W557" s="98">
        <f t="shared" si="573"/>
        <v>1</v>
      </c>
      <c r="X557" s="99">
        <f>X5</f>
        <v>0.97</v>
      </c>
      <c r="Y557" s="100">
        <v>4.5</v>
      </c>
      <c r="Z557" s="110"/>
      <c r="AA557" s="95">
        <f t="shared" si="574"/>
        <v>4.3650000000000002</v>
      </c>
      <c r="AB557" s="15"/>
      <c r="AC557" s="24">
        <f t="shared" si="606"/>
        <v>3</v>
      </c>
      <c r="AD557" s="5">
        <v>0</v>
      </c>
      <c r="AE557" s="63"/>
      <c r="AF557" s="15"/>
      <c r="AG557" s="13"/>
      <c r="AH557" s="98">
        <f t="shared" si="575"/>
        <v>0</v>
      </c>
      <c r="AI557" s="99">
        <f>AI5</f>
        <v>0.95499999999999996</v>
      </c>
      <c r="AJ557" s="100"/>
      <c r="AK557" s="110"/>
      <c r="AL557" s="95">
        <f t="shared" si="576"/>
        <v>0</v>
      </c>
      <c r="AM557" s="15"/>
      <c r="AN557" s="24">
        <f t="shared" si="607"/>
        <v>0</v>
      </c>
      <c r="AO557" s="5">
        <v>0</v>
      </c>
      <c r="AP557" s="63"/>
      <c r="AQ557" s="15"/>
      <c r="AR557" s="13"/>
      <c r="AS557" s="98">
        <f t="shared" si="577"/>
        <v>0</v>
      </c>
      <c r="AT557" s="99">
        <f>AT5</f>
        <v>0.96</v>
      </c>
      <c r="AU557" s="100"/>
      <c r="AV557" s="110"/>
      <c r="AW557" s="95">
        <f t="shared" si="578"/>
        <v>0</v>
      </c>
      <c r="AX557" s="15"/>
      <c r="AY557" s="24">
        <f t="shared" si="608"/>
        <v>0</v>
      </c>
      <c r="AZ557" s="5">
        <v>0</v>
      </c>
      <c r="BA557" s="63"/>
      <c r="BB557" s="15"/>
      <c r="BC557" s="13"/>
      <c r="BD557" s="98">
        <f t="shared" si="579"/>
        <v>0</v>
      </c>
      <c r="BE557" s="99">
        <f>BE5</f>
        <v>0.98</v>
      </c>
      <c r="BF557" s="100"/>
      <c r="BG557" s="110"/>
      <c r="BH557" s="95">
        <f t="shared" si="580"/>
        <v>0</v>
      </c>
      <c r="BI557" s="15"/>
      <c r="BJ557" s="24">
        <f t="shared" si="609"/>
        <v>0</v>
      </c>
      <c r="BK557" s="5">
        <v>0</v>
      </c>
      <c r="BL557" s="63"/>
      <c r="BM557" s="15"/>
      <c r="BN557" s="13"/>
      <c r="BO557" s="98">
        <f t="shared" si="581"/>
        <v>1</v>
      </c>
      <c r="BP557" s="99">
        <f>BP5</f>
        <v>0.94499999999999995</v>
      </c>
      <c r="BQ557" s="100">
        <v>3.017385</v>
      </c>
      <c r="BR557" s="110"/>
      <c r="BS557" s="95">
        <f t="shared" si="582"/>
        <v>2.8514288249999997</v>
      </c>
      <c r="BT557" s="15"/>
      <c r="BU557" s="24">
        <f t="shared" si="610"/>
        <v>1</v>
      </c>
      <c r="BV557" s="5">
        <v>0</v>
      </c>
      <c r="BW557" s="63"/>
      <c r="BX557" s="15"/>
      <c r="BY557" s="13"/>
      <c r="BZ557" s="98">
        <f t="shared" si="583"/>
        <v>0</v>
      </c>
      <c r="CA557" s="99">
        <f>CA5</f>
        <v>1</v>
      </c>
      <c r="CB557" s="100"/>
      <c r="CC557" s="110"/>
      <c r="CD557" s="95">
        <f t="shared" si="584"/>
        <v>0</v>
      </c>
      <c r="CE557" s="15"/>
      <c r="CF557" s="24">
        <f t="shared" si="611"/>
        <v>0</v>
      </c>
      <c r="CG557" s="5">
        <v>0</v>
      </c>
      <c r="CH557" s="63"/>
      <c r="CI557" s="15"/>
      <c r="CJ557" s="13"/>
      <c r="CK557" s="98">
        <f t="shared" si="585"/>
        <v>0</v>
      </c>
      <c r="CL557" s="99">
        <f>CL5</f>
        <v>1</v>
      </c>
      <c r="CM557" s="100"/>
      <c r="CN557" s="110"/>
      <c r="CO557" s="95">
        <f t="shared" si="586"/>
        <v>0</v>
      </c>
      <c r="CP557" s="15"/>
      <c r="CQ557" s="24">
        <f t="shared" si="612"/>
        <v>0</v>
      </c>
      <c r="CR557" s="5">
        <v>0</v>
      </c>
      <c r="CS557" s="63"/>
      <c r="CT557" s="15"/>
      <c r="CU557" s="13"/>
      <c r="CV557" s="98">
        <f t="shared" si="587"/>
        <v>0</v>
      </c>
      <c r="CW557" s="99">
        <f>CW5</f>
        <v>1</v>
      </c>
      <c r="CX557" s="100"/>
      <c r="CY557" s="110"/>
      <c r="CZ557" s="95">
        <f t="shared" si="588"/>
        <v>0</v>
      </c>
      <c r="DA557" s="15"/>
      <c r="DB557" s="24">
        <f t="shared" si="613"/>
        <v>0</v>
      </c>
      <c r="DC557" s="5">
        <v>0</v>
      </c>
      <c r="DD557" s="63"/>
      <c r="DE557" s="15"/>
      <c r="DF557" s="13"/>
      <c r="DG557" s="98">
        <f t="shared" si="589"/>
        <v>0</v>
      </c>
      <c r="DH557" s="99">
        <f>DH5</f>
        <v>1</v>
      </c>
      <c r="DI557" s="100"/>
      <c r="DJ557" s="110"/>
      <c r="DK557" s="95">
        <f t="shared" si="590"/>
        <v>0</v>
      </c>
      <c r="DL557" s="15"/>
      <c r="DM557" s="24">
        <f t="shared" si="614"/>
        <v>0</v>
      </c>
      <c r="DN557" s="5">
        <v>0</v>
      </c>
      <c r="DO557" s="63"/>
      <c r="DP557" s="15"/>
      <c r="DQ557" s="13"/>
      <c r="DR557" s="98">
        <f t="shared" si="591"/>
        <v>0</v>
      </c>
      <c r="DS557" s="99">
        <f>DS5</f>
        <v>1</v>
      </c>
      <c r="DT557" s="100"/>
      <c r="DU557" s="110"/>
      <c r="DV557" s="95">
        <f t="shared" si="592"/>
        <v>0</v>
      </c>
      <c r="DW557" s="15"/>
      <c r="DX557" s="24">
        <f t="shared" si="615"/>
        <v>0</v>
      </c>
      <c r="DY557" s="5">
        <v>0</v>
      </c>
      <c r="DZ557" s="63"/>
      <c r="EA557" s="15"/>
      <c r="EB557" s="13"/>
      <c r="EC557" s="98">
        <f t="shared" si="593"/>
        <v>0</v>
      </c>
      <c r="ED557" s="99">
        <f>ED5</f>
        <v>1</v>
      </c>
      <c r="EE557" s="100"/>
      <c r="EF557" s="110"/>
      <c r="EG557" s="95">
        <f t="shared" si="594"/>
        <v>0</v>
      </c>
      <c r="EH557" s="15"/>
      <c r="EI557" s="24">
        <f t="shared" si="616"/>
        <v>0</v>
      </c>
      <c r="EJ557" s="5">
        <v>0</v>
      </c>
      <c r="EK557" s="63"/>
      <c r="EL557" s="15"/>
      <c r="EM557" s="13"/>
      <c r="EN557" s="98">
        <f t="shared" si="595"/>
        <v>0</v>
      </c>
      <c r="EO557" s="99">
        <f>EO5</f>
        <v>1</v>
      </c>
      <c r="EP557" s="100"/>
      <c r="EQ557" s="110"/>
      <c r="ER557" s="95">
        <f t="shared" si="596"/>
        <v>0</v>
      </c>
      <c r="ES557" s="15"/>
      <c r="ET557" s="24">
        <f t="shared" si="617"/>
        <v>0</v>
      </c>
      <c r="EU557" s="5">
        <v>0</v>
      </c>
      <c r="EV557" s="63"/>
      <c r="EW557" s="15"/>
      <c r="EX557" s="13"/>
      <c r="EY557" s="98">
        <f t="shared" si="597"/>
        <v>0</v>
      </c>
      <c r="EZ557" s="99">
        <f>EZ5</f>
        <v>1</v>
      </c>
      <c r="FA557" s="100"/>
      <c r="FB557" s="110"/>
      <c r="FC557" s="95">
        <f t="shared" si="598"/>
        <v>0</v>
      </c>
      <c r="FD557" s="15"/>
      <c r="FE557" s="24">
        <f t="shared" si="618"/>
        <v>0</v>
      </c>
      <c r="FF557" s="5">
        <v>0</v>
      </c>
      <c r="FG557" s="63"/>
      <c r="FH557" s="15"/>
      <c r="FI557" s="13"/>
      <c r="FJ557" s="98">
        <f t="shared" si="599"/>
        <v>0</v>
      </c>
      <c r="FK557" s="99">
        <f>FK5</f>
        <v>1</v>
      </c>
      <c r="FL557" s="100"/>
      <c r="FM557" s="110"/>
      <c r="FN557" s="95">
        <f t="shared" si="600"/>
        <v>0</v>
      </c>
      <c r="FO557" s="15"/>
      <c r="FP557" s="24">
        <f t="shared" si="619"/>
        <v>0</v>
      </c>
      <c r="FQ557" s="5">
        <v>0</v>
      </c>
      <c r="FR557" s="8">
        <v>0</v>
      </c>
      <c r="FS557" s="84">
        <f t="shared" si="620"/>
        <v>3.017385</v>
      </c>
      <c r="FT557" s="85">
        <f t="shared" si="621"/>
        <v>4.3650000000000002</v>
      </c>
      <c r="FU557" s="85">
        <f t="shared" si="622"/>
        <v>500</v>
      </c>
      <c r="FV557" s="85">
        <f t="shared" si="623"/>
        <v>500</v>
      </c>
      <c r="FW557" s="85">
        <f t="shared" si="624"/>
        <v>500</v>
      </c>
      <c r="FX557" s="85">
        <f t="shared" si="625"/>
        <v>2.8514288249999997</v>
      </c>
      <c r="FY557" s="85">
        <f t="shared" si="626"/>
        <v>500</v>
      </c>
      <c r="FZ557" s="85">
        <f t="shared" si="627"/>
        <v>500</v>
      </c>
      <c r="GA557" s="85">
        <f t="shared" si="628"/>
        <v>500</v>
      </c>
      <c r="GB557" s="85">
        <f t="shared" si="629"/>
        <v>500</v>
      </c>
      <c r="GC557" s="85">
        <f t="shared" si="630"/>
        <v>500</v>
      </c>
      <c r="GD557" s="85">
        <f t="shared" si="631"/>
        <v>500</v>
      </c>
      <c r="GE557" s="85">
        <f t="shared" si="632"/>
        <v>500</v>
      </c>
      <c r="GF557" s="85">
        <f t="shared" si="633"/>
        <v>500</v>
      </c>
      <c r="GG557" s="85">
        <f t="shared" si="634"/>
        <v>500</v>
      </c>
      <c r="GH557" s="101">
        <f t="shared" si="601"/>
        <v>3</v>
      </c>
      <c r="GI557" s="102">
        <f t="shared" si="602"/>
        <v>10.233813825</v>
      </c>
      <c r="GJ557" s="102">
        <f t="shared" si="603"/>
        <v>3.4112712750000003</v>
      </c>
      <c r="GK557" s="79">
        <f>ROW()</f>
        <v>557</v>
      </c>
    </row>
    <row r="558" spans="1:193" s="12" customFormat="1" ht="50.1" customHeight="1">
      <c r="A558" s="17">
        <f>ROW()</f>
        <v>558</v>
      </c>
      <c r="B558" s="32">
        <f t="shared" si="635"/>
        <v>552</v>
      </c>
      <c r="C558" s="33">
        <f t="shared" si="636"/>
        <v>552</v>
      </c>
      <c r="D558" s="31" t="s">
        <v>122</v>
      </c>
      <c r="E558" s="390">
        <f t="shared" si="604"/>
        <v>2.88</v>
      </c>
      <c r="F558" s="107">
        <f t="shared" si="570"/>
        <v>2.88</v>
      </c>
      <c r="G558" s="3">
        <v>0</v>
      </c>
      <c r="H558" s="4">
        <v>0</v>
      </c>
      <c r="I558" s="63"/>
      <c r="J558" s="15"/>
      <c r="K558" s="13"/>
      <c r="L558" s="98">
        <f t="shared" si="571"/>
        <v>0</v>
      </c>
      <c r="M558" s="99">
        <f>M5</f>
        <v>0.94499999999999995</v>
      </c>
      <c r="N558" s="100"/>
      <c r="O558" s="110" t="s">
        <v>243</v>
      </c>
      <c r="P558" s="95">
        <f t="shared" si="572"/>
        <v>0</v>
      </c>
      <c r="Q558" s="15"/>
      <c r="R558" s="24">
        <f t="shared" si="605"/>
        <v>0</v>
      </c>
      <c r="S558" s="25">
        <v>0</v>
      </c>
      <c r="T558" s="63"/>
      <c r="U558" s="15"/>
      <c r="V558" s="13"/>
      <c r="W558" s="98">
        <f t="shared" si="573"/>
        <v>0</v>
      </c>
      <c r="X558" s="99">
        <f>X5</f>
        <v>0.97</v>
      </c>
      <c r="Y558" s="100"/>
      <c r="Z558" s="110"/>
      <c r="AA558" s="95">
        <f t="shared" si="574"/>
        <v>0</v>
      </c>
      <c r="AB558" s="15"/>
      <c r="AC558" s="24">
        <f t="shared" si="606"/>
        <v>0</v>
      </c>
      <c r="AD558" s="5">
        <v>0</v>
      </c>
      <c r="AE558" s="63"/>
      <c r="AF558" s="15"/>
      <c r="AG558" s="13"/>
      <c r="AH558" s="98">
        <f t="shared" si="575"/>
        <v>0</v>
      </c>
      <c r="AI558" s="99">
        <f>AI5</f>
        <v>0.95499999999999996</v>
      </c>
      <c r="AJ558" s="100"/>
      <c r="AK558" s="110"/>
      <c r="AL558" s="95">
        <f t="shared" si="576"/>
        <v>0</v>
      </c>
      <c r="AM558" s="15"/>
      <c r="AN558" s="24">
        <f t="shared" si="607"/>
        <v>0</v>
      </c>
      <c r="AO558" s="5">
        <v>0</v>
      </c>
      <c r="AP558" s="63"/>
      <c r="AQ558" s="15"/>
      <c r="AR558" s="13"/>
      <c r="AS558" s="98">
        <f t="shared" si="577"/>
        <v>1</v>
      </c>
      <c r="AT558" s="99">
        <f>AT5</f>
        <v>0.96</v>
      </c>
      <c r="AU558" s="100">
        <v>3</v>
      </c>
      <c r="AV558" s="110"/>
      <c r="AW558" s="95">
        <f t="shared" si="578"/>
        <v>2.88</v>
      </c>
      <c r="AX558" s="15"/>
      <c r="AY558" s="24">
        <f t="shared" si="608"/>
        <v>1</v>
      </c>
      <c r="AZ558" s="5">
        <v>0</v>
      </c>
      <c r="BA558" s="63"/>
      <c r="BB558" s="15"/>
      <c r="BC558" s="13"/>
      <c r="BD558" s="98">
        <f t="shared" si="579"/>
        <v>0</v>
      </c>
      <c r="BE558" s="99">
        <f>BE5</f>
        <v>0.98</v>
      </c>
      <c r="BF558" s="100"/>
      <c r="BG558" s="110"/>
      <c r="BH558" s="95">
        <f t="shared" si="580"/>
        <v>0</v>
      </c>
      <c r="BI558" s="15"/>
      <c r="BJ558" s="24">
        <f t="shared" si="609"/>
        <v>0</v>
      </c>
      <c r="BK558" s="5">
        <v>0</v>
      </c>
      <c r="BL558" s="63"/>
      <c r="BM558" s="15"/>
      <c r="BN558" s="13"/>
      <c r="BO558" s="98">
        <f t="shared" si="581"/>
        <v>0</v>
      </c>
      <c r="BP558" s="99">
        <f>BP5</f>
        <v>0.94499999999999995</v>
      </c>
      <c r="BQ558" s="100"/>
      <c r="BR558" s="110"/>
      <c r="BS558" s="95">
        <f t="shared" si="582"/>
        <v>0</v>
      </c>
      <c r="BT558" s="15"/>
      <c r="BU558" s="24">
        <f t="shared" si="610"/>
        <v>0</v>
      </c>
      <c r="BV558" s="5">
        <v>0</v>
      </c>
      <c r="BW558" s="63"/>
      <c r="BX558" s="15"/>
      <c r="BY558" s="13"/>
      <c r="BZ558" s="98">
        <f t="shared" si="583"/>
        <v>0</v>
      </c>
      <c r="CA558" s="99">
        <f>CA5</f>
        <v>1</v>
      </c>
      <c r="CB558" s="100"/>
      <c r="CC558" s="110"/>
      <c r="CD558" s="95">
        <f t="shared" si="584"/>
        <v>0</v>
      </c>
      <c r="CE558" s="15"/>
      <c r="CF558" s="24">
        <f t="shared" si="611"/>
        <v>0</v>
      </c>
      <c r="CG558" s="5">
        <v>0</v>
      </c>
      <c r="CH558" s="63"/>
      <c r="CI558" s="15"/>
      <c r="CJ558" s="13"/>
      <c r="CK558" s="98">
        <f t="shared" si="585"/>
        <v>0</v>
      </c>
      <c r="CL558" s="99">
        <f>CL5</f>
        <v>1</v>
      </c>
      <c r="CM558" s="100"/>
      <c r="CN558" s="110"/>
      <c r="CO558" s="95">
        <f t="shared" si="586"/>
        <v>0</v>
      </c>
      <c r="CP558" s="15"/>
      <c r="CQ558" s="24">
        <f t="shared" si="612"/>
        <v>0</v>
      </c>
      <c r="CR558" s="5">
        <v>0</v>
      </c>
      <c r="CS558" s="63"/>
      <c r="CT558" s="15"/>
      <c r="CU558" s="13"/>
      <c r="CV558" s="98">
        <f t="shared" si="587"/>
        <v>0</v>
      </c>
      <c r="CW558" s="99">
        <f>CW5</f>
        <v>1</v>
      </c>
      <c r="CX558" s="100"/>
      <c r="CY558" s="110"/>
      <c r="CZ558" s="95">
        <f t="shared" si="588"/>
        <v>0</v>
      </c>
      <c r="DA558" s="15"/>
      <c r="DB558" s="24">
        <f t="shared" si="613"/>
        <v>0</v>
      </c>
      <c r="DC558" s="5">
        <v>0</v>
      </c>
      <c r="DD558" s="63"/>
      <c r="DE558" s="15"/>
      <c r="DF558" s="13"/>
      <c r="DG558" s="98">
        <f t="shared" si="589"/>
        <v>0</v>
      </c>
      <c r="DH558" s="99">
        <f>DH5</f>
        <v>1</v>
      </c>
      <c r="DI558" s="100"/>
      <c r="DJ558" s="110"/>
      <c r="DK558" s="95">
        <f t="shared" si="590"/>
        <v>0</v>
      </c>
      <c r="DL558" s="15"/>
      <c r="DM558" s="24">
        <f t="shared" si="614"/>
        <v>0</v>
      </c>
      <c r="DN558" s="5">
        <v>0</v>
      </c>
      <c r="DO558" s="63"/>
      <c r="DP558" s="15"/>
      <c r="DQ558" s="13"/>
      <c r="DR558" s="98">
        <f t="shared" si="591"/>
        <v>0</v>
      </c>
      <c r="DS558" s="99">
        <f>DS5</f>
        <v>1</v>
      </c>
      <c r="DT558" s="100"/>
      <c r="DU558" s="110"/>
      <c r="DV558" s="95">
        <f t="shared" si="592"/>
        <v>0</v>
      </c>
      <c r="DW558" s="15"/>
      <c r="DX558" s="24">
        <f t="shared" si="615"/>
        <v>0</v>
      </c>
      <c r="DY558" s="5">
        <v>0</v>
      </c>
      <c r="DZ558" s="63"/>
      <c r="EA558" s="15"/>
      <c r="EB558" s="13"/>
      <c r="EC558" s="98">
        <f t="shared" si="593"/>
        <v>0</v>
      </c>
      <c r="ED558" s="99">
        <f>ED5</f>
        <v>1</v>
      </c>
      <c r="EE558" s="100"/>
      <c r="EF558" s="110"/>
      <c r="EG558" s="95">
        <f t="shared" si="594"/>
        <v>0</v>
      </c>
      <c r="EH558" s="15"/>
      <c r="EI558" s="24">
        <f t="shared" si="616"/>
        <v>0</v>
      </c>
      <c r="EJ558" s="5">
        <v>0</v>
      </c>
      <c r="EK558" s="63"/>
      <c r="EL558" s="15"/>
      <c r="EM558" s="13"/>
      <c r="EN558" s="98">
        <f t="shared" si="595"/>
        <v>0</v>
      </c>
      <c r="EO558" s="99">
        <f>EO5</f>
        <v>1</v>
      </c>
      <c r="EP558" s="100"/>
      <c r="EQ558" s="110"/>
      <c r="ER558" s="95">
        <f t="shared" si="596"/>
        <v>0</v>
      </c>
      <c r="ES558" s="15"/>
      <c r="ET558" s="24">
        <f t="shared" si="617"/>
        <v>0</v>
      </c>
      <c r="EU558" s="5">
        <v>0</v>
      </c>
      <c r="EV558" s="63"/>
      <c r="EW558" s="15"/>
      <c r="EX558" s="13"/>
      <c r="EY558" s="98">
        <f t="shared" si="597"/>
        <v>0</v>
      </c>
      <c r="EZ558" s="99">
        <f>EZ5</f>
        <v>1</v>
      </c>
      <c r="FA558" s="100"/>
      <c r="FB558" s="110"/>
      <c r="FC558" s="95">
        <f t="shared" si="598"/>
        <v>0</v>
      </c>
      <c r="FD558" s="15"/>
      <c r="FE558" s="24">
        <f t="shared" si="618"/>
        <v>0</v>
      </c>
      <c r="FF558" s="5">
        <v>0</v>
      </c>
      <c r="FG558" s="63"/>
      <c r="FH558" s="15"/>
      <c r="FI558" s="13"/>
      <c r="FJ558" s="98">
        <f t="shared" si="599"/>
        <v>0</v>
      </c>
      <c r="FK558" s="99">
        <f>FK5</f>
        <v>1</v>
      </c>
      <c r="FL558" s="100"/>
      <c r="FM558" s="110"/>
      <c r="FN558" s="95">
        <f t="shared" si="600"/>
        <v>0</v>
      </c>
      <c r="FO558" s="15"/>
      <c r="FP558" s="24">
        <f t="shared" si="619"/>
        <v>0</v>
      </c>
      <c r="FQ558" s="5">
        <v>0</v>
      </c>
      <c r="FR558" s="8">
        <v>0</v>
      </c>
      <c r="FS558" s="84">
        <f t="shared" si="620"/>
        <v>500</v>
      </c>
      <c r="FT558" s="85">
        <f t="shared" si="621"/>
        <v>500</v>
      </c>
      <c r="FU558" s="85">
        <f t="shared" si="622"/>
        <v>500</v>
      </c>
      <c r="FV558" s="85">
        <f t="shared" si="623"/>
        <v>2.88</v>
      </c>
      <c r="FW558" s="85">
        <f t="shared" si="624"/>
        <v>500</v>
      </c>
      <c r="FX558" s="85">
        <f t="shared" si="625"/>
        <v>500</v>
      </c>
      <c r="FY558" s="85">
        <f t="shared" si="626"/>
        <v>500</v>
      </c>
      <c r="FZ558" s="85">
        <f t="shared" si="627"/>
        <v>500</v>
      </c>
      <c r="GA558" s="85">
        <f t="shared" si="628"/>
        <v>500</v>
      </c>
      <c r="GB558" s="85">
        <f t="shared" si="629"/>
        <v>500</v>
      </c>
      <c r="GC558" s="85">
        <f t="shared" si="630"/>
        <v>500</v>
      </c>
      <c r="GD558" s="85">
        <f t="shared" si="631"/>
        <v>500</v>
      </c>
      <c r="GE558" s="85">
        <f t="shared" si="632"/>
        <v>500</v>
      </c>
      <c r="GF558" s="85">
        <f t="shared" si="633"/>
        <v>500</v>
      </c>
      <c r="GG558" s="85">
        <f t="shared" si="634"/>
        <v>500</v>
      </c>
      <c r="GH558" s="101">
        <f t="shared" si="601"/>
        <v>1</v>
      </c>
      <c r="GI558" s="102">
        <f t="shared" si="602"/>
        <v>2.88</v>
      </c>
      <c r="GJ558" s="102">
        <f t="shared" si="603"/>
        <v>2.88</v>
      </c>
      <c r="GK558" s="79">
        <f>ROW()</f>
        <v>558</v>
      </c>
    </row>
    <row r="559" spans="1:193" s="12" customFormat="1" ht="50.1" customHeight="1">
      <c r="A559" s="17">
        <f>ROW()</f>
        <v>559</v>
      </c>
      <c r="B559" s="32">
        <f t="shared" si="635"/>
        <v>553</v>
      </c>
      <c r="C559" s="33">
        <f t="shared" si="636"/>
        <v>553</v>
      </c>
      <c r="D559" s="31" t="s">
        <v>123</v>
      </c>
      <c r="E559" s="390">
        <f t="shared" si="604"/>
        <v>10.4275</v>
      </c>
      <c r="F559" s="107">
        <f t="shared" si="570"/>
        <v>10.4275</v>
      </c>
      <c r="G559" s="3">
        <v>0</v>
      </c>
      <c r="H559" s="4">
        <v>0</v>
      </c>
      <c r="I559" s="63"/>
      <c r="J559" s="15"/>
      <c r="K559" s="13"/>
      <c r="L559" s="98">
        <f t="shared" si="571"/>
        <v>0</v>
      </c>
      <c r="M559" s="99">
        <f>M5</f>
        <v>0.94499999999999995</v>
      </c>
      <c r="N559" s="100"/>
      <c r="O559" s="110"/>
      <c r="P559" s="95">
        <f t="shared" si="572"/>
        <v>0</v>
      </c>
      <c r="Q559" s="15"/>
      <c r="R559" s="24">
        <f t="shared" si="605"/>
        <v>0</v>
      </c>
      <c r="S559" s="25">
        <v>0</v>
      </c>
      <c r="T559" s="63"/>
      <c r="U559" s="15"/>
      <c r="V559" s="13"/>
      <c r="W559" s="98">
        <f t="shared" si="573"/>
        <v>1</v>
      </c>
      <c r="X559" s="99">
        <f>X5</f>
        <v>0.97</v>
      </c>
      <c r="Y559" s="100">
        <v>10.75</v>
      </c>
      <c r="Z559" s="110"/>
      <c r="AA559" s="95">
        <f t="shared" si="574"/>
        <v>10.4275</v>
      </c>
      <c r="AB559" s="15"/>
      <c r="AC559" s="24">
        <f t="shared" si="606"/>
        <v>1</v>
      </c>
      <c r="AD559" s="5">
        <v>0</v>
      </c>
      <c r="AE559" s="63"/>
      <c r="AF559" s="15"/>
      <c r="AG559" s="13"/>
      <c r="AH559" s="98">
        <f t="shared" si="575"/>
        <v>0</v>
      </c>
      <c r="AI559" s="99">
        <f>AI5</f>
        <v>0.95499999999999996</v>
      </c>
      <c r="AJ559" s="100"/>
      <c r="AK559" s="110"/>
      <c r="AL559" s="95">
        <f t="shared" si="576"/>
        <v>0</v>
      </c>
      <c r="AM559" s="15"/>
      <c r="AN559" s="24">
        <f t="shared" si="607"/>
        <v>0</v>
      </c>
      <c r="AO559" s="5">
        <v>0</v>
      </c>
      <c r="AP559" s="63"/>
      <c r="AQ559" s="15"/>
      <c r="AR559" s="13"/>
      <c r="AS559" s="98">
        <f t="shared" si="577"/>
        <v>0</v>
      </c>
      <c r="AT559" s="99">
        <f>AT5</f>
        <v>0.96</v>
      </c>
      <c r="AU559" s="100"/>
      <c r="AV559" s="110"/>
      <c r="AW559" s="95">
        <f t="shared" si="578"/>
        <v>0</v>
      </c>
      <c r="AX559" s="15"/>
      <c r="AY559" s="24">
        <f t="shared" si="608"/>
        <v>0</v>
      </c>
      <c r="AZ559" s="5">
        <v>0</v>
      </c>
      <c r="BA559" s="63"/>
      <c r="BB559" s="15"/>
      <c r="BC559" s="13"/>
      <c r="BD559" s="98">
        <f t="shared" si="579"/>
        <v>0</v>
      </c>
      <c r="BE559" s="99">
        <f>BE5</f>
        <v>0.98</v>
      </c>
      <c r="BF559" s="100"/>
      <c r="BG559" s="110"/>
      <c r="BH559" s="95">
        <f t="shared" si="580"/>
        <v>0</v>
      </c>
      <c r="BI559" s="15"/>
      <c r="BJ559" s="24">
        <f t="shared" si="609"/>
        <v>0</v>
      </c>
      <c r="BK559" s="5">
        <v>0</v>
      </c>
      <c r="BL559" s="63"/>
      <c r="BM559" s="15"/>
      <c r="BN559" s="13"/>
      <c r="BO559" s="98">
        <f t="shared" si="581"/>
        <v>0</v>
      </c>
      <c r="BP559" s="99">
        <f>BP5</f>
        <v>0.94499999999999995</v>
      </c>
      <c r="BQ559" s="100"/>
      <c r="BR559" s="110"/>
      <c r="BS559" s="95">
        <f t="shared" si="582"/>
        <v>0</v>
      </c>
      <c r="BT559" s="15"/>
      <c r="BU559" s="24">
        <f t="shared" si="610"/>
        <v>0</v>
      </c>
      <c r="BV559" s="5">
        <v>0</v>
      </c>
      <c r="BW559" s="63"/>
      <c r="BX559" s="15"/>
      <c r="BY559" s="13"/>
      <c r="BZ559" s="98">
        <f t="shared" si="583"/>
        <v>0</v>
      </c>
      <c r="CA559" s="99">
        <f>CA5</f>
        <v>1</v>
      </c>
      <c r="CB559" s="100"/>
      <c r="CC559" s="110"/>
      <c r="CD559" s="95">
        <f t="shared" si="584"/>
        <v>0</v>
      </c>
      <c r="CE559" s="15"/>
      <c r="CF559" s="24">
        <f t="shared" si="611"/>
        <v>0</v>
      </c>
      <c r="CG559" s="5">
        <v>0</v>
      </c>
      <c r="CH559" s="63"/>
      <c r="CI559" s="15"/>
      <c r="CJ559" s="13"/>
      <c r="CK559" s="98">
        <f t="shared" si="585"/>
        <v>0</v>
      </c>
      <c r="CL559" s="99">
        <f>CL5</f>
        <v>1</v>
      </c>
      <c r="CM559" s="100"/>
      <c r="CN559" s="110"/>
      <c r="CO559" s="95">
        <f t="shared" si="586"/>
        <v>0</v>
      </c>
      <c r="CP559" s="15"/>
      <c r="CQ559" s="24">
        <f t="shared" si="612"/>
        <v>0</v>
      </c>
      <c r="CR559" s="5">
        <v>0</v>
      </c>
      <c r="CS559" s="63"/>
      <c r="CT559" s="15"/>
      <c r="CU559" s="13"/>
      <c r="CV559" s="98">
        <f t="shared" si="587"/>
        <v>0</v>
      </c>
      <c r="CW559" s="99">
        <f>CW5</f>
        <v>1</v>
      </c>
      <c r="CX559" s="100"/>
      <c r="CY559" s="110"/>
      <c r="CZ559" s="95">
        <f t="shared" si="588"/>
        <v>0</v>
      </c>
      <c r="DA559" s="15"/>
      <c r="DB559" s="24">
        <f t="shared" si="613"/>
        <v>0</v>
      </c>
      <c r="DC559" s="5">
        <v>0</v>
      </c>
      <c r="DD559" s="63"/>
      <c r="DE559" s="15"/>
      <c r="DF559" s="13"/>
      <c r="DG559" s="98">
        <f t="shared" si="589"/>
        <v>0</v>
      </c>
      <c r="DH559" s="99">
        <f>DH5</f>
        <v>1</v>
      </c>
      <c r="DI559" s="100"/>
      <c r="DJ559" s="110"/>
      <c r="DK559" s="95">
        <f t="shared" si="590"/>
        <v>0</v>
      </c>
      <c r="DL559" s="15"/>
      <c r="DM559" s="24">
        <f t="shared" si="614"/>
        <v>0</v>
      </c>
      <c r="DN559" s="5">
        <v>0</v>
      </c>
      <c r="DO559" s="63"/>
      <c r="DP559" s="15"/>
      <c r="DQ559" s="13"/>
      <c r="DR559" s="98">
        <f t="shared" si="591"/>
        <v>0</v>
      </c>
      <c r="DS559" s="99">
        <f>DS5</f>
        <v>1</v>
      </c>
      <c r="DT559" s="100"/>
      <c r="DU559" s="110"/>
      <c r="DV559" s="95">
        <f t="shared" si="592"/>
        <v>0</v>
      </c>
      <c r="DW559" s="15"/>
      <c r="DX559" s="24">
        <f t="shared" si="615"/>
        <v>0</v>
      </c>
      <c r="DY559" s="5">
        <v>0</v>
      </c>
      <c r="DZ559" s="63"/>
      <c r="EA559" s="15"/>
      <c r="EB559" s="13"/>
      <c r="EC559" s="98">
        <f t="shared" si="593"/>
        <v>0</v>
      </c>
      <c r="ED559" s="99">
        <f>ED5</f>
        <v>1</v>
      </c>
      <c r="EE559" s="100"/>
      <c r="EF559" s="110"/>
      <c r="EG559" s="95">
        <f t="shared" si="594"/>
        <v>0</v>
      </c>
      <c r="EH559" s="15"/>
      <c r="EI559" s="24">
        <f t="shared" si="616"/>
        <v>0</v>
      </c>
      <c r="EJ559" s="5">
        <v>0</v>
      </c>
      <c r="EK559" s="63"/>
      <c r="EL559" s="15"/>
      <c r="EM559" s="13"/>
      <c r="EN559" s="98">
        <f t="shared" si="595"/>
        <v>0</v>
      </c>
      <c r="EO559" s="99">
        <f>EO5</f>
        <v>1</v>
      </c>
      <c r="EP559" s="100"/>
      <c r="EQ559" s="110"/>
      <c r="ER559" s="95">
        <f t="shared" si="596"/>
        <v>0</v>
      </c>
      <c r="ES559" s="15"/>
      <c r="ET559" s="24">
        <f t="shared" si="617"/>
        <v>0</v>
      </c>
      <c r="EU559" s="5">
        <v>0</v>
      </c>
      <c r="EV559" s="63"/>
      <c r="EW559" s="15"/>
      <c r="EX559" s="13"/>
      <c r="EY559" s="98">
        <f t="shared" si="597"/>
        <v>0</v>
      </c>
      <c r="EZ559" s="99">
        <f>EZ5</f>
        <v>1</v>
      </c>
      <c r="FA559" s="100"/>
      <c r="FB559" s="110"/>
      <c r="FC559" s="95">
        <f t="shared" si="598"/>
        <v>0</v>
      </c>
      <c r="FD559" s="15"/>
      <c r="FE559" s="24">
        <f t="shared" si="618"/>
        <v>0</v>
      </c>
      <c r="FF559" s="5">
        <v>0</v>
      </c>
      <c r="FG559" s="63"/>
      <c r="FH559" s="15"/>
      <c r="FI559" s="13"/>
      <c r="FJ559" s="98">
        <f t="shared" si="599"/>
        <v>0</v>
      </c>
      <c r="FK559" s="99">
        <f>FK5</f>
        <v>1</v>
      </c>
      <c r="FL559" s="100"/>
      <c r="FM559" s="110"/>
      <c r="FN559" s="95">
        <f t="shared" si="600"/>
        <v>0</v>
      </c>
      <c r="FO559" s="15"/>
      <c r="FP559" s="24">
        <f t="shared" si="619"/>
        <v>0</v>
      </c>
      <c r="FQ559" s="5">
        <v>0</v>
      </c>
      <c r="FR559" s="8">
        <v>0</v>
      </c>
      <c r="FS559" s="84">
        <f t="shared" si="620"/>
        <v>500</v>
      </c>
      <c r="FT559" s="85">
        <f t="shared" si="621"/>
        <v>10.4275</v>
      </c>
      <c r="FU559" s="85">
        <f t="shared" si="622"/>
        <v>500</v>
      </c>
      <c r="FV559" s="85">
        <f t="shared" si="623"/>
        <v>500</v>
      </c>
      <c r="FW559" s="85">
        <f t="shared" si="624"/>
        <v>500</v>
      </c>
      <c r="FX559" s="85">
        <f t="shared" si="625"/>
        <v>500</v>
      </c>
      <c r="FY559" s="85">
        <f t="shared" si="626"/>
        <v>500</v>
      </c>
      <c r="FZ559" s="85">
        <f t="shared" si="627"/>
        <v>500</v>
      </c>
      <c r="GA559" s="85">
        <f t="shared" si="628"/>
        <v>500</v>
      </c>
      <c r="GB559" s="85">
        <f t="shared" si="629"/>
        <v>500</v>
      </c>
      <c r="GC559" s="85">
        <f t="shared" si="630"/>
        <v>500</v>
      </c>
      <c r="GD559" s="85">
        <f t="shared" si="631"/>
        <v>500</v>
      </c>
      <c r="GE559" s="85">
        <f t="shared" si="632"/>
        <v>500</v>
      </c>
      <c r="GF559" s="85">
        <f t="shared" si="633"/>
        <v>500</v>
      </c>
      <c r="GG559" s="85">
        <f t="shared" si="634"/>
        <v>500</v>
      </c>
      <c r="GH559" s="101">
        <f t="shared" si="601"/>
        <v>1</v>
      </c>
      <c r="GI559" s="102">
        <f t="shared" si="602"/>
        <v>10.4275</v>
      </c>
      <c r="GJ559" s="102">
        <f t="shared" si="603"/>
        <v>10.4275</v>
      </c>
      <c r="GK559" s="79">
        <f>ROW()</f>
        <v>559</v>
      </c>
    </row>
    <row r="560" spans="1:193" s="12" customFormat="1" ht="50.1" customHeight="1">
      <c r="A560" s="17">
        <f>ROW()</f>
        <v>560</v>
      </c>
      <c r="B560" s="32">
        <f t="shared" si="635"/>
        <v>554</v>
      </c>
      <c r="C560" s="33">
        <f t="shared" si="636"/>
        <v>554</v>
      </c>
      <c r="D560" s="31" t="s">
        <v>124</v>
      </c>
      <c r="E560" s="390">
        <f t="shared" si="604"/>
        <v>2.7839999999999998</v>
      </c>
      <c r="F560" s="107">
        <f t="shared" si="570"/>
        <v>2.7839999999999998</v>
      </c>
      <c r="G560" s="3">
        <v>0</v>
      </c>
      <c r="H560" s="4">
        <v>0</v>
      </c>
      <c r="I560" s="63"/>
      <c r="J560" s="15"/>
      <c r="K560" s="13"/>
      <c r="L560" s="98">
        <f t="shared" si="571"/>
        <v>0</v>
      </c>
      <c r="M560" s="99">
        <f>M5</f>
        <v>0.94499999999999995</v>
      </c>
      <c r="N560" s="100"/>
      <c r="O560" s="110" t="s">
        <v>244</v>
      </c>
      <c r="P560" s="95">
        <f t="shared" si="572"/>
        <v>0</v>
      </c>
      <c r="Q560" s="15"/>
      <c r="R560" s="24">
        <f t="shared" si="605"/>
        <v>0</v>
      </c>
      <c r="S560" s="25">
        <v>0</v>
      </c>
      <c r="T560" s="63"/>
      <c r="U560" s="15"/>
      <c r="V560" s="13"/>
      <c r="W560" s="98">
        <f t="shared" si="573"/>
        <v>0</v>
      </c>
      <c r="X560" s="99">
        <f>X5</f>
        <v>0.97</v>
      </c>
      <c r="Y560" s="100"/>
      <c r="Z560" s="110"/>
      <c r="AA560" s="95">
        <f t="shared" si="574"/>
        <v>0</v>
      </c>
      <c r="AB560" s="15"/>
      <c r="AC560" s="24">
        <f t="shared" si="606"/>
        <v>0</v>
      </c>
      <c r="AD560" s="5">
        <v>0</v>
      </c>
      <c r="AE560" s="63"/>
      <c r="AF560" s="15"/>
      <c r="AG560" s="13"/>
      <c r="AH560" s="98">
        <f t="shared" si="575"/>
        <v>0</v>
      </c>
      <c r="AI560" s="99">
        <f>AI5</f>
        <v>0.95499999999999996</v>
      </c>
      <c r="AJ560" s="100"/>
      <c r="AK560" s="110"/>
      <c r="AL560" s="95">
        <f t="shared" si="576"/>
        <v>0</v>
      </c>
      <c r="AM560" s="15"/>
      <c r="AN560" s="24">
        <f t="shared" si="607"/>
        <v>0</v>
      </c>
      <c r="AO560" s="5">
        <v>0</v>
      </c>
      <c r="AP560" s="63"/>
      <c r="AQ560" s="15"/>
      <c r="AR560" s="13"/>
      <c r="AS560" s="98">
        <f t="shared" si="577"/>
        <v>1</v>
      </c>
      <c r="AT560" s="99">
        <f>AT5</f>
        <v>0.96</v>
      </c>
      <c r="AU560" s="100">
        <v>2.9</v>
      </c>
      <c r="AV560" s="110"/>
      <c r="AW560" s="95">
        <f t="shared" si="578"/>
        <v>2.7839999999999998</v>
      </c>
      <c r="AX560" s="15"/>
      <c r="AY560" s="24">
        <f t="shared" si="608"/>
        <v>1</v>
      </c>
      <c r="AZ560" s="5">
        <v>0</v>
      </c>
      <c r="BA560" s="63"/>
      <c r="BB560" s="15"/>
      <c r="BC560" s="13"/>
      <c r="BD560" s="98">
        <f t="shared" si="579"/>
        <v>0</v>
      </c>
      <c r="BE560" s="99">
        <f>BE5</f>
        <v>0.98</v>
      </c>
      <c r="BF560" s="100"/>
      <c r="BG560" s="110"/>
      <c r="BH560" s="95">
        <f t="shared" si="580"/>
        <v>0</v>
      </c>
      <c r="BI560" s="15"/>
      <c r="BJ560" s="24">
        <f t="shared" si="609"/>
        <v>0</v>
      </c>
      <c r="BK560" s="5">
        <v>0</v>
      </c>
      <c r="BL560" s="63"/>
      <c r="BM560" s="15"/>
      <c r="BN560" s="13"/>
      <c r="BO560" s="98">
        <f t="shared" si="581"/>
        <v>0</v>
      </c>
      <c r="BP560" s="99">
        <f>BP5</f>
        <v>0.94499999999999995</v>
      </c>
      <c r="BQ560" s="100"/>
      <c r="BR560" s="110"/>
      <c r="BS560" s="95">
        <f t="shared" si="582"/>
        <v>0</v>
      </c>
      <c r="BT560" s="15"/>
      <c r="BU560" s="24">
        <f t="shared" si="610"/>
        <v>0</v>
      </c>
      <c r="BV560" s="5">
        <v>0</v>
      </c>
      <c r="BW560" s="63"/>
      <c r="BX560" s="15"/>
      <c r="BY560" s="13"/>
      <c r="BZ560" s="98">
        <f t="shared" si="583"/>
        <v>0</v>
      </c>
      <c r="CA560" s="99">
        <f>CA5</f>
        <v>1</v>
      </c>
      <c r="CB560" s="100"/>
      <c r="CC560" s="110"/>
      <c r="CD560" s="95">
        <f t="shared" si="584"/>
        <v>0</v>
      </c>
      <c r="CE560" s="15"/>
      <c r="CF560" s="24">
        <f t="shared" si="611"/>
        <v>0</v>
      </c>
      <c r="CG560" s="5">
        <v>0</v>
      </c>
      <c r="CH560" s="63"/>
      <c r="CI560" s="15"/>
      <c r="CJ560" s="13"/>
      <c r="CK560" s="98">
        <f t="shared" si="585"/>
        <v>0</v>
      </c>
      <c r="CL560" s="99">
        <f>CL5</f>
        <v>1</v>
      </c>
      <c r="CM560" s="100"/>
      <c r="CN560" s="110"/>
      <c r="CO560" s="95">
        <f t="shared" si="586"/>
        <v>0</v>
      </c>
      <c r="CP560" s="15"/>
      <c r="CQ560" s="24">
        <f t="shared" si="612"/>
        <v>0</v>
      </c>
      <c r="CR560" s="5">
        <v>0</v>
      </c>
      <c r="CS560" s="63"/>
      <c r="CT560" s="15"/>
      <c r="CU560" s="13"/>
      <c r="CV560" s="98">
        <f t="shared" si="587"/>
        <v>0</v>
      </c>
      <c r="CW560" s="99">
        <f>CW5</f>
        <v>1</v>
      </c>
      <c r="CX560" s="100"/>
      <c r="CY560" s="110"/>
      <c r="CZ560" s="95">
        <f t="shared" si="588"/>
        <v>0</v>
      </c>
      <c r="DA560" s="15"/>
      <c r="DB560" s="24">
        <f t="shared" si="613"/>
        <v>0</v>
      </c>
      <c r="DC560" s="5">
        <v>0</v>
      </c>
      <c r="DD560" s="63"/>
      <c r="DE560" s="15"/>
      <c r="DF560" s="13"/>
      <c r="DG560" s="98">
        <f t="shared" si="589"/>
        <v>0</v>
      </c>
      <c r="DH560" s="99">
        <f>DH5</f>
        <v>1</v>
      </c>
      <c r="DI560" s="100"/>
      <c r="DJ560" s="110"/>
      <c r="DK560" s="95">
        <f t="shared" si="590"/>
        <v>0</v>
      </c>
      <c r="DL560" s="15"/>
      <c r="DM560" s="24">
        <f t="shared" si="614"/>
        <v>0</v>
      </c>
      <c r="DN560" s="5">
        <v>0</v>
      </c>
      <c r="DO560" s="63"/>
      <c r="DP560" s="15"/>
      <c r="DQ560" s="13"/>
      <c r="DR560" s="98">
        <f t="shared" si="591"/>
        <v>0</v>
      </c>
      <c r="DS560" s="99">
        <f>DS5</f>
        <v>1</v>
      </c>
      <c r="DT560" s="100"/>
      <c r="DU560" s="110"/>
      <c r="DV560" s="95">
        <f t="shared" si="592"/>
        <v>0</v>
      </c>
      <c r="DW560" s="15"/>
      <c r="DX560" s="24">
        <f t="shared" si="615"/>
        <v>0</v>
      </c>
      <c r="DY560" s="5">
        <v>0</v>
      </c>
      <c r="DZ560" s="63"/>
      <c r="EA560" s="15"/>
      <c r="EB560" s="13"/>
      <c r="EC560" s="98">
        <f t="shared" si="593"/>
        <v>0</v>
      </c>
      <c r="ED560" s="99">
        <f>ED5</f>
        <v>1</v>
      </c>
      <c r="EE560" s="100"/>
      <c r="EF560" s="110"/>
      <c r="EG560" s="95">
        <f t="shared" si="594"/>
        <v>0</v>
      </c>
      <c r="EH560" s="15"/>
      <c r="EI560" s="24">
        <f t="shared" si="616"/>
        <v>0</v>
      </c>
      <c r="EJ560" s="5">
        <v>0</v>
      </c>
      <c r="EK560" s="63"/>
      <c r="EL560" s="15"/>
      <c r="EM560" s="13"/>
      <c r="EN560" s="98">
        <f t="shared" si="595"/>
        <v>0</v>
      </c>
      <c r="EO560" s="99">
        <f>EO5</f>
        <v>1</v>
      </c>
      <c r="EP560" s="100"/>
      <c r="EQ560" s="110"/>
      <c r="ER560" s="95">
        <f t="shared" si="596"/>
        <v>0</v>
      </c>
      <c r="ES560" s="15"/>
      <c r="ET560" s="24">
        <f t="shared" si="617"/>
        <v>0</v>
      </c>
      <c r="EU560" s="5">
        <v>0</v>
      </c>
      <c r="EV560" s="63"/>
      <c r="EW560" s="15"/>
      <c r="EX560" s="13"/>
      <c r="EY560" s="98">
        <f t="shared" si="597"/>
        <v>0</v>
      </c>
      <c r="EZ560" s="99">
        <f>EZ5</f>
        <v>1</v>
      </c>
      <c r="FA560" s="100"/>
      <c r="FB560" s="110"/>
      <c r="FC560" s="95">
        <f t="shared" si="598"/>
        <v>0</v>
      </c>
      <c r="FD560" s="15"/>
      <c r="FE560" s="24">
        <f t="shared" si="618"/>
        <v>0</v>
      </c>
      <c r="FF560" s="5">
        <v>0</v>
      </c>
      <c r="FG560" s="63"/>
      <c r="FH560" s="15"/>
      <c r="FI560" s="13"/>
      <c r="FJ560" s="98">
        <f t="shared" si="599"/>
        <v>0</v>
      </c>
      <c r="FK560" s="99">
        <f>FK5</f>
        <v>1</v>
      </c>
      <c r="FL560" s="100"/>
      <c r="FM560" s="110"/>
      <c r="FN560" s="95">
        <f t="shared" si="600"/>
        <v>0</v>
      </c>
      <c r="FO560" s="15"/>
      <c r="FP560" s="24">
        <f t="shared" si="619"/>
        <v>0</v>
      </c>
      <c r="FQ560" s="5">
        <v>0</v>
      </c>
      <c r="FR560" s="8">
        <v>0</v>
      </c>
      <c r="FS560" s="84">
        <f t="shared" si="620"/>
        <v>500</v>
      </c>
      <c r="FT560" s="85">
        <f t="shared" si="621"/>
        <v>500</v>
      </c>
      <c r="FU560" s="85">
        <f t="shared" si="622"/>
        <v>500</v>
      </c>
      <c r="FV560" s="85">
        <f t="shared" si="623"/>
        <v>2.7839999999999998</v>
      </c>
      <c r="FW560" s="85">
        <f t="shared" si="624"/>
        <v>500</v>
      </c>
      <c r="FX560" s="85">
        <f t="shared" si="625"/>
        <v>500</v>
      </c>
      <c r="FY560" s="85">
        <f t="shared" si="626"/>
        <v>500</v>
      </c>
      <c r="FZ560" s="85">
        <f t="shared" si="627"/>
        <v>500</v>
      </c>
      <c r="GA560" s="85">
        <f t="shared" si="628"/>
        <v>500</v>
      </c>
      <c r="GB560" s="85">
        <f t="shared" si="629"/>
        <v>500</v>
      </c>
      <c r="GC560" s="85">
        <f t="shared" si="630"/>
        <v>500</v>
      </c>
      <c r="GD560" s="85">
        <f t="shared" si="631"/>
        <v>500</v>
      </c>
      <c r="GE560" s="85">
        <f t="shared" si="632"/>
        <v>500</v>
      </c>
      <c r="GF560" s="85">
        <f t="shared" si="633"/>
        <v>500</v>
      </c>
      <c r="GG560" s="85">
        <f t="shared" si="634"/>
        <v>500</v>
      </c>
      <c r="GH560" s="101">
        <f t="shared" si="601"/>
        <v>1</v>
      </c>
      <c r="GI560" s="102">
        <f t="shared" si="602"/>
        <v>2.7839999999999998</v>
      </c>
      <c r="GJ560" s="102">
        <f t="shared" si="603"/>
        <v>2.7839999999999998</v>
      </c>
      <c r="GK560" s="79">
        <f>ROW()</f>
        <v>560</v>
      </c>
    </row>
    <row r="561" spans="1:193" s="12" customFormat="1" ht="50.1" customHeight="1">
      <c r="A561" s="17">
        <f>ROW()</f>
        <v>561</v>
      </c>
      <c r="B561" s="32">
        <f t="shared" si="635"/>
        <v>555</v>
      </c>
      <c r="C561" s="33">
        <f t="shared" si="636"/>
        <v>555</v>
      </c>
      <c r="D561" s="31" t="s">
        <v>125</v>
      </c>
      <c r="E561" s="390">
        <f t="shared" si="604"/>
        <v>3.0586106249999996</v>
      </c>
      <c r="F561" s="107">
        <f t="shared" si="570"/>
        <v>3.1476178124999996</v>
      </c>
      <c r="G561" s="3">
        <v>0</v>
      </c>
      <c r="H561" s="4">
        <v>0</v>
      </c>
      <c r="I561" s="63"/>
      <c r="J561" s="15"/>
      <c r="K561" s="13"/>
      <c r="L561" s="98">
        <f t="shared" si="571"/>
        <v>1</v>
      </c>
      <c r="M561" s="99">
        <f>M5</f>
        <v>0.94499999999999995</v>
      </c>
      <c r="N561" s="100">
        <v>3.4249999999999998</v>
      </c>
      <c r="O561" s="110">
        <v>161314</v>
      </c>
      <c r="P561" s="95">
        <f t="shared" si="572"/>
        <v>3.2366249999999996</v>
      </c>
      <c r="Q561" s="15"/>
      <c r="R561" s="24">
        <f t="shared" si="605"/>
        <v>2</v>
      </c>
      <c r="S561" s="25">
        <v>0</v>
      </c>
      <c r="T561" s="63"/>
      <c r="U561" s="15"/>
      <c r="V561" s="13"/>
      <c r="W561" s="98">
        <f t="shared" si="573"/>
        <v>0</v>
      </c>
      <c r="X561" s="99">
        <f>X5</f>
        <v>0.97</v>
      </c>
      <c r="Y561" s="100"/>
      <c r="Z561" s="110"/>
      <c r="AA561" s="95">
        <f t="shared" si="574"/>
        <v>0</v>
      </c>
      <c r="AB561" s="15"/>
      <c r="AC561" s="24">
        <f t="shared" si="606"/>
        <v>0</v>
      </c>
      <c r="AD561" s="5">
        <v>0</v>
      </c>
      <c r="AE561" s="63"/>
      <c r="AF561" s="15"/>
      <c r="AG561" s="13"/>
      <c r="AH561" s="98">
        <f t="shared" si="575"/>
        <v>0</v>
      </c>
      <c r="AI561" s="99">
        <f>AI5</f>
        <v>0.95499999999999996</v>
      </c>
      <c r="AJ561" s="100"/>
      <c r="AK561" s="110"/>
      <c r="AL561" s="95">
        <f t="shared" si="576"/>
        <v>0</v>
      </c>
      <c r="AM561" s="15"/>
      <c r="AN561" s="24">
        <f t="shared" si="607"/>
        <v>0</v>
      </c>
      <c r="AO561" s="5">
        <v>0</v>
      </c>
      <c r="AP561" s="63"/>
      <c r="AQ561" s="15"/>
      <c r="AR561" s="13"/>
      <c r="AS561" s="98">
        <f t="shared" si="577"/>
        <v>0</v>
      </c>
      <c r="AT561" s="99">
        <f>AT5</f>
        <v>0.96</v>
      </c>
      <c r="AU561" s="100"/>
      <c r="AV561" s="110"/>
      <c r="AW561" s="95">
        <f t="shared" si="578"/>
        <v>0</v>
      </c>
      <c r="AX561" s="15"/>
      <c r="AY561" s="24">
        <f t="shared" si="608"/>
        <v>0</v>
      </c>
      <c r="AZ561" s="5">
        <v>0</v>
      </c>
      <c r="BA561" s="63"/>
      <c r="BB561" s="15"/>
      <c r="BC561" s="13"/>
      <c r="BD561" s="98">
        <f t="shared" si="579"/>
        <v>0</v>
      </c>
      <c r="BE561" s="99">
        <f>BE5</f>
        <v>0.98</v>
      </c>
      <c r="BF561" s="100"/>
      <c r="BG561" s="110"/>
      <c r="BH561" s="95">
        <f t="shared" si="580"/>
        <v>0</v>
      </c>
      <c r="BI561" s="15"/>
      <c r="BJ561" s="24">
        <f t="shared" si="609"/>
        <v>0</v>
      </c>
      <c r="BK561" s="5">
        <v>0</v>
      </c>
      <c r="BL561" s="63"/>
      <c r="BM561" s="15"/>
      <c r="BN561" s="13"/>
      <c r="BO561" s="98">
        <f t="shared" si="581"/>
        <v>1</v>
      </c>
      <c r="BP561" s="99">
        <f>BP5</f>
        <v>0.94499999999999995</v>
      </c>
      <c r="BQ561" s="100">
        <v>3.2366249999999996</v>
      </c>
      <c r="BR561" s="110"/>
      <c r="BS561" s="95">
        <f t="shared" si="582"/>
        <v>3.0586106249999996</v>
      </c>
      <c r="BT561" s="15"/>
      <c r="BU561" s="24">
        <f t="shared" si="610"/>
        <v>1</v>
      </c>
      <c r="BV561" s="5">
        <v>0</v>
      </c>
      <c r="BW561" s="63"/>
      <c r="BX561" s="15"/>
      <c r="BY561" s="13"/>
      <c r="BZ561" s="98">
        <f t="shared" si="583"/>
        <v>0</v>
      </c>
      <c r="CA561" s="99">
        <f>CA5</f>
        <v>1</v>
      </c>
      <c r="CB561" s="100"/>
      <c r="CC561" s="110"/>
      <c r="CD561" s="95">
        <f t="shared" si="584"/>
        <v>0</v>
      </c>
      <c r="CE561" s="15"/>
      <c r="CF561" s="24">
        <f t="shared" si="611"/>
        <v>0</v>
      </c>
      <c r="CG561" s="5">
        <v>0</v>
      </c>
      <c r="CH561" s="63"/>
      <c r="CI561" s="15"/>
      <c r="CJ561" s="13"/>
      <c r="CK561" s="98">
        <f t="shared" si="585"/>
        <v>0</v>
      </c>
      <c r="CL561" s="99">
        <f>CL5</f>
        <v>1</v>
      </c>
      <c r="CM561" s="100"/>
      <c r="CN561" s="110"/>
      <c r="CO561" s="95">
        <f t="shared" si="586"/>
        <v>0</v>
      </c>
      <c r="CP561" s="15"/>
      <c r="CQ561" s="24">
        <f t="shared" si="612"/>
        <v>0</v>
      </c>
      <c r="CR561" s="5">
        <v>0</v>
      </c>
      <c r="CS561" s="63"/>
      <c r="CT561" s="15"/>
      <c r="CU561" s="13"/>
      <c r="CV561" s="98">
        <f t="shared" si="587"/>
        <v>0</v>
      </c>
      <c r="CW561" s="99">
        <f>CW5</f>
        <v>1</v>
      </c>
      <c r="CX561" s="100"/>
      <c r="CY561" s="110"/>
      <c r="CZ561" s="95">
        <f t="shared" si="588"/>
        <v>0</v>
      </c>
      <c r="DA561" s="15"/>
      <c r="DB561" s="24">
        <f t="shared" si="613"/>
        <v>0</v>
      </c>
      <c r="DC561" s="5">
        <v>0</v>
      </c>
      <c r="DD561" s="63"/>
      <c r="DE561" s="15"/>
      <c r="DF561" s="13"/>
      <c r="DG561" s="98">
        <f t="shared" si="589"/>
        <v>0</v>
      </c>
      <c r="DH561" s="99">
        <f>DH5</f>
        <v>1</v>
      </c>
      <c r="DI561" s="100"/>
      <c r="DJ561" s="110"/>
      <c r="DK561" s="95">
        <f t="shared" si="590"/>
        <v>0</v>
      </c>
      <c r="DL561" s="15"/>
      <c r="DM561" s="24">
        <f t="shared" si="614"/>
        <v>0</v>
      </c>
      <c r="DN561" s="5">
        <v>0</v>
      </c>
      <c r="DO561" s="63"/>
      <c r="DP561" s="15"/>
      <c r="DQ561" s="13"/>
      <c r="DR561" s="98">
        <f t="shared" si="591"/>
        <v>0</v>
      </c>
      <c r="DS561" s="99">
        <f>DS5</f>
        <v>1</v>
      </c>
      <c r="DT561" s="100"/>
      <c r="DU561" s="110"/>
      <c r="DV561" s="95">
        <f t="shared" si="592"/>
        <v>0</v>
      </c>
      <c r="DW561" s="15"/>
      <c r="DX561" s="24">
        <f t="shared" si="615"/>
        <v>0</v>
      </c>
      <c r="DY561" s="5">
        <v>0</v>
      </c>
      <c r="DZ561" s="63"/>
      <c r="EA561" s="15"/>
      <c r="EB561" s="13"/>
      <c r="EC561" s="98">
        <f t="shared" si="593"/>
        <v>0</v>
      </c>
      <c r="ED561" s="99">
        <f>ED5</f>
        <v>1</v>
      </c>
      <c r="EE561" s="100"/>
      <c r="EF561" s="110"/>
      <c r="EG561" s="95">
        <f t="shared" si="594"/>
        <v>0</v>
      </c>
      <c r="EH561" s="15"/>
      <c r="EI561" s="24">
        <f t="shared" si="616"/>
        <v>0</v>
      </c>
      <c r="EJ561" s="5">
        <v>0</v>
      </c>
      <c r="EK561" s="63"/>
      <c r="EL561" s="15"/>
      <c r="EM561" s="13"/>
      <c r="EN561" s="98">
        <f t="shared" si="595"/>
        <v>0</v>
      </c>
      <c r="EO561" s="99">
        <f>EO5</f>
        <v>1</v>
      </c>
      <c r="EP561" s="100"/>
      <c r="EQ561" s="110"/>
      <c r="ER561" s="95">
        <f t="shared" si="596"/>
        <v>0</v>
      </c>
      <c r="ES561" s="15"/>
      <c r="ET561" s="24">
        <f t="shared" si="617"/>
        <v>0</v>
      </c>
      <c r="EU561" s="5">
        <v>0</v>
      </c>
      <c r="EV561" s="63"/>
      <c r="EW561" s="15"/>
      <c r="EX561" s="13"/>
      <c r="EY561" s="98">
        <f t="shared" si="597"/>
        <v>0</v>
      </c>
      <c r="EZ561" s="99">
        <f>EZ5</f>
        <v>1</v>
      </c>
      <c r="FA561" s="100"/>
      <c r="FB561" s="110"/>
      <c r="FC561" s="95">
        <f t="shared" si="598"/>
        <v>0</v>
      </c>
      <c r="FD561" s="15"/>
      <c r="FE561" s="24">
        <f t="shared" si="618"/>
        <v>0</v>
      </c>
      <c r="FF561" s="5">
        <v>0</v>
      </c>
      <c r="FG561" s="63"/>
      <c r="FH561" s="15"/>
      <c r="FI561" s="13"/>
      <c r="FJ561" s="98">
        <f t="shared" si="599"/>
        <v>0</v>
      </c>
      <c r="FK561" s="99">
        <f>FK5</f>
        <v>1</v>
      </c>
      <c r="FL561" s="100"/>
      <c r="FM561" s="110"/>
      <c r="FN561" s="95">
        <f t="shared" si="600"/>
        <v>0</v>
      </c>
      <c r="FO561" s="15"/>
      <c r="FP561" s="24">
        <f t="shared" si="619"/>
        <v>0</v>
      </c>
      <c r="FQ561" s="5">
        <v>0</v>
      </c>
      <c r="FR561" s="8">
        <v>0</v>
      </c>
      <c r="FS561" s="84">
        <f t="shared" si="620"/>
        <v>3.2366249999999996</v>
      </c>
      <c r="FT561" s="85">
        <f t="shared" si="621"/>
        <v>500</v>
      </c>
      <c r="FU561" s="85">
        <f t="shared" si="622"/>
        <v>500</v>
      </c>
      <c r="FV561" s="85">
        <f t="shared" si="623"/>
        <v>500</v>
      </c>
      <c r="FW561" s="85">
        <f t="shared" si="624"/>
        <v>500</v>
      </c>
      <c r="FX561" s="85">
        <f t="shared" si="625"/>
        <v>3.0586106249999996</v>
      </c>
      <c r="FY561" s="85">
        <f t="shared" si="626"/>
        <v>500</v>
      </c>
      <c r="FZ561" s="85">
        <f t="shared" si="627"/>
        <v>500</v>
      </c>
      <c r="GA561" s="85">
        <f t="shared" si="628"/>
        <v>500</v>
      </c>
      <c r="GB561" s="85">
        <f t="shared" si="629"/>
        <v>500</v>
      </c>
      <c r="GC561" s="85">
        <f t="shared" si="630"/>
        <v>500</v>
      </c>
      <c r="GD561" s="85">
        <f t="shared" si="631"/>
        <v>500</v>
      </c>
      <c r="GE561" s="85">
        <f t="shared" si="632"/>
        <v>500</v>
      </c>
      <c r="GF561" s="85">
        <f t="shared" si="633"/>
        <v>500</v>
      </c>
      <c r="GG561" s="85">
        <f t="shared" si="634"/>
        <v>500</v>
      </c>
      <c r="GH561" s="101">
        <f t="shared" si="601"/>
        <v>2</v>
      </c>
      <c r="GI561" s="102">
        <f t="shared" si="602"/>
        <v>6.2952356249999992</v>
      </c>
      <c r="GJ561" s="102">
        <f t="shared" si="603"/>
        <v>3.1476178124999996</v>
      </c>
      <c r="GK561" s="79">
        <f>ROW()</f>
        <v>561</v>
      </c>
    </row>
    <row r="562" spans="1:193" s="12" customFormat="1" ht="50.1" customHeight="1">
      <c r="A562" s="17">
        <f>ROW()</f>
        <v>562</v>
      </c>
      <c r="B562" s="32">
        <f t="shared" si="635"/>
        <v>556</v>
      </c>
      <c r="C562" s="33">
        <f t="shared" si="636"/>
        <v>556</v>
      </c>
      <c r="D562" s="31" t="s">
        <v>126</v>
      </c>
      <c r="E562" s="390">
        <f t="shared" si="604"/>
        <v>2.9300150249999999</v>
      </c>
      <c r="F562" s="107">
        <f t="shared" si="570"/>
        <v>3.0152800124999999</v>
      </c>
      <c r="G562" s="3">
        <v>0</v>
      </c>
      <c r="H562" s="4">
        <v>0</v>
      </c>
      <c r="I562" s="63"/>
      <c r="J562" s="15"/>
      <c r="K562" s="13"/>
      <c r="L562" s="98">
        <f t="shared" si="571"/>
        <v>1</v>
      </c>
      <c r="M562" s="99">
        <f>M5</f>
        <v>0.94499999999999995</v>
      </c>
      <c r="N562" s="100">
        <v>3.2810000000000001</v>
      </c>
      <c r="O562" s="110">
        <v>162102</v>
      </c>
      <c r="P562" s="95">
        <f t="shared" si="572"/>
        <v>3.1005449999999999</v>
      </c>
      <c r="Q562" s="15"/>
      <c r="R562" s="24">
        <f t="shared" si="605"/>
        <v>2</v>
      </c>
      <c r="S562" s="25">
        <v>0</v>
      </c>
      <c r="T562" s="63"/>
      <c r="U562" s="15"/>
      <c r="V562" s="13"/>
      <c r="W562" s="98">
        <f t="shared" si="573"/>
        <v>0</v>
      </c>
      <c r="X562" s="99">
        <f>X5</f>
        <v>0.97</v>
      </c>
      <c r="Y562" s="100"/>
      <c r="Z562" s="110"/>
      <c r="AA562" s="95">
        <f t="shared" si="574"/>
        <v>0</v>
      </c>
      <c r="AB562" s="15"/>
      <c r="AC562" s="24">
        <f t="shared" si="606"/>
        <v>0</v>
      </c>
      <c r="AD562" s="5">
        <v>0</v>
      </c>
      <c r="AE562" s="63"/>
      <c r="AF562" s="15"/>
      <c r="AG562" s="13"/>
      <c r="AH562" s="98">
        <f t="shared" si="575"/>
        <v>0</v>
      </c>
      <c r="AI562" s="99">
        <f>AI5</f>
        <v>0.95499999999999996</v>
      </c>
      <c r="AJ562" s="100"/>
      <c r="AK562" s="110"/>
      <c r="AL562" s="95">
        <f t="shared" si="576"/>
        <v>0</v>
      </c>
      <c r="AM562" s="15"/>
      <c r="AN562" s="24">
        <f t="shared" si="607"/>
        <v>0</v>
      </c>
      <c r="AO562" s="5">
        <v>0</v>
      </c>
      <c r="AP562" s="63"/>
      <c r="AQ562" s="15"/>
      <c r="AR562" s="13"/>
      <c r="AS562" s="98">
        <f t="shared" si="577"/>
        <v>0</v>
      </c>
      <c r="AT562" s="99">
        <f>AT5</f>
        <v>0.96</v>
      </c>
      <c r="AU562" s="100"/>
      <c r="AV562" s="110"/>
      <c r="AW562" s="95">
        <f t="shared" si="578"/>
        <v>0</v>
      </c>
      <c r="AX562" s="15"/>
      <c r="AY562" s="24">
        <f t="shared" si="608"/>
        <v>0</v>
      </c>
      <c r="AZ562" s="5">
        <v>0</v>
      </c>
      <c r="BA562" s="63"/>
      <c r="BB562" s="15"/>
      <c r="BC562" s="13"/>
      <c r="BD562" s="98">
        <f t="shared" si="579"/>
        <v>0</v>
      </c>
      <c r="BE562" s="99">
        <f>BE5</f>
        <v>0.98</v>
      </c>
      <c r="BF562" s="100"/>
      <c r="BG562" s="110"/>
      <c r="BH562" s="95">
        <f t="shared" si="580"/>
        <v>0</v>
      </c>
      <c r="BI562" s="15"/>
      <c r="BJ562" s="24">
        <f t="shared" si="609"/>
        <v>0</v>
      </c>
      <c r="BK562" s="5">
        <v>0</v>
      </c>
      <c r="BL562" s="63"/>
      <c r="BM562" s="15"/>
      <c r="BN562" s="13"/>
      <c r="BO562" s="98">
        <f t="shared" si="581"/>
        <v>1</v>
      </c>
      <c r="BP562" s="99">
        <f>BP5</f>
        <v>0.94499999999999995</v>
      </c>
      <c r="BQ562" s="100">
        <v>3.1005449999999999</v>
      </c>
      <c r="BR562" s="110"/>
      <c r="BS562" s="95">
        <f t="shared" si="582"/>
        <v>2.9300150249999999</v>
      </c>
      <c r="BT562" s="15"/>
      <c r="BU562" s="24">
        <f t="shared" si="610"/>
        <v>1</v>
      </c>
      <c r="BV562" s="5">
        <v>0</v>
      </c>
      <c r="BW562" s="63"/>
      <c r="BX562" s="15"/>
      <c r="BY562" s="13"/>
      <c r="BZ562" s="98">
        <f t="shared" si="583"/>
        <v>0</v>
      </c>
      <c r="CA562" s="99">
        <f>CA5</f>
        <v>1</v>
      </c>
      <c r="CB562" s="100"/>
      <c r="CC562" s="110"/>
      <c r="CD562" s="95">
        <f t="shared" si="584"/>
        <v>0</v>
      </c>
      <c r="CE562" s="15"/>
      <c r="CF562" s="24">
        <f t="shared" si="611"/>
        <v>0</v>
      </c>
      <c r="CG562" s="5">
        <v>0</v>
      </c>
      <c r="CH562" s="63"/>
      <c r="CI562" s="15"/>
      <c r="CJ562" s="13"/>
      <c r="CK562" s="98">
        <f t="shared" si="585"/>
        <v>0</v>
      </c>
      <c r="CL562" s="99">
        <f>CL5</f>
        <v>1</v>
      </c>
      <c r="CM562" s="100"/>
      <c r="CN562" s="110"/>
      <c r="CO562" s="95">
        <f t="shared" si="586"/>
        <v>0</v>
      </c>
      <c r="CP562" s="15"/>
      <c r="CQ562" s="24">
        <f t="shared" si="612"/>
        <v>0</v>
      </c>
      <c r="CR562" s="5">
        <v>0</v>
      </c>
      <c r="CS562" s="63"/>
      <c r="CT562" s="15"/>
      <c r="CU562" s="13"/>
      <c r="CV562" s="98">
        <f t="shared" si="587"/>
        <v>0</v>
      </c>
      <c r="CW562" s="99">
        <f>CW5</f>
        <v>1</v>
      </c>
      <c r="CX562" s="100"/>
      <c r="CY562" s="110"/>
      <c r="CZ562" s="95">
        <f t="shared" si="588"/>
        <v>0</v>
      </c>
      <c r="DA562" s="15"/>
      <c r="DB562" s="24">
        <f t="shared" si="613"/>
        <v>0</v>
      </c>
      <c r="DC562" s="5">
        <v>0</v>
      </c>
      <c r="DD562" s="63"/>
      <c r="DE562" s="15"/>
      <c r="DF562" s="13"/>
      <c r="DG562" s="98">
        <f t="shared" si="589"/>
        <v>0</v>
      </c>
      <c r="DH562" s="99">
        <f>DH5</f>
        <v>1</v>
      </c>
      <c r="DI562" s="100"/>
      <c r="DJ562" s="110"/>
      <c r="DK562" s="95">
        <f t="shared" si="590"/>
        <v>0</v>
      </c>
      <c r="DL562" s="15"/>
      <c r="DM562" s="24">
        <f t="shared" si="614"/>
        <v>0</v>
      </c>
      <c r="DN562" s="5">
        <v>0</v>
      </c>
      <c r="DO562" s="63"/>
      <c r="DP562" s="15"/>
      <c r="DQ562" s="13"/>
      <c r="DR562" s="98">
        <f t="shared" si="591"/>
        <v>0</v>
      </c>
      <c r="DS562" s="99">
        <f>DS5</f>
        <v>1</v>
      </c>
      <c r="DT562" s="100"/>
      <c r="DU562" s="110"/>
      <c r="DV562" s="95">
        <f t="shared" si="592"/>
        <v>0</v>
      </c>
      <c r="DW562" s="15"/>
      <c r="DX562" s="24">
        <f t="shared" si="615"/>
        <v>0</v>
      </c>
      <c r="DY562" s="5">
        <v>0</v>
      </c>
      <c r="DZ562" s="63"/>
      <c r="EA562" s="15"/>
      <c r="EB562" s="13"/>
      <c r="EC562" s="98">
        <f t="shared" si="593"/>
        <v>0</v>
      </c>
      <c r="ED562" s="99">
        <f>ED5</f>
        <v>1</v>
      </c>
      <c r="EE562" s="100"/>
      <c r="EF562" s="110"/>
      <c r="EG562" s="95">
        <f t="shared" si="594"/>
        <v>0</v>
      </c>
      <c r="EH562" s="15"/>
      <c r="EI562" s="24">
        <f t="shared" si="616"/>
        <v>0</v>
      </c>
      <c r="EJ562" s="5">
        <v>0</v>
      </c>
      <c r="EK562" s="63"/>
      <c r="EL562" s="15"/>
      <c r="EM562" s="13"/>
      <c r="EN562" s="98">
        <f t="shared" si="595"/>
        <v>0</v>
      </c>
      <c r="EO562" s="99">
        <f>EO5</f>
        <v>1</v>
      </c>
      <c r="EP562" s="100"/>
      <c r="EQ562" s="110"/>
      <c r="ER562" s="95">
        <f t="shared" si="596"/>
        <v>0</v>
      </c>
      <c r="ES562" s="15"/>
      <c r="ET562" s="24">
        <f t="shared" si="617"/>
        <v>0</v>
      </c>
      <c r="EU562" s="5">
        <v>0</v>
      </c>
      <c r="EV562" s="63"/>
      <c r="EW562" s="15"/>
      <c r="EX562" s="13"/>
      <c r="EY562" s="98">
        <f t="shared" si="597"/>
        <v>0</v>
      </c>
      <c r="EZ562" s="99">
        <f>EZ5</f>
        <v>1</v>
      </c>
      <c r="FA562" s="100"/>
      <c r="FB562" s="110"/>
      <c r="FC562" s="95">
        <f t="shared" si="598"/>
        <v>0</v>
      </c>
      <c r="FD562" s="15"/>
      <c r="FE562" s="24">
        <f t="shared" si="618"/>
        <v>0</v>
      </c>
      <c r="FF562" s="5">
        <v>0</v>
      </c>
      <c r="FG562" s="63"/>
      <c r="FH562" s="15"/>
      <c r="FI562" s="13"/>
      <c r="FJ562" s="98">
        <f t="shared" si="599"/>
        <v>0</v>
      </c>
      <c r="FK562" s="99">
        <f>FK5</f>
        <v>1</v>
      </c>
      <c r="FL562" s="100"/>
      <c r="FM562" s="110"/>
      <c r="FN562" s="95">
        <f t="shared" si="600"/>
        <v>0</v>
      </c>
      <c r="FO562" s="15"/>
      <c r="FP562" s="24">
        <f t="shared" si="619"/>
        <v>0</v>
      </c>
      <c r="FQ562" s="5">
        <v>0</v>
      </c>
      <c r="FR562" s="8">
        <v>0</v>
      </c>
      <c r="FS562" s="84">
        <f t="shared" si="620"/>
        <v>3.1005449999999999</v>
      </c>
      <c r="FT562" s="85">
        <f t="shared" si="621"/>
        <v>500</v>
      </c>
      <c r="FU562" s="85">
        <f t="shared" si="622"/>
        <v>500</v>
      </c>
      <c r="FV562" s="85">
        <f t="shared" si="623"/>
        <v>500</v>
      </c>
      <c r="FW562" s="85">
        <f t="shared" si="624"/>
        <v>500</v>
      </c>
      <c r="FX562" s="85">
        <f t="shared" si="625"/>
        <v>2.9300150249999999</v>
      </c>
      <c r="FY562" s="85">
        <f t="shared" si="626"/>
        <v>500</v>
      </c>
      <c r="FZ562" s="85">
        <f t="shared" si="627"/>
        <v>500</v>
      </c>
      <c r="GA562" s="85">
        <f t="shared" si="628"/>
        <v>500</v>
      </c>
      <c r="GB562" s="85">
        <f t="shared" si="629"/>
        <v>500</v>
      </c>
      <c r="GC562" s="85">
        <f t="shared" si="630"/>
        <v>500</v>
      </c>
      <c r="GD562" s="85">
        <f t="shared" si="631"/>
        <v>500</v>
      </c>
      <c r="GE562" s="85">
        <f t="shared" si="632"/>
        <v>500</v>
      </c>
      <c r="GF562" s="85">
        <f t="shared" si="633"/>
        <v>500</v>
      </c>
      <c r="GG562" s="85">
        <f t="shared" si="634"/>
        <v>500</v>
      </c>
      <c r="GH562" s="101">
        <f t="shared" si="601"/>
        <v>2</v>
      </c>
      <c r="GI562" s="102">
        <f t="shared" si="602"/>
        <v>6.0305600249999998</v>
      </c>
      <c r="GJ562" s="102">
        <f t="shared" si="603"/>
        <v>3.0152800124999999</v>
      </c>
      <c r="GK562" s="79">
        <f>ROW()</f>
        <v>562</v>
      </c>
    </row>
    <row r="563" spans="1:193" s="12" customFormat="1" ht="50.1" customHeight="1">
      <c r="A563" s="17">
        <f>ROW()</f>
        <v>563</v>
      </c>
      <c r="B563" s="32">
        <f t="shared" si="635"/>
        <v>557</v>
      </c>
      <c r="C563" s="33">
        <f t="shared" si="636"/>
        <v>557</v>
      </c>
      <c r="D563" s="31" t="s">
        <v>127</v>
      </c>
      <c r="E563" s="390">
        <f t="shared" si="604"/>
        <v>0.28799999999999998</v>
      </c>
      <c r="F563" s="107">
        <f t="shared" si="570"/>
        <v>0.47102307500000001</v>
      </c>
      <c r="G563" s="3">
        <v>0</v>
      </c>
      <c r="H563" s="4">
        <v>0</v>
      </c>
      <c r="I563" s="63"/>
      <c r="J563" s="15"/>
      <c r="K563" s="13"/>
      <c r="L563" s="98">
        <f t="shared" si="571"/>
        <v>1</v>
      </c>
      <c r="M563" s="99">
        <f>M5</f>
        <v>0.94499999999999995</v>
      </c>
      <c r="N563" s="100">
        <v>0.65200000000000002</v>
      </c>
      <c r="O563" s="110">
        <v>162016</v>
      </c>
      <c r="P563" s="95">
        <f t="shared" si="572"/>
        <v>0.61614000000000002</v>
      </c>
      <c r="Q563" s="15"/>
      <c r="R563" s="24">
        <f t="shared" si="605"/>
        <v>4</v>
      </c>
      <c r="S563" s="25">
        <v>0</v>
      </c>
      <c r="T563" s="63"/>
      <c r="U563" s="15"/>
      <c r="V563" s="13"/>
      <c r="W563" s="98">
        <f t="shared" si="573"/>
        <v>1</v>
      </c>
      <c r="X563" s="99">
        <f>X5</f>
        <v>0.97</v>
      </c>
      <c r="Y563" s="100">
        <v>0.41</v>
      </c>
      <c r="Z563" s="110"/>
      <c r="AA563" s="95">
        <f t="shared" si="574"/>
        <v>0.39769999999999994</v>
      </c>
      <c r="AB563" s="15"/>
      <c r="AC563" s="24">
        <f t="shared" si="606"/>
        <v>2</v>
      </c>
      <c r="AD563" s="5">
        <v>0</v>
      </c>
      <c r="AE563" s="63"/>
      <c r="AF563" s="15"/>
      <c r="AG563" s="13"/>
      <c r="AH563" s="98">
        <f t="shared" si="575"/>
        <v>0</v>
      </c>
      <c r="AI563" s="99">
        <f>AI5</f>
        <v>0.95499999999999996</v>
      </c>
      <c r="AJ563" s="100"/>
      <c r="AK563" s="110"/>
      <c r="AL563" s="95">
        <f t="shared" si="576"/>
        <v>0</v>
      </c>
      <c r="AM563" s="15"/>
      <c r="AN563" s="24">
        <f t="shared" si="607"/>
        <v>0</v>
      </c>
      <c r="AO563" s="5">
        <v>0</v>
      </c>
      <c r="AP563" s="63"/>
      <c r="AQ563" s="15"/>
      <c r="AR563" s="13"/>
      <c r="AS563" s="98">
        <f t="shared" si="577"/>
        <v>1</v>
      </c>
      <c r="AT563" s="99">
        <f>AT5</f>
        <v>0.96</v>
      </c>
      <c r="AU563" s="100">
        <v>0.3</v>
      </c>
      <c r="AV563" s="110"/>
      <c r="AW563" s="95">
        <f t="shared" si="578"/>
        <v>0.28799999999999998</v>
      </c>
      <c r="AX563" s="15"/>
      <c r="AY563" s="24">
        <f t="shared" si="608"/>
        <v>1</v>
      </c>
      <c r="AZ563" s="5">
        <v>0</v>
      </c>
      <c r="BA563" s="63"/>
      <c r="BB563" s="15"/>
      <c r="BC563" s="13"/>
      <c r="BD563" s="98">
        <f t="shared" si="579"/>
        <v>0</v>
      </c>
      <c r="BE563" s="99">
        <f>BE5</f>
        <v>0.98</v>
      </c>
      <c r="BF563" s="100"/>
      <c r="BG563" s="110"/>
      <c r="BH563" s="95">
        <f t="shared" si="580"/>
        <v>0</v>
      </c>
      <c r="BI563" s="15"/>
      <c r="BJ563" s="24">
        <f t="shared" si="609"/>
        <v>0</v>
      </c>
      <c r="BK563" s="5">
        <v>0</v>
      </c>
      <c r="BL563" s="63"/>
      <c r="BM563" s="15"/>
      <c r="BN563" s="13"/>
      <c r="BO563" s="98">
        <f t="shared" si="581"/>
        <v>1</v>
      </c>
      <c r="BP563" s="99">
        <f>BP5</f>
        <v>0.94499999999999995</v>
      </c>
      <c r="BQ563" s="100">
        <v>0.61614000000000002</v>
      </c>
      <c r="BR563" s="110"/>
      <c r="BS563" s="95">
        <f t="shared" si="582"/>
        <v>0.58225229999999994</v>
      </c>
      <c r="BT563" s="15"/>
      <c r="BU563" s="24">
        <f t="shared" si="610"/>
        <v>3</v>
      </c>
      <c r="BV563" s="5">
        <v>0</v>
      </c>
      <c r="BW563" s="63"/>
      <c r="BX563" s="15"/>
      <c r="BY563" s="13"/>
      <c r="BZ563" s="98">
        <f t="shared" si="583"/>
        <v>0</v>
      </c>
      <c r="CA563" s="99">
        <f>CA5</f>
        <v>1</v>
      </c>
      <c r="CB563" s="100"/>
      <c r="CC563" s="110"/>
      <c r="CD563" s="95">
        <f t="shared" si="584"/>
        <v>0</v>
      </c>
      <c r="CE563" s="15"/>
      <c r="CF563" s="24">
        <f t="shared" si="611"/>
        <v>0</v>
      </c>
      <c r="CG563" s="5">
        <v>0</v>
      </c>
      <c r="CH563" s="63"/>
      <c r="CI563" s="15"/>
      <c r="CJ563" s="13"/>
      <c r="CK563" s="98">
        <f t="shared" si="585"/>
        <v>0</v>
      </c>
      <c r="CL563" s="99">
        <f>CL5</f>
        <v>1</v>
      </c>
      <c r="CM563" s="100"/>
      <c r="CN563" s="110"/>
      <c r="CO563" s="95">
        <f t="shared" si="586"/>
        <v>0</v>
      </c>
      <c r="CP563" s="15"/>
      <c r="CQ563" s="24">
        <f t="shared" si="612"/>
        <v>0</v>
      </c>
      <c r="CR563" s="5">
        <v>0</v>
      </c>
      <c r="CS563" s="63"/>
      <c r="CT563" s="15"/>
      <c r="CU563" s="13"/>
      <c r="CV563" s="98">
        <f t="shared" si="587"/>
        <v>0</v>
      </c>
      <c r="CW563" s="99">
        <f>CW5</f>
        <v>1</v>
      </c>
      <c r="CX563" s="100"/>
      <c r="CY563" s="110"/>
      <c r="CZ563" s="95">
        <f t="shared" si="588"/>
        <v>0</v>
      </c>
      <c r="DA563" s="15"/>
      <c r="DB563" s="24">
        <f t="shared" si="613"/>
        <v>0</v>
      </c>
      <c r="DC563" s="5">
        <v>0</v>
      </c>
      <c r="DD563" s="63"/>
      <c r="DE563" s="15"/>
      <c r="DF563" s="13"/>
      <c r="DG563" s="98">
        <f t="shared" si="589"/>
        <v>0</v>
      </c>
      <c r="DH563" s="99">
        <f>DH5</f>
        <v>1</v>
      </c>
      <c r="DI563" s="100"/>
      <c r="DJ563" s="110"/>
      <c r="DK563" s="95">
        <f t="shared" si="590"/>
        <v>0</v>
      </c>
      <c r="DL563" s="15"/>
      <c r="DM563" s="24">
        <f t="shared" si="614"/>
        <v>0</v>
      </c>
      <c r="DN563" s="5">
        <v>0</v>
      </c>
      <c r="DO563" s="63"/>
      <c r="DP563" s="15"/>
      <c r="DQ563" s="13"/>
      <c r="DR563" s="98">
        <f t="shared" si="591"/>
        <v>0</v>
      </c>
      <c r="DS563" s="99">
        <f>DS5</f>
        <v>1</v>
      </c>
      <c r="DT563" s="100"/>
      <c r="DU563" s="110"/>
      <c r="DV563" s="95">
        <f t="shared" si="592"/>
        <v>0</v>
      </c>
      <c r="DW563" s="15"/>
      <c r="DX563" s="24">
        <f t="shared" si="615"/>
        <v>0</v>
      </c>
      <c r="DY563" s="5">
        <v>0</v>
      </c>
      <c r="DZ563" s="63"/>
      <c r="EA563" s="15"/>
      <c r="EB563" s="13"/>
      <c r="EC563" s="98">
        <f t="shared" si="593"/>
        <v>0</v>
      </c>
      <c r="ED563" s="99">
        <f>ED5</f>
        <v>1</v>
      </c>
      <c r="EE563" s="100"/>
      <c r="EF563" s="110"/>
      <c r="EG563" s="95">
        <f t="shared" si="594"/>
        <v>0</v>
      </c>
      <c r="EH563" s="15"/>
      <c r="EI563" s="24">
        <f t="shared" si="616"/>
        <v>0</v>
      </c>
      <c r="EJ563" s="5">
        <v>0</v>
      </c>
      <c r="EK563" s="63"/>
      <c r="EL563" s="15"/>
      <c r="EM563" s="13"/>
      <c r="EN563" s="98">
        <f t="shared" si="595"/>
        <v>0</v>
      </c>
      <c r="EO563" s="99">
        <f>EO5</f>
        <v>1</v>
      </c>
      <c r="EP563" s="100"/>
      <c r="EQ563" s="110"/>
      <c r="ER563" s="95">
        <f t="shared" si="596"/>
        <v>0</v>
      </c>
      <c r="ES563" s="15"/>
      <c r="ET563" s="24">
        <f t="shared" si="617"/>
        <v>0</v>
      </c>
      <c r="EU563" s="5">
        <v>0</v>
      </c>
      <c r="EV563" s="63"/>
      <c r="EW563" s="15"/>
      <c r="EX563" s="13"/>
      <c r="EY563" s="98">
        <f t="shared" si="597"/>
        <v>0</v>
      </c>
      <c r="EZ563" s="99">
        <f>EZ5</f>
        <v>1</v>
      </c>
      <c r="FA563" s="100"/>
      <c r="FB563" s="110"/>
      <c r="FC563" s="95">
        <f t="shared" si="598"/>
        <v>0</v>
      </c>
      <c r="FD563" s="15"/>
      <c r="FE563" s="24">
        <f t="shared" si="618"/>
        <v>0</v>
      </c>
      <c r="FF563" s="5">
        <v>0</v>
      </c>
      <c r="FG563" s="63"/>
      <c r="FH563" s="15"/>
      <c r="FI563" s="13"/>
      <c r="FJ563" s="98">
        <f t="shared" si="599"/>
        <v>0</v>
      </c>
      <c r="FK563" s="99">
        <f>FK5</f>
        <v>1</v>
      </c>
      <c r="FL563" s="100"/>
      <c r="FM563" s="110"/>
      <c r="FN563" s="95">
        <f t="shared" si="600"/>
        <v>0</v>
      </c>
      <c r="FO563" s="15"/>
      <c r="FP563" s="24">
        <f t="shared" si="619"/>
        <v>0</v>
      </c>
      <c r="FQ563" s="5">
        <v>0</v>
      </c>
      <c r="FR563" s="8">
        <v>0</v>
      </c>
      <c r="FS563" s="84">
        <f t="shared" si="620"/>
        <v>0.61614000000000002</v>
      </c>
      <c r="FT563" s="85">
        <f t="shared" si="621"/>
        <v>0.39769999999999994</v>
      </c>
      <c r="FU563" s="85">
        <f t="shared" si="622"/>
        <v>500</v>
      </c>
      <c r="FV563" s="85">
        <f t="shared" si="623"/>
        <v>0.28799999999999998</v>
      </c>
      <c r="FW563" s="85">
        <f t="shared" si="624"/>
        <v>500</v>
      </c>
      <c r="FX563" s="85">
        <f t="shared" si="625"/>
        <v>0.58225229999999994</v>
      </c>
      <c r="FY563" s="85">
        <f t="shared" si="626"/>
        <v>500</v>
      </c>
      <c r="FZ563" s="85">
        <f t="shared" si="627"/>
        <v>500</v>
      </c>
      <c r="GA563" s="85">
        <f t="shared" si="628"/>
        <v>500</v>
      </c>
      <c r="GB563" s="85">
        <f t="shared" si="629"/>
        <v>500</v>
      </c>
      <c r="GC563" s="85">
        <f t="shared" si="630"/>
        <v>500</v>
      </c>
      <c r="GD563" s="85">
        <f t="shared" si="631"/>
        <v>500</v>
      </c>
      <c r="GE563" s="85">
        <f t="shared" si="632"/>
        <v>500</v>
      </c>
      <c r="GF563" s="85">
        <f t="shared" si="633"/>
        <v>500</v>
      </c>
      <c r="GG563" s="85">
        <f t="shared" si="634"/>
        <v>500</v>
      </c>
      <c r="GH563" s="101">
        <f t="shared" si="601"/>
        <v>4</v>
      </c>
      <c r="GI563" s="102">
        <f t="shared" si="602"/>
        <v>1.8840923000000001</v>
      </c>
      <c r="GJ563" s="102">
        <f t="shared" si="603"/>
        <v>0.47102307500000001</v>
      </c>
      <c r="GK563" s="79">
        <f>ROW()</f>
        <v>563</v>
      </c>
    </row>
    <row r="564" spans="1:193" s="12" customFormat="1" ht="50.1" customHeight="1">
      <c r="A564" s="17">
        <f>ROW()</f>
        <v>564</v>
      </c>
      <c r="B564" s="32">
        <f t="shared" si="635"/>
        <v>558</v>
      </c>
      <c r="C564" s="33">
        <f t="shared" si="636"/>
        <v>558</v>
      </c>
      <c r="D564" s="31" t="s">
        <v>128</v>
      </c>
      <c r="E564" s="390">
        <f t="shared" si="604"/>
        <v>0.28799999999999998</v>
      </c>
      <c r="F564" s="107">
        <f t="shared" si="570"/>
        <v>0.49546409999999996</v>
      </c>
      <c r="G564" s="3">
        <v>0</v>
      </c>
      <c r="H564" s="4">
        <v>0</v>
      </c>
      <c r="I564" s="63"/>
      <c r="J564" s="15"/>
      <c r="K564" s="13"/>
      <c r="L564" s="98">
        <f t="shared" si="571"/>
        <v>1</v>
      </c>
      <c r="M564" s="99">
        <f>M5</f>
        <v>0.94499999999999995</v>
      </c>
      <c r="N564" s="100">
        <v>0.65200000000000002</v>
      </c>
      <c r="O564" s="110">
        <v>162109</v>
      </c>
      <c r="P564" s="95">
        <f t="shared" si="572"/>
        <v>0.61614000000000002</v>
      </c>
      <c r="Q564" s="15"/>
      <c r="R564" s="24">
        <f t="shared" si="605"/>
        <v>3</v>
      </c>
      <c r="S564" s="25">
        <v>0</v>
      </c>
      <c r="T564" s="63"/>
      <c r="U564" s="15"/>
      <c r="V564" s="13"/>
      <c r="W564" s="98">
        <f t="shared" si="573"/>
        <v>0</v>
      </c>
      <c r="X564" s="99">
        <f>X5</f>
        <v>0.97</v>
      </c>
      <c r="Y564" s="100"/>
      <c r="Z564" s="110"/>
      <c r="AA564" s="95">
        <f t="shared" si="574"/>
        <v>0</v>
      </c>
      <c r="AB564" s="15"/>
      <c r="AC564" s="24">
        <f t="shared" si="606"/>
        <v>0</v>
      </c>
      <c r="AD564" s="5">
        <v>0</v>
      </c>
      <c r="AE564" s="63"/>
      <c r="AF564" s="15"/>
      <c r="AG564" s="13"/>
      <c r="AH564" s="98">
        <f t="shared" si="575"/>
        <v>0</v>
      </c>
      <c r="AI564" s="99">
        <f>AI5</f>
        <v>0.95499999999999996</v>
      </c>
      <c r="AJ564" s="100"/>
      <c r="AK564" s="110"/>
      <c r="AL564" s="95">
        <f t="shared" si="576"/>
        <v>0</v>
      </c>
      <c r="AM564" s="15"/>
      <c r="AN564" s="24">
        <f t="shared" si="607"/>
        <v>0</v>
      </c>
      <c r="AO564" s="5">
        <v>0</v>
      </c>
      <c r="AP564" s="63"/>
      <c r="AQ564" s="15"/>
      <c r="AR564" s="13"/>
      <c r="AS564" s="98">
        <f t="shared" si="577"/>
        <v>1</v>
      </c>
      <c r="AT564" s="99">
        <f>AT5</f>
        <v>0.96</v>
      </c>
      <c r="AU564" s="100">
        <v>0.3</v>
      </c>
      <c r="AV564" s="110"/>
      <c r="AW564" s="95">
        <f t="shared" si="578"/>
        <v>0.28799999999999998</v>
      </c>
      <c r="AX564" s="15"/>
      <c r="AY564" s="24">
        <f t="shared" si="608"/>
        <v>1</v>
      </c>
      <c r="AZ564" s="5">
        <v>0</v>
      </c>
      <c r="BA564" s="63"/>
      <c r="BB564" s="15"/>
      <c r="BC564" s="13"/>
      <c r="BD564" s="98">
        <f t="shared" si="579"/>
        <v>0</v>
      </c>
      <c r="BE564" s="99">
        <f>BE5</f>
        <v>0.98</v>
      </c>
      <c r="BF564" s="100"/>
      <c r="BG564" s="110"/>
      <c r="BH564" s="95">
        <f t="shared" si="580"/>
        <v>0</v>
      </c>
      <c r="BI564" s="15"/>
      <c r="BJ564" s="24">
        <f t="shared" si="609"/>
        <v>0</v>
      </c>
      <c r="BK564" s="5">
        <v>0</v>
      </c>
      <c r="BL564" s="63"/>
      <c r="BM564" s="15"/>
      <c r="BN564" s="13"/>
      <c r="BO564" s="98">
        <f t="shared" si="581"/>
        <v>1</v>
      </c>
      <c r="BP564" s="99">
        <f>BP5</f>
        <v>0.94499999999999995</v>
      </c>
      <c r="BQ564" s="100">
        <v>0.61614000000000002</v>
      </c>
      <c r="BR564" s="110"/>
      <c r="BS564" s="95">
        <f t="shared" si="582"/>
        <v>0.58225229999999994</v>
      </c>
      <c r="BT564" s="15"/>
      <c r="BU564" s="24">
        <f t="shared" si="610"/>
        <v>2</v>
      </c>
      <c r="BV564" s="5">
        <v>0</v>
      </c>
      <c r="BW564" s="63"/>
      <c r="BX564" s="15"/>
      <c r="BY564" s="13"/>
      <c r="BZ564" s="98">
        <f t="shared" si="583"/>
        <v>0</v>
      </c>
      <c r="CA564" s="99">
        <f>CA5</f>
        <v>1</v>
      </c>
      <c r="CB564" s="100"/>
      <c r="CC564" s="110"/>
      <c r="CD564" s="95">
        <f t="shared" si="584"/>
        <v>0</v>
      </c>
      <c r="CE564" s="15"/>
      <c r="CF564" s="24">
        <f t="shared" si="611"/>
        <v>0</v>
      </c>
      <c r="CG564" s="5">
        <v>0</v>
      </c>
      <c r="CH564" s="63"/>
      <c r="CI564" s="15"/>
      <c r="CJ564" s="13"/>
      <c r="CK564" s="98">
        <f t="shared" si="585"/>
        <v>0</v>
      </c>
      <c r="CL564" s="99">
        <f>CL5</f>
        <v>1</v>
      </c>
      <c r="CM564" s="100"/>
      <c r="CN564" s="110"/>
      <c r="CO564" s="95">
        <f t="shared" si="586"/>
        <v>0</v>
      </c>
      <c r="CP564" s="15"/>
      <c r="CQ564" s="24">
        <f t="shared" si="612"/>
        <v>0</v>
      </c>
      <c r="CR564" s="5">
        <v>0</v>
      </c>
      <c r="CS564" s="63"/>
      <c r="CT564" s="15"/>
      <c r="CU564" s="13"/>
      <c r="CV564" s="98">
        <f t="shared" si="587"/>
        <v>0</v>
      </c>
      <c r="CW564" s="99">
        <f>CW5</f>
        <v>1</v>
      </c>
      <c r="CX564" s="100"/>
      <c r="CY564" s="110"/>
      <c r="CZ564" s="95">
        <f t="shared" si="588"/>
        <v>0</v>
      </c>
      <c r="DA564" s="15"/>
      <c r="DB564" s="24">
        <f t="shared" si="613"/>
        <v>0</v>
      </c>
      <c r="DC564" s="5">
        <v>0</v>
      </c>
      <c r="DD564" s="63"/>
      <c r="DE564" s="15"/>
      <c r="DF564" s="13"/>
      <c r="DG564" s="98">
        <f t="shared" si="589"/>
        <v>0</v>
      </c>
      <c r="DH564" s="99">
        <f>DH5</f>
        <v>1</v>
      </c>
      <c r="DI564" s="100"/>
      <c r="DJ564" s="110"/>
      <c r="DK564" s="95">
        <f t="shared" si="590"/>
        <v>0</v>
      </c>
      <c r="DL564" s="15"/>
      <c r="DM564" s="24">
        <f t="shared" si="614"/>
        <v>0</v>
      </c>
      <c r="DN564" s="5">
        <v>0</v>
      </c>
      <c r="DO564" s="63"/>
      <c r="DP564" s="15"/>
      <c r="DQ564" s="13"/>
      <c r="DR564" s="98">
        <f t="shared" si="591"/>
        <v>0</v>
      </c>
      <c r="DS564" s="99">
        <f>DS5</f>
        <v>1</v>
      </c>
      <c r="DT564" s="100"/>
      <c r="DU564" s="110"/>
      <c r="DV564" s="95">
        <f t="shared" si="592"/>
        <v>0</v>
      </c>
      <c r="DW564" s="15"/>
      <c r="DX564" s="24">
        <f t="shared" si="615"/>
        <v>0</v>
      </c>
      <c r="DY564" s="5">
        <v>0</v>
      </c>
      <c r="DZ564" s="63"/>
      <c r="EA564" s="15"/>
      <c r="EB564" s="13"/>
      <c r="EC564" s="98">
        <f t="shared" si="593"/>
        <v>0</v>
      </c>
      <c r="ED564" s="99">
        <f>ED5</f>
        <v>1</v>
      </c>
      <c r="EE564" s="100"/>
      <c r="EF564" s="110"/>
      <c r="EG564" s="95">
        <f t="shared" si="594"/>
        <v>0</v>
      </c>
      <c r="EH564" s="15"/>
      <c r="EI564" s="24">
        <f t="shared" si="616"/>
        <v>0</v>
      </c>
      <c r="EJ564" s="5">
        <v>0</v>
      </c>
      <c r="EK564" s="63"/>
      <c r="EL564" s="15"/>
      <c r="EM564" s="13"/>
      <c r="EN564" s="98">
        <f t="shared" si="595"/>
        <v>0</v>
      </c>
      <c r="EO564" s="99">
        <f>EO5</f>
        <v>1</v>
      </c>
      <c r="EP564" s="100"/>
      <c r="EQ564" s="110"/>
      <c r="ER564" s="95">
        <f t="shared" si="596"/>
        <v>0</v>
      </c>
      <c r="ES564" s="15"/>
      <c r="ET564" s="24">
        <f t="shared" si="617"/>
        <v>0</v>
      </c>
      <c r="EU564" s="5">
        <v>0</v>
      </c>
      <c r="EV564" s="63"/>
      <c r="EW564" s="15"/>
      <c r="EX564" s="13"/>
      <c r="EY564" s="98">
        <f t="shared" si="597"/>
        <v>0</v>
      </c>
      <c r="EZ564" s="99">
        <f>EZ5</f>
        <v>1</v>
      </c>
      <c r="FA564" s="100"/>
      <c r="FB564" s="110"/>
      <c r="FC564" s="95">
        <f t="shared" si="598"/>
        <v>0</v>
      </c>
      <c r="FD564" s="15"/>
      <c r="FE564" s="24">
        <f t="shared" si="618"/>
        <v>0</v>
      </c>
      <c r="FF564" s="5">
        <v>0</v>
      </c>
      <c r="FG564" s="63"/>
      <c r="FH564" s="15"/>
      <c r="FI564" s="13"/>
      <c r="FJ564" s="98">
        <f t="shared" si="599"/>
        <v>0</v>
      </c>
      <c r="FK564" s="99">
        <f>FK5</f>
        <v>1</v>
      </c>
      <c r="FL564" s="100"/>
      <c r="FM564" s="110"/>
      <c r="FN564" s="95">
        <f t="shared" si="600"/>
        <v>0</v>
      </c>
      <c r="FO564" s="15"/>
      <c r="FP564" s="24">
        <f t="shared" si="619"/>
        <v>0</v>
      </c>
      <c r="FQ564" s="5">
        <v>0</v>
      </c>
      <c r="FR564" s="8">
        <v>0</v>
      </c>
      <c r="FS564" s="84">
        <f t="shared" si="620"/>
        <v>0.61614000000000002</v>
      </c>
      <c r="FT564" s="85">
        <f t="shared" si="621"/>
        <v>500</v>
      </c>
      <c r="FU564" s="85">
        <f t="shared" si="622"/>
        <v>500</v>
      </c>
      <c r="FV564" s="85">
        <f t="shared" si="623"/>
        <v>0.28799999999999998</v>
      </c>
      <c r="FW564" s="85">
        <f t="shared" si="624"/>
        <v>500</v>
      </c>
      <c r="FX564" s="85">
        <f t="shared" si="625"/>
        <v>0.58225229999999994</v>
      </c>
      <c r="FY564" s="85">
        <f t="shared" si="626"/>
        <v>500</v>
      </c>
      <c r="FZ564" s="85">
        <f t="shared" si="627"/>
        <v>500</v>
      </c>
      <c r="GA564" s="85">
        <f t="shared" si="628"/>
        <v>500</v>
      </c>
      <c r="GB564" s="85">
        <f t="shared" si="629"/>
        <v>500</v>
      </c>
      <c r="GC564" s="85">
        <f t="shared" si="630"/>
        <v>500</v>
      </c>
      <c r="GD564" s="85">
        <f t="shared" si="631"/>
        <v>500</v>
      </c>
      <c r="GE564" s="85">
        <f t="shared" si="632"/>
        <v>500</v>
      </c>
      <c r="GF564" s="85">
        <f t="shared" si="633"/>
        <v>500</v>
      </c>
      <c r="GG564" s="85">
        <f t="shared" si="634"/>
        <v>500</v>
      </c>
      <c r="GH564" s="101">
        <f t="shared" si="601"/>
        <v>3</v>
      </c>
      <c r="GI564" s="102">
        <f t="shared" si="602"/>
        <v>1.4863922999999999</v>
      </c>
      <c r="GJ564" s="102">
        <f t="shared" si="603"/>
        <v>0.49546409999999996</v>
      </c>
      <c r="GK564" s="79">
        <f>ROW()</f>
        <v>564</v>
      </c>
    </row>
    <row r="565" spans="1:193" s="12" customFormat="1" ht="50.1" customHeight="1">
      <c r="A565" s="17">
        <f>ROW()</f>
        <v>565</v>
      </c>
      <c r="B565" s="32">
        <f t="shared" si="635"/>
        <v>559</v>
      </c>
      <c r="C565" s="33">
        <f t="shared" si="636"/>
        <v>559</v>
      </c>
      <c r="D565" s="31" t="s">
        <v>129</v>
      </c>
      <c r="E565" s="390">
        <f t="shared" si="604"/>
        <v>3.5712000000000002</v>
      </c>
      <c r="F565" s="107">
        <f t="shared" si="570"/>
        <v>3.7513049999999999</v>
      </c>
      <c r="G565" s="3">
        <v>0</v>
      </c>
      <c r="H565" s="4">
        <v>0</v>
      </c>
      <c r="I565" s="63"/>
      <c r="J565" s="15"/>
      <c r="K565" s="13"/>
      <c r="L565" s="98">
        <f t="shared" si="571"/>
        <v>0</v>
      </c>
      <c r="M565" s="99">
        <f>M5</f>
        <v>0.94499999999999995</v>
      </c>
      <c r="N565" s="100"/>
      <c r="O565" s="110"/>
      <c r="P565" s="95">
        <f t="shared" si="572"/>
        <v>0</v>
      </c>
      <c r="Q565" s="15"/>
      <c r="R565" s="24">
        <f t="shared" si="605"/>
        <v>0</v>
      </c>
      <c r="S565" s="25">
        <v>0</v>
      </c>
      <c r="T565" s="63"/>
      <c r="U565" s="15"/>
      <c r="V565" s="13"/>
      <c r="W565" s="98">
        <f t="shared" si="573"/>
        <v>1</v>
      </c>
      <c r="X565" s="99">
        <f>X5</f>
        <v>0.97</v>
      </c>
      <c r="Y565" s="100">
        <v>4.0529999999999999</v>
      </c>
      <c r="Z565" s="110"/>
      <c r="AA565" s="95">
        <f t="shared" si="574"/>
        <v>3.9314099999999996</v>
      </c>
      <c r="AB565" s="15"/>
      <c r="AC565" s="24">
        <f t="shared" si="606"/>
        <v>2</v>
      </c>
      <c r="AD565" s="5">
        <v>0</v>
      </c>
      <c r="AE565" s="63"/>
      <c r="AF565" s="15"/>
      <c r="AG565" s="13"/>
      <c r="AH565" s="98">
        <f t="shared" si="575"/>
        <v>0</v>
      </c>
      <c r="AI565" s="99">
        <f>AI5</f>
        <v>0.95499999999999996</v>
      </c>
      <c r="AJ565" s="100"/>
      <c r="AK565" s="110"/>
      <c r="AL565" s="95">
        <f t="shared" si="576"/>
        <v>0</v>
      </c>
      <c r="AM565" s="15"/>
      <c r="AN565" s="24">
        <f t="shared" si="607"/>
        <v>0</v>
      </c>
      <c r="AO565" s="5">
        <v>0</v>
      </c>
      <c r="AP565" s="63"/>
      <c r="AQ565" s="15"/>
      <c r="AR565" s="13"/>
      <c r="AS565" s="98">
        <f t="shared" si="577"/>
        <v>1</v>
      </c>
      <c r="AT565" s="99">
        <f>AT5</f>
        <v>0.96</v>
      </c>
      <c r="AU565" s="100">
        <v>3.72</v>
      </c>
      <c r="AV565" s="110"/>
      <c r="AW565" s="95">
        <f t="shared" si="578"/>
        <v>3.5712000000000002</v>
      </c>
      <c r="AX565" s="15"/>
      <c r="AY565" s="24">
        <f t="shared" si="608"/>
        <v>1</v>
      </c>
      <c r="AZ565" s="5">
        <v>0</v>
      </c>
      <c r="BA565" s="63"/>
      <c r="BB565" s="15"/>
      <c r="BC565" s="13"/>
      <c r="BD565" s="98">
        <f t="shared" si="579"/>
        <v>0</v>
      </c>
      <c r="BE565" s="99">
        <f>BE5</f>
        <v>0.98</v>
      </c>
      <c r="BF565" s="100"/>
      <c r="BG565" s="110"/>
      <c r="BH565" s="95">
        <f t="shared" si="580"/>
        <v>0</v>
      </c>
      <c r="BI565" s="15"/>
      <c r="BJ565" s="24">
        <f t="shared" si="609"/>
        <v>0</v>
      </c>
      <c r="BK565" s="5">
        <v>0</v>
      </c>
      <c r="BL565" s="63"/>
      <c r="BM565" s="15"/>
      <c r="BN565" s="13"/>
      <c r="BO565" s="98">
        <f t="shared" si="581"/>
        <v>0</v>
      </c>
      <c r="BP565" s="99">
        <f>BP5</f>
        <v>0.94499999999999995</v>
      </c>
      <c r="BQ565" s="100"/>
      <c r="BR565" s="110"/>
      <c r="BS565" s="95">
        <f t="shared" si="582"/>
        <v>0</v>
      </c>
      <c r="BT565" s="15"/>
      <c r="BU565" s="24">
        <f t="shared" si="610"/>
        <v>0</v>
      </c>
      <c r="BV565" s="5">
        <v>0</v>
      </c>
      <c r="BW565" s="63"/>
      <c r="BX565" s="15"/>
      <c r="BY565" s="13"/>
      <c r="BZ565" s="98">
        <f t="shared" si="583"/>
        <v>0</v>
      </c>
      <c r="CA565" s="99">
        <f>CA5</f>
        <v>1</v>
      </c>
      <c r="CB565" s="100"/>
      <c r="CC565" s="110"/>
      <c r="CD565" s="95">
        <f t="shared" si="584"/>
        <v>0</v>
      </c>
      <c r="CE565" s="15"/>
      <c r="CF565" s="24">
        <f t="shared" si="611"/>
        <v>0</v>
      </c>
      <c r="CG565" s="5">
        <v>0</v>
      </c>
      <c r="CH565" s="63"/>
      <c r="CI565" s="15"/>
      <c r="CJ565" s="13"/>
      <c r="CK565" s="98">
        <f t="shared" si="585"/>
        <v>0</v>
      </c>
      <c r="CL565" s="99">
        <f>CL5</f>
        <v>1</v>
      </c>
      <c r="CM565" s="100"/>
      <c r="CN565" s="110"/>
      <c r="CO565" s="95">
        <f t="shared" si="586"/>
        <v>0</v>
      </c>
      <c r="CP565" s="15"/>
      <c r="CQ565" s="24">
        <f t="shared" si="612"/>
        <v>0</v>
      </c>
      <c r="CR565" s="5">
        <v>0</v>
      </c>
      <c r="CS565" s="63"/>
      <c r="CT565" s="15"/>
      <c r="CU565" s="13"/>
      <c r="CV565" s="98">
        <f t="shared" si="587"/>
        <v>0</v>
      </c>
      <c r="CW565" s="99">
        <f>CW5</f>
        <v>1</v>
      </c>
      <c r="CX565" s="100"/>
      <c r="CY565" s="110"/>
      <c r="CZ565" s="95">
        <f t="shared" si="588"/>
        <v>0</v>
      </c>
      <c r="DA565" s="15"/>
      <c r="DB565" s="24">
        <f t="shared" si="613"/>
        <v>0</v>
      </c>
      <c r="DC565" s="5">
        <v>0</v>
      </c>
      <c r="DD565" s="63"/>
      <c r="DE565" s="15"/>
      <c r="DF565" s="13"/>
      <c r="DG565" s="98">
        <f t="shared" si="589"/>
        <v>0</v>
      </c>
      <c r="DH565" s="99">
        <f>DH5</f>
        <v>1</v>
      </c>
      <c r="DI565" s="100"/>
      <c r="DJ565" s="110"/>
      <c r="DK565" s="95">
        <f t="shared" si="590"/>
        <v>0</v>
      </c>
      <c r="DL565" s="15"/>
      <c r="DM565" s="24">
        <f t="shared" si="614"/>
        <v>0</v>
      </c>
      <c r="DN565" s="5">
        <v>0</v>
      </c>
      <c r="DO565" s="63"/>
      <c r="DP565" s="15"/>
      <c r="DQ565" s="13"/>
      <c r="DR565" s="98">
        <f t="shared" si="591"/>
        <v>0</v>
      </c>
      <c r="DS565" s="99">
        <f>DS5</f>
        <v>1</v>
      </c>
      <c r="DT565" s="100"/>
      <c r="DU565" s="110"/>
      <c r="DV565" s="95">
        <f t="shared" si="592"/>
        <v>0</v>
      </c>
      <c r="DW565" s="15"/>
      <c r="DX565" s="24">
        <f t="shared" si="615"/>
        <v>0</v>
      </c>
      <c r="DY565" s="5">
        <v>0</v>
      </c>
      <c r="DZ565" s="63"/>
      <c r="EA565" s="15"/>
      <c r="EB565" s="13"/>
      <c r="EC565" s="98">
        <f t="shared" si="593"/>
        <v>0</v>
      </c>
      <c r="ED565" s="99">
        <f>ED5</f>
        <v>1</v>
      </c>
      <c r="EE565" s="100"/>
      <c r="EF565" s="110"/>
      <c r="EG565" s="95">
        <f t="shared" si="594"/>
        <v>0</v>
      </c>
      <c r="EH565" s="15"/>
      <c r="EI565" s="24">
        <f t="shared" si="616"/>
        <v>0</v>
      </c>
      <c r="EJ565" s="5">
        <v>0</v>
      </c>
      <c r="EK565" s="63"/>
      <c r="EL565" s="15"/>
      <c r="EM565" s="13"/>
      <c r="EN565" s="98">
        <f t="shared" si="595"/>
        <v>0</v>
      </c>
      <c r="EO565" s="99">
        <f>EO5</f>
        <v>1</v>
      </c>
      <c r="EP565" s="100"/>
      <c r="EQ565" s="110"/>
      <c r="ER565" s="95">
        <f t="shared" si="596"/>
        <v>0</v>
      </c>
      <c r="ES565" s="15"/>
      <c r="ET565" s="24">
        <f t="shared" si="617"/>
        <v>0</v>
      </c>
      <c r="EU565" s="5">
        <v>0</v>
      </c>
      <c r="EV565" s="63"/>
      <c r="EW565" s="15"/>
      <c r="EX565" s="13"/>
      <c r="EY565" s="98">
        <f t="shared" si="597"/>
        <v>0</v>
      </c>
      <c r="EZ565" s="99">
        <f>EZ5</f>
        <v>1</v>
      </c>
      <c r="FA565" s="100"/>
      <c r="FB565" s="110"/>
      <c r="FC565" s="95">
        <f t="shared" si="598"/>
        <v>0</v>
      </c>
      <c r="FD565" s="15"/>
      <c r="FE565" s="24">
        <f t="shared" si="618"/>
        <v>0</v>
      </c>
      <c r="FF565" s="5">
        <v>0</v>
      </c>
      <c r="FG565" s="63"/>
      <c r="FH565" s="15"/>
      <c r="FI565" s="13"/>
      <c r="FJ565" s="98">
        <f t="shared" si="599"/>
        <v>0</v>
      </c>
      <c r="FK565" s="99">
        <f>FK5</f>
        <v>1</v>
      </c>
      <c r="FL565" s="100"/>
      <c r="FM565" s="110"/>
      <c r="FN565" s="95">
        <f t="shared" si="600"/>
        <v>0</v>
      </c>
      <c r="FO565" s="15"/>
      <c r="FP565" s="24">
        <f t="shared" si="619"/>
        <v>0</v>
      </c>
      <c r="FQ565" s="5">
        <v>0</v>
      </c>
      <c r="FR565" s="8">
        <v>0</v>
      </c>
      <c r="FS565" s="84">
        <f t="shared" si="620"/>
        <v>500</v>
      </c>
      <c r="FT565" s="85">
        <f t="shared" si="621"/>
        <v>3.9314099999999996</v>
      </c>
      <c r="FU565" s="85">
        <f t="shared" si="622"/>
        <v>500</v>
      </c>
      <c r="FV565" s="85">
        <f t="shared" si="623"/>
        <v>3.5712000000000002</v>
      </c>
      <c r="FW565" s="85">
        <f t="shared" si="624"/>
        <v>500</v>
      </c>
      <c r="FX565" s="85">
        <f t="shared" si="625"/>
        <v>500</v>
      </c>
      <c r="FY565" s="85">
        <f t="shared" si="626"/>
        <v>500</v>
      </c>
      <c r="FZ565" s="85">
        <f t="shared" si="627"/>
        <v>500</v>
      </c>
      <c r="GA565" s="85">
        <f t="shared" si="628"/>
        <v>500</v>
      </c>
      <c r="GB565" s="85">
        <f t="shared" si="629"/>
        <v>500</v>
      </c>
      <c r="GC565" s="85">
        <f t="shared" si="630"/>
        <v>500</v>
      </c>
      <c r="GD565" s="85">
        <f t="shared" si="631"/>
        <v>500</v>
      </c>
      <c r="GE565" s="85">
        <f t="shared" si="632"/>
        <v>500</v>
      </c>
      <c r="GF565" s="85">
        <f t="shared" si="633"/>
        <v>500</v>
      </c>
      <c r="GG565" s="85">
        <f t="shared" si="634"/>
        <v>500</v>
      </c>
      <c r="GH565" s="101">
        <f t="shared" si="601"/>
        <v>2</v>
      </c>
      <c r="GI565" s="102">
        <f t="shared" si="602"/>
        <v>7.5026099999999998</v>
      </c>
      <c r="GJ565" s="102">
        <f t="shared" si="603"/>
        <v>3.7513049999999999</v>
      </c>
      <c r="GK565" s="79">
        <f>ROW()</f>
        <v>565</v>
      </c>
    </row>
    <row r="566" spans="1:193" s="12" customFormat="1" ht="50.1" customHeight="1">
      <c r="A566" s="17">
        <f>ROW()</f>
        <v>566</v>
      </c>
      <c r="B566" s="32">
        <f t="shared" si="635"/>
        <v>560</v>
      </c>
      <c r="C566" s="33">
        <f t="shared" si="636"/>
        <v>560</v>
      </c>
      <c r="D566" s="31" t="s">
        <v>130</v>
      </c>
      <c r="E566" s="390">
        <f t="shared" si="604"/>
        <v>12.399652124999998</v>
      </c>
      <c r="F566" s="107">
        <f t="shared" si="570"/>
        <v>12.760488562499997</v>
      </c>
      <c r="G566" s="3">
        <v>0</v>
      </c>
      <c r="H566" s="4">
        <v>0</v>
      </c>
      <c r="I566" s="63"/>
      <c r="J566" s="15"/>
      <c r="K566" s="13"/>
      <c r="L566" s="98">
        <f t="shared" si="571"/>
        <v>1</v>
      </c>
      <c r="M566" s="99">
        <f>M5</f>
        <v>0.94499999999999995</v>
      </c>
      <c r="N566" s="100">
        <v>13.885</v>
      </c>
      <c r="O566" s="110">
        <v>126161</v>
      </c>
      <c r="P566" s="95">
        <f t="shared" si="572"/>
        <v>13.121324999999999</v>
      </c>
      <c r="Q566" s="15"/>
      <c r="R566" s="24">
        <f t="shared" si="605"/>
        <v>2</v>
      </c>
      <c r="S566" s="25">
        <v>0</v>
      </c>
      <c r="T566" s="63"/>
      <c r="U566" s="15"/>
      <c r="V566" s="13"/>
      <c r="W566" s="98">
        <f t="shared" si="573"/>
        <v>0</v>
      </c>
      <c r="X566" s="99">
        <f>X5</f>
        <v>0.97</v>
      </c>
      <c r="Y566" s="100"/>
      <c r="Z566" s="110"/>
      <c r="AA566" s="95">
        <f t="shared" si="574"/>
        <v>0</v>
      </c>
      <c r="AB566" s="15"/>
      <c r="AC566" s="24">
        <f t="shared" si="606"/>
        <v>0</v>
      </c>
      <c r="AD566" s="5">
        <v>0</v>
      </c>
      <c r="AE566" s="63"/>
      <c r="AF566" s="15"/>
      <c r="AG566" s="13"/>
      <c r="AH566" s="98">
        <f t="shared" si="575"/>
        <v>0</v>
      </c>
      <c r="AI566" s="99">
        <f>AI5</f>
        <v>0.95499999999999996</v>
      </c>
      <c r="AJ566" s="100"/>
      <c r="AK566" s="110"/>
      <c r="AL566" s="95">
        <f t="shared" si="576"/>
        <v>0</v>
      </c>
      <c r="AM566" s="15"/>
      <c r="AN566" s="24">
        <f t="shared" si="607"/>
        <v>0</v>
      </c>
      <c r="AO566" s="5">
        <v>0</v>
      </c>
      <c r="AP566" s="63"/>
      <c r="AQ566" s="15"/>
      <c r="AR566" s="13"/>
      <c r="AS566" s="98">
        <f t="shared" si="577"/>
        <v>0</v>
      </c>
      <c r="AT566" s="99">
        <f>AT5</f>
        <v>0.96</v>
      </c>
      <c r="AU566" s="100"/>
      <c r="AV566" s="110"/>
      <c r="AW566" s="95">
        <f t="shared" si="578"/>
        <v>0</v>
      </c>
      <c r="AX566" s="15"/>
      <c r="AY566" s="24">
        <f t="shared" si="608"/>
        <v>0</v>
      </c>
      <c r="AZ566" s="5">
        <v>0</v>
      </c>
      <c r="BA566" s="63"/>
      <c r="BB566" s="15"/>
      <c r="BC566" s="13"/>
      <c r="BD566" s="98">
        <f t="shared" si="579"/>
        <v>0</v>
      </c>
      <c r="BE566" s="99">
        <f>BE5</f>
        <v>0.98</v>
      </c>
      <c r="BF566" s="100"/>
      <c r="BG566" s="110"/>
      <c r="BH566" s="95">
        <f t="shared" si="580"/>
        <v>0</v>
      </c>
      <c r="BI566" s="15"/>
      <c r="BJ566" s="24">
        <f t="shared" si="609"/>
        <v>0</v>
      </c>
      <c r="BK566" s="5">
        <v>0</v>
      </c>
      <c r="BL566" s="63"/>
      <c r="BM566" s="15"/>
      <c r="BN566" s="13"/>
      <c r="BO566" s="98">
        <f t="shared" si="581"/>
        <v>1</v>
      </c>
      <c r="BP566" s="99">
        <f>BP5</f>
        <v>0.94499999999999995</v>
      </c>
      <c r="BQ566" s="100">
        <v>13.121324999999999</v>
      </c>
      <c r="BR566" s="110"/>
      <c r="BS566" s="95">
        <f t="shared" si="582"/>
        <v>12.399652124999998</v>
      </c>
      <c r="BT566" s="15"/>
      <c r="BU566" s="24">
        <f t="shared" si="610"/>
        <v>1</v>
      </c>
      <c r="BV566" s="5">
        <v>0</v>
      </c>
      <c r="BW566" s="63"/>
      <c r="BX566" s="15"/>
      <c r="BY566" s="13"/>
      <c r="BZ566" s="98">
        <f t="shared" si="583"/>
        <v>0</v>
      </c>
      <c r="CA566" s="99">
        <f>CA5</f>
        <v>1</v>
      </c>
      <c r="CB566" s="100"/>
      <c r="CC566" s="110"/>
      <c r="CD566" s="95">
        <f t="shared" si="584"/>
        <v>0</v>
      </c>
      <c r="CE566" s="15"/>
      <c r="CF566" s="24">
        <f t="shared" si="611"/>
        <v>0</v>
      </c>
      <c r="CG566" s="5">
        <v>0</v>
      </c>
      <c r="CH566" s="63"/>
      <c r="CI566" s="15"/>
      <c r="CJ566" s="13"/>
      <c r="CK566" s="98">
        <f t="shared" si="585"/>
        <v>0</v>
      </c>
      <c r="CL566" s="99">
        <f>CL5</f>
        <v>1</v>
      </c>
      <c r="CM566" s="100"/>
      <c r="CN566" s="110"/>
      <c r="CO566" s="95">
        <f t="shared" si="586"/>
        <v>0</v>
      </c>
      <c r="CP566" s="15"/>
      <c r="CQ566" s="24">
        <f t="shared" si="612"/>
        <v>0</v>
      </c>
      <c r="CR566" s="5">
        <v>0</v>
      </c>
      <c r="CS566" s="63"/>
      <c r="CT566" s="15"/>
      <c r="CU566" s="13"/>
      <c r="CV566" s="98">
        <f t="shared" si="587"/>
        <v>0</v>
      </c>
      <c r="CW566" s="99">
        <f>CW5</f>
        <v>1</v>
      </c>
      <c r="CX566" s="100"/>
      <c r="CY566" s="110"/>
      <c r="CZ566" s="95">
        <f t="shared" si="588"/>
        <v>0</v>
      </c>
      <c r="DA566" s="15"/>
      <c r="DB566" s="24">
        <f t="shared" si="613"/>
        <v>0</v>
      </c>
      <c r="DC566" s="5">
        <v>0</v>
      </c>
      <c r="DD566" s="63"/>
      <c r="DE566" s="15"/>
      <c r="DF566" s="13"/>
      <c r="DG566" s="98">
        <f t="shared" si="589"/>
        <v>0</v>
      </c>
      <c r="DH566" s="99">
        <f>DH5</f>
        <v>1</v>
      </c>
      <c r="DI566" s="100"/>
      <c r="DJ566" s="110"/>
      <c r="DK566" s="95">
        <f t="shared" si="590"/>
        <v>0</v>
      </c>
      <c r="DL566" s="15"/>
      <c r="DM566" s="24">
        <f t="shared" si="614"/>
        <v>0</v>
      </c>
      <c r="DN566" s="5">
        <v>0</v>
      </c>
      <c r="DO566" s="63"/>
      <c r="DP566" s="15"/>
      <c r="DQ566" s="13"/>
      <c r="DR566" s="98">
        <f t="shared" si="591"/>
        <v>0</v>
      </c>
      <c r="DS566" s="99">
        <f>DS5</f>
        <v>1</v>
      </c>
      <c r="DT566" s="100"/>
      <c r="DU566" s="110"/>
      <c r="DV566" s="95">
        <f t="shared" si="592"/>
        <v>0</v>
      </c>
      <c r="DW566" s="15"/>
      <c r="DX566" s="24">
        <f t="shared" si="615"/>
        <v>0</v>
      </c>
      <c r="DY566" s="5">
        <v>0</v>
      </c>
      <c r="DZ566" s="63"/>
      <c r="EA566" s="15"/>
      <c r="EB566" s="13"/>
      <c r="EC566" s="98">
        <f t="shared" si="593"/>
        <v>0</v>
      </c>
      <c r="ED566" s="99">
        <f>ED5</f>
        <v>1</v>
      </c>
      <c r="EE566" s="100"/>
      <c r="EF566" s="110"/>
      <c r="EG566" s="95">
        <f t="shared" si="594"/>
        <v>0</v>
      </c>
      <c r="EH566" s="15"/>
      <c r="EI566" s="24">
        <f t="shared" si="616"/>
        <v>0</v>
      </c>
      <c r="EJ566" s="5">
        <v>0</v>
      </c>
      <c r="EK566" s="63"/>
      <c r="EL566" s="15"/>
      <c r="EM566" s="13"/>
      <c r="EN566" s="98">
        <f t="shared" si="595"/>
        <v>0</v>
      </c>
      <c r="EO566" s="99">
        <f>EO5</f>
        <v>1</v>
      </c>
      <c r="EP566" s="100"/>
      <c r="EQ566" s="110"/>
      <c r="ER566" s="95">
        <f t="shared" si="596"/>
        <v>0</v>
      </c>
      <c r="ES566" s="15"/>
      <c r="ET566" s="24">
        <f t="shared" si="617"/>
        <v>0</v>
      </c>
      <c r="EU566" s="5">
        <v>0</v>
      </c>
      <c r="EV566" s="63"/>
      <c r="EW566" s="15"/>
      <c r="EX566" s="13"/>
      <c r="EY566" s="98">
        <f t="shared" si="597"/>
        <v>0</v>
      </c>
      <c r="EZ566" s="99">
        <f>EZ5</f>
        <v>1</v>
      </c>
      <c r="FA566" s="100"/>
      <c r="FB566" s="110"/>
      <c r="FC566" s="95">
        <f t="shared" si="598"/>
        <v>0</v>
      </c>
      <c r="FD566" s="15"/>
      <c r="FE566" s="24">
        <f t="shared" si="618"/>
        <v>0</v>
      </c>
      <c r="FF566" s="5">
        <v>0</v>
      </c>
      <c r="FG566" s="63"/>
      <c r="FH566" s="15"/>
      <c r="FI566" s="13"/>
      <c r="FJ566" s="98">
        <f t="shared" si="599"/>
        <v>0</v>
      </c>
      <c r="FK566" s="99">
        <f>FK5</f>
        <v>1</v>
      </c>
      <c r="FL566" s="100"/>
      <c r="FM566" s="110"/>
      <c r="FN566" s="95">
        <f t="shared" si="600"/>
        <v>0</v>
      </c>
      <c r="FO566" s="15"/>
      <c r="FP566" s="24">
        <f t="shared" si="619"/>
        <v>0</v>
      </c>
      <c r="FQ566" s="5">
        <v>0</v>
      </c>
      <c r="FR566" s="8">
        <v>0</v>
      </c>
      <c r="FS566" s="84">
        <f t="shared" si="620"/>
        <v>13.121324999999999</v>
      </c>
      <c r="FT566" s="85">
        <f t="shared" si="621"/>
        <v>500</v>
      </c>
      <c r="FU566" s="85">
        <f t="shared" si="622"/>
        <v>500</v>
      </c>
      <c r="FV566" s="85">
        <f t="shared" si="623"/>
        <v>500</v>
      </c>
      <c r="FW566" s="85">
        <f t="shared" si="624"/>
        <v>500</v>
      </c>
      <c r="FX566" s="85">
        <f t="shared" si="625"/>
        <v>12.399652124999998</v>
      </c>
      <c r="FY566" s="85">
        <f t="shared" si="626"/>
        <v>500</v>
      </c>
      <c r="FZ566" s="85">
        <f t="shared" si="627"/>
        <v>500</v>
      </c>
      <c r="GA566" s="85">
        <f t="shared" si="628"/>
        <v>500</v>
      </c>
      <c r="GB566" s="85">
        <f t="shared" si="629"/>
        <v>500</v>
      </c>
      <c r="GC566" s="85">
        <f t="shared" si="630"/>
        <v>500</v>
      </c>
      <c r="GD566" s="85">
        <f t="shared" si="631"/>
        <v>500</v>
      </c>
      <c r="GE566" s="85">
        <f t="shared" si="632"/>
        <v>500</v>
      </c>
      <c r="GF566" s="85">
        <f t="shared" si="633"/>
        <v>500</v>
      </c>
      <c r="GG566" s="85">
        <f t="shared" si="634"/>
        <v>500</v>
      </c>
      <c r="GH566" s="101">
        <f t="shared" si="601"/>
        <v>2</v>
      </c>
      <c r="GI566" s="102">
        <f t="shared" si="602"/>
        <v>25.520977124999995</v>
      </c>
      <c r="GJ566" s="102">
        <f t="shared" si="603"/>
        <v>12.760488562499997</v>
      </c>
      <c r="GK566" s="79">
        <f>ROW()</f>
        <v>566</v>
      </c>
    </row>
    <row r="567" spans="1:193" s="12" customFormat="1" ht="50.1" customHeight="1">
      <c r="A567" s="17">
        <f>ROW()</f>
        <v>567</v>
      </c>
      <c r="B567" s="32">
        <f t="shared" si="635"/>
        <v>561</v>
      </c>
      <c r="C567" s="33">
        <f t="shared" si="636"/>
        <v>561</v>
      </c>
      <c r="D567" s="31" t="s">
        <v>131</v>
      </c>
      <c r="E567" s="390">
        <f t="shared" si="604"/>
        <v>2.0780691749999995</v>
      </c>
      <c r="F567" s="107">
        <f t="shared" si="570"/>
        <v>2.1385420874999994</v>
      </c>
      <c r="G567" s="3">
        <v>0</v>
      </c>
      <c r="H567" s="4">
        <v>0</v>
      </c>
      <c r="I567" s="63"/>
      <c r="J567" s="15"/>
      <c r="K567" s="13"/>
      <c r="L567" s="98">
        <f t="shared" si="571"/>
        <v>1</v>
      </c>
      <c r="M567" s="99">
        <f>M5</f>
        <v>0.94499999999999995</v>
      </c>
      <c r="N567" s="100">
        <v>2.327</v>
      </c>
      <c r="O567" s="110">
        <v>126160</v>
      </c>
      <c r="P567" s="95">
        <f t="shared" si="572"/>
        <v>2.1990149999999997</v>
      </c>
      <c r="Q567" s="15"/>
      <c r="R567" s="24">
        <f t="shared" si="605"/>
        <v>2</v>
      </c>
      <c r="S567" s="25">
        <v>0</v>
      </c>
      <c r="T567" s="63"/>
      <c r="U567" s="15"/>
      <c r="V567" s="13"/>
      <c r="W567" s="98">
        <f t="shared" si="573"/>
        <v>0</v>
      </c>
      <c r="X567" s="99">
        <f>X5</f>
        <v>0.97</v>
      </c>
      <c r="Y567" s="100"/>
      <c r="Z567" s="110"/>
      <c r="AA567" s="95">
        <f t="shared" si="574"/>
        <v>0</v>
      </c>
      <c r="AB567" s="15"/>
      <c r="AC567" s="24">
        <f t="shared" si="606"/>
        <v>0</v>
      </c>
      <c r="AD567" s="5">
        <v>0</v>
      </c>
      <c r="AE567" s="63"/>
      <c r="AF567" s="15"/>
      <c r="AG567" s="13"/>
      <c r="AH567" s="98">
        <f t="shared" si="575"/>
        <v>0</v>
      </c>
      <c r="AI567" s="99">
        <f>AI5</f>
        <v>0.95499999999999996</v>
      </c>
      <c r="AJ567" s="100"/>
      <c r="AK567" s="110"/>
      <c r="AL567" s="95">
        <f t="shared" si="576"/>
        <v>0</v>
      </c>
      <c r="AM567" s="15"/>
      <c r="AN567" s="24">
        <f t="shared" si="607"/>
        <v>0</v>
      </c>
      <c r="AO567" s="5">
        <v>0</v>
      </c>
      <c r="AP567" s="63"/>
      <c r="AQ567" s="15"/>
      <c r="AR567" s="13"/>
      <c r="AS567" s="98">
        <f t="shared" si="577"/>
        <v>0</v>
      </c>
      <c r="AT567" s="99">
        <f>AT5</f>
        <v>0.96</v>
      </c>
      <c r="AU567" s="100"/>
      <c r="AV567" s="110"/>
      <c r="AW567" s="95">
        <f t="shared" si="578"/>
        <v>0</v>
      </c>
      <c r="AX567" s="15"/>
      <c r="AY567" s="24">
        <f t="shared" si="608"/>
        <v>0</v>
      </c>
      <c r="AZ567" s="5">
        <v>0</v>
      </c>
      <c r="BA567" s="63"/>
      <c r="BB567" s="15"/>
      <c r="BC567" s="13"/>
      <c r="BD567" s="98">
        <f t="shared" si="579"/>
        <v>0</v>
      </c>
      <c r="BE567" s="99">
        <f>BE5</f>
        <v>0.98</v>
      </c>
      <c r="BF567" s="100"/>
      <c r="BG567" s="110"/>
      <c r="BH567" s="95">
        <f t="shared" si="580"/>
        <v>0</v>
      </c>
      <c r="BI567" s="15"/>
      <c r="BJ567" s="24">
        <f t="shared" si="609"/>
        <v>0</v>
      </c>
      <c r="BK567" s="5">
        <v>0</v>
      </c>
      <c r="BL567" s="63"/>
      <c r="BM567" s="15"/>
      <c r="BN567" s="13"/>
      <c r="BO567" s="98">
        <f t="shared" si="581"/>
        <v>1</v>
      </c>
      <c r="BP567" s="99">
        <f>BP5</f>
        <v>0.94499999999999995</v>
      </c>
      <c r="BQ567" s="100">
        <v>2.1990149999999997</v>
      </c>
      <c r="BR567" s="110"/>
      <c r="BS567" s="95">
        <f t="shared" si="582"/>
        <v>2.0780691749999995</v>
      </c>
      <c r="BT567" s="15"/>
      <c r="BU567" s="24">
        <f t="shared" si="610"/>
        <v>1</v>
      </c>
      <c r="BV567" s="5">
        <v>0</v>
      </c>
      <c r="BW567" s="63"/>
      <c r="BX567" s="15"/>
      <c r="BY567" s="13"/>
      <c r="BZ567" s="98">
        <f t="shared" si="583"/>
        <v>0</v>
      </c>
      <c r="CA567" s="99">
        <f>CA5</f>
        <v>1</v>
      </c>
      <c r="CB567" s="100"/>
      <c r="CC567" s="110"/>
      <c r="CD567" s="95">
        <f t="shared" si="584"/>
        <v>0</v>
      </c>
      <c r="CE567" s="15"/>
      <c r="CF567" s="24">
        <f t="shared" si="611"/>
        <v>0</v>
      </c>
      <c r="CG567" s="5">
        <v>0</v>
      </c>
      <c r="CH567" s="63"/>
      <c r="CI567" s="15"/>
      <c r="CJ567" s="13"/>
      <c r="CK567" s="98">
        <f t="shared" si="585"/>
        <v>0</v>
      </c>
      <c r="CL567" s="99">
        <f>CL5</f>
        <v>1</v>
      </c>
      <c r="CM567" s="100"/>
      <c r="CN567" s="110"/>
      <c r="CO567" s="95">
        <f t="shared" si="586"/>
        <v>0</v>
      </c>
      <c r="CP567" s="15"/>
      <c r="CQ567" s="24">
        <f t="shared" si="612"/>
        <v>0</v>
      </c>
      <c r="CR567" s="5">
        <v>0</v>
      </c>
      <c r="CS567" s="63"/>
      <c r="CT567" s="15"/>
      <c r="CU567" s="13"/>
      <c r="CV567" s="98">
        <f t="shared" si="587"/>
        <v>0</v>
      </c>
      <c r="CW567" s="99">
        <f>CW5</f>
        <v>1</v>
      </c>
      <c r="CX567" s="100"/>
      <c r="CY567" s="110"/>
      <c r="CZ567" s="95">
        <f t="shared" si="588"/>
        <v>0</v>
      </c>
      <c r="DA567" s="15"/>
      <c r="DB567" s="24">
        <f t="shared" si="613"/>
        <v>0</v>
      </c>
      <c r="DC567" s="5">
        <v>0</v>
      </c>
      <c r="DD567" s="63"/>
      <c r="DE567" s="15"/>
      <c r="DF567" s="13"/>
      <c r="DG567" s="98">
        <f t="shared" si="589"/>
        <v>0</v>
      </c>
      <c r="DH567" s="99">
        <f>DH5</f>
        <v>1</v>
      </c>
      <c r="DI567" s="100"/>
      <c r="DJ567" s="110"/>
      <c r="DK567" s="95">
        <f t="shared" si="590"/>
        <v>0</v>
      </c>
      <c r="DL567" s="15"/>
      <c r="DM567" s="24">
        <f t="shared" si="614"/>
        <v>0</v>
      </c>
      <c r="DN567" s="5">
        <v>0</v>
      </c>
      <c r="DO567" s="63"/>
      <c r="DP567" s="15"/>
      <c r="DQ567" s="13"/>
      <c r="DR567" s="98">
        <f t="shared" si="591"/>
        <v>0</v>
      </c>
      <c r="DS567" s="99">
        <f>DS5</f>
        <v>1</v>
      </c>
      <c r="DT567" s="100"/>
      <c r="DU567" s="110"/>
      <c r="DV567" s="95">
        <f t="shared" si="592"/>
        <v>0</v>
      </c>
      <c r="DW567" s="15"/>
      <c r="DX567" s="24">
        <f t="shared" si="615"/>
        <v>0</v>
      </c>
      <c r="DY567" s="5">
        <v>0</v>
      </c>
      <c r="DZ567" s="63"/>
      <c r="EA567" s="15"/>
      <c r="EB567" s="13"/>
      <c r="EC567" s="98">
        <f t="shared" si="593"/>
        <v>0</v>
      </c>
      <c r="ED567" s="99">
        <f>ED5</f>
        <v>1</v>
      </c>
      <c r="EE567" s="100"/>
      <c r="EF567" s="110"/>
      <c r="EG567" s="95">
        <f t="shared" si="594"/>
        <v>0</v>
      </c>
      <c r="EH567" s="15"/>
      <c r="EI567" s="24">
        <f t="shared" si="616"/>
        <v>0</v>
      </c>
      <c r="EJ567" s="5">
        <v>0</v>
      </c>
      <c r="EK567" s="63"/>
      <c r="EL567" s="15"/>
      <c r="EM567" s="13"/>
      <c r="EN567" s="98">
        <f t="shared" si="595"/>
        <v>0</v>
      </c>
      <c r="EO567" s="99">
        <f>EO5</f>
        <v>1</v>
      </c>
      <c r="EP567" s="100"/>
      <c r="EQ567" s="110"/>
      <c r="ER567" s="95">
        <f t="shared" si="596"/>
        <v>0</v>
      </c>
      <c r="ES567" s="15"/>
      <c r="ET567" s="24">
        <f t="shared" si="617"/>
        <v>0</v>
      </c>
      <c r="EU567" s="5">
        <v>0</v>
      </c>
      <c r="EV567" s="63"/>
      <c r="EW567" s="15"/>
      <c r="EX567" s="13"/>
      <c r="EY567" s="98">
        <f t="shared" si="597"/>
        <v>0</v>
      </c>
      <c r="EZ567" s="99">
        <f>EZ5</f>
        <v>1</v>
      </c>
      <c r="FA567" s="100"/>
      <c r="FB567" s="110"/>
      <c r="FC567" s="95">
        <f t="shared" si="598"/>
        <v>0</v>
      </c>
      <c r="FD567" s="15"/>
      <c r="FE567" s="24">
        <f t="shared" si="618"/>
        <v>0</v>
      </c>
      <c r="FF567" s="5">
        <v>0</v>
      </c>
      <c r="FG567" s="63"/>
      <c r="FH567" s="15"/>
      <c r="FI567" s="13"/>
      <c r="FJ567" s="98">
        <f t="shared" si="599"/>
        <v>0</v>
      </c>
      <c r="FK567" s="99">
        <f>FK5</f>
        <v>1</v>
      </c>
      <c r="FL567" s="100"/>
      <c r="FM567" s="110"/>
      <c r="FN567" s="95">
        <f t="shared" si="600"/>
        <v>0</v>
      </c>
      <c r="FO567" s="15"/>
      <c r="FP567" s="24">
        <f t="shared" si="619"/>
        <v>0</v>
      </c>
      <c r="FQ567" s="5">
        <v>0</v>
      </c>
      <c r="FR567" s="8">
        <v>0</v>
      </c>
      <c r="FS567" s="84">
        <f t="shared" si="620"/>
        <v>2.1990149999999997</v>
      </c>
      <c r="FT567" s="85">
        <f t="shared" si="621"/>
        <v>500</v>
      </c>
      <c r="FU567" s="85">
        <f t="shared" si="622"/>
        <v>500</v>
      </c>
      <c r="FV567" s="85">
        <f t="shared" si="623"/>
        <v>500</v>
      </c>
      <c r="FW567" s="85">
        <f t="shared" si="624"/>
        <v>500</v>
      </c>
      <c r="FX567" s="85">
        <f t="shared" si="625"/>
        <v>2.0780691749999995</v>
      </c>
      <c r="FY567" s="85">
        <f t="shared" si="626"/>
        <v>500</v>
      </c>
      <c r="FZ567" s="85">
        <f t="shared" si="627"/>
        <v>500</v>
      </c>
      <c r="GA567" s="85">
        <f t="shared" si="628"/>
        <v>500</v>
      </c>
      <c r="GB567" s="85">
        <f t="shared" si="629"/>
        <v>500</v>
      </c>
      <c r="GC567" s="85">
        <f t="shared" si="630"/>
        <v>500</v>
      </c>
      <c r="GD567" s="85">
        <f t="shared" si="631"/>
        <v>500</v>
      </c>
      <c r="GE567" s="85">
        <f t="shared" si="632"/>
        <v>500</v>
      </c>
      <c r="GF567" s="85">
        <f t="shared" si="633"/>
        <v>500</v>
      </c>
      <c r="GG567" s="85">
        <f t="shared" si="634"/>
        <v>500</v>
      </c>
      <c r="GH567" s="101">
        <f t="shared" si="601"/>
        <v>2</v>
      </c>
      <c r="GI567" s="102">
        <f t="shared" si="602"/>
        <v>4.2770841749999988</v>
      </c>
      <c r="GJ567" s="102">
        <f t="shared" si="603"/>
        <v>2.1385420874999994</v>
      </c>
      <c r="GK567" s="79">
        <f>ROW()</f>
        <v>567</v>
      </c>
    </row>
    <row r="568" spans="1:193" s="12" customFormat="1" ht="50.1" customHeight="1">
      <c r="A568" s="17">
        <f>ROW()</f>
        <v>568</v>
      </c>
      <c r="B568" s="32">
        <f t="shared" si="635"/>
        <v>562</v>
      </c>
      <c r="C568" s="33">
        <f t="shared" si="636"/>
        <v>562</v>
      </c>
      <c r="D568" s="31" t="s">
        <v>132</v>
      </c>
      <c r="E568" s="390">
        <f t="shared" si="604"/>
        <v>9.6000187499999985</v>
      </c>
      <c r="F568" s="107">
        <f t="shared" ref="F568:F631" si="637">GJ568</f>
        <v>9.879384374999999</v>
      </c>
      <c r="G568" s="3">
        <v>0</v>
      </c>
      <c r="H568" s="4">
        <v>0</v>
      </c>
      <c r="I568" s="63"/>
      <c r="J568" s="15"/>
      <c r="K568" s="13"/>
      <c r="L568" s="98">
        <f t="shared" ref="L568:L631" si="638">IF(N568&gt;0,1,0)</f>
        <v>1</v>
      </c>
      <c r="M568" s="99">
        <f>M5</f>
        <v>0.94499999999999995</v>
      </c>
      <c r="N568" s="100">
        <v>10.75</v>
      </c>
      <c r="O568" s="110">
        <v>205001</v>
      </c>
      <c r="P568" s="95">
        <f t="shared" ref="P568:P631" si="639">N568*M568</f>
        <v>10.15875</v>
      </c>
      <c r="Q568" s="15"/>
      <c r="R568" s="24">
        <f t="shared" si="605"/>
        <v>2</v>
      </c>
      <c r="S568" s="25">
        <v>0</v>
      </c>
      <c r="T568" s="63"/>
      <c r="U568" s="15"/>
      <c r="V568" s="13"/>
      <c r="W568" s="98">
        <f t="shared" ref="W568:W631" si="640">IF(Y568&gt;0,1,0)</f>
        <v>0</v>
      </c>
      <c r="X568" s="99">
        <f>X5</f>
        <v>0.97</v>
      </c>
      <c r="Y568" s="100"/>
      <c r="Z568" s="110"/>
      <c r="AA568" s="95">
        <f t="shared" ref="AA568:AA631" si="641">Y568*X568</f>
        <v>0</v>
      </c>
      <c r="AB568" s="15"/>
      <c r="AC568" s="24">
        <f t="shared" si="606"/>
        <v>0</v>
      </c>
      <c r="AD568" s="5">
        <v>0</v>
      </c>
      <c r="AE568" s="63"/>
      <c r="AF568" s="15"/>
      <c r="AG568" s="13"/>
      <c r="AH568" s="98">
        <f t="shared" ref="AH568:AH631" si="642">IF(AJ568&gt;0,1,0)</f>
        <v>0</v>
      </c>
      <c r="AI568" s="99">
        <f>AI5</f>
        <v>0.95499999999999996</v>
      </c>
      <c r="AJ568" s="100"/>
      <c r="AK568" s="110"/>
      <c r="AL568" s="95">
        <f t="shared" ref="AL568:AL631" si="643">AJ568*AI568</f>
        <v>0</v>
      </c>
      <c r="AM568" s="15"/>
      <c r="AN568" s="24">
        <f t="shared" si="607"/>
        <v>0</v>
      </c>
      <c r="AO568" s="5">
        <v>0</v>
      </c>
      <c r="AP568" s="63"/>
      <c r="AQ568" s="15"/>
      <c r="AR568" s="13"/>
      <c r="AS568" s="98">
        <f t="shared" ref="AS568:AS631" si="644">IF(AU568&gt;0,1,0)</f>
        <v>0</v>
      </c>
      <c r="AT568" s="99">
        <f>AT5</f>
        <v>0.96</v>
      </c>
      <c r="AU568" s="100"/>
      <c r="AV568" s="110"/>
      <c r="AW568" s="95">
        <f t="shared" ref="AW568:AW631" si="645">AU568*AT568</f>
        <v>0</v>
      </c>
      <c r="AX568" s="15"/>
      <c r="AY568" s="24">
        <f t="shared" si="608"/>
        <v>0</v>
      </c>
      <c r="AZ568" s="5">
        <v>0</v>
      </c>
      <c r="BA568" s="63"/>
      <c r="BB568" s="15"/>
      <c r="BC568" s="13"/>
      <c r="BD568" s="98">
        <f t="shared" ref="BD568:BD631" si="646">IF(BF568&gt;0,1,0)</f>
        <v>0</v>
      </c>
      <c r="BE568" s="99">
        <f>BE5</f>
        <v>0.98</v>
      </c>
      <c r="BF568" s="100"/>
      <c r="BG568" s="110"/>
      <c r="BH568" s="95">
        <f t="shared" ref="BH568:BH631" si="647">BF568*BE568</f>
        <v>0</v>
      </c>
      <c r="BI568" s="15"/>
      <c r="BJ568" s="24">
        <f t="shared" si="609"/>
        <v>0</v>
      </c>
      <c r="BK568" s="5">
        <v>0</v>
      </c>
      <c r="BL568" s="63"/>
      <c r="BM568" s="15"/>
      <c r="BN568" s="13"/>
      <c r="BO568" s="98">
        <f t="shared" ref="BO568:BO631" si="648">IF(BQ568&gt;0,1,0)</f>
        <v>1</v>
      </c>
      <c r="BP568" s="99">
        <f>BP5</f>
        <v>0.94499999999999995</v>
      </c>
      <c r="BQ568" s="100">
        <v>10.15875</v>
      </c>
      <c r="BR568" s="110"/>
      <c r="BS568" s="95">
        <f t="shared" ref="BS568:BS631" si="649">BQ568*BP568</f>
        <v>9.6000187499999985</v>
      </c>
      <c r="BT568" s="15"/>
      <c r="BU568" s="24">
        <f t="shared" si="610"/>
        <v>1</v>
      </c>
      <c r="BV568" s="5">
        <v>0</v>
      </c>
      <c r="BW568" s="63"/>
      <c r="BX568" s="15"/>
      <c r="BY568" s="13"/>
      <c r="BZ568" s="98">
        <f t="shared" ref="BZ568:BZ631" si="650">IF(CB568&gt;0,1,0)</f>
        <v>0</v>
      </c>
      <c r="CA568" s="99">
        <f>CA5</f>
        <v>1</v>
      </c>
      <c r="CB568" s="100"/>
      <c r="CC568" s="110"/>
      <c r="CD568" s="95">
        <f t="shared" ref="CD568:CD631" si="651">CB568*CA568</f>
        <v>0</v>
      </c>
      <c r="CE568" s="15"/>
      <c r="CF568" s="24">
        <f t="shared" si="611"/>
        <v>0</v>
      </c>
      <c r="CG568" s="5">
        <v>0</v>
      </c>
      <c r="CH568" s="63"/>
      <c r="CI568" s="15"/>
      <c r="CJ568" s="13"/>
      <c r="CK568" s="98">
        <f t="shared" ref="CK568:CK631" si="652">IF(CM568&gt;0,1,0)</f>
        <v>0</v>
      </c>
      <c r="CL568" s="99">
        <f>CL5</f>
        <v>1</v>
      </c>
      <c r="CM568" s="100"/>
      <c r="CN568" s="110"/>
      <c r="CO568" s="95">
        <f t="shared" ref="CO568:CO631" si="653">CM568*CL568</f>
        <v>0</v>
      </c>
      <c r="CP568" s="15"/>
      <c r="CQ568" s="24">
        <f t="shared" si="612"/>
        <v>0</v>
      </c>
      <c r="CR568" s="5">
        <v>0</v>
      </c>
      <c r="CS568" s="63"/>
      <c r="CT568" s="15"/>
      <c r="CU568" s="13"/>
      <c r="CV568" s="98">
        <f t="shared" ref="CV568:CV631" si="654">IF(CX568&gt;0,1,0)</f>
        <v>0</v>
      </c>
      <c r="CW568" s="99">
        <f>CW5</f>
        <v>1</v>
      </c>
      <c r="CX568" s="100"/>
      <c r="CY568" s="110"/>
      <c r="CZ568" s="95">
        <f t="shared" ref="CZ568:CZ631" si="655">CX568*CW568</f>
        <v>0</v>
      </c>
      <c r="DA568" s="15"/>
      <c r="DB568" s="24">
        <f t="shared" si="613"/>
        <v>0</v>
      </c>
      <c r="DC568" s="5">
        <v>0</v>
      </c>
      <c r="DD568" s="63"/>
      <c r="DE568" s="15"/>
      <c r="DF568" s="13"/>
      <c r="DG568" s="98">
        <f t="shared" ref="DG568:DG631" si="656">IF(DI568&gt;0,1,0)</f>
        <v>0</v>
      </c>
      <c r="DH568" s="99">
        <f>DH5</f>
        <v>1</v>
      </c>
      <c r="DI568" s="100"/>
      <c r="DJ568" s="110"/>
      <c r="DK568" s="95">
        <f t="shared" ref="DK568:DK631" si="657">DI568*DH568</f>
        <v>0</v>
      </c>
      <c r="DL568" s="15"/>
      <c r="DM568" s="24">
        <f t="shared" si="614"/>
        <v>0</v>
      </c>
      <c r="DN568" s="5">
        <v>0</v>
      </c>
      <c r="DO568" s="63"/>
      <c r="DP568" s="15"/>
      <c r="DQ568" s="13"/>
      <c r="DR568" s="98">
        <f t="shared" ref="DR568:DR631" si="658">IF(DT568&gt;0,1,0)</f>
        <v>0</v>
      </c>
      <c r="DS568" s="99">
        <f>DS5</f>
        <v>1</v>
      </c>
      <c r="DT568" s="100"/>
      <c r="DU568" s="110"/>
      <c r="DV568" s="95">
        <f t="shared" ref="DV568:DV631" si="659">DT568*DS568</f>
        <v>0</v>
      </c>
      <c r="DW568" s="15"/>
      <c r="DX568" s="24">
        <f t="shared" si="615"/>
        <v>0</v>
      </c>
      <c r="DY568" s="5">
        <v>0</v>
      </c>
      <c r="DZ568" s="63"/>
      <c r="EA568" s="15"/>
      <c r="EB568" s="13"/>
      <c r="EC568" s="98">
        <f t="shared" ref="EC568:EC631" si="660">IF(EE568&gt;0,1,0)</f>
        <v>0</v>
      </c>
      <c r="ED568" s="99">
        <f>ED5</f>
        <v>1</v>
      </c>
      <c r="EE568" s="100"/>
      <c r="EF568" s="110"/>
      <c r="EG568" s="95">
        <f t="shared" ref="EG568:EG631" si="661">EE568*ED568</f>
        <v>0</v>
      </c>
      <c r="EH568" s="15"/>
      <c r="EI568" s="24">
        <f t="shared" si="616"/>
        <v>0</v>
      </c>
      <c r="EJ568" s="5">
        <v>0</v>
      </c>
      <c r="EK568" s="63"/>
      <c r="EL568" s="15"/>
      <c r="EM568" s="13"/>
      <c r="EN568" s="98">
        <f t="shared" ref="EN568:EN631" si="662">IF(EP568&gt;0,1,0)</f>
        <v>0</v>
      </c>
      <c r="EO568" s="99">
        <f>EO5</f>
        <v>1</v>
      </c>
      <c r="EP568" s="100"/>
      <c r="EQ568" s="110"/>
      <c r="ER568" s="95">
        <f t="shared" ref="ER568:ER631" si="663">EP568*EO568</f>
        <v>0</v>
      </c>
      <c r="ES568" s="15"/>
      <c r="ET568" s="24">
        <f t="shared" si="617"/>
        <v>0</v>
      </c>
      <c r="EU568" s="5">
        <v>0</v>
      </c>
      <c r="EV568" s="63"/>
      <c r="EW568" s="15"/>
      <c r="EX568" s="13"/>
      <c r="EY568" s="98">
        <f t="shared" ref="EY568:EY631" si="664">IF(FA568&gt;0,1,0)</f>
        <v>0</v>
      </c>
      <c r="EZ568" s="99">
        <f>EZ5</f>
        <v>1</v>
      </c>
      <c r="FA568" s="100"/>
      <c r="FB568" s="110"/>
      <c r="FC568" s="95">
        <f t="shared" ref="FC568:FC631" si="665">FA568*EZ568</f>
        <v>0</v>
      </c>
      <c r="FD568" s="15"/>
      <c r="FE568" s="24">
        <f t="shared" si="618"/>
        <v>0</v>
      </c>
      <c r="FF568" s="5">
        <v>0</v>
      </c>
      <c r="FG568" s="63"/>
      <c r="FH568" s="15"/>
      <c r="FI568" s="13"/>
      <c r="FJ568" s="98">
        <f t="shared" ref="FJ568:FJ631" si="666">IF(FL568&gt;0,1,0)</f>
        <v>0</v>
      </c>
      <c r="FK568" s="99">
        <f>FK5</f>
        <v>1</v>
      </c>
      <c r="FL568" s="100"/>
      <c r="FM568" s="110"/>
      <c r="FN568" s="95">
        <f t="shared" ref="FN568:FN631" si="667">FL568*FK568</f>
        <v>0</v>
      </c>
      <c r="FO568" s="15"/>
      <c r="FP568" s="24">
        <f t="shared" si="619"/>
        <v>0</v>
      </c>
      <c r="FQ568" s="5">
        <v>0</v>
      </c>
      <c r="FR568" s="8">
        <v>0</v>
      </c>
      <c r="FS568" s="84">
        <f t="shared" si="620"/>
        <v>10.15875</v>
      </c>
      <c r="FT568" s="85">
        <f t="shared" si="621"/>
        <v>500</v>
      </c>
      <c r="FU568" s="85">
        <f t="shared" si="622"/>
        <v>500</v>
      </c>
      <c r="FV568" s="85">
        <f t="shared" si="623"/>
        <v>500</v>
      </c>
      <c r="FW568" s="85">
        <f t="shared" si="624"/>
        <v>500</v>
      </c>
      <c r="FX568" s="85">
        <f t="shared" si="625"/>
        <v>9.6000187499999985</v>
      </c>
      <c r="FY568" s="85">
        <f t="shared" si="626"/>
        <v>500</v>
      </c>
      <c r="FZ568" s="85">
        <f t="shared" si="627"/>
        <v>500</v>
      </c>
      <c r="GA568" s="85">
        <f t="shared" si="628"/>
        <v>500</v>
      </c>
      <c r="GB568" s="85">
        <f t="shared" si="629"/>
        <v>500</v>
      </c>
      <c r="GC568" s="85">
        <f t="shared" si="630"/>
        <v>500</v>
      </c>
      <c r="GD568" s="85">
        <f t="shared" si="631"/>
        <v>500</v>
      </c>
      <c r="GE568" s="85">
        <f t="shared" si="632"/>
        <v>500</v>
      </c>
      <c r="GF568" s="85">
        <f t="shared" si="633"/>
        <v>500</v>
      </c>
      <c r="GG568" s="85">
        <f t="shared" si="634"/>
        <v>500</v>
      </c>
      <c r="GH568" s="101">
        <f t="shared" ref="GH568:GH631" si="668">L568+W568+AH568+AS568+BD568+BO568+BZ568+CK568+CV568+DG568+DR568+EC568+EN568+EY568+FJ568</f>
        <v>2</v>
      </c>
      <c r="GI568" s="102">
        <f t="shared" ref="GI568:GI631" si="669">P568+AA568+AL568+AW568+BH568+BS568+CD568+CO568+CZ568+DK568+DV568+EG568+ER568+FC568+FN568</f>
        <v>19.758768749999998</v>
      </c>
      <c r="GJ568" s="102">
        <f t="shared" ref="GJ568:GJ631" si="670">IF(GH568&lt;=0,0,GI568/GH568)</f>
        <v>9.879384374999999</v>
      </c>
      <c r="GK568" s="79">
        <f>ROW()</f>
        <v>568</v>
      </c>
    </row>
    <row r="569" spans="1:193" s="12" customFormat="1" ht="50.1" customHeight="1">
      <c r="A569" s="17">
        <f>ROW()</f>
        <v>569</v>
      </c>
      <c r="B569" s="32">
        <f t="shared" si="635"/>
        <v>563</v>
      </c>
      <c r="C569" s="33">
        <f t="shared" si="636"/>
        <v>563</v>
      </c>
      <c r="D569" s="31" t="s">
        <v>132</v>
      </c>
      <c r="E569" s="390">
        <f t="shared" si="604"/>
        <v>4.1918593499999997</v>
      </c>
      <c r="F569" s="107">
        <f t="shared" si="637"/>
        <v>4.3138446750000004</v>
      </c>
      <c r="G569" s="3">
        <v>0</v>
      </c>
      <c r="H569" s="4">
        <v>0</v>
      </c>
      <c r="I569" s="63"/>
      <c r="J569" s="15"/>
      <c r="K569" s="13"/>
      <c r="L569" s="98">
        <f t="shared" si="638"/>
        <v>1</v>
      </c>
      <c r="M569" s="99">
        <f>M5</f>
        <v>0.94499999999999995</v>
      </c>
      <c r="N569" s="100">
        <v>4.694</v>
      </c>
      <c r="O569" s="110">
        <v>84120</v>
      </c>
      <c r="P569" s="95">
        <f t="shared" si="639"/>
        <v>4.4358300000000002</v>
      </c>
      <c r="Q569" s="15"/>
      <c r="R569" s="24">
        <f t="shared" si="605"/>
        <v>2</v>
      </c>
      <c r="S569" s="25">
        <v>0</v>
      </c>
      <c r="T569" s="63"/>
      <c r="U569" s="15"/>
      <c r="V569" s="13"/>
      <c r="W569" s="98">
        <f t="shared" si="640"/>
        <v>0</v>
      </c>
      <c r="X569" s="99">
        <f>X5</f>
        <v>0.97</v>
      </c>
      <c r="Y569" s="100"/>
      <c r="Z569" s="110"/>
      <c r="AA569" s="95">
        <f t="shared" si="641"/>
        <v>0</v>
      </c>
      <c r="AB569" s="15"/>
      <c r="AC569" s="24">
        <f t="shared" si="606"/>
        <v>0</v>
      </c>
      <c r="AD569" s="5">
        <v>0</v>
      </c>
      <c r="AE569" s="63"/>
      <c r="AF569" s="15"/>
      <c r="AG569" s="13"/>
      <c r="AH569" s="98">
        <f t="shared" si="642"/>
        <v>0</v>
      </c>
      <c r="AI569" s="99">
        <f>AI5</f>
        <v>0.95499999999999996</v>
      </c>
      <c r="AJ569" s="100"/>
      <c r="AK569" s="110"/>
      <c r="AL569" s="95">
        <f t="shared" si="643"/>
        <v>0</v>
      </c>
      <c r="AM569" s="15"/>
      <c r="AN569" s="24">
        <f t="shared" si="607"/>
        <v>0</v>
      </c>
      <c r="AO569" s="5">
        <v>0</v>
      </c>
      <c r="AP569" s="63"/>
      <c r="AQ569" s="15"/>
      <c r="AR569" s="13"/>
      <c r="AS569" s="98">
        <f t="shared" si="644"/>
        <v>0</v>
      </c>
      <c r="AT569" s="99">
        <f>AT5</f>
        <v>0.96</v>
      </c>
      <c r="AU569" s="100"/>
      <c r="AV569" s="110"/>
      <c r="AW569" s="95">
        <f t="shared" si="645"/>
        <v>0</v>
      </c>
      <c r="AX569" s="15"/>
      <c r="AY569" s="24">
        <f t="shared" si="608"/>
        <v>0</v>
      </c>
      <c r="AZ569" s="5">
        <v>0</v>
      </c>
      <c r="BA569" s="63"/>
      <c r="BB569" s="15"/>
      <c r="BC569" s="13"/>
      <c r="BD569" s="98">
        <f t="shared" si="646"/>
        <v>0</v>
      </c>
      <c r="BE569" s="99">
        <f>BE5</f>
        <v>0.98</v>
      </c>
      <c r="BF569" s="100"/>
      <c r="BG569" s="110"/>
      <c r="BH569" s="95">
        <f t="shared" si="647"/>
        <v>0</v>
      </c>
      <c r="BI569" s="15"/>
      <c r="BJ569" s="24">
        <f t="shared" si="609"/>
        <v>0</v>
      </c>
      <c r="BK569" s="5">
        <v>0</v>
      </c>
      <c r="BL569" s="63"/>
      <c r="BM569" s="15"/>
      <c r="BN569" s="13"/>
      <c r="BO569" s="98">
        <f t="shared" si="648"/>
        <v>1</v>
      </c>
      <c r="BP569" s="99">
        <f>BP5</f>
        <v>0.94499999999999995</v>
      </c>
      <c r="BQ569" s="100">
        <v>4.4358300000000002</v>
      </c>
      <c r="BR569" s="110"/>
      <c r="BS569" s="95">
        <f t="shared" si="649"/>
        <v>4.1918593499999997</v>
      </c>
      <c r="BT569" s="15"/>
      <c r="BU569" s="24">
        <f t="shared" si="610"/>
        <v>1</v>
      </c>
      <c r="BV569" s="5">
        <v>0</v>
      </c>
      <c r="BW569" s="63"/>
      <c r="BX569" s="15"/>
      <c r="BY569" s="13"/>
      <c r="BZ569" s="98">
        <f t="shared" si="650"/>
        <v>0</v>
      </c>
      <c r="CA569" s="99">
        <f>CA5</f>
        <v>1</v>
      </c>
      <c r="CB569" s="100"/>
      <c r="CC569" s="110"/>
      <c r="CD569" s="95">
        <f t="shared" si="651"/>
        <v>0</v>
      </c>
      <c r="CE569" s="15"/>
      <c r="CF569" s="24">
        <f t="shared" si="611"/>
        <v>0</v>
      </c>
      <c r="CG569" s="5">
        <v>0</v>
      </c>
      <c r="CH569" s="63"/>
      <c r="CI569" s="15"/>
      <c r="CJ569" s="13"/>
      <c r="CK569" s="98">
        <f t="shared" si="652"/>
        <v>0</v>
      </c>
      <c r="CL569" s="99">
        <f>CL5</f>
        <v>1</v>
      </c>
      <c r="CM569" s="100"/>
      <c r="CN569" s="110"/>
      <c r="CO569" s="95">
        <f t="shared" si="653"/>
        <v>0</v>
      </c>
      <c r="CP569" s="15"/>
      <c r="CQ569" s="24">
        <f t="shared" si="612"/>
        <v>0</v>
      </c>
      <c r="CR569" s="5">
        <v>0</v>
      </c>
      <c r="CS569" s="63"/>
      <c r="CT569" s="15"/>
      <c r="CU569" s="13"/>
      <c r="CV569" s="98">
        <f t="shared" si="654"/>
        <v>0</v>
      </c>
      <c r="CW569" s="99">
        <f>CW5</f>
        <v>1</v>
      </c>
      <c r="CX569" s="100"/>
      <c r="CY569" s="110"/>
      <c r="CZ569" s="95">
        <f t="shared" si="655"/>
        <v>0</v>
      </c>
      <c r="DA569" s="15"/>
      <c r="DB569" s="24">
        <f t="shared" si="613"/>
        <v>0</v>
      </c>
      <c r="DC569" s="5">
        <v>0</v>
      </c>
      <c r="DD569" s="63"/>
      <c r="DE569" s="15"/>
      <c r="DF569" s="13"/>
      <c r="DG569" s="98">
        <f t="shared" si="656"/>
        <v>0</v>
      </c>
      <c r="DH569" s="99">
        <f>DH5</f>
        <v>1</v>
      </c>
      <c r="DI569" s="100"/>
      <c r="DJ569" s="110"/>
      <c r="DK569" s="95">
        <f t="shared" si="657"/>
        <v>0</v>
      </c>
      <c r="DL569" s="15"/>
      <c r="DM569" s="24">
        <f t="shared" si="614"/>
        <v>0</v>
      </c>
      <c r="DN569" s="5">
        <v>0</v>
      </c>
      <c r="DO569" s="63"/>
      <c r="DP569" s="15"/>
      <c r="DQ569" s="13"/>
      <c r="DR569" s="98">
        <f t="shared" si="658"/>
        <v>0</v>
      </c>
      <c r="DS569" s="99">
        <f>DS5</f>
        <v>1</v>
      </c>
      <c r="DT569" s="100"/>
      <c r="DU569" s="110"/>
      <c r="DV569" s="95">
        <f t="shared" si="659"/>
        <v>0</v>
      </c>
      <c r="DW569" s="15"/>
      <c r="DX569" s="24">
        <f t="shared" si="615"/>
        <v>0</v>
      </c>
      <c r="DY569" s="5">
        <v>0</v>
      </c>
      <c r="DZ569" s="63"/>
      <c r="EA569" s="15"/>
      <c r="EB569" s="13"/>
      <c r="EC569" s="98">
        <f t="shared" si="660"/>
        <v>0</v>
      </c>
      <c r="ED569" s="99">
        <f>ED5</f>
        <v>1</v>
      </c>
      <c r="EE569" s="100"/>
      <c r="EF569" s="110"/>
      <c r="EG569" s="95">
        <f t="shared" si="661"/>
        <v>0</v>
      </c>
      <c r="EH569" s="15"/>
      <c r="EI569" s="24">
        <f t="shared" si="616"/>
        <v>0</v>
      </c>
      <c r="EJ569" s="5">
        <v>0</v>
      </c>
      <c r="EK569" s="63"/>
      <c r="EL569" s="15"/>
      <c r="EM569" s="13"/>
      <c r="EN569" s="98">
        <f t="shared" si="662"/>
        <v>0</v>
      </c>
      <c r="EO569" s="99">
        <f>EO5</f>
        <v>1</v>
      </c>
      <c r="EP569" s="100"/>
      <c r="EQ569" s="110"/>
      <c r="ER569" s="95">
        <f t="shared" si="663"/>
        <v>0</v>
      </c>
      <c r="ES569" s="15"/>
      <c r="ET569" s="24">
        <f t="shared" si="617"/>
        <v>0</v>
      </c>
      <c r="EU569" s="5">
        <v>0</v>
      </c>
      <c r="EV569" s="63"/>
      <c r="EW569" s="15"/>
      <c r="EX569" s="13"/>
      <c r="EY569" s="98">
        <f t="shared" si="664"/>
        <v>0</v>
      </c>
      <c r="EZ569" s="99">
        <f>EZ5</f>
        <v>1</v>
      </c>
      <c r="FA569" s="100"/>
      <c r="FB569" s="110"/>
      <c r="FC569" s="95">
        <f t="shared" si="665"/>
        <v>0</v>
      </c>
      <c r="FD569" s="15"/>
      <c r="FE569" s="24">
        <f t="shared" si="618"/>
        <v>0</v>
      </c>
      <c r="FF569" s="5">
        <v>0</v>
      </c>
      <c r="FG569" s="63"/>
      <c r="FH569" s="15"/>
      <c r="FI569" s="13"/>
      <c r="FJ569" s="98">
        <f t="shared" si="666"/>
        <v>0</v>
      </c>
      <c r="FK569" s="99">
        <f>FK5</f>
        <v>1</v>
      </c>
      <c r="FL569" s="100"/>
      <c r="FM569" s="110"/>
      <c r="FN569" s="95">
        <f t="shared" si="667"/>
        <v>0</v>
      </c>
      <c r="FO569" s="15"/>
      <c r="FP569" s="24">
        <f t="shared" si="619"/>
        <v>0</v>
      </c>
      <c r="FQ569" s="5">
        <v>0</v>
      </c>
      <c r="FR569" s="8">
        <v>0</v>
      </c>
      <c r="FS569" s="84">
        <f t="shared" si="620"/>
        <v>4.4358300000000002</v>
      </c>
      <c r="FT569" s="85">
        <f t="shared" si="621"/>
        <v>500</v>
      </c>
      <c r="FU569" s="85">
        <f t="shared" si="622"/>
        <v>500</v>
      </c>
      <c r="FV569" s="85">
        <f t="shared" si="623"/>
        <v>500</v>
      </c>
      <c r="FW569" s="85">
        <f t="shared" si="624"/>
        <v>500</v>
      </c>
      <c r="FX569" s="85">
        <f t="shared" si="625"/>
        <v>4.1918593499999997</v>
      </c>
      <c r="FY569" s="85">
        <f t="shared" si="626"/>
        <v>500</v>
      </c>
      <c r="FZ569" s="85">
        <f t="shared" si="627"/>
        <v>500</v>
      </c>
      <c r="GA569" s="85">
        <f t="shared" si="628"/>
        <v>500</v>
      </c>
      <c r="GB569" s="85">
        <f t="shared" si="629"/>
        <v>500</v>
      </c>
      <c r="GC569" s="85">
        <f t="shared" si="630"/>
        <v>500</v>
      </c>
      <c r="GD569" s="85">
        <f t="shared" si="631"/>
        <v>500</v>
      </c>
      <c r="GE569" s="85">
        <f t="shared" si="632"/>
        <v>500</v>
      </c>
      <c r="GF569" s="85">
        <f t="shared" si="633"/>
        <v>500</v>
      </c>
      <c r="GG569" s="85">
        <f t="shared" si="634"/>
        <v>500</v>
      </c>
      <c r="GH569" s="101">
        <f t="shared" si="668"/>
        <v>2</v>
      </c>
      <c r="GI569" s="102">
        <f t="shared" si="669"/>
        <v>8.6276893500000007</v>
      </c>
      <c r="GJ569" s="102">
        <f t="shared" si="670"/>
        <v>4.3138446750000004</v>
      </c>
      <c r="GK569" s="79">
        <f>ROW()</f>
        <v>569</v>
      </c>
    </row>
    <row r="570" spans="1:193" s="12" customFormat="1" ht="50.1" customHeight="1">
      <c r="A570" s="17">
        <f>ROW()</f>
        <v>570</v>
      </c>
      <c r="B570" s="32">
        <f t="shared" si="635"/>
        <v>564</v>
      </c>
      <c r="C570" s="33">
        <f t="shared" si="636"/>
        <v>564</v>
      </c>
      <c r="D570" s="31" t="s">
        <v>133</v>
      </c>
      <c r="E570" s="390">
        <f t="shared" si="604"/>
        <v>6.9131899999999993</v>
      </c>
      <c r="F570" s="107">
        <f t="shared" si="637"/>
        <v>6.9131899999999993</v>
      </c>
      <c r="G570" s="3">
        <v>0</v>
      </c>
      <c r="H570" s="4">
        <v>0</v>
      </c>
      <c r="I570" s="63"/>
      <c r="J570" s="15"/>
      <c r="K570" s="13"/>
      <c r="L570" s="98">
        <f t="shared" si="638"/>
        <v>0</v>
      </c>
      <c r="M570" s="99">
        <f>M5</f>
        <v>0.94499999999999995</v>
      </c>
      <c r="N570" s="100"/>
      <c r="O570" s="110"/>
      <c r="P570" s="95">
        <f t="shared" si="639"/>
        <v>0</v>
      </c>
      <c r="Q570" s="15"/>
      <c r="R570" s="24">
        <f t="shared" si="605"/>
        <v>0</v>
      </c>
      <c r="S570" s="25">
        <v>0</v>
      </c>
      <c r="T570" s="63"/>
      <c r="U570" s="15"/>
      <c r="V570" s="13"/>
      <c r="W570" s="98">
        <f t="shared" si="640"/>
        <v>1</v>
      </c>
      <c r="X570" s="99">
        <f>X5</f>
        <v>0.97</v>
      </c>
      <c r="Y570" s="100">
        <v>7.1269999999999998</v>
      </c>
      <c r="Z570" s="110"/>
      <c r="AA570" s="95">
        <f t="shared" si="641"/>
        <v>6.9131899999999993</v>
      </c>
      <c r="AB570" s="15"/>
      <c r="AC570" s="24">
        <f t="shared" si="606"/>
        <v>1</v>
      </c>
      <c r="AD570" s="5">
        <v>0</v>
      </c>
      <c r="AE570" s="63"/>
      <c r="AF570" s="15"/>
      <c r="AG570" s="13"/>
      <c r="AH570" s="98">
        <f t="shared" si="642"/>
        <v>0</v>
      </c>
      <c r="AI570" s="99">
        <f>AI5</f>
        <v>0.95499999999999996</v>
      </c>
      <c r="AJ570" s="100"/>
      <c r="AK570" s="110"/>
      <c r="AL570" s="95">
        <f t="shared" si="643"/>
        <v>0</v>
      </c>
      <c r="AM570" s="15"/>
      <c r="AN570" s="24">
        <f t="shared" si="607"/>
        <v>0</v>
      </c>
      <c r="AO570" s="5">
        <v>0</v>
      </c>
      <c r="AP570" s="63"/>
      <c r="AQ570" s="15"/>
      <c r="AR570" s="13"/>
      <c r="AS570" s="98">
        <f t="shared" si="644"/>
        <v>0</v>
      </c>
      <c r="AT570" s="99">
        <f>AT5</f>
        <v>0.96</v>
      </c>
      <c r="AU570" s="100"/>
      <c r="AV570" s="110"/>
      <c r="AW570" s="95">
        <f t="shared" si="645"/>
        <v>0</v>
      </c>
      <c r="AX570" s="15"/>
      <c r="AY570" s="24">
        <f t="shared" si="608"/>
        <v>0</v>
      </c>
      <c r="AZ570" s="5">
        <v>0</v>
      </c>
      <c r="BA570" s="63"/>
      <c r="BB570" s="15"/>
      <c r="BC570" s="13"/>
      <c r="BD570" s="98">
        <f t="shared" si="646"/>
        <v>0</v>
      </c>
      <c r="BE570" s="99">
        <f>BE5</f>
        <v>0.98</v>
      </c>
      <c r="BF570" s="100"/>
      <c r="BG570" s="110"/>
      <c r="BH570" s="95">
        <f t="shared" si="647"/>
        <v>0</v>
      </c>
      <c r="BI570" s="15"/>
      <c r="BJ570" s="24">
        <f t="shared" si="609"/>
        <v>0</v>
      </c>
      <c r="BK570" s="5">
        <v>0</v>
      </c>
      <c r="BL570" s="63"/>
      <c r="BM570" s="15"/>
      <c r="BN570" s="13"/>
      <c r="BO570" s="98">
        <f t="shared" si="648"/>
        <v>0</v>
      </c>
      <c r="BP570" s="99">
        <f>BP5</f>
        <v>0.94499999999999995</v>
      </c>
      <c r="BQ570" s="100"/>
      <c r="BR570" s="110"/>
      <c r="BS570" s="95">
        <f t="shared" si="649"/>
        <v>0</v>
      </c>
      <c r="BT570" s="15"/>
      <c r="BU570" s="24">
        <f t="shared" si="610"/>
        <v>0</v>
      </c>
      <c r="BV570" s="5">
        <v>0</v>
      </c>
      <c r="BW570" s="63"/>
      <c r="BX570" s="15"/>
      <c r="BY570" s="13"/>
      <c r="BZ570" s="98">
        <f t="shared" si="650"/>
        <v>0</v>
      </c>
      <c r="CA570" s="99">
        <f>CA5</f>
        <v>1</v>
      </c>
      <c r="CB570" s="100"/>
      <c r="CC570" s="110"/>
      <c r="CD570" s="95">
        <f t="shared" si="651"/>
        <v>0</v>
      </c>
      <c r="CE570" s="15"/>
      <c r="CF570" s="24">
        <f t="shared" si="611"/>
        <v>0</v>
      </c>
      <c r="CG570" s="5">
        <v>0</v>
      </c>
      <c r="CH570" s="63"/>
      <c r="CI570" s="15"/>
      <c r="CJ570" s="13"/>
      <c r="CK570" s="98">
        <f t="shared" si="652"/>
        <v>0</v>
      </c>
      <c r="CL570" s="99">
        <f>CL5</f>
        <v>1</v>
      </c>
      <c r="CM570" s="100"/>
      <c r="CN570" s="110"/>
      <c r="CO570" s="95">
        <f t="shared" si="653"/>
        <v>0</v>
      </c>
      <c r="CP570" s="15"/>
      <c r="CQ570" s="24">
        <f t="shared" si="612"/>
        <v>0</v>
      </c>
      <c r="CR570" s="5">
        <v>0</v>
      </c>
      <c r="CS570" s="63"/>
      <c r="CT570" s="15"/>
      <c r="CU570" s="13"/>
      <c r="CV570" s="98">
        <f t="shared" si="654"/>
        <v>0</v>
      </c>
      <c r="CW570" s="99">
        <f>CW5</f>
        <v>1</v>
      </c>
      <c r="CX570" s="100"/>
      <c r="CY570" s="110"/>
      <c r="CZ570" s="95">
        <f t="shared" si="655"/>
        <v>0</v>
      </c>
      <c r="DA570" s="15"/>
      <c r="DB570" s="24">
        <f t="shared" si="613"/>
        <v>0</v>
      </c>
      <c r="DC570" s="5">
        <v>0</v>
      </c>
      <c r="DD570" s="63"/>
      <c r="DE570" s="15"/>
      <c r="DF570" s="13"/>
      <c r="DG570" s="98">
        <f t="shared" si="656"/>
        <v>0</v>
      </c>
      <c r="DH570" s="99">
        <f>DH5</f>
        <v>1</v>
      </c>
      <c r="DI570" s="100"/>
      <c r="DJ570" s="110"/>
      <c r="DK570" s="95">
        <f t="shared" si="657"/>
        <v>0</v>
      </c>
      <c r="DL570" s="15"/>
      <c r="DM570" s="24">
        <f t="shared" si="614"/>
        <v>0</v>
      </c>
      <c r="DN570" s="5">
        <v>0</v>
      </c>
      <c r="DO570" s="63"/>
      <c r="DP570" s="15"/>
      <c r="DQ570" s="13"/>
      <c r="DR570" s="98">
        <f t="shared" si="658"/>
        <v>0</v>
      </c>
      <c r="DS570" s="99">
        <f>DS5</f>
        <v>1</v>
      </c>
      <c r="DT570" s="100"/>
      <c r="DU570" s="110"/>
      <c r="DV570" s="95">
        <f t="shared" si="659"/>
        <v>0</v>
      </c>
      <c r="DW570" s="15"/>
      <c r="DX570" s="24">
        <f t="shared" si="615"/>
        <v>0</v>
      </c>
      <c r="DY570" s="5">
        <v>0</v>
      </c>
      <c r="DZ570" s="63"/>
      <c r="EA570" s="15"/>
      <c r="EB570" s="13"/>
      <c r="EC570" s="98">
        <f t="shared" si="660"/>
        <v>0</v>
      </c>
      <c r="ED570" s="99">
        <f>ED5</f>
        <v>1</v>
      </c>
      <c r="EE570" s="100"/>
      <c r="EF570" s="110"/>
      <c r="EG570" s="95">
        <f t="shared" si="661"/>
        <v>0</v>
      </c>
      <c r="EH570" s="15"/>
      <c r="EI570" s="24">
        <f t="shared" si="616"/>
        <v>0</v>
      </c>
      <c r="EJ570" s="5">
        <v>0</v>
      </c>
      <c r="EK570" s="63"/>
      <c r="EL570" s="15"/>
      <c r="EM570" s="13"/>
      <c r="EN570" s="98">
        <f t="shared" si="662"/>
        <v>0</v>
      </c>
      <c r="EO570" s="99">
        <f>EO5</f>
        <v>1</v>
      </c>
      <c r="EP570" s="100"/>
      <c r="EQ570" s="110"/>
      <c r="ER570" s="95">
        <f t="shared" si="663"/>
        <v>0</v>
      </c>
      <c r="ES570" s="15"/>
      <c r="ET570" s="24">
        <f t="shared" si="617"/>
        <v>0</v>
      </c>
      <c r="EU570" s="5">
        <v>0</v>
      </c>
      <c r="EV570" s="63"/>
      <c r="EW570" s="15"/>
      <c r="EX570" s="13"/>
      <c r="EY570" s="98">
        <f t="shared" si="664"/>
        <v>0</v>
      </c>
      <c r="EZ570" s="99">
        <f>EZ5</f>
        <v>1</v>
      </c>
      <c r="FA570" s="100"/>
      <c r="FB570" s="110"/>
      <c r="FC570" s="95">
        <f t="shared" si="665"/>
        <v>0</v>
      </c>
      <c r="FD570" s="15"/>
      <c r="FE570" s="24">
        <f t="shared" si="618"/>
        <v>0</v>
      </c>
      <c r="FF570" s="5">
        <v>0</v>
      </c>
      <c r="FG570" s="63"/>
      <c r="FH570" s="15"/>
      <c r="FI570" s="13"/>
      <c r="FJ570" s="98">
        <f t="shared" si="666"/>
        <v>0</v>
      </c>
      <c r="FK570" s="99">
        <f>FK5</f>
        <v>1</v>
      </c>
      <c r="FL570" s="100"/>
      <c r="FM570" s="110"/>
      <c r="FN570" s="95">
        <f t="shared" si="667"/>
        <v>0</v>
      </c>
      <c r="FO570" s="15"/>
      <c r="FP570" s="24">
        <f t="shared" si="619"/>
        <v>0</v>
      </c>
      <c r="FQ570" s="5">
        <v>0</v>
      </c>
      <c r="FR570" s="8">
        <v>0</v>
      </c>
      <c r="FS570" s="84">
        <f t="shared" si="620"/>
        <v>500</v>
      </c>
      <c r="FT570" s="85">
        <f t="shared" si="621"/>
        <v>6.9131899999999993</v>
      </c>
      <c r="FU570" s="85">
        <f t="shared" si="622"/>
        <v>500</v>
      </c>
      <c r="FV570" s="85">
        <f t="shared" si="623"/>
        <v>500</v>
      </c>
      <c r="FW570" s="85">
        <f t="shared" si="624"/>
        <v>500</v>
      </c>
      <c r="FX570" s="85">
        <f t="shared" si="625"/>
        <v>500</v>
      </c>
      <c r="FY570" s="85">
        <f t="shared" si="626"/>
        <v>500</v>
      </c>
      <c r="FZ570" s="85">
        <f t="shared" si="627"/>
        <v>500</v>
      </c>
      <c r="GA570" s="85">
        <f t="shared" si="628"/>
        <v>500</v>
      </c>
      <c r="GB570" s="85">
        <f t="shared" si="629"/>
        <v>500</v>
      </c>
      <c r="GC570" s="85">
        <f t="shared" si="630"/>
        <v>500</v>
      </c>
      <c r="GD570" s="85">
        <f t="shared" si="631"/>
        <v>500</v>
      </c>
      <c r="GE570" s="85">
        <f t="shared" si="632"/>
        <v>500</v>
      </c>
      <c r="GF570" s="85">
        <f t="shared" si="633"/>
        <v>500</v>
      </c>
      <c r="GG570" s="85">
        <f t="shared" si="634"/>
        <v>500</v>
      </c>
      <c r="GH570" s="101">
        <f t="shared" si="668"/>
        <v>1</v>
      </c>
      <c r="GI570" s="102">
        <f t="shared" si="669"/>
        <v>6.9131899999999993</v>
      </c>
      <c r="GJ570" s="102">
        <f t="shared" si="670"/>
        <v>6.9131899999999993</v>
      </c>
      <c r="GK570" s="79">
        <f>ROW()</f>
        <v>570</v>
      </c>
    </row>
    <row r="571" spans="1:193" s="12" customFormat="1" ht="50.1" customHeight="1">
      <c r="A571" s="17">
        <f>ROW()</f>
        <v>571</v>
      </c>
      <c r="B571" s="32">
        <f t="shared" si="635"/>
        <v>565</v>
      </c>
      <c r="C571" s="33">
        <f t="shared" si="636"/>
        <v>565</v>
      </c>
      <c r="D571" s="31" t="s">
        <v>134</v>
      </c>
      <c r="E571" s="390">
        <f t="shared" si="604"/>
        <v>23.27044545</v>
      </c>
      <c r="F571" s="107">
        <f t="shared" si="637"/>
        <v>23.947627725</v>
      </c>
      <c r="G571" s="3">
        <v>0</v>
      </c>
      <c r="H571" s="4">
        <v>0</v>
      </c>
      <c r="I571" s="63"/>
      <c r="J571" s="15"/>
      <c r="K571" s="13"/>
      <c r="L571" s="98">
        <f t="shared" si="638"/>
        <v>1</v>
      </c>
      <c r="M571" s="99">
        <f>M5</f>
        <v>0.94499999999999995</v>
      </c>
      <c r="N571" s="100">
        <v>26.058</v>
      </c>
      <c r="O571" s="110">
        <v>73087</v>
      </c>
      <c r="P571" s="95">
        <f t="shared" si="639"/>
        <v>24.62481</v>
      </c>
      <c r="Q571" s="15"/>
      <c r="R571" s="24">
        <f t="shared" si="605"/>
        <v>2</v>
      </c>
      <c r="S571" s="25">
        <v>0</v>
      </c>
      <c r="T571" s="63"/>
      <c r="U571" s="15"/>
      <c r="V571" s="13"/>
      <c r="W571" s="98">
        <f t="shared" si="640"/>
        <v>0</v>
      </c>
      <c r="X571" s="99">
        <f>X5</f>
        <v>0.97</v>
      </c>
      <c r="Y571" s="100"/>
      <c r="Z571" s="110"/>
      <c r="AA571" s="95">
        <f t="shared" si="641"/>
        <v>0</v>
      </c>
      <c r="AB571" s="15"/>
      <c r="AC571" s="24">
        <f t="shared" si="606"/>
        <v>0</v>
      </c>
      <c r="AD571" s="5">
        <v>0</v>
      </c>
      <c r="AE571" s="63"/>
      <c r="AF571" s="15"/>
      <c r="AG571" s="13"/>
      <c r="AH571" s="98">
        <f t="shared" si="642"/>
        <v>0</v>
      </c>
      <c r="AI571" s="99">
        <f>AI5</f>
        <v>0.95499999999999996</v>
      </c>
      <c r="AJ571" s="100"/>
      <c r="AK571" s="110"/>
      <c r="AL571" s="95">
        <f t="shared" si="643"/>
        <v>0</v>
      </c>
      <c r="AM571" s="15"/>
      <c r="AN571" s="24">
        <f t="shared" si="607"/>
        <v>0</v>
      </c>
      <c r="AO571" s="5">
        <v>0</v>
      </c>
      <c r="AP571" s="63"/>
      <c r="AQ571" s="15"/>
      <c r="AR571" s="13"/>
      <c r="AS571" s="98">
        <f t="shared" si="644"/>
        <v>0</v>
      </c>
      <c r="AT571" s="99">
        <f>AT5</f>
        <v>0.96</v>
      </c>
      <c r="AU571" s="100"/>
      <c r="AV571" s="110"/>
      <c r="AW571" s="95">
        <f t="shared" si="645"/>
        <v>0</v>
      </c>
      <c r="AX571" s="15"/>
      <c r="AY571" s="24">
        <f t="shared" si="608"/>
        <v>0</v>
      </c>
      <c r="AZ571" s="5">
        <v>0</v>
      </c>
      <c r="BA571" s="63"/>
      <c r="BB571" s="15"/>
      <c r="BC571" s="13"/>
      <c r="BD571" s="98">
        <f t="shared" si="646"/>
        <v>0</v>
      </c>
      <c r="BE571" s="99">
        <f>BE5</f>
        <v>0.98</v>
      </c>
      <c r="BF571" s="100"/>
      <c r="BG571" s="110"/>
      <c r="BH571" s="95">
        <f t="shared" si="647"/>
        <v>0</v>
      </c>
      <c r="BI571" s="15"/>
      <c r="BJ571" s="24">
        <f t="shared" si="609"/>
        <v>0</v>
      </c>
      <c r="BK571" s="5">
        <v>0</v>
      </c>
      <c r="BL571" s="63"/>
      <c r="BM571" s="15"/>
      <c r="BN571" s="13"/>
      <c r="BO571" s="98">
        <f t="shared" si="648"/>
        <v>1</v>
      </c>
      <c r="BP571" s="99">
        <f>BP5</f>
        <v>0.94499999999999995</v>
      </c>
      <c r="BQ571" s="100">
        <v>24.62481</v>
      </c>
      <c r="BR571" s="110"/>
      <c r="BS571" s="95">
        <f t="shared" si="649"/>
        <v>23.27044545</v>
      </c>
      <c r="BT571" s="15"/>
      <c r="BU571" s="24">
        <f t="shared" si="610"/>
        <v>1</v>
      </c>
      <c r="BV571" s="5">
        <v>0</v>
      </c>
      <c r="BW571" s="63"/>
      <c r="BX571" s="15"/>
      <c r="BY571" s="13"/>
      <c r="BZ571" s="98">
        <f t="shared" si="650"/>
        <v>0</v>
      </c>
      <c r="CA571" s="99">
        <f>CA5</f>
        <v>1</v>
      </c>
      <c r="CB571" s="100"/>
      <c r="CC571" s="110"/>
      <c r="CD571" s="95">
        <f t="shared" si="651"/>
        <v>0</v>
      </c>
      <c r="CE571" s="15"/>
      <c r="CF571" s="24">
        <f t="shared" si="611"/>
        <v>0</v>
      </c>
      <c r="CG571" s="5">
        <v>0</v>
      </c>
      <c r="CH571" s="63"/>
      <c r="CI571" s="15"/>
      <c r="CJ571" s="13"/>
      <c r="CK571" s="98">
        <f t="shared" si="652"/>
        <v>0</v>
      </c>
      <c r="CL571" s="99">
        <f>CL5</f>
        <v>1</v>
      </c>
      <c r="CM571" s="100"/>
      <c r="CN571" s="110"/>
      <c r="CO571" s="95">
        <f t="shared" si="653"/>
        <v>0</v>
      </c>
      <c r="CP571" s="15"/>
      <c r="CQ571" s="24">
        <f t="shared" si="612"/>
        <v>0</v>
      </c>
      <c r="CR571" s="5">
        <v>0</v>
      </c>
      <c r="CS571" s="63"/>
      <c r="CT571" s="15"/>
      <c r="CU571" s="13"/>
      <c r="CV571" s="98">
        <f t="shared" si="654"/>
        <v>0</v>
      </c>
      <c r="CW571" s="99">
        <f>CW5</f>
        <v>1</v>
      </c>
      <c r="CX571" s="100"/>
      <c r="CY571" s="110"/>
      <c r="CZ571" s="95">
        <f t="shared" si="655"/>
        <v>0</v>
      </c>
      <c r="DA571" s="15"/>
      <c r="DB571" s="24">
        <f t="shared" si="613"/>
        <v>0</v>
      </c>
      <c r="DC571" s="5">
        <v>0</v>
      </c>
      <c r="DD571" s="63"/>
      <c r="DE571" s="15"/>
      <c r="DF571" s="13"/>
      <c r="DG571" s="98">
        <f t="shared" si="656"/>
        <v>0</v>
      </c>
      <c r="DH571" s="99">
        <f>DH5</f>
        <v>1</v>
      </c>
      <c r="DI571" s="100"/>
      <c r="DJ571" s="110"/>
      <c r="DK571" s="95">
        <f t="shared" si="657"/>
        <v>0</v>
      </c>
      <c r="DL571" s="15"/>
      <c r="DM571" s="24">
        <f t="shared" si="614"/>
        <v>0</v>
      </c>
      <c r="DN571" s="5">
        <v>0</v>
      </c>
      <c r="DO571" s="63"/>
      <c r="DP571" s="15"/>
      <c r="DQ571" s="13"/>
      <c r="DR571" s="98">
        <f t="shared" si="658"/>
        <v>0</v>
      </c>
      <c r="DS571" s="99">
        <f>DS5</f>
        <v>1</v>
      </c>
      <c r="DT571" s="100"/>
      <c r="DU571" s="110"/>
      <c r="DV571" s="95">
        <f t="shared" si="659"/>
        <v>0</v>
      </c>
      <c r="DW571" s="15"/>
      <c r="DX571" s="24">
        <f t="shared" si="615"/>
        <v>0</v>
      </c>
      <c r="DY571" s="5">
        <v>0</v>
      </c>
      <c r="DZ571" s="63"/>
      <c r="EA571" s="15"/>
      <c r="EB571" s="13"/>
      <c r="EC571" s="98">
        <f t="shared" si="660"/>
        <v>0</v>
      </c>
      <c r="ED571" s="99">
        <f>ED5</f>
        <v>1</v>
      </c>
      <c r="EE571" s="100"/>
      <c r="EF571" s="110"/>
      <c r="EG571" s="95">
        <f t="shared" si="661"/>
        <v>0</v>
      </c>
      <c r="EH571" s="15"/>
      <c r="EI571" s="24">
        <f t="shared" si="616"/>
        <v>0</v>
      </c>
      <c r="EJ571" s="5">
        <v>0</v>
      </c>
      <c r="EK571" s="63"/>
      <c r="EL571" s="15"/>
      <c r="EM571" s="13"/>
      <c r="EN571" s="98">
        <f t="shared" si="662"/>
        <v>0</v>
      </c>
      <c r="EO571" s="99">
        <f>EO5</f>
        <v>1</v>
      </c>
      <c r="EP571" s="100"/>
      <c r="EQ571" s="110"/>
      <c r="ER571" s="95">
        <f t="shared" si="663"/>
        <v>0</v>
      </c>
      <c r="ES571" s="15"/>
      <c r="ET571" s="24">
        <f t="shared" si="617"/>
        <v>0</v>
      </c>
      <c r="EU571" s="5">
        <v>0</v>
      </c>
      <c r="EV571" s="63"/>
      <c r="EW571" s="15"/>
      <c r="EX571" s="13"/>
      <c r="EY571" s="98">
        <f t="shared" si="664"/>
        <v>0</v>
      </c>
      <c r="EZ571" s="99">
        <f>EZ5</f>
        <v>1</v>
      </c>
      <c r="FA571" s="100"/>
      <c r="FB571" s="110"/>
      <c r="FC571" s="95">
        <f t="shared" si="665"/>
        <v>0</v>
      </c>
      <c r="FD571" s="15"/>
      <c r="FE571" s="24">
        <f t="shared" si="618"/>
        <v>0</v>
      </c>
      <c r="FF571" s="5">
        <v>0</v>
      </c>
      <c r="FG571" s="63"/>
      <c r="FH571" s="15"/>
      <c r="FI571" s="13"/>
      <c r="FJ571" s="98">
        <f t="shared" si="666"/>
        <v>0</v>
      </c>
      <c r="FK571" s="99">
        <f>FK5</f>
        <v>1</v>
      </c>
      <c r="FL571" s="100"/>
      <c r="FM571" s="110"/>
      <c r="FN571" s="95">
        <f t="shared" si="667"/>
        <v>0</v>
      </c>
      <c r="FO571" s="15"/>
      <c r="FP571" s="24">
        <f t="shared" si="619"/>
        <v>0</v>
      </c>
      <c r="FQ571" s="5">
        <v>0</v>
      </c>
      <c r="FR571" s="8">
        <v>0</v>
      </c>
      <c r="FS571" s="84">
        <f t="shared" si="620"/>
        <v>24.62481</v>
      </c>
      <c r="FT571" s="85">
        <f t="shared" si="621"/>
        <v>500</v>
      </c>
      <c r="FU571" s="85">
        <f t="shared" si="622"/>
        <v>500</v>
      </c>
      <c r="FV571" s="85">
        <f t="shared" si="623"/>
        <v>500</v>
      </c>
      <c r="FW571" s="85">
        <f t="shared" si="624"/>
        <v>500</v>
      </c>
      <c r="FX571" s="85">
        <f t="shared" si="625"/>
        <v>23.27044545</v>
      </c>
      <c r="FY571" s="85">
        <f t="shared" si="626"/>
        <v>500</v>
      </c>
      <c r="FZ571" s="85">
        <f t="shared" si="627"/>
        <v>500</v>
      </c>
      <c r="GA571" s="85">
        <f t="shared" si="628"/>
        <v>500</v>
      </c>
      <c r="GB571" s="85">
        <f t="shared" si="629"/>
        <v>500</v>
      </c>
      <c r="GC571" s="85">
        <f t="shared" si="630"/>
        <v>500</v>
      </c>
      <c r="GD571" s="85">
        <f t="shared" si="631"/>
        <v>500</v>
      </c>
      <c r="GE571" s="85">
        <f t="shared" si="632"/>
        <v>500</v>
      </c>
      <c r="GF571" s="85">
        <f t="shared" si="633"/>
        <v>500</v>
      </c>
      <c r="GG571" s="85">
        <f t="shared" si="634"/>
        <v>500</v>
      </c>
      <c r="GH571" s="101">
        <f t="shared" si="668"/>
        <v>2</v>
      </c>
      <c r="GI571" s="102">
        <f t="shared" si="669"/>
        <v>47.895255450000001</v>
      </c>
      <c r="GJ571" s="102">
        <f t="shared" si="670"/>
        <v>23.947627725</v>
      </c>
      <c r="GK571" s="79">
        <f>ROW()</f>
        <v>571</v>
      </c>
    </row>
    <row r="572" spans="1:193" s="12" customFormat="1" ht="50.1" customHeight="1">
      <c r="A572" s="17">
        <f>ROW()</f>
        <v>572</v>
      </c>
      <c r="B572" s="32">
        <f t="shared" si="635"/>
        <v>566</v>
      </c>
      <c r="C572" s="33">
        <f t="shared" si="636"/>
        <v>566</v>
      </c>
      <c r="D572" s="31" t="s">
        <v>135</v>
      </c>
      <c r="E572" s="390">
        <f t="shared" si="604"/>
        <v>18.582957224999998</v>
      </c>
      <c r="F572" s="107">
        <f t="shared" si="637"/>
        <v>19.123731112499996</v>
      </c>
      <c r="G572" s="3">
        <v>0</v>
      </c>
      <c r="H572" s="4">
        <v>0</v>
      </c>
      <c r="I572" s="63"/>
      <c r="J572" s="15"/>
      <c r="K572" s="13"/>
      <c r="L572" s="98">
        <f t="shared" si="638"/>
        <v>1</v>
      </c>
      <c r="M572" s="99">
        <f>M5</f>
        <v>0.94499999999999995</v>
      </c>
      <c r="N572" s="100">
        <v>20.809000000000001</v>
      </c>
      <c r="O572" s="110">
        <v>84845</v>
      </c>
      <c r="P572" s="95">
        <f t="shared" si="639"/>
        <v>19.664504999999998</v>
      </c>
      <c r="Q572" s="15"/>
      <c r="R572" s="24">
        <f t="shared" si="605"/>
        <v>2</v>
      </c>
      <c r="S572" s="25">
        <v>0</v>
      </c>
      <c r="T572" s="63"/>
      <c r="U572" s="15"/>
      <c r="V572" s="13"/>
      <c r="W572" s="98">
        <f t="shared" si="640"/>
        <v>0</v>
      </c>
      <c r="X572" s="99">
        <f>X5</f>
        <v>0.97</v>
      </c>
      <c r="Y572" s="100"/>
      <c r="Z572" s="110"/>
      <c r="AA572" s="95">
        <f t="shared" si="641"/>
        <v>0</v>
      </c>
      <c r="AB572" s="15"/>
      <c r="AC572" s="24">
        <f t="shared" si="606"/>
        <v>0</v>
      </c>
      <c r="AD572" s="5">
        <v>0</v>
      </c>
      <c r="AE572" s="63"/>
      <c r="AF572" s="15"/>
      <c r="AG572" s="13"/>
      <c r="AH572" s="98">
        <f t="shared" si="642"/>
        <v>0</v>
      </c>
      <c r="AI572" s="99">
        <f>AI5</f>
        <v>0.95499999999999996</v>
      </c>
      <c r="AJ572" s="100"/>
      <c r="AK572" s="110"/>
      <c r="AL572" s="95">
        <f t="shared" si="643"/>
        <v>0</v>
      </c>
      <c r="AM572" s="15"/>
      <c r="AN572" s="24">
        <f t="shared" si="607"/>
        <v>0</v>
      </c>
      <c r="AO572" s="5">
        <v>0</v>
      </c>
      <c r="AP572" s="63"/>
      <c r="AQ572" s="15"/>
      <c r="AR572" s="13"/>
      <c r="AS572" s="98">
        <f t="shared" si="644"/>
        <v>0</v>
      </c>
      <c r="AT572" s="99">
        <f>AT5</f>
        <v>0.96</v>
      </c>
      <c r="AU572" s="100"/>
      <c r="AV572" s="110"/>
      <c r="AW572" s="95">
        <f t="shared" si="645"/>
        <v>0</v>
      </c>
      <c r="AX572" s="15"/>
      <c r="AY572" s="24">
        <f t="shared" si="608"/>
        <v>0</v>
      </c>
      <c r="AZ572" s="5">
        <v>0</v>
      </c>
      <c r="BA572" s="63"/>
      <c r="BB572" s="15"/>
      <c r="BC572" s="13"/>
      <c r="BD572" s="98">
        <f t="shared" si="646"/>
        <v>0</v>
      </c>
      <c r="BE572" s="99">
        <f>BE5</f>
        <v>0.98</v>
      </c>
      <c r="BF572" s="100"/>
      <c r="BG572" s="110"/>
      <c r="BH572" s="95">
        <f t="shared" si="647"/>
        <v>0</v>
      </c>
      <c r="BI572" s="15"/>
      <c r="BJ572" s="24">
        <f t="shared" si="609"/>
        <v>0</v>
      </c>
      <c r="BK572" s="5">
        <v>0</v>
      </c>
      <c r="BL572" s="63"/>
      <c r="BM572" s="15"/>
      <c r="BN572" s="13"/>
      <c r="BO572" s="98">
        <f t="shared" si="648"/>
        <v>1</v>
      </c>
      <c r="BP572" s="99">
        <f>BP5</f>
        <v>0.94499999999999995</v>
      </c>
      <c r="BQ572" s="100">
        <v>19.664504999999998</v>
      </c>
      <c r="BR572" s="110"/>
      <c r="BS572" s="95">
        <f t="shared" si="649"/>
        <v>18.582957224999998</v>
      </c>
      <c r="BT572" s="15"/>
      <c r="BU572" s="24">
        <f t="shared" si="610"/>
        <v>1</v>
      </c>
      <c r="BV572" s="5">
        <v>0</v>
      </c>
      <c r="BW572" s="63"/>
      <c r="BX572" s="15"/>
      <c r="BY572" s="13"/>
      <c r="BZ572" s="98">
        <f t="shared" si="650"/>
        <v>0</v>
      </c>
      <c r="CA572" s="99">
        <f>CA5</f>
        <v>1</v>
      </c>
      <c r="CB572" s="100"/>
      <c r="CC572" s="110"/>
      <c r="CD572" s="95">
        <f t="shared" si="651"/>
        <v>0</v>
      </c>
      <c r="CE572" s="15"/>
      <c r="CF572" s="24">
        <f t="shared" si="611"/>
        <v>0</v>
      </c>
      <c r="CG572" s="5">
        <v>0</v>
      </c>
      <c r="CH572" s="63"/>
      <c r="CI572" s="15"/>
      <c r="CJ572" s="13"/>
      <c r="CK572" s="98">
        <f t="shared" si="652"/>
        <v>0</v>
      </c>
      <c r="CL572" s="99">
        <f>CL5</f>
        <v>1</v>
      </c>
      <c r="CM572" s="100"/>
      <c r="CN572" s="110"/>
      <c r="CO572" s="95">
        <f t="shared" si="653"/>
        <v>0</v>
      </c>
      <c r="CP572" s="15"/>
      <c r="CQ572" s="24">
        <f t="shared" si="612"/>
        <v>0</v>
      </c>
      <c r="CR572" s="5">
        <v>0</v>
      </c>
      <c r="CS572" s="63"/>
      <c r="CT572" s="15"/>
      <c r="CU572" s="13"/>
      <c r="CV572" s="98">
        <f t="shared" si="654"/>
        <v>0</v>
      </c>
      <c r="CW572" s="99">
        <f>CW5</f>
        <v>1</v>
      </c>
      <c r="CX572" s="100"/>
      <c r="CY572" s="110"/>
      <c r="CZ572" s="95">
        <f t="shared" si="655"/>
        <v>0</v>
      </c>
      <c r="DA572" s="15"/>
      <c r="DB572" s="24">
        <f t="shared" si="613"/>
        <v>0</v>
      </c>
      <c r="DC572" s="5">
        <v>0</v>
      </c>
      <c r="DD572" s="63"/>
      <c r="DE572" s="15"/>
      <c r="DF572" s="13"/>
      <c r="DG572" s="98">
        <f t="shared" si="656"/>
        <v>0</v>
      </c>
      <c r="DH572" s="99">
        <f>DH5</f>
        <v>1</v>
      </c>
      <c r="DI572" s="100"/>
      <c r="DJ572" s="110"/>
      <c r="DK572" s="95">
        <f t="shared" si="657"/>
        <v>0</v>
      </c>
      <c r="DL572" s="15"/>
      <c r="DM572" s="24">
        <f t="shared" si="614"/>
        <v>0</v>
      </c>
      <c r="DN572" s="5">
        <v>0</v>
      </c>
      <c r="DO572" s="63"/>
      <c r="DP572" s="15"/>
      <c r="DQ572" s="13"/>
      <c r="DR572" s="98">
        <f t="shared" si="658"/>
        <v>0</v>
      </c>
      <c r="DS572" s="99">
        <f>DS5</f>
        <v>1</v>
      </c>
      <c r="DT572" s="100"/>
      <c r="DU572" s="110"/>
      <c r="DV572" s="95">
        <f t="shared" si="659"/>
        <v>0</v>
      </c>
      <c r="DW572" s="15"/>
      <c r="DX572" s="24">
        <f t="shared" si="615"/>
        <v>0</v>
      </c>
      <c r="DY572" s="5">
        <v>0</v>
      </c>
      <c r="DZ572" s="63"/>
      <c r="EA572" s="15"/>
      <c r="EB572" s="13"/>
      <c r="EC572" s="98">
        <f t="shared" si="660"/>
        <v>0</v>
      </c>
      <c r="ED572" s="99">
        <f>ED5</f>
        <v>1</v>
      </c>
      <c r="EE572" s="100"/>
      <c r="EF572" s="110"/>
      <c r="EG572" s="95">
        <f t="shared" si="661"/>
        <v>0</v>
      </c>
      <c r="EH572" s="15"/>
      <c r="EI572" s="24">
        <f t="shared" si="616"/>
        <v>0</v>
      </c>
      <c r="EJ572" s="5">
        <v>0</v>
      </c>
      <c r="EK572" s="63"/>
      <c r="EL572" s="15"/>
      <c r="EM572" s="13"/>
      <c r="EN572" s="98">
        <f t="shared" si="662"/>
        <v>0</v>
      </c>
      <c r="EO572" s="99">
        <f>EO5</f>
        <v>1</v>
      </c>
      <c r="EP572" s="100"/>
      <c r="EQ572" s="110"/>
      <c r="ER572" s="95">
        <f t="shared" si="663"/>
        <v>0</v>
      </c>
      <c r="ES572" s="15"/>
      <c r="ET572" s="24">
        <f t="shared" si="617"/>
        <v>0</v>
      </c>
      <c r="EU572" s="5">
        <v>0</v>
      </c>
      <c r="EV572" s="63"/>
      <c r="EW572" s="15"/>
      <c r="EX572" s="13"/>
      <c r="EY572" s="98">
        <f t="shared" si="664"/>
        <v>0</v>
      </c>
      <c r="EZ572" s="99">
        <f>EZ5</f>
        <v>1</v>
      </c>
      <c r="FA572" s="100"/>
      <c r="FB572" s="110"/>
      <c r="FC572" s="95">
        <f t="shared" si="665"/>
        <v>0</v>
      </c>
      <c r="FD572" s="15"/>
      <c r="FE572" s="24">
        <f t="shared" si="618"/>
        <v>0</v>
      </c>
      <c r="FF572" s="5">
        <v>0</v>
      </c>
      <c r="FG572" s="63"/>
      <c r="FH572" s="15"/>
      <c r="FI572" s="13"/>
      <c r="FJ572" s="98">
        <f t="shared" si="666"/>
        <v>0</v>
      </c>
      <c r="FK572" s="99">
        <f>FK5</f>
        <v>1</v>
      </c>
      <c r="FL572" s="100"/>
      <c r="FM572" s="110"/>
      <c r="FN572" s="95">
        <f t="shared" si="667"/>
        <v>0</v>
      </c>
      <c r="FO572" s="15"/>
      <c r="FP572" s="24">
        <f t="shared" si="619"/>
        <v>0</v>
      </c>
      <c r="FQ572" s="5">
        <v>0</v>
      </c>
      <c r="FR572" s="8">
        <v>0</v>
      </c>
      <c r="FS572" s="84">
        <f t="shared" si="620"/>
        <v>19.664504999999998</v>
      </c>
      <c r="FT572" s="85">
        <f t="shared" si="621"/>
        <v>500</v>
      </c>
      <c r="FU572" s="85">
        <f t="shared" si="622"/>
        <v>500</v>
      </c>
      <c r="FV572" s="85">
        <f t="shared" si="623"/>
        <v>500</v>
      </c>
      <c r="FW572" s="85">
        <f t="shared" si="624"/>
        <v>500</v>
      </c>
      <c r="FX572" s="85">
        <f t="shared" si="625"/>
        <v>18.582957224999998</v>
      </c>
      <c r="FY572" s="85">
        <f t="shared" si="626"/>
        <v>500</v>
      </c>
      <c r="FZ572" s="85">
        <f t="shared" si="627"/>
        <v>500</v>
      </c>
      <c r="GA572" s="85">
        <f t="shared" si="628"/>
        <v>500</v>
      </c>
      <c r="GB572" s="85">
        <f t="shared" si="629"/>
        <v>500</v>
      </c>
      <c r="GC572" s="85">
        <f t="shared" si="630"/>
        <v>500</v>
      </c>
      <c r="GD572" s="85">
        <f t="shared" si="631"/>
        <v>500</v>
      </c>
      <c r="GE572" s="85">
        <f t="shared" si="632"/>
        <v>500</v>
      </c>
      <c r="GF572" s="85">
        <f t="shared" si="633"/>
        <v>500</v>
      </c>
      <c r="GG572" s="85">
        <f t="shared" si="634"/>
        <v>500</v>
      </c>
      <c r="GH572" s="101">
        <f t="shared" si="668"/>
        <v>2</v>
      </c>
      <c r="GI572" s="102">
        <f t="shared" si="669"/>
        <v>38.247462224999992</v>
      </c>
      <c r="GJ572" s="102">
        <f t="shared" si="670"/>
        <v>19.123731112499996</v>
      </c>
      <c r="GK572" s="79">
        <f>ROW()</f>
        <v>572</v>
      </c>
    </row>
    <row r="573" spans="1:193" s="12" customFormat="1" ht="50.1" customHeight="1">
      <c r="A573" s="17">
        <f>ROW()</f>
        <v>573</v>
      </c>
      <c r="B573" s="32">
        <f t="shared" si="635"/>
        <v>567</v>
      </c>
      <c r="C573" s="33">
        <f t="shared" si="636"/>
        <v>567</v>
      </c>
      <c r="D573" s="31" t="s">
        <v>136</v>
      </c>
      <c r="E573" s="390">
        <f t="shared" si="604"/>
        <v>10.779615</v>
      </c>
      <c r="F573" s="107">
        <f t="shared" si="637"/>
        <v>10.779615</v>
      </c>
      <c r="G573" s="3">
        <v>0</v>
      </c>
      <c r="H573" s="4">
        <v>0</v>
      </c>
      <c r="I573" s="63"/>
      <c r="J573" s="15"/>
      <c r="K573" s="13"/>
      <c r="L573" s="98">
        <f t="shared" si="638"/>
        <v>1</v>
      </c>
      <c r="M573" s="99">
        <f>M5</f>
        <v>0.94499999999999995</v>
      </c>
      <c r="N573" s="100">
        <v>11.407</v>
      </c>
      <c r="O573" s="110">
        <v>84080</v>
      </c>
      <c r="P573" s="95">
        <f t="shared" si="639"/>
        <v>10.779615</v>
      </c>
      <c r="Q573" s="15"/>
      <c r="R573" s="24">
        <f t="shared" si="605"/>
        <v>1</v>
      </c>
      <c r="S573" s="25">
        <v>0</v>
      </c>
      <c r="T573" s="63"/>
      <c r="U573" s="15"/>
      <c r="V573" s="13"/>
      <c r="W573" s="98">
        <f t="shared" si="640"/>
        <v>0</v>
      </c>
      <c r="X573" s="99">
        <f>X5</f>
        <v>0.97</v>
      </c>
      <c r="Y573" s="100"/>
      <c r="Z573" s="110"/>
      <c r="AA573" s="95">
        <f t="shared" si="641"/>
        <v>0</v>
      </c>
      <c r="AB573" s="15"/>
      <c r="AC573" s="24">
        <f t="shared" si="606"/>
        <v>0</v>
      </c>
      <c r="AD573" s="5">
        <v>0</v>
      </c>
      <c r="AE573" s="63"/>
      <c r="AF573" s="15"/>
      <c r="AG573" s="13"/>
      <c r="AH573" s="98">
        <f t="shared" si="642"/>
        <v>0</v>
      </c>
      <c r="AI573" s="99">
        <f>AI5</f>
        <v>0.95499999999999996</v>
      </c>
      <c r="AJ573" s="100"/>
      <c r="AK573" s="110"/>
      <c r="AL573" s="95">
        <f t="shared" si="643"/>
        <v>0</v>
      </c>
      <c r="AM573" s="15"/>
      <c r="AN573" s="24">
        <f t="shared" si="607"/>
        <v>0</v>
      </c>
      <c r="AO573" s="5">
        <v>0</v>
      </c>
      <c r="AP573" s="63"/>
      <c r="AQ573" s="15"/>
      <c r="AR573" s="13"/>
      <c r="AS573" s="98">
        <f t="shared" si="644"/>
        <v>0</v>
      </c>
      <c r="AT573" s="99">
        <f>AT5</f>
        <v>0.96</v>
      </c>
      <c r="AU573" s="100"/>
      <c r="AV573" s="110"/>
      <c r="AW573" s="95">
        <f t="shared" si="645"/>
        <v>0</v>
      </c>
      <c r="AX573" s="15"/>
      <c r="AY573" s="24">
        <f t="shared" si="608"/>
        <v>0</v>
      </c>
      <c r="AZ573" s="5">
        <v>0</v>
      </c>
      <c r="BA573" s="63"/>
      <c r="BB573" s="15"/>
      <c r="BC573" s="13"/>
      <c r="BD573" s="98">
        <f t="shared" si="646"/>
        <v>0</v>
      </c>
      <c r="BE573" s="99">
        <f>BE5</f>
        <v>0.98</v>
      </c>
      <c r="BF573" s="100"/>
      <c r="BG573" s="110"/>
      <c r="BH573" s="95">
        <f t="shared" si="647"/>
        <v>0</v>
      </c>
      <c r="BI573" s="15"/>
      <c r="BJ573" s="24">
        <f t="shared" si="609"/>
        <v>0</v>
      </c>
      <c r="BK573" s="5">
        <v>0</v>
      </c>
      <c r="BL573" s="63"/>
      <c r="BM573" s="15"/>
      <c r="BN573" s="13"/>
      <c r="BO573" s="98">
        <f t="shared" si="648"/>
        <v>0</v>
      </c>
      <c r="BP573" s="99">
        <f>BP5</f>
        <v>0.94499999999999995</v>
      </c>
      <c r="BQ573" s="100"/>
      <c r="BR573" s="110"/>
      <c r="BS573" s="95">
        <f t="shared" si="649"/>
        <v>0</v>
      </c>
      <c r="BT573" s="15"/>
      <c r="BU573" s="24">
        <f t="shared" si="610"/>
        <v>0</v>
      </c>
      <c r="BV573" s="5">
        <v>0</v>
      </c>
      <c r="BW573" s="63"/>
      <c r="BX573" s="15"/>
      <c r="BY573" s="13"/>
      <c r="BZ573" s="98">
        <f t="shared" si="650"/>
        <v>0</v>
      </c>
      <c r="CA573" s="99">
        <f>CA5</f>
        <v>1</v>
      </c>
      <c r="CB573" s="100"/>
      <c r="CC573" s="110"/>
      <c r="CD573" s="95">
        <f t="shared" si="651"/>
        <v>0</v>
      </c>
      <c r="CE573" s="15"/>
      <c r="CF573" s="24">
        <f t="shared" si="611"/>
        <v>0</v>
      </c>
      <c r="CG573" s="5">
        <v>0</v>
      </c>
      <c r="CH573" s="63"/>
      <c r="CI573" s="15"/>
      <c r="CJ573" s="13"/>
      <c r="CK573" s="98">
        <f t="shared" si="652"/>
        <v>0</v>
      </c>
      <c r="CL573" s="99">
        <f>CL5</f>
        <v>1</v>
      </c>
      <c r="CM573" s="100"/>
      <c r="CN573" s="110"/>
      <c r="CO573" s="95">
        <f t="shared" si="653"/>
        <v>0</v>
      </c>
      <c r="CP573" s="15"/>
      <c r="CQ573" s="24">
        <f t="shared" si="612"/>
        <v>0</v>
      </c>
      <c r="CR573" s="5">
        <v>0</v>
      </c>
      <c r="CS573" s="63"/>
      <c r="CT573" s="15"/>
      <c r="CU573" s="13"/>
      <c r="CV573" s="98">
        <f t="shared" si="654"/>
        <v>0</v>
      </c>
      <c r="CW573" s="99">
        <f>CW5</f>
        <v>1</v>
      </c>
      <c r="CX573" s="100"/>
      <c r="CY573" s="110"/>
      <c r="CZ573" s="95">
        <f t="shared" si="655"/>
        <v>0</v>
      </c>
      <c r="DA573" s="15"/>
      <c r="DB573" s="24">
        <f t="shared" si="613"/>
        <v>0</v>
      </c>
      <c r="DC573" s="5">
        <v>0</v>
      </c>
      <c r="DD573" s="63"/>
      <c r="DE573" s="15"/>
      <c r="DF573" s="13"/>
      <c r="DG573" s="98">
        <f t="shared" si="656"/>
        <v>0</v>
      </c>
      <c r="DH573" s="99">
        <f>DH5</f>
        <v>1</v>
      </c>
      <c r="DI573" s="100"/>
      <c r="DJ573" s="110"/>
      <c r="DK573" s="95">
        <f t="shared" si="657"/>
        <v>0</v>
      </c>
      <c r="DL573" s="15"/>
      <c r="DM573" s="24">
        <f t="shared" si="614"/>
        <v>0</v>
      </c>
      <c r="DN573" s="5">
        <v>0</v>
      </c>
      <c r="DO573" s="63"/>
      <c r="DP573" s="15"/>
      <c r="DQ573" s="13"/>
      <c r="DR573" s="98">
        <f t="shared" si="658"/>
        <v>0</v>
      </c>
      <c r="DS573" s="99">
        <f>DS5</f>
        <v>1</v>
      </c>
      <c r="DT573" s="100"/>
      <c r="DU573" s="110"/>
      <c r="DV573" s="95">
        <f t="shared" si="659"/>
        <v>0</v>
      </c>
      <c r="DW573" s="15"/>
      <c r="DX573" s="24">
        <f t="shared" si="615"/>
        <v>0</v>
      </c>
      <c r="DY573" s="5">
        <v>0</v>
      </c>
      <c r="DZ573" s="63"/>
      <c r="EA573" s="15"/>
      <c r="EB573" s="13"/>
      <c r="EC573" s="98">
        <f t="shared" si="660"/>
        <v>0</v>
      </c>
      <c r="ED573" s="99">
        <f>ED5</f>
        <v>1</v>
      </c>
      <c r="EE573" s="100"/>
      <c r="EF573" s="110"/>
      <c r="EG573" s="95">
        <f t="shared" si="661"/>
        <v>0</v>
      </c>
      <c r="EH573" s="15"/>
      <c r="EI573" s="24">
        <f t="shared" si="616"/>
        <v>0</v>
      </c>
      <c r="EJ573" s="5">
        <v>0</v>
      </c>
      <c r="EK573" s="63"/>
      <c r="EL573" s="15"/>
      <c r="EM573" s="13"/>
      <c r="EN573" s="98">
        <f t="shared" si="662"/>
        <v>0</v>
      </c>
      <c r="EO573" s="99">
        <f>EO5</f>
        <v>1</v>
      </c>
      <c r="EP573" s="100"/>
      <c r="EQ573" s="110"/>
      <c r="ER573" s="95">
        <f t="shared" si="663"/>
        <v>0</v>
      </c>
      <c r="ES573" s="15"/>
      <c r="ET573" s="24">
        <f t="shared" si="617"/>
        <v>0</v>
      </c>
      <c r="EU573" s="5">
        <v>0</v>
      </c>
      <c r="EV573" s="63"/>
      <c r="EW573" s="15"/>
      <c r="EX573" s="13"/>
      <c r="EY573" s="98">
        <f t="shared" si="664"/>
        <v>0</v>
      </c>
      <c r="EZ573" s="99">
        <f>EZ5</f>
        <v>1</v>
      </c>
      <c r="FA573" s="100"/>
      <c r="FB573" s="110"/>
      <c r="FC573" s="95">
        <f t="shared" si="665"/>
        <v>0</v>
      </c>
      <c r="FD573" s="15"/>
      <c r="FE573" s="24">
        <f t="shared" si="618"/>
        <v>0</v>
      </c>
      <c r="FF573" s="5">
        <v>0</v>
      </c>
      <c r="FG573" s="63"/>
      <c r="FH573" s="15"/>
      <c r="FI573" s="13"/>
      <c r="FJ573" s="98">
        <f t="shared" si="666"/>
        <v>0</v>
      </c>
      <c r="FK573" s="99">
        <f>FK5</f>
        <v>1</v>
      </c>
      <c r="FL573" s="100"/>
      <c r="FM573" s="110"/>
      <c r="FN573" s="95">
        <f t="shared" si="667"/>
        <v>0</v>
      </c>
      <c r="FO573" s="15"/>
      <c r="FP573" s="24">
        <f t="shared" si="619"/>
        <v>0</v>
      </c>
      <c r="FQ573" s="5">
        <v>0</v>
      </c>
      <c r="FR573" s="8">
        <v>0</v>
      </c>
      <c r="FS573" s="84">
        <f t="shared" si="620"/>
        <v>10.779615</v>
      </c>
      <c r="FT573" s="85">
        <f t="shared" si="621"/>
        <v>500</v>
      </c>
      <c r="FU573" s="85">
        <f t="shared" si="622"/>
        <v>500</v>
      </c>
      <c r="FV573" s="85">
        <f t="shared" si="623"/>
        <v>500</v>
      </c>
      <c r="FW573" s="85">
        <f t="shared" si="624"/>
        <v>500</v>
      </c>
      <c r="FX573" s="85">
        <f t="shared" si="625"/>
        <v>500</v>
      </c>
      <c r="FY573" s="85">
        <f t="shared" si="626"/>
        <v>500</v>
      </c>
      <c r="FZ573" s="85">
        <f t="shared" si="627"/>
        <v>500</v>
      </c>
      <c r="GA573" s="85">
        <f t="shared" si="628"/>
        <v>500</v>
      </c>
      <c r="GB573" s="85">
        <f t="shared" si="629"/>
        <v>500</v>
      </c>
      <c r="GC573" s="85">
        <f t="shared" si="630"/>
        <v>500</v>
      </c>
      <c r="GD573" s="85">
        <f t="shared" si="631"/>
        <v>500</v>
      </c>
      <c r="GE573" s="85">
        <f t="shared" si="632"/>
        <v>500</v>
      </c>
      <c r="GF573" s="85">
        <f t="shared" si="633"/>
        <v>500</v>
      </c>
      <c r="GG573" s="85">
        <f t="shared" si="634"/>
        <v>500</v>
      </c>
      <c r="GH573" s="101">
        <f t="shared" si="668"/>
        <v>1</v>
      </c>
      <c r="GI573" s="102">
        <f t="shared" si="669"/>
        <v>10.779615</v>
      </c>
      <c r="GJ573" s="102">
        <f t="shared" si="670"/>
        <v>10.779615</v>
      </c>
      <c r="GK573" s="79">
        <f>ROW()</f>
        <v>573</v>
      </c>
    </row>
    <row r="574" spans="1:193" s="12" customFormat="1" ht="50.1" customHeight="1">
      <c r="A574" s="17">
        <f>ROW()</f>
        <v>574</v>
      </c>
      <c r="B574" s="32">
        <f t="shared" si="635"/>
        <v>568</v>
      </c>
      <c r="C574" s="33">
        <f t="shared" si="636"/>
        <v>568</v>
      </c>
      <c r="D574" s="31" t="s">
        <v>137</v>
      </c>
      <c r="E574" s="390">
        <f t="shared" si="604"/>
        <v>8.3519999999999985</v>
      </c>
      <c r="F574" s="107">
        <f t="shared" si="637"/>
        <v>8.3519999999999985</v>
      </c>
      <c r="G574" s="3">
        <v>0</v>
      </c>
      <c r="H574" s="4">
        <v>0</v>
      </c>
      <c r="I574" s="63"/>
      <c r="J574" s="15"/>
      <c r="K574" s="13"/>
      <c r="L574" s="98">
        <f t="shared" si="638"/>
        <v>0</v>
      </c>
      <c r="M574" s="99">
        <f>M5</f>
        <v>0.94499999999999995</v>
      </c>
      <c r="N574" s="100"/>
      <c r="O574" s="110" t="s">
        <v>245</v>
      </c>
      <c r="P574" s="95">
        <f t="shared" si="639"/>
        <v>0</v>
      </c>
      <c r="Q574" s="15"/>
      <c r="R574" s="24">
        <f t="shared" si="605"/>
        <v>0</v>
      </c>
      <c r="S574" s="25">
        <v>0</v>
      </c>
      <c r="T574" s="63"/>
      <c r="U574" s="15"/>
      <c r="V574" s="13"/>
      <c r="W574" s="98">
        <f t="shared" si="640"/>
        <v>0</v>
      </c>
      <c r="X574" s="99">
        <f>X5</f>
        <v>0.97</v>
      </c>
      <c r="Y574" s="100"/>
      <c r="Z574" s="110"/>
      <c r="AA574" s="95">
        <f t="shared" si="641"/>
        <v>0</v>
      </c>
      <c r="AB574" s="15"/>
      <c r="AC574" s="24">
        <f t="shared" si="606"/>
        <v>0</v>
      </c>
      <c r="AD574" s="5">
        <v>0</v>
      </c>
      <c r="AE574" s="63"/>
      <c r="AF574" s="15"/>
      <c r="AG574" s="13"/>
      <c r="AH574" s="98">
        <f t="shared" si="642"/>
        <v>0</v>
      </c>
      <c r="AI574" s="99">
        <f>AI5</f>
        <v>0.95499999999999996</v>
      </c>
      <c r="AJ574" s="100"/>
      <c r="AK574" s="110"/>
      <c r="AL574" s="95">
        <f t="shared" si="643"/>
        <v>0</v>
      </c>
      <c r="AM574" s="15"/>
      <c r="AN574" s="24">
        <f t="shared" si="607"/>
        <v>0</v>
      </c>
      <c r="AO574" s="5">
        <v>0</v>
      </c>
      <c r="AP574" s="63"/>
      <c r="AQ574" s="15"/>
      <c r="AR574" s="13"/>
      <c r="AS574" s="98">
        <f t="shared" si="644"/>
        <v>1</v>
      </c>
      <c r="AT574" s="99">
        <f>AT5</f>
        <v>0.96</v>
      </c>
      <c r="AU574" s="100">
        <v>8.6999999999999993</v>
      </c>
      <c r="AV574" s="110"/>
      <c r="AW574" s="95">
        <f t="shared" si="645"/>
        <v>8.3519999999999985</v>
      </c>
      <c r="AX574" s="15"/>
      <c r="AY574" s="24">
        <f t="shared" si="608"/>
        <v>1</v>
      </c>
      <c r="AZ574" s="5">
        <v>0</v>
      </c>
      <c r="BA574" s="63"/>
      <c r="BB574" s="15"/>
      <c r="BC574" s="13"/>
      <c r="BD574" s="98">
        <f t="shared" si="646"/>
        <v>0</v>
      </c>
      <c r="BE574" s="99">
        <f>BE5</f>
        <v>0.98</v>
      </c>
      <c r="BF574" s="100"/>
      <c r="BG574" s="110"/>
      <c r="BH574" s="95">
        <f t="shared" si="647"/>
        <v>0</v>
      </c>
      <c r="BI574" s="15"/>
      <c r="BJ574" s="24">
        <f t="shared" si="609"/>
        <v>0</v>
      </c>
      <c r="BK574" s="5">
        <v>0</v>
      </c>
      <c r="BL574" s="63"/>
      <c r="BM574" s="15"/>
      <c r="BN574" s="13"/>
      <c r="BO574" s="98">
        <f t="shared" si="648"/>
        <v>0</v>
      </c>
      <c r="BP574" s="99">
        <f>BP5</f>
        <v>0.94499999999999995</v>
      </c>
      <c r="BQ574" s="100"/>
      <c r="BR574" s="110"/>
      <c r="BS574" s="95">
        <f t="shared" si="649"/>
        <v>0</v>
      </c>
      <c r="BT574" s="15"/>
      <c r="BU574" s="24">
        <f t="shared" si="610"/>
        <v>0</v>
      </c>
      <c r="BV574" s="5">
        <v>0</v>
      </c>
      <c r="BW574" s="63"/>
      <c r="BX574" s="15"/>
      <c r="BY574" s="13"/>
      <c r="BZ574" s="98">
        <f t="shared" si="650"/>
        <v>0</v>
      </c>
      <c r="CA574" s="99">
        <f>CA5</f>
        <v>1</v>
      </c>
      <c r="CB574" s="100"/>
      <c r="CC574" s="110"/>
      <c r="CD574" s="95">
        <f t="shared" si="651"/>
        <v>0</v>
      </c>
      <c r="CE574" s="15"/>
      <c r="CF574" s="24">
        <f t="shared" si="611"/>
        <v>0</v>
      </c>
      <c r="CG574" s="5">
        <v>0</v>
      </c>
      <c r="CH574" s="63"/>
      <c r="CI574" s="15"/>
      <c r="CJ574" s="13"/>
      <c r="CK574" s="98">
        <f t="shared" si="652"/>
        <v>0</v>
      </c>
      <c r="CL574" s="99">
        <f>CL5</f>
        <v>1</v>
      </c>
      <c r="CM574" s="100"/>
      <c r="CN574" s="110"/>
      <c r="CO574" s="95">
        <f t="shared" si="653"/>
        <v>0</v>
      </c>
      <c r="CP574" s="15"/>
      <c r="CQ574" s="24">
        <f t="shared" si="612"/>
        <v>0</v>
      </c>
      <c r="CR574" s="5">
        <v>0</v>
      </c>
      <c r="CS574" s="63"/>
      <c r="CT574" s="15"/>
      <c r="CU574" s="13"/>
      <c r="CV574" s="98">
        <f t="shared" si="654"/>
        <v>0</v>
      </c>
      <c r="CW574" s="99">
        <f>CW5</f>
        <v>1</v>
      </c>
      <c r="CX574" s="100"/>
      <c r="CY574" s="110"/>
      <c r="CZ574" s="95">
        <f t="shared" si="655"/>
        <v>0</v>
      </c>
      <c r="DA574" s="15"/>
      <c r="DB574" s="24">
        <f t="shared" si="613"/>
        <v>0</v>
      </c>
      <c r="DC574" s="5">
        <v>0</v>
      </c>
      <c r="DD574" s="63"/>
      <c r="DE574" s="15"/>
      <c r="DF574" s="13"/>
      <c r="DG574" s="98">
        <f t="shared" si="656"/>
        <v>0</v>
      </c>
      <c r="DH574" s="99">
        <f>DH5</f>
        <v>1</v>
      </c>
      <c r="DI574" s="100"/>
      <c r="DJ574" s="110"/>
      <c r="DK574" s="95">
        <f t="shared" si="657"/>
        <v>0</v>
      </c>
      <c r="DL574" s="15"/>
      <c r="DM574" s="24">
        <f t="shared" si="614"/>
        <v>0</v>
      </c>
      <c r="DN574" s="5">
        <v>0</v>
      </c>
      <c r="DO574" s="63"/>
      <c r="DP574" s="15"/>
      <c r="DQ574" s="13"/>
      <c r="DR574" s="98">
        <f t="shared" si="658"/>
        <v>0</v>
      </c>
      <c r="DS574" s="99">
        <f>DS5</f>
        <v>1</v>
      </c>
      <c r="DT574" s="100"/>
      <c r="DU574" s="110"/>
      <c r="DV574" s="95">
        <f t="shared" si="659"/>
        <v>0</v>
      </c>
      <c r="DW574" s="15"/>
      <c r="DX574" s="24">
        <f t="shared" si="615"/>
        <v>0</v>
      </c>
      <c r="DY574" s="5">
        <v>0</v>
      </c>
      <c r="DZ574" s="63"/>
      <c r="EA574" s="15"/>
      <c r="EB574" s="13"/>
      <c r="EC574" s="98">
        <f t="shared" si="660"/>
        <v>0</v>
      </c>
      <c r="ED574" s="99">
        <f>ED5</f>
        <v>1</v>
      </c>
      <c r="EE574" s="100"/>
      <c r="EF574" s="110"/>
      <c r="EG574" s="95">
        <f t="shared" si="661"/>
        <v>0</v>
      </c>
      <c r="EH574" s="15"/>
      <c r="EI574" s="24">
        <f t="shared" si="616"/>
        <v>0</v>
      </c>
      <c r="EJ574" s="5">
        <v>0</v>
      </c>
      <c r="EK574" s="63"/>
      <c r="EL574" s="15"/>
      <c r="EM574" s="13"/>
      <c r="EN574" s="98">
        <f t="shared" si="662"/>
        <v>0</v>
      </c>
      <c r="EO574" s="99">
        <f>EO5</f>
        <v>1</v>
      </c>
      <c r="EP574" s="100"/>
      <c r="EQ574" s="110"/>
      <c r="ER574" s="95">
        <f t="shared" si="663"/>
        <v>0</v>
      </c>
      <c r="ES574" s="15"/>
      <c r="ET574" s="24">
        <f t="shared" si="617"/>
        <v>0</v>
      </c>
      <c r="EU574" s="5">
        <v>0</v>
      </c>
      <c r="EV574" s="63"/>
      <c r="EW574" s="15"/>
      <c r="EX574" s="13"/>
      <c r="EY574" s="98">
        <f t="shared" si="664"/>
        <v>0</v>
      </c>
      <c r="EZ574" s="99">
        <f>EZ5</f>
        <v>1</v>
      </c>
      <c r="FA574" s="100"/>
      <c r="FB574" s="110"/>
      <c r="FC574" s="95">
        <f t="shared" si="665"/>
        <v>0</v>
      </c>
      <c r="FD574" s="15"/>
      <c r="FE574" s="24">
        <f t="shared" si="618"/>
        <v>0</v>
      </c>
      <c r="FF574" s="5">
        <v>0</v>
      </c>
      <c r="FG574" s="63"/>
      <c r="FH574" s="15"/>
      <c r="FI574" s="13"/>
      <c r="FJ574" s="98">
        <f t="shared" si="666"/>
        <v>0</v>
      </c>
      <c r="FK574" s="99">
        <f>FK5</f>
        <v>1</v>
      </c>
      <c r="FL574" s="100"/>
      <c r="FM574" s="110"/>
      <c r="FN574" s="95">
        <f t="shared" si="667"/>
        <v>0</v>
      </c>
      <c r="FO574" s="15"/>
      <c r="FP574" s="24">
        <f t="shared" si="619"/>
        <v>0</v>
      </c>
      <c r="FQ574" s="5">
        <v>0</v>
      </c>
      <c r="FR574" s="8">
        <v>0</v>
      </c>
      <c r="FS574" s="84">
        <f t="shared" si="620"/>
        <v>500</v>
      </c>
      <c r="FT574" s="85">
        <f t="shared" si="621"/>
        <v>500</v>
      </c>
      <c r="FU574" s="85">
        <f t="shared" si="622"/>
        <v>500</v>
      </c>
      <c r="FV574" s="85">
        <f t="shared" si="623"/>
        <v>8.3519999999999985</v>
      </c>
      <c r="FW574" s="85">
        <f t="shared" si="624"/>
        <v>500</v>
      </c>
      <c r="FX574" s="85">
        <f t="shared" si="625"/>
        <v>500</v>
      </c>
      <c r="FY574" s="85">
        <f t="shared" si="626"/>
        <v>500</v>
      </c>
      <c r="FZ574" s="85">
        <f t="shared" si="627"/>
        <v>500</v>
      </c>
      <c r="GA574" s="85">
        <f t="shared" si="628"/>
        <v>500</v>
      </c>
      <c r="GB574" s="85">
        <f t="shared" si="629"/>
        <v>500</v>
      </c>
      <c r="GC574" s="85">
        <f t="shared" si="630"/>
        <v>500</v>
      </c>
      <c r="GD574" s="85">
        <f t="shared" si="631"/>
        <v>500</v>
      </c>
      <c r="GE574" s="85">
        <f t="shared" si="632"/>
        <v>500</v>
      </c>
      <c r="GF574" s="85">
        <f t="shared" si="633"/>
        <v>500</v>
      </c>
      <c r="GG574" s="85">
        <f t="shared" si="634"/>
        <v>500</v>
      </c>
      <c r="GH574" s="101">
        <f t="shared" si="668"/>
        <v>1</v>
      </c>
      <c r="GI574" s="102">
        <f t="shared" si="669"/>
        <v>8.3519999999999985</v>
      </c>
      <c r="GJ574" s="102">
        <f t="shared" si="670"/>
        <v>8.3519999999999985</v>
      </c>
      <c r="GK574" s="79">
        <f>ROW()</f>
        <v>574</v>
      </c>
    </row>
    <row r="575" spans="1:193" s="12" customFormat="1" ht="50.1" customHeight="1">
      <c r="A575" s="17">
        <f>ROW()</f>
        <v>575</v>
      </c>
      <c r="B575" s="32">
        <f t="shared" si="635"/>
        <v>569</v>
      </c>
      <c r="C575" s="33">
        <f t="shared" si="636"/>
        <v>569</v>
      </c>
      <c r="D575" s="31" t="s">
        <v>138</v>
      </c>
      <c r="E575" s="390">
        <f t="shared" si="604"/>
        <v>0.94660650000000002</v>
      </c>
      <c r="F575" s="107">
        <f t="shared" si="637"/>
        <v>0.97415325000000008</v>
      </c>
      <c r="G575" s="3">
        <v>0</v>
      </c>
      <c r="H575" s="4">
        <v>0</v>
      </c>
      <c r="I575" s="63"/>
      <c r="J575" s="15"/>
      <c r="K575" s="13"/>
      <c r="L575" s="98">
        <f t="shared" si="638"/>
        <v>1</v>
      </c>
      <c r="M575" s="99">
        <f>M5</f>
        <v>0.94499999999999995</v>
      </c>
      <c r="N575" s="100">
        <v>1.06</v>
      </c>
      <c r="O575" s="110">
        <v>112090</v>
      </c>
      <c r="P575" s="95">
        <f t="shared" si="639"/>
        <v>1.0017</v>
      </c>
      <c r="Q575" s="15"/>
      <c r="R575" s="24">
        <f t="shared" si="605"/>
        <v>2</v>
      </c>
      <c r="S575" s="25">
        <v>0</v>
      </c>
      <c r="T575" s="63"/>
      <c r="U575" s="15"/>
      <c r="V575" s="13"/>
      <c r="W575" s="98">
        <f t="shared" si="640"/>
        <v>0</v>
      </c>
      <c r="X575" s="99">
        <f>X5</f>
        <v>0.97</v>
      </c>
      <c r="Y575" s="100"/>
      <c r="Z575" s="110"/>
      <c r="AA575" s="95">
        <f t="shared" si="641"/>
        <v>0</v>
      </c>
      <c r="AB575" s="15"/>
      <c r="AC575" s="24">
        <f t="shared" si="606"/>
        <v>0</v>
      </c>
      <c r="AD575" s="5">
        <v>0</v>
      </c>
      <c r="AE575" s="63"/>
      <c r="AF575" s="15"/>
      <c r="AG575" s="13"/>
      <c r="AH575" s="98">
        <f t="shared" si="642"/>
        <v>0</v>
      </c>
      <c r="AI575" s="99">
        <f>AI5</f>
        <v>0.95499999999999996</v>
      </c>
      <c r="AJ575" s="100"/>
      <c r="AK575" s="110"/>
      <c r="AL575" s="95">
        <f t="shared" si="643"/>
        <v>0</v>
      </c>
      <c r="AM575" s="15"/>
      <c r="AN575" s="24">
        <f t="shared" si="607"/>
        <v>0</v>
      </c>
      <c r="AO575" s="5">
        <v>0</v>
      </c>
      <c r="AP575" s="63"/>
      <c r="AQ575" s="15"/>
      <c r="AR575" s="13"/>
      <c r="AS575" s="98">
        <f t="shared" si="644"/>
        <v>0</v>
      </c>
      <c r="AT575" s="99">
        <f>AT5</f>
        <v>0.96</v>
      </c>
      <c r="AU575" s="100"/>
      <c r="AV575" s="110"/>
      <c r="AW575" s="95">
        <f t="shared" si="645"/>
        <v>0</v>
      </c>
      <c r="AX575" s="15"/>
      <c r="AY575" s="24">
        <f t="shared" si="608"/>
        <v>0</v>
      </c>
      <c r="AZ575" s="5">
        <v>0</v>
      </c>
      <c r="BA575" s="63"/>
      <c r="BB575" s="15"/>
      <c r="BC575" s="13"/>
      <c r="BD575" s="98">
        <f t="shared" si="646"/>
        <v>0</v>
      </c>
      <c r="BE575" s="99">
        <f>BE5</f>
        <v>0.98</v>
      </c>
      <c r="BF575" s="100"/>
      <c r="BG575" s="110"/>
      <c r="BH575" s="95">
        <f t="shared" si="647"/>
        <v>0</v>
      </c>
      <c r="BI575" s="15"/>
      <c r="BJ575" s="24">
        <f t="shared" si="609"/>
        <v>0</v>
      </c>
      <c r="BK575" s="5">
        <v>0</v>
      </c>
      <c r="BL575" s="63"/>
      <c r="BM575" s="15"/>
      <c r="BN575" s="13"/>
      <c r="BO575" s="98">
        <f t="shared" si="648"/>
        <v>1</v>
      </c>
      <c r="BP575" s="99">
        <f>BP5</f>
        <v>0.94499999999999995</v>
      </c>
      <c r="BQ575" s="100">
        <v>1.0017</v>
      </c>
      <c r="BR575" s="110"/>
      <c r="BS575" s="95">
        <f t="shared" si="649"/>
        <v>0.94660650000000002</v>
      </c>
      <c r="BT575" s="15"/>
      <c r="BU575" s="24">
        <f t="shared" si="610"/>
        <v>1</v>
      </c>
      <c r="BV575" s="5">
        <v>0</v>
      </c>
      <c r="BW575" s="63"/>
      <c r="BX575" s="15"/>
      <c r="BY575" s="13"/>
      <c r="BZ575" s="98">
        <f t="shared" si="650"/>
        <v>0</v>
      </c>
      <c r="CA575" s="99">
        <f>CA5</f>
        <v>1</v>
      </c>
      <c r="CB575" s="100"/>
      <c r="CC575" s="110"/>
      <c r="CD575" s="95">
        <f t="shared" si="651"/>
        <v>0</v>
      </c>
      <c r="CE575" s="15"/>
      <c r="CF575" s="24">
        <f t="shared" si="611"/>
        <v>0</v>
      </c>
      <c r="CG575" s="5">
        <v>0</v>
      </c>
      <c r="CH575" s="63"/>
      <c r="CI575" s="15"/>
      <c r="CJ575" s="13"/>
      <c r="CK575" s="98">
        <f t="shared" si="652"/>
        <v>0</v>
      </c>
      <c r="CL575" s="99">
        <f>CL5</f>
        <v>1</v>
      </c>
      <c r="CM575" s="100"/>
      <c r="CN575" s="110"/>
      <c r="CO575" s="95">
        <f t="shared" si="653"/>
        <v>0</v>
      </c>
      <c r="CP575" s="15"/>
      <c r="CQ575" s="24">
        <f t="shared" si="612"/>
        <v>0</v>
      </c>
      <c r="CR575" s="5">
        <v>0</v>
      </c>
      <c r="CS575" s="63"/>
      <c r="CT575" s="15"/>
      <c r="CU575" s="13"/>
      <c r="CV575" s="98">
        <f t="shared" si="654"/>
        <v>0</v>
      </c>
      <c r="CW575" s="99">
        <f>CW5</f>
        <v>1</v>
      </c>
      <c r="CX575" s="100"/>
      <c r="CY575" s="110"/>
      <c r="CZ575" s="95">
        <f t="shared" si="655"/>
        <v>0</v>
      </c>
      <c r="DA575" s="15"/>
      <c r="DB575" s="24">
        <f t="shared" si="613"/>
        <v>0</v>
      </c>
      <c r="DC575" s="5">
        <v>0</v>
      </c>
      <c r="DD575" s="63"/>
      <c r="DE575" s="15"/>
      <c r="DF575" s="13"/>
      <c r="DG575" s="98">
        <f t="shared" si="656"/>
        <v>0</v>
      </c>
      <c r="DH575" s="99">
        <f>DH5</f>
        <v>1</v>
      </c>
      <c r="DI575" s="100"/>
      <c r="DJ575" s="110"/>
      <c r="DK575" s="95">
        <f t="shared" si="657"/>
        <v>0</v>
      </c>
      <c r="DL575" s="15"/>
      <c r="DM575" s="24">
        <f t="shared" si="614"/>
        <v>0</v>
      </c>
      <c r="DN575" s="5">
        <v>0</v>
      </c>
      <c r="DO575" s="63"/>
      <c r="DP575" s="15"/>
      <c r="DQ575" s="13"/>
      <c r="DR575" s="98">
        <f t="shared" si="658"/>
        <v>0</v>
      </c>
      <c r="DS575" s="99">
        <f>DS5</f>
        <v>1</v>
      </c>
      <c r="DT575" s="100"/>
      <c r="DU575" s="110"/>
      <c r="DV575" s="95">
        <f t="shared" si="659"/>
        <v>0</v>
      </c>
      <c r="DW575" s="15"/>
      <c r="DX575" s="24">
        <f t="shared" si="615"/>
        <v>0</v>
      </c>
      <c r="DY575" s="5">
        <v>0</v>
      </c>
      <c r="DZ575" s="63"/>
      <c r="EA575" s="15"/>
      <c r="EB575" s="13"/>
      <c r="EC575" s="98">
        <f t="shared" si="660"/>
        <v>0</v>
      </c>
      <c r="ED575" s="99">
        <f>ED5</f>
        <v>1</v>
      </c>
      <c r="EE575" s="100"/>
      <c r="EF575" s="110"/>
      <c r="EG575" s="95">
        <f t="shared" si="661"/>
        <v>0</v>
      </c>
      <c r="EH575" s="15"/>
      <c r="EI575" s="24">
        <f t="shared" si="616"/>
        <v>0</v>
      </c>
      <c r="EJ575" s="5">
        <v>0</v>
      </c>
      <c r="EK575" s="63"/>
      <c r="EL575" s="15"/>
      <c r="EM575" s="13"/>
      <c r="EN575" s="98">
        <f t="shared" si="662"/>
        <v>0</v>
      </c>
      <c r="EO575" s="99">
        <f>EO5</f>
        <v>1</v>
      </c>
      <c r="EP575" s="100"/>
      <c r="EQ575" s="110"/>
      <c r="ER575" s="95">
        <f t="shared" si="663"/>
        <v>0</v>
      </c>
      <c r="ES575" s="15"/>
      <c r="ET575" s="24">
        <f t="shared" si="617"/>
        <v>0</v>
      </c>
      <c r="EU575" s="5">
        <v>0</v>
      </c>
      <c r="EV575" s="63"/>
      <c r="EW575" s="15"/>
      <c r="EX575" s="13"/>
      <c r="EY575" s="98">
        <f t="shared" si="664"/>
        <v>0</v>
      </c>
      <c r="EZ575" s="99">
        <f>EZ5</f>
        <v>1</v>
      </c>
      <c r="FA575" s="100"/>
      <c r="FB575" s="110"/>
      <c r="FC575" s="95">
        <f t="shared" si="665"/>
        <v>0</v>
      </c>
      <c r="FD575" s="15"/>
      <c r="FE575" s="24">
        <f t="shared" si="618"/>
        <v>0</v>
      </c>
      <c r="FF575" s="5">
        <v>0</v>
      </c>
      <c r="FG575" s="63"/>
      <c r="FH575" s="15"/>
      <c r="FI575" s="13"/>
      <c r="FJ575" s="98">
        <f t="shared" si="666"/>
        <v>0</v>
      </c>
      <c r="FK575" s="99">
        <f>FK5</f>
        <v>1</v>
      </c>
      <c r="FL575" s="100"/>
      <c r="FM575" s="110"/>
      <c r="FN575" s="95">
        <f t="shared" si="667"/>
        <v>0</v>
      </c>
      <c r="FO575" s="15"/>
      <c r="FP575" s="24">
        <f t="shared" si="619"/>
        <v>0</v>
      </c>
      <c r="FQ575" s="5">
        <v>0</v>
      </c>
      <c r="FR575" s="8">
        <v>0</v>
      </c>
      <c r="FS575" s="84">
        <f t="shared" si="620"/>
        <v>1.0017</v>
      </c>
      <c r="FT575" s="85">
        <f t="shared" si="621"/>
        <v>500</v>
      </c>
      <c r="FU575" s="85">
        <f t="shared" si="622"/>
        <v>500</v>
      </c>
      <c r="FV575" s="85">
        <f t="shared" si="623"/>
        <v>500</v>
      </c>
      <c r="FW575" s="85">
        <f t="shared" si="624"/>
        <v>500</v>
      </c>
      <c r="FX575" s="85">
        <f t="shared" si="625"/>
        <v>0.94660650000000002</v>
      </c>
      <c r="FY575" s="85">
        <f t="shared" si="626"/>
        <v>500</v>
      </c>
      <c r="FZ575" s="85">
        <f t="shared" si="627"/>
        <v>500</v>
      </c>
      <c r="GA575" s="85">
        <f t="shared" si="628"/>
        <v>500</v>
      </c>
      <c r="GB575" s="85">
        <f t="shared" si="629"/>
        <v>500</v>
      </c>
      <c r="GC575" s="85">
        <f t="shared" si="630"/>
        <v>500</v>
      </c>
      <c r="GD575" s="85">
        <f t="shared" si="631"/>
        <v>500</v>
      </c>
      <c r="GE575" s="85">
        <f t="shared" si="632"/>
        <v>500</v>
      </c>
      <c r="GF575" s="85">
        <f t="shared" si="633"/>
        <v>500</v>
      </c>
      <c r="GG575" s="85">
        <f t="shared" si="634"/>
        <v>500</v>
      </c>
      <c r="GH575" s="101">
        <f t="shared" si="668"/>
        <v>2</v>
      </c>
      <c r="GI575" s="102">
        <f t="shared" si="669"/>
        <v>1.9483065000000002</v>
      </c>
      <c r="GJ575" s="102">
        <f t="shared" si="670"/>
        <v>0.97415325000000008</v>
      </c>
      <c r="GK575" s="79">
        <f>ROW()</f>
        <v>575</v>
      </c>
    </row>
    <row r="576" spans="1:193" s="12" customFormat="1" ht="50.1" customHeight="1">
      <c r="A576" s="17">
        <f>ROW()</f>
        <v>576</v>
      </c>
      <c r="B576" s="32">
        <f t="shared" si="635"/>
        <v>570</v>
      </c>
      <c r="C576" s="33">
        <f t="shared" si="636"/>
        <v>570</v>
      </c>
      <c r="D576" s="31" t="s">
        <v>139</v>
      </c>
      <c r="E576" s="390">
        <f t="shared" si="604"/>
        <v>3.7728000000000002</v>
      </c>
      <c r="F576" s="107">
        <f t="shared" si="637"/>
        <v>3.7728000000000002</v>
      </c>
      <c r="G576" s="3">
        <v>0</v>
      </c>
      <c r="H576" s="4">
        <v>0</v>
      </c>
      <c r="I576" s="63"/>
      <c r="J576" s="15"/>
      <c r="K576" s="13"/>
      <c r="L576" s="98">
        <f t="shared" si="638"/>
        <v>0</v>
      </c>
      <c r="M576" s="99">
        <f>M5</f>
        <v>0.94499999999999995</v>
      </c>
      <c r="N576" s="100"/>
      <c r="O576" s="110"/>
      <c r="P576" s="95">
        <f t="shared" si="639"/>
        <v>0</v>
      </c>
      <c r="Q576" s="15"/>
      <c r="R576" s="24">
        <f t="shared" si="605"/>
        <v>0</v>
      </c>
      <c r="S576" s="25">
        <v>0</v>
      </c>
      <c r="T576" s="63"/>
      <c r="U576" s="15"/>
      <c r="V576" s="13"/>
      <c r="W576" s="98">
        <f t="shared" si="640"/>
        <v>0</v>
      </c>
      <c r="X576" s="99">
        <f>X5</f>
        <v>0.97</v>
      </c>
      <c r="Y576" s="100"/>
      <c r="Z576" s="110"/>
      <c r="AA576" s="95">
        <f t="shared" si="641"/>
        <v>0</v>
      </c>
      <c r="AB576" s="15"/>
      <c r="AC576" s="24">
        <f t="shared" si="606"/>
        <v>0</v>
      </c>
      <c r="AD576" s="5">
        <v>0</v>
      </c>
      <c r="AE576" s="63"/>
      <c r="AF576" s="15"/>
      <c r="AG576" s="13"/>
      <c r="AH576" s="98">
        <f t="shared" si="642"/>
        <v>0</v>
      </c>
      <c r="AI576" s="99">
        <f>AI5</f>
        <v>0.95499999999999996</v>
      </c>
      <c r="AJ576" s="100"/>
      <c r="AK576" s="110"/>
      <c r="AL576" s="95">
        <f t="shared" si="643"/>
        <v>0</v>
      </c>
      <c r="AM576" s="15"/>
      <c r="AN576" s="24">
        <f t="shared" si="607"/>
        <v>0</v>
      </c>
      <c r="AO576" s="5">
        <v>0</v>
      </c>
      <c r="AP576" s="63"/>
      <c r="AQ576" s="15"/>
      <c r="AR576" s="13"/>
      <c r="AS576" s="98">
        <f t="shared" si="644"/>
        <v>1</v>
      </c>
      <c r="AT576" s="99">
        <f>AT5</f>
        <v>0.96</v>
      </c>
      <c r="AU576" s="100">
        <v>3.93</v>
      </c>
      <c r="AV576" s="110"/>
      <c r="AW576" s="95">
        <f t="shared" si="645"/>
        <v>3.7728000000000002</v>
      </c>
      <c r="AX576" s="15"/>
      <c r="AY576" s="24">
        <f t="shared" si="608"/>
        <v>1</v>
      </c>
      <c r="AZ576" s="5">
        <v>0</v>
      </c>
      <c r="BA576" s="63"/>
      <c r="BB576" s="15"/>
      <c r="BC576" s="13"/>
      <c r="BD576" s="98">
        <f t="shared" si="646"/>
        <v>0</v>
      </c>
      <c r="BE576" s="99">
        <f>BE5</f>
        <v>0.98</v>
      </c>
      <c r="BF576" s="100"/>
      <c r="BG576" s="110"/>
      <c r="BH576" s="95">
        <f t="shared" si="647"/>
        <v>0</v>
      </c>
      <c r="BI576" s="15"/>
      <c r="BJ576" s="24">
        <f t="shared" si="609"/>
        <v>0</v>
      </c>
      <c r="BK576" s="5">
        <v>0</v>
      </c>
      <c r="BL576" s="63"/>
      <c r="BM576" s="15"/>
      <c r="BN576" s="13"/>
      <c r="BO576" s="98">
        <f t="shared" si="648"/>
        <v>0</v>
      </c>
      <c r="BP576" s="99">
        <f>BP5</f>
        <v>0.94499999999999995</v>
      </c>
      <c r="BQ576" s="100"/>
      <c r="BR576" s="110"/>
      <c r="BS576" s="95">
        <f t="shared" si="649"/>
        <v>0</v>
      </c>
      <c r="BT576" s="15"/>
      <c r="BU576" s="24">
        <f t="shared" si="610"/>
        <v>0</v>
      </c>
      <c r="BV576" s="5">
        <v>0</v>
      </c>
      <c r="BW576" s="63"/>
      <c r="BX576" s="15"/>
      <c r="BY576" s="13"/>
      <c r="BZ576" s="98">
        <f t="shared" si="650"/>
        <v>0</v>
      </c>
      <c r="CA576" s="99">
        <f>CA5</f>
        <v>1</v>
      </c>
      <c r="CB576" s="100"/>
      <c r="CC576" s="110"/>
      <c r="CD576" s="95">
        <f t="shared" si="651"/>
        <v>0</v>
      </c>
      <c r="CE576" s="15"/>
      <c r="CF576" s="24">
        <f t="shared" si="611"/>
        <v>0</v>
      </c>
      <c r="CG576" s="5">
        <v>0</v>
      </c>
      <c r="CH576" s="63"/>
      <c r="CI576" s="15"/>
      <c r="CJ576" s="13"/>
      <c r="CK576" s="98">
        <f t="shared" si="652"/>
        <v>0</v>
      </c>
      <c r="CL576" s="99">
        <f>CL5</f>
        <v>1</v>
      </c>
      <c r="CM576" s="100"/>
      <c r="CN576" s="110"/>
      <c r="CO576" s="95">
        <f t="shared" si="653"/>
        <v>0</v>
      </c>
      <c r="CP576" s="15"/>
      <c r="CQ576" s="24">
        <f t="shared" si="612"/>
        <v>0</v>
      </c>
      <c r="CR576" s="5">
        <v>0</v>
      </c>
      <c r="CS576" s="63"/>
      <c r="CT576" s="15"/>
      <c r="CU576" s="13"/>
      <c r="CV576" s="98">
        <f t="shared" si="654"/>
        <v>0</v>
      </c>
      <c r="CW576" s="99">
        <f>CW5</f>
        <v>1</v>
      </c>
      <c r="CX576" s="100"/>
      <c r="CY576" s="110"/>
      <c r="CZ576" s="95">
        <f t="shared" si="655"/>
        <v>0</v>
      </c>
      <c r="DA576" s="15"/>
      <c r="DB576" s="24">
        <f t="shared" si="613"/>
        <v>0</v>
      </c>
      <c r="DC576" s="5">
        <v>0</v>
      </c>
      <c r="DD576" s="63"/>
      <c r="DE576" s="15"/>
      <c r="DF576" s="13"/>
      <c r="DG576" s="98">
        <f t="shared" si="656"/>
        <v>0</v>
      </c>
      <c r="DH576" s="99">
        <f>DH5</f>
        <v>1</v>
      </c>
      <c r="DI576" s="100"/>
      <c r="DJ576" s="110"/>
      <c r="DK576" s="95">
        <f t="shared" si="657"/>
        <v>0</v>
      </c>
      <c r="DL576" s="15"/>
      <c r="DM576" s="24">
        <f t="shared" si="614"/>
        <v>0</v>
      </c>
      <c r="DN576" s="5">
        <v>0</v>
      </c>
      <c r="DO576" s="63"/>
      <c r="DP576" s="15"/>
      <c r="DQ576" s="13"/>
      <c r="DR576" s="98">
        <f t="shared" si="658"/>
        <v>0</v>
      </c>
      <c r="DS576" s="99">
        <f>DS5</f>
        <v>1</v>
      </c>
      <c r="DT576" s="100"/>
      <c r="DU576" s="110"/>
      <c r="DV576" s="95">
        <f t="shared" si="659"/>
        <v>0</v>
      </c>
      <c r="DW576" s="15"/>
      <c r="DX576" s="24">
        <f t="shared" si="615"/>
        <v>0</v>
      </c>
      <c r="DY576" s="5">
        <v>0</v>
      </c>
      <c r="DZ576" s="63"/>
      <c r="EA576" s="15"/>
      <c r="EB576" s="13"/>
      <c r="EC576" s="98">
        <f t="shared" si="660"/>
        <v>0</v>
      </c>
      <c r="ED576" s="99">
        <f>ED5</f>
        <v>1</v>
      </c>
      <c r="EE576" s="100"/>
      <c r="EF576" s="110"/>
      <c r="EG576" s="95">
        <f t="shared" si="661"/>
        <v>0</v>
      </c>
      <c r="EH576" s="15"/>
      <c r="EI576" s="24">
        <f t="shared" si="616"/>
        <v>0</v>
      </c>
      <c r="EJ576" s="5">
        <v>0</v>
      </c>
      <c r="EK576" s="63"/>
      <c r="EL576" s="15"/>
      <c r="EM576" s="13"/>
      <c r="EN576" s="98">
        <f t="shared" si="662"/>
        <v>0</v>
      </c>
      <c r="EO576" s="99">
        <f>EO5</f>
        <v>1</v>
      </c>
      <c r="EP576" s="100"/>
      <c r="EQ576" s="110"/>
      <c r="ER576" s="95">
        <f t="shared" si="663"/>
        <v>0</v>
      </c>
      <c r="ES576" s="15"/>
      <c r="ET576" s="24">
        <f t="shared" si="617"/>
        <v>0</v>
      </c>
      <c r="EU576" s="5">
        <v>0</v>
      </c>
      <c r="EV576" s="63"/>
      <c r="EW576" s="15"/>
      <c r="EX576" s="13"/>
      <c r="EY576" s="98">
        <f t="shared" si="664"/>
        <v>0</v>
      </c>
      <c r="EZ576" s="99">
        <f>EZ5</f>
        <v>1</v>
      </c>
      <c r="FA576" s="100"/>
      <c r="FB576" s="110"/>
      <c r="FC576" s="95">
        <f t="shared" si="665"/>
        <v>0</v>
      </c>
      <c r="FD576" s="15"/>
      <c r="FE576" s="24">
        <f t="shared" si="618"/>
        <v>0</v>
      </c>
      <c r="FF576" s="5">
        <v>0</v>
      </c>
      <c r="FG576" s="63"/>
      <c r="FH576" s="15"/>
      <c r="FI576" s="13"/>
      <c r="FJ576" s="98">
        <f t="shared" si="666"/>
        <v>0</v>
      </c>
      <c r="FK576" s="99">
        <f>FK5</f>
        <v>1</v>
      </c>
      <c r="FL576" s="100"/>
      <c r="FM576" s="110"/>
      <c r="FN576" s="95">
        <f t="shared" si="667"/>
        <v>0</v>
      </c>
      <c r="FO576" s="15"/>
      <c r="FP576" s="24">
        <f t="shared" si="619"/>
        <v>0</v>
      </c>
      <c r="FQ576" s="5">
        <v>0</v>
      </c>
      <c r="FR576" s="8">
        <v>0</v>
      </c>
      <c r="FS576" s="84">
        <f t="shared" si="620"/>
        <v>500</v>
      </c>
      <c r="FT576" s="85">
        <f t="shared" si="621"/>
        <v>500</v>
      </c>
      <c r="FU576" s="85">
        <f t="shared" si="622"/>
        <v>500</v>
      </c>
      <c r="FV576" s="85">
        <f t="shared" si="623"/>
        <v>3.7728000000000002</v>
      </c>
      <c r="FW576" s="85">
        <f t="shared" si="624"/>
        <v>500</v>
      </c>
      <c r="FX576" s="85">
        <f t="shared" si="625"/>
        <v>500</v>
      </c>
      <c r="FY576" s="85">
        <f t="shared" si="626"/>
        <v>500</v>
      </c>
      <c r="FZ576" s="85">
        <f t="shared" si="627"/>
        <v>500</v>
      </c>
      <c r="GA576" s="85">
        <f t="shared" si="628"/>
        <v>500</v>
      </c>
      <c r="GB576" s="85">
        <f t="shared" si="629"/>
        <v>500</v>
      </c>
      <c r="GC576" s="85">
        <f t="shared" si="630"/>
        <v>500</v>
      </c>
      <c r="GD576" s="85">
        <f t="shared" si="631"/>
        <v>500</v>
      </c>
      <c r="GE576" s="85">
        <f t="shared" si="632"/>
        <v>500</v>
      </c>
      <c r="GF576" s="85">
        <f t="shared" si="633"/>
        <v>500</v>
      </c>
      <c r="GG576" s="85">
        <f t="shared" si="634"/>
        <v>500</v>
      </c>
      <c r="GH576" s="101">
        <f t="shared" si="668"/>
        <v>1</v>
      </c>
      <c r="GI576" s="102">
        <f t="shared" si="669"/>
        <v>3.7728000000000002</v>
      </c>
      <c r="GJ576" s="102">
        <f t="shared" si="670"/>
        <v>3.7728000000000002</v>
      </c>
      <c r="GK576" s="79">
        <f>ROW()</f>
        <v>576</v>
      </c>
    </row>
    <row r="577" spans="1:193" s="12" customFormat="1" ht="50.1" customHeight="1">
      <c r="A577" s="17">
        <f>ROW()</f>
        <v>577</v>
      </c>
      <c r="B577" s="32">
        <f t="shared" si="635"/>
        <v>571</v>
      </c>
      <c r="C577" s="33">
        <f t="shared" si="636"/>
        <v>571</v>
      </c>
      <c r="D577" s="31" t="s">
        <v>140</v>
      </c>
      <c r="E577" s="390">
        <f t="shared" si="604"/>
        <v>9.7214701499999983</v>
      </c>
      <c r="F577" s="107">
        <f t="shared" si="637"/>
        <v>10.004370074999999</v>
      </c>
      <c r="G577" s="3">
        <v>0</v>
      </c>
      <c r="H577" s="4">
        <v>0</v>
      </c>
      <c r="I577" s="63"/>
      <c r="J577" s="15"/>
      <c r="K577" s="13"/>
      <c r="L577" s="98">
        <f t="shared" si="638"/>
        <v>1</v>
      </c>
      <c r="M577" s="99">
        <f>M5</f>
        <v>0.94499999999999995</v>
      </c>
      <c r="N577" s="100">
        <v>10.885999999999999</v>
      </c>
      <c r="O577" s="110">
        <v>44038</v>
      </c>
      <c r="P577" s="95">
        <f t="shared" si="639"/>
        <v>10.287269999999999</v>
      </c>
      <c r="Q577" s="15"/>
      <c r="R577" s="24">
        <f t="shared" si="605"/>
        <v>2</v>
      </c>
      <c r="S577" s="25">
        <v>0</v>
      </c>
      <c r="T577" s="63"/>
      <c r="U577" s="15"/>
      <c r="V577" s="13"/>
      <c r="W577" s="98">
        <f t="shared" si="640"/>
        <v>0</v>
      </c>
      <c r="X577" s="99">
        <f>X5</f>
        <v>0.97</v>
      </c>
      <c r="Y577" s="100"/>
      <c r="Z577" s="110"/>
      <c r="AA577" s="95">
        <f t="shared" si="641"/>
        <v>0</v>
      </c>
      <c r="AB577" s="15"/>
      <c r="AC577" s="24">
        <f t="shared" si="606"/>
        <v>0</v>
      </c>
      <c r="AD577" s="5">
        <v>0</v>
      </c>
      <c r="AE577" s="63"/>
      <c r="AF577" s="15"/>
      <c r="AG577" s="13"/>
      <c r="AH577" s="98">
        <f t="shared" si="642"/>
        <v>0</v>
      </c>
      <c r="AI577" s="99">
        <f>AI5</f>
        <v>0.95499999999999996</v>
      </c>
      <c r="AJ577" s="100"/>
      <c r="AK577" s="110"/>
      <c r="AL577" s="95">
        <f t="shared" si="643"/>
        <v>0</v>
      </c>
      <c r="AM577" s="15"/>
      <c r="AN577" s="24">
        <f t="shared" si="607"/>
        <v>0</v>
      </c>
      <c r="AO577" s="5">
        <v>0</v>
      </c>
      <c r="AP577" s="63"/>
      <c r="AQ577" s="15"/>
      <c r="AR577" s="13"/>
      <c r="AS577" s="98">
        <f t="shared" si="644"/>
        <v>0</v>
      </c>
      <c r="AT577" s="99">
        <f>AT5</f>
        <v>0.96</v>
      </c>
      <c r="AU577" s="100"/>
      <c r="AV577" s="110"/>
      <c r="AW577" s="95">
        <f t="shared" si="645"/>
        <v>0</v>
      </c>
      <c r="AX577" s="15"/>
      <c r="AY577" s="24">
        <f t="shared" si="608"/>
        <v>0</v>
      </c>
      <c r="AZ577" s="5">
        <v>0</v>
      </c>
      <c r="BA577" s="63"/>
      <c r="BB577" s="15"/>
      <c r="BC577" s="13"/>
      <c r="BD577" s="98">
        <f t="shared" si="646"/>
        <v>0</v>
      </c>
      <c r="BE577" s="99">
        <f>BE5</f>
        <v>0.98</v>
      </c>
      <c r="BF577" s="100"/>
      <c r="BG577" s="110"/>
      <c r="BH577" s="95">
        <f t="shared" si="647"/>
        <v>0</v>
      </c>
      <c r="BI577" s="15"/>
      <c r="BJ577" s="24">
        <f t="shared" si="609"/>
        <v>0</v>
      </c>
      <c r="BK577" s="5">
        <v>0</v>
      </c>
      <c r="BL577" s="63"/>
      <c r="BM577" s="15"/>
      <c r="BN577" s="13"/>
      <c r="BO577" s="98">
        <f t="shared" si="648"/>
        <v>1</v>
      </c>
      <c r="BP577" s="99">
        <f>BP5</f>
        <v>0.94499999999999995</v>
      </c>
      <c r="BQ577" s="100">
        <v>10.287269999999999</v>
      </c>
      <c r="BR577" s="110"/>
      <c r="BS577" s="95">
        <f t="shared" si="649"/>
        <v>9.7214701499999983</v>
      </c>
      <c r="BT577" s="15"/>
      <c r="BU577" s="24">
        <f t="shared" si="610"/>
        <v>1</v>
      </c>
      <c r="BV577" s="5">
        <v>0</v>
      </c>
      <c r="BW577" s="63"/>
      <c r="BX577" s="15"/>
      <c r="BY577" s="13"/>
      <c r="BZ577" s="98">
        <f t="shared" si="650"/>
        <v>0</v>
      </c>
      <c r="CA577" s="99">
        <f>CA5</f>
        <v>1</v>
      </c>
      <c r="CB577" s="100"/>
      <c r="CC577" s="110"/>
      <c r="CD577" s="95">
        <f t="shared" si="651"/>
        <v>0</v>
      </c>
      <c r="CE577" s="15"/>
      <c r="CF577" s="24">
        <f t="shared" si="611"/>
        <v>0</v>
      </c>
      <c r="CG577" s="5">
        <v>0</v>
      </c>
      <c r="CH577" s="63"/>
      <c r="CI577" s="15"/>
      <c r="CJ577" s="13"/>
      <c r="CK577" s="98">
        <f t="shared" si="652"/>
        <v>0</v>
      </c>
      <c r="CL577" s="99">
        <f>CL5</f>
        <v>1</v>
      </c>
      <c r="CM577" s="100"/>
      <c r="CN577" s="110"/>
      <c r="CO577" s="95">
        <f t="shared" si="653"/>
        <v>0</v>
      </c>
      <c r="CP577" s="15"/>
      <c r="CQ577" s="24">
        <f t="shared" si="612"/>
        <v>0</v>
      </c>
      <c r="CR577" s="5">
        <v>0</v>
      </c>
      <c r="CS577" s="63"/>
      <c r="CT577" s="15"/>
      <c r="CU577" s="13"/>
      <c r="CV577" s="98">
        <f t="shared" si="654"/>
        <v>0</v>
      </c>
      <c r="CW577" s="99">
        <f>CW5</f>
        <v>1</v>
      </c>
      <c r="CX577" s="100"/>
      <c r="CY577" s="110"/>
      <c r="CZ577" s="95">
        <f t="shared" si="655"/>
        <v>0</v>
      </c>
      <c r="DA577" s="15"/>
      <c r="DB577" s="24">
        <f t="shared" si="613"/>
        <v>0</v>
      </c>
      <c r="DC577" s="5">
        <v>0</v>
      </c>
      <c r="DD577" s="63"/>
      <c r="DE577" s="15"/>
      <c r="DF577" s="13"/>
      <c r="DG577" s="98">
        <f t="shared" si="656"/>
        <v>0</v>
      </c>
      <c r="DH577" s="99">
        <f>DH5</f>
        <v>1</v>
      </c>
      <c r="DI577" s="100"/>
      <c r="DJ577" s="110"/>
      <c r="DK577" s="95">
        <f t="shared" si="657"/>
        <v>0</v>
      </c>
      <c r="DL577" s="15"/>
      <c r="DM577" s="24">
        <f t="shared" si="614"/>
        <v>0</v>
      </c>
      <c r="DN577" s="5">
        <v>0</v>
      </c>
      <c r="DO577" s="63"/>
      <c r="DP577" s="15"/>
      <c r="DQ577" s="13"/>
      <c r="DR577" s="98">
        <f t="shared" si="658"/>
        <v>0</v>
      </c>
      <c r="DS577" s="99">
        <f>DS5</f>
        <v>1</v>
      </c>
      <c r="DT577" s="100"/>
      <c r="DU577" s="110"/>
      <c r="DV577" s="95">
        <f t="shared" si="659"/>
        <v>0</v>
      </c>
      <c r="DW577" s="15"/>
      <c r="DX577" s="24">
        <f t="shared" si="615"/>
        <v>0</v>
      </c>
      <c r="DY577" s="5">
        <v>0</v>
      </c>
      <c r="DZ577" s="63"/>
      <c r="EA577" s="15"/>
      <c r="EB577" s="13"/>
      <c r="EC577" s="98">
        <f t="shared" si="660"/>
        <v>0</v>
      </c>
      <c r="ED577" s="99">
        <f>ED5</f>
        <v>1</v>
      </c>
      <c r="EE577" s="100"/>
      <c r="EF577" s="110"/>
      <c r="EG577" s="95">
        <f t="shared" si="661"/>
        <v>0</v>
      </c>
      <c r="EH577" s="15"/>
      <c r="EI577" s="24">
        <f t="shared" si="616"/>
        <v>0</v>
      </c>
      <c r="EJ577" s="5">
        <v>0</v>
      </c>
      <c r="EK577" s="63"/>
      <c r="EL577" s="15"/>
      <c r="EM577" s="13"/>
      <c r="EN577" s="98">
        <f t="shared" si="662"/>
        <v>0</v>
      </c>
      <c r="EO577" s="99">
        <f>EO5</f>
        <v>1</v>
      </c>
      <c r="EP577" s="100"/>
      <c r="EQ577" s="110"/>
      <c r="ER577" s="95">
        <f t="shared" si="663"/>
        <v>0</v>
      </c>
      <c r="ES577" s="15"/>
      <c r="ET577" s="24">
        <f t="shared" si="617"/>
        <v>0</v>
      </c>
      <c r="EU577" s="5">
        <v>0</v>
      </c>
      <c r="EV577" s="63"/>
      <c r="EW577" s="15"/>
      <c r="EX577" s="13"/>
      <c r="EY577" s="98">
        <f t="shared" si="664"/>
        <v>0</v>
      </c>
      <c r="EZ577" s="99">
        <f>EZ5</f>
        <v>1</v>
      </c>
      <c r="FA577" s="100"/>
      <c r="FB577" s="110"/>
      <c r="FC577" s="95">
        <f t="shared" si="665"/>
        <v>0</v>
      </c>
      <c r="FD577" s="15"/>
      <c r="FE577" s="24">
        <f t="shared" si="618"/>
        <v>0</v>
      </c>
      <c r="FF577" s="5">
        <v>0</v>
      </c>
      <c r="FG577" s="63"/>
      <c r="FH577" s="15"/>
      <c r="FI577" s="13"/>
      <c r="FJ577" s="98">
        <f t="shared" si="666"/>
        <v>0</v>
      </c>
      <c r="FK577" s="99">
        <f>FK5</f>
        <v>1</v>
      </c>
      <c r="FL577" s="100"/>
      <c r="FM577" s="110"/>
      <c r="FN577" s="95">
        <f t="shared" si="667"/>
        <v>0</v>
      </c>
      <c r="FO577" s="15"/>
      <c r="FP577" s="24">
        <f t="shared" si="619"/>
        <v>0</v>
      </c>
      <c r="FQ577" s="5">
        <v>0</v>
      </c>
      <c r="FR577" s="8">
        <v>0</v>
      </c>
      <c r="FS577" s="84">
        <f t="shared" si="620"/>
        <v>10.287269999999999</v>
      </c>
      <c r="FT577" s="85">
        <f t="shared" si="621"/>
        <v>500</v>
      </c>
      <c r="FU577" s="85">
        <f t="shared" si="622"/>
        <v>500</v>
      </c>
      <c r="FV577" s="85">
        <f t="shared" si="623"/>
        <v>500</v>
      </c>
      <c r="FW577" s="85">
        <f t="shared" si="624"/>
        <v>500</v>
      </c>
      <c r="FX577" s="85">
        <f t="shared" si="625"/>
        <v>9.7214701499999983</v>
      </c>
      <c r="FY577" s="85">
        <f t="shared" si="626"/>
        <v>500</v>
      </c>
      <c r="FZ577" s="85">
        <f t="shared" si="627"/>
        <v>500</v>
      </c>
      <c r="GA577" s="85">
        <f t="shared" si="628"/>
        <v>500</v>
      </c>
      <c r="GB577" s="85">
        <f t="shared" si="629"/>
        <v>500</v>
      </c>
      <c r="GC577" s="85">
        <f t="shared" si="630"/>
        <v>500</v>
      </c>
      <c r="GD577" s="85">
        <f t="shared" si="631"/>
        <v>500</v>
      </c>
      <c r="GE577" s="85">
        <f t="shared" si="632"/>
        <v>500</v>
      </c>
      <c r="GF577" s="85">
        <f t="shared" si="633"/>
        <v>500</v>
      </c>
      <c r="GG577" s="85">
        <f t="shared" si="634"/>
        <v>500</v>
      </c>
      <c r="GH577" s="101">
        <f t="shared" si="668"/>
        <v>2</v>
      </c>
      <c r="GI577" s="102">
        <f t="shared" si="669"/>
        <v>20.008740149999998</v>
      </c>
      <c r="GJ577" s="102">
        <f t="shared" si="670"/>
        <v>10.004370074999999</v>
      </c>
      <c r="GK577" s="79">
        <f>ROW()</f>
        <v>577</v>
      </c>
    </row>
    <row r="578" spans="1:193" s="12" customFormat="1" ht="50.1" customHeight="1">
      <c r="A578" s="17">
        <f>ROW()</f>
        <v>578</v>
      </c>
      <c r="B578" s="32">
        <f t="shared" si="635"/>
        <v>572</v>
      </c>
      <c r="C578" s="33">
        <f t="shared" si="636"/>
        <v>572</v>
      </c>
      <c r="D578" s="31" t="s">
        <v>141</v>
      </c>
      <c r="E578" s="390">
        <f t="shared" si="604"/>
        <v>3.456</v>
      </c>
      <c r="F578" s="107">
        <f t="shared" si="637"/>
        <v>3.456</v>
      </c>
      <c r="G578" s="3">
        <v>0</v>
      </c>
      <c r="H578" s="4">
        <v>0</v>
      </c>
      <c r="I578" s="63"/>
      <c r="J578" s="15"/>
      <c r="K578" s="13"/>
      <c r="L578" s="98">
        <f t="shared" si="638"/>
        <v>0</v>
      </c>
      <c r="M578" s="99">
        <f>M5</f>
        <v>0.94499999999999995</v>
      </c>
      <c r="N578" s="100"/>
      <c r="O578" s="110"/>
      <c r="P578" s="95">
        <f t="shared" si="639"/>
        <v>0</v>
      </c>
      <c r="Q578" s="15"/>
      <c r="R578" s="24">
        <f t="shared" si="605"/>
        <v>0</v>
      </c>
      <c r="S578" s="25">
        <v>0</v>
      </c>
      <c r="T578" s="63"/>
      <c r="U578" s="15"/>
      <c r="V578" s="13"/>
      <c r="W578" s="98">
        <f t="shared" si="640"/>
        <v>0</v>
      </c>
      <c r="X578" s="99">
        <f>X5</f>
        <v>0.97</v>
      </c>
      <c r="Y578" s="100"/>
      <c r="Z578" s="110"/>
      <c r="AA578" s="95">
        <f t="shared" si="641"/>
        <v>0</v>
      </c>
      <c r="AB578" s="15"/>
      <c r="AC578" s="24">
        <f t="shared" si="606"/>
        <v>0</v>
      </c>
      <c r="AD578" s="5">
        <v>0</v>
      </c>
      <c r="AE578" s="63"/>
      <c r="AF578" s="15"/>
      <c r="AG578" s="13"/>
      <c r="AH578" s="98">
        <f t="shared" si="642"/>
        <v>0</v>
      </c>
      <c r="AI578" s="99">
        <f>AI5</f>
        <v>0.95499999999999996</v>
      </c>
      <c r="AJ578" s="100"/>
      <c r="AK578" s="110"/>
      <c r="AL578" s="95">
        <f t="shared" si="643"/>
        <v>0</v>
      </c>
      <c r="AM578" s="15"/>
      <c r="AN578" s="24">
        <f t="shared" si="607"/>
        <v>0</v>
      </c>
      <c r="AO578" s="5">
        <v>0</v>
      </c>
      <c r="AP578" s="63"/>
      <c r="AQ578" s="15"/>
      <c r="AR578" s="13"/>
      <c r="AS578" s="98">
        <f t="shared" si="644"/>
        <v>1</v>
      </c>
      <c r="AT578" s="99">
        <f>AT5</f>
        <v>0.96</v>
      </c>
      <c r="AU578" s="100">
        <v>3.6</v>
      </c>
      <c r="AV578" s="110"/>
      <c r="AW578" s="95">
        <f t="shared" si="645"/>
        <v>3.456</v>
      </c>
      <c r="AX578" s="15"/>
      <c r="AY578" s="24">
        <f t="shared" si="608"/>
        <v>1</v>
      </c>
      <c r="AZ578" s="5">
        <v>0</v>
      </c>
      <c r="BA578" s="63"/>
      <c r="BB578" s="15"/>
      <c r="BC578" s="13"/>
      <c r="BD578" s="98">
        <f t="shared" si="646"/>
        <v>0</v>
      </c>
      <c r="BE578" s="99">
        <f>BE5</f>
        <v>0.98</v>
      </c>
      <c r="BF578" s="100"/>
      <c r="BG578" s="110"/>
      <c r="BH578" s="95">
        <f t="shared" si="647"/>
        <v>0</v>
      </c>
      <c r="BI578" s="15"/>
      <c r="BJ578" s="24">
        <f t="shared" si="609"/>
        <v>0</v>
      </c>
      <c r="BK578" s="5">
        <v>0</v>
      </c>
      <c r="BL578" s="63"/>
      <c r="BM578" s="15"/>
      <c r="BN578" s="13"/>
      <c r="BO578" s="98">
        <f t="shared" si="648"/>
        <v>0</v>
      </c>
      <c r="BP578" s="99">
        <f>BP5</f>
        <v>0.94499999999999995</v>
      </c>
      <c r="BQ578" s="100"/>
      <c r="BR578" s="110"/>
      <c r="BS578" s="95">
        <f t="shared" si="649"/>
        <v>0</v>
      </c>
      <c r="BT578" s="15"/>
      <c r="BU578" s="24">
        <f t="shared" si="610"/>
        <v>0</v>
      </c>
      <c r="BV578" s="5">
        <v>0</v>
      </c>
      <c r="BW578" s="63"/>
      <c r="BX578" s="15"/>
      <c r="BY578" s="13"/>
      <c r="BZ578" s="98">
        <f t="shared" si="650"/>
        <v>0</v>
      </c>
      <c r="CA578" s="99">
        <f>CA5</f>
        <v>1</v>
      </c>
      <c r="CB578" s="100"/>
      <c r="CC578" s="110"/>
      <c r="CD578" s="95">
        <f t="shared" si="651"/>
        <v>0</v>
      </c>
      <c r="CE578" s="15"/>
      <c r="CF578" s="24">
        <f t="shared" si="611"/>
        <v>0</v>
      </c>
      <c r="CG578" s="5">
        <v>0</v>
      </c>
      <c r="CH578" s="63"/>
      <c r="CI578" s="15"/>
      <c r="CJ578" s="13"/>
      <c r="CK578" s="98">
        <f t="shared" si="652"/>
        <v>0</v>
      </c>
      <c r="CL578" s="99">
        <f>CL5</f>
        <v>1</v>
      </c>
      <c r="CM578" s="100"/>
      <c r="CN578" s="110"/>
      <c r="CO578" s="95">
        <f t="shared" si="653"/>
        <v>0</v>
      </c>
      <c r="CP578" s="15"/>
      <c r="CQ578" s="24">
        <f t="shared" si="612"/>
        <v>0</v>
      </c>
      <c r="CR578" s="5">
        <v>0</v>
      </c>
      <c r="CS578" s="63"/>
      <c r="CT578" s="15"/>
      <c r="CU578" s="13"/>
      <c r="CV578" s="98">
        <f t="shared" si="654"/>
        <v>0</v>
      </c>
      <c r="CW578" s="99">
        <f>CW5</f>
        <v>1</v>
      </c>
      <c r="CX578" s="100"/>
      <c r="CY578" s="110"/>
      <c r="CZ578" s="95">
        <f t="shared" si="655"/>
        <v>0</v>
      </c>
      <c r="DA578" s="15"/>
      <c r="DB578" s="24">
        <f t="shared" si="613"/>
        <v>0</v>
      </c>
      <c r="DC578" s="5">
        <v>0</v>
      </c>
      <c r="DD578" s="63"/>
      <c r="DE578" s="15"/>
      <c r="DF578" s="13"/>
      <c r="DG578" s="98">
        <f t="shared" si="656"/>
        <v>0</v>
      </c>
      <c r="DH578" s="99">
        <f>DH5</f>
        <v>1</v>
      </c>
      <c r="DI578" s="100"/>
      <c r="DJ578" s="110"/>
      <c r="DK578" s="95">
        <f t="shared" si="657"/>
        <v>0</v>
      </c>
      <c r="DL578" s="15"/>
      <c r="DM578" s="24">
        <f t="shared" si="614"/>
        <v>0</v>
      </c>
      <c r="DN578" s="5">
        <v>0</v>
      </c>
      <c r="DO578" s="63"/>
      <c r="DP578" s="15"/>
      <c r="DQ578" s="13"/>
      <c r="DR578" s="98">
        <f t="shared" si="658"/>
        <v>0</v>
      </c>
      <c r="DS578" s="99">
        <f>DS5</f>
        <v>1</v>
      </c>
      <c r="DT578" s="100"/>
      <c r="DU578" s="110"/>
      <c r="DV578" s="95">
        <f t="shared" si="659"/>
        <v>0</v>
      </c>
      <c r="DW578" s="15"/>
      <c r="DX578" s="24">
        <f t="shared" si="615"/>
        <v>0</v>
      </c>
      <c r="DY578" s="5">
        <v>0</v>
      </c>
      <c r="DZ578" s="63"/>
      <c r="EA578" s="15"/>
      <c r="EB578" s="13"/>
      <c r="EC578" s="98">
        <f t="shared" si="660"/>
        <v>0</v>
      </c>
      <c r="ED578" s="99">
        <f>ED5</f>
        <v>1</v>
      </c>
      <c r="EE578" s="100"/>
      <c r="EF578" s="110"/>
      <c r="EG578" s="95">
        <f t="shared" si="661"/>
        <v>0</v>
      </c>
      <c r="EH578" s="15"/>
      <c r="EI578" s="24">
        <f t="shared" si="616"/>
        <v>0</v>
      </c>
      <c r="EJ578" s="5">
        <v>0</v>
      </c>
      <c r="EK578" s="63"/>
      <c r="EL578" s="15"/>
      <c r="EM578" s="13"/>
      <c r="EN578" s="98">
        <f t="shared" si="662"/>
        <v>0</v>
      </c>
      <c r="EO578" s="99">
        <f>EO5</f>
        <v>1</v>
      </c>
      <c r="EP578" s="100"/>
      <c r="EQ578" s="110"/>
      <c r="ER578" s="95">
        <f t="shared" si="663"/>
        <v>0</v>
      </c>
      <c r="ES578" s="15"/>
      <c r="ET578" s="24">
        <f t="shared" si="617"/>
        <v>0</v>
      </c>
      <c r="EU578" s="5">
        <v>0</v>
      </c>
      <c r="EV578" s="63"/>
      <c r="EW578" s="15"/>
      <c r="EX578" s="13"/>
      <c r="EY578" s="98">
        <f t="shared" si="664"/>
        <v>0</v>
      </c>
      <c r="EZ578" s="99">
        <f>EZ5</f>
        <v>1</v>
      </c>
      <c r="FA578" s="100"/>
      <c r="FB578" s="110"/>
      <c r="FC578" s="95">
        <f t="shared" si="665"/>
        <v>0</v>
      </c>
      <c r="FD578" s="15"/>
      <c r="FE578" s="24">
        <f t="shared" si="618"/>
        <v>0</v>
      </c>
      <c r="FF578" s="5">
        <v>0</v>
      </c>
      <c r="FG578" s="63"/>
      <c r="FH578" s="15"/>
      <c r="FI578" s="13"/>
      <c r="FJ578" s="98">
        <f t="shared" si="666"/>
        <v>0</v>
      </c>
      <c r="FK578" s="99">
        <f>FK5</f>
        <v>1</v>
      </c>
      <c r="FL578" s="100"/>
      <c r="FM578" s="110"/>
      <c r="FN578" s="95">
        <f t="shared" si="667"/>
        <v>0</v>
      </c>
      <c r="FO578" s="15"/>
      <c r="FP578" s="24">
        <f t="shared" si="619"/>
        <v>0</v>
      </c>
      <c r="FQ578" s="5">
        <v>0</v>
      </c>
      <c r="FR578" s="8">
        <v>0</v>
      </c>
      <c r="FS578" s="84">
        <f t="shared" si="620"/>
        <v>500</v>
      </c>
      <c r="FT578" s="85">
        <f t="shared" si="621"/>
        <v>500</v>
      </c>
      <c r="FU578" s="85">
        <f t="shared" si="622"/>
        <v>500</v>
      </c>
      <c r="FV578" s="85">
        <f t="shared" si="623"/>
        <v>3.456</v>
      </c>
      <c r="FW578" s="85">
        <f t="shared" si="624"/>
        <v>500</v>
      </c>
      <c r="FX578" s="85">
        <f t="shared" si="625"/>
        <v>500</v>
      </c>
      <c r="FY578" s="85">
        <f t="shared" si="626"/>
        <v>500</v>
      </c>
      <c r="FZ578" s="85">
        <f t="shared" si="627"/>
        <v>500</v>
      </c>
      <c r="GA578" s="85">
        <f t="shared" si="628"/>
        <v>500</v>
      </c>
      <c r="GB578" s="85">
        <f t="shared" si="629"/>
        <v>500</v>
      </c>
      <c r="GC578" s="85">
        <f t="shared" si="630"/>
        <v>500</v>
      </c>
      <c r="GD578" s="85">
        <f t="shared" si="631"/>
        <v>500</v>
      </c>
      <c r="GE578" s="85">
        <f t="shared" si="632"/>
        <v>500</v>
      </c>
      <c r="GF578" s="85">
        <f t="shared" si="633"/>
        <v>500</v>
      </c>
      <c r="GG578" s="85">
        <f t="shared" si="634"/>
        <v>500</v>
      </c>
      <c r="GH578" s="101">
        <f t="shared" si="668"/>
        <v>1</v>
      </c>
      <c r="GI578" s="102">
        <f t="shared" si="669"/>
        <v>3.456</v>
      </c>
      <c r="GJ578" s="102">
        <f t="shared" si="670"/>
        <v>3.456</v>
      </c>
      <c r="GK578" s="79">
        <f>ROW()</f>
        <v>578</v>
      </c>
    </row>
    <row r="579" spans="1:193" s="12" customFormat="1" ht="50.1" customHeight="1">
      <c r="A579" s="17">
        <f>ROW()</f>
        <v>579</v>
      </c>
      <c r="B579" s="32">
        <f t="shared" si="635"/>
        <v>573</v>
      </c>
      <c r="C579" s="33">
        <f t="shared" si="636"/>
        <v>573</v>
      </c>
      <c r="D579" s="31" t="s">
        <v>142</v>
      </c>
      <c r="E579" s="390">
        <f t="shared" si="604"/>
        <v>12</v>
      </c>
      <c r="F579" s="107">
        <f t="shared" si="637"/>
        <v>12</v>
      </c>
      <c r="G579" s="3">
        <v>0</v>
      </c>
      <c r="H579" s="4">
        <v>0</v>
      </c>
      <c r="I579" s="63"/>
      <c r="J579" s="15"/>
      <c r="K579" s="13"/>
      <c r="L579" s="98">
        <f t="shared" si="638"/>
        <v>0</v>
      </c>
      <c r="M579" s="99">
        <f>M5</f>
        <v>0.94499999999999995</v>
      </c>
      <c r="N579" s="100"/>
      <c r="O579" s="110" t="s">
        <v>246</v>
      </c>
      <c r="P579" s="95">
        <f t="shared" si="639"/>
        <v>0</v>
      </c>
      <c r="Q579" s="15"/>
      <c r="R579" s="24">
        <f t="shared" si="605"/>
        <v>0</v>
      </c>
      <c r="S579" s="25">
        <v>0</v>
      </c>
      <c r="T579" s="63"/>
      <c r="U579" s="15"/>
      <c r="V579" s="13"/>
      <c r="W579" s="98">
        <f t="shared" si="640"/>
        <v>0</v>
      </c>
      <c r="X579" s="99">
        <f>X5</f>
        <v>0.97</v>
      </c>
      <c r="Y579" s="100"/>
      <c r="Z579" s="110"/>
      <c r="AA579" s="95">
        <f t="shared" si="641"/>
        <v>0</v>
      </c>
      <c r="AB579" s="15"/>
      <c r="AC579" s="24">
        <f t="shared" si="606"/>
        <v>0</v>
      </c>
      <c r="AD579" s="5">
        <v>0</v>
      </c>
      <c r="AE579" s="63"/>
      <c r="AF579" s="15"/>
      <c r="AG579" s="13"/>
      <c r="AH579" s="98">
        <f t="shared" si="642"/>
        <v>0</v>
      </c>
      <c r="AI579" s="99">
        <f>AI5</f>
        <v>0.95499999999999996</v>
      </c>
      <c r="AJ579" s="100"/>
      <c r="AK579" s="110"/>
      <c r="AL579" s="95">
        <f t="shared" si="643"/>
        <v>0</v>
      </c>
      <c r="AM579" s="15"/>
      <c r="AN579" s="24">
        <f t="shared" si="607"/>
        <v>0</v>
      </c>
      <c r="AO579" s="5">
        <v>0</v>
      </c>
      <c r="AP579" s="63"/>
      <c r="AQ579" s="15"/>
      <c r="AR579" s="13"/>
      <c r="AS579" s="98">
        <f t="shared" si="644"/>
        <v>1</v>
      </c>
      <c r="AT579" s="99">
        <f>AT5</f>
        <v>0.96</v>
      </c>
      <c r="AU579" s="100">
        <v>12.5</v>
      </c>
      <c r="AV579" s="110"/>
      <c r="AW579" s="95">
        <f t="shared" si="645"/>
        <v>12</v>
      </c>
      <c r="AX579" s="15"/>
      <c r="AY579" s="24">
        <f t="shared" si="608"/>
        <v>1</v>
      </c>
      <c r="AZ579" s="5">
        <v>0</v>
      </c>
      <c r="BA579" s="63"/>
      <c r="BB579" s="15"/>
      <c r="BC579" s="13"/>
      <c r="BD579" s="98">
        <f t="shared" si="646"/>
        <v>0</v>
      </c>
      <c r="BE579" s="99">
        <f>BE5</f>
        <v>0.98</v>
      </c>
      <c r="BF579" s="100"/>
      <c r="BG579" s="110"/>
      <c r="BH579" s="95">
        <f t="shared" si="647"/>
        <v>0</v>
      </c>
      <c r="BI579" s="15"/>
      <c r="BJ579" s="24">
        <f t="shared" si="609"/>
        <v>0</v>
      </c>
      <c r="BK579" s="5">
        <v>0</v>
      </c>
      <c r="BL579" s="63"/>
      <c r="BM579" s="15"/>
      <c r="BN579" s="13"/>
      <c r="BO579" s="98">
        <f t="shared" si="648"/>
        <v>0</v>
      </c>
      <c r="BP579" s="99">
        <f>BP5</f>
        <v>0.94499999999999995</v>
      </c>
      <c r="BQ579" s="100"/>
      <c r="BR579" s="110"/>
      <c r="BS579" s="95">
        <f t="shared" si="649"/>
        <v>0</v>
      </c>
      <c r="BT579" s="15"/>
      <c r="BU579" s="24">
        <f t="shared" si="610"/>
        <v>0</v>
      </c>
      <c r="BV579" s="5">
        <v>0</v>
      </c>
      <c r="BW579" s="63"/>
      <c r="BX579" s="15"/>
      <c r="BY579" s="13"/>
      <c r="BZ579" s="98">
        <f t="shared" si="650"/>
        <v>0</v>
      </c>
      <c r="CA579" s="99">
        <f>CA5</f>
        <v>1</v>
      </c>
      <c r="CB579" s="100"/>
      <c r="CC579" s="110"/>
      <c r="CD579" s="95">
        <f t="shared" si="651"/>
        <v>0</v>
      </c>
      <c r="CE579" s="15"/>
      <c r="CF579" s="24">
        <f t="shared" si="611"/>
        <v>0</v>
      </c>
      <c r="CG579" s="5">
        <v>0</v>
      </c>
      <c r="CH579" s="63"/>
      <c r="CI579" s="15"/>
      <c r="CJ579" s="13"/>
      <c r="CK579" s="98">
        <f t="shared" si="652"/>
        <v>0</v>
      </c>
      <c r="CL579" s="99">
        <f>CL5</f>
        <v>1</v>
      </c>
      <c r="CM579" s="100"/>
      <c r="CN579" s="110"/>
      <c r="CO579" s="95">
        <f t="shared" si="653"/>
        <v>0</v>
      </c>
      <c r="CP579" s="15"/>
      <c r="CQ579" s="24">
        <f t="shared" si="612"/>
        <v>0</v>
      </c>
      <c r="CR579" s="5">
        <v>0</v>
      </c>
      <c r="CS579" s="63"/>
      <c r="CT579" s="15"/>
      <c r="CU579" s="13"/>
      <c r="CV579" s="98">
        <f t="shared" si="654"/>
        <v>0</v>
      </c>
      <c r="CW579" s="99">
        <f>CW5</f>
        <v>1</v>
      </c>
      <c r="CX579" s="100"/>
      <c r="CY579" s="110"/>
      <c r="CZ579" s="95">
        <f t="shared" si="655"/>
        <v>0</v>
      </c>
      <c r="DA579" s="15"/>
      <c r="DB579" s="24">
        <f t="shared" si="613"/>
        <v>0</v>
      </c>
      <c r="DC579" s="5">
        <v>0</v>
      </c>
      <c r="DD579" s="63"/>
      <c r="DE579" s="15"/>
      <c r="DF579" s="13"/>
      <c r="DG579" s="98">
        <f t="shared" si="656"/>
        <v>0</v>
      </c>
      <c r="DH579" s="99">
        <f>DH5</f>
        <v>1</v>
      </c>
      <c r="DI579" s="100"/>
      <c r="DJ579" s="110"/>
      <c r="DK579" s="95">
        <f t="shared" si="657"/>
        <v>0</v>
      </c>
      <c r="DL579" s="15"/>
      <c r="DM579" s="24">
        <f t="shared" si="614"/>
        <v>0</v>
      </c>
      <c r="DN579" s="5">
        <v>0</v>
      </c>
      <c r="DO579" s="63"/>
      <c r="DP579" s="15"/>
      <c r="DQ579" s="13"/>
      <c r="DR579" s="98">
        <f t="shared" si="658"/>
        <v>0</v>
      </c>
      <c r="DS579" s="99">
        <f>DS5</f>
        <v>1</v>
      </c>
      <c r="DT579" s="100"/>
      <c r="DU579" s="110"/>
      <c r="DV579" s="95">
        <f t="shared" si="659"/>
        <v>0</v>
      </c>
      <c r="DW579" s="15"/>
      <c r="DX579" s="24">
        <f t="shared" si="615"/>
        <v>0</v>
      </c>
      <c r="DY579" s="5">
        <v>0</v>
      </c>
      <c r="DZ579" s="63"/>
      <c r="EA579" s="15"/>
      <c r="EB579" s="13"/>
      <c r="EC579" s="98">
        <f t="shared" si="660"/>
        <v>0</v>
      </c>
      <c r="ED579" s="99">
        <f>ED5</f>
        <v>1</v>
      </c>
      <c r="EE579" s="100"/>
      <c r="EF579" s="110"/>
      <c r="EG579" s="95">
        <f t="shared" si="661"/>
        <v>0</v>
      </c>
      <c r="EH579" s="15"/>
      <c r="EI579" s="24">
        <f t="shared" si="616"/>
        <v>0</v>
      </c>
      <c r="EJ579" s="5">
        <v>0</v>
      </c>
      <c r="EK579" s="63"/>
      <c r="EL579" s="15"/>
      <c r="EM579" s="13"/>
      <c r="EN579" s="98">
        <f t="shared" si="662"/>
        <v>0</v>
      </c>
      <c r="EO579" s="99">
        <f>EO5</f>
        <v>1</v>
      </c>
      <c r="EP579" s="100"/>
      <c r="EQ579" s="110"/>
      <c r="ER579" s="95">
        <f t="shared" si="663"/>
        <v>0</v>
      </c>
      <c r="ES579" s="15"/>
      <c r="ET579" s="24">
        <f t="shared" si="617"/>
        <v>0</v>
      </c>
      <c r="EU579" s="5">
        <v>0</v>
      </c>
      <c r="EV579" s="63"/>
      <c r="EW579" s="15"/>
      <c r="EX579" s="13"/>
      <c r="EY579" s="98">
        <f t="shared" si="664"/>
        <v>0</v>
      </c>
      <c r="EZ579" s="99">
        <f>EZ5</f>
        <v>1</v>
      </c>
      <c r="FA579" s="100"/>
      <c r="FB579" s="110"/>
      <c r="FC579" s="95">
        <f t="shared" si="665"/>
        <v>0</v>
      </c>
      <c r="FD579" s="15"/>
      <c r="FE579" s="24">
        <f t="shared" si="618"/>
        <v>0</v>
      </c>
      <c r="FF579" s="5">
        <v>0</v>
      </c>
      <c r="FG579" s="63"/>
      <c r="FH579" s="15"/>
      <c r="FI579" s="13"/>
      <c r="FJ579" s="98">
        <f t="shared" si="666"/>
        <v>0</v>
      </c>
      <c r="FK579" s="99">
        <f>FK5</f>
        <v>1</v>
      </c>
      <c r="FL579" s="100"/>
      <c r="FM579" s="110"/>
      <c r="FN579" s="95">
        <f t="shared" si="667"/>
        <v>0</v>
      </c>
      <c r="FO579" s="15"/>
      <c r="FP579" s="24">
        <f t="shared" si="619"/>
        <v>0</v>
      </c>
      <c r="FQ579" s="5">
        <v>0</v>
      </c>
      <c r="FR579" s="8">
        <v>0</v>
      </c>
      <c r="FS579" s="84">
        <f t="shared" si="620"/>
        <v>500</v>
      </c>
      <c r="FT579" s="85">
        <f t="shared" si="621"/>
        <v>500</v>
      </c>
      <c r="FU579" s="85">
        <f t="shared" si="622"/>
        <v>500</v>
      </c>
      <c r="FV579" s="85">
        <f t="shared" si="623"/>
        <v>12</v>
      </c>
      <c r="FW579" s="85">
        <f t="shared" si="624"/>
        <v>500</v>
      </c>
      <c r="FX579" s="85">
        <f t="shared" si="625"/>
        <v>500</v>
      </c>
      <c r="FY579" s="85">
        <f t="shared" si="626"/>
        <v>500</v>
      </c>
      <c r="FZ579" s="85">
        <f t="shared" si="627"/>
        <v>500</v>
      </c>
      <c r="GA579" s="85">
        <f t="shared" si="628"/>
        <v>500</v>
      </c>
      <c r="GB579" s="85">
        <f t="shared" si="629"/>
        <v>500</v>
      </c>
      <c r="GC579" s="85">
        <f t="shared" si="630"/>
        <v>500</v>
      </c>
      <c r="GD579" s="85">
        <f t="shared" si="631"/>
        <v>500</v>
      </c>
      <c r="GE579" s="85">
        <f t="shared" si="632"/>
        <v>500</v>
      </c>
      <c r="GF579" s="85">
        <f t="shared" si="633"/>
        <v>500</v>
      </c>
      <c r="GG579" s="85">
        <f t="shared" si="634"/>
        <v>500</v>
      </c>
      <c r="GH579" s="101">
        <f t="shared" si="668"/>
        <v>1</v>
      </c>
      <c r="GI579" s="102">
        <f t="shared" si="669"/>
        <v>12</v>
      </c>
      <c r="GJ579" s="102">
        <f t="shared" si="670"/>
        <v>12</v>
      </c>
      <c r="GK579" s="79">
        <f>ROW()</f>
        <v>579</v>
      </c>
    </row>
    <row r="580" spans="1:193" s="12" customFormat="1" ht="50.1" customHeight="1">
      <c r="A580" s="17">
        <f>ROW()</f>
        <v>580</v>
      </c>
      <c r="B580" s="32">
        <f t="shared" si="635"/>
        <v>574</v>
      </c>
      <c r="C580" s="33">
        <f t="shared" si="636"/>
        <v>574</v>
      </c>
      <c r="D580" s="31" t="s">
        <v>143</v>
      </c>
      <c r="E580" s="390">
        <f t="shared" si="604"/>
        <v>11.652200000000001</v>
      </c>
      <c r="F580" s="107">
        <f t="shared" si="637"/>
        <v>11.652200000000001</v>
      </c>
      <c r="G580" s="3">
        <v>0</v>
      </c>
      <c r="H580" s="4">
        <v>0</v>
      </c>
      <c r="I580" s="63"/>
      <c r="J580" s="15"/>
      <c r="K580" s="13"/>
      <c r="L580" s="98">
        <f t="shared" si="638"/>
        <v>0</v>
      </c>
      <c r="M580" s="99">
        <f>M5</f>
        <v>0.94499999999999995</v>
      </c>
      <c r="N580" s="100"/>
      <c r="O580" s="110"/>
      <c r="P580" s="95">
        <f t="shared" si="639"/>
        <v>0</v>
      </c>
      <c r="Q580" s="15"/>
      <c r="R580" s="24">
        <f t="shared" si="605"/>
        <v>0</v>
      </c>
      <c r="S580" s="25">
        <v>0</v>
      </c>
      <c r="T580" s="63"/>
      <c r="U580" s="15"/>
      <c r="V580" s="13"/>
      <c r="W580" s="98">
        <f t="shared" si="640"/>
        <v>0</v>
      </c>
      <c r="X580" s="99">
        <f>X5</f>
        <v>0.97</v>
      </c>
      <c r="Y580" s="100"/>
      <c r="Z580" s="110"/>
      <c r="AA580" s="95">
        <f t="shared" si="641"/>
        <v>0</v>
      </c>
      <c r="AB580" s="15"/>
      <c r="AC580" s="24">
        <f t="shared" si="606"/>
        <v>0</v>
      </c>
      <c r="AD580" s="5">
        <v>0</v>
      </c>
      <c r="AE580" s="63"/>
      <c r="AF580" s="15"/>
      <c r="AG580" s="13"/>
      <c r="AH580" s="98">
        <f t="shared" si="642"/>
        <v>0</v>
      </c>
      <c r="AI580" s="99">
        <f>AI5</f>
        <v>0.95499999999999996</v>
      </c>
      <c r="AJ580" s="100"/>
      <c r="AK580" s="110"/>
      <c r="AL580" s="95">
        <f t="shared" si="643"/>
        <v>0</v>
      </c>
      <c r="AM580" s="15"/>
      <c r="AN580" s="24">
        <f t="shared" si="607"/>
        <v>0</v>
      </c>
      <c r="AO580" s="5">
        <v>0</v>
      </c>
      <c r="AP580" s="63"/>
      <c r="AQ580" s="15"/>
      <c r="AR580" s="13"/>
      <c r="AS580" s="98">
        <f t="shared" si="644"/>
        <v>0</v>
      </c>
      <c r="AT580" s="99">
        <f>AT5</f>
        <v>0.96</v>
      </c>
      <c r="AU580" s="100"/>
      <c r="AV580" s="110"/>
      <c r="AW580" s="95">
        <f t="shared" si="645"/>
        <v>0</v>
      </c>
      <c r="AX580" s="15"/>
      <c r="AY580" s="24">
        <f t="shared" si="608"/>
        <v>0</v>
      </c>
      <c r="AZ580" s="5">
        <v>0</v>
      </c>
      <c r="BA580" s="63"/>
      <c r="BB580" s="15"/>
      <c r="BC580" s="13"/>
      <c r="BD580" s="98">
        <f t="shared" si="646"/>
        <v>1</v>
      </c>
      <c r="BE580" s="99">
        <f>BE5</f>
        <v>0.98</v>
      </c>
      <c r="BF580" s="100">
        <v>11.89</v>
      </c>
      <c r="BG580" s="110"/>
      <c r="BH580" s="95">
        <f t="shared" si="647"/>
        <v>11.652200000000001</v>
      </c>
      <c r="BI580" s="15"/>
      <c r="BJ580" s="24">
        <f t="shared" si="609"/>
        <v>1</v>
      </c>
      <c r="BK580" s="5">
        <v>0</v>
      </c>
      <c r="BL580" s="63"/>
      <c r="BM580" s="15"/>
      <c r="BN580" s="13"/>
      <c r="BO580" s="98">
        <f t="shared" si="648"/>
        <v>0</v>
      </c>
      <c r="BP580" s="99">
        <f>BP5</f>
        <v>0.94499999999999995</v>
      </c>
      <c r="BQ580" s="100"/>
      <c r="BR580" s="110"/>
      <c r="BS580" s="95">
        <f t="shared" si="649"/>
        <v>0</v>
      </c>
      <c r="BT580" s="15"/>
      <c r="BU580" s="24">
        <f t="shared" si="610"/>
        <v>0</v>
      </c>
      <c r="BV580" s="5">
        <v>0</v>
      </c>
      <c r="BW580" s="63"/>
      <c r="BX580" s="15"/>
      <c r="BY580" s="13"/>
      <c r="BZ580" s="98">
        <f t="shared" si="650"/>
        <v>0</v>
      </c>
      <c r="CA580" s="99">
        <f>CA5</f>
        <v>1</v>
      </c>
      <c r="CB580" s="100"/>
      <c r="CC580" s="110"/>
      <c r="CD580" s="95">
        <f t="shared" si="651"/>
        <v>0</v>
      </c>
      <c r="CE580" s="15"/>
      <c r="CF580" s="24">
        <f t="shared" si="611"/>
        <v>0</v>
      </c>
      <c r="CG580" s="5">
        <v>0</v>
      </c>
      <c r="CH580" s="63"/>
      <c r="CI580" s="15"/>
      <c r="CJ580" s="13"/>
      <c r="CK580" s="98">
        <f t="shared" si="652"/>
        <v>0</v>
      </c>
      <c r="CL580" s="99">
        <f>CL5</f>
        <v>1</v>
      </c>
      <c r="CM580" s="100"/>
      <c r="CN580" s="110"/>
      <c r="CO580" s="95">
        <f t="shared" si="653"/>
        <v>0</v>
      </c>
      <c r="CP580" s="15"/>
      <c r="CQ580" s="24">
        <f t="shared" si="612"/>
        <v>0</v>
      </c>
      <c r="CR580" s="5">
        <v>0</v>
      </c>
      <c r="CS580" s="63"/>
      <c r="CT580" s="15"/>
      <c r="CU580" s="13"/>
      <c r="CV580" s="98">
        <f t="shared" si="654"/>
        <v>0</v>
      </c>
      <c r="CW580" s="99">
        <f>CW5</f>
        <v>1</v>
      </c>
      <c r="CX580" s="100"/>
      <c r="CY580" s="110"/>
      <c r="CZ580" s="95">
        <f t="shared" si="655"/>
        <v>0</v>
      </c>
      <c r="DA580" s="15"/>
      <c r="DB580" s="24">
        <f t="shared" si="613"/>
        <v>0</v>
      </c>
      <c r="DC580" s="5">
        <v>0</v>
      </c>
      <c r="DD580" s="63"/>
      <c r="DE580" s="15"/>
      <c r="DF580" s="13"/>
      <c r="DG580" s="98">
        <f t="shared" si="656"/>
        <v>0</v>
      </c>
      <c r="DH580" s="99">
        <f>DH5</f>
        <v>1</v>
      </c>
      <c r="DI580" s="100"/>
      <c r="DJ580" s="110"/>
      <c r="DK580" s="95">
        <f t="shared" si="657"/>
        <v>0</v>
      </c>
      <c r="DL580" s="15"/>
      <c r="DM580" s="24">
        <f t="shared" si="614"/>
        <v>0</v>
      </c>
      <c r="DN580" s="5">
        <v>0</v>
      </c>
      <c r="DO580" s="63"/>
      <c r="DP580" s="15"/>
      <c r="DQ580" s="13"/>
      <c r="DR580" s="98">
        <f t="shared" si="658"/>
        <v>0</v>
      </c>
      <c r="DS580" s="99">
        <f>DS5</f>
        <v>1</v>
      </c>
      <c r="DT580" s="100"/>
      <c r="DU580" s="110"/>
      <c r="DV580" s="95">
        <f t="shared" si="659"/>
        <v>0</v>
      </c>
      <c r="DW580" s="15"/>
      <c r="DX580" s="24">
        <f t="shared" si="615"/>
        <v>0</v>
      </c>
      <c r="DY580" s="5">
        <v>0</v>
      </c>
      <c r="DZ580" s="63"/>
      <c r="EA580" s="15"/>
      <c r="EB580" s="13"/>
      <c r="EC580" s="98">
        <f t="shared" si="660"/>
        <v>0</v>
      </c>
      <c r="ED580" s="99">
        <f>ED5</f>
        <v>1</v>
      </c>
      <c r="EE580" s="100"/>
      <c r="EF580" s="110"/>
      <c r="EG580" s="95">
        <f t="shared" si="661"/>
        <v>0</v>
      </c>
      <c r="EH580" s="15"/>
      <c r="EI580" s="24">
        <f t="shared" si="616"/>
        <v>0</v>
      </c>
      <c r="EJ580" s="5">
        <v>0</v>
      </c>
      <c r="EK580" s="63"/>
      <c r="EL580" s="15"/>
      <c r="EM580" s="13"/>
      <c r="EN580" s="98">
        <f t="shared" si="662"/>
        <v>0</v>
      </c>
      <c r="EO580" s="99">
        <f>EO5</f>
        <v>1</v>
      </c>
      <c r="EP580" s="100"/>
      <c r="EQ580" s="110"/>
      <c r="ER580" s="95">
        <f t="shared" si="663"/>
        <v>0</v>
      </c>
      <c r="ES580" s="15"/>
      <c r="ET580" s="24">
        <f t="shared" si="617"/>
        <v>0</v>
      </c>
      <c r="EU580" s="5">
        <v>0</v>
      </c>
      <c r="EV580" s="63"/>
      <c r="EW580" s="15"/>
      <c r="EX580" s="13"/>
      <c r="EY580" s="98">
        <f t="shared" si="664"/>
        <v>0</v>
      </c>
      <c r="EZ580" s="99">
        <f>EZ5</f>
        <v>1</v>
      </c>
      <c r="FA580" s="100"/>
      <c r="FB580" s="110"/>
      <c r="FC580" s="95">
        <f t="shared" si="665"/>
        <v>0</v>
      </c>
      <c r="FD580" s="15"/>
      <c r="FE580" s="24">
        <f t="shared" si="618"/>
        <v>0</v>
      </c>
      <c r="FF580" s="5">
        <v>0</v>
      </c>
      <c r="FG580" s="63"/>
      <c r="FH580" s="15"/>
      <c r="FI580" s="13"/>
      <c r="FJ580" s="98">
        <f t="shared" si="666"/>
        <v>0</v>
      </c>
      <c r="FK580" s="99">
        <f>FK5</f>
        <v>1</v>
      </c>
      <c r="FL580" s="100"/>
      <c r="FM580" s="110"/>
      <c r="FN580" s="95">
        <f t="shared" si="667"/>
        <v>0</v>
      </c>
      <c r="FO580" s="15"/>
      <c r="FP580" s="24">
        <f t="shared" si="619"/>
        <v>0</v>
      </c>
      <c r="FQ580" s="5">
        <v>0</v>
      </c>
      <c r="FR580" s="8">
        <v>0</v>
      </c>
      <c r="FS580" s="84">
        <f t="shared" si="620"/>
        <v>500</v>
      </c>
      <c r="FT580" s="85">
        <f t="shared" si="621"/>
        <v>500</v>
      </c>
      <c r="FU580" s="85">
        <f t="shared" si="622"/>
        <v>500</v>
      </c>
      <c r="FV580" s="85">
        <f t="shared" si="623"/>
        <v>500</v>
      </c>
      <c r="FW580" s="85">
        <f t="shared" si="624"/>
        <v>11.652200000000001</v>
      </c>
      <c r="FX580" s="85">
        <f t="shared" si="625"/>
        <v>500</v>
      </c>
      <c r="FY580" s="85">
        <f t="shared" si="626"/>
        <v>500</v>
      </c>
      <c r="FZ580" s="85">
        <f t="shared" si="627"/>
        <v>500</v>
      </c>
      <c r="GA580" s="85">
        <f t="shared" si="628"/>
        <v>500</v>
      </c>
      <c r="GB580" s="85">
        <f t="shared" si="629"/>
        <v>500</v>
      </c>
      <c r="GC580" s="85">
        <f t="shared" si="630"/>
        <v>500</v>
      </c>
      <c r="GD580" s="85">
        <f t="shared" si="631"/>
        <v>500</v>
      </c>
      <c r="GE580" s="85">
        <f t="shared" si="632"/>
        <v>500</v>
      </c>
      <c r="GF580" s="85">
        <f t="shared" si="633"/>
        <v>500</v>
      </c>
      <c r="GG580" s="85">
        <f t="shared" si="634"/>
        <v>500</v>
      </c>
      <c r="GH580" s="101">
        <f t="shared" si="668"/>
        <v>1</v>
      </c>
      <c r="GI580" s="102">
        <f t="shared" si="669"/>
        <v>11.652200000000001</v>
      </c>
      <c r="GJ580" s="102">
        <f t="shared" si="670"/>
        <v>11.652200000000001</v>
      </c>
      <c r="GK580" s="79">
        <f>ROW()</f>
        <v>580</v>
      </c>
    </row>
    <row r="581" spans="1:193" s="12" customFormat="1" ht="50.1" customHeight="1">
      <c r="A581" s="17">
        <f>ROW()</f>
        <v>581</v>
      </c>
      <c r="B581" s="32">
        <f t="shared" si="635"/>
        <v>575</v>
      </c>
      <c r="C581" s="33">
        <f t="shared" si="636"/>
        <v>575</v>
      </c>
      <c r="D581" s="31" t="s">
        <v>144</v>
      </c>
      <c r="E581" s="390">
        <f t="shared" si="604"/>
        <v>8.0640000000000001</v>
      </c>
      <c r="F581" s="107">
        <f t="shared" si="637"/>
        <v>8.0640000000000001</v>
      </c>
      <c r="G581" s="3">
        <v>0</v>
      </c>
      <c r="H581" s="4">
        <v>0</v>
      </c>
      <c r="I581" s="63"/>
      <c r="J581" s="15"/>
      <c r="K581" s="13"/>
      <c r="L581" s="98">
        <f t="shared" si="638"/>
        <v>0</v>
      </c>
      <c r="M581" s="99">
        <f>M5</f>
        <v>0.94499999999999995</v>
      </c>
      <c r="N581" s="100"/>
      <c r="O581" s="110"/>
      <c r="P581" s="95">
        <f t="shared" si="639"/>
        <v>0</v>
      </c>
      <c r="Q581" s="15"/>
      <c r="R581" s="24">
        <f t="shared" si="605"/>
        <v>0</v>
      </c>
      <c r="S581" s="25">
        <v>0</v>
      </c>
      <c r="T581" s="63"/>
      <c r="U581" s="15"/>
      <c r="V581" s="13"/>
      <c r="W581" s="98">
        <f t="shared" si="640"/>
        <v>0</v>
      </c>
      <c r="X581" s="99">
        <f>X5</f>
        <v>0.97</v>
      </c>
      <c r="Y581" s="100"/>
      <c r="Z581" s="110"/>
      <c r="AA581" s="95">
        <f t="shared" si="641"/>
        <v>0</v>
      </c>
      <c r="AB581" s="15"/>
      <c r="AC581" s="24">
        <f t="shared" si="606"/>
        <v>0</v>
      </c>
      <c r="AD581" s="5">
        <v>0</v>
      </c>
      <c r="AE581" s="63"/>
      <c r="AF581" s="15"/>
      <c r="AG581" s="13"/>
      <c r="AH581" s="98">
        <f t="shared" si="642"/>
        <v>0</v>
      </c>
      <c r="AI581" s="99">
        <f>AI5</f>
        <v>0.95499999999999996</v>
      </c>
      <c r="AJ581" s="100"/>
      <c r="AK581" s="110"/>
      <c r="AL581" s="95">
        <f t="shared" si="643"/>
        <v>0</v>
      </c>
      <c r="AM581" s="15"/>
      <c r="AN581" s="24">
        <f t="shared" si="607"/>
        <v>0</v>
      </c>
      <c r="AO581" s="5">
        <v>0</v>
      </c>
      <c r="AP581" s="63"/>
      <c r="AQ581" s="15"/>
      <c r="AR581" s="13"/>
      <c r="AS581" s="98">
        <f t="shared" si="644"/>
        <v>1</v>
      </c>
      <c r="AT581" s="99">
        <f>AT5</f>
        <v>0.96</v>
      </c>
      <c r="AU581" s="100">
        <v>8.4</v>
      </c>
      <c r="AV581" s="110"/>
      <c r="AW581" s="95">
        <f t="shared" si="645"/>
        <v>8.0640000000000001</v>
      </c>
      <c r="AX581" s="15"/>
      <c r="AY581" s="24">
        <f t="shared" si="608"/>
        <v>1</v>
      </c>
      <c r="AZ581" s="5">
        <v>0</v>
      </c>
      <c r="BA581" s="63"/>
      <c r="BB581" s="15"/>
      <c r="BC581" s="13"/>
      <c r="BD581" s="98">
        <f t="shared" si="646"/>
        <v>0</v>
      </c>
      <c r="BE581" s="99">
        <f>BE5</f>
        <v>0.98</v>
      </c>
      <c r="BF581" s="100"/>
      <c r="BG581" s="110"/>
      <c r="BH581" s="95">
        <f t="shared" si="647"/>
        <v>0</v>
      </c>
      <c r="BI581" s="15"/>
      <c r="BJ581" s="24">
        <f t="shared" si="609"/>
        <v>0</v>
      </c>
      <c r="BK581" s="5">
        <v>0</v>
      </c>
      <c r="BL581" s="63"/>
      <c r="BM581" s="15"/>
      <c r="BN581" s="13"/>
      <c r="BO581" s="98">
        <f t="shared" si="648"/>
        <v>0</v>
      </c>
      <c r="BP581" s="99">
        <f>BP5</f>
        <v>0.94499999999999995</v>
      </c>
      <c r="BQ581" s="100"/>
      <c r="BR581" s="110"/>
      <c r="BS581" s="95">
        <f t="shared" si="649"/>
        <v>0</v>
      </c>
      <c r="BT581" s="15"/>
      <c r="BU581" s="24">
        <f t="shared" si="610"/>
        <v>0</v>
      </c>
      <c r="BV581" s="5">
        <v>0</v>
      </c>
      <c r="BW581" s="63"/>
      <c r="BX581" s="15"/>
      <c r="BY581" s="13"/>
      <c r="BZ581" s="98">
        <f t="shared" si="650"/>
        <v>0</v>
      </c>
      <c r="CA581" s="99">
        <f>CA5</f>
        <v>1</v>
      </c>
      <c r="CB581" s="100"/>
      <c r="CC581" s="110"/>
      <c r="CD581" s="95">
        <f t="shared" si="651"/>
        <v>0</v>
      </c>
      <c r="CE581" s="15"/>
      <c r="CF581" s="24">
        <f t="shared" si="611"/>
        <v>0</v>
      </c>
      <c r="CG581" s="5">
        <v>0</v>
      </c>
      <c r="CH581" s="63"/>
      <c r="CI581" s="15"/>
      <c r="CJ581" s="13"/>
      <c r="CK581" s="98">
        <f t="shared" si="652"/>
        <v>0</v>
      </c>
      <c r="CL581" s="99">
        <f>CL5</f>
        <v>1</v>
      </c>
      <c r="CM581" s="100"/>
      <c r="CN581" s="110"/>
      <c r="CO581" s="95">
        <f t="shared" si="653"/>
        <v>0</v>
      </c>
      <c r="CP581" s="15"/>
      <c r="CQ581" s="24">
        <f t="shared" si="612"/>
        <v>0</v>
      </c>
      <c r="CR581" s="5">
        <v>0</v>
      </c>
      <c r="CS581" s="63"/>
      <c r="CT581" s="15"/>
      <c r="CU581" s="13"/>
      <c r="CV581" s="98">
        <f t="shared" si="654"/>
        <v>0</v>
      </c>
      <c r="CW581" s="99">
        <f>CW5</f>
        <v>1</v>
      </c>
      <c r="CX581" s="100"/>
      <c r="CY581" s="110"/>
      <c r="CZ581" s="95">
        <f t="shared" si="655"/>
        <v>0</v>
      </c>
      <c r="DA581" s="15"/>
      <c r="DB581" s="24">
        <f t="shared" si="613"/>
        <v>0</v>
      </c>
      <c r="DC581" s="5">
        <v>0</v>
      </c>
      <c r="DD581" s="63"/>
      <c r="DE581" s="15"/>
      <c r="DF581" s="13"/>
      <c r="DG581" s="98">
        <f t="shared" si="656"/>
        <v>0</v>
      </c>
      <c r="DH581" s="99">
        <f>DH5</f>
        <v>1</v>
      </c>
      <c r="DI581" s="100"/>
      <c r="DJ581" s="110"/>
      <c r="DK581" s="95">
        <f t="shared" si="657"/>
        <v>0</v>
      </c>
      <c r="DL581" s="15"/>
      <c r="DM581" s="24">
        <f t="shared" si="614"/>
        <v>0</v>
      </c>
      <c r="DN581" s="5">
        <v>0</v>
      </c>
      <c r="DO581" s="63"/>
      <c r="DP581" s="15"/>
      <c r="DQ581" s="13"/>
      <c r="DR581" s="98">
        <f t="shared" si="658"/>
        <v>0</v>
      </c>
      <c r="DS581" s="99">
        <f>DS5</f>
        <v>1</v>
      </c>
      <c r="DT581" s="100"/>
      <c r="DU581" s="110"/>
      <c r="DV581" s="95">
        <f t="shared" si="659"/>
        <v>0</v>
      </c>
      <c r="DW581" s="15"/>
      <c r="DX581" s="24">
        <f t="shared" si="615"/>
        <v>0</v>
      </c>
      <c r="DY581" s="5">
        <v>0</v>
      </c>
      <c r="DZ581" s="63"/>
      <c r="EA581" s="15"/>
      <c r="EB581" s="13"/>
      <c r="EC581" s="98">
        <f t="shared" si="660"/>
        <v>0</v>
      </c>
      <c r="ED581" s="99">
        <f>ED5</f>
        <v>1</v>
      </c>
      <c r="EE581" s="100"/>
      <c r="EF581" s="110"/>
      <c r="EG581" s="95">
        <f t="shared" si="661"/>
        <v>0</v>
      </c>
      <c r="EH581" s="15"/>
      <c r="EI581" s="24">
        <f t="shared" si="616"/>
        <v>0</v>
      </c>
      <c r="EJ581" s="5">
        <v>0</v>
      </c>
      <c r="EK581" s="63"/>
      <c r="EL581" s="15"/>
      <c r="EM581" s="13"/>
      <c r="EN581" s="98">
        <f t="shared" si="662"/>
        <v>0</v>
      </c>
      <c r="EO581" s="99">
        <f>EO5</f>
        <v>1</v>
      </c>
      <c r="EP581" s="100"/>
      <c r="EQ581" s="110"/>
      <c r="ER581" s="95">
        <f t="shared" si="663"/>
        <v>0</v>
      </c>
      <c r="ES581" s="15"/>
      <c r="ET581" s="24">
        <f t="shared" si="617"/>
        <v>0</v>
      </c>
      <c r="EU581" s="5">
        <v>0</v>
      </c>
      <c r="EV581" s="63"/>
      <c r="EW581" s="15"/>
      <c r="EX581" s="13"/>
      <c r="EY581" s="98">
        <f t="shared" si="664"/>
        <v>0</v>
      </c>
      <c r="EZ581" s="99">
        <f>EZ5</f>
        <v>1</v>
      </c>
      <c r="FA581" s="100"/>
      <c r="FB581" s="110"/>
      <c r="FC581" s="95">
        <f t="shared" si="665"/>
        <v>0</v>
      </c>
      <c r="FD581" s="15"/>
      <c r="FE581" s="24">
        <f t="shared" si="618"/>
        <v>0</v>
      </c>
      <c r="FF581" s="5">
        <v>0</v>
      </c>
      <c r="FG581" s="63"/>
      <c r="FH581" s="15"/>
      <c r="FI581" s="13"/>
      <c r="FJ581" s="98">
        <f t="shared" si="666"/>
        <v>0</v>
      </c>
      <c r="FK581" s="99">
        <f>FK5</f>
        <v>1</v>
      </c>
      <c r="FL581" s="100"/>
      <c r="FM581" s="110"/>
      <c r="FN581" s="95">
        <f t="shared" si="667"/>
        <v>0</v>
      </c>
      <c r="FO581" s="15"/>
      <c r="FP581" s="24">
        <f t="shared" si="619"/>
        <v>0</v>
      </c>
      <c r="FQ581" s="5">
        <v>0</v>
      </c>
      <c r="FR581" s="8">
        <v>0</v>
      </c>
      <c r="FS581" s="84">
        <f t="shared" si="620"/>
        <v>500</v>
      </c>
      <c r="FT581" s="85">
        <f t="shared" si="621"/>
        <v>500</v>
      </c>
      <c r="FU581" s="85">
        <f t="shared" si="622"/>
        <v>500</v>
      </c>
      <c r="FV581" s="85">
        <f t="shared" si="623"/>
        <v>8.0640000000000001</v>
      </c>
      <c r="FW581" s="85">
        <f t="shared" si="624"/>
        <v>500</v>
      </c>
      <c r="FX581" s="85">
        <f t="shared" si="625"/>
        <v>500</v>
      </c>
      <c r="FY581" s="85">
        <f t="shared" si="626"/>
        <v>500</v>
      </c>
      <c r="FZ581" s="85">
        <f t="shared" si="627"/>
        <v>500</v>
      </c>
      <c r="GA581" s="85">
        <f t="shared" si="628"/>
        <v>500</v>
      </c>
      <c r="GB581" s="85">
        <f t="shared" si="629"/>
        <v>500</v>
      </c>
      <c r="GC581" s="85">
        <f t="shared" si="630"/>
        <v>500</v>
      </c>
      <c r="GD581" s="85">
        <f t="shared" si="631"/>
        <v>500</v>
      </c>
      <c r="GE581" s="85">
        <f t="shared" si="632"/>
        <v>500</v>
      </c>
      <c r="GF581" s="85">
        <f t="shared" si="633"/>
        <v>500</v>
      </c>
      <c r="GG581" s="85">
        <f t="shared" si="634"/>
        <v>500</v>
      </c>
      <c r="GH581" s="101">
        <f t="shared" si="668"/>
        <v>1</v>
      </c>
      <c r="GI581" s="102">
        <f t="shared" si="669"/>
        <v>8.0640000000000001</v>
      </c>
      <c r="GJ581" s="102">
        <f t="shared" si="670"/>
        <v>8.0640000000000001</v>
      </c>
      <c r="GK581" s="79">
        <f>ROW()</f>
        <v>581</v>
      </c>
    </row>
    <row r="582" spans="1:193" s="12" customFormat="1" ht="50.1" customHeight="1">
      <c r="A582" s="17">
        <f>ROW()</f>
        <v>582</v>
      </c>
      <c r="B582" s="32">
        <f t="shared" si="635"/>
        <v>576</v>
      </c>
      <c r="C582" s="33">
        <f t="shared" si="636"/>
        <v>576</v>
      </c>
      <c r="D582" s="31" t="s">
        <v>145</v>
      </c>
      <c r="E582" s="390">
        <f t="shared" si="604"/>
        <v>10.608000000000001</v>
      </c>
      <c r="F582" s="107">
        <f t="shared" si="637"/>
        <v>10.608000000000001</v>
      </c>
      <c r="G582" s="3">
        <v>0</v>
      </c>
      <c r="H582" s="4">
        <v>0</v>
      </c>
      <c r="I582" s="63"/>
      <c r="J582" s="15"/>
      <c r="K582" s="13"/>
      <c r="L582" s="98">
        <f t="shared" si="638"/>
        <v>0</v>
      </c>
      <c r="M582" s="99">
        <f>M5</f>
        <v>0.94499999999999995</v>
      </c>
      <c r="N582" s="100"/>
      <c r="O582" s="110"/>
      <c r="P582" s="95">
        <f t="shared" si="639"/>
        <v>0</v>
      </c>
      <c r="Q582" s="15"/>
      <c r="R582" s="24">
        <f t="shared" si="605"/>
        <v>0</v>
      </c>
      <c r="S582" s="25">
        <v>0</v>
      </c>
      <c r="T582" s="63"/>
      <c r="U582" s="15"/>
      <c r="V582" s="13"/>
      <c r="W582" s="98">
        <f t="shared" si="640"/>
        <v>0</v>
      </c>
      <c r="X582" s="99">
        <f>X5</f>
        <v>0.97</v>
      </c>
      <c r="Y582" s="100"/>
      <c r="Z582" s="110"/>
      <c r="AA582" s="95">
        <f t="shared" si="641"/>
        <v>0</v>
      </c>
      <c r="AB582" s="15"/>
      <c r="AC582" s="24">
        <f t="shared" si="606"/>
        <v>0</v>
      </c>
      <c r="AD582" s="5">
        <v>0</v>
      </c>
      <c r="AE582" s="63"/>
      <c r="AF582" s="15"/>
      <c r="AG582" s="13"/>
      <c r="AH582" s="98">
        <f t="shared" si="642"/>
        <v>0</v>
      </c>
      <c r="AI582" s="99">
        <f>AI5</f>
        <v>0.95499999999999996</v>
      </c>
      <c r="AJ582" s="100"/>
      <c r="AK582" s="110"/>
      <c r="AL582" s="95">
        <f t="shared" si="643"/>
        <v>0</v>
      </c>
      <c r="AM582" s="15"/>
      <c r="AN582" s="24">
        <f t="shared" si="607"/>
        <v>0</v>
      </c>
      <c r="AO582" s="5">
        <v>0</v>
      </c>
      <c r="AP582" s="63"/>
      <c r="AQ582" s="15"/>
      <c r="AR582" s="13"/>
      <c r="AS582" s="98">
        <f t="shared" si="644"/>
        <v>1</v>
      </c>
      <c r="AT582" s="99">
        <f>AT5</f>
        <v>0.96</v>
      </c>
      <c r="AU582" s="100">
        <v>11.05</v>
      </c>
      <c r="AV582" s="110"/>
      <c r="AW582" s="95">
        <f t="shared" si="645"/>
        <v>10.608000000000001</v>
      </c>
      <c r="AX582" s="15"/>
      <c r="AY582" s="24">
        <f t="shared" si="608"/>
        <v>1</v>
      </c>
      <c r="AZ582" s="5">
        <v>0</v>
      </c>
      <c r="BA582" s="63"/>
      <c r="BB582" s="15"/>
      <c r="BC582" s="13"/>
      <c r="BD582" s="98">
        <f t="shared" si="646"/>
        <v>0</v>
      </c>
      <c r="BE582" s="99">
        <f>BE5</f>
        <v>0.98</v>
      </c>
      <c r="BF582" s="100"/>
      <c r="BG582" s="110"/>
      <c r="BH582" s="95">
        <f t="shared" si="647"/>
        <v>0</v>
      </c>
      <c r="BI582" s="15"/>
      <c r="BJ582" s="24">
        <f t="shared" si="609"/>
        <v>0</v>
      </c>
      <c r="BK582" s="5">
        <v>0</v>
      </c>
      <c r="BL582" s="63"/>
      <c r="BM582" s="15"/>
      <c r="BN582" s="13"/>
      <c r="BO582" s="98">
        <f t="shared" si="648"/>
        <v>0</v>
      </c>
      <c r="BP582" s="99">
        <f>BP5</f>
        <v>0.94499999999999995</v>
      </c>
      <c r="BQ582" s="100"/>
      <c r="BR582" s="110"/>
      <c r="BS582" s="95">
        <f t="shared" si="649"/>
        <v>0</v>
      </c>
      <c r="BT582" s="15"/>
      <c r="BU582" s="24">
        <f t="shared" si="610"/>
        <v>0</v>
      </c>
      <c r="BV582" s="5">
        <v>0</v>
      </c>
      <c r="BW582" s="63"/>
      <c r="BX582" s="15"/>
      <c r="BY582" s="13"/>
      <c r="BZ582" s="98">
        <f t="shared" si="650"/>
        <v>0</v>
      </c>
      <c r="CA582" s="99">
        <f>CA5</f>
        <v>1</v>
      </c>
      <c r="CB582" s="100"/>
      <c r="CC582" s="110"/>
      <c r="CD582" s="95">
        <f t="shared" si="651"/>
        <v>0</v>
      </c>
      <c r="CE582" s="15"/>
      <c r="CF582" s="24">
        <f t="shared" si="611"/>
        <v>0</v>
      </c>
      <c r="CG582" s="5">
        <v>0</v>
      </c>
      <c r="CH582" s="63"/>
      <c r="CI582" s="15"/>
      <c r="CJ582" s="13"/>
      <c r="CK582" s="98">
        <f t="shared" si="652"/>
        <v>0</v>
      </c>
      <c r="CL582" s="99">
        <f>CL5</f>
        <v>1</v>
      </c>
      <c r="CM582" s="100"/>
      <c r="CN582" s="110"/>
      <c r="CO582" s="95">
        <f t="shared" si="653"/>
        <v>0</v>
      </c>
      <c r="CP582" s="15"/>
      <c r="CQ582" s="24">
        <f t="shared" si="612"/>
        <v>0</v>
      </c>
      <c r="CR582" s="5">
        <v>0</v>
      </c>
      <c r="CS582" s="63"/>
      <c r="CT582" s="15"/>
      <c r="CU582" s="13"/>
      <c r="CV582" s="98">
        <f t="shared" si="654"/>
        <v>0</v>
      </c>
      <c r="CW582" s="99">
        <f>CW5</f>
        <v>1</v>
      </c>
      <c r="CX582" s="100"/>
      <c r="CY582" s="110"/>
      <c r="CZ582" s="95">
        <f t="shared" si="655"/>
        <v>0</v>
      </c>
      <c r="DA582" s="15"/>
      <c r="DB582" s="24">
        <f t="shared" si="613"/>
        <v>0</v>
      </c>
      <c r="DC582" s="5">
        <v>0</v>
      </c>
      <c r="DD582" s="63"/>
      <c r="DE582" s="15"/>
      <c r="DF582" s="13"/>
      <c r="DG582" s="98">
        <f t="shared" si="656"/>
        <v>0</v>
      </c>
      <c r="DH582" s="99">
        <f>DH5</f>
        <v>1</v>
      </c>
      <c r="DI582" s="100"/>
      <c r="DJ582" s="110"/>
      <c r="DK582" s="95">
        <f t="shared" si="657"/>
        <v>0</v>
      </c>
      <c r="DL582" s="15"/>
      <c r="DM582" s="24">
        <f t="shared" si="614"/>
        <v>0</v>
      </c>
      <c r="DN582" s="5">
        <v>0</v>
      </c>
      <c r="DO582" s="63"/>
      <c r="DP582" s="15"/>
      <c r="DQ582" s="13"/>
      <c r="DR582" s="98">
        <f t="shared" si="658"/>
        <v>0</v>
      </c>
      <c r="DS582" s="99">
        <f>DS5</f>
        <v>1</v>
      </c>
      <c r="DT582" s="100"/>
      <c r="DU582" s="110"/>
      <c r="DV582" s="95">
        <f t="shared" si="659"/>
        <v>0</v>
      </c>
      <c r="DW582" s="15"/>
      <c r="DX582" s="24">
        <f t="shared" si="615"/>
        <v>0</v>
      </c>
      <c r="DY582" s="5">
        <v>0</v>
      </c>
      <c r="DZ582" s="63"/>
      <c r="EA582" s="15"/>
      <c r="EB582" s="13"/>
      <c r="EC582" s="98">
        <f t="shared" si="660"/>
        <v>0</v>
      </c>
      <c r="ED582" s="99">
        <f>ED5</f>
        <v>1</v>
      </c>
      <c r="EE582" s="100"/>
      <c r="EF582" s="110"/>
      <c r="EG582" s="95">
        <f t="shared" si="661"/>
        <v>0</v>
      </c>
      <c r="EH582" s="15"/>
      <c r="EI582" s="24">
        <f t="shared" si="616"/>
        <v>0</v>
      </c>
      <c r="EJ582" s="5">
        <v>0</v>
      </c>
      <c r="EK582" s="63"/>
      <c r="EL582" s="15"/>
      <c r="EM582" s="13"/>
      <c r="EN582" s="98">
        <f t="shared" si="662"/>
        <v>0</v>
      </c>
      <c r="EO582" s="99">
        <f>EO5</f>
        <v>1</v>
      </c>
      <c r="EP582" s="100"/>
      <c r="EQ582" s="110"/>
      <c r="ER582" s="95">
        <f t="shared" si="663"/>
        <v>0</v>
      </c>
      <c r="ES582" s="15"/>
      <c r="ET582" s="24">
        <f t="shared" si="617"/>
        <v>0</v>
      </c>
      <c r="EU582" s="5">
        <v>0</v>
      </c>
      <c r="EV582" s="63"/>
      <c r="EW582" s="15"/>
      <c r="EX582" s="13"/>
      <c r="EY582" s="98">
        <f t="shared" si="664"/>
        <v>0</v>
      </c>
      <c r="EZ582" s="99">
        <f>EZ5</f>
        <v>1</v>
      </c>
      <c r="FA582" s="100"/>
      <c r="FB582" s="110"/>
      <c r="FC582" s="95">
        <f t="shared" si="665"/>
        <v>0</v>
      </c>
      <c r="FD582" s="15"/>
      <c r="FE582" s="24">
        <f t="shared" si="618"/>
        <v>0</v>
      </c>
      <c r="FF582" s="5">
        <v>0</v>
      </c>
      <c r="FG582" s="63"/>
      <c r="FH582" s="15"/>
      <c r="FI582" s="13"/>
      <c r="FJ582" s="98">
        <f t="shared" si="666"/>
        <v>0</v>
      </c>
      <c r="FK582" s="99">
        <f>FK5</f>
        <v>1</v>
      </c>
      <c r="FL582" s="100"/>
      <c r="FM582" s="110"/>
      <c r="FN582" s="95">
        <f t="shared" si="667"/>
        <v>0</v>
      </c>
      <c r="FO582" s="15"/>
      <c r="FP582" s="24">
        <f t="shared" si="619"/>
        <v>0</v>
      </c>
      <c r="FQ582" s="5">
        <v>0</v>
      </c>
      <c r="FR582" s="8">
        <v>0</v>
      </c>
      <c r="FS582" s="84">
        <f t="shared" si="620"/>
        <v>500</v>
      </c>
      <c r="FT582" s="85">
        <f t="shared" si="621"/>
        <v>500</v>
      </c>
      <c r="FU582" s="85">
        <f t="shared" si="622"/>
        <v>500</v>
      </c>
      <c r="FV582" s="85">
        <f t="shared" si="623"/>
        <v>10.608000000000001</v>
      </c>
      <c r="FW582" s="85">
        <f t="shared" si="624"/>
        <v>500</v>
      </c>
      <c r="FX582" s="85">
        <f t="shared" si="625"/>
        <v>500</v>
      </c>
      <c r="FY582" s="85">
        <f t="shared" si="626"/>
        <v>500</v>
      </c>
      <c r="FZ582" s="85">
        <f t="shared" si="627"/>
        <v>500</v>
      </c>
      <c r="GA582" s="85">
        <f t="shared" si="628"/>
        <v>500</v>
      </c>
      <c r="GB582" s="85">
        <f t="shared" si="629"/>
        <v>500</v>
      </c>
      <c r="GC582" s="85">
        <f t="shared" si="630"/>
        <v>500</v>
      </c>
      <c r="GD582" s="85">
        <f t="shared" si="631"/>
        <v>500</v>
      </c>
      <c r="GE582" s="85">
        <f t="shared" si="632"/>
        <v>500</v>
      </c>
      <c r="GF582" s="85">
        <f t="shared" si="633"/>
        <v>500</v>
      </c>
      <c r="GG582" s="85">
        <f t="shared" si="634"/>
        <v>500</v>
      </c>
      <c r="GH582" s="101">
        <f t="shared" si="668"/>
        <v>1</v>
      </c>
      <c r="GI582" s="102">
        <f t="shared" si="669"/>
        <v>10.608000000000001</v>
      </c>
      <c r="GJ582" s="102">
        <f t="shared" si="670"/>
        <v>10.608000000000001</v>
      </c>
      <c r="GK582" s="79">
        <f>ROW()</f>
        <v>582</v>
      </c>
    </row>
    <row r="583" spans="1:193" s="12" customFormat="1" ht="50.1" customHeight="1">
      <c r="A583" s="17">
        <f>ROW()</f>
        <v>583</v>
      </c>
      <c r="B583" s="32">
        <f t="shared" si="635"/>
        <v>577</v>
      </c>
      <c r="C583" s="33">
        <f t="shared" si="636"/>
        <v>577</v>
      </c>
      <c r="D583" s="31" t="s">
        <v>145</v>
      </c>
      <c r="E583" s="390">
        <f t="shared" ref="E583:E646" si="671">MIN(FS583:GG583)</f>
        <v>10.608000000000001</v>
      </c>
      <c r="F583" s="107">
        <f t="shared" si="637"/>
        <v>10.608000000000001</v>
      </c>
      <c r="G583" s="3">
        <v>0</v>
      </c>
      <c r="H583" s="4">
        <v>0</v>
      </c>
      <c r="I583" s="63"/>
      <c r="J583" s="15"/>
      <c r="K583" s="13"/>
      <c r="L583" s="98">
        <f t="shared" si="638"/>
        <v>0</v>
      </c>
      <c r="M583" s="99">
        <f>M5</f>
        <v>0.94499999999999995</v>
      </c>
      <c r="N583" s="100"/>
      <c r="O583" s="110"/>
      <c r="P583" s="95">
        <f t="shared" si="639"/>
        <v>0</v>
      </c>
      <c r="Q583" s="15"/>
      <c r="R583" s="24">
        <f t="shared" ref="R583:R646" si="672">IF(ISBLANK(P583),0,IF(P583=0,0,RANK(P583,FS583:GG583,1)))</f>
        <v>0</v>
      </c>
      <c r="S583" s="25">
        <v>0</v>
      </c>
      <c r="T583" s="63"/>
      <c r="U583" s="15"/>
      <c r="V583" s="13"/>
      <c r="W583" s="98">
        <f t="shared" si="640"/>
        <v>0</v>
      </c>
      <c r="X583" s="99">
        <f>X5</f>
        <v>0.97</v>
      </c>
      <c r="Y583" s="100"/>
      <c r="Z583" s="110"/>
      <c r="AA583" s="95">
        <f t="shared" si="641"/>
        <v>0</v>
      </c>
      <c r="AB583" s="15"/>
      <c r="AC583" s="24">
        <f t="shared" ref="AC583:AC646" si="673">IF(ISBLANK(AA583),0,IF(AA583=0,0,RANK(AA583,FS583:GG583,1)))</f>
        <v>0</v>
      </c>
      <c r="AD583" s="5">
        <v>0</v>
      </c>
      <c r="AE583" s="63"/>
      <c r="AF583" s="15"/>
      <c r="AG583" s="13"/>
      <c r="AH583" s="98">
        <f t="shared" si="642"/>
        <v>0</v>
      </c>
      <c r="AI583" s="99">
        <f>AI5</f>
        <v>0.95499999999999996</v>
      </c>
      <c r="AJ583" s="100"/>
      <c r="AK583" s="110"/>
      <c r="AL583" s="95">
        <f t="shared" si="643"/>
        <v>0</v>
      </c>
      <c r="AM583" s="15"/>
      <c r="AN583" s="24">
        <f t="shared" ref="AN583:AN646" si="674">IF(ISBLANK(AL583),0,IF(AL583=0,0,RANK(AL583,FS583:GG583,1)))</f>
        <v>0</v>
      </c>
      <c r="AO583" s="5">
        <v>0</v>
      </c>
      <c r="AP583" s="63"/>
      <c r="AQ583" s="15"/>
      <c r="AR583" s="13"/>
      <c r="AS583" s="98">
        <f t="shared" si="644"/>
        <v>1</v>
      </c>
      <c r="AT583" s="99">
        <f>AT5</f>
        <v>0.96</v>
      </c>
      <c r="AU583" s="100">
        <v>11.05</v>
      </c>
      <c r="AV583" s="110"/>
      <c r="AW583" s="95">
        <f t="shared" si="645"/>
        <v>10.608000000000001</v>
      </c>
      <c r="AX583" s="15"/>
      <c r="AY583" s="24">
        <f t="shared" ref="AY583:AY646" si="675">IF(ISBLANK(AW583),0,IF(AW583=0,0,RANK(AW583,FS583:GG583,1)))</f>
        <v>1</v>
      </c>
      <c r="AZ583" s="5">
        <v>0</v>
      </c>
      <c r="BA583" s="63"/>
      <c r="BB583" s="15"/>
      <c r="BC583" s="13"/>
      <c r="BD583" s="98">
        <f t="shared" si="646"/>
        <v>0</v>
      </c>
      <c r="BE583" s="99">
        <f>BE5</f>
        <v>0.98</v>
      </c>
      <c r="BF583" s="100"/>
      <c r="BG583" s="110"/>
      <c r="BH583" s="95">
        <f t="shared" si="647"/>
        <v>0</v>
      </c>
      <c r="BI583" s="15"/>
      <c r="BJ583" s="24">
        <f t="shared" ref="BJ583:BJ646" si="676">IF(ISBLANK(BH583),0,IF(BH583=0,0,RANK(BH583,FS583:GG583,1)))</f>
        <v>0</v>
      </c>
      <c r="BK583" s="5">
        <v>0</v>
      </c>
      <c r="BL583" s="63"/>
      <c r="BM583" s="15"/>
      <c r="BN583" s="13"/>
      <c r="BO583" s="98">
        <f t="shared" si="648"/>
        <v>0</v>
      </c>
      <c r="BP583" s="99">
        <f>BP5</f>
        <v>0.94499999999999995</v>
      </c>
      <c r="BQ583" s="100"/>
      <c r="BR583" s="110"/>
      <c r="BS583" s="95">
        <f t="shared" si="649"/>
        <v>0</v>
      </c>
      <c r="BT583" s="15"/>
      <c r="BU583" s="24">
        <f t="shared" ref="BU583:BU646" si="677">IF(ISBLANK(BS583),0,IF(BS583=0,0,RANK(BS583,FS583:GG583,1)))</f>
        <v>0</v>
      </c>
      <c r="BV583" s="5">
        <v>0</v>
      </c>
      <c r="BW583" s="63"/>
      <c r="BX583" s="15"/>
      <c r="BY583" s="13"/>
      <c r="BZ583" s="98">
        <f t="shared" si="650"/>
        <v>0</v>
      </c>
      <c r="CA583" s="99">
        <f>CA5</f>
        <v>1</v>
      </c>
      <c r="CB583" s="100"/>
      <c r="CC583" s="110"/>
      <c r="CD583" s="95">
        <f t="shared" si="651"/>
        <v>0</v>
      </c>
      <c r="CE583" s="15"/>
      <c r="CF583" s="24">
        <f t="shared" ref="CF583:CF646" si="678">IF(ISBLANK(CD583),0,IF(CD583=0,0,RANK(CD583,FS583:GG583,1)))</f>
        <v>0</v>
      </c>
      <c r="CG583" s="5">
        <v>0</v>
      </c>
      <c r="CH583" s="63"/>
      <c r="CI583" s="15"/>
      <c r="CJ583" s="13"/>
      <c r="CK583" s="98">
        <f t="shared" si="652"/>
        <v>0</v>
      </c>
      <c r="CL583" s="99">
        <f>CL5</f>
        <v>1</v>
      </c>
      <c r="CM583" s="100"/>
      <c r="CN583" s="110"/>
      <c r="CO583" s="95">
        <f t="shared" si="653"/>
        <v>0</v>
      </c>
      <c r="CP583" s="15"/>
      <c r="CQ583" s="24">
        <f t="shared" ref="CQ583:CQ646" si="679">IF(ISBLANK(CO583),0,IF(CO583=0,0,RANK(CO583,FS583:GG583,1)))</f>
        <v>0</v>
      </c>
      <c r="CR583" s="5">
        <v>0</v>
      </c>
      <c r="CS583" s="63"/>
      <c r="CT583" s="15"/>
      <c r="CU583" s="13"/>
      <c r="CV583" s="98">
        <f t="shared" si="654"/>
        <v>0</v>
      </c>
      <c r="CW583" s="99">
        <f>CW5</f>
        <v>1</v>
      </c>
      <c r="CX583" s="100"/>
      <c r="CY583" s="110"/>
      <c r="CZ583" s="95">
        <f t="shared" si="655"/>
        <v>0</v>
      </c>
      <c r="DA583" s="15"/>
      <c r="DB583" s="24">
        <f t="shared" ref="DB583:DB646" si="680">IF(ISBLANK(CZ583),0,IF(CZ583=0,0,RANK(CZ583,FS583:GG583,1)))</f>
        <v>0</v>
      </c>
      <c r="DC583" s="5">
        <v>0</v>
      </c>
      <c r="DD583" s="63"/>
      <c r="DE583" s="15"/>
      <c r="DF583" s="13"/>
      <c r="DG583" s="98">
        <f t="shared" si="656"/>
        <v>0</v>
      </c>
      <c r="DH583" s="99">
        <f>DH5</f>
        <v>1</v>
      </c>
      <c r="DI583" s="100"/>
      <c r="DJ583" s="110"/>
      <c r="DK583" s="95">
        <f t="shared" si="657"/>
        <v>0</v>
      </c>
      <c r="DL583" s="15"/>
      <c r="DM583" s="24">
        <f t="shared" ref="DM583:DM646" si="681">IF(ISBLANK(DK583),0,IF(DK583=0,0,RANK(DK583,FS583:GG583,1)))</f>
        <v>0</v>
      </c>
      <c r="DN583" s="5">
        <v>0</v>
      </c>
      <c r="DO583" s="63"/>
      <c r="DP583" s="15"/>
      <c r="DQ583" s="13"/>
      <c r="DR583" s="98">
        <f t="shared" si="658"/>
        <v>0</v>
      </c>
      <c r="DS583" s="99">
        <f>DS5</f>
        <v>1</v>
      </c>
      <c r="DT583" s="100"/>
      <c r="DU583" s="110"/>
      <c r="DV583" s="95">
        <f t="shared" si="659"/>
        <v>0</v>
      </c>
      <c r="DW583" s="15"/>
      <c r="DX583" s="24">
        <f t="shared" ref="DX583:DX646" si="682">IF(ISBLANK(DV583),0,IF(DV583=0,0,RANK(DV583,FS583:GG583,1)))</f>
        <v>0</v>
      </c>
      <c r="DY583" s="5">
        <v>0</v>
      </c>
      <c r="DZ583" s="63"/>
      <c r="EA583" s="15"/>
      <c r="EB583" s="13"/>
      <c r="EC583" s="98">
        <f t="shared" si="660"/>
        <v>0</v>
      </c>
      <c r="ED583" s="99">
        <f>ED5</f>
        <v>1</v>
      </c>
      <c r="EE583" s="100"/>
      <c r="EF583" s="110"/>
      <c r="EG583" s="95">
        <f t="shared" si="661"/>
        <v>0</v>
      </c>
      <c r="EH583" s="15"/>
      <c r="EI583" s="24">
        <f t="shared" ref="EI583:EI646" si="683">IF(ISBLANK(EG583),0,IF(EG583=0,0,RANK(EG583,FS583:GG583,1)))</f>
        <v>0</v>
      </c>
      <c r="EJ583" s="5">
        <v>0</v>
      </c>
      <c r="EK583" s="63"/>
      <c r="EL583" s="15"/>
      <c r="EM583" s="13"/>
      <c r="EN583" s="98">
        <f t="shared" si="662"/>
        <v>0</v>
      </c>
      <c r="EO583" s="99">
        <f>EO5</f>
        <v>1</v>
      </c>
      <c r="EP583" s="100"/>
      <c r="EQ583" s="110"/>
      <c r="ER583" s="95">
        <f t="shared" si="663"/>
        <v>0</v>
      </c>
      <c r="ES583" s="15"/>
      <c r="ET583" s="24">
        <f t="shared" ref="ET583:ET646" si="684">IF(ISBLANK(ER583),0,IF(ER583=0,0,RANK(ER583,FS583:GG583,1)))</f>
        <v>0</v>
      </c>
      <c r="EU583" s="5">
        <v>0</v>
      </c>
      <c r="EV583" s="63"/>
      <c r="EW583" s="15"/>
      <c r="EX583" s="13"/>
      <c r="EY583" s="98">
        <f t="shared" si="664"/>
        <v>0</v>
      </c>
      <c r="EZ583" s="99">
        <f>EZ5</f>
        <v>1</v>
      </c>
      <c r="FA583" s="100"/>
      <c r="FB583" s="110"/>
      <c r="FC583" s="95">
        <f t="shared" si="665"/>
        <v>0</v>
      </c>
      <c r="FD583" s="15"/>
      <c r="FE583" s="24">
        <f t="shared" ref="FE583:FE646" si="685">IF(ISBLANK(FC583),0,IF(FC583=0,0,RANK(FC583,FS583:GG583,1)))</f>
        <v>0</v>
      </c>
      <c r="FF583" s="5">
        <v>0</v>
      </c>
      <c r="FG583" s="63"/>
      <c r="FH583" s="15"/>
      <c r="FI583" s="13"/>
      <c r="FJ583" s="98">
        <f t="shared" si="666"/>
        <v>0</v>
      </c>
      <c r="FK583" s="99">
        <f>FK5</f>
        <v>1</v>
      </c>
      <c r="FL583" s="100"/>
      <c r="FM583" s="110"/>
      <c r="FN583" s="95">
        <f t="shared" si="667"/>
        <v>0</v>
      </c>
      <c r="FO583" s="15"/>
      <c r="FP583" s="24">
        <f t="shared" ref="FP583:FP646" si="686">IF(ISBLANK(FN583),0,IF(FN583=0,0,RANK(FN583,FS583:GG583,1)))</f>
        <v>0</v>
      </c>
      <c r="FQ583" s="5">
        <v>0</v>
      </c>
      <c r="FR583" s="8">
        <v>0</v>
      </c>
      <c r="FS583" s="84">
        <f t="shared" si="620"/>
        <v>500</v>
      </c>
      <c r="FT583" s="85">
        <f t="shared" si="621"/>
        <v>500</v>
      </c>
      <c r="FU583" s="85">
        <f t="shared" si="622"/>
        <v>500</v>
      </c>
      <c r="FV583" s="85">
        <f t="shared" si="623"/>
        <v>10.608000000000001</v>
      </c>
      <c r="FW583" s="85">
        <f t="shared" si="624"/>
        <v>500</v>
      </c>
      <c r="FX583" s="85">
        <f t="shared" si="625"/>
        <v>500</v>
      </c>
      <c r="FY583" s="85">
        <f t="shared" si="626"/>
        <v>500</v>
      </c>
      <c r="FZ583" s="85">
        <f t="shared" si="627"/>
        <v>500</v>
      </c>
      <c r="GA583" s="85">
        <f t="shared" si="628"/>
        <v>500</v>
      </c>
      <c r="GB583" s="85">
        <f t="shared" si="629"/>
        <v>500</v>
      </c>
      <c r="GC583" s="85">
        <f t="shared" si="630"/>
        <v>500</v>
      </c>
      <c r="GD583" s="85">
        <f t="shared" si="631"/>
        <v>500</v>
      </c>
      <c r="GE583" s="85">
        <f t="shared" si="632"/>
        <v>500</v>
      </c>
      <c r="GF583" s="85">
        <f t="shared" si="633"/>
        <v>500</v>
      </c>
      <c r="GG583" s="85">
        <f t="shared" si="634"/>
        <v>500</v>
      </c>
      <c r="GH583" s="101">
        <f t="shared" si="668"/>
        <v>1</v>
      </c>
      <c r="GI583" s="102">
        <f t="shared" si="669"/>
        <v>10.608000000000001</v>
      </c>
      <c r="GJ583" s="102">
        <f t="shared" si="670"/>
        <v>10.608000000000001</v>
      </c>
      <c r="GK583" s="79">
        <f>ROW()</f>
        <v>583</v>
      </c>
    </row>
    <row r="584" spans="1:193" s="12" customFormat="1" ht="50.1" customHeight="1">
      <c r="A584" s="17">
        <f>ROW()</f>
        <v>584</v>
      </c>
      <c r="B584" s="32">
        <f t="shared" si="635"/>
        <v>578</v>
      </c>
      <c r="C584" s="33">
        <f t="shared" si="636"/>
        <v>578</v>
      </c>
      <c r="D584" s="31" t="s">
        <v>146</v>
      </c>
      <c r="E584" s="390">
        <f t="shared" si="671"/>
        <v>15.882614999999998</v>
      </c>
      <c r="F584" s="107">
        <f t="shared" si="637"/>
        <v>15.882614999999998</v>
      </c>
      <c r="G584" s="3">
        <v>0</v>
      </c>
      <c r="H584" s="4">
        <v>0</v>
      </c>
      <c r="I584" s="63"/>
      <c r="J584" s="15"/>
      <c r="K584" s="13"/>
      <c r="L584" s="98">
        <f t="shared" si="638"/>
        <v>1</v>
      </c>
      <c r="M584" s="99">
        <f>M5</f>
        <v>0.94499999999999995</v>
      </c>
      <c r="N584" s="100">
        <v>16.806999999999999</v>
      </c>
      <c r="O584" s="110">
        <v>151969</v>
      </c>
      <c r="P584" s="95">
        <f t="shared" si="639"/>
        <v>15.882614999999998</v>
      </c>
      <c r="Q584" s="15"/>
      <c r="R584" s="24">
        <f t="shared" si="672"/>
        <v>1</v>
      </c>
      <c r="S584" s="25">
        <v>0</v>
      </c>
      <c r="T584" s="63"/>
      <c r="U584" s="15"/>
      <c r="V584" s="13"/>
      <c r="W584" s="98">
        <f t="shared" si="640"/>
        <v>0</v>
      </c>
      <c r="X584" s="99">
        <f>X5</f>
        <v>0.97</v>
      </c>
      <c r="Y584" s="100"/>
      <c r="Z584" s="110"/>
      <c r="AA584" s="95">
        <f t="shared" si="641"/>
        <v>0</v>
      </c>
      <c r="AB584" s="15"/>
      <c r="AC584" s="24">
        <f t="shared" si="673"/>
        <v>0</v>
      </c>
      <c r="AD584" s="5">
        <v>0</v>
      </c>
      <c r="AE584" s="63"/>
      <c r="AF584" s="15"/>
      <c r="AG584" s="13"/>
      <c r="AH584" s="98">
        <f t="shared" si="642"/>
        <v>0</v>
      </c>
      <c r="AI584" s="99">
        <f>AI5</f>
        <v>0.95499999999999996</v>
      </c>
      <c r="AJ584" s="100"/>
      <c r="AK584" s="110"/>
      <c r="AL584" s="95">
        <f t="shared" si="643"/>
        <v>0</v>
      </c>
      <c r="AM584" s="15"/>
      <c r="AN584" s="24">
        <f t="shared" si="674"/>
        <v>0</v>
      </c>
      <c r="AO584" s="5">
        <v>0</v>
      </c>
      <c r="AP584" s="63"/>
      <c r="AQ584" s="15"/>
      <c r="AR584" s="13"/>
      <c r="AS584" s="98">
        <f t="shared" si="644"/>
        <v>0</v>
      </c>
      <c r="AT584" s="99">
        <f>AT5</f>
        <v>0.96</v>
      </c>
      <c r="AU584" s="100"/>
      <c r="AV584" s="110"/>
      <c r="AW584" s="95">
        <f t="shared" si="645"/>
        <v>0</v>
      </c>
      <c r="AX584" s="15"/>
      <c r="AY584" s="24">
        <f t="shared" si="675"/>
        <v>0</v>
      </c>
      <c r="AZ584" s="5">
        <v>0</v>
      </c>
      <c r="BA584" s="63"/>
      <c r="BB584" s="15"/>
      <c r="BC584" s="13"/>
      <c r="BD584" s="98">
        <f t="shared" si="646"/>
        <v>0</v>
      </c>
      <c r="BE584" s="99">
        <f>BE5</f>
        <v>0.98</v>
      </c>
      <c r="BF584" s="100"/>
      <c r="BG584" s="110"/>
      <c r="BH584" s="95">
        <f t="shared" si="647"/>
        <v>0</v>
      </c>
      <c r="BI584" s="15"/>
      <c r="BJ584" s="24">
        <f t="shared" si="676"/>
        <v>0</v>
      </c>
      <c r="BK584" s="5">
        <v>0</v>
      </c>
      <c r="BL584" s="63"/>
      <c r="BM584" s="15"/>
      <c r="BN584" s="13"/>
      <c r="BO584" s="98">
        <f t="shared" si="648"/>
        <v>0</v>
      </c>
      <c r="BP584" s="99">
        <f>BP5</f>
        <v>0.94499999999999995</v>
      </c>
      <c r="BQ584" s="100"/>
      <c r="BR584" s="110"/>
      <c r="BS584" s="95">
        <f t="shared" si="649"/>
        <v>0</v>
      </c>
      <c r="BT584" s="15"/>
      <c r="BU584" s="24">
        <f t="shared" si="677"/>
        <v>0</v>
      </c>
      <c r="BV584" s="5">
        <v>0</v>
      </c>
      <c r="BW584" s="63"/>
      <c r="BX584" s="15"/>
      <c r="BY584" s="13"/>
      <c r="BZ584" s="98">
        <f t="shared" si="650"/>
        <v>0</v>
      </c>
      <c r="CA584" s="99">
        <f>CA5</f>
        <v>1</v>
      </c>
      <c r="CB584" s="100"/>
      <c r="CC584" s="110"/>
      <c r="CD584" s="95">
        <f t="shared" si="651"/>
        <v>0</v>
      </c>
      <c r="CE584" s="15"/>
      <c r="CF584" s="24">
        <f t="shared" si="678"/>
        <v>0</v>
      </c>
      <c r="CG584" s="5">
        <v>0</v>
      </c>
      <c r="CH584" s="63"/>
      <c r="CI584" s="15"/>
      <c r="CJ584" s="13"/>
      <c r="CK584" s="98">
        <f t="shared" si="652"/>
        <v>0</v>
      </c>
      <c r="CL584" s="99">
        <f>CL5</f>
        <v>1</v>
      </c>
      <c r="CM584" s="100"/>
      <c r="CN584" s="110"/>
      <c r="CO584" s="95">
        <f t="shared" si="653"/>
        <v>0</v>
      </c>
      <c r="CP584" s="15"/>
      <c r="CQ584" s="24">
        <f t="shared" si="679"/>
        <v>0</v>
      </c>
      <c r="CR584" s="5">
        <v>0</v>
      </c>
      <c r="CS584" s="63"/>
      <c r="CT584" s="15"/>
      <c r="CU584" s="13"/>
      <c r="CV584" s="98">
        <f t="shared" si="654"/>
        <v>0</v>
      </c>
      <c r="CW584" s="99">
        <f>CW5</f>
        <v>1</v>
      </c>
      <c r="CX584" s="100"/>
      <c r="CY584" s="110"/>
      <c r="CZ584" s="95">
        <f t="shared" si="655"/>
        <v>0</v>
      </c>
      <c r="DA584" s="15"/>
      <c r="DB584" s="24">
        <f t="shared" si="680"/>
        <v>0</v>
      </c>
      <c r="DC584" s="5">
        <v>0</v>
      </c>
      <c r="DD584" s="63"/>
      <c r="DE584" s="15"/>
      <c r="DF584" s="13"/>
      <c r="DG584" s="98">
        <f t="shared" si="656"/>
        <v>0</v>
      </c>
      <c r="DH584" s="99">
        <f>DH5</f>
        <v>1</v>
      </c>
      <c r="DI584" s="100"/>
      <c r="DJ584" s="110"/>
      <c r="DK584" s="95">
        <f t="shared" si="657"/>
        <v>0</v>
      </c>
      <c r="DL584" s="15"/>
      <c r="DM584" s="24">
        <f t="shared" si="681"/>
        <v>0</v>
      </c>
      <c r="DN584" s="5">
        <v>0</v>
      </c>
      <c r="DO584" s="63"/>
      <c r="DP584" s="15"/>
      <c r="DQ584" s="13"/>
      <c r="DR584" s="98">
        <f t="shared" si="658"/>
        <v>0</v>
      </c>
      <c r="DS584" s="99">
        <f>DS5</f>
        <v>1</v>
      </c>
      <c r="DT584" s="100"/>
      <c r="DU584" s="110"/>
      <c r="DV584" s="95">
        <f t="shared" si="659"/>
        <v>0</v>
      </c>
      <c r="DW584" s="15"/>
      <c r="DX584" s="24">
        <f t="shared" si="682"/>
        <v>0</v>
      </c>
      <c r="DY584" s="5">
        <v>0</v>
      </c>
      <c r="DZ584" s="63"/>
      <c r="EA584" s="15"/>
      <c r="EB584" s="13"/>
      <c r="EC584" s="98">
        <f t="shared" si="660"/>
        <v>0</v>
      </c>
      <c r="ED584" s="99">
        <f>ED5</f>
        <v>1</v>
      </c>
      <c r="EE584" s="100"/>
      <c r="EF584" s="110"/>
      <c r="EG584" s="95">
        <f t="shared" si="661"/>
        <v>0</v>
      </c>
      <c r="EH584" s="15"/>
      <c r="EI584" s="24">
        <f t="shared" si="683"/>
        <v>0</v>
      </c>
      <c r="EJ584" s="5">
        <v>0</v>
      </c>
      <c r="EK584" s="63"/>
      <c r="EL584" s="15"/>
      <c r="EM584" s="13"/>
      <c r="EN584" s="98">
        <f t="shared" si="662"/>
        <v>0</v>
      </c>
      <c r="EO584" s="99">
        <f>EO5</f>
        <v>1</v>
      </c>
      <c r="EP584" s="100"/>
      <c r="EQ584" s="110"/>
      <c r="ER584" s="95">
        <f t="shared" si="663"/>
        <v>0</v>
      </c>
      <c r="ES584" s="15"/>
      <c r="ET584" s="24">
        <f t="shared" si="684"/>
        <v>0</v>
      </c>
      <c r="EU584" s="5">
        <v>0</v>
      </c>
      <c r="EV584" s="63"/>
      <c r="EW584" s="15"/>
      <c r="EX584" s="13"/>
      <c r="EY584" s="98">
        <f t="shared" si="664"/>
        <v>0</v>
      </c>
      <c r="EZ584" s="99">
        <f>EZ5</f>
        <v>1</v>
      </c>
      <c r="FA584" s="100"/>
      <c r="FB584" s="110"/>
      <c r="FC584" s="95">
        <f t="shared" si="665"/>
        <v>0</v>
      </c>
      <c r="FD584" s="15"/>
      <c r="FE584" s="24">
        <f t="shared" si="685"/>
        <v>0</v>
      </c>
      <c r="FF584" s="5">
        <v>0</v>
      </c>
      <c r="FG584" s="63"/>
      <c r="FH584" s="15"/>
      <c r="FI584" s="13"/>
      <c r="FJ584" s="98">
        <f t="shared" si="666"/>
        <v>0</v>
      </c>
      <c r="FK584" s="99">
        <f>FK5</f>
        <v>1</v>
      </c>
      <c r="FL584" s="100"/>
      <c r="FM584" s="110"/>
      <c r="FN584" s="95">
        <f t="shared" si="667"/>
        <v>0</v>
      </c>
      <c r="FO584" s="15"/>
      <c r="FP584" s="24">
        <f t="shared" si="686"/>
        <v>0</v>
      </c>
      <c r="FQ584" s="5">
        <v>0</v>
      </c>
      <c r="FR584" s="8">
        <v>0</v>
      </c>
      <c r="FS584" s="84">
        <f t="shared" ref="FS584:FS647" si="687">IF(P584&lt;=0,500,P584)</f>
        <v>15.882614999999998</v>
      </c>
      <c r="FT584" s="85">
        <f t="shared" ref="FT584:FT647" si="688">IF(AA584&lt;=0,500,AA584)</f>
        <v>500</v>
      </c>
      <c r="FU584" s="85">
        <f t="shared" ref="FU584:FU647" si="689">IF(AL584&lt;=0,500,AL584)</f>
        <v>500</v>
      </c>
      <c r="FV584" s="85">
        <f t="shared" ref="FV584:FV647" si="690">IF(AW584&lt;=0,500,AW584)</f>
        <v>500</v>
      </c>
      <c r="FW584" s="85">
        <f t="shared" ref="FW584:FW647" si="691">IF(BH584&lt;=0,500,BH584)</f>
        <v>500</v>
      </c>
      <c r="FX584" s="85">
        <f t="shared" ref="FX584:FX647" si="692">IF(BS584&lt;=0,500,BS584)</f>
        <v>500</v>
      </c>
      <c r="FY584" s="85">
        <f t="shared" ref="FY584:FY647" si="693">IF(CD584&lt;=0,500,CD584)</f>
        <v>500</v>
      </c>
      <c r="FZ584" s="85">
        <f t="shared" ref="FZ584:FZ647" si="694">IF(CO584&lt;=0,500,CO584)</f>
        <v>500</v>
      </c>
      <c r="GA584" s="85">
        <f t="shared" ref="GA584:GA647" si="695">IF(CZ584&lt;=0,500,CZ584)</f>
        <v>500</v>
      </c>
      <c r="GB584" s="85">
        <f t="shared" ref="GB584:GB647" si="696">IF(DK584&lt;=0,500,DK584)</f>
        <v>500</v>
      </c>
      <c r="GC584" s="85">
        <f t="shared" ref="GC584:GC647" si="697">IF(DV584&lt;=0,500,DV584)</f>
        <v>500</v>
      </c>
      <c r="GD584" s="85">
        <f t="shared" ref="GD584:GD647" si="698">IF(EG584&lt;=0,500,EG584)</f>
        <v>500</v>
      </c>
      <c r="GE584" s="85">
        <f t="shared" ref="GE584:GE647" si="699">IF(ER584&lt;=0,500,ER584)</f>
        <v>500</v>
      </c>
      <c r="GF584" s="85">
        <f t="shared" ref="GF584:GF647" si="700">IF(FC584&lt;=0,500,FC584)</f>
        <v>500</v>
      </c>
      <c r="GG584" s="85">
        <f t="shared" ref="GG584:GG647" si="701">IF(FN584&lt;=0,500,FN584)</f>
        <v>500</v>
      </c>
      <c r="GH584" s="101">
        <f t="shared" si="668"/>
        <v>1</v>
      </c>
      <c r="GI584" s="102">
        <f t="shared" si="669"/>
        <v>15.882614999999998</v>
      </c>
      <c r="GJ584" s="102">
        <f t="shared" si="670"/>
        <v>15.882614999999998</v>
      </c>
      <c r="GK584" s="79">
        <f>ROW()</f>
        <v>584</v>
      </c>
    </row>
    <row r="585" spans="1:193" s="12" customFormat="1" ht="50.1" customHeight="1">
      <c r="A585" s="17">
        <f>ROW()</f>
        <v>585</v>
      </c>
      <c r="B585" s="32">
        <f t="shared" ref="B585:B648" si="702">A585-6</f>
        <v>579</v>
      </c>
      <c r="C585" s="33">
        <f t="shared" ref="C585:C648" si="703">IF(ISTEXT(D585),B585,0)</f>
        <v>579</v>
      </c>
      <c r="D585" s="31" t="s">
        <v>147</v>
      </c>
      <c r="E585" s="390">
        <f t="shared" si="671"/>
        <v>8.8143899999999995</v>
      </c>
      <c r="F585" s="107">
        <f t="shared" si="637"/>
        <v>9.6358199999999989</v>
      </c>
      <c r="G585" s="3">
        <v>0</v>
      </c>
      <c r="H585" s="4">
        <v>0</v>
      </c>
      <c r="I585" s="63"/>
      <c r="J585" s="15"/>
      <c r="K585" s="13"/>
      <c r="L585" s="98">
        <f t="shared" si="638"/>
        <v>0</v>
      </c>
      <c r="M585" s="99">
        <f>M5</f>
        <v>0.94499999999999995</v>
      </c>
      <c r="N585" s="100"/>
      <c r="O585" s="110"/>
      <c r="P585" s="95">
        <f t="shared" si="639"/>
        <v>0</v>
      </c>
      <c r="Q585" s="15"/>
      <c r="R585" s="24">
        <f t="shared" si="672"/>
        <v>0</v>
      </c>
      <c r="S585" s="25">
        <v>0</v>
      </c>
      <c r="T585" s="63"/>
      <c r="U585" s="15"/>
      <c r="V585" s="13"/>
      <c r="W585" s="98">
        <f t="shared" si="640"/>
        <v>1</v>
      </c>
      <c r="X585" s="99">
        <f>X5</f>
        <v>0.97</v>
      </c>
      <c r="Y585" s="100">
        <v>9.0869999999999997</v>
      </c>
      <c r="Z585" s="110"/>
      <c r="AA585" s="95">
        <f t="shared" si="641"/>
        <v>8.8143899999999995</v>
      </c>
      <c r="AB585" s="15"/>
      <c r="AC585" s="24">
        <f t="shared" si="673"/>
        <v>1</v>
      </c>
      <c r="AD585" s="5">
        <v>0</v>
      </c>
      <c r="AE585" s="63"/>
      <c r="AF585" s="15"/>
      <c r="AG585" s="13"/>
      <c r="AH585" s="98">
        <f t="shared" si="642"/>
        <v>1</v>
      </c>
      <c r="AI585" s="99">
        <f>AI5</f>
        <v>0.95499999999999996</v>
      </c>
      <c r="AJ585" s="100">
        <v>10.95</v>
      </c>
      <c r="AK585" s="110"/>
      <c r="AL585" s="95">
        <f t="shared" si="643"/>
        <v>10.457249999999998</v>
      </c>
      <c r="AM585" s="15"/>
      <c r="AN585" s="24">
        <f t="shared" si="674"/>
        <v>2</v>
      </c>
      <c r="AO585" s="5">
        <v>0</v>
      </c>
      <c r="AP585" s="63"/>
      <c r="AQ585" s="15"/>
      <c r="AR585" s="13"/>
      <c r="AS585" s="98">
        <f t="shared" si="644"/>
        <v>0</v>
      </c>
      <c r="AT585" s="99">
        <f>AT5</f>
        <v>0.96</v>
      </c>
      <c r="AU585" s="100"/>
      <c r="AV585" s="110"/>
      <c r="AW585" s="95">
        <f t="shared" si="645"/>
        <v>0</v>
      </c>
      <c r="AX585" s="15"/>
      <c r="AY585" s="24">
        <f t="shared" si="675"/>
        <v>0</v>
      </c>
      <c r="AZ585" s="5">
        <v>0</v>
      </c>
      <c r="BA585" s="63"/>
      <c r="BB585" s="15"/>
      <c r="BC585" s="13"/>
      <c r="BD585" s="98">
        <f t="shared" si="646"/>
        <v>0</v>
      </c>
      <c r="BE585" s="99">
        <f>BE5</f>
        <v>0.98</v>
      </c>
      <c r="BF585" s="100"/>
      <c r="BG585" s="110"/>
      <c r="BH585" s="95">
        <f t="shared" si="647"/>
        <v>0</v>
      </c>
      <c r="BI585" s="15"/>
      <c r="BJ585" s="24">
        <f t="shared" si="676"/>
        <v>0</v>
      </c>
      <c r="BK585" s="5">
        <v>0</v>
      </c>
      <c r="BL585" s="63"/>
      <c r="BM585" s="15"/>
      <c r="BN585" s="13"/>
      <c r="BO585" s="98">
        <f t="shared" si="648"/>
        <v>0</v>
      </c>
      <c r="BP585" s="99">
        <f>BP5</f>
        <v>0.94499999999999995</v>
      </c>
      <c r="BQ585" s="100"/>
      <c r="BR585" s="110"/>
      <c r="BS585" s="95">
        <f t="shared" si="649"/>
        <v>0</v>
      </c>
      <c r="BT585" s="15"/>
      <c r="BU585" s="24">
        <f t="shared" si="677"/>
        <v>0</v>
      </c>
      <c r="BV585" s="5">
        <v>0</v>
      </c>
      <c r="BW585" s="63"/>
      <c r="BX585" s="15"/>
      <c r="BY585" s="13"/>
      <c r="BZ585" s="98">
        <f t="shared" si="650"/>
        <v>0</v>
      </c>
      <c r="CA585" s="99">
        <f>CA5</f>
        <v>1</v>
      </c>
      <c r="CB585" s="100"/>
      <c r="CC585" s="110"/>
      <c r="CD585" s="95">
        <f t="shared" si="651"/>
        <v>0</v>
      </c>
      <c r="CE585" s="15"/>
      <c r="CF585" s="24">
        <f t="shared" si="678"/>
        <v>0</v>
      </c>
      <c r="CG585" s="5">
        <v>0</v>
      </c>
      <c r="CH585" s="63"/>
      <c r="CI585" s="15"/>
      <c r="CJ585" s="13"/>
      <c r="CK585" s="98">
        <f t="shared" si="652"/>
        <v>0</v>
      </c>
      <c r="CL585" s="99">
        <f>CL5</f>
        <v>1</v>
      </c>
      <c r="CM585" s="100"/>
      <c r="CN585" s="110"/>
      <c r="CO585" s="95">
        <f t="shared" si="653"/>
        <v>0</v>
      </c>
      <c r="CP585" s="15"/>
      <c r="CQ585" s="24">
        <f t="shared" si="679"/>
        <v>0</v>
      </c>
      <c r="CR585" s="5">
        <v>0</v>
      </c>
      <c r="CS585" s="63"/>
      <c r="CT585" s="15"/>
      <c r="CU585" s="13"/>
      <c r="CV585" s="98">
        <f t="shared" si="654"/>
        <v>0</v>
      </c>
      <c r="CW585" s="99">
        <f>CW5</f>
        <v>1</v>
      </c>
      <c r="CX585" s="100"/>
      <c r="CY585" s="110"/>
      <c r="CZ585" s="95">
        <f t="shared" si="655"/>
        <v>0</v>
      </c>
      <c r="DA585" s="15"/>
      <c r="DB585" s="24">
        <f t="shared" si="680"/>
        <v>0</v>
      </c>
      <c r="DC585" s="5">
        <v>0</v>
      </c>
      <c r="DD585" s="63"/>
      <c r="DE585" s="15"/>
      <c r="DF585" s="13"/>
      <c r="DG585" s="98">
        <f t="shared" si="656"/>
        <v>0</v>
      </c>
      <c r="DH585" s="99">
        <f>DH5</f>
        <v>1</v>
      </c>
      <c r="DI585" s="100"/>
      <c r="DJ585" s="110"/>
      <c r="DK585" s="95">
        <f t="shared" si="657"/>
        <v>0</v>
      </c>
      <c r="DL585" s="15"/>
      <c r="DM585" s="24">
        <f t="shared" si="681"/>
        <v>0</v>
      </c>
      <c r="DN585" s="5">
        <v>0</v>
      </c>
      <c r="DO585" s="63"/>
      <c r="DP585" s="15"/>
      <c r="DQ585" s="13"/>
      <c r="DR585" s="98">
        <f t="shared" si="658"/>
        <v>0</v>
      </c>
      <c r="DS585" s="99">
        <f>DS5</f>
        <v>1</v>
      </c>
      <c r="DT585" s="100"/>
      <c r="DU585" s="110"/>
      <c r="DV585" s="95">
        <f t="shared" si="659"/>
        <v>0</v>
      </c>
      <c r="DW585" s="15"/>
      <c r="DX585" s="24">
        <f t="shared" si="682"/>
        <v>0</v>
      </c>
      <c r="DY585" s="5">
        <v>0</v>
      </c>
      <c r="DZ585" s="63"/>
      <c r="EA585" s="15"/>
      <c r="EB585" s="13"/>
      <c r="EC585" s="98">
        <f t="shared" si="660"/>
        <v>0</v>
      </c>
      <c r="ED585" s="99">
        <f>ED5</f>
        <v>1</v>
      </c>
      <c r="EE585" s="100"/>
      <c r="EF585" s="110"/>
      <c r="EG585" s="95">
        <f t="shared" si="661"/>
        <v>0</v>
      </c>
      <c r="EH585" s="15"/>
      <c r="EI585" s="24">
        <f t="shared" si="683"/>
        <v>0</v>
      </c>
      <c r="EJ585" s="5">
        <v>0</v>
      </c>
      <c r="EK585" s="63"/>
      <c r="EL585" s="15"/>
      <c r="EM585" s="13"/>
      <c r="EN585" s="98">
        <f t="shared" si="662"/>
        <v>0</v>
      </c>
      <c r="EO585" s="99">
        <f>EO5</f>
        <v>1</v>
      </c>
      <c r="EP585" s="100"/>
      <c r="EQ585" s="110"/>
      <c r="ER585" s="95">
        <f t="shared" si="663"/>
        <v>0</v>
      </c>
      <c r="ES585" s="15"/>
      <c r="ET585" s="24">
        <f t="shared" si="684"/>
        <v>0</v>
      </c>
      <c r="EU585" s="5">
        <v>0</v>
      </c>
      <c r="EV585" s="63"/>
      <c r="EW585" s="15"/>
      <c r="EX585" s="13"/>
      <c r="EY585" s="98">
        <f t="shared" si="664"/>
        <v>0</v>
      </c>
      <c r="EZ585" s="99">
        <f>EZ5</f>
        <v>1</v>
      </c>
      <c r="FA585" s="100"/>
      <c r="FB585" s="110"/>
      <c r="FC585" s="95">
        <f t="shared" si="665"/>
        <v>0</v>
      </c>
      <c r="FD585" s="15"/>
      <c r="FE585" s="24">
        <f t="shared" si="685"/>
        <v>0</v>
      </c>
      <c r="FF585" s="5">
        <v>0</v>
      </c>
      <c r="FG585" s="63"/>
      <c r="FH585" s="15"/>
      <c r="FI585" s="13"/>
      <c r="FJ585" s="98">
        <f t="shared" si="666"/>
        <v>0</v>
      </c>
      <c r="FK585" s="99">
        <f>FK5</f>
        <v>1</v>
      </c>
      <c r="FL585" s="100"/>
      <c r="FM585" s="110"/>
      <c r="FN585" s="95">
        <f t="shared" si="667"/>
        <v>0</v>
      </c>
      <c r="FO585" s="15"/>
      <c r="FP585" s="24">
        <f t="shared" si="686"/>
        <v>0</v>
      </c>
      <c r="FQ585" s="5">
        <v>0</v>
      </c>
      <c r="FR585" s="8">
        <v>0</v>
      </c>
      <c r="FS585" s="84">
        <f t="shared" si="687"/>
        <v>500</v>
      </c>
      <c r="FT585" s="85">
        <f t="shared" si="688"/>
        <v>8.8143899999999995</v>
      </c>
      <c r="FU585" s="85">
        <f t="shared" si="689"/>
        <v>10.457249999999998</v>
      </c>
      <c r="FV585" s="85">
        <f t="shared" si="690"/>
        <v>500</v>
      </c>
      <c r="FW585" s="85">
        <f t="shared" si="691"/>
        <v>500</v>
      </c>
      <c r="FX585" s="85">
        <f t="shared" si="692"/>
        <v>500</v>
      </c>
      <c r="FY585" s="85">
        <f t="shared" si="693"/>
        <v>500</v>
      </c>
      <c r="FZ585" s="85">
        <f t="shared" si="694"/>
        <v>500</v>
      </c>
      <c r="GA585" s="85">
        <f t="shared" si="695"/>
        <v>500</v>
      </c>
      <c r="GB585" s="85">
        <f t="shared" si="696"/>
        <v>500</v>
      </c>
      <c r="GC585" s="85">
        <f t="shared" si="697"/>
        <v>500</v>
      </c>
      <c r="GD585" s="85">
        <f t="shared" si="698"/>
        <v>500</v>
      </c>
      <c r="GE585" s="85">
        <f t="shared" si="699"/>
        <v>500</v>
      </c>
      <c r="GF585" s="85">
        <f t="shared" si="700"/>
        <v>500</v>
      </c>
      <c r="GG585" s="85">
        <f t="shared" si="701"/>
        <v>500</v>
      </c>
      <c r="GH585" s="101">
        <f t="shared" si="668"/>
        <v>2</v>
      </c>
      <c r="GI585" s="102">
        <f t="shared" si="669"/>
        <v>19.271639999999998</v>
      </c>
      <c r="GJ585" s="102">
        <f t="shared" si="670"/>
        <v>9.6358199999999989</v>
      </c>
      <c r="GK585" s="79">
        <f>ROW()</f>
        <v>585</v>
      </c>
    </row>
    <row r="586" spans="1:193" s="12" customFormat="1" ht="50.1" customHeight="1">
      <c r="A586" s="17">
        <f>ROW()</f>
        <v>586</v>
      </c>
      <c r="B586" s="32">
        <f t="shared" si="702"/>
        <v>580</v>
      </c>
      <c r="C586" s="33">
        <f t="shared" si="703"/>
        <v>580</v>
      </c>
      <c r="D586" s="31" t="s">
        <v>148</v>
      </c>
      <c r="E586" s="390">
        <f t="shared" si="671"/>
        <v>5.5679999999999996</v>
      </c>
      <c r="F586" s="107">
        <f t="shared" si="637"/>
        <v>5.5679999999999996</v>
      </c>
      <c r="G586" s="3">
        <v>0</v>
      </c>
      <c r="H586" s="4">
        <v>0</v>
      </c>
      <c r="I586" s="63"/>
      <c r="J586" s="15"/>
      <c r="K586" s="13"/>
      <c r="L586" s="98">
        <f t="shared" si="638"/>
        <v>0</v>
      </c>
      <c r="M586" s="99">
        <f>M5</f>
        <v>0.94499999999999995</v>
      </c>
      <c r="N586" s="100"/>
      <c r="O586" s="110"/>
      <c r="P586" s="95">
        <f t="shared" si="639"/>
        <v>0</v>
      </c>
      <c r="Q586" s="15"/>
      <c r="R586" s="24">
        <f t="shared" si="672"/>
        <v>0</v>
      </c>
      <c r="S586" s="25">
        <v>0</v>
      </c>
      <c r="T586" s="63"/>
      <c r="U586" s="15"/>
      <c r="V586" s="13"/>
      <c r="W586" s="98">
        <f t="shared" si="640"/>
        <v>0</v>
      </c>
      <c r="X586" s="99">
        <f>X5</f>
        <v>0.97</v>
      </c>
      <c r="Y586" s="100"/>
      <c r="Z586" s="110"/>
      <c r="AA586" s="95">
        <f t="shared" si="641"/>
        <v>0</v>
      </c>
      <c r="AB586" s="15"/>
      <c r="AC586" s="24">
        <f t="shared" si="673"/>
        <v>0</v>
      </c>
      <c r="AD586" s="5">
        <v>0</v>
      </c>
      <c r="AE586" s="63"/>
      <c r="AF586" s="15"/>
      <c r="AG586" s="13"/>
      <c r="AH586" s="98">
        <f t="shared" si="642"/>
        <v>0</v>
      </c>
      <c r="AI586" s="99">
        <f>AI5</f>
        <v>0.95499999999999996</v>
      </c>
      <c r="AJ586" s="100"/>
      <c r="AK586" s="110"/>
      <c r="AL586" s="95">
        <f t="shared" si="643"/>
        <v>0</v>
      </c>
      <c r="AM586" s="15"/>
      <c r="AN586" s="24">
        <f t="shared" si="674"/>
        <v>0</v>
      </c>
      <c r="AO586" s="5">
        <v>0</v>
      </c>
      <c r="AP586" s="63"/>
      <c r="AQ586" s="15"/>
      <c r="AR586" s="13"/>
      <c r="AS586" s="98">
        <f t="shared" si="644"/>
        <v>1</v>
      </c>
      <c r="AT586" s="99">
        <f>AT5</f>
        <v>0.96</v>
      </c>
      <c r="AU586" s="100">
        <v>5.8</v>
      </c>
      <c r="AV586" s="110"/>
      <c r="AW586" s="95">
        <f t="shared" si="645"/>
        <v>5.5679999999999996</v>
      </c>
      <c r="AX586" s="15"/>
      <c r="AY586" s="24">
        <f t="shared" si="675"/>
        <v>1</v>
      </c>
      <c r="AZ586" s="5">
        <v>0</v>
      </c>
      <c r="BA586" s="63"/>
      <c r="BB586" s="15"/>
      <c r="BC586" s="13"/>
      <c r="BD586" s="98">
        <f t="shared" si="646"/>
        <v>0</v>
      </c>
      <c r="BE586" s="99">
        <f>BE5</f>
        <v>0.98</v>
      </c>
      <c r="BF586" s="100"/>
      <c r="BG586" s="110"/>
      <c r="BH586" s="95">
        <f t="shared" si="647"/>
        <v>0</v>
      </c>
      <c r="BI586" s="15"/>
      <c r="BJ586" s="24">
        <f t="shared" si="676"/>
        <v>0</v>
      </c>
      <c r="BK586" s="5">
        <v>0</v>
      </c>
      <c r="BL586" s="63"/>
      <c r="BM586" s="15"/>
      <c r="BN586" s="13"/>
      <c r="BO586" s="98">
        <f t="shared" si="648"/>
        <v>0</v>
      </c>
      <c r="BP586" s="99">
        <f>BP5</f>
        <v>0.94499999999999995</v>
      </c>
      <c r="BQ586" s="100"/>
      <c r="BR586" s="110"/>
      <c r="BS586" s="95">
        <f t="shared" si="649"/>
        <v>0</v>
      </c>
      <c r="BT586" s="15"/>
      <c r="BU586" s="24">
        <f t="shared" si="677"/>
        <v>0</v>
      </c>
      <c r="BV586" s="5">
        <v>0</v>
      </c>
      <c r="BW586" s="63"/>
      <c r="BX586" s="15"/>
      <c r="BY586" s="13"/>
      <c r="BZ586" s="98">
        <f t="shared" si="650"/>
        <v>0</v>
      </c>
      <c r="CA586" s="99">
        <f>CA5</f>
        <v>1</v>
      </c>
      <c r="CB586" s="100"/>
      <c r="CC586" s="110"/>
      <c r="CD586" s="95">
        <f t="shared" si="651"/>
        <v>0</v>
      </c>
      <c r="CE586" s="15"/>
      <c r="CF586" s="24">
        <f t="shared" si="678"/>
        <v>0</v>
      </c>
      <c r="CG586" s="5">
        <v>0</v>
      </c>
      <c r="CH586" s="63"/>
      <c r="CI586" s="15"/>
      <c r="CJ586" s="13"/>
      <c r="CK586" s="98">
        <f t="shared" si="652"/>
        <v>0</v>
      </c>
      <c r="CL586" s="99">
        <f>CL5</f>
        <v>1</v>
      </c>
      <c r="CM586" s="100"/>
      <c r="CN586" s="110"/>
      <c r="CO586" s="95">
        <f t="shared" si="653"/>
        <v>0</v>
      </c>
      <c r="CP586" s="15"/>
      <c r="CQ586" s="24">
        <f t="shared" si="679"/>
        <v>0</v>
      </c>
      <c r="CR586" s="5">
        <v>0</v>
      </c>
      <c r="CS586" s="63"/>
      <c r="CT586" s="15"/>
      <c r="CU586" s="13"/>
      <c r="CV586" s="98">
        <f t="shared" si="654"/>
        <v>0</v>
      </c>
      <c r="CW586" s="99">
        <f>CW5</f>
        <v>1</v>
      </c>
      <c r="CX586" s="100"/>
      <c r="CY586" s="110"/>
      <c r="CZ586" s="95">
        <f t="shared" si="655"/>
        <v>0</v>
      </c>
      <c r="DA586" s="15"/>
      <c r="DB586" s="24">
        <f t="shared" si="680"/>
        <v>0</v>
      </c>
      <c r="DC586" s="5">
        <v>0</v>
      </c>
      <c r="DD586" s="63"/>
      <c r="DE586" s="15"/>
      <c r="DF586" s="13"/>
      <c r="DG586" s="98">
        <f t="shared" si="656"/>
        <v>0</v>
      </c>
      <c r="DH586" s="99">
        <f>DH5</f>
        <v>1</v>
      </c>
      <c r="DI586" s="100"/>
      <c r="DJ586" s="110"/>
      <c r="DK586" s="95">
        <f t="shared" si="657"/>
        <v>0</v>
      </c>
      <c r="DL586" s="15"/>
      <c r="DM586" s="24">
        <f t="shared" si="681"/>
        <v>0</v>
      </c>
      <c r="DN586" s="5">
        <v>0</v>
      </c>
      <c r="DO586" s="63"/>
      <c r="DP586" s="15"/>
      <c r="DQ586" s="13"/>
      <c r="DR586" s="98">
        <f t="shared" si="658"/>
        <v>0</v>
      </c>
      <c r="DS586" s="99">
        <f>DS5</f>
        <v>1</v>
      </c>
      <c r="DT586" s="100"/>
      <c r="DU586" s="110"/>
      <c r="DV586" s="95">
        <f t="shared" si="659"/>
        <v>0</v>
      </c>
      <c r="DW586" s="15"/>
      <c r="DX586" s="24">
        <f t="shared" si="682"/>
        <v>0</v>
      </c>
      <c r="DY586" s="5">
        <v>0</v>
      </c>
      <c r="DZ586" s="63"/>
      <c r="EA586" s="15"/>
      <c r="EB586" s="13"/>
      <c r="EC586" s="98">
        <f t="shared" si="660"/>
        <v>0</v>
      </c>
      <c r="ED586" s="99">
        <f>ED5</f>
        <v>1</v>
      </c>
      <c r="EE586" s="100"/>
      <c r="EF586" s="110"/>
      <c r="EG586" s="95">
        <f t="shared" si="661"/>
        <v>0</v>
      </c>
      <c r="EH586" s="15"/>
      <c r="EI586" s="24">
        <f t="shared" si="683"/>
        <v>0</v>
      </c>
      <c r="EJ586" s="5">
        <v>0</v>
      </c>
      <c r="EK586" s="63"/>
      <c r="EL586" s="15"/>
      <c r="EM586" s="13"/>
      <c r="EN586" s="98">
        <f t="shared" si="662"/>
        <v>0</v>
      </c>
      <c r="EO586" s="99">
        <f>EO5</f>
        <v>1</v>
      </c>
      <c r="EP586" s="100"/>
      <c r="EQ586" s="110"/>
      <c r="ER586" s="95">
        <f t="shared" si="663"/>
        <v>0</v>
      </c>
      <c r="ES586" s="15"/>
      <c r="ET586" s="24">
        <f t="shared" si="684"/>
        <v>0</v>
      </c>
      <c r="EU586" s="5">
        <v>0</v>
      </c>
      <c r="EV586" s="63"/>
      <c r="EW586" s="15"/>
      <c r="EX586" s="13"/>
      <c r="EY586" s="98">
        <f t="shared" si="664"/>
        <v>0</v>
      </c>
      <c r="EZ586" s="99">
        <f>EZ5</f>
        <v>1</v>
      </c>
      <c r="FA586" s="100"/>
      <c r="FB586" s="110"/>
      <c r="FC586" s="95">
        <f t="shared" si="665"/>
        <v>0</v>
      </c>
      <c r="FD586" s="15"/>
      <c r="FE586" s="24">
        <f t="shared" si="685"/>
        <v>0</v>
      </c>
      <c r="FF586" s="5">
        <v>0</v>
      </c>
      <c r="FG586" s="63"/>
      <c r="FH586" s="15"/>
      <c r="FI586" s="13"/>
      <c r="FJ586" s="98">
        <f t="shared" si="666"/>
        <v>0</v>
      </c>
      <c r="FK586" s="99">
        <f>FK5</f>
        <v>1</v>
      </c>
      <c r="FL586" s="100"/>
      <c r="FM586" s="110"/>
      <c r="FN586" s="95">
        <f t="shared" si="667"/>
        <v>0</v>
      </c>
      <c r="FO586" s="15"/>
      <c r="FP586" s="24">
        <f t="shared" si="686"/>
        <v>0</v>
      </c>
      <c r="FQ586" s="5">
        <v>0</v>
      </c>
      <c r="FR586" s="8">
        <v>0</v>
      </c>
      <c r="FS586" s="84">
        <f t="shared" si="687"/>
        <v>500</v>
      </c>
      <c r="FT586" s="85">
        <f t="shared" si="688"/>
        <v>500</v>
      </c>
      <c r="FU586" s="85">
        <f t="shared" si="689"/>
        <v>500</v>
      </c>
      <c r="FV586" s="85">
        <f t="shared" si="690"/>
        <v>5.5679999999999996</v>
      </c>
      <c r="FW586" s="85">
        <f t="shared" si="691"/>
        <v>500</v>
      </c>
      <c r="FX586" s="85">
        <f t="shared" si="692"/>
        <v>500</v>
      </c>
      <c r="FY586" s="85">
        <f t="shared" si="693"/>
        <v>500</v>
      </c>
      <c r="FZ586" s="85">
        <f t="shared" si="694"/>
        <v>500</v>
      </c>
      <c r="GA586" s="85">
        <f t="shared" si="695"/>
        <v>500</v>
      </c>
      <c r="GB586" s="85">
        <f t="shared" si="696"/>
        <v>500</v>
      </c>
      <c r="GC586" s="85">
        <f t="shared" si="697"/>
        <v>500</v>
      </c>
      <c r="GD586" s="85">
        <f t="shared" si="698"/>
        <v>500</v>
      </c>
      <c r="GE586" s="85">
        <f t="shared" si="699"/>
        <v>500</v>
      </c>
      <c r="GF586" s="85">
        <f t="shared" si="700"/>
        <v>500</v>
      </c>
      <c r="GG586" s="85">
        <f t="shared" si="701"/>
        <v>500</v>
      </c>
      <c r="GH586" s="101">
        <f t="shared" si="668"/>
        <v>1</v>
      </c>
      <c r="GI586" s="102">
        <f t="shared" si="669"/>
        <v>5.5679999999999996</v>
      </c>
      <c r="GJ586" s="102">
        <f t="shared" si="670"/>
        <v>5.5679999999999996</v>
      </c>
      <c r="GK586" s="79">
        <f>ROW()</f>
        <v>586</v>
      </c>
    </row>
    <row r="587" spans="1:193" s="12" customFormat="1" ht="50.1" customHeight="1">
      <c r="A587" s="17">
        <f>ROW()</f>
        <v>587</v>
      </c>
      <c r="B587" s="32">
        <f t="shared" si="702"/>
        <v>581</v>
      </c>
      <c r="C587" s="33">
        <f t="shared" si="703"/>
        <v>581</v>
      </c>
      <c r="D587" s="31" t="s">
        <v>149</v>
      </c>
      <c r="E587" s="390">
        <f t="shared" si="671"/>
        <v>3.7956099999999999</v>
      </c>
      <c r="F587" s="107">
        <f t="shared" si="637"/>
        <v>4.0046080374999997</v>
      </c>
      <c r="G587" s="3">
        <v>0</v>
      </c>
      <c r="H587" s="4">
        <v>0</v>
      </c>
      <c r="I587" s="63"/>
      <c r="J587" s="15"/>
      <c r="K587" s="13"/>
      <c r="L587" s="98">
        <f t="shared" si="638"/>
        <v>1</v>
      </c>
      <c r="M587" s="99">
        <f>M5</f>
        <v>0.94499999999999995</v>
      </c>
      <c r="N587" s="100">
        <v>4.5659999999999998</v>
      </c>
      <c r="O587" s="110">
        <v>434229</v>
      </c>
      <c r="P587" s="95">
        <f t="shared" si="639"/>
        <v>4.31487</v>
      </c>
      <c r="Q587" s="15"/>
      <c r="R587" s="24">
        <f t="shared" si="672"/>
        <v>4</v>
      </c>
      <c r="S587" s="25">
        <v>0</v>
      </c>
      <c r="T587" s="63"/>
      <c r="U587" s="15"/>
      <c r="V587" s="13"/>
      <c r="W587" s="98">
        <f t="shared" si="640"/>
        <v>1</v>
      </c>
      <c r="X587" s="99">
        <f>X5</f>
        <v>0.97</v>
      </c>
      <c r="Y587" s="100">
        <v>3.9129999999999998</v>
      </c>
      <c r="Z587" s="110"/>
      <c r="AA587" s="95">
        <f t="shared" si="641"/>
        <v>3.7956099999999999</v>
      </c>
      <c r="AB587" s="15"/>
      <c r="AC587" s="24">
        <f t="shared" si="673"/>
        <v>1</v>
      </c>
      <c r="AD587" s="5">
        <v>0</v>
      </c>
      <c r="AE587" s="63"/>
      <c r="AF587" s="15"/>
      <c r="AG587" s="13"/>
      <c r="AH587" s="98">
        <f t="shared" si="642"/>
        <v>0</v>
      </c>
      <c r="AI587" s="99">
        <f>AI5</f>
        <v>0.95499999999999996</v>
      </c>
      <c r="AJ587" s="100"/>
      <c r="AK587" s="110"/>
      <c r="AL587" s="95">
        <f t="shared" si="643"/>
        <v>0</v>
      </c>
      <c r="AM587" s="15"/>
      <c r="AN587" s="24">
        <f t="shared" si="674"/>
        <v>0</v>
      </c>
      <c r="AO587" s="5">
        <v>0</v>
      </c>
      <c r="AP587" s="63"/>
      <c r="AQ587" s="15"/>
      <c r="AR587" s="13"/>
      <c r="AS587" s="98">
        <f t="shared" si="644"/>
        <v>1</v>
      </c>
      <c r="AT587" s="99">
        <f>AT5</f>
        <v>0.96</v>
      </c>
      <c r="AU587" s="100">
        <v>3.99</v>
      </c>
      <c r="AV587" s="110"/>
      <c r="AW587" s="95">
        <f t="shared" si="645"/>
        <v>3.8304</v>
      </c>
      <c r="AX587" s="15"/>
      <c r="AY587" s="24">
        <f t="shared" si="675"/>
        <v>2</v>
      </c>
      <c r="AZ587" s="5">
        <v>0</v>
      </c>
      <c r="BA587" s="63"/>
      <c r="BB587" s="15"/>
      <c r="BC587" s="13"/>
      <c r="BD587" s="98">
        <f t="shared" si="646"/>
        <v>0</v>
      </c>
      <c r="BE587" s="99">
        <f>BE5</f>
        <v>0.98</v>
      </c>
      <c r="BF587" s="100"/>
      <c r="BG587" s="110"/>
      <c r="BH587" s="95">
        <f t="shared" si="647"/>
        <v>0</v>
      </c>
      <c r="BI587" s="15"/>
      <c r="BJ587" s="24">
        <f t="shared" si="676"/>
        <v>0</v>
      </c>
      <c r="BK587" s="5">
        <v>0</v>
      </c>
      <c r="BL587" s="63"/>
      <c r="BM587" s="15"/>
      <c r="BN587" s="13"/>
      <c r="BO587" s="98">
        <f t="shared" si="648"/>
        <v>1</v>
      </c>
      <c r="BP587" s="99">
        <f>BP5</f>
        <v>0.94499999999999995</v>
      </c>
      <c r="BQ587" s="100">
        <v>4.31487</v>
      </c>
      <c r="BR587" s="110"/>
      <c r="BS587" s="95">
        <f t="shared" si="649"/>
        <v>4.0775521499999998</v>
      </c>
      <c r="BT587" s="15"/>
      <c r="BU587" s="24">
        <f t="shared" si="677"/>
        <v>3</v>
      </c>
      <c r="BV587" s="5">
        <v>0</v>
      </c>
      <c r="BW587" s="63"/>
      <c r="BX587" s="15"/>
      <c r="BY587" s="13"/>
      <c r="BZ587" s="98">
        <f t="shared" si="650"/>
        <v>0</v>
      </c>
      <c r="CA587" s="99">
        <f>CA5</f>
        <v>1</v>
      </c>
      <c r="CB587" s="100"/>
      <c r="CC587" s="110"/>
      <c r="CD587" s="95">
        <f t="shared" si="651"/>
        <v>0</v>
      </c>
      <c r="CE587" s="15"/>
      <c r="CF587" s="24">
        <f t="shared" si="678"/>
        <v>0</v>
      </c>
      <c r="CG587" s="5">
        <v>0</v>
      </c>
      <c r="CH587" s="63"/>
      <c r="CI587" s="15"/>
      <c r="CJ587" s="13"/>
      <c r="CK587" s="98">
        <f t="shared" si="652"/>
        <v>0</v>
      </c>
      <c r="CL587" s="99">
        <f>CL5</f>
        <v>1</v>
      </c>
      <c r="CM587" s="100"/>
      <c r="CN587" s="110"/>
      <c r="CO587" s="95">
        <f t="shared" si="653"/>
        <v>0</v>
      </c>
      <c r="CP587" s="15"/>
      <c r="CQ587" s="24">
        <f t="shared" si="679"/>
        <v>0</v>
      </c>
      <c r="CR587" s="5">
        <v>0</v>
      </c>
      <c r="CS587" s="63"/>
      <c r="CT587" s="15"/>
      <c r="CU587" s="13"/>
      <c r="CV587" s="98">
        <f t="shared" si="654"/>
        <v>0</v>
      </c>
      <c r="CW587" s="99">
        <f>CW5</f>
        <v>1</v>
      </c>
      <c r="CX587" s="100"/>
      <c r="CY587" s="110"/>
      <c r="CZ587" s="95">
        <f t="shared" si="655"/>
        <v>0</v>
      </c>
      <c r="DA587" s="15"/>
      <c r="DB587" s="24">
        <f t="shared" si="680"/>
        <v>0</v>
      </c>
      <c r="DC587" s="5">
        <v>0</v>
      </c>
      <c r="DD587" s="63"/>
      <c r="DE587" s="15"/>
      <c r="DF587" s="13"/>
      <c r="DG587" s="98">
        <f t="shared" si="656"/>
        <v>0</v>
      </c>
      <c r="DH587" s="99">
        <f>DH5</f>
        <v>1</v>
      </c>
      <c r="DI587" s="100"/>
      <c r="DJ587" s="110"/>
      <c r="DK587" s="95">
        <f t="shared" si="657"/>
        <v>0</v>
      </c>
      <c r="DL587" s="15"/>
      <c r="DM587" s="24">
        <f t="shared" si="681"/>
        <v>0</v>
      </c>
      <c r="DN587" s="5">
        <v>0</v>
      </c>
      <c r="DO587" s="63"/>
      <c r="DP587" s="15"/>
      <c r="DQ587" s="13"/>
      <c r="DR587" s="98">
        <f t="shared" si="658"/>
        <v>0</v>
      </c>
      <c r="DS587" s="99">
        <f>DS5</f>
        <v>1</v>
      </c>
      <c r="DT587" s="100"/>
      <c r="DU587" s="110"/>
      <c r="DV587" s="95">
        <f t="shared" si="659"/>
        <v>0</v>
      </c>
      <c r="DW587" s="15"/>
      <c r="DX587" s="24">
        <f t="shared" si="682"/>
        <v>0</v>
      </c>
      <c r="DY587" s="5">
        <v>0</v>
      </c>
      <c r="DZ587" s="63"/>
      <c r="EA587" s="15"/>
      <c r="EB587" s="13"/>
      <c r="EC587" s="98">
        <f t="shared" si="660"/>
        <v>0</v>
      </c>
      <c r="ED587" s="99">
        <f>ED5</f>
        <v>1</v>
      </c>
      <c r="EE587" s="100"/>
      <c r="EF587" s="110"/>
      <c r="EG587" s="95">
        <f t="shared" si="661"/>
        <v>0</v>
      </c>
      <c r="EH587" s="15"/>
      <c r="EI587" s="24">
        <f t="shared" si="683"/>
        <v>0</v>
      </c>
      <c r="EJ587" s="5">
        <v>0</v>
      </c>
      <c r="EK587" s="63"/>
      <c r="EL587" s="15"/>
      <c r="EM587" s="13"/>
      <c r="EN587" s="98">
        <f t="shared" si="662"/>
        <v>0</v>
      </c>
      <c r="EO587" s="99">
        <f>EO5</f>
        <v>1</v>
      </c>
      <c r="EP587" s="100"/>
      <c r="EQ587" s="110"/>
      <c r="ER587" s="95">
        <f t="shared" si="663"/>
        <v>0</v>
      </c>
      <c r="ES587" s="15"/>
      <c r="ET587" s="24">
        <f t="shared" si="684"/>
        <v>0</v>
      </c>
      <c r="EU587" s="5">
        <v>0</v>
      </c>
      <c r="EV587" s="63"/>
      <c r="EW587" s="15"/>
      <c r="EX587" s="13"/>
      <c r="EY587" s="98">
        <f t="shared" si="664"/>
        <v>0</v>
      </c>
      <c r="EZ587" s="99">
        <f>EZ5</f>
        <v>1</v>
      </c>
      <c r="FA587" s="100"/>
      <c r="FB587" s="110"/>
      <c r="FC587" s="95">
        <f t="shared" si="665"/>
        <v>0</v>
      </c>
      <c r="FD587" s="15"/>
      <c r="FE587" s="24">
        <f t="shared" si="685"/>
        <v>0</v>
      </c>
      <c r="FF587" s="5">
        <v>0</v>
      </c>
      <c r="FG587" s="63"/>
      <c r="FH587" s="15"/>
      <c r="FI587" s="13"/>
      <c r="FJ587" s="98">
        <f t="shared" si="666"/>
        <v>0</v>
      </c>
      <c r="FK587" s="99">
        <f>FK5</f>
        <v>1</v>
      </c>
      <c r="FL587" s="100"/>
      <c r="FM587" s="110"/>
      <c r="FN587" s="95">
        <f t="shared" si="667"/>
        <v>0</v>
      </c>
      <c r="FO587" s="15"/>
      <c r="FP587" s="24">
        <f t="shared" si="686"/>
        <v>0</v>
      </c>
      <c r="FQ587" s="5">
        <v>0</v>
      </c>
      <c r="FR587" s="8">
        <v>0</v>
      </c>
      <c r="FS587" s="84">
        <f t="shared" si="687"/>
        <v>4.31487</v>
      </c>
      <c r="FT587" s="85">
        <f t="shared" si="688"/>
        <v>3.7956099999999999</v>
      </c>
      <c r="FU587" s="85">
        <f t="shared" si="689"/>
        <v>500</v>
      </c>
      <c r="FV587" s="85">
        <f t="shared" si="690"/>
        <v>3.8304</v>
      </c>
      <c r="FW587" s="85">
        <f t="shared" si="691"/>
        <v>500</v>
      </c>
      <c r="FX587" s="85">
        <f t="shared" si="692"/>
        <v>4.0775521499999998</v>
      </c>
      <c r="FY587" s="85">
        <f t="shared" si="693"/>
        <v>500</v>
      </c>
      <c r="FZ587" s="85">
        <f t="shared" si="694"/>
        <v>500</v>
      </c>
      <c r="GA587" s="85">
        <f t="shared" si="695"/>
        <v>500</v>
      </c>
      <c r="GB587" s="85">
        <f t="shared" si="696"/>
        <v>500</v>
      </c>
      <c r="GC587" s="85">
        <f t="shared" si="697"/>
        <v>500</v>
      </c>
      <c r="GD587" s="85">
        <f t="shared" si="698"/>
        <v>500</v>
      </c>
      <c r="GE587" s="85">
        <f t="shared" si="699"/>
        <v>500</v>
      </c>
      <c r="GF587" s="85">
        <f t="shared" si="700"/>
        <v>500</v>
      </c>
      <c r="GG587" s="85">
        <f t="shared" si="701"/>
        <v>500</v>
      </c>
      <c r="GH587" s="101">
        <f t="shared" si="668"/>
        <v>4</v>
      </c>
      <c r="GI587" s="102">
        <f t="shared" si="669"/>
        <v>16.018432149999999</v>
      </c>
      <c r="GJ587" s="102">
        <f t="shared" si="670"/>
        <v>4.0046080374999997</v>
      </c>
      <c r="GK587" s="79">
        <f>ROW()</f>
        <v>587</v>
      </c>
    </row>
    <row r="588" spans="1:193" s="12" customFormat="1" ht="50.1" customHeight="1">
      <c r="A588" s="17">
        <f>ROW()</f>
        <v>588</v>
      </c>
      <c r="B588" s="32">
        <f t="shared" si="702"/>
        <v>582</v>
      </c>
      <c r="C588" s="33">
        <f t="shared" si="703"/>
        <v>582</v>
      </c>
      <c r="D588" s="31" t="s">
        <v>150</v>
      </c>
      <c r="E588" s="390">
        <f t="shared" si="671"/>
        <v>5.9135999999999997</v>
      </c>
      <c r="F588" s="107">
        <f t="shared" si="637"/>
        <v>6.9651345099999986</v>
      </c>
      <c r="G588" s="3">
        <v>0</v>
      </c>
      <c r="H588" s="4">
        <v>0</v>
      </c>
      <c r="I588" s="63"/>
      <c r="J588" s="15"/>
      <c r="K588" s="13"/>
      <c r="L588" s="98">
        <f t="shared" si="638"/>
        <v>1</v>
      </c>
      <c r="M588" s="99">
        <f>M5</f>
        <v>0.94499999999999995</v>
      </c>
      <c r="N588" s="100">
        <v>7.0620000000000003</v>
      </c>
      <c r="O588" s="110">
        <v>432500</v>
      </c>
      <c r="P588" s="95">
        <f t="shared" si="639"/>
        <v>6.6735899999999999</v>
      </c>
      <c r="Q588" s="15"/>
      <c r="R588" s="24">
        <f t="shared" si="672"/>
        <v>4</v>
      </c>
      <c r="S588" s="25">
        <v>0</v>
      </c>
      <c r="T588" s="63"/>
      <c r="U588" s="15"/>
      <c r="V588" s="13"/>
      <c r="W588" s="98">
        <f t="shared" si="640"/>
        <v>1</v>
      </c>
      <c r="X588" s="99">
        <f>X5</f>
        <v>0.97</v>
      </c>
      <c r="Y588" s="100">
        <v>6.7270000000000003</v>
      </c>
      <c r="Z588" s="110"/>
      <c r="AA588" s="95">
        <f t="shared" si="641"/>
        <v>6.5251900000000003</v>
      </c>
      <c r="AB588" s="15"/>
      <c r="AC588" s="24">
        <f t="shared" si="673"/>
        <v>3</v>
      </c>
      <c r="AD588" s="5">
        <v>0</v>
      </c>
      <c r="AE588" s="63"/>
      <c r="AF588" s="15"/>
      <c r="AG588" s="13"/>
      <c r="AH588" s="98">
        <f t="shared" si="642"/>
        <v>1</v>
      </c>
      <c r="AI588" s="99">
        <f>AI5</f>
        <v>0.95499999999999996</v>
      </c>
      <c r="AJ588" s="100">
        <v>9.85</v>
      </c>
      <c r="AK588" s="110"/>
      <c r="AL588" s="95">
        <f t="shared" si="643"/>
        <v>9.4067499999999988</v>
      </c>
      <c r="AM588" s="15"/>
      <c r="AN588" s="24">
        <f t="shared" si="674"/>
        <v>5</v>
      </c>
      <c r="AO588" s="5">
        <v>0</v>
      </c>
      <c r="AP588" s="63"/>
      <c r="AQ588" s="15"/>
      <c r="AR588" s="13"/>
      <c r="AS588" s="98">
        <f t="shared" si="644"/>
        <v>1</v>
      </c>
      <c r="AT588" s="99">
        <f>AT5</f>
        <v>0.96</v>
      </c>
      <c r="AU588" s="100">
        <v>6.16</v>
      </c>
      <c r="AV588" s="110"/>
      <c r="AW588" s="95">
        <f t="shared" si="645"/>
        <v>5.9135999999999997</v>
      </c>
      <c r="AX588" s="15"/>
      <c r="AY588" s="24">
        <f t="shared" si="675"/>
        <v>1</v>
      </c>
      <c r="AZ588" s="5">
        <v>0</v>
      </c>
      <c r="BA588" s="63"/>
      <c r="BB588" s="15"/>
      <c r="BC588" s="13"/>
      <c r="BD588" s="98">
        <f t="shared" si="646"/>
        <v>0</v>
      </c>
      <c r="BE588" s="99">
        <f>BE5</f>
        <v>0.98</v>
      </c>
      <c r="BF588" s="100"/>
      <c r="BG588" s="110"/>
      <c r="BH588" s="95">
        <f t="shared" si="647"/>
        <v>0</v>
      </c>
      <c r="BI588" s="15"/>
      <c r="BJ588" s="24">
        <f t="shared" si="676"/>
        <v>0</v>
      </c>
      <c r="BK588" s="5">
        <v>0</v>
      </c>
      <c r="BL588" s="63"/>
      <c r="BM588" s="15"/>
      <c r="BN588" s="13"/>
      <c r="BO588" s="98">
        <f t="shared" si="648"/>
        <v>1</v>
      </c>
      <c r="BP588" s="99">
        <f>BP5</f>
        <v>0.94499999999999995</v>
      </c>
      <c r="BQ588" s="100">
        <v>6.6735899999999999</v>
      </c>
      <c r="BR588" s="110"/>
      <c r="BS588" s="95">
        <f t="shared" si="649"/>
        <v>6.3065425499999996</v>
      </c>
      <c r="BT588" s="15"/>
      <c r="BU588" s="24">
        <f t="shared" si="677"/>
        <v>2</v>
      </c>
      <c r="BV588" s="5">
        <v>0</v>
      </c>
      <c r="BW588" s="63"/>
      <c r="BX588" s="15"/>
      <c r="BY588" s="13"/>
      <c r="BZ588" s="98">
        <f t="shared" si="650"/>
        <v>0</v>
      </c>
      <c r="CA588" s="99">
        <f>CA5</f>
        <v>1</v>
      </c>
      <c r="CB588" s="100"/>
      <c r="CC588" s="110"/>
      <c r="CD588" s="95">
        <f t="shared" si="651"/>
        <v>0</v>
      </c>
      <c r="CE588" s="15"/>
      <c r="CF588" s="24">
        <f t="shared" si="678"/>
        <v>0</v>
      </c>
      <c r="CG588" s="5">
        <v>0</v>
      </c>
      <c r="CH588" s="63"/>
      <c r="CI588" s="15"/>
      <c r="CJ588" s="13"/>
      <c r="CK588" s="98">
        <f t="shared" si="652"/>
        <v>0</v>
      </c>
      <c r="CL588" s="99">
        <f>CL5</f>
        <v>1</v>
      </c>
      <c r="CM588" s="100"/>
      <c r="CN588" s="110"/>
      <c r="CO588" s="95">
        <f t="shared" si="653"/>
        <v>0</v>
      </c>
      <c r="CP588" s="15"/>
      <c r="CQ588" s="24">
        <f t="shared" si="679"/>
        <v>0</v>
      </c>
      <c r="CR588" s="5">
        <v>0</v>
      </c>
      <c r="CS588" s="63"/>
      <c r="CT588" s="15"/>
      <c r="CU588" s="13"/>
      <c r="CV588" s="98">
        <f t="shared" si="654"/>
        <v>0</v>
      </c>
      <c r="CW588" s="99">
        <f>CW5</f>
        <v>1</v>
      </c>
      <c r="CX588" s="100"/>
      <c r="CY588" s="110"/>
      <c r="CZ588" s="95">
        <f t="shared" si="655"/>
        <v>0</v>
      </c>
      <c r="DA588" s="15"/>
      <c r="DB588" s="24">
        <f t="shared" si="680"/>
        <v>0</v>
      </c>
      <c r="DC588" s="5">
        <v>0</v>
      </c>
      <c r="DD588" s="63"/>
      <c r="DE588" s="15"/>
      <c r="DF588" s="13"/>
      <c r="DG588" s="98">
        <f t="shared" si="656"/>
        <v>0</v>
      </c>
      <c r="DH588" s="99">
        <f>DH5</f>
        <v>1</v>
      </c>
      <c r="DI588" s="100"/>
      <c r="DJ588" s="110"/>
      <c r="DK588" s="95">
        <f t="shared" si="657"/>
        <v>0</v>
      </c>
      <c r="DL588" s="15"/>
      <c r="DM588" s="24">
        <f t="shared" si="681"/>
        <v>0</v>
      </c>
      <c r="DN588" s="5">
        <v>0</v>
      </c>
      <c r="DO588" s="63"/>
      <c r="DP588" s="15"/>
      <c r="DQ588" s="13"/>
      <c r="DR588" s="98">
        <f t="shared" si="658"/>
        <v>0</v>
      </c>
      <c r="DS588" s="99">
        <f>DS5</f>
        <v>1</v>
      </c>
      <c r="DT588" s="100"/>
      <c r="DU588" s="110"/>
      <c r="DV588" s="95">
        <f t="shared" si="659"/>
        <v>0</v>
      </c>
      <c r="DW588" s="15"/>
      <c r="DX588" s="24">
        <f t="shared" si="682"/>
        <v>0</v>
      </c>
      <c r="DY588" s="5">
        <v>0</v>
      </c>
      <c r="DZ588" s="63"/>
      <c r="EA588" s="15"/>
      <c r="EB588" s="13"/>
      <c r="EC588" s="98">
        <f t="shared" si="660"/>
        <v>0</v>
      </c>
      <c r="ED588" s="99">
        <f>ED5</f>
        <v>1</v>
      </c>
      <c r="EE588" s="100"/>
      <c r="EF588" s="110"/>
      <c r="EG588" s="95">
        <f t="shared" si="661"/>
        <v>0</v>
      </c>
      <c r="EH588" s="15"/>
      <c r="EI588" s="24">
        <f t="shared" si="683"/>
        <v>0</v>
      </c>
      <c r="EJ588" s="5">
        <v>0</v>
      </c>
      <c r="EK588" s="63"/>
      <c r="EL588" s="15"/>
      <c r="EM588" s="13"/>
      <c r="EN588" s="98">
        <f t="shared" si="662"/>
        <v>0</v>
      </c>
      <c r="EO588" s="99">
        <f>EO5</f>
        <v>1</v>
      </c>
      <c r="EP588" s="100"/>
      <c r="EQ588" s="110"/>
      <c r="ER588" s="95">
        <f t="shared" si="663"/>
        <v>0</v>
      </c>
      <c r="ES588" s="15"/>
      <c r="ET588" s="24">
        <f t="shared" si="684"/>
        <v>0</v>
      </c>
      <c r="EU588" s="5">
        <v>0</v>
      </c>
      <c r="EV588" s="63"/>
      <c r="EW588" s="15"/>
      <c r="EX588" s="13"/>
      <c r="EY588" s="98">
        <f t="shared" si="664"/>
        <v>0</v>
      </c>
      <c r="EZ588" s="99">
        <f>EZ5</f>
        <v>1</v>
      </c>
      <c r="FA588" s="100"/>
      <c r="FB588" s="110"/>
      <c r="FC588" s="95">
        <f t="shared" si="665"/>
        <v>0</v>
      </c>
      <c r="FD588" s="15"/>
      <c r="FE588" s="24">
        <f t="shared" si="685"/>
        <v>0</v>
      </c>
      <c r="FF588" s="5">
        <v>0</v>
      </c>
      <c r="FG588" s="63"/>
      <c r="FH588" s="15"/>
      <c r="FI588" s="13"/>
      <c r="FJ588" s="98">
        <f t="shared" si="666"/>
        <v>0</v>
      </c>
      <c r="FK588" s="99">
        <f>FK5</f>
        <v>1</v>
      </c>
      <c r="FL588" s="100"/>
      <c r="FM588" s="110"/>
      <c r="FN588" s="95">
        <f t="shared" si="667"/>
        <v>0</v>
      </c>
      <c r="FO588" s="15"/>
      <c r="FP588" s="24">
        <f t="shared" si="686"/>
        <v>0</v>
      </c>
      <c r="FQ588" s="5">
        <v>0</v>
      </c>
      <c r="FR588" s="8">
        <v>0</v>
      </c>
      <c r="FS588" s="84">
        <f t="shared" si="687"/>
        <v>6.6735899999999999</v>
      </c>
      <c r="FT588" s="85">
        <f t="shared" si="688"/>
        <v>6.5251900000000003</v>
      </c>
      <c r="FU588" s="85">
        <f t="shared" si="689"/>
        <v>9.4067499999999988</v>
      </c>
      <c r="FV588" s="85">
        <f t="shared" si="690"/>
        <v>5.9135999999999997</v>
      </c>
      <c r="FW588" s="85">
        <f t="shared" si="691"/>
        <v>500</v>
      </c>
      <c r="FX588" s="85">
        <f t="shared" si="692"/>
        <v>6.3065425499999996</v>
      </c>
      <c r="FY588" s="85">
        <f t="shared" si="693"/>
        <v>500</v>
      </c>
      <c r="FZ588" s="85">
        <f t="shared" si="694"/>
        <v>500</v>
      </c>
      <c r="GA588" s="85">
        <f t="shared" si="695"/>
        <v>500</v>
      </c>
      <c r="GB588" s="85">
        <f t="shared" si="696"/>
        <v>500</v>
      </c>
      <c r="GC588" s="85">
        <f t="shared" si="697"/>
        <v>500</v>
      </c>
      <c r="GD588" s="85">
        <f t="shared" si="698"/>
        <v>500</v>
      </c>
      <c r="GE588" s="85">
        <f t="shared" si="699"/>
        <v>500</v>
      </c>
      <c r="GF588" s="85">
        <f t="shared" si="700"/>
        <v>500</v>
      </c>
      <c r="GG588" s="85">
        <f t="shared" si="701"/>
        <v>500</v>
      </c>
      <c r="GH588" s="101">
        <f t="shared" si="668"/>
        <v>5</v>
      </c>
      <c r="GI588" s="102">
        <f t="shared" si="669"/>
        <v>34.825672549999993</v>
      </c>
      <c r="GJ588" s="102">
        <f t="shared" si="670"/>
        <v>6.9651345099999986</v>
      </c>
      <c r="GK588" s="79">
        <f>ROW()</f>
        <v>588</v>
      </c>
    </row>
    <row r="589" spans="1:193" s="12" customFormat="1" ht="50.1" customHeight="1">
      <c r="A589" s="17">
        <f>ROW()</f>
        <v>589</v>
      </c>
      <c r="B589" s="32">
        <f t="shared" si="702"/>
        <v>583</v>
      </c>
      <c r="C589" s="33">
        <f t="shared" si="703"/>
        <v>583</v>
      </c>
      <c r="D589" s="31" t="s">
        <v>151</v>
      </c>
      <c r="E589" s="390">
        <f t="shared" si="671"/>
        <v>24.709108725</v>
      </c>
      <c r="F589" s="107">
        <f t="shared" si="637"/>
        <v>25.4281568625</v>
      </c>
      <c r="G589" s="3">
        <v>0</v>
      </c>
      <c r="H589" s="4">
        <v>0</v>
      </c>
      <c r="I589" s="63"/>
      <c r="J589" s="15"/>
      <c r="K589" s="13"/>
      <c r="L589" s="98">
        <f t="shared" si="638"/>
        <v>1</v>
      </c>
      <c r="M589" s="99">
        <f>M5</f>
        <v>0.94499999999999995</v>
      </c>
      <c r="N589" s="100">
        <v>27.669</v>
      </c>
      <c r="O589" s="110">
        <v>432021</v>
      </c>
      <c r="P589" s="95">
        <f t="shared" si="639"/>
        <v>26.147205</v>
      </c>
      <c r="Q589" s="15"/>
      <c r="R589" s="24">
        <f t="shared" si="672"/>
        <v>2</v>
      </c>
      <c r="S589" s="25">
        <v>0</v>
      </c>
      <c r="T589" s="63"/>
      <c r="U589" s="15"/>
      <c r="V589" s="13"/>
      <c r="W589" s="98">
        <f t="shared" si="640"/>
        <v>0</v>
      </c>
      <c r="X589" s="99">
        <f>X5</f>
        <v>0.97</v>
      </c>
      <c r="Y589" s="100"/>
      <c r="Z589" s="110"/>
      <c r="AA589" s="95">
        <f t="shared" si="641"/>
        <v>0</v>
      </c>
      <c r="AB589" s="15"/>
      <c r="AC589" s="24">
        <f t="shared" si="673"/>
        <v>0</v>
      </c>
      <c r="AD589" s="5">
        <v>0</v>
      </c>
      <c r="AE589" s="63"/>
      <c r="AF589" s="15"/>
      <c r="AG589" s="13"/>
      <c r="AH589" s="98">
        <f t="shared" si="642"/>
        <v>0</v>
      </c>
      <c r="AI589" s="99">
        <f>AI5</f>
        <v>0.95499999999999996</v>
      </c>
      <c r="AJ589" s="100"/>
      <c r="AK589" s="110"/>
      <c r="AL589" s="95">
        <f t="shared" si="643"/>
        <v>0</v>
      </c>
      <c r="AM589" s="15"/>
      <c r="AN589" s="24">
        <f t="shared" si="674"/>
        <v>0</v>
      </c>
      <c r="AO589" s="5">
        <v>0</v>
      </c>
      <c r="AP589" s="63"/>
      <c r="AQ589" s="15"/>
      <c r="AR589" s="13"/>
      <c r="AS589" s="98">
        <f t="shared" si="644"/>
        <v>0</v>
      </c>
      <c r="AT589" s="99">
        <f>AT5</f>
        <v>0.96</v>
      </c>
      <c r="AU589" s="100"/>
      <c r="AV589" s="110"/>
      <c r="AW589" s="95">
        <f t="shared" si="645"/>
        <v>0</v>
      </c>
      <c r="AX589" s="15"/>
      <c r="AY589" s="24">
        <f t="shared" si="675"/>
        <v>0</v>
      </c>
      <c r="AZ589" s="5">
        <v>0</v>
      </c>
      <c r="BA589" s="63"/>
      <c r="BB589" s="15"/>
      <c r="BC589" s="13"/>
      <c r="BD589" s="98">
        <f t="shared" si="646"/>
        <v>0</v>
      </c>
      <c r="BE589" s="99">
        <f>BE5</f>
        <v>0.98</v>
      </c>
      <c r="BF589" s="100"/>
      <c r="BG589" s="110"/>
      <c r="BH589" s="95">
        <f t="shared" si="647"/>
        <v>0</v>
      </c>
      <c r="BI589" s="15"/>
      <c r="BJ589" s="24">
        <f t="shared" si="676"/>
        <v>0</v>
      </c>
      <c r="BK589" s="5">
        <v>0</v>
      </c>
      <c r="BL589" s="63"/>
      <c r="BM589" s="15"/>
      <c r="BN589" s="13"/>
      <c r="BO589" s="98">
        <f t="shared" si="648"/>
        <v>1</v>
      </c>
      <c r="BP589" s="99">
        <f>BP5</f>
        <v>0.94499999999999995</v>
      </c>
      <c r="BQ589" s="100">
        <v>26.147205</v>
      </c>
      <c r="BR589" s="110"/>
      <c r="BS589" s="95">
        <f t="shared" si="649"/>
        <v>24.709108725</v>
      </c>
      <c r="BT589" s="15"/>
      <c r="BU589" s="24">
        <f t="shared" si="677"/>
        <v>1</v>
      </c>
      <c r="BV589" s="5">
        <v>0</v>
      </c>
      <c r="BW589" s="63"/>
      <c r="BX589" s="15"/>
      <c r="BY589" s="13"/>
      <c r="BZ589" s="98">
        <f t="shared" si="650"/>
        <v>0</v>
      </c>
      <c r="CA589" s="99">
        <f>CA5</f>
        <v>1</v>
      </c>
      <c r="CB589" s="100"/>
      <c r="CC589" s="110"/>
      <c r="CD589" s="95">
        <f t="shared" si="651"/>
        <v>0</v>
      </c>
      <c r="CE589" s="15"/>
      <c r="CF589" s="24">
        <f t="shared" si="678"/>
        <v>0</v>
      </c>
      <c r="CG589" s="5">
        <v>0</v>
      </c>
      <c r="CH589" s="63"/>
      <c r="CI589" s="15"/>
      <c r="CJ589" s="13"/>
      <c r="CK589" s="98">
        <f t="shared" si="652"/>
        <v>0</v>
      </c>
      <c r="CL589" s="99">
        <f>CL5</f>
        <v>1</v>
      </c>
      <c r="CM589" s="100"/>
      <c r="CN589" s="110"/>
      <c r="CO589" s="95">
        <f t="shared" si="653"/>
        <v>0</v>
      </c>
      <c r="CP589" s="15"/>
      <c r="CQ589" s="24">
        <f t="shared" si="679"/>
        <v>0</v>
      </c>
      <c r="CR589" s="5">
        <v>0</v>
      </c>
      <c r="CS589" s="63"/>
      <c r="CT589" s="15"/>
      <c r="CU589" s="13"/>
      <c r="CV589" s="98">
        <f t="shared" si="654"/>
        <v>0</v>
      </c>
      <c r="CW589" s="99">
        <f>CW5</f>
        <v>1</v>
      </c>
      <c r="CX589" s="100"/>
      <c r="CY589" s="110"/>
      <c r="CZ589" s="95">
        <f t="shared" si="655"/>
        <v>0</v>
      </c>
      <c r="DA589" s="15"/>
      <c r="DB589" s="24">
        <f t="shared" si="680"/>
        <v>0</v>
      </c>
      <c r="DC589" s="5">
        <v>0</v>
      </c>
      <c r="DD589" s="63"/>
      <c r="DE589" s="15"/>
      <c r="DF589" s="13"/>
      <c r="DG589" s="98">
        <f t="shared" si="656"/>
        <v>0</v>
      </c>
      <c r="DH589" s="99">
        <f>DH5</f>
        <v>1</v>
      </c>
      <c r="DI589" s="100"/>
      <c r="DJ589" s="110"/>
      <c r="DK589" s="95">
        <f t="shared" si="657"/>
        <v>0</v>
      </c>
      <c r="DL589" s="15"/>
      <c r="DM589" s="24">
        <f t="shared" si="681"/>
        <v>0</v>
      </c>
      <c r="DN589" s="5">
        <v>0</v>
      </c>
      <c r="DO589" s="63"/>
      <c r="DP589" s="15"/>
      <c r="DQ589" s="13"/>
      <c r="DR589" s="98">
        <f t="shared" si="658"/>
        <v>0</v>
      </c>
      <c r="DS589" s="99">
        <f>DS5</f>
        <v>1</v>
      </c>
      <c r="DT589" s="100"/>
      <c r="DU589" s="110"/>
      <c r="DV589" s="95">
        <f t="shared" si="659"/>
        <v>0</v>
      </c>
      <c r="DW589" s="15"/>
      <c r="DX589" s="24">
        <f t="shared" si="682"/>
        <v>0</v>
      </c>
      <c r="DY589" s="5">
        <v>0</v>
      </c>
      <c r="DZ589" s="63"/>
      <c r="EA589" s="15"/>
      <c r="EB589" s="13"/>
      <c r="EC589" s="98">
        <f t="shared" si="660"/>
        <v>0</v>
      </c>
      <c r="ED589" s="99">
        <f>ED5</f>
        <v>1</v>
      </c>
      <c r="EE589" s="100"/>
      <c r="EF589" s="110"/>
      <c r="EG589" s="95">
        <f t="shared" si="661"/>
        <v>0</v>
      </c>
      <c r="EH589" s="15"/>
      <c r="EI589" s="24">
        <f t="shared" si="683"/>
        <v>0</v>
      </c>
      <c r="EJ589" s="5">
        <v>0</v>
      </c>
      <c r="EK589" s="63"/>
      <c r="EL589" s="15"/>
      <c r="EM589" s="13"/>
      <c r="EN589" s="98">
        <f t="shared" si="662"/>
        <v>0</v>
      </c>
      <c r="EO589" s="99">
        <f>EO5</f>
        <v>1</v>
      </c>
      <c r="EP589" s="100"/>
      <c r="EQ589" s="110"/>
      <c r="ER589" s="95">
        <f t="shared" si="663"/>
        <v>0</v>
      </c>
      <c r="ES589" s="15"/>
      <c r="ET589" s="24">
        <f t="shared" si="684"/>
        <v>0</v>
      </c>
      <c r="EU589" s="5">
        <v>0</v>
      </c>
      <c r="EV589" s="63"/>
      <c r="EW589" s="15"/>
      <c r="EX589" s="13"/>
      <c r="EY589" s="98">
        <f t="shared" si="664"/>
        <v>0</v>
      </c>
      <c r="EZ589" s="99">
        <f>EZ5</f>
        <v>1</v>
      </c>
      <c r="FA589" s="100"/>
      <c r="FB589" s="110"/>
      <c r="FC589" s="95">
        <f t="shared" si="665"/>
        <v>0</v>
      </c>
      <c r="FD589" s="15"/>
      <c r="FE589" s="24">
        <f t="shared" si="685"/>
        <v>0</v>
      </c>
      <c r="FF589" s="5">
        <v>0</v>
      </c>
      <c r="FG589" s="63"/>
      <c r="FH589" s="15"/>
      <c r="FI589" s="13"/>
      <c r="FJ589" s="98">
        <f t="shared" si="666"/>
        <v>0</v>
      </c>
      <c r="FK589" s="99">
        <f>FK5</f>
        <v>1</v>
      </c>
      <c r="FL589" s="100"/>
      <c r="FM589" s="110"/>
      <c r="FN589" s="95">
        <f t="shared" si="667"/>
        <v>0</v>
      </c>
      <c r="FO589" s="15"/>
      <c r="FP589" s="24">
        <f t="shared" si="686"/>
        <v>0</v>
      </c>
      <c r="FQ589" s="5">
        <v>0</v>
      </c>
      <c r="FR589" s="8">
        <v>0</v>
      </c>
      <c r="FS589" s="84">
        <f t="shared" si="687"/>
        <v>26.147205</v>
      </c>
      <c r="FT589" s="85">
        <f t="shared" si="688"/>
        <v>500</v>
      </c>
      <c r="FU589" s="85">
        <f t="shared" si="689"/>
        <v>500</v>
      </c>
      <c r="FV589" s="85">
        <f t="shared" si="690"/>
        <v>500</v>
      </c>
      <c r="FW589" s="85">
        <f t="shared" si="691"/>
        <v>500</v>
      </c>
      <c r="FX589" s="85">
        <f t="shared" si="692"/>
        <v>24.709108725</v>
      </c>
      <c r="FY589" s="85">
        <f t="shared" si="693"/>
        <v>500</v>
      </c>
      <c r="FZ589" s="85">
        <f t="shared" si="694"/>
        <v>500</v>
      </c>
      <c r="GA589" s="85">
        <f t="shared" si="695"/>
        <v>500</v>
      </c>
      <c r="GB589" s="85">
        <f t="shared" si="696"/>
        <v>500</v>
      </c>
      <c r="GC589" s="85">
        <f t="shared" si="697"/>
        <v>500</v>
      </c>
      <c r="GD589" s="85">
        <f t="shared" si="698"/>
        <v>500</v>
      </c>
      <c r="GE589" s="85">
        <f t="shared" si="699"/>
        <v>500</v>
      </c>
      <c r="GF589" s="85">
        <f t="shared" si="700"/>
        <v>500</v>
      </c>
      <c r="GG589" s="85">
        <f t="shared" si="701"/>
        <v>500</v>
      </c>
      <c r="GH589" s="101">
        <f t="shared" si="668"/>
        <v>2</v>
      </c>
      <c r="GI589" s="102">
        <f t="shared" si="669"/>
        <v>50.856313725</v>
      </c>
      <c r="GJ589" s="102">
        <f t="shared" si="670"/>
        <v>25.4281568625</v>
      </c>
      <c r="GK589" s="79">
        <f>ROW()</f>
        <v>589</v>
      </c>
    </row>
    <row r="590" spans="1:193" s="12" customFormat="1" ht="50.1" customHeight="1">
      <c r="A590" s="17">
        <f>ROW()</f>
        <v>590</v>
      </c>
      <c r="B590" s="32">
        <f t="shared" si="702"/>
        <v>584</v>
      </c>
      <c r="C590" s="33">
        <f t="shared" si="703"/>
        <v>584</v>
      </c>
      <c r="D590" s="31" t="s">
        <v>152</v>
      </c>
      <c r="E590" s="390" t="e">
        <f t="shared" si="671"/>
        <v>#VALUE!</v>
      </c>
      <c r="F590" s="107" t="e">
        <f t="shared" si="637"/>
        <v>#VALUE!</v>
      </c>
      <c r="G590" s="3">
        <v>0</v>
      </c>
      <c r="H590" s="4">
        <v>0</v>
      </c>
      <c r="I590" s="63"/>
      <c r="J590" s="15"/>
      <c r="K590" s="13"/>
      <c r="L590" s="98">
        <f t="shared" si="638"/>
        <v>1</v>
      </c>
      <c r="M590" s="99">
        <f>M5</f>
        <v>0.94499999999999995</v>
      </c>
      <c r="N590" s="100">
        <v>14.31</v>
      </c>
      <c r="O590" s="110">
        <v>199150</v>
      </c>
      <c r="P590" s="95">
        <f t="shared" si="639"/>
        <v>13.52295</v>
      </c>
      <c r="Q590" s="15"/>
      <c r="R590" s="24" t="e">
        <f t="shared" si="672"/>
        <v>#VALUE!</v>
      </c>
      <c r="S590" s="25">
        <v>0</v>
      </c>
      <c r="T590" s="63"/>
      <c r="U590" s="15"/>
      <c r="V590" s="13"/>
      <c r="W590" s="98">
        <f t="shared" si="640"/>
        <v>1</v>
      </c>
      <c r="X590" s="99">
        <f>X5</f>
        <v>0.97</v>
      </c>
      <c r="Y590" s="100" t="s">
        <v>249</v>
      </c>
      <c r="Z590" s="110"/>
      <c r="AA590" s="95" t="e">
        <f t="shared" si="641"/>
        <v>#VALUE!</v>
      </c>
      <c r="AB590" s="15"/>
      <c r="AC590" s="24" t="e">
        <f t="shared" si="673"/>
        <v>#VALUE!</v>
      </c>
      <c r="AD590" s="5">
        <v>0</v>
      </c>
      <c r="AE590" s="63"/>
      <c r="AF590" s="15"/>
      <c r="AG590" s="13"/>
      <c r="AH590" s="98">
        <f t="shared" si="642"/>
        <v>0</v>
      </c>
      <c r="AI590" s="99">
        <f>AI5</f>
        <v>0.95499999999999996</v>
      </c>
      <c r="AJ590" s="100"/>
      <c r="AK590" s="110"/>
      <c r="AL590" s="95">
        <f t="shared" si="643"/>
        <v>0</v>
      </c>
      <c r="AM590" s="15"/>
      <c r="AN590" s="24">
        <f t="shared" si="674"/>
        <v>0</v>
      </c>
      <c r="AO590" s="5">
        <v>0</v>
      </c>
      <c r="AP590" s="63"/>
      <c r="AQ590" s="15"/>
      <c r="AR590" s="13"/>
      <c r="AS590" s="98">
        <f t="shared" si="644"/>
        <v>0</v>
      </c>
      <c r="AT590" s="99">
        <f>AT5</f>
        <v>0.96</v>
      </c>
      <c r="AU590" s="100"/>
      <c r="AV590" s="110"/>
      <c r="AW590" s="95">
        <f t="shared" si="645"/>
        <v>0</v>
      </c>
      <c r="AX590" s="15"/>
      <c r="AY590" s="24">
        <f t="shared" si="675"/>
        <v>0</v>
      </c>
      <c r="AZ590" s="5">
        <v>0</v>
      </c>
      <c r="BA590" s="63"/>
      <c r="BB590" s="15"/>
      <c r="BC590" s="13"/>
      <c r="BD590" s="98">
        <f t="shared" si="646"/>
        <v>0</v>
      </c>
      <c r="BE590" s="99">
        <f>BE5</f>
        <v>0.98</v>
      </c>
      <c r="BF590" s="100"/>
      <c r="BG590" s="110"/>
      <c r="BH590" s="95">
        <f t="shared" si="647"/>
        <v>0</v>
      </c>
      <c r="BI590" s="15"/>
      <c r="BJ590" s="24">
        <f t="shared" si="676"/>
        <v>0</v>
      </c>
      <c r="BK590" s="5">
        <v>0</v>
      </c>
      <c r="BL590" s="63"/>
      <c r="BM590" s="15"/>
      <c r="BN590" s="13"/>
      <c r="BO590" s="98">
        <f t="shared" si="648"/>
        <v>1</v>
      </c>
      <c r="BP590" s="99">
        <f>BP5</f>
        <v>0.94499999999999995</v>
      </c>
      <c r="BQ590" s="100">
        <v>13.52295</v>
      </c>
      <c r="BR590" s="110"/>
      <c r="BS590" s="95">
        <f t="shared" si="649"/>
        <v>12.779187749999998</v>
      </c>
      <c r="BT590" s="15"/>
      <c r="BU590" s="24" t="e">
        <f t="shared" si="677"/>
        <v>#VALUE!</v>
      </c>
      <c r="BV590" s="5">
        <v>0</v>
      </c>
      <c r="BW590" s="63"/>
      <c r="BX590" s="15"/>
      <c r="BY590" s="13"/>
      <c r="BZ590" s="98">
        <f t="shared" si="650"/>
        <v>0</v>
      </c>
      <c r="CA590" s="99">
        <f>CA5</f>
        <v>1</v>
      </c>
      <c r="CB590" s="100"/>
      <c r="CC590" s="110"/>
      <c r="CD590" s="95">
        <f t="shared" si="651"/>
        <v>0</v>
      </c>
      <c r="CE590" s="15"/>
      <c r="CF590" s="24">
        <f t="shared" si="678"/>
        <v>0</v>
      </c>
      <c r="CG590" s="5">
        <v>0</v>
      </c>
      <c r="CH590" s="63"/>
      <c r="CI590" s="15"/>
      <c r="CJ590" s="13"/>
      <c r="CK590" s="98">
        <f t="shared" si="652"/>
        <v>0</v>
      </c>
      <c r="CL590" s="99">
        <f>CL5</f>
        <v>1</v>
      </c>
      <c r="CM590" s="100"/>
      <c r="CN590" s="110"/>
      <c r="CO590" s="95">
        <f t="shared" si="653"/>
        <v>0</v>
      </c>
      <c r="CP590" s="15"/>
      <c r="CQ590" s="24">
        <f t="shared" si="679"/>
        <v>0</v>
      </c>
      <c r="CR590" s="5">
        <v>0</v>
      </c>
      <c r="CS590" s="63"/>
      <c r="CT590" s="15"/>
      <c r="CU590" s="13"/>
      <c r="CV590" s="98">
        <f t="shared" si="654"/>
        <v>0</v>
      </c>
      <c r="CW590" s="99">
        <f>CW5</f>
        <v>1</v>
      </c>
      <c r="CX590" s="100"/>
      <c r="CY590" s="110"/>
      <c r="CZ590" s="95">
        <f t="shared" si="655"/>
        <v>0</v>
      </c>
      <c r="DA590" s="15"/>
      <c r="DB590" s="24">
        <f t="shared" si="680"/>
        <v>0</v>
      </c>
      <c r="DC590" s="5">
        <v>0</v>
      </c>
      <c r="DD590" s="63"/>
      <c r="DE590" s="15"/>
      <c r="DF590" s="13"/>
      <c r="DG590" s="98">
        <f t="shared" si="656"/>
        <v>0</v>
      </c>
      <c r="DH590" s="99">
        <f>DH5</f>
        <v>1</v>
      </c>
      <c r="DI590" s="100"/>
      <c r="DJ590" s="110"/>
      <c r="DK590" s="95">
        <f t="shared" si="657"/>
        <v>0</v>
      </c>
      <c r="DL590" s="15"/>
      <c r="DM590" s="24">
        <f t="shared" si="681"/>
        <v>0</v>
      </c>
      <c r="DN590" s="5">
        <v>0</v>
      </c>
      <c r="DO590" s="63"/>
      <c r="DP590" s="15"/>
      <c r="DQ590" s="13"/>
      <c r="DR590" s="98">
        <f t="shared" si="658"/>
        <v>0</v>
      </c>
      <c r="DS590" s="99">
        <f>DS5</f>
        <v>1</v>
      </c>
      <c r="DT590" s="100"/>
      <c r="DU590" s="110"/>
      <c r="DV590" s="95">
        <f t="shared" si="659"/>
        <v>0</v>
      </c>
      <c r="DW590" s="15"/>
      <c r="DX590" s="24">
        <f t="shared" si="682"/>
        <v>0</v>
      </c>
      <c r="DY590" s="5">
        <v>0</v>
      </c>
      <c r="DZ590" s="63"/>
      <c r="EA590" s="15"/>
      <c r="EB590" s="13"/>
      <c r="EC590" s="98">
        <f t="shared" si="660"/>
        <v>0</v>
      </c>
      <c r="ED590" s="99">
        <f>ED5</f>
        <v>1</v>
      </c>
      <c r="EE590" s="100"/>
      <c r="EF590" s="110"/>
      <c r="EG590" s="95">
        <f t="shared" si="661"/>
        <v>0</v>
      </c>
      <c r="EH590" s="15"/>
      <c r="EI590" s="24">
        <f t="shared" si="683"/>
        <v>0</v>
      </c>
      <c r="EJ590" s="5">
        <v>0</v>
      </c>
      <c r="EK590" s="63"/>
      <c r="EL590" s="15"/>
      <c r="EM590" s="13"/>
      <c r="EN590" s="98">
        <f t="shared" si="662"/>
        <v>0</v>
      </c>
      <c r="EO590" s="99">
        <f>EO5</f>
        <v>1</v>
      </c>
      <c r="EP590" s="100"/>
      <c r="EQ590" s="110"/>
      <c r="ER590" s="95">
        <f t="shared" si="663"/>
        <v>0</v>
      </c>
      <c r="ES590" s="15"/>
      <c r="ET590" s="24">
        <f t="shared" si="684"/>
        <v>0</v>
      </c>
      <c r="EU590" s="5">
        <v>0</v>
      </c>
      <c r="EV590" s="63"/>
      <c r="EW590" s="15"/>
      <c r="EX590" s="13"/>
      <c r="EY590" s="98">
        <f t="shared" si="664"/>
        <v>0</v>
      </c>
      <c r="EZ590" s="99">
        <f>EZ5</f>
        <v>1</v>
      </c>
      <c r="FA590" s="100"/>
      <c r="FB590" s="110"/>
      <c r="FC590" s="95">
        <f t="shared" si="665"/>
        <v>0</v>
      </c>
      <c r="FD590" s="15"/>
      <c r="FE590" s="24">
        <f t="shared" si="685"/>
        <v>0</v>
      </c>
      <c r="FF590" s="5">
        <v>0</v>
      </c>
      <c r="FG590" s="63"/>
      <c r="FH590" s="15"/>
      <c r="FI590" s="13"/>
      <c r="FJ590" s="98">
        <f t="shared" si="666"/>
        <v>0</v>
      </c>
      <c r="FK590" s="99">
        <f>FK5</f>
        <v>1</v>
      </c>
      <c r="FL590" s="100"/>
      <c r="FM590" s="110"/>
      <c r="FN590" s="95">
        <f t="shared" si="667"/>
        <v>0</v>
      </c>
      <c r="FO590" s="15"/>
      <c r="FP590" s="24">
        <f t="shared" si="686"/>
        <v>0</v>
      </c>
      <c r="FQ590" s="5">
        <v>0</v>
      </c>
      <c r="FR590" s="8">
        <v>0</v>
      </c>
      <c r="FS590" s="84">
        <f t="shared" si="687"/>
        <v>13.52295</v>
      </c>
      <c r="FT590" s="85" t="e">
        <f t="shared" si="688"/>
        <v>#VALUE!</v>
      </c>
      <c r="FU590" s="85">
        <f t="shared" si="689"/>
        <v>500</v>
      </c>
      <c r="FV590" s="85">
        <f t="shared" si="690"/>
        <v>500</v>
      </c>
      <c r="FW590" s="85">
        <f t="shared" si="691"/>
        <v>500</v>
      </c>
      <c r="FX590" s="85">
        <f t="shared" si="692"/>
        <v>12.779187749999998</v>
      </c>
      <c r="FY590" s="85">
        <f t="shared" si="693"/>
        <v>500</v>
      </c>
      <c r="FZ590" s="85">
        <f t="shared" si="694"/>
        <v>500</v>
      </c>
      <c r="GA590" s="85">
        <f t="shared" si="695"/>
        <v>500</v>
      </c>
      <c r="GB590" s="85">
        <f t="shared" si="696"/>
        <v>500</v>
      </c>
      <c r="GC590" s="85">
        <f t="shared" si="697"/>
        <v>500</v>
      </c>
      <c r="GD590" s="85">
        <f t="shared" si="698"/>
        <v>500</v>
      </c>
      <c r="GE590" s="85">
        <f t="shared" si="699"/>
        <v>500</v>
      </c>
      <c r="GF590" s="85">
        <f t="shared" si="700"/>
        <v>500</v>
      </c>
      <c r="GG590" s="85">
        <f t="shared" si="701"/>
        <v>500</v>
      </c>
      <c r="GH590" s="101">
        <f t="shared" si="668"/>
        <v>3</v>
      </c>
      <c r="GI590" s="102" t="e">
        <f t="shared" si="669"/>
        <v>#VALUE!</v>
      </c>
      <c r="GJ590" s="102" t="e">
        <f t="shared" si="670"/>
        <v>#VALUE!</v>
      </c>
      <c r="GK590" s="79">
        <f>ROW()</f>
        <v>590</v>
      </c>
    </row>
    <row r="591" spans="1:193" s="12" customFormat="1" ht="50.1" customHeight="1">
      <c r="A591" s="17">
        <f>ROW()</f>
        <v>591</v>
      </c>
      <c r="B591" s="32">
        <f t="shared" si="702"/>
        <v>585</v>
      </c>
      <c r="C591" s="33">
        <f t="shared" si="703"/>
        <v>585</v>
      </c>
      <c r="D591" s="31" t="s">
        <v>153</v>
      </c>
      <c r="E591" s="390">
        <f t="shared" si="671"/>
        <v>20.010375</v>
      </c>
      <c r="F591" s="107">
        <f t="shared" si="637"/>
        <v>20.010375</v>
      </c>
      <c r="G591" s="3">
        <v>0</v>
      </c>
      <c r="H591" s="4">
        <v>0</v>
      </c>
      <c r="I591" s="63"/>
      <c r="J591" s="15"/>
      <c r="K591" s="13"/>
      <c r="L591" s="98">
        <f t="shared" si="638"/>
        <v>1</v>
      </c>
      <c r="M591" s="99">
        <f>M5</f>
        <v>0.94499999999999995</v>
      </c>
      <c r="N591" s="100">
        <v>21.175000000000001</v>
      </c>
      <c r="O591" s="110">
        <v>191026</v>
      </c>
      <c r="P591" s="95">
        <f t="shared" si="639"/>
        <v>20.010375</v>
      </c>
      <c r="Q591" s="15"/>
      <c r="R591" s="24">
        <f t="shared" si="672"/>
        <v>1</v>
      </c>
      <c r="S591" s="25">
        <v>0</v>
      </c>
      <c r="T591" s="63"/>
      <c r="U591" s="15"/>
      <c r="V591" s="13"/>
      <c r="W591" s="98">
        <f t="shared" si="640"/>
        <v>0</v>
      </c>
      <c r="X591" s="99">
        <f>X5</f>
        <v>0.97</v>
      </c>
      <c r="Y591" s="100"/>
      <c r="Z591" s="110"/>
      <c r="AA591" s="95">
        <f t="shared" si="641"/>
        <v>0</v>
      </c>
      <c r="AB591" s="15"/>
      <c r="AC591" s="24">
        <f t="shared" si="673"/>
        <v>0</v>
      </c>
      <c r="AD591" s="5">
        <v>0</v>
      </c>
      <c r="AE591" s="63"/>
      <c r="AF591" s="15"/>
      <c r="AG591" s="13"/>
      <c r="AH591" s="98">
        <f t="shared" si="642"/>
        <v>0</v>
      </c>
      <c r="AI591" s="99">
        <f>AI5</f>
        <v>0.95499999999999996</v>
      </c>
      <c r="AJ591" s="100"/>
      <c r="AK591" s="110"/>
      <c r="AL591" s="95">
        <f t="shared" si="643"/>
        <v>0</v>
      </c>
      <c r="AM591" s="15"/>
      <c r="AN591" s="24">
        <f t="shared" si="674"/>
        <v>0</v>
      </c>
      <c r="AO591" s="5">
        <v>0</v>
      </c>
      <c r="AP591" s="63"/>
      <c r="AQ591" s="15"/>
      <c r="AR591" s="13"/>
      <c r="AS591" s="98">
        <f t="shared" si="644"/>
        <v>0</v>
      </c>
      <c r="AT591" s="99">
        <f>AT5</f>
        <v>0.96</v>
      </c>
      <c r="AU591" s="100"/>
      <c r="AV591" s="110"/>
      <c r="AW591" s="95">
        <f t="shared" si="645"/>
        <v>0</v>
      </c>
      <c r="AX591" s="15"/>
      <c r="AY591" s="24">
        <f t="shared" si="675"/>
        <v>0</v>
      </c>
      <c r="AZ591" s="5">
        <v>0</v>
      </c>
      <c r="BA591" s="63"/>
      <c r="BB591" s="15"/>
      <c r="BC591" s="13"/>
      <c r="BD591" s="98">
        <f t="shared" si="646"/>
        <v>0</v>
      </c>
      <c r="BE591" s="99">
        <f>BE5</f>
        <v>0.98</v>
      </c>
      <c r="BF591" s="100"/>
      <c r="BG591" s="110"/>
      <c r="BH591" s="95">
        <f t="shared" si="647"/>
        <v>0</v>
      </c>
      <c r="BI591" s="15"/>
      <c r="BJ591" s="24">
        <f t="shared" si="676"/>
        <v>0</v>
      </c>
      <c r="BK591" s="5">
        <v>0</v>
      </c>
      <c r="BL591" s="63"/>
      <c r="BM591" s="15"/>
      <c r="BN591" s="13"/>
      <c r="BO591" s="98">
        <f t="shared" si="648"/>
        <v>0</v>
      </c>
      <c r="BP591" s="99">
        <f>BP5</f>
        <v>0.94499999999999995</v>
      </c>
      <c r="BQ591" s="100"/>
      <c r="BR591" s="110"/>
      <c r="BS591" s="95">
        <f t="shared" si="649"/>
        <v>0</v>
      </c>
      <c r="BT591" s="15"/>
      <c r="BU591" s="24">
        <f t="shared" si="677"/>
        <v>0</v>
      </c>
      <c r="BV591" s="5">
        <v>0</v>
      </c>
      <c r="BW591" s="63"/>
      <c r="BX591" s="15"/>
      <c r="BY591" s="13"/>
      <c r="BZ591" s="98">
        <f t="shared" si="650"/>
        <v>0</v>
      </c>
      <c r="CA591" s="99">
        <f>CA5</f>
        <v>1</v>
      </c>
      <c r="CB591" s="100"/>
      <c r="CC591" s="110"/>
      <c r="CD591" s="95">
        <f t="shared" si="651"/>
        <v>0</v>
      </c>
      <c r="CE591" s="15"/>
      <c r="CF591" s="24">
        <f t="shared" si="678"/>
        <v>0</v>
      </c>
      <c r="CG591" s="5">
        <v>0</v>
      </c>
      <c r="CH591" s="63"/>
      <c r="CI591" s="15"/>
      <c r="CJ591" s="13"/>
      <c r="CK591" s="98">
        <f t="shared" si="652"/>
        <v>0</v>
      </c>
      <c r="CL591" s="99">
        <f>CL5</f>
        <v>1</v>
      </c>
      <c r="CM591" s="100"/>
      <c r="CN591" s="110"/>
      <c r="CO591" s="95">
        <f t="shared" si="653"/>
        <v>0</v>
      </c>
      <c r="CP591" s="15"/>
      <c r="CQ591" s="24">
        <f t="shared" si="679"/>
        <v>0</v>
      </c>
      <c r="CR591" s="5">
        <v>0</v>
      </c>
      <c r="CS591" s="63"/>
      <c r="CT591" s="15"/>
      <c r="CU591" s="13"/>
      <c r="CV591" s="98">
        <f t="shared" si="654"/>
        <v>0</v>
      </c>
      <c r="CW591" s="99">
        <f>CW5</f>
        <v>1</v>
      </c>
      <c r="CX591" s="100"/>
      <c r="CY591" s="110"/>
      <c r="CZ591" s="95">
        <f t="shared" si="655"/>
        <v>0</v>
      </c>
      <c r="DA591" s="15"/>
      <c r="DB591" s="24">
        <f t="shared" si="680"/>
        <v>0</v>
      </c>
      <c r="DC591" s="5">
        <v>0</v>
      </c>
      <c r="DD591" s="63"/>
      <c r="DE591" s="15"/>
      <c r="DF591" s="13"/>
      <c r="DG591" s="98">
        <f t="shared" si="656"/>
        <v>0</v>
      </c>
      <c r="DH591" s="99">
        <f>DH5</f>
        <v>1</v>
      </c>
      <c r="DI591" s="100"/>
      <c r="DJ591" s="110"/>
      <c r="DK591" s="95">
        <f t="shared" si="657"/>
        <v>0</v>
      </c>
      <c r="DL591" s="15"/>
      <c r="DM591" s="24">
        <f t="shared" si="681"/>
        <v>0</v>
      </c>
      <c r="DN591" s="5">
        <v>0</v>
      </c>
      <c r="DO591" s="63"/>
      <c r="DP591" s="15"/>
      <c r="DQ591" s="13"/>
      <c r="DR591" s="98">
        <f t="shared" si="658"/>
        <v>0</v>
      </c>
      <c r="DS591" s="99">
        <f>DS5</f>
        <v>1</v>
      </c>
      <c r="DT591" s="100"/>
      <c r="DU591" s="110"/>
      <c r="DV591" s="95">
        <f t="shared" si="659"/>
        <v>0</v>
      </c>
      <c r="DW591" s="15"/>
      <c r="DX591" s="24">
        <f t="shared" si="682"/>
        <v>0</v>
      </c>
      <c r="DY591" s="5">
        <v>0</v>
      </c>
      <c r="DZ591" s="63"/>
      <c r="EA591" s="15"/>
      <c r="EB591" s="13"/>
      <c r="EC591" s="98">
        <f t="shared" si="660"/>
        <v>0</v>
      </c>
      <c r="ED591" s="99">
        <f>ED5</f>
        <v>1</v>
      </c>
      <c r="EE591" s="100"/>
      <c r="EF591" s="110"/>
      <c r="EG591" s="95">
        <f t="shared" si="661"/>
        <v>0</v>
      </c>
      <c r="EH591" s="15"/>
      <c r="EI591" s="24">
        <f t="shared" si="683"/>
        <v>0</v>
      </c>
      <c r="EJ591" s="5">
        <v>0</v>
      </c>
      <c r="EK591" s="63"/>
      <c r="EL591" s="15"/>
      <c r="EM591" s="13"/>
      <c r="EN591" s="98">
        <f t="shared" si="662"/>
        <v>0</v>
      </c>
      <c r="EO591" s="99">
        <f>EO5</f>
        <v>1</v>
      </c>
      <c r="EP591" s="100"/>
      <c r="EQ591" s="110"/>
      <c r="ER591" s="95">
        <f t="shared" si="663"/>
        <v>0</v>
      </c>
      <c r="ES591" s="15"/>
      <c r="ET591" s="24">
        <f t="shared" si="684"/>
        <v>0</v>
      </c>
      <c r="EU591" s="5">
        <v>0</v>
      </c>
      <c r="EV591" s="63"/>
      <c r="EW591" s="15"/>
      <c r="EX591" s="13"/>
      <c r="EY591" s="98">
        <f t="shared" si="664"/>
        <v>0</v>
      </c>
      <c r="EZ591" s="99">
        <f>EZ5</f>
        <v>1</v>
      </c>
      <c r="FA591" s="100"/>
      <c r="FB591" s="110"/>
      <c r="FC591" s="95">
        <f t="shared" si="665"/>
        <v>0</v>
      </c>
      <c r="FD591" s="15"/>
      <c r="FE591" s="24">
        <f t="shared" si="685"/>
        <v>0</v>
      </c>
      <c r="FF591" s="5">
        <v>0</v>
      </c>
      <c r="FG591" s="63"/>
      <c r="FH591" s="15"/>
      <c r="FI591" s="13"/>
      <c r="FJ591" s="98">
        <f t="shared" si="666"/>
        <v>0</v>
      </c>
      <c r="FK591" s="99">
        <f>FK5</f>
        <v>1</v>
      </c>
      <c r="FL591" s="100"/>
      <c r="FM591" s="110"/>
      <c r="FN591" s="95">
        <f t="shared" si="667"/>
        <v>0</v>
      </c>
      <c r="FO591" s="15"/>
      <c r="FP591" s="24">
        <f t="shared" si="686"/>
        <v>0</v>
      </c>
      <c r="FQ591" s="5">
        <v>0</v>
      </c>
      <c r="FR591" s="8">
        <v>0</v>
      </c>
      <c r="FS591" s="84">
        <f t="shared" si="687"/>
        <v>20.010375</v>
      </c>
      <c r="FT591" s="85">
        <f t="shared" si="688"/>
        <v>500</v>
      </c>
      <c r="FU591" s="85">
        <f t="shared" si="689"/>
        <v>500</v>
      </c>
      <c r="FV591" s="85">
        <f t="shared" si="690"/>
        <v>500</v>
      </c>
      <c r="FW591" s="85">
        <f t="shared" si="691"/>
        <v>500</v>
      </c>
      <c r="FX591" s="85">
        <f t="shared" si="692"/>
        <v>500</v>
      </c>
      <c r="FY591" s="85">
        <f t="shared" si="693"/>
        <v>500</v>
      </c>
      <c r="FZ591" s="85">
        <f t="shared" si="694"/>
        <v>500</v>
      </c>
      <c r="GA591" s="85">
        <f t="shared" si="695"/>
        <v>500</v>
      </c>
      <c r="GB591" s="85">
        <f t="shared" si="696"/>
        <v>500</v>
      </c>
      <c r="GC591" s="85">
        <f t="shared" si="697"/>
        <v>500</v>
      </c>
      <c r="GD591" s="85">
        <f t="shared" si="698"/>
        <v>500</v>
      </c>
      <c r="GE591" s="85">
        <f t="shared" si="699"/>
        <v>500</v>
      </c>
      <c r="GF591" s="85">
        <f t="shared" si="700"/>
        <v>500</v>
      </c>
      <c r="GG591" s="85">
        <f t="shared" si="701"/>
        <v>500</v>
      </c>
      <c r="GH591" s="101">
        <f t="shared" si="668"/>
        <v>1</v>
      </c>
      <c r="GI591" s="102">
        <f t="shared" si="669"/>
        <v>20.010375</v>
      </c>
      <c r="GJ591" s="102">
        <f t="shared" si="670"/>
        <v>20.010375</v>
      </c>
      <c r="GK591" s="79">
        <f>ROW()</f>
        <v>591</v>
      </c>
    </row>
    <row r="592" spans="1:193" s="12" customFormat="1" ht="50.1" customHeight="1">
      <c r="A592" s="17">
        <f>ROW()</f>
        <v>592</v>
      </c>
      <c r="B592" s="32">
        <f t="shared" si="702"/>
        <v>586</v>
      </c>
      <c r="C592" s="33">
        <f t="shared" si="703"/>
        <v>586</v>
      </c>
      <c r="D592" s="31" t="s">
        <v>154</v>
      </c>
      <c r="E592" s="390">
        <f t="shared" si="671"/>
        <v>2.4928999999999997</v>
      </c>
      <c r="F592" s="107">
        <f t="shared" si="637"/>
        <v>2.4928999999999997</v>
      </c>
      <c r="G592" s="3">
        <v>0</v>
      </c>
      <c r="H592" s="4">
        <v>0</v>
      </c>
      <c r="I592" s="63"/>
      <c r="J592" s="15"/>
      <c r="K592" s="13"/>
      <c r="L592" s="98">
        <f t="shared" si="638"/>
        <v>0</v>
      </c>
      <c r="M592" s="99">
        <f>M5</f>
        <v>0.94499999999999995</v>
      </c>
      <c r="N592" s="100"/>
      <c r="O592" s="110"/>
      <c r="P592" s="95">
        <f t="shared" si="639"/>
        <v>0</v>
      </c>
      <c r="Q592" s="15"/>
      <c r="R592" s="24">
        <f t="shared" si="672"/>
        <v>0</v>
      </c>
      <c r="S592" s="25">
        <v>0</v>
      </c>
      <c r="T592" s="63"/>
      <c r="U592" s="15"/>
      <c r="V592" s="13"/>
      <c r="W592" s="98">
        <f t="shared" si="640"/>
        <v>1</v>
      </c>
      <c r="X592" s="99">
        <f>X5</f>
        <v>0.97</v>
      </c>
      <c r="Y592" s="100">
        <v>2.57</v>
      </c>
      <c r="Z592" s="110"/>
      <c r="AA592" s="95">
        <f t="shared" si="641"/>
        <v>2.4928999999999997</v>
      </c>
      <c r="AB592" s="15"/>
      <c r="AC592" s="24">
        <f t="shared" si="673"/>
        <v>1</v>
      </c>
      <c r="AD592" s="5">
        <v>0</v>
      </c>
      <c r="AE592" s="63"/>
      <c r="AF592" s="15"/>
      <c r="AG592" s="13"/>
      <c r="AH592" s="98">
        <f t="shared" si="642"/>
        <v>0</v>
      </c>
      <c r="AI592" s="99">
        <f>AI5</f>
        <v>0.95499999999999996</v>
      </c>
      <c r="AJ592" s="100"/>
      <c r="AK592" s="110"/>
      <c r="AL592" s="95">
        <f t="shared" si="643"/>
        <v>0</v>
      </c>
      <c r="AM592" s="15"/>
      <c r="AN592" s="24">
        <f t="shared" si="674"/>
        <v>0</v>
      </c>
      <c r="AO592" s="5">
        <v>0</v>
      </c>
      <c r="AP592" s="63"/>
      <c r="AQ592" s="15"/>
      <c r="AR592" s="13"/>
      <c r="AS592" s="98">
        <f t="shared" si="644"/>
        <v>0</v>
      </c>
      <c r="AT592" s="99">
        <f>AT5</f>
        <v>0.96</v>
      </c>
      <c r="AU592" s="100"/>
      <c r="AV592" s="110"/>
      <c r="AW592" s="95">
        <f t="shared" si="645"/>
        <v>0</v>
      </c>
      <c r="AX592" s="15"/>
      <c r="AY592" s="24">
        <f t="shared" si="675"/>
        <v>0</v>
      </c>
      <c r="AZ592" s="5">
        <v>0</v>
      </c>
      <c r="BA592" s="63"/>
      <c r="BB592" s="15"/>
      <c r="BC592" s="13"/>
      <c r="BD592" s="98">
        <f t="shared" si="646"/>
        <v>0</v>
      </c>
      <c r="BE592" s="99">
        <f>BE5</f>
        <v>0.98</v>
      </c>
      <c r="BF592" s="100"/>
      <c r="BG592" s="110"/>
      <c r="BH592" s="95">
        <f t="shared" si="647"/>
        <v>0</v>
      </c>
      <c r="BI592" s="15"/>
      <c r="BJ592" s="24">
        <f t="shared" si="676"/>
        <v>0</v>
      </c>
      <c r="BK592" s="5">
        <v>0</v>
      </c>
      <c r="BL592" s="63"/>
      <c r="BM592" s="15"/>
      <c r="BN592" s="13"/>
      <c r="BO592" s="98">
        <f t="shared" si="648"/>
        <v>0</v>
      </c>
      <c r="BP592" s="99">
        <f>BP5</f>
        <v>0.94499999999999995</v>
      </c>
      <c r="BQ592" s="100"/>
      <c r="BR592" s="110"/>
      <c r="BS592" s="95">
        <f t="shared" si="649"/>
        <v>0</v>
      </c>
      <c r="BT592" s="15"/>
      <c r="BU592" s="24">
        <f t="shared" si="677"/>
        <v>0</v>
      </c>
      <c r="BV592" s="5">
        <v>0</v>
      </c>
      <c r="BW592" s="63"/>
      <c r="BX592" s="15"/>
      <c r="BY592" s="13"/>
      <c r="BZ592" s="98">
        <f t="shared" si="650"/>
        <v>0</v>
      </c>
      <c r="CA592" s="99">
        <f>CA5</f>
        <v>1</v>
      </c>
      <c r="CB592" s="100"/>
      <c r="CC592" s="110"/>
      <c r="CD592" s="95">
        <f t="shared" si="651"/>
        <v>0</v>
      </c>
      <c r="CE592" s="15"/>
      <c r="CF592" s="24">
        <f t="shared" si="678"/>
        <v>0</v>
      </c>
      <c r="CG592" s="5">
        <v>0</v>
      </c>
      <c r="CH592" s="63"/>
      <c r="CI592" s="15"/>
      <c r="CJ592" s="13"/>
      <c r="CK592" s="98">
        <f t="shared" si="652"/>
        <v>0</v>
      </c>
      <c r="CL592" s="99">
        <f>CL5</f>
        <v>1</v>
      </c>
      <c r="CM592" s="100"/>
      <c r="CN592" s="110"/>
      <c r="CO592" s="95">
        <f t="shared" si="653"/>
        <v>0</v>
      </c>
      <c r="CP592" s="15"/>
      <c r="CQ592" s="24">
        <f t="shared" si="679"/>
        <v>0</v>
      </c>
      <c r="CR592" s="5">
        <v>0</v>
      </c>
      <c r="CS592" s="63"/>
      <c r="CT592" s="15"/>
      <c r="CU592" s="13"/>
      <c r="CV592" s="98">
        <f t="shared" si="654"/>
        <v>0</v>
      </c>
      <c r="CW592" s="99">
        <f>CW5</f>
        <v>1</v>
      </c>
      <c r="CX592" s="100"/>
      <c r="CY592" s="110"/>
      <c r="CZ592" s="95">
        <f t="shared" si="655"/>
        <v>0</v>
      </c>
      <c r="DA592" s="15"/>
      <c r="DB592" s="24">
        <f t="shared" si="680"/>
        <v>0</v>
      </c>
      <c r="DC592" s="5">
        <v>0</v>
      </c>
      <c r="DD592" s="63"/>
      <c r="DE592" s="15"/>
      <c r="DF592" s="13"/>
      <c r="DG592" s="98">
        <f t="shared" si="656"/>
        <v>0</v>
      </c>
      <c r="DH592" s="99">
        <f>DH5</f>
        <v>1</v>
      </c>
      <c r="DI592" s="100"/>
      <c r="DJ592" s="110"/>
      <c r="DK592" s="95">
        <f t="shared" si="657"/>
        <v>0</v>
      </c>
      <c r="DL592" s="15"/>
      <c r="DM592" s="24">
        <f t="shared" si="681"/>
        <v>0</v>
      </c>
      <c r="DN592" s="5">
        <v>0</v>
      </c>
      <c r="DO592" s="63"/>
      <c r="DP592" s="15"/>
      <c r="DQ592" s="13"/>
      <c r="DR592" s="98">
        <f t="shared" si="658"/>
        <v>0</v>
      </c>
      <c r="DS592" s="99">
        <f>DS5</f>
        <v>1</v>
      </c>
      <c r="DT592" s="100"/>
      <c r="DU592" s="110"/>
      <c r="DV592" s="95">
        <f t="shared" si="659"/>
        <v>0</v>
      </c>
      <c r="DW592" s="15"/>
      <c r="DX592" s="24">
        <f t="shared" si="682"/>
        <v>0</v>
      </c>
      <c r="DY592" s="5">
        <v>0</v>
      </c>
      <c r="DZ592" s="63"/>
      <c r="EA592" s="15"/>
      <c r="EB592" s="13"/>
      <c r="EC592" s="98">
        <f t="shared" si="660"/>
        <v>0</v>
      </c>
      <c r="ED592" s="99">
        <f>ED5</f>
        <v>1</v>
      </c>
      <c r="EE592" s="100"/>
      <c r="EF592" s="110"/>
      <c r="EG592" s="95">
        <f t="shared" si="661"/>
        <v>0</v>
      </c>
      <c r="EH592" s="15"/>
      <c r="EI592" s="24">
        <f t="shared" si="683"/>
        <v>0</v>
      </c>
      <c r="EJ592" s="5">
        <v>0</v>
      </c>
      <c r="EK592" s="63"/>
      <c r="EL592" s="15"/>
      <c r="EM592" s="13"/>
      <c r="EN592" s="98">
        <f t="shared" si="662"/>
        <v>0</v>
      </c>
      <c r="EO592" s="99">
        <f>EO5</f>
        <v>1</v>
      </c>
      <c r="EP592" s="100"/>
      <c r="EQ592" s="110"/>
      <c r="ER592" s="95">
        <f t="shared" si="663"/>
        <v>0</v>
      </c>
      <c r="ES592" s="15"/>
      <c r="ET592" s="24">
        <f t="shared" si="684"/>
        <v>0</v>
      </c>
      <c r="EU592" s="5">
        <v>0</v>
      </c>
      <c r="EV592" s="63"/>
      <c r="EW592" s="15"/>
      <c r="EX592" s="13"/>
      <c r="EY592" s="98">
        <f t="shared" si="664"/>
        <v>0</v>
      </c>
      <c r="EZ592" s="99">
        <f>EZ5</f>
        <v>1</v>
      </c>
      <c r="FA592" s="100"/>
      <c r="FB592" s="110"/>
      <c r="FC592" s="95">
        <f t="shared" si="665"/>
        <v>0</v>
      </c>
      <c r="FD592" s="15"/>
      <c r="FE592" s="24">
        <f t="shared" si="685"/>
        <v>0</v>
      </c>
      <c r="FF592" s="5">
        <v>0</v>
      </c>
      <c r="FG592" s="63"/>
      <c r="FH592" s="15"/>
      <c r="FI592" s="13"/>
      <c r="FJ592" s="98">
        <f t="shared" si="666"/>
        <v>0</v>
      </c>
      <c r="FK592" s="99">
        <f>FK5</f>
        <v>1</v>
      </c>
      <c r="FL592" s="100"/>
      <c r="FM592" s="110"/>
      <c r="FN592" s="95">
        <f t="shared" si="667"/>
        <v>0</v>
      </c>
      <c r="FO592" s="15"/>
      <c r="FP592" s="24">
        <f t="shared" si="686"/>
        <v>0</v>
      </c>
      <c r="FQ592" s="5">
        <v>0</v>
      </c>
      <c r="FR592" s="8">
        <v>0</v>
      </c>
      <c r="FS592" s="84">
        <f t="shared" si="687"/>
        <v>500</v>
      </c>
      <c r="FT592" s="85">
        <f t="shared" si="688"/>
        <v>2.4928999999999997</v>
      </c>
      <c r="FU592" s="85">
        <f t="shared" si="689"/>
        <v>500</v>
      </c>
      <c r="FV592" s="85">
        <f t="shared" si="690"/>
        <v>500</v>
      </c>
      <c r="FW592" s="85">
        <f t="shared" si="691"/>
        <v>500</v>
      </c>
      <c r="FX592" s="85">
        <f t="shared" si="692"/>
        <v>500</v>
      </c>
      <c r="FY592" s="85">
        <f t="shared" si="693"/>
        <v>500</v>
      </c>
      <c r="FZ592" s="85">
        <f t="shared" si="694"/>
        <v>500</v>
      </c>
      <c r="GA592" s="85">
        <f t="shared" si="695"/>
        <v>500</v>
      </c>
      <c r="GB592" s="85">
        <f t="shared" si="696"/>
        <v>500</v>
      </c>
      <c r="GC592" s="85">
        <f t="shared" si="697"/>
        <v>500</v>
      </c>
      <c r="GD592" s="85">
        <f t="shared" si="698"/>
        <v>500</v>
      </c>
      <c r="GE592" s="85">
        <f t="shared" si="699"/>
        <v>500</v>
      </c>
      <c r="GF592" s="85">
        <f t="shared" si="700"/>
        <v>500</v>
      </c>
      <c r="GG592" s="85">
        <f t="shared" si="701"/>
        <v>500</v>
      </c>
      <c r="GH592" s="101">
        <f t="shared" si="668"/>
        <v>1</v>
      </c>
      <c r="GI592" s="102">
        <f t="shared" si="669"/>
        <v>2.4928999999999997</v>
      </c>
      <c r="GJ592" s="102">
        <f t="shared" si="670"/>
        <v>2.4928999999999997</v>
      </c>
      <c r="GK592" s="79">
        <f>ROW()</f>
        <v>592</v>
      </c>
    </row>
    <row r="593" spans="1:193" s="12" customFormat="1" ht="50.1" customHeight="1">
      <c r="A593" s="17">
        <f>ROW()</f>
        <v>593</v>
      </c>
      <c r="B593" s="32">
        <f t="shared" si="702"/>
        <v>587</v>
      </c>
      <c r="C593" s="33">
        <f t="shared" si="703"/>
        <v>587</v>
      </c>
      <c r="D593" s="31" t="s">
        <v>155</v>
      </c>
      <c r="E593" s="390">
        <f t="shared" si="671"/>
        <v>2.4928999999999997</v>
      </c>
      <c r="F593" s="107">
        <f t="shared" si="637"/>
        <v>2.4928999999999997</v>
      </c>
      <c r="G593" s="3">
        <v>0</v>
      </c>
      <c r="H593" s="4">
        <v>0</v>
      </c>
      <c r="I593" s="63"/>
      <c r="J593" s="15"/>
      <c r="K593" s="13"/>
      <c r="L593" s="98">
        <f t="shared" si="638"/>
        <v>0</v>
      </c>
      <c r="M593" s="99">
        <f>M5</f>
        <v>0.94499999999999995</v>
      </c>
      <c r="N593" s="100"/>
      <c r="O593" s="110"/>
      <c r="P593" s="95">
        <f t="shared" si="639"/>
        <v>0</v>
      </c>
      <c r="Q593" s="15"/>
      <c r="R593" s="24">
        <f t="shared" si="672"/>
        <v>0</v>
      </c>
      <c r="S593" s="25">
        <v>0</v>
      </c>
      <c r="T593" s="63"/>
      <c r="U593" s="15"/>
      <c r="V593" s="13"/>
      <c r="W593" s="98">
        <f t="shared" si="640"/>
        <v>1</v>
      </c>
      <c r="X593" s="99">
        <f>X5</f>
        <v>0.97</v>
      </c>
      <c r="Y593" s="100">
        <v>2.57</v>
      </c>
      <c r="Z593" s="110"/>
      <c r="AA593" s="95">
        <f t="shared" si="641"/>
        <v>2.4928999999999997</v>
      </c>
      <c r="AB593" s="15"/>
      <c r="AC593" s="24">
        <f t="shared" si="673"/>
        <v>1</v>
      </c>
      <c r="AD593" s="5">
        <v>0</v>
      </c>
      <c r="AE593" s="63"/>
      <c r="AF593" s="15"/>
      <c r="AG593" s="13"/>
      <c r="AH593" s="98">
        <f t="shared" si="642"/>
        <v>0</v>
      </c>
      <c r="AI593" s="99">
        <f>AI5</f>
        <v>0.95499999999999996</v>
      </c>
      <c r="AJ593" s="100"/>
      <c r="AK593" s="110"/>
      <c r="AL593" s="95">
        <f t="shared" si="643"/>
        <v>0</v>
      </c>
      <c r="AM593" s="15"/>
      <c r="AN593" s="24">
        <f t="shared" si="674"/>
        <v>0</v>
      </c>
      <c r="AO593" s="5">
        <v>0</v>
      </c>
      <c r="AP593" s="63"/>
      <c r="AQ593" s="15"/>
      <c r="AR593" s="13"/>
      <c r="AS593" s="98">
        <f t="shared" si="644"/>
        <v>0</v>
      </c>
      <c r="AT593" s="99">
        <f>AT5</f>
        <v>0.96</v>
      </c>
      <c r="AU593" s="100"/>
      <c r="AV593" s="110"/>
      <c r="AW593" s="95">
        <f t="shared" si="645"/>
        <v>0</v>
      </c>
      <c r="AX593" s="15"/>
      <c r="AY593" s="24">
        <f t="shared" si="675"/>
        <v>0</v>
      </c>
      <c r="AZ593" s="5">
        <v>0</v>
      </c>
      <c r="BA593" s="63"/>
      <c r="BB593" s="15"/>
      <c r="BC593" s="13"/>
      <c r="BD593" s="98">
        <f t="shared" si="646"/>
        <v>0</v>
      </c>
      <c r="BE593" s="99">
        <f>BE5</f>
        <v>0.98</v>
      </c>
      <c r="BF593" s="100"/>
      <c r="BG593" s="110"/>
      <c r="BH593" s="95">
        <f t="shared" si="647"/>
        <v>0</v>
      </c>
      <c r="BI593" s="15"/>
      <c r="BJ593" s="24">
        <f t="shared" si="676"/>
        <v>0</v>
      </c>
      <c r="BK593" s="5">
        <v>0</v>
      </c>
      <c r="BL593" s="63"/>
      <c r="BM593" s="15"/>
      <c r="BN593" s="13"/>
      <c r="BO593" s="98">
        <f t="shared" si="648"/>
        <v>0</v>
      </c>
      <c r="BP593" s="99">
        <f>BP5</f>
        <v>0.94499999999999995</v>
      </c>
      <c r="BQ593" s="100"/>
      <c r="BR593" s="110"/>
      <c r="BS593" s="95">
        <f t="shared" si="649"/>
        <v>0</v>
      </c>
      <c r="BT593" s="15"/>
      <c r="BU593" s="24">
        <f t="shared" si="677"/>
        <v>0</v>
      </c>
      <c r="BV593" s="5">
        <v>0</v>
      </c>
      <c r="BW593" s="63"/>
      <c r="BX593" s="15"/>
      <c r="BY593" s="13"/>
      <c r="BZ593" s="98">
        <f t="shared" si="650"/>
        <v>0</v>
      </c>
      <c r="CA593" s="99">
        <f>CA5</f>
        <v>1</v>
      </c>
      <c r="CB593" s="100"/>
      <c r="CC593" s="110"/>
      <c r="CD593" s="95">
        <f t="shared" si="651"/>
        <v>0</v>
      </c>
      <c r="CE593" s="15"/>
      <c r="CF593" s="24">
        <f t="shared" si="678"/>
        <v>0</v>
      </c>
      <c r="CG593" s="5">
        <v>0</v>
      </c>
      <c r="CH593" s="63"/>
      <c r="CI593" s="15"/>
      <c r="CJ593" s="13"/>
      <c r="CK593" s="98">
        <f t="shared" si="652"/>
        <v>0</v>
      </c>
      <c r="CL593" s="99">
        <f>CL5</f>
        <v>1</v>
      </c>
      <c r="CM593" s="100"/>
      <c r="CN593" s="110"/>
      <c r="CO593" s="95">
        <f t="shared" si="653"/>
        <v>0</v>
      </c>
      <c r="CP593" s="15"/>
      <c r="CQ593" s="24">
        <f t="shared" si="679"/>
        <v>0</v>
      </c>
      <c r="CR593" s="5">
        <v>0</v>
      </c>
      <c r="CS593" s="63"/>
      <c r="CT593" s="15"/>
      <c r="CU593" s="13"/>
      <c r="CV593" s="98">
        <f t="shared" si="654"/>
        <v>0</v>
      </c>
      <c r="CW593" s="99">
        <f>CW5</f>
        <v>1</v>
      </c>
      <c r="CX593" s="100"/>
      <c r="CY593" s="110"/>
      <c r="CZ593" s="95">
        <f t="shared" si="655"/>
        <v>0</v>
      </c>
      <c r="DA593" s="15"/>
      <c r="DB593" s="24">
        <f t="shared" si="680"/>
        <v>0</v>
      </c>
      <c r="DC593" s="5">
        <v>0</v>
      </c>
      <c r="DD593" s="63"/>
      <c r="DE593" s="15"/>
      <c r="DF593" s="13"/>
      <c r="DG593" s="98">
        <f t="shared" si="656"/>
        <v>0</v>
      </c>
      <c r="DH593" s="99">
        <f>DH5</f>
        <v>1</v>
      </c>
      <c r="DI593" s="100"/>
      <c r="DJ593" s="110"/>
      <c r="DK593" s="95">
        <f t="shared" si="657"/>
        <v>0</v>
      </c>
      <c r="DL593" s="15"/>
      <c r="DM593" s="24">
        <f t="shared" si="681"/>
        <v>0</v>
      </c>
      <c r="DN593" s="5">
        <v>0</v>
      </c>
      <c r="DO593" s="63"/>
      <c r="DP593" s="15"/>
      <c r="DQ593" s="13"/>
      <c r="DR593" s="98">
        <f t="shared" si="658"/>
        <v>0</v>
      </c>
      <c r="DS593" s="99">
        <f>DS5</f>
        <v>1</v>
      </c>
      <c r="DT593" s="100"/>
      <c r="DU593" s="110"/>
      <c r="DV593" s="95">
        <f t="shared" si="659"/>
        <v>0</v>
      </c>
      <c r="DW593" s="15"/>
      <c r="DX593" s="24">
        <f t="shared" si="682"/>
        <v>0</v>
      </c>
      <c r="DY593" s="5">
        <v>0</v>
      </c>
      <c r="DZ593" s="63"/>
      <c r="EA593" s="15"/>
      <c r="EB593" s="13"/>
      <c r="EC593" s="98">
        <f t="shared" si="660"/>
        <v>0</v>
      </c>
      <c r="ED593" s="99">
        <f>ED5</f>
        <v>1</v>
      </c>
      <c r="EE593" s="100"/>
      <c r="EF593" s="110"/>
      <c r="EG593" s="95">
        <f t="shared" si="661"/>
        <v>0</v>
      </c>
      <c r="EH593" s="15"/>
      <c r="EI593" s="24">
        <f t="shared" si="683"/>
        <v>0</v>
      </c>
      <c r="EJ593" s="5">
        <v>0</v>
      </c>
      <c r="EK593" s="63"/>
      <c r="EL593" s="15"/>
      <c r="EM593" s="13"/>
      <c r="EN593" s="98">
        <f t="shared" si="662"/>
        <v>0</v>
      </c>
      <c r="EO593" s="99">
        <f>EO5</f>
        <v>1</v>
      </c>
      <c r="EP593" s="100"/>
      <c r="EQ593" s="110"/>
      <c r="ER593" s="95">
        <f t="shared" si="663"/>
        <v>0</v>
      </c>
      <c r="ES593" s="15"/>
      <c r="ET593" s="24">
        <f t="shared" si="684"/>
        <v>0</v>
      </c>
      <c r="EU593" s="5">
        <v>0</v>
      </c>
      <c r="EV593" s="63"/>
      <c r="EW593" s="15"/>
      <c r="EX593" s="13"/>
      <c r="EY593" s="98">
        <f t="shared" si="664"/>
        <v>0</v>
      </c>
      <c r="EZ593" s="99">
        <f>EZ5</f>
        <v>1</v>
      </c>
      <c r="FA593" s="100"/>
      <c r="FB593" s="110"/>
      <c r="FC593" s="95">
        <f t="shared" si="665"/>
        <v>0</v>
      </c>
      <c r="FD593" s="15"/>
      <c r="FE593" s="24">
        <f t="shared" si="685"/>
        <v>0</v>
      </c>
      <c r="FF593" s="5">
        <v>0</v>
      </c>
      <c r="FG593" s="63"/>
      <c r="FH593" s="15"/>
      <c r="FI593" s="13"/>
      <c r="FJ593" s="98">
        <f t="shared" si="666"/>
        <v>0</v>
      </c>
      <c r="FK593" s="99">
        <f>FK5</f>
        <v>1</v>
      </c>
      <c r="FL593" s="100"/>
      <c r="FM593" s="110"/>
      <c r="FN593" s="95">
        <f t="shared" si="667"/>
        <v>0</v>
      </c>
      <c r="FO593" s="15"/>
      <c r="FP593" s="24">
        <f t="shared" si="686"/>
        <v>0</v>
      </c>
      <c r="FQ593" s="5">
        <v>0</v>
      </c>
      <c r="FR593" s="8">
        <v>0</v>
      </c>
      <c r="FS593" s="84">
        <f t="shared" si="687"/>
        <v>500</v>
      </c>
      <c r="FT593" s="85">
        <f t="shared" si="688"/>
        <v>2.4928999999999997</v>
      </c>
      <c r="FU593" s="85">
        <f t="shared" si="689"/>
        <v>500</v>
      </c>
      <c r="FV593" s="85">
        <f t="shared" si="690"/>
        <v>500</v>
      </c>
      <c r="FW593" s="85">
        <f t="shared" si="691"/>
        <v>500</v>
      </c>
      <c r="FX593" s="85">
        <f t="shared" si="692"/>
        <v>500</v>
      </c>
      <c r="FY593" s="85">
        <f t="shared" si="693"/>
        <v>500</v>
      </c>
      <c r="FZ593" s="85">
        <f t="shared" si="694"/>
        <v>500</v>
      </c>
      <c r="GA593" s="85">
        <f t="shared" si="695"/>
        <v>500</v>
      </c>
      <c r="GB593" s="85">
        <f t="shared" si="696"/>
        <v>500</v>
      </c>
      <c r="GC593" s="85">
        <f t="shared" si="697"/>
        <v>500</v>
      </c>
      <c r="GD593" s="85">
        <f t="shared" si="698"/>
        <v>500</v>
      </c>
      <c r="GE593" s="85">
        <f t="shared" si="699"/>
        <v>500</v>
      </c>
      <c r="GF593" s="85">
        <f t="shared" si="700"/>
        <v>500</v>
      </c>
      <c r="GG593" s="85">
        <f t="shared" si="701"/>
        <v>500</v>
      </c>
      <c r="GH593" s="101">
        <f t="shared" si="668"/>
        <v>1</v>
      </c>
      <c r="GI593" s="102">
        <f t="shared" si="669"/>
        <v>2.4928999999999997</v>
      </c>
      <c r="GJ593" s="102">
        <f t="shared" si="670"/>
        <v>2.4928999999999997</v>
      </c>
      <c r="GK593" s="79">
        <f>ROW()</f>
        <v>593</v>
      </c>
    </row>
    <row r="594" spans="1:193" s="12" customFormat="1" ht="50.1" customHeight="1">
      <c r="A594" s="17">
        <f>ROW()</f>
        <v>594</v>
      </c>
      <c r="B594" s="32">
        <f t="shared" si="702"/>
        <v>588</v>
      </c>
      <c r="C594" s="33">
        <f t="shared" si="703"/>
        <v>588</v>
      </c>
      <c r="D594" s="31" t="s">
        <v>156</v>
      </c>
      <c r="E594" s="390">
        <f t="shared" si="671"/>
        <v>4.32</v>
      </c>
      <c r="F594" s="107">
        <f t="shared" si="637"/>
        <v>4.32</v>
      </c>
      <c r="G594" s="3">
        <v>0</v>
      </c>
      <c r="H594" s="4">
        <v>0</v>
      </c>
      <c r="I594" s="63"/>
      <c r="J594" s="15"/>
      <c r="K594" s="13"/>
      <c r="L594" s="98">
        <f t="shared" si="638"/>
        <v>0</v>
      </c>
      <c r="M594" s="99">
        <f>M5</f>
        <v>0.94499999999999995</v>
      </c>
      <c r="N594" s="100"/>
      <c r="O594" s="110"/>
      <c r="P594" s="95">
        <f t="shared" si="639"/>
        <v>0</v>
      </c>
      <c r="Q594" s="15"/>
      <c r="R594" s="24">
        <f t="shared" si="672"/>
        <v>0</v>
      </c>
      <c r="S594" s="25">
        <v>0</v>
      </c>
      <c r="T594" s="63"/>
      <c r="U594" s="15"/>
      <c r="V594" s="13"/>
      <c r="W594" s="98">
        <f t="shared" si="640"/>
        <v>0</v>
      </c>
      <c r="X594" s="99">
        <f>X5</f>
        <v>0.97</v>
      </c>
      <c r="Y594" s="100"/>
      <c r="Z594" s="110"/>
      <c r="AA594" s="95">
        <f t="shared" si="641"/>
        <v>0</v>
      </c>
      <c r="AB594" s="15"/>
      <c r="AC594" s="24">
        <f t="shared" si="673"/>
        <v>0</v>
      </c>
      <c r="AD594" s="5">
        <v>0</v>
      </c>
      <c r="AE594" s="63"/>
      <c r="AF594" s="15"/>
      <c r="AG594" s="13"/>
      <c r="AH594" s="98">
        <f t="shared" si="642"/>
        <v>0</v>
      </c>
      <c r="AI594" s="99">
        <f>AI5</f>
        <v>0.95499999999999996</v>
      </c>
      <c r="AJ594" s="100"/>
      <c r="AK594" s="110"/>
      <c r="AL594" s="95">
        <f t="shared" si="643"/>
        <v>0</v>
      </c>
      <c r="AM594" s="15"/>
      <c r="AN594" s="24">
        <f t="shared" si="674"/>
        <v>0</v>
      </c>
      <c r="AO594" s="5">
        <v>0</v>
      </c>
      <c r="AP594" s="63"/>
      <c r="AQ594" s="15"/>
      <c r="AR594" s="13"/>
      <c r="AS594" s="98">
        <f t="shared" si="644"/>
        <v>1</v>
      </c>
      <c r="AT594" s="99">
        <f>AT5</f>
        <v>0.96</v>
      </c>
      <c r="AU594" s="100">
        <v>4.5</v>
      </c>
      <c r="AV594" s="110"/>
      <c r="AW594" s="95">
        <f t="shared" si="645"/>
        <v>4.32</v>
      </c>
      <c r="AX594" s="15"/>
      <c r="AY594" s="24">
        <f t="shared" si="675"/>
        <v>1</v>
      </c>
      <c r="AZ594" s="5">
        <v>0</v>
      </c>
      <c r="BA594" s="63"/>
      <c r="BB594" s="15"/>
      <c r="BC594" s="13"/>
      <c r="BD594" s="98">
        <f t="shared" si="646"/>
        <v>0</v>
      </c>
      <c r="BE594" s="99">
        <f>BE5</f>
        <v>0.98</v>
      </c>
      <c r="BF594" s="100"/>
      <c r="BG594" s="110"/>
      <c r="BH594" s="95">
        <f t="shared" si="647"/>
        <v>0</v>
      </c>
      <c r="BI594" s="15"/>
      <c r="BJ594" s="24">
        <f t="shared" si="676"/>
        <v>0</v>
      </c>
      <c r="BK594" s="5">
        <v>0</v>
      </c>
      <c r="BL594" s="63"/>
      <c r="BM594" s="15"/>
      <c r="BN594" s="13"/>
      <c r="BO594" s="98">
        <f t="shared" si="648"/>
        <v>0</v>
      </c>
      <c r="BP594" s="99">
        <f>BP5</f>
        <v>0.94499999999999995</v>
      </c>
      <c r="BQ594" s="100"/>
      <c r="BR594" s="110"/>
      <c r="BS594" s="95">
        <f t="shared" si="649"/>
        <v>0</v>
      </c>
      <c r="BT594" s="15"/>
      <c r="BU594" s="24">
        <f t="shared" si="677"/>
        <v>0</v>
      </c>
      <c r="BV594" s="5">
        <v>0</v>
      </c>
      <c r="BW594" s="63"/>
      <c r="BX594" s="15"/>
      <c r="BY594" s="13"/>
      <c r="BZ594" s="98">
        <f t="shared" si="650"/>
        <v>0</v>
      </c>
      <c r="CA594" s="99">
        <f>CA5</f>
        <v>1</v>
      </c>
      <c r="CB594" s="100"/>
      <c r="CC594" s="110"/>
      <c r="CD594" s="95">
        <f t="shared" si="651"/>
        <v>0</v>
      </c>
      <c r="CE594" s="15"/>
      <c r="CF594" s="24">
        <f t="shared" si="678"/>
        <v>0</v>
      </c>
      <c r="CG594" s="5">
        <v>0</v>
      </c>
      <c r="CH594" s="63"/>
      <c r="CI594" s="15"/>
      <c r="CJ594" s="13"/>
      <c r="CK594" s="98">
        <f t="shared" si="652"/>
        <v>0</v>
      </c>
      <c r="CL594" s="99">
        <f>CL5</f>
        <v>1</v>
      </c>
      <c r="CM594" s="100"/>
      <c r="CN594" s="110"/>
      <c r="CO594" s="95">
        <f t="shared" si="653"/>
        <v>0</v>
      </c>
      <c r="CP594" s="15"/>
      <c r="CQ594" s="24">
        <f t="shared" si="679"/>
        <v>0</v>
      </c>
      <c r="CR594" s="5">
        <v>0</v>
      </c>
      <c r="CS594" s="63"/>
      <c r="CT594" s="15"/>
      <c r="CU594" s="13"/>
      <c r="CV594" s="98">
        <f t="shared" si="654"/>
        <v>0</v>
      </c>
      <c r="CW594" s="99">
        <f>CW5</f>
        <v>1</v>
      </c>
      <c r="CX594" s="100"/>
      <c r="CY594" s="110"/>
      <c r="CZ594" s="95">
        <f t="shared" si="655"/>
        <v>0</v>
      </c>
      <c r="DA594" s="15"/>
      <c r="DB594" s="24">
        <f t="shared" si="680"/>
        <v>0</v>
      </c>
      <c r="DC594" s="5">
        <v>0</v>
      </c>
      <c r="DD594" s="63"/>
      <c r="DE594" s="15"/>
      <c r="DF594" s="13"/>
      <c r="DG594" s="98">
        <f t="shared" si="656"/>
        <v>0</v>
      </c>
      <c r="DH594" s="99">
        <f>DH5</f>
        <v>1</v>
      </c>
      <c r="DI594" s="100"/>
      <c r="DJ594" s="110"/>
      <c r="DK594" s="95">
        <f t="shared" si="657"/>
        <v>0</v>
      </c>
      <c r="DL594" s="15"/>
      <c r="DM594" s="24">
        <f t="shared" si="681"/>
        <v>0</v>
      </c>
      <c r="DN594" s="5">
        <v>0</v>
      </c>
      <c r="DO594" s="63"/>
      <c r="DP594" s="15"/>
      <c r="DQ594" s="13"/>
      <c r="DR594" s="98">
        <f t="shared" si="658"/>
        <v>0</v>
      </c>
      <c r="DS594" s="99">
        <f>DS5</f>
        <v>1</v>
      </c>
      <c r="DT594" s="100"/>
      <c r="DU594" s="110"/>
      <c r="DV594" s="95">
        <f t="shared" si="659"/>
        <v>0</v>
      </c>
      <c r="DW594" s="15"/>
      <c r="DX594" s="24">
        <f t="shared" si="682"/>
        <v>0</v>
      </c>
      <c r="DY594" s="5">
        <v>0</v>
      </c>
      <c r="DZ594" s="63"/>
      <c r="EA594" s="15"/>
      <c r="EB594" s="13"/>
      <c r="EC594" s="98">
        <f t="shared" si="660"/>
        <v>0</v>
      </c>
      <c r="ED594" s="99">
        <f>ED5</f>
        <v>1</v>
      </c>
      <c r="EE594" s="100"/>
      <c r="EF594" s="110"/>
      <c r="EG594" s="95">
        <f t="shared" si="661"/>
        <v>0</v>
      </c>
      <c r="EH594" s="15"/>
      <c r="EI594" s="24">
        <f t="shared" si="683"/>
        <v>0</v>
      </c>
      <c r="EJ594" s="5">
        <v>0</v>
      </c>
      <c r="EK594" s="63"/>
      <c r="EL594" s="15"/>
      <c r="EM594" s="13"/>
      <c r="EN594" s="98">
        <f t="shared" si="662"/>
        <v>0</v>
      </c>
      <c r="EO594" s="99">
        <f>EO5</f>
        <v>1</v>
      </c>
      <c r="EP594" s="100"/>
      <c r="EQ594" s="110"/>
      <c r="ER594" s="95">
        <f t="shared" si="663"/>
        <v>0</v>
      </c>
      <c r="ES594" s="15"/>
      <c r="ET594" s="24">
        <f t="shared" si="684"/>
        <v>0</v>
      </c>
      <c r="EU594" s="5">
        <v>0</v>
      </c>
      <c r="EV594" s="63"/>
      <c r="EW594" s="15"/>
      <c r="EX594" s="13"/>
      <c r="EY594" s="98">
        <f t="shared" si="664"/>
        <v>0</v>
      </c>
      <c r="EZ594" s="99">
        <f>EZ5</f>
        <v>1</v>
      </c>
      <c r="FA594" s="100"/>
      <c r="FB594" s="110"/>
      <c r="FC594" s="95">
        <f t="shared" si="665"/>
        <v>0</v>
      </c>
      <c r="FD594" s="15"/>
      <c r="FE594" s="24">
        <f t="shared" si="685"/>
        <v>0</v>
      </c>
      <c r="FF594" s="5">
        <v>0</v>
      </c>
      <c r="FG594" s="63"/>
      <c r="FH594" s="15"/>
      <c r="FI594" s="13"/>
      <c r="FJ594" s="98">
        <f t="shared" si="666"/>
        <v>0</v>
      </c>
      <c r="FK594" s="99">
        <f>FK5</f>
        <v>1</v>
      </c>
      <c r="FL594" s="100"/>
      <c r="FM594" s="110"/>
      <c r="FN594" s="95">
        <f t="shared" si="667"/>
        <v>0</v>
      </c>
      <c r="FO594" s="15"/>
      <c r="FP594" s="24">
        <f t="shared" si="686"/>
        <v>0</v>
      </c>
      <c r="FQ594" s="5">
        <v>0</v>
      </c>
      <c r="FR594" s="8">
        <v>0</v>
      </c>
      <c r="FS594" s="84">
        <f t="shared" si="687"/>
        <v>500</v>
      </c>
      <c r="FT594" s="85">
        <f t="shared" si="688"/>
        <v>500</v>
      </c>
      <c r="FU594" s="85">
        <f t="shared" si="689"/>
        <v>500</v>
      </c>
      <c r="FV594" s="85">
        <f t="shared" si="690"/>
        <v>4.32</v>
      </c>
      <c r="FW594" s="85">
        <f t="shared" si="691"/>
        <v>500</v>
      </c>
      <c r="FX594" s="85">
        <f t="shared" si="692"/>
        <v>500</v>
      </c>
      <c r="FY594" s="85">
        <f t="shared" si="693"/>
        <v>500</v>
      </c>
      <c r="FZ594" s="85">
        <f t="shared" si="694"/>
        <v>500</v>
      </c>
      <c r="GA594" s="85">
        <f t="shared" si="695"/>
        <v>500</v>
      </c>
      <c r="GB594" s="85">
        <f t="shared" si="696"/>
        <v>500</v>
      </c>
      <c r="GC594" s="85">
        <f t="shared" si="697"/>
        <v>500</v>
      </c>
      <c r="GD594" s="85">
        <f t="shared" si="698"/>
        <v>500</v>
      </c>
      <c r="GE594" s="85">
        <f t="shared" si="699"/>
        <v>500</v>
      </c>
      <c r="GF594" s="85">
        <f t="shared" si="700"/>
        <v>500</v>
      </c>
      <c r="GG594" s="85">
        <f t="shared" si="701"/>
        <v>500</v>
      </c>
      <c r="GH594" s="101">
        <f t="shared" si="668"/>
        <v>1</v>
      </c>
      <c r="GI594" s="102">
        <f t="shared" si="669"/>
        <v>4.32</v>
      </c>
      <c r="GJ594" s="102">
        <f t="shared" si="670"/>
        <v>4.32</v>
      </c>
      <c r="GK594" s="79">
        <f>ROW()</f>
        <v>594</v>
      </c>
    </row>
    <row r="595" spans="1:193" s="12" customFormat="1" ht="50.1" customHeight="1">
      <c r="A595" s="17">
        <f>ROW()</f>
        <v>595</v>
      </c>
      <c r="B595" s="32">
        <f t="shared" si="702"/>
        <v>589</v>
      </c>
      <c r="C595" s="33">
        <f t="shared" si="703"/>
        <v>589</v>
      </c>
      <c r="D595" s="31" t="s">
        <v>157</v>
      </c>
      <c r="E595" s="390">
        <f t="shared" si="671"/>
        <v>2.4671999999999996</v>
      </c>
      <c r="F595" s="107">
        <f t="shared" si="637"/>
        <v>2.4671999999999996</v>
      </c>
      <c r="G595" s="3">
        <v>0</v>
      </c>
      <c r="H595" s="4">
        <v>0</v>
      </c>
      <c r="I595" s="63"/>
      <c r="J595" s="15"/>
      <c r="K595" s="13"/>
      <c r="L595" s="98">
        <f t="shared" si="638"/>
        <v>0</v>
      </c>
      <c r="M595" s="99">
        <f>M5</f>
        <v>0.94499999999999995</v>
      </c>
      <c r="N595" s="100"/>
      <c r="O595" s="110"/>
      <c r="P595" s="95">
        <f t="shared" si="639"/>
        <v>0</v>
      </c>
      <c r="Q595" s="15"/>
      <c r="R595" s="24">
        <f t="shared" si="672"/>
        <v>0</v>
      </c>
      <c r="S595" s="25">
        <v>0</v>
      </c>
      <c r="T595" s="63"/>
      <c r="U595" s="15"/>
      <c r="V595" s="13"/>
      <c r="W595" s="98">
        <f t="shared" si="640"/>
        <v>0</v>
      </c>
      <c r="X595" s="99">
        <f>X5</f>
        <v>0.97</v>
      </c>
      <c r="Y595" s="100"/>
      <c r="Z595" s="110"/>
      <c r="AA595" s="95">
        <f t="shared" si="641"/>
        <v>0</v>
      </c>
      <c r="AB595" s="15"/>
      <c r="AC595" s="24">
        <f t="shared" si="673"/>
        <v>0</v>
      </c>
      <c r="AD595" s="5">
        <v>0</v>
      </c>
      <c r="AE595" s="63"/>
      <c r="AF595" s="15"/>
      <c r="AG595" s="13"/>
      <c r="AH595" s="98">
        <f t="shared" si="642"/>
        <v>0</v>
      </c>
      <c r="AI595" s="99">
        <f>AI5</f>
        <v>0.95499999999999996</v>
      </c>
      <c r="AJ595" s="100"/>
      <c r="AK595" s="110"/>
      <c r="AL595" s="95">
        <f t="shared" si="643"/>
        <v>0</v>
      </c>
      <c r="AM595" s="15"/>
      <c r="AN595" s="24">
        <f t="shared" si="674"/>
        <v>0</v>
      </c>
      <c r="AO595" s="5">
        <v>0</v>
      </c>
      <c r="AP595" s="63"/>
      <c r="AQ595" s="15"/>
      <c r="AR595" s="13"/>
      <c r="AS595" s="98">
        <f t="shared" si="644"/>
        <v>1</v>
      </c>
      <c r="AT595" s="99">
        <f>AT5</f>
        <v>0.96</v>
      </c>
      <c r="AU595" s="100">
        <v>2.57</v>
      </c>
      <c r="AV595" s="110"/>
      <c r="AW595" s="95">
        <f t="shared" si="645"/>
        <v>2.4671999999999996</v>
      </c>
      <c r="AX595" s="15"/>
      <c r="AY595" s="24">
        <f t="shared" si="675"/>
        <v>1</v>
      </c>
      <c r="AZ595" s="5">
        <v>0</v>
      </c>
      <c r="BA595" s="63"/>
      <c r="BB595" s="15"/>
      <c r="BC595" s="13"/>
      <c r="BD595" s="98">
        <f t="shared" si="646"/>
        <v>0</v>
      </c>
      <c r="BE595" s="99">
        <f>BE5</f>
        <v>0.98</v>
      </c>
      <c r="BF595" s="100"/>
      <c r="BG595" s="110"/>
      <c r="BH595" s="95">
        <f t="shared" si="647"/>
        <v>0</v>
      </c>
      <c r="BI595" s="15"/>
      <c r="BJ595" s="24">
        <f t="shared" si="676"/>
        <v>0</v>
      </c>
      <c r="BK595" s="5">
        <v>0</v>
      </c>
      <c r="BL595" s="63"/>
      <c r="BM595" s="15"/>
      <c r="BN595" s="13"/>
      <c r="BO595" s="98">
        <f t="shared" si="648"/>
        <v>0</v>
      </c>
      <c r="BP595" s="99">
        <f>BP5</f>
        <v>0.94499999999999995</v>
      </c>
      <c r="BQ595" s="100"/>
      <c r="BR595" s="110"/>
      <c r="BS595" s="95">
        <f t="shared" si="649"/>
        <v>0</v>
      </c>
      <c r="BT595" s="15"/>
      <c r="BU595" s="24">
        <f t="shared" si="677"/>
        <v>0</v>
      </c>
      <c r="BV595" s="5">
        <v>0</v>
      </c>
      <c r="BW595" s="63"/>
      <c r="BX595" s="15"/>
      <c r="BY595" s="13"/>
      <c r="BZ595" s="98">
        <f t="shared" si="650"/>
        <v>0</v>
      </c>
      <c r="CA595" s="99">
        <f>CA5</f>
        <v>1</v>
      </c>
      <c r="CB595" s="100"/>
      <c r="CC595" s="110"/>
      <c r="CD595" s="95">
        <f t="shared" si="651"/>
        <v>0</v>
      </c>
      <c r="CE595" s="15"/>
      <c r="CF595" s="24">
        <f t="shared" si="678"/>
        <v>0</v>
      </c>
      <c r="CG595" s="5">
        <v>0</v>
      </c>
      <c r="CH595" s="63"/>
      <c r="CI595" s="15"/>
      <c r="CJ595" s="13"/>
      <c r="CK595" s="98">
        <f t="shared" si="652"/>
        <v>0</v>
      </c>
      <c r="CL595" s="99">
        <f>CL5</f>
        <v>1</v>
      </c>
      <c r="CM595" s="100"/>
      <c r="CN595" s="110"/>
      <c r="CO595" s="95">
        <f t="shared" si="653"/>
        <v>0</v>
      </c>
      <c r="CP595" s="15"/>
      <c r="CQ595" s="24">
        <f t="shared" si="679"/>
        <v>0</v>
      </c>
      <c r="CR595" s="5">
        <v>0</v>
      </c>
      <c r="CS595" s="63"/>
      <c r="CT595" s="15"/>
      <c r="CU595" s="13"/>
      <c r="CV595" s="98">
        <f t="shared" si="654"/>
        <v>0</v>
      </c>
      <c r="CW595" s="99">
        <f>CW5</f>
        <v>1</v>
      </c>
      <c r="CX595" s="100"/>
      <c r="CY595" s="110"/>
      <c r="CZ595" s="95">
        <f t="shared" si="655"/>
        <v>0</v>
      </c>
      <c r="DA595" s="15"/>
      <c r="DB595" s="24">
        <f t="shared" si="680"/>
        <v>0</v>
      </c>
      <c r="DC595" s="5">
        <v>0</v>
      </c>
      <c r="DD595" s="63"/>
      <c r="DE595" s="15"/>
      <c r="DF595" s="13"/>
      <c r="DG595" s="98">
        <f t="shared" si="656"/>
        <v>0</v>
      </c>
      <c r="DH595" s="99">
        <f>DH5</f>
        <v>1</v>
      </c>
      <c r="DI595" s="100"/>
      <c r="DJ595" s="110"/>
      <c r="DK595" s="95">
        <f t="shared" si="657"/>
        <v>0</v>
      </c>
      <c r="DL595" s="15"/>
      <c r="DM595" s="24">
        <f t="shared" si="681"/>
        <v>0</v>
      </c>
      <c r="DN595" s="5">
        <v>0</v>
      </c>
      <c r="DO595" s="63"/>
      <c r="DP595" s="15"/>
      <c r="DQ595" s="13"/>
      <c r="DR595" s="98">
        <f t="shared" si="658"/>
        <v>0</v>
      </c>
      <c r="DS595" s="99">
        <f>DS5</f>
        <v>1</v>
      </c>
      <c r="DT595" s="100"/>
      <c r="DU595" s="110"/>
      <c r="DV595" s="95">
        <f t="shared" si="659"/>
        <v>0</v>
      </c>
      <c r="DW595" s="15"/>
      <c r="DX595" s="24">
        <f t="shared" si="682"/>
        <v>0</v>
      </c>
      <c r="DY595" s="5">
        <v>0</v>
      </c>
      <c r="DZ595" s="63"/>
      <c r="EA595" s="15"/>
      <c r="EB595" s="13"/>
      <c r="EC595" s="98">
        <f t="shared" si="660"/>
        <v>0</v>
      </c>
      <c r="ED595" s="99">
        <f>ED5</f>
        <v>1</v>
      </c>
      <c r="EE595" s="100"/>
      <c r="EF595" s="110"/>
      <c r="EG595" s="95">
        <f t="shared" si="661"/>
        <v>0</v>
      </c>
      <c r="EH595" s="15"/>
      <c r="EI595" s="24">
        <f t="shared" si="683"/>
        <v>0</v>
      </c>
      <c r="EJ595" s="5">
        <v>0</v>
      </c>
      <c r="EK595" s="63"/>
      <c r="EL595" s="15"/>
      <c r="EM595" s="13"/>
      <c r="EN595" s="98">
        <f t="shared" si="662"/>
        <v>0</v>
      </c>
      <c r="EO595" s="99">
        <f>EO5</f>
        <v>1</v>
      </c>
      <c r="EP595" s="100"/>
      <c r="EQ595" s="110"/>
      <c r="ER595" s="95">
        <f t="shared" si="663"/>
        <v>0</v>
      </c>
      <c r="ES595" s="15"/>
      <c r="ET595" s="24">
        <f t="shared" si="684"/>
        <v>0</v>
      </c>
      <c r="EU595" s="5">
        <v>0</v>
      </c>
      <c r="EV595" s="63"/>
      <c r="EW595" s="15"/>
      <c r="EX595" s="13"/>
      <c r="EY595" s="98">
        <f t="shared" si="664"/>
        <v>0</v>
      </c>
      <c r="EZ595" s="99">
        <f>EZ5</f>
        <v>1</v>
      </c>
      <c r="FA595" s="100"/>
      <c r="FB595" s="110"/>
      <c r="FC595" s="95">
        <f t="shared" si="665"/>
        <v>0</v>
      </c>
      <c r="FD595" s="15"/>
      <c r="FE595" s="24">
        <f t="shared" si="685"/>
        <v>0</v>
      </c>
      <c r="FF595" s="5">
        <v>0</v>
      </c>
      <c r="FG595" s="63"/>
      <c r="FH595" s="15"/>
      <c r="FI595" s="13"/>
      <c r="FJ595" s="98">
        <f t="shared" si="666"/>
        <v>0</v>
      </c>
      <c r="FK595" s="99">
        <f>FK5</f>
        <v>1</v>
      </c>
      <c r="FL595" s="100"/>
      <c r="FM595" s="110"/>
      <c r="FN595" s="95">
        <f t="shared" si="667"/>
        <v>0</v>
      </c>
      <c r="FO595" s="15"/>
      <c r="FP595" s="24">
        <f t="shared" si="686"/>
        <v>0</v>
      </c>
      <c r="FQ595" s="5">
        <v>0</v>
      </c>
      <c r="FR595" s="8">
        <v>0</v>
      </c>
      <c r="FS595" s="84">
        <f t="shared" si="687"/>
        <v>500</v>
      </c>
      <c r="FT595" s="85">
        <f t="shared" si="688"/>
        <v>500</v>
      </c>
      <c r="FU595" s="85">
        <f t="shared" si="689"/>
        <v>500</v>
      </c>
      <c r="FV595" s="85">
        <f t="shared" si="690"/>
        <v>2.4671999999999996</v>
      </c>
      <c r="FW595" s="85">
        <f t="shared" si="691"/>
        <v>500</v>
      </c>
      <c r="FX595" s="85">
        <f t="shared" si="692"/>
        <v>500</v>
      </c>
      <c r="FY595" s="85">
        <f t="shared" si="693"/>
        <v>500</v>
      </c>
      <c r="FZ595" s="85">
        <f t="shared" si="694"/>
        <v>500</v>
      </c>
      <c r="GA595" s="85">
        <f t="shared" si="695"/>
        <v>500</v>
      </c>
      <c r="GB595" s="85">
        <f t="shared" si="696"/>
        <v>500</v>
      </c>
      <c r="GC595" s="85">
        <f t="shared" si="697"/>
        <v>500</v>
      </c>
      <c r="GD595" s="85">
        <f t="shared" si="698"/>
        <v>500</v>
      </c>
      <c r="GE595" s="85">
        <f t="shared" si="699"/>
        <v>500</v>
      </c>
      <c r="GF595" s="85">
        <f t="shared" si="700"/>
        <v>500</v>
      </c>
      <c r="GG595" s="85">
        <f t="shared" si="701"/>
        <v>500</v>
      </c>
      <c r="GH595" s="101">
        <f t="shared" si="668"/>
        <v>1</v>
      </c>
      <c r="GI595" s="102">
        <f t="shared" si="669"/>
        <v>2.4671999999999996</v>
      </c>
      <c r="GJ595" s="102">
        <f t="shared" si="670"/>
        <v>2.4671999999999996</v>
      </c>
      <c r="GK595" s="79">
        <f>ROW()</f>
        <v>595</v>
      </c>
    </row>
    <row r="596" spans="1:193" s="12" customFormat="1" ht="50.1" customHeight="1">
      <c r="A596" s="17">
        <f>ROW()</f>
        <v>596</v>
      </c>
      <c r="B596" s="32">
        <f t="shared" si="702"/>
        <v>590</v>
      </c>
      <c r="C596" s="33">
        <f t="shared" si="703"/>
        <v>590</v>
      </c>
      <c r="D596" s="31" t="s">
        <v>158</v>
      </c>
      <c r="E596" s="390">
        <f t="shared" si="671"/>
        <v>7.8335999999999997</v>
      </c>
      <c r="F596" s="107">
        <f t="shared" si="637"/>
        <v>7.8335999999999997</v>
      </c>
      <c r="G596" s="3">
        <v>0</v>
      </c>
      <c r="H596" s="4">
        <v>0</v>
      </c>
      <c r="I596" s="63"/>
      <c r="J596" s="15"/>
      <c r="K596" s="13"/>
      <c r="L596" s="98">
        <f t="shared" si="638"/>
        <v>0</v>
      </c>
      <c r="M596" s="99">
        <f>M5</f>
        <v>0.94499999999999995</v>
      </c>
      <c r="N596" s="100"/>
      <c r="O596" s="110"/>
      <c r="P596" s="95">
        <f t="shared" si="639"/>
        <v>0</v>
      </c>
      <c r="Q596" s="15"/>
      <c r="R596" s="24">
        <f t="shared" si="672"/>
        <v>0</v>
      </c>
      <c r="S596" s="25">
        <v>0</v>
      </c>
      <c r="T596" s="63"/>
      <c r="U596" s="15"/>
      <c r="V596" s="13"/>
      <c r="W596" s="98">
        <f t="shared" si="640"/>
        <v>0</v>
      </c>
      <c r="X596" s="99">
        <f>X5</f>
        <v>0.97</v>
      </c>
      <c r="Y596" s="100"/>
      <c r="Z596" s="110"/>
      <c r="AA596" s="95">
        <f t="shared" si="641"/>
        <v>0</v>
      </c>
      <c r="AB596" s="15"/>
      <c r="AC596" s="24">
        <f t="shared" si="673"/>
        <v>0</v>
      </c>
      <c r="AD596" s="5">
        <v>0</v>
      </c>
      <c r="AE596" s="63"/>
      <c r="AF596" s="15"/>
      <c r="AG596" s="13"/>
      <c r="AH596" s="98">
        <f t="shared" si="642"/>
        <v>0</v>
      </c>
      <c r="AI596" s="99">
        <f>AI5</f>
        <v>0.95499999999999996</v>
      </c>
      <c r="AJ596" s="100"/>
      <c r="AK596" s="110"/>
      <c r="AL596" s="95">
        <f t="shared" si="643"/>
        <v>0</v>
      </c>
      <c r="AM596" s="15"/>
      <c r="AN596" s="24">
        <f t="shared" si="674"/>
        <v>0</v>
      </c>
      <c r="AO596" s="5">
        <v>0</v>
      </c>
      <c r="AP596" s="63"/>
      <c r="AQ596" s="15"/>
      <c r="AR596" s="13"/>
      <c r="AS596" s="98">
        <f t="shared" si="644"/>
        <v>1</v>
      </c>
      <c r="AT596" s="99">
        <f>AT5</f>
        <v>0.96</v>
      </c>
      <c r="AU596" s="100">
        <v>8.16</v>
      </c>
      <c r="AV596" s="110"/>
      <c r="AW596" s="95">
        <f t="shared" si="645"/>
        <v>7.8335999999999997</v>
      </c>
      <c r="AX596" s="15"/>
      <c r="AY596" s="24">
        <f t="shared" si="675"/>
        <v>1</v>
      </c>
      <c r="AZ596" s="5">
        <v>0</v>
      </c>
      <c r="BA596" s="63"/>
      <c r="BB596" s="15"/>
      <c r="BC596" s="13"/>
      <c r="BD596" s="98">
        <f t="shared" si="646"/>
        <v>0</v>
      </c>
      <c r="BE596" s="99">
        <f>BE5</f>
        <v>0.98</v>
      </c>
      <c r="BF596" s="100"/>
      <c r="BG596" s="110"/>
      <c r="BH596" s="95">
        <f t="shared" si="647"/>
        <v>0</v>
      </c>
      <c r="BI596" s="15"/>
      <c r="BJ596" s="24">
        <f t="shared" si="676"/>
        <v>0</v>
      </c>
      <c r="BK596" s="5">
        <v>0</v>
      </c>
      <c r="BL596" s="63"/>
      <c r="BM596" s="15"/>
      <c r="BN596" s="13"/>
      <c r="BO596" s="98">
        <f t="shared" si="648"/>
        <v>0</v>
      </c>
      <c r="BP596" s="99">
        <f>BP5</f>
        <v>0.94499999999999995</v>
      </c>
      <c r="BQ596" s="100"/>
      <c r="BR596" s="110"/>
      <c r="BS596" s="95">
        <f t="shared" si="649"/>
        <v>0</v>
      </c>
      <c r="BT596" s="15"/>
      <c r="BU596" s="24">
        <f t="shared" si="677"/>
        <v>0</v>
      </c>
      <c r="BV596" s="5">
        <v>0</v>
      </c>
      <c r="BW596" s="63"/>
      <c r="BX596" s="15"/>
      <c r="BY596" s="13"/>
      <c r="BZ596" s="98">
        <f t="shared" si="650"/>
        <v>0</v>
      </c>
      <c r="CA596" s="99">
        <f>CA5</f>
        <v>1</v>
      </c>
      <c r="CB596" s="100"/>
      <c r="CC596" s="110"/>
      <c r="CD596" s="95">
        <f t="shared" si="651"/>
        <v>0</v>
      </c>
      <c r="CE596" s="15"/>
      <c r="CF596" s="24">
        <f t="shared" si="678"/>
        <v>0</v>
      </c>
      <c r="CG596" s="5">
        <v>0</v>
      </c>
      <c r="CH596" s="63"/>
      <c r="CI596" s="15"/>
      <c r="CJ596" s="13"/>
      <c r="CK596" s="98">
        <f t="shared" si="652"/>
        <v>0</v>
      </c>
      <c r="CL596" s="99">
        <f>CL5</f>
        <v>1</v>
      </c>
      <c r="CM596" s="100"/>
      <c r="CN596" s="110"/>
      <c r="CO596" s="95">
        <f t="shared" si="653"/>
        <v>0</v>
      </c>
      <c r="CP596" s="15"/>
      <c r="CQ596" s="24">
        <f t="shared" si="679"/>
        <v>0</v>
      </c>
      <c r="CR596" s="5">
        <v>0</v>
      </c>
      <c r="CS596" s="63"/>
      <c r="CT596" s="15"/>
      <c r="CU596" s="13"/>
      <c r="CV596" s="98">
        <f t="shared" si="654"/>
        <v>0</v>
      </c>
      <c r="CW596" s="99">
        <f>CW5</f>
        <v>1</v>
      </c>
      <c r="CX596" s="100"/>
      <c r="CY596" s="110"/>
      <c r="CZ596" s="95">
        <f t="shared" si="655"/>
        <v>0</v>
      </c>
      <c r="DA596" s="15"/>
      <c r="DB596" s="24">
        <f t="shared" si="680"/>
        <v>0</v>
      </c>
      <c r="DC596" s="5">
        <v>0</v>
      </c>
      <c r="DD596" s="63"/>
      <c r="DE596" s="15"/>
      <c r="DF596" s="13"/>
      <c r="DG596" s="98">
        <f t="shared" si="656"/>
        <v>0</v>
      </c>
      <c r="DH596" s="99">
        <f>DH5</f>
        <v>1</v>
      </c>
      <c r="DI596" s="100"/>
      <c r="DJ596" s="110"/>
      <c r="DK596" s="95">
        <f t="shared" si="657"/>
        <v>0</v>
      </c>
      <c r="DL596" s="15"/>
      <c r="DM596" s="24">
        <f t="shared" si="681"/>
        <v>0</v>
      </c>
      <c r="DN596" s="5">
        <v>0</v>
      </c>
      <c r="DO596" s="63"/>
      <c r="DP596" s="15"/>
      <c r="DQ596" s="13"/>
      <c r="DR596" s="98">
        <f t="shared" si="658"/>
        <v>0</v>
      </c>
      <c r="DS596" s="99">
        <f>DS5</f>
        <v>1</v>
      </c>
      <c r="DT596" s="100"/>
      <c r="DU596" s="110"/>
      <c r="DV596" s="95">
        <f t="shared" si="659"/>
        <v>0</v>
      </c>
      <c r="DW596" s="15"/>
      <c r="DX596" s="24">
        <f t="shared" si="682"/>
        <v>0</v>
      </c>
      <c r="DY596" s="5">
        <v>0</v>
      </c>
      <c r="DZ596" s="63"/>
      <c r="EA596" s="15"/>
      <c r="EB596" s="13"/>
      <c r="EC596" s="98">
        <f t="shared" si="660"/>
        <v>0</v>
      </c>
      <c r="ED596" s="99">
        <f>ED5</f>
        <v>1</v>
      </c>
      <c r="EE596" s="100"/>
      <c r="EF596" s="110"/>
      <c r="EG596" s="95">
        <f t="shared" si="661"/>
        <v>0</v>
      </c>
      <c r="EH596" s="15"/>
      <c r="EI596" s="24">
        <f t="shared" si="683"/>
        <v>0</v>
      </c>
      <c r="EJ596" s="5">
        <v>0</v>
      </c>
      <c r="EK596" s="63"/>
      <c r="EL596" s="15"/>
      <c r="EM596" s="13"/>
      <c r="EN596" s="98">
        <f t="shared" si="662"/>
        <v>0</v>
      </c>
      <c r="EO596" s="99">
        <f>EO5</f>
        <v>1</v>
      </c>
      <c r="EP596" s="100"/>
      <c r="EQ596" s="110"/>
      <c r="ER596" s="95">
        <f t="shared" si="663"/>
        <v>0</v>
      </c>
      <c r="ES596" s="15"/>
      <c r="ET596" s="24">
        <f t="shared" si="684"/>
        <v>0</v>
      </c>
      <c r="EU596" s="5">
        <v>0</v>
      </c>
      <c r="EV596" s="63"/>
      <c r="EW596" s="15"/>
      <c r="EX596" s="13"/>
      <c r="EY596" s="98">
        <f t="shared" si="664"/>
        <v>0</v>
      </c>
      <c r="EZ596" s="99">
        <f>EZ5</f>
        <v>1</v>
      </c>
      <c r="FA596" s="100"/>
      <c r="FB596" s="110"/>
      <c r="FC596" s="95">
        <f t="shared" si="665"/>
        <v>0</v>
      </c>
      <c r="FD596" s="15"/>
      <c r="FE596" s="24">
        <f t="shared" si="685"/>
        <v>0</v>
      </c>
      <c r="FF596" s="5">
        <v>0</v>
      </c>
      <c r="FG596" s="63"/>
      <c r="FH596" s="15"/>
      <c r="FI596" s="13"/>
      <c r="FJ596" s="98">
        <f t="shared" si="666"/>
        <v>0</v>
      </c>
      <c r="FK596" s="99">
        <f>FK5</f>
        <v>1</v>
      </c>
      <c r="FL596" s="100"/>
      <c r="FM596" s="110"/>
      <c r="FN596" s="95">
        <f t="shared" si="667"/>
        <v>0</v>
      </c>
      <c r="FO596" s="15"/>
      <c r="FP596" s="24">
        <f t="shared" si="686"/>
        <v>0</v>
      </c>
      <c r="FQ596" s="5">
        <v>0</v>
      </c>
      <c r="FR596" s="8">
        <v>0</v>
      </c>
      <c r="FS596" s="84">
        <f t="shared" si="687"/>
        <v>500</v>
      </c>
      <c r="FT596" s="85">
        <f t="shared" si="688"/>
        <v>500</v>
      </c>
      <c r="FU596" s="85">
        <f t="shared" si="689"/>
        <v>500</v>
      </c>
      <c r="FV596" s="85">
        <f t="shared" si="690"/>
        <v>7.8335999999999997</v>
      </c>
      <c r="FW596" s="85">
        <f t="shared" si="691"/>
        <v>500</v>
      </c>
      <c r="FX596" s="85">
        <f t="shared" si="692"/>
        <v>500</v>
      </c>
      <c r="FY596" s="85">
        <f t="shared" si="693"/>
        <v>500</v>
      </c>
      <c r="FZ596" s="85">
        <f t="shared" si="694"/>
        <v>500</v>
      </c>
      <c r="GA596" s="85">
        <f t="shared" si="695"/>
        <v>500</v>
      </c>
      <c r="GB596" s="85">
        <f t="shared" si="696"/>
        <v>500</v>
      </c>
      <c r="GC596" s="85">
        <f t="shared" si="697"/>
        <v>500</v>
      </c>
      <c r="GD596" s="85">
        <f t="shared" si="698"/>
        <v>500</v>
      </c>
      <c r="GE596" s="85">
        <f t="shared" si="699"/>
        <v>500</v>
      </c>
      <c r="GF596" s="85">
        <f t="shared" si="700"/>
        <v>500</v>
      </c>
      <c r="GG596" s="85">
        <f t="shared" si="701"/>
        <v>500</v>
      </c>
      <c r="GH596" s="101">
        <f t="shared" si="668"/>
        <v>1</v>
      </c>
      <c r="GI596" s="102">
        <f t="shared" si="669"/>
        <v>7.8335999999999997</v>
      </c>
      <c r="GJ596" s="102">
        <f t="shared" si="670"/>
        <v>7.8335999999999997</v>
      </c>
      <c r="GK596" s="79">
        <f>ROW()</f>
        <v>596</v>
      </c>
    </row>
    <row r="597" spans="1:193" s="12" customFormat="1" ht="50.1" customHeight="1">
      <c r="A597" s="17">
        <f>ROW()</f>
        <v>597</v>
      </c>
      <c r="B597" s="32">
        <f t="shared" si="702"/>
        <v>591</v>
      </c>
      <c r="C597" s="33">
        <f t="shared" si="703"/>
        <v>591</v>
      </c>
      <c r="D597" s="31" t="s">
        <v>159</v>
      </c>
      <c r="E597" s="390">
        <f t="shared" si="671"/>
        <v>9.3119999999999994</v>
      </c>
      <c r="F597" s="107">
        <f t="shared" si="637"/>
        <v>10.333565</v>
      </c>
      <c r="G597" s="3">
        <v>0</v>
      </c>
      <c r="H597" s="4">
        <v>0</v>
      </c>
      <c r="I597" s="63"/>
      <c r="J597" s="15"/>
      <c r="K597" s="13"/>
      <c r="L597" s="98">
        <f t="shared" si="638"/>
        <v>1</v>
      </c>
      <c r="M597" s="99">
        <f>M5</f>
        <v>0.94499999999999995</v>
      </c>
      <c r="N597" s="100">
        <v>11.8</v>
      </c>
      <c r="O597" s="110">
        <v>84169</v>
      </c>
      <c r="P597" s="95">
        <f t="shared" si="639"/>
        <v>11.151</v>
      </c>
      <c r="Q597" s="15"/>
      <c r="R597" s="24">
        <f t="shared" si="672"/>
        <v>3</v>
      </c>
      <c r="S597" s="25">
        <v>0</v>
      </c>
      <c r="T597" s="63"/>
      <c r="U597" s="15"/>
      <c r="V597" s="13"/>
      <c r="W597" s="98">
        <f t="shared" si="640"/>
        <v>1</v>
      </c>
      <c r="X597" s="99">
        <f>X5</f>
        <v>0.97</v>
      </c>
      <c r="Y597" s="100">
        <v>9.6</v>
      </c>
      <c r="Z597" s="110"/>
      <c r="AA597" s="95">
        <f t="shared" si="641"/>
        <v>9.3119999999999994</v>
      </c>
      <c r="AB597" s="15"/>
      <c r="AC597" s="24">
        <f t="shared" si="673"/>
        <v>1</v>
      </c>
      <c r="AD597" s="5">
        <v>0</v>
      </c>
      <c r="AE597" s="63"/>
      <c r="AF597" s="15"/>
      <c r="AG597" s="13"/>
      <c r="AH597" s="98">
        <f t="shared" si="642"/>
        <v>0</v>
      </c>
      <c r="AI597" s="99">
        <f>AI5</f>
        <v>0.95499999999999996</v>
      </c>
      <c r="AJ597" s="100"/>
      <c r="AK597" s="110"/>
      <c r="AL597" s="95">
        <f t="shared" si="643"/>
        <v>0</v>
      </c>
      <c r="AM597" s="15"/>
      <c r="AN597" s="24">
        <f t="shared" si="674"/>
        <v>0</v>
      </c>
      <c r="AO597" s="5">
        <v>0</v>
      </c>
      <c r="AP597" s="63"/>
      <c r="AQ597" s="15"/>
      <c r="AR597" s="13"/>
      <c r="AS597" s="98">
        <f t="shared" si="644"/>
        <v>0</v>
      </c>
      <c r="AT597" s="99">
        <f>AT5</f>
        <v>0.96</v>
      </c>
      <c r="AU597" s="100"/>
      <c r="AV597" s="110"/>
      <c r="AW597" s="95">
        <f t="shared" si="645"/>
        <v>0</v>
      </c>
      <c r="AX597" s="15"/>
      <c r="AY597" s="24">
        <f t="shared" si="675"/>
        <v>0</v>
      </c>
      <c r="AZ597" s="5">
        <v>0</v>
      </c>
      <c r="BA597" s="63"/>
      <c r="BB597" s="15"/>
      <c r="BC597" s="13"/>
      <c r="BD597" s="98">
        <f t="shared" si="646"/>
        <v>0</v>
      </c>
      <c r="BE597" s="99">
        <f>BE5</f>
        <v>0.98</v>
      </c>
      <c r="BF597" s="100"/>
      <c r="BG597" s="110"/>
      <c r="BH597" s="95">
        <f t="shared" si="647"/>
        <v>0</v>
      </c>
      <c r="BI597" s="15"/>
      <c r="BJ597" s="24">
        <f t="shared" si="676"/>
        <v>0</v>
      </c>
      <c r="BK597" s="5">
        <v>0</v>
      </c>
      <c r="BL597" s="63"/>
      <c r="BM597" s="15"/>
      <c r="BN597" s="13"/>
      <c r="BO597" s="98">
        <f t="shared" si="648"/>
        <v>1</v>
      </c>
      <c r="BP597" s="99">
        <f>BP5</f>
        <v>0.94499999999999995</v>
      </c>
      <c r="BQ597" s="100">
        <v>11.151</v>
      </c>
      <c r="BR597" s="110"/>
      <c r="BS597" s="95">
        <f t="shared" si="649"/>
        <v>10.537694999999999</v>
      </c>
      <c r="BT597" s="15"/>
      <c r="BU597" s="24">
        <f t="shared" si="677"/>
        <v>2</v>
      </c>
      <c r="BV597" s="5">
        <v>0</v>
      </c>
      <c r="BW597" s="63"/>
      <c r="BX597" s="15"/>
      <c r="BY597" s="13"/>
      <c r="BZ597" s="98">
        <f t="shared" si="650"/>
        <v>0</v>
      </c>
      <c r="CA597" s="99">
        <f>CA5</f>
        <v>1</v>
      </c>
      <c r="CB597" s="100"/>
      <c r="CC597" s="110"/>
      <c r="CD597" s="95">
        <f t="shared" si="651"/>
        <v>0</v>
      </c>
      <c r="CE597" s="15"/>
      <c r="CF597" s="24">
        <f t="shared" si="678"/>
        <v>0</v>
      </c>
      <c r="CG597" s="5">
        <v>0</v>
      </c>
      <c r="CH597" s="63"/>
      <c r="CI597" s="15"/>
      <c r="CJ597" s="13"/>
      <c r="CK597" s="98">
        <f t="shared" si="652"/>
        <v>0</v>
      </c>
      <c r="CL597" s="99">
        <f>CL5</f>
        <v>1</v>
      </c>
      <c r="CM597" s="100"/>
      <c r="CN597" s="110"/>
      <c r="CO597" s="95">
        <f t="shared" si="653"/>
        <v>0</v>
      </c>
      <c r="CP597" s="15"/>
      <c r="CQ597" s="24">
        <f t="shared" si="679"/>
        <v>0</v>
      </c>
      <c r="CR597" s="5">
        <v>0</v>
      </c>
      <c r="CS597" s="63"/>
      <c r="CT597" s="15"/>
      <c r="CU597" s="13"/>
      <c r="CV597" s="98">
        <f t="shared" si="654"/>
        <v>0</v>
      </c>
      <c r="CW597" s="99">
        <f>CW5</f>
        <v>1</v>
      </c>
      <c r="CX597" s="100"/>
      <c r="CY597" s="110"/>
      <c r="CZ597" s="95">
        <f t="shared" si="655"/>
        <v>0</v>
      </c>
      <c r="DA597" s="15"/>
      <c r="DB597" s="24">
        <f t="shared" si="680"/>
        <v>0</v>
      </c>
      <c r="DC597" s="5">
        <v>0</v>
      </c>
      <c r="DD597" s="63"/>
      <c r="DE597" s="15"/>
      <c r="DF597" s="13"/>
      <c r="DG597" s="98">
        <f t="shared" si="656"/>
        <v>0</v>
      </c>
      <c r="DH597" s="99">
        <f>DH5</f>
        <v>1</v>
      </c>
      <c r="DI597" s="100"/>
      <c r="DJ597" s="110"/>
      <c r="DK597" s="95">
        <f t="shared" si="657"/>
        <v>0</v>
      </c>
      <c r="DL597" s="15"/>
      <c r="DM597" s="24">
        <f t="shared" si="681"/>
        <v>0</v>
      </c>
      <c r="DN597" s="5">
        <v>0</v>
      </c>
      <c r="DO597" s="63"/>
      <c r="DP597" s="15"/>
      <c r="DQ597" s="13"/>
      <c r="DR597" s="98">
        <f t="shared" si="658"/>
        <v>0</v>
      </c>
      <c r="DS597" s="99">
        <f>DS5</f>
        <v>1</v>
      </c>
      <c r="DT597" s="100"/>
      <c r="DU597" s="110"/>
      <c r="DV597" s="95">
        <f t="shared" si="659"/>
        <v>0</v>
      </c>
      <c r="DW597" s="15"/>
      <c r="DX597" s="24">
        <f t="shared" si="682"/>
        <v>0</v>
      </c>
      <c r="DY597" s="5">
        <v>0</v>
      </c>
      <c r="DZ597" s="63"/>
      <c r="EA597" s="15"/>
      <c r="EB597" s="13"/>
      <c r="EC597" s="98">
        <f t="shared" si="660"/>
        <v>0</v>
      </c>
      <c r="ED597" s="99">
        <f>ED5</f>
        <v>1</v>
      </c>
      <c r="EE597" s="100"/>
      <c r="EF597" s="110"/>
      <c r="EG597" s="95">
        <f t="shared" si="661"/>
        <v>0</v>
      </c>
      <c r="EH597" s="15"/>
      <c r="EI597" s="24">
        <f t="shared" si="683"/>
        <v>0</v>
      </c>
      <c r="EJ597" s="5">
        <v>0</v>
      </c>
      <c r="EK597" s="63"/>
      <c r="EL597" s="15"/>
      <c r="EM597" s="13"/>
      <c r="EN597" s="98">
        <f t="shared" si="662"/>
        <v>0</v>
      </c>
      <c r="EO597" s="99">
        <f>EO5</f>
        <v>1</v>
      </c>
      <c r="EP597" s="100"/>
      <c r="EQ597" s="110"/>
      <c r="ER597" s="95">
        <f t="shared" si="663"/>
        <v>0</v>
      </c>
      <c r="ES597" s="15"/>
      <c r="ET597" s="24">
        <f t="shared" si="684"/>
        <v>0</v>
      </c>
      <c r="EU597" s="5">
        <v>0</v>
      </c>
      <c r="EV597" s="63"/>
      <c r="EW597" s="15"/>
      <c r="EX597" s="13"/>
      <c r="EY597" s="98">
        <f t="shared" si="664"/>
        <v>0</v>
      </c>
      <c r="EZ597" s="99">
        <f>EZ5</f>
        <v>1</v>
      </c>
      <c r="FA597" s="100"/>
      <c r="FB597" s="110"/>
      <c r="FC597" s="95">
        <f t="shared" si="665"/>
        <v>0</v>
      </c>
      <c r="FD597" s="15"/>
      <c r="FE597" s="24">
        <f t="shared" si="685"/>
        <v>0</v>
      </c>
      <c r="FF597" s="5">
        <v>0</v>
      </c>
      <c r="FG597" s="63"/>
      <c r="FH597" s="15"/>
      <c r="FI597" s="13"/>
      <c r="FJ597" s="98">
        <f t="shared" si="666"/>
        <v>0</v>
      </c>
      <c r="FK597" s="99">
        <f>FK5</f>
        <v>1</v>
      </c>
      <c r="FL597" s="100"/>
      <c r="FM597" s="110"/>
      <c r="FN597" s="95">
        <f t="shared" si="667"/>
        <v>0</v>
      </c>
      <c r="FO597" s="15"/>
      <c r="FP597" s="24">
        <f t="shared" si="686"/>
        <v>0</v>
      </c>
      <c r="FQ597" s="5">
        <v>0</v>
      </c>
      <c r="FR597" s="8">
        <v>0</v>
      </c>
      <c r="FS597" s="84">
        <f t="shared" si="687"/>
        <v>11.151</v>
      </c>
      <c r="FT597" s="85">
        <f t="shared" si="688"/>
        <v>9.3119999999999994</v>
      </c>
      <c r="FU597" s="85">
        <f t="shared" si="689"/>
        <v>500</v>
      </c>
      <c r="FV597" s="85">
        <f t="shared" si="690"/>
        <v>500</v>
      </c>
      <c r="FW597" s="85">
        <f t="shared" si="691"/>
        <v>500</v>
      </c>
      <c r="FX597" s="85">
        <f t="shared" si="692"/>
        <v>10.537694999999999</v>
      </c>
      <c r="FY597" s="85">
        <f t="shared" si="693"/>
        <v>500</v>
      </c>
      <c r="FZ597" s="85">
        <f t="shared" si="694"/>
        <v>500</v>
      </c>
      <c r="GA597" s="85">
        <f t="shared" si="695"/>
        <v>500</v>
      </c>
      <c r="GB597" s="85">
        <f t="shared" si="696"/>
        <v>500</v>
      </c>
      <c r="GC597" s="85">
        <f t="shared" si="697"/>
        <v>500</v>
      </c>
      <c r="GD597" s="85">
        <f t="shared" si="698"/>
        <v>500</v>
      </c>
      <c r="GE597" s="85">
        <f t="shared" si="699"/>
        <v>500</v>
      </c>
      <c r="GF597" s="85">
        <f t="shared" si="700"/>
        <v>500</v>
      </c>
      <c r="GG597" s="85">
        <f t="shared" si="701"/>
        <v>500</v>
      </c>
      <c r="GH597" s="101">
        <f t="shared" si="668"/>
        <v>3</v>
      </c>
      <c r="GI597" s="102">
        <f t="shared" si="669"/>
        <v>31.000695</v>
      </c>
      <c r="GJ597" s="102">
        <f t="shared" si="670"/>
        <v>10.333565</v>
      </c>
      <c r="GK597" s="79">
        <f>ROW()</f>
        <v>597</v>
      </c>
    </row>
    <row r="598" spans="1:193" s="12" customFormat="1" ht="50.1" customHeight="1">
      <c r="A598" s="17">
        <f>ROW()</f>
        <v>598</v>
      </c>
      <c r="B598" s="32">
        <f t="shared" si="702"/>
        <v>592</v>
      </c>
      <c r="C598" s="33">
        <f t="shared" si="703"/>
        <v>592</v>
      </c>
      <c r="D598" s="31" t="s">
        <v>160</v>
      </c>
      <c r="E598" s="390">
        <f t="shared" si="671"/>
        <v>8.2560000000000002</v>
      </c>
      <c r="F598" s="107">
        <f t="shared" si="637"/>
        <v>8.2560000000000002</v>
      </c>
      <c r="G598" s="3">
        <v>0</v>
      </c>
      <c r="H598" s="4">
        <v>0</v>
      </c>
      <c r="I598" s="63"/>
      <c r="J598" s="15"/>
      <c r="K598" s="13"/>
      <c r="L598" s="98">
        <f t="shared" si="638"/>
        <v>0</v>
      </c>
      <c r="M598" s="99">
        <f>M5</f>
        <v>0.94499999999999995</v>
      </c>
      <c r="N598" s="100"/>
      <c r="O598" s="110"/>
      <c r="P598" s="95">
        <f t="shared" si="639"/>
        <v>0</v>
      </c>
      <c r="Q598" s="15"/>
      <c r="R598" s="24">
        <f t="shared" si="672"/>
        <v>0</v>
      </c>
      <c r="S598" s="25">
        <v>0</v>
      </c>
      <c r="T598" s="63"/>
      <c r="U598" s="15"/>
      <c r="V598" s="13"/>
      <c r="W598" s="98">
        <f t="shared" si="640"/>
        <v>0</v>
      </c>
      <c r="X598" s="99">
        <f>X5</f>
        <v>0.97</v>
      </c>
      <c r="Y598" s="100"/>
      <c r="Z598" s="110"/>
      <c r="AA598" s="95">
        <f t="shared" si="641"/>
        <v>0</v>
      </c>
      <c r="AB598" s="15"/>
      <c r="AC598" s="24">
        <f t="shared" si="673"/>
        <v>0</v>
      </c>
      <c r="AD598" s="5">
        <v>0</v>
      </c>
      <c r="AE598" s="63"/>
      <c r="AF598" s="15"/>
      <c r="AG598" s="13"/>
      <c r="AH598" s="98">
        <f t="shared" si="642"/>
        <v>0</v>
      </c>
      <c r="AI598" s="99">
        <f>AI5</f>
        <v>0.95499999999999996</v>
      </c>
      <c r="AJ598" s="100"/>
      <c r="AK598" s="110"/>
      <c r="AL598" s="95">
        <f t="shared" si="643"/>
        <v>0</v>
      </c>
      <c r="AM598" s="15"/>
      <c r="AN598" s="24">
        <f t="shared" si="674"/>
        <v>0</v>
      </c>
      <c r="AO598" s="5">
        <v>0</v>
      </c>
      <c r="AP598" s="63"/>
      <c r="AQ598" s="15"/>
      <c r="AR598" s="13"/>
      <c r="AS598" s="98">
        <f t="shared" si="644"/>
        <v>1</v>
      </c>
      <c r="AT598" s="99">
        <f>AT5</f>
        <v>0.96</v>
      </c>
      <c r="AU598" s="100">
        <v>8.6</v>
      </c>
      <c r="AV598" s="110"/>
      <c r="AW598" s="95">
        <f t="shared" si="645"/>
        <v>8.2560000000000002</v>
      </c>
      <c r="AX598" s="15"/>
      <c r="AY598" s="24">
        <f t="shared" si="675"/>
        <v>1</v>
      </c>
      <c r="AZ598" s="5">
        <v>0</v>
      </c>
      <c r="BA598" s="63"/>
      <c r="BB598" s="15"/>
      <c r="BC598" s="13"/>
      <c r="BD598" s="98">
        <f t="shared" si="646"/>
        <v>0</v>
      </c>
      <c r="BE598" s="99">
        <f>BE5</f>
        <v>0.98</v>
      </c>
      <c r="BF598" s="100"/>
      <c r="BG598" s="110"/>
      <c r="BH598" s="95">
        <f t="shared" si="647"/>
        <v>0</v>
      </c>
      <c r="BI598" s="15"/>
      <c r="BJ598" s="24">
        <f t="shared" si="676"/>
        <v>0</v>
      </c>
      <c r="BK598" s="5">
        <v>0</v>
      </c>
      <c r="BL598" s="63"/>
      <c r="BM598" s="15"/>
      <c r="BN598" s="13"/>
      <c r="BO598" s="98">
        <f t="shared" si="648"/>
        <v>0</v>
      </c>
      <c r="BP598" s="99">
        <f>BP5</f>
        <v>0.94499999999999995</v>
      </c>
      <c r="BQ598" s="100"/>
      <c r="BR598" s="110"/>
      <c r="BS598" s="95">
        <f t="shared" si="649"/>
        <v>0</v>
      </c>
      <c r="BT598" s="15"/>
      <c r="BU598" s="24">
        <f t="shared" si="677"/>
        <v>0</v>
      </c>
      <c r="BV598" s="5">
        <v>0</v>
      </c>
      <c r="BW598" s="63"/>
      <c r="BX598" s="15"/>
      <c r="BY598" s="13"/>
      <c r="BZ598" s="98">
        <f t="shared" si="650"/>
        <v>0</v>
      </c>
      <c r="CA598" s="99">
        <f>CA5</f>
        <v>1</v>
      </c>
      <c r="CB598" s="100"/>
      <c r="CC598" s="110"/>
      <c r="CD598" s="95">
        <f t="shared" si="651"/>
        <v>0</v>
      </c>
      <c r="CE598" s="15"/>
      <c r="CF598" s="24">
        <f t="shared" si="678"/>
        <v>0</v>
      </c>
      <c r="CG598" s="5">
        <v>0</v>
      </c>
      <c r="CH598" s="63"/>
      <c r="CI598" s="15"/>
      <c r="CJ598" s="13"/>
      <c r="CK598" s="98">
        <f t="shared" si="652"/>
        <v>0</v>
      </c>
      <c r="CL598" s="99">
        <f>CL5</f>
        <v>1</v>
      </c>
      <c r="CM598" s="100"/>
      <c r="CN598" s="110"/>
      <c r="CO598" s="95">
        <f t="shared" si="653"/>
        <v>0</v>
      </c>
      <c r="CP598" s="15"/>
      <c r="CQ598" s="24">
        <f t="shared" si="679"/>
        <v>0</v>
      </c>
      <c r="CR598" s="5">
        <v>0</v>
      </c>
      <c r="CS598" s="63"/>
      <c r="CT598" s="15"/>
      <c r="CU598" s="13"/>
      <c r="CV598" s="98">
        <f t="shared" si="654"/>
        <v>0</v>
      </c>
      <c r="CW598" s="99">
        <f>CW5</f>
        <v>1</v>
      </c>
      <c r="CX598" s="100"/>
      <c r="CY598" s="110"/>
      <c r="CZ598" s="95">
        <f t="shared" si="655"/>
        <v>0</v>
      </c>
      <c r="DA598" s="15"/>
      <c r="DB598" s="24">
        <f t="shared" si="680"/>
        <v>0</v>
      </c>
      <c r="DC598" s="5">
        <v>0</v>
      </c>
      <c r="DD598" s="63"/>
      <c r="DE598" s="15"/>
      <c r="DF598" s="13"/>
      <c r="DG598" s="98">
        <f t="shared" si="656"/>
        <v>0</v>
      </c>
      <c r="DH598" s="99">
        <f>DH5</f>
        <v>1</v>
      </c>
      <c r="DI598" s="100"/>
      <c r="DJ598" s="110"/>
      <c r="DK598" s="95">
        <f t="shared" si="657"/>
        <v>0</v>
      </c>
      <c r="DL598" s="15"/>
      <c r="DM598" s="24">
        <f t="shared" si="681"/>
        <v>0</v>
      </c>
      <c r="DN598" s="5">
        <v>0</v>
      </c>
      <c r="DO598" s="63"/>
      <c r="DP598" s="15"/>
      <c r="DQ598" s="13"/>
      <c r="DR598" s="98">
        <f t="shared" si="658"/>
        <v>0</v>
      </c>
      <c r="DS598" s="99">
        <f>DS5</f>
        <v>1</v>
      </c>
      <c r="DT598" s="100"/>
      <c r="DU598" s="110"/>
      <c r="DV598" s="95">
        <f t="shared" si="659"/>
        <v>0</v>
      </c>
      <c r="DW598" s="15"/>
      <c r="DX598" s="24">
        <f t="shared" si="682"/>
        <v>0</v>
      </c>
      <c r="DY598" s="5">
        <v>0</v>
      </c>
      <c r="DZ598" s="63"/>
      <c r="EA598" s="15"/>
      <c r="EB598" s="13"/>
      <c r="EC598" s="98">
        <f t="shared" si="660"/>
        <v>0</v>
      </c>
      <c r="ED598" s="99">
        <f>ED5</f>
        <v>1</v>
      </c>
      <c r="EE598" s="100"/>
      <c r="EF598" s="110"/>
      <c r="EG598" s="95">
        <f t="shared" si="661"/>
        <v>0</v>
      </c>
      <c r="EH598" s="15"/>
      <c r="EI598" s="24">
        <f t="shared" si="683"/>
        <v>0</v>
      </c>
      <c r="EJ598" s="5">
        <v>0</v>
      </c>
      <c r="EK598" s="63"/>
      <c r="EL598" s="15"/>
      <c r="EM598" s="13"/>
      <c r="EN598" s="98">
        <f t="shared" si="662"/>
        <v>0</v>
      </c>
      <c r="EO598" s="99">
        <f>EO5</f>
        <v>1</v>
      </c>
      <c r="EP598" s="100"/>
      <c r="EQ598" s="110"/>
      <c r="ER598" s="95">
        <f t="shared" si="663"/>
        <v>0</v>
      </c>
      <c r="ES598" s="15"/>
      <c r="ET598" s="24">
        <f t="shared" si="684"/>
        <v>0</v>
      </c>
      <c r="EU598" s="5">
        <v>0</v>
      </c>
      <c r="EV598" s="63"/>
      <c r="EW598" s="15"/>
      <c r="EX598" s="13"/>
      <c r="EY598" s="98">
        <f t="shared" si="664"/>
        <v>0</v>
      </c>
      <c r="EZ598" s="99">
        <f>EZ5</f>
        <v>1</v>
      </c>
      <c r="FA598" s="100"/>
      <c r="FB598" s="110"/>
      <c r="FC598" s="95">
        <f t="shared" si="665"/>
        <v>0</v>
      </c>
      <c r="FD598" s="15"/>
      <c r="FE598" s="24">
        <f t="shared" si="685"/>
        <v>0</v>
      </c>
      <c r="FF598" s="5">
        <v>0</v>
      </c>
      <c r="FG598" s="63"/>
      <c r="FH598" s="15"/>
      <c r="FI598" s="13"/>
      <c r="FJ598" s="98">
        <f t="shared" si="666"/>
        <v>0</v>
      </c>
      <c r="FK598" s="99">
        <f>FK5</f>
        <v>1</v>
      </c>
      <c r="FL598" s="100"/>
      <c r="FM598" s="110"/>
      <c r="FN598" s="95">
        <f t="shared" si="667"/>
        <v>0</v>
      </c>
      <c r="FO598" s="15"/>
      <c r="FP598" s="24">
        <f t="shared" si="686"/>
        <v>0</v>
      </c>
      <c r="FQ598" s="5">
        <v>0</v>
      </c>
      <c r="FR598" s="8">
        <v>0</v>
      </c>
      <c r="FS598" s="84">
        <f t="shared" si="687"/>
        <v>500</v>
      </c>
      <c r="FT598" s="85">
        <f t="shared" si="688"/>
        <v>500</v>
      </c>
      <c r="FU598" s="85">
        <f t="shared" si="689"/>
        <v>500</v>
      </c>
      <c r="FV598" s="85">
        <f t="shared" si="690"/>
        <v>8.2560000000000002</v>
      </c>
      <c r="FW598" s="85">
        <f t="shared" si="691"/>
        <v>500</v>
      </c>
      <c r="FX598" s="85">
        <f t="shared" si="692"/>
        <v>500</v>
      </c>
      <c r="FY598" s="85">
        <f t="shared" si="693"/>
        <v>500</v>
      </c>
      <c r="FZ598" s="85">
        <f t="shared" si="694"/>
        <v>500</v>
      </c>
      <c r="GA598" s="85">
        <f t="shared" si="695"/>
        <v>500</v>
      </c>
      <c r="GB598" s="85">
        <f t="shared" si="696"/>
        <v>500</v>
      </c>
      <c r="GC598" s="85">
        <f t="shared" si="697"/>
        <v>500</v>
      </c>
      <c r="GD598" s="85">
        <f t="shared" si="698"/>
        <v>500</v>
      </c>
      <c r="GE598" s="85">
        <f t="shared" si="699"/>
        <v>500</v>
      </c>
      <c r="GF598" s="85">
        <f t="shared" si="700"/>
        <v>500</v>
      </c>
      <c r="GG598" s="85">
        <f t="shared" si="701"/>
        <v>500</v>
      </c>
      <c r="GH598" s="101">
        <f t="shared" si="668"/>
        <v>1</v>
      </c>
      <c r="GI598" s="102">
        <f t="shared" si="669"/>
        <v>8.2560000000000002</v>
      </c>
      <c r="GJ598" s="102">
        <f t="shared" si="670"/>
        <v>8.2560000000000002</v>
      </c>
      <c r="GK598" s="79">
        <f>ROW()</f>
        <v>598</v>
      </c>
    </row>
    <row r="599" spans="1:193" s="12" customFormat="1" ht="50.1" customHeight="1">
      <c r="A599" s="17">
        <f>ROW()</f>
        <v>599</v>
      </c>
      <c r="B599" s="32">
        <f t="shared" si="702"/>
        <v>593</v>
      </c>
      <c r="C599" s="33">
        <f t="shared" si="703"/>
        <v>593</v>
      </c>
      <c r="D599" s="31" t="s">
        <v>161</v>
      </c>
      <c r="E599" s="390">
        <f t="shared" si="671"/>
        <v>1.9950178499999995</v>
      </c>
      <c r="F599" s="107">
        <f t="shared" si="637"/>
        <v>2.0530739249999996</v>
      </c>
      <c r="G599" s="3">
        <v>0</v>
      </c>
      <c r="H599" s="4">
        <v>0</v>
      </c>
      <c r="I599" s="63"/>
      <c r="J599" s="15"/>
      <c r="K599" s="13"/>
      <c r="L599" s="98">
        <f t="shared" si="638"/>
        <v>1</v>
      </c>
      <c r="M599" s="99">
        <f>M5</f>
        <v>0.94499999999999995</v>
      </c>
      <c r="N599" s="100">
        <v>2.234</v>
      </c>
      <c r="O599" s="110">
        <v>195064</v>
      </c>
      <c r="P599" s="95">
        <f t="shared" si="639"/>
        <v>2.1111299999999997</v>
      </c>
      <c r="Q599" s="15"/>
      <c r="R599" s="24">
        <f t="shared" si="672"/>
        <v>2</v>
      </c>
      <c r="S599" s="25">
        <v>0</v>
      </c>
      <c r="T599" s="63"/>
      <c r="U599" s="15"/>
      <c r="V599" s="13"/>
      <c r="W599" s="98">
        <f t="shared" si="640"/>
        <v>0</v>
      </c>
      <c r="X599" s="99">
        <f>X5</f>
        <v>0.97</v>
      </c>
      <c r="Y599" s="100"/>
      <c r="Z599" s="110"/>
      <c r="AA599" s="95">
        <f t="shared" si="641"/>
        <v>0</v>
      </c>
      <c r="AB599" s="15"/>
      <c r="AC599" s="24">
        <f t="shared" si="673"/>
        <v>0</v>
      </c>
      <c r="AD599" s="5">
        <v>0</v>
      </c>
      <c r="AE599" s="63"/>
      <c r="AF599" s="15"/>
      <c r="AG599" s="13"/>
      <c r="AH599" s="98">
        <f t="shared" si="642"/>
        <v>0</v>
      </c>
      <c r="AI599" s="99">
        <f>AI5</f>
        <v>0.95499999999999996</v>
      </c>
      <c r="AJ599" s="100"/>
      <c r="AK599" s="110"/>
      <c r="AL599" s="95">
        <f t="shared" si="643"/>
        <v>0</v>
      </c>
      <c r="AM599" s="15"/>
      <c r="AN599" s="24">
        <f t="shared" si="674"/>
        <v>0</v>
      </c>
      <c r="AO599" s="5">
        <v>0</v>
      </c>
      <c r="AP599" s="63"/>
      <c r="AQ599" s="15"/>
      <c r="AR599" s="13"/>
      <c r="AS599" s="98">
        <f t="shared" si="644"/>
        <v>0</v>
      </c>
      <c r="AT599" s="99">
        <f>AT5</f>
        <v>0.96</v>
      </c>
      <c r="AU599" s="100"/>
      <c r="AV599" s="110"/>
      <c r="AW599" s="95">
        <f t="shared" si="645"/>
        <v>0</v>
      </c>
      <c r="AX599" s="15"/>
      <c r="AY599" s="24">
        <f t="shared" si="675"/>
        <v>0</v>
      </c>
      <c r="AZ599" s="5">
        <v>0</v>
      </c>
      <c r="BA599" s="63"/>
      <c r="BB599" s="15"/>
      <c r="BC599" s="13"/>
      <c r="BD599" s="98">
        <f t="shared" si="646"/>
        <v>0</v>
      </c>
      <c r="BE599" s="99">
        <f>BE5</f>
        <v>0.98</v>
      </c>
      <c r="BF599" s="100"/>
      <c r="BG599" s="110"/>
      <c r="BH599" s="95">
        <f t="shared" si="647"/>
        <v>0</v>
      </c>
      <c r="BI599" s="15"/>
      <c r="BJ599" s="24">
        <f t="shared" si="676"/>
        <v>0</v>
      </c>
      <c r="BK599" s="5">
        <v>0</v>
      </c>
      <c r="BL599" s="63"/>
      <c r="BM599" s="15"/>
      <c r="BN599" s="13"/>
      <c r="BO599" s="98">
        <f t="shared" si="648"/>
        <v>1</v>
      </c>
      <c r="BP599" s="99">
        <f>BP5</f>
        <v>0.94499999999999995</v>
      </c>
      <c r="BQ599" s="100">
        <v>2.1111299999999997</v>
      </c>
      <c r="BR599" s="110"/>
      <c r="BS599" s="95">
        <f t="shared" si="649"/>
        <v>1.9950178499999995</v>
      </c>
      <c r="BT599" s="15"/>
      <c r="BU599" s="24">
        <f t="shared" si="677"/>
        <v>1</v>
      </c>
      <c r="BV599" s="5">
        <v>0</v>
      </c>
      <c r="BW599" s="63"/>
      <c r="BX599" s="15"/>
      <c r="BY599" s="13"/>
      <c r="BZ599" s="98">
        <f t="shared" si="650"/>
        <v>0</v>
      </c>
      <c r="CA599" s="99">
        <f>CA5</f>
        <v>1</v>
      </c>
      <c r="CB599" s="100"/>
      <c r="CC599" s="110"/>
      <c r="CD599" s="95">
        <f t="shared" si="651"/>
        <v>0</v>
      </c>
      <c r="CE599" s="15"/>
      <c r="CF599" s="24">
        <f t="shared" si="678"/>
        <v>0</v>
      </c>
      <c r="CG599" s="5">
        <v>0</v>
      </c>
      <c r="CH599" s="63"/>
      <c r="CI599" s="15"/>
      <c r="CJ599" s="13"/>
      <c r="CK599" s="98">
        <f t="shared" si="652"/>
        <v>0</v>
      </c>
      <c r="CL599" s="99">
        <f>CL5</f>
        <v>1</v>
      </c>
      <c r="CM599" s="100"/>
      <c r="CN599" s="110"/>
      <c r="CO599" s="95">
        <f t="shared" si="653"/>
        <v>0</v>
      </c>
      <c r="CP599" s="15"/>
      <c r="CQ599" s="24">
        <f t="shared" si="679"/>
        <v>0</v>
      </c>
      <c r="CR599" s="5">
        <v>0</v>
      </c>
      <c r="CS599" s="63"/>
      <c r="CT599" s="15"/>
      <c r="CU599" s="13"/>
      <c r="CV599" s="98">
        <f t="shared" si="654"/>
        <v>0</v>
      </c>
      <c r="CW599" s="99">
        <f>CW5</f>
        <v>1</v>
      </c>
      <c r="CX599" s="100"/>
      <c r="CY599" s="110"/>
      <c r="CZ599" s="95">
        <f t="shared" si="655"/>
        <v>0</v>
      </c>
      <c r="DA599" s="15"/>
      <c r="DB599" s="24">
        <f t="shared" si="680"/>
        <v>0</v>
      </c>
      <c r="DC599" s="5">
        <v>0</v>
      </c>
      <c r="DD599" s="63"/>
      <c r="DE599" s="15"/>
      <c r="DF599" s="13"/>
      <c r="DG599" s="98">
        <f t="shared" si="656"/>
        <v>0</v>
      </c>
      <c r="DH599" s="99">
        <f>DH5</f>
        <v>1</v>
      </c>
      <c r="DI599" s="100"/>
      <c r="DJ599" s="110"/>
      <c r="DK599" s="95">
        <f t="shared" si="657"/>
        <v>0</v>
      </c>
      <c r="DL599" s="15"/>
      <c r="DM599" s="24">
        <f t="shared" si="681"/>
        <v>0</v>
      </c>
      <c r="DN599" s="5">
        <v>0</v>
      </c>
      <c r="DO599" s="63"/>
      <c r="DP599" s="15"/>
      <c r="DQ599" s="13"/>
      <c r="DR599" s="98">
        <f t="shared" si="658"/>
        <v>0</v>
      </c>
      <c r="DS599" s="99">
        <f>DS5</f>
        <v>1</v>
      </c>
      <c r="DT599" s="100"/>
      <c r="DU599" s="110"/>
      <c r="DV599" s="95">
        <f t="shared" si="659"/>
        <v>0</v>
      </c>
      <c r="DW599" s="15"/>
      <c r="DX599" s="24">
        <f t="shared" si="682"/>
        <v>0</v>
      </c>
      <c r="DY599" s="5">
        <v>0</v>
      </c>
      <c r="DZ599" s="63"/>
      <c r="EA599" s="15"/>
      <c r="EB599" s="13"/>
      <c r="EC599" s="98">
        <f t="shared" si="660"/>
        <v>0</v>
      </c>
      <c r="ED599" s="99">
        <f>ED5</f>
        <v>1</v>
      </c>
      <c r="EE599" s="100"/>
      <c r="EF599" s="110"/>
      <c r="EG599" s="95">
        <f t="shared" si="661"/>
        <v>0</v>
      </c>
      <c r="EH599" s="15"/>
      <c r="EI599" s="24">
        <f t="shared" si="683"/>
        <v>0</v>
      </c>
      <c r="EJ599" s="5">
        <v>0</v>
      </c>
      <c r="EK599" s="63"/>
      <c r="EL599" s="15"/>
      <c r="EM599" s="13"/>
      <c r="EN599" s="98">
        <f t="shared" si="662"/>
        <v>0</v>
      </c>
      <c r="EO599" s="99">
        <f>EO5</f>
        <v>1</v>
      </c>
      <c r="EP599" s="100"/>
      <c r="EQ599" s="110"/>
      <c r="ER599" s="95">
        <f t="shared" si="663"/>
        <v>0</v>
      </c>
      <c r="ES599" s="15"/>
      <c r="ET599" s="24">
        <f t="shared" si="684"/>
        <v>0</v>
      </c>
      <c r="EU599" s="5">
        <v>0</v>
      </c>
      <c r="EV599" s="63"/>
      <c r="EW599" s="15"/>
      <c r="EX599" s="13"/>
      <c r="EY599" s="98">
        <f t="shared" si="664"/>
        <v>0</v>
      </c>
      <c r="EZ599" s="99">
        <f>EZ5</f>
        <v>1</v>
      </c>
      <c r="FA599" s="100"/>
      <c r="FB599" s="110"/>
      <c r="FC599" s="95">
        <f t="shared" si="665"/>
        <v>0</v>
      </c>
      <c r="FD599" s="15"/>
      <c r="FE599" s="24">
        <f t="shared" si="685"/>
        <v>0</v>
      </c>
      <c r="FF599" s="5">
        <v>0</v>
      </c>
      <c r="FG599" s="63"/>
      <c r="FH599" s="15"/>
      <c r="FI599" s="13"/>
      <c r="FJ599" s="98">
        <f t="shared" si="666"/>
        <v>0</v>
      </c>
      <c r="FK599" s="99">
        <f>FK5</f>
        <v>1</v>
      </c>
      <c r="FL599" s="100"/>
      <c r="FM599" s="110"/>
      <c r="FN599" s="95">
        <f t="shared" si="667"/>
        <v>0</v>
      </c>
      <c r="FO599" s="15"/>
      <c r="FP599" s="24">
        <f t="shared" si="686"/>
        <v>0</v>
      </c>
      <c r="FQ599" s="5">
        <v>0</v>
      </c>
      <c r="FR599" s="8">
        <v>0</v>
      </c>
      <c r="FS599" s="84">
        <f t="shared" si="687"/>
        <v>2.1111299999999997</v>
      </c>
      <c r="FT599" s="85">
        <f t="shared" si="688"/>
        <v>500</v>
      </c>
      <c r="FU599" s="85">
        <f t="shared" si="689"/>
        <v>500</v>
      </c>
      <c r="FV599" s="85">
        <f t="shared" si="690"/>
        <v>500</v>
      </c>
      <c r="FW599" s="85">
        <f t="shared" si="691"/>
        <v>500</v>
      </c>
      <c r="FX599" s="85">
        <f t="shared" si="692"/>
        <v>1.9950178499999995</v>
      </c>
      <c r="FY599" s="85">
        <f t="shared" si="693"/>
        <v>500</v>
      </c>
      <c r="FZ599" s="85">
        <f t="shared" si="694"/>
        <v>500</v>
      </c>
      <c r="GA599" s="85">
        <f t="shared" si="695"/>
        <v>500</v>
      </c>
      <c r="GB599" s="85">
        <f t="shared" si="696"/>
        <v>500</v>
      </c>
      <c r="GC599" s="85">
        <f t="shared" si="697"/>
        <v>500</v>
      </c>
      <c r="GD599" s="85">
        <f t="shared" si="698"/>
        <v>500</v>
      </c>
      <c r="GE599" s="85">
        <f t="shared" si="699"/>
        <v>500</v>
      </c>
      <c r="GF599" s="85">
        <f t="shared" si="700"/>
        <v>500</v>
      </c>
      <c r="GG599" s="85">
        <f t="shared" si="701"/>
        <v>500</v>
      </c>
      <c r="GH599" s="101">
        <f t="shared" si="668"/>
        <v>2</v>
      </c>
      <c r="GI599" s="102">
        <f t="shared" si="669"/>
        <v>4.1061478499999993</v>
      </c>
      <c r="GJ599" s="102">
        <f t="shared" si="670"/>
        <v>2.0530739249999996</v>
      </c>
      <c r="GK599" s="79">
        <f>ROW()</f>
        <v>599</v>
      </c>
    </row>
    <row r="600" spans="1:193" s="12" customFormat="1" ht="50.1" customHeight="1">
      <c r="A600" s="17">
        <f>ROW()</f>
        <v>600</v>
      </c>
      <c r="B600" s="32">
        <f t="shared" si="702"/>
        <v>594</v>
      </c>
      <c r="C600" s="33">
        <f t="shared" si="703"/>
        <v>594</v>
      </c>
      <c r="D600" s="31" t="s">
        <v>162</v>
      </c>
      <c r="E600" s="390">
        <f t="shared" si="671"/>
        <v>9.8976000000000006</v>
      </c>
      <c r="F600" s="107">
        <f t="shared" si="637"/>
        <v>9.8976000000000006</v>
      </c>
      <c r="G600" s="3">
        <v>0</v>
      </c>
      <c r="H600" s="4">
        <v>0</v>
      </c>
      <c r="I600" s="63"/>
      <c r="J600" s="15"/>
      <c r="K600" s="13"/>
      <c r="L600" s="98">
        <f t="shared" si="638"/>
        <v>0</v>
      </c>
      <c r="M600" s="99">
        <f>M5</f>
        <v>0.94499999999999995</v>
      </c>
      <c r="N600" s="100"/>
      <c r="O600" s="110"/>
      <c r="P600" s="95">
        <f t="shared" si="639"/>
        <v>0</v>
      </c>
      <c r="Q600" s="15"/>
      <c r="R600" s="24">
        <f t="shared" si="672"/>
        <v>0</v>
      </c>
      <c r="S600" s="25">
        <v>0</v>
      </c>
      <c r="T600" s="63"/>
      <c r="U600" s="15"/>
      <c r="V600" s="13"/>
      <c r="W600" s="98">
        <f t="shared" si="640"/>
        <v>0</v>
      </c>
      <c r="X600" s="99">
        <f>X5</f>
        <v>0.97</v>
      </c>
      <c r="Y600" s="100"/>
      <c r="Z600" s="110"/>
      <c r="AA600" s="95">
        <f t="shared" si="641"/>
        <v>0</v>
      </c>
      <c r="AB600" s="15"/>
      <c r="AC600" s="24">
        <f t="shared" si="673"/>
        <v>0</v>
      </c>
      <c r="AD600" s="5">
        <v>0</v>
      </c>
      <c r="AE600" s="63"/>
      <c r="AF600" s="15"/>
      <c r="AG600" s="13"/>
      <c r="AH600" s="98">
        <f t="shared" si="642"/>
        <v>0</v>
      </c>
      <c r="AI600" s="99">
        <f>AI5</f>
        <v>0.95499999999999996</v>
      </c>
      <c r="AJ600" s="100"/>
      <c r="AK600" s="110"/>
      <c r="AL600" s="95">
        <f t="shared" si="643"/>
        <v>0</v>
      </c>
      <c r="AM600" s="15"/>
      <c r="AN600" s="24">
        <f t="shared" si="674"/>
        <v>0</v>
      </c>
      <c r="AO600" s="5">
        <v>0</v>
      </c>
      <c r="AP600" s="63"/>
      <c r="AQ600" s="15"/>
      <c r="AR600" s="13"/>
      <c r="AS600" s="98">
        <f t="shared" si="644"/>
        <v>1</v>
      </c>
      <c r="AT600" s="99">
        <f>AT5</f>
        <v>0.96</v>
      </c>
      <c r="AU600" s="100">
        <v>10.31</v>
      </c>
      <c r="AV600" s="110"/>
      <c r="AW600" s="95">
        <f t="shared" si="645"/>
        <v>9.8976000000000006</v>
      </c>
      <c r="AX600" s="15"/>
      <c r="AY600" s="24">
        <f t="shared" si="675"/>
        <v>1</v>
      </c>
      <c r="AZ600" s="5">
        <v>0</v>
      </c>
      <c r="BA600" s="63"/>
      <c r="BB600" s="15"/>
      <c r="BC600" s="13"/>
      <c r="BD600" s="98">
        <f t="shared" si="646"/>
        <v>0</v>
      </c>
      <c r="BE600" s="99">
        <f>BE5</f>
        <v>0.98</v>
      </c>
      <c r="BF600" s="100"/>
      <c r="BG600" s="110"/>
      <c r="BH600" s="95">
        <f t="shared" si="647"/>
        <v>0</v>
      </c>
      <c r="BI600" s="15"/>
      <c r="BJ600" s="24">
        <f t="shared" si="676"/>
        <v>0</v>
      </c>
      <c r="BK600" s="5">
        <v>0</v>
      </c>
      <c r="BL600" s="63"/>
      <c r="BM600" s="15"/>
      <c r="BN600" s="13"/>
      <c r="BO600" s="98">
        <f t="shared" si="648"/>
        <v>0</v>
      </c>
      <c r="BP600" s="99">
        <f>BP5</f>
        <v>0.94499999999999995</v>
      </c>
      <c r="BQ600" s="100"/>
      <c r="BR600" s="110"/>
      <c r="BS600" s="95">
        <f t="shared" si="649"/>
        <v>0</v>
      </c>
      <c r="BT600" s="15"/>
      <c r="BU600" s="24">
        <f t="shared" si="677"/>
        <v>0</v>
      </c>
      <c r="BV600" s="5">
        <v>0</v>
      </c>
      <c r="BW600" s="63"/>
      <c r="BX600" s="15"/>
      <c r="BY600" s="13"/>
      <c r="BZ600" s="98">
        <f t="shared" si="650"/>
        <v>0</v>
      </c>
      <c r="CA600" s="99">
        <f>CA5</f>
        <v>1</v>
      </c>
      <c r="CB600" s="100"/>
      <c r="CC600" s="110"/>
      <c r="CD600" s="95">
        <f t="shared" si="651"/>
        <v>0</v>
      </c>
      <c r="CE600" s="15"/>
      <c r="CF600" s="24">
        <f t="shared" si="678"/>
        <v>0</v>
      </c>
      <c r="CG600" s="5">
        <v>0</v>
      </c>
      <c r="CH600" s="63"/>
      <c r="CI600" s="15"/>
      <c r="CJ600" s="13"/>
      <c r="CK600" s="98">
        <f t="shared" si="652"/>
        <v>0</v>
      </c>
      <c r="CL600" s="99">
        <f>CL5</f>
        <v>1</v>
      </c>
      <c r="CM600" s="100"/>
      <c r="CN600" s="110"/>
      <c r="CO600" s="95">
        <f t="shared" si="653"/>
        <v>0</v>
      </c>
      <c r="CP600" s="15"/>
      <c r="CQ600" s="24">
        <f t="shared" si="679"/>
        <v>0</v>
      </c>
      <c r="CR600" s="5">
        <v>0</v>
      </c>
      <c r="CS600" s="63"/>
      <c r="CT600" s="15"/>
      <c r="CU600" s="13"/>
      <c r="CV600" s="98">
        <f t="shared" si="654"/>
        <v>0</v>
      </c>
      <c r="CW600" s="99">
        <f>CW5</f>
        <v>1</v>
      </c>
      <c r="CX600" s="100"/>
      <c r="CY600" s="110"/>
      <c r="CZ600" s="95">
        <f t="shared" si="655"/>
        <v>0</v>
      </c>
      <c r="DA600" s="15"/>
      <c r="DB600" s="24">
        <f t="shared" si="680"/>
        <v>0</v>
      </c>
      <c r="DC600" s="5">
        <v>0</v>
      </c>
      <c r="DD600" s="63"/>
      <c r="DE600" s="15"/>
      <c r="DF600" s="13"/>
      <c r="DG600" s="98">
        <f t="shared" si="656"/>
        <v>0</v>
      </c>
      <c r="DH600" s="99">
        <f>DH5</f>
        <v>1</v>
      </c>
      <c r="DI600" s="100"/>
      <c r="DJ600" s="110"/>
      <c r="DK600" s="95">
        <f t="shared" si="657"/>
        <v>0</v>
      </c>
      <c r="DL600" s="15"/>
      <c r="DM600" s="24">
        <f t="shared" si="681"/>
        <v>0</v>
      </c>
      <c r="DN600" s="5">
        <v>0</v>
      </c>
      <c r="DO600" s="63"/>
      <c r="DP600" s="15"/>
      <c r="DQ600" s="13"/>
      <c r="DR600" s="98">
        <f t="shared" si="658"/>
        <v>0</v>
      </c>
      <c r="DS600" s="99">
        <f>DS5</f>
        <v>1</v>
      </c>
      <c r="DT600" s="100"/>
      <c r="DU600" s="110"/>
      <c r="DV600" s="95">
        <f t="shared" si="659"/>
        <v>0</v>
      </c>
      <c r="DW600" s="15"/>
      <c r="DX600" s="24">
        <f t="shared" si="682"/>
        <v>0</v>
      </c>
      <c r="DY600" s="5">
        <v>0</v>
      </c>
      <c r="DZ600" s="63"/>
      <c r="EA600" s="15"/>
      <c r="EB600" s="13"/>
      <c r="EC600" s="98">
        <f t="shared" si="660"/>
        <v>0</v>
      </c>
      <c r="ED600" s="99">
        <f>ED5</f>
        <v>1</v>
      </c>
      <c r="EE600" s="100"/>
      <c r="EF600" s="110"/>
      <c r="EG600" s="95">
        <f t="shared" si="661"/>
        <v>0</v>
      </c>
      <c r="EH600" s="15"/>
      <c r="EI600" s="24">
        <f t="shared" si="683"/>
        <v>0</v>
      </c>
      <c r="EJ600" s="5">
        <v>0</v>
      </c>
      <c r="EK600" s="63"/>
      <c r="EL600" s="15"/>
      <c r="EM600" s="13"/>
      <c r="EN600" s="98">
        <f t="shared" si="662"/>
        <v>0</v>
      </c>
      <c r="EO600" s="99">
        <f>EO5</f>
        <v>1</v>
      </c>
      <c r="EP600" s="100"/>
      <c r="EQ600" s="110"/>
      <c r="ER600" s="95">
        <f t="shared" si="663"/>
        <v>0</v>
      </c>
      <c r="ES600" s="15"/>
      <c r="ET600" s="24">
        <f t="shared" si="684"/>
        <v>0</v>
      </c>
      <c r="EU600" s="5">
        <v>0</v>
      </c>
      <c r="EV600" s="63"/>
      <c r="EW600" s="15"/>
      <c r="EX600" s="13"/>
      <c r="EY600" s="98">
        <f t="shared" si="664"/>
        <v>0</v>
      </c>
      <c r="EZ600" s="99">
        <f>EZ5</f>
        <v>1</v>
      </c>
      <c r="FA600" s="100"/>
      <c r="FB600" s="110"/>
      <c r="FC600" s="95">
        <f t="shared" si="665"/>
        <v>0</v>
      </c>
      <c r="FD600" s="15"/>
      <c r="FE600" s="24">
        <f t="shared" si="685"/>
        <v>0</v>
      </c>
      <c r="FF600" s="5">
        <v>0</v>
      </c>
      <c r="FG600" s="63"/>
      <c r="FH600" s="15"/>
      <c r="FI600" s="13"/>
      <c r="FJ600" s="98">
        <f t="shared" si="666"/>
        <v>0</v>
      </c>
      <c r="FK600" s="99">
        <f>FK5</f>
        <v>1</v>
      </c>
      <c r="FL600" s="100"/>
      <c r="FM600" s="110"/>
      <c r="FN600" s="95">
        <f t="shared" si="667"/>
        <v>0</v>
      </c>
      <c r="FO600" s="15"/>
      <c r="FP600" s="24">
        <f t="shared" si="686"/>
        <v>0</v>
      </c>
      <c r="FQ600" s="5">
        <v>0</v>
      </c>
      <c r="FR600" s="8">
        <v>0</v>
      </c>
      <c r="FS600" s="84">
        <f t="shared" si="687"/>
        <v>500</v>
      </c>
      <c r="FT600" s="85">
        <f t="shared" si="688"/>
        <v>500</v>
      </c>
      <c r="FU600" s="85">
        <f t="shared" si="689"/>
        <v>500</v>
      </c>
      <c r="FV600" s="85">
        <f t="shared" si="690"/>
        <v>9.8976000000000006</v>
      </c>
      <c r="FW600" s="85">
        <f t="shared" si="691"/>
        <v>500</v>
      </c>
      <c r="FX600" s="85">
        <f t="shared" si="692"/>
        <v>500</v>
      </c>
      <c r="FY600" s="85">
        <f t="shared" si="693"/>
        <v>500</v>
      </c>
      <c r="FZ600" s="85">
        <f t="shared" si="694"/>
        <v>500</v>
      </c>
      <c r="GA600" s="85">
        <f t="shared" si="695"/>
        <v>500</v>
      </c>
      <c r="GB600" s="85">
        <f t="shared" si="696"/>
        <v>500</v>
      </c>
      <c r="GC600" s="85">
        <f t="shared" si="697"/>
        <v>500</v>
      </c>
      <c r="GD600" s="85">
        <f t="shared" si="698"/>
        <v>500</v>
      </c>
      <c r="GE600" s="85">
        <f t="shared" si="699"/>
        <v>500</v>
      </c>
      <c r="GF600" s="85">
        <f t="shared" si="700"/>
        <v>500</v>
      </c>
      <c r="GG600" s="85">
        <f t="shared" si="701"/>
        <v>500</v>
      </c>
      <c r="GH600" s="101">
        <f t="shared" si="668"/>
        <v>1</v>
      </c>
      <c r="GI600" s="102">
        <f t="shared" si="669"/>
        <v>9.8976000000000006</v>
      </c>
      <c r="GJ600" s="102">
        <f t="shared" si="670"/>
        <v>9.8976000000000006</v>
      </c>
      <c r="GK600" s="79">
        <f>ROW()</f>
        <v>600</v>
      </c>
    </row>
    <row r="601" spans="1:193" s="12" customFormat="1" ht="50.1" customHeight="1">
      <c r="A601" s="17">
        <f>ROW()</f>
        <v>601</v>
      </c>
      <c r="B601" s="32">
        <f t="shared" si="702"/>
        <v>595</v>
      </c>
      <c r="C601" s="33">
        <f t="shared" si="703"/>
        <v>595</v>
      </c>
      <c r="D601" s="31" t="s">
        <v>163</v>
      </c>
      <c r="E601" s="390">
        <f t="shared" si="671"/>
        <v>1.77898</v>
      </c>
      <c r="F601" s="107">
        <f t="shared" si="637"/>
        <v>2.0035328124999996</v>
      </c>
      <c r="G601" s="3">
        <v>0</v>
      </c>
      <c r="H601" s="4">
        <v>0</v>
      </c>
      <c r="I601" s="63"/>
      <c r="J601" s="15"/>
      <c r="K601" s="13"/>
      <c r="L601" s="98">
        <f t="shared" si="638"/>
        <v>1</v>
      </c>
      <c r="M601" s="99">
        <f>M5</f>
        <v>0.94499999999999995</v>
      </c>
      <c r="N601" s="100">
        <v>2.0499999999999998</v>
      </c>
      <c r="O601" s="110">
        <v>195221</v>
      </c>
      <c r="P601" s="95">
        <f t="shared" si="639"/>
        <v>1.9372499999999997</v>
      </c>
      <c r="Q601" s="15"/>
      <c r="R601" s="24">
        <f t="shared" si="672"/>
        <v>3</v>
      </c>
      <c r="S601" s="25">
        <v>0</v>
      </c>
      <c r="T601" s="63"/>
      <c r="U601" s="15"/>
      <c r="V601" s="13"/>
      <c r="W601" s="98">
        <f t="shared" si="640"/>
        <v>1</v>
      </c>
      <c r="X601" s="99">
        <f>X5</f>
        <v>0.97</v>
      </c>
      <c r="Y601" s="100">
        <v>1.8340000000000001</v>
      </c>
      <c r="Z601" s="110"/>
      <c r="AA601" s="95">
        <f t="shared" si="641"/>
        <v>1.77898</v>
      </c>
      <c r="AB601" s="15"/>
      <c r="AC601" s="24">
        <f t="shared" si="673"/>
        <v>1</v>
      </c>
      <c r="AD601" s="5">
        <v>0</v>
      </c>
      <c r="AE601" s="63"/>
      <c r="AF601" s="15"/>
      <c r="AG601" s="13"/>
      <c r="AH601" s="98">
        <f t="shared" si="642"/>
        <v>0</v>
      </c>
      <c r="AI601" s="99">
        <f>AI5</f>
        <v>0.95499999999999996</v>
      </c>
      <c r="AJ601" s="100"/>
      <c r="AK601" s="110"/>
      <c r="AL601" s="95">
        <f t="shared" si="643"/>
        <v>0</v>
      </c>
      <c r="AM601" s="15"/>
      <c r="AN601" s="24">
        <f t="shared" si="674"/>
        <v>0</v>
      </c>
      <c r="AO601" s="5">
        <v>0</v>
      </c>
      <c r="AP601" s="63"/>
      <c r="AQ601" s="15"/>
      <c r="AR601" s="13"/>
      <c r="AS601" s="98">
        <f t="shared" si="644"/>
        <v>1</v>
      </c>
      <c r="AT601" s="99">
        <f>AT5</f>
        <v>0.96</v>
      </c>
      <c r="AU601" s="100">
        <v>2.57</v>
      </c>
      <c r="AV601" s="110"/>
      <c r="AW601" s="95">
        <f t="shared" si="645"/>
        <v>2.4671999999999996</v>
      </c>
      <c r="AX601" s="15"/>
      <c r="AY601" s="24">
        <f t="shared" si="675"/>
        <v>4</v>
      </c>
      <c r="AZ601" s="5">
        <v>0</v>
      </c>
      <c r="BA601" s="63"/>
      <c r="BB601" s="15"/>
      <c r="BC601" s="13"/>
      <c r="BD601" s="98">
        <f t="shared" si="646"/>
        <v>0</v>
      </c>
      <c r="BE601" s="99">
        <f>BE5</f>
        <v>0.98</v>
      </c>
      <c r="BF601" s="100"/>
      <c r="BG601" s="110"/>
      <c r="BH601" s="95">
        <f t="shared" si="647"/>
        <v>0</v>
      </c>
      <c r="BI601" s="15"/>
      <c r="BJ601" s="24">
        <f t="shared" si="676"/>
        <v>0</v>
      </c>
      <c r="BK601" s="5">
        <v>0</v>
      </c>
      <c r="BL601" s="63"/>
      <c r="BM601" s="15"/>
      <c r="BN601" s="13"/>
      <c r="BO601" s="98">
        <f t="shared" si="648"/>
        <v>1</v>
      </c>
      <c r="BP601" s="99">
        <f>BP5</f>
        <v>0.94499999999999995</v>
      </c>
      <c r="BQ601" s="100">
        <v>1.9372499999999997</v>
      </c>
      <c r="BR601" s="110"/>
      <c r="BS601" s="95">
        <f t="shared" si="649"/>
        <v>1.8307012499999997</v>
      </c>
      <c r="BT601" s="15"/>
      <c r="BU601" s="24">
        <f t="shared" si="677"/>
        <v>2</v>
      </c>
      <c r="BV601" s="5">
        <v>0</v>
      </c>
      <c r="BW601" s="63"/>
      <c r="BX601" s="15"/>
      <c r="BY601" s="13"/>
      <c r="BZ601" s="98">
        <f t="shared" si="650"/>
        <v>0</v>
      </c>
      <c r="CA601" s="99">
        <f>CA5</f>
        <v>1</v>
      </c>
      <c r="CB601" s="100"/>
      <c r="CC601" s="110"/>
      <c r="CD601" s="95">
        <f t="shared" si="651"/>
        <v>0</v>
      </c>
      <c r="CE601" s="15"/>
      <c r="CF601" s="24">
        <f t="shared" si="678"/>
        <v>0</v>
      </c>
      <c r="CG601" s="5">
        <v>0</v>
      </c>
      <c r="CH601" s="63"/>
      <c r="CI601" s="15"/>
      <c r="CJ601" s="13"/>
      <c r="CK601" s="98">
        <f t="shared" si="652"/>
        <v>0</v>
      </c>
      <c r="CL601" s="99">
        <f>CL5</f>
        <v>1</v>
      </c>
      <c r="CM601" s="100"/>
      <c r="CN601" s="110"/>
      <c r="CO601" s="95">
        <f t="shared" si="653"/>
        <v>0</v>
      </c>
      <c r="CP601" s="15"/>
      <c r="CQ601" s="24">
        <f t="shared" si="679"/>
        <v>0</v>
      </c>
      <c r="CR601" s="5">
        <v>0</v>
      </c>
      <c r="CS601" s="63"/>
      <c r="CT601" s="15"/>
      <c r="CU601" s="13"/>
      <c r="CV601" s="98">
        <f t="shared" si="654"/>
        <v>0</v>
      </c>
      <c r="CW601" s="99">
        <f>CW5</f>
        <v>1</v>
      </c>
      <c r="CX601" s="100"/>
      <c r="CY601" s="110"/>
      <c r="CZ601" s="95">
        <f t="shared" si="655"/>
        <v>0</v>
      </c>
      <c r="DA601" s="15"/>
      <c r="DB601" s="24">
        <f t="shared" si="680"/>
        <v>0</v>
      </c>
      <c r="DC601" s="5">
        <v>0</v>
      </c>
      <c r="DD601" s="63"/>
      <c r="DE601" s="15"/>
      <c r="DF601" s="13"/>
      <c r="DG601" s="98">
        <f t="shared" si="656"/>
        <v>0</v>
      </c>
      <c r="DH601" s="99">
        <f>DH5</f>
        <v>1</v>
      </c>
      <c r="DI601" s="100"/>
      <c r="DJ601" s="110"/>
      <c r="DK601" s="95">
        <f t="shared" si="657"/>
        <v>0</v>
      </c>
      <c r="DL601" s="15"/>
      <c r="DM601" s="24">
        <f t="shared" si="681"/>
        <v>0</v>
      </c>
      <c r="DN601" s="5">
        <v>0</v>
      </c>
      <c r="DO601" s="63"/>
      <c r="DP601" s="15"/>
      <c r="DQ601" s="13"/>
      <c r="DR601" s="98">
        <f t="shared" si="658"/>
        <v>0</v>
      </c>
      <c r="DS601" s="99">
        <f>DS5</f>
        <v>1</v>
      </c>
      <c r="DT601" s="100"/>
      <c r="DU601" s="110"/>
      <c r="DV601" s="95">
        <f t="shared" si="659"/>
        <v>0</v>
      </c>
      <c r="DW601" s="15"/>
      <c r="DX601" s="24">
        <f t="shared" si="682"/>
        <v>0</v>
      </c>
      <c r="DY601" s="5">
        <v>0</v>
      </c>
      <c r="DZ601" s="63"/>
      <c r="EA601" s="15"/>
      <c r="EB601" s="13"/>
      <c r="EC601" s="98">
        <f t="shared" si="660"/>
        <v>0</v>
      </c>
      <c r="ED601" s="99">
        <f>ED5</f>
        <v>1</v>
      </c>
      <c r="EE601" s="100"/>
      <c r="EF601" s="110"/>
      <c r="EG601" s="95">
        <f t="shared" si="661"/>
        <v>0</v>
      </c>
      <c r="EH601" s="15"/>
      <c r="EI601" s="24">
        <f t="shared" si="683"/>
        <v>0</v>
      </c>
      <c r="EJ601" s="5">
        <v>0</v>
      </c>
      <c r="EK601" s="63"/>
      <c r="EL601" s="15"/>
      <c r="EM601" s="13"/>
      <c r="EN601" s="98">
        <f t="shared" si="662"/>
        <v>0</v>
      </c>
      <c r="EO601" s="99">
        <f>EO5</f>
        <v>1</v>
      </c>
      <c r="EP601" s="100"/>
      <c r="EQ601" s="110"/>
      <c r="ER601" s="95">
        <f t="shared" si="663"/>
        <v>0</v>
      </c>
      <c r="ES601" s="15"/>
      <c r="ET601" s="24">
        <f t="shared" si="684"/>
        <v>0</v>
      </c>
      <c r="EU601" s="5">
        <v>0</v>
      </c>
      <c r="EV601" s="63"/>
      <c r="EW601" s="15"/>
      <c r="EX601" s="13"/>
      <c r="EY601" s="98">
        <f t="shared" si="664"/>
        <v>0</v>
      </c>
      <c r="EZ601" s="99">
        <f>EZ5</f>
        <v>1</v>
      </c>
      <c r="FA601" s="100"/>
      <c r="FB601" s="110"/>
      <c r="FC601" s="95">
        <f t="shared" si="665"/>
        <v>0</v>
      </c>
      <c r="FD601" s="15"/>
      <c r="FE601" s="24">
        <f t="shared" si="685"/>
        <v>0</v>
      </c>
      <c r="FF601" s="5">
        <v>0</v>
      </c>
      <c r="FG601" s="63"/>
      <c r="FH601" s="15"/>
      <c r="FI601" s="13"/>
      <c r="FJ601" s="98">
        <f t="shared" si="666"/>
        <v>0</v>
      </c>
      <c r="FK601" s="99">
        <f>FK5</f>
        <v>1</v>
      </c>
      <c r="FL601" s="100"/>
      <c r="FM601" s="110"/>
      <c r="FN601" s="95">
        <f t="shared" si="667"/>
        <v>0</v>
      </c>
      <c r="FO601" s="15"/>
      <c r="FP601" s="24">
        <f t="shared" si="686"/>
        <v>0</v>
      </c>
      <c r="FQ601" s="5">
        <v>0</v>
      </c>
      <c r="FR601" s="8">
        <v>0</v>
      </c>
      <c r="FS601" s="84">
        <f t="shared" si="687"/>
        <v>1.9372499999999997</v>
      </c>
      <c r="FT601" s="85">
        <f t="shared" si="688"/>
        <v>1.77898</v>
      </c>
      <c r="FU601" s="85">
        <f t="shared" si="689"/>
        <v>500</v>
      </c>
      <c r="FV601" s="85">
        <f t="shared" si="690"/>
        <v>2.4671999999999996</v>
      </c>
      <c r="FW601" s="85">
        <f t="shared" si="691"/>
        <v>500</v>
      </c>
      <c r="FX601" s="85">
        <f t="shared" si="692"/>
        <v>1.8307012499999997</v>
      </c>
      <c r="FY601" s="85">
        <f t="shared" si="693"/>
        <v>500</v>
      </c>
      <c r="FZ601" s="85">
        <f t="shared" si="694"/>
        <v>500</v>
      </c>
      <c r="GA601" s="85">
        <f t="shared" si="695"/>
        <v>500</v>
      </c>
      <c r="GB601" s="85">
        <f t="shared" si="696"/>
        <v>500</v>
      </c>
      <c r="GC601" s="85">
        <f t="shared" si="697"/>
        <v>500</v>
      </c>
      <c r="GD601" s="85">
        <f t="shared" si="698"/>
        <v>500</v>
      </c>
      <c r="GE601" s="85">
        <f t="shared" si="699"/>
        <v>500</v>
      </c>
      <c r="GF601" s="85">
        <f t="shared" si="700"/>
        <v>500</v>
      </c>
      <c r="GG601" s="85">
        <f t="shared" si="701"/>
        <v>500</v>
      </c>
      <c r="GH601" s="101">
        <f t="shared" si="668"/>
        <v>4</v>
      </c>
      <c r="GI601" s="102">
        <f t="shared" si="669"/>
        <v>8.0141312499999984</v>
      </c>
      <c r="GJ601" s="102">
        <f t="shared" si="670"/>
        <v>2.0035328124999996</v>
      </c>
      <c r="GK601" s="79">
        <f>ROW()</f>
        <v>601</v>
      </c>
    </row>
    <row r="602" spans="1:193" s="12" customFormat="1" ht="50.1" customHeight="1">
      <c r="A602" s="17">
        <f>ROW()</f>
        <v>602</v>
      </c>
      <c r="B602" s="32">
        <f t="shared" si="702"/>
        <v>596</v>
      </c>
      <c r="C602" s="33">
        <f t="shared" si="703"/>
        <v>596</v>
      </c>
      <c r="D602" s="31" t="s">
        <v>164</v>
      </c>
      <c r="E602" s="390">
        <f t="shared" si="671"/>
        <v>16.78848</v>
      </c>
      <c r="F602" s="107">
        <f t="shared" si="637"/>
        <v>16.78848</v>
      </c>
      <c r="G602" s="3">
        <v>0</v>
      </c>
      <c r="H602" s="4">
        <v>0</v>
      </c>
      <c r="I602" s="63"/>
      <c r="J602" s="15"/>
      <c r="K602" s="13"/>
      <c r="L602" s="98">
        <f t="shared" si="638"/>
        <v>0</v>
      </c>
      <c r="M602" s="99">
        <f>M5</f>
        <v>0.94499999999999995</v>
      </c>
      <c r="N602" s="100"/>
      <c r="O602" s="110"/>
      <c r="P602" s="95">
        <f t="shared" si="639"/>
        <v>0</v>
      </c>
      <c r="Q602" s="15"/>
      <c r="R602" s="24">
        <f t="shared" si="672"/>
        <v>0</v>
      </c>
      <c r="S602" s="25">
        <v>0</v>
      </c>
      <c r="T602" s="63"/>
      <c r="U602" s="15"/>
      <c r="V602" s="13"/>
      <c r="W602" s="98">
        <f t="shared" si="640"/>
        <v>0</v>
      </c>
      <c r="X602" s="99">
        <f>X5</f>
        <v>0.97</v>
      </c>
      <c r="Y602" s="100"/>
      <c r="Z602" s="110"/>
      <c r="AA602" s="95">
        <f t="shared" si="641"/>
        <v>0</v>
      </c>
      <c r="AB602" s="15"/>
      <c r="AC602" s="24">
        <f t="shared" si="673"/>
        <v>0</v>
      </c>
      <c r="AD602" s="5">
        <v>0</v>
      </c>
      <c r="AE602" s="63"/>
      <c r="AF602" s="15"/>
      <c r="AG602" s="13"/>
      <c r="AH602" s="98">
        <f t="shared" si="642"/>
        <v>0</v>
      </c>
      <c r="AI602" s="99">
        <f>AI5</f>
        <v>0.95499999999999996</v>
      </c>
      <c r="AJ602" s="100"/>
      <c r="AK602" s="110"/>
      <c r="AL602" s="95">
        <f t="shared" si="643"/>
        <v>0</v>
      </c>
      <c r="AM602" s="15"/>
      <c r="AN602" s="24">
        <f t="shared" si="674"/>
        <v>0</v>
      </c>
      <c r="AO602" s="5">
        <v>0</v>
      </c>
      <c r="AP602" s="63"/>
      <c r="AQ602" s="15"/>
      <c r="AR602" s="13"/>
      <c r="AS602" s="98">
        <f t="shared" si="644"/>
        <v>1</v>
      </c>
      <c r="AT602" s="99">
        <f>AT5</f>
        <v>0.96</v>
      </c>
      <c r="AU602" s="100">
        <v>17.488</v>
      </c>
      <c r="AV602" s="110"/>
      <c r="AW602" s="95">
        <f t="shared" si="645"/>
        <v>16.78848</v>
      </c>
      <c r="AX602" s="15"/>
      <c r="AY602" s="24">
        <f t="shared" si="675"/>
        <v>1</v>
      </c>
      <c r="AZ602" s="5">
        <v>0</v>
      </c>
      <c r="BA602" s="63"/>
      <c r="BB602" s="15"/>
      <c r="BC602" s="13"/>
      <c r="BD602" s="98">
        <f t="shared" si="646"/>
        <v>0</v>
      </c>
      <c r="BE602" s="99">
        <f>BE5</f>
        <v>0.98</v>
      </c>
      <c r="BF602" s="100"/>
      <c r="BG602" s="110"/>
      <c r="BH602" s="95">
        <f t="shared" si="647"/>
        <v>0</v>
      </c>
      <c r="BI602" s="15"/>
      <c r="BJ602" s="24">
        <f t="shared" si="676"/>
        <v>0</v>
      </c>
      <c r="BK602" s="5">
        <v>0</v>
      </c>
      <c r="BL602" s="63"/>
      <c r="BM602" s="15"/>
      <c r="BN602" s="13"/>
      <c r="BO602" s="98">
        <f t="shared" si="648"/>
        <v>0</v>
      </c>
      <c r="BP602" s="99">
        <f>BP5</f>
        <v>0.94499999999999995</v>
      </c>
      <c r="BQ602" s="100"/>
      <c r="BR602" s="110"/>
      <c r="BS602" s="95">
        <f t="shared" si="649"/>
        <v>0</v>
      </c>
      <c r="BT602" s="15"/>
      <c r="BU602" s="24">
        <f t="shared" si="677"/>
        <v>0</v>
      </c>
      <c r="BV602" s="5">
        <v>0</v>
      </c>
      <c r="BW602" s="63"/>
      <c r="BX602" s="15"/>
      <c r="BY602" s="13"/>
      <c r="BZ602" s="98">
        <f t="shared" si="650"/>
        <v>0</v>
      </c>
      <c r="CA602" s="99">
        <f>CA5</f>
        <v>1</v>
      </c>
      <c r="CB602" s="100"/>
      <c r="CC602" s="110"/>
      <c r="CD602" s="95">
        <f t="shared" si="651"/>
        <v>0</v>
      </c>
      <c r="CE602" s="15"/>
      <c r="CF602" s="24">
        <f t="shared" si="678"/>
        <v>0</v>
      </c>
      <c r="CG602" s="5">
        <v>0</v>
      </c>
      <c r="CH602" s="63"/>
      <c r="CI602" s="15"/>
      <c r="CJ602" s="13"/>
      <c r="CK602" s="98">
        <f t="shared" si="652"/>
        <v>0</v>
      </c>
      <c r="CL602" s="99">
        <f>CL5</f>
        <v>1</v>
      </c>
      <c r="CM602" s="100"/>
      <c r="CN602" s="110"/>
      <c r="CO602" s="95">
        <f t="shared" si="653"/>
        <v>0</v>
      </c>
      <c r="CP602" s="15"/>
      <c r="CQ602" s="24">
        <f t="shared" si="679"/>
        <v>0</v>
      </c>
      <c r="CR602" s="5">
        <v>0</v>
      </c>
      <c r="CS602" s="63"/>
      <c r="CT602" s="15"/>
      <c r="CU602" s="13"/>
      <c r="CV602" s="98">
        <f t="shared" si="654"/>
        <v>0</v>
      </c>
      <c r="CW602" s="99">
        <f>CW5</f>
        <v>1</v>
      </c>
      <c r="CX602" s="100"/>
      <c r="CY602" s="110"/>
      <c r="CZ602" s="95">
        <f t="shared" si="655"/>
        <v>0</v>
      </c>
      <c r="DA602" s="15"/>
      <c r="DB602" s="24">
        <f t="shared" si="680"/>
        <v>0</v>
      </c>
      <c r="DC602" s="5">
        <v>0</v>
      </c>
      <c r="DD602" s="63"/>
      <c r="DE602" s="15"/>
      <c r="DF602" s="13"/>
      <c r="DG602" s="98">
        <f t="shared" si="656"/>
        <v>0</v>
      </c>
      <c r="DH602" s="99">
        <f>DH5</f>
        <v>1</v>
      </c>
      <c r="DI602" s="100"/>
      <c r="DJ602" s="110"/>
      <c r="DK602" s="95">
        <f t="shared" si="657"/>
        <v>0</v>
      </c>
      <c r="DL602" s="15"/>
      <c r="DM602" s="24">
        <f t="shared" si="681"/>
        <v>0</v>
      </c>
      <c r="DN602" s="5">
        <v>0</v>
      </c>
      <c r="DO602" s="63"/>
      <c r="DP602" s="15"/>
      <c r="DQ602" s="13"/>
      <c r="DR602" s="98">
        <f t="shared" si="658"/>
        <v>0</v>
      </c>
      <c r="DS602" s="99">
        <f>DS5</f>
        <v>1</v>
      </c>
      <c r="DT602" s="100"/>
      <c r="DU602" s="110"/>
      <c r="DV602" s="95">
        <f t="shared" si="659"/>
        <v>0</v>
      </c>
      <c r="DW602" s="15"/>
      <c r="DX602" s="24">
        <f t="shared" si="682"/>
        <v>0</v>
      </c>
      <c r="DY602" s="5">
        <v>0</v>
      </c>
      <c r="DZ602" s="63"/>
      <c r="EA602" s="15"/>
      <c r="EB602" s="13"/>
      <c r="EC602" s="98">
        <f t="shared" si="660"/>
        <v>0</v>
      </c>
      <c r="ED602" s="99">
        <f>ED5</f>
        <v>1</v>
      </c>
      <c r="EE602" s="100"/>
      <c r="EF602" s="110"/>
      <c r="EG602" s="95">
        <f t="shared" si="661"/>
        <v>0</v>
      </c>
      <c r="EH602" s="15"/>
      <c r="EI602" s="24">
        <f t="shared" si="683"/>
        <v>0</v>
      </c>
      <c r="EJ602" s="5">
        <v>0</v>
      </c>
      <c r="EK602" s="63"/>
      <c r="EL602" s="15"/>
      <c r="EM602" s="13"/>
      <c r="EN602" s="98">
        <f t="shared" si="662"/>
        <v>0</v>
      </c>
      <c r="EO602" s="99">
        <f>EO5</f>
        <v>1</v>
      </c>
      <c r="EP602" s="100"/>
      <c r="EQ602" s="110"/>
      <c r="ER602" s="95">
        <f t="shared" si="663"/>
        <v>0</v>
      </c>
      <c r="ES602" s="15"/>
      <c r="ET602" s="24">
        <f t="shared" si="684"/>
        <v>0</v>
      </c>
      <c r="EU602" s="5">
        <v>0</v>
      </c>
      <c r="EV602" s="63"/>
      <c r="EW602" s="15"/>
      <c r="EX602" s="13"/>
      <c r="EY602" s="98">
        <f t="shared" si="664"/>
        <v>0</v>
      </c>
      <c r="EZ602" s="99">
        <f>EZ5</f>
        <v>1</v>
      </c>
      <c r="FA602" s="100"/>
      <c r="FB602" s="110"/>
      <c r="FC602" s="95">
        <f t="shared" si="665"/>
        <v>0</v>
      </c>
      <c r="FD602" s="15"/>
      <c r="FE602" s="24">
        <f t="shared" si="685"/>
        <v>0</v>
      </c>
      <c r="FF602" s="5">
        <v>0</v>
      </c>
      <c r="FG602" s="63"/>
      <c r="FH602" s="15"/>
      <c r="FI602" s="13"/>
      <c r="FJ602" s="98">
        <f t="shared" si="666"/>
        <v>0</v>
      </c>
      <c r="FK602" s="99">
        <f>FK5</f>
        <v>1</v>
      </c>
      <c r="FL602" s="100"/>
      <c r="FM602" s="110"/>
      <c r="FN602" s="95">
        <f t="shared" si="667"/>
        <v>0</v>
      </c>
      <c r="FO602" s="15"/>
      <c r="FP602" s="24">
        <f t="shared" si="686"/>
        <v>0</v>
      </c>
      <c r="FQ602" s="5">
        <v>0</v>
      </c>
      <c r="FR602" s="8">
        <v>0</v>
      </c>
      <c r="FS602" s="84">
        <f t="shared" si="687"/>
        <v>500</v>
      </c>
      <c r="FT602" s="85">
        <f t="shared" si="688"/>
        <v>500</v>
      </c>
      <c r="FU602" s="85">
        <f t="shared" si="689"/>
        <v>500</v>
      </c>
      <c r="FV602" s="85">
        <f t="shared" si="690"/>
        <v>16.78848</v>
      </c>
      <c r="FW602" s="85">
        <f t="shared" si="691"/>
        <v>500</v>
      </c>
      <c r="FX602" s="85">
        <f t="shared" si="692"/>
        <v>500</v>
      </c>
      <c r="FY602" s="85">
        <f t="shared" si="693"/>
        <v>500</v>
      </c>
      <c r="FZ602" s="85">
        <f t="shared" si="694"/>
        <v>500</v>
      </c>
      <c r="GA602" s="85">
        <f t="shared" si="695"/>
        <v>500</v>
      </c>
      <c r="GB602" s="85">
        <f t="shared" si="696"/>
        <v>500</v>
      </c>
      <c r="GC602" s="85">
        <f t="shared" si="697"/>
        <v>500</v>
      </c>
      <c r="GD602" s="85">
        <f t="shared" si="698"/>
        <v>500</v>
      </c>
      <c r="GE602" s="85">
        <f t="shared" si="699"/>
        <v>500</v>
      </c>
      <c r="GF602" s="85">
        <f t="shared" si="700"/>
        <v>500</v>
      </c>
      <c r="GG602" s="85">
        <f t="shared" si="701"/>
        <v>500</v>
      </c>
      <c r="GH602" s="101">
        <f t="shared" si="668"/>
        <v>1</v>
      </c>
      <c r="GI602" s="102">
        <f t="shared" si="669"/>
        <v>16.78848</v>
      </c>
      <c r="GJ602" s="102">
        <f t="shared" si="670"/>
        <v>16.78848</v>
      </c>
      <c r="GK602" s="79">
        <f>ROW()</f>
        <v>602</v>
      </c>
    </row>
    <row r="603" spans="1:193" s="12" customFormat="1" ht="50.1" customHeight="1">
      <c r="A603" s="17">
        <f>ROW()</f>
        <v>603</v>
      </c>
      <c r="B603" s="32">
        <f t="shared" si="702"/>
        <v>597</v>
      </c>
      <c r="C603" s="33">
        <f t="shared" si="703"/>
        <v>597</v>
      </c>
      <c r="D603" s="31" t="s">
        <v>165</v>
      </c>
      <c r="E603" s="390">
        <f t="shared" si="671"/>
        <v>14.958168749999999</v>
      </c>
      <c r="F603" s="107">
        <f t="shared" si="637"/>
        <v>16.665229687499998</v>
      </c>
      <c r="G603" s="3">
        <v>0</v>
      </c>
      <c r="H603" s="4">
        <v>0</v>
      </c>
      <c r="I603" s="63"/>
      <c r="J603" s="15"/>
      <c r="K603" s="13"/>
      <c r="L603" s="98">
        <f t="shared" si="638"/>
        <v>1</v>
      </c>
      <c r="M603" s="99">
        <f>M5</f>
        <v>0.94499999999999995</v>
      </c>
      <c r="N603" s="100">
        <v>16.75</v>
      </c>
      <c r="O603" s="110">
        <v>193103</v>
      </c>
      <c r="P603" s="95">
        <f t="shared" si="639"/>
        <v>15.828749999999999</v>
      </c>
      <c r="Q603" s="15"/>
      <c r="R603" s="24">
        <f t="shared" si="672"/>
        <v>3</v>
      </c>
      <c r="S603" s="25">
        <v>0</v>
      </c>
      <c r="T603" s="63"/>
      <c r="U603" s="15"/>
      <c r="V603" s="13"/>
      <c r="W603" s="98">
        <f t="shared" si="640"/>
        <v>1</v>
      </c>
      <c r="X603" s="99">
        <f>X5</f>
        <v>0.97</v>
      </c>
      <c r="Y603" s="100">
        <v>16.2</v>
      </c>
      <c r="Z603" s="110"/>
      <c r="AA603" s="95">
        <f t="shared" si="641"/>
        <v>15.713999999999999</v>
      </c>
      <c r="AB603" s="15"/>
      <c r="AC603" s="24">
        <f t="shared" si="673"/>
        <v>2</v>
      </c>
      <c r="AD603" s="5">
        <v>0</v>
      </c>
      <c r="AE603" s="63"/>
      <c r="AF603" s="15"/>
      <c r="AG603" s="13"/>
      <c r="AH603" s="98">
        <f t="shared" si="642"/>
        <v>0</v>
      </c>
      <c r="AI603" s="99">
        <f>AI5</f>
        <v>0.95499999999999996</v>
      </c>
      <c r="AJ603" s="100"/>
      <c r="AK603" s="110"/>
      <c r="AL603" s="95">
        <f t="shared" si="643"/>
        <v>0</v>
      </c>
      <c r="AM603" s="15"/>
      <c r="AN603" s="24">
        <f t="shared" si="674"/>
        <v>0</v>
      </c>
      <c r="AO603" s="5">
        <v>0</v>
      </c>
      <c r="AP603" s="63"/>
      <c r="AQ603" s="15"/>
      <c r="AR603" s="13"/>
      <c r="AS603" s="98">
        <f t="shared" si="644"/>
        <v>1</v>
      </c>
      <c r="AT603" s="99">
        <f>AT5</f>
        <v>0.96</v>
      </c>
      <c r="AU603" s="100">
        <v>21</v>
      </c>
      <c r="AV603" s="110"/>
      <c r="AW603" s="95">
        <f t="shared" si="645"/>
        <v>20.16</v>
      </c>
      <c r="AX603" s="15"/>
      <c r="AY603" s="24">
        <f t="shared" si="675"/>
        <v>4</v>
      </c>
      <c r="AZ603" s="5">
        <v>0</v>
      </c>
      <c r="BA603" s="63"/>
      <c r="BB603" s="15"/>
      <c r="BC603" s="13"/>
      <c r="BD603" s="98">
        <f t="shared" si="646"/>
        <v>0</v>
      </c>
      <c r="BE603" s="99">
        <f>BE5</f>
        <v>0.98</v>
      </c>
      <c r="BF603" s="100"/>
      <c r="BG603" s="110"/>
      <c r="BH603" s="95">
        <f t="shared" si="647"/>
        <v>0</v>
      </c>
      <c r="BI603" s="15"/>
      <c r="BJ603" s="24">
        <f t="shared" si="676"/>
        <v>0</v>
      </c>
      <c r="BK603" s="5">
        <v>0</v>
      </c>
      <c r="BL603" s="63"/>
      <c r="BM603" s="15"/>
      <c r="BN603" s="13"/>
      <c r="BO603" s="98">
        <f t="shared" si="648"/>
        <v>1</v>
      </c>
      <c r="BP603" s="99">
        <f>BP5</f>
        <v>0.94499999999999995</v>
      </c>
      <c r="BQ603" s="100">
        <v>15.828749999999999</v>
      </c>
      <c r="BR603" s="110"/>
      <c r="BS603" s="95">
        <f t="shared" si="649"/>
        <v>14.958168749999999</v>
      </c>
      <c r="BT603" s="15"/>
      <c r="BU603" s="24">
        <f t="shared" si="677"/>
        <v>1</v>
      </c>
      <c r="BV603" s="5">
        <v>0</v>
      </c>
      <c r="BW603" s="63"/>
      <c r="BX603" s="15"/>
      <c r="BY603" s="13"/>
      <c r="BZ603" s="98">
        <f t="shared" si="650"/>
        <v>0</v>
      </c>
      <c r="CA603" s="99">
        <f>CA5</f>
        <v>1</v>
      </c>
      <c r="CB603" s="100"/>
      <c r="CC603" s="110"/>
      <c r="CD603" s="95">
        <f t="shared" si="651"/>
        <v>0</v>
      </c>
      <c r="CE603" s="15"/>
      <c r="CF603" s="24">
        <f t="shared" si="678"/>
        <v>0</v>
      </c>
      <c r="CG603" s="5">
        <v>0</v>
      </c>
      <c r="CH603" s="63"/>
      <c r="CI603" s="15"/>
      <c r="CJ603" s="13"/>
      <c r="CK603" s="98">
        <f t="shared" si="652"/>
        <v>0</v>
      </c>
      <c r="CL603" s="99">
        <f>CL5</f>
        <v>1</v>
      </c>
      <c r="CM603" s="100"/>
      <c r="CN603" s="110"/>
      <c r="CO603" s="95">
        <f t="shared" si="653"/>
        <v>0</v>
      </c>
      <c r="CP603" s="15"/>
      <c r="CQ603" s="24">
        <f t="shared" si="679"/>
        <v>0</v>
      </c>
      <c r="CR603" s="5">
        <v>0</v>
      </c>
      <c r="CS603" s="63"/>
      <c r="CT603" s="15"/>
      <c r="CU603" s="13"/>
      <c r="CV603" s="98">
        <f t="shared" si="654"/>
        <v>0</v>
      </c>
      <c r="CW603" s="99">
        <f>CW5</f>
        <v>1</v>
      </c>
      <c r="CX603" s="100"/>
      <c r="CY603" s="110"/>
      <c r="CZ603" s="95">
        <f t="shared" si="655"/>
        <v>0</v>
      </c>
      <c r="DA603" s="15"/>
      <c r="DB603" s="24">
        <f t="shared" si="680"/>
        <v>0</v>
      </c>
      <c r="DC603" s="5">
        <v>0</v>
      </c>
      <c r="DD603" s="63"/>
      <c r="DE603" s="15"/>
      <c r="DF603" s="13"/>
      <c r="DG603" s="98">
        <f t="shared" si="656"/>
        <v>0</v>
      </c>
      <c r="DH603" s="99">
        <f>DH5</f>
        <v>1</v>
      </c>
      <c r="DI603" s="100"/>
      <c r="DJ603" s="110"/>
      <c r="DK603" s="95">
        <f t="shared" si="657"/>
        <v>0</v>
      </c>
      <c r="DL603" s="15"/>
      <c r="DM603" s="24">
        <f t="shared" si="681"/>
        <v>0</v>
      </c>
      <c r="DN603" s="5">
        <v>0</v>
      </c>
      <c r="DO603" s="63"/>
      <c r="DP603" s="15"/>
      <c r="DQ603" s="13"/>
      <c r="DR603" s="98">
        <f t="shared" si="658"/>
        <v>0</v>
      </c>
      <c r="DS603" s="99">
        <f>DS5</f>
        <v>1</v>
      </c>
      <c r="DT603" s="100"/>
      <c r="DU603" s="110"/>
      <c r="DV603" s="95">
        <f t="shared" si="659"/>
        <v>0</v>
      </c>
      <c r="DW603" s="15"/>
      <c r="DX603" s="24">
        <f t="shared" si="682"/>
        <v>0</v>
      </c>
      <c r="DY603" s="5">
        <v>0</v>
      </c>
      <c r="DZ603" s="63"/>
      <c r="EA603" s="15"/>
      <c r="EB603" s="13"/>
      <c r="EC603" s="98">
        <f t="shared" si="660"/>
        <v>0</v>
      </c>
      <c r="ED603" s="99">
        <f>ED5</f>
        <v>1</v>
      </c>
      <c r="EE603" s="100"/>
      <c r="EF603" s="110"/>
      <c r="EG603" s="95">
        <f t="shared" si="661"/>
        <v>0</v>
      </c>
      <c r="EH603" s="15"/>
      <c r="EI603" s="24">
        <f t="shared" si="683"/>
        <v>0</v>
      </c>
      <c r="EJ603" s="5">
        <v>0</v>
      </c>
      <c r="EK603" s="63"/>
      <c r="EL603" s="15"/>
      <c r="EM603" s="13"/>
      <c r="EN603" s="98">
        <f t="shared" si="662"/>
        <v>0</v>
      </c>
      <c r="EO603" s="99">
        <f>EO5</f>
        <v>1</v>
      </c>
      <c r="EP603" s="100"/>
      <c r="EQ603" s="110"/>
      <c r="ER603" s="95">
        <f t="shared" si="663"/>
        <v>0</v>
      </c>
      <c r="ES603" s="15"/>
      <c r="ET603" s="24">
        <f t="shared" si="684"/>
        <v>0</v>
      </c>
      <c r="EU603" s="5">
        <v>0</v>
      </c>
      <c r="EV603" s="63"/>
      <c r="EW603" s="15"/>
      <c r="EX603" s="13"/>
      <c r="EY603" s="98">
        <f t="shared" si="664"/>
        <v>0</v>
      </c>
      <c r="EZ603" s="99">
        <f>EZ5</f>
        <v>1</v>
      </c>
      <c r="FA603" s="100"/>
      <c r="FB603" s="110"/>
      <c r="FC603" s="95">
        <f t="shared" si="665"/>
        <v>0</v>
      </c>
      <c r="FD603" s="15"/>
      <c r="FE603" s="24">
        <f t="shared" si="685"/>
        <v>0</v>
      </c>
      <c r="FF603" s="5">
        <v>0</v>
      </c>
      <c r="FG603" s="63"/>
      <c r="FH603" s="15"/>
      <c r="FI603" s="13"/>
      <c r="FJ603" s="98">
        <f t="shared" si="666"/>
        <v>0</v>
      </c>
      <c r="FK603" s="99">
        <f>FK5</f>
        <v>1</v>
      </c>
      <c r="FL603" s="100"/>
      <c r="FM603" s="110"/>
      <c r="FN603" s="95">
        <f t="shared" si="667"/>
        <v>0</v>
      </c>
      <c r="FO603" s="15"/>
      <c r="FP603" s="24">
        <f t="shared" si="686"/>
        <v>0</v>
      </c>
      <c r="FQ603" s="5">
        <v>0</v>
      </c>
      <c r="FR603" s="8">
        <v>0</v>
      </c>
      <c r="FS603" s="84">
        <f t="shared" si="687"/>
        <v>15.828749999999999</v>
      </c>
      <c r="FT603" s="85">
        <f t="shared" si="688"/>
        <v>15.713999999999999</v>
      </c>
      <c r="FU603" s="85">
        <f t="shared" si="689"/>
        <v>500</v>
      </c>
      <c r="FV603" s="85">
        <f t="shared" si="690"/>
        <v>20.16</v>
      </c>
      <c r="FW603" s="85">
        <f t="shared" si="691"/>
        <v>500</v>
      </c>
      <c r="FX603" s="85">
        <f t="shared" si="692"/>
        <v>14.958168749999999</v>
      </c>
      <c r="FY603" s="85">
        <f t="shared" si="693"/>
        <v>500</v>
      </c>
      <c r="FZ603" s="85">
        <f t="shared" si="694"/>
        <v>500</v>
      </c>
      <c r="GA603" s="85">
        <f t="shared" si="695"/>
        <v>500</v>
      </c>
      <c r="GB603" s="85">
        <f t="shared" si="696"/>
        <v>500</v>
      </c>
      <c r="GC603" s="85">
        <f t="shared" si="697"/>
        <v>500</v>
      </c>
      <c r="GD603" s="85">
        <f t="shared" si="698"/>
        <v>500</v>
      </c>
      <c r="GE603" s="85">
        <f t="shared" si="699"/>
        <v>500</v>
      </c>
      <c r="GF603" s="85">
        <f t="shared" si="700"/>
        <v>500</v>
      </c>
      <c r="GG603" s="85">
        <f t="shared" si="701"/>
        <v>500</v>
      </c>
      <c r="GH603" s="101">
        <f t="shared" si="668"/>
        <v>4</v>
      </c>
      <c r="GI603" s="102">
        <f t="shared" si="669"/>
        <v>66.660918749999993</v>
      </c>
      <c r="GJ603" s="102">
        <f t="shared" si="670"/>
        <v>16.665229687499998</v>
      </c>
      <c r="GK603" s="79">
        <f>ROW()</f>
        <v>603</v>
      </c>
    </row>
    <row r="604" spans="1:193" s="12" customFormat="1" ht="50.1" customHeight="1">
      <c r="A604" s="17">
        <f>ROW()</f>
        <v>604</v>
      </c>
      <c r="B604" s="32">
        <f t="shared" si="702"/>
        <v>598</v>
      </c>
      <c r="C604" s="33">
        <f t="shared" si="703"/>
        <v>598</v>
      </c>
      <c r="D604" s="31" t="s">
        <v>166</v>
      </c>
      <c r="E604" s="390">
        <f t="shared" si="671"/>
        <v>7.6319999999999997</v>
      </c>
      <c r="F604" s="107">
        <f t="shared" si="637"/>
        <v>7.6319999999999997</v>
      </c>
      <c r="G604" s="3">
        <v>0</v>
      </c>
      <c r="H604" s="4">
        <v>0</v>
      </c>
      <c r="I604" s="63"/>
      <c r="J604" s="15"/>
      <c r="K604" s="13"/>
      <c r="L604" s="98">
        <f t="shared" si="638"/>
        <v>0</v>
      </c>
      <c r="M604" s="99">
        <f>M5</f>
        <v>0.94499999999999995</v>
      </c>
      <c r="N604" s="100"/>
      <c r="O604" s="110"/>
      <c r="P604" s="95">
        <f t="shared" si="639"/>
        <v>0</v>
      </c>
      <c r="Q604" s="15"/>
      <c r="R604" s="24">
        <f t="shared" si="672"/>
        <v>0</v>
      </c>
      <c r="S604" s="25">
        <v>0</v>
      </c>
      <c r="T604" s="63"/>
      <c r="U604" s="15"/>
      <c r="V604" s="13"/>
      <c r="W604" s="98">
        <f t="shared" si="640"/>
        <v>0</v>
      </c>
      <c r="X604" s="99">
        <f>X5</f>
        <v>0.97</v>
      </c>
      <c r="Y604" s="100"/>
      <c r="Z604" s="110"/>
      <c r="AA604" s="95">
        <f t="shared" si="641"/>
        <v>0</v>
      </c>
      <c r="AB604" s="15"/>
      <c r="AC604" s="24">
        <f t="shared" si="673"/>
        <v>0</v>
      </c>
      <c r="AD604" s="5">
        <v>0</v>
      </c>
      <c r="AE604" s="63"/>
      <c r="AF604" s="15"/>
      <c r="AG604" s="13"/>
      <c r="AH604" s="98">
        <f t="shared" si="642"/>
        <v>0</v>
      </c>
      <c r="AI604" s="99">
        <f>AI5</f>
        <v>0.95499999999999996</v>
      </c>
      <c r="AJ604" s="100"/>
      <c r="AK604" s="110"/>
      <c r="AL604" s="95">
        <f t="shared" si="643"/>
        <v>0</v>
      </c>
      <c r="AM604" s="15"/>
      <c r="AN604" s="24">
        <f t="shared" si="674"/>
        <v>0</v>
      </c>
      <c r="AO604" s="5">
        <v>0</v>
      </c>
      <c r="AP604" s="63"/>
      <c r="AQ604" s="15"/>
      <c r="AR604" s="13"/>
      <c r="AS604" s="98">
        <f t="shared" si="644"/>
        <v>1</v>
      </c>
      <c r="AT604" s="99">
        <f>AT5</f>
        <v>0.96</v>
      </c>
      <c r="AU604" s="100">
        <v>7.95</v>
      </c>
      <c r="AV604" s="110"/>
      <c r="AW604" s="95">
        <f t="shared" si="645"/>
        <v>7.6319999999999997</v>
      </c>
      <c r="AX604" s="15"/>
      <c r="AY604" s="24">
        <f t="shared" si="675"/>
        <v>1</v>
      </c>
      <c r="AZ604" s="5">
        <v>0</v>
      </c>
      <c r="BA604" s="63"/>
      <c r="BB604" s="15"/>
      <c r="BC604" s="13"/>
      <c r="BD604" s="98">
        <f t="shared" si="646"/>
        <v>0</v>
      </c>
      <c r="BE604" s="99">
        <f>BE5</f>
        <v>0.98</v>
      </c>
      <c r="BF604" s="100"/>
      <c r="BG604" s="110"/>
      <c r="BH604" s="95">
        <f t="shared" si="647"/>
        <v>0</v>
      </c>
      <c r="BI604" s="15"/>
      <c r="BJ604" s="24">
        <f t="shared" si="676"/>
        <v>0</v>
      </c>
      <c r="BK604" s="5">
        <v>0</v>
      </c>
      <c r="BL604" s="63"/>
      <c r="BM604" s="15"/>
      <c r="BN604" s="13"/>
      <c r="BO604" s="98">
        <f t="shared" si="648"/>
        <v>0</v>
      </c>
      <c r="BP604" s="99">
        <f>BP5</f>
        <v>0.94499999999999995</v>
      </c>
      <c r="BQ604" s="100"/>
      <c r="BR604" s="110"/>
      <c r="BS604" s="95">
        <f t="shared" si="649"/>
        <v>0</v>
      </c>
      <c r="BT604" s="15"/>
      <c r="BU604" s="24">
        <f t="shared" si="677"/>
        <v>0</v>
      </c>
      <c r="BV604" s="5">
        <v>0</v>
      </c>
      <c r="BW604" s="63"/>
      <c r="BX604" s="15"/>
      <c r="BY604" s="13"/>
      <c r="BZ604" s="98">
        <f t="shared" si="650"/>
        <v>0</v>
      </c>
      <c r="CA604" s="99">
        <f>CA5</f>
        <v>1</v>
      </c>
      <c r="CB604" s="100"/>
      <c r="CC604" s="110"/>
      <c r="CD604" s="95">
        <f t="shared" si="651"/>
        <v>0</v>
      </c>
      <c r="CE604" s="15"/>
      <c r="CF604" s="24">
        <f t="shared" si="678"/>
        <v>0</v>
      </c>
      <c r="CG604" s="5">
        <v>0</v>
      </c>
      <c r="CH604" s="63"/>
      <c r="CI604" s="15"/>
      <c r="CJ604" s="13"/>
      <c r="CK604" s="98">
        <f t="shared" si="652"/>
        <v>0</v>
      </c>
      <c r="CL604" s="99">
        <f>CL5</f>
        <v>1</v>
      </c>
      <c r="CM604" s="100"/>
      <c r="CN604" s="110"/>
      <c r="CO604" s="95">
        <f t="shared" si="653"/>
        <v>0</v>
      </c>
      <c r="CP604" s="15"/>
      <c r="CQ604" s="24">
        <f t="shared" si="679"/>
        <v>0</v>
      </c>
      <c r="CR604" s="5">
        <v>0</v>
      </c>
      <c r="CS604" s="63"/>
      <c r="CT604" s="15"/>
      <c r="CU604" s="13"/>
      <c r="CV604" s="98">
        <f t="shared" si="654"/>
        <v>0</v>
      </c>
      <c r="CW604" s="99">
        <f>CW5</f>
        <v>1</v>
      </c>
      <c r="CX604" s="100"/>
      <c r="CY604" s="110"/>
      <c r="CZ604" s="95">
        <f t="shared" si="655"/>
        <v>0</v>
      </c>
      <c r="DA604" s="15"/>
      <c r="DB604" s="24">
        <f t="shared" si="680"/>
        <v>0</v>
      </c>
      <c r="DC604" s="5">
        <v>0</v>
      </c>
      <c r="DD604" s="63"/>
      <c r="DE604" s="15"/>
      <c r="DF604" s="13"/>
      <c r="DG604" s="98">
        <f t="shared" si="656"/>
        <v>0</v>
      </c>
      <c r="DH604" s="99">
        <f>DH5</f>
        <v>1</v>
      </c>
      <c r="DI604" s="100"/>
      <c r="DJ604" s="110"/>
      <c r="DK604" s="95">
        <f t="shared" si="657"/>
        <v>0</v>
      </c>
      <c r="DL604" s="15"/>
      <c r="DM604" s="24">
        <f t="shared" si="681"/>
        <v>0</v>
      </c>
      <c r="DN604" s="5">
        <v>0</v>
      </c>
      <c r="DO604" s="63"/>
      <c r="DP604" s="15"/>
      <c r="DQ604" s="13"/>
      <c r="DR604" s="98">
        <f t="shared" si="658"/>
        <v>0</v>
      </c>
      <c r="DS604" s="99">
        <f>DS5</f>
        <v>1</v>
      </c>
      <c r="DT604" s="100"/>
      <c r="DU604" s="110"/>
      <c r="DV604" s="95">
        <f t="shared" si="659"/>
        <v>0</v>
      </c>
      <c r="DW604" s="15"/>
      <c r="DX604" s="24">
        <f t="shared" si="682"/>
        <v>0</v>
      </c>
      <c r="DY604" s="5">
        <v>0</v>
      </c>
      <c r="DZ604" s="63"/>
      <c r="EA604" s="15"/>
      <c r="EB604" s="13"/>
      <c r="EC604" s="98">
        <f t="shared" si="660"/>
        <v>0</v>
      </c>
      <c r="ED604" s="99">
        <f>ED5</f>
        <v>1</v>
      </c>
      <c r="EE604" s="100"/>
      <c r="EF604" s="110"/>
      <c r="EG604" s="95">
        <f t="shared" si="661"/>
        <v>0</v>
      </c>
      <c r="EH604" s="15"/>
      <c r="EI604" s="24">
        <f t="shared" si="683"/>
        <v>0</v>
      </c>
      <c r="EJ604" s="5">
        <v>0</v>
      </c>
      <c r="EK604" s="63"/>
      <c r="EL604" s="15"/>
      <c r="EM604" s="13"/>
      <c r="EN604" s="98">
        <f t="shared" si="662"/>
        <v>0</v>
      </c>
      <c r="EO604" s="99">
        <f>EO5</f>
        <v>1</v>
      </c>
      <c r="EP604" s="100"/>
      <c r="EQ604" s="110"/>
      <c r="ER604" s="95">
        <f t="shared" si="663"/>
        <v>0</v>
      </c>
      <c r="ES604" s="15"/>
      <c r="ET604" s="24">
        <f t="shared" si="684"/>
        <v>0</v>
      </c>
      <c r="EU604" s="5">
        <v>0</v>
      </c>
      <c r="EV604" s="63"/>
      <c r="EW604" s="15"/>
      <c r="EX604" s="13"/>
      <c r="EY604" s="98">
        <f t="shared" si="664"/>
        <v>0</v>
      </c>
      <c r="EZ604" s="99">
        <f>EZ5</f>
        <v>1</v>
      </c>
      <c r="FA604" s="100"/>
      <c r="FB604" s="110"/>
      <c r="FC604" s="95">
        <f t="shared" si="665"/>
        <v>0</v>
      </c>
      <c r="FD604" s="15"/>
      <c r="FE604" s="24">
        <f t="shared" si="685"/>
        <v>0</v>
      </c>
      <c r="FF604" s="5">
        <v>0</v>
      </c>
      <c r="FG604" s="63"/>
      <c r="FH604" s="15"/>
      <c r="FI604" s="13"/>
      <c r="FJ604" s="98">
        <f t="shared" si="666"/>
        <v>0</v>
      </c>
      <c r="FK604" s="99">
        <f>FK5</f>
        <v>1</v>
      </c>
      <c r="FL604" s="100"/>
      <c r="FM604" s="110"/>
      <c r="FN604" s="95">
        <f t="shared" si="667"/>
        <v>0</v>
      </c>
      <c r="FO604" s="15"/>
      <c r="FP604" s="24">
        <f t="shared" si="686"/>
        <v>0</v>
      </c>
      <c r="FQ604" s="5">
        <v>0</v>
      </c>
      <c r="FR604" s="8">
        <v>0</v>
      </c>
      <c r="FS604" s="84">
        <f t="shared" si="687"/>
        <v>500</v>
      </c>
      <c r="FT604" s="85">
        <f t="shared" si="688"/>
        <v>500</v>
      </c>
      <c r="FU604" s="85">
        <f t="shared" si="689"/>
        <v>500</v>
      </c>
      <c r="FV604" s="85">
        <f t="shared" si="690"/>
        <v>7.6319999999999997</v>
      </c>
      <c r="FW604" s="85">
        <f t="shared" si="691"/>
        <v>500</v>
      </c>
      <c r="FX604" s="85">
        <f t="shared" si="692"/>
        <v>500</v>
      </c>
      <c r="FY604" s="85">
        <f t="shared" si="693"/>
        <v>500</v>
      </c>
      <c r="FZ604" s="85">
        <f t="shared" si="694"/>
        <v>500</v>
      </c>
      <c r="GA604" s="85">
        <f t="shared" si="695"/>
        <v>500</v>
      </c>
      <c r="GB604" s="85">
        <f t="shared" si="696"/>
        <v>500</v>
      </c>
      <c r="GC604" s="85">
        <f t="shared" si="697"/>
        <v>500</v>
      </c>
      <c r="GD604" s="85">
        <f t="shared" si="698"/>
        <v>500</v>
      </c>
      <c r="GE604" s="85">
        <f t="shared" si="699"/>
        <v>500</v>
      </c>
      <c r="GF604" s="85">
        <f t="shared" si="700"/>
        <v>500</v>
      </c>
      <c r="GG604" s="85">
        <f t="shared" si="701"/>
        <v>500</v>
      </c>
      <c r="GH604" s="101">
        <f t="shared" si="668"/>
        <v>1</v>
      </c>
      <c r="GI604" s="102">
        <f t="shared" si="669"/>
        <v>7.6319999999999997</v>
      </c>
      <c r="GJ604" s="102">
        <f t="shared" si="670"/>
        <v>7.6319999999999997</v>
      </c>
      <c r="GK604" s="79">
        <f>ROW()</f>
        <v>604</v>
      </c>
    </row>
    <row r="605" spans="1:193" s="12" customFormat="1" ht="50.1" customHeight="1">
      <c r="A605" s="17">
        <f>ROW()</f>
        <v>605</v>
      </c>
      <c r="B605" s="32">
        <f t="shared" si="702"/>
        <v>599</v>
      </c>
      <c r="C605" s="33">
        <f t="shared" si="703"/>
        <v>599</v>
      </c>
      <c r="D605" s="31" t="s">
        <v>167</v>
      </c>
      <c r="E605" s="390">
        <f t="shared" si="671"/>
        <v>1.190402325</v>
      </c>
      <c r="F605" s="107">
        <f t="shared" si="637"/>
        <v>7.536695775000001</v>
      </c>
      <c r="G605" s="3">
        <v>0</v>
      </c>
      <c r="H605" s="4">
        <v>0</v>
      </c>
      <c r="I605" s="63"/>
      <c r="J605" s="15"/>
      <c r="K605" s="13"/>
      <c r="L605" s="98">
        <f t="shared" si="638"/>
        <v>1</v>
      </c>
      <c r="M605" s="99">
        <f>M5</f>
        <v>0.94499999999999995</v>
      </c>
      <c r="N605" s="100">
        <v>1.333</v>
      </c>
      <c r="O605" s="110">
        <v>193012</v>
      </c>
      <c r="P605" s="95">
        <f t="shared" si="639"/>
        <v>1.2596849999999999</v>
      </c>
      <c r="Q605" s="15"/>
      <c r="R605" s="24">
        <f t="shared" si="672"/>
        <v>2</v>
      </c>
      <c r="S605" s="25">
        <v>0</v>
      </c>
      <c r="T605" s="63"/>
      <c r="U605" s="15"/>
      <c r="V605" s="13"/>
      <c r="W605" s="98">
        <f t="shared" si="640"/>
        <v>0</v>
      </c>
      <c r="X605" s="99">
        <f>X5</f>
        <v>0.97</v>
      </c>
      <c r="Y605" s="100"/>
      <c r="Z605" s="110"/>
      <c r="AA605" s="95">
        <f t="shared" si="641"/>
        <v>0</v>
      </c>
      <c r="AB605" s="15"/>
      <c r="AC605" s="24">
        <f t="shared" si="673"/>
        <v>0</v>
      </c>
      <c r="AD605" s="5">
        <v>0</v>
      </c>
      <c r="AE605" s="63"/>
      <c r="AF605" s="15"/>
      <c r="AG605" s="13"/>
      <c r="AH605" s="98">
        <f t="shared" si="642"/>
        <v>0</v>
      </c>
      <c r="AI605" s="99">
        <f>AI5</f>
        <v>0.95499999999999996</v>
      </c>
      <c r="AJ605" s="100"/>
      <c r="AK605" s="110"/>
      <c r="AL605" s="95">
        <f t="shared" si="643"/>
        <v>0</v>
      </c>
      <c r="AM605" s="15"/>
      <c r="AN605" s="24">
        <f t="shared" si="674"/>
        <v>0</v>
      </c>
      <c r="AO605" s="5">
        <v>0</v>
      </c>
      <c r="AP605" s="63"/>
      <c r="AQ605" s="15"/>
      <c r="AR605" s="13"/>
      <c r="AS605" s="98">
        <f t="shared" si="644"/>
        <v>1</v>
      </c>
      <c r="AT605" s="99">
        <f>AT5</f>
        <v>0.96</v>
      </c>
      <c r="AU605" s="100">
        <v>21</v>
      </c>
      <c r="AV605" s="110"/>
      <c r="AW605" s="95">
        <f t="shared" si="645"/>
        <v>20.16</v>
      </c>
      <c r="AX605" s="15"/>
      <c r="AY605" s="24">
        <f t="shared" si="675"/>
        <v>3</v>
      </c>
      <c r="AZ605" s="5">
        <v>0</v>
      </c>
      <c r="BA605" s="63"/>
      <c r="BB605" s="15"/>
      <c r="BC605" s="13"/>
      <c r="BD605" s="98">
        <f t="shared" si="646"/>
        <v>0</v>
      </c>
      <c r="BE605" s="99">
        <f>BE5</f>
        <v>0.98</v>
      </c>
      <c r="BF605" s="100"/>
      <c r="BG605" s="110"/>
      <c r="BH605" s="95">
        <f t="shared" si="647"/>
        <v>0</v>
      </c>
      <c r="BI605" s="15"/>
      <c r="BJ605" s="24">
        <f t="shared" si="676"/>
        <v>0</v>
      </c>
      <c r="BK605" s="5">
        <v>0</v>
      </c>
      <c r="BL605" s="63"/>
      <c r="BM605" s="15"/>
      <c r="BN605" s="13"/>
      <c r="BO605" s="98">
        <f t="shared" si="648"/>
        <v>1</v>
      </c>
      <c r="BP605" s="99">
        <f>BP5</f>
        <v>0.94499999999999995</v>
      </c>
      <c r="BQ605" s="100">
        <v>1.2596849999999999</v>
      </c>
      <c r="BR605" s="110"/>
      <c r="BS605" s="95">
        <f t="shared" si="649"/>
        <v>1.190402325</v>
      </c>
      <c r="BT605" s="15"/>
      <c r="BU605" s="24">
        <f t="shared" si="677"/>
        <v>1</v>
      </c>
      <c r="BV605" s="5">
        <v>0</v>
      </c>
      <c r="BW605" s="63"/>
      <c r="BX605" s="15"/>
      <c r="BY605" s="13"/>
      <c r="BZ605" s="98">
        <f t="shared" si="650"/>
        <v>0</v>
      </c>
      <c r="CA605" s="99">
        <f>CA5</f>
        <v>1</v>
      </c>
      <c r="CB605" s="100"/>
      <c r="CC605" s="110"/>
      <c r="CD605" s="95">
        <f t="shared" si="651"/>
        <v>0</v>
      </c>
      <c r="CE605" s="15"/>
      <c r="CF605" s="24">
        <f t="shared" si="678"/>
        <v>0</v>
      </c>
      <c r="CG605" s="5">
        <v>0</v>
      </c>
      <c r="CH605" s="63"/>
      <c r="CI605" s="15"/>
      <c r="CJ605" s="13"/>
      <c r="CK605" s="98">
        <f t="shared" si="652"/>
        <v>0</v>
      </c>
      <c r="CL605" s="99">
        <f>CL5</f>
        <v>1</v>
      </c>
      <c r="CM605" s="100"/>
      <c r="CN605" s="110"/>
      <c r="CO605" s="95">
        <f t="shared" si="653"/>
        <v>0</v>
      </c>
      <c r="CP605" s="15"/>
      <c r="CQ605" s="24">
        <f t="shared" si="679"/>
        <v>0</v>
      </c>
      <c r="CR605" s="5">
        <v>0</v>
      </c>
      <c r="CS605" s="63"/>
      <c r="CT605" s="15"/>
      <c r="CU605" s="13"/>
      <c r="CV605" s="98">
        <f t="shared" si="654"/>
        <v>0</v>
      </c>
      <c r="CW605" s="99">
        <f>CW5</f>
        <v>1</v>
      </c>
      <c r="CX605" s="100"/>
      <c r="CY605" s="110"/>
      <c r="CZ605" s="95">
        <f t="shared" si="655"/>
        <v>0</v>
      </c>
      <c r="DA605" s="15"/>
      <c r="DB605" s="24">
        <f t="shared" si="680"/>
        <v>0</v>
      </c>
      <c r="DC605" s="5">
        <v>0</v>
      </c>
      <c r="DD605" s="63"/>
      <c r="DE605" s="15"/>
      <c r="DF605" s="13"/>
      <c r="DG605" s="98">
        <f t="shared" si="656"/>
        <v>0</v>
      </c>
      <c r="DH605" s="99">
        <f>DH5</f>
        <v>1</v>
      </c>
      <c r="DI605" s="100"/>
      <c r="DJ605" s="110"/>
      <c r="DK605" s="95">
        <f t="shared" si="657"/>
        <v>0</v>
      </c>
      <c r="DL605" s="15"/>
      <c r="DM605" s="24">
        <f t="shared" si="681"/>
        <v>0</v>
      </c>
      <c r="DN605" s="5">
        <v>0</v>
      </c>
      <c r="DO605" s="63"/>
      <c r="DP605" s="15"/>
      <c r="DQ605" s="13"/>
      <c r="DR605" s="98">
        <f t="shared" si="658"/>
        <v>0</v>
      </c>
      <c r="DS605" s="99">
        <f>DS5</f>
        <v>1</v>
      </c>
      <c r="DT605" s="100"/>
      <c r="DU605" s="110"/>
      <c r="DV605" s="95">
        <f t="shared" si="659"/>
        <v>0</v>
      </c>
      <c r="DW605" s="15"/>
      <c r="DX605" s="24">
        <f t="shared" si="682"/>
        <v>0</v>
      </c>
      <c r="DY605" s="5">
        <v>0</v>
      </c>
      <c r="DZ605" s="63"/>
      <c r="EA605" s="15"/>
      <c r="EB605" s="13"/>
      <c r="EC605" s="98">
        <f t="shared" si="660"/>
        <v>0</v>
      </c>
      <c r="ED605" s="99">
        <f>ED5</f>
        <v>1</v>
      </c>
      <c r="EE605" s="100"/>
      <c r="EF605" s="110"/>
      <c r="EG605" s="95">
        <f t="shared" si="661"/>
        <v>0</v>
      </c>
      <c r="EH605" s="15"/>
      <c r="EI605" s="24">
        <f t="shared" si="683"/>
        <v>0</v>
      </c>
      <c r="EJ605" s="5">
        <v>0</v>
      </c>
      <c r="EK605" s="63"/>
      <c r="EL605" s="15"/>
      <c r="EM605" s="13"/>
      <c r="EN605" s="98">
        <f t="shared" si="662"/>
        <v>0</v>
      </c>
      <c r="EO605" s="99">
        <f>EO5</f>
        <v>1</v>
      </c>
      <c r="EP605" s="100"/>
      <c r="EQ605" s="110"/>
      <c r="ER605" s="95">
        <f t="shared" si="663"/>
        <v>0</v>
      </c>
      <c r="ES605" s="15"/>
      <c r="ET605" s="24">
        <f t="shared" si="684"/>
        <v>0</v>
      </c>
      <c r="EU605" s="5">
        <v>0</v>
      </c>
      <c r="EV605" s="63"/>
      <c r="EW605" s="15"/>
      <c r="EX605" s="13"/>
      <c r="EY605" s="98">
        <f t="shared" si="664"/>
        <v>0</v>
      </c>
      <c r="EZ605" s="99">
        <f>EZ5</f>
        <v>1</v>
      </c>
      <c r="FA605" s="100"/>
      <c r="FB605" s="110"/>
      <c r="FC605" s="95">
        <f t="shared" si="665"/>
        <v>0</v>
      </c>
      <c r="FD605" s="15"/>
      <c r="FE605" s="24">
        <f t="shared" si="685"/>
        <v>0</v>
      </c>
      <c r="FF605" s="5">
        <v>0</v>
      </c>
      <c r="FG605" s="63"/>
      <c r="FH605" s="15"/>
      <c r="FI605" s="13"/>
      <c r="FJ605" s="98">
        <f t="shared" si="666"/>
        <v>0</v>
      </c>
      <c r="FK605" s="99">
        <f>FK5</f>
        <v>1</v>
      </c>
      <c r="FL605" s="100"/>
      <c r="FM605" s="110"/>
      <c r="FN605" s="95">
        <f t="shared" si="667"/>
        <v>0</v>
      </c>
      <c r="FO605" s="15"/>
      <c r="FP605" s="24">
        <f t="shared" si="686"/>
        <v>0</v>
      </c>
      <c r="FQ605" s="5">
        <v>0</v>
      </c>
      <c r="FR605" s="8">
        <v>0</v>
      </c>
      <c r="FS605" s="84">
        <f t="shared" si="687"/>
        <v>1.2596849999999999</v>
      </c>
      <c r="FT605" s="85">
        <f t="shared" si="688"/>
        <v>500</v>
      </c>
      <c r="FU605" s="85">
        <f t="shared" si="689"/>
        <v>500</v>
      </c>
      <c r="FV605" s="85">
        <f t="shared" si="690"/>
        <v>20.16</v>
      </c>
      <c r="FW605" s="85">
        <f t="shared" si="691"/>
        <v>500</v>
      </c>
      <c r="FX605" s="85">
        <f t="shared" si="692"/>
        <v>1.190402325</v>
      </c>
      <c r="FY605" s="85">
        <f t="shared" si="693"/>
        <v>500</v>
      </c>
      <c r="FZ605" s="85">
        <f t="shared" si="694"/>
        <v>500</v>
      </c>
      <c r="GA605" s="85">
        <f t="shared" si="695"/>
        <v>500</v>
      </c>
      <c r="GB605" s="85">
        <f t="shared" si="696"/>
        <v>500</v>
      </c>
      <c r="GC605" s="85">
        <f t="shared" si="697"/>
        <v>500</v>
      </c>
      <c r="GD605" s="85">
        <f t="shared" si="698"/>
        <v>500</v>
      </c>
      <c r="GE605" s="85">
        <f t="shared" si="699"/>
        <v>500</v>
      </c>
      <c r="GF605" s="85">
        <f t="shared" si="700"/>
        <v>500</v>
      </c>
      <c r="GG605" s="85">
        <f t="shared" si="701"/>
        <v>500</v>
      </c>
      <c r="GH605" s="101">
        <f t="shared" si="668"/>
        <v>3</v>
      </c>
      <c r="GI605" s="102">
        <f t="shared" si="669"/>
        <v>22.610087325000002</v>
      </c>
      <c r="GJ605" s="102">
        <f t="shared" si="670"/>
        <v>7.536695775000001</v>
      </c>
      <c r="GK605" s="79">
        <f>ROW()</f>
        <v>605</v>
      </c>
    </row>
    <row r="606" spans="1:193" s="12" customFormat="1" ht="50.1" customHeight="1">
      <c r="A606" s="17">
        <f>ROW()</f>
        <v>606</v>
      </c>
      <c r="B606" s="32">
        <f t="shared" si="702"/>
        <v>600</v>
      </c>
      <c r="C606" s="33">
        <f t="shared" si="703"/>
        <v>600</v>
      </c>
      <c r="D606" s="31" t="s">
        <v>168</v>
      </c>
      <c r="E606" s="390">
        <f t="shared" si="671"/>
        <v>20.612500000000001</v>
      </c>
      <c r="F606" s="107">
        <f t="shared" si="637"/>
        <v>20.612500000000001</v>
      </c>
      <c r="G606" s="3">
        <v>0</v>
      </c>
      <c r="H606" s="4">
        <v>0</v>
      </c>
      <c r="I606" s="63"/>
      <c r="J606" s="15"/>
      <c r="K606" s="13"/>
      <c r="L606" s="98">
        <f t="shared" si="638"/>
        <v>0</v>
      </c>
      <c r="M606" s="99">
        <f>M5</f>
        <v>0.94499999999999995</v>
      </c>
      <c r="N606" s="100"/>
      <c r="O606" s="110"/>
      <c r="P606" s="95">
        <f t="shared" si="639"/>
        <v>0</v>
      </c>
      <c r="Q606" s="15"/>
      <c r="R606" s="24">
        <f t="shared" si="672"/>
        <v>0</v>
      </c>
      <c r="S606" s="25">
        <v>0</v>
      </c>
      <c r="T606" s="63"/>
      <c r="U606" s="15"/>
      <c r="V606" s="13"/>
      <c r="W606" s="98">
        <f t="shared" si="640"/>
        <v>1</v>
      </c>
      <c r="X606" s="99">
        <f>X5</f>
        <v>0.97</v>
      </c>
      <c r="Y606" s="100">
        <v>21.25</v>
      </c>
      <c r="Z606" s="110"/>
      <c r="AA606" s="95">
        <f t="shared" si="641"/>
        <v>20.612500000000001</v>
      </c>
      <c r="AB606" s="15"/>
      <c r="AC606" s="24">
        <f t="shared" si="673"/>
        <v>1</v>
      </c>
      <c r="AD606" s="5">
        <v>0</v>
      </c>
      <c r="AE606" s="63"/>
      <c r="AF606" s="15"/>
      <c r="AG606" s="13"/>
      <c r="AH606" s="98">
        <f t="shared" si="642"/>
        <v>0</v>
      </c>
      <c r="AI606" s="99">
        <f>AI5</f>
        <v>0.95499999999999996</v>
      </c>
      <c r="AJ606" s="100"/>
      <c r="AK606" s="110"/>
      <c r="AL606" s="95">
        <f t="shared" si="643"/>
        <v>0</v>
      </c>
      <c r="AM606" s="15"/>
      <c r="AN606" s="24">
        <f t="shared" si="674"/>
        <v>0</v>
      </c>
      <c r="AO606" s="5">
        <v>0</v>
      </c>
      <c r="AP606" s="63"/>
      <c r="AQ606" s="15"/>
      <c r="AR606" s="13"/>
      <c r="AS606" s="98">
        <f t="shared" si="644"/>
        <v>0</v>
      </c>
      <c r="AT606" s="99">
        <f>AT5</f>
        <v>0.96</v>
      </c>
      <c r="AU606" s="100"/>
      <c r="AV606" s="110"/>
      <c r="AW606" s="95">
        <f t="shared" si="645"/>
        <v>0</v>
      </c>
      <c r="AX606" s="15"/>
      <c r="AY606" s="24">
        <f t="shared" si="675"/>
        <v>0</v>
      </c>
      <c r="AZ606" s="5">
        <v>0</v>
      </c>
      <c r="BA606" s="63"/>
      <c r="BB606" s="15"/>
      <c r="BC606" s="13"/>
      <c r="BD606" s="98">
        <f t="shared" si="646"/>
        <v>0</v>
      </c>
      <c r="BE606" s="99">
        <f>BE5</f>
        <v>0.98</v>
      </c>
      <c r="BF606" s="100"/>
      <c r="BG606" s="110"/>
      <c r="BH606" s="95">
        <f t="shared" si="647"/>
        <v>0</v>
      </c>
      <c r="BI606" s="15"/>
      <c r="BJ606" s="24">
        <f t="shared" si="676"/>
        <v>0</v>
      </c>
      <c r="BK606" s="5">
        <v>0</v>
      </c>
      <c r="BL606" s="63"/>
      <c r="BM606" s="15"/>
      <c r="BN606" s="13"/>
      <c r="BO606" s="98">
        <f t="shared" si="648"/>
        <v>0</v>
      </c>
      <c r="BP606" s="99">
        <f>BP5</f>
        <v>0.94499999999999995</v>
      </c>
      <c r="BQ606" s="100"/>
      <c r="BR606" s="110"/>
      <c r="BS606" s="95">
        <f t="shared" si="649"/>
        <v>0</v>
      </c>
      <c r="BT606" s="15"/>
      <c r="BU606" s="24">
        <f t="shared" si="677"/>
        <v>0</v>
      </c>
      <c r="BV606" s="5">
        <v>0</v>
      </c>
      <c r="BW606" s="63"/>
      <c r="BX606" s="15"/>
      <c r="BY606" s="13"/>
      <c r="BZ606" s="98">
        <f t="shared" si="650"/>
        <v>0</v>
      </c>
      <c r="CA606" s="99">
        <f>CA5</f>
        <v>1</v>
      </c>
      <c r="CB606" s="100"/>
      <c r="CC606" s="110"/>
      <c r="CD606" s="95">
        <f t="shared" si="651"/>
        <v>0</v>
      </c>
      <c r="CE606" s="15"/>
      <c r="CF606" s="24">
        <f t="shared" si="678"/>
        <v>0</v>
      </c>
      <c r="CG606" s="5">
        <v>0</v>
      </c>
      <c r="CH606" s="63"/>
      <c r="CI606" s="15"/>
      <c r="CJ606" s="13"/>
      <c r="CK606" s="98">
        <f t="shared" si="652"/>
        <v>0</v>
      </c>
      <c r="CL606" s="99">
        <f>CL5</f>
        <v>1</v>
      </c>
      <c r="CM606" s="100"/>
      <c r="CN606" s="110"/>
      <c r="CO606" s="95">
        <f t="shared" si="653"/>
        <v>0</v>
      </c>
      <c r="CP606" s="15"/>
      <c r="CQ606" s="24">
        <f t="shared" si="679"/>
        <v>0</v>
      </c>
      <c r="CR606" s="5">
        <v>0</v>
      </c>
      <c r="CS606" s="63"/>
      <c r="CT606" s="15"/>
      <c r="CU606" s="13"/>
      <c r="CV606" s="98">
        <f t="shared" si="654"/>
        <v>0</v>
      </c>
      <c r="CW606" s="99">
        <f>CW5</f>
        <v>1</v>
      </c>
      <c r="CX606" s="100"/>
      <c r="CY606" s="110"/>
      <c r="CZ606" s="95">
        <f t="shared" si="655"/>
        <v>0</v>
      </c>
      <c r="DA606" s="15"/>
      <c r="DB606" s="24">
        <f t="shared" si="680"/>
        <v>0</v>
      </c>
      <c r="DC606" s="5">
        <v>0</v>
      </c>
      <c r="DD606" s="63"/>
      <c r="DE606" s="15"/>
      <c r="DF606" s="13"/>
      <c r="DG606" s="98">
        <f t="shared" si="656"/>
        <v>0</v>
      </c>
      <c r="DH606" s="99">
        <f>DH5</f>
        <v>1</v>
      </c>
      <c r="DI606" s="100"/>
      <c r="DJ606" s="110"/>
      <c r="DK606" s="95">
        <f t="shared" si="657"/>
        <v>0</v>
      </c>
      <c r="DL606" s="15"/>
      <c r="DM606" s="24">
        <f t="shared" si="681"/>
        <v>0</v>
      </c>
      <c r="DN606" s="5">
        <v>0</v>
      </c>
      <c r="DO606" s="63"/>
      <c r="DP606" s="15"/>
      <c r="DQ606" s="13"/>
      <c r="DR606" s="98">
        <f t="shared" si="658"/>
        <v>0</v>
      </c>
      <c r="DS606" s="99">
        <f>DS5</f>
        <v>1</v>
      </c>
      <c r="DT606" s="100"/>
      <c r="DU606" s="110"/>
      <c r="DV606" s="95">
        <f t="shared" si="659"/>
        <v>0</v>
      </c>
      <c r="DW606" s="15"/>
      <c r="DX606" s="24">
        <f t="shared" si="682"/>
        <v>0</v>
      </c>
      <c r="DY606" s="5">
        <v>0</v>
      </c>
      <c r="DZ606" s="63"/>
      <c r="EA606" s="15"/>
      <c r="EB606" s="13"/>
      <c r="EC606" s="98">
        <f t="shared" si="660"/>
        <v>0</v>
      </c>
      <c r="ED606" s="99">
        <f>ED5</f>
        <v>1</v>
      </c>
      <c r="EE606" s="100"/>
      <c r="EF606" s="110"/>
      <c r="EG606" s="95">
        <f t="shared" si="661"/>
        <v>0</v>
      </c>
      <c r="EH606" s="15"/>
      <c r="EI606" s="24">
        <f t="shared" si="683"/>
        <v>0</v>
      </c>
      <c r="EJ606" s="5">
        <v>0</v>
      </c>
      <c r="EK606" s="63"/>
      <c r="EL606" s="15"/>
      <c r="EM606" s="13"/>
      <c r="EN606" s="98">
        <f t="shared" si="662"/>
        <v>0</v>
      </c>
      <c r="EO606" s="99">
        <f>EO5</f>
        <v>1</v>
      </c>
      <c r="EP606" s="100"/>
      <c r="EQ606" s="110"/>
      <c r="ER606" s="95">
        <f t="shared" si="663"/>
        <v>0</v>
      </c>
      <c r="ES606" s="15"/>
      <c r="ET606" s="24">
        <f t="shared" si="684"/>
        <v>0</v>
      </c>
      <c r="EU606" s="5">
        <v>0</v>
      </c>
      <c r="EV606" s="63"/>
      <c r="EW606" s="15"/>
      <c r="EX606" s="13"/>
      <c r="EY606" s="98">
        <f t="shared" si="664"/>
        <v>0</v>
      </c>
      <c r="EZ606" s="99">
        <f>EZ5</f>
        <v>1</v>
      </c>
      <c r="FA606" s="100"/>
      <c r="FB606" s="110"/>
      <c r="FC606" s="95">
        <f t="shared" si="665"/>
        <v>0</v>
      </c>
      <c r="FD606" s="15"/>
      <c r="FE606" s="24">
        <f t="shared" si="685"/>
        <v>0</v>
      </c>
      <c r="FF606" s="5">
        <v>0</v>
      </c>
      <c r="FG606" s="63"/>
      <c r="FH606" s="15"/>
      <c r="FI606" s="13"/>
      <c r="FJ606" s="98">
        <f t="shared" si="666"/>
        <v>0</v>
      </c>
      <c r="FK606" s="99">
        <f>FK5</f>
        <v>1</v>
      </c>
      <c r="FL606" s="100"/>
      <c r="FM606" s="110"/>
      <c r="FN606" s="95">
        <f t="shared" si="667"/>
        <v>0</v>
      </c>
      <c r="FO606" s="15"/>
      <c r="FP606" s="24">
        <f t="shared" si="686"/>
        <v>0</v>
      </c>
      <c r="FQ606" s="5">
        <v>0</v>
      </c>
      <c r="FR606" s="8">
        <v>0</v>
      </c>
      <c r="FS606" s="84">
        <f t="shared" si="687"/>
        <v>500</v>
      </c>
      <c r="FT606" s="85">
        <f t="shared" si="688"/>
        <v>20.612500000000001</v>
      </c>
      <c r="FU606" s="85">
        <f t="shared" si="689"/>
        <v>500</v>
      </c>
      <c r="FV606" s="85">
        <f t="shared" si="690"/>
        <v>500</v>
      </c>
      <c r="FW606" s="85">
        <f t="shared" si="691"/>
        <v>500</v>
      </c>
      <c r="FX606" s="85">
        <f t="shared" si="692"/>
        <v>500</v>
      </c>
      <c r="FY606" s="85">
        <f t="shared" si="693"/>
        <v>500</v>
      </c>
      <c r="FZ606" s="85">
        <f t="shared" si="694"/>
        <v>500</v>
      </c>
      <c r="GA606" s="85">
        <f t="shared" si="695"/>
        <v>500</v>
      </c>
      <c r="GB606" s="85">
        <f t="shared" si="696"/>
        <v>500</v>
      </c>
      <c r="GC606" s="85">
        <f t="shared" si="697"/>
        <v>500</v>
      </c>
      <c r="GD606" s="85">
        <f t="shared" si="698"/>
        <v>500</v>
      </c>
      <c r="GE606" s="85">
        <f t="shared" si="699"/>
        <v>500</v>
      </c>
      <c r="GF606" s="85">
        <f t="shared" si="700"/>
        <v>500</v>
      </c>
      <c r="GG606" s="85">
        <f t="shared" si="701"/>
        <v>500</v>
      </c>
      <c r="GH606" s="101">
        <f t="shared" si="668"/>
        <v>1</v>
      </c>
      <c r="GI606" s="102">
        <f t="shared" si="669"/>
        <v>20.612500000000001</v>
      </c>
      <c r="GJ606" s="102">
        <f t="shared" si="670"/>
        <v>20.612500000000001</v>
      </c>
      <c r="GK606" s="79">
        <f>ROW()</f>
        <v>606</v>
      </c>
    </row>
    <row r="607" spans="1:193" s="12" customFormat="1" ht="50.1" customHeight="1">
      <c r="A607" s="17">
        <f>ROW()</f>
        <v>607</v>
      </c>
      <c r="B607" s="32">
        <f t="shared" si="702"/>
        <v>601</v>
      </c>
      <c r="C607" s="33">
        <f t="shared" si="703"/>
        <v>601</v>
      </c>
      <c r="D607" s="31" t="s">
        <v>169</v>
      </c>
      <c r="E607" s="390">
        <f t="shared" si="671"/>
        <v>12.8428</v>
      </c>
      <c r="F607" s="107">
        <f t="shared" si="637"/>
        <v>12.8428</v>
      </c>
      <c r="G607" s="3">
        <v>0</v>
      </c>
      <c r="H607" s="4">
        <v>0</v>
      </c>
      <c r="I607" s="63"/>
      <c r="J607" s="15"/>
      <c r="K607" s="13"/>
      <c r="L607" s="98">
        <f t="shared" si="638"/>
        <v>0</v>
      </c>
      <c r="M607" s="99">
        <f>M5</f>
        <v>0.94499999999999995</v>
      </c>
      <c r="N607" s="100"/>
      <c r="O607" s="110"/>
      <c r="P607" s="95">
        <f t="shared" si="639"/>
        <v>0</v>
      </c>
      <c r="Q607" s="15"/>
      <c r="R607" s="24">
        <f t="shared" si="672"/>
        <v>0</v>
      </c>
      <c r="S607" s="25">
        <v>0</v>
      </c>
      <c r="T607" s="63"/>
      <c r="U607" s="15"/>
      <c r="V607" s="13"/>
      <c r="W607" s="98">
        <f t="shared" si="640"/>
        <v>1</v>
      </c>
      <c r="X607" s="99">
        <f>X5</f>
        <v>0.97</v>
      </c>
      <c r="Y607" s="100">
        <v>13.24</v>
      </c>
      <c r="Z607" s="110"/>
      <c r="AA607" s="95">
        <f t="shared" si="641"/>
        <v>12.8428</v>
      </c>
      <c r="AB607" s="15"/>
      <c r="AC607" s="24">
        <f t="shared" si="673"/>
        <v>1</v>
      </c>
      <c r="AD607" s="5">
        <v>0</v>
      </c>
      <c r="AE607" s="63"/>
      <c r="AF607" s="15"/>
      <c r="AG607" s="13"/>
      <c r="AH607" s="98">
        <f t="shared" si="642"/>
        <v>0</v>
      </c>
      <c r="AI607" s="99">
        <f>AI5</f>
        <v>0.95499999999999996</v>
      </c>
      <c r="AJ607" s="100"/>
      <c r="AK607" s="110"/>
      <c r="AL607" s="95">
        <f t="shared" si="643"/>
        <v>0</v>
      </c>
      <c r="AM607" s="15"/>
      <c r="AN607" s="24">
        <f t="shared" si="674"/>
        <v>0</v>
      </c>
      <c r="AO607" s="5">
        <v>0</v>
      </c>
      <c r="AP607" s="63"/>
      <c r="AQ607" s="15"/>
      <c r="AR607" s="13"/>
      <c r="AS607" s="98">
        <f t="shared" si="644"/>
        <v>0</v>
      </c>
      <c r="AT607" s="99">
        <f>AT5</f>
        <v>0.96</v>
      </c>
      <c r="AU607" s="100"/>
      <c r="AV607" s="110"/>
      <c r="AW607" s="95">
        <f t="shared" si="645"/>
        <v>0</v>
      </c>
      <c r="AX607" s="15"/>
      <c r="AY607" s="24">
        <f t="shared" si="675"/>
        <v>0</v>
      </c>
      <c r="AZ607" s="5">
        <v>0</v>
      </c>
      <c r="BA607" s="63"/>
      <c r="BB607" s="15"/>
      <c r="BC607" s="13"/>
      <c r="BD607" s="98">
        <f t="shared" si="646"/>
        <v>0</v>
      </c>
      <c r="BE607" s="99">
        <f>BE5</f>
        <v>0.98</v>
      </c>
      <c r="BF607" s="100"/>
      <c r="BG607" s="110"/>
      <c r="BH607" s="95">
        <f t="shared" si="647"/>
        <v>0</v>
      </c>
      <c r="BI607" s="15"/>
      <c r="BJ607" s="24">
        <f t="shared" si="676"/>
        <v>0</v>
      </c>
      <c r="BK607" s="5">
        <v>0</v>
      </c>
      <c r="BL607" s="63"/>
      <c r="BM607" s="15"/>
      <c r="BN607" s="13"/>
      <c r="BO607" s="98">
        <f t="shared" si="648"/>
        <v>0</v>
      </c>
      <c r="BP607" s="99">
        <f>BP5</f>
        <v>0.94499999999999995</v>
      </c>
      <c r="BQ607" s="100"/>
      <c r="BR607" s="110"/>
      <c r="BS607" s="95">
        <f t="shared" si="649"/>
        <v>0</v>
      </c>
      <c r="BT607" s="15"/>
      <c r="BU607" s="24">
        <f t="shared" si="677"/>
        <v>0</v>
      </c>
      <c r="BV607" s="5">
        <v>0</v>
      </c>
      <c r="BW607" s="63"/>
      <c r="BX607" s="15"/>
      <c r="BY607" s="13"/>
      <c r="BZ607" s="98">
        <f t="shared" si="650"/>
        <v>0</v>
      </c>
      <c r="CA607" s="99">
        <f>CA5</f>
        <v>1</v>
      </c>
      <c r="CB607" s="100"/>
      <c r="CC607" s="110"/>
      <c r="CD607" s="95">
        <f t="shared" si="651"/>
        <v>0</v>
      </c>
      <c r="CE607" s="15"/>
      <c r="CF607" s="24">
        <f t="shared" si="678"/>
        <v>0</v>
      </c>
      <c r="CG607" s="5">
        <v>0</v>
      </c>
      <c r="CH607" s="63"/>
      <c r="CI607" s="15"/>
      <c r="CJ607" s="13"/>
      <c r="CK607" s="98">
        <f t="shared" si="652"/>
        <v>0</v>
      </c>
      <c r="CL607" s="99">
        <f>CL5</f>
        <v>1</v>
      </c>
      <c r="CM607" s="100"/>
      <c r="CN607" s="110"/>
      <c r="CO607" s="95">
        <f t="shared" si="653"/>
        <v>0</v>
      </c>
      <c r="CP607" s="15"/>
      <c r="CQ607" s="24">
        <f t="shared" si="679"/>
        <v>0</v>
      </c>
      <c r="CR607" s="5">
        <v>0</v>
      </c>
      <c r="CS607" s="63"/>
      <c r="CT607" s="15"/>
      <c r="CU607" s="13"/>
      <c r="CV607" s="98">
        <f t="shared" si="654"/>
        <v>0</v>
      </c>
      <c r="CW607" s="99">
        <f>CW5</f>
        <v>1</v>
      </c>
      <c r="CX607" s="100"/>
      <c r="CY607" s="110"/>
      <c r="CZ607" s="95">
        <f t="shared" si="655"/>
        <v>0</v>
      </c>
      <c r="DA607" s="15"/>
      <c r="DB607" s="24">
        <f t="shared" si="680"/>
        <v>0</v>
      </c>
      <c r="DC607" s="5">
        <v>0</v>
      </c>
      <c r="DD607" s="63"/>
      <c r="DE607" s="15"/>
      <c r="DF607" s="13"/>
      <c r="DG607" s="98">
        <f t="shared" si="656"/>
        <v>0</v>
      </c>
      <c r="DH607" s="99">
        <f>DH5</f>
        <v>1</v>
      </c>
      <c r="DI607" s="100"/>
      <c r="DJ607" s="110"/>
      <c r="DK607" s="95">
        <f t="shared" si="657"/>
        <v>0</v>
      </c>
      <c r="DL607" s="15"/>
      <c r="DM607" s="24">
        <f t="shared" si="681"/>
        <v>0</v>
      </c>
      <c r="DN607" s="5">
        <v>0</v>
      </c>
      <c r="DO607" s="63"/>
      <c r="DP607" s="15"/>
      <c r="DQ607" s="13"/>
      <c r="DR607" s="98">
        <f t="shared" si="658"/>
        <v>0</v>
      </c>
      <c r="DS607" s="99">
        <f>DS5</f>
        <v>1</v>
      </c>
      <c r="DT607" s="100"/>
      <c r="DU607" s="110"/>
      <c r="DV607" s="95">
        <f t="shared" si="659"/>
        <v>0</v>
      </c>
      <c r="DW607" s="15"/>
      <c r="DX607" s="24">
        <f t="shared" si="682"/>
        <v>0</v>
      </c>
      <c r="DY607" s="5">
        <v>0</v>
      </c>
      <c r="DZ607" s="63"/>
      <c r="EA607" s="15"/>
      <c r="EB607" s="13"/>
      <c r="EC607" s="98">
        <f t="shared" si="660"/>
        <v>0</v>
      </c>
      <c r="ED607" s="99">
        <f>ED5</f>
        <v>1</v>
      </c>
      <c r="EE607" s="100"/>
      <c r="EF607" s="110"/>
      <c r="EG607" s="95">
        <f t="shared" si="661"/>
        <v>0</v>
      </c>
      <c r="EH607" s="15"/>
      <c r="EI607" s="24">
        <f t="shared" si="683"/>
        <v>0</v>
      </c>
      <c r="EJ607" s="5">
        <v>0</v>
      </c>
      <c r="EK607" s="63"/>
      <c r="EL607" s="15"/>
      <c r="EM607" s="13"/>
      <c r="EN607" s="98">
        <f t="shared" si="662"/>
        <v>0</v>
      </c>
      <c r="EO607" s="99">
        <f>EO5</f>
        <v>1</v>
      </c>
      <c r="EP607" s="100"/>
      <c r="EQ607" s="110"/>
      <c r="ER607" s="95">
        <f t="shared" si="663"/>
        <v>0</v>
      </c>
      <c r="ES607" s="15"/>
      <c r="ET607" s="24">
        <f t="shared" si="684"/>
        <v>0</v>
      </c>
      <c r="EU607" s="5">
        <v>0</v>
      </c>
      <c r="EV607" s="63"/>
      <c r="EW607" s="15"/>
      <c r="EX607" s="13"/>
      <c r="EY607" s="98">
        <f t="shared" si="664"/>
        <v>0</v>
      </c>
      <c r="EZ607" s="99">
        <f>EZ5</f>
        <v>1</v>
      </c>
      <c r="FA607" s="100"/>
      <c r="FB607" s="110"/>
      <c r="FC607" s="95">
        <f t="shared" si="665"/>
        <v>0</v>
      </c>
      <c r="FD607" s="15"/>
      <c r="FE607" s="24">
        <f t="shared" si="685"/>
        <v>0</v>
      </c>
      <c r="FF607" s="5">
        <v>0</v>
      </c>
      <c r="FG607" s="63"/>
      <c r="FH607" s="15"/>
      <c r="FI607" s="13"/>
      <c r="FJ607" s="98">
        <f t="shared" si="666"/>
        <v>0</v>
      </c>
      <c r="FK607" s="99">
        <f>FK5</f>
        <v>1</v>
      </c>
      <c r="FL607" s="100"/>
      <c r="FM607" s="110"/>
      <c r="FN607" s="95">
        <f t="shared" si="667"/>
        <v>0</v>
      </c>
      <c r="FO607" s="15"/>
      <c r="FP607" s="24">
        <f t="shared" si="686"/>
        <v>0</v>
      </c>
      <c r="FQ607" s="5">
        <v>0</v>
      </c>
      <c r="FR607" s="8">
        <v>0</v>
      </c>
      <c r="FS607" s="84">
        <f t="shared" si="687"/>
        <v>500</v>
      </c>
      <c r="FT607" s="85">
        <f t="shared" si="688"/>
        <v>12.8428</v>
      </c>
      <c r="FU607" s="85">
        <f t="shared" si="689"/>
        <v>500</v>
      </c>
      <c r="FV607" s="85">
        <f t="shared" si="690"/>
        <v>500</v>
      </c>
      <c r="FW607" s="85">
        <f t="shared" si="691"/>
        <v>500</v>
      </c>
      <c r="FX607" s="85">
        <f t="shared" si="692"/>
        <v>500</v>
      </c>
      <c r="FY607" s="85">
        <f t="shared" si="693"/>
        <v>500</v>
      </c>
      <c r="FZ607" s="85">
        <f t="shared" si="694"/>
        <v>500</v>
      </c>
      <c r="GA607" s="85">
        <f t="shared" si="695"/>
        <v>500</v>
      </c>
      <c r="GB607" s="85">
        <f t="shared" si="696"/>
        <v>500</v>
      </c>
      <c r="GC607" s="85">
        <f t="shared" si="697"/>
        <v>500</v>
      </c>
      <c r="GD607" s="85">
        <f t="shared" si="698"/>
        <v>500</v>
      </c>
      <c r="GE607" s="85">
        <f t="shared" si="699"/>
        <v>500</v>
      </c>
      <c r="GF607" s="85">
        <f t="shared" si="700"/>
        <v>500</v>
      </c>
      <c r="GG607" s="85">
        <f t="shared" si="701"/>
        <v>500</v>
      </c>
      <c r="GH607" s="101">
        <f t="shared" si="668"/>
        <v>1</v>
      </c>
      <c r="GI607" s="102">
        <f t="shared" si="669"/>
        <v>12.8428</v>
      </c>
      <c r="GJ607" s="102">
        <f t="shared" si="670"/>
        <v>12.8428</v>
      </c>
      <c r="GK607" s="79">
        <f>ROW()</f>
        <v>607</v>
      </c>
    </row>
    <row r="608" spans="1:193" s="12" customFormat="1" ht="50.1" customHeight="1">
      <c r="A608" s="17">
        <f>ROW()</f>
        <v>608</v>
      </c>
      <c r="B608" s="32">
        <f t="shared" si="702"/>
        <v>602</v>
      </c>
      <c r="C608" s="33">
        <f t="shared" si="703"/>
        <v>602</v>
      </c>
      <c r="D608" s="31" t="s">
        <v>170</v>
      </c>
      <c r="E608" s="390">
        <f t="shared" si="671"/>
        <v>2.4192</v>
      </c>
      <c r="F608" s="107">
        <f t="shared" si="637"/>
        <v>2.5617138750000001</v>
      </c>
      <c r="G608" s="3">
        <v>0</v>
      </c>
      <c r="H608" s="4">
        <v>0</v>
      </c>
      <c r="I608" s="63"/>
      <c r="J608" s="15"/>
      <c r="K608" s="13"/>
      <c r="L608" s="98">
        <f t="shared" si="638"/>
        <v>1</v>
      </c>
      <c r="M608" s="99">
        <f>M5</f>
        <v>0.94499999999999995</v>
      </c>
      <c r="N608" s="100">
        <v>2.8650000000000002</v>
      </c>
      <c r="O608" s="110">
        <v>146498</v>
      </c>
      <c r="P608" s="95">
        <f t="shared" si="639"/>
        <v>2.7074250000000002</v>
      </c>
      <c r="Q608" s="15"/>
      <c r="R608" s="24">
        <f t="shared" si="672"/>
        <v>3</v>
      </c>
      <c r="S608" s="25">
        <v>0</v>
      </c>
      <c r="T608" s="63"/>
      <c r="U608" s="15"/>
      <c r="V608" s="13"/>
      <c r="W608" s="98">
        <f t="shared" si="640"/>
        <v>0</v>
      </c>
      <c r="X608" s="99">
        <f>X5</f>
        <v>0.97</v>
      </c>
      <c r="Y608" s="100"/>
      <c r="Z608" s="110"/>
      <c r="AA608" s="95">
        <f t="shared" si="641"/>
        <v>0</v>
      </c>
      <c r="AB608" s="15"/>
      <c r="AC608" s="24">
        <f t="shared" si="673"/>
        <v>0</v>
      </c>
      <c r="AD608" s="5">
        <v>0</v>
      </c>
      <c r="AE608" s="63"/>
      <c r="AF608" s="15"/>
      <c r="AG608" s="13"/>
      <c r="AH608" s="98">
        <f t="shared" si="642"/>
        <v>0</v>
      </c>
      <c r="AI608" s="99">
        <f>AI5</f>
        <v>0.95499999999999996</v>
      </c>
      <c r="AJ608" s="100"/>
      <c r="AK608" s="110"/>
      <c r="AL608" s="95">
        <f t="shared" si="643"/>
        <v>0</v>
      </c>
      <c r="AM608" s="15"/>
      <c r="AN608" s="24">
        <f t="shared" si="674"/>
        <v>0</v>
      </c>
      <c r="AO608" s="5">
        <v>0</v>
      </c>
      <c r="AP608" s="63"/>
      <c r="AQ608" s="15"/>
      <c r="AR608" s="13"/>
      <c r="AS608" s="98">
        <f t="shared" si="644"/>
        <v>1</v>
      </c>
      <c r="AT608" s="99">
        <f>AT5</f>
        <v>0.96</v>
      </c>
      <c r="AU608" s="100">
        <v>2.52</v>
      </c>
      <c r="AV608" s="110"/>
      <c r="AW608" s="95">
        <f t="shared" si="645"/>
        <v>2.4192</v>
      </c>
      <c r="AX608" s="15"/>
      <c r="AY608" s="24">
        <f t="shared" si="675"/>
        <v>1</v>
      </c>
      <c r="AZ608" s="5">
        <v>0</v>
      </c>
      <c r="BA608" s="63"/>
      <c r="BB608" s="15"/>
      <c r="BC608" s="13"/>
      <c r="BD608" s="98">
        <f t="shared" si="646"/>
        <v>0</v>
      </c>
      <c r="BE608" s="99">
        <f>BE5</f>
        <v>0.98</v>
      </c>
      <c r="BF608" s="100"/>
      <c r="BG608" s="110"/>
      <c r="BH608" s="95">
        <f t="shared" si="647"/>
        <v>0</v>
      </c>
      <c r="BI608" s="15"/>
      <c r="BJ608" s="24">
        <f t="shared" si="676"/>
        <v>0</v>
      </c>
      <c r="BK608" s="5">
        <v>0</v>
      </c>
      <c r="BL608" s="63"/>
      <c r="BM608" s="15"/>
      <c r="BN608" s="13"/>
      <c r="BO608" s="98">
        <f t="shared" si="648"/>
        <v>1</v>
      </c>
      <c r="BP608" s="99">
        <f>BP5</f>
        <v>0.94499999999999995</v>
      </c>
      <c r="BQ608" s="100">
        <v>2.7074250000000002</v>
      </c>
      <c r="BR608" s="110"/>
      <c r="BS608" s="95">
        <f t="shared" si="649"/>
        <v>2.5585166250000002</v>
      </c>
      <c r="BT608" s="15"/>
      <c r="BU608" s="24">
        <f t="shared" si="677"/>
        <v>2</v>
      </c>
      <c r="BV608" s="5">
        <v>0</v>
      </c>
      <c r="BW608" s="63"/>
      <c r="BX608" s="15"/>
      <c r="BY608" s="13"/>
      <c r="BZ608" s="98">
        <f t="shared" si="650"/>
        <v>0</v>
      </c>
      <c r="CA608" s="99">
        <f>CA5</f>
        <v>1</v>
      </c>
      <c r="CB608" s="100"/>
      <c r="CC608" s="110"/>
      <c r="CD608" s="95">
        <f t="shared" si="651"/>
        <v>0</v>
      </c>
      <c r="CE608" s="15"/>
      <c r="CF608" s="24">
        <f t="shared" si="678"/>
        <v>0</v>
      </c>
      <c r="CG608" s="5">
        <v>0</v>
      </c>
      <c r="CH608" s="63"/>
      <c r="CI608" s="15"/>
      <c r="CJ608" s="13"/>
      <c r="CK608" s="98">
        <f t="shared" si="652"/>
        <v>0</v>
      </c>
      <c r="CL608" s="99">
        <f>CL5</f>
        <v>1</v>
      </c>
      <c r="CM608" s="100"/>
      <c r="CN608" s="110"/>
      <c r="CO608" s="95">
        <f t="shared" si="653"/>
        <v>0</v>
      </c>
      <c r="CP608" s="15"/>
      <c r="CQ608" s="24">
        <f t="shared" si="679"/>
        <v>0</v>
      </c>
      <c r="CR608" s="5">
        <v>0</v>
      </c>
      <c r="CS608" s="63"/>
      <c r="CT608" s="15"/>
      <c r="CU608" s="13"/>
      <c r="CV608" s="98">
        <f t="shared" si="654"/>
        <v>0</v>
      </c>
      <c r="CW608" s="99">
        <f>CW5</f>
        <v>1</v>
      </c>
      <c r="CX608" s="100"/>
      <c r="CY608" s="110"/>
      <c r="CZ608" s="95">
        <f t="shared" si="655"/>
        <v>0</v>
      </c>
      <c r="DA608" s="15"/>
      <c r="DB608" s="24">
        <f t="shared" si="680"/>
        <v>0</v>
      </c>
      <c r="DC608" s="5">
        <v>0</v>
      </c>
      <c r="DD608" s="63"/>
      <c r="DE608" s="15"/>
      <c r="DF608" s="13"/>
      <c r="DG608" s="98">
        <f t="shared" si="656"/>
        <v>0</v>
      </c>
      <c r="DH608" s="99">
        <f>DH5</f>
        <v>1</v>
      </c>
      <c r="DI608" s="100"/>
      <c r="DJ608" s="110"/>
      <c r="DK608" s="95">
        <f t="shared" si="657"/>
        <v>0</v>
      </c>
      <c r="DL608" s="15"/>
      <c r="DM608" s="24">
        <f t="shared" si="681"/>
        <v>0</v>
      </c>
      <c r="DN608" s="5">
        <v>0</v>
      </c>
      <c r="DO608" s="63"/>
      <c r="DP608" s="15"/>
      <c r="DQ608" s="13"/>
      <c r="DR608" s="98">
        <f t="shared" si="658"/>
        <v>0</v>
      </c>
      <c r="DS608" s="99">
        <f>DS5</f>
        <v>1</v>
      </c>
      <c r="DT608" s="100"/>
      <c r="DU608" s="110"/>
      <c r="DV608" s="95">
        <f t="shared" si="659"/>
        <v>0</v>
      </c>
      <c r="DW608" s="15"/>
      <c r="DX608" s="24">
        <f t="shared" si="682"/>
        <v>0</v>
      </c>
      <c r="DY608" s="5">
        <v>0</v>
      </c>
      <c r="DZ608" s="63"/>
      <c r="EA608" s="15"/>
      <c r="EB608" s="13"/>
      <c r="EC608" s="98">
        <f t="shared" si="660"/>
        <v>0</v>
      </c>
      <c r="ED608" s="99">
        <f>ED5</f>
        <v>1</v>
      </c>
      <c r="EE608" s="100"/>
      <c r="EF608" s="110"/>
      <c r="EG608" s="95">
        <f t="shared" si="661"/>
        <v>0</v>
      </c>
      <c r="EH608" s="15"/>
      <c r="EI608" s="24">
        <f t="shared" si="683"/>
        <v>0</v>
      </c>
      <c r="EJ608" s="5">
        <v>0</v>
      </c>
      <c r="EK608" s="63"/>
      <c r="EL608" s="15"/>
      <c r="EM608" s="13"/>
      <c r="EN608" s="98">
        <f t="shared" si="662"/>
        <v>0</v>
      </c>
      <c r="EO608" s="99">
        <f>EO5</f>
        <v>1</v>
      </c>
      <c r="EP608" s="100"/>
      <c r="EQ608" s="110"/>
      <c r="ER608" s="95">
        <f t="shared" si="663"/>
        <v>0</v>
      </c>
      <c r="ES608" s="15"/>
      <c r="ET608" s="24">
        <f t="shared" si="684"/>
        <v>0</v>
      </c>
      <c r="EU608" s="5">
        <v>0</v>
      </c>
      <c r="EV608" s="63"/>
      <c r="EW608" s="15"/>
      <c r="EX608" s="13"/>
      <c r="EY608" s="98">
        <f t="shared" si="664"/>
        <v>0</v>
      </c>
      <c r="EZ608" s="99">
        <f>EZ5</f>
        <v>1</v>
      </c>
      <c r="FA608" s="100"/>
      <c r="FB608" s="110"/>
      <c r="FC608" s="95">
        <f t="shared" si="665"/>
        <v>0</v>
      </c>
      <c r="FD608" s="15"/>
      <c r="FE608" s="24">
        <f t="shared" si="685"/>
        <v>0</v>
      </c>
      <c r="FF608" s="5">
        <v>0</v>
      </c>
      <c r="FG608" s="63"/>
      <c r="FH608" s="15"/>
      <c r="FI608" s="13"/>
      <c r="FJ608" s="98">
        <f t="shared" si="666"/>
        <v>0</v>
      </c>
      <c r="FK608" s="99">
        <f>FK5</f>
        <v>1</v>
      </c>
      <c r="FL608" s="100"/>
      <c r="FM608" s="110"/>
      <c r="FN608" s="95">
        <f t="shared" si="667"/>
        <v>0</v>
      </c>
      <c r="FO608" s="15"/>
      <c r="FP608" s="24">
        <f t="shared" si="686"/>
        <v>0</v>
      </c>
      <c r="FQ608" s="5">
        <v>0</v>
      </c>
      <c r="FR608" s="8">
        <v>0</v>
      </c>
      <c r="FS608" s="84">
        <f t="shared" si="687"/>
        <v>2.7074250000000002</v>
      </c>
      <c r="FT608" s="85">
        <f t="shared" si="688"/>
        <v>500</v>
      </c>
      <c r="FU608" s="85">
        <f t="shared" si="689"/>
        <v>500</v>
      </c>
      <c r="FV608" s="85">
        <f t="shared" si="690"/>
        <v>2.4192</v>
      </c>
      <c r="FW608" s="85">
        <f t="shared" si="691"/>
        <v>500</v>
      </c>
      <c r="FX608" s="85">
        <f t="shared" si="692"/>
        <v>2.5585166250000002</v>
      </c>
      <c r="FY608" s="85">
        <f t="shared" si="693"/>
        <v>500</v>
      </c>
      <c r="FZ608" s="85">
        <f t="shared" si="694"/>
        <v>500</v>
      </c>
      <c r="GA608" s="85">
        <f t="shared" si="695"/>
        <v>500</v>
      </c>
      <c r="GB608" s="85">
        <f t="shared" si="696"/>
        <v>500</v>
      </c>
      <c r="GC608" s="85">
        <f t="shared" si="697"/>
        <v>500</v>
      </c>
      <c r="GD608" s="85">
        <f t="shared" si="698"/>
        <v>500</v>
      </c>
      <c r="GE608" s="85">
        <f t="shared" si="699"/>
        <v>500</v>
      </c>
      <c r="GF608" s="85">
        <f t="shared" si="700"/>
        <v>500</v>
      </c>
      <c r="GG608" s="85">
        <f t="shared" si="701"/>
        <v>500</v>
      </c>
      <c r="GH608" s="101">
        <f t="shared" si="668"/>
        <v>3</v>
      </c>
      <c r="GI608" s="102">
        <f t="shared" si="669"/>
        <v>7.6851416250000009</v>
      </c>
      <c r="GJ608" s="102">
        <f t="shared" si="670"/>
        <v>2.5617138750000001</v>
      </c>
      <c r="GK608" s="79">
        <f>ROW()</f>
        <v>608</v>
      </c>
    </row>
    <row r="609" spans="1:193" s="12" customFormat="1" ht="50.1" customHeight="1">
      <c r="A609" s="17">
        <f>ROW()</f>
        <v>609</v>
      </c>
      <c r="B609" s="32">
        <f t="shared" si="702"/>
        <v>603</v>
      </c>
      <c r="C609" s="33">
        <f t="shared" si="703"/>
        <v>603</v>
      </c>
      <c r="D609" s="31" t="s">
        <v>171</v>
      </c>
      <c r="E609" s="390">
        <f t="shared" si="671"/>
        <v>1.6121699999999999</v>
      </c>
      <c r="F609" s="107">
        <f t="shared" si="637"/>
        <v>1.6121699999999999</v>
      </c>
      <c r="G609" s="3">
        <v>0</v>
      </c>
      <c r="H609" s="4">
        <v>0</v>
      </c>
      <c r="I609" s="63"/>
      <c r="J609" s="15"/>
      <c r="K609" s="13"/>
      <c r="L609" s="98">
        <f t="shared" si="638"/>
        <v>1</v>
      </c>
      <c r="M609" s="99">
        <f>M5</f>
        <v>0.94499999999999995</v>
      </c>
      <c r="N609" s="100">
        <v>1.706</v>
      </c>
      <c r="O609" s="110">
        <v>112086</v>
      </c>
      <c r="P609" s="95">
        <f t="shared" si="639"/>
        <v>1.6121699999999999</v>
      </c>
      <c r="Q609" s="15"/>
      <c r="R609" s="24">
        <f t="shared" si="672"/>
        <v>1</v>
      </c>
      <c r="S609" s="25">
        <v>0</v>
      </c>
      <c r="T609" s="63"/>
      <c r="U609" s="15"/>
      <c r="V609" s="13"/>
      <c r="W609" s="98">
        <f t="shared" si="640"/>
        <v>0</v>
      </c>
      <c r="X609" s="99">
        <f>X5</f>
        <v>0.97</v>
      </c>
      <c r="Y609" s="100"/>
      <c r="Z609" s="110"/>
      <c r="AA609" s="95">
        <f t="shared" si="641"/>
        <v>0</v>
      </c>
      <c r="AB609" s="15"/>
      <c r="AC609" s="24">
        <f t="shared" si="673"/>
        <v>0</v>
      </c>
      <c r="AD609" s="5">
        <v>0</v>
      </c>
      <c r="AE609" s="63"/>
      <c r="AF609" s="15"/>
      <c r="AG609" s="13"/>
      <c r="AH609" s="98">
        <f t="shared" si="642"/>
        <v>0</v>
      </c>
      <c r="AI609" s="99">
        <f>AI5</f>
        <v>0.95499999999999996</v>
      </c>
      <c r="AJ609" s="100"/>
      <c r="AK609" s="110"/>
      <c r="AL609" s="95">
        <f t="shared" si="643"/>
        <v>0</v>
      </c>
      <c r="AM609" s="15"/>
      <c r="AN609" s="24">
        <f t="shared" si="674"/>
        <v>0</v>
      </c>
      <c r="AO609" s="5">
        <v>0</v>
      </c>
      <c r="AP609" s="63"/>
      <c r="AQ609" s="15"/>
      <c r="AR609" s="13"/>
      <c r="AS609" s="98">
        <f t="shared" si="644"/>
        <v>0</v>
      </c>
      <c r="AT609" s="99">
        <f>AT5</f>
        <v>0.96</v>
      </c>
      <c r="AU609" s="100"/>
      <c r="AV609" s="110"/>
      <c r="AW609" s="95">
        <f t="shared" si="645"/>
        <v>0</v>
      </c>
      <c r="AX609" s="15"/>
      <c r="AY609" s="24">
        <f t="shared" si="675"/>
        <v>0</v>
      </c>
      <c r="AZ609" s="5">
        <v>0</v>
      </c>
      <c r="BA609" s="63"/>
      <c r="BB609" s="15"/>
      <c r="BC609" s="13"/>
      <c r="BD609" s="98">
        <f t="shared" si="646"/>
        <v>0</v>
      </c>
      <c r="BE609" s="99">
        <f>BE5</f>
        <v>0.98</v>
      </c>
      <c r="BF609" s="100"/>
      <c r="BG609" s="110"/>
      <c r="BH609" s="95">
        <f t="shared" si="647"/>
        <v>0</v>
      </c>
      <c r="BI609" s="15"/>
      <c r="BJ609" s="24">
        <f t="shared" si="676"/>
        <v>0</v>
      </c>
      <c r="BK609" s="5">
        <v>0</v>
      </c>
      <c r="BL609" s="63"/>
      <c r="BM609" s="15"/>
      <c r="BN609" s="13"/>
      <c r="BO609" s="98">
        <f t="shared" si="648"/>
        <v>0</v>
      </c>
      <c r="BP609" s="99">
        <f>BP5</f>
        <v>0.94499999999999995</v>
      </c>
      <c r="BQ609" s="100"/>
      <c r="BR609" s="110"/>
      <c r="BS609" s="95">
        <f t="shared" si="649"/>
        <v>0</v>
      </c>
      <c r="BT609" s="15"/>
      <c r="BU609" s="24">
        <f t="shared" si="677"/>
        <v>0</v>
      </c>
      <c r="BV609" s="5">
        <v>0</v>
      </c>
      <c r="BW609" s="63"/>
      <c r="BX609" s="15"/>
      <c r="BY609" s="13"/>
      <c r="BZ609" s="98">
        <f t="shared" si="650"/>
        <v>0</v>
      </c>
      <c r="CA609" s="99">
        <f>CA5</f>
        <v>1</v>
      </c>
      <c r="CB609" s="100"/>
      <c r="CC609" s="110"/>
      <c r="CD609" s="95">
        <f t="shared" si="651"/>
        <v>0</v>
      </c>
      <c r="CE609" s="15"/>
      <c r="CF609" s="24">
        <f t="shared" si="678"/>
        <v>0</v>
      </c>
      <c r="CG609" s="5">
        <v>0</v>
      </c>
      <c r="CH609" s="63"/>
      <c r="CI609" s="15"/>
      <c r="CJ609" s="13"/>
      <c r="CK609" s="98">
        <f t="shared" si="652"/>
        <v>0</v>
      </c>
      <c r="CL609" s="99">
        <f>CL5</f>
        <v>1</v>
      </c>
      <c r="CM609" s="100"/>
      <c r="CN609" s="110"/>
      <c r="CO609" s="95">
        <f t="shared" si="653"/>
        <v>0</v>
      </c>
      <c r="CP609" s="15"/>
      <c r="CQ609" s="24">
        <f t="shared" si="679"/>
        <v>0</v>
      </c>
      <c r="CR609" s="5">
        <v>0</v>
      </c>
      <c r="CS609" s="63"/>
      <c r="CT609" s="15"/>
      <c r="CU609" s="13"/>
      <c r="CV609" s="98">
        <f t="shared" si="654"/>
        <v>0</v>
      </c>
      <c r="CW609" s="99">
        <f>CW5</f>
        <v>1</v>
      </c>
      <c r="CX609" s="100"/>
      <c r="CY609" s="110"/>
      <c r="CZ609" s="95">
        <f t="shared" si="655"/>
        <v>0</v>
      </c>
      <c r="DA609" s="15"/>
      <c r="DB609" s="24">
        <f t="shared" si="680"/>
        <v>0</v>
      </c>
      <c r="DC609" s="5">
        <v>0</v>
      </c>
      <c r="DD609" s="63"/>
      <c r="DE609" s="15"/>
      <c r="DF609" s="13"/>
      <c r="DG609" s="98">
        <f t="shared" si="656"/>
        <v>0</v>
      </c>
      <c r="DH609" s="99">
        <f>DH5</f>
        <v>1</v>
      </c>
      <c r="DI609" s="100"/>
      <c r="DJ609" s="110"/>
      <c r="DK609" s="95">
        <f t="shared" si="657"/>
        <v>0</v>
      </c>
      <c r="DL609" s="15"/>
      <c r="DM609" s="24">
        <f t="shared" si="681"/>
        <v>0</v>
      </c>
      <c r="DN609" s="5">
        <v>0</v>
      </c>
      <c r="DO609" s="63"/>
      <c r="DP609" s="15"/>
      <c r="DQ609" s="13"/>
      <c r="DR609" s="98">
        <f t="shared" si="658"/>
        <v>0</v>
      </c>
      <c r="DS609" s="99">
        <f>DS5</f>
        <v>1</v>
      </c>
      <c r="DT609" s="100"/>
      <c r="DU609" s="110"/>
      <c r="DV609" s="95">
        <f t="shared" si="659"/>
        <v>0</v>
      </c>
      <c r="DW609" s="15"/>
      <c r="DX609" s="24">
        <f t="shared" si="682"/>
        <v>0</v>
      </c>
      <c r="DY609" s="5">
        <v>0</v>
      </c>
      <c r="DZ609" s="63"/>
      <c r="EA609" s="15"/>
      <c r="EB609" s="13"/>
      <c r="EC609" s="98">
        <f t="shared" si="660"/>
        <v>0</v>
      </c>
      <c r="ED609" s="99">
        <f>ED5</f>
        <v>1</v>
      </c>
      <c r="EE609" s="100"/>
      <c r="EF609" s="110"/>
      <c r="EG609" s="95">
        <f t="shared" si="661"/>
        <v>0</v>
      </c>
      <c r="EH609" s="15"/>
      <c r="EI609" s="24">
        <f t="shared" si="683"/>
        <v>0</v>
      </c>
      <c r="EJ609" s="5">
        <v>0</v>
      </c>
      <c r="EK609" s="63"/>
      <c r="EL609" s="15"/>
      <c r="EM609" s="13"/>
      <c r="EN609" s="98">
        <f t="shared" si="662"/>
        <v>0</v>
      </c>
      <c r="EO609" s="99">
        <f>EO5</f>
        <v>1</v>
      </c>
      <c r="EP609" s="100"/>
      <c r="EQ609" s="110"/>
      <c r="ER609" s="95">
        <f t="shared" si="663"/>
        <v>0</v>
      </c>
      <c r="ES609" s="15"/>
      <c r="ET609" s="24">
        <f t="shared" si="684"/>
        <v>0</v>
      </c>
      <c r="EU609" s="5">
        <v>0</v>
      </c>
      <c r="EV609" s="63"/>
      <c r="EW609" s="15"/>
      <c r="EX609" s="13"/>
      <c r="EY609" s="98">
        <f t="shared" si="664"/>
        <v>0</v>
      </c>
      <c r="EZ609" s="99">
        <f>EZ5</f>
        <v>1</v>
      </c>
      <c r="FA609" s="100"/>
      <c r="FB609" s="110"/>
      <c r="FC609" s="95">
        <f t="shared" si="665"/>
        <v>0</v>
      </c>
      <c r="FD609" s="15"/>
      <c r="FE609" s="24">
        <f t="shared" si="685"/>
        <v>0</v>
      </c>
      <c r="FF609" s="5">
        <v>0</v>
      </c>
      <c r="FG609" s="63"/>
      <c r="FH609" s="15"/>
      <c r="FI609" s="13"/>
      <c r="FJ609" s="98">
        <f t="shared" si="666"/>
        <v>0</v>
      </c>
      <c r="FK609" s="99">
        <f>FK5</f>
        <v>1</v>
      </c>
      <c r="FL609" s="100"/>
      <c r="FM609" s="110"/>
      <c r="FN609" s="95">
        <f t="shared" si="667"/>
        <v>0</v>
      </c>
      <c r="FO609" s="15"/>
      <c r="FP609" s="24">
        <f t="shared" si="686"/>
        <v>0</v>
      </c>
      <c r="FQ609" s="5">
        <v>0</v>
      </c>
      <c r="FR609" s="8">
        <v>0</v>
      </c>
      <c r="FS609" s="84">
        <f t="shared" si="687"/>
        <v>1.6121699999999999</v>
      </c>
      <c r="FT609" s="85">
        <f t="shared" si="688"/>
        <v>500</v>
      </c>
      <c r="FU609" s="85">
        <f t="shared" si="689"/>
        <v>500</v>
      </c>
      <c r="FV609" s="85">
        <f t="shared" si="690"/>
        <v>500</v>
      </c>
      <c r="FW609" s="85">
        <f t="shared" si="691"/>
        <v>500</v>
      </c>
      <c r="FX609" s="85">
        <f t="shared" si="692"/>
        <v>500</v>
      </c>
      <c r="FY609" s="85">
        <f t="shared" si="693"/>
        <v>500</v>
      </c>
      <c r="FZ609" s="85">
        <f t="shared" si="694"/>
        <v>500</v>
      </c>
      <c r="GA609" s="85">
        <f t="shared" si="695"/>
        <v>500</v>
      </c>
      <c r="GB609" s="85">
        <f t="shared" si="696"/>
        <v>500</v>
      </c>
      <c r="GC609" s="85">
        <f t="shared" si="697"/>
        <v>500</v>
      </c>
      <c r="GD609" s="85">
        <f t="shared" si="698"/>
        <v>500</v>
      </c>
      <c r="GE609" s="85">
        <f t="shared" si="699"/>
        <v>500</v>
      </c>
      <c r="GF609" s="85">
        <f t="shared" si="700"/>
        <v>500</v>
      </c>
      <c r="GG609" s="85">
        <f t="shared" si="701"/>
        <v>500</v>
      </c>
      <c r="GH609" s="101">
        <f t="shared" si="668"/>
        <v>1</v>
      </c>
      <c r="GI609" s="102">
        <f t="shared" si="669"/>
        <v>1.6121699999999999</v>
      </c>
      <c r="GJ609" s="102">
        <f t="shared" si="670"/>
        <v>1.6121699999999999</v>
      </c>
      <c r="GK609" s="79">
        <f>ROW()</f>
        <v>609</v>
      </c>
    </row>
    <row r="610" spans="1:193" s="12" customFormat="1" ht="50.1" customHeight="1">
      <c r="A610" s="17">
        <f>ROW()</f>
        <v>610</v>
      </c>
      <c r="B610" s="32">
        <f t="shared" si="702"/>
        <v>604</v>
      </c>
      <c r="C610" s="33">
        <f t="shared" si="703"/>
        <v>604</v>
      </c>
      <c r="D610" s="31" t="s">
        <v>172</v>
      </c>
      <c r="E610" s="390">
        <f t="shared" si="671"/>
        <v>6.7896690749999991</v>
      </c>
      <c r="F610" s="107">
        <f t="shared" si="637"/>
        <v>6.9872520374999993</v>
      </c>
      <c r="G610" s="3">
        <v>0</v>
      </c>
      <c r="H610" s="4">
        <v>0</v>
      </c>
      <c r="I610" s="63"/>
      <c r="J610" s="15"/>
      <c r="K610" s="13"/>
      <c r="L610" s="98">
        <f t="shared" si="638"/>
        <v>1</v>
      </c>
      <c r="M610" s="99">
        <f>M5</f>
        <v>0.94499999999999995</v>
      </c>
      <c r="N610" s="100">
        <v>7.6029999999999998</v>
      </c>
      <c r="O610" s="110">
        <v>141896</v>
      </c>
      <c r="P610" s="95">
        <f t="shared" si="639"/>
        <v>7.1848349999999996</v>
      </c>
      <c r="Q610" s="15"/>
      <c r="R610" s="24">
        <f t="shared" si="672"/>
        <v>2</v>
      </c>
      <c r="S610" s="25">
        <v>0</v>
      </c>
      <c r="T610" s="63"/>
      <c r="U610" s="15"/>
      <c r="V610" s="13"/>
      <c r="W610" s="98">
        <f t="shared" si="640"/>
        <v>0</v>
      </c>
      <c r="X610" s="99">
        <f>X5</f>
        <v>0.97</v>
      </c>
      <c r="Y610" s="100"/>
      <c r="Z610" s="110"/>
      <c r="AA610" s="95">
        <f t="shared" si="641"/>
        <v>0</v>
      </c>
      <c r="AB610" s="15"/>
      <c r="AC610" s="24">
        <f t="shared" si="673"/>
        <v>0</v>
      </c>
      <c r="AD610" s="5">
        <v>0</v>
      </c>
      <c r="AE610" s="63"/>
      <c r="AF610" s="15"/>
      <c r="AG610" s="13"/>
      <c r="AH610" s="98">
        <f t="shared" si="642"/>
        <v>0</v>
      </c>
      <c r="AI610" s="99">
        <f>AI5</f>
        <v>0.95499999999999996</v>
      </c>
      <c r="AJ610" s="100"/>
      <c r="AK610" s="110"/>
      <c r="AL610" s="95">
        <f t="shared" si="643"/>
        <v>0</v>
      </c>
      <c r="AM610" s="15"/>
      <c r="AN610" s="24">
        <f t="shared" si="674"/>
        <v>0</v>
      </c>
      <c r="AO610" s="5">
        <v>0</v>
      </c>
      <c r="AP610" s="63"/>
      <c r="AQ610" s="15"/>
      <c r="AR610" s="13"/>
      <c r="AS610" s="98">
        <f t="shared" si="644"/>
        <v>0</v>
      </c>
      <c r="AT610" s="99">
        <f>AT5</f>
        <v>0.96</v>
      </c>
      <c r="AU610" s="100"/>
      <c r="AV610" s="110"/>
      <c r="AW610" s="95">
        <f t="shared" si="645"/>
        <v>0</v>
      </c>
      <c r="AX610" s="15"/>
      <c r="AY610" s="24">
        <f t="shared" si="675"/>
        <v>0</v>
      </c>
      <c r="AZ610" s="5">
        <v>0</v>
      </c>
      <c r="BA610" s="63"/>
      <c r="BB610" s="15"/>
      <c r="BC610" s="13"/>
      <c r="BD610" s="98">
        <f t="shared" si="646"/>
        <v>0</v>
      </c>
      <c r="BE610" s="99">
        <f>BE5</f>
        <v>0.98</v>
      </c>
      <c r="BF610" s="100"/>
      <c r="BG610" s="110"/>
      <c r="BH610" s="95">
        <f t="shared" si="647"/>
        <v>0</v>
      </c>
      <c r="BI610" s="15"/>
      <c r="BJ610" s="24">
        <f t="shared" si="676"/>
        <v>0</v>
      </c>
      <c r="BK610" s="5">
        <v>0</v>
      </c>
      <c r="BL610" s="63"/>
      <c r="BM610" s="15"/>
      <c r="BN610" s="13"/>
      <c r="BO610" s="98">
        <f t="shared" si="648"/>
        <v>1</v>
      </c>
      <c r="BP610" s="99">
        <f>BP5</f>
        <v>0.94499999999999995</v>
      </c>
      <c r="BQ610" s="100">
        <v>7.1848349999999996</v>
      </c>
      <c r="BR610" s="110"/>
      <c r="BS610" s="95">
        <f t="shared" si="649"/>
        <v>6.7896690749999991</v>
      </c>
      <c r="BT610" s="15"/>
      <c r="BU610" s="24">
        <f t="shared" si="677"/>
        <v>1</v>
      </c>
      <c r="BV610" s="5">
        <v>0</v>
      </c>
      <c r="BW610" s="63"/>
      <c r="BX610" s="15"/>
      <c r="BY610" s="13"/>
      <c r="BZ610" s="98">
        <f t="shared" si="650"/>
        <v>0</v>
      </c>
      <c r="CA610" s="99">
        <f>CA5</f>
        <v>1</v>
      </c>
      <c r="CB610" s="100"/>
      <c r="CC610" s="110"/>
      <c r="CD610" s="95">
        <f t="shared" si="651"/>
        <v>0</v>
      </c>
      <c r="CE610" s="15"/>
      <c r="CF610" s="24">
        <f t="shared" si="678"/>
        <v>0</v>
      </c>
      <c r="CG610" s="5">
        <v>0</v>
      </c>
      <c r="CH610" s="63"/>
      <c r="CI610" s="15"/>
      <c r="CJ610" s="13"/>
      <c r="CK610" s="98">
        <f t="shared" si="652"/>
        <v>0</v>
      </c>
      <c r="CL610" s="99">
        <f>CL5</f>
        <v>1</v>
      </c>
      <c r="CM610" s="100"/>
      <c r="CN610" s="110"/>
      <c r="CO610" s="95">
        <f t="shared" si="653"/>
        <v>0</v>
      </c>
      <c r="CP610" s="15"/>
      <c r="CQ610" s="24">
        <f t="shared" si="679"/>
        <v>0</v>
      </c>
      <c r="CR610" s="5">
        <v>0</v>
      </c>
      <c r="CS610" s="63"/>
      <c r="CT610" s="15"/>
      <c r="CU610" s="13"/>
      <c r="CV610" s="98">
        <f t="shared" si="654"/>
        <v>0</v>
      </c>
      <c r="CW610" s="99">
        <f>CW5</f>
        <v>1</v>
      </c>
      <c r="CX610" s="100"/>
      <c r="CY610" s="110"/>
      <c r="CZ610" s="95">
        <f t="shared" si="655"/>
        <v>0</v>
      </c>
      <c r="DA610" s="15"/>
      <c r="DB610" s="24">
        <f t="shared" si="680"/>
        <v>0</v>
      </c>
      <c r="DC610" s="5">
        <v>0</v>
      </c>
      <c r="DD610" s="63"/>
      <c r="DE610" s="15"/>
      <c r="DF610" s="13"/>
      <c r="DG610" s="98">
        <f t="shared" si="656"/>
        <v>0</v>
      </c>
      <c r="DH610" s="99">
        <f>DH5</f>
        <v>1</v>
      </c>
      <c r="DI610" s="100"/>
      <c r="DJ610" s="110"/>
      <c r="DK610" s="95">
        <f t="shared" si="657"/>
        <v>0</v>
      </c>
      <c r="DL610" s="15"/>
      <c r="DM610" s="24">
        <f t="shared" si="681"/>
        <v>0</v>
      </c>
      <c r="DN610" s="5">
        <v>0</v>
      </c>
      <c r="DO610" s="63"/>
      <c r="DP610" s="15"/>
      <c r="DQ610" s="13"/>
      <c r="DR610" s="98">
        <f t="shared" si="658"/>
        <v>0</v>
      </c>
      <c r="DS610" s="99">
        <f>DS5</f>
        <v>1</v>
      </c>
      <c r="DT610" s="100"/>
      <c r="DU610" s="110"/>
      <c r="DV610" s="95">
        <f t="shared" si="659"/>
        <v>0</v>
      </c>
      <c r="DW610" s="15"/>
      <c r="DX610" s="24">
        <f t="shared" si="682"/>
        <v>0</v>
      </c>
      <c r="DY610" s="5">
        <v>0</v>
      </c>
      <c r="DZ610" s="63"/>
      <c r="EA610" s="15"/>
      <c r="EB610" s="13"/>
      <c r="EC610" s="98">
        <f t="shared" si="660"/>
        <v>0</v>
      </c>
      <c r="ED610" s="99">
        <f>ED5</f>
        <v>1</v>
      </c>
      <c r="EE610" s="100"/>
      <c r="EF610" s="110"/>
      <c r="EG610" s="95">
        <f t="shared" si="661"/>
        <v>0</v>
      </c>
      <c r="EH610" s="15"/>
      <c r="EI610" s="24">
        <f t="shared" si="683"/>
        <v>0</v>
      </c>
      <c r="EJ610" s="5">
        <v>0</v>
      </c>
      <c r="EK610" s="63"/>
      <c r="EL610" s="15"/>
      <c r="EM610" s="13"/>
      <c r="EN610" s="98">
        <f t="shared" si="662"/>
        <v>0</v>
      </c>
      <c r="EO610" s="99">
        <f>EO5</f>
        <v>1</v>
      </c>
      <c r="EP610" s="100"/>
      <c r="EQ610" s="110"/>
      <c r="ER610" s="95">
        <f t="shared" si="663"/>
        <v>0</v>
      </c>
      <c r="ES610" s="15"/>
      <c r="ET610" s="24">
        <f t="shared" si="684"/>
        <v>0</v>
      </c>
      <c r="EU610" s="5">
        <v>0</v>
      </c>
      <c r="EV610" s="63"/>
      <c r="EW610" s="15"/>
      <c r="EX610" s="13"/>
      <c r="EY610" s="98">
        <f t="shared" si="664"/>
        <v>0</v>
      </c>
      <c r="EZ610" s="99">
        <f>EZ5</f>
        <v>1</v>
      </c>
      <c r="FA610" s="100"/>
      <c r="FB610" s="110"/>
      <c r="FC610" s="95">
        <f t="shared" si="665"/>
        <v>0</v>
      </c>
      <c r="FD610" s="15"/>
      <c r="FE610" s="24">
        <f t="shared" si="685"/>
        <v>0</v>
      </c>
      <c r="FF610" s="5">
        <v>0</v>
      </c>
      <c r="FG610" s="63"/>
      <c r="FH610" s="15"/>
      <c r="FI610" s="13"/>
      <c r="FJ610" s="98">
        <f t="shared" si="666"/>
        <v>0</v>
      </c>
      <c r="FK610" s="99">
        <f>FK5</f>
        <v>1</v>
      </c>
      <c r="FL610" s="100"/>
      <c r="FM610" s="110"/>
      <c r="FN610" s="95">
        <f t="shared" si="667"/>
        <v>0</v>
      </c>
      <c r="FO610" s="15"/>
      <c r="FP610" s="24">
        <f t="shared" si="686"/>
        <v>0</v>
      </c>
      <c r="FQ610" s="5">
        <v>0</v>
      </c>
      <c r="FR610" s="8">
        <v>0</v>
      </c>
      <c r="FS610" s="84">
        <f t="shared" si="687"/>
        <v>7.1848349999999996</v>
      </c>
      <c r="FT610" s="85">
        <f t="shared" si="688"/>
        <v>500</v>
      </c>
      <c r="FU610" s="85">
        <f t="shared" si="689"/>
        <v>500</v>
      </c>
      <c r="FV610" s="85">
        <f t="shared" si="690"/>
        <v>500</v>
      </c>
      <c r="FW610" s="85">
        <f t="shared" si="691"/>
        <v>500</v>
      </c>
      <c r="FX610" s="85">
        <f t="shared" si="692"/>
        <v>6.7896690749999991</v>
      </c>
      <c r="FY610" s="85">
        <f t="shared" si="693"/>
        <v>500</v>
      </c>
      <c r="FZ610" s="85">
        <f t="shared" si="694"/>
        <v>500</v>
      </c>
      <c r="GA610" s="85">
        <f t="shared" si="695"/>
        <v>500</v>
      </c>
      <c r="GB610" s="85">
        <f t="shared" si="696"/>
        <v>500</v>
      </c>
      <c r="GC610" s="85">
        <f t="shared" si="697"/>
        <v>500</v>
      </c>
      <c r="GD610" s="85">
        <f t="shared" si="698"/>
        <v>500</v>
      </c>
      <c r="GE610" s="85">
        <f t="shared" si="699"/>
        <v>500</v>
      </c>
      <c r="GF610" s="85">
        <f t="shared" si="700"/>
        <v>500</v>
      </c>
      <c r="GG610" s="85">
        <f t="shared" si="701"/>
        <v>500</v>
      </c>
      <c r="GH610" s="101">
        <f t="shared" si="668"/>
        <v>2</v>
      </c>
      <c r="GI610" s="102">
        <f t="shared" si="669"/>
        <v>13.974504074999999</v>
      </c>
      <c r="GJ610" s="102">
        <f t="shared" si="670"/>
        <v>6.9872520374999993</v>
      </c>
      <c r="GK610" s="79">
        <f>ROW()</f>
        <v>610</v>
      </c>
    </row>
    <row r="611" spans="1:193" s="12" customFormat="1" ht="50.1" customHeight="1">
      <c r="A611" s="17">
        <f>ROW()</f>
        <v>611</v>
      </c>
      <c r="B611" s="32">
        <f t="shared" si="702"/>
        <v>605</v>
      </c>
      <c r="C611" s="33">
        <f t="shared" si="703"/>
        <v>605</v>
      </c>
      <c r="D611" s="31" t="s">
        <v>173</v>
      </c>
      <c r="E611" s="390">
        <f t="shared" si="671"/>
        <v>500</v>
      </c>
      <c r="F611" s="107">
        <f t="shared" si="637"/>
        <v>0</v>
      </c>
      <c r="G611" s="3">
        <v>0</v>
      </c>
      <c r="H611" s="4">
        <v>0</v>
      </c>
      <c r="I611" s="63"/>
      <c r="J611" s="15"/>
      <c r="K611" s="13"/>
      <c r="L611" s="98">
        <f t="shared" si="638"/>
        <v>0</v>
      </c>
      <c r="M611" s="99">
        <f>M5</f>
        <v>0.94499999999999995</v>
      </c>
      <c r="N611" s="100"/>
      <c r="O611" s="110"/>
      <c r="P611" s="95">
        <f t="shared" si="639"/>
        <v>0</v>
      </c>
      <c r="Q611" s="15"/>
      <c r="R611" s="24">
        <f t="shared" si="672"/>
        <v>0</v>
      </c>
      <c r="S611" s="25">
        <v>0</v>
      </c>
      <c r="T611" s="63"/>
      <c r="U611" s="15"/>
      <c r="V611" s="13"/>
      <c r="W611" s="98">
        <f t="shared" si="640"/>
        <v>0</v>
      </c>
      <c r="X611" s="99">
        <f>X5</f>
        <v>0.97</v>
      </c>
      <c r="Y611" s="100"/>
      <c r="Z611" s="110"/>
      <c r="AA611" s="95">
        <f t="shared" si="641"/>
        <v>0</v>
      </c>
      <c r="AB611" s="15"/>
      <c r="AC611" s="24">
        <f t="shared" si="673"/>
        <v>0</v>
      </c>
      <c r="AD611" s="5">
        <v>0</v>
      </c>
      <c r="AE611" s="63"/>
      <c r="AF611" s="15"/>
      <c r="AG611" s="13"/>
      <c r="AH611" s="98">
        <f t="shared" si="642"/>
        <v>0</v>
      </c>
      <c r="AI611" s="99">
        <f>AI5</f>
        <v>0.95499999999999996</v>
      </c>
      <c r="AJ611" s="100"/>
      <c r="AK611" s="110"/>
      <c r="AL611" s="95">
        <f t="shared" si="643"/>
        <v>0</v>
      </c>
      <c r="AM611" s="15"/>
      <c r="AN611" s="24">
        <f t="shared" si="674"/>
        <v>0</v>
      </c>
      <c r="AO611" s="5">
        <v>0</v>
      </c>
      <c r="AP611" s="63"/>
      <c r="AQ611" s="15"/>
      <c r="AR611" s="13"/>
      <c r="AS611" s="98">
        <f t="shared" si="644"/>
        <v>0</v>
      </c>
      <c r="AT611" s="99">
        <f>AT5</f>
        <v>0.96</v>
      </c>
      <c r="AU611" s="100"/>
      <c r="AV611" s="110"/>
      <c r="AW611" s="95">
        <f t="shared" si="645"/>
        <v>0</v>
      </c>
      <c r="AX611" s="15"/>
      <c r="AY611" s="24">
        <f t="shared" si="675"/>
        <v>0</v>
      </c>
      <c r="AZ611" s="5">
        <v>0</v>
      </c>
      <c r="BA611" s="63"/>
      <c r="BB611" s="15"/>
      <c r="BC611" s="13"/>
      <c r="BD611" s="98">
        <f t="shared" si="646"/>
        <v>0</v>
      </c>
      <c r="BE611" s="99">
        <f>BE5</f>
        <v>0.98</v>
      </c>
      <c r="BF611" s="100"/>
      <c r="BG611" s="110"/>
      <c r="BH611" s="95">
        <f t="shared" si="647"/>
        <v>0</v>
      </c>
      <c r="BI611" s="15"/>
      <c r="BJ611" s="24">
        <f t="shared" si="676"/>
        <v>0</v>
      </c>
      <c r="BK611" s="5">
        <v>0</v>
      </c>
      <c r="BL611" s="63"/>
      <c r="BM611" s="15"/>
      <c r="BN611" s="13"/>
      <c r="BO611" s="98">
        <f t="shared" si="648"/>
        <v>0</v>
      </c>
      <c r="BP611" s="99">
        <f>BP5</f>
        <v>0.94499999999999995</v>
      </c>
      <c r="BQ611" s="100"/>
      <c r="BR611" s="110"/>
      <c r="BS611" s="95">
        <f t="shared" si="649"/>
        <v>0</v>
      </c>
      <c r="BT611" s="15"/>
      <c r="BU611" s="24">
        <f t="shared" si="677"/>
        <v>0</v>
      </c>
      <c r="BV611" s="5">
        <v>0</v>
      </c>
      <c r="BW611" s="63"/>
      <c r="BX611" s="15"/>
      <c r="BY611" s="13"/>
      <c r="BZ611" s="98">
        <f t="shared" si="650"/>
        <v>0</v>
      </c>
      <c r="CA611" s="99">
        <f>CA5</f>
        <v>1</v>
      </c>
      <c r="CB611" s="100"/>
      <c r="CC611" s="110"/>
      <c r="CD611" s="95">
        <f t="shared" si="651"/>
        <v>0</v>
      </c>
      <c r="CE611" s="15"/>
      <c r="CF611" s="24">
        <f t="shared" si="678"/>
        <v>0</v>
      </c>
      <c r="CG611" s="5">
        <v>0</v>
      </c>
      <c r="CH611" s="63"/>
      <c r="CI611" s="15"/>
      <c r="CJ611" s="13"/>
      <c r="CK611" s="98">
        <f t="shared" si="652"/>
        <v>0</v>
      </c>
      <c r="CL611" s="99">
        <f>CL5</f>
        <v>1</v>
      </c>
      <c r="CM611" s="100"/>
      <c r="CN611" s="110"/>
      <c r="CO611" s="95">
        <f t="shared" si="653"/>
        <v>0</v>
      </c>
      <c r="CP611" s="15"/>
      <c r="CQ611" s="24">
        <f t="shared" si="679"/>
        <v>0</v>
      </c>
      <c r="CR611" s="5">
        <v>0</v>
      </c>
      <c r="CS611" s="63"/>
      <c r="CT611" s="15"/>
      <c r="CU611" s="13"/>
      <c r="CV611" s="98">
        <f t="shared" si="654"/>
        <v>0</v>
      </c>
      <c r="CW611" s="99">
        <f>CW5</f>
        <v>1</v>
      </c>
      <c r="CX611" s="100"/>
      <c r="CY611" s="110"/>
      <c r="CZ611" s="95">
        <f t="shared" si="655"/>
        <v>0</v>
      </c>
      <c r="DA611" s="15"/>
      <c r="DB611" s="24">
        <f t="shared" si="680"/>
        <v>0</v>
      </c>
      <c r="DC611" s="5">
        <v>0</v>
      </c>
      <c r="DD611" s="63"/>
      <c r="DE611" s="15"/>
      <c r="DF611" s="13"/>
      <c r="DG611" s="98">
        <f t="shared" si="656"/>
        <v>0</v>
      </c>
      <c r="DH611" s="99">
        <f>DH5</f>
        <v>1</v>
      </c>
      <c r="DI611" s="100"/>
      <c r="DJ611" s="110"/>
      <c r="DK611" s="95">
        <f t="shared" si="657"/>
        <v>0</v>
      </c>
      <c r="DL611" s="15"/>
      <c r="DM611" s="24">
        <f t="shared" si="681"/>
        <v>0</v>
      </c>
      <c r="DN611" s="5">
        <v>0</v>
      </c>
      <c r="DO611" s="63"/>
      <c r="DP611" s="15"/>
      <c r="DQ611" s="13"/>
      <c r="DR611" s="98">
        <f t="shared" si="658"/>
        <v>0</v>
      </c>
      <c r="DS611" s="99">
        <f>DS5</f>
        <v>1</v>
      </c>
      <c r="DT611" s="100"/>
      <c r="DU611" s="110"/>
      <c r="DV611" s="95">
        <f t="shared" si="659"/>
        <v>0</v>
      </c>
      <c r="DW611" s="15"/>
      <c r="DX611" s="24">
        <f t="shared" si="682"/>
        <v>0</v>
      </c>
      <c r="DY611" s="5">
        <v>0</v>
      </c>
      <c r="DZ611" s="63"/>
      <c r="EA611" s="15"/>
      <c r="EB611" s="13"/>
      <c r="EC611" s="98">
        <f t="shared" si="660"/>
        <v>0</v>
      </c>
      <c r="ED611" s="99">
        <f>ED5</f>
        <v>1</v>
      </c>
      <c r="EE611" s="100"/>
      <c r="EF611" s="110"/>
      <c r="EG611" s="95">
        <f t="shared" si="661"/>
        <v>0</v>
      </c>
      <c r="EH611" s="15"/>
      <c r="EI611" s="24">
        <f t="shared" si="683"/>
        <v>0</v>
      </c>
      <c r="EJ611" s="5">
        <v>0</v>
      </c>
      <c r="EK611" s="63"/>
      <c r="EL611" s="15"/>
      <c r="EM611" s="13"/>
      <c r="EN611" s="98">
        <f t="shared" si="662"/>
        <v>0</v>
      </c>
      <c r="EO611" s="99">
        <f>EO5</f>
        <v>1</v>
      </c>
      <c r="EP611" s="100"/>
      <c r="EQ611" s="110"/>
      <c r="ER611" s="95">
        <f t="shared" si="663"/>
        <v>0</v>
      </c>
      <c r="ES611" s="15"/>
      <c r="ET611" s="24">
        <f t="shared" si="684"/>
        <v>0</v>
      </c>
      <c r="EU611" s="5">
        <v>0</v>
      </c>
      <c r="EV611" s="63"/>
      <c r="EW611" s="15"/>
      <c r="EX611" s="13"/>
      <c r="EY611" s="98">
        <f t="shared" si="664"/>
        <v>0</v>
      </c>
      <c r="EZ611" s="99">
        <f>EZ5</f>
        <v>1</v>
      </c>
      <c r="FA611" s="100"/>
      <c r="FB611" s="110"/>
      <c r="FC611" s="95">
        <f t="shared" si="665"/>
        <v>0</v>
      </c>
      <c r="FD611" s="15"/>
      <c r="FE611" s="24">
        <f t="shared" si="685"/>
        <v>0</v>
      </c>
      <c r="FF611" s="5">
        <v>0</v>
      </c>
      <c r="FG611" s="63"/>
      <c r="FH611" s="15"/>
      <c r="FI611" s="13"/>
      <c r="FJ611" s="98">
        <f t="shared" si="666"/>
        <v>0</v>
      </c>
      <c r="FK611" s="99">
        <f>FK5</f>
        <v>1</v>
      </c>
      <c r="FL611" s="100"/>
      <c r="FM611" s="110"/>
      <c r="FN611" s="95">
        <f t="shared" si="667"/>
        <v>0</v>
      </c>
      <c r="FO611" s="15"/>
      <c r="FP611" s="24">
        <f t="shared" si="686"/>
        <v>0</v>
      </c>
      <c r="FQ611" s="5">
        <v>0</v>
      </c>
      <c r="FR611" s="8">
        <v>0</v>
      </c>
      <c r="FS611" s="84">
        <f t="shared" si="687"/>
        <v>500</v>
      </c>
      <c r="FT611" s="85">
        <f t="shared" si="688"/>
        <v>500</v>
      </c>
      <c r="FU611" s="85">
        <f t="shared" si="689"/>
        <v>500</v>
      </c>
      <c r="FV611" s="85">
        <f t="shared" si="690"/>
        <v>500</v>
      </c>
      <c r="FW611" s="85">
        <f t="shared" si="691"/>
        <v>500</v>
      </c>
      <c r="FX611" s="85">
        <f t="shared" si="692"/>
        <v>500</v>
      </c>
      <c r="FY611" s="85">
        <f t="shared" si="693"/>
        <v>500</v>
      </c>
      <c r="FZ611" s="85">
        <f t="shared" si="694"/>
        <v>500</v>
      </c>
      <c r="GA611" s="85">
        <f t="shared" si="695"/>
        <v>500</v>
      </c>
      <c r="GB611" s="85">
        <f t="shared" si="696"/>
        <v>500</v>
      </c>
      <c r="GC611" s="85">
        <f t="shared" si="697"/>
        <v>500</v>
      </c>
      <c r="GD611" s="85">
        <f t="shared" si="698"/>
        <v>500</v>
      </c>
      <c r="GE611" s="85">
        <f t="shared" si="699"/>
        <v>500</v>
      </c>
      <c r="GF611" s="85">
        <f t="shared" si="700"/>
        <v>500</v>
      </c>
      <c r="GG611" s="85">
        <f t="shared" si="701"/>
        <v>500</v>
      </c>
      <c r="GH611" s="101">
        <f t="shared" si="668"/>
        <v>0</v>
      </c>
      <c r="GI611" s="102">
        <f t="shared" si="669"/>
        <v>0</v>
      </c>
      <c r="GJ611" s="102">
        <f t="shared" si="670"/>
        <v>0</v>
      </c>
      <c r="GK611" s="79">
        <f>ROW()</f>
        <v>611</v>
      </c>
    </row>
    <row r="612" spans="1:193" s="12" customFormat="1" ht="50.1" customHeight="1">
      <c r="A612" s="17">
        <f>ROW()</f>
        <v>612</v>
      </c>
      <c r="B612" s="32">
        <f t="shared" si="702"/>
        <v>606</v>
      </c>
      <c r="C612" s="33">
        <f t="shared" si="703"/>
        <v>606</v>
      </c>
      <c r="D612" s="31" t="s">
        <v>174</v>
      </c>
      <c r="E612" s="390">
        <f t="shared" si="671"/>
        <v>9.4662299999999995</v>
      </c>
      <c r="F612" s="107">
        <f t="shared" si="637"/>
        <v>10.397114999999999</v>
      </c>
      <c r="G612" s="3">
        <v>0</v>
      </c>
      <c r="H612" s="4">
        <v>0</v>
      </c>
      <c r="I612" s="63"/>
      <c r="J612" s="15"/>
      <c r="K612" s="13"/>
      <c r="L612" s="98">
        <f t="shared" si="638"/>
        <v>0</v>
      </c>
      <c r="M612" s="99">
        <f>M5</f>
        <v>0.94499999999999995</v>
      </c>
      <c r="N612" s="100"/>
      <c r="O612" s="110"/>
      <c r="P612" s="95">
        <f t="shared" si="639"/>
        <v>0</v>
      </c>
      <c r="Q612" s="15"/>
      <c r="R612" s="24">
        <f t="shared" si="672"/>
        <v>0</v>
      </c>
      <c r="S612" s="25">
        <v>0</v>
      </c>
      <c r="T612" s="63"/>
      <c r="U612" s="15"/>
      <c r="V612" s="13"/>
      <c r="W612" s="98">
        <f t="shared" si="640"/>
        <v>1</v>
      </c>
      <c r="X612" s="99">
        <f>X5</f>
        <v>0.97</v>
      </c>
      <c r="Y612" s="100">
        <v>9.7590000000000003</v>
      </c>
      <c r="Z612" s="110"/>
      <c r="AA612" s="95">
        <f t="shared" si="641"/>
        <v>9.4662299999999995</v>
      </c>
      <c r="AB612" s="15"/>
      <c r="AC612" s="24">
        <f t="shared" si="673"/>
        <v>1</v>
      </c>
      <c r="AD612" s="5">
        <v>0</v>
      </c>
      <c r="AE612" s="63"/>
      <c r="AF612" s="15"/>
      <c r="AG612" s="13"/>
      <c r="AH612" s="98">
        <f t="shared" si="642"/>
        <v>0</v>
      </c>
      <c r="AI612" s="99">
        <f>AI5</f>
        <v>0.95499999999999996</v>
      </c>
      <c r="AJ612" s="100"/>
      <c r="AK612" s="110"/>
      <c r="AL612" s="95">
        <f t="shared" si="643"/>
        <v>0</v>
      </c>
      <c r="AM612" s="15"/>
      <c r="AN612" s="24">
        <f t="shared" si="674"/>
        <v>0</v>
      </c>
      <c r="AO612" s="5">
        <v>0</v>
      </c>
      <c r="AP612" s="63"/>
      <c r="AQ612" s="15"/>
      <c r="AR612" s="13"/>
      <c r="AS612" s="98">
        <f t="shared" si="644"/>
        <v>1</v>
      </c>
      <c r="AT612" s="99">
        <f>AT5</f>
        <v>0.96</v>
      </c>
      <c r="AU612" s="100">
        <v>11.8</v>
      </c>
      <c r="AV612" s="110"/>
      <c r="AW612" s="95">
        <f t="shared" si="645"/>
        <v>11.327999999999999</v>
      </c>
      <c r="AX612" s="15"/>
      <c r="AY612" s="24">
        <f t="shared" si="675"/>
        <v>2</v>
      </c>
      <c r="AZ612" s="5">
        <v>0</v>
      </c>
      <c r="BA612" s="63"/>
      <c r="BB612" s="15"/>
      <c r="BC612" s="13"/>
      <c r="BD612" s="98">
        <f t="shared" si="646"/>
        <v>0</v>
      </c>
      <c r="BE612" s="99">
        <f>BE5</f>
        <v>0.98</v>
      </c>
      <c r="BF612" s="100"/>
      <c r="BG612" s="110"/>
      <c r="BH612" s="95">
        <f t="shared" si="647"/>
        <v>0</v>
      </c>
      <c r="BI612" s="15"/>
      <c r="BJ612" s="24">
        <f t="shared" si="676"/>
        <v>0</v>
      </c>
      <c r="BK612" s="5">
        <v>0</v>
      </c>
      <c r="BL612" s="63"/>
      <c r="BM612" s="15"/>
      <c r="BN612" s="13"/>
      <c r="BO612" s="98">
        <f t="shared" si="648"/>
        <v>0</v>
      </c>
      <c r="BP612" s="99">
        <f>BP5</f>
        <v>0.94499999999999995</v>
      </c>
      <c r="BQ612" s="100"/>
      <c r="BR612" s="110"/>
      <c r="BS612" s="95">
        <f t="shared" si="649"/>
        <v>0</v>
      </c>
      <c r="BT612" s="15"/>
      <c r="BU612" s="24">
        <f t="shared" si="677"/>
        <v>0</v>
      </c>
      <c r="BV612" s="5">
        <v>0</v>
      </c>
      <c r="BW612" s="63"/>
      <c r="BX612" s="15"/>
      <c r="BY612" s="13"/>
      <c r="BZ612" s="98">
        <f t="shared" si="650"/>
        <v>0</v>
      </c>
      <c r="CA612" s="99">
        <f>CA5</f>
        <v>1</v>
      </c>
      <c r="CB612" s="100"/>
      <c r="CC612" s="110"/>
      <c r="CD612" s="95">
        <f t="shared" si="651"/>
        <v>0</v>
      </c>
      <c r="CE612" s="15"/>
      <c r="CF612" s="24">
        <f t="shared" si="678"/>
        <v>0</v>
      </c>
      <c r="CG612" s="5">
        <v>0</v>
      </c>
      <c r="CH612" s="63"/>
      <c r="CI612" s="15"/>
      <c r="CJ612" s="13"/>
      <c r="CK612" s="98">
        <f t="shared" si="652"/>
        <v>0</v>
      </c>
      <c r="CL612" s="99">
        <f>CL5</f>
        <v>1</v>
      </c>
      <c r="CM612" s="100"/>
      <c r="CN612" s="110"/>
      <c r="CO612" s="95">
        <f t="shared" si="653"/>
        <v>0</v>
      </c>
      <c r="CP612" s="15"/>
      <c r="CQ612" s="24">
        <f t="shared" si="679"/>
        <v>0</v>
      </c>
      <c r="CR612" s="5">
        <v>0</v>
      </c>
      <c r="CS612" s="63"/>
      <c r="CT612" s="15"/>
      <c r="CU612" s="13"/>
      <c r="CV612" s="98">
        <f t="shared" si="654"/>
        <v>0</v>
      </c>
      <c r="CW612" s="99">
        <f>CW5</f>
        <v>1</v>
      </c>
      <c r="CX612" s="100"/>
      <c r="CY612" s="110"/>
      <c r="CZ612" s="95">
        <f t="shared" si="655"/>
        <v>0</v>
      </c>
      <c r="DA612" s="15"/>
      <c r="DB612" s="24">
        <f t="shared" si="680"/>
        <v>0</v>
      </c>
      <c r="DC612" s="5">
        <v>0</v>
      </c>
      <c r="DD612" s="63"/>
      <c r="DE612" s="15"/>
      <c r="DF612" s="13"/>
      <c r="DG612" s="98">
        <f t="shared" si="656"/>
        <v>0</v>
      </c>
      <c r="DH612" s="99">
        <f>DH5</f>
        <v>1</v>
      </c>
      <c r="DI612" s="100"/>
      <c r="DJ612" s="110"/>
      <c r="DK612" s="95">
        <f t="shared" si="657"/>
        <v>0</v>
      </c>
      <c r="DL612" s="15"/>
      <c r="DM612" s="24">
        <f t="shared" si="681"/>
        <v>0</v>
      </c>
      <c r="DN612" s="5">
        <v>0</v>
      </c>
      <c r="DO612" s="63"/>
      <c r="DP612" s="15"/>
      <c r="DQ612" s="13"/>
      <c r="DR612" s="98">
        <f t="shared" si="658"/>
        <v>0</v>
      </c>
      <c r="DS612" s="99">
        <f>DS5</f>
        <v>1</v>
      </c>
      <c r="DT612" s="100"/>
      <c r="DU612" s="110"/>
      <c r="DV612" s="95">
        <f t="shared" si="659"/>
        <v>0</v>
      </c>
      <c r="DW612" s="15"/>
      <c r="DX612" s="24">
        <f t="shared" si="682"/>
        <v>0</v>
      </c>
      <c r="DY612" s="5">
        <v>0</v>
      </c>
      <c r="DZ612" s="63"/>
      <c r="EA612" s="15"/>
      <c r="EB612" s="13"/>
      <c r="EC612" s="98">
        <f t="shared" si="660"/>
        <v>0</v>
      </c>
      <c r="ED612" s="99">
        <f>ED5</f>
        <v>1</v>
      </c>
      <c r="EE612" s="100"/>
      <c r="EF612" s="110"/>
      <c r="EG612" s="95">
        <f t="shared" si="661"/>
        <v>0</v>
      </c>
      <c r="EH612" s="15"/>
      <c r="EI612" s="24">
        <f t="shared" si="683"/>
        <v>0</v>
      </c>
      <c r="EJ612" s="5">
        <v>0</v>
      </c>
      <c r="EK612" s="63"/>
      <c r="EL612" s="15"/>
      <c r="EM612" s="13"/>
      <c r="EN612" s="98">
        <f t="shared" si="662"/>
        <v>0</v>
      </c>
      <c r="EO612" s="99">
        <f>EO5</f>
        <v>1</v>
      </c>
      <c r="EP612" s="100"/>
      <c r="EQ612" s="110"/>
      <c r="ER612" s="95">
        <f t="shared" si="663"/>
        <v>0</v>
      </c>
      <c r="ES612" s="15"/>
      <c r="ET612" s="24">
        <f t="shared" si="684"/>
        <v>0</v>
      </c>
      <c r="EU612" s="5">
        <v>0</v>
      </c>
      <c r="EV612" s="63"/>
      <c r="EW612" s="15"/>
      <c r="EX612" s="13"/>
      <c r="EY612" s="98">
        <f t="shared" si="664"/>
        <v>0</v>
      </c>
      <c r="EZ612" s="99">
        <f>EZ5</f>
        <v>1</v>
      </c>
      <c r="FA612" s="100"/>
      <c r="FB612" s="110"/>
      <c r="FC612" s="95">
        <f t="shared" si="665"/>
        <v>0</v>
      </c>
      <c r="FD612" s="15"/>
      <c r="FE612" s="24">
        <f t="shared" si="685"/>
        <v>0</v>
      </c>
      <c r="FF612" s="5">
        <v>0</v>
      </c>
      <c r="FG612" s="63"/>
      <c r="FH612" s="15"/>
      <c r="FI612" s="13"/>
      <c r="FJ612" s="98">
        <f t="shared" si="666"/>
        <v>0</v>
      </c>
      <c r="FK612" s="99">
        <f>FK5</f>
        <v>1</v>
      </c>
      <c r="FL612" s="100"/>
      <c r="FM612" s="110"/>
      <c r="FN612" s="95">
        <f t="shared" si="667"/>
        <v>0</v>
      </c>
      <c r="FO612" s="15"/>
      <c r="FP612" s="24">
        <f t="shared" si="686"/>
        <v>0</v>
      </c>
      <c r="FQ612" s="5">
        <v>0</v>
      </c>
      <c r="FR612" s="8">
        <v>0</v>
      </c>
      <c r="FS612" s="84">
        <f t="shared" si="687"/>
        <v>500</v>
      </c>
      <c r="FT612" s="85">
        <f t="shared" si="688"/>
        <v>9.4662299999999995</v>
      </c>
      <c r="FU612" s="85">
        <f t="shared" si="689"/>
        <v>500</v>
      </c>
      <c r="FV612" s="85">
        <f t="shared" si="690"/>
        <v>11.327999999999999</v>
      </c>
      <c r="FW612" s="85">
        <f t="shared" si="691"/>
        <v>500</v>
      </c>
      <c r="FX612" s="85">
        <f t="shared" si="692"/>
        <v>500</v>
      </c>
      <c r="FY612" s="85">
        <f t="shared" si="693"/>
        <v>500</v>
      </c>
      <c r="FZ612" s="85">
        <f t="shared" si="694"/>
        <v>500</v>
      </c>
      <c r="GA612" s="85">
        <f t="shared" si="695"/>
        <v>500</v>
      </c>
      <c r="GB612" s="85">
        <f t="shared" si="696"/>
        <v>500</v>
      </c>
      <c r="GC612" s="85">
        <f t="shared" si="697"/>
        <v>500</v>
      </c>
      <c r="GD612" s="85">
        <f t="shared" si="698"/>
        <v>500</v>
      </c>
      <c r="GE612" s="85">
        <f t="shared" si="699"/>
        <v>500</v>
      </c>
      <c r="GF612" s="85">
        <f t="shared" si="700"/>
        <v>500</v>
      </c>
      <c r="GG612" s="85">
        <f t="shared" si="701"/>
        <v>500</v>
      </c>
      <c r="GH612" s="101">
        <f t="shared" si="668"/>
        <v>2</v>
      </c>
      <c r="GI612" s="102">
        <f t="shared" si="669"/>
        <v>20.794229999999999</v>
      </c>
      <c r="GJ612" s="102">
        <f t="shared" si="670"/>
        <v>10.397114999999999</v>
      </c>
      <c r="GK612" s="79">
        <f>ROW()</f>
        <v>612</v>
      </c>
    </row>
    <row r="613" spans="1:193" s="12" customFormat="1" ht="50.1" customHeight="1">
      <c r="A613" s="17">
        <f>ROW()</f>
        <v>613</v>
      </c>
      <c r="B613" s="32">
        <f t="shared" si="702"/>
        <v>607</v>
      </c>
      <c r="C613" s="33">
        <f t="shared" si="703"/>
        <v>607</v>
      </c>
      <c r="D613" s="31" t="s">
        <v>175</v>
      </c>
      <c r="E613" s="390">
        <f t="shared" si="671"/>
        <v>11.327999999999999</v>
      </c>
      <c r="F613" s="107">
        <f t="shared" si="637"/>
        <v>11.327999999999999</v>
      </c>
      <c r="G613" s="3">
        <v>0</v>
      </c>
      <c r="H613" s="4">
        <v>0</v>
      </c>
      <c r="I613" s="63"/>
      <c r="J613" s="15"/>
      <c r="K613" s="13"/>
      <c r="L613" s="98">
        <f t="shared" si="638"/>
        <v>0</v>
      </c>
      <c r="M613" s="99">
        <f>M5</f>
        <v>0.94499999999999995</v>
      </c>
      <c r="N613" s="100"/>
      <c r="O613" s="110"/>
      <c r="P613" s="95">
        <f t="shared" si="639"/>
        <v>0</v>
      </c>
      <c r="Q613" s="15"/>
      <c r="R613" s="24">
        <f t="shared" si="672"/>
        <v>0</v>
      </c>
      <c r="S613" s="25">
        <v>0</v>
      </c>
      <c r="T613" s="63"/>
      <c r="U613" s="15"/>
      <c r="V613" s="13"/>
      <c r="W613" s="98">
        <f t="shared" si="640"/>
        <v>0</v>
      </c>
      <c r="X613" s="99">
        <f>X5</f>
        <v>0.97</v>
      </c>
      <c r="Y613" s="100"/>
      <c r="Z613" s="110"/>
      <c r="AA613" s="95">
        <f t="shared" si="641"/>
        <v>0</v>
      </c>
      <c r="AB613" s="15"/>
      <c r="AC613" s="24">
        <f t="shared" si="673"/>
        <v>0</v>
      </c>
      <c r="AD613" s="5">
        <v>0</v>
      </c>
      <c r="AE613" s="63"/>
      <c r="AF613" s="15"/>
      <c r="AG613" s="13"/>
      <c r="AH613" s="98">
        <f t="shared" si="642"/>
        <v>0</v>
      </c>
      <c r="AI613" s="99">
        <f>AI5</f>
        <v>0.95499999999999996</v>
      </c>
      <c r="AJ613" s="100"/>
      <c r="AK613" s="110"/>
      <c r="AL613" s="95">
        <f t="shared" si="643"/>
        <v>0</v>
      </c>
      <c r="AM613" s="15"/>
      <c r="AN613" s="24">
        <f t="shared" si="674"/>
        <v>0</v>
      </c>
      <c r="AO613" s="5">
        <v>0</v>
      </c>
      <c r="AP613" s="63"/>
      <c r="AQ613" s="15"/>
      <c r="AR613" s="13"/>
      <c r="AS613" s="98">
        <f t="shared" si="644"/>
        <v>1</v>
      </c>
      <c r="AT613" s="99">
        <f>AT5</f>
        <v>0.96</v>
      </c>
      <c r="AU613" s="100">
        <v>11.8</v>
      </c>
      <c r="AV613" s="110"/>
      <c r="AW613" s="95">
        <f t="shared" si="645"/>
        <v>11.327999999999999</v>
      </c>
      <c r="AX613" s="15"/>
      <c r="AY613" s="24">
        <f t="shared" si="675"/>
        <v>1</v>
      </c>
      <c r="AZ613" s="5">
        <v>0</v>
      </c>
      <c r="BA613" s="63"/>
      <c r="BB613" s="15"/>
      <c r="BC613" s="13"/>
      <c r="BD613" s="98">
        <f t="shared" si="646"/>
        <v>0</v>
      </c>
      <c r="BE613" s="99">
        <f>BE5</f>
        <v>0.98</v>
      </c>
      <c r="BF613" s="100"/>
      <c r="BG613" s="110"/>
      <c r="BH613" s="95">
        <f t="shared" si="647"/>
        <v>0</v>
      </c>
      <c r="BI613" s="15"/>
      <c r="BJ613" s="24">
        <f t="shared" si="676"/>
        <v>0</v>
      </c>
      <c r="BK613" s="5">
        <v>0</v>
      </c>
      <c r="BL613" s="63"/>
      <c r="BM613" s="15"/>
      <c r="BN613" s="13"/>
      <c r="BO613" s="98">
        <f t="shared" si="648"/>
        <v>0</v>
      </c>
      <c r="BP613" s="99">
        <f>BP5</f>
        <v>0.94499999999999995</v>
      </c>
      <c r="BQ613" s="100"/>
      <c r="BR613" s="110"/>
      <c r="BS613" s="95">
        <f t="shared" si="649"/>
        <v>0</v>
      </c>
      <c r="BT613" s="15"/>
      <c r="BU613" s="24">
        <f t="shared" si="677"/>
        <v>0</v>
      </c>
      <c r="BV613" s="5">
        <v>0</v>
      </c>
      <c r="BW613" s="63"/>
      <c r="BX613" s="15"/>
      <c r="BY613" s="13"/>
      <c r="BZ613" s="98">
        <f t="shared" si="650"/>
        <v>0</v>
      </c>
      <c r="CA613" s="99">
        <f>CA5</f>
        <v>1</v>
      </c>
      <c r="CB613" s="100"/>
      <c r="CC613" s="110"/>
      <c r="CD613" s="95">
        <f t="shared" si="651"/>
        <v>0</v>
      </c>
      <c r="CE613" s="15"/>
      <c r="CF613" s="24">
        <f t="shared" si="678"/>
        <v>0</v>
      </c>
      <c r="CG613" s="5">
        <v>0</v>
      </c>
      <c r="CH613" s="63"/>
      <c r="CI613" s="15"/>
      <c r="CJ613" s="13"/>
      <c r="CK613" s="98">
        <f t="shared" si="652"/>
        <v>0</v>
      </c>
      <c r="CL613" s="99">
        <f>CL5</f>
        <v>1</v>
      </c>
      <c r="CM613" s="100"/>
      <c r="CN613" s="110"/>
      <c r="CO613" s="95">
        <f t="shared" si="653"/>
        <v>0</v>
      </c>
      <c r="CP613" s="15"/>
      <c r="CQ613" s="24">
        <f t="shared" si="679"/>
        <v>0</v>
      </c>
      <c r="CR613" s="5">
        <v>0</v>
      </c>
      <c r="CS613" s="63"/>
      <c r="CT613" s="15"/>
      <c r="CU613" s="13"/>
      <c r="CV613" s="98">
        <f t="shared" si="654"/>
        <v>0</v>
      </c>
      <c r="CW613" s="99">
        <f>CW5</f>
        <v>1</v>
      </c>
      <c r="CX613" s="100"/>
      <c r="CY613" s="110"/>
      <c r="CZ613" s="95">
        <f t="shared" si="655"/>
        <v>0</v>
      </c>
      <c r="DA613" s="15"/>
      <c r="DB613" s="24">
        <f t="shared" si="680"/>
        <v>0</v>
      </c>
      <c r="DC613" s="5">
        <v>0</v>
      </c>
      <c r="DD613" s="63"/>
      <c r="DE613" s="15"/>
      <c r="DF613" s="13"/>
      <c r="DG613" s="98">
        <f t="shared" si="656"/>
        <v>0</v>
      </c>
      <c r="DH613" s="99">
        <f>DH5</f>
        <v>1</v>
      </c>
      <c r="DI613" s="100"/>
      <c r="DJ613" s="110"/>
      <c r="DK613" s="95">
        <f t="shared" si="657"/>
        <v>0</v>
      </c>
      <c r="DL613" s="15"/>
      <c r="DM613" s="24">
        <f t="shared" si="681"/>
        <v>0</v>
      </c>
      <c r="DN613" s="5">
        <v>0</v>
      </c>
      <c r="DO613" s="63"/>
      <c r="DP613" s="15"/>
      <c r="DQ613" s="13"/>
      <c r="DR613" s="98">
        <f t="shared" si="658"/>
        <v>0</v>
      </c>
      <c r="DS613" s="99">
        <f>DS5</f>
        <v>1</v>
      </c>
      <c r="DT613" s="100"/>
      <c r="DU613" s="110"/>
      <c r="DV613" s="95">
        <f t="shared" si="659"/>
        <v>0</v>
      </c>
      <c r="DW613" s="15"/>
      <c r="DX613" s="24">
        <f t="shared" si="682"/>
        <v>0</v>
      </c>
      <c r="DY613" s="5">
        <v>0</v>
      </c>
      <c r="DZ613" s="63"/>
      <c r="EA613" s="15"/>
      <c r="EB613" s="13"/>
      <c r="EC613" s="98">
        <f t="shared" si="660"/>
        <v>0</v>
      </c>
      <c r="ED613" s="99">
        <f>ED5</f>
        <v>1</v>
      </c>
      <c r="EE613" s="100"/>
      <c r="EF613" s="110"/>
      <c r="EG613" s="95">
        <f t="shared" si="661"/>
        <v>0</v>
      </c>
      <c r="EH613" s="15"/>
      <c r="EI613" s="24">
        <f t="shared" si="683"/>
        <v>0</v>
      </c>
      <c r="EJ613" s="5">
        <v>0</v>
      </c>
      <c r="EK613" s="63"/>
      <c r="EL613" s="15"/>
      <c r="EM613" s="13"/>
      <c r="EN613" s="98">
        <f t="shared" si="662"/>
        <v>0</v>
      </c>
      <c r="EO613" s="99">
        <f>EO5</f>
        <v>1</v>
      </c>
      <c r="EP613" s="100"/>
      <c r="EQ613" s="110"/>
      <c r="ER613" s="95">
        <f t="shared" si="663"/>
        <v>0</v>
      </c>
      <c r="ES613" s="15"/>
      <c r="ET613" s="24">
        <f t="shared" si="684"/>
        <v>0</v>
      </c>
      <c r="EU613" s="5">
        <v>0</v>
      </c>
      <c r="EV613" s="63"/>
      <c r="EW613" s="15"/>
      <c r="EX613" s="13"/>
      <c r="EY613" s="98">
        <f t="shared" si="664"/>
        <v>0</v>
      </c>
      <c r="EZ613" s="99">
        <f>EZ5</f>
        <v>1</v>
      </c>
      <c r="FA613" s="100"/>
      <c r="FB613" s="110"/>
      <c r="FC613" s="95">
        <f t="shared" si="665"/>
        <v>0</v>
      </c>
      <c r="FD613" s="15"/>
      <c r="FE613" s="24">
        <f t="shared" si="685"/>
        <v>0</v>
      </c>
      <c r="FF613" s="5">
        <v>0</v>
      </c>
      <c r="FG613" s="63"/>
      <c r="FH613" s="15"/>
      <c r="FI613" s="13"/>
      <c r="FJ613" s="98">
        <f t="shared" si="666"/>
        <v>0</v>
      </c>
      <c r="FK613" s="99">
        <f>FK5</f>
        <v>1</v>
      </c>
      <c r="FL613" s="100"/>
      <c r="FM613" s="110"/>
      <c r="FN613" s="95">
        <f t="shared" si="667"/>
        <v>0</v>
      </c>
      <c r="FO613" s="15"/>
      <c r="FP613" s="24">
        <f t="shared" si="686"/>
        <v>0</v>
      </c>
      <c r="FQ613" s="5">
        <v>0</v>
      </c>
      <c r="FR613" s="8">
        <v>0</v>
      </c>
      <c r="FS613" s="84">
        <f t="shared" si="687"/>
        <v>500</v>
      </c>
      <c r="FT613" s="85">
        <f t="shared" si="688"/>
        <v>500</v>
      </c>
      <c r="FU613" s="85">
        <f t="shared" si="689"/>
        <v>500</v>
      </c>
      <c r="FV613" s="85">
        <f t="shared" si="690"/>
        <v>11.327999999999999</v>
      </c>
      <c r="FW613" s="85">
        <f t="shared" si="691"/>
        <v>500</v>
      </c>
      <c r="FX613" s="85">
        <f t="shared" si="692"/>
        <v>500</v>
      </c>
      <c r="FY613" s="85">
        <f t="shared" si="693"/>
        <v>500</v>
      </c>
      <c r="FZ613" s="85">
        <f t="shared" si="694"/>
        <v>500</v>
      </c>
      <c r="GA613" s="85">
        <f t="shared" si="695"/>
        <v>500</v>
      </c>
      <c r="GB613" s="85">
        <f t="shared" si="696"/>
        <v>500</v>
      </c>
      <c r="GC613" s="85">
        <f t="shared" si="697"/>
        <v>500</v>
      </c>
      <c r="GD613" s="85">
        <f t="shared" si="698"/>
        <v>500</v>
      </c>
      <c r="GE613" s="85">
        <f t="shared" si="699"/>
        <v>500</v>
      </c>
      <c r="GF613" s="85">
        <f t="shared" si="700"/>
        <v>500</v>
      </c>
      <c r="GG613" s="85">
        <f t="shared" si="701"/>
        <v>500</v>
      </c>
      <c r="GH613" s="101">
        <f t="shared" si="668"/>
        <v>1</v>
      </c>
      <c r="GI613" s="102">
        <f t="shared" si="669"/>
        <v>11.327999999999999</v>
      </c>
      <c r="GJ613" s="102">
        <f t="shared" si="670"/>
        <v>11.327999999999999</v>
      </c>
      <c r="GK613" s="79">
        <f>ROW()</f>
        <v>613</v>
      </c>
    </row>
    <row r="614" spans="1:193" s="12" customFormat="1" ht="50.1" customHeight="1">
      <c r="A614" s="17">
        <f>ROW()</f>
        <v>614</v>
      </c>
      <c r="B614" s="32">
        <f t="shared" si="702"/>
        <v>608</v>
      </c>
      <c r="C614" s="33">
        <f t="shared" si="703"/>
        <v>608</v>
      </c>
      <c r="D614" s="31" t="s">
        <v>176</v>
      </c>
      <c r="E614" s="390">
        <f t="shared" si="671"/>
        <v>2.4192</v>
      </c>
      <c r="F614" s="107">
        <f t="shared" si="637"/>
        <v>2.4192</v>
      </c>
      <c r="G614" s="3">
        <v>0</v>
      </c>
      <c r="H614" s="4">
        <v>0</v>
      </c>
      <c r="I614" s="63"/>
      <c r="J614" s="15"/>
      <c r="K614" s="13"/>
      <c r="L614" s="98">
        <f t="shared" si="638"/>
        <v>0</v>
      </c>
      <c r="M614" s="99">
        <f>M5</f>
        <v>0.94499999999999995</v>
      </c>
      <c r="N614" s="100"/>
      <c r="O614" s="110"/>
      <c r="P614" s="95">
        <f t="shared" si="639"/>
        <v>0</v>
      </c>
      <c r="Q614" s="15"/>
      <c r="R614" s="24">
        <f t="shared" si="672"/>
        <v>0</v>
      </c>
      <c r="S614" s="25">
        <v>0</v>
      </c>
      <c r="T614" s="63"/>
      <c r="U614" s="15"/>
      <c r="V614" s="13"/>
      <c r="W614" s="98">
        <f t="shared" si="640"/>
        <v>0</v>
      </c>
      <c r="X614" s="99">
        <f>X5</f>
        <v>0.97</v>
      </c>
      <c r="Y614" s="100"/>
      <c r="Z614" s="110"/>
      <c r="AA614" s="95">
        <f t="shared" si="641"/>
        <v>0</v>
      </c>
      <c r="AB614" s="15"/>
      <c r="AC614" s="24">
        <f t="shared" si="673"/>
        <v>0</v>
      </c>
      <c r="AD614" s="5">
        <v>0</v>
      </c>
      <c r="AE614" s="63"/>
      <c r="AF614" s="15"/>
      <c r="AG614" s="13"/>
      <c r="AH614" s="98">
        <f t="shared" si="642"/>
        <v>0</v>
      </c>
      <c r="AI614" s="99">
        <f>AI5</f>
        <v>0.95499999999999996</v>
      </c>
      <c r="AJ614" s="100"/>
      <c r="AK614" s="110"/>
      <c r="AL614" s="95">
        <f t="shared" si="643"/>
        <v>0</v>
      </c>
      <c r="AM614" s="15"/>
      <c r="AN614" s="24">
        <f t="shared" si="674"/>
        <v>0</v>
      </c>
      <c r="AO614" s="5">
        <v>0</v>
      </c>
      <c r="AP614" s="63"/>
      <c r="AQ614" s="15"/>
      <c r="AR614" s="13"/>
      <c r="AS614" s="98">
        <f t="shared" si="644"/>
        <v>1</v>
      </c>
      <c r="AT614" s="99">
        <f>AT5</f>
        <v>0.96</v>
      </c>
      <c r="AU614" s="100">
        <v>2.52</v>
      </c>
      <c r="AV614" s="110"/>
      <c r="AW614" s="95">
        <f t="shared" si="645"/>
        <v>2.4192</v>
      </c>
      <c r="AX614" s="15"/>
      <c r="AY614" s="24">
        <f t="shared" si="675"/>
        <v>1</v>
      </c>
      <c r="AZ614" s="5">
        <v>0</v>
      </c>
      <c r="BA614" s="63"/>
      <c r="BB614" s="15"/>
      <c r="BC614" s="13"/>
      <c r="BD614" s="98">
        <f t="shared" si="646"/>
        <v>0</v>
      </c>
      <c r="BE614" s="99">
        <f>BE5</f>
        <v>0.98</v>
      </c>
      <c r="BF614" s="100"/>
      <c r="BG614" s="110"/>
      <c r="BH614" s="95">
        <f t="shared" si="647"/>
        <v>0</v>
      </c>
      <c r="BI614" s="15"/>
      <c r="BJ614" s="24">
        <f t="shared" si="676"/>
        <v>0</v>
      </c>
      <c r="BK614" s="5">
        <v>0</v>
      </c>
      <c r="BL614" s="63"/>
      <c r="BM614" s="15"/>
      <c r="BN614" s="13"/>
      <c r="BO614" s="98">
        <f t="shared" si="648"/>
        <v>0</v>
      </c>
      <c r="BP614" s="99">
        <f>BP5</f>
        <v>0.94499999999999995</v>
      </c>
      <c r="BQ614" s="100"/>
      <c r="BR614" s="110"/>
      <c r="BS614" s="95">
        <f t="shared" si="649"/>
        <v>0</v>
      </c>
      <c r="BT614" s="15"/>
      <c r="BU614" s="24">
        <f t="shared" si="677"/>
        <v>0</v>
      </c>
      <c r="BV614" s="5">
        <v>0</v>
      </c>
      <c r="BW614" s="63"/>
      <c r="BX614" s="15"/>
      <c r="BY614" s="13"/>
      <c r="BZ614" s="98">
        <f t="shared" si="650"/>
        <v>0</v>
      </c>
      <c r="CA614" s="99">
        <f>CA5</f>
        <v>1</v>
      </c>
      <c r="CB614" s="100"/>
      <c r="CC614" s="110"/>
      <c r="CD614" s="95">
        <f t="shared" si="651"/>
        <v>0</v>
      </c>
      <c r="CE614" s="15"/>
      <c r="CF614" s="24">
        <f t="shared" si="678"/>
        <v>0</v>
      </c>
      <c r="CG614" s="5">
        <v>0</v>
      </c>
      <c r="CH614" s="63"/>
      <c r="CI614" s="15"/>
      <c r="CJ614" s="13"/>
      <c r="CK614" s="98">
        <f t="shared" si="652"/>
        <v>0</v>
      </c>
      <c r="CL614" s="99">
        <f>CL5</f>
        <v>1</v>
      </c>
      <c r="CM614" s="100"/>
      <c r="CN614" s="110"/>
      <c r="CO614" s="95">
        <f t="shared" si="653"/>
        <v>0</v>
      </c>
      <c r="CP614" s="15"/>
      <c r="CQ614" s="24">
        <f t="shared" si="679"/>
        <v>0</v>
      </c>
      <c r="CR614" s="5">
        <v>0</v>
      </c>
      <c r="CS614" s="63"/>
      <c r="CT614" s="15"/>
      <c r="CU614" s="13"/>
      <c r="CV614" s="98">
        <f t="shared" si="654"/>
        <v>0</v>
      </c>
      <c r="CW614" s="99">
        <f>CW5</f>
        <v>1</v>
      </c>
      <c r="CX614" s="100"/>
      <c r="CY614" s="110"/>
      <c r="CZ614" s="95">
        <f t="shared" si="655"/>
        <v>0</v>
      </c>
      <c r="DA614" s="15"/>
      <c r="DB614" s="24">
        <f t="shared" si="680"/>
        <v>0</v>
      </c>
      <c r="DC614" s="5">
        <v>0</v>
      </c>
      <c r="DD614" s="63"/>
      <c r="DE614" s="15"/>
      <c r="DF614" s="13"/>
      <c r="DG614" s="98">
        <f t="shared" si="656"/>
        <v>0</v>
      </c>
      <c r="DH614" s="99">
        <f>DH5</f>
        <v>1</v>
      </c>
      <c r="DI614" s="100"/>
      <c r="DJ614" s="110"/>
      <c r="DK614" s="95">
        <f t="shared" si="657"/>
        <v>0</v>
      </c>
      <c r="DL614" s="15"/>
      <c r="DM614" s="24">
        <f t="shared" si="681"/>
        <v>0</v>
      </c>
      <c r="DN614" s="5">
        <v>0</v>
      </c>
      <c r="DO614" s="63"/>
      <c r="DP614" s="15"/>
      <c r="DQ614" s="13"/>
      <c r="DR614" s="98">
        <f t="shared" si="658"/>
        <v>0</v>
      </c>
      <c r="DS614" s="99">
        <f>DS5</f>
        <v>1</v>
      </c>
      <c r="DT614" s="100"/>
      <c r="DU614" s="110"/>
      <c r="DV614" s="95">
        <f t="shared" si="659"/>
        <v>0</v>
      </c>
      <c r="DW614" s="15"/>
      <c r="DX614" s="24">
        <f t="shared" si="682"/>
        <v>0</v>
      </c>
      <c r="DY614" s="5">
        <v>0</v>
      </c>
      <c r="DZ614" s="63"/>
      <c r="EA614" s="15"/>
      <c r="EB614" s="13"/>
      <c r="EC614" s="98">
        <f t="shared" si="660"/>
        <v>0</v>
      </c>
      <c r="ED614" s="99">
        <f>ED5</f>
        <v>1</v>
      </c>
      <c r="EE614" s="100"/>
      <c r="EF614" s="110"/>
      <c r="EG614" s="95">
        <f t="shared" si="661"/>
        <v>0</v>
      </c>
      <c r="EH614" s="15"/>
      <c r="EI614" s="24">
        <f t="shared" si="683"/>
        <v>0</v>
      </c>
      <c r="EJ614" s="5">
        <v>0</v>
      </c>
      <c r="EK614" s="63"/>
      <c r="EL614" s="15"/>
      <c r="EM614" s="13"/>
      <c r="EN614" s="98">
        <f t="shared" si="662"/>
        <v>0</v>
      </c>
      <c r="EO614" s="99">
        <f>EO5</f>
        <v>1</v>
      </c>
      <c r="EP614" s="100"/>
      <c r="EQ614" s="110"/>
      <c r="ER614" s="95">
        <f t="shared" si="663"/>
        <v>0</v>
      </c>
      <c r="ES614" s="15"/>
      <c r="ET614" s="24">
        <f t="shared" si="684"/>
        <v>0</v>
      </c>
      <c r="EU614" s="5">
        <v>0</v>
      </c>
      <c r="EV614" s="63"/>
      <c r="EW614" s="15"/>
      <c r="EX614" s="13"/>
      <c r="EY614" s="98">
        <f t="shared" si="664"/>
        <v>0</v>
      </c>
      <c r="EZ614" s="99">
        <f>EZ5</f>
        <v>1</v>
      </c>
      <c r="FA614" s="100"/>
      <c r="FB614" s="110"/>
      <c r="FC614" s="95">
        <f t="shared" si="665"/>
        <v>0</v>
      </c>
      <c r="FD614" s="15"/>
      <c r="FE614" s="24">
        <f t="shared" si="685"/>
        <v>0</v>
      </c>
      <c r="FF614" s="5">
        <v>0</v>
      </c>
      <c r="FG614" s="63"/>
      <c r="FH614" s="15"/>
      <c r="FI614" s="13"/>
      <c r="FJ614" s="98">
        <f t="shared" si="666"/>
        <v>0</v>
      </c>
      <c r="FK614" s="99">
        <f>FK5</f>
        <v>1</v>
      </c>
      <c r="FL614" s="100"/>
      <c r="FM614" s="110"/>
      <c r="FN614" s="95">
        <f t="shared" si="667"/>
        <v>0</v>
      </c>
      <c r="FO614" s="15"/>
      <c r="FP614" s="24">
        <f t="shared" si="686"/>
        <v>0</v>
      </c>
      <c r="FQ614" s="5">
        <v>0</v>
      </c>
      <c r="FR614" s="8">
        <v>0</v>
      </c>
      <c r="FS614" s="84">
        <f t="shared" si="687"/>
        <v>500</v>
      </c>
      <c r="FT614" s="85">
        <f t="shared" si="688"/>
        <v>500</v>
      </c>
      <c r="FU614" s="85">
        <f t="shared" si="689"/>
        <v>500</v>
      </c>
      <c r="FV614" s="85">
        <f t="shared" si="690"/>
        <v>2.4192</v>
      </c>
      <c r="FW614" s="85">
        <f t="shared" si="691"/>
        <v>500</v>
      </c>
      <c r="FX614" s="85">
        <f t="shared" si="692"/>
        <v>500</v>
      </c>
      <c r="FY614" s="85">
        <f t="shared" si="693"/>
        <v>500</v>
      </c>
      <c r="FZ614" s="85">
        <f t="shared" si="694"/>
        <v>500</v>
      </c>
      <c r="GA614" s="85">
        <f t="shared" si="695"/>
        <v>500</v>
      </c>
      <c r="GB614" s="85">
        <f t="shared" si="696"/>
        <v>500</v>
      </c>
      <c r="GC614" s="85">
        <f t="shared" si="697"/>
        <v>500</v>
      </c>
      <c r="GD614" s="85">
        <f t="shared" si="698"/>
        <v>500</v>
      </c>
      <c r="GE614" s="85">
        <f t="shared" si="699"/>
        <v>500</v>
      </c>
      <c r="GF614" s="85">
        <f t="shared" si="700"/>
        <v>500</v>
      </c>
      <c r="GG614" s="85">
        <f t="shared" si="701"/>
        <v>500</v>
      </c>
      <c r="GH614" s="101">
        <f t="shared" si="668"/>
        <v>1</v>
      </c>
      <c r="GI614" s="102">
        <f t="shared" si="669"/>
        <v>2.4192</v>
      </c>
      <c r="GJ614" s="102">
        <f t="shared" si="670"/>
        <v>2.4192</v>
      </c>
      <c r="GK614" s="79">
        <f>ROW()</f>
        <v>614</v>
      </c>
    </row>
    <row r="615" spans="1:193" s="12" customFormat="1" ht="50.1" customHeight="1">
      <c r="A615" s="17">
        <f>ROW()</f>
        <v>615</v>
      </c>
      <c r="B615" s="32">
        <f t="shared" si="702"/>
        <v>609</v>
      </c>
      <c r="C615" s="33">
        <f t="shared" si="703"/>
        <v>609</v>
      </c>
      <c r="D615" s="31" t="s">
        <v>177</v>
      </c>
      <c r="E615" s="390">
        <f t="shared" si="671"/>
        <v>2.8871498249999998</v>
      </c>
      <c r="F615" s="107">
        <f t="shared" si="637"/>
        <v>2.9711674124999998</v>
      </c>
      <c r="G615" s="3">
        <v>0</v>
      </c>
      <c r="H615" s="4">
        <v>0</v>
      </c>
      <c r="I615" s="63"/>
      <c r="J615" s="15"/>
      <c r="K615" s="13"/>
      <c r="L615" s="98">
        <f t="shared" si="638"/>
        <v>1</v>
      </c>
      <c r="M615" s="99">
        <f>M5</f>
        <v>0.94499999999999995</v>
      </c>
      <c r="N615" s="100">
        <v>3.2330000000000001</v>
      </c>
      <c r="O615" s="110">
        <v>51130</v>
      </c>
      <c r="P615" s="95">
        <f t="shared" si="639"/>
        <v>3.0551849999999998</v>
      </c>
      <c r="Q615" s="15"/>
      <c r="R615" s="24">
        <f t="shared" si="672"/>
        <v>2</v>
      </c>
      <c r="S615" s="25">
        <v>0</v>
      </c>
      <c r="T615" s="63"/>
      <c r="U615" s="15"/>
      <c r="V615" s="13"/>
      <c r="W615" s="98">
        <f t="shared" si="640"/>
        <v>0</v>
      </c>
      <c r="X615" s="99">
        <f>X5</f>
        <v>0.97</v>
      </c>
      <c r="Y615" s="100"/>
      <c r="Z615" s="110"/>
      <c r="AA615" s="95">
        <f t="shared" si="641"/>
        <v>0</v>
      </c>
      <c r="AB615" s="15"/>
      <c r="AC615" s="24">
        <f t="shared" si="673"/>
        <v>0</v>
      </c>
      <c r="AD615" s="5">
        <v>0</v>
      </c>
      <c r="AE615" s="63"/>
      <c r="AF615" s="15"/>
      <c r="AG615" s="13"/>
      <c r="AH615" s="98">
        <f t="shared" si="642"/>
        <v>0</v>
      </c>
      <c r="AI615" s="99">
        <f>AI5</f>
        <v>0.95499999999999996</v>
      </c>
      <c r="AJ615" s="100"/>
      <c r="AK615" s="110"/>
      <c r="AL615" s="95">
        <f t="shared" si="643"/>
        <v>0</v>
      </c>
      <c r="AM615" s="15"/>
      <c r="AN615" s="24">
        <f t="shared" si="674"/>
        <v>0</v>
      </c>
      <c r="AO615" s="5">
        <v>0</v>
      </c>
      <c r="AP615" s="63"/>
      <c r="AQ615" s="15"/>
      <c r="AR615" s="13"/>
      <c r="AS615" s="98">
        <f t="shared" si="644"/>
        <v>0</v>
      </c>
      <c r="AT615" s="99">
        <f>AT5</f>
        <v>0.96</v>
      </c>
      <c r="AU615" s="100"/>
      <c r="AV615" s="110"/>
      <c r="AW615" s="95">
        <f t="shared" si="645"/>
        <v>0</v>
      </c>
      <c r="AX615" s="15"/>
      <c r="AY615" s="24">
        <f t="shared" si="675"/>
        <v>0</v>
      </c>
      <c r="AZ615" s="5">
        <v>0</v>
      </c>
      <c r="BA615" s="63"/>
      <c r="BB615" s="15"/>
      <c r="BC615" s="13"/>
      <c r="BD615" s="98">
        <f t="shared" si="646"/>
        <v>0</v>
      </c>
      <c r="BE615" s="99">
        <f>BE5</f>
        <v>0.98</v>
      </c>
      <c r="BF615" s="100"/>
      <c r="BG615" s="110"/>
      <c r="BH615" s="95">
        <f t="shared" si="647"/>
        <v>0</v>
      </c>
      <c r="BI615" s="15"/>
      <c r="BJ615" s="24">
        <f t="shared" si="676"/>
        <v>0</v>
      </c>
      <c r="BK615" s="5">
        <v>0</v>
      </c>
      <c r="BL615" s="63"/>
      <c r="BM615" s="15"/>
      <c r="BN615" s="13"/>
      <c r="BO615" s="98">
        <f t="shared" si="648"/>
        <v>1</v>
      </c>
      <c r="BP615" s="99">
        <f>BP5</f>
        <v>0.94499999999999995</v>
      </c>
      <c r="BQ615" s="100">
        <v>3.0551849999999998</v>
      </c>
      <c r="BR615" s="110"/>
      <c r="BS615" s="95">
        <f t="shared" si="649"/>
        <v>2.8871498249999998</v>
      </c>
      <c r="BT615" s="15"/>
      <c r="BU615" s="24">
        <f t="shared" si="677"/>
        <v>1</v>
      </c>
      <c r="BV615" s="5">
        <v>0</v>
      </c>
      <c r="BW615" s="63"/>
      <c r="BX615" s="15"/>
      <c r="BY615" s="13"/>
      <c r="BZ615" s="98">
        <f t="shared" si="650"/>
        <v>0</v>
      </c>
      <c r="CA615" s="99">
        <f>CA5</f>
        <v>1</v>
      </c>
      <c r="CB615" s="100"/>
      <c r="CC615" s="110"/>
      <c r="CD615" s="95">
        <f t="shared" si="651"/>
        <v>0</v>
      </c>
      <c r="CE615" s="15"/>
      <c r="CF615" s="24">
        <f t="shared" si="678"/>
        <v>0</v>
      </c>
      <c r="CG615" s="5">
        <v>0</v>
      </c>
      <c r="CH615" s="63"/>
      <c r="CI615" s="15"/>
      <c r="CJ615" s="13"/>
      <c r="CK615" s="98">
        <f t="shared" si="652"/>
        <v>0</v>
      </c>
      <c r="CL615" s="99">
        <f>CL5</f>
        <v>1</v>
      </c>
      <c r="CM615" s="100"/>
      <c r="CN615" s="110"/>
      <c r="CO615" s="95">
        <f t="shared" si="653"/>
        <v>0</v>
      </c>
      <c r="CP615" s="15"/>
      <c r="CQ615" s="24">
        <f t="shared" si="679"/>
        <v>0</v>
      </c>
      <c r="CR615" s="5">
        <v>0</v>
      </c>
      <c r="CS615" s="63"/>
      <c r="CT615" s="15"/>
      <c r="CU615" s="13"/>
      <c r="CV615" s="98">
        <f t="shared" si="654"/>
        <v>0</v>
      </c>
      <c r="CW615" s="99">
        <f>CW5</f>
        <v>1</v>
      </c>
      <c r="CX615" s="100"/>
      <c r="CY615" s="110"/>
      <c r="CZ615" s="95">
        <f t="shared" si="655"/>
        <v>0</v>
      </c>
      <c r="DA615" s="15"/>
      <c r="DB615" s="24">
        <f t="shared" si="680"/>
        <v>0</v>
      </c>
      <c r="DC615" s="5">
        <v>0</v>
      </c>
      <c r="DD615" s="63"/>
      <c r="DE615" s="15"/>
      <c r="DF615" s="13"/>
      <c r="DG615" s="98">
        <f t="shared" si="656"/>
        <v>0</v>
      </c>
      <c r="DH615" s="99">
        <f>DH5</f>
        <v>1</v>
      </c>
      <c r="DI615" s="100"/>
      <c r="DJ615" s="110"/>
      <c r="DK615" s="95">
        <f t="shared" si="657"/>
        <v>0</v>
      </c>
      <c r="DL615" s="15"/>
      <c r="DM615" s="24">
        <f t="shared" si="681"/>
        <v>0</v>
      </c>
      <c r="DN615" s="5">
        <v>0</v>
      </c>
      <c r="DO615" s="63"/>
      <c r="DP615" s="15"/>
      <c r="DQ615" s="13"/>
      <c r="DR615" s="98">
        <f t="shared" si="658"/>
        <v>0</v>
      </c>
      <c r="DS615" s="99">
        <f>DS5</f>
        <v>1</v>
      </c>
      <c r="DT615" s="100"/>
      <c r="DU615" s="110"/>
      <c r="DV615" s="95">
        <f t="shared" si="659"/>
        <v>0</v>
      </c>
      <c r="DW615" s="15"/>
      <c r="DX615" s="24">
        <f t="shared" si="682"/>
        <v>0</v>
      </c>
      <c r="DY615" s="5">
        <v>0</v>
      </c>
      <c r="DZ615" s="63"/>
      <c r="EA615" s="15"/>
      <c r="EB615" s="13"/>
      <c r="EC615" s="98">
        <f t="shared" si="660"/>
        <v>0</v>
      </c>
      <c r="ED615" s="99">
        <f>ED5</f>
        <v>1</v>
      </c>
      <c r="EE615" s="100"/>
      <c r="EF615" s="110"/>
      <c r="EG615" s="95">
        <f t="shared" si="661"/>
        <v>0</v>
      </c>
      <c r="EH615" s="15"/>
      <c r="EI615" s="24">
        <f t="shared" si="683"/>
        <v>0</v>
      </c>
      <c r="EJ615" s="5">
        <v>0</v>
      </c>
      <c r="EK615" s="63"/>
      <c r="EL615" s="15"/>
      <c r="EM615" s="13"/>
      <c r="EN615" s="98">
        <f t="shared" si="662"/>
        <v>0</v>
      </c>
      <c r="EO615" s="99">
        <f>EO5</f>
        <v>1</v>
      </c>
      <c r="EP615" s="100"/>
      <c r="EQ615" s="110"/>
      <c r="ER615" s="95">
        <f t="shared" si="663"/>
        <v>0</v>
      </c>
      <c r="ES615" s="15"/>
      <c r="ET615" s="24">
        <f t="shared" si="684"/>
        <v>0</v>
      </c>
      <c r="EU615" s="5">
        <v>0</v>
      </c>
      <c r="EV615" s="63"/>
      <c r="EW615" s="15"/>
      <c r="EX615" s="13"/>
      <c r="EY615" s="98">
        <f t="shared" si="664"/>
        <v>0</v>
      </c>
      <c r="EZ615" s="99">
        <f>EZ5</f>
        <v>1</v>
      </c>
      <c r="FA615" s="100"/>
      <c r="FB615" s="110"/>
      <c r="FC615" s="95">
        <f t="shared" si="665"/>
        <v>0</v>
      </c>
      <c r="FD615" s="15"/>
      <c r="FE615" s="24">
        <f t="shared" si="685"/>
        <v>0</v>
      </c>
      <c r="FF615" s="5">
        <v>0</v>
      </c>
      <c r="FG615" s="63"/>
      <c r="FH615" s="15"/>
      <c r="FI615" s="13"/>
      <c r="FJ615" s="98">
        <f t="shared" si="666"/>
        <v>0</v>
      </c>
      <c r="FK615" s="99">
        <f>FK5</f>
        <v>1</v>
      </c>
      <c r="FL615" s="100"/>
      <c r="FM615" s="110"/>
      <c r="FN615" s="95">
        <f t="shared" si="667"/>
        <v>0</v>
      </c>
      <c r="FO615" s="15"/>
      <c r="FP615" s="24">
        <f t="shared" si="686"/>
        <v>0</v>
      </c>
      <c r="FQ615" s="5">
        <v>0</v>
      </c>
      <c r="FR615" s="8">
        <v>0</v>
      </c>
      <c r="FS615" s="84">
        <f t="shared" si="687"/>
        <v>3.0551849999999998</v>
      </c>
      <c r="FT615" s="85">
        <f t="shared" si="688"/>
        <v>500</v>
      </c>
      <c r="FU615" s="85">
        <f t="shared" si="689"/>
        <v>500</v>
      </c>
      <c r="FV615" s="85">
        <f t="shared" si="690"/>
        <v>500</v>
      </c>
      <c r="FW615" s="85">
        <f t="shared" si="691"/>
        <v>500</v>
      </c>
      <c r="FX615" s="85">
        <f t="shared" si="692"/>
        <v>2.8871498249999998</v>
      </c>
      <c r="FY615" s="85">
        <f t="shared" si="693"/>
        <v>500</v>
      </c>
      <c r="FZ615" s="85">
        <f t="shared" si="694"/>
        <v>500</v>
      </c>
      <c r="GA615" s="85">
        <f t="shared" si="695"/>
        <v>500</v>
      </c>
      <c r="GB615" s="85">
        <f t="shared" si="696"/>
        <v>500</v>
      </c>
      <c r="GC615" s="85">
        <f t="shared" si="697"/>
        <v>500</v>
      </c>
      <c r="GD615" s="85">
        <f t="shared" si="698"/>
        <v>500</v>
      </c>
      <c r="GE615" s="85">
        <f t="shared" si="699"/>
        <v>500</v>
      </c>
      <c r="GF615" s="85">
        <f t="shared" si="700"/>
        <v>500</v>
      </c>
      <c r="GG615" s="85">
        <f t="shared" si="701"/>
        <v>500</v>
      </c>
      <c r="GH615" s="101">
        <f t="shared" si="668"/>
        <v>2</v>
      </c>
      <c r="GI615" s="102">
        <f t="shared" si="669"/>
        <v>5.9423348249999997</v>
      </c>
      <c r="GJ615" s="102">
        <f t="shared" si="670"/>
        <v>2.9711674124999998</v>
      </c>
      <c r="GK615" s="79">
        <f>ROW()</f>
        <v>615</v>
      </c>
    </row>
    <row r="616" spans="1:193" s="12" customFormat="1" ht="50.1" customHeight="1">
      <c r="A616" s="17">
        <f>ROW()</f>
        <v>616</v>
      </c>
      <c r="B616" s="32">
        <f t="shared" si="702"/>
        <v>610</v>
      </c>
      <c r="C616" s="33">
        <f t="shared" si="703"/>
        <v>610</v>
      </c>
      <c r="D616" s="31" t="s">
        <v>178</v>
      </c>
      <c r="E616" s="390">
        <f t="shared" si="671"/>
        <v>6.6623999999999999</v>
      </c>
      <c r="F616" s="107">
        <f t="shared" si="637"/>
        <v>6.6623999999999999</v>
      </c>
      <c r="G616" s="3">
        <v>0</v>
      </c>
      <c r="H616" s="4">
        <v>0</v>
      </c>
      <c r="I616" s="63"/>
      <c r="J616" s="15"/>
      <c r="K616" s="13"/>
      <c r="L616" s="98">
        <f t="shared" si="638"/>
        <v>0</v>
      </c>
      <c r="M616" s="99">
        <f>M5</f>
        <v>0.94499999999999995</v>
      </c>
      <c r="N616" s="100"/>
      <c r="O616" s="110"/>
      <c r="P616" s="95">
        <f t="shared" si="639"/>
        <v>0</v>
      </c>
      <c r="Q616" s="15"/>
      <c r="R616" s="24">
        <f t="shared" si="672"/>
        <v>0</v>
      </c>
      <c r="S616" s="25">
        <v>0</v>
      </c>
      <c r="T616" s="63"/>
      <c r="U616" s="15"/>
      <c r="V616" s="13"/>
      <c r="W616" s="98">
        <f t="shared" si="640"/>
        <v>0</v>
      </c>
      <c r="X616" s="99">
        <f>X5</f>
        <v>0.97</v>
      </c>
      <c r="Y616" s="100"/>
      <c r="Z616" s="110"/>
      <c r="AA616" s="95">
        <f t="shared" si="641"/>
        <v>0</v>
      </c>
      <c r="AB616" s="15"/>
      <c r="AC616" s="24">
        <f t="shared" si="673"/>
        <v>0</v>
      </c>
      <c r="AD616" s="5">
        <v>0</v>
      </c>
      <c r="AE616" s="63"/>
      <c r="AF616" s="15"/>
      <c r="AG616" s="13"/>
      <c r="AH616" s="98">
        <f t="shared" si="642"/>
        <v>0</v>
      </c>
      <c r="AI616" s="99">
        <f>AI5</f>
        <v>0.95499999999999996</v>
      </c>
      <c r="AJ616" s="100"/>
      <c r="AK616" s="110"/>
      <c r="AL616" s="95">
        <f t="shared" si="643"/>
        <v>0</v>
      </c>
      <c r="AM616" s="15"/>
      <c r="AN616" s="24">
        <f t="shared" si="674"/>
        <v>0</v>
      </c>
      <c r="AO616" s="5">
        <v>0</v>
      </c>
      <c r="AP616" s="63"/>
      <c r="AQ616" s="15"/>
      <c r="AR616" s="13"/>
      <c r="AS616" s="98">
        <f t="shared" si="644"/>
        <v>1</v>
      </c>
      <c r="AT616" s="99">
        <f>AT5</f>
        <v>0.96</v>
      </c>
      <c r="AU616" s="100">
        <v>6.94</v>
      </c>
      <c r="AV616" s="110"/>
      <c r="AW616" s="95">
        <f t="shared" si="645"/>
        <v>6.6623999999999999</v>
      </c>
      <c r="AX616" s="15"/>
      <c r="AY616" s="24">
        <f t="shared" si="675"/>
        <v>1</v>
      </c>
      <c r="AZ616" s="5">
        <v>0</v>
      </c>
      <c r="BA616" s="63"/>
      <c r="BB616" s="15"/>
      <c r="BC616" s="13"/>
      <c r="BD616" s="98">
        <f t="shared" si="646"/>
        <v>0</v>
      </c>
      <c r="BE616" s="99">
        <f>BE5</f>
        <v>0.98</v>
      </c>
      <c r="BF616" s="100"/>
      <c r="BG616" s="110"/>
      <c r="BH616" s="95">
        <f t="shared" si="647"/>
        <v>0</v>
      </c>
      <c r="BI616" s="15"/>
      <c r="BJ616" s="24">
        <f t="shared" si="676"/>
        <v>0</v>
      </c>
      <c r="BK616" s="5">
        <v>0</v>
      </c>
      <c r="BL616" s="63"/>
      <c r="BM616" s="15"/>
      <c r="BN616" s="13"/>
      <c r="BO616" s="98">
        <f t="shared" si="648"/>
        <v>0</v>
      </c>
      <c r="BP616" s="99">
        <f>BP5</f>
        <v>0.94499999999999995</v>
      </c>
      <c r="BQ616" s="100"/>
      <c r="BR616" s="110"/>
      <c r="BS616" s="95">
        <f t="shared" si="649"/>
        <v>0</v>
      </c>
      <c r="BT616" s="15"/>
      <c r="BU616" s="24">
        <f t="shared" si="677"/>
        <v>0</v>
      </c>
      <c r="BV616" s="5">
        <v>0</v>
      </c>
      <c r="BW616" s="63"/>
      <c r="BX616" s="15"/>
      <c r="BY616" s="13"/>
      <c r="BZ616" s="98">
        <f t="shared" si="650"/>
        <v>0</v>
      </c>
      <c r="CA616" s="99">
        <f>CA5</f>
        <v>1</v>
      </c>
      <c r="CB616" s="100"/>
      <c r="CC616" s="110"/>
      <c r="CD616" s="95">
        <f t="shared" si="651"/>
        <v>0</v>
      </c>
      <c r="CE616" s="15"/>
      <c r="CF616" s="24">
        <f t="shared" si="678"/>
        <v>0</v>
      </c>
      <c r="CG616" s="5">
        <v>0</v>
      </c>
      <c r="CH616" s="63"/>
      <c r="CI616" s="15"/>
      <c r="CJ616" s="13"/>
      <c r="CK616" s="98">
        <f t="shared" si="652"/>
        <v>0</v>
      </c>
      <c r="CL616" s="99">
        <f>CL5</f>
        <v>1</v>
      </c>
      <c r="CM616" s="100"/>
      <c r="CN616" s="110"/>
      <c r="CO616" s="95">
        <f t="shared" si="653"/>
        <v>0</v>
      </c>
      <c r="CP616" s="15"/>
      <c r="CQ616" s="24">
        <f t="shared" si="679"/>
        <v>0</v>
      </c>
      <c r="CR616" s="5">
        <v>0</v>
      </c>
      <c r="CS616" s="63"/>
      <c r="CT616" s="15"/>
      <c r="CU616" s="13"/>
      <c r="CV616" s="98">
        <f t="shared" si="654"/>
        <v>0</v>
      </c>
      <c r="CW616" s="99">
        <f>CW5</f>
        <v>1</v>
      </c>
      <c r="CX616" s="100"/>
      <c r="CY616" s="110"/>
      <c r="CZ616" s="95">
        <f t="shared" si="655"/>
        <v>0</v>
      </c>
      <c r="DA616" s="15"/>
      <c r="DB616" s="24">
        <f t="shared" si="680"/>
        <v>0</v>
      </c>
      <c r="DC616" s="5">
        <v>0</v>
      </c>
      <c r="DD616" s="63"/>
      <c r="DE616" s="15"/>
      <c r="DF616" s="13"/>
      <c r="DG616" s="98">
        <f t="shared" si="656"/>
        <v>0</v>
      </c>
      <c r="DH616" s="99">
        <f>DH5</f>
        <v>1</v>
      </c>
      <c r="DI616" s="100"/>
      <c r="DJ616" s="110"/>
      <c r="DK616" s="95">
        <f t="shared" si="657"/>
        <v>0</v>
      </c>
      <c r="DL616" s="15"/>
      <c r="DM616" s="24">
        <f t="shared" si="681"/>
        <v>0</v>
      </c>
      <c r="DN616" s="5">
        <v>0</v>
      </c>
      <c r="DO616" s="63"/>
      <c r="DP616" s="15"/>
      <c r="DQ616" s="13"/>
      <c r="DR616" s="98">
        <f t="shared" si="658"/>
        <v>0</v>
      </c>
      <c r="DS616" s="99">
        <f>DS5</f>
        <v>1</v>
      </c>
      <c r="DT616" s="100"/>
      <c r="DU616" s="110"/>
      <c r="DV616" s="95">
        <f t="shared" si="659"/>
        <v>0</v>
      </c>
      <c r="DW616" s="15"/>
      <c r="DX616" s="24">
        <f t="shared" si="682"/>
        <v>0</v>
      </c>
      <c r="DY616" s="5">
        <v>0</v>
      </c>
      <c r="DZ616" s="63"/>
      <c r="EA616" s="15"/>
      <c r="EB616" s="13"/>
      <c r="EC616" s="98">
        <f t="shared" si="660"/>
        <v>0</v>
      </c>
      <c r="ED616" s="99">
        <f>ED5</f>
        <v>1</v>
      </c>
      <c r="EE616" s="100"/>
      <c r="EF616" s="110"/>
      <c r="EG616" s="95">
        <f t="shared" si="661"/>
        <v>0</v>
      </c>
      <c r="EH616" s="15"/>
      <c r="EI616" s="24">
        <f t="shared" si="683"/>
        <v>0</v>
      </c>
      <c r="EJ616" s="5">
        <v>0</v>
      </c>
      <c r="EK616" s="63"/>
      <c r="EL616" s="15"/>
      <c r="EM616" s="13"/>
      <c r="EN616" s="98">
        <f t="shared" si="662"/>
        <v>0</v>
      </c>
      <c r="EO616" s="99">
        <f>EO5</f>
        <v>1</v>
      </c>
      <c r="EP616" s="100"/>
      <c r="EQ616" s="110"/>
      <c r="ER616" s="95">
        <f t="shared" si="663"/>
        <v>0</v>
      </c>
      <c r="ES616" s="15"/>
      <c r="ET616" s="24">
        <f t="shared" si="684"/>
        <v>0</v>
      </c>
      <c r="EU616" s="5">
        <v>0</v>
      </c>
      <c r="EV616" s="63"/>
      <c r="EW616" s="15"/>
      <c r="EX616" s="13"/>
      <c r="EY616" s="98">
        <f t="shared" si="664"/>
        <v>0</v>
      </c>
      <c r="EZ616" s="99">
        <f>EZ5</f>
        <v>1</v>
      </c>
      <c r="FA616" s="100"/>
      <c r="FB616" s="110"/>
      <c r="FC616" s="95">
        <f t="shared" si="665"/>
        <v>0</v>
      </c>
      <c r="FD616" s="15"/>
      <c r="FE616" s="24">
        <f t="shared" si="685"/>
        <v>0</v>
      </c>
      <c r="FF616" s="5">
        <v>0</v>
      </c>
      <c r="FG616" s="63"/>
      <c r="FH616" s="15"/>
      <c r="FI616" s="13"/>
      <c r="FJ616" s="98">
        <f t="shared" si="666"/>
        <v>0</v>
      </c>
      <c r="FK616" s="99">
        <f>FK5</f>
        <v>1</v>
      </c>
      <c r="FL616" s="100"/>
      <c r="FM616" s="110"/>
      <c r="FN616" s="95">
        <f t="shared" si="667"/>
        <v>0</v>
      </c>
      <c r="FO616" s="15"/>
      <c r="FP616" s="24">
        <f t="shared" si="686"/>
        <v>0</v>
      </c>
      <c r="FQ616" s="5">
        <v>0</v>
      </c>
      <c r="FR616" s="8">
        <v>0</v>
      </c>
      <c r="FS616" s="84">
        <f t="shared" si="687"/>
        <v>500</v>
      </c>
      <c r="FT616" s="85">
        <f t="shared" si="688"/>
        <v>500</v>
      </c>
      <c r="FU616" s="85">
        <f t="shared" si="689"/>
        <v>500</v>
      </c>
      <c r="FV616" s="85">
        <f t="shared" si="690"/>
        <v>6.6623999999999999</v>
      </c>
      <c r="FW616" s="85">
        <f t="shared" si="691"/>
        <v>500</v>
      </c>
      <c r="FX616" s="85">
        <f t="shared" si="692"/>
        <v>500</v>
      </c>
      <c r="FY616" s="85">
        <f t="shared" si="693"/>
        <v>500</v>
      </c>
      <c r="FZ616" s="85">
        <f t="shared" si="694"/>
        <v>500</v>
      </c>
      <c r="GA616" s="85">
        <f t="shared" si="695"/>
        <v>500</v>
      </c>
      <c r="GB616" s="85">
        <f t="shared" si="696"/>
        <v>500</v>
      </c>
      <c r="GC616" s="85">
        <f t="shared" si="697"/>
        <v>500</v>
      </c>
      <c r="GD616" s="85">
        <f t="shared" si="698"/>
        <v>500</v>
      </c>
      <c r="GE616" s="85">
        <f t="shared" si="699"/>
        <v>500</v>
      </c>
      <c r="GF616" s="85">
        <f t="shared" si="700"/>
        <v>500</v>
      </c>
      <c r="GG616" s="85">
        <f t="shared" si="701"/>
        <v>500</v>
      </c>
      <c r="GH616" s="101">
        <f t="shared" si="668"/>
        <v>1</v>
      </c>
      <c r="GI616" s="102">
        <f t="shared" si="669"/>
        <v>6.6623999999999999</v>
      </c>
      <c r="GJ616" s="102">
        <f t="shared" si="670"/>
        <v>6.6623999999999999</v>
      </c>
      <c r="GK616" s="79">
        <f>ROW()</f>
        <v>616</v>
      </c>
    </row>
    <row r="617" spans="1:193" s="12" customFormat="1" ht="50.1" customHeight="1">
      <c r="A617" s="17">
        <f>ROW()</f>
        <v>617</v>
      </c>
      <c r="B617" s="32">
        <f t="shared" si="702"/>
        <v>611</v>
      </c>
      <c r="C617" s="33">
        <f t="shared" si="703"/>
        <v>611</v>
      </c>
      <c r="D617" s="31" t="s">
        <v>179</v>
      </c>
      <c r="E617" s="390">
        <f t="shared" si="671"/>
        <v>1.7860499999999999</v>
      </c>
      <c r="F617" s="107">
        <f t="shared" si="637"/>
        <v>1.838025</v>
      </c>
      <c r="G617" s="3">
        <v>0</v>
      </c>
      <c r="H617" s="4">
        <v>0</v>
      </c>
      <c r="I617" s="63"/>
      <c r="J617" s="15"/>
      <c r="K617" s="13"/>
      <c r="L617" s="98">
        <f t="shared" si="638"/>
        <v>1</v>
      </c>
      <c r="M617" s="99">
        <f>M5</f>
        <v>0.94499999999999995</v>
      </c>
      <c r="N617" s="100">
        <v>2</v>
      </c>
      <c r="O617" s="110">
        <v>51124</v>
      </c>
      <c r="P617" s="95">
        <f t="shared" si="639"/>
        <v>1.89</v>
      </c>
      <c r="Q617" s="15"/>
      <c r="R617" s="24">
        <f t="shared" si="672"/>
        <v>2</v>
      </c>
      <c r="S617" s="25">
        <v>0</v>
      </c>
      <c r="T617" s="63"/>
      <c r="U617" s="15"/>
      <c r="V617" s="13"/>
      <c r="W617" s="98">
        <f t="shared" si="640"/>
        <v>0</v>
      </c>
      <c r="X617" s="99">
        <f>X5</f>
        <v>0.97</v>
      </c>
      <c r="Y617" s="100"/>
      <c r="Z617" s="110"/>
      <c r="AA617" s="95">
        <f t="shared" si="641"/>
        <v>0</v>
      </c>
      <c r="AB617" s="15"/>
      <c r="AC617" s="24">
        <f t="shared" si="673"/>
        <v>0</v>
      </c>
      <c r="AD617" s="5">
        <v>0</v>
      </c>
      <c r="AE617" s="63"/>
      <c r="AF617" s="15"/>
      <c r="AG617" s="13"/>
      <c r="AH617" s="98">
        <f t="shared" si="642"/>
        <v>0</v>
      </c>
      <c r="AI617" s="99">
        <f>AI5</f>
        <v>0.95499999999999996</v>
      </c>
      <c r="AJ617" s="100"/>
      <c r="AK617" s="110"/>
      <c r="AL617" s="95">
        <f t="shared" si="643"/>
        <v>0</v>
      </c>
      <c r="AM617" s="15"/>
      <c r="AN617" s="24">
        <f t="shared" si="674"/>
        <v>0</v>
      </c>
      <c r="AO617" s="5">
        <v>0</v>
      </c>
      <c r="AP617" s="63"/>
      <c r="AQ617" s="15"/>
      <c r="AR617" s="13"/>
      <c r="AS617" s="98">
        <f t="shared" si="644"/>
        <v>0</v>
      </c>
      <c r="AT617" s="99">
        <f>AT5</f>
        <v>0.96</v>
      </c>
      <c r="AU617" s="100"/>
      <c r="AV617" s="110"/>
      <c r="AW617" s="95">
        <f t="shared" si="645"/>
        <v>0</v>
      </c>
      <c r="AX617" s="15"/>
      <c r="AY617" s="24">
        <f t="shared" si="675"/>
        <v>0</v>
      </c>
      <c r="AZ617" s="5">
        <v>0</v>
      </c>
      <c r="BA617" s="63"/>
      <c r="BB617" s="15"/>
      <c r="BC617" s="13"/>
      <c r="BD617" s="98">
        <f t="shared" si="646"/>
        <v>0</v>
      </c>
      <c r="BE617" s="99">
        <f>BE5</f>
        <v>0.98</v>
      </c>
      <c r="BF617" s="100"/>
      <c r="BG617" s="110"/>
      <c r="BH617" s="95">
        <f t="shared" si="647"/>
        <v>0</v>
      </c>
      <c r="BI617" s="15"/>
      <c r="BJ617" s="24">
        <f t="shared" si="676"/>
        <v>0</v>
      </c>
      <c r="BK617" s="5">
        <v>0</v>
      </c>
      <c r="BL617" s="63"/>
      <c r="BM617" s="15"/>
      <c r="BN617" s="13"/>
      <c r="BO617" s="98">
        <f t="shared" si="648"/>
        <v>1</v>
      </c>
      <c r="BP617" s="99">
        <f>BP5</f>
        <v>0.94499999999999995</v>
      </c>
      <c r="BQ617" s="100">
        <v>1.89</v>
      </c>
      <c r="BR617" s="110"/>
      <c r="BS617" s="95">
        <f t="shared" si="649"/>
        <v>1.7860499999999999</v>
      </c>
      <c r="BT617" s="15"/>
      <c r="BU617" s="24">
        <f t="shared" si="677"/>
        <v>1</v>
      </c>
      <c r="BV617" s="5">
        <v>0</v>
      </c>
      <c r="BW617" s="63"/>
      <c r="BX617" s="15"/>
      <c r="BY617" s="13"/>
      <c r="BZ617" s="98">
        <f t="shared" si="650"/>
        <v>0</v>
      </c>
      <c r="CA617" s="99">
        <f>CA5</f>
        <v>1</v>
      </c>
      <c r="CB617" s="100"/>
      <c r="CC617" s="110"/>
      <c r="CD617" s="95">
        <f t="shared" si="651"/>
        <v>0</v>
      </c>
      <c r="CE617" s="15"/>
      <c r="CF617" s="24">
        <f t="shared" si="678"/>
        <v>0</v>
      </c>
      <c r="CG617" s="5">
        <v>0</v>
      </c>
      <c r="CH617" s="63"/>
      <c r="CI617" s="15"/>
      <c r="CJ617" s="13"/>
      <c r="CK617" s="98">
        <f t="shared" si="652"/>
        <v>0</v>
      </c>
      <c r="CL617" s="99">
        <f>CL5</f>
        <v>1</v>
      </c>
      <c r="CM617" s="100"/>
      <c r="CN617" s="110"/>
      <c r="CO617" s="95">
        <f t="shared" si="653"/>
        <v>0</v>
      </c>
      <c r="CP617" s="15"/>
      <c r="CQ617" s="24">
        <f t="shared" si="679"/>
        <v>0</v>
      </c>
      <c r="CR617" s="5">
        <v>0</v>
      </c>
      <c r="CS617" s="63"/>
      <c r="CT617" s="15"/>
      <c r="CU617" s="13"/>
      <c r="CV617" s="98">
        <f t="shared" si="654"/>
        <v>0</v>
      </c>
      <c r="CW617" s="99">
        <f>CW5</f>
        <v>1</v>
      </c>
      <c r="CX617" s="100"/>
      <c r="CY617" s="110"/>
      <c r="CZ617" s="95">
        <f t="shared" si="655"/>
        <v>0</v>
      </c>
      <c r="DA617" s="15"/>
      <c r="DB617" s="24">
        <f t="shared" si="680"/>
        <v>0</v>
      </c>
      <c r="DC617" s="5">
        <v>0</v>
      </c>
      <c r="DD617" s="63"/>
      <c r="DE617" s="15"/>
      <c r="DF617" s="13"/>
      <c r="DG617" s="98">
        <f t="shared" si="656"/>
        <v>0</v>
      </c>
      <c r="DH617" s="99">
        <f>DH5</f>
        <v>1</v>
      </c>
      <c r="DI617" s="100"/>
      <c r="DJ617" s="110"/>
      <c r="DK617" s="95">
        <f t="shared" si="657"/>
        <v>0</v>
      </c>
      <c r="DL617" s="15"/>
      <c r="DM617" s="24">
        <f t="shared" si="681"/>
        <v>0</v>
      </c>
      <c r="DN617" s="5">
        <v>0</v>
      </c>
      <c r="DO617" s="63"/>
      <c r="DP617" s="15"/>
      <c r="DQ617" s="13"/>
      <c r="DR617" s="98">
        <f t="shared" si="658"/>
        <v>0</v>
      </c>
      <c r="DS617" s="99">
        <f>DS5</f>
        <v>1</v>
      </c>
      <c r="DT617" s="100"/>
      <c r="DU617" s="110"/>
      <c r="DV617" s="95">
        <f t="shared" si="659"/>
        <v>0</v>
      </c>
      <c r="DW617" s="15"/>
      <c r="DX617" s="24">
        <f t="shared" si="682"/>
        <v>0</v>
      </c>
      <c r="DY617" s="5">
        <v>0</v>
      </c>
      <c r="DZ617" s="63"/>
      <c r="EA617" s="15"/>
      <c r="EB617" s="13"/>
      <c r="EC617" s="98">
        <f t="shared" si="660"/>
        <v>0</v>
      </c>
      <c r="ED617" s="99">
        <f>ED5</f>
        <v>1</v>
      </c>
      <c r="EE617" s="100"/>
      <c r="EF617" s="110"/>
      <c r="EG617" s="95">
        <f t="shared" si="661"/>
        <v>0</v>
      </c>
      <c r="EH617" s="15"/>
      <c r="EI617" s="24">
        <f t="shared" si="683"/>
        <v>0</v>
      </c>
      <c r="EJ617" s="5">
        <v>0</v>
      </c>
      <c r="EK617" s="63"/>
      <c r="EL617" s="15"/>
      <c r="EM617" s="13"/>
      <c r="EN617" s="98">
        <f t="shared" si="662"/>
        <v>0</v>
      </c>
      <c r="EO617" s="99">
        <f>EO5</f>
        <v>1</v>
      </c>
      <c r="EP617" s="100"/>
      <c r="EQ617" s="110"/>
      <c r="ER617" s="95">
        <f t="shared" si="663"/>
        <v>0</v>
      </c>
      <c r="ES617" s="15"/>
      <c r="ET617" s="24">
        <f t="shared" si="684"/>
        <v>0</v>
      </c>
      <c r="EU617" s="5">
        <v>0</v>
      </c>
      <c r="EV617" s="63"/>
      <c r="EW617" s="15"/>
      <c r="EX617" s="13"/>
      <c r="EY617" s="98">
        <f t="shared" si="664"/>
        <v>0</v>
      </c>
      <c r="EZ617" s="99">
        <f>EZ5</f>
        <v>1</v>
      </c>
      <c r="FA617" s="100"/>
      <c r="FB617" s="110"/>
      <c r="FC617" s="95">
        <f t="shared" si="665"/>
        <v>0</v>
      </c>
      <c r="FD617" s="15"/>
      <c r="FE617" s="24">
        <f t="shared" si="685"/>
        <v>0</v>
      </c>
      <c r="FF617" s="5">
        <v>0</v>
      </c>
      <c r="FG617" s="63"/>
      <c r="FH617" s="15"/>
      <c r="FI617" s="13"/>
      <c r="FJ617" s="98">
        <f t="shared" si="666"/>
        <v>0</v>
      </c>
      <c r="FK617" s="99">
        <f>FK5</f>
        <v>1</v>
      </c>
      <c r="FL617" s="100"/>
      <c r="FM617" s="110"/>
      <c r="FN617" s="95">
        <f t="shared" si="667"/>
        <v>0</v>
      </c>
      <c r="FO617" s="15"/>
      <c r="FP617" s="24">
        <f t="shared" si="686"/>
        <v>0</v>
      </c>
      <c r="FQ617" s="5">
        <v>0</v>
      </c>
      <c r="FR617" s="8">
        <v>0</v>
      </c>
      <c r="FS617" s="84">
        <f t="shared" si="687"/>
        <v>1.89</v>
      </c>
      <c r="FT617" s="85">
        <f t="shared" si="688"/>
        <v>500</v>
      </c>
      <c r="FU617" s="85">
        <f t="shared" si="689"/>
        <v>500</v>
      </c>
      <c r="FV617" s="85">
        <f t="shared" si="690"/>
        <v>500</v>
      </c>
      <c r="FW617" s="85">
        <f t="shared" si="691"/>
        <v>500</v>
      </c>
      <c r="FX617" s="85">
        <f t="shared" si="692"/>
        <v>1.7860499999999999</v>
      </c>
      <c r="FY617" s="85">
        <f t="shared" si="693"/>
        <v>500</v>
      </c>
      <c r="FZ617" s="85">
        <f t="shared" si="694"/>
        <v>500</v>
      </c>
      <c r="GA617" s="85">
        <f t="shared" si="695"/>
        <v>500</v>
      </c>
      <c r="GB617" s="85">
        <f t="shared" si="696"/>
        <v>500</v>
      </c>
      <c r="GC617" s="85">
        <f t="shared" si="697"/>
        <v>500</v>
      </c>
      <c r="GD617" s="85">
        <f t="shared" si="698"/>
        <v>500</v>
      </c>
      <c r="GE617" s="85">
        <f t="shared" si="699"/>
        <v>500</v>
      </c>
      <c r="GF617" s="85">
        <f t="shared" si="700"/>
        <v>500</v>
      </c>
      <c r="GG617" s="85">
        <f t="shared" si="701"/>
        <v>500</v>
      </c>
      <c r="GH617" s="101">
        <f t="shared" si="668"/>
        <v>2</v>
      </c>
      <c r="GI617" s="102">
        <f t="shared" si="669"/>
        <v>3.67605</v>
      </c>
      <c r="GJ617" s="102">
        <f t="shared" si="670"/>
        <v>1.838025</v>
      </c>
      <c r="GK617" s="79">
        <f>ROW()</f>
        <v>617</v>
      </c>
    </row>
    <row r="618" spans="1:193" s="12" customFormat="1" ht="50.1" customHeight="1">
      <c r="A618" s="17">
        <f>ROW()</f>
        <v>618</v>
      </c>
      <c r="B618" s="32">
        <f t="shared" si="702"/>
        <v>612</v>
      </c>
      <c r="C618" s="33">
        <f t="shared" si="703"/>
        <v>612</v>
      </c>
      <c r="D618" s="31" t="s">
        <v>180</v>
      </c>
      <c r="E618" s="390">
        <f t="shared" si="671"/>
        <v>2.8871498249999998</v>
      </c>
      <c r="F618" s="107">
        <f t="shared" si="637"/>
        <v>2.9711674124999998</v>
      </c>
      <c r="G618" s="3">
        <v>0</v>
      </c>
      <c r="H618" s="4">
        <v>0</v>
      </c>
      <c r="I618" s="63"/>
      <c r="J618" s="15"/>
      <c r="K618" s="13"/>
      <c r="L618" s="98">
        <f t="shared" si="638"/>
        <v>1</v>
      </c>
      <c r="M618" s="99">
        <f>M5</f>
        <v>0.94499999999999995</v>
      </c>
      <c r="N618" s="100">
        <v>3.2330000000000001</v>
      </c>
      <c r="O618" s="110">
        <v>51131</v>
      </c>
      <c r="P618" s="95">
        <f t="shared" si="639"/>
        <v>3.0551849999999998</v>
      </c>
      <c r="Q618" s="15"/>
      <c r="R618" s="24">
        <f t="shared" si="672"/>
        <v>2</v>
      </c>
      <c r="S618" s="25">
        <v>0</v>
      </c>
      <c r="T618" s="63"/>
      <c r="U618" s="15"/>
      <c r="V618" s="13"/>
      <c r="W618" s="98">
        <f t="shared" si="640"/>
        <v>0</v>
      </c>
      <c r="X618" s="99">
        <f>X5</f>
        <v>0.97</v>
      </c>
      <c r="Y618" s="100"/>
      <c r="Z618" s="110"/>
      <c r="AA618" s="95">
        <f t="shared" si="641"/>
        <v>0</v>
      </c>
      <c r="AB618" s="15"/>
      <c r="AC618" s="24">
        <f t="shared" si="673"/>
        <v>0</v>
      </c>
      <c r="AD618" s="5">
        <v>0</v>
      </c>
      <c r="AE618" s="63"/>
      <c r="AF618" s="15"/>
      <c r="AG618" s="13"/>
      <c r="AH618" s="98">
        <f t="shared" si="642"/>
        <v>0</v>
      </c>
      <c r="AI618" s="99">
        <f>AI5</f>
        <v>0.95499999999999996</v>
      </c>
      <c r="AJ618" s="100"/>
      <c r="AK618" s="110"/>
      <c r="AL618" s="95">
        <f t="shared" si="643"/>
        <v>0</v>
      </c>
      <c r="AM618" s="15"/>
      <c r="AN618" s="24">
        <f t="shared" si="674"/>
        <v>0</v>
      </c>
      <c r="AO618" s="5">
        <v>0</v>
      </c>
      <c r="AP618" s="63"/>
      <c r="AQ618" s="15"/>
      <c r="AR618" s="13"/>
      <c r="AS618" s="98">
        <f t="shared" si="644"/>
        <v>0</v>
      </c>
      <c r="AT618" s="99">
        <f>AT5</f>
        <v>0.96</v>
      </c>
      <c r="AU618" s="100"/>
      <c r="AV618" s="110"/>
      <c r="AW618" s="95">
        <f t="shared" si="645"/>
        <v>0</v>
      </c>
      <c r="AX618" s="15"/>
      <c r="AY618" s="24">
        <f t="shared" si="675"/>
        <v>0</v>
      </c>
      <c r="AZ618" s="5">
        <v>0</v>
      </c>
      <c r="BA618" s="63"/>
      <c r="BB618" s="15"/>
      <c r="BC618" s="13"/>
      <c r="BD618" s="98">
        <f t="shared" si="646"/>
        <v>0</v>
      </c>
      <c r="BE618" s="99">
        <f>BE5</f>
        <v>0.98</v>
      </c>
      <c r="BF618" s="100"/>
      <c r="BG618" s="110"/>
      <c r="BH618" s="95">
        <f t="shared" si="647"/>
        <v>0</v>
      </c>
      <c r="BI618" s="15"/>
      <c r="BJ618" s="24">
        <f t="shared" si="676"/>
        <v>0</v>
      </c>
      <c r="BK618" s="5">
        <v>0</v>
      </c>
      <c r="BL618" s="63"/>
      <c r="BM618" s="15"/>
      <c r="BN618" s="13"/>
      <c r="BO618" s="98">
        <f t="shared" si="648"/>
        <v>1</v>
      </c>
      <c r="BP618" s="99">
        <f>BP5</f>
        <v>0.94499999999999995</v>
      </c>
      <c r="BQ618" s="100">
        <v>3.0551849999999998</v>
      </c>
      <c r="BR618" s="110"/>
      <c r="BS618" s="95">
        <f t="shared" si="649"/>
        <v>2.8871498249999998</v>
      </c>
      <c r="BT618" s="15"/>
      <c r="BU618" s="24">
        <f t="shared" si="677"/>
        <v>1</v>
      </c>
      <c r="BV618" s="5">
        <v>0</v>
      </c>
      <c r="BW618" s="63"/>
      <c r="BX618" s="15"/>
      <c r="BY618" s="13"/>
      <c r="BZ618" s="98">
        <f t="shared" si="650"/>
        <v>0</v>
      </c>
      <c r="CA618" s="99">
        <f>CA5</f>
        <v>1</v>
      </c>
      <c r="CB618" s="100"/>
      <c r="CC618" s="110"/>
      <c r="CD618" s="95">
        <f t="shared" si="651"/>
        <v>0</v>
      </c>
      <c r="CE618" s="15"/>
      <c r="CF618" s="24">
        <f t="shared" si="678"/>
        <v>0</v>
      </c>
      <c r="CG618" s="5">
        <v>0</v>
      </c>
      <c r="CH618" s="63"/>
      <c r="CI618" s="15"/>
      <c r="CJ618" s="13"/>
      <c r="CK618" s="98">
        <f t="shared" si="652"/>
        <v>0</v>
      </c>
      <c r="CL618" s="99">
        <f>CL5</f>
        <v>1</v>
      </c>
      <c r="CM618" s="100"/>
      <c r="CN618" s="110"/>
      <c r="CO618" s="95">
        <f t="shared" si="653"/>
        <v>0</v>
      </c>
      <c r="CP618" s="15"/>
      <c r="CQ618" s="24">
        <f t="shared" si="679"/>
        <v>0</v>
      </c>
      <c r="CR618" s="5">
        <v>0</v>
      </c>
      <c r="CS618" s="63"/>
      <c r="CT618" s="15"/>
      <c r="CU618" s="13"/>
      <c r="CV618" s="98">
        <f t="shared" si="654"/>
        <v>0</v>
      </c>
      <c r="CW618" s="99">
        <f>CW5</f>
        <v>1</v>
      </c>
      <c r="CX618" s="100"/>
      <c r="CY618" s="110"/>
      <c r="CZ618" s="95">
        <f t="shared" si="655"/>
        <v>0</v>
      </c>
      <c r="DA618" s="15"/>
      <c r="DB618" s="24">
        <f t="shared" si="680"/>
        <v>0</v>
      </c>
      <c r="DC618" s="5">
        <v>0</v>
      </c>
      <c r="DD618" s="63"/>
      <c r="DE618" s="15"/>
      <c r="DF618" s="13"/>
      <c r="DG618" s="98">
        <f t="shared" si="656"/>
        <v>0</v>
      </c>
      <c r="DH618" s="99">
        <f>DH5</f>
        <v>1</v>
      </c>
      <c r="DI618" s="100"/>
      <c r="DJ618" s="110"/>
      <c r="DK618" s="95">
        <f t="shared" si="657"/>
        <v>0</v>
      </c>
      <c r="DL618" s="15"/>
      <c r="DM618" s="24">
        <f t="shared" si="681"/>
        <v>0</v>
      </c>
      <c r="DN618" s="5">
        <v>0</v>
      </c>
      <c r="DO618" s="63"/>
      <c r="DP618" s="15"/>
      <c r="DQ618" s="13"/>
      <c r="DR618" s="98">
        <f t="shared" si="658"/>
        <v>0</v>
      </c>
      <c r="DS618" s="99">
        <f>DS5</f>
        <v>1</v>
      </c>
      <c r="DT618" s="100"/>
      <c r="DU618" s="110"/>
      <c r="DV618" s="95">
        <f t="shared" si="659"/>
        <v>0</v>
      </c>
      <c r="DW618" s="15"/>
      <c r="DX618" s="24">
        <f t="shared" si="682"/>
        <v>0</v>
      </c>
      <c r="DY618" s="5">
        <v>0</v>
      </c>
      <c r="DZ618" s="63"/>
      <c r="EA618" s="15"/>
      <c r="EB618" s="13"/>
      <c r="EC618" s="98">
        <f t="shared" si="660"/>
        <v>0</v>
      </c>
      <c r="ED618" s="99">
        <f>ED5</f>
        <v>1</v>
      </c>
      <c r="EE618" s="100"/>
      <c r="EF618" s="110"/>
      <c r="EG618" s="95">
        <f t="shared" si="661"/>
        <v>0</v>
      </c>
      <c r="EH618" s="15"/>
      <c r="EI618" s="24">
        <f t="shared" si="683"/>
        <v>0</v>
      </c>
      <c r="EJ618" s="5">
        <v>0</v>
      </c>
      <c r="EK618" s="63"/>
      <c r="EL618" s="15"/>
      <c r="EM618" s="13"/>
      <c r="EN618" s="98">
        <f t="shared" si="662"/>
        <v>0</v>
      </c>
      <c r="EO618" s="99">
        <f>EO5</f>
        <v>1</v>
      </c>
      <c r="EP618" s="100"/>
      <c r="EQ618" s="110"/>
      <c r="ER618" s="95">
        <f t="shared" si="663"/>
        <v>0</v>
      </c>
      <c r="ES618" s="15"/>
      <c r="ET618" s="24">
        <f t="shared" si="684"/>
        <v>0</v>
      </c>
      <c r="EU618" s="5">
        <v>0</v>
      </c>
      <c r="EV618" s="63"/>
      <c r="EW618" s="15"/>
      <c r="EX618" s="13"/>
      <c r="EY618" s="98">
        <f t="shared" si="664"/>
        <v>0</v>
      </c>
      <c r="EZ618" s="99">
        <f>EZ5</f>
        <v>1</v>
      </c>
      <c r="FA618" s="100"/>
      <c r="FB618" s="110"/>
      <c r="FC618" s="95">
        <f t="shared" si="665"/>
        <v>0</v>
      </c>
      <c r="FD618" s="15"/>
      <c r="FE618" s="24">
        <f t="shared" si="685"/>
        <v>0</v>
      </c>
      <c r="FF618" s="5">
        <v>0</v>
      </c>
      <c r="FG618" s="63"/>
      <c r="FH618" s="15"/>
      <c r="FI618" s="13"/>
      <c r="FJ618" s="98">
        <f t="shared" si="666"/>
        <v>0</v>
      </c>
      <c r="FK618" s="99">
        <f>FK5</f>
        <v>1</v>
      </c>
      <c r="FL618" s="100"/>
      <c r="FM618" s="110"/>
      <c r="FN618" s="95">
        <f t="shared" si="667"/>
        <v>0</v>
      </c>
      <c r="FO618" s="15"/>
      <c r="FP618" s="24">
        <f t="shared" si="686"/>
        <v>0</v>
      </c>
      <c r="FQ618" s="5">
        <v>0</v>
      </c>
      <c r="FR618" s="8">
        <v>0</v>
      </c>
      <c r="FS618" s="84">
        <f t="shared" si="687"/>
        <v>3.0551849999999998</v>
      </c>
      <c r="FT618" s="85">
        <f t="shared" si="688"/>
        <v>500</v>
      </c>
      <c r="FU618" s="85">
        <f t="shared" si="689"/>
        <v>500</v>
      </c>
      <c r="FV618" s="85">
        <f t="shared" si="690"/>
        <v>500</v>
      </c>
      <c r="FW618" s="85">
        <f t="shared" si="691"/>
        <v>500</v>
      </c>
      <c r="FX618" s="85">
        <f t="shared" si="692"/>
        <v>2.8871498249999998</v>
      </c>
      <c r="FY618" s="85">
        <f t="shared" si="693"/>
        <v>500</v>
      </c>
      <c r="FZ618" s="85">
        <f t="shared" si="694"/>
        <v>500</v>
      </c>
      <c r="GA618" s="85">
        <f t="shared" si="695"/>
        <v>500</v>
      </c>
      <c r="GB618" s="85">
        <f t="shared" si="696"/>
        <v>500</v>
      </c>
      <c r="GC618" s="85">
        <f t="shared" si="697"/>
        <v>500</v>
      </c>
      <c r="GD618" s="85">
        <f t="shared" si="698"/>
        <v>500</v>
      </c>
      <c r="GE618" s="85">
        <f t="shared" si="699"/>
        <v>500</v>
      </c>
      <c r="GF618" s="85">
        <f t="shared" si="700"/>
        <v>500</v>
      </c>
      <c r="GG618" s="85">
        <f t="shared" si="701"/>
        <v>500</v>
      </c>
      <c r="GH618" s="101">
        <f t="shared" si="668"/>
        <v>2</v>
      </c>
      <c r="GI618" s="102">
        <f t="shared" si="669"/>
        <v>5.9423348249999997</v>
      </c>
      <c r="GJ618" s="102">
        <f t="shared" si="670"/>
        <v>2.9711674124999998</v>
      </c>
      <c r="GK618" s="79">
        <f>ROW()</f>
        <v>618</v>
      </c>
    </row>
    <row r="619" spans="1:193" s="12" customFormat="1" ht="50.1" customHeight="1">
      <c r="A619" s="17">
        <f>ROW()</f>
        <v>619</v>
      </c>
      <c r="B619" s="32">
        <f t="shared" si="702"/>
        <v>613</v>
      </c>
      <c r="C619" s="33">
        <f t="shared" si="703"/>
        <v>613</v>
      </c>
      <c r="D619" s="31" t="s">
        <v>181</v>
      </c>
      <c r="E619" s="390">
        <f t="shared" si="671"/>
        <v>2.7839999999999998</v>
      </c>
      <c r="F619" s="107">
        <f t="shared" si="637"/>
        <v>2.7839999999999998</v>
      </c>
      <c r="G619" s="3">
        <v>0</v>
      </c>
      <c r="H619" s="4">
        <v>0</v>
      </c>
      <c r="I619" s="63"/>
      <c r="J619" s="15"/>
      <c r="K619" s="13"/>
      <c r="L619" s="98">
        <f t="shared" si="638"/>
        <v>0</v>
      </c>
      <c r="M619" s="99">
        <f>M5</f>
        <v>0.94499999999999995</v>
      </c>
      <c r="N619" s="100"/>
      <c r="O619" s="110"/>
      <c r="P619" s="95">
        <f t="shared" si="639"/>
        <v>0</v>
      </c>
      <c r="Q619" s="15"/>
      <c r="R619" s="24">
        <f t="shared" si="672"/>
        <v>0</v>
      </c>
      <c r="S619" s="25">
        <v>0</v>
      </c>
      <c r="T619" s="63"/>
      <c r="U619" s="15"/>
      <c r="V619" s="13"/>
      <c r="W619" s="98">
        <f t="shared" si="640"/>
        <v>0</v>
      </c>
      <c r="X619" s="99">
        <f>X5</f>
        <v>0.97</v>
      </c>
      <c r="Y619" s="100"/>
      <c r="Z619" s="110"/>
      <c r="AA619" s="95">
        <f t="shared" si="641"/>
        <v>0</v>
      </c>
      <c r="AB619" s="15"/>
      <c r="AC619" s="24">
        <f t="shared" si="673"/>
        <v>0</v>
      </c>
      <c r="AD619" s="5">
        <v>0</v>
      </c>
      <c r="AE619" s="63"/>
      <c r="AF619" s="15"/>
      <c r="AG619" s="13"/>
      <c r="AH619" s="98">
        <f t="shared" si="642"/>
        <v>0</v>
      </c>
      <c r="AI619" s="99">
        <f>AI5</f>
        <v>0.95499999999999996</v>
      </c>
      <c r="AJ619" s="100"/>
      <c r="AK619" s="110"/>
      <c r="AL619" s="95">
        <f t="shared" si="643"/>
        <v>0</v>
      </c>
      <c r="AM619" s="15"/>
      <c r="AN619" s="24">
        <f t="shared" si="674"/>
        <v>0</v>
      </c>
      <c r="AO619" s="5">
        <v>0</v>
      </c>
      <c r="AP619" s="63"/>
      <c r="AQ619" s="15"/>
      <c r="AR619" s="13"/>
      <c r="AS619" s="98">
        <f t="shared" si="644"/>
        <v>1</v>
      </c>
      <c r="AT619" s="99">
        <f>AT5</f>
        <v>0.96</v>
      </c>
      <c r="AU619" s="100">
        <v>2.9</v>
      </c>
      <c r="AV619" s="110"/>
      <c r="AW619" s="95">
        <f t="shared" si="645"/>
        <v>2.7839999999999998</v>
      </c>
      <c r="AX619" s="15"/>
      <c r="AY619" s="24">
        <f t="shared" si="675"/>
        <v>1</v>
      </c>
      <c r="AZ619" s="5">
        <v>0</v>
      </c>
      <c r="BA619" s="63"/>
      <c r="BB619" s="15"/>
      <c r="BC619" s="13"/>
      <c r="BD619" s="98">
        <f t="shared" si="646"/>
        <v>0</v>
      </c>
      <c r="BE619" s="99">
        <f>BE5</f>
        <v>0.98</v>
      </c>
      <c r="BF619" s="100"/>
      <c r="BG619" s="110"/>
      <c r="BH619" s="95">
        <f t="shared" si="647"/>
        <v>0</v>
      </c>
      <c r="BI619" s="15"/>
      <c r="BJ619" s="24">
        <f t="shared" si="676"/>
        <v>0</v>
      </c>
      <c r="BK619" s="5">
        <v>0</v>
      </c>
      <c r="BL619" s="63"/>
      <c r="BM619" s="15"/>
      <c r="BN619" s="13"/>
      <c r="BO619" s="98">
        <f t="shared" si="648"/>
        <v>0</v>
      </c>
      <c r="BP619" s="99">
        <f>BP5</f>
        <v>0.94499999999999995</v>
      </c>
      <c r="BQ619" s="100"/>
      <c r="BR619" s="110"/>
      <c r="BS619" s="95">
        <f t="shared" si="649"/>
        <v>0</v>
      </c>
      <c r="BT619" s="15"/>
      <c r="BU619" s="24">
        <f t="shared" si="677"/>
        <v>0</v>
      </c>
      <c r="BV619" s="5">
        <v>0</v>
      </c>
      <c r="BW619" s="63"/>
      <c r="BX619" s="15"/>
      <c r="BY619" s="13"/>
      <c r="BZ619" s="98">
        <f t="shared" si="650"/>
        <v>0</v>
      </c>
      <c r="CA619" s="99">
        <f>CA5</f>
        <v>1</v>
      </c>
      <c r="CB619" s="100"/>
      <c r="CC619" s="110"/>
      <c r="CD619" s="95">
        <f t="shared" si="651"/>
        <v>0</v>
      </c>
      <c r="CE619" s="15"/>
      <c r="CF619" s="24">
        <f t="shared" si="678"/>
        <v>0</v>
      </c>
      <c r="CG619" s="5">
        <v>0</v>
      </c>
      <c r="CH619" s="63"/>
      <c r="CI619" s="15"/>
      <c r="CJ619" s="13"/>
      <c r="CK619" s="98">
        <f t="shared" si="652"/>
        <v>0</v>
      </c>
      <c r="CL619" s="99">
        <f>CL5</f>
        <v>1</v>
      </c>
      <c r="CM619" s="100"/>
      <c r="CN619" s="110"/>
      <c r="CO619" s="95">
        <f t="shared" si="653"/>
        <v>0</v>
      </c>
      <c r="CP619" s="15"/>
      <c r="CQ619" s="24">
        <f t="shared" si="679"/>
        <v>0</v>
      </c>
      <c r="CR619" s="5">
        <v>0</v>
      </c>
      <c r="CS619" s="63"/>
      <c r="CT619" s="15"/>
      <c r="CU619" s="13"/>
      <c r="CV619" s="98">
        <f t="shared" si="654"/>
        <v>0</v>
      </c>
      <c r="CW619" s="99">
        <f>CW5</f>
        <v>1</v>
      </c>
      <c r="CX619" s="100"/>
      <c r="CY619" s="110"/>
      <c r="CZ619" s="95">
        <f t="shared" si="655"/>
        <v>0</v>
      </c>
      <c r="DA619" s="15"/>
      <c r="DB619" s="24">
        <f t="shared" si="680"/>
        <v>0</v>
      </c>
      <c r="DC619" s="5">
        <v>0</v>
      </c>
      <c r="DD619" s="63"/>
      <c r="DE619" s="15"/>
      <c r="DF619" s="13"/>
      <c r="DG619" s="98">
        <f t="shared" si="656"/>
        <v>0</v>
      </c>
      <c r="DH619" s="99">
        <f>DH5</f>
        <v>1</v>
      </c>
      <c r="DI619" s="100"/>
      <c r="DJ619" s="110"/>
      <c r="DK619" s="95">
        <f t="shared" si="657"/>
        <v>0</v>
      </c>
      <c r="DL619" s="15"/>
      <c r="DM619" s="24">
        <f t="shared" si="681"/>
        <v>0</v>
      </c>
      <c r="DN619" s="5">
        <v>0</v>
      </c>
      <c r="DO619" s="63"/>
      <c r="DP619" s="15"/>
      <c r="DQ619" s="13"/>
      <c r="DR619" s="98">
        <f t="shared" si="658"/>
        <v>0</v>
      </c>
      <c r="DS619" s="99">
        <f>DS5</f>
        <v>1</v>
      </c>
      <c r="DT619" s="100"/>
      <c r="DU619" s="110"/>
      <c r="DV619" s="95">
        <f t="shared" si="659"/>
        <v>0</v>
      </c>
      <c r="DW619" s="15"/>
      <c r="DX619" s="24">
        <f t="shared" si="682"/>
        <v>0</v>
      </c>
      <c r="DY619" s="5">
        <v>0</v>
      </c>
      <c r="DZ619" s="63"/>
      <c r="EA619" s="15"/>
      <c r="EB619" s="13"/>
      <c r="EC619" s="98">
        <f t="shared" si="660"/>
        <v>0</v>
      </c>
      <c r="ED619" s="99">
        <f>ED5</f>
        <v>1</v>
      </c>
      <c r="EE619" s="100"/>
      <c r="EF619" s="110"/>
      <c r="EG619" s="95">
        <f t="shared" si="661"/>
        <v>0</v>
      </c>
      <c r="EH619" s="15"/>
      <c r="EI619" s="24">
        <f t="shared" si="683"/>
        <v>0</v>
      </c>
      <c r="EJ619" s="5">
        <v>0</v>
      </c>
      <c r="EK619" s="63"/>
      <c r="EL619" s="15"/>
      <c r="EM619" s="13"/>
      <c r="EN619" s="98">
        <f t="shared" si="662"/>
        <v>0</v>
      </c>
      <c r="EO619" s="99">
        <f>EO5</f>
        <v>1</v>
      </c>
      <c r="EP619" s="100"/>
      <c r="EQ619" s="110"/>
      <c r="ER619" s="95">
        <f t="shared" si="663"/>
        <v>0</v>
      </c>
      <c r="ES619" s="15"/>
      <c r="ET619" s="24">
        <f t="shared" si="684"/>
        <v>0</v>
      </c>
      <c r="EU619" s="5">
        <v>0</v>
      </c>
      <c r="EV619" s="63"/>
      <c r="EW619" s="15"/>
      <c r="EX619" s="13"/>
      <c r="EY619" s="98">
        <f t="shared" si="664"/>
        <v>0</v>
      </c>
      <c r="EZ619" s="99">
        <f>EZ5</f>
        <v>1</v>
      </c>
      <c r="FA619" s="100"/>
      <c r="FB619" s="110"/>
      <c r="FC619" s="95">
        <f t="shared" si="665"/>
        <v>0</v>
      </c>
      <c r="FD619" s="15"/>
      <c r="FE619" s="24">
        <f t="shared" si="685"/>
        <v>0</v>
      </c>
      <c r="FF619" s="5">
        <v>0</v>
      </c>
      <c r="FG619" s="63"/>
      <c r="FH619" s="15"/>
      <c r="FI619" s="13"/>
      <c r="FJ619" s="98">
        <f t="shared" si="666"/>
        <v>0</v>
      </c>
      <c r="FK619" s="99">
        <f>FK5</f>
        <v>1</v>
      </c>
      <c r="FL619" s="100"/>
      <c r="FM619" s="110"/>
      <c r="FN619" s="95">
        <f t="shared" si="667"/>
        <v>0</v>
      </c>
      <c r="FO619" s="15"/>
      <c r="FP619" s="24">
        <f t="shared" si="686"/>
        <v>0</v>
      </c>
      <c r="FQ619" s="5">
        <v>0</v>
      </c>
      <c r="FR619" s="8">
        <v>0</v>
      </c>
      <c r="FS619" s="84">
        <f t="shared" si="687"/>
        <v>500</v>
      </c>
      <c r="FT619" s="85">
        <f t="shared" si="688"/>
        <v>500</v>
      </c>
      <c r="FU619" s="85">
        <f t="shared" si="689"/>
        <v>500</v>
      </c>
      <c r="FV619" s="85">
        <f t="shared" si="690"/>
        <v>2.7839999999999998</v>
      </c>
      <c r="FW619" s="85">
        <f t="shared" si="691"/>
        <v>500</v>
      </c>
      <c r="FX619" s="85">
        <f t="shared" si="692"/>
        <v>500</v>
      </c>
      <c r="FY619" s="85">
        <f t="shared" si="693"/>
        <v>500</v>
      </c>
      <c r="FZ619" s="85">
        <f t="shared" si="694"/>
        <v>500</v>
      </c>
      <c r="GA619" s="85">
        <f t="shared" si="695"/>
        <v>500</v>
      </c>
      <c r="GB619" s="85">
        <f t="shared" si="696"/>
        <v>500</v>
      </c>
      <c r="GC619" s="85">
        <f t="shared" si="697"/>
        <v>500</v>
      </c>
      <c r="GD619" s="85">
        <f t="shared" si="698"/>
        <v>500</v>
      </c>
      <c r="GE619" s="85">
        <f t="shared" si="699"/>
        <v>500</v>
      </c>
      <c r="GF619" s="85">
        <f t="shared" si="700"/>
        <v>500</v>
      </c>
      <c r="GG619" s="85">
        <f t="shared" si="701"/>
        <v>500</v>
      </c>
      <c r="GH619" s="101">
        <f t="shared" si="668"/>
        <v>1</v>
      </c>
      <c r="GI619" s="102">
        <f t="shared" si="669"/>
        <v>2.7839999999999998</v>
      </c>
      <c r="GJ619" s="102">
        <f t="shared" si="670"/>
        <v>2.7839999999999998</v>
      </c>
      <c r="GK619" s="79">
        <f>ROW()</f>
        <v>619</v>
      </c>
    </row>
    <row r="620" spans="1:193" s="12" customFormat="1" ht="50.1" customHeight="1">
      <c r="A620" s="17">
        <f>ROW()</f>
        <v>620</v>
      </c>
      <c r="B620" s="32">
        <f t="shared" si="702"/>
        <v>614</v>
      </c>
      <c r="C620" s="33">
        <f t="shared" si="703"/>
        <v>614</v>
      </c>
      <c r="D620" s="31" t="s">
        <v>182</v>
      </c>
      <c r="E620" s="390">
        <f t="shared" si="671"/>
        <v>7.0182834749999996</v>
      </c>
      <c r="F620" s="107">
        <f t="shared" si="637"/>
        <v>7.2950128249999997</v>
      </c>
      <c r="G620" s="3">
        <v>0</v>
      </c>
      <c r="H620" s="4">
        <v>0</v>
      </c>
      <c r="I620" s="63"/>
      <c r="J620" s="15"/>
      <c r="K620" s="13"/>
      <c r="L620" s="98">
        <f t="shared" si="638"/>
        <v>1</v>
      </c>
      <c r="M620" s="99">
        <f>M5</f>
        <v>0.94499999999999995</v>
      </c>
      <c r="N620" s="100">
        <v>7.859</v>
      </c>
      <c r="O620" s="110">
        <v>53273</v>
      </c>
      <c r="P620" s="95">
        <f t="shared" si="639"/>
        <v>7.426755</v>
      </c>
      <c r="Q620" s="15"/>
      <c r="R620" s="24">
        <f t="shared" si="672"/>
        <v>2</v>
      </c>
      <c r="S620" s="25">
        <v>0</v>
      </c>
      <c r="T620" s="63"/>
      <c r="U620" s="15"/>
      <c r="V620" s="13"/>
      <c r="W620" s="98">
        <f t="shared" si="640"/>
        <v>0</v>
      </c>
      <c r="X620" s="99">
        <f>X5</f>
        <v>0.97</v>
      </c>
      <c r="Y620" s="100"/>
      <c r="Z620" s="110"/>
      <c r="AA620" s="95">
        <f t="shared" si="641"/>
        <v>0</v>
      </c>
      <c r="AB620" s="15"/>
      <c r="AC620" s="24">
        <f t="shared" si="673"/>
        <v>0</v>
      </c>
      <c r="AD620" s="5">
        <v>0</v>
      </c>
      <c r="AE620" s="63"/>
      <c r="AF620" s="15"/>
      <c r="AG620" s="13"/>
      <c r="AH620" s="98">
        <f t="shared" si="642"/>
        <v>0</v>
      </c>
      <c r="AI620" s="99">
        <f>AI5</f>
        <v>0.95499999999999996</v>
      </c>
      <c r="AJ620" s="100"/>
      <c r="AK620" s="110"/>
      <c r="AL620" s="95">
        <f t="shared" si="643"/>
        <v>0</v>
      </c>
      <c r="AM620" s="15"/>
      <c r="AN620" s="24">
        <f t="shared" si="674"/>
        <v>0</v>
      </c>
      <c r="AO620" s="5">
        <v>0</v>
      </c>
      <c r="AP620" s="63"/>
      <c r="AQ620" s="15"/>
      <c r="AR620" s="13"/>
      <c r="AS620" s="98">
        <f t="shared" si="644"/>
        <v>1</v>
      </c>
      <c r="AT620" s="99">
        <f>AT5</f>
        <v>0.96</v>
      </c>
      <c r="AU620" s="100">
        <v>7.75</v>
      </c>
      <c r="AV620" s="110"/>
      <c r="AW620" s="95">
        <f t="shared" si="645"/>
        <v>7.4399999999999995</v>
      </c>
      <c r="AX620" s="15"/>
      <c r="AY620" s="24">
        <f t="shared" si="675"/>
        <v>3</v>
      </c>
      <c r="AZ620" s="5">
        <v>0</v>
      </c>
      <c r="BA620" s="63"/>
      <c r="BB620" s="15"/>
      <c r="BC620" s="13"/>
      <c r="BD620" s="98">
        <f t="shared" si="646"/>
        <v>0</v>
      </c>
      <c r="BE620" s="99">
        <f>BE5</f>
        <v>0.98</v>
      </c>
      <c r="BF620" s="100"/>
      <c r="BG620" s="110"/>
      <c r="BH620" s="95">
        <f t="shared" si="647"/>
        <v>0</v>
      </c>
      <c r="BI620" s="15"/>
      <c r="BJ620" s="24">
        <f t="shared" si="676"/>
        <v>0</v>
      </c>
      <c r="BK620" s="5">
        <v>0</v>
      </c>
      <c r="BL620" s="63"/>
      <c r="BM620" s="15"/>
      <c r="BN620" s="13"/>
      <c r="BO620" s="98">
        <f t="shared" si="648"/>
        <v>1</v>
      </c>
      <c r="BP620" s="99">
        <f>BP5</f>
        <v>0.94499999999999995</v>
      </c>
      <c r="BQ620" s="100">
        <v>7.426755</v>
      </c>
      <c r="BR620" s="110"/>
      <c r="BS620" s="95">
        <f t="shared" si="649"/>
        <v>7.0182834749999996</v>
      </c>
      <c r="BT620" s="15"/>
      <c r="BU620" s="24">
        <f t="shared" si="677"/>
        <v>1</v>
      </c>
      <c r="BV620" s="5">
        <v>0</v>
      </c>
      <c r="BW620" s="63"/>
      <c r="BX620" s="15"/>
      <c r="BY620" s="13"/>
      <c r="BZ620" s="98">
        <f t="shared" si="650"/>
        <v>0</v>
      </c>
      <c r="CA620" s="99">
        <f>CA5</f>
        <v>1</v>
      </c>
      <c r="CB620" s="100"/>
      <c r="CC620" s="110"/>
      <c r="CD620" s="95">
        <f t="shared" si="651"/>
        <v>0</v>
      </c>
      <c r="CE620" s="15"/>
      <c r="CF620" s="24">
        <f t="shared" si="678"/>
        <v>0</v>
      </c>
      <c r="CG620" s="5">
        <v>0</v>
      </c>
      <c r="CH620" s="63"/>
      <c r="CI620" s="15"/>
      <c r="CJ620" s="13"/>
      <c r="CK620" s="98">
        <f t="shared" si="652"/>
        <v>0</v>
      </c>
      <c r="CL620" s="99">
        <f>CL5</f>
        <v>1</v>
      </c>
      <c r="CM620" s="100"/>
      <c r="CN620" s="110"/>
      <c r="CO620" s="95">
        <f t="shared" si="653"/>
        <v>0</v>
      </c>
      <c r="CP620" s="15"/>
      <c r="CQ620" s="24">
        <f t="shared" si="679"/>
        <v>0</v>
      </c>
      <c r="CR620" s="5">
        <v>0</v>
      </c>
      <c r="CS620" s="63"/>
      <c r="CT620" s="15"/>
      <c r="CU620" s="13"/>
      <c r="CV620" s="98">
        <f t="shared" si="654"/>
        <v>0</v>
      </c>
      <c r="CW620" s="99">
        <f>CW5</f>
        <v>1</v>
      </c>
      <c r="CX620" s="100"/>
      <c r="CY620" s="110"/>
      <c r="CZ620" s="95">
        <f t="shared" si="655"/>
        <v>0</v>
      </c>
      <c r="DA620" s="15"/>
      <c r="DB620" s="24">
        <f t="shared" si="680"/>
        <v>0</v>
      </c>
      <c r="DC620" s="5">
        <v>0</v>
      </c>
      <c r="DD620" s="63"/>
      <c r="DE620" s="15"/>
      <c r="DF620" s="13"/>
      <c r="DG620" s="98">
        <f t="shared" si="656"/>
        <v>0</v>
      </c>
      <c r="DH620" s="99">
        <f>DH5</f>
        <v>1</v>
      </c>
      <c r="DI620" s="100"/>
      <c r="DJ620" s="110"/>
      <c r="DK620" s="95">
        <f t="shared" si="657"/>
        <v>0</v>
      </c>
      <c r="DL620" s="15"/>
      <c r="DM620" s="24">
        <f t="shared" si="681"/>
        <v>0</v>
      </c>
      <c r="DN620" s="5">
        <v>0</v>
      </c>
      <c r="DO620" s="63"/>
      <c r="DP620" s="15"/>
      <c r="DQ620" s="13"/>
      <c r="DR620" s="98">
        <f t="shared" si="658"/>
        <v>0</v>
      </c>
      <c r="DS620" s="99">
        <f>DS5</f>
        <v>1</v>
      </c>
      <c r="DT620" s="100"/>
      <c r="DU620" s="110"/>
      <c r="DV620" s="95">
        <f t="shared" si="659"/>
        <v>0</v>
      </c>
      <c r="DW620" s="15"/>
      <c r="DX620" s="24">
        <f t="shared" si="682"/>
        <v>0</v>
      </c>
      <c r="DY620" s="5">
        <v>0</v>
      </c>
      <c r="DZ620" s="63"/>
      <c r="EA620" s="15"/>
      <c r="EB620" s="13"/>
      <c r="EC620" s="98">
        <f t="shared" si="660"/>
        <v>0</v>
      </c>
      <c r="ED620" s="99">
        <f>ED5</f>
        <v>1</v>
      </c>
      <c r="EE620" s="100"/>
      <c r="EF620" s="110"/>
      <c r="EG620" s="95">
        <f t="shared" si="661"/>
        <v>0</v>
      </c>
      <c r="EH620" s="15"/>
      <c r="EI620" s="24">
        <f t="shared" si="683"/>
        <v>0</v>
      </c>
      <c r="EJ620" s="5">
        <v>0</v>
      </c>
      <c r="EK620" s="63"/>
      <c r="EL620" s="15"/>
      <c r="EM620" s="13"/>
      <c r="EN620" s="98">
        <f t="shared" si="662"/>
        <v>0</v>
      </c>
      <c r="EO620" s="99">
        <f>EO5</f>
        <v>1</v>
      </c>
      <c r="EP620" s="100"/>
      <c r="EQ620" s="110"/>
      <c r="ER620" s="95">
        <f t="shared" si="663"/>
        <v>0</v>
      </c>
      <c r="ES620" s="15"/>
      <c r="ET620" s="24">
        <f t="shared" si="684"/>
        <v>0</v>
      </c>
      <c r="EU620" s="5">
        <v>0</v>
      </c>
      <c r="EV620" s="63"/>
      <c r="EW620" s="15"/>
      <c r="EX620" s="13"/>
      <c r="EY620" s="98">
        <f t="shared" si="664"/>
        <v>0</v>
      </c>
      <c r="EZ620" s="99">
        <f>EZ5</f>
        <v>1</v>
      </c>
      <c r="FA620" s="100"/>
      <c r="FB620" s="110"/>
      <c r="FC620" s="95">
        <f t="shared" si="665"/>
        <v>0</v>
      </c>
      <c r="FD620" s="15"/>
      <c r="FE620" s="24">
        <f t="shared" si="685"/>
        <v>0</v>
      </c>
      <c r="FF620" s="5">
        <v>0</v>
      </c>
      <c r="FG620" s="63"/>
      <c r="FH620" s="15"/>
      <c r="FI620" s="13"/>
      <c r="FJ620" s="98">
        <f t="shared" si="666"/>
        <v>0</v>
      </c>
      <c r="FK620" s="99">
        <f>FK5</f>
        <v>1</v>
      </c>
      <c r="FL620" s="100"/>
      <c r="FM620" s="110"/>
      <c r="FN620" s="95">
        <f t="shared" si="667"/>
        <v>0</v>
      </c>
      <c r="FO620" s="15"/>
      <c r="FP620" s="24">
        <f t="shared" si="686"/>
        <v>0</v>
      </c>
      <c r="FQ620" s="5">
        <v>0</v>
      </c>
      <c r="FR620" s="8">
        <v>0</v>
      </c>
      <c r="FS620" s="84">
        <f t="shared" si="687"/>
        <v>7.426755</v>
      </c>
      <c r="FT620" s="85">
        <f t="shared" si="688"/>
        <v>500</v>
      </c>
      <c r="FU620" s="85">
        <f t="shared" si="689"/>
        <v>500</v>
      </c>
      <c r="FV620" s="85">
        <f t="shared" si="690"/>
        <v>7.4399999999999995</v>
      </c>
      <c r="FW620" s="85">
        <f t="shared" si="691"/>
        <v>500</v>
      </c>
      <c r="FX620" s="85">
        <f t="shared" si="692"/>
        <v>7.0182834749999996</v>
      </c>
      <c r="FY620" s="85">
        <f t="shared" si="693"/>
        <v>500</v>
      </c>
      <c r="FZ620" s="85">
        <f t="shared" si="694"/>
        <v>500</v>
      </c>
      <c r="GA620" s="85">
        <f t="shared" si="695"/>
        <v>500</v>
      </c>
      <c r="GB620" s="85">
        <f t="shared" si="696"/>
        <v>500</v>
      </c>
      <c r="GC620" s="85">
        <f t="shared" si="697"/>
        <v>500</v>
      </c>
      <c r="GD620" s="85">
        <f t="shared" si="698"/>
        <v>500</v>
      </c>
      <c r="GE620" s="85">
        <f t="shared" si="699"/>
        <v>500</v>
      </c>
      <c r="GF620" s="85">
        <f t="shared" si="700"/>
        <v>500</v>
      </c>
      <c r="GG620" s="85">
        <f t="shared" si="701"/>
        <v>500</v>
      </c>
      <c r="GH620" s="101">
        <f t="shared" si="668"/>
        <v>3</v>
      </c>
      <c r="GI620" s="102">
        <f t="shared" si="669"/>
        <v>21.885038474999998</v>
      </c>
      <c r="GJ620" s="102">
        <f t="shared" si="670"/>
        <v>7.2950128249999997</v>
      </c>
      <c r="GK620" s="79">
        <f>ROW()</f>
        <v>620</v>
      </c>
    </row>
    <row r="621" spans="1:193" s="12" customFormat="1" ht="50.1" customHeight="1">
      <c r="A621" s="17">
        <f>ROW()</f>
        <v>621</v>
      </c>
      <c r="B621" s="32">
        <f t="shared" si="702"/>
        <v>615</v>
      </c>
      <c r="C621" s="33">
        <f t="shared" si="703"/>
        <v>615</v>
      </c>
      <c r="D621" s="31" t="s">
        <v>183</v>
      </c>
      <c r="E621" s="390">
        <f t="shared" si="671"/>
        <v>4.9116374999999994</v>
      </c>
      <c r="F621" s="107">
        <f t="shared" si="637"/>
        <v>5.7626724999999999</v>
      </c>
      <c r="G621" s="3">
        <v>0</v>
      </c>
      <c r="H621" s="4">
        <v>0</v>
      </c>
      <c r="I621" s="63"/>
      <c r="J621" s="15"/>
      <c r="K621" s="13"/>
      <c r="L621" s="98">
        <f t="shared" si="638"/>
        <v>1</v>
      </c>
      <c r="M621" s="99">
        <f>M5</f>
        <v>0.94499999999999995</v>
      </c>
      <c r="N621" s="100">
        <v>5.5</v>
      </c>
      <c r="O621" s="110">
        <v>51629</v>
      </c>
      <c r="P621" s="95">
        <f t="shared" si="639"/>
        <v>5.1974999999999998</v>
      </c>
      <c r="Q621" s="15"/>
      <c r="R621" s="24">
        <f t="shared" si="672"/>
        <v>2</v>
      </c>
      <c r="S621" s="25">
        <v>0</v>
      </c>
      <c r="T621" s="63"/>
      <c r="U621" s="15"/>
      <c r="V621" s="13"/>
      <c r="W621" s="98">
        <f t="shared" si="640"/>
        <v>0</v>
      </c>
      <c r="X621" s="99">
        <f>X5</f>
        <v>0.97</v>
      </c>
      <c r="Y621" s="100"/>
      <c r="Z621" s="110"/>
      <c r="AA621" s="95">
        <f t="shared" si="641"/>
        <v>0</v>
      </c>
      <c r="AB621" s="15"/>
      <c r="AC621" s="24">
        <f t="shared" si="673"/>
        <v>0</v>
      </c>
      <c r="AD621" s="5">
        <v>0</v>
      </c>
      <c r="AE621" s="63"/>
      <c r="AF621" s="15"/>
      <c r="AG621" s="13"/>
      <c r="AH621" s="98">
        <f t="shared" si="642"/>
        <v>0</v>
      </c>
      <c r="AI621" s="99">
        <f>AI5</f>
        <v>0.95499999999999996</v>
      </c>
      <c r="AJ621" s="100"/>
      <c r="AK621" s="110"/>
      <c r="AL621" s="95">
        <f t="shared" si="643"/>
        <v>0</v>
      </c>
      <c r="AM621" s="15"/>
      <c r="AN621" s="24">
        <f t="shared" si="674"/>
        <v>0</v>
      </c>
      <c r="AO621" s="5">
        <v>0</v>
      </c>
      <c r="AP621" s="63"/>
      <c r="AQ621" s="15"/>
      <c r="AR621" s="13"/>
      <c r="AS621" s="98">
        <f t="shared" si="644"/>
        <v>1</v>
      </c>
      <c r="AT621" s="99">
        <f>AT5</f>
        <v>0.96</v>
      </c>
      <c r="AU621" s="100">
        <v>7.4779999999999998</v>
      </c>
      <c r="AV621" s="110"/>
      <c r="AW621" s="95">
        <f t="shared" si="645"/>
        <v>7.1788799999999995</v>
      </c>
      <c r="AX621" s="15"/>
      <c r="AY621" s="24">
        <f t="shared" si="675"/>
        <v>3</v>
      </c>
      <c r="AZ621" s="5">
        <v>0</v>
      </c>
      <c r="BA621" s="63"/>
      <c r="BB621" s="15"/>
      <c r="BC621" s="13"/>
      <c r="BD621" s="98">
        <f t="shared" si="646"/>
        <v>0</v>
      </c>
      <c r="BE621" s="99">
        <f>BE5</f>
        <v>0.98</v>
      </c>
      <c r="BF621" s="100"/>
      <c r="BG621" s="110"/>
      <c r="BH621" s="95">
        <f t="shared" si="647"/>
        <v>0</v>
      </c>
      <c r="BI621" s="15"/>
      <c r="BJ621" s="24">
        <f t="shared" si="676"/>
        <v>0</v>
      </c>
      <c r="BK621" s="5">
        <v>0</v>
      </c>
      <c r="BL621" s="63"/>
      <c r="BM621" s="15"/>
      <c r="BN621" s="13"/>
      <c r="BO621" s="98">
        <f t="shared" si="648"/>
        <v>1</v>
      </c>
      <c r="BP621" s="99">
        <f>BP5</f>
        <v>0.94499999999999995</v>
      </c>
      <c r="BQ621" s="100">
        <v>5.1974999999999998</v>
      </c>
      <c r="BR621" s="110"/>
      <c r="BS621" s="95">
        <f t="shared" si="649"/>
        <v>4.9116374999999994</v>
      </c>
      <c r="BT621" s="15"/>
      <c r="BU621" s="24">
        <f t="shared" si="677"/>
        <v>1</v>
      </c>
      <c r="BV621" s="5">
        <v>0</v>
      </c>
      <c r="BW621" s="63"/>
      <c r="BX621" s="15"/>
      <c r="BY621" s="13"/>
      <c r="BZ621" s="98">
        <f t="shared" si="650"/>
        <v>0</v>
      </c>
      <c r="CA621" s="99">
        <f>CA5</f>
        <v>1</v>
      </c>
      <c r="CB621" s="100"/>
      <c r="CC621" s="110"/>
      <c r="CD621" s="95">
        <f t="shared" si="651"/>
        <v>0</v>
      </c>
      <c r="CE621" s="15"/>
      <c r="CF621" s="24">
        <f t="shared" si="678"/>
        <v>0</v>
      </c>
      <c r="CG621" s="5">
        <v>0</v>
      </c>
      <c r="CH621" s="63"/>
      <c r="CI621" s="15"/>
      <c r="CJ621" s="13"/>
      <c r="CK621" s="98">
        <f t="shared" si="652"/>
        <v>0</v>
      </c>
      <c r="CL621" s="99">
        <f>CL5</f>
        <v>1</v>
      </c>
      <c r="CM621" s="100"/>
      <c r="CN621" s="110"/>
      <c r="CO621" s="95">
        <f t="shared" si="653"/>
        <v>0</v>
      </c>
      <c r="CP621" s="15"/>
      <c r="CQ621" s="24">
        <f t="shared" si="679"/>
        <v>0</v>
      </c>
      <c r="CR621" s="5">
        <v>0</v>
      </c>
      <c r="CS621" s="63"/>
      <c r="CT621" s="15"/>
      <c r="CU621" s="13"/>
      <c r="CV621" s="98">
        <f t="shared" si="654"/>
        <v>0</v>
      </c>
      <c r="CW621" s="99">
        <f>CW5</f>
        <v>1</v>
      </c>
      <c r="CX621" s="100"/>
      <c r="CY621" s="110"/>
      <c r="CZ621" s="95">
        <f t="shared" si="655"/>
        <v>0</v>
      </c>
      <c r="DA621" s="15"/>
      <c r="DB621" s="24">
        <f t="shared" si="680"/>
        <v>0</v>
      </c>
      <c r="DC621" s="5">
        <v>0</v>
      </c>
      <c r="DD621" s="63"/>
      <c r="DE621" s="15"/>
      <c r="DF621" s="13"/>
      <c r="DG621" s="98">
        <f t="shared" si="656"/>
        <v>0</v>
      </c>
      <c r="DH621" s="99">
        <f>DH5</f>
        <v>1</v>
      </c>
      <c r="DI621" s="100"/>
      <c r="DJ621" s="110"/>
      <c r="DK621" s="95">
        <f t="shared" si="657"/>
        <v>0</v>
      </c>
      <c r="DL621" s="15"/>
      <c r="DM621" s="24">
        <f t="shared" si="681"/>
        <v>0</v>
      </c>
      <c r="DN621" s="5">
        <v>0</v>
      </c>
      <c r="DO621" s="63"/>
      <c r="DP621" s="15"/>
      <c r="DQ621" s="13"/>
      <c r="DR621" s="98">
        <f t="shared" si="658"/>
        <v>0</v>
      </c>
      <c r="DS621" s="99">
        <f>DS5</f>
        <v>1</v>
      </c>
      <c r="DT621" s="100"/>
      <c r="DU621" s="110"/>
      <c r="DV621" s="95">
        <f t="shared" si="659"/>
        <v>0</v>
      </c>
      <c r="DW621" s="15"/>
      <c r="DX621" s="24">
        <f t="shared" si="682"/>
        <v>0</v>
      </c>
      <c r="DY621" s="5">
        <v>0</v>
      </c>
      <c r="DZ621" s="63"/>
      <c r="EA621" s="15"/>
      <c r="EB621" s="13"/>
      <c r="EC621" s="98">
        <f t="shared" si="660"/>
        <v>0</v>
      </c>
      <c r="ED621" s="99">
        <f>ED5</f>
        <v>1</v>
      </c>
      <c r="EE621" s="100"/>
      <c r="EF621" s="110"/>
      <c r="EG621" s="95">
        <f t="shared" si="661"/>
        <v>0</v>
      </c>
      <c r="EH621" s="15"/>
      <c r="EI621" s="24">
        <f t="shared" si="683"/>
        <v>0</v>
      </c>
      <c r="EJ621" s="5">
        <v>0</v>
      </c>
      <c r="EK621" s="63"/>
      <c r="EL621" s="15"/>
      <c r="EM621" s="13"/>
      <c r="EN621" s="98">
        <f t="shared" si="662"/>
        <v>0</v>
      </c>
      <c r="EO621" s="99">
        <f>EO5</f>
        <v>1</v>
      </c>
      <c r="EP621" s="100"/>
      <c r="EQ621" s="110"/>
      <c r="ER621" s="95">
        <f t="shared" si="663"/>
        <v>0</v>
      </c>
      <c r="ES621" s="15"/>
      <c r="ET621" s="24">
        <f t="shared" si="684"/>
        <v>0</v>
      </c>
      <c r="EU621" s="5">
        <v>0</v>
      </c>
      <c r="EV621" s="63"/>
      <c r="EW621" s="15"/>
      <c r="EX621" s="13"/>
      <c r="EY621" s="98">
        <f t="shared" si="664"/>
        <v>0</v>
      </c>
      <c r="EZ621" s="99">
        <f>EZ5</f>
        <v>1</v>
      </c>
      <c r="FA621" s="100"/>
      <c r="FB621" s="110"/>
      <c r="FC621" s="95">
        <f t="shared" si="665"/>
        <v>0</v>
      </c>
      <c r="FD621" s="15"/>
      <c r="FE621" s="24">
        <f t="shared" si="685"/>
        <v>0</v>
      </c>
      <c r="FF621" s="5">
        <v>0</v>
      </c>
      <c r="FG621" s="63"/>
      <c r="FH621" s="15"/>
      <c r="FI621" s="13"/>
      <c r="FJ621" s="98">
        <f t="shared" si="666"/>
        <v>0</v>
      </c>
      <c r="FK621" s="99">
        <f>FK5</f>
        <v>1</v>
      </c>
      <c r="FL621" s="100"/>
      <c r="FM621" s="110"/>
      <c r="FN621" s="95">
        <f t="shared" si="667"/>
        <v>0</v>
      </c>
      <c r="FO621" s="15"/>
      <c r="FP621" s="24">
        <f t="shared" si="686"/>
        <v>0</v>
      </c>
      <c r="FQ621" s="5">
        <v>0</v>
      </c>
      <c r="FR621" s="8">
        <v>0</v>
      </c>
      <c r="FS621" s="84">
        <f t="shared" si="687"/>
        <v>5.1974999999999998</v>
      </c>
      <c r="FT621" s="85">
        <f t="shared" si="688"/>
        <v>500</v>
      </c>
      <c r="FU621" s="85">
        <f t="shared" si="689"/>
        <v>500</v>
      </c>
      <c r="FV621" s="85">
        <f t="shared" si="690"/>
        <v>7.1788799999999995</v>
      </c>
      <c r="FW621" s="85">
        <f t="shared" si="691"/>
        <v>500</v>
      </c>
      <c r="FX621" s="85">
        <f t="shared" si="692"/>
        <v>4.9116374999999994</v>
      </c>
      <c r="FY621" s="85">
        <f t="shared" si="693"/>
        <v>500</v>
      </c>
      <c r="FZ621" s="85">
        <f t="shared" si="694"/>
        <v>500</v>
      </c>
      <c r="GA621" s="85">
        <f t="shared" si="695"/>
        <v>500</v>
      </c>
      <c r="GB621" s="85">
        <f t="shared" si="696"/>
        <v>500</v>
      </c>
      <c r="GC621" s="85">
        <f t="shared" si="697"/>
        <v>500</v>
      </c>
      <c r="GD621" s="85">
        <f t="shared" si="698"/>
        <v>500</v>
      </c>
      <c r="GE621" s="85">
        <f t="shared" si="699"/>
        <v>500</v>
      </c>
      <c r="GF621" s="85">
        <f t="shared" si="700"/>
        <v>500</v>
      </c>
      <c r="GG621" s="85">
        <f t="shared" si="701"/>
        <v>500</v>
      </c>
      <c r="GH621" s="101">
        <f t="shared" si="668"/>
        <v>3</v>
      </c>
      <c r="GI621" s="102">
        <f t="shared" si="669"/>
        <v>17.288017499999999</v>
      </c>
      <c r="GJ621" s="102">
        <f t="shared" si="670"/>
        <v>5.7626724999999999</v>
      </c>
      <c r="GK621" s="79">
        <f>ROW()</f>
        <v>621</v>
      </c>
    </row>
    <row r="622" spans="1:193" s="12" customFormat="1" ht="50.1" customHeight="1">
      <c r="A622" s="17">
        <f>ROW()</f>
        <v>622</v>
      </c>
      <c r="B622" s="32">
        <f t="shared" si="702"/>
        <v>616</v>
      </c>
      <c r="C622" s="33">
        <f t="shared" si="703"/>
        <v>616</v>
      </c>
      <c r="D622" s="31" t="s">
        <v>184</v>
      </c>
      <c r="E622" s="390">
        <f t="shared" si="671"/>
        <v>3.0144000000000002</v>
      </c>
      <c r="F622" s="107">
        <f t="shared" si="637"/>
        <v>3.0144000000000002</v>
      </c>
      <c r="G622" s="3">
        <v>0</v>
      </c>
      <c r="H622" s="4">
        <v>0</v>
      </c>
      <c r="I622" s="63"/>
      <c r="J622" s="15"/>
      <c r="K622" s="13"/>
      <c r="L622" s="98">
        <f t="shared" si="638"/>
        <v>0</v>
      </c>
      <c r="M622" s="99">
        <f>M5</f>
        <v>0.94499999999999995</v>
      </c>
      <c r="N622" s="100"/>
      <c r="O622" s="110"/>
      <c r="P622" s="95">
        <f t="shared" si="639"/>
        <v>0</v>
      </c>
      <c r="Q622" s="15"/>
      <c r="R622" s="24">
        <f t="shared" si="672"/>
        <v>0</v>
      </c>
      <c r="S622" s="25">
        <v>0</v>
      </c>
      <c r="T622" s="63"/>
      <c r="U622" s="15"/>
      <c r="V622" s="13"/>
      <c r="W622" s="98">
        <f t="shared" si="640"/>
        <v>0</v>
      </c>
      <c r="X622" s="99">
        <f>X5</f>
        <v>0.97</v>
      </c>
      <c r="Y622" s="100"/>
      <c r="Z622" s="110"/>
      <c r="AA622" s="95">
        <f t="shared" si="641"/>
        <v>0</v>
      </c>
      <c r="AB622" s="15"/>
      <c r="AC622" s="24">
        <f t="shared" si="673"/>
        <v>0</v>
      </c>
      <c r="AD622" s="5">
        <v>0</v>
      </c>
      <c r="AE622" s="63"/>
      <c r="AF622" s="15"/>
      <c r="AG622" s="13"/>
      <c r="AH622" s="98">
        <f t="shared" si="642"/>
        <v>0</v>
      </c>
      <c r="AI622" s="99">
        <f>AI5</f>
        <v>0.95499999999999996</v>
      </c>
      <c r="AJ622" s="100"/>
      <c r="AK622" s="110"/>
      <c r="AL622" s="95">
        <f t="shared" si="643"/>
        <v>0</v>
      </c>
      <c r="AM622" s="15"/>
      <c r="AN622" s="24">
        <f t="shared" si="674"/>
        <v>0</v>
      </c>
      <c r="AO622" s="5">
        <v>0</v>
      </c>
      <c r="AP622" s="63"/>
      <c r="AQ622" s="15"/>
      <c r="AR622" s="13"/>
      <c r="AS622" s="98">
        <f t="shared" si="644"/>
        <v>1</v>
      </c>
      <c r="AT622" s="99">
        <f>AT5</f>
        <v>0.96</v>
      </c>
      <c r="AU622" s="100">
        <v>3.14</v>
      </c>
      <c r="AV622" s="110"/>
      <c r="AW622" s="95">
        <f t="shared" si="645"/>
        <v>3.0144000000000002</v>
      </c>
      <c r="AX622" s="15"/>
      <c r="AY622" s="24">
        <f t="shared" si="675"/>
        <v>1</v>
      </c>
      <c r="AZ622" s="5">
        <v>0</v>
      </c>
      <c r="BA622" s="63"/>
      <c r="BB622" s="15"/>
      <c r="BC622" s="13"/>
      <c r="BD622" s="98">
        <f t="shared" si="646"/>
        <v>0</v>
      </c>
      <c r="BE622" s="99">
        <f>BE5</f>
        <v>0.98</v>
      </c>
      <c r="BF622" s="100"/>
      <c r="BG622" s="110"/>
      <c r="BH622" s="95">
        <f t="shared" si="647"/>
        <v>0</v>
      </c>
      <c r="BI622" s="15"/>
      <c r="BJ622" s="24">
        <f t="shared" si="676"/>
        <v>0</v>
      </c>
      <c r="BK622" s="5">
        <v>0</v>
      </c>
      <c r="BL622" s="63"/>
      <c r="BM622" s="15"/>
      <c r="BN622" s="13"/>
      <c r="BO622" s="98">
        <f t="shared" si="648"/>
        <v>0</v>
      </c>
      <c r="BP622" s="99">
        <f>BP5</f>
        <v>0.94499999999999995</v>
      </c>
      <c r="BQ622" s="100"/>
      <c r="BR622" s="110"/>
      <c r="BS622" s="95">
        <f t="shared" si="649"/>
        <v>0</v>
      </c>
      <c r="BT622" s="15"/>
      <c r="BU622" s="24">
        <f t="shared" si="677"/>
        <v>0</v>
      </c>
      <c r="BV622" s="5">
        <v>0</v>
      </c>
      <c r="BW622" s="63"/>
      <c r="BX622" s="15"/>
      <c r="BY622" s="13"/>
      <c r="BZ622" s="98">
        <f t="shared" si="650"/>
        <v>0</v>
      </c>
      <c r="CA622" s="99">
        <f>CA5</f>
        <v>1</v>
      </c>
      <c r="CB622" s="100"/>
      <c r="CC622" s="110"/>
      <c r="CD622" s="95">
        <f t="shared" si="651"/>
        <v>0</v>
      </c>
      <c r="CE622" s="15"/>
      <c r="CF622" s="24">
        <f t="shared" si="678"/>
        <v>0</v>
      </c>
      <c r="CG622" s="5">
        <v>0</v>
      </c>
      <c r="CH622" s="63"/>
      <c r="CI622" s="15"/>
      <c r="CJ622" s="13"/>
      <c r="CK622" s="98">
        <f t="shared" si="652"/>
        <v>0</v>
      </c>
      <c r="CL622" s="99">
        <f>CL5</f>
        <v>1</v>
      </c>
      <c r="CM622" s="100"/>
      <c r="CN622" s="110"/>
      <c r="CO622" s="95">
        <f t="shared" si="653"/>
        <v>0</v>
      </c>
      <c r="CP622" s="15"/>
      <c r="CQ622" s="24">
        <f t="shared" si="679"/>
        <v>0</v>
      </c>
      <c r="CR622" s="5">
        <v>0</v>
      </c>
      <c r="CS622" s="63"/>
      <c r="CT622" s="15"/>
      <c r="CU622" s="13"/>
      <c r="CV622" s="98">
        <f t="shared" si="654"/>
        <v>0</v>
      </c>
      <c r="CW622" s="99">
        <f>CW5</f>
        <v>1</v>
      </c>
      <c r="CX622" s="100"/>
      <c r="CY622" s="110"/>
      <c r="CZ622" s="95">
        <f t="shared" si="655"/>
        <v>0</v>
      </c>
      <c r="DA622" s="15"/>
      <c r="DB622" s="24">
        <f t="shared" si="680"/>
        <v>0</v>
      </c>
      <c r="DC622" s="5">
        <v>0</v>
      </c>
      <c r="DD622" s="63"/>
      <c r="DE622" s="15"/>
      <c r="DF622" s="13"/>
      <c r="DG622" s="98">
        <f t="shared" si="656"/>
        <v>0</v>
      </c>
      <c r="DH622" s="99">
        <f>DH5</f>
        <v>1</v>
      </c>
      <c r="DI622" s="100"/>
      <c r="DJ622" s="110"/>
      <c r="DK622" s="95">
        <f t="shared" si="657"/>
        <v>0</v>
      </c>
      <c r="DL622" s="15"/>
      <c r="DM622" s="24">
        <f t="shared" si="681"/>
        <v>0</v>
      </c>
      <c r="DN622" s="5">
        <v>0</v>
      </c>
      <c r="DO622" s="63"/>
      <c r="DP622" s="15"/>
      <c r="DQ622" s="13"/>
      <c r="DR622" s="98">
        <f t="shared" si="658"/>
        <v>0</v>
      </c>
      <c r="DS622" s="99">
        <f>DS5</f>
        <v>1</v>
      </c>
      <c r="DT622" s="100"/>
      <c r="DU622" s="110"/>
      <c r="DV622" s="95">
        <f t="shared" si="659"/>
        <v>0</v>
      </c>
      <c r="DW622" s="15"/>
      <c r="DX622" s="24">
        <f t="shared" si="682"/>
        <v>0</v>
      </c>
      <c r="DY622" s="5">
        <v>0</v>
      </c>
      <c r="DZ622" s="63"/>
      <c r="EA622" s="15"/>
      <c r="EB622" s="13"/>
      <c r="EC622" s="98">
        <f t="shared" si="660"/>
        <v>0</v>
      </c>
      <c r="ED622" s="99">
        <f>ED5</f>
        <v>1</v>
      </c>
      <c r="EE622" s="100"/>
      <c r="EF622" s="110"/>
      <c r="EG622" s="95">
        <f t="shared" si="661"/>
        <v>0</v>
      </c>
      <c r="EH622" s="15"/>
      <c r="EI622" s="24">
        <f t="shared" si="683"/>
        <v>0</v>
      </c>
      <c r="EJ622" s="5">
        <v>0</v>
      </c>
      <c r="EK622" s="63"/>
      <c r="EL622" s="15"/>
      <c r="EM622" s="13"/>
      <c r="EN622" s="98">
        <f t="shared" si="662"/>
        <v>0</v>
      </c>
      <c r="EO622" s="99">
        <f>EO5</f>
        <v>1</v>
      </c>
      <c r="EP622" s="100"/>
      <c r="EQ622" s="110"/>
      <c r="ER622" s="95">
        <f t="shared" si="663"/>
        <v>0</v>
      </c>
      <c r="ES622" s="15"/>
      <c r="ET622" s="24">
        <f t="shared" si="684"/>
        <v>0</v>
      </c>
      <c r="EU622" s="5">
        <v>0</v>
      </c>
      <c r="EV622" s="63"/>
      <c r="EW622" s="15"/>
      <c r="EX622" s="13"/>
      <c r="EY622" s="98">
        <f t="shared" si="664"/>
        <v>0</v>
      </c>
      <c r="EZ622" s="99">
        <f>EZ5</f>
        <v>1</v>
      </c>
      <c r="FA622" s="100"/>
      <c r="FB622" s="110"/>
      <c r="FC622" s="95">
        <f t="shared" si="665"/>
        <v>0</v>
      </c>
      <c r="FD622" s="15"/>
      <c r="FE622" s="24">
        <f t="shared" si="685"/>
        <v>0</v>
      </c>
      <c r="FF622" s="5">
        <v>0</v>
      </c>
      <c r="FG622" s="63"/>
      <c r="FH622" s="15"/>
      <c r="FI622" s="13"/>
      <c r="FJ622" s="98">
        <f t="shared" si="666"/>
        <v>0</v>
      </c>
      <c r="FK622" s="99">
        <f>FK5</f>
        <v>1</v>
      </c>
      <c r="FL622" s="100"/>
      <c r="FM622" s="110"/>
      <c r="FN622" s="95">
        <f t="shared" si="667"/>
        <v>0</v>
      </c>
      <c r="FO622" s="15"/>
      <c r="FP622" s="24">
        <f t="shared" si="686"/>
        <v>0</v>
      </c>
      <c r="FQ622" s="5">
        <v>0</v>
      </c>
      <c r="FR622" s="8">
        <v>0</v>
      </c>
      <c r="FS622" s="84">
        <f t="shared" si="687"/>
        <v>500</v>
      </c>
      <c r="FT622" s="85">
        <f t="shared" si="688"/>
        <v>500</v>
      </c>
      <c r="FU622" s="85">
        <f t="shared" si="689"/>
        <v>500</v>
      </c>
      <c r="FV622" s="85">
        <f t="shared" si="690"/>
        <v>3.0144000000000002</v>
      </c>
      <c r="FW622" s="85">
        <f t="shared" si="691"/>
        <v>500</v>
      </c>
      <c r="FX622" s="85">
        <f t="shared" si="692"/>
        <v>500</v>
      </c>
      <c r="FY622" s="85">
        <f t="shared" si="693"/>
        <v>500</v>
      </c>
      <c r="FZ622" s="85">
        <f t="shared" si="694"/>
        <v>500</v>
      </c>
      <c r="GA622" s="85">
        <f t="shared" si="695"/>
        <v>500</v>
      </c>
      <c r="GB622" s="85">
        <f t="shared" si="696"/>
        <v>500</v>
      </c>
      <c r="GC622" s="85">
        <f t="shared" si="697"/>
        <v>500</v>
      </c>
      <c r="GD622" s="85">
        <f t="shared" si="698"/>
        <v>500</v>
      </c>
      <c r="GE622" s="85">
        <f t="shared" si="699"/>
        <v>500</v>
      </c>
      <c r="GF622" s="85">
        <f t="shared" si="700"/>
        <v>500</v>
      </c>
      <c r="GG622" s="85">
        <f t="shared" si="701"/>
        <v>500</v>
      </c>
      <c r="GH622" s="101">
        <f t="shared" si="668"/>
        <v>1</v>
      </c>
      <c r="GI622" s="102">
        <f t="shared" si="669"/>
        <v>3.0144000000000002</v>
      </c>
      <c r="GJ622" s="102">
        <f t="shared" si="670"/>
        <v>3.0144000000000002</v>
      </c>
      <c r="GK622" s="79">
        <f>ROW()</f>
        <v>622</v>
      </c>
    </row>
    <row r="623" spans="1:193" s="12" customFormat="1" ht="50.1" customHeight="1">
      <c r="A623" s="17">
        <f>ROW()</f>
        <v>623</v>
      </c>
      <c r="B623" s="32">
        <f t="shared" si="702"/>
        <v>617</v>
      </c>
      <c r="C623" s="33">
        <f t="shared" si="703"/>
        <v>617</v>
      </c>
      <c r="D623" s="31" t="s">
        <v>185</v>
      </c>
      <c r="E623" s="390">
        <f t="shared" si="671"/>
        <v>3.4237350000000002</v>
      </c>
      <c r="F623" s="107">
        <f t="shared" si="637"/>
        <v>3.6318675000000002</v>
      </c>
      <c r="G623" s="3">
        <v>0</v>
      </c>
      <c r="H623" s="4">
        <v>0</v>
      </c>
      <c r="I623" s="63"/>
      <c r="J623" s="15"/>
      <c r="K623" s="13"/>
      <c r="L623" s="98">
        <f t="shared" si="638"/>
        <v>1</v>
      </c>
      <c r="M623" s="99">
        <f>M5</f>
        <v>0.94499999999999995</v>
      </c>
      <c r="N623" s="100">
        <v>3.6230000000000002</v>
      </c>
      <c r="O623" s="110">
        <v>222517</v>
      </c>
      <c r="P623" s="95">
        <f t="shared" si="639"/>
        <v>3.4237350000000002</v>
      </c>
      <c r="Q623" s="15"/>
      <c r="R623" s="24">
        <f t="shared" si="672"/>
        <v>1</v>
      </c>
      <c r="S623" s="25">
        <v>0</v>
      </c>
      <c r="T623" s="63"/>
      <c r="U623" s="15"/>
      <c r="V623" s="13"/>
      <c r="W623" s="98">
        <f t="shared" si="640"/>
        <v>0</v>
      </c>
      <c r="X623" s="99">
        <f>X5</f>
        <v>0.97</v>
      </c>
      <c r="Y623" s="100"/>
      <c r="Z623" s="110"/>
      <c r="AA623" s="95">
        <f t="shared" si="641"/>
        <v>0</v>
      </c>
      <c r="AB623" s="15"/>
      <c r="AC623" s="24">
        <f t="shared" si="673"/>
        <v>0</v>
      </c>
      <c r="AD623" s="5">
        <v>0</v>
      </c>
      <c r="AE623" s="63"/>
      <c r="AF623" s="15"/>
      <c r="AG623" s="13"/>
      <c r="AH623" s="98">
        <f t="shared" si="642"/>
        <v>0</v>
      </c>
      <c r="AI623" s="99">
        <f>AI5</f>
        <v>0.95499999999999996</v>
      </c>
      <c r="AJ623" s="100"/>
      <c r="AK623" s="110"/>
      <c r="AL623" s="95">
        <f t="shared" si="643"/>
        <v>0</v>
      </c>
      <c r="AM623" s="15"/>
      <c r="AN623" s="24">
        <f t="shared" si="674"/>
        <v>0</v>
      </c>
      <c r="AO623" s="5">
        <v>0</v>
      </c>
      <c r="AP623" s="63"/>
      <c r="AQ623" s="15"/>
      <c r="AR623" s="13"/>
      <c r="AS623" s="98">
        <f t="shared" si="644"/>
        <v>1</v>
      </c>
      <c r="AT623" s="99">
        <f>AT5</f>
        <v>0.96</v>
      </c>
      <c r="AU623" s="100">
        <v>4</v>
      </c>
      <c r="AV623" s="110"/>
      <c r="AW623" s="95">
        <f t="shared" si="645"/>
        <v>3.84</v>
      </c>
      <c r="AX623" s="15"/>
      <c r="AY623" s="24">
        <f t="shared" si="675"/>
        <v>2</v>
      </c>
      <c r="AZ623" s="5">
        <v>0</v>
      </c>
      <c r="BA623" s="63"/>
      <c r="BB623" s="15"/>
      <c r="BC623" s="13"/>
      <c r="BD623" s="98">
        <f t="shared" si="646"/>
        <v>0</v>
      </c>
      <c r="BE623" s="99">
        <f>BE5</f>
        <v>0.98</v>
      </c>
      <c r="BF623" s="100"/>
      <c r="BG623" s="110"/>
      <c r="BH623" s="95">
        <f t="shared" si="647"/>
        <v>0</v>
      </c>
      <c r="BI623" s="15"/>
      <c r="BJ623" s="24">
        <f t="shared" si="676"/>
        <v>0</v>
      </c>
      <c r="BK623" s="5">
        <v>0</v>
      </c>
      <c r="BL623" s="63"/>
      <c r="BM623" s="15"/>
      <c r="BN623" s="13"/>
      <c r="BO623" s="98">
        <f t="shared" si="648"/>
        <v>0</v>
      </c>
      <c r="BP623" s="99">
        <f>BP5</f>
        <v>0.94499999999999995</v>
      </c>
      <c r="BQ623" s="100"/>
      <c r="BR623" s="110"/>
      <c r="BS623" s="95">
        <f t="shared" si="649"/>
        <v>0</v>
      </c>
      <c r="BT623" s="15"/>
      <c r="BU623" s="24">
        <f t="shared" si="677"/>
        <v>0</v>
      </c>
      <c r="BV623" s="5">
        <v>0</v>
      </c>
      <c r="BW623" s="63"/>
      <c r="BX623" s="15"/>
      <c r="BY623" s="13"/>
      <c r="BZ623" s="98">
        <f t="shared" si="650"/>
        <v>0</v>
      </c>
      <c r="CA623" s="99">
        <f>CA5</f>
        <v>1</v>
      </c>
      <c r="CB623" s="100"/>
      <c r="CC623" s="110"/>
      <c r="CD623" s="95">
        <f t="shared" si="651"/>
        <v>0</v>
      </c>
      <c r="CE623" s="15"/>
      <c r="CF623" s="24">
        <f t="shared" si="678"/>
        <v>0</v>
      </c>
      <c r="CG623" s="5">
        <v>0</v>
      </c>
      <c r="CH623" s="63"/>
      <c r="CI623" s="15"/>
      <c r="CJ623" s="13"/>
      <c r="CK623" s="98">
        <f t="shared" si="652"/>
        <v>0</v>
      </c>
      <c r="CL623" s="99">
        <f>CL5</f>
        <v>1</v>
      </c>
      <c r="CM623" s="100"/>
      <c r="CN623" s="110"/>
      <c r="CO623" s="95">
        <f t="shared" si="653"/>
        <v>0</v>
      </c>
      <c r="CP623" s="15"/>
      <c r="CQ623" s="24">
        <f t="shared" si="679"/>
        <v>0</v>
      </c>
      <c r="CR623" s="5">
        <v>0</v>
      </c>
      <c r="CS623" s="63"/>
      <c r="CT623" s="15"/>
      <c r="CU623" s="13"/>
      <c r="CV623" s="98">
        <f t="shared" si="654"/>
        <v>0</v>
      </c>
      <c r="CW623" s="99">
        <f>CW5</f>
        <v>1</v>
      </c>
      <c r="CX623" s="100"/>
      <c r="CY623" s="110"/>
      <c r="CZ623" s="95">
        <f t="shared" si="655"/>
        <v>0</v>
      </c>
      <c r="DA623" s="15"/>
      <c r="DB623" s="24">
        <f t="shared" si="680"/>
        <v>0</v>
      </c>
      <c r="DC623" s="5">
        <v>0</v>
      </c>
      <c r="DD623" s="63"/>
      <c r="DE623" s="15"/>
      <c r="DF623" s="13"/>
      <c r="DG623" s="98">
        <f t="shared" si="656"/>
        <v>0</v>
      </c>
      <c r="DH623" s="99">
        <f>DH5</f>
        <v>1</v>
      </c>
      <c r="DI623" s="100"/>
      <c r="DJ623" s="110"/>
      <c r="DK623" s="95">
        <f t="shared" si="657"/>
        <v>0</v>
      </c>
      <c r="DL623" s="15"/>
      <c r="DM623" s="24">
        <f t="shared" si="681"/>
        <v>0</v>
      </c>
      <c r="DN623" s="5">
        <v>0</v>
      </c>
      <c r="DO623" s="63"/>
      <c r="DP623" s="15"/>
      <c r="DQ623" s="13"/>
      <c r="DR623" s="98">
        <f t="shared" si="658"/>
        <v>0</v>
      </c>
      <c r="DS623" s="99">
        <f>DS5</f>
        <v>1</v>
      </c>
      <c r="DT623" s="100"/>
      <c r="DU623" s="110"/>
      <c r="DV623" s="95">
        <f t="shared" si="659"/>
        <v>0</v>
      </c>
      <c r="DW623" s="15"/>
      <c r="DX623" s="24">
        <f t="shared" si="682"/>
        <v>0</v>
      </c>
      <c r="DY623" s="5">
        <v>0</v>
      </c>
      <c r="DZ623" s="63"/>
      <c r="EA623" s="15"/>
      <c r="EB623" s="13"/>
      <c r="EC623" s="98">
        <f t="shared" si="660"/>
        <v>0</v>
      </c>
      <c r="ED623" s="99">
        <f>ED5</f>
        <v>1</v>
      </c>
      <c r="EE623" s="100"/>
      <c r="EF623" s="110"/>
      <c r="EG623" s="95">
        <f t="shared" si="661"/>
        <v>0</v>
      </c>
      <c r="EH623" s="15"/>
      <c r="EI623" s="24">
        <f t="shared" si="683"/>
        <v>0</v>
      </c>
      <c r="EJ623" s="5">
        <v>0</v>
      </c>
      <c r="EK623" s="63"/>
      <c r="EL623" s="15"/>
      <c r="EM623" s="13"/>
      <c r="EN623" s="98">
        <f t="shared" si="662"/>
        <v>0</v>
      </c>
      <c r="EO623" s="99">
        <f>EO5</f>
        <v>1</v>
      </c>
      <c r="EP623" s="100"/>
      <c r="EQ623" s="110"/>
      <c r="ER623" s="95">
        <f t="shared" si="663"/>
        <v>0</v>
      </c>
      <c r="ES623" s="15"/>
      <c r="ET623" s="24">
        <f t="shared" si="684"/>
        <v>0</v>
      </c>
      <c r="EU623" s="5">
        <v>0</v>
      </c>
      <c r="EV623" s="63"/>
      <c r="EW623" s="15"/>
      <c r="EX623" s="13"/>
      <c r="EY623" s="98">
        <f t="shared" si="664"/>
        <v>0</v>
      </c>
      <c r="EZ623" s="99">
        <f>EZ5</f>
        <v>1</v>
      </c>
      <c r="FA623" s="100"/>
      <c r="FB623" s="110"/>
      <c r="FC623" s="95">
        <f t="shared" si="665"/>
        <v>0</v>
      </c>
      <c r="FD623" s="15"/>
      <c r="FE623" s="24">
        <f t="shared" si="685"/>
        <v>0</v>
      </c>
      <c r="FF623" s="5">
        <v>0</v>
      </c>
      <c r="FG623" s="63"/>
      <c r="FH623" s="15"/>
      <c r="FI623" s="13"/>
      <c r="FJ623" s="98">
        <f t="shared" si="666"/>
        <v>0</v>
      </c>
      <c r="FK623" s="99">
        <f>FK5</f>
        <v>1</v>
      </c>
      <c r="FL623" s="100"/>
      <c r="FM623" s="110"/>
      <c r="FN623" s="95">
        <f t="shared" si="667"/>
        <v>0</v>
      </c>
      <c r="FO623" s="15"/>
      <c r="FP623" s="24">
        <f t="shared" si="686"/>
        <v>0</v>
      </c>
      <c r="FQ623" s="5">
        <v>0</v>
      </c>
      <c r="FR623" s="8">
        <v>0</v>
      </c>
      <c r="FS623" s="84">
        <f t="shared" si="687"/>
        <v>3.4237350000000002</v>
      </c>
      <c r="FT623" s="85">
        <f t="shared" si="688"/>
        <v>500</v>
      </c>
      <c r="FU623" s="85">
        <f t="shared" si="689"/>
        <v>500</v>
      </c>
      <c r="FV623" s="85">
        <f t="shared" si="690"/>
        <v>3.84</v>
      </c>
      <c r="FW623" s="85">
        <f t="shared" si="691"/>
        <v>500</v>
      </c>
      <c r="FX623" s="85">
        <f t="shared" si="692"/>
        <v>500</v>
      </c>
      <c r="FY623" s="85">
        <f t="shared" si="693"/>
        <v>500</v>
      </c>
      <c r="FZ623" s="85">
        <f t="shared" si="694"/>
        <v>500</v>
      </c>
      <c r="GA623" s="85">
        <f t="shared" si="695"/>
        <v>500</v>
      </c>
      <c r="GB623" s="85">
        <f t="shared" si="696"/>
        <v>500</v>
      </c>
      <c r="GC623" s="85">
        <f t="shared" si="697"/>
        <v>500</v>
      </c>
      <c r="GD623" s="85">
        <f t="shared" si="698"/>
        <v>500</v>
      </c>
      <c r="GE623" s="85">
        <f t="shared" si="699"/>
        <v>500</v>
      </c>
      <c r="GF623" s="85">
        <f t="shared" si="700"/>
        <v>500</v>
      </c>
      <c r="GG623" s="85">
        <f t="shared" si="701"/>
        <v>500</v>
      </c>
      <c r="GH623" s="101">
        <f t="shared" si="668"/>
        <v>2</v>
      </c>
      <c r="GI623" s="102">
        <f t="shared" si="669"/>
        <v>7.2637350000000005</v>
      </c>
      <c r="GJ623" s="102">
        <f t="shared" si="670"/>
        <v>3.6318675000000002</v>
      </c>
      <c r="GK623" s="79">
        <f>ROW()</f>
        <v>623</v>
      </c>
    </row>
    <row r="624" spans="1:193" s="12" customFormat="1" ht="50.1" customHeight="1">
      <c r="A624" s="17">
        <f>ROW()</f>
        <v>624</v>
      </c>
      <c r="B624" s="32">
        <f t="shared" si="702"/>
        <v>618</v>
      </c>
      <c r="C624" s="33">
        <f t="shared" si="703"/>
        <v>618</v>
      </c>
      <c r="D624" s="31" t="s">
        <v>186</v>
      </c>
      <c r="E624" s="390">
        <f t="shared" si="671"/>
        <v>2.6976</v>
      </c>
      <c r="F624" s="107">
        <f t="shared" si="637"/>
        <v>2.6976</v>
      </c>
      <c r="G624" s="3">
        <v>0</v>
      </c>
      <c r="H624" s="4">
        <v>0</v>
      </c>
      <c r="I624" s="63"/>
      <c r="J624" s="15"/>
      <c r="K624" s="13"/>
      <c r="L624" s="98">
        <f t="shared" si="638"/>
        <v>0</v>
      </c>
      <c r="M624" s="99">
        <f>M5</f>
        <v>0.94499999999999995</v>
      </c>
      <c r="N624" s="100"/>
      <c r="O624" s="110"/>
      <c r="P624" s="95">
        <f t="shared" si="639"/>
        <v>0</v>
      </c>
      <c r="Q624" s="15"/>
      <c r="R624" s="24">
        <f t="shared" si="672"/>
        <v>0</v>
      </c>
      <c r="S624" s="25">
        <v>0</v>
      </c>
      <c r="T624" s="63"/>
      <c r="U624" s="15"/>
      <c r="V624" s="13"/>
      <c r="W624" s="98">
        <f t="shared" si="640"/>
        <v>0</v>
      </c>
      <c r="X624" s="99">
        <f>X5</f>
        <v>0.97</v>
      </c>
      <c r="Y624" s="100"/>
      <c r="Z624" s="110"/>
      <c r="AA624" s="95">
        <f t="shared" si="641"/>
        <v>0</v>
      </c>
      <c r="AB624" s="15"/>
      <c r="AC624" s="24">
        <f t="shared" si="673"/>
        <v>0</v>
      </c>
      <c r="AD624" s="5">
        <v>0</v>
      </c>
      <c r="AE624" s="63"/>
      <c r="AF624" s="15"/>
      <c r="AG624" s="13"/>
      <c r="AH624" s="98">
        <f t="shared" si="642"/>
        <v>0</v>
      </c>
      <c r="AI624" s="99">
        <f>AI5</f>
        <v>0.95499999999999996</v>
      </c>
      <c r="AJ624" s="100"/>
      <c r="AK624" s="110"/>
      <c r="AL624" s="95">
        <f t="shared" si="643"/>
        <v>0</v>
      </c>
      <c r="AM624" s="15"/>
      <c r="AN624" s="24">
        <f t="shared" si="674"/>
        <v>0</v>
      </c>
      <c r="AO624" s="5">
        <v>0</v>
      </c>
      <c r="AP624" s="63"/>
      <c r="AQ624" s="15"/>
      <c r="AR624" s="13"/>
      <c r="AS624" s="98">
        <f t="shared" si="644"/>
        <v>1</v>
      </c>
      <c r="AT624" s="99">
        <f>AT5</f>
        <v>0.96</v>
      </c>
      <c r="AU624" s="100">
        <v>2.81</v>
      </c>
      <c r="AV624" s="110"/>
      <c r="AW624" s="95">
        <f t="shared" si="645"/>
        <v>2.6976</v>
      </c>
      <c r="AX624" s="15"/>
      <c r="AY624" s="24">
        <f t="shared" si="675"/>
        <v>1</v>
      </c>
      <c r="AZ624" s="5">
        <v>0</v>
      </c>
      <c r="BA624" s="63"/>
      <c r="BB624" s="15"/>
      <c r="BC624" s="13"/>
      <c r="BD624" s="98">
        <f t="shared" si="646"/>
        <v>0</v>
      </c>
      <c r="BE624" s="99">
        <f>BE5</f>
        <v>0.98</v>
      </c>
      <c r="BF624" s="100"/>
      <c r="BG624" s="110"/>
      <c r="BH624" s="95">
        <f t="shared" si="647"/>
        <v>0</v>
      </c>
      <c r="BI624" s="15"/>
      <c r="BJ624" s="24">
        <f t="shared" si="676"/>
        <v>0</v>
      </c>
      <c r="BK624" s="5">
        <v>0</v>
      </c>
      <c r="BL624" s="63"/>
      <c r="BM624" s="15"/>
      <c r="BN624" s="13"/>
      <c r="BO624" s="98">
        <f t="shared" si="648"/>
        <v>0</v>
      </c>
      <c r="BP624" s="99">
        <f>BP5</f>
        <v>0.94499999999999995</v>
      </c>
      <c r="BQ624" s="100"/>
      <c r="BR624" s="110"/>
      <c r="BS624" s="95">
        <f t="shared" si="649"/>
        <v>0</v>
      </c>
      <c r="BT624" s="15"/>
      <c r="BU624" s="24">
        <f t="shared" si="677"/>
        <v>0</v>
      </c>
      <c r="BV624" s="5">
        <v>0</v>
      </c>
      <c r="BW624" s="63"/>
      <c r="BX624" s="15"/>
      <c r="BY624" s="13"/>
      <c r="BZ624" s="98">
        <f t="shared" si="650"/>
        <v>0</v>
      </c>
      <c r="CA624" s="99">
        <f>CA5</f>
        <v>1</v>
      </c>
      <c r="CB624" s="100"/>
      <c r="CC624" s="110"/>
      <c r="CD624" s="95">
        <f t="shared" si="651"/>
        <v>0</v>
      </c>
      <c r="CE624" s="15"/>
      <c r="CF624" s="24">
        <f t="shared" si="678"/>
        <v>0</v>
      </c>
      <c r="CG624" s="5">
        <v>0</v>
      </c>
      <c r="CH624" s="63"/>
      <c r="CI624" s="15"/>
      <c r="CJ624" s="13"/>
      <c r="CK624" s="98">
        <f t="shared" si="652"/>
        <v>0</v>
      </c>
      <c r="CL624" s="99">
        <f>CL5</f>
        <v>1</v>
      </c>
      <c r="CM624" s="100"/>
      <c r="CN624" s="110"/>
      <c r="CO624" s="95">
        <f t="shared" si="653"/>
        <v>0</v>
      </c>
      <c r="CP624" s="15"/>
      <c r="CQ624" s="24">
        <f t="shared" si="679"/>
        <v>0</v>
      </c>
      <c r="CR624" s="5">
        <v>0</v>
      </c>
      <c r="CS624" s="63"/>
      <c r="CT624" s="15"/>
      <c r="CU624" s="13"/>
      <c r="CV624" s="98">
        <f t="shared" si="654"/>
        <v>0</v>
      </c>
      <c r="CW624" s="99">
        <f>CW5</f>
        <v>1</v>
      </c>
      <c r="CX624" s="100"/>
      <c r="CY624" s="110"/>
      <c r="CZ624" s="95">
        <f t="shared" si="655"/>
        <v>0</v>
      </c>
      <c r="DA624" s="15"/>
      <c r="DB624" s="24">
        <f t="shared" si="680"/>
        <v>0</v>
      </c>
      <c r="DC624" s="5">
        <v>0</v>
      </c>
      <c r="DD624" s="63"/>
      <c r="DE624" s="15"/>
      <c r="DF624" s="13"/>
      <c r="DG624" s="98">
        <f t="shared" si="656"/>
        <v>0</v>
      </c>
      <c r="DH624" s="99">
        <f>DH5</f>
        <v>1</v>
      </c>
      <c r="DI624" s="100"/>
      <c r="DJ624" s="110"/>
      <c r="DK624" s="95">
        <f t="shared" si="657"/>
        <v>0</v>
      </c>
      <c r="DL624" s="15"/>
      <c r="DM624" s="24">
        <f t="shared" si="681"/>
        <v>0</v>
      </c>
      <c r="DN624" s="5">
        <v>0</v>
      </c>
      <c r="DO624" s="63"/>
      <c r="DP624" s="15"/>
      <c r="DQ624" s="13"/>
      <c r="DR624" s="98">
        <f t="shared" si="658"/>
        <v>0</v>
      </c>
      <c r="DS624" s="99">
        <f>DS5</f>
        <v>1</v>
      </c>
      <c r="DT624" s="100"/>
      <c r="DU624" s="110"/>
      <c r="DV624" s="95">
        <f t="shared" si="659"/>
        <v>0</v>
      </c>
      <c r="DW624" s="15"/>
      <c r="DX624" s="24">
        <f t="shared" si="682"/>
        <v>0</v>
      </c>
      <c r="DY624" s="5">
        <v>0</v>
      </c>
      <c r="DZ624" s="63"/>
      <c r="EA624" s="15"/>
      <c r="EB624" s="13"/>
      <c r="EC624" s="98">
        <f t="shared" si="660"/>
        <v>0</v>
      </c>
      <c r="ED624" s="99">
        <f>ED5</f>
        <v>1</v>
      </c>
      <c r="EE624" s="100"/>
      <c r="EF624" s="110"/>
      <c r="EG624" s="95">
        <f t="shared" si="661"/>
        <v>0</v>
      </c>
      <c r="EH624" s="15"/>
      <c r="EI624" s="24">
        <f t="shared" si="683"/>
        <v>0</v>
      </c>
      <c r="EJ624" s="5">
        <v>0</v>
      </c>
      <c r="EK624" s="63"/>
      <c r="EL624" s="15"/>
      <c r="EM624" s="13"/>
      <c r="EN624" s="98">
        <f t="shared" si="662"/>
        <v>0</v>
      </c>
      <c r="EO624" s="99">
        <f>EO5</f>
        <v>1</v>
      </c>
      <c r="EP624" s="100"/>
      <c r="EQ624" s="110"/>
      <c r="ER624" s="95">
        <f t="shared" si="663"/>
        <v>0</v>
      </c>
      <c r="ES624" s="15"/>
      <c r="ET624" s="24">
        <f t="shared" si="684"/>
        <v>0</v>
      </c>
      <c r="EU624" s="5">
        <v>0</v>
      </c>
      <c r="EV624" s="63"/>
      <c r="EW624" s="15"/>
      <c r="EX624" s="13"/>
      <c r="EY624" s="98">
        <f t="shared" si="664"/>
        <v>0</v>
      </c>
      <c r="EZ624" s="99">
        <f>EZ5</f>
        <v>1</v>
      </c>
      <c r="FA624" s="100"/>
      <c r="FB624" s="110"/>
      <c r="FC624" s="95">
        <f t="shared" si="665"/>
        <v>0</v>
      </c>
      <c r="FD624" s="15"/>
      <c r="FE624" s="24">
        <f t="shared" si="685"/>
        <v>0</v>
      </c>
      <c r="FF624" s="5">
        <v>0</v>
      </c>
      <c r="FG624" s="63"/>
      <c r="FH624" s="15"/>
      <c r="FI624" s="13"/>
      <c r="FJ624" s="98">
        <f t="shared" si="666"/>
        <v>0</v>
      </c>
      <c r="FK624" s="99">
        <f>FK5</f>
        <v>1</v>
      </c>
      <c r="FL624" s="100"/>
      <c r="FM624" s="110"/>
      <c r="FN624" s="95">
        <f t="shared" si="667"/>
        <v>0</v>
      </c>
      <c r="FO624" s="15"/>
      <c r="FP624" s="24">
        <f t="shared" si="686"/>
        <v>0</v>
      </c>
      <c r="FQ624" s="5">
        <v>0</v>
      </c>
      <c r="FR624" s="8">
        <v>0</v>
      </c>
      <c r="FS624" s="84">
        <f t="shared" si="687"/>
        <v>500</v>
      </c>
      <c r="FT624" s="85">
        <f t="shared" si="688"/>
        <v>500</v>
      </c>
      <c r="FU624" s="85">
        <f t="shared" si="689"/>
        <v>500</v>
      </c>
      <c r="FV624" s="85">
        <f t="shared" si="690"/>
        <v>2.6976</v>
      </c>
      <c r="FW624" s="85">
        <f t="shared" si="691"/>
        <v>500</v>
      </c>
      <c r="FX624" s="85">
        <f t="shared" si="692"/>
        <v>500</v>
      </c>
      <c r="FY624" s="85">
        <f t="shared" si="693"/>
        <v>500</v>
      </c>
      <c r="FZ624" s="85">
        <f t="shared" si="694"/>
        <v>500</v>
      </c>
      <c r="GA624" s="85">
        <f t="shared" si="695"/>
        <v>500</v>
      </c>
      <c r="GB624" s="85">
        <f t="shared" si="696"/>
        <v>500</v>
      </c>
      <c r="GC624" s="85">
        <f t="shared" si="697"/>
        <v>500</v>
      </c>
      <c r="GD624" s="85">
        <f t="shared" si="698"/>
        <v>500</v>
      </c>
      <c r="GE624" s="85">
        <f t="shared" si="699"/>
        <v>500</v>
      </c>
      <c r="GF624" s="85">
        <f t="shared" si="700"/>
        <v>500</v>
      </c>
      <c r="GG624" s="85">
        <f t="shared" si="701"/>
        <v>500</v>
      </c>
      <c r="GH624" s="101">
        <f t="shared" si="668"/>
        <v>1</v>
      </c>
      <c r="GI624" s="102">
        <f t="shared" si="669"/>
        <v>2.6976</v>
      </c>
      <c r="GJ624" s="102">
        <f t="shared" si="670"/>
        <v>2.6976</v>
      </c>
      <c r="GK624" s="79">
        <f>ROW()</f>
        <v>624</v>
      </c>
    </row>
    <row r="625" spans="1:193" s="12" customFormat="1" ht="50.1" customHeight="1">
      <c r="A625" s="17">
        <f>ROW()</f>
        <v>625</v>
      </c>
      <c r="B625" s="32">
        <f t="shared" si="702"/>
        <v>619</v>
      </c>
      <c r="C625" s="33">
        <f t="shared" si="703"/>
        <v>619</v>
      </c>
      <c r="D625" s="31" t="s">
        <v>187</v>
      </c>
      <c r="E625" s="390">
        <f t="shared" si="671"/>
        <v>6.25779</v>
      </c>
      <c r="F625" s="107">
        <f t="shared" si="637"/>
        <v>6.25779</v>
      </c>
      <c r="G625" s="3">
        <v>0</v>
      </c>
      <c r="H625" s="4">
        <v>0</v>
      </c>
      <c r="I625" s="63"/>
      <c r="J625" s="15"/>
      <c r="K625" s="13"/>
      <c r="L625" s="98">
        <f t="shared" si="638"/>
        <v>1</v>
      </c>
      <c r="M625" s="99">
        <f>M5</f>
        <v>0.94499999999999995</v>
      </c>
      <c r="N625" s="100">
        <v>6.6219999999999999</v>
      </c>
      <c r="O625" s="110">
        <v>436294</v>
      </c>
      <c r="P625" s="95">
        <f t="shared" si="639"/>
        <v>6.25779</v>
      </c>
      <c r="Q625" s="15"/>
      <c r="R625" s="24">
        <f t="shared" si="672"/>
        <v>1</v>
      </c>
      <c r="S625" s="25">
        <v>0</v>
      </c>
      <c r="T625" s="63"/>
      <c r="U625" s="15"/>
      <c r="V625" s="13"/>
      <c r="W625" s="98">
        <f t="shared" si="640"/>
        <v>0</v>
      </c>
      <c r="X625" s="99">
        <f>X5</f>
        <v>0.97</v>
      </c>
      <c r="Y625" s="100"/>
      <c r="Z625" s="110"/>
      <c r="AA625" s="95">
        <f t="shared" si="641"/>
        <v>0</v>
      </c>
      <c r="AB625" s="15"/>
      <c r="AC625" s="24">
        <f t="shared" si="673"/>
        <v>0</v>
      </c>
      <c r="AD625" s="5">
        <v>0</v>
      </c>
      <c r="AE625" s="63"/>
      <c r="AF625" s="15"/>
      <c r="AG625" s="13"/>
      <c r="AH625" s="98">
        <f t="shared" si="642"/>
        <v>0</v>
      </c>
      <c r="AI625" s="99">
        <f>AI5</f>
        <v>0.95499999999999996</v>
      </c>
      <c r="AJ625" s="100"/>
      <c r="AK625" s="110"/>
      <c r="AL625" s="95">
        <f t="shared" si="643"/>
        <v>0</v>
      </c>
      <c r="AM625" s="15"/>
      <c r="AN625" s="24">
        <f t="shared" si="674"/>
        <v>0</v>
      </c>
      <c r="AO625" s="5">
        <v>0</v>
      </c>
      <c r="AP625" s="63"/>
      <c r="AQ625" s="15"/>
      <c r="AR625" s="13"/>
      <c r="AS625" s="98">
        <f t="shared" si="644"/>
        <v>0</v>
      </c>
      <c r="AT625" s="99">
        <f>AT5</f>
        <v>0.96</v>
      </c>
      <c r="AU625" s="100"/>
      <c r="AV625" s="110"/>
      <c r="AW625" s="95">
        <f t="shared" si="645"/>
        <v>0</v>
      </c>
      <c r="AX625" s="15"/>
      <c r="AY625" s="24">
        <f t="shared" si="675"/>
        <v>0</v>
      </c>
      <c r="AZ625" s="5">
        <v>0</v>
      </c>
      <c r="BA625" s="63"/>
      <c r="BB625" s="15"/>
      <c r="BC625" s="13"/>
      <c r="BD625" s="98">
        <f t="shared" si="646"/>
        <v>0</v>
      </c>
      <c r="BE625" s="99">
        <f>BE5</f>
        <v>0.98</v>
      </c>
      <c r="BF625" s="100"/>
      <c r="BG625" s="110"/>
      <c r="BH625" s="95">
        <f t="shared" si="647"/>
        <v>0</v>
      </c>
      <c r="BI625" s="15"/>
      <c r="BJ625" s="24">
        <f t="shared" si="676"/>
        <v>0</v>
      </c>
      <c r="BK625" s="5">
        <v>0</v>
      </c>
      <c r="BL625" s="63"/>
      <c r="BM625" s="15"/>
      <c r="BN625" s="13"/>
      <c r="BO625" s="98">
        <f t="shared" si="648"/>
        <v>0</v>
      </c>
      <c r="BP625" s="99">
        <f>BP5</f>
        <v>0.94499999999999995</v>
      </c>
      <c r="BQ625" s="100"/>
      <c r="BR625" s="110"/>
      <c r="BS625" s="95">
        <f t="shared" si="649"/>
        <v>0</v>
      </c>
      <c r="BT625" s="15"/>
      <c r="BU625" s="24">
        <f t="shared" si="677"/>
        <v>0</v>
      </c>
      <c r="BV625" s="5">
        <v>0</v>
      </c>
      <c r="BW625" s="63"/>
      <c r="BX625" s="15"/>
      <c r="BY625" s="13"/>
      <c r="BZ625" s="98">
        <f t="shared" si="650"/>
        <v>0</v>
      </c>
      <c r="CA625" s="99">
        <f>CA5</f>
        <v>1</v>
      </c>
      <c r="CB625" s="100"/>
      <c r="CC625" s="110"/>
      <c r="CD625" s="95">
        <f t="shared" si="651"/>
        <v>0</v>
      </c>
      <c r="CE625" s="15"/>
      <c r="CF625" s="24">
        <f t="shared" si="678"/>
        <v>0</v>
      </c>
      <c r="CG625" s="5">
        <v>0</v>
      </c>
      <c r="CH625" s="63"/>
      <c r="CI625" s="15"/>
      <c r="CJ625" s="13"/>
      <c r="CK625" s="98">
        <f t="shared" si="652"/>
        <v>0</v>
      </c>
      <c r="CL625" s="99">
        <f>CL5</f>
        <v>1</v>
      </c>
      <c r="CM625" s="100"/>
      <c r="CN625" s="110"/>
      <c r="CO625" s="95">
        <f t="shared" si="653"/>
        <v>0</v>
      </c>
      <c r="CP625" s="15"/>
      <c r="CQ625" s="24">
        <f t="shared" si="679"/>
        <v>0</v>
      </c>
      <c r="CR625" s="5">
        <v>0</v>
      </c>
      <c r="CS625" s="63"/>
      <c r="CT625" s="15"/>
      <c r="CU625" s="13"/>
      <c r="CV625" s="98">
        <f t="shared" si="654"/>
        <v>0</v>
      </c>
      <c r="CW625" s="99">
        <f>CW5</f>
        <v>1</v>
      </c>
      <c r="CX625" s="100"/>
      <c r="CY625" s="110"/>
      <c r="CZ625" s="95">
        <f t="shared" si="655"/>
        <v>0</v>
      </c>
      <c r="DA625" s="15"/>
      <c r="DB625" s="24">
        <f t="shared" si="680"/>
        <v>0</v>
      </c>
      <c r="DC625" s="5">
        <v>0</v>
      </c>
      <c r="DD625" s="63"/>
      <c r="DE625" s="15"/>
      <c r="DF625" s="13"/>
      <c r="DG625" s="98">
        <f t="shared" si="656"/>
        <v>0</v>
      </c>
      <c r="DH625" s="99">
        <f>DH5</f>
        <v>1</v>
      </c>
      <c r="DI625" s="100"/>
      <c r="DJ625" s="110"/>
      <c r="DK625" s="95">
        <f t="shared" si="657"/>
        <v>0</v>
      </c>
      <c r="DL625" s="15"/>
      <c r="DM625" s="24">
        <f t="shared" si="681"/>
        <v>0</v>
      </c>
      <c r="DN625" s="5">
        <v>0</v>
      </c>
      <c r="DO625" s="63"/>
      <c r="DP625" s="15"/>
      <c r="DQ625" s="13"/>
      <c r="DR625" s="98">
        <f t="shared" si="658"/>
        <v>0</v>
      </c>
      <c r="DS625" s="99">
        <f>DS5</f>
        <v>1</v>
      </c>
      <c r="DT625" s="100"/>
      <c r="DU625" s="110"/>
      <c r="DV625" s="95">
        <f t="shared" si="659"/>
        <v>0</v>
      </c>
      <c r="DW625" s="15"/>
      <c r="DX625" s="24">
        <f t="shared" si="682"/>
        <v>0</v>
      </c>
      <c r="DY625" s="5">
        <v>0</v>
      </c>
      <c r="DZ625" s="63"/>
      <c r="EA625" s="15"/>
      <c r="EB625" s="13"/>
      <c r="EC625" s="98">
        <f t="shared" si="660"/>
        <v>0</v>
      </c>
      <c r="ED625" s="99">
        <f>ED5</f>
        <v>1</v>
      </c>
      <c r="EE625" s="100"/>
      <c r="EF625" s="110"/>
      <c r="EG625" s="95">
        <f t="shared" si="661"/>
        <v>0</v>
      </c>
      <c r="EH625" s="15"/>
      <c r="EI625" s="24">
        <f t="shared" si="683"/>
        <v>0</v>
      </c>
      <c r="EJ625" s="5">
        <v>0</v>
      </c>
      <c r="EK625" s="63"/>
      <c r="EL625" s="15"/>
      <c r="EM625" s="13"/>
      <c r="EN625" s="98">
        <f t="shared" si="662"/>
        <v>0</v>
      </c>
      <c r="EO625" s="99">
        <f>EO5</f>
        <v>1</v>
      </c>
      <c r="EP625" s="100"/>
      <c r="EQ625" s="110"/>
      <c r="ER625" s="95">
        <f t="shared" si="663"/>
        <v>0</v>
      </c>
      <c r="ES625" s="15"/>
      <c r="ET625" s="24">
        <f t="shared" si="684"/>
        <v>0</v>
      </c>
      <c r="EU625" s="5">
        <v>0</v>
      </c>
      <c r="EV625" s="63"/>
      <c r="EW625" s="15"/>
      <c r="EX625" s="13"/>
      <c r="EY625" s="98">
        <f t="shared" si="664"/>
        <v>0</v>
      </c>
      <c r="EZ625" s="99">
        <f>EZ5</f>
        <v>1</v>
      </c>
      <c r="FA625" s="100"/>
      <c r="FB625" s="110"/>
      <c r="FC625" s="95">
        <f t="shared" si="665"/>
        <v>0</v>
      </c>
      <c r="FD625" s="15"/>
      <c r="FE625" s="24">
        <f t="shared" si="685"/>
        <v>0</v>
      </c>
      <c r="FF625" s="5">
        <v>0</v>
      </c>
      <c r="FG625" s="63"/>
      <c r="FH625" s="15"/>
      <c r="FI625" s="13"/>
      <c r="FJ625" s="98">
        <f t="shared" si="666"/>
        <v>0</v>
      </c>
      <c r="FK625" s="99">
        <f>FK5</f>
        <v>1</v>
      </c>
      <c r="FL625" s="100"/>
      <c r="FM625" s="110"/>
      <c r="FN625" s="95">
        <f t="shared" si="667"/>
        <v>0</v>
      </c>
      <c r="FO625" s="15"/>
      <c r="FP625" s="24">
        <f t="shared" si="686"/>
        <v>0</v>
      </c>
      <c r="FQ625" s="5">
        <v>0</v>
      </c>
      <c r="FR625" s="8">
        <v>0</v>
      </c>
      <c r="FS625" s="84">
        <f t="shared" si="687"/>
        <v>6.25779</v>
      </c>
      <c r="FT625" s="85">
        <f t="shared" si="688"/>
        <v>500</v>
      </c>
      <c r="FU625" s="85">
        <f t="shared" si="689"/>
        <v>500</v>
      </c>
      <c r="FV625" s="85">
        <f t="shared" si="690"/>
        <v>500</v>
      </c>
      <c r="FW625" s="85">
        <f t="shared" si="691"/>
        <v>500</v>
      </c>
      <c r="FX625" s="85">
        <f t="shared" si="692"/>
        <v>500</v>
      </c>
      <c r="FY625" s="85">
        <f t="shared" si="693"/>
        <v>500</v>
      </c>
      <c r="FZ625" s="85">
        <f t="shared" si="694"/>
        <v>500</v>
      </c>
      <c r="GA625" s="85">
        <f t="shared" si="695"/>
        <v>500</v>
      </c>
      <c r="GB625" s="85">
        <f t="shared" si="696"/>
        <v>500</v>
      </c>
      <c r="GC625" s="85">
        <f t="shared" si="697"/>
        <v>500</v>
      </c>
      <c r="GD625" s="85">
        <f t="shared" si="698"/>
        <v>500</v>
      </c>
      <c r="GE625" s="85">
        <f t="shared" si="699"/>
        <v>500</v>
      </c>
      <c r="GF625" s="85">
        <f t="shared" si="700"/>
        <v>500</v>
      </c>
      <c r="GG625" s="85">
        <f t="shared" si="701"/>
        <v>500</v>
      </c>
      <c r="GH625" s="101">
        <f t="shared" si="668"/>
        <v>1</v>
      </c>
      <c r="GI625" s="102">
        <f t="shared" si="669"/>
        <v>6.25779</v>
      </c>
      <c r="GJ625" s="102">
        <f t="shared" si="670"/>
        <v>6.25779</v>
      </c>
      <c r="GK625" s="79">
        <f>ROW()</f>
        <v>625</v>
      </c>
    </row>
    <row r="626" spans="1:193" s="12" customFormat="1" ht="50.1" customHeight="1">
      <c r="A626" s="17">
        <f>ROW()</f>
        <v>626</v>
      </c>
      <c r="B626" s="32">
        <f t="shared" si="702"/>
        <v>620</v>
      </c>
      <c r="C626" s="33">
        <f t="shared" si="703"/>
        <v>620</v>
      </c>
      <c r="D626" s="31" t="s">
        <v>188</v>
      </c>
      <c r="E626" s="390">
        <f t="shared" si="671"/>
        <v>11.808</v>
      </c>
      <c r="F626" s="107">
        <f t="shared" si="637"/>
        <v>11.808</v>
      </c>
      <c r="G626" s="3">
        <v>0</v>
      </c>
      <c r="H626" s="4">
        <v>0</v>
      </c>
      <c r="I626" s="63"/>
      <c r="J626" s="15"/>
      <c r="K626" s="13"/>
      <c r="L626" s="98">
        <f t="shared" si="638"/>
        <v>0</v>
      </c>
      <c r="M626" s="99">
        <f>M5</f>
        <v>0.94499999999999995</v>
      </c>
      <c r="N626" s="100"/>
      <c r="O626" s="110"/>
      <c r="P626" s="95">
        <f t="shared" si="639"/>
        <v>0</v>
      </c>
      <c r="Q626" s="15"/>
      <c r="R626" s="24">
        <f t="shared" si="672"/>
        <v>0</v>
      </c>
      <c r="S626" s="25">
        <v>0</v>
      </c>
      <c r="T626" s="63"/>
      <c r="U626" s="15"/>
      <c r="V626" s="13"/>
      <c r="W626" s="98">
        <f t="shared" si="640"/>
        <v>0</v>
      </c>
      <c r="X626" s="99">
        <f>X5</f>
        <v>0.97</v>
      </c>
      <c r="Y626" s="100"/>
      <c r="Z626" s="110"/>
      <c r="AA626" s="95">
        <f t="shared" si="641"/>
        <v>0</v>
      </c>
      <c r="AB626" s="15"/>
      <c r="AC626" s="24">
        <f t="shared" si="673"/>
        <v>0</v>
      </c>
      <c r="AD626" s="5">
        <v>0</v>
      </c>
      <c r="AE626" s="63"/>
      <c r="AF626" s="15"/>
      <c r="AG626" s="13"/>
      <c r="AH626" s="98">
        <f t="shared" si="642"/>
        <v>0</v>
      </c>
      <c r="AI626" s="99">
        <f>AI5</f>
        <v>0.95499999999999996</v>
      </c>
      <c r="AJ626" s="100"/>
      <c r="AK626" s="110"/>
      <c r="AL626" s="95">
        <f t="shared" si="643"/>
        <v>0</v>
      </c>
      <c r="AM626" s="15"/>
      <c r="AN626" s="24">
        <f t="shared" si="674"/>
        <v>0</v>
      </c>
      <c r="AO626" s="5">
        <v>0</v>
      </c>
      <c r="AP626" s="63"/>
      <c r="AQ626" s="15"/>
      <c r="AR626" s="13"/>
      <c r="AS626" s="98">
        <f t="shared" si="644"/>
        <v>1</v>
      </c>
      <c r="AT626" s="99">
        <f>AT5</f>
        <v>0.96</v>
      </c>
      <c r="AU626" s="100">
        <v>12.3</v>
      </c>
      <c r="AV626" s="110"/>
      <c r="AW626" s="95">
        <f t="shared" si="645"/>
        <v>11.808</v>
      </c>
      <c r="AX626" s="15"/>
      <c r="AY626" s="24">
        <f t="shared" si="675"/>
        <v>1</v>
      </c>
      <c r="AZ626" s="5">
        <v>0</v>
      </c>
      <c r="BA626" s="63"/>
      <c r="BB626" s="15"/>
      <c r="BC626" s="13"/>
      <c r="BD626" s="98">
        <f t="shared" si="646"/>
        <v>0</v>
      </c>
      <c r="BE626" s="99">
        <f>BE5</f>
        <v>0.98</v>
      </c>
      <c r="BF626" s="100"/>
      <c r="BG626" s="110"/>
      <c r="BH626" s="95">
        <f t="shared" si="647"/>
        <v>0</v>
      </c>
      <c r="BI626" s="15"/>
      <c r="BJ626" s="24">
        <f t="shared" si="676"/>
        <v>0</v>
      </c>
      <c r="BK626" s="5">
        <v>0</v>
      </c>
      <c r="BL626" s="63"/>
      <c r="BM626" s="15"/>
      <c r="BN626" s="13"/>
      <c r="BO626" s="98">
        <f t="shared" si="648"/>
        <v>0</v>
      </c>
      <c r="BP626" s="99">
        <f>BP5</f>
        <v>0.94499999999999995</v>
      </c>
      <c r="BQ626" s="100"/>
      <c r="BR626" s="110"/>
      <c r="BS626" s="95">
        <f t="shared" si="649"/>
        <v>0</v>
      </c>
      <c r="BT626" s="15"/>
      <c r="BU626" s="24">
        <f t="shared" si="677"/>
        <v>0</v>
      </c>
      <c r="BV626" s="5">
        <v>0</v>
      </c>
      <c r="BW626" s="63"/>
      <c r="BX626" s="15"/>
      <c r="BY626" s="13"/>
      <c r="BZ626" s="98">
        <f t="shared" si="650"/>
        <v>0</v>
      </c>
      <c r="CA626" s="99">
        <f>CA5</f>
        <v>1</v>
      </c>
      <c r="CB626" s="100"/>
      <c r="CC626" s="110"/>
      <c r="CD626" s="95">
        <f t="shared" si="651"/>
        <v>0</v>
      </c>
      <c r="CE626" s="15"/>
      <c r="CF626" s="24">
        <f t="shared" si="678"/>
        <v>0</v>
      </c>
      <c r="CG626" s="5">
        <v>0</v>
      </c>
      <c r="CH626" s="63"/>
      <c r="CI626" s="15"/>
      <c r="CJ626" s="13"/>
      <c r="CK626" s="98">
        <f t="shared" si="652"/>
        <v>0</v>
      </c>
      <c r="CL626" s="99">
        <f>CL5</f>
        <v>1</v>
      </c>
      <c r="CM626" s="100"/>
      <c r="CN626" s="110"/>
      <c r="CO626" s="95">
        <f t="shared" si="653"/>
        <v>0</v>
      </c>
      <c r="CP626" s="15"/>
      <c r="CQ626" s="24">
        <f t="shared" si="679"/>
        <v>0</v>
      </c>
      <c r="CR626" s="5">
        <v>0</v>
      </c>
      <c r="CS626" s="63"/>
      <c r="CT626" s="15"/>
      <c r="CU626" s="13"/>
      <c r="CV626" s="98">
        <f t="shared" si="654"/>
        <v>0</v>
      </c>
      <c r="CW626" s="99">
        <f>CW5</f>
        <v>1</v>
      </c>
      <c r="CX626" s="100"/>
      <c r="CY626" s="110"/>
      <c r="CZ626" s="95">
        <f t="shared" si="655"/>
        <v>0</v>
      </c>
      <c r="DA626" s="15"/>
      <c r="DB626" s="24">
        <f t="shared" si="680"/>
        <v>0</v>
      </c>
      <c r="DC626" s="5">
        <v>0</v>
      </c>
      <c r="DD626" s="63"/>
      <c r="DE626" s="15"/>
      <c r="DF626" s="13"/>
      <c r="DG626" s="98">
        <f t="shared" si="656"/>
        <v>0</v>
      </c>
      <c r="DH626" s="99">
        <f>DH5</f>
        <v>1</v>
      </c>
      <c r="DI626" s="100"/>
      <c r="DJ626" s="110"/>
      <c r="DK626" s="95">
        <f t="shared" si="657"/>
        <v>0</v>
      </c>
      <c r="DL626" s="15"/>
      <c r="DM626" s="24">
        <f t="shared" si="681"/>
        <v>0</v>
      </c>
      <c r="DN626" s="5">
        <v>0</v>
      </c>
      <c r="DO626" s="63"/>
      <c r="DP626" s="15"/>
      <c r="DQ626" s="13"/>
      <c r="DR626" s="98">
        <f t="shared" si="658"/>
        <v>0</v>
      </c>
      <c r="DS626" s="99">
        <f>DS5</f>
        <v>1</v>
      </c>
      <c r="DT626" s="100"/>
      <c r="DU626" s="110"/>
      <c r="DV626" s="95">
        <f t="shared" si="659"/>
        <v>0</v>
      </c>
      <c r="DW626" s="15"/>
      <c r="DX626" s="24">
        <f t="shared" si="682"/>
        <v>0</v>
      </c>
      <c r="DY626" s="5">
        <v>0</v>
      </c>
      <c r="DZ626" s="63"/>
      <c r="EA626" s="15"/>
      <c r="EB626" s="13"/>
      <c r="EC626" s="98">
        <f t="shared" si="660"/>
        <v>0</v>
      </c>
      <c r="ED626" s="99">
        <f>ED5</f>
        <v>1</v>
      </c>
      <c r="EE626" s="100"/>
      <c r="EF626" s="110"/>
      <c r="EG626" s="95">
        <f t="shared" si="661"/>
        <v>0</v>
      </c>
      <c r="EH626" s="15"/>
      <c r="EI626" s="24">
        <f t="shared" si="683"/>
        <v>0</v>
      </c>
      <c r="EJ626" s="5">
        <v>0</v>
      </c>
      <c r="EK626" s="63"/>
      <c r="EL626" s="15"/>
      <c r="EM626" s="13"/>
      <c r="EN626" s="98">
        <f t="shared" si="662"/>
        <v>0</v>
      </c>
      <c r="EO626" s="99">
        <f>EO5</f>
        <v>1</v>
      </c>
      <c r="EP626" s="100"/>
      <c r="EQ626" s="110"/>
      <c r="ER626" s="95">
        <f t="shared" si="663"/>
        <v>0</v>
      </c>
      <c r="ES626" s="15"/>
      <c r="ET626" s="24">
        <f t="shared" si="684"/>
        <v>0</v>
      </c>
      <c r="EU626" s="5">
        <v>0</v>
      </c>
      <c r="EV626" s="63"/>
      <c r="EW626" s="15"/>
      <c r="EX626" s="13"/>
      <c r="EY626" s="98">
        <f t="shared" si="664"/>
        <v>0</v>
      </c>
      <c r="EZ626" s="99">
        <f>EZ5</f>
        <v>1</v>
      </c>
      <c r="FA626" s="100"/>
      <c r="FB626" s="110"/>
      <c r="FC626" s="95">
        <f t="shared" si="665"/>
        <v>0</v>
      </c>
      <c r="FD626" s="15"/>
      <c r="FE626" s="24">
        <f t="shared" si="685"/>
        <v>0</v>
      </c>
      <c r="FF626" s="5">
        <v>0</v>
      </c>
      <c r="FG626" s="63"/>
      <c r="FH626" s="15"/>
      <c r="FI626" s="13"/>
      <c r="FJ626" s="98">
        <f t="shared" si="666"/>
        <v>0</v>
      </c>
      <c r="FK626" s="99">
        <f>FK5</f>
        <v>1</v>
      </c>
      <c r="FL626" s="100"/>
      <c r="FM626" s="110"/>
      <c r="FN626" s="95">
        <f t="shared" si="667"/>
        <v>0</v>
      </c>
      <c r="FO626" s="15"/>
      <c r="FP626" s="24">
        <f t="shared" si="686"/>
        <v>0</v>
      </c>
      <c r="FQ626" s="5">
        <v>0</v>
      </c>
      <c r="FR626" s="8">
        <v>0</v>
      </c>
      <c r="FS626" s="84">
        <f t="shared" si="687"/>
        <v>500</v>
      </c>
      <c r="FT626" s="85">
        <f t="shared" si="688"/>
        <v>500</v>
      </c>
      <c r="FU626" s="85">
        <f t="shared" si="689"/>
        <v>500</v>
      </c>
      <c r="FV626" s="85">
        <f t="shared" si="690"/>
        <v>11.808</v>
      </c>
      <c r="FW626" s="85">
        <f t="shared" si="691"/>
        <v>500</v>
      </c>
      <c r="FX626" s="85">
        <f t="shared" si="692"/>
        <v>500</v>
      </c>
      <c r="FY626" s="85">
        <f t="shared" si="693"/>
        <v>500</v>
      </c>
      <c r="FZ626" s="85">
        <f t="shared" si="694"/>
        <v>500</v>
      </c>
      <c r="GA626" s="85">
        <f t="shared" si="695"/>
        <v>500</v>
      </c>
      <c r="GB626" s="85">
        <f t="shared" si="696"/>
        <v>500</v>
      </c>
      <c r="GC626" s="85">
        <f t="shared" si="697"/>
        <v>500</v>
      </c>
      <c r="GD626" s="85">
        <f t="shared" si="698"/>
        <v>500</v>
      </c>
      <c r="GE626" s="85">
        <f t="shared" si="699"/>
        <v>500</v>
      </c>
      <c r="GF626" s="85">
        <f t="shared" si="700"/>
        <v>500</v>
      </c>
      <c r="GG626" s="85">
        <f t="shared" si="701"/>
        <v>500</v>
      </c>
      <c r="GH626" s="101">
        <f t="shared" si="668"/>
        <v>1</v>
      </c>
      <c r="GI626" s="102">
        <f t="shared" si="669"/>
        <v>11.808</v>
      </c>
      <c r="GJ626" s="102">
        <f t="shared" si="670"/>
        <v>11.808</v>
      </c>
      <c r="GK626" s="79">
        <f>ROW()</f>
        <v>626</v>
      </c>
    </row>
    <row r="627" spans="1:193" s="12" customFormat="1" ht="50.1" customHeight="1">
      <c r="A627" s="17">
        <f>ROW()</f>
        <v>627</v>
      </c>
      <c r="B627" s="32">
        <f t="shared" si="702"/>
        <v>621</v>
      </c>
      <c r="C627" s="33">
        <f t="shared" si="703"/>
        <v>621</v>
      </c>
      <c r="D627" s="31" t="s">
        <v>189</v>
      </c>
      <c r="E627" s="390">
        <f t="shared" si="671"/>
        <v>2.1736228500000001</v>
      </c>
      <c r="F627" s="107">
        <f t="shared" si="637"/>
        <v>2.4054282125000004</v>
      </c>
      <c r="G627" s="3">
        <v>0</v>
      </c>
      <c r="H627" s="4">
        <v>0</v>
      </c>
      <c r="I627" s="63"/>
      <c r="J627" s="15"/>
      <c r="K627" s="13"/>
      <c r="L627" s="98">
        <f t="shared" si="638"/>
        <v>1</v>
      </c>
      <c r="M627" s="99">
        <f>M5</f>
        <v>0.94499999999999995</v>
      </c>
      <c r="N627" s="100">
        <v>2.4340000000000002</v>
      </c>
      <c r="O627" s="110">
        <v>213475</v>
      </c>
      <c r="P627" s="95">
        <f t="shared" si="639"/>
        <v>2.3001300000000002</v>
      </c>
      <c r="Q627" s="15"/>
      <c r="R627" s="24">
        <f t="shared" si="672"/>
        <v>3</v>
      </c>
      <c r="S627" s="25">
        <v>0</v>
      </c>
      <c r="T627" s="63"/>
      <c r="U627" s="15"/>
      <c r="V627" s="13"/>
      <c r="W627" s="98">
        <f t="shared" si="640"/>
        <v>1</v>
      </c>
      <c r="X627" s="99">
        <f>X5</f>
        <v>0.97</v>
      </c>
      <c r="Y627" s="100">
        <v>2.3479999999999999</v>
      </c>
      <c r="Z627" s="110"/>
      <c r="AA627" s="95">
        <f t="shared" si="641"/>
        <v>2.2775599999999998</v>
      </c>
      <c r="AB627" s="15"/>
      <c r="AC627" s="24">
        <f t="shared" si="673"/>
        <v>2</v>
      </c>
      <c r="AD627" s="5">
        <v>0</v>
      </c>
      <c r="AE627" s="63"/>
      <c r="AF627" s="15"/>
      <c r="AG627" s="13"/>
      <c r="AH627" s="98">
        <f t="shared" si="642"/>
        <v>0</v>
      </c>
      <c r="AI627" s="99">
        <f>AI5</f>
        <v>0.95499999999999996</v>
      </c>
      <c r="AJ627" s="100"/>
      <c r="AK627" s="110"/>
      <c r="AL627" s="95">
        <f t="shared" si="643"/>
        <v>0</v>
      </c>
      <c r="AM627" s="15"/>
      <c r="AN627" s="24">
        <f t="shared" si="674"/>
        <v>0</v>
      </c>
      <c r="AO627" s="5">
        <v>0</v>
      </c>
      <c r="AP627" s="63"/>
      <c r="AQ627" s="15"/>
      <c r="AR627" s="13"/>
      <c r="AS627" s="98">
        <f t="shared" si="644"/>
        <v>1</v>
      </c>
      <c r="AT627" s="99">
        <f>AT5</f>
        <v>0.96</v>
      </c>
      <c r="AU627" s="100">
        <v>2.99</v>
      </c>
      <c r="AV627" s="110"/>
      <c r="AW627" s="95">
        <f t="shared" si="645"/>
        <v>2.8704000000000001</v>
      </c>
      <c r="AX627" s="15"/>
      <c r="AY627" s="24">
        <f t="shared" si="675"/>
        <v>4</v>
      </c>
      <c r="AZ627" s="5">
        <v>0</v>
      </c>
      <c r="BA627" s="63"/>
      <c r="BB627" s="15"/>
      <c r="BC627" s="13"/>
      <c r="BD627" s="98">
        <f t="shared" si="646"/>
        <v>0</v>
      </c>
      <c r="BE627" s="99">
        <f>BE5</f>
        <v>0.98</v>
      </c>
      <c r="BF627" s="100"/>
      <c r="BG627" s="110"/>
      <c r="BH627" s="95">
        <f t="shared" si="647"/>
        <v>0</v>
      </c>
      <c r="BI627" s="15"/>
      <c r="BJ627" s="24">
        <f t="shared" si="676"/>
        <v>0</v>
      </c>
      <c r="BK627" s="5">
        <v>0</v>
      </c>
      <c r="BL627" s="63"/>
      <c r="BM627" s="15"/>
      <c r="BN627" s="13"/>
      <c r="BO627" s="98">
        <f t="shared" si="648"/>
        <v>1</v>
      </c>
      <c r="BP627" s="99">
        <f>BP5</f>
        <v>0.94499999999999995</v>
      </c>
      <c r="BQ627" s="100">
        <v>2.3001300000000002</v>
      </c>
      <c r="BR627" s="110"/>
      <c r="BS627" s="95">
        <f t="shared" si="649"/>
        <v>2.1736228500000001</v>
      </c>
      <c r="BT627" s="15"/>
      <c r="BU627" s="24">
        <f t="shared" si="677"/>
        <v>1</v>
      </c>
      <c r="BV627" s="5">
        <v>0</v>
      </c>
      <c r="BW627" s="63"/>
      <c r="BX627" s="15"/>
      <c r="BY627" s="13"/>
      <c r="BZ627" s="98">
        <f t="shared" si="650"/>
        <v>0</v>
      </c>
      <c r="CA627" s="99">
        <f>CA5</f>
        <v>1</v>
      </c>
      <c r="CB627" s="100"/>
      <c r="CC627" s="110"/>
      <c r="CD627" s="95">
        <f t="shared" si="651"/>
        <v>0</v>
      </c>
      <c r="CE627" s="15"/>
      <c r="CF627" s="24">
        <f t="shared" si="678"/>
        <v>0</v>
      </c>
      <c r="CG627" s="5">
        <v>0</v>
      </c>
      <c r="CH627" s="63"/>
      <c r="CI627" s="15"/>
      <c r="CJ627" s="13"/>
      <c r="CK627" s="98">
        <f t="shared" si="652"/>
        <v>0</v>
      </c>
      <c r="CL627" s="99">
        <f>CL5</f>
        <v>1</v>
      </c>
      <c r="CM627" s="100"/>
      <c r="CN627" s="110"/>
      <c r="CO627" s="95">
        <f t="shared" si="653"/>
        <v>0</v>
      </c>
      <c r="CP627" s="15"/>
      <c r="CQ627" s="24">
        <f t="shared" si="679"/>
        <v>0</v>
      </c>
      <c r="CR627" s="5">
        <v>0</v>
      </c>
      <c r="CS627" s="63"/>
      <c r="CT627" s="15"/>
      <c r="CU627" s="13"/>
      <c r="CV627" s="98">
        <f t="shared" si="654"/>
        <v>0</v>
      </c>
      <c r="CW627" s="99">
        <f>CW5</f>
        <v>1</v>
      </c>
      <c r="CX627" s="100"/>
      <c r="CY627" s="110"/>
      <c r="CZ627" s="95">
        <f t="shared" si="655"/>
        <v>0</v>
      </c>
      <c r="DA627" s="15"/>
      <c r="DB627" s="24">
        <f t="shared" si="680"/>
        <v>0</v>
      </c>
      <c r="DC627" s="5">
        <v>0</v>
      </c>
      <c r="DD627" s="63"/>
      <c r="DE627" s="15"/>
      <c r="DF627" s="13"/>
      <c r="DG627" s="98">
        <f t="shared" si="656"/>
        <v>0</v>
      </c>
      <c r="DH627" s="99">
        <f>DH5</f>
        <v>1</v>
      </c>
      <c r="DI627" s="100"/>
      <c r="DJ627" s="110"/>
      <c r="DK627" s="95">
        <f t="shared" si="657"/>
        <v>0</v>
      </c>
      <c r="DL627" s="15"/>
      <c r="DM627" s="24">
        <f t="shared" si="681"/>
        <v>0</v>
      </c>
      <c r="DN627" s="5">
        <v>0</v>
      </c>
      <c r="DO627" s="63"/>
      <c r="DP627" s="15"/>
      <c r="DQ627" s="13"/>
      <c r="DR627" s="98">
        <f t="shared" si="658"/>
        <v>0</v>
      </c>
      <c r="DS627" s="99">
        <f>DS5</f>
        <v>1</v>
      </c>
      <c r="DT627" s="100"/>
      <c r="DU627" s="110"/>
      <c r="DV627" s="95">
        <f t="shared" si="659"/>
        <v>0</v>
      </c>
      <c r="DW627" s="15"/>
      <c r="DX627" s="24">
        <f t="shared" si="682"/>
        <v>0</v>
      </c>
      <c r="DY627" s="5">
        <v>0</v>
      </c>
      <c r="DZ627" s="63"/>
      <c r="EA627" s="15"/>
      <c r="EB627" s="13"/>
      <c r="EC627" s="98">
        <f t="shared" si="660"/>
        <v>0</v>
      </c>
      <c r="ED627" s="99">
        <f>ED5</f>
        <v>1</v>
      </c>
      <c r="EE627" s="100"/>
      <c r="EF627" s="110"/>
      <c r="EG627" s="95">
        <f t="shared" si="661"/>
        <v>0</v>
      </c>
      <c r="EH627" s="15"/>
      <c r="EI627" s="24">
        <f t="shared" si="683"/>
        <v>0</v>
      </c>
      <c r="EJ627" s="5">
        <v>0</v>
      </c>
      <c r="EK627" s="63"/>
      <c r="EL627" s="15"/>
      <c r="EM627" s="13"/>
      <c r="EN627" s="98">
        <f t="shared" si="662"/>
        <v>0</v>
      </c>
      <c r="EO627" s="99">
        <f>EO5</f>
        <v>1</v>
      </c>
      <c r="EP627" s="100"/>
      <c r="EQ627" s="110"/>
      <c r="ER627" s="95">
        <f t="shared" si="663"/>
        <v>0</v>
      </c>
      <c r="ES627" s="15"/>
      <c r="ET627" s="24">
        <f t="shared" si="684"/>
        <v>0</v>
      </c>
      <c r="EU627" s="5">
        <v>0</v>
      </c>
      <c r="EV627" s="63"/>
      <c r="EW627" s="15"/>
      <c r="EX627" s="13"/>
      <c r="EY627" s="98">
        <f t="shared" si="664"/>
        <v>0</v>
      </c>
      <c r="EZ627" s="99">
        <f>EZ5</f>
        <v>1</v>
      </c>
      <c r="FA627" s="100"/>
      <c r="FB627" s="110"/>
      <c r="FC627" s="95">
        <f t="shared" si="665"/>
        <v>0</v>
      </c>
      <c r="FD627" s="15"/>
      <c r="FE627" s="24">
        <f t="shared" si="685"/>
        <v>0</v>
      </c>
      <c r="FF627" s="5">
        <v>0</v>
      </c>
      <c r="FG627" s="63"/>
      <c r="FH627" s="15"/>
      <c r="FI627" s="13"/>
      <c r="FJ627" s="98">
        <f t="shared" si="666"/>
        <v>0</v>
      </c>
      <c r="FK627" s="99">
        <f>FK5</f>
        <v>1</v>
      </c>
      <c r="FL627" s="100"/>
      <c r="FM627" s="110"/>
      <c r="FN627" s="95">
        <f t="shared" si="667"/>
        <v>0</v>
      </c>
      <c r="FO627" s="15"/>
      <c r="FP627" s="24">
        <f t="shared" si="686"/>
        <v>0</v>
      </c>
      <c r="FQ627" s="5">
        <v>0</v>
      </c>
      <c r="FR627" s="8">
        <v>0</v>
      </c>
      <c r="FS627" s="84">
        <f t="shared" si="687"/>
        <v>2.3001300000000002</v>
      </c>
      <c r="FT627" s="85">
        <f t="shared" si="688"/>
        <v>2.2775599999999998</v>
      </c>
      <c r="FU627" s="85">
        <f t="shared" si="689"/>
        <v>500</v>
      </c>
      <c r="FV627" s="85">
        <f t="shared" si="690"/>
        <v>2.8704000000000001</v>
      </c>
      <c r="FW627" s="85">
        <f t="shared" si="691"/>
        <v>500</v>
      </c>
      <c r="FX627" s="85">
        <f t="shared" si="692"/>
        <v>2.1736228500000001</v>
      </c>
      <c r="FY627" s="85">
        <f t="shared" si="693"/>
        <v>500</v>
      </c>
      <c r="FZ627" s="85">
        <f t="shared" si="694"/>
        <v>500</v>
      </c>
      <c r="GA627" s="85">
        <f t="shared" si="695"/>
        <v>500</v>
      </c>
      <c r="GB627" s="85">
        <f t="shared" si="696"/>
        <v>500</v>
      </c>
      <c r="GC627" s="85">
        <f t="shared" si="697"/>
        <v>500</v>
      </c>
      <c r="GD627" s="85">
        <f t="shared" si="698"/>
        <v>500</v>
      </c>
      <c r="GE627" s="85">
        <f t="shared" si="699"/>
        <v>500</v>
      </c>
      <c r="GF627" s="85">
        <f t="shared" si="700"/>
        <v>500</v>
      </c>
      <c r="GG627" s="85">
        <f t="shared" si="701"/>
        <v>500</v>
      </c>
      <c r="GH627" s="101">
        <f t="shared" si="668"/>
        <v>4</v>
      </c>
      <c r="GI627" s="102">
        <f t="shared" si="669"/>
        <v>9.6217128500000015</v>
      </c>
      <c r="GJ627" s="102">
        <f t="shared" si="670"/>
        <v>2.4054282125000004</v>
      </c>
      <c r="GK627" s="79">
        <f>ROW()</f>
        <v>627</v>
      </c>
    </row>
    <row r="628" spans="1:193" s="12" customFormat="1" ht="50.1" customHeight="1">
      <c r="A628" s="17">
        <f>ROW()</f>
        <v>628</v>
      </c>
      <c r="B628" s="32">
        <f t="shared" si="702"/>
        <v>622</v>
      </c>
      <c r="C628" s="33">
        <f t="shared" si="703"/>
        <v>622</v>
      </c>
      <c r="D628" s="31" t="s">
        <v>190</v>
      </c>
      <c r="E628" s="390">
        <f t="shared" si="671"/>
        <v>2.1727298249999993</v>
      </c>
      <c r="F628" s="107">
        <f t="shared" si="637"/>
        <v>2.2359574124999995</v>
      </c>
      <c r="G628" s="3">
        <v>0</v>
      </c>
      <c r="H628" s="4">
        <v>0</v>
      </c>
      <c r="I628" s="63"/>
      <c r="J628" s="15"/>
      <c r="K628" s="13"/>
      <c r="L628" s="98">
        <f t="shared" si="638"/>
        <v>1</v>
      </c>
      <c r="M628" s="99">
        <f>M5</f>
        <v>0.94499999999999995</v>
      </c>
      <c r="N628" s="100">
        <v>2.4329999999999998</v>
      </c>
      <c r="O628" s="110">
        <v>213470</v>
      </c>
      <c r="P628" s="95">
        <f t="shared" si="639"/>
        <v>2.2991849999999996</v>
      </c>
      <c r="Q628" s="15"/>
      <c r="R628" s="24">
        <f t="shared" si="672"/>
        <v>2</v>
      </c>
      <c r="S628" s="25">
        <v>0</v>
      </c>
      <c r="T628" s="63"/>
      <c r="U628" s="15"/>
      <c r="V628" s="13"/>
      <c r="W628" s="98">
        <f t="shared" si="640"/>
        <v>0</v>
      </c>
      <c r="X628" s="99">
        <f>X5</f>
        <v>0.97</v>
      </c>
      <c r="Y628" s="100"/>
      <c r="Z628" s="110"/>
      <c r="AA628" s="95">
        <f t="shared" si="641"/>
        <v>0</v>
      </c>
      <c r="AB628" s="15"/>
      <c r="AC628" s="24">
        <f t="shared" si="673"/>
        <v>0</v>
      </c>
      <c r="AD628" s="5">
        <v>0</v>
      </c>
      <c r="AE628" s="63"/>
      <c r="AF628" s="15"/>
      <c r="AG628" s="13"/>
      <c r="AH628" s="98">
        <f t="shared" si="642"/>
        <v>0</v>
      </c>
      <c r="AI628" s="99">
        <f>AI5</f>
        <v>0.95499999999999996</v>
      </c>
      <c r="AJ628" s="100"/>
      <c r="AK628" s="110"/>
      <c r="AL628" s="95">
        <f t="shared" si="643"/>
        <v>0</v>
      </c>
      <c r="AM628" s="15"/>
      <c r="AN628" s="24">
        <f t="shared" si="674"/>
        <v>0</v>
      </c>
      <c r="AO628" s="5">
        <v>0</v>
      </c>
      <c r="AP628" s="63"/>
      <c r="AQ628" s="15"/>
      <c r="AR628" s="13"/>
      <c r="AS628" s="98">
        <f t="shared" si="644"/>
        <v>0</v>
      </c>
      <c r="AT628" s="99">
        <f>AT5</f>
        <v>0.96</v>
      </c>
      <c r="AU628" s="100"/>
      <c r="AV628" s="110"/>
      <c r="AW628" s="95">
        <f t="shared" si="645"/>
        <v>0</v>
      </c>
      <c r="AX628" s="15"/>
      <c r="AY628" s="24">
        <f t="shared" si="675"/>
        <v>0</v>
      </c>
      <c r="AZ628" s="5">
        <v>0</v>
      </c>
      <c r="BA628" s="63"/>
      <c r="BB628" s="15"/>
      <c r="BC628" s="13"/>
      <c r="BD628" s="98">
        <f t="shared" si="646"/>
        <v>0</v>
      </c>
      <c r="BE628" s="99">
        <f>BE5</f>
        <v>0.98</v>
      </c>
      <c r="BF628" s="100"/>
      <c r="BG628" s="110"/>
      <c r="BH628" s="95">
        <f t="shared" si="647"/>
        <v>0</v>
      </c>
      <c r="BI628" s="15"/>
      <c r="BJ628" s="24">
        <f t="shared" si="676"/>
        <v>0</v>
      </c>
      <c r="BK628" s="5">
        <v>0</v>
      </c>
      <c r="BL628" s="63"/>
      <c r="BM628" s="15"/>
      <c r="BN628" s="13"/>
      <c r="BO628" s="98">
        <f t="shared" si="648"/>
        <v>1</v>
      </c>
      <c r="BP628" s="99">
        <f>BP5</f>
        <v>0.94499999999999995</v>
      </c>
      <c r="BQ628" s="100">
        <v>2.2991849999999996</v>
      </c>
      <c r="BR628" s="110"/>
      <c r="BS628" s="95">
        <f t="shared" si="649"/>
        <v>2.1727298249999993</v>
      </c>
      <c r="BT628" s="15"/>
      <c r="BU628" s="24">
        <f t="shared" si="677"/>
        <v>1</v>
      </c>
      <c r="BV628" s="5">
        <v>0</v>
      </c>
      <c r="BW628" s="63"/>
      <c r="BX628" s="15"/>
      <c r="BY628" s="13"/>
      <c r="BZ628" s="98">
        <f t="shared" si="650"/>
        <v>0</v>
      </c>
      <c r="CA628" s="99">
        <f>CA5</f>
        <v>1</v>
      </c>
      <c r="CB628" s="100"/>
      <c r="CC628" s="110"/>
      <c r="CD628" s="95">
        <f t="shared" si="651"/>
        <v>0</v>
      </c>
      <c r="CE628" s="15"/>
      <c r="CF628" s="24">
        <f t="shared" si="678"/>
        <v>0</v>
      </c>
      <c r="CG628" s="5">
        <v>0</v>
      </c>
      <c r="CH628" s="63"/>
      <c r="CI628" s="15"/>
      <c r="CJ628" s="13"/>
      <c r="CK628" s="98">
        <f t="shared" si="652"/>
        <v>0</v>
      </c>
      <c r="CL628" s="99">
        <f>CL5</f>
        <v>1</v>
      </c>
      <c r="CM628" s="100"/>
      <c r="CN628" s="110"/>
      <c r="CO628" s="95">
        <f t="shared" si="653"/>
        <v>0</v>
      </c>
      <c r="CP628" s="15"/>
      <c r="CQ628" s="24">
        <f t="shared" si="679"/>
        <v>0</v>
      </c>
      <c r="CR628" s="5">
        <v>0</v>
      </c>
      <c r="CS628" s="63"/>
      <c r="CT628" s="15"/>
      <c r="CU628" s="13"/>
      <c r="CV628" s="98">
        <f t="shared" si="654"/>
        <v>0</v>
      </c>
      <c r="CW628" s="99">
        <f>CW5</f>
        <v>1</v>
      </c>
      <c r="CX628" s="100"/>
      <c r="CY628" s="110"/>
      <c r="CZ628" s="95">
        <f t="shared" si="655"/>
        <v>0</v>
      </c>
      <c r="DA628" s="15"/>
      <c r="DB628" s="24">
        <f t="shared" si="680"/>
        <v>0</v>
      </c>
      <c r="DC628" s="5">
        <v>0</v>
      </c>
      <c r="DD628" s="63"/>
      <c r="DE628" s="15"/>
      <c r="DF628" s="13"/>
      <c r="DG628" s="98">
        <f t="shared" si="656"/>
        <v>0</v>
      </c>
      <c r="DH628" s="99">
        <f>DH5</f>
        <v>1</v>
      </c>
      <c r="DI628" s="100"/>
      <c r="DJ628" s="110"/>
      <c r="DK628" s="95">
        <f t="shared" si="657"/>
        <v>0</v>
      </c>
      <c r="DL628" s="15"/>
      <c r="DM628" s="24">
        <f t="shared" si="681"/>
        <v>0</v>
      </c>
      <c r="DN628" s="5">
        <v>0</v>
      </c>
      <c r="DO628" s="63"/>
      <c r="DP628" s="15"/>
      <c r="DQ628" s="13"/>
      <c r="DR628" s="98">
        <f t="shared" si="658"/>
        <v>0</v>
      </c>
      <c r="DS628" s="99">
        <f>DS5</f>
        <v>1</v>
      </c>
      <c r="DT628" s="100"/>
      <c r="DU628" s="110"/>
      <c r="DV628" s="95">
        <f t="shared" si="659"/>
        <v>0</v>
      </c>
      <c r="DW628" s="15"/>
      <c r="DX628" s="24">
        <f t="shared" si="682"/>
        <v>0</v>
      </c>
      <c r="DY628" s="5">
        <v>0</v>
      </c>
      <c r="DZ628" s="63"/>
      <c r="EA628" s="15"/>
      <c r="EB628" s="13"/>
      <c r="EC628" s="98">
        <f t="shared" si="660"/>
        <v>0</v>
      </c>
      <c r="ED628" s="99">
        <f>ED5</f>
        <v>1</v>
      </c>
      <c r="EE628" s="100"/>
      <c r="EF628" s="110"/>
      <c r="EG628" s="95">
        <f t="shared" si="661"/>
        <v>0</v>
      </c>
      <c r="EH628" s="15"/>
      <c r="EI628" s="24">
        <f t="shared" si="683"/>
        <v>0</v>
      </c>
      <c r="EJ628" s="5">
        <v>0</v>
      </c>
      <c r="EK628" s="63"/>
      <c r="EL628" s="15"/>
      <c r="EM628" s="13"/>
      <c r="EN628" s="98">
        <f t="shared" si="662"/>
        <v>0</v>
      </c>
      <c r="EO628" s="99">
        <f>EO5</f>
        <v>1</v>
      </c>
      <c r="EP628" s="100"/>
      <c r="EQ628" s="110"/>
      <c r="ER628" s="95">
        <f t="shared" si="663"/>
        <v>0</v>
      </c>
      <c r="ES628" s="15"/>
      <c r="ET628" s="24">
        <f t="shared" si="684"/>
        <v>0</v>
      </c>
      <c r="EU628" s="5">
        <v>0</v>
      </c>
      <c r="EV628" s="63"/>
      <c r="EW628" s="15"/>
      <c r="EX628" s="13"/>
      <c r="EY628" s="98">
        <f t="shared" si="664"/>
        <v>0</v>
      </c>
      <c r="EZ628" s="99">
        <f>EZ5</f>
        <v>1</v>
      </c>
      <c r="FA628" s="100"/>
      <c r="FB628" s="110"/>
      <c r="FC628" s="95">
        <f t="shared" si="665"/>
        <v>0</v>
      </c>
      <c r="FD628" s="15"/>
      <c r="FE628" s="24">
        <f t="shared" si="685"/>
        <v>0</v>
      </c>
      <c r="FF628" s="5">
        <v>0</v>
      </c>
      <c r="FG628" s="63"/>
      <c r="FH628" s="15"/>
      <c r="FI628" s="13"/>
      <c r="FJ628" s="98">
        <f t="shared" si="666"/>
        <v>0</v>
      </c>
      <c r="FK628" s="99">
        <f>FK5</f>
        <v>1</v>
      </c>
      <c r="FL628" s="100"/>
      <c r="FM628" s="110"/>
      <c r="FN628" s="95">
        <f t="shared" si="667"/>
        <v>0</v>
      </c>
      <c r="FO628" s="15"/>
      <c r="FP628" s="24">
        <f t="shared" si="686"/>
        <v>0</v>
      </c>
      <c r="FQ628" s="5">
        <v>0</v>
      </c>
      <c r="FR628" s="8">
        <v>0</v>
      </c>
      <c r="FS628" s="84">
        <f t="shared" si="687"/>
        <v>2.2991849999999996</v>
      </c>
      <c r="FT628" s="85">
        <f t="shared" si="688"/>
        <v>500</v>
      </c>
      <c r="FU628" s="85">
        <f t="shared" si="689"/>
        <v>500</v>
      </c>
      <c r="FV628" s="85">
        <f t="shared" si="690"/>
        <v>500</v>
      </c>
      <c r="FW628" s="85">
        <f t="shared" si="691"/>
        <v>500</v>
      </c>
      <c r="FX628" s="85">
        <f t="shared" si="692"/>
        <v>2.1727298249999993</v>
      </c>
      <c r="FY628" s="85">
        <f t="shared" si="693"/>
        <v>500</v>
      </c>
      <c r="FZ628" s="85">
        <f t="shared" si="694"/>
        <v>500</v>
      </c>
      <c r="GA628" s="85">
        <f t="shared" si="695"/>
        <v>500</v>
      </c>
      <c r="GB628" s="85">
        <f t="shared" si="696"/>
        <v>500</v>
      </c>
      <c r="GC628" s="85">
        <f t="shared" si="697"/>
        <v>500</v>
      </c>
      <c r="GD628" s="85">
        <f t="shared" si="698"/>
        <v>500</v>
      </c>
      <c r="GE628" s="85">
        <f t="shared" si="699"/>
        <v>500</v>
      </c>
      <c r="GF628" s="85">
        <f t="shared" si="700"/>
        <v>500</v>
      </c>
      <c r="GG628" s="85">
        <f t="shared" si="701"/>
        <v>500</v>
      </c>
      <c r="GH628" s="101">
        <f t="shared" si="668"/>
        <v>2</v>
      </c>
      <c r="GI628" s="102">
        <f t="shared" si="669"/>
        <v>4.4719148249999989</v>
      </c>
      <c r="GJ628" s="102">
        <f t="shared" si="670"/>
        <v>2.2359574124999995</v>
      </c>
      <c r="GK628" s="79">
        <f>ROW()</f>
        <v>628</v>
      </c>
    </row>
    <row r="629" spans="1:193" s="12" customFormat="1" ht="50.1" customHeight="1">
      <c r="A629" s="17">
        <f>ROW()</f>
        <v>629</v>
      </c>
      <c r="B629" s="32">
        <f t="shared" si="702"/>
        <v>623</v>
      </c>
      <c r="C629" s="33">
        <f t="shared" si="703"/>
        <v>623</v>
      </c>
      <c r="D629" s="31" t="s">
        <v>191</v>
      </c>
      <c r="E629" s="390">
        <f t="shared" si="671"/>
        <v>0.94079999999999997</v>
      </c>
      <c r="F629" s="107">
        <f t="shared" si="637"/>
        <v>0.94079999999999997</v>
      </c>
      <c r="G629" s="3">
        <v>0</v>
      </c>
      <c r="H629" s="4">
        <v>0</v>
      </c>
      <c r="I629" s="63"/>
      <c r="J629" s="15"/>
      <c r="K629" s="13"/>
      <c r="L629" s="98">
        <f t="shared" si="638"/>
        <v>0</v>
      </c>
      <c r="M629" s="99">
        <f>M5</f>
        <v>0.94499999999999995</v>
      </c>
      <c r="N629" s="100"/>
      <c r="O629" s="110"/>
      <c r="P629" s="95">
        <f t="shared" si="639"/>
        <v>0</v>
      </c>
      <c r="Q629" s="15"/>
      <c r="R629" s="24">
        <f t="shared" si="672"/>
        <v>0</v>
      </c>
      <c r="S629" s="25">
        <v>0</v>
      </c>
      <c r="T629" s="63"/>
      <c r="U629" s="15"/>
      <c r="V629" s="13"/>
      <c r="W629" s="98">
        <f t="shared" si="640"/>
        <v>0</v>
      </c>
      <c r="X629" s="99">
        <f>X5</f>
        <v>0.97</v>
      </c>
      <c r="Y629" s="100"/>
      <c r="Z629" s="110"/>
      <c r="AA629" s="95">
        <f t="shared" si="641"/>
        <v>0</v>
      </c>
      <c r="AB629" s="15"/>
      <c r="AC629" s="24">
        <f t="shared" si="673"/>
        <v>0</v>
      </c>
      <c r="AD629" s="5">
        <v>0</v>
      </c>
      <c r="AE629" s="63"/>
      <c r="AF629" s="15"/>
      <c r="AG629" s="13"/>
      <c r="AH629" s="98">
        <f t="shared" si="642"/>
        <v>0</v>
      </c>
      <c r="AI629" s="99">
        <f>AI5</f>
        <v>0.95499999999999996</v>
      </c>
      <c r="AJ629" s="100"/>
      <c r="AK629" s="110"/>
      <c r="AL629" s="95">
        <f t="shared" si="643"/>
        <v>0</v>
      </c>
      <c r="AM629" s="15"/>
      <c r="AN629" s="24">
        <f t="shared" si="674"/>
        <v>0</v>
      </c>
      <c r="AO629" s="5">
        <v>0</v>
      </c>
      <c r="AP629" s="63"/>
      <c r="AQ629" s="15"/>
      <c r="AR629" s="13"/>
      <c r="AS629" s="98">
        <f t="shared" si="644"/>
        <v>1</v>
      </c>
      <c r="AT629" s="99">
        <f>AT5</f>
        <v>0.96</v>
      </c>
      <c r="AU629" s="100">
        <v>0.98</v>
      </c>
      <c r="AV629" s="110"/>
      <c r="AW629" s="95">
        <f t="shared" si="645"/>
        <v>0.94079999999999997</v>
      </c>
      <c r="AX629" s="15"/>
      <c r="AY629" s="24">
        <f t="shared" si="675"/>
        <v>1</v>
      </c>
      <c r="AZ629" s="5">
        <v>0</v>
      </c>
      <c r="BA629" s="63"/>
      <c r="BB629" s="15"/>
      <c r="BC629" s="13"/>
      <c r="BD629" s="98">
        <f t="shared" si="646"/>
        <v>0</v>
      </c>
      <c r="BE629" s="99">
        <f>BE5</f>
        <v>0.98</v>
      </c>
      <c r="BF629" s="100"/>
      <c r="BG629" s="110"/>
      <c r="BH629" s="95">
        <f t="shared" si="647"/>
        <v>0</v>
      </c>
      <c r="BI629" s="15"/>
      <c r="BJ629" s="24">
        <f t="shared" si="676"/>
        <v>0</v>
      </c>
      <c r="BK629" s="5">
        <v>0</v>
      </c>
      <c r="BL629" s="63"/>
      <c r="BM629" s="15"/>
      <c r="BN629" s="13"/>
      <c r="BO629" s="98">
        <f t="shared" si="648"/>
        <v>0</v>
      </c>
      <c r="BP629" s="99">
        <f>BP5</f>
        <v>0.94499999999999995</v>
      </c>
      <c r="BQ629" s="100">
        <v>0</v>
      </c>
      <c r="BR629" s="110"/>
      <c r="BS629" s="95">
        <f t="shared" si="649"/>
        <v>0</v>
      </c>
      <c r="BT629" s="15"/>
      <c r="BU629" s="24">
        <f t="shared" si="677"/>
        <v>0</v>
      </c>
      <c r="BV629" s="5">
        <v>0</v>
      </c>
      <c r="BW629" s="63"/>
      <c r="BX629" s="15"/>
      <c r="BY629" s="13"/>
      <c r="BZ629" s="98">
        <f t="shared" si="650"/>
        <v>0</v>
      </c>
      <c r="CA629" s="99">
        <f>CA5</f>
        <v>1</v>
      </c>
      <c r="CB629" s="100"/>
      <c r="CC629" s="110"/>
      <c r="CD629" s="95">
        <f t="shared" si="651"/>
        <v>0</v>
      </c>
      <c r="CE629" s="15"/>
      <c r="CF629" s="24">
        <f t="shared" si="678"/>
        <v>0</v>
      </c>
      <c r="CG629" s="5">
        <v>0</v>
      </c>
      <c r="CH629" s="63"/>
      <c r="CI629" s="15"/>
      <c r="CJ629" s="13"/>
      <c r="CK629" s="98">
        <f t="shared" si="652"/>
        <v>0</v>
      </c>
      <c r="CL629" s="99">
        <f>CL5</f>
        <v>1</v>
      </c>
      <c r="CM629" s="100"/>
      <c r="CN629" s="110"/>
      <c r="CO629" s="95">
        <f t="shared" si="653"/>
        <v>0</v>
      </c>
      <c r="CP629" s="15"/>
      <c r="CQ629" s="24">
        <f t="shared" si="679"/>
        <v>0</v>
      </c>
      <c r="CR629" s="5">
        <v>0</v>
      </c>
      <c r="CS629" s="63"/>
      <c r="CT629" s="15"/>
      <c r="CU629" s="13"/>
      <c r="CV629" s="98">
        <f t="shared" si="654"/>
        <v>0</v>
      </c>
      <c r="CW629" s="99">
        <f>CW5</f>
        <v>1</v>
      </c>
      <c r="CX629" s="100"/>
      <c r="CY629" s="110"/>
      <c r="CZ629" s="95">
        <f t="shared" si="655"/>
        <v>0</v>
      </c>
      <c r="DA629" s="15"/>
      <c r="DB629" s="24">
        <f t="shared" si="680"/>
        <v>0</v>
      </c>
      <c r="DC629" s="5">
        <v>0</v>
      </c>
      <c r="DD629" s="63"/>
      <c r="DE629" s="15"/>
      <c r="DF629" s="13"/>
      <c r="DG629" s="98">
        <f t="shared" si="656"/>
        <v>0</v>
      </c>
      <c r="DH629" s="99">
        <f>DH5</f>
        <v>1</v>
      </c>
      <c r="DI629" s="100"/>
      <c r="DJ629" s="110"/>
      <c r="DK629" s="95">
        <f t="shared" si="657"/>
        <v>0</v>
      </c>
      <c r="DL629" s="15"/>
      <c r="DM629" s="24">
        <f t="shared" si="681"/>
        <v>0</v>
      </c>
      <c r="DN629" s="5">
        <v>0</v>
      </c>
      <c r="DO629" s="63"/>
      <c r="DP629" s="15"/>
      <c r="DQ629" s="13"/>
      <c r="DR629" s="98">
        <f t="shared" si="658"/>
        <v>0</v>
      </c>
      <c r="DS629" s="99">
        <f>DS5</f>
        <v>1</v>
      </c>
      <c r="DT629" s="100"/>
      <c r="DU629" s="110"/>
      <c r="DV629" s="95">
        <f t="shared" si="659"/>
        <v>0</v>
      </c>
      <c r="DW629" s="15"/>
      <c r="DX629" s="24">
        <f t="shared" si="682"/>
        <v>0</v>
      </c>
      <c r="DY629" s="5">
        <v>0</v>
      </c>
      <c r="DZ629" s="63"/>
      <c r="EA629" s="15"/>
      <c r="EB629" s="13"/>
      <c r="EC629" s="98">
        <f t="shared" si="660"/>
        <v>0</v>
      </c>
      <c r="ED629" s="99">
        <f>ED5</f>
        <v>1</v>
      </c>
      <c r="EE629" s="100"/>
      <c r="EF629" s="110"/>
      <c r="EG629" s="95">
        <f t="shared" si="661"/>
        <v>0</v>
      </c>
      <c r="EH629" s="15"/>
      <c r="EI629" s="24">
        <f t="shared" si="683"/>
        <v>0</v>
      </c>
      <c r="EJ629" s="5">
        <v>0</v>
      </c>
      <c r="EK629" s="63"/>
      <c r="EL629" s="15"/>
      <c r="EM629" s="13"/>
      <c r="EN629" s="98">
        <f t="shared" si="662"/>
        <v>0</v>
      </c>
      <c r="EO629" s="99">
        <f>EO5</f>
        <v>1</v>
      </c>
      <c r="EP629" s="100"/>
      <c r="EQ629" s="110"/>
      <c r="ER629" s="95">
        <f t="shared" si="663"/>
        <v>0</v>
      </c>
      <c r="ES629" s="15"/>
      <c r="ET629" s="24">
        <f t="shared" si="684"/>
        <v>0</v>
      </c>
      <c r="EU629" s="5">
        <v>0</v>
      </c>
      <c r="EV629" s="63"/>
      <c r="EW629" s="15"/>
      <c r="EX629" s="13"/>
      <c r="EY629" s="98">
        <f t="shared" si="664"/>
        <v>0</v>
      </c>
      <c r="EZ629" s="99">
        <f>EZ5</f>
        <v>1</v>
      </c>
      <c r="FA629" s="100"/>
      <c r="FB629" s="110"/>
      <c r="FC629" s="95">
        <f t="shared" si="665"/>
        <v>0</v>
      </c>
      <c r="FD629" s="15"/>
      <c r="FE629" s="24">
        <f t="shared" si="685"/>
        <v>0</v>
      </c>
      <c r="FF629" s="5">
        <v>0</v>
      </c>
      <c r="FG629" s="63"/>
      <c r="FH629" s="15"/>
      <c r="FI629" s="13"/>
      <c r="FJ629" s="98">
        <f t="shared" si="666"/>
        <v>0</v>
      </c>
      <c r="FK629" s="99">
        <f>FK5</f>
        <v>1</v>
      </c>
      <c r="FL629" s="100"/>
      <c r="FM629" s="110"/>
      <c r="FN629" s="95">
        <f t="shared" si="667"/>
        <v>0</v>
      </c>
      <c r="FO629" s="15"/>
      <c r="FP629" s="24">
        <f t="shared" si="686"/>
        <v>0</v>
      </c>
      <c r="FQ629" s="5">
        <v>0</v>
      </c>
      <c r="FR629" s="8">
        <v>0</v>
      </c>
      <c r="FS629" s="84">
        <f t="shared" si="687"/>
        <v>500</v>
      </c>
      <c r="FT629" s="85">
        <f t="shared" si="688"/>
        <v>500</v>
      </c>
      <c r="FU629" s="85">
        <f t="shared" si="689"/>
        <v>500</v>
      </c>
      <c r="FV629" s="85">
        <f t="shared" si="690"/>
        <v>0.94079999999999997</v>
      </c>
      <c r="FW629" s="85">
        <f t="shared" si="691"/>
        <v>500</v>
      </c>
      <c r="FX629" s="85">
        <f t="shared" si="692"/>
        <v>500</v>
      </c>
      <c r="FY629" s="85">
        <f t="shared" si="693"/>
        <v>500</v>
      </c>
      <c r="FZ629" s="85">
        <f t="shared" si="694"/>
        <v>500</v>
      </c>
      <c r="GA629" s="85">
        <f t="shared" si="695"/>
        <v>500</v>
      </c>
      <c r="GB629" s="85">
        <f t="shared" si="696"/>
        <v>500</v>
      </c>
      <c r="GC629" s="85">
        <f t="shared" si="697"/>
        <v>500</v>
      </c>
      <c r="GD629" s="85">
        <f t="shared" si="698"/>
        <v>500</v>
      </c>
      <c r="GE629" s="85">
        <f t="shared" si="699"/>
        <v>500</v>
      </c>
      <c r="GF629" s="85">
        <f t="shared" si="700"/>
        <v>500</v>
      </c>
      <c r="GG629" s="85">
        <f t="shared" si="701"/>
        <v>500</v>
      </c>
      <c r="GH629" s="101">
        <f t="shared" si="668"/>
        <v>1</v>
      </c>
      <c r="GI629" s="102">
        <f t="shared" si="669"/>
        <v>0.94079999999999997</v>
      </c>
      <c r="GJ629" s="102">
        <f t="shared" si="670"/>
        <v>0.94079999999999997</v>
      </c>
      <c r="GK629" s="79">
        <f>ROW()</f>
        <v>629</v>
      </c>
    </row>
    <row r="630" spans="1:193" s="12" customFormat="1" ht="50.1" customHeight="1">
      <c r="A630" s="17">
        <f>ROW()</f>
        <v>630</v>
      </c>
      <c r="B630" s="32">
        <f t="shared" si="702"/>
        <v>624</v>
      </c>
      <c r="C630" s="33">
        <f t="shared" si="703"/>
        <v>624</v>
      </c>
      <c r="D630" s="31" t="s">
        <v>192</v>
      </c>
      <c r="E630" s="390">
        <f t="shared" si="671"/>
        <v>2.4384000000000001</v>
      </c>
      <c r="F630" s="107">
        <f t="shared" si="637"/>
        <v>2.4384000000000001</v>
      </c>
      <c r="G630" s="3">
        <v>0</v>
      </c>
      <c r="H630" s="4">
        <v>0</v>
      </c>
      <c r="I630" s="63"/>
      <c r="J630" s="15"/>
      <c r="K630" s="13"/>
      <c r="L630" s="98">
        <f t="shared" si="638"/>
        <v>0</v>
      </c>
      <c r="M630" s="99">
        <f>M5</f>
        <v>0.94499999999999995</v>
      </c>
      <c r="N630" s="100"/>
      <c r="O630" s="110"/>
      <c r="P630" s="95">
        <f t="shared" si="639"/>
        <v>0</v>
      </c>
      <c r="Q630" s="15"/>
      <c r="R630" s="24">
        <f t="shared" si="672"/>
        <v>0</v>
      </c>
      <c r="S630" s="25">
        <v>0</v>
      </c>
      <c r="T630" s="63"/>
      <c r="U630" s="15"/>
      <c r="V630" s="13"/>
      <c r="W630" s="98">
        <f t="shared" si="640"/>
        <v>0</v>
      </c>
      <c r="X630" s="99">
        <f>X5</f>
        <v>0.97</v>
      </c>
      <c r="Y630" s="100"/>
      <c r="Z630" s="110"/>
      <c r="AA630" s="95">
        <f t="shared" si="641"/>
        <v>0</v>
      </c>
      <c r="AB630" s="15"/>
      <c r="AC630" s="24">
        <f t="shared" si="673"/>
        <v>0</v>
      </c>
      <c r="AD630" s="5">
        <v>0</v>
      </c>
      <c r="AE630" s="63"/>
      <c r="AF630" s="15"/>
      <c r="AG630" s="13"/>
      <c r="AH630" s="98">
        <f t="shared" si="642"/>
        <v>0</v>
      </c>
      <c r="AI630" s="99">
        <f>AI5</f>
        <v>0.95499999999999996</v>
      </c>
      <c r="AJ630" s="100"/>
      <c r="AK630" s="110"/>
      <c r="AL630" s="95">
        <f t="shared" si="643"/>
        <v>0</v>
      </c>
      <c r="AM630" s="15"/>
      <c r="AN630" s="24">
        <f t="shared" si="674"/>
        <v>0</v>
      </c>
      <c r="AO630" s="5">
        <v>0</v>
      </c>
      <c r="AP630" s="63"/>
      <c r="AQ630" s="15"/>
      <c r="AR630" s="13"/>
      <c r="AS630" s="98">
        <f t="shared" si="644"/>
        <v>1</v>
      </c>
      <c r="AT630" s="99">
        <f>AT5</f>
        <v>0.96</v>
      </c>
      <c r="AU630" s="100">
        <v>2.54</v>
      </c>
      <c r="AV630" s="110"/>
      <c r="AW630" s="95">
        <f t="shared" si="645"/>
        <v>2.4384000000000001</v>
      </c>
      <c r="AX630" s="15"/>
      <c r="AY630" s="24">
        <f t="shared" si="675"/>
        <v>1</v>
      </c>
      <c r="AZ630" s="5">
        <v>0</v>
      </c>
      <c r="BA630" s="63"/>
      <c r="BB630" s="15"/>
      <c r="BC630" s="13"/>
      <c r="BD630" s="98">
        <f t="shared" si="646"/>
        <v>0</v>
      </c>
      <c r="BE630" s="99">
        <f>BE5</f>
        <v>0.98</v>
      </c>
      <c r="BF630" s="100"/>
      <c r="BG630" s="110"/>
      <c r="BH630" s="95">
        <f t="shared" si="647"/>
        <v>0</v>
      </c>
      <c r="BI630" s="15"/>
      <c r="BJ630" s="24">
        <f t="shared" si="676"/>
        <v>0</v>
      </c>
      <c r="BK630" s="5">
        <v>0</v>
      </c>
      <c r="BL630" s="63"/>
      <c r="BM630" s="15"/>
      <c r="BN630" s="13"/>
      <c r="BO630" s="98">
        <f t="shared" si="648"/>
        <v>0</v>
      </c>
      <c r="BP630" s="99">
        <f>BP5</f>
        <v>0.94499999999999995</v>
      </c>
      <c r="BQ630" s="100">
        <v>0</v>
      </c>
      <c r="BR630" s="110"/>
      <c r="BS630" s="95">
        <f t="shared" si="649"/>
        <v>0</v>
      </c>
      <c r="BT630" s="15"/>
      <c r="BU630" s="24">
        <f t="shared" si="677"/>
        <v>0</v>
      </c>
      <c r="BV630" s="5">
        <v>0</v>
      </c>
      <c r="BW630" s="63"/>
      <c r="BX630" s="15"/>
      <c r="BY630" s="13"/>
      <c r="BZ630" s="98">
        <f t="shared" si="650"/>
        <v>0</v>
      </c>
      <c r="CA630" s="99">
        <f>CA5</f>
        <v>1</v>
      </c>
      <c r="CB630" s="100"/>
      <c r="CC630" s="110"/>
      <c r="CD630" s="95">
        <f t="shared" si="651"/>
        <v>0</v>
      </c>
      <c r="CE630" s="15"/>
      <c r="CF630" s="24">
        <f t="shared" si="678"/>
        <v>0</v>
      </c>
      <c r="CG630" s="5">
        <v>0</v>
      </c>
      <c r="CH630" s="63"/>
      <c r="CI630" s="15"/>
      <c r="CJ630" s="13"/>
      <c r="CK630" s="98">
        <f t="shared" si="652"/>
        <v>0</v>
      </c>
      <c r="CL630" s="99">
        <f>CL5</f>
        <v>1</v>
      </c>
      <c r="CM630" s="100"/>
      <c r="CN630" s="110"/>
      <c r="CO630" s="95">
        <f t="shared" si="653"/>
        <v>0</v>
      </c>
      <c r="CP630" s="15"/>
      <c r="CQ630" s="24">
        <f t="shared" si="679"/>
        <v>0</v>
      </c>
      <c r="CR630" s="5">
        <v>0</v>
      </c>
      <c r="CS630" s="63"/>
      <c r="CT630" s="15"/>
      <c r="CU630" s="13"/>
      <c r="CV630" s="98">
        <f t="shared" si="654"/>
        <v>0</v>
      </c>
      <c r="CW630" s="99">
        <f>CW5</f>
        <v>1</v>
      </c>
      <c r="CX630" s="100"/>
      <c r="CY630" s="110"/>
      <c r="CZ630" s="95">
        <f t="shared" si="655"/>
        <v>0</v>
      </c>
      <c r="DA630" s="15"/>
      <c r="DB630" s="24">
        <f t="shared" si="680"/>
        <v>0</v>
      </c>
      <c r="DC630" s="5">
        <v>0</v>
      </c>
      <c r="DD630" s="63"/>
      <c r="DE630" s="15"/>
      <c r="DF630" s="13"/>
      <c r="DG630" s="98">
        <f t="shared" si="656"/>
        <v>0</v>
      </c>
      <c r="DH630" s="99">
        <f>DH5</f>
        <v>1</v>
      </c>
      <c r="DI630" s="100"/>
      <c r="DJ630" s="110"/>
      <c r="DK630" s="95">
        <f t="shared" si="657"/>
        <v>0</v>
      </c>
      <c r="DL630" s="15"/>
      <c r="DM630" s="24">
        <f t="shared" si="681"/>
        <v>0</v>
      </c>
      <c r="DN630" s="5">
        <v>0</v>
      </c>
      <c r="DO630" s="63"/>
      <c r="DP630" s="15"/>
      <c r="DQ630" s="13"/>
      <c r="DR630" s="98">
        <f t="shared" si="658"/>
        <v>0</v>
      </c>
      <c r="DS630" s="99">
        <f>DS5</f>
        <v>1</v>
      </c>
      <c r="DT630" s="100"/>
      <c r="DU630" s="110"/>
      <c r="DV630" s="95">
        <f t="shared" si="659"/>
        <v>0</v>
      </c>
      <c r="DW630" s="15"/>
      <c r="DX630" s="24">
        <f t="shared" si="682"/>
        <v>0</v>
      </c>
      <c r="DY630" s="5">
        <v>0</v>
      </c>
      <c r="DZ630" s="63"/>
      <c r="EA630" s="15"/>
      <c r="EB630" s="13"/>
      <c r="EC630" s="98">
        <f t="shared" si="660"/>
        <v>0</v>
      </c>
      <c r="ED630" s="99">
        <f>ED5</f>
        <v>1</v>
      </c>
      <c r="EE630" s="100"/>
      <c r="EF630" s="110"/>
      <c r="EG630" s="95">
        <f t="shared" si="661"/>
        <v>0</v>
      </c>
      <c r="EH630" s="15"/>
      <c r="EI630" s="24">
        <f t="shared" si="683"/>
        <v>0</v>
      </c>
      <c r="EJ630" s="5">
        <v>0</v>
      </c>
      <c r="EK630" s="63"/>
      <c r="EL630" s="15"/>
      <c r="EM630" s="13"/>
      <c r="EN630" s="98">
        <f t="shared" si="662"/>
        <v>0</v>
      </c>
      <c r="EO630" s="99">
        <f>EO5</f>
        <v>1</v>
      </c>
      <c r="EP630" s="100"/>
      <c r="EQ630" s="110"/>
      <c r="ER630" s="95">
        <f t="shared" si="663"/>
        <v>0</v>
      </c>
      <c r="ES630" s="15"/>
      <c r="ET630" s="24">
        <f t="shared" si="684"/>
        <v>0</v>
      </c>
      <c r="EU630" s="5">
        <v>0</v>
      </c>
      <c r="EV630" s="63"/>
      <c r="EW630" s="15"/>
      <c r="EX630" s="13"/>
      <c r="EY630" s="98">
        <f t="shared" si="664"/>
        <v>0</v>
      </c>
      <c r="EZ630" s="99">
        <f>EZ5</f>
        <v>1</v>
      </c>
      <c r="FA630" s="100"/>
      <c r="FB630" s="110"/>
      <c r="FC630" s="95">
        <f t="shared" si="665"/>
        <v>0</v>
      </c>
      <c r="FD630" s="15"/>
      <c r="FE630" s="24">
        <f t="shared" si="685"/>
        <v>0</v>
      </c>
      <c r="FF630" s="5">
        <v>0</v>
      </c>
      <c r="FG630" s="63"/>
      <c r="FH630" s="15"/>
      <c r="FI630" s="13"/>
      <c r="FJ630" s="98">
        <f t="shared" si="666"/>
        <v>0</v>
      </c>
      <c r="FK630" s="99">
        <f>FK5</f>
        <v>1</v>
      </c>
      <c r="FL630" s="100"/>
      <c r="FM630" s="110"/>
      <c r="FN630" s="95">
        <f t="shared" si="667"/>
        <v>0</v>
      </c>
      <c r="FO630" s="15"/>
      <c r="FP630" s="24">
        <f t="shared" si="686"/>
        <v>0</v>
      </c>
      <c r="FQ630" s="5">
        <v>0</v>
      </c>
      <c r="FR630" s="8">
        <v>0</v>
      </c>
      <c r="FS630" s="84">
        <f t="shared" si="687"/>
        <v>500</v>
      </c>
      <c r="FT630" s="85">
        <f t="shared" si="688"/>
        <v>500</v>
      </c>
      <c r="FU630" s="85">
        <f t="shared" si="689"/>
        <v>500</v>
      </c>
      <c r="FV630" s="85">
        <f t="shared" si="690"/>
        <v>2.4384000000000001</v>
      </c>
      <c r="FW630" s="85">
        <f t="shared" si="691"/>
        <v>500</v>
      </c>
      <c r="FX630" s="85">
        <f t="shared" si="692"/>
        <v>500</v>
      </c>
      <c r="FY630" s="85">
        <f t="shared" si="693"/>
        <v>500</v>
      </c>
      <c r="FZ630" s="85">
        <f t="shared" si="694"/>
        <v>500</v>
      </c>
      <c r="GA630" s="85">
        <f t="shared" si="695"/>
        <v>500</v>
      </c>
      <c r="GB630" s="85">
        <f t="shared" si="696"/>
        <v>500</v>
      </c>
      <c r="GC630" s="85">
        <f t="shared" si="697"/>
        <v>500</v>
      </c>
      <c r="GD630" s="85">
        <f t="shared" si="698"/>
        <v>500</v>
      </c>
      <c r="GE630" s="85">
        <f t="shared" si="699"/>
        <v>500</v>
      </c>
      <c r="GF630" s="85">
        <f t="shared" si="700"/>
        <v>500</v>
      </c>
      <c r="GG630" s="85">
        <f t="shared" si="701"/>
        <v>500</v>
      </c>
      <c r="GH630" s="101">
        <f t="shared" si="668"/>
        <v>1</v>
      </c>
      <c r="GI630" s="102">
        <f t="shared" si="669"/>
        <v>2.4384000000000001</v>
      </c>
      <c r="GJ630" s="102">
        <f t="shared" si="670"/>
        <v>2.4384000000000001</v>
      </c>
      <c r="GK630" s="79">
        <f>ROW()</f>
        <v>630</v>
      </c>
    </row>
    <row r="631" spans="1:193" s="12" customFormat="1" ht="50.1" customHeight="1">
      <c r="A631" s="17">
        <f>ROW()</f>
        <v>631</v>
      </c>
      <c r="B631" s="32">
        <f t="shared" si="702"/>
        <v>625</v>
      </c>
      <c r="C631" s="33">
        <f t="shared" si="703"/>
        <v>625</v>
      </c>
      <c r="D631" s="31" t="s">
        <v>193</v>
      </c>
      <c r="E631" s="390">
        <f t="shared" si="671"/>
        <v>2.1736228500000001</v>
      </c>
      <c r="F631" s="107">
        <f t="shared" si="637"/>
        <v>2.2368764250000002</v>
      </c>
      <c r="G631" s="3">
        <v>0</v>
      </c>
      <c r="H631" s="4">
        <v>0</v>
      </c>
      <c r="I631" s="63"/>
      <c r="J631" s="15"/>
      <c r="K631" s="13"/>
      <c r="L631" s="98">
        <f t="shared" si="638"/>
        <v>1</v>
      </c>
      <c r="M631" s="99">
        <f>M5</f>
        <v>0.94499999999999995</v>
      </c>
      <c r="N631" s="100">
        <v>2.4340000000000002</v>
      </c>
      <c r="O631" s="110">
        <v>213473</v>
      </c>
      <c r="P631" s="95">
        <f t="shared" si="639"/>
        <v>2.3001300000000002</v>
      </c>
      <c r="Q631" s="15"/>
      <c r="R631" s="24">
        <f t="shared" si="672"/>
        <v>2</v>
      </c>
      <c r="S631" s="25">
        <v>0</v>
      </c>
      <c r="T631" s="63"/>
      <c r="U631" s="15"/>
      <c r="V631" s="13"/>
      <c r="W631" s="98">
        <f t="shared" si="640"/>
        <v>0</v>
      </c>
      <c r="X631" s="99">
        <f>X5</f>
        <v>0.97</v>
      </c>
      <c r="Y631" s="100"/>
      <c r="Z631" s="110"/>
      <c r="AA631" s="95">
        <f t="shared" si="641"/>
        <v>0</v>
      </c>
      <c r="AB631" s="15"/>
      <c r="AC631" s="24">
        <f t="shared" si="673"/>
        <v>0</v>
      </c>
      <c r="AD631" s="5">
        <v>0</v>
      </c>
      <c r="AE631" s="63"/>
      <c r="AF631" s="15"/>
      <c r="AG631" s="13"/>
      <c r="AH631" s="98">
        <f t="shared" si="642"/>
        <v>0</v>
      </c>
      <c r="AI631" s="99">
        <f>AI5</f>
        <v>0.95499999999999996</v>
      </c>
      <c r="AJ631" s="100"/>
      <c r="AK631" s="110"/>
      <c r="AL631" s="95">
        <f t="shared" si="643"/>
        <v>0</v>
      </c>
      <c r="AM631" s="15"/>
      <c r="AN631" s="24">
        <f t="shared" si="674"/>
        <v>0</v>
      </c>
      <c r="AO631" s="5">
        <v>0</v>
      </c>
      <c r="AP631" s="63"/>
      <c r="AQ631" s="15"/>
      <c r="AR631" s="13"/>
      <c r="AS631" s="98">
        <f t="shared" si="644"/>
        <v>0</v>
      </c>
      <c r="AT631" s="99">
        <f>AT5</f>
        <v>0.96</v>
      </c>
      <c r="AU631" s="100"/>
      <c r="AV631" s="110"/>
      <c r="AW631" s="95">
        <f t="shared" si="645"/>
        <v>0</v>
      </c>
      <c r="AX631" s="15"/>
      <c r="AY631" s="24">
        <f t="shared" si="675"/>
        <v>0</v>
      </c>
      <c r="AZ631" s="5">
        <v>0</v>
      </c>
      <c r="BA631" s="63"/>
      <c r="BB631" s="15"/>
      <c r="BC631" s="13"/>
      <c r="BD631" s="98">
        <f t="shared" si="646"/>
        <v>0</v>
      </c>
      <c r="BE631" s="99">
        <f>BE5</f>
        <v>0.98</v>
      </c>
      <c r="BF631" s="100"/>
      <c r="BG631" s="110"/>
      <c r="BH631" s="95">
        <f t="shared" si="647"/>
        <v>0</v>
      </c>
      <c r="BI631" s="15"/>
      <c r="BJ631" s="24">
        <f t="shared" si="676"/>
        <v>0</v>
      </c>
      <c r="BK631" s="5">
        <v>0</v>
      </c>
      <c r="BL631" s="63"/>
      <c r="BM631" s="15"/>
      <c r="BN631" s="13"/>
      <c r="BO631" s="98">
        <f t="shared" si="648"/>
        <v>1</v>
      </c>
      <c r="BP631" s="99">
        <f>BP5</f>
        <v>0.94499999999999995</v>
      </c>
      <c r="BQ631" s="100">
        <v>2.3001300000000002</v>
      </c>
      <c r="BR631" s="110"/>
      <c r="BS631" s="95">
        <f t="shared" si="649"/>
        <v>2.1736228500000001</v>
      </c>
      <c r="BT631" s="15"/>
      <c r="BU631" s="24">
        <f t="shared" si="677"/>
        <v>1</v>
      </c>
      <c r="BV631" s="5">
        <v>0</v>
      </c>
      <c r="BW631" s="63"/>
      <c r="BX631" s="15"/>
      <c r="BY631" s="13"/>
      <c r="BZ631" s="98">
        <f t="shared" si="650"/>
        <v>0</v>
      </c>
      <c r="CA631" s="99">
        <f>CA5</f>
        <v>1</v>
      </c>
      <c r="CB631" s="100"/>
      <c r="CC631" s="110"/>
      <c r="CD631" s="95">
        <f t="shared" si="651"/>
        <v>0</v>
      </c>
      <c r="CE631" s="15"/>
      <c r="CF631" s="24">
        <f t="shared" si="678"/>
        <v>0</v>
      </c>
      <c r="CG631" s="5">
        <v>0</v>
      </c>
      <c r="CH631" s="63"/>
      <c r="CI631" s="15"/>
      <c r="CJ631" s="13"/>
      <c r="CK631" s="98">
        <f t="shared" si="652"/>
        <v>0</v>
      </c>
      <c r="CL631" s="99">
        <f>CL5</f>
        <v>1</v>
      </c>
      <c r="CM631" s="100"/>
      <c r="CN631" s="110"/>
      <c r="CO631" s="95">
        <f t="shared" si="653"/>
        <v>0</v>
      </c>
      <c r="CP631" s="15"/>
      <c r="CQ631" s="24">
        <f t="shared" si="679"/>
        <v>0</v>
      </c>
      <c r="CR631" s="5">
        <v>0</v>
      </c>
      <c r="CS631" s="63"/>
      <c r="CT631" s="15"/>
      <c r="CU631" s="13"/>
      <c r="CV631" s="98">
        <f t="shared" si="654"/>
        <v>0</v>
      </c>
      <c r="CW631" s="99">
        <f>CW5</f>
        <v>1</v>
      </c>
      <c r="CX631" s="100"/>
      <c r="CY631" s="110"/>
      <c r="CZ631" s="95">
        <f t="shared" si="655"/>
        <v>0</v>
      </c>
      <c r="DA631" s="15"/>
      <c r="DB631" s="24">
        <f t="shared" si="680"/>
        <v>0</v>
      </c>
      <c r="DC631" s="5">
        <v>0</v>
      </c>
      <c r="DD631" s="63"/>
      <c r="DE631" s="15"/>
      <c r="DF631" s="13"/>
      <c r="DG631" s="98">
        <f t="shared" si="656"/>
        <v>0</v>
      </c>
      <c r="DH631" s="99">
        <f>DH5</f>
        <v>1</v>
      </c>
      <c r="DI631" s="100"/>
      <c r="DJ631" s="110"/>
      <c r="DK631" s="95">
        <f t="shared" si="657"/>
        <v>0</v>
      </c>
      <c r="DL631" s="15"/>
      <c r="DM631" s="24">
        <f t="shared" si="681"/>
        <v>0</v>
      </c>
      <c r="DN631" s="5">
        <v>0</v>
      </c>
      <c r="DO631" s="63"/>
      <c r="DP631" s="15"/>
      <c r="DQ631" s="13"/>
      <c r="DR631" s="98">
        <f t="shared" si="658"/>
        <v>0</v>
      </c>
      <c r="DS631" s="99">
        <f>DS5</f>
        <v>1</v>
      </c>
      <c r="DT631" s="100"/>
      <c r="DU631" s="110"/>
      <c r="DV631" s="95">
        <f t="shared" si="659"/>
        <v>0</v>
      </c>
      <c r="DW631" s="15"/>
      <c r="DX631" s="24">
        <f t="shared" si="682"/>
        <v>0</v>
      </c>
      <c r="DY631" s="5">
        <v>0</v>
      </c>
      <c r="DZ631" s="63"/>
      <c r="EA631" s="15"/>
      <c r="EB631" s="13"/>
      <c r="EC631" s="98">
        <f t="shared" si="660"/>
        <v>0</v>
      </c>
      <c r="ED631" s="99">
        <f>ED5</f>
        <v>1</v>
      </c>
      <c r="EE631" s="100"/>
      <c r="EF631" s="110"/>
      <c r="EG631" s="95">
        <f t="shared" si="661"/>
        <v>0</v>
      </c>
      <c r="EH631" s="15"/>
      <c r="EI631" s="24">
        <f t="shared" si="683"/>
        <v>0</v>
      </c>
      <c r="EJ631" s="5">
        <v>0</v>
      </c>
      <c r="EK631" s="63"/>
      <c r="EL631" s="15"/>
      <c r="EM631" s="13"/>
      <c r="EN631" s="98">
        <f t="shared" si="662"/>
        <v>0</v>
      </c>
      <c r="EO631" s="99">
        <f>EO5</f>
        <v>1</v>
      </c>
      <c r="EP631" s="100"/>
      <c r="EQ631" s="110"/>
      <c r="ER631" s="95">
        <f t="shared" si="663"/>
        <v>0</v>
      </c>
      <c r="ES631" s="15"/>
      <c r="ET631" s="24">
        <f t="shared" si="684"/>
        <v>0</v>
      </c>
      <c r="EU631" s="5">
        <v>0</v>
      </c>
      <c r="EV631" s="63"/>
      <c r="EW631" s="15"/>
      <c r="EX631" s="13"/>
      <c r="EY631" s="98">
        <f t="shared" si="664"/>
        <v>0</v>
      </c>
      <c r="EZ631" s="99">
        <f>EZ5</f>
        <v>1</v>
      </c>
      <c r="FA631" s="100"/>
      <c r="FB631" s="110"/>
      <c r="FC631" s="95">
        <f t="shared" si="665"/>
        <v>0</v>
      </c>
      <c r="FD631" s="15"/>
      <c r="FE631" s="24">
        <f t="shared" si="685"/>
        <v>0</v>
      </c>
      <c r="FF631" s="5">
        <v>0</v>
      </c>
      <c r="FG631" s="63"/>
      <c r="FH631" s="15"/>
      <c r="FI631" s="13"/>
      <c r="FJ631" s="98">
        <f t="shared" si="666"/>
        <v>0</v>
      </c>
      <c r="FK631" s="99">
        <f>FK5</f>
        <v>1</v>
      </c>
      <c r="FL631" s="100"/>
      <c r="FM631" s="110"/>
      <c r="FN631" s="95">
        <f t="shared" si="667"/>
        <v>0</v>
      </c>
      <c r="FO631" s="15"/>
      <c r="FP631" s="24">
        <f t="shared" si="686"/>
        <v>0</v>
      </c>
      <c r="FQ631" s="5">
        <v>0</v>
      </c>
      <c r="FR631" s="8">
        <v>0</v>
      </c>
      <c r="FS631" s="84">
        <f t="shared" si="687"/>
        <v>2.3001300000000002</v>
      </c>
      <c r="FT631" s="85">
        <f t="shared" si="688"/>
        <v>500</v>
      </c>
      <c r="FU631" s="85">
        <f t="shared" si="689"/>
        <v>500</v>
      </c>
      <c r="FV631" s="85">
        <f t="shared" si="690"/>
        <v>500</v>
      </c>
      <c r="FW631" s="85">
        <f t="shared" si="691"/>
        <v>500</v>
      </c>
      <c r="FX631" s="85">
        <f t="shared" si="692"/>
        <v>2.1736228500000001</v>
      </c>
      <c r="FY631" s="85">
        <f t="shared" si="693"/>
        <v>500</v>
      </c>
      <c r="FZ631" s="85">
        <f t="shared" si="694"/>
        <v>500</v>
      </c>
      <c r="GA631" s="85">
        <f t="shared" si="695"/>
        <v>500</v>
      </c>
      <c r="GB631" s="85">
        <f t="shared" si="696"/>
        <v>500</v>
      </c>
      <c r="GC631" s="85">
        <f t="shared" si="697"/>
        <v>500</v>
      </c>
      <c r="GD631" s="85">
        <f t="shared" si="698"/>
        <v>500</v>
      </c>
      <c r="GE631" s="85">
        <f t="shared" si="699"/>
        <v>500</v>
      </c>
      <c r="GF631" s="85">
        <f t="shared" si="700"/>
        <v>500</v>
      </c>
      <c r="GG631" s="85">
        <f t="shared" si="701"/>
        <v>500</v>
      </c>
      <c r="GH631" s="101">
        <f t="shared" si="668"/>
        <v>2</v>
      </c>
      <c r="GI631" s="102">
        <f t="shared" si="669"/>
        <v>4.4737528500000003</v>
      </c>
      <c r="GJ631" s="102">
        <f t="shared" si="670"/>
        <v>2.2368764250000002</v>
      </c>
      <c r="GK631" s="79">
        <f>ROW()</f>
        <v>631</v>
      </c>
    </row>
    <row r="632" spans="1:193" s="12" customFormat="1" ht="50.1" customHeight="1">
      <c r="A632" s="17">
        <f>ROW()</f>
        <v>632</v>
      </c>
      <c r="B632" s="32">
        <f t="shared" si="702"/>
        <v>626</v>
      </c>
      <c r="C632" s="33">
        <f t="shared" si="703"/>
        <v>626</v>
      </c>
      <c r="D632" s="31" t="s">
        <v>194</v>
      </c>
      <c r="E632" s="390">
        <f t="shared" si="671"/>
        <v>23.146314974999999</v>
      </c>
      <c r="F632" s="107">
        <f t="shared" ref="F632:F694" si="704">GJ632</f>
        <v>23.8198849875</v>
      </c>
      <c r="G632" s="3">
        <v>0</v>
      </c>
      <c r="H632" s="4">
        <v>0</v>
      </c>
      <c r="I632" s="63"/>
      <c r="J632" s="15"/>
      <c r="K632" s="13"/>
      <c r="L632" s="98">
        <f t="shared" ref="L632:L694" si="705">IF(N632&gt;0,1,0)</f>
        <v>1</v>
      </c>
      <c r="M632" s="99">
        <f>M5</f>
        <v>0.94499999999999995</v>
      </c>
      <c r="N632" s="100">
        <v>25.919</v>
      </c>
      <c r="O632" s="110">
        <v>432026</v>
      </c>
      <c r="P632" s="95">
        <f t="shared" ref="P632:P694" si="706">N632*M632</f>
        <v>24.493455000000001</v>
      </c>
      <c r="Q632" s="15"/>
      <c r="R632" s="24">
        <f t="shared" si="672"/>
        <v>2</v>
      </c>
      <c r="S632" s="25">
        <v>0</v>
      </c>
      <c r="T632" s="63"/>
      <c r="U632" s="15"/>
      <c r="V632" s="13"/>
      <c r="W632" s="98">
        <f t="shared" ref="W632:W694" si="707">IF(Y632&gt;0,1,0)</f>
        <v>0</v>
      </c>
      <c r="X632" s="99">
        <f>X5</f>
        <v>0.97</v>
      </c>
      <c r="Y632" s="100"/>
      <c r="Z632" s="110"/>
      <c r="AA632" s="95">
        <f t="shared" ref="AA632:AA694" si="708">Y632*X632</f>
        <v>0</v>
      </c>
      <c r="AB632" s="15"/>
      <c r="AC632" s="24">
        <f t="shared" si="673"/>
        <v>0</v>
      </c>
      <c r="AD632" s="5">
        <v>0</v>
      </c>
      <c r="AE632" s="63"/>
      <c r="AF632" s="15"/>
      <c r="AG632" s="13"/>
      <c r="AH632" s="98">
        <f t="shared" ref="AH632:AH694" si="709">IF(AJ632&gt;0,1,0)</f>
        <v>0</v>
      </c>
      <c r="AI632" s="99">
        <f>AI5</f>
        <v>0.95499999999999996</v>
      </c>
      <c r="AJ632" s="100"/>
      <c r="AK632" s="110"/>
      <c r="AL632" s="95">
        <f t="shared" ref="AL632:AL694" si="710">AJ632*AI632</f>
        <v>0</v>
      </c>
      <c r="AM632" s="15"/>
      <c r="AN632" s="24">
        <f t="shared" si="674"/>
        <v>0</v>
      </c>
      <c r="AO632" s="5">
        <v>0</v>
      </c>
      <c r="AP632" s="63"/>
      <c r="AQ632" s="15"/>
      <c r="AR632" s="13"/>
      <c r="AS632" s="98">
        <f t="shared" ref="AS632:AS694" si="711">IF(AU632&gt;0,1,0)</f>
        <v>0</v>
      </c>
      <c r="AT632" s="99">
        <f>AT5</f>
        <v>0.96</v>
      </c>
      <c r="AU632" s="100"/>
      <c r="AV632" s="110"/>
      <c r="AW632" s="95">
        <f t="shared" ref="AW632:AW694" si="712">AU632*AT632</f>
        <v>0</v>
      </c>
      <c r="AX632" s="15"/>
      <c r="AY632" s="24">
        <f t="shared" si="675"/>
        <v>0</v>
      </c>
      <c r="AZ632" s="5">
        <v>0</v>
      </c>
      <c r="BA632" s="63"/>
      <c r="BB632" s="15"/>
      <c r="BC632" s="13"/>
      <c r="BD632" s="98">
        <f t="shared" ref="BD632:BD694" si="713">IF(BF632&gt;0,1,0)</f>
        <v>0</v>
      </c>
      <c r="BE632" s="99">
        <f>BE5</f>
        <v>0.98</v>
      </c>
      <c r="BF632" s="100"/>
      <c r="BG632" s="110"/>
      <c r="BH632" s="95">
        <f t="shared" ref="BH632:BH694" si="714">BF632*BE632</f>
        <v>0</v>
      </c>
      <c r="BI632" s="15"/>
      <c r="BJ632" s="24">
        <f t="shared" si="676"/>
        <v>0</v>
      </c>
      <c r="BK632" s="5">
        <v>0</v>
      </c>
      <c r="BL632" s="63"/>
      <c r="BM632" s="15"/>
      <c r="BN632" s="13"/>
      <c r="BO632" s="98">
        <f t="shared" ref="BO632:BO694" si="715">IF(BQ632&gt;0,1,0)</f>
        <v>1</v>
      </c>
      <c r="BP632" s="99">
        <f>BP5</f>
        <v>0.94499999999999995</v>
      </c>
      <c r="BQ632" s="100">
        <v>24.493455000000001</v>
      </c>
      <c r="BR632" s="110"/>
      <c r="BS632" s="95">
        <f t="shared" ref="BS632:BS694" si="716">BQ632*BP632</f>
        <v>23.146314974999999</v>
      </c>
      <c r="BT632" s="15"/>
      <c r="BU632" s="24">
        <f t="shared" si="677"/>
        <v>1</v>
      </c>
      <c r="BV632" s="5">
        <v>0</v>
      </c>
      <c r="BW632" s="63"/>
      <c r="BX632" s="15"/>
      <c r="BY632" s="13"/>
      <c r="BZ632" s="98">
        <f t="shared" ref="BZ632:BZ694" si="717">IF(CB632&gt;0,1,0)</f>
        <v>0</v>
      </c>
      <c r="CA632" s="99">
        <f>CA5</f>
        <v>1</v>
      </c>
      <c r="CB632" s="100"/>
      <c r="CC632" s="110"/>
      <c r="CD632" s="95">
        <f t="shared" ref="CD632:CD694" si="718">CB632*CA632</f>
        <v>0</v>
      </c>
      <c r="CE632" s="15"/>
      <c r="CF632" s="24">
        <f t="shared" si="678"/>
        <v>0</v>
      </c>
      <c r="CG632" s="5">
        <v>0</v>
      </c>
      <c r="CH632" s="63"/>
      <c r="CI632" s="15"/>
      <c r="CJ632" s="13"/>
      <c r="CK632" s="98">
        <f t="shared" ref="CK632:CK694" si="719">IF(CM632&gt;0,1,0)</f>
        <v>0</v>
      </c>
      <c r="CL632" s="99">
        <f>CL5</f>
        <v>1</v>
      </c>
      <c r="CM632" s="100"/>
      <c r="CN632" s="110"/>
      <c r="CO632" s="95">
        <f t="shared" ref="CO632:CO694" si="720">CM632*CL632</f>
        <v>0</v>
      </c>
      <c r="CP632" s="15"/>
      <c r="CQ632" s="24">
        <f t="shared" si="679"/>
        <v>0</v>
      </c>
      <c r="CR632" s="5">
        <v>0</v>
      </c>
      <c r="CS632" s="63"/>
      <c r="CT632" s="15"/>
      <c r="CU632" s="13"/>
      <c r="CV632" s="98">
        <f t="shared" ref="CV632:CV694" si="721">IF(CX632&gt;0,1,0)</f>
        <v>0</v>
      </c>
      <c r="CW632" s="99">
        <f>CW5</f>
        <v>1</v>
      </c>
      <c r="CX632" s="100"/>
      <c r="CY632" s="110"/>
      <c r="CZ632" s="95">
        <f t="shared" ref="CZ632:CZ694" si="722">CX632*CW632</f>
        <v>0</v>
      </c>
      <c r="DA632" s="15"/>
      <c r="DB632" s="24">
        <f t="shared" si="680"/>
        <v>0</v>
      </c>
      <c r="DC632" s="5">
        <v>0</v>
      </c>
      <c r="DD632" s="63"/>
      <c r="DE632" s="15"/>
      <c r="DF632" s="13"/>
      <c r="DG632" s="98">
        <f t="shared" ref="DG632:DG694" si="723">IF(DI632&gt;0,1,0)</f>
        <v>0</v>
      </c>
      <c r="DH632" s="99">
        <f>DH5</f>
        <v>1</v>
      </c>
      <c r="DI632" s="100"/>
      <c r="DJ632" s="110"/>
      <c r="DK632" s="95">
        <f t="shared" ref="DK632:DK694" si="724">DI632*DH632</f>
        <v>0</v>
      </c>
      <c r="DL632" s="15"/>
      <c r="DM632" s="24">
        <f t="shared" si="681"/>
        <v>0</v>
      </c>
      <c r="DN632" s="5">
        <v>0</v>
      </c>
      <c r="DO632" s="63"/>
      <c r="DP632" s="15"/>
      <c r="DQ632" s="13"/>
      <c r="DR632" s="98">
        <f t="shared" ref="DR632:DR694" si="725">IF(DT632&gt;0,1,0)</f>
        <v>0</v>
      </c>
      <c r="DS632" s="99">
        <f>DS5</f>
        <v>1</v>
      </c>
      <c r="DT632" s="100"/>
      <c r="DU632" s="110"/>
      <c r="DV632" s="95">
        <f t="shared" ref="DV632:DV694" si="726">DT632*DS632</f>
        <v>0</v>
      </c>
      <c r="DW632" s="15"/>
      <c r="DX632" s="24">
        <f t="shared" si="682"/>
        <v>0</v>
      </c>
      <c r="DY632" s="5">
        <v>0</v>
      </c>
      <c r="DZ632" s="63"/>
      <c r="EA632" s="15"/>
      <c r="EB632" s="13"/>
      <c r="EC632" s="98">
        <f t="shared" ref="EC632:EC694" si="727">IF(EE632&gt;0,1,0)</f>
        <v>0</v>
      </c>
      <c r="ED632" s="99">
        <f>ED5</f>
        <v>1</v>
      </c>
      <c r="EE632" s="100"/>
      <c r="EF632" s="110"/>
      <c r="EG632" s="95">
        <f t="shared" ref="EG632:EG694" si="728">EE632*ED632</f>
        <v>0</v>
      </c>
      <c r="EH632" s="15"/>
      <c r="EI632" s="24">
        <f t="shared" si="683"/>
        <v>0</v>
      </c>
      <c r="EJ632" s="5">
        <v>0</v>
      </c>
      <c r="EK632" s="63"/>
      <c r="EL632" s="15"/>
      <c r="EM632" s="13"/>
      <c r="EN632" s="98">
        <f t="shared" ref="EN632:EN694" si="729">IF(EP632&gt;0,1,0)</f>
        <v>0</v>
      </c>
      <c r="EO632" s="99">
        <f>EO5</f>
        <v>1</v>
      </c>
      <c r="EP632" s="100"/>
      <c r="EQ632" s="110"/>
      <c r="ER632" s="95">
        <f t="shared" ref="ER632:ER694" si="730">EP632*EO632</f>
        <v>0</v>
      </c>
      <c r="ES632" s="15"/>
      <c r="ET632" s="24">
        <f t="shared" si="684"/>
        <v>0</v>
      </c>
      <c r="EU632" s="5">
        <v>0</v>
      </c>
      <c r="EV632" s="63"/>
      <c r="EW632" s="15"/>
      <c r="EX632" s="13"/>
      <c r="EY632" s="98">
        <f t="shared" ref="EY632:EY694" si="731">IF(FA632&gt;0,1,0)</f>
        <v>0</v>
      </c>
      <c r="EZ632" s="99">
        <f>EZ5</f>
        <v>1</v>
      </c>
      <c r="FA632" s="100"/>
      <c r="FB632" s="110"/>
      <c r="FC632" s="95">
        <f t="shared" ref="FC632:FC694" si="732">FA632*EZ632</f>
        <v>0</v>
      </c>
      <c r="FD632" s="15"/>
      <c r="FE632" s="24">
        <f t="shared" si="685"/>
        <v>0</v>
      </c>
      <c r="FF632" s="5">
        <v>0</v>
      </c>
      <c r="FG632" s="63"/>
      <c r="FH632" s="15"/>
      <c r="FI632" s="13"/>
      <c r="FJ632" s="98">
        <f t="shared" ref="FJ632:FJ694" si="733">IF(FL632&gt;0,1,0)</f>
        <v>0</v>
      </c>
      <c r="FK632" s="99">
        <f>FK5</f>
        <v>1</v>
      </c>
      <c r="FL632" s="100"/>
      <c r="FM632" s="110"/>
      <c r="FN632" s="95">
        <f t="shared" ref="FN632:FN694" si="734">FL632*FK632</f>
        <v>0</v>
      </c>
      <c r="FO632" s="15"/>
      <c r="FP632" s="24">
        <f t="shared" si="686"/>
        <v>0</v>
      </c>
      <c r="FQ632" s="5">
        <v>0</v>
      </c>
      <c r="FR632" s="8">
        <v>0</v>
      </c>
      <c r="FS632" s="84">
        <f t="shared" si="687"/>
        <v>24.493455000000001</v>
      </c>
      <c r="FT632" s="85">
        <f t="shared" si="688"/>
        <v>500</v>
      </c>
      <c r="FU632" s="85">
        <f t="shared" si="689"/>
        <v>500</v>
      </c>
      <c r="FV632" s="85">
        <f t="shared" si="690"/>
        <v>500</v>
      </c>
      <c r="FW632" s="85">
        <f t="shared" si="691"/>
        <v>500</v>
      </c>
      <c r="FX632" s="85">
        <f t="shared" si="692"/>
        <v>23.146314974999999</v>
      </c>
      <c r="FY632" s="85">
        <f t="shared" si="693"/>
        <v>500</v>
      </c>
      <c r="FZ632" s="85">
        <f t="shared" si="694"/>
        <v>500</v>
      </c>
      <c r="GA632" s="85">
        <f t="shared" si="695"/>
        <v>500</v>
      </c>
      <c r="GB632" s="85">
        <f t="shared" si="696"/>
        <v>500</v>
      </c>
      <c r="GC632" s="85">
        <f t="shared" si="697"/>
        <v>500</v>
      </c>
      <c r="GD632" s="85">
        <f t="shared" si="698"/>
        <v>500</v>
      </c>
      <c r="GE632" s="85">
        <f t="shared" si="699"/>
        <v>500</v>
      </c>
      <c r="GF632" s="85">
        <f t="shared" si="700"/>
        <v>500</v>
      </c>
      <c r="GG632" s="85">
        <f t="shared" si="701"/>
        <v>500</v>
      </c>
      <c r="GH632" s="101">
        <f t="shared" ref="GH632:GH694" si="735">L632+W632+AH632+AS632+BD632+BO632+BZ632+CK632+CV632+DG632+DR632+EC632+EN632+EY632+FJ632</f>
        <v>2</v>
      </c>
      <c r="GI632" s="102">
        <f t="shared" ref="GI632:GI694" si="736">P632+AA632+AL632+AW632+BH632+BS632+CD632+CO632+CZ632+DK632+DV632+EG632+ER632+FC632+FN632</f>
        <v>47.639769975</v>
      </c>
      <c r="GJ632" s="102">
        <f t="shared" ref="GJ632:GJ694" si="737">IF(GH632&lt;=0,0,GI632/GH632)</f>
        <v>23.8198849875</v>
      </c>
      <c r="GK632" s="79">
        <f>ROW()</f>
        <v>632</v>
      </c>
    </row>
    <row r="633" spans="1:193" s="12" customFormat="1" ht="50.1" customHeight="1">
      <c r="A633" s="17">
        <f>ROW()</f>
        <v>633</v>
      </c>
      <c r="B633" s="32">
        <f t="shared" si="702"/>
        <v>627</v>
      </c>
      <c r="C633" s="33">
        <f t="shared" si="703"/>
        <v>627</v>
      </c>
      <c r="D633" s="31" t="s">
        <v>195</v>
      </c>
      <c r="E633" s="390">
        <f t="shared" si="671"/>
        <v>4.7330324999999993</v>
      </c>
      <c r="F633" s="107">
        <f t="shared" si="704"/>
        <v>4.8707662499999991</v>
      </c>
      <c r="G633" s="3">
        <v>0</v>
      </c>
      <c r="H633" s="4">
        <v>0</v>
      </c>
      <c r="I633" s="63"/>
      <c r="J633" s="15"/>
      <c r="K633" s="13"/>
      <c r="L633" s="98">
        <f t="shared" si="705"/>
        <v>1</v>
      </c>
      <c r="M633" s="99">
        <f>M5</f>
        <v>0.94499999999999995</v>
      </c>
      <c r="N633" s="100">
        <v>5.3</v>
      </c>
      <c r="O633" s="110">
        <v>432710</v>
      </c>
      <c r="P633" s="95">
        <f t="shared" si="706"/>
        <v>5.0084999999999997</v>
      </c>
      <c r="Q633" s="15"/>
      <c r="R633" s="24">
        <f t="shared" si="672"/>
        <v>2</v>
      </c>
      <c r="S633" s="25">
        <v>0</v>
      </c>
      <c r="T633" s="63"/>
      <c r="U633" s="15"/>
      <c r="V633" s="13"/>
      <c r="W633" s="98">
        <f t="shared" si="707"/>
        <v>0</v>
      </c>
      <c r="X633" s="99">
        <f>X5</f>
        <v>0.97</v>
      </c>
      <c r="Y633" s="100"/>
      <c r="Z633" s="110"/>
      <c r="AA633" s="95">
        <f t="shared" si="708"/>
        <v>0</v>
      </c>
      <c r="AB633" s="15"/>
      <c r="AC633" s="24">
        <f t="shared" si="673"/>
        <v>0</v>
      </c>
      <c r="AD633" s="5">
        <v>0</v>
      </c>
      <c r="AE633" s="63"/>
      <c r="AF633" s="15"/>
      <c r="AG633" s="13"/>
      <c r="AH633" s="98">
        <f t="shared" si="709"/>
        <v>0</v>
      </c>
      <c r="AI633" s="99">
        <f>AI5</f>
        <v>0.95499999999999996</v>
      </c>
      <c r="AJ633" s="100"/>
      <c r="AK633" s="110"/>
      <c r="AL633" s="95">
        <f t="shared" si="710"/>
        <v>0</v>
      </c>
      <c r="AM633" s="15"/>
      <c r="AN633" s="24">
        <f t="shared" si="674"/>
        <v>0</v>
      </c>
      <c r="AO633" s="5">
        <v>0</v>
      </c>
      <c r="AP633" s="63"/>
      <c r="AQ633" s="15"/>
      <c r="AR633" s="13"/>
      <c r="AS633" s="98">
        <f t="shared" si="711"/>
        <v>0</v>
      </c>
      <c r="AT633" s="99">
        <f>AT5</f>
        <v>0.96</v>
      </c>
      <c r="AU633" s="100"/>
      <c r="AV633" s="110"/>
      <c r="AW633" s="95">
        <f t="shared" si="712"/>
        <v>0</v>
      </c>
      <c r="AX633" s="15"/>
      <c r="AY633" s="24">
        <f t="shared" si="675"/>
        <v>0</v>
      </c>
      <c r="AZ633" s="5">
        <v>0</v>
      </c>
      <c r="BA633" s="63"/>
      <c r="BB633" s="15"/>
      <c r="BC633" s="13"/>
      <c r="BD633" s="98">
        <f t="shared" si="713"/>
        <v>0</v>
      </c>
      <c r="BE633" s="99">
        <f>BE5</f>
        <v>0.98</v>
      </c>
      <c r="BF633" s="100"/>
      <c r="BG633" s="110"/>
      <c r="BH633" s="95">
        <f t="shared" si="714"/>
        <v>0</v>
      </c>
      <c r="BI633" s="15"/>
      <c r="BJ633" s="24">
        <f t="shared" si="676"/>
        <v>0</v>
      </c>
      <c r="BK633" s="5">
        <v>0</v>
      </c>
      <c r="BL633" s="63"/>
      <c r="BM633" s="15"/>
      <c r="BN633" s="13"/>
      <c r="BO633" s="98">
        <f t="shared" si="715"/>
        <v>1</v>
      </c>
      <c r="BP633" s="99">
        <f>BP5</f>
        <v>0.94499999999999995</v>
      </c>
      <c r="BQ633" s="100">
        <v>5.0084999999999997</v>
      </c>
      <c r="BR633" s="110"/>
      <c r="BS633" s="95">
        <f t="shared" si="716"/>
        <v>4.7330324999999993</v>
      </c>
      <c r="BT633" s="15"/>
      <c r="BU633" s="24">
        <f t="shared" si="677"/>
        <v>1</v>
      </c>
      <c r="BV633" s="5">
        <v>0</v>
      </c>
      <c r="BW633" s="63"/>
      <c r="BX633" s="15"/>
      <c r="BY633" s="13"/>
      <c r="BZ633" s="98">
        <f t="shared" si="717"/>
        <v>0</v>
      </c>
      <c r="CA633" s="99">
        <f>CA5</f>
        <v>1</v>
      </c>
      <c r="CB633" s="100"/>
      <c r="CC633" s="110"/>
      <c r="CD633" s="95">
        <f t="shared" si="718"/>
        <v>0</v>
      </c>
      <c r="CE633" s="15"/>
      <c r="CF633" s="24">
        <f t="shared" si="678"/>
        <v>0</v>
      </c>
      <c r="CG633" s="5">
        <v>0</v>
      </c>
      <c r="CH633" s="63"/>
      <c r="CI633" s="15"/>
      <c r="CJ633" s="13"/>
      <c r="CK633" s="98">
        <f t="shared" si="719"/>
        <v>0</v>
      </c>
      <c r="CL633" s="99">
        <f>CL5</f>
        <v>1</v>
      </c>
      <c r="CM633" s="100"/>
      <c r="CN633" s="110"/>
      <c r="CO633" s="95">
        <f t="shared" si="720"/>
        <v>0</v>
      </c>
      <c r="CP633" s="15"/>
      <c r="CQ633" s="24">
        <f t="shared" si="679"/>
        <v>0</v>
      </c>
      <c r="CR633" s="5">
        <v>0</v>
      </c>
      <c r="CS633" s="63"/>
      <c r="CT633" s="15"/>
      <c r="CU633" s="13"/>
      <c r="CV633" s="98">
        <f t="shared" si="721"/>
        <v>0</v>
      </c>
      <c r="CW633" s="99">
        <f>CW5</f>
        <v>1</v>
      </c>
      <c r="CX633" s="100"/>
      <c r="CY633" s="110"/>
      <c r="CZ633" s="95">
        <f t="shared" si="722"/>
        <v>0</v>
      </c>
      <c r="DA633" s="15"/>
      <c r="DB633" s="24">
        <f t="shared" si="680"/>
        <v>0</v>
      </c>
      <c r="DC633" s="5">
        <v>0</v>
      </c>
      <c r="DD633" s="63"/>
      <c r="DE633" s="15"/>
      <c r="DF633" s="13"/>
      <c r="DG633" s="98">
        <f t="shared" si="723"/>
        <v>0</v>
      </c>
      <c r="DH633" s="99">
        <f>DH5</f>
        <v>1</v>
      </c>
      <c r="DI633" s="100"/>
      <c r="DJ633" s="110"/>
      <c r="DK633" s="95">
        <f t="shared" si="724"/>
        <v>0</v>
      </c>
      <c r="DL633" s="15"/>
      <c r="DM633" s="24">
        <f t="shared" si="681"/>
        <v>0</v>
      </c>
      <c r="DN633" s="5">
        <v>0</v>
      </c>
      <c r="DO633" s="63"/>
      <c r="DP633" s="15"/>
      <c r="DQ633" s="13"/>
      <c r="DR633" s="98">
        <f t="shared" si="725"/>
        <v>0</v>
      </c>
      <c r="DS633" s="99">
        <f>DS5</f>
        <v>1</v>
      </c>
      <c r="DT633" s="100"/>
      <c r="DU633" s="110"/>
      <c r="DV633" s="95">
        <f t="shared" si="726"/>
        <v>0</v>
      </c>
      <c r="DW633" s="15"/>
      <c r="DX633" s="24">
        <f t="shared" si="682"/>
        <v>0</v>
      </c>
      <c r="DY633" s="5">
        <v>0</v>
      </c>
      <c r="DZ633" s="63"/>
      <c r="EA633" s="15"/>
      <c r="EB633" s="13"/>
      <c r="EC633" s="98">
        <f t="shared" si="727"/>
        <v>0</v>
      </c>
      <c r="ED633" s="99">
        <f>ED5</f>
        <v>1</v>
      </c>
      <c r="EE633" s="100"/>
      <c r="EF633" s="110"/>
      <c r="EG633" s="95">
        <f t="shared" si="728"/>
        <v>0</v>
      </c>
      <c r="EH633" s="15"/>
      <c r="EI633" s="24">
        <f t="shared" si="683"/>
        <v>0</v>
      </c>
      <c r="EJ633" s="5">
        <v>0</v>
      </c>
      <c r="EK633" s="63"/>
      <c r="EL633" s="15"/>
      <c r="EM633" s="13"/>
      <c r="EN633" s="98">
        <f t="shared" si="729"/>
        <v>0</v>
      </c>
      <c r="EO633" s="99">
        <f>EO5</f>
        <v>1</v>
      </c>
      <c r="EP633" s="100"/>
      <c r="EQ633" s="110"/>
      <c r="ER633" s="95">
        <f t="shared" si="730"/>
        <v>0</v>
      </c>
      <c r="ES633" s="15"/>
      <c r="ET633" s="24">
        <f t="shared" si="684"/>
        <v>0</v>
      </c>
      <c r="EU633" s="5">
        <v>0</v>
      </c>
      <c r="EV633" s="63"/>
      <c r="EW633" s="15"/>
      <c r="EX633" s="13"/>
      <c r="EY633" s="98">
        <f t="shared" si="731"/>
        <v>0</v>
      </c>
      <c r="EZ633" s="99">
        <f>EZ5</f>
        <v>1</v>
      </c>
      <c r="FA633" s="100"/>
      <c r="FB633" s="110"/>
      <c r="FC633" s="95">
        <f t="shared" si="732"/>
        <v>0</v>
      </c>
      <c r="FD633" s="15"/>
      <c r="FE633" s="24">
        <f t="shared" si="685"/>
        <v>0</v>
      </c>
      <c r="FF633" s="5">
        <v>0</v>
      </c>
      <c r="FG633" s="63"/>
      <c r="FH633" s="15"/>
      <c r="FI633" s="13"/>
      <c r="FJ633" s="98">
        <f t="shared" si="733"/>
        <v>0</v>
      </c>
      <c r="FK633" s="99">
        <f>FK5</f>
        <v>1</v>
      </c>
      <c r="FL633" s="100"/>
      <c r="FM633" s="110"/>
      <c r="FN633" s="95">
        <f t="shared" si="734"/>
        <v>0</v>
      </c>
      <c r="FO633" s="15"/>
      <c r="FP633" s="24">
        <f t="shared" si="686"/>
        <v>0</v>
      </c>
      <c r="FQ633" s="5">
        <v>0</v>
      </c>
      <c r="FR633" s="8">
        <v>0</v>
      </c>
      <c r="FS633" s="84">
        <f t="shared" si="687"/>
        <v>5.0084999999999997</v>
      </c>
      <c r="FT633" s="85">
        <f t="shared" si="688"/>
        <v>500</v>
      </c>
      <c r="FU633" s="85">
        <f t="shared" si="689"/>
        <v>500</v>
      </c>
      <c r="FV633" s="85">
        <f t="shared" si="690"/>
        <v>500</v>
      </c>
      <c r="FW633" s="85">
        <f t="shared" si="691"/>
        <v>500</v>
      </c>
      <c r="FX633" s="85">
        <f t="shared" si="692"/>
        <v>4.7330324999999993</v>
      </c>
      <c r="FY633" s="85">
        <f t="shared" si="693"/>
        <v>500</v>
      </c>
      <c r="FZ633" s="85">
        <f t="shared" si="694"/>
        <v>500</v>
      </c>
      <c r="GA633" s="85">
        <f t="shared" si="695"/>
        <v>500</v>
      </c>
      <c r="GB633" s="85">
        <f t="shared" si="696"/>
        <v>500</v>
      </c>
      <c r="GC633" s="85">
        <f t="shared" si="697"/>
        <v>500</v>
      </c>
      <c r="GD633" s="85">
        <f t="shared" si="698"/>
        <v>500</v>
      </c>
      <c r="GE633" s="85">
        <f t="shared" si="699"/>
        <v>500</v>
      </c>
      <c r="GF633" s="85">
        <f t="shared" si="700"/>
        <v>500</v>
      </c>
      <c r="GG633" s="85">
        <f t="shared" si="701"/>
        <v>500</v>
      </c>
      <c r="GH633" s="101">
        <f t="shared" si="735"/>
        <v>2</v>
      </c>
      <c r="GI633" s="102">
        <f t="shared" si="736"/>
        <v>9.7415324999999982</v>
      </c>
      <c r="GJ633" s="102">
        <f t="shared" si="737"/>
        <v>4.8707662499999991</v>
      </c>
      <c r="GK633" s="79">
        <f>ROW()</f>
        <v>633</v>
      </c>
    </row>
    <row r="634" spans="1:193" s="12" customFormat="1" ht="50.1" customHeight="1">
      <c r="A634" s="17">
        <f>ROW()</f>
        <v>634</v>
      </c>
      <c r="B634" s="32">
        <f t="shared" si="702"/>
        <v>628</v>
      </c>
      <c r="C634" s="33">
        <f t="shared" si="703"/>
        <v>628</v>
      </c>
      <c r="D634" s="31" t="s">
        <v>196</v>
      </c>
      <c r="E634" s="390">
        <f t="shared" si="671"/>
        <v>7.5907125000000004</v>
      </c>
      <c r="F634" s="107">
        <f t="shared" si="704"/>
        <v>7.8116062499999996</v>
      </c>
      <c r="G634" s="3">
        <v>0</v>
      </c>
      <c r="H634" s="4">
        <v>0</v>
      </c>
      <c r="I634" s="63"/>
      <c r="J634" s="15"/>
      <c r="K634" s="13"/>
      <c r="L634" s="98">
        <f t="shared" si="705"/>
        <v>1</v>
      </c>
      <c r="M634" s="99">
        <f>M5</f>
        <v>0.94499999999999995</v>
      </c>
      <c r="N634" s="100">
        <v>8.5</v>
      </c>
      <c r="O634" s="110">
        <v>432772</v>
      </c>
      <c r="P634" s="95">
        <f t="shared" si="706"/>
        <v>8.0324999999999989</v>
      </c>
      <c r="Q634" s="15"/>
      <c r="R634" s="24">
        <f t="shared" si="672"/>
        <v>2</v>
      </c>
      <c r="S634" s="25">
        <v>0</v>
      </c>
      <c r="T634" s="63"/>
      <c r="U634" s="15"/>
      <c r="V634" s="13"/>
      <c r="W634" s="98">
        <f t="shared" si="707"/>
        <v>0</v>
      </c>
      <c r="X634" s="99">
        <f>X5</f>
        <v>0.97</v>
      </c>
      <c r="Y634" s="100"/>
      <c r="Z634" s="110"/>
      <c r="AA634" s="95">
        <f t="shared" si="708"/>
        <v>0</v>
      </c>
      <c r="AB634" s="15"/>
      <c r="AC634" s="24">
        <f t="shared" si="673"/>
        <v>0</v>
      </c>
      <c r="AD634" s="5">
        <v>0</v>
      </c>
      <c r="AE634" s="63"/>
      <c r="AF634" s="15"/>
      <c r="AG634" s="13"/>
      <c r="AH634" s="98">
        <f t="shared" si="709"/>
        <v>0</v>
      </c>
      <c r="AI634" s="99">
        <f>AI5</f>
        <v>0.95499999999999996</v>
      </c>
      <c r="AJ634" s="100"/>
      <c r="AK634" s="110"/>
      <c r="AL634" s="95">
        <f t="shared" si="710"/>
        <v>0</v>
      </c>
      <c r="AM634" s="15"/>
      <c r="AN634" s="24">
        <f t="shared" si="674"/>
        <v>0</v>
      </c>
      <c r="AO634" s="5">
        <v>0</v>
      </c>
      <c r="AP634" s="63"/>
      <c r="AQ634" s="15"/>
      <c r="AR634" s="13"/>
      <c r="AS634" s="98">
        <f t="shared" si="711"/>
        <v>0</v>
      </c>
      <c r="AT634" s="99">
        <f>AT5</f>
        <v>0.96</v>
      </c>
      <c r="AU634" s="100"/>
      <c r="AV634" s="110"/>
      <c r="AW634" s="95">
        <f t="shared" si="712"/>
        <v>0</v>
      </c>
      <c r="AX634" s="15"/>
      <c r="AY634" s="24">
        <f t="shared" si="675"/>
        <v>0</v>
      </c>
      <c r="AZ634" s="5">
        <v>0</v>
      </c>
      <c r="BA634" s="63"/>
      <c r="BB634" s="15"/>
      <c r="BC634" s="13"/>
      <c r="BD634" s="98">
        <f t="shared" si="713"/>
        <v>0</v>
      </c>
      <c r="BE634" s="99">
        <f>BE5</f>
        <v>0.98</v>
      </c>
      <c r="BF634" s="100"/>
      <c r="BG634" s="110"/>
      <c r="BH634" s="95">
        <f t="shared" si="714"/>
        <v>0</v>
      </c>
      <c r="BI634" s="15"/>
      <c r="BJ634" s="24">
        <f t="shared" si="676"/>
        <v>0</v>
      </c>
      <c r="BK634" s="5">
        <v>0</v>
      </c>
      <c r="BL634" s="63"/>
      <c r="BM634" s="15"/>
      <c r="BN634" s="13"/>
      <c r="BO634" s="98">
        <f t="shared" si="715"/>
        <v>1</v>
      </c>
      <c r="BP634" s="99">
        <f>BP5</f>
        <v>0.94499999999999995</v>
      </c>
      <c r="BQ634" s="100">
        <v>8.0325000000000006</v>
      </c>
      <c r="BR634" s="110"/>
      <c r="BS634" s="95">
        <f t="shared" si="716"/>
        <v>7.5907125000000004</v>
      </c>
      <c r="BT634" s="15"/>
      <c r="BU634" s="24">
        <f t="shared" si="677"/>
        <v>1</v>
      </c>
      <c r="BV634" s="5">
        <v>0</v>
      </c>
      <c r="BW634" s="63"/>
      <c r="BX634" s="15"/>
      <c r="BY634" s="13"/>
      <c r="BZ634" s="98">
        <f t="shared" si="717"/>
        <v>0</v>
      </c>
      <c r="CA634" s="99">
        <f>CA5</f>
        <v>1</v>
      </c>
      <c r="CB634" s="100"/>
      <c r="CC634" s="110"/>
      <c r="CD634" s="95">
        <f t="shared" si="718"/>
        <v>0</v>
      </c>
      <c r="CE634" s="15"/>
      <c r="CF634" s="24">
        <f t="shared" si="678"/>
        <v>0</v>
      </c>
      <c r="CG634" s="5">
        <v>0</v>
      </c>
      <c r="CH634" s="63"/>
      <c r="CI634" s="15"/>
      <c r="CJ634" s="13"/>
      <c r="CK634" s="98">
        <f t="shared" si="719"/>
        <v>0</v>
      </c>
      <c r="CL634" s="99">
        <f>CL5</f>
        <v>1</v>
      </c>
      <c r="CM634" s="100"/>
      <c r="CN634" s="110"/>
      <c r="CO634" s="95">
        <f t="shared" si="720"/>
        <v>0</v>
      </c>
      <c r="CP634" s="15"/>
      <c r="CQ634" s="24">
        <f t="shared" si="679"/>
        <v>0</v>
      </c>
      <c r="CR634" s="5">
        <v>0</v>
      </c>
      <c r="CS634" s="63"/>
      <c r="CT634" s="15"/>
      <c r="CU634" s="13"/>
      <c r="CV634" s="98">
        <f t="shared" si="721"/>
        <v>0</v>
      </c>
      <c r="CW634" s="99">
        <f>CW5</f>
        <v>1</v>
      </c>
      <c r="CX634" s="100"/>
      <c r="CY634" s="110"/>
      <c r="CZ634" s="95">
        <f t="shared" si="722"/>
        <v>0</v>
      </c>
      <c r="DA634" s="15"/>
      <c r="DB634" s="24">
        <f t="shared" si="680"/>
        <v>0</v>
      </c>
      <c r="DC634" s="5">
        <v>0</v>
      </c>
      <c r="DD634" s="63"/>
      <c r="DE634" s="15"/>
      <c r="DF634" s="13"/>
      <c r="DG634" s="98">
        <f t="shared" si="723"/>
        <v>0</v>
      </c>
      <c r="DH634" s="99">
        <f>DH5</f>
        <v>1</v>
      </c>
      <c r="DI634" s="100"/>
      <c r="DJ634" s="110"/>
      <c r="DK634" s="95">
        <f t="shared" si="724"/>
        <v>0</v>
      </c>
      <c r="DL634" s="15"/>
      <c r="DM634" s="24">
        <f t="shared" si="681"/>
        <v>0</v>
      </c>
      <c r="DN634" s="5">
        <v>0</v>
      </c>
      <c r="DO634" s="63"/>
      <c r="DP634" s="15"/>
      <c r="DQ634" s="13"/>
      <c r="DR634" s="98">
        <f t="shared" si="725"/>
        <v>0</v>
      </c>
      <c r="DS634" s="99">
        <f>DS5</f>
        <v>1</v>
      </c>
      <c r="DT634" s="100"/>
      <c r="DU634" s="110"/>
      <c r="DV634" s="95">
        <f t="shared" si="726"/>
        <v>0</v>
      </c>
      <c r="DW634" s="15"/>
      <c r="DX634" s="24">
        <f t="shared" si="682"/>
        <v>0</v>
      </c>
      <c r="DY634" s="5">
        <v>0</v>
      </c>
      <c r="DZ634" s="63"/>
      <c r="EA634" s="15"/>
      <c r="EB634" s="13"/>
      <c r="EC634" s="98">
        <f t="shared" si="727"/>
        <v>0</v>
      </c>
      <c r="ED634" s="99">
        <f>ED5</f>
        <v>1</v>
      </c>
      <c r="EE634" s="100"/>
      <c r="EF634" s="110"/>
      <c r="EG634" s="95">
        <f t="shared" si="728"/>
        <v>0</v>
      </c>
      <c r="EH634" s="15"/>
      <c r="EI634" s="24">
        <f t="shared" si="683"/>
        <v>0</v>
      </c>
      <c r="EJ634" s="5">
        <v>0</v>
      </c>
      <c r="EK634" s="63"/>
      <c r="EL634" s="15"/>
      <c r="EM634" s="13"/>
      <c r="EN634" s="98">
        <f t="shared" si="729"/>
        <v>0</v>
      </c>
      <c r="EO634" s="99">
        <f>EO5</f>
        <v>1</v>
      </c>
      <c r="EP634" s="100"/>
      <c r="EQ634" s="110"/>
      <c r="ER634" s="95">
        <f t="shared" si="730"/>
        <v>0</v>
      </c>
      <c r="ES634" s="15"/>
      <c r="ET634" s="24">
        <f t="shared" si="684"/>
        <v>0</v>
      </c>
      <c r="EU634" s="5">
        <v>0</v>
      </c>
      <c r="EV634" s="63"/>
      <c r="EW634" s="15"/>
      <c r="EX634" s="13"/>
      <c r="EY634" s="98">
        <f t="shared" si="731"/>
        <v>0</v>
      </c>
      <c r="EZ634" s="99">
        <f>EZ5</f>
        <v>1</v>
      </c>
      <c r="FA634" s="100"/>
      <c r="FB634" s="110"/>
      <c r="FC634" s="95">
        <f t="shared" si="732"/>
        <v>0</v>
      </c>
      <c r="FD634" s="15"/>
      <c r="FE634" s="24">
        <f t="shared" si="685"/>
        <v>0</v>
      </c>
      <c r="FF634" s="5">
        <v>0</v>
      </c>
      <c r="FG634" s="63"/>
      <c r="FH634" s="15"/>
      <c r="FI634" s="13"/>
      <c r="FJ634" s="98">
        <f t="shared" si="733"/>
        <v>0</v>
      </c>
      <c r="FK634" s="99">
        <f>FK5</f>
        <v>1</v>
      </c>
      <c r="FL634" s="100"/>
      <c r="FM634" s="110"/>
      <c r="FN634" s="95">
        <f t="shared" si="734"/>
        <v>0</v>
      </c>
      <c r="FO634" s="15"/>
      <c r="FP634" s="24">
        <f t="shared" si="686"/>
        <v>0</v>
      </c>
      <c r="FQ634" s="5">
        <v>0</v>
      </c>
      <c r="FR634" s="8">
        <v>0</v>
      </c>
      <c r="FS634" s="84">
        <f t="shared" si="687"/>
        <v>8.0324999999999989</v>
      </c>
      <c r="FT634" s="85">
        <f t="shared" si="688"/>
        <v>500</v>
      </c>
      <c r="FU634" s="85">
        <f t="shared" si="689"/>
        <v>500</v>
      </c>
      <c r="FV634" s="85">
        <f t="shared" si="690"/>
        <v>500</v>
      </c>
      <c r="FW634" s="85">
        <f t="shared" si="691"/>
        <v>500</v>
      </c>
      <c r="FX634" s="85">
        <f t="shared" si="692"/>
        <v>7.5907125000000004</v>
      </c>
      <c r="FY634" s="85">
        <f t="shared" si="693"/>
        <v>500</v>
      </c>
      <c r="FZ634" s="85">
        <f t="shared" si="694"/>
        <v>500</v>
      </c>
      <c r="GA634" s="85">
        <f t="shared" si="695"/>
        <v>500</v>
      </c>
      <c r="GB634" s="85">
        <f t="shared" si="696"/>
        <v>500</v>
      </c>
      <c r="GC634" s="85">
        <f t="shared" si="697"/>
        <v>500</v>
      </c>
      <c r="GD634" s="85">
        <f t="shared" si="698"/>
        <v>500</v>
      </c>
      <c r="GE634" s="85">
        <f t="shared" si="699"/>
        <v>500</v>
      </c>
      <c r="GF634" s="85">
        <f t="shared" si="700"/>
        <v>500</v>
      </c>
      <c r="GG634" s="85">
        <f t="shared" si="701"/>
        <v>500</v>
      </c>
      <c r="GH634" s="101">
        <f t="shared" si="735"/>
        <v>2</v>
      </c>
      <c r="GI634" s="102">
        <f t="shared" si="736"/>
        <v>15.623212499999999</v>
      </c>
      <c r="GJ634" s="102">
        <f t="shared" si="737"/>
        <v>7.8116062499999996</v>
      </c>
      <c r="GK634" s="79">
        <f>ROW()</f>
        <v>634</v>
      </c>
    </row>
    <row r="635" spans="1:193" s="12" customFormat="1" ht="50.1" customHeight="1">
      <c r="A635" s="17">
        <f>ROW()</f>
        <v>635</v>
      </c>
      <c r="B635" s="32">
        <f t="shared" si="702"/>
        <v>629</v>
      </c>
      <c r="C635" s="33">
        <f t="shared" si="703"/>
        <v>629</v>
      </c>
      <c r="D635" s="31" t="s">
        <v>197</v>
      </c>
      <c r="E635" s="390">
        <f t="shared" si="671"/>
        <v>27.083662199999996</v>
      </c>
      <c r="F635" s="107">
        <f t="shared" si="704"/>
        <v>27.871811099999995</v>
      </c>
      <c r="G635" s="3">
        <v>0</v>
      </c>
      <c r="H635" s="4">
        <v>0</v>
      </c>
      <c r="I635" s="63"/>
      <c r="J635" s="15"/>
      <c r="K635" s="13"/>
      <c r="L635" s="98">
        <f t="shared" si="705"/>
        <v>1</v>
      </c>
      <c r="M635" s="99">
        <f>M5</f>
        <v>0.94499999999999995</v>
      </c>
      <c r="N635" s="100">
        <v>30.327999999999999</v>
      </c>
      <c r="O635" s="110">
        <v>432024</v>
      </c>
      <c r="P635" s="95">
        <f t="shared" si="706"/>
        <v>28.659959999999998</v>
      </c>
      <c r="Q635" s="15"/>
      <c r="R635" s="24">
        <f t="shared" si="672"/>
        <v>2</v>
      </c>
      <c r="S635" s="25">
        <v>0</v>
      </c>
      <c r="T635" s="63"/>
      <c r="U635" s="15"/>
      <c r="V635" s="13"/>
      <c r="W635" s="98">
        <f t="shared" si="707"/>
        <v>0</v>
      </c>
      <c r="X635" s="99">
        <f>X5</f>
        <v>0.97</v>
      </c>
      <c r="Y635" s="100"/>
      <c r="Z635" s="110"/>
      <c r="AA635" s="95">
        <f t="shared" si="708"/>
        <v>0</v>
      </c>
      <c r="AB635" s="15"/>
      <c r="AC635" s="24">
        <f t="shared" si="673"/>
        <v>0</v>
      </c>
      <c r="AD635" s="5">
        <v>0</v>
      </c>
      <c r="AE635" s="63"/>
      <c r="AF635" s="15"/>
      <c r="AG635" s="13"/>
      <c r="AH635" s="98">
        <f t="shared" si="709"/>
        <v>0</v>
      </c>
      <c r="AI635" s="99">
        <f>AI5</f>
        <v>0.95499999999999996</v>
      </c>
      <c r="AJ635" s="100"/>
      <c r="AK635" s="110"/>
      <c r="AL635" s="95">
        <f t="shared" si="710"/>
        <v>0</v>
      </c>
      <c r="AM635" s="15"/>
      <c r="AN635" s="24">
        <f t="shared" si="674"/>
        <v>0</v>
      </c>
      <c r="AO635" s="5">
        <v>0</v>
      </c>
      <c r="AP635" s="63"/>
      <c r="AQ635" s="15"/>
      <c r="AR635" s="13"/>
      <c r="AS635" s="98">
        <f t="shared" si="711"/>
        <v>0</v>
      </c>
      <c r="AT635" s="99">
        <f>AT5</f>
        <v>0.96</v>
      </c>
      <c r="AU635" s="100"/>
      <c r="AV635" s="110"/>
      <c r="AW635" s="95">
        <f t="shared" si="712"/>
        <v>0</v>
      </c>
      <c r="AX635" s="15"/>
      <c r="AY635" s="24">
        <f t="shared" si="675"/>
        <v>0</v>
      </c>
      <c r="AZ635" s="5">
        <v>0</v>
      </c>
      <c r="BA635" s="63"/>
      <c r="BB635" s="15"/>
      <c r="BC635" s="13"/>
      <c r="BD635" s="98">
        <f t="shared" si="713"/>
        <v>0</v>
      </c>
      <c r="BE635" s="99">
        <f>BE5</f>
        <v>0.98</v>
      </c>
      <c r="BF635" s="100"/>
      <c r="BG635" s="110"/>
      <c r="BH635" s="95">
        <f t="shared" si="714"/>
        <v>0</v>
      </c>
      <c r="BI635" s="15"/>
      <c r="BJ635" s="24">
        <f t="shared" si="676"/>
        <v>0</v>
      </c>
      <c r="BK635" s="5">
        <v>0</v>
      </c>
      <c r="BL635" s="63"/>
      <c r="BM635" s="15"/>
      <c r="BN635" s="13"/>
      <c r="BO635" s="98">
        <f t="shared" si="715"/>
        <v>1</v>
      </c>
      <c r="BP635" s="99">
        <f>BP5</f>
        <v>0.94499999999999995</v>
      </c>
      <c r="BQ635" s="100">
        <v>28.659959999999998</v>
      </c>
      <c r="BR635" s="110"/>
      <c r="BS635" s="95">
        <f t="shared" si="716"/>
        <v>27.083662199999996</v>
      </c>
      <c r="BT635" s="15"/>
      <c r="BU635" s="24">
        <f t="shared" si="677"/>
        <v>1</v>
      </c>
      <c r="BV635" s="5">
        <v>0</v>
      </c>
      <c r="BW635" s="63"/>
      <c r="BX635" s="15"/>
      <c r="BY635" s="13"/>
      <c r="BZ635" s="98">
        <f t="shared" si="717"/>
        <v>0</v>
      </c>
      <c r="CA635" s="99">
        <f>CA5</f>
        <v>1</v>
      </c>
      <c r="CB635" s="100"/>
      <c r="CC635" s="110"/>
      <c r="CD635" s="95">
        <f t="shared" si="718"/>
        <v>0</v>
      </c>
      <c r="CE635" s="15"/>
      <c r="CF635" s="24">
        <f t="shared" si="678"/>
        <v>0</v>
      </c>
      <c r="CG635" s="5">
        <v>0</v>
      </c>
      <c r="CH635" s="63"/>
      <c r="CI635" s="15"/>
      <c r="CJ635" s="13"/>
      <c r="CK635" s="98">
        <f t="shared" si="719"/>
        <v>0</v>
      </c>
      <c r="CL635" s="99">
        <f>CL5</f>
        <v>1</v>
      </c>
      <c r="CM635" s="100"/>
      <c r="CN635" s="110"/>
      <c r="CO635" s="95">
        <f t="shared" si="720"/>
        <v>0</v>
      </c>
      <c r="CP635" s="15"/>
      <c r="CQ635" s="24">
        <f t="shared" si="679"/>
        <v>0</v>
      </c>
      <c r="CR635" s="5">
        <v>0</v>
      </c>
      <c r="CS635" s="63"/>
      <c r="CT635" s="15"/>
      <c r="CU635" s="13"/>
      <c r="CV635" s="98">
        <f t="shared" si="721"/>
        <v>0</v>
      </c>
      <c r="CW635" s="99">
        <f>CW5</f>
        <v>1</v>
      </c>
      <c r="CX635" s="100"/>
      <c r="CY635" s="110"/>
      <c r="CZ635" s="95">
        <f t="shared" si="722"/>
        <v>0</v>
      </c>
      <c r="DA635" s="15"/>
      <c r="DB635" s="24">
        <f t="shared" si="680"/>
        <v>0</v>
      </c>
      <c r="DC635" s="5">
        <v>0</v>
      </c>
      <c r="DD635" s="63"/>
      <c r="DE635" s="15"/>
      <c r="DF635" s="13"/>
      <c r="DG635" s="98">
        <f t="shared" si="723"/>
        <v>0</v>
      </c>
      <c r="DH635" s="99">
        <f>DH5</f>
        <v>1</v>
      </c>
      <c r="DI635" s="100"/>
      <c r="DJ635" s="110"/>
      <c r="DK635" s="95">
        <f t="shared" si="724"/>
        <v>0</v>
      </c>
      <c r="DL635" s="15"/>
      <c r="DM635" s="24">
        <f t="shared" si="681"/>
        <v>0</v>
      </c>
      <c r="DN635" s="5">
        <v>0</v>
      </c>
      <c r="DO635" s="63"/>
      <c r="DP635" s="15"/>
      <c r="DQ635" s="13"/>
      <c r="DR635" s="98">
        <f t="shared" si="725"/>
        <v>0</v>
      </c>
      <c r="DS635" s="99">
        <f>DS5</f>
        <v>1</v>
      </c>
      <c r="DT635" s="100"/>
      <c r="DU635" s="110"/>
      <c r="DV635" s="95">
        <f t="shared" si="726"/>
        <v>0</v>
      </c>
      <c r="DW635" s="15"/>
      <c r="DX635" s="24">
        <f t="shared" si="682"/>
        <v>0</v>
      </c>
      <c r="DY635" s="5">
        <v>0</v>
      </c>
      <c r="DZ635" s="63"/>
      <c r="EA635" s="15"/>
      <c r="EB635" s="13"/>
      <c r="EC635" s="98">
        <f t="shared" si="727"/>
        <v>0</v>
      </c>
      <c r="ED635" s="99">
        <f>ED5</f>
        <v>1</v>
      </c>
      <c r="EE635" s="100"/>
      <c r="EF635" s="110"/>
      <c r="EG635" s="95">
        <f t="shared" si="728"/>
        <v>0</v>
      </c>
      <c r="EH635" s="15"/>
      <c r="EI635" s="24">
        <f t="shared" si="683"/>
        <v>0</v>
      </c>
      <c r="EJ635" s="5">
        <v>0</v>
      </c>
      <c r="EK635" s="63"/>
      <c r="EL635" s="15"/>
      <c r="EM635" s="13"/>
      <c r="EN635" s="98">
        <f t="shared" si="729"/>
        <v>0</v>
      </c>
      <c r="EO635" s="99">
        <f>EO5</f>
        <v>1</v>
      </c>
      <c r="EP635" s="100"/>
      <c r="EQ635" s="110"/>
      <c r="ER635" s="95">
        <f t="shared" si="730"/>
        <v>0</v>
      </c>
      <c r="ES635" s="15"/>
      <c r="ET635" s="24">
        <f t="shared" si="684"/>
        <v>0</v>
      </c>
      <c r="EU635" s="5">
        <v>0</v>
      </c>
      <c r="EV635" s="63"/>
      <c r="EW635" s="15"/>
      <c r="EX635" s="13"/>
      <c r="EY635" s="98">
        <f t="shared" si="731"/>
        <v>0</v>
      </c>
      <c r="EZ635" s="99">
        <f>EZ5</f>
        <v>1</v>
      </c>
      <c r="FA635" s="100"/>
      <c r="FB635" s="110"/>
      <c r="FC635" s="95">
        <f t="shared" si="732"/>
        <v>0</v>
      </c>
      <c r="FD635" s="15"/>
      <c r="FE635" s="24">
        <f t="shared" si="685"/>
        <v>0</v>
      </c>
      <c r="FF635" s="5">
        <v>0</v>
      </c>
      <c r="FG635" s="63"/>
      <c r="FH635" s="15"/>
      <c r="FI635" s="13"/>
      <c r="FJ635" s="98">
        <f t="shared" si="733"/>
        <v>0</v>
      </c>
      <c r="FK635" s="99">
        <f>FK5</f>
        <v>1</v>
      </c>
      <c r="FL635" s="100"/>
      <c r="FM635" s="110"/>
      <c r="FN635" s="95">
        <f t="shared" si="734"/>
        <v>0</v>
      </c>
      <c r="FO635" s="15"/>
      <c r="FP635" s="24">
        <f t="shared" si="686"/>
        <v>0</v>
      </c>
      <c r="FQ635" s="5">
        <v>0</v>
      </c>
      <c r="FR635" s="8">
        <v>0</v>
      </c>
      <c r="FS635" s="84">
        <f t="shared" si="687"/>
        <v>28.659959999999998</v>
      </c>
      <c r="FT635" s="85">
        <f t="shared" si="688"/>
        <v>500</v>
      </c>
      <c r="FU635" s="85">
        <f t="shared" si="689"/>
        <v>500</v>
      </c>
      <c r="FV635" s="85">
        <f t="shared" si="690"/>
        <v>500</v>
      </c>
      <c r="FW635" s="85">
        <f t="shared" si="691"/>
        <v>500</v>
      </c>
      <c r="FX635" s="85">
        <f t="shared" si="692"/>
        <v>27.083662199999996</v>
      </c>
      <c r="FY635" s="85">
        <f t="shared" si="693"/>
        <v>500</v>
      </c>
      <c r="FZ635" s="85">
        <f t="shared" si="694"/>
        <v>500</v>
      </c>
      <c r="GA635" s="85">
        <f t="shared" si="695"/>
        <v>500</v>
      </c>
      <c r="GB635" s="85">
        <f t="shared" si="696"/>
        <v>500</v>
      </c>
      <c r="GC635" s="85">
        <f t="shared" si="697"/>
        <v>500</v>
      </c>
      <c r="GD635" s="85">
        <f t="shared" si="698"/>
        <v>500</v>
      </c>
      <c r="GE635" s="85">
        <f t="shared" si="699"/>
        <v>500</v>
      </c>
      <c r="GF635" s="85">
        <f t="shared" si="700"/>
        <v>500</v>
      </c>
      <c r="GG635" s="85">
        <f t="shared" si="701"/>
        <v>500</v>
      </c>
      <c r="GH635" s="101">
        <f t="shared" si="735"/>
        <v>2</v>
      </c>
      <c r="GI635" s="102">
        <f t="shared" si="736"/>
        <v>55.74362219999999</v>
      </c>
      <c r="GJ635" s="102">
        <f t="shared" si="737"/>
        <v>27.871811099999995</v>
      </c>
      <c r="GK635" s="79">
        <f>ROW()</f>
        <v>635</v>
      </c>
    </row>
    <row r="636" spans="1:193" s="12" customFormat="1" ht="50.1" customHeight="1">
      <c r="A636" s="17">
        <f>ROW()</f>
        <v>636</v>
      </c>
      <c r="B636" s="32">
        <f t="shared" si="702"/>
        <v>630</v>
      </c>
      <c r="C636" s="33">
        <f t="shared" si="703"/>
        <v>630</v>
      </c>
      <c r="D636" s="31" t="s">
        <v>198</v>
      </c>
      <c r="E636" s="390">
        <f t="shared" si="671"/>
        <v>25.892054999999999</v>
      </c>
      <c r="F636" s="107">
        <f t="shared" si="704"/>
        <v>25.892054999999999</v>
      </c>
      <c r="G636" s="3">
        <v>0</v>
      </c>
      <c r="H636" s="4">
        <v>0</v>
      </c>
      <c r="I636" s="63"/>
      <c r="J636" s="15"/>
      <c r="K636" s="13"/>
      <c r="L636" s="98">
        <f t="shared" si="705"/>
        <v>1</v>
      </c>
      <c r="M636" s="99">
        <f>M5</f>
        <v>0.94499999999999995</v>
      </c>
      <c r="N636" s="100">
        <v>27.399000000000001</v>
      </c>
      <c r="O636" s="110">
        <v>432095</v>
      </c>
      <c r="P636" s="95">
        <f t="shared" si="706"/>
        <v>25.892054999999999</v>
      </c>
      <c r="Q636" s="15"/>
      <c r="R636" s="24">
        <f t="shared" si="672"/>
        <v>1</v>
      </c>
      <c r="S636" s="25">
        <v>0</v>
      </c>
      <c r="T636" s="63"/>
      <c r="U636" s="15"/>
      <c r="V636" s="13"/>
      <c r="W636" s="98">
        <f t="shared" si="707"/>
        <v>0</v>
      </c>
      <c r="X636" s="99">
        <f>X5</f>
        <v>0.97</v>
      </c>
      <c r="Y636" s="100"/>
      <c r="Z636" s="110"/>
      <c r="AA636" s="95">
        <f t="shared" si="708"/>
        <v>0</v>
      </c>
      <c r="AB636" s="15"/>
      <c r="AC636" s="24">
        <f t="shared" si="673"/>
        <v>0</v>
      </c>
      <c r="AD636" s="5">
        <v>0</v>
      </c>
      <c r="AE636" s="63"/>
      <c r="AF636" s="15"/>
      <c r="AG636" s="13"/>
      <c r="AH636" s="98">
        <f t="shared" si="709"/>
        <v>0</v>
      </c>
      <c r="AI636" s="99">
        <f>AI5</f>
        <v>0.95499999999999996</v>
      </c>
      <c r="AJ636" s="100"/>
      <c r="AK636" s="110"/>
      <c r="AL636" s="95">
        <f t="shared" si="710"/>
        <v>0</v>
      </c>
      <c r="AM636" s="15"/>
      <c r="AN636" s="24">
        <f t="shared" si="674"/>
        <v>0</v>
      </c>
      <c r="AO636" s="5">
        <v>0</v>
      </c>
      <c r="AP636" s="63"/>
      <c r="AQ636" s="15"/>
      <c r="AR636" s="13"/>
      <c r="AS636" s="98">
        <f t="shared" si="711"/>
        <v>0</v>
      </c>
      <c r="AT636" s="99">
        <f>AT5</f>
        <v>0.96</v>
      </c>
      <c r="AU636" s="100"/>
      <c r="AV636" s="110"/>
      <c r="AW636" s="95">
        <f t="shared" si="712"/>
        <v>0</v>
      </c>
      <c r="AX636" s="15"/>
      <c r="AY636" s="24">
        <f t="shared" si="675"/>
        <v>0</v>
      </c>
      <c r="AZ636" s="5">
        <v>0</v>
      </c>
      <c r="BA636" s="63"/>
      <c r="BB636" s="15"/>
      <c r="BC636" s="13"/>
      <c r="BD636" s="98">
        <f t="shared" si="713"/>
        <v>0</v>
      </c>
      <c r="BE636" s="99">
        <f>BE5</f>
        <v>0.98</v>
      </c>
      <c r="BF636" s="100"/>
      <c r="BG636" s="110"/>
      <c r="BH636" s="95">
        <f t="shared" si="714"/>
        <v>0</v>
      </c>
      <c r="BI636" s="15"/>
      <c r="BJ636" s="24">
        <f t="shared" si="676"/>
        <v>0</v>
      </c>
      <c r="BK636" s="5">
        <v>0</v>
      </c>
      <c r="BL636" s="63"/>
      <c r="BM636" s="15"/>
      <c r="BN636" s="13"/>
      <c r="BO636" s="98">
        <f t="shared" si="715"/>
        <v>0</v>
      </c>
      <c r="BP636" s="99">
        <f>BP5</f>
        <v>0.94499999999999995</v>
      </c>
      <c r="BQ636" s="100"/>
      <c r="BR636" s="110"/>
      <c r="BS636" s="95">
        <f t="shared" si="716"/>
        <v>0</v>
      </c>
      <c r="BT636" s="15"/>
      <c r="BU636" s="24">
        <f t="shared" si="677"/>
        <v>0</v>
      </c>
      <c r="BV636" s="5">
        <v>0</v>
      </c>
      <c r="BW636" s="63"/>
      <c r="BX636" s="15"/>
      <c r="BY636" s="13"/>
      <c r="BZ636" s="98">
        <f t="shared" si="717"/>
        <v>0</v>
      </c>
      <c r="CA636" s="99">
        <f>CA5</f>
        <v>1</v>
      </c>
      <c r="CB636" s="100"/>
      <c r="CC636" s="110"/>
      <c r="CD636" s="95">
        <f t="shared" si="718"/>
        <v>0</v>
      </c>
      <c r="CE636" s="15"/>
      <c r="CF636" s="24">
        <f t="shared" si="678"/>
        <v>0</v>
      </c>
      <c r="CG636" s="5">
        <v>0</v>
      </c>
      <c r="CH636" s="63"/>
      <c r="CI636" s="15"/>
      <c r="CJ636" s="13"/>
      <c r="CK636" s="98">
        <f t="shared" si="719"/>
        <v>0</v>
      </c>
      <c r="CL636" s="99">
        <f>CL5</f>
        <v>1</v>
      </c>
      <c r="CM636" s="100"/>
      <c r="CN636" s="110"/>
      <c r="CO636" s="95">
        <f t="shared" si="720"/>
        <v>0</v>
      </c>
      <c r="CP636" s="15"/>
      <c r="CQ636" s="24">
        <f t="shared" si="679"/>
        <v>0</v>
      </c>
      <c r="CR636" s="5">
        <v>0</v>
      </c>
      <c r="CS636" s="63"/>
      <c r="CT636" s="15"/>
      <c r="CU636" s="13"/>
      <c r="CV636" s="98">
        <f t="shared" si="721"/>
        <v>0</v>
      </c>
      <c r="CW636" s="99">
        <f>CW5</f>
        <v>1</v>
      </c>
      <c r="CX636" s="100"/>
      <c r="CY636" s="110"/>
      <c r="CZ636" s="95">
        <f t="shared" si="722"/>
        <v>0</v>
      </c>
      <c r="DA636" s="15"/>
      <c r="DB636" s="24">
        <f t="shared" si="680"/>
        <v>0</v>
      </c>
      <c r="DC636" s="5">
        <v>0</v>
      </c>
      <c r="DD636" s="63"/>
      <c r="DE636" s="15"/>
      <c r="DF636" s="13"/>
      <c r="DG636" s="98">
        <f t="shared" si="723"/>
        <v>0</v>
      </c>
      <c r="DH636" s="99">
        <f>DH5</f>
        <v>1</v>
      </c>
      <c r="DI636" s="100"/>
      <c r="DJ636" s="110"/>
      <c r="DK636" s="95">
        <f t="shared" si="724"/>
        <v>0</v>
      </c>
      <c r="DL636" s="15"/>
      <c r="DM636" s="24">
        <f t="shared" si="681"/>
        <v>0</v>
      </c>
      <c r="DN636" s="5">
        <v>0</v>
      </c>
      <c r="DO636" s="63"/>
      <c r="DP636" s="15"/>
      <c r="DQ636" s="13"/>
      <c r="DR636" s="98">
        <f t="shared" si="725"/>
        <v>0</v>
      </c>
      <c r="DS636" s="99">
        <f>DS5</f>
        <v>1</v>
      </c>
      <c r="DT636" s="100"/>
      <c r="DU636" s="110"/>
      <c r="DV636" s="95">
        <f t="shared" si="726"/>
        <v>0</v>
      </c>
      <c r="DW636" s="15"/>
      <c r="DX636" s="24">
        <f t="shared" si="682"/>
        <v>0</v>
      </c>
      <c r="DY636" s="5">
        <v>0</v>
      </c>
      <c r="DZ636" s="63"/>
      <c r="EA636" s="15"/>
      <c r="EB636" s="13"/>
      <c r="EC636" s="98">
        <f t="shared" si="727"/>
        <v>0</v>
      </c>
      <c r="ED636" s="99">
        <f>ED5</f>
        <v>1</v>
      </c>
      <c r="EE636" s="100"/>
      <c r="EF636" s="110"/>
      <c r="EG636" s="95">
        <f t="shared" si="728"/>
        <v>0</v>
      </c>
      <c r="EH636" s="15"/>
      <c r="EI636" s="24">
        <f t="shared" si="683"/>
        <v>0</v>
      </c>
      <c r="EJ636" s="5">
        <v>0</v>
      </c>
      <c r="EK636" s="63"/>
      <c r="EL636" s="15"/>
      <c r="EM636" s="13"/>
      <c r="EN636" s="98">
        <f t="shared" si="729"/>
        <v>0</v>
      </c>
      <c r="EO636" s="99">
        <f>EO5</f>
        <v>1</v>
      </c>
      <c r="EP636" s="100"/>
      <c r="EQ636" s="110"/>
      <c r="ER636" s="95">
        <f t="shared" si="730"/>
        <v>0</v>
      </c>
      <c r="ES636" s="15"/>
      <c r="ET636" s="24">
        <f t="shared" si="684"/>
        <v>0</v>
      </c>
      <c r="EU636" s="5">
        <v>0</v>
      </c>
      <c r="EV636" s="63"/>
      <c r="EW636" s="15"/>
      <c r="EX636" s="13"/>
      <c r="EY636" s="98">
        <f t="shared" si="731"/>
        <v>0</v>
      </c>
      <c r="EZ636" s="99">
        <f>EZ5</f>
        <v>1</v>
      </c>
      <c r="FA636" s="100"/>
      <c r="FB636" s="110"/>
      <c r="FC636" s="95">
        <f t="shared" si="732"/>
        <v>0</v>
      </c>
      <c r="FD636" s="15"/>
      <c r="FE636" s="24">
        <f t="shared" si="685"/>
        <v>0</v>
      </c>
      <c r="FF636" s="5">
        <v>0</v>
      </c>
      <c r="FG636" s="63"/>
      <c r="FH636" s="15"/>
      <c r="FI636" s="13"/>
      <c r="FJ636" s="98">
        <f t="shared" si="733"/>
        <v>0</v>
      </c>
      <c r="FK636" s="99">
        <f>FK5</f>
        <v>1</v>
      </c>
      <c r="FL636" s="100"/>
      <c r="FM636" s="110"/>
      <c r="FN636" s="95">
        <f t="shared" si="734"/>
        <v>0</v>
      </c>
      <c r="FO636" s="15"/>
      <c r="FP636" s="24">
        <f t="shared" si="686"/>
        <v>0</v>
      </c>
      <c r="FQ636" s="5">
        <v>0</v>
      </c>
      <c r="FR636" s="8">
        <v>0</v>
      </c>
      <c r="FS636" s="84">
        <f t="shared" si="687"/>
        <v>25.892054999999999</v>
      </c>
      <c r="FT636" s="85">
        <f t="shared" si="688"/>
        <v>500</v>
      </c>
      <c r="FU636" s="85">
        <f t="shared" si="689"/>
        <v>500</v>
      </c>
      <c r="FV636" s="85">
        <f t="shared" si="690"/>
        <v>500</v>
      </c>
      <c r="FW636" s="85">
        <f t="shared" si="691"/>
        <v>500</v>
      </c>
      <c r="FX636" s="85">
        <f t="shared" si="692"/>
        <v>500</v>
      </c>
      <c r="FY636" s="85">
        <f t="shared" si="693"/>
        <v>500</v>
      </c>
      <c r="FZ636" s="85">
        <f t="shared" si="694"/>
        <v>500</v>
      </c>
      <c r="GA636" s="85">
        <f t="shared" si="695"/>
        <v>500</v>
      </c>
      <c r="GB636" s="85">
        <f t="shared" si="696"/>
        <v>500</v>
      </c>
      <c r="GC636" s="85">
        <f t="shared" si="697"/>
        <v>500</v>
      </c>
      <c r="GD636" s="85">
        <f t="shared" si="698"/>
        <v>500</v>
      </c>
      <c r="GE636" s="85">
        <f t="shared" si="699"/>
        <v>500</v>
      </c>
      <c r="GF636" s="85">
        <f t="shared" si="700"/>
        <v>500</v>
      </c>
      <c r="GG636" s="85">
        <f t="shared" si="701"/>
        <v>500</v>
      </c>
      <c r="GH636" s="101">
        <f t="shared" si="735"/>
        <v>1</v>
      </c>
      <c r="GI636" s="102">
        <f t="shared" si="736"/>
        <v>25.892054999999999</v>
      </c>
      <c r="GJ636" s="102">
        <f t="shared" si="737"/>
        <v>25.892054999999999</v>
      </c>
      <c r="GK636" s="79">
        <f>ROW()</f>
        <v>636</v>
      </c>
    </row>
    <row r="637" spans="1:193" s="12" customFormat="1" ht="50.1" customHeight="1">
      <c r="A637" s="17">
        <f>ROW()</f>
        <v>637</v>
      </c>
      <c r="B637" s="32">
        <f t="shared" si="702"/>
        <v>631</v>
      </c>
      <c r="C637" s="33">
        <f t="shared" si="703"/>
        <v>631</v>
      </c>
      <c r="D637" s="31" t="s">
        <v>199</v>
      </c>
      <c r="E637" s="390">
        <f t="shared" si="671"/>
        <v>2.6131799999999998</v>
      </c>
      <c r="F637" s="107">
        <f t="shared" si="704"/>
        <v>2.6131799999999998</v>
      </c>
      <c r="G637" s="3">
        <v>0</v>
      </c>
      <c r="H637" s="4">
        <v>0</v>
      </c>
      <c r="I637" s="63"/>
      <c r="J637" s="15"/>
      <c r="K637" s="13"/>
      <c r="L637" s="98">
        <f t="shared" si="705"/>
        <v>0</v>
      </c>
      <c r="M637" s="99">
        <f>M5</f>
        <v>0.94499999999999995</v>
      </c>
      <c r="N637" s="100"/>
      <c r="O637" s="110"/>
      <c r="P637" s="95">
        <f t="shared" si="706"/>
        <v>0</v>
      </c>
      <c r="Q637" s="15"/>
      <c r="R637" s="24">
        <f t="shared" si="672"/>
        <v>0</v>
      </c>
      <c r="S637" s="25">
        <v>0</v>
      </c>
      <c r="T637" s="63"/>
      <c r="U637" s="15"/>
      <c r="V637" s="13"/>
      <c r="W637" s="98">
        <f t="shared" si="707"/>
        <v>1</v>
      </c>
      <c r="X637" s="99">
        <f>X5</f>
        <v>0.97</v>
      </c>
      <c r="Y637" s="100">
        <v>2.694</v>
      </c>
      <c r="Z637" s="110"/>
      <c r="AA637" s="95">
        <f t="shared" si="708"/>
        <v>2.6131799999999998</v>
      </c>
      <c r="AB637" s="15"/>
      <c r="AC637" s="24">
        <f t="shared" si="673"/>
        <v>1</v>
      </c>
      <c r="AD637" s="5">
        <v>0</v>
      </c>
      <c r="AE637" s="63"/>
      <c r="AF637" s="15"/>
      <c r="AG637" s="13"/>
      <c r="AH637" s="98">
        <f t="shared" si="709"/>
        <v>0</v>
      </c>
      <c r="AI637" s="99">
        <f>AI5</f>
        <v>0.95499999999999996</v>
      </c>
      <c r="AJ637" s="100"/>
      <c r="AK637" s="110"/>
      <c r="AL637" s="95">
        <f t="shared" si="710"/>
        <v>0</v>
      </c>
      <c r="AM637" s="15"/>
      <c r="AN637" s="24">
        <f t="shared" si="674"/>
        <v>0</v>
      </c>
      <c r="AO637" s="5">
        <v>0</v>
      </c>
      <c r="AP637" s="63"/>
      <c r="AQ637" s="15"/>
      <c r="AR637" s="13"/>
      <c r="AS637" s="98">
        <f t="shared" si="711"/>
        <v>0</v>
      </c>
      <c r="AT637" s="99">
        <f>AT5</f>
        <v>0.96</v>
      </c>
      <c r="AU637" s="100"/>
      <c r="AV637" s="110"/>
      <c r="AW637" s="95">
        <f t="shared" si="712"/>
        <v>0</v>
      </c>
      <c r="AX637" s="15"/>
      <c r="AY637" s="24">
        <f t="shared" si="675"/>
        <v>0</v>
      </c>
      <c r="AZ637" s="5">
        <v>0</v>
      </c>
      <c r="BA637" s="63"/>
      <c r="BB637" s="15"/>
      <c r="BC637" s="13"/>
      <c r="BD637" s="98">
        <f t="shared" si="713"/>
        <v>0</v>
      </c>
      <c r="BE637" s="99">
        <f>BE5</f>
        <v>0.98</v>
      </c>
      <c r="BF637" s="100"/>
      <c r="BG637" s="110"/>
      <c r="BH637" s="95">
        <f t="shared" si="714"/>
        <v>0</v>
      </c>
      <c r="BI637" s="15"/>
      <c r="BJ637" s="24">
        <f t="shared" si="676"/>
        <v>0</v>
      </c>
      <c r="BK637" s="5">
        <v>0</v>
      </c>
      <c r="BL637" s="63"/>
      <c r="BM637" s="15"/>
      <c r="BN637" s="13"/>
      <c r="BO637" s="98">
        <f t="shared" si="715"/>
        <v>0</v>
      </c>
      <c r="BP637" s="99">
        <f>BP5</f>
        <v>0.94499999999999995</v>
      </c>
      <c r="BQ637" s="100"/>
      <c r="BR637" s="110"/>
      <c r="BS637" s="95">
        <f t="shared" si="716"/>
        <v>0</v>
      </c>
      <c r="BT637" s="15"/>
      <c r="BU637" s="24">
        <f t="shared" si="677"/>
        <v>0</v>
      </c>
      <c r="BV637" s="5">
        <v>0</v>
      </c>
      <c r="BW637" s="63"/>
      <c r="BX637" s="15"/>
      <c r="BY637" s="13"/>
      <c r="BZ637" s="98">
        <f t="shared" si="717"/>
        <v>0</v>
      </c>
      <c r="CA637" s="99">
        <f>CA5</f>
        <v>1</v>
      </c>
      <c r="CB637" s="100"/>
      <c r="CC637" s="110"/>
      <c r="CD637" s="95">
        <f t="shared" si="718"/>
        <v>0</v>
      </c>
      <c r="CE637" s="15"/>
      <c r="CF637" s="24">
        <f t="shared" si="678"/>
        <v>0</v>
      </c>
      <c r="CG637" s="5">
        <v>0</v>
      </c>
      <c r="CH637" s="63"/>
      <c r="CI637" s="15"/>
      <c r="CJ637" s="13"/>
      <c r="CK637" s="98">
        <f t="shared" si="719"/>
        <v>0</v>
      </c>
      <c r="CL637" s="99">
        <f>CL5</f>
        <v>1</v>
      </c>
      <c r="CM637" s="100"/>
      <c r="CN637" s="110"/>
      <c r="CO637" s="95">
        <f t="shared" si="720"/>
        <v>0</v>
      </c>
      <c r="CP637" s="15"/>
      <c r="CQ637" s="24">
        <f t="shared" si="679"/>
        <v>0</v>
      </c>
      <c r="CR637" s="5">
        <v>0</v>
      </c>
      <c r="CS637" s="63"/>
      <c r="CT637" s="15"/>
      <c r="CU637" s="13"/>
      <c r="CV637" s="98">
        <f t="shared" si="721"/>
        <v>0</v>
      </c>
      <c r="CW637" s="99">
        <f>CW5</f>
        <v>1</v>
      </c>
      <c r="CX637" s="100"/>
      <c r="CY637" s="110"/>
      <c r="CZ637" s="95">
        <f t="shared" si="722"/>
        <v>0</v>
      </c>
      <c r="DA637" s="15"/>
      <c r="DB637" s="24">
        <f t="shared" si="680"/>
        <v>0</v>
      </c>
      <c r="DC637" s="5">
        <v>0</v>
      </c>
      <c r="DD637" s="63"/>
      <c r="DE637" s="15"/>
      <c r="DF637" s="13"/>
      <c r="DG637" s="98">
        <f t="shared" si="723"/>
        <v>0</v>
      </c>
      <c r="DH637" s="99">
        <f>DH5</f>
        <v>1</v>
      </c>
      <c r="DI637" s="100"/>
      <c r="DJ637" s="110"/>
      <c r="DK637" s="95">
        <f t="shared" si="724"/>
        <v>0</v>
      </c>
      <c r="DL637" s="15"/>
      <c r="DM637" s="24">
        <f t="shared" si="681"/>
        <v>0</v>
      </c>
      <c r="DN637" s="5">
        <v>0</v>
      </c>
      <c r="DO637" s="63"/>
      <c r="DP637" s="15"/>
      <c r="DQ637" s="13"/>
      <c r="DR637" s="98">
        <f t="shared" si="725"/>
        <v>0</v>
      </c>
      <c r="DS637" s="99">
        <f>DS5</f>
        <v>1</v>
      </c>
      <c r="DT637" s="100"/>
      <c r="DU637" s="110"/>
      <c r="DV637" s="95">
        <f t="shared" si="726"/>
        <v>0</v>
      </c>
      <c r="DW637" s="15"/>
      <c r="DX637" s="24">
        <f t="shared" si="682"/>
        <v>0</v>
      </c>
      <c r="DY637" s="5">
        <v>0</v>
      </c>
      <c r="DZ637" s="63"/>
      <c r="EA637" s="15"/>
      <c r="EB637" s="13"/>
      <c r="EC637" s="98">
        <f t="shared" si="727"/>
        <v>0</v>
      </c>
      <c r="ED637" s="99">
        <f>ED5</f>
        <v>1</v>
      </c>
      <c r="EE637" s="100"/>
      <c r="EF637" s="110"/>
      <c r="EG637" s="95">
        <f t="shared" si="728"/>
        <v>0</v>
      </c>
      <c r="EH637" s="15"/>
      <c r="EI637" s="24">
        <f t="shared" si="683"/>
        <v>0</v>
      </c>
      <c r="EJ637" s="5">
        <v>0</v>
      </c>
      <c r="EK637" s="63"/>
      <c r="EL637" s="15"/>
      <c r="EM637" s="13"/>
      <c r="EN637" s="98">
        <f t="shared" si="729"/>
        <v>0</v>
      </c>
      <c r="EO637" s="99">
        <f>EO5</f>
        <v>1</v>
      </c>
      <c r="EP637" s="100"/>
      <c r="EQ637" s="110"/>
      <c r="ER637" s="95">
        <f t="shared" si="730"/>
        <v>0</v>
      </c>
      <c r="ES637" s="15"/>
      <c r="ET637" s="24">
        <f t="shared" si="684"/>
        <v>0</v>
      </c>
      <c r="EU637" s="5">
        <v>0</v>
      </c>
      <c r="EV637" s="63"/>
      <c r="EW637" s="15"/>
      <c r="EX637" s="13"/>
      <c r="EY637" s="98">
        <f t="shared" si="731"/>
        <v>0</v>
      </c>
      <c r="EZ637" s="99">
        <f>EZ5</f>
        <v>1</v>
      </c>
      <c r="FA637" s="100"/>
      <c r="FB637" s="110"/>
      <c r="FC637" s="95">
        <f t="shared" si="732"/>
        <v>0</v>
      </c>
      <c r="FD637" s="15"/>
      <c r="FE637" s="24">
        <f t="shared" si="685"/>
        <v>0</v>
      </c>
      <c r="FF637" s="5">
        <v>0</v>
      </c>
      <c r="FG637" s="63"/>
      <c r="FH637" s="15"/>
      <c r="FI637" s="13"/>
      <c r="FJ637" s="98">
        <f t="shared" si="733"/>
        <v>0</v>
      </c>
      <c r="FK637" s="99">
        <f>FK5</f>
        <v>1</v>
      </c>
      <c r="FL637" s="100"/>
      <c r="FM637" s="110"/>
      <c r="FN637" s="95">
        <f t="shared" si="734"/>
        <v>0</v>
      </c>
      <c r="FO637" s="15"/>
      <c r="FP637" s="24">
        <f t="shared" si="686"/>
        <v>0</v>
      </c>
      <c r="FQ637" s="5">
        <v>0</v>
      </c>
      <c r="FR637" s="8">
        <v>0</v>
      </c>
      <c r="FS637" s="84">
        <f t="shared" si="687"/>
        <v>500</v>
      </c>
      <c r="FT637" s="85">
        <f t="shared" si="688"/>
        <v>2.6131799999999998</v>
      </c>
      <c r="FU637" s="85">
        <f t="shared" si="689"/>
        <v>500</v>
      </c>
      <c r="FV637" s="85">
        <f t="shared" si="690"/>
        <v>500</v>
      </c>
      <c r="FW637" s="85">
        <f t="shared" si="691"/>
        <v>500</v>
      </c>
      <c r="FX637" s="85">
        <f t="shared" si="692"/>
        <v>500</v>
      </c>
      <c r="FY637" s="85">
        <f t="shared" si="693"/>
        <v>500</v>
      </c>
      <c r="FZ637" s="85">
        <f t="shared" si="694"/>
        <v>500</v>
      </c>
      <c r="GA637" s="85">
        <f t="shared" si="695"/>
        <v>500</v>
      </c>
      <c r="GB637" s="85">
        <f t="shared" si="696"/>
        <v>500</v>
      </c>
      <c r="GC637" s="85">
        <f t="shared" si="697"/>
        <v>500</v>
      </c>
      <c r="GD637" s="85">
        <f t="shared" si="698"/>
        <v>500</v>
      </c>
      <c r="GE637" s="85">
        <f t="shared" si="699"/>
        <v>500</v>
      </c>
      <c r="GF637" s="85">
        <f t="shared" si="700"/>
        <v>500</v>
      </c>
      <c r="GG637" s="85">
        <f t="shared" si="701"/>
        <v>500</v>
      </c>
      <c r="GH637" s="101">
        <f t="shared" si="735"/>
        <v>1</v>
      </c>
      <c r="GI637" s="102">
        <f t="shared" si="736"/>
        <v>2.6131799999999998</v>
      </c>
      <c r="GJ637" s="102">
        <f t="shared" si="737"/>
        <v>2.6131799999999998</v>
      </c>
      <c r="GK637" s="79">
        <f>ROW()</f>
        <v>637</v>
      </c>
    </row>
    <row r="638" spans="1:193" s="12" customFormat="1" ht="50.1" customHeight="1">
      <c r="A638" s="17">
        <f>ROW()</f>
        <v>638</v>
      </c>
      <c r="B638" s="32">
        <f t="shared" si="702"/>
        <v>632</v>
      </c>
      <c r="C638" s="33">
        <f t="shared" si="703"/>
        <v>632</v>
      </c>
      <c r="D638" s="31" t="s">
        <v>200</v>
      </c>
      <c r="E638" s="390">
        <f t="shared" si="671"/>
        <v>18.415961549999999</v>
      </c>
      <c r="F638" s="107">
        <f t="shared" si="704"/>
        <v>18.951875774999998</v>
      </c>
      <c r="G638" s="3">
        <v>0</v>
      </c>
      <c r="H638" s="4">
        <v>0</v>
      </c>
      <c r="I638" s="63"/>
      <c r="J638" s="15"/>
      <c r="K638" s="13"/>
      <c r="L638" s="98">
        <f t="shared" si="705"/>
        <v>1</v>
      </c>
      <c r="M638" s="99">
        <f>M5</f>
        <v>0.94499999999999995</v>
      </c>
      <c r="N638" s="100">
        <v>20.622</v>
      </c>
      <c r="O638" s="110">
        <v>124204</v>
      </c>
      <c r="P638" s="95">
        <f t="shared" si="706"/>
        <v>19.48779</v>
      </c>
      <c r="Q638" s="15"/>
      <c r="R638" s="24">
        <f t="shared" si="672"/>
        <v>2</v>
      </c>
      <c r="S638" s="25">
        <v>0</v>
      </c>
      <c r="T638" s="63"/>
      <c r="U638" s="15"/>
      <c r="V638" s="13"/>
      <c r="W638" s="98">
        <f t="shared" si="707"/>
        <v>0</v>
      </c>
      <c r="X638" s="99">
        <f>X5</f>
        <v>0.97</v>
      </c>
      <c r="Y638" s="100"/>
      <c r="Z638" s="110"/>
      <c r="AA638" s="95">
        <f t="shared" si="708"/>
        <v>0</v>
      </c>
      <c r="AB638" s="15"/>
      <c r="AC638" s="24">
        <f t="shared" si="673"/>
        <v>0</v>
      </c>
      <c r="AD638" s="5">
        <v>0</v>
      </c>
      <c r="AE638" s="63"/>
      <c r="AF638" s="15"/>
      <c r="AG638" s="13"/>
      <c r="AH638" s="98">
        <f t="shared" si="709"/>
        <v>0</v>
      </c>
      <c r="AI638" s="99">
        <f>AI5</f>
        <v>0.95499999999999996</v>
      </c>
      <c r="AJ638" s="100"/>
      <c r="AK638" s="110"/>
      <c r="AL638" s="95">
        <f t="shared" si="710"/>
        <v>0</v>
      </c>
      <c r="AM638" s="15"/>
      <c r="AN638" s="24">
        <f t="shared" si="674"/>
        <v>0</v>
      </c>
      <c r="AO638" s="5">
        <v>0</v>
      </c>
      <c r="AP638" s="63"/>
      <c r="AQ638" s="15"/>
      <c r="AR638" s="13"/>
      <c r="AS638" s="98">
        <f t="shared" si="711"/>
        <v>0</v>
      </c>
      <c r="AT638" s="99">
        <f>AT5</f>
        <v>0.96</v>
      </c>
      <c r="AU638" s="100"/>
      <c r="AV638" s="110"/>
      <c r="AW638" s="95">
        <f t="shared" si="712"/>
        <v>0</v>
      </c>
      <c r="AX638" s="15"/>
      <c r="AY638" s="24">
        <f t="shared" si="675"/>
        <v>0</v>
      </c>
      <c r="AZ638" s="5">
        <v>0</v>
      </c>
      <c r="BA638" s="63"/>
      <c r="BB638" s="15"/>
      <c r="BC638" s="13"/>
      <c r="BD638" s="98">
        <f t="shared" si="713"/>
        <v>0</v>
      </c>
      <c r="BE638" s="99">
        <f>BE5</f>
        <v>0.98</v>
      </c>
      <c r="BF638" s="100"/>
      <c r="BG638" s="110"/>
      <c r="BH638" s="95">
        <f t="shared" si="714"/>
        <v>0</v>
      </c>
      <c r="BI638" s="15"/>
      <c r="BJ638" s="24">
        <f t="shared" si="676"/>
        <v>0</v>
      </c>
      <c r="BK638" s="5">
        <v>0</v>
      </c>
      <c r="BL638" s="63"/>
      <c r="BM638" s="15"/>
      <c r="BN638" s="13"/>
      <c r="BO638" s="98">
        <f t="shared" si="715"/>
        <v>1</v>
      </c>
      <c r="BP638" s="99">
        <f>BP5</f>
        <v>0.94499999999999995</v>
      </c>
      <c r="BQ638" s="100">
        <v>19.48779</v>
      </c>
      <c r="BR638" s="110"/>
      <c r="BS638" s="95">
        <f t="shared" si="716"/>
        <v>18.415961549999999</v>
      </c>
      <c r="BT638" s="15"/>
      <c r="BU638" s="24">
        <f t="shared" si="677"/>
        <v>1</v>
      </c>
      <c r="BV638" s="5">
        <v>0</v>
      </c>
      <c r="BW638" s="63"/>
      <c r="BX638" s="15"/>
      <c r="BY638" s="13"/>
      <c r="BZ638" s="98">
        <f t="shared" si="717"/>
        <v>0</v>
      </c>
      <c r="CA638" s="99">
        <f>CA5</f>
        <v>1</v>
      </c>
      <c r="CB638" s="100"/>
      <c r="CC638" s="110"/>
      <c r="CD638" s="95">
        <f t="shared" si="718"/>
        <v>0</v>
      </c>
      <c r="CE638" s="15"/>
      <c r="CF638" s="24">
        <f t="shared" si="678"/>
        <v>0</v>
      </c>
      <c r="CG638" s="5">
        <v>0</v>
      </c>
      <c r="CH638" s="63"/>
      <c r="CI638" s="15"/>
      <c r="CJ638" s="13"/>
      <c r="CK638" s="98">
        <f t="shared" si="719"/>
        <v>0</v>
      </c>
      <c r="CL638" s="99">
        <f>CL5</f>
        <v>1</v>
      </c>
      <c r="CM638" s="100"/>
      <c r="CN638" s="110"/>
      <c r="CO638" s="95">
        <f t="shared" si="720"/>
        <v>0</v>
      </c>
      <c r="CP638" s="15"/>
      <c r="CQ638" s="24">
        <f t="shared" si="679"/>
        <v>0</v>
      </c>
      <c r="CR638" s="5">
        <v>0</v>
      </c>
      <c r="CS638" s="63"/>
      <c r="CT638" s="15"/>
      <c r="CU638" s="13"/>
      <c r="CV638" s="98">
        <f t="shared" si="721"/>
        <v>0</v>
      </c>
      <c r="CW638" s="99">
        <f>CW5</f>
        <v>1</v>
      </c>
      <c r="CX638" s="100"/>
      <c r="CY638" s="110"/>
      <c r="CZ638" s="95">
        <f t="shared" si="722"/>
        <v>0</v>
      </c>
      <c r="DA638" s="15"/>
      <c r="DB638" s="24">
        <f t="shared" si="680"/>
        <v>0</v>
      </c>
      <c r="DC638" s="5">
        <v>0</v>
      </c>
      <c r="DD638" s="63"/>
      <c r="DE638" s="15"/>
      <c r="DF638" s="13"/>
      <c r="DG638" s="98">
        <f t="shared" si="723"/>
        <v>0</v>
      </c>
      <c r="DH638" s="99">
        <f>DH5</f>
        <v>1</v>
      </c>
      <c r="DI638" s="100"/>
      <c r="DJ638" s="110"/>
      <c r="DK638" s="95">
        <f t="shared" si="724"/>
        <v>0</v>
      </c>
      <c r="DL638" s="15"/>
      <c r="DM638" s="24">
        <f t="shared" si="681"/>
        <v>0</v>
      </c>
      <c r="DN638" s="5">
        <v>0</v>
      </c>
      <c r="DO638" s="63"/>
      <c r="DP638" s="15"/>
      <c r="DQ638" s="13"/>
      <c r="DR638" s="98">
        <f t="shared" si="725"/>
        <v>0</v>
      </c>
      <c r="DS638" s="99">
        <f>DS5</f>
        <v>1</v>
      </c>
      <c r="DT638" s="100"/>
      <c r="DU638" s="110"/>
      <c r="DV638" s="95">
        <f t="shared" si="726"/>
        <v>0</v>
      </c>
      <c r="DW638" s="15"/>
      <c r="DX638" s="24">
        <f t="shared" si="682"/>
        <v>0</v>
      </c>
      <c r="DY638" s="5">
        <v>0</v>
      </c>
      <c r="DZ638" s="63"/>
      <c r="EA638" s="15"/>
      <c r="EB638" s="13"/>
      <c r="EC638" s="98">
        <f t="shared" si="727"/>
        <v>0</v>
      </c>
      <c r="ED638" s="99">
        <f>ED5</f>
        <v>1</v>
      </c>
      <c r="EE638" s="100"/>
      <c r="EF638" s="110"/>
      <c r="EG638" s="95">
        <f t="shared" si="728"/>
        <v>0</v>
      </c>
      <c r="EH638" s="15"/>
      <c r="EI638" s="24">
        <f t="shared" si="683"/>
        <v>0</v>
      </c>
      <c r="EJ638" s="5">
        <v>0</v>
      </c>
      <c r="EK638" s="63"/>
      <c r="EL638" s="15"/>
      <c r="EM638" s="13"/>
      <c r="EN638" s="98">
        <f t="shared" si="729"/>
        <v>0</v>
      </c>
      <c r="EO638" s="99">
        <f>EO5</f>
        <v>1</v>
      </c>
      <c r="EP638" s="100"/>
      <c r="EQ638" s="110"/>
      <c r="ER638" s="95">
        <f t="shared" si="730"/>
        <v>0</v>
      </c>
      <c r="ES638" s="15"/>
      <c r="ET638" s="24">
        <f t="shared" si="684"/>
        <v>0</v>
      </c>
      <c r="EU638" s="5">
        <v>0</v>
      </c>
      <c r="EV638" s="63"/>
      <c r="EW638" s="15"/>
      <c r="EX638" s="13"/>
      <c r="EY638" s="98">
        <f t="shared" si="731"/>
        <v>0</v>
      </c>
      <c r="EZ638" s="99">
        <f>EZ5</f>
        <v>1</v>
      </c>
      <c r="FA638" s="100"/>
      <c r="FB638" s="110"/>
      <c r="FC638" s="95">
        <f t="shared" si="732"/>
        <v>0</v>
      </c>
      <c r="FD638" s="15"/>
      <c r="FE638" s="24">
        <f t="shared" si="685"/>
        <v>0</v>
      </c>
      <c r="FF638" s="5">
        <v>0</v>
      </c>
      <c r="FG638" s="63"/>
      <c r="FH638" s="15"/>
      <c r="FI638" s="13"/>
      <c r="FJ638" s="98">
        <f t="shared" si="733"/>
        <v>0</v>
      </c>
      <c r="FK638" s="99">
        <f>FK5</f>
        <v>1</v>
      </c>
      <c r="FL638" s="100"/>
      <c r="FM638" s="110"/>
      <c r="FN638" s="95">
        <f t="shared" si="734"/>
        <v>0</v>
      </c>
      <c r="FO638" s="15"/>
      <c r="FP638" s="24">
        <f t="shared" si="686"/>
        <v>0</v>
      </c>
      <c r="FQ638" s="5">
        <v>0</v>
      </c>
      <c r="FR638" s="8">
        <v>0</v>
      </c>
      <c r="FS638" s="84">
        <f t="shared" si="687"/>
        <v>19.48779</v>
      </c>
      <c r="FT638" s="85">
        <f t="shared" si="688"/>
        <v>500</v>
      </c>
      <c r="FU638" s="85">
        <f t="shared" si="689"/>
        <v>500</v>
      </c>
      <c r="FV638" s="85">
        <f t="shared" si="690"/>
        <v>500</v>
      </c>
      <c r="FW638" s="85">
        <f t="shared" si="691"/>
        <v>500</v>
      </c>
      <c r="FX638" s="85">
        <f t="shared" si="692"/>
        <v>18.415961549999999</v>
      </c>
      <c r="FY638" s="85">
        <f t="shared" si="693"/>
        <v>500</v>
      </c>
      <c r="FZ638" s="85">
        <f t="shared" si="694"/>
        <v>500</v>
      </c>
      <c r="GA638" s="85">
        <f t="shared" si="695"/>
        <v>500</v>
      </c>
      <c r="GB638" s="85">
        <f t="shared" si="696"/>
        <v>500</v>
      </c>
      <c r="GC638" s="85">
        <f t="shared" si="697"/>
        <v>500</v>
      </c>
      <c r="GD638" s="85">
        <f t="shared" si="698"/>
        <v>500</v>
      </c>
      <c r="GE638" s="85">
        <f t="shared" si="699"/>
        <v>500</v>
      </c>
      <c r="GF638" s="85">
        <f t="shared" si="700"/>
        <v>500</v>
      </c>
      <c r="GG638" s="85">
        <f t="shared" si="701"/>
        <v>500</v>
      </c>
      <c r="GH638" s="101">
        <f t="shared" si="735"/>
        <v>2</v>
      </c>
      <c r="GI638" s="102">
        <f t="shared" si="736"/>
        <v>37.903751549999996</v>
      </c>
      <c r="GJ638" s="102">
        <f t="shared" si="737"/>
        <v>18.951875774999998</v>
      </c>
      <c r="GK638" s="79">
        <f>ROW()</f>
        <v>638</v>
      </c>
    </row>
    <row r="639" spans="1:193" s="12" customFormat="1" ht="50.1" customHeight="1">
      <c r="A639" s="17">
        <f>ROW()</f>
        <v>639</v>
      </c>
      <c r="B639" s="32">
        <f t="shared" si="702"/>
        <v>633</v>
      </c>
      <c r="C639" s="33">
        <f t="shared" si="703"/>
        <v>633</v>
      </c>
      <c r="D639" s="31" t="s">
        <v>201</v>
      </c>
      <c r="E639" s="390">
        <f t="shared" si="671"/>
        <v>0.33488437499999996</v>
      </c>
      <c r="F639" s="107">
        <f t="shared" si="704"/>
        <v>0.37606145833333332</v>
      </c>
      <c r="G639" s="3">
        <v>0</v>
      </c>
      <c r="H639" s="4">
        <v>0</v>
      </c>
      <c r="I639" s="63"/>
      <c r="J639" s="15"/>
      <c r="K639" s="13"/>
      <c r="L639" s="98">
        <f t="shared" si="705"/>
        <v>1</v>
      </c>
      <c r="M639" s="99">
        <f>M5</f>
        <v>0.94499999999999995</v>
      </c>
      <c r="N639" s="100">
        <v>0.375</v>
      </c>
      <c r="O639" s="110">
        <v>73225</v>
      </c>
      <c r="P639" s="95">
        <f t="shared" si="706"/>
        <v>0.354375</v>
      </c>
      <c r="Q639" s="15"/>
      <c r="R639" s="24">
        <f t="shared" si="672"/>
        <v>2</v>
      </c>
      <c r="S639" s="25">
        <v>0</v>
      </c>
      <c r="T639" s="63"/>
      <c r="U639" s="15"/>
      <c r="V639" s="13"/>
      <c r="W639" s="98">
        <f t="shared" si="707"/>
        <v>1</v>
      </c>
      <c r="X639" s="99">
        <f>X5</f>
        <v>0.97</v>
      </c>
      <c r="Y639" s="100">
        <v>0.45250000000000001</v>
      </c>
      <c r="Z639" s="110"/>
      <c r="AA639" s="95">
        <f t="shared" si="708"/>
        <v>0.43892500000000001</v>
      </c>
      <c r="AB639" s="15"/>
      <c r="AC639" s="24">
        <f t="shared" si="673"/>
        <v>3</v>
      </c>
      <c r="AD639" s="5">
        <v>0</v>
      </c>
      <c r="AE639" s="63"/>
      <c r="AF639" s="15"/>
      <c r="AG639" s="13"/>
      <c r="AH639" s="98">
        <f t="shared" si="709"/>
        <v>0</v>
      </c>
      <c r="AI639" s="99">
        <f>AI5</f>
        <v>0.95499999999999996</v>
      </c>
      <c r="AJ639" s="100"/>
      <c r="AK639" s="110"/>
      <c r="AL639" s="95">
        <f t="shared" si="710"/>
        <v>0</v>
      </c>
      <c r="AM639" s="15"/>
      <c r="AN639" s="24">
        <f t="shared" si="674"/>
        <v>0</v>
      </c>
      <c r="AO639" s="5">
        <v>0</v>
      </c>
      <c r="AP639" s="63"/>
      <c r="AQ639" s="15"/>
      <c r="AR639" s="13"/>
      <c r="AS639" s="98">
        <f t="shared" si="711"/>
        <v>0</v>
      </c>
      <c r="AT639" s="99">
        <f>AT5</f>
        <v>0.96</v>
      </c>
      <c r="AU639" s="100"/>
      <c r="AV639" s="110"/>
      <c r="AW639" s="95">
        <f t="shared" si="712"/>
        <v>0</v>
      </c>
      <c r="AX639" s="15"/>
      <c r="AY639" s="24">
        <f t="shared" si="675"/>
        <v>0</v>
      </c>
      <c r="AZ639" s="5">
        <v>0</v>
      </c>
      <c r="BA639" s="63"/>
      <c r="BB639" s="15"/>
      <c r="BC639" s="13"/>
      <c r="BD639" s="98">
        <f t="shared" si="713"/>
        <v>0</v>
      </c>
      <c r="BE639" s="99">
        <f>BE5</f>
        <v>0.98</v>
      </c>
      <c r="BF639" s="100"/>
      <c r="BG639" s="110"/>
      <c r="BH639" s="95">
        <f t="shared" si="714"/>
        <v>0</v>
      </c>
      <c r="BI639" s="15"/>
      <c r="BJ639" s="24">
        <f t="shared" si="676"/>
        <v>0</v>
      </c>
      <c r="BK639" s="5">
        <v>0</v>
      </c>
      <c r="BL639" s="63"/>
      <c r="BM639" s="15"/>
      <c r="BN639" s="13"/>
      <c r="BO639" s="98">
        <f t="shared" si="715"/>
        <v>1</v>
      </c>
      <c r="BP639" s="99">
        <f>BP5</f>
        <v>0.94499999999999995</v>
      </c>
      <c r="BQ639" s="100">
        <v>0.354375</v>
      </c>
      <c r="BR639" s="110"/>
      <c r="BS639" s="95">
        <f t="shared" si="716"/>
        <v>0.33488437499999996</v>
      </c>
      <c r="BT639" s="15"/>
      <c r="BU639" s="24">
        <f t="shared" si="677"/>
        <v>1</v>
      </c>
      <c r="BV639" s="5">
        <v>0</v>
      </c>
      <c r="BW639" s="63"/>
      <c r="BX639" s="15"/>
      <c r="BY639" s="13"/>
      <c r="BZ639" s="98">
        <f t="shared" si="717"/>
        <v>0</v>
      </c>
      <c r="CA639" s="99">
        <f>CA5</f>
        <v>1</v>
      </c>
      <c r="CB639" s="100"/>
      <c r="CC639" s="110"/>
      <c r="CD639" s="95">
        <f t="shared" si="718"/>
        <v>0</v>
      </c>
      <c r="CE639" s="15"/>
      <c r="CF639" s="24">
        <f t="shared" si="678"/>
        <v>0</v>
      </c>
      <c r="CG639" s="5">
        <v>0</v>
      </c>
      <c r="CH639" s="63"/>
      <c r="CI639" s="15"/>
      <c r="CJ639" s="13"/>
      <c r="CK639" s="98">
        <f t="shared" si="719"/>
        <v>0</v>
      </c>
      <c r="CL639" s="99">
        <f>CL5</f>
        <v>1</v>
      </c>
      <c r="CM639" s="100"/>
      <c r="CN639" s="110"/>
      <c r="CO639" s="95">
        <f t="shared" si="720"/>
        <v>0</v>
      </c>
      <c r="CP639" s="15"/>
      <c r="CQ639" s="24">
        <f t="shared" si="679"/>
        <v>0</v>
      </c>
      <c r="CR639" s="5">
        <v>0</v>
      </c>
      <c r="CS639" s="63"/>
      <c r="CT639" s="15"/>
      <c r="CU639" s="13"/>
      <c r="CV639" s="98">
        <f t="shared" si="721"/>
        <v>0</v>
      </c>
      <c r="CW639" s="99">
        <f>CW5</f>
        <v>1</v>
      </c>
      <c r="CX639" s="100"/>
      <c r="CY639" s="110"/>
      <c r="CZ639" s="95">
        <f t="shared" si="722"/>
        <v>0</v>
      </c>
      <c r="DA639" s="15"/>
      <c r="DB639" s="24">
        <f t="shared" si="680"/>
        <v>0</v>
      </c>
      <c r="DC639" s="5">
        <v>0</v>
      </c>
      <c r="DD639" s="63"/>
      <c r="DE639" s="15"/>
      <c r="DF639" s="13"/>
      <c r="DG639" s="98">
        <f t="shared" si="723"/>
        <v>0</v>
      </c>
      <c r="DH639" s="99">
        <f>DH5</f>
        <v>1</v>
      </c>
      <c r="DI639" s="100"/>
      <c r="DJ639" s="110"/>
      <c r="DK639" s="95">
        <f t="shared" si="724"/>
        <v>0</v>
      </c>
      <c r="DL639" s="15"/>
      <c r="DM639" s="24">
        <f t="shared" si="681"/>
        <v>0</v>
      </c>
      <c r="DN639" s="5">
        <v>0</v>
      </c>
      <c r="DO639" s="63"/>
      <c r="DP639" s="15"/>
      <c r="DQ639" s="13"/>
      <c r="DR639" s="98">
        <f t="shared" si="725"/>
        <v>0</v>
      </c>
      <c r="DS639" s="99">
        <f>DS5</f>
        <v>1</v>
      </c>
      <c r="DT639" s="100"/>
      <c r="DU639" s="110"/>
      <c r="DV639" s="95">
        <f t="shared" si="726"/>
        <v>0</v>
      </c>
      <c r="DW639" s="15"/>
      <c r="DX639" s="24">
        <f t="shared" si="682"/>
        <v>0</v>
      </c>
      <c r="DY639" s="5">
        <v>0</v>
      </c>
      <c r="DZ639" s="63"/>
      <c r="EA639" s="15"/>
      <c r="EB639" s="13"/>
      <c r="EC639" s="98">
        <f t="shared" si="727"/>
        <v>0</v>
      </c>
      <c r="ED639" s="99">
        <f>ED5</f>
        <v>1</v>
      </c>
      <c r="EE639" s="100"/>
      <c r="EF639" s="110"/>
      <c r="EG639" s="95">
        <f t="shared" si="728"/>
        <v>0</v>
      </c>
      <c r="EH639" s="15"/>
      <c r="EI639" s="24">
        <f t="shared" si="683"/>
        <v>0</v>
      </c>
      <c r="EJ639" s="5">
        <v>0</v>
      </c>
      <c r="EK639" s="63"/>
      <c r="EL639" s="15"/>
      <c r="EM639" s="13"/>
      <c r="EN639" s="98">
        <f t="shared" si="729"/>
        <v>0</v>
      </c>
      <c r="EO639" s="99">
        <f>EO5</f>
        <v>1</v>
      </c>
      <c r="EP639" s="100"/>
      <c r="EQ639" s="110"/>
      <c r="ER639" s="95">
        <f t="shared" si="730"/>
        <v>0</v>
      </c>
      <c r="ES639" s="15"/>
      <c r="ET639" s="24">
        <f t="shared" si="684"/>
        <v>0</v>
      </c>
      <c r="EU639" s="5">
        <v>0</v>
      </c>
      <c r="EV639" s="63"/>
      <c r="EW639" s="15"/>
      <c r="EX639" s="13"/>
      <c r="EY639" s="98">
        <f t="shared" si="731"/>
        <v>0</v>
      </c>
      <c r="EZ639" s="99">
        <f>EZ5</f>
        <v>1</v>
      </c>
      <c r="FA639" s="100"/>
      <c r="FB639" s="110"/>
      <c r="FC639" s="95">
        <f t="shared" si="732"/>
        <v>0</v>
      </c>
      <c r="FD639" s="15"/>
      <c r="FE639" s="24">
        <f t="shared" si="685"/>
        <v>0</v>
      </c>
      <c r="FF639" s="5">
        <v>0</v>
      </c>
      <c r="FG639" s="63"/>
      <c r="FH639" s="15"/>
      <c r="FI639" s="13"/>
      <c r="FJ639" s="98">
        <f t="shared" si="733"/>
        <v>0</v>
      </c>
      <c r="FK639" s="99">
        <f>FK5</f>
        <v>1</v>
      </c>
      <c r="FL639" s="100"/>
      <c r="FM639" s="110"/>
      <c r="FN639" s="95">
        <f t="shared" si="734"/>
        <v>0</v>
      </c>
      <c r="FO639" s="15"/>
      <c r="FP639" s="24">
        <f t="shared" si="686"/>
        <v>0</v>
      </c>
      <c r="FQ639" s="5">
        <v>0</v>
      </c>
      <c r="FR639" s="8">
        <v>0</v>
      </c>
      <c r="FS639" s="84">
        <f t="shared" si="687"/>
        <v>0.354375</v>
      </c>
      <c r="FT639" s="85">
        <f t="shared" si="688"/>
        <v>0.43892500000000001</v>
      </c>
      <c r="FU639" s="85">
        <f t="shared" si="689"/>
        <v>500</v>
      </c>
      <c r="FV639" s="85">
        <f t="shared" si="690"/>
        <v>500</v>
      </c>
      <c r="FW639" s="85">
        <f t="shared" si="691"/>
        <v>500</v>
      </c>
      <c r="FX639" s="85">
        <f t="shared" si="692"/>
        <v>0.33488437499999996</v>
      </c>
      <c r="FY639" s="85">
        <f t="shared" si="693"/>
        <v>500</v>
      </c>
      <c r="FZ639" s="85">
        <f t="shared" si="694"/>
        <v>500</v>
      </c>
      <c r="GA639" s="85">
        <f t="shared" si="695"/>
        <v>500</v>
      </c>
      <c r="GB639" s="85">
        <f t="shared" si="696"/>
        <v>500</v>
      </c>
      <c r="GC639" s="85">
        <f t="shared" si="697"/>
        <v>500</v>
      </c>
      <c r="GD639" s="85">
        <f t="shared" si="698"/>
        <v>500</v>
      </c>
      <c r="GE639" s="85">
        <f t="shared" si="699"/>
        <v>500</v>
      </c>
      <c r="GF639" s="85">
        <f t="shared" si="700"/>
        <v>500</v>
      </c>
      <c r="GG639" s="85">
        <f t="shared" si="701"/>
        <v>500</v>
      </c>
      <c r="GH639" s="101">
        <f t="shared" si="735"/>
        <v>3</v>
      </c>
      <c r="GI639" s="102">
        <f t="shared" si="736"/>
        <v>1.128184375</v>
      </c>
      <c r="GJ639" s="102">
        <f t="shared" si="737"/>
        <v>0.37606145833333332</v>
      </c>
      <c r="GK639" s="79">
        <f>ROW()</f>
        <v>639</v>
      </c>
    </row>
    <row r="640" spans="1:193" s="12" customFormat="1" ht="50.1" customHeight="1">
      <c r="A640" s="17">
        <f>ROW()</f>
        <v>640</v>
      </c>
      <c r="B640" s="32">
        <f t="shared" si="702"/>
        <v>634</v>
      </c>
      <c r="C640" s="33">
        <f t="shared" si="703"/>
        <v>634</v>
      </c>
      <c r="D640" s="31" t="s">
        <v>202</v>
      </c>
      <c r="E640" s="390">
        <f t="shared" si="671"/>
        <v>11.8125</v>
      </c>
      <c r="F640" s="107">
        <f t="shared" si="704"/>
        <v>11.8125</v>
      </c>
      <c r="G640" s="3">
        <v>0</v>
      </c>
      <c r="H640" s="4">
        <v>0</v>
      </c>
      <c r="I640" s="63"/>
      <c r="J640" s="15"/>
      <c r="K640" s="13"/>
      <c r="L640" s="98">
        <f t="shared" si="705"/>
        <v>1</v>
      </c>
      <c r="M640" s="99">
        <f>M5</f>
        <v>0.94499999999999995</v>
      </c>
      <c r="N640" s="100">
        <v>12.5</v>
      </c>
      <c r="O640" s="110">
        <v>133580</v>
      </c>
      <c r="P640" s="95">
        <f t="shared" si="706"/>
        <v>11.8125</v>
      </c>
      <c r="Q640" s="15"/>
      <c r="R640" s="24">
        <f t="shared" si="672"/>
        <v>1</v>
      </c>
      <c r="S640" s="25">
        <v>0</v>
      </c>
      <c r="T640" s="63"/>
      <c r="U640" s="15"/>
      <c r="V640" s="13"/>
      <c r="W640" s="98">
        <f t="shared" si="707"/>
        <v>0</v>
      </c>
      <c r="X640" s="99">
        <f>X5</f>
        <v>0.97</v>
      </c>
      <c r="Y640" s="100"/>
      <c r="Z640" s="110"/>
      <c r="AA640" s="95">
        <f t="shared" si="708"/>
        <v>0</v>
      </c>
      <c r="AB640" s="15"/>
      <c r="AC640" s="24">
        <f t="shared" si="673"/>
        <v>0</v>
      </c>
      <c r="AD640" s="5">
        <v>0</v>
      </c>
      <c r="AE640" s="63"/>
      <c r="AF640" s="15"/>
      <c r="AG640" s="13"/>
      <c r="AH640" s="98">
        <f t="shared" si="709"/>
        <v>0</v>
      </c>
      <c r="AI640" s="99">
        <f>AI5</f>
        <v>0.95499999999999996</v>
      </c>
      <c r="AJ640" s="100"/>
      <c r="AK640" s="110"/>
      <c r="AL640" s="95">
        <f t="shared" si="710"/>
        <v>0</v>
      </c>
      <c r="AM640" s="15"/>
      <c r="AN640" s="24">
        <f t="shared" si="674"/>
        <v>0</v>
      </c>
      <c r="AO640" s="5">
        <v>0</v>
      </c>
      <c r="AP640" s="63"/>
      <c r="AQ640" s="15"/>
      <c r="AR640" s="13"/>
      <c r="AS640" s="98">
        <f t="shared" si="711"/>
        <v>0</v>
      </c>
      <c r="AT640" s="99">
        <f>AT5</f>
        <v>0.96</v>
      </c>
      <c r="AU640" s="100"/>
      <c r="AV640" s="110"/>
      <c r="AW640" s="95">
        <f t="shared" si="712"/>
        <v>0</v>
      </c>
      <c r="AX640" s="15"/>
      <c r="AY640" s="24">
        <f t="shared" si="675"/>
        <v>0</v>
      </c>
      <c r="AZ640" s="5">
        <v>0</v>
      </c>
      <c r="BA640" s="63"/>
      <c r="BB640" s="15"/>
      <c r="BC640" s="13"/>
      <c r="BD640" s="98">
        <f t="shared" si="713"/>
        <v>0</v>
      </c>
      <c r="BE640" s="99">
        <f>BE5</f>
        <v>0.98</v>
      </c>
      <c r="BF640" s="100"/>
      <c r="BG640" s="110"/>
      <c r="BH640" s="95">
        <f t="shared" si="714"/>
        <v>0</v>
      </c>
      <c r="BI640" s="15"/>
      <c r="BJ640" s="24">
        <f t="shared" si="676"/>
        <v>0</v>
      </c>
      <c r="BK640" s="5">
        <v>0</v>
      </c>
      <c r="BL640" s="63"/>
      <c r="BM640" s="15"/>
      <c r="BN640" s="13"/>
      <c r="BO640" s="98">
        <f t="shared" si="715"/>
        <v>0</v>
      </c>
      <c r="BP640" s="99">
        <f>BP5</f>
        <v>0.94499999999999995</v>
      </c>
      <c r="BQ640" s="100"/>
      <c r="BR640" s="110"/>
      <c r="BS640" s="95">
        <f t="shared" si="716"/>
        <v>0</v>
      </c>
      <c r="BT640" s="15"/>
      <c r="BU640" s="24">
        <f t="shared" si="677"/>
        <v>0</v>
      </c>
      <c r="BV640" s="5">
        <v>0</v>
      </c>
      <c r="BW640" s="63"/>
      <c r="BX640" s="15"/>
      <c r="BY640" s="13"/>
      <c r="BZ640" s="98">
        <f t="shared" si="717"/>
        <v>0</v>
      </c>
      <c r="CA640" s="99">
        <f>CA5</f>
        <v>1</v>
      </c>
      <c r="CB640" s="100"/>
      <c r="CC640" s="110"/>
      <c r="CD640" s="95">
        <f t="shared" si="718"/>
        <v>0</v>
      </c>
      <c r="CE640" s="15"/>
      <c r="CF640" s="24">
        <f t="shared" si="678"/>
        <v>0</v>
      </c>
      <c r="CG640" s="5">
        <v>0</v>
      </c>
      <c r="CH640" s="63"/>
      <c r="CI640" s="15"/>
      <c r="CJ640" s="13"/>
      <c r="CK640" s="98">
        <f t="shared" si="719"/>
        <v>0</v>
      </c>
      <c r="CL640" s="99">
        <f>CL5</f>
        <v>1</v>
      </c>
      <c r="CM640" s="100"/>
      <c r="CN640" s="110"/>
      <c r="CO640" s="95">
        <f t="shared" si="720"/>
        <v>0</v>
      </c>
      <c r="CP640" s="15"/>
      <c r="CQ640" s="24">
        <f t="shared" si="679"/>
        <v>0</v>
      </c>
      <c r="CR640" s="5">
        <v>0</v>
      </c>
      <c r="CS640" s="63"/>
      <c r="CT640" s="15"/>
      <c r="CU640" s="13"/>
      <c r="CV640" s="98">
        <f t="shared" si="721"/>
        <v>0</v>
      </c>
      <c r="CW640" s="99">
        <f>CW5</f>
        <v>1</v>
      </c>
      <c r="CX640" s="100"/>
      <c r="CY640" s="110"/>
      <c r="CZ640" s="95">
        <f t="shared" si="722"/>
        <v>0</v>
      </c>
      <c r="DA640" s="15"/>
      <c r="DB640" s="24">
        <f t="shared" si="680"/>
        <v>0</v>
      </c>
      <c r="DC640" s="5">
        <v>0</v>
      </c>
      <c r="DD640" s="63"/>
      <c r="DE640" s="15"/>
      <c r="DF640" s="13"/>
      <c r="DG640" s="98">
        <f t="shared" si="723"/>
        <v>0</v>
      </c>
      <c r="DH640" s="99">
        <f>DH5</f>
        <v>1</v>
      </c>
      <c r="DI640" s="100"/>
      <c r="DJ640" s="110"/>
      <c r="DK640" s="95">
        <f t="shared" si="724"/>
        <v>0</v>
      </c>
      <c r="DL640" s="15"/>
      <c r="DM640" s="24">
        <f t="shared" si="681"/>
        <v>0</v>
      </c>
      <c r="DN640" s="5">
        <v>0</v>
      </c>
      <c r="DO640" s="63"/>
      <c r="DP640" s="15"/>
      <c r="DQ640" s="13"/>
      <c r="DR640" s="98">
        <f t="shared" si="725"/>
        <v>0</v>
      </c>
      <c r="DS640" s="99">
        <f>DS5</f>
        <v>1</v>
      </c>
      <c r="DT640" s="100"/>
      <c r="DU640" s="110"/>
      <c r="DV640" s="95">
        <f t="shared" si="726"/>
        <v>0</v>
      </c>
      <c r="DW640" s="15"/>
      <c r="DX640" s="24">
        <f t="shared" si="682"/>
        <v>0</v>
      </c>
      <c r="DY640" s="5">
        <v>0</v>
      </c>
      <c r="DZ640" s="63"/>
      <c r="EA640" s="15"/>
      <c r="EB640" s="13"/>
      <c r="EC640" s="98">
        <f t="shared" si="727"/>
        <v>0</v>
      </c>
      <c r="ED640" s="99">
        <f>ED5</f>
        <v>1</v>
      </c>
      <c r="EE640" s="100"/>
      <c r="EF640" s="110"/>
      <c r="EG640" s="95">
        <f t="shared" si="728"/>
        <v>0</v>
      </c>
      <c r="EH640" s="15"/>
      <c r="EI640" s="24">
        <f t="shared" si="683"/>
        <v>0</v>
      </c>
      <c r="EJ640" s="5">
        <v>0</v>
      </c>
      <c r="EK640" s="63"/>
      <c r="EL640" s="15"/>
      <c r="EM640" s="13"/>
      <c r="EN640" s="98">
        <f t="shared" si="729"/>
        <v>0</v>
      </c>
      <c r="EO640" s="99">
        <f>EO5</f>
        <v>1</v>
      </c>
      <c r="EP640" s="100"/>
      <c r="EQ640" s="110"/>
      <c r="ER640" s="95">
        <f t="shared" si="730"/>
        <v>0</v>
      </c>
      <c r="ES640" s="15"/>
      <c r="ET640" s="24">
        <f t="shared" si="684"/>
        <v>0</v>
      </c>
      <c r="EU640" s="5">
        <v>0</v>
      </c>
      <c r="EV640" s="63"/>
      <c r="EW640" s="15"/>
      <c r="EX640" s="13"/>
      <c r="EY640" s="98">
        <f t="shared" si="731"/>
        <v>0</v>
      </c>
      <c r="EZ640" s="99">
        <f>EZ5</f>
        <v>1</v>
      </c>
      <c r="FA640" s="100"/>
      <c r="FB640" s="110"/>
      <c r="FC640" s="95">
        <f t="shared" si="732"/>
        <v>0</v>
      </c>
      <c r="FD640" s="15"/>
      <c r="FE640" s="24">
        <f t="shared" si="685"/>
        <v>0</v>
      </c>
      <c r="FF640" s="5">
        <v>0</v>
      </c>
      <c r="FG640" s="63"/>
      <c r="FH640" s="15"/>
      <c r="FI640" s="13"/>
      <c r="FJ640" s="98">
        <f t="shared" si="733"/>
        <v>0</v>
      </c>
      <c r="FK640" s="99">
        <f>FK5</f>
        <v>1</v>
      </c>
      <c r="FL640" s="100"/>
      <c r="FM640" s="110"/>
      <c r="FN640" s="95">
        <f t="shared" si="734"/>
        <v>0</v>
      </c>
      <c r="FO640" s="15"/>
      <c r="FP640" s="24">
        <f t="shared" si="686"/>
        <v>0</v>
      </c>
      <c r="FQ640" s="5">
        <v>0</v>
      </c>
      <c r="FR640" s="8">
        <v>0</v>
      </c>
      <c r="FS640" s="84">
        <f t="shared" si="687"/>
        <v>11.8125</v>
      </c>
      <c r="FT640" s="85">
        <f t="shared" si="688"/>
        <v>500</v>
      </c>
      <c r="FU640" s="85">
        <f t="shared" si="689"/>
        <v>500</v>
      </c>
      <c r="FV640" s="85">
        <f t="shared" si="690"/>
        <v>500</v>
      </c>
      <c r="FW640" s="85">
        <f t="shared" si="691"/>
        <v>500</v>
      </c>
      <c r="FX640" s="85">
        <f t="shared" si="692"/>
        <v>500</v>
      </c>
      <c r="FY640" s="85">
        <f t="shared" si="693"/>
        <v>500</v>
      </c>
      <c r="FZ640" s="85">
        <f t="shared" si="694"/>
        <v>500</v>
      </c>
      <c r="GA640" s="85">
        <f t="shared" si="695"/>
        <v>500</v>
      </c>
      <c r="GB640" s="85">
        <f t="shared" si="696"/>
        <v>500</v>
      </c>
      <c r="GC640" s="85">
        <f t="shared" si="697"/>
        <v>500</v>
      </c>
      <c r="GD640" s="85">
        <f t="shared" si="698"/>
        <v>500</v>
      </c>
      <c r="GE640" s="85">
        <f t="shared" si="699"/>
        <v>500</v>
      </c>
      <c r="GF640" s="85">
        <f t="shared" si="700"/>
        <v>500</v>
      </c>
      <c r="GG640" s="85">
        <f t="shared" si="701"/>
        <v>500</v>
      </c>
      <c r="GH640" s="101">
        <f t="shared" si="735"/>
        <v>1</v>
      </c>
      <c r="GI640" s="102">
        <f t="shared" si="736"/>
        <v>11.8125</v>
      </c>
      <c r="GJ640" s="102">
        <f t="shared" si="737"/>
        <v>11.8125</v>
      </c>
      <c r="GK640" s="79">
        <f>ROW()</f>
        <v>640</v>
      </c>
    </row>
    <row r="641" spans="1:193" s="12" customFormat="1" ht="50.1" customHeight="1">
      <c r="A641" s="17">
        <f>ROW()</f>
        <v>641</v>
      </c>
      <c r="B641" s="32">
        <f t="shared" si="702"/>
        <v>635</v>
      </c>
      <c r="C641" s="33">
        <f t="shared" si="703"/>
        <v>635</v>
      </c>
      <c r="D641" s="31" t="s">
        <v>203</v>
      </c>
      <c r="E641" s="390">
        <f t="shared" si="671"/>
        <v>2.7969542999999999</v>
      </c>
      <c r="F641" s="107">
        <f t="shared" si="704"/>
        <v>2.8783471499999997</v>
      </c>
      <c r="G641" s="3">
        <v>0</v>
      </c>
      <c r="H641" s="4">
        <v>0</v>
      </c>
      <c r="I641" s="63"/>
      <c r="J641" s="15"/>
      <c r="K641" s="13"/>
      <c r="L641" s="98">
        <f t="shared" si="705"/>
        <v>1</v>
      </c>
      <c r="M641" s="99">
        <f>M5</f>
        <v>0.94499999999999995</v>
      </c>
      <c r="N641" s="100">
        <v>3.1320000000000001</v>
      </c>
      <c r="O641" s="110">
        <v>132209</v>
      </c>
      <c r="P641" s="95">
        <f t="shared" si="706"/>
        <v>2.95974</v>
      </c>
      <c r="Q641" s="15"/>
      <c r="R641" s="24">
        <f t="shared" si="672"/>
        <v>2</v>
      </c>
      <c r="S641" s="25">
        <v>0</v>
      </c>
      <c r="T641" s="63"/>
      <c r="U641" s="15"/>
      <c r="V641" s="13"/>
      <c r="W641" s="98">
        <f t="shared" si="707"/>
        <v>0</v>
      </c>
      <c r="X641" s="99">
        <f>X5</f>
        <v>0.97</v>
      </c>
      <c r="Y641" s="100"/>
      <c r="Z641" s="110"/>
      <c r="AA641" s="95">
        <f t="shared" si="708"/>
        <v>0</v>
      </c>
      <c r="AB641" s="15"/>
      <c r="AC641" s="24">
        <f t="shared" si="673"/>
        <v>0</v>
      </c>
      <c r="AD641" s="5">
        <v>0</v>
      </c>
      <c r="AE641" s="63"/>
      <c r="AF641" s="15"/>
      <c r="AG641" s="13"/>
      <c r="AH641" s="98">
        <f t="shared" si="709"/>
        <v>0</v>
      </c>
      <c r="AI641" s="99">
        <f>AI5</f>
        <v>0.95499999999999996</v>
      </c>
      <c r="AJ641" s="100"/>
      <c r="AK641" s="110"/>
      <c r="AL641" s="95">
        <f t="shared" si="710"/>
        <v>0</v>
      </c>
      <c r="AM641" s="15"/>
      <c r="AN641" s="24">
        <f t="shared" si="674"/>
        <v>0</v>
      </c>
      <c r="AO641" s="5">
        <v>0</v>
      </c>
      <c r="AP641" s="63"/>
      <c r="AQ641" s="15"/>
      <c r="AR641" s="13"/>
      <c r="AS641" s="98">
        <f t="shared" si="711"/>
        <v>0</v>
      </c>
      <c r="AT641" s="99">
        <f>AT5</f>
        <v>0.96</v>
      </c>
      <c r="AU641" s="100"/>
      <c r="AV641" s="110"/>
      <c r="AW641" s="95">
        <f t="shared" si="712"/>
        <v>0</v>
      </c>
      <c r="AX641" s="15"/>
      <c r="AY641" s="24">
        <f t="shared" si="675"/>
        <v>0</v>
      </c>
      <c r="AZ641" s="5">
        <v>0</v>
      </c>
      <c r="BA641" s="63"/>
      <c r="BB641" s="15"/>
      <c r="BC641" s="13"/>
      <c r="BD641" s="98">
        <f t="shared" si="713"/>
        <v>0</v>
      </c>
      <c r="BE641" s="99">
        <f>BE5</f>
        <v>0.98</v>
      </c>
      <c r="BF641" s="100"/>
      <c r="BG641" s="110"/>
      <c r="BH641" s="95">
        <f t="shared" si="714"/>
        <v>0</v>
      </c>
      <c r="BI641" s="15"/>
      <c r="BJ641" s="24">
        <f t="shared" si="676"/>
        <v>0</v>
      </c>
      <c r="BK641" s="5">
        <v>0</v>
      </c>
      <c r="BL641" s="63"/>
      <c r="BM641" s="15"/>
      <c r="BN641" s="13"/>
      <c r="BO641" s="98">
        <f t="shared" si="715"/>
        <v>1</v>
      </c>
      <c r="BP641" s="99">
        <f>BP5</f>
        <v>0.94499999999999995</v>
      </c>
      <c r="BQ641" s="100">
        <v>2.95974</v>
      </c>
      <c r="BR641" s="110"/>
      <c r="BS641" s="95">
        <f t="shared" si="716"/>
        <v>2.7969542999999999</v>
      </c>
      <c r="BT641" s="15"/>
      <c r="BU641" s="24">
        <f t="shared" si="677"/>
        <v>1</v>
      </c>
      <c r="BV641" s="5">
        <v>0</v>
      </c>
      <c r="BW641" s="63"/>
      <c r="BX641" s="15"/>
      <c r="BY641" s="13"/>
      <c r="BZ641" s="98">
        <f t="shared" si="717"/>
        <v>0</v>
      </c>
      <c r="CA641" s="99">
        <f>CA5</f>
        <v>1</v>
      </c>
      <c r="CB641" s="100"/>
      <c r="CC641" s="110"/>
      <c r="CD641" s="95">
        <f t="shared" si="718"/>
        <v>0</v>
      </c>
      <c r="CE641" s="15"/>
      <c r="CF641" s="24">
        <f t="shared" si="678"/>
        <v>0</v>
      </c>
      <c r="CG641" s="5">
        <v>0</v>
      </c>
      <c r="CH641" s="63"/>
      <c r="CI641" s="15"/>
      <c r="CJ641" s="13"/>
      <c r="CK641" s="98">
        <f t="shared" si="719"/>
        <v>0</v>
      </c>
      <c r="CL641" s="99">
        <f>CL5</f>
        <v>1</v>
      </c>
      <c r="CM641" s="100"/>
      <c r="CN641" s="110"/>
      <c r="CO641" s="95">
        <f t="shared" si="720"/>
        <v>0</v>
      </c>
      <c r="CP641" s="15"/>
      <c r="CQ641" s="24">
        <f t="shared" si="679"/>
        <v>0</v>
      </c>
      <c r="CR641" s="5">
        <v>0</v>
      </c>
      <c r="CS641" s="63"/>
      <c r="CT641" s="15"/>
      <c r="CU641" s="13"/>
      <c r="CV641" s="98">
        <f t="shared" si="721"/>
        <v>0</v>
      </c>
      <c r="CW641" s="99">
        <f>CW5</f>
        <v>1</v>
      </c>
      <c r="CX641" s="100"/>
      <c r="CY641" s="110"/>
      <c r="CZ641" s="95">
        <f t="shared" si="722"/>
        <v>0</v>
      </c>
      <c r="DA641" s="15"/>
      <c r="DB641" s="24">
        <f t="shared" si="680"/>
        <v>0</v>
      </c>
      <c r="DC641" s="5">
        <v>0</v>
      </c>
      <c r="DD641" s="63"/>
      <c r="DE641" s="15"/>
      <c r="DF641" s="13"/>
      <c r="DG641" s="98">
        <f t="shared" si="723"/>
        <v>0</v>
      </c>
      <c r="DH641" s="99">
        <f>DH5</f>
        <v>1</v>
      </c>
      <c r="DI641" s="100"/>
      <c r="DJ641" s="110"/>
      <c r="DK641" s="95">
        <f t="shared" si="724"/>
        <v>0</v>
      </c>
      <c r="DL641" s="15"/>
      <c r="DM641" s="24">
        <f t="shared" si="681"/>
        <v>0</v>
      </c>
      <c r="DN641" s="5">
        <v>0</v>
      </c>
      <c r="DO641" s="63"/>
      <c r="DP641" s="15"/>
      <c r="DQ641" s="13"/>
      <c r="DR641" s="98">
        <f t="shared" si="725"/>
        <v>0</v>
      </c>
      <c r="DS641" s="99">
        <f>DS5</f>
        <v>1</v>
      </c>
      <c r="DT641" s="100"/>
      <c r="DU641" s="110"/>
      <c r="DV641" s="95">
        <f t="shared" si="726"/>
        <v>0</v>
      </c>
      <c r="DW641" s="15"/>
      <c r="DX641" s="24">
        <f t="shared" si="682"/>
        <v>0</v>
      </c>
      <c r="DY641" s="5">
        <v>0</v>
      </c>
      <c r="DZ641" s="63"/>
      <c r="EA641" s="15"/>
      <c r="EB641" s="13"/>
      <c r="EC641" s="98">
        <f t="shared" si="727"/>
        <v>0</v>
      </c>
      <c r="ED641" s="99">
        <f>ED5</f>
        <v>1</v>
      </c>
      <c r="EE641" s="100"/>
      <c r="EF641" s="110"/>
      <c r="EG641" s="95">
        <f t="shared" si="728"/>
        <v>0</v>
      </c>
      <c r="EH641" s="15"/>
      <c r="EI641" s="24">
        <f t="shared" si="683"/>
        <v>0</v>
      </c>
      <c r="EJ641" s="5">
        <v>0</v>
      </c>
      <c r="EK641" s="63"/>
      <c r="EL641" s="15"/>
      <c r="EM641" s="13"/>
      <c r="EN641" s="98">
        <f t="shared" si="729"/>
        <v>0</v>
      </c>
      <c r="EO641" s="99">
        <f>EO5</f>
        <v>1</v>
      </c>
      <c r="EP641" s="100"/>
      <c r="EQ641" s="110"/>
      <c r="ER641" s="95">
        <f t="shared" si="730"/>
        <v>0</v>
      </c>
      <c r="ES641" s="15"/>
      <c r="ET641" s="24">
        <f t="shared" si="684"/>
        <v>0</v>
      </c>
      <c r="EU641" s="5">
        <v>0</v>
      </c>
      <c r="EV641" s="63"/>
      <c r="EW641" s="15"/>
      <c r="EX641" s="13"/>
      <c r="EY641" s="98">
        <f t="shared" si="731"/>
        <v>0</v>
      </c>
      <c r="EZ641" s="99">
        <f>EZ5</f>
        <v>1</v>
      </c>
      <c r="FA641" s="100"/>
      <c r="FB641" s="110"/>
      <c r="FC641" s="95">
        <f t="shared" si="732"/>
        <v>0</v>
      </c>
      <c r="FD641" s="15"/>
      <c r="FE641" s="24">
        <f t="shared" si="685"/>
        <v>0</v>
      </c>
      <c r="FF641" s="5">
        <v>0</v>
      </c>
      <c r="FG641" s="63"/>
      <c r="FH641" s="15"/>
      <c r="FI641" s="13"/>
      <c r="FJ641" s="98">
        <f t="shared" si="733"/>
        <v>0</v>
      </c>
      <c r="FK641" s="99">
        <f>FK5</f>
        <v>1</v>
      </c>
      <c r="FL641" s="100"/>
      <c r="FM641" s="110"/>
      <c r="FN641" s="95">
        <f t="shared" si="734"/>
        <v>0</v>
      </c>
      <c r="FO641" s="15"/>
      <c r="FP641" s="24">
        <f t="shared" si="686"/>
        <v>0</v>
      </c>
      <c r="FQ641" s="5">
        <v>0</v>
      </c>
      <c r="FR641" s="8">
        <v>0</v>
      </c>
      <c r="FS641" s="84">
        <f t="shared" si="687"/>
        <v>2.95974</v>
      </c>
      <c r="FT641" s="85">
        <f t="shared" si="688"/>
        <v>500</v>
      </c>
      <c r="FU641" s="85">
        <f t="shared" si="689"/>
        <v>500</v>
      </c>
      <c r="FV641" s="85">
        <f t="shared" si="690"/>
        <v>500</v>
      </c>
      <c r="FW641" s="85">
        <f t="shared" si="691"/>
        <v>500</v>
      </c>
      <c r="FX641" s="85">
        <f t="shared" si="692"/>
        <v>2.7969542999999999</v>
      </c>
      <c r="FY641" s="85">
        <f t="shared" si="693"/>
        <v>500</v>
      </c>
      <c r="FZ641" s="85">
        <f t="shared" si="694"/>
        <v>500</v>
      </c>
      <c r="GA641" s="85">
        <f t="shared" si="695"/>
        <v>500</v>
      </c>
      <c r="GB641" s="85">
        <f t="shared" si="696"/>
        <v>500</v>
      </c>
      <c r="GC641" s="85">
        <f t="shared" si="697"/>
        <v>500</v>
      </c>
      <c r="GD641" s="85">
        <f t="shared" si="698"/>
        <v>500</v>
      </c>
      <c r="GE641" s="85">
        <f t="shared" si="699"/>
        <v>500</v>
      </c>
      <c r="GF641" s="85">
        <f t="shared" si="700"/>
        <v>500</v>
      </c>
      <c r="GG641" s="85">
        <f t="shared" si="701"/>
        <v>500</v>
      </c>
      <c r="GH641" s="101">
        <f t="shared" si="735"/>
        <v>2</v>
      </c>
      <c r="GI641" s="102">
        <f t="shared" si="736"/>
        <v>5.7566942999999995</v>
      </c>
      <c r="GJ641" s="102">
        <f t="shared" si="737"/>
        <v>2.8783471499999997</v>
      </c>
      <c r="GK641" s="79">
        <f>ROW()</f>
        <v>641</v>
      </c>
    </row>
    <row r="642" spans="1:193" s="12" customFormat="1" ht="50.1" customHeight="1">
      <c r="A642" s="17">
        <f>ROW()</f>
        <v>642</v>
      </c>
      <c r="B642" s="32">
        <f t="shared" si="702"/>
        <v>636</v>
      </c>
      <c r="C642" s="33">
        <f t="shared" si="703"/>
        <v>636</v>
      </c>
      <c r="D642" s="31" t="s">
        <v>204</v>
      </c>
      <c r="E642" s="390">
        <f t="shared" si="671"/>
        <v>0.90731339999999994</v>
      </c>
      <c r="F642" s="107">
        <f t="shared" si="704"/>
        <v>0.93371669999999996</v>
      </c>
      <c r="G642" s="3">
        <v>0</v>
      </c>
      <c r="H642" s="4">
        <v>0</v>
      </c>
      <c r="I642" s="63"/>
      <c r="J642" s="15"/>
      <c r="K642" s="13"/>
      <c r="L642" s="98">
        <f t="shared" si="705"/>
        <v>1</v>
      </c>
      <c r="M642" s="99">
        <f>M5</f>
        <v>0.94499999999999995</v>
      </c>
      <c r="N642" s="100">
        <v>1.016</v>
      </c>
      <c r="O642" s="110">
        <v>422193</v>
      </c>
      <c r="P642" s="95">
        <f t="shared" si="706"/>
        <v>0.96011999999999997</v>
      </c>
      <c r="Q642" s="15"/>
      <c r="R642" s="24">
        <f t="shared" si="672"/>
        <v>2</v>
      </c>
      <c r="S642" s="25">
        <v>0</v>
      </c>
      <c r="T642" s="63"/>
      <c r="U642" s="15"/>
      <c r="V642" s="13"/>
      <c r="W642" s="98">
        <f t="shared" si="707"/>
        <v>0</v>
      </c>
      <c r="X642" s="99">
        <f>X5</f>
        <v>0.97</v>
      </c>
      <c r="Y642" s="100"/>
      <c r="Z642" s="110"/>
      <c r="AA642" s="95">
        <f t="shared" si="708"/>
        <v>0</v>
      </c>
      <c r="AB642" s="15"/>
      <c r="AC642" s="24">
        <f t="shared" si="673"/>
        <v>0</v>
      </c>
      <c r="AD642" s="5">
        <v>0</v>
      </c>
      <c r="AE642" s="63"/>
      <c r="AF642" s="15"/>
      <c r="AG642" s="13"/>
      <c r="AH642" s="98">
        <f t="shared" si="709"/>
        <v>0</v>
      </c>
      <c r="AI642" s="99">
        <f>AI5</f>
        <v>0.95499999999999996</v>
      </c>
      <c r="AJ642" s="100"/>
      <c r="AK642" s="110"/>
      <c r="AL642" s="95">
        <f t="shared" si="710"/>
        <v>0</v>
      </c>
      <c r="AM642" s="15"/>
      <c r="AN642" s="24">
        <f t="shared" si="674"/>
        <v>0</v>
      </c>
      <c r="AO642" s="5">
        <v>0</v>
      </c>
      <c r="AP642" s="63"/>
      <c r="AQ642" s="15"/>
      <c r="AR642" s="13"/>
      <c r="AS642" s="98">
        <f t="shared" si="711"/>
        <v>0</v>
      </c>
      <c r="AT642" s="99">
        <f>AT5</f>
        <v>0.96</v>
      </c>
      <c r="AU642" s="100"/>
      <c r="AV642" s="110"/>
      <c r="AW642" s="95">
        <f t="shared" si="712"/>
        <v>0</v>
      </c>
      <c r="AX642" s="15"/>
      <c r="AY642" s="24">
        <f t="shared" si="675"/>
        <v>0</v>
      </c>
      <c r="AZ642" s="5">
        <v>0</v>
      </c>
      <c r="BA642" s="63"/>
      <c r="BB642" s="15"/>
      <c r="BC642" s="13"/>
      <c r="BD642" s="98">
        <f t="shared" si="713"/>
        <v>0</v>
      </c>
      <c r="BE642" s="99">
        <f>BE5</f>
        <v>0.98</v>
      </c>
      <c r="BF642" s="100"/>
      <c r="BG642" s="110"/>
      <c r="BH642" s="95">
        <f t="shared" si="714"/>
        <v>0</v>
      </c>
      <c r="BI642" s="15"/>
      <c r="BJ642" s="24">
        <f t="shared" si="676"/>
        <v>0</v>
      </c>
      <c r="BK642" s="5">
        <v>0</v>
      </c>
      <c r="BL642" s="63"/>
      <c r="BM642" s="15"/>
      <c r="BN642" s="13"/>
      <c r="BO642" s="98">
        <f t="shared" si="715"/>
        <v>1</v>
      </c>
      <c r="BP642" s="99">
        <f>BP5</f>
        <v>0.94499999999999995</v>
      </c>
      <c r="BQ642" s="100">
        <v>0.96011999999999997</v>
      </c>
      <c r="BR642" s="110"/>
      <c r="BS642" s="95">
        <f t="shared" si="716"/>
        <v>0.90731339999999994</v>
      </c>
      <c r="BT642" s="15"/>
      <c r="BU642" s="24">
        <f t="shared" si="677"/>
        <v>1</v>
      </c>
      <c r="BV642" s="5">
        <v>0</v>
      </c>
      <c r="BW642" s="63"/>
      <c r="BX642" s="15"/>
      <c r="BY642" s="13"/>
      <c r="BZ642" s="98">
        <f t="shared" si="717"/>
        <v>0</v>
      </c>
      <c r="CA642" s="99">
        <f>CA5</f>
        <v>1</v>
      </c>
      <c r="CB642" s="100"/>
      <c r="CC642" s="110"/>
      <c r="CD642" s="95">
        <f t="shared" si="718"/>
        <v>0</v>
      </c>
      <c r="CE642" s="15"/>
      <c r="CF642" s="24">
        <f t="shared" si="678"/>
        <v>0</v>
      </c>
      <c r="CG642" s="5">
        <v>0</v>
      </c>
      <c r="CH642" s="63"/>
      <c r="CI642" s="15"/>
      <c r="CJ642" s="13"/>
      <c r="CK642" s="98">
        <f t="shared" si="719"/>
        <v>0</v>
      </c>
      <c r="CL642" s="99">
        <f>CL5</f>
        <v>1</v>
      </c>
      <c r="CM642" s="100"/>
      <c r="CN642" s="110"/>
      <c r="CO642" s="95">
        <f t="shared" si="720"/>
        <v>0</v>
      </c>
      <c r="CP642" s="15"/>
      <c r="CQ642" s="24">
        <f t="shared" si="679"/>
        <v>0</v>
      </c>
      <c r="CR642" s="5">
        <v>0</v>
      </c>
      <c r="CS642" s="63"/>
      <c r="CT642" s="15"/>
      <c r="CU642" s="13"/>
      <c r="CV642" s="98">
        <f t="shared" si="721"/>
        <v>0</v>
      </c>
      <c r="CW642" s="99">
        <f>CW5</f>
        <v>1</v>
      </c>
      <c r="CX642" s="100"/>
      <c r="CY642" s="110"/>
      <c r="CZ642" s="95">
        <f t="shared" si="722"/>
        <v>0</v>
      </c>
      <c r="DA642" s="15"/>
      <c r="DB642" s="24">
        <f t="shared" si="680"/>
        <v>0</v>
      </c>
      <c r="DC642" s="5">
        <v>0</v>
      </c>
      <c r="DD642" s="63"/>
      <c r="DE642" s="15"/>
      <c r="DF642" s="13"/>
      <c r="DG642" s="98">
        <f t="shared" si="723"/>
        <v>0</v>
      </c>
      <c r="DH642" s="99">
        <f>DH5</f>
        <v>1</v>
      </c>
      <c r="DI642" s="100"/>
      <c r="DJ642" s="110"/>
      <c r="DK642" s="95">
        <f t="shared" si="724"/>
        <v>0</v>
      </c>
      <c r="DL642" s="15"/>
      <c r="DM642" s="24">
        <f t="shared" si="681"/>
        <v>0</v>
      </c>
      <c r="DN642" s="5">
        <v>0</v>
      </c>
      <c r="DO642" s="63"/>
      <c r="DP642" s="15"/>
      <c r="DQ642" s="13"/>
      <c r="DR642" s="98">
        <f t="shared" si="725"/>
        <v>0</v>
      </c>
      <c r="DS642" s="99">
        <f>DS5</f>
        <v>1</v>
      </c>
      <c r="DT642" s="100"/>
      <c r="DU642" s="110"/>
      <c r="DV642" s="95">
        <f t="shared" si="726"/>
        <v>0</v>
      </c>
      <c r="DW642" s="15"/>
      <c r="DX642" s="24">
        <f t="shared" si="682"/>
        <v>0</v>
      </c>
      <c r="DY642" s="5">
        <v>0</v>
      </c>
      <c r="DZ642" s="63"/>
      <c r="EA642" s="15"/>
      <c r="EB642" s="13"/>
      <c r="EC642" s="98">
        <f t="shared" si="727"/>
        <v>0</v>
      </c>
      <c r="ED642" s="99">
        <f>ED5</f>
        <v>1</v>
      </c>
      <c r="EE642" s="100"/>
      <c r="EF642" s="110"/>
      <c r="EG642" s="95">
        <f t="shared" si="728"/>
        <v>0</v>
      </c>
      <c r="EH642" s="15"/>
      <c r="EI642" s="24">
        <f t="shared" si="683"/>
        <v>0</v>
      </c>
      <c r="EJ642" s="5">
        <v>0</v>
      </c>
      <c r="EK642" s="63"/>
      <c r="EL642" s="15"/>
      <c r="EM642" s="13"/>
      <c r="EN642" s="98">
        <f t="shared" si="729"/>
        <v>0</v>
      </c>
      <c r="EO642" s="99">
        <f>EO5</f>
        <v>1</v>
      </c>
      <c r="EP642" s="100"/>
      <c r="EQ642" s="110"/>
      <c r="ER642" s="95">
        <f t="shared" si="730"/>
        <v>0</v>
      </c>
      <c r="ES642" s="15"/>
      <c r="ET642" s="24">
        <f t="shared" si="684"/>
        <v>0</v>
      </c>
      <c r="EU642" s="5">
        <v>0</v>
      </c>
      <c r="EV642" s="63"/>
      <c r="EW642" s="15"/>
      <c r="EX642" s="13"/>
      <c r="EY642" s="98">
        <f t="shared" si="731"/>
        <v>0</v>
      </c>
      <c r="EZ642" s="99">
        <f>EZ5</f>
        <v>1</v>
      </c>
      <c r="FA642" s="100"/>
      <c r="FB642" s="110"/>
      <c r="FC642" s="95">
        <f t="shared" si="732"/>
        <v>0</v>
      </c>
      <c r="FD642" s="15"/>
      <c r="FE642" s="24">
        <f t="shared" si="685"/>
        <v>0</v>
      </c>
      <c r="FF642" s="5">
        <v>0</v>
      </c>
      <c r="FG642" s="63"/>
      <c r="FH642" s="15"/>
      <c r="FI642" s="13"/>
      <c r="FJ642" s="98">
        <f t="shared" si="733"/>
        <v>0</v>
      </c>
      <c r="FK642" s="99">
        <f>FK5</f>
        <v>1</v>
      </c>
      <c r="FL642" s="100"/>
      <c r="FM642" s="110"/>
      <c r="FN642" s="95">
        <f t="shared" si="734"/>
        <v>0</v>
      </c>
      <c r="FO642" s="15"/>
      <c r="FP642" s="24">
        <f t="shared" si="686"/>
        <v>0</v>
      </c>
      <c r="FQ642" s="5">
        <v>0</v>
      </c>
      <c r="FR642" s="8">
        <v>0</v>
      </c>
      <c r="FS642" s="84">
        <f t="shared" si="687"/>
        <v>0.96011999999999997</v>
      </c>
      <c r="FT642" s="85">
        <f t="shared" si="688"/>
        <v>500</v>
      </c>
      <c r="FU642" s="85">
        <f t="shared" si="689"/>
        <v>500</v>
      </c>
      <c r="FV642" s="85">
        <f t="shared" si="690"/>
        <v>500</v>
      </c>
      <c r="FW642" s="85">
        <f t="shared" si="691"/>
        <v>500</v>
      </c>
      <c r="FX642" s="85">
        <f t="shared" si="692"/>
        <v>0.90731339999999994</v>
      </c>
      <c r="FY642" s="85">
        <f t="shared" si="693"/>
        <v>500</v>
      </c>
      <c r="FZ642" s="85">
        <f t="shared" si="694"/>
        <v>500</v>
      </c>
      <c r="GA642" s="85">
        <f t="shared" si="695"/>
        <v>500</v>
      </c>
      <c r="GB642" s="85">
        <f t="shared" si="696"/>
        <v>500</v>
      </c>
      <c r="GC642" s="85">
        <f t="shared" si="697"/>
        <v>500</v>
      </c>
      <c r="GD642" s="85">
        <f t="shared" si="698"/>
        <v>500</v>
      </c>
      <c r="GE642" s="85">
        <f t="shared" si="699"/>
        <v>500</v>
      </c>
      <c r="GF642" s="85">
        <f t="shared" si="700"/>
        <v>500</v>
      </c>
      <c r="GG642" s="85">
        <f t="shared" si="701"/>
        <v>500</v>
      </c>
      <c r="GH642" s="101">
        <f t="shared" si="735"/>
        <v>2</v>
      </c>
      <c r="GI642" s="102">
        <f t="shared" si="736"/>
        <v>1.8674333999999999</v>
      </c>
      <c r="GJ642" s="102">
        <f t="shared" si="737"/>
        <v>0.93371669999999996</v>
      </c>
      <c r="GK642" s="79">
        <f>ROW()</f>
        <v>642</v>
      </c>
    </row>
    <row r="643" spans="1:193" s="12" customFormat="1" ht="50.1" customHeight="1">
      <c r="A643" s="17">
        <f>ROW()</f>
        <v>643</v>
      </c>
      <c r="B643" s="32">
        <f t="shared" si="702"/>
        <v>637</v>
      </c>
      <c r="C643" s="33">
        <f t="shared" si="703"/>
        <v>637</v>
      </c>
      <c r="D643" s="31" t="s">
        <v>205</v>
      </c>
      <c r="E643" s="390">
        <f t="shared" si="671"/>
        <v>7.0638277499999997</v>
      </c>
      <c r="F643" s="107">
        <f t="shared" si="704"/>
        <v>7.2693888749999998</v>
      </c>
      <c r="G643" s="3">
        <v>0</v>
      </c>
      <c r="H643" s="4">
        <v>0</v>
      </c>
      <c r="I643" s="63"/>
      <c r="J643" s="15"/>
      <c r="K643" s="13"/>
      <c r="L643" s="98">
        <f t="shared" si="705"/>
        <v>1</v>
      </c>
      <c r="M643" s="99">
        <f>M5</f>
        <v>0.94499999999999995</v>
      </c>
      <c r="N643" s="100">
        <v>7.91</v>
      </c>
      <c r="O643" s="110">
        <v>111051</v>
      </c>
      <c r="P643" s="95">
        <f t="shared" si="706"/>
        <v>7.4749499999999998</v>
      </c>
      <c r="Q643" s="15"/>
      <c r="R643" s="24">
        <f t="shared" si="672"/>
        <v>2</v>
      </c>
      <c r="S643" s="25">
        <v>0</v>
      </c>
      <c r="T643" s="63"/>
      <c r="U643" s="15"/>
      <c r="V643" s="13"/>
      <c r="W643" s="98">
        <f t="shared" si="707"/>
        <v>0</v>
      </c>
      <c r="X643" s="99">
        <f>X5</f>
        <v>0.97</v>
      </c>
      <c r="Y643" s="100"/>
      <c r="Z643" s="110"/>
      <c r="AA643" s="95">
        <f t="shared" si="708"/>
        <v>0</v>
      </c>
      <c r="AB643" s="15"/>
      <c r="AC643" s="24">
        <f t="shared" si="673"/>
        <v>0</v>
      </c>
      <c r="AD643" s="5">
        <v>0</v>
      </c>
      <c r="AE643" s="63"/>
      <c r="AF643" s="15"/>
      <c r="AG643" s="13"/>
      <c r="AH643" s="98">
        <f t="shared" si="709"/>
        <v>0</v>
      </c>
      <c r="AI643" s="99">
        <f>AI5</f>
        <v>0.95499999999999996</v>
      </c>
      <c r="AJ643" s="100"/>
      <c r="AK643" s="110"/>
      <c r="AL643" s="95">
        <f t="shared" si="710"/>
        <v>0</v>
      </c>
      <c r="AM643" s="15"/>
      <c r="AN643" s="24">
        <f t="shared" si="674"/>
        <v>0</v>
      </c>
      <c r="AO643" s="5">
        <v>0</v>
      </c>
      <c r="AP643" s="63"/>
      <c r="AQ643" s="15"/>
      <c r="AR643" s="13"/>
      <c r="AS643" s="98">
        <f t="shared" si="711"/>
        <v>0</v>
      </c>
      <c r="AT643" s="99">
        <f>AT5</f>
        <v>0.96</v>
      </c>
      <c r="AU643" s="100"/>
      <c r="AV643" s="110"/>
      <c r="AW643" s="95">
        <f t="shared" si="712"/>
        <v>0</v>
      </c>
      <c r="AX643" s="15"/>
      <c r="AY643" s="24">
        <f t="shared" si="675"/>
        <v>0</v>
      </c>
      <c r="AZ643" s="5">
        <v>0</v>
      </c>
      <c r="BA643" s="63"/>
      <c r="BB643" s="15"/>
      <c r="BC643" s="13"/>
      <c r="BD643" s="98">
        <f t="shared" si="713"/>
        <v>0</v>
      </c>
      <c r="BE643" s="99">
        <f>BE5</f>
        <v>0.98</v>
      </c>
      <c r="BF643" s="100"/>
      <c r="BG643" s="110"/>
      <c r="BH643" s="95">
        <f t="shared" si="714"/>
        <v>0</v>
      </c>
      <c r="BI643" s="15"/>
      <c r="BJ643" s="24">
        <f t="shared" si="676"/>
        <v>0</v>
      </c>
      <c r="BK643" s="5">
        <v>0</v>
      </c>
      <c r="BL643" s="63"/>
      <c r="BM643" s="15"/>
      <c r="BN643" s="13"/>
      <c r="BO643" s="98">
        <f t="shared" si="715"/>
        <v>1</v>
      </c>
      <c r="BP643" s="99">
        <f>BP5</f>
        <v>0.94499999999999995</v>
      </c>
      <c r="BQ643" s="100">
        <v>7.4749499999999998</v>
      </c>
      <c r="BR643" s="110"/>
      <c r="BS643" s="95">
        <f t="shared" si="716"/>
        <v>7.0638277499999997</v>
      </c>
      <c r="BT643" s="15"/>
      <c r="BU643" s="24">
        <f t="shared" si="677"/>
        <v>1</v>
      </c>
      <c r="BV643" s="5">
        <v>0</v>
      </c>
      <c r="BW643" s="63"/>
      <c r="BX643" s="15"/>
      <c r="BY643" s="13"/>
      <c r="BZ643" s="98">
        <f t="shared" si="717"/>
        <v>0</v>
      </c>
      <c r="CA643" s="99">
        <f>CA5</f>
        <v>1</v>
      </c>
      <c r="CB643" s="100"/>
      <c r="CC643" s="110"/>
      <c r="CD643" s="95">
        <f t="shared" si="718"/>
        <v>0</v>
      </c>
      <c r="CE643" s="15"/>
      <c r="CF643" s="24">
        <f t="shared" si="678"/>
        <v>0</v>
      </c>
      <c r="CG643" s="5">
        <v>0</v>
      </c>
      <c r="CH643" s="63"/>
      <c r="CI643" s="15"/>
      <c r="CJ643" s="13"/>
      <c r="CK643" s="98">
        <f t="shared" si="719"/>
        <v>0</v>
      </c>
      <c r="CL643" s="99">
        <f>CL5</f>
        <v>1</v>
      </c>
      <c r="CM643" s="100"/>
      <c r="CN643" s="110"/>
      <c r="CO643" s="95">
        <f t="shared" si="720"/>
        <v>0</v>
      </c>
      <c r="CP643" s="15"/>
      <c r="CQ643" s="24">
        <f t="shared" si="679"/>
        <v>0</v>
      </c>
      <c r="CR643" s="5">
        <v>0</v>
      </c>
      <c r="CS643" s="63"/>
      <c r="CT643" s="15"/>
      <c r="CU643" s="13"/>
      <c r="CV643" s="98">
        <f t="shared" si="721"/>
        <v>0</v>
      </c>
      <c r="CW643" s="99">
        <f>CW5</f>
        <v>1</v>
      </c>
      <c r="CX643" s="100"/>
      <c r="CY643" s="110"/>
      <c r="CZ643" s="95">
        <f t="shared" si="722"/>
        <v>0</v>
      </c>
      <c r="DA643" s="15"/>
      <c r="DB643" s="24">
        <f t="shared" si="680"/>
        <v>0</v>
      </c>
      <c r="DC643" s="5">
        <v>0</v>
      </c>
      <c r="DD643" s="63"/>
      <c r="DE643" s="15"/>
      <c r="DF643" s="13"/>
      <c r="DG643" s="98">
        <f t="shared" si="723"/>
        <v>0</v>
      </c>
      <c r="DH643" s="99">
        <f>DH5</f>
        <v>1</v>
      </c>
      <c r="DI643" s="100"/>
      <c r="DJ643" s="110"/>
      <c r="DK643" s="95">
        <f t="shared" si="724"/>
        <v>0</v>
      </c>
      <c r="DL643" s="15"/>
      <c r="DM643" s="24">
        <f t="shared" si="681"/>
        <v>0</v>
      </c>
      <c r="DN643" s="5">
        <v>0</v>
      </c>
      <c r="DO643" s="63"/>
      <c r="DP643" s="15"/>
      <c r="DQ643" s="13"/>
      <c r="DR643" s="98">
        <f t="shared" si="725"/>
        <v>0</v>
      </c>
      <c r="DS643" s="99">
        <f>DS5</f>
        <v>1</v>
      </c>
      <c r="DT643" s="100"/>
      <c r="DU643" s="110"/>
      <c r="DV643" s="95">
        <f t="shared" si="726"/>
        <v>0</v>
      </c>
      <c r="DW643" s="15"/>
      <c r="DX643" s="24">
        <f t="shared" si="682"/>
        <v>0</v>
      </c>
      <c r="DY643" s="5">
        <v>0</v>
      </c>
      <c r="DZ643" s="63"/>
      <c r="EA643" s="15"/>
      <c r="EB643" s="13"/>
      <c r="EC643" s="98">
        <f t="shared" si="727"/>
        <v>0</v>
      </c>
      <c r="ED643" s="99">
        <f>ED5</f>
        <v>1</v>
      </c>
      <c r="EE643" s="100"/>
      <c r="EF643" s="110"/>
      <c r="EG643" s="95">
        <f t="shared" si="728"/>
        <v>0</v>
      </c>
      <c r="EH643" s="15"/>
      <c r="EI643" s="24">
        <f t="shared" si="683"/>
        <v>0</v>
      </c>
      <c r="EJ643" s="5">
        <v>0</v>
      </c>
      <c r="EK643" s="63"/>
      <c r="EL643" s="15"/>
      <c r="EM643" s="13"/>
      <c r="EN643" s="98">
        <f t="shared" si="729"/>
        <v>0</v>
      </c>
      <c r="EO643" s="99">
        <f>EO5</f>
        <v>1</v>
      </c>
      <c r="EP643" s="100"/>
      <c r="EQ643" s="110"/>
      <c r="ER643" s="95">
        <f t="shared" si="730"/>
        <v>0</v>
      </c>
      <c r="ES643" s="15"/>
      <c r="ET643" s="24">
        <f t="shared" si="684"/>
        <v>0</v>
      </c>
      <c r="EU643" s="5">
        <v>0</v>
      </c>
      <c r="EV643" s="63"/>
      <c r="EW643" s="15"/>
      <c r="EX643" s="13"/>
      <c r="EY643" s="98">
        <f t="shared" si="731"/>
        <v>0</v>
      </c>
      <c r="EZ643" s="99">
        <f>EZ5</f>
        <v>1</v>
      </c>
      <c r="FA643" s="100"/>
      <c r="FB643" s="110"/>
      <c r="FC643" s="95">
        <f t="shared" si="732"/>
        <v>0</v>
      </c>
      <c r="FD643" s="15"/>
      <c r="FE643" s="24">
        <f t="shared" si="685"/>
        <v>0</v>
      </c>
      <c r="FF643" s="5">
        <v>0</v>
      </c>
      <c r="FG643" s="63"/>
      <c r="FH643" s="15"/>
      <c r="FI643" s="13"/>
      <c r="FJ643" s="98">
        <f t="shared" si="733"/>
        <v>0</v>
      </c>
      <c r="FK643" s="99">
        <f>FK5</f>
        <v>1</v>
      </c>
      <c r="FL643" s="100"/>
      <c r="FM643" s="110"/>
      <c r="FN643" s="95">
        <f t="shared" si="734"/>
        <v>0</v>
      </c>
      <c r="FO643" s="15"/>
      <c r="FP643" s="24">
        <f t="shared" si="686"/>
        <v>0</v>
      </c>
      <c r="FQ643" s="5">
        <v>0</v>
      </c>
      <c r="FR643" s="8">
        <v>0</v>
      </c>
      <c r="FS643" s="84">
        <f t="shared" si="687"/>
        <v>7.4749499999999998</v>
      </c>
      <c r="FT643" s="85">
        <f t="shared" si="688"/>
        <v>500</v>
      </c>
      <c r="FU643" s="85">
        <f t="shared" si="689"/>
        <v>500</v>
      </c>
      <c r="FV643" s="85">
        <f t="shared" si="690"/>
        <v>500</v>
      </c>
      <c r="FW643" s="85">
        <f t="shared" si="691"/>
        <v>500</v>
      </c>
      <c r="FX643" s="85">
        <f t="shared" si="692"/>
        <v>7.0638277499999997</v>
      </c>
      <c r="FY643" s="85">
        <f t="shared" si="693"/>
        <v>500</v>
      </c>
      <c r="FZ643" s="85">
        <f t="shared" si="694"/>
        <v>500</v>
      </c>
      <c r="GA643" s="85">
        <f t="shared" si="695"/>
        <v>500</v>
      </c>
      <c r="GB643" s="85">
        <f t="shared" si="696"/>
        <v>500</v>
      </c>
      <c r="GC643" s="85">
        <f t="shared" si="697"/>
        <v>500</v>
      </c>
      <c r="GD643" s="85">
        <f t="shared" si="698"/>
        <v>500</v>
      </c>
      <c r="GE643" s="85">
        <f t="shared" si="699"/>
        <v>500</v>
      </c>
      <c r="GF643" s="85">
        <f t="shared" si="700"/>
        <v>500</v>
      </c>
      <c r="GG643" s="85">
        <f t="shared" si="701"/>
        <v>500</v>
      </c>
      <c r="GH643" s="101">
        <f t="shared" si="735"/>
        <v>2</v>
      </c>
      <c r="GI643" s="102">
        <f t="shared" si="736"/>
        <v>14.53877775</v>
      </c>
      <c r="GJ643" s="102">
        <f t="shared" si="737"/>
        <v>7.2693888749999998</v>
      </c>
      <c r="GK643" s="79">
        <f>ROW()</f>
        <v>643</v>
      </c>
    </row>
    <row r="644" spans="1:193" s="12" customFormat="1" ht="50.1" customHeight="1">
      <c r="A644" s="17">
        <f>ROW()</f>
        <v>644</v>
      </c>
      <c r="B644" s="32">
        <f t="shared" si="702"/>
        <v>638</v>
      </c>
      <c r="C644" s="33">
        <f t="shared" si="703"/>
        <v>638</v>
      </c>
      <c r="D644" s="31" t="s">
        <v>206</v>
      </c>
      <c r="E644" s="390">
        <f t="shared" si="671"/>
        <v>2.3231999999999999</v>
      </c>
      <c r="F644" s="107">
        <f t="shared" si="704"/>
        <v>2.3231999999999999</v>
      </c>
      <c r="G644" s="3">
        <v>0</v>
      </c>
      <c r="H644" s="4">
        <v>0</v>
      </c>
      <c r="I644" s="63"/>
      <c r="J644" s="15"/>
      <c r="K644" s="13"/>
      <c r="L644" s="98">
        <f t="shared" si="705"/>
        <v>0</v>
      </c>
      <c r="M644" s="99">
        <f>M5</f>
        <v>0.94499999999999995</v>
      </c>
      <c r="N644" s="100"/>
      <c r="O644" s="110"/>
      <c r="P644" s="95">
        <f t="shared" si="706"/>
        <v>0</v>
      </c>
      <c r="Q644" s="15"/>
      <c r="R644" s="24">
        <f t="shared" si="672"/>
        <v>0</v>
      </c>
      <c r="S644" s="25">
        <v>0</v>
      </c>
      <c r="T644" s="63"/>
      <c r="U644" s="15"/>
      <c r="V644" s="13"/>
      <c r="W644" s="98">
        <f t="shared" si="707"/>
        <v>0</v>
      </c>
      <c r="X644" s="99">
        <f>X5</f>
        <v>0.97</v>
      </c>
      <c r="Y644" s="100"/>
      <c r="Z644" s="110"/>
      <c r="AA644" s="95">
        <f t="shared" si="708"/>
        <v>0</v>
      </c>
      <c r="AB644" s="15"/>
      <c r="AC644" s="24">
        <f t="shared" si="673"/>
        <v>0</v>
      </c>
      <c r="AD644" s="5">
        <v>0</v>
      </c>
      <c r="AE644" s="63"/>
      <c r="AF644" s="15"/>
      <c r="AG644" s="13"/>
      <c r="AH644" s="98">
        <f t="shared" si="709"/>
        <v>0</v>
      </c>
      <c r="AI644" s="99">
        <f>AI5</f>
        <v>0.95499999999999996</v>
      </c>
      <c r="AJ644" s="100"/>
      <c r="AK644" s="110"/>
      <c r="AL644" s="95">
        <f t="shared" si="710"/>
        <v>0</v>
      </c>
      <c r="AM644" s="15"/>
      <c r="AN644" s="24">
        <f t="shared" si="674"/>
        <v>0</v>
      </c>
      <c r="AO644" s="5">
        <v>0</v>
      </c>
      <c r="AP644" s="63"/>
      <c r="AQ644" s="15"/>
      <c r="AR644" s="13"/>
      <c r="AS644" s="98">
        <f t="shared" si="711"/>
        <v>1</v>
      </c>
      <c r="AT644" s="99">
        <f>AT5</f>
        <v>0.96</v>
      </c>
      <c r="AU644" s="100">
        <v>2.42</v>
      </c>
      <c r="AV644" s="110"/>
      <c r="AW644" s="95">
        <f t="shared" si="712"/>
        <v>2.3231999999999999</v>
      </c>
      <c r="AX644" s="15"/>
      <c r="AY644" s="24">
        <f t="shared" si="675"/>
        <v>1</v>
      </c>
      <c r="AZ644" s="5">
        <v>0</v>
      </c>
      <c r="BA644" s="63"/>
      <c r="BB644" s="15"/>
      <c r="BC644" s="13"/>
      <c r="BD644" s="98">
        <f t="shared" si="713"/>
        <v>0</v>
      </c>
      <c r="BE644" s="99">
        <f>BE5</f>
        <v>0.98</v>
      </c>
      <c r="BF644" s="100"/>
      <c r="BG644" s="110"/>
      <c r="BH644" s="95">
        <f t="shared" si="714"/>
        <v>0</v>
      </c>
      <c r="BI644" s="15"/>
      <c r="BJ644" s="24">
        <f t="shared" si="676"/>
        <v>0</v>
      </c>
      <c r="BK644" s="5">
        <v>0</v>
      </c>
      <c r="BL644" s="63"/>
      <c r="BM644" s="15"/>
      <c r="BN644" s="13"/>
      <c r="BO644" s="98">
        <f t="shared" si="715"/>
        <v>0</v>
      </c>
      <c r="BP644" s="99">
        <f>BP5</f>
        <v>0.94499999999999995</v>
      </c>
      <c r="BQ644" s="100"/>
      <c r="BR644" s="110"/>
      <c r="BS644" s="95">
        <f t="shared" si="716"/>
        <v>0</v>
      </c>
      <c r="BT644" s="15"/>
      <c r="BU644" s="24">
        <f t="shared" si="677"/>
        <v>0</v>
      </c>
      <c r="BV644" s="5">
        <v>0</v>
      </c>
      <c r="BW644" s="63"/>
      <c r="BX644" s="15"/>
      <c r="BY644" s="13"/>
      <c r="BZ644" s="98">
        <f t="shared" si="717"/>
        <v>0</v>
      </c>
      <c r="CA644" s="99">
        <f>CA5</f>
        <v>1</v>
      </c>
      <c r="CB644" s="100"/>
      <c r="CC644" s="110"/>
      <c r="CD644" s="95">
        <f t="shared" si="718"/>
        <v>0</v>
      </c>
      <c r="CE644" s="15"/>
      <c r="CF644" s="24">
        <f t="shared" si="678"/>
        <v>0</v>
      </c>
      <c r="CG644" s="5">
        <v>0</v>
      </c>
      <c r="CH644" s="63"/>
      <c r="CI644" s="15"/>
      <c r="CJ644" s="13"/>
      <c r="CK644" s="98">
        <f t="shared" si="719"/>
        <v>0</v>
      </c>
      <c r="CL644" s="99">
        <f>CL5</f>
        <v>1</v>
      </c>
      <c r="CM644" s="100"/>
      <c r="CN644" s="110"/>
      <c r="CO644" s="95">
        <f t="shared" si="720"/>
        <v>0</v>
      </c>
      <c r="CP644" s="15"/>
      <c r="CQ644" s="24">
        <f t="shared" si="679"/>
        <v>0</v>
      </c>
      <c r="CR644" s="5">
        <v>0</v>
      </c>
      <c r="CS644" s="63"/>
      <c r="CT644" s="15"/>
      <c r="CU644" s="13"/>
      <c r="CV644" s="98">
        <f t="shared" si="721"/>
        <v>0</v>
      </c>
      <c r="CW644" s="99">
        <f>CW5</f>
        <v>1</v>
      </c>
      <c r="CX644" s="100"/>
      <c r="CY644" s="110"/>
      <c r="CZ644" s="95">
        <f t="shared" si="722"/>
        <v>0</v>
      </c>
      <c r="DA644" s="15"/>
      <c r="DB644" s="24">
        <f t="shared" si="680"/>
        <v>0</v>
      </c>
      <c r="DC644" s="5">
        <v>0</v>
      </c>
      <c r="DD644" s="63"/>
      <c r="DE644" s="15"/>
      <c r="DF644" s="13"/>
      <c r="DG644" s="98">
        <f t="shared" si="723"/>
        <v>0</v>
      </c>
      <c r="DH644" s="99">
        <f>DH5</f>
        <v>1</v>
      </c>
      <c r="DI644" s="100"/>
      <c r="DJ644" s="110"/>
      <c r="DK644" s="95">
        <f t="shared" si="724"/>
        <v>0</v>
      </c>
      <c r="DL644" s="15"/>
      <c r="DM644" s="24">
        <f t="shared" si="681"/>
        <v>0</v>
      </c>
      <c r="DN644" s="5">
        <v>0</v>
      </c>
      <c r="DO644" s="63"/>
      <c r="DP644" s="15"/>
      <c r="DQ644" s="13"/>
      <c r="DR644" s="98">
        <f t="shared" si="725"/>
        <v>0</v>
      </c>
      <c r="DS644" s="99">
        <f>DS5</f>
        <v>1</v>
      </c>
      <c r="DT644" s="100"/>
      <c r="DU644" s="110"/>
      <c r="DV644" s="95">
        <f t="shared" si="726"/>
        <v>0</v>
      </c>
      <c r="DW644" s="15"/>
      <c r="DX644" s="24">
        <f t="shared" si="682"/>
        <v>0</v>
      </c>
      <c r="DY644" s="5">
        <v>0</v>
      </c>
      <c r="DZ644" s="63"/>
      <c r="EA644" s="15"/>
      <c r="EB644" s="13"/>
      <c r="EC644" s="98">
        <f t="shared" si="727"/>
        <v>0</v>
      </c>
      <c r="ED644" s="99">
        <f>ED5</f>
        <v>1</v>
      </c>
      <c r="EE644" s="100"/>
      <c r="EF644" s="110"/>
      <c r="EG644" s="95">
        <f t="shared" si="728"/>
        <v>0</v>
      </c>
      <c r="EH644" s="15"/>
      <c r="EI644" s="24">
        <f t="shared" si="683"/>
        <v>0</v>
      </c>
      <c r="EJ644" s="5">
        <v>0</v>
      </c>
      <c r="EK644" s="63"/>
      <c r="EL644" s="15"/>
      <c r="EM644" s="13"/>
      <c r="EN644" s="98">
        <f t="shared" si="729"/>
        <v>0</v>
      </c>
      <c r="EO644" s="99">
        <f>EO5</f>
        <v>1</v>
      </c>
      <c r="EP644" s="100"/>
      <c r="EQ644" s="110"/>
      <c r="ER644" s="95">
        <f t="shared" si="730"/>
        <v>0</v>
      </c>
      <c r="ES644" s="15"/>
      <c r="ET644" s="24">
        <f t="shared" si="684"/>
        <v>0</v>
      </c>
      <c r="EU644" s="5">
        <v>0</v>
      </c>
      <c r="EV644" s="63"/>
      <c r="EW644" s="15"/>
      <c r="EX644" s="13"/>
      <c r="EY644" s="98">
        <f t="shared" si="731"/>
        <v>0</v>
      </c>
      <c r="EZ644" s="99">
        <f>EZ5</f>
        <v>1</v>
      </c>
      <c r="FA644" s="100"/>
      <c r="FB644" s="110"/>
      <c r="FC644" s="95">
        <f t="shared" si="732"/>
        <v>0</v>
      </c>
      <c r="FD644" s="15"/>
      <c r="FE644" s="24">
        <f t="shared" si="685"/>
        <v>0</v>
      </c>
      <c r="FF644" s="5">
        <v>0</v>
      </c>
      <c r="FG644" s="63"/>
      <c r="FH644" s="15"/>
      <c r="FI644" s="13"/>
      <c r="FJ644" s="98">
        <f t="shared" si="733"/>
        <v>0</v>
      </c>
      <c r="FK644" s="99">
        <f>FK5</f>
        <v>1</v>
      </c>
      <c r="FL644" s="100"/>
      <c r="FM644" s="110"/>
      <c r="FN644" s="95">
        <f t="shared" si="734"/>
        <v>0</v>
      </c>
      <c r="FO644" s="15"/>
      <c r="FP644" s="24">
        <f t="shared" si="686"/>
        <v>0</v>
      </c>
      <c r="FQ644" s="5">
        <v>0</v>
      </c>
      <c r="FR644" s="8">
        <v>0</v>
      </c>
      <c r="FS644" s="84">
        <f t="shared" si="687"/>
        <v>500</v>
      </c>
      <c r="FT644" s="85">
        <f t="shared" si="688"/>
        <v>500</v>
      </c>
      <c r="FU644" s="85">
        <f t="shared" si="689"/>
        <v>500</v>
      </c>
      <c r="FV644" s="85">
        <f t="shared" si="690"/>
        <v>2.3231999999999999</v>
      </c>
      <c r="FW644" s="85">
        <f t="shared" si="691"/>
        <v>500</v>
      </c>
      <c r="FX644" s="85">
        <f t="shared" si="692"/>
        <v>500</v>
      </c>
      <c r="FY644" s="85">
        <f t="shared" si="693"/>
        <v>500</v>
      </c>
      <c r="FZ644" s="85">
        <f t="shared" si="694"/>
        <v>500</v>
      </c>
      <c r="GA644" s="85">
        <f t="shared" si="695"/>
        <v>500</v>
      </c>
      <c r="GB644" s="85">
        <f t="shared" si="696"/>
        <v>500</v>
      </c>
      <c r="GC644" s="85">
        <f t="shared" si="697"/>
        <v>500</v>
      </c>
      <c r="GD644" s="85">
        <f t="shared" si="698"/>
        <v>500</v>
      </c>
      <c r="GE644" s="85">
        <f t="shared" si="699"/>
        <v>500</v>
      </c>
      <c r="GF644" s="85">
        <f t="shared" si="700"/>
        <v>500</v>
      </c>
      <c r="GG644" s="85">
        <f t="shared" si="701"/>
        <v>500</v>
      </c>
      <c r="GH644" s="101">
        <f t="shared" si="735"/>
        <v>1</v>
      </c>
      <c r="GI644" s="102">
        <f t="shared" si="736"/>
        <v>2.3231999999999999</v>
      </c>
      <c r="GJ644" s="102">
        <f t="shared" si="737"/>
        <v>2.3231999999999999</v>
      </c>
      <c r="GK644" s="79">
        <f>ROW()</f>
        <v>644</v>
      </c>
    </row>
    <row r="645" spans="1:193" s="12" customFormat="1" ht="50.1" customHeight="1">
      <c r="A645" s="17">
        <f>ROW()</f>
        <v>645</v>
      </c>
      <c r="B645" s="32">
        <f t="shared" si="702"/>
        <v>639</v>
      </c>
      <c r="C645" s="33">
        <f t="shared" si="703"/>
        <v>639</v>
      </c>
      <c r="D645" s="31" t="s">
        <v>207</v>
      </c>
      <c r="E645" s="390">
        <f t="shared" si="671"/>
        <v>2.6399999999999997</v>
      </c>
      <c r="F645" s="107">
        <f t="shared" si="704"/>
        <v>2.6399999999999997</v>
      </c>
      <c r="G645" s="3">
        <v>0</v>
      </c>
      <c r="H645" s="4">
        <v>0</v>
      </c>
      <c r="I645" s="63"/>
      <c r="J645" s="15"/>
      <c r="K645" s="13"/>
      <c r="L645" s="98">
        <f t="shared" si="705"/>
        <v>0</v>
      </c>
      <c r="M645" s="99">
        <f>M5</f>
        <v>0.94499999999999995</v>
      </c>
      <c r="N645" s="100"/>
      <c r="O645" s="110"/>
      <c r="P645" s="95">
        <f t="shared" si="706"/>
        <v>0</v>
      </c>
      <c r="Q645" s="15"/>
      <c r="R645" s="24">
        <f t="shared" si="672"/>
        <v>0</v>
      </c>
      <c r="S645" s="25">
        <v>0</v>
      </c>
      <c r="T645" s="63"/>
      <c r="U645" s="15"/>
      <c r="V645" s="13"/>
      <c r="W645" s="98">
        <f t="shared" si="707"/>
        <v>0</v>
      </c>
      <c r="X645" s="99">
        <f>X5</f>
        <v>0.97</v>
      </c>
      <c r="Y645" s="100"/>
      <c r="Z645" s="110"/>
      <c r="AA645" s="95">
        <f t="shared" si="708"/>
        <v>0</v>
      </c>
      <c r="AB645" s="15"/>
      <c r="AC645" s="24">
        <f t="shared" si="673"/>
        <v>0</v>
      </c>
      <c r="AD645" s="5">
        <v>0</v>
      </c>
      <c r="AE645" s="63"/>
      <c r="AF645" s="15"/>
      <c r="AG645" s="13"/>
      <c r="AH645" s="98">
        <f t="shared" si="709"/>
        <v>0</v>
      </c>
      <c r="AI645" s="99">
        <f>AI5</f>
        <v>0.95499999999999996</v>
      </c>
      <c r="AJ645" s="100"/>
      <c r="AK645" s="110"/>
      <c r="AL645" s="95">
        <f t="shared" si="710"/>
        <v>0</v>
      </c>
      <c r="AM645" s="15"/>
      <c r="AN645" s="24">
        <f t="shared" si="674"/>
        <v>0</v>
      </c>
      <c r="AO645" s="5">
        <v>0</v>
      </c>
      <c r="AP645" s="63"/>
      <c r="AQ645" s="15"/>
      <c r="AR645" s="13"/>
      <c r="AS645" s="98">
        <f t="shared" si="711"/>
        <v>1</v>
      </c>
      <c r="AT645" s="99">
        <f>AT5</f>
        <v>0.96</v>
      </c>
      <c r="AU645" s="100">
        <v>2.75</v>
      </c>
      <c r="AV645" s="110"/>
      <c r="AW645" s="95">
        <f t="shared" si="712"/>
        <v>2.6399999999999997</v>
      </c>
      <c r="AX645" s="15"/>
      <c r="AY645" s="24">
        <f t="shared" si="675"/>
        <v>1</v>
      </c>
      <c r="AZ645" s="5">
        <v>0</v>
      </c>
      <c r="BA645" s="63"/>
      <c r="BB645" s="15"/>
      <c r="BC645" s="13"/>
      <c r="BD645" s="98">
        <f t="shared" si="713"/>
        <v>0</v>
      </c>
      <c r="BE645" s="99">
        <f>BE5</f>
        <v>0.98</v>
      </c>
      <c r="BF645" s="100"/>
      <c r="BG645" s="110"/>
      <c r="BH645" s="95">
        <f t="shared" si="714"/>
        <v>0</v>
      </c>
      <c r="BI645" s="15"/>
      <c r="BJ645" s="24">
        <f t="shared" si="676"/>
        <v>0</v>
      </c>
      <c r="BK645" s="5">
        <v>0</v>
      </c>
      <c r="BL645" s="63"/>
      <c r="BM645" s="15"/>
      <c r="BN645" s="13"/>
      <c r="BO645" s="98">
        <f t="shared" si="715"/>
        <v>0</v>
      </c>
      <c r="BP645" s="99">
        <f>BP5</f>
        <v>0.94499999999999995</v>
      </c>
      <c r="BQ645" s="100"/>
      <c r="BR645" s="110"/>
      <c r="BS645" s="95">
        <f t="shared" si="716"/>
        <v>0</v>
      </c>
      <c r="BT645" s="15"/>
      <c r="BU645" s="24">
        <f t="shared" si="677"/>
        <v>0</v>
      </c>
      <c r="BV645" s="5">
        <v>0</v>
      </c>
      <c r="BW645" s="63"/>
      <c r="BX645" s="15"/>
      <c r="BY645" s="13"/>
      <c r="BZ645" s="98">
        <f t="shared" si="717"/>
        <v>0</v>
      </c>
      <c r="CA645" s="99">
        <f>CA5</f>
        <v>1</v>
      </c>
      <c r="CB645" s="100"/>
      <c r="CC645" s="110"/>
      <c r="CD645" s="95">
        <f t="shared" si="718"/>
        <v>0</v>
      </c>
      <c r="CE645" s="15"/>
      <c r="CF645" s="24">
        <f t="shared" si="678"/>
        <v>0</v>
      </c>
      <c r="CG645" s="5">
        <v>0</v>
      </c>
      <c r="CH645" s="63"/>
      <c r="CI645" s="15"/>
      <c r="CJ645" s="13"/>
      <c r="CK645" s="98">
        <f t="shared" si="719"/>
        <v>0</v>
      </c>
      <c r="CL645" s="99">
        <f>CL5</f>
        <v>1</v>
      </c>
      <c r="CM645" s="100"/>
      <c r="CN645" s="110"/>
      <c r="CO645" s="95">
        <f t="shared" si="720"/>
        <v>0</v>
      </c>
      <c r="CP645" s="15"/>
      <c r="CQ645" s="24">
        <f t="shared" si="679"/>
        <v>0</v>
      </c>
      <c r="CR645" s="5">
        <v>0</v>
      </c>
      <c r="CS645" s="63"/>
      <c r="CT645" s="15"/>
      <c r="CU645" s="13"/>
      <c r="CV645" s="98">
        <f t="shared" si="721"/>
        <v>0</v>
      </c>
      <c r="CW645" s="99">
        <f>CW5</f>
        <v>1</v>
      </c>
      <c r="CX645" s="100"/>
      <c r="CY645" s="110"/>
      <c r="CZ645" s="95">
        <f t="shared" si="722"/>
        <v>0</v>
      </c>
      <c r="DA645" s="15"/>
      <c r="DB645" s="24">
        <f t="shared" si="680"/>
        <v>0</v>
      </c>
      <c r="DC645" s="5">
        <v>0</v>
      </c>
      <c r="DD645" s="63"/>
      <c r="DE645" s="15"/>
      <c r="DF645" s="13"/>
      <c r="DG645" s="98">
        <f t="shared" si="723"/>
        <v>0</v>
      </c>
      <c r="DH645" s="99">
        <f>DH5</f>
        <v>1</v>
      </c>
      <c r="DI645" s="100"/>
      <c r="DJ645" s="110"/>
      <c r="DK645" s="95">
        <f t="shared" si="724"/>
        <v>0</v>
      </c>
      <c r="DL645" s="15"/>
      <c r="DM645" s="24">
        <f t="shared" si="681"/>
        <v>0</v>
      </c>
      <c r="DN645" s="5">
        <v>0</v>
      </c>
      <c r="DO645" s="63"/>
      <c r="DP645" s="15"/>
      <c r="DQ645" s="13"/>
      <c r="DR645" s="98">
        <f t="shared" si="725"/>
        <v>0</v>
      </c>
      <c r="DS645" s="99">
        <f>DS5</f>
        <v>1</v>
      </c>
      <c r="DT645" s="100"/>
      <c r="DU645" s="110"/>
      <c r="DV645" s="95">
        <f t="shared" si="726"/>
        <v>0</v>
      </c>
      <c r="DW645" s="15"/>
      <c r="DX645" s="24">
        <f t="shared" si="682"/>
        <v>0</v>
      </c>
      <c r="DY645" s="5">
        <v>0</v>
      </c>
      <c r="DZ645" s="63"/>
      <c r="EA645" s="15"/>
      <c r="EB645" s="13"/>
      <c r="EC645" s="98">
        <f t="shared" si="727"/>
        <v>0</v>
      </c>
      <c r="ED645" s="99">
        <f>ED5</f>
        <v>1</v>
      </c>
      <c r="EE645" s="100"/>
      <c r="EF645" s="110"/>
      <c r="EG645" s="95">
        <f t="shared" si="728"/>
        <v>0</v>
      </c>
      <c r="EH645" s="15"/>
      <c r="EI645" s="24">
        <f t="shared" si="683"/>
        <v>0</v>
      </c>
      <c r="EJ645" s="5">
        <v>0</v>
      </c>
      <c r="EK645" s="63"/>
      <c r="EL645" s="15"/>
      <c r="EM645" s="13"/>
      <c r="EN645" s="98">
        <f t="shared" si="729"/>
        <v>0</v>
      </c>
      <c r="EO645" s="99">
        <f>EO5</f>
        <v>1</v>
      </c>
      <c r="EP645" s="100"/>
      <c r="EQ645" s="110"/>
      <c r="ER645" s="95">
        <f t="shared" si="730"/>
        <v>0</v>
      </c>
      <c r="ES645" s="15"/>
      <c r="ET645" s="24">
        <f t="shared" si="684"/>
        <v>0</v>
      </c>
      <c r="EU645" s="5">
        <v>0</v>
      </c>
      <c r="EV645" s="63"/>
      <c r="EW645" s="15"/>
      <c r="EX645" s="13"/>
      <c r="EY645" s="98">
        <f t="shared" si="731"/>
        <v>0</v>
      </c>
      <c r="EZ645" s="99">
        <f>EZ5</f>
        <v>1</v>
      </c>
      <c r="FA645" s="100"/>
      <c r="FB645" s="110"/>
      <c r="FC645" s="95">
        <f t="shared" si="732"/>
        <v>0</v>
      </c>
      <c r="FD645" s="15"/>
      <c r="FE645" s="24">
        <f t="shared" si="685"/>
        <v>0</v>
      </c>
      <c r="FF645" s="5">
        <v>0</v>
      </c>
      <c r="FG645" s="63"/>
      <c r="FH645" s="15"/>
      <c r="FI645" s="13"/>
      <c r="FJ645" s="98">
        <f t="shared" si="733"/>
        <v>0</v>
      </c>
      <c r="FK645" s="99">
        <f>FK5</f>
        <v>1</v>
      </c>
      <c r="FL645" s="100"/>
      <c r="FM645" s="110"/>
      <c r="FN645" s="95">
        <f t="shared" si="734"/>
        <v>0</v>
      </c>
      <c r="FO645" s="15"/>
      <c r="FP645" s="24">
        <f t="shared" si="686"/>
        <v>0</v>
      </c>
      <c r="FQ645" s="5">
        <v>0</v>
      </c>
      <c r="FR645" s="8">
        <v>0</v>
      </c>
      <c r="FS645" s="84">
        <f t="shared" si="687"/>
        <v>500</v>
      </c>
      <c r="FT645" s="85">
        <f t="shared" si="688"/>
        <v>500</v>
      </c>
      <c r="FU645" s="85">
        <f t="shared" si="689"/>
        <v>500</v>
      </c>
      <c r="FV645" s="85">
        <f t="shared" si="690"/>
        <v>2.6399999999999997</v>
      </c>
      <c r="FW645" s="85">
        <f t="shared" si="691"/>
        <v>500</v>
      </c>
      <c r="FX645" s="85">
        <f t="shared" si="692"/>
        <v>500</v>
      </c>
      <c r="FY645" s="85">
        <f t="shared" si="693"/>
        <v>500</v>
      </c>
      <c r="FZ645" s="85">
        <f t="shared" si="694"/>
        <v>500</v>
      </c>
      <c r="GA645" s="85">
        <f t="shared" si="695"/>
        <v>500</v>
      </c>
      <c r="GB645" s="85">
        <f t="shared" si="696"/>
        <v>500</v>
      </c>
      <c r="GC645" s="85">
        <f t="shared" si="697"/>
        <v>500</v>
      </c>
      <c r="GD645" s="85">
        <f t="shared" si="698"/>
        <v>500</v>
      </c>
      <c r="GE645" s="85">
        <f t="shared" si="699"/>
        <v>500</v>
      </c>
      <c r="GF645" s="85">
        <f t="shared" si="700"/>
        <v>500</v>
      </c>
      <c r="GG645" s="85">
        <f t="shared" si="701"/>
        <v>500</v>
      </c>
      <c r="GH645" s="101">
        <f t="shared" si="735"/>
        <v>1</v>
      </c>
      <c r="GI645" s="102">
        <f t="shared" si="736"/>
        <v>2.6399999999999997</v>
      </c>
      <c r="GJ645" s="102">
        <f t="shared" si="737"/>
        <v>2.6399999999999997</v>
      </c>
      <c r="GK645" s="79">
        <f>ROW()</f>
        <v>645</v>
      </c>
    </row>
    <row r="646" spans="1:193" s="12" customFormat="1" ht="50.1" customHeight="1">
      <c r="A646" s="17">
        <f>ROW()</f>
        <v>646</v>
      </c>
      <c r="B646" s="32">
        <f t="shared" si="702"/>
        <v>640</v>
      </c>
      <c r="C646" s="33">
        <f t="shared" si="703"/>
        <v>640</v>
      </c>
      <c r="D646" s="31" t="s">
        <v>208</v>
      </c>
      <c r="E646" s="390">
        <f t="shared" si="671"/>
        <v>2.3039999999999998</v>
      </c>
      <c r="F646" s="107">
        <f t="shared" si="704"/>
        <v>2.3039999999999998</v>
      </c>
      <c r="G646" s="3">
        <v>0</v>
      </c>
      <c r="H646" s="4">
        <v>0</v>
      </c>
      <c r="I646" s="63"/>
      <c r="J646" s="15"/>
      <c r="K646" s="13"/>
      <c r="L646" s="98">
        <f t="shared" si="705"/>
        <v>0</v>
      </c>
      <c r="M646" s="99">
        <f>M5</f>
        <v>0.94499999999999995</v>
      </c>
      <c r="N646" s="100"/>
      <c r="O646" s="110"/>
      <c r="P646" s="95">
        <f t="shared" si="706"/>
        <v>0</v>
      </c>
      <c r="Q646" s="15"/>
      <c r="R646" s="24">
        <f t="shared" si="672"/>
        <v>0</v>
      </c>
      <c r="S646" s="25">
        <v>0</v>
      </c>
      <c r="T646" s="63"/>
      <c r="U646" s="15"/>
      <c r="V646" s="13"/>
      <c r="W646" s="98">
        <f t="shared" si="707"/>
        <v>0</v>
      </c>
      <c r="X646" s="99">
        <f>X5</f>
        <v>0.97</v>
      </c>
      <c r="Y646" s="100"/>
      <c r="Z646" s="110"/>
      <c r="AA646" s="95">
        <f t="shared" si="708"/>
        <v>0</v>
      </c>
      <c r="AB646" s="15"/>
      <c r="AC646" s="24">
        <f t="shared" si="673"/>
        <v>0</v>
      </c>
      <c r="AD646" s="5">
        <v>0</v>
      </c>
      <c r="AE646" s="63"/>
      <c r="AF646" s="15"/>
      <c r="AG646" s="13"/>
      <c r="AH646" s="98">
        <f t="shared" si="709"/>
        <v>0</v>
      </c>
      <c r="AI646" s="99">
        <f>AI5</f>
        <v>0.95499999999999996</v>
      </c>
      <c r="AJ646" s="100"/>
      <c r="AK646" s="110"/>
      <c r="AL646" s="95">
        <f t="shared" si="710"/>
        <v>0</v>
      </c>
      <c r="AM646" s="15"/>
      <c r="AN646" s="24">
        <f t="shared" si="674"/>
        <v>0</v>
      </c>
      <c r="AO646" s="5">
        <v>0</v>
      </c>
      <c r="AP646" s="63"/>
      <c r="AQ646" s="15"/>
      <c r="AR646" s="13"/>
      <c r="AS646" s="98">
        <f t="shared" si="711"/>
        <v>1</v>
      </c>
      <c r="AT646" s="99">
        <f>AT5</f>
        <v>0.96</v>
      </c>
      <c r="AU646" s="100">
        <v>2.4</v>
      </c>
      <c r="AV646" s="110"/>
      <c r="AW646" s="95">
        <f t="shared" si="712"/>
        <v>2.3039999999999998</v>
      </c>
      <c r="AX646" s="15"/>
      <c r="AY646" s="24">
        <f t="shared" si="675"/>
        <v>1</v>
      </c>
      <c r="AZ646" s="5">
        <v>0</v>
      </c>
      <c r="BA646" s="63"/>
      <c r="BB646" s="15"/>
      <c r="BC646" s="13"/>
      <c r="BD646" s="98">
        <f t="shared" si="713"/>
        <v>0</v>
      </c>
      <c r="BE646" s="99">
        <f>BE5</f>
        <v>0.98</v>
      </c>
      <c r="BF646" s="100"/>
      <c r="BG646" s="110"/>
      <c r="BH646" s="95">
        <f t="shared" si="714"/>
        <v>0</v>
      </c>
      <c r="BI646" s="15"/>
      <c r="BJ646" s="24">
        <f t="shared" si="676"/>
        <v>0</v>
      </c>
      <c r="BK646" s="5">
        <v>0</v>
      </c>
      <c r="BL646" s="63"/>
      <c r="BM646" s="15"/>
      <c r="BN646" s="13"/>
      <c r="BO646" s="98">
        <f t="shared" si="715"/>
        <v>0</v>
      </c>
      <c r="BP646" s="99">
        <f>BP5</f>
        <v>0.94499999999999995</v>
      </c>
      <c r="BQ646" s="100"/>
      <c r="BR646" s="110"/>
      <c r="BS646" s="95">
        <f t="shared" si="716"/>
        <v>0</v>
      </c>
      <c r="BT646" s="15"/>
      <c r="BU646" s="24">
        <f t="shared" si="677"/>
        <v>0</v>
      </c>
      <c r="BV646" s="5">
        <v>0</v>
      </c>
      <c r="BW646" s="63"/>
      <c r="BX646" s="15"/>
      <c r="BY646" s="13"/>
      <c r="BZ646" s="98">
        <f t="shared" si="717"/>
        <v>0</v>
      </c>
      <c r="CA646" s="99">
        <f>CA5</f>
        <v>1</v>
      </c>
      <c r="CB646" s="100"/>
      <c r="CC646" s="110"/>
      <c r="CD646" s="95">
        <f t="shared" si="718"/>
        <v>0</v>
      </c>
      <c r="CE646" s="15"/>
      <c r="CF646" s="24">
        <f t="shared" si="678"/>
        <v>0</v>
      </c>
      <c r="CG646" s="5">
        <v>0</v>
      </c>
      <c r="CH646" s="63"/>
      <c r="CI646" s="15"/>
      <c r="CJ646" s="13"/>
      <c r="CK646" s="98">
        <f t="shared" si="719"/>
        <v>0</v>
      </c>
      <c r="CL646" s="99">
        <f>CL5</f>
        <v>1</v>
      </c>
      <c r="CM646" s="100"/>
      <c r="CN646" s="110"/>
      <c r="CO646" s="95">
        <f t="shared" si="720"/>
        <v>0</v>
      </c>
      <c r="CP646" s="15"/>
      <c r="CQ646" s="24">
        <f t="shared" si="679"/>
        <v>0</v>
      </c>
      <c r="CR646" s="5">
        <v>0</v>
      </c>
      <c r="CS646" s="63"/>
      <c r="CT646" s="15"/>
      <c r="CU646" s="13"/>
      <c r="CV646" s="98">
        <f t="shared" si="721"/>
        <v>0</v>
      </c>
      <c r="CW646" s="99">
        <f>CW5</f>
        <v>1</v>
      </c>
      <c r="CX646" s="100"/>
      <c r="CY646" s="110"/>
      <c r="CZ646" s="95">
        <f t="shared" si="722"/>
        <v>0</v>
      </c>
      <c r="DA646" s="15"/>
      <c r="DB646" s="24">
        <f t="shared" si="680"/>
        <v>0</v>
      </c>
      <c r="DC646" s="5">
        <v>0</v>
      </c>
      <c r="DD646" s="63"/>
      <c r="DE646" s="15"/>
      <c r="DF646" s="13"/>
      <c r="DG646" s="98">
        <f t="shared" si="723"/>
        <v>0</v>
      </c>
      <c r="DH646" s="99">
        <f>DH5</f>
        <v>1</v>
      </c>
      <c r="DI646" s="100"/>
      <c r="DJ646" s="110"/>
      <c r="DK646" s="95">
        <f t="shared" si="724"/>
        <v>0</v>
      </c>
      <c r="DL646" s="15"/>
      <c r="DM646" s="24">
        <f t="shared" si="681"/>
        <v>0</v>
      </c>
      <c r="DN646" s="5">
        <v>0</v>
      </c>
      <c r="DO646" s="63"/>
      <c r="DP646" s="15"/>
      <c r="DQ646" s="13"/>
      <c r="DR646" s="98">
        <f t="shared" si="725"/>
        <v>0</v>
      </c>
      <c r="DS646" s="99">
        <f>DS5</f>
        <v>1</v>
      </c>
      <c r="DT646" s="100"/>
      <c r="DU646" s="110"/>
      <c r="DV646" s="95">
        <f t="shared" si="726"/>
        <v>0</v>
      </c>
      <c r="DW646" s="15"/>
      <c r="DX646" s="24">
        <f t="shared" si="682"/>
        <v>0</v>
      </c>
      <c r="DY646" s="5">
        <v>0</v>
      </c>
      <c r="DZ646" s="63"/>
      <c r="EA646" s="15"/>
      <c r="EB646" s="13"/>
      <c r="EC646" s="98">
        <f t="shared" si="727"/>
        <v>0</v>
      </c>
      <c r="ED646" s="99">
        <f>ED5</f>
        <v>1</v>
      </c>
      <c r="EE646" s="100"/>
      <c r="EF646" s="110"/>
      <c r="EG646" s="95">
        <f t="shared" si="728"/>
        <v>0</v>
      </c>
      <c r="EH646" s="15"/>
      <c r="EI646" s="24">
        <f t="shared" si="683"/>
        <v>0</v>
      </c>
      <c r="EJ646" s="5">
        <v>0</v>
      </c>
      <c r="EK646" s="63"/>
      <c r="EL646" s="15"/>
      <c r="EM646" s="13"/>
      <c r="EN646" s="98">
        <f t="shared" si="729"/>
        <v>0</v>
      </c>
      <c r="EO646" s="99">
        <f>EO5</f>
        <v>1</v>
      </c>
      <c r="EP646" s="100"/>
      <c r="EQ646" s="110"/>
      <c r="ER646" s="95">
        <f t="shared" si="730"/>
        <v>0</v>
      </c>
      <c r="ES646" s="15"/>
      <c r="ET646" s="24">
        <f t="shared" si="684"/>
        <v>0</v>
      </c>
      <c r="EU646" s="5">
        <v>0</v>
      </c>
      <c r="EV646" s="63"/>
      <c r="EW646" s="15"/>
      <c r="EX646" s="13"/>
      <c r="EY646" s="98">
        <f t="shared" si="731"/>
        <v>0</v>
      </c>
      <c r="EZ646" s="99">
        <f>EZ5</f>
        <v>1</v>
      </c>
      <c r="FA646" s="100"/>
      <c r="FB646" s="110"/>
      <c r="FC646" s="95">
        <f t="shared" si="732"/>
        <v>0</v>
      </c>
      <c r="FD646" s="15"/>
      <c r="FE646" s="24">
        <f t="shared" si="685"/>
        <v>0</v>
      </c>
      <c r="FF646" s="5">
        <v>0</v>
      </c>
      <c r="FG646" s="63"/>
      <c r="FH646" s="15"/>
      <c r="FI646" s="13"/>
      <c r="FJ646" s="98">
        <f t="shared" si="733"/>
        <v>0</v>
      </c>
      <c r="FK646" s="99">
        <f>FK5</f>
        <v>1</v>
      </c>
      <c r="FL646" s="100"/>
      <c r="FM646" s="110"/>
      <c r="FN646" s="95">
        <f t="shared" si="734"/>
        <v>0</v>
      </c>
      <c r="FO646" s="15"/>
      <c r="FP646" s="24">
        <f t="shared" si="686"/>
        <v>0</v>
      </c>
      <c r="FQ646" s="5">
        <v>0</v>
      </c>
      <c r="FR646" s="8">
        <v>0</v>
      </c>
      <c r="FS646" s="84">
        <f t="shared" si="687"/>
        <v>500</v>
      </c>
      <c r="FT646" s="85">
        <f t="shared" si="688"/>
        <v>500</v>
      </c>
      <c r="FU646" s="85">
        <f t="shared" si="689"/>
        <v>500</v>
      </c>
      <c r="FV646" s="85">
        <f t="shared" si="690"/>
        <v>2.3039999999999998</v>
      </c>
      <c r="FW646" s="85">
        <f t="shared" si="691"/>
        <v>500</v>
      </c>
      <c r="FX646" s="85">
        <f t="shared" si="692"/>
        <v>500</v>
      </c>
      <c r="FY646" s="85">
        <f t="shared" si="693"/>
        <v>500</v>
      </c>
      <c r="FZ646" s="85">
        <f t="shared" si="694"/>
        <v>500</v>
      </c>
      <c r="GA646" s="85">
        <f t="shared" si="695"/>
        <v>500</v>
      </c>
      <c r="GB646" s="85">
        <f t="shared" si="696"/>
        <v>500</v>
      </c>
      <c r="GC646" s="85">
        <f t="shared" si="697"/>
        <v>500</v>
      </c>
      <c r="GD646" s="85">
        <f t="shared" si="698"/>
        <v>500</v>
      </c>
      <c r="GE646" s="85">
        <f t="shared" si="699"/>
        <v>500</v>
      </c>
      <c r="GF646" s="85">
        <f t="shared" si="700"/>
        <v>500</v>
      </c>
      <c r="GG646" s="85">
        <f t="shared" si="701"/>
        <v>500</v>
      </c>
      <c r="GH646" s="101">
        <f t="shared" si="735"/>
        <v>1</v>
      </c>
      <c r="GI646" s="102">
        <f t="shared" si="736"/>
        <v>2.3039999999999998</v>
      </c>
      <c r="GJ646" s="102">
        <f t="shared" si="737"/>
        <v>2.3039999999999998</v>
      </c>
      <c r="GK646" s="79">
        <f>ROW()</f>
        <v>646</v>
      </c>
    </row>
    <row r="647" spans="1:193" s="12" customFormat="1" ht="50.1" customHeight="1">
      <c r="A647" s="17">
        <f>ROW()</f>
        <v>647</v>
      </c>
      <c r="B647" s="32">
        <f t="shared" si="702"/>
        <v>641</v>
      </c>
      <c r="C647" s="33">
        <f t="shared" si="703"/>
        <v>641</v>
      </c>
      <c r="D647" s="31" t="s">
        <v>209</v>
      </c>
      <c r="E647" s="390">
        <f t="shared" ref="E647:E710" si="738">MIN(FS647:GG647)</f>
        <v>1.1895092999999999</v>
      </c>
      <c r="F647" s="107">
        <f t="shared" si="704"/>
        <v>1.2312431000000001</v>
      </c>
      <c r="G647" s="3">
        <v>0</v>
      </c>
      <c r="H647" s="4">
        <v>0</v>
      </c>
      <c r="I647" s="63"/>
      <c r="J647" s="15"/>
      <c r="K647" s="13"/>
      <c r="L647" s="98">
        <f t="shared" si="705"/>
        <v>1</v>
      </c>
      <c r="M647" s="99">
        <f>M5</f>
        <v>0.94499999999999995</v>
      </c>
      <c r="N647" s="100">
        <v>1.3320000000000001</v>
      </c>
      <c r="O647" s="110">
        <v>333106</v>
      </c>
      <c r="P647" s="95">
        <f t="shared" si="706"/>
        <v>1.25874</v>
      </c>
      <c r="Q647" s="15"/>
      <c r="R647" s="24">
        <f t="shared" ref="R647:R710" si="739">IF(ISBLANK(P647),0,IF(P647=0,0,RANK(P647,FS647:GG647,1)))</f>
        <v>3</v>
      </c>
      <c r="S647" s="25">
        <v>0</v>
      </c>
      <c r="T647" s="63"/>
      <c r="U647" s="15"/>
      <c r="V647" s="13"/>
      <c r="W647" s="98">
        <f t="shared" si="707"/>
        <v>1</v>
      </c>
      <c r="X647" s="99">
        <f>X5</f>
        <v>0.97</v>
      </c>
      <c r="Y647" s="100">
        <v>1.284</v>
      </c>
      <c r="Z647" s="110"/>
      <c r="AA647" s="95">
        <f t="shared" si="708"/>
        <v>1.2454799999999999</v>
      </c>
      <c r="AB647" s="15"/>
      <c r="AC647" s="24">
        <f t="shared" ref="AC647:AC710" si="740">IF(ISBLANK(AA647),0,IF(AA647=0,0,RANK(AA647,FS647:GG647,1)))</f>
        <v>2</v>
      </c>
      <c r="AD647" s="5">
        <v>0</v>
      </c>
      <c r="AE647" s="63"/>
      <c r="AF647" s="15"/>
      <c r="AG647" s="13"/>
      <c r="AH647" s="98">
        <f t="shared" si="709"/>
        <v>0</v>
      </c>
      <c r="AI647" s="99">
        <f>AI5</f>
        <v>0.95499999999999996</v>
      </c>
      <c r="AJ647" s="100"/>
      <c r="AK647" s="110"/>
      <c r="AL647" s="95">
        <f t="shared" si="710"/>
        <v>0</v>
      </c>
      <c r="AM647" s="15"/>
      <c r="AN647" s="24">
        <f t="shared" ref="AN647:AN710" si="741">IF(ISBLANK(AL647),0,IF(AL647=0,0,RANK(AL647,FS647:GG647,1)))</f>
        <v>0</v>
      </c>
      <c r="AO647" s="5">
        <v>0</v>
      </c>
      <c r="AP647" s="63"/>
      <c r="AQ647" s="15"/>
      <c r="AR647" s="13"/>
      <c r="AS647" s="98">
        <f t="shared" si="711"/>
        <v>0</v>
      </c>
      <c r="AT647" s="99">
        <f>AT5</f>
        <v>0.96</v>
      </c>
      <c r="AU647" s="100"/>
      <c r="AV647" s="110"/>
      <c r="AW647" s="95">
        <f t="shared" si="712"/>
        <v>0</v>
      </c>
      <c r="AX647" s="15"/>
      <c r="AY647" s="24">
        <f t="shared" ref="AY647:AY710" si="742">IF(ISBLANK(AW647),0,IF(AW647=0,0,RANK(AW647,FS647:GG647,1)))</f>
        <v>0</v>
      </c>
      <c r="AZ647" s="5">
        <v>0</v>
      </c>
      <c r="BA647" s="63"/>
      <c r="BB647" s="15"/>
      <c r="BC647" s="13"/>
      <c r="BD647" s="98">
        <f t="shared" si="713"/>
        <v>0</v>
      </c>
      <c r="BE647" s="99">
        <f>BE5</f>
        <v>0.98</v>
      </c>
      <c r="BF647" s="100"/>
      <c r="BG647" s="110"/>
      <c r="BH647" s="95">
        <f t="shared" si="714"/>
        <v>0</v>
      </c>
      <c r="BI647" s="15"/>
      <c r="BJ647" s="24">
        <f t="shared" ref="BJ647:BJ710" si="743">IF(ISBLANK(BH647),0,IF(BH647=0,0,RANK(BH647,FS647:GG647,1)))</f>
        <v>0</v>
      </c>
      <c r="BK647" s="5">
        <v>0</v>
      </c>
      <c r="BL647" s="63"/>
      <c r="BM647" s="15"/>
      <c r="BN647" s="13"/>
      <c r="BO647" s="98">
        <f t="shared" si="715"/>
        <v>1</v>
      </c>
      <c r="BP647" s="99">
        <f>BP5</f>
        <v>0.94499999999999995</v>
      </c>
      <c r="BQ647" s="100">
        <v>1.25874</v>
      </c>
      <c r="BR647" s="110"/>
      <c r="BS647" s="95">
        <f t="shared" si="716"/>
        <v>1.1895092999999999</v>
      </c>
      <c r="BT647" s="15"/>
      <c r="BU647" s="24">
        <f t="shared" ref="BU647:BU710" si="744">IF(ISBLANK(BS647),0,IF(BS647=0,0,RANK(BS647,FS647:GG647,1)))</f>
        <v>1</v>
      </c>
      <c r="BV647" s="5">
        <v>0</v>
      </c>
      <c r="BW647" s="63"/>
      <c r="BX647" s="15"/>
      <c r="BY647" s="13"/>
      <c r="BZ647" s="98">
        <f t="shared" si="717"/>
        <v>0</v>
      </c>
      <c r="CA647" s="99">
        <f>CA5</f>
        <v>1</v>
      </c>
      <c r="CB647" s="100"/>
      <c r="CC647" s="110"/>
      <c r="CD647" s="95">
        <f t="shared" si="718"/>
        <v>0</v>
      </c>
      <c r="CE647" s="15"/>
      <c r="CF647" s="24">
        <f t="shared" ref="CF647:CF710" si="745">IF(ISBLANK(CD647),0,IF(CD647=0,0,RANK(CD647,FS647:GG647,1)))</f>
        <v>0</v>
      </c>
      <c r="CG647" s="5">
        <v>0</v>
      </c>
      <c r="CH647" s="63"/>
      <c r="CI647" s="15"/>
      <c r="CJ647" s="13"/>
      <c r="CK647" s="98">
        <f t="shared" si="719"/>
        <v>0</v>
      </c>
      <c r="CL647" s="99">
        <f>CL5</f>
        <v>1</v>
      </c>
      <c r="CM647" s="100"/>
      <c r="CN647" s="110"/>
      <c r="CO647" s="95">
        <f t="shared" si="720"/>
        <v>0</v>
      </c>
      <c r="CP647" s="15"/>
      <c r="CQ647" s="24">
        <f t="shared" ref="CQ647:CQ710" si="746">IF(ISBLANK(CO647),0,IF(CO647=0,0,RANK(CO647,FS647:GG647,1)))</f>
        <v>0</v>
      </c>
      <c r="CR647" s="5">
        <v>0</v>
      </c>
      <c r="CS647" s="63"/>
      <c r="CT647" s="15"/>
      <c r="CU647" s="13"/>
      <c r="CV647" s="98">
        <f t="shared" si="721"/>
        <v>0</v>
      </c>
      <c r="CW647" s="99">
        <f>CW5</f>
        <v>1</v>
      </c>
      <c r="CX647" s="100"/>
      <c r="CY647" s="110"/>
      <c r="CZ647" s="95">
        <f t="shared" si="722"/>
        <v>0</v>
      </c>
      <c r="DA647" s="15"/>
      <c r="DB647" s="24">
        <f t="shared" ref="DB647:DB710" si="747">IF(ISBLANK(CZ647),0,IF(CZ647=0,0,RANK(CZ647,FS647:GG647,1)))</f>
        <v>0</v>
      </c>
      <c r="DC647" s="5">
        <v>0</v>
      </c>
      <c r="DD647" s="63"/>
      <c r="DE647" s="15"/>
      <c r="DF647" s="13"/>
      <c r="DG647" s="98">
        <f t="shared" si="723"/>
        <v>0</v>
      </c>
      <c r="DH647" s="99">
        <f>DH5</f>
        <v>1</v>
      </c>
      <c r="DI647" s="100"/>
      <c r="DJ647" s="110"/>
      <c r="DK647" s="95">
        <f t="shared" si="724"/>
        <v>0</v>
      </c>
      <c r="DL647" s="15"/>
      <c r="DM647" s="24">
        <f t="shared" ref="DM647:DM710" si="748">IF(ISBLANK(DK647),0,IF(DK647=0,0,RANK(DK647,FS647:GG647,1)))</f>
        <v>0</v>
      </c>
      <c r="DN647" s="5">
        <v>0</v>
      </c>
      <c r="DO647" s="63"/>
      <c r="DP647" s="15"/>
      <c r="DQ647" s="13"/>
      <c r="DR647" s="98">
        <f t="shared" si="725"/>
        <v>0</v>
      </c>
      <c r="DS647" s="99">
        <f>DS5</f>
        <v>1</v>
      </c>
      <c r="DT647" s="100"/>
      <c r="DU647" s="110"/>
      <c r="DV647" s="95">
        <f t="shared" si="726"/>
        <v>0</v>
      </c>
      <c r="DW647" s="15"/>
      <c r="DX647" s="24">
        <f t="shared" ref="DX647:DX710" si="749">IF(ISBLANK(DV647),0,IF(DV647=0,0,RANK(DV647,FS647:GG647,1)))</f>
        <v>0</v>
      </c>
      <c r="DY647" s="5">
        <v>0</v>
      </c>
      <c r="DZ647" s="63"/>
      <c r="EA647" s="15"/>
      <c r="EB647" s="13"/>
      <c r="EC647" s="98">
        <f t="shared" si="727"/>
        <v>0</v>
      </c>
      <c r="ED647" s="99">
        <f>ED5</f>
        <v>1</v>
      </c>
      <c r="EE647" s="100"/>
      <c r="EF647" s="110"/>
      <c r="EG647" s="95">
        <f t="shared" si="728"/>
        <v>0</v>
      </c>
      <c r="EH647" s="15"/>
      <c r="EI647" s="24">
        <f t="shared" ref="EI647:EI710" si="750">IF(ISBLANK(EG647),0,IF(EG647=0,0,RANK(EG647,FS647:GG647,1)))</f>
        <v>0</v>
      </c>
      <c r="EJ647" s="5">
        <v>0</v>
      </c>
      <c r="EK647" s="63"/>
      <c r="EL647" s="15"/>
      <c r="EM647" s="13"/>
      <c r="EN647" s="98">
        <f t="shared" si="729"/>
        <v>0</v>
      </c>
      <c r="EO647" s="99">
        <f>EO5</f>
        <v>1</v>
      </c>
      <c r="EP647" s="100"/>
      <c r="EQ647" s="110"/>
      <c r="ER647" s="95">
        <f t="shared" si="730"/>
        <v>0</v>
      </c>
      <c r="ES647" s="15"/>
      <c r="ET647" s="24">
        <f t="shared" ref="ET647:ET710" si="751">IF(ISBLANK(ER647),0,IF(ER647=0,0,RANK(ER647,FS647:GG647,1)))</f>
        <v>0</v>
      </c>
      <c r="EU647" s="5">
        <v>0</v>
      </c>
      <c r="EV647" s="63"/>
      <c r="EW647" s="15"/>
      <c r="EX647" s="13"/>
      <c r="EY647" s="98">
        <f t="shared" si="731"/>
        <v>0</v>
      </c>
      <c r="EZ647" s="99">
        <f>EZ5</f>
        <v>1</v>
      </c>
      <c r="FA647" s="100"/>
      <c r="FB647" s="110"/>
      <c r="FC647" s="95">
        <f t="shared" si="732"/>
        <v>0</v>
      </c>
      <c r="FD647" s="15"/>
      <c r="FE647" s="24">
        <f t="shared" ref="FE647:FE710" si="752">IF(ISBLANK(FC647),0,IF(FC647=0,0,RANK(FC647,FS647:GG647,1)))</f>
        <v>0</v>
      </c>
      <c r="FF647" s="5">
        <v>0</v>
      </c>
      <c r="FG647" s="63"/>
      <c r="FH647" s="15"/>
      <c r="FI647" s="13"/>
      <c r="FJ647" s="98">
        <f t="shared" si="733"/>
        <v>0</v>
      </c>
      <c r="FK647" s="99">
        <f>FK5</f>
        <v>1</v>
      </c>
      <c r="FL647" s="100"/>
      <c r="FM647" s="110"/>
      <c r="FN647" s="95">
        <f t="shared" si="734"/>
        <v>0</v>
      </c>
      <c r="FO647" s="15"/>
      <c r="FP647" s="24">
        <f t="shared" ref="FP647:FP710" si="753">IF(ISBLANK(FN647),0,IF(FN647=0,0,RANK(FN647,FS647:GG647,1)))</f>
        <v>0</v>
      </c>
      <c r="FQ647" s="5">
        <v>0</v>
      </c>
      <c r="FR647" s="8">
        <v>0</v>
      </c>
      <c r="FS647" s="84">
        <f t="shared" si="687"/>
        <v>1.25874</v>
      </c>
      <c r="FT647" s="85">
        <f t="shared" si="688"/>
        <v>1.2454799999999999</v>
      </c>
      <c r="FU647" s="85">
        <f t="shared" si="689"/>
        <v>500</v>
      </c>
      <c r="FV647" s="85">
        <f t="shared" si="690"/>
        <v>500</v>
      </c>
      <c r="FW647" s="85">
        <f t="shared" si="691"/>
        <v>500</v>
      </c>
      <c r="FX647" s="85">
        <f t="shared" si="692"/>
        <v>1.1895092999999999</v>
      </c>
      <c r="FY647" s="85">
        <f t="shared" si="693"/>
        <v>500</v>
      </c>
      <c r="FZ647" s="85">
        <f t="shared" si="694"/>
        <v>500</v>
      </c>
      <c r="GA647" s="85">
        <f t="shared" si="695"/>
        <v>500</v>
      </c>
      <c r="GB647" s="85">
        <f t="shared" si="696"/>
        <v>500</v>
      </c>
      <c r="GC647" s="85">
        <f t="shared" si="697"/>
        <v>500</v>
      </c>
      <c r="GD647" s="85">
        <f t="shared" si="698"/>
        <v>500</v>
      </c>
      <c r="GE647" s="85">
        <f t="shared" si="699"/>
        <v>500</v>
      </c>
      <c r="GF647" s="85">
        <f t="shared" si="700"/>
        <v>500</v>
      </c>
      <c r="GG647" s="85">
        <f t="shared" si="701"/>
        <v>500</v>
      </c>
      <c r="GH647" s="101">
        <f t="shared" si="735"/>
        <v>3</v>
      </c>
      <c r="GI647" s="102">
        <f t="shared" si="736"/>
        <v>3.6937293000000002</v>
      </c>
      <c r="GJ647" s="102">
        <f t="shared" si="737"/>
        <v>1.2312431000000001</v>
      </c>
      <c r="GK647" s="79">
        <f>ROW()</f>
        <v>647</v>
      </c>
    </row>
    <row r="648" spans="1:193" s="12" customFormat="1" ht="50.1" customHeight="1">
      <c r="A648" s="17">
        <f>ROW()</f>
        <v>648</v>
      </c>
      <c r="B648" s="32">
        <f t="shared" si="702"/>
        <v>642</v>
      </c>
      <c r="C648" s="33">
        <f t="shared" si="703"/>
        <v>642</v>
      </c>
      <c r="D648" s="31" t="s">
        <v>210</v>
      </c>
      <c r="E648" s="390">
        <f t="shared" si="738"/>
        <v>1.3880699999999999</v>
      </c>
      <c r="F648" s="107">
        <f t="shared" si="704"/>
        <v>1.6525048499999997</v>
      </c>
      <c r="G648" s="3">
        <v>0</v>
      </c>
      <c r="H648" s="4">
        <v>0</v>
      </c>
      <c r="I648" s="63"/>
      <c r="J648" s="15"/>
      <c r="K648" s="13"/>
      <c r="L648" s="98">
        <f t="shared" si="705"/>
        <v>1</v>
      </c>
      <c r="M648" s="99">
        <f>M5</f>
        <v>0.94499999999999995</v>
      </c>
      <c r="N648" s="100">
        <v>1.9419999999999999</v>
      </c>
      <c r="O648" s="110">
        <v>332157</v>
      </c>
      <c r="P648" s="95">
        <f t="shared" si="706"/>
        <v>1.8351899999999999</v>
      </c>
      <c r="Q648" s="15"/>
      <c r="R648" s="24">
        <f t="shared" si="739"/>
        <v>3</v>
      </c>
      <c r="S648" s="25">
        <v>0</v>
      </c>
      <c r="T648" s="63"/>
      <c r="U648" s="15"/>
      <c r="V648" s="13"/>
      <c r="W648" s="98">
        <f t="shared" si="707"/>
        <v>1</v>
      </c>
      <c r="X648" s="99">
        <f>X5</f>
        <v>0.97</v>
      </c>
      <c r="Y648" s="100">
        <v>1.431</v>
      </c>
      <c r="Z648" s="110"/>
      <c r="AA648" s="95">
        <f t="shared" si="708"/>
        <v>1.3880699999999999</v>
      </c>
      <c r="AB648" s="15"/>
      <c r="AC648" s="24">
        <f t="shared" si="740"/>
        <v>1</v>
      </c>
      <c r="AD648" s="5">
        <v>0</v>
      </c>
      <c r="AE648" s="63"/>
      <c r="AF648" s="15"/>
      <c r="AG648" s="13"/>
      <c r="AH648" s="98">
        <f t="shared" si="709"/>
        <v>0</v>
      </c>
      <c r="AI648" s="99">
        <f>AI5</f>
        <v>0.95499999999999996</v>
      </c>
      <c r="AJ648" s="100"/>
      <c r="AK648" s="110"/>
      <c r="AL648" s="95">
        <f t="shared" si="710"/>
        <v>0</v>
      </c>
      <c r="AM648" s="15"/>
      <c r="AN648" s="24">
        <f t="shared" si="741"/>
        <v>0</v>
      </c>
      <c r="AO648" s="5">
        <v>0</v>
      </c>
      <c r="AP648" s="63"/>
      <c r="AQ648" s="15"/>
      <c r="AR648" s="13"/>
      <c r="AS648" s="98">
        <f t="shared" si="711"/>
        <v>0</v>
      </c>
      <c r="AT648" s="99">
        <f>AT5</f>
        <v>0.96</v>
      </c>
      <c r="AU648" s="100"/>
      <c r="AV648" s="110"/>
      <c r="AW648" s="95">
        <f t="shared" si="712"/>
        <v>0</v>
      </c>
      <c r="AX648" s="15"/>
      <c r="AY648" s="24">
        <f t="shared" si="742"/>
        <v>0</v>
      </c>
      <c r="AZ648" s="5">
        <v>0</v>
      </c>
      <c r="BA648" s="63"/>
      <c r="BB648" s="15"/>
      <c r="BC648" s="13"/>
      <c r="BD648" s="98">
        <f t="shared" si="713"/>
        <v>0</v>
      </c>
      <c r="BE648" s="99">
        <f>BE5</f>
        <v>0.98</v>
      </c>
      <c r="BF648" s="100"/>
      <c r="BG648" s="110"/>
      <c r="BH648" s="95">
        <f t="shared" si="714"/>
        <v>0</v>
      </c>
      <c r="BI648" s="15"/>
      <c r="BJ648" s="24">
        <f t="shared" si="743"/>
        <v>0</v>
      </c>
      <c r="BK648" s="5">
        <v>0</v>
      </c>
      <c r="BL648" s="63"/>
      <c r="BM648" s="15"/>
      <c r="BN648" s="13"/>
      <c r="BO648" s="98">
        <f t="shared" si="715"/>
        <v>1</v>
      </c>
      <c r="BP648" s="99">
        <f>BP5</f>
        <v>0.94499999999999995</v>
      </c>
      <c r="BQ648" s="100">
        <v>1.8351899999999999</v>
      </c>
      <c r="BR648" s="110"/>
      <c r="BS648" s="95">
        <f t="shared" si="716"/>
        <v>1.7342545499999997</v>
      </c>
      <c r="BT648" s="15"/>
      <c r="BU648" s="24">
        <f t="shared" si="744"/>
        <v>2</v>
      </c>
      <c r="BV648" s="5">
        <v>0</v>
      </c>
      <c r="BW648" s="63"/>
      <c r="BX648" s="15"/>
      <c r="BY648" s="13"/>
      <c r="BZ648" s="98">
        <f t="shared" si="717"/>
        <v>0</v>
      </c>
      <c r="CA648" s="99">
        <f>CA5</f>
        <v>1</v>
      </c>
      <c r="CB648" s="100"/>
      <c r="CC648" s="110"/>
      <c r="CD648" s="95">
        <f t="shared" si="718"/>
        <v>0</v>
      </c>
      <c r="CE648" s="15"/>
      <c r="CF648" s="24">
        <f t="shared" si="745"/>
        <v>0</v>
      </c>
      <c r="CG648" s="5">
        <v>0</v>
      </c>
      <c r="CH648" s="63"/>
      <c r="CI648" s="15"/>
      <c r="CJ648" s="13"/>
      <c r="CK648" s="98">
        <f t="shared" si="719"/>
        <v>0</v>
      </c>
      <c r="CL648" s="99">
        <f>CL5</f>
        <v>1</v>
      </c>
      <c r="CM648" s="100"/>
      <c r="CN648" s="110"/>
      <c r="CO648" s="95">
        <f t="shared" si="720"/>
        <v>0</v>
      </c>
      <c r="CP648" s="15"/>
      <c r="CQ648" s="24">
        <f t="shared" si="746"/>
        <v>0</v>
      </c>
      <c r="CR648" s="5">
        <v>0</v>
      </c>
      <c r="CS648" s="63"/>
      <c r="CT648" s="15"/>
      <c r="CU648" s="13"/>
      <c r="CV648" s="98">
        <f t="shared" si="721"/>
        <v>0</v>
      </c>
      <c r="CW648" s="99">
        <f>CW5</f>
        <v>1</v>
      </c>
      <c r="CX648" s="100"/>
      <c r="CY648" s="110"/>
      <c r="CZ648" s="95">
        <f t="shared" si="722"/>
        <v>0</v>
      </c>
      <c r="DA648" s="15"/>
      <c r="DB648" s="24">
        <f t="shared" si="747"/>
        <v>0</v>
      </c>
      <c r="DC648" s="5">
        <v>0</v>
      </c>
      <c r="DD648" s="63"/>
      <c r="DE648" s="15"/>
      <c r="DF648" s="13"/>
      <c r="DG648" s="98">
        <f t="shared" si="723"/>
        <v>0</v>
      </c>
      <c r="DH648" s="99">
        <f>DH5</f>
        <v>1</v>
      </c>
      <c r="DI648" s="100"/>
      <c r="DJ648" s="110"/>
      <c r="DK648" s="95">
        <f t="shared" si="724"/>
        <v>0</v>
      </c>
      <c r="DL648" s="15"/>
      <c r="DM648" s="24">
        <f t="shared" si="748"/>
        <v>0</v>
      </c>
      <c r="DN648" s="5">
        <v>0</v>
      </c>
      <c r="DO648" s="63"/>
      <c r="DP648" s="15"/>
      <c r="DQ648" s="13"/>
      <c r="DR648" s="98">
        <f t="shared" si="725"/>
        <v>0</v>
      </c>
      <c r="DS648" s="99">
        <f>DS5</f>
        <v>1</v>
      </c>
      <c r="DT648" s="100"/>
      <c r="DU648" s="110"/>
      <c r="DV648" s="95">
        <f t="shared" si="726"/>
        <v>0</v>
      </c>
      <c r="DW648" s="15"/>
      <c r="DX648" s="24">
        <f t="shared" si="749"/>
        <v>0</v>
      </c>
      <c r="DY648" s="5">
        <v>0</v>
      </c>
      <c r="DZ648" s="63"/>
      <c r="EA648" s="15"/>
      <c r="EB648" s="13"/>
      <c r="EC648" s="98">
        <f t="shared" si="727"/>
        <v>0</v>
      </c>
      <c r="ED648" s="99">
        <f>ED5</f>
        <v>1</v>
      </c>
      <c r="EE648" s="100"/>
      <c r="EF648" s="110"/>
      <c r="EG648" s="95">
        <f t="shared" si="728"/>
        <v>0</v>
      </c>
      <c r="EH648" s="15"/>
      <c r="EI648" s="24">
        <f t="shared" si="750"/>
        <v>0</v>
      </c>
      <c r="EJ648" s="5">
        <v>0</v>
      </c>
      <c r="EK648" s="63"/>
      <c r="EL648" s="15"/>
      <c r="EM648" s="13"/>
      <c r="EN648" s="98">
        <f t="shared" si="729"/>
        <v>0</v>
      </c>
      <c r="EO648" s="99">
        <f>EO5</f>
        <v>1</v>
      </c>
      <c r="EP648" s="100"/>
      <c r="EQ648" s="110"/>
      <c r="ER648" s="95">
        <f t="shared" si="730"/>
        <v>0</v>
      </c>
      <c r="ES648" s="15"/>
      <c r="ET648" s="24">
        <f t="shared" si="751"/>
        <v>0</v>
      </c>
      <c r="EU648" s="5">
        <v>0</v>
      </c>
      <c r="EV648" s="63"/>
      <c r="EW648" s="15"/>
      <c r="EX648" s="13"/>
      <c r="EY648" s="98">
        <f t="shared" si="731"/>
        <v>0</v>
      </c>
      <c r="EZ648" s="99">
        <f>EZ5</f>
        <v>1</v>
      </c>
      <c r="FA648" s="100"/>
      <c r="FB648" s="110"/>
      <c r="FC648" s="95">
        <f t="shared" si="732"/>
        <v>0</v>
      </c>
      <c r="FD648" s="15"/>
      <c r="FE648" s="24">
        <f t="shared" si="752"/>
        <v>0</v>
      </c>
      <c r="FF648" s="5">
        <v>0</v>
      </c>
      <c r="FG648" s="63"/>
      <c r="FH648" s="15"/>
      <c r="FI648" s="13"/>
      <c r="FJ648" s="98">
        <f t="shared" si="733"/>
        <v>0</v>
      </c>
      <c r="FK648" s="99">
        <f>FK5</f>
        <v>1</v>
      </c>
      <c r="FL648" s="100"/>
      <c r="FM648" s="110"/>
      <c r="FN648" s="95">
        <f t="shared" si="734"/>
        <v>0</v>
      </c>
      <c r="FO648" s="15"/>
      <c r="FP648" s="24">
        <f t="shared" si="753"/>
        <v>0</v>
      </c>
      <c r="FQ648" s="5">
        <v>0</v>
      </c>
      <c r="FR648" s="8">
        <v>0</v>
      </c>
      <c r="FS648" s="84">
        <f t="shared" ref="FS648:FS710" si="754">IF(P648&lt;=0,500,P648)</f>
        <v>1.8351899999999999</v>
      </c>
      <c r="FT648" s="85">
        <f t="shared" ref="FT648:FT710" si="755">IF(AA648&lt;=0,500,AA648)</f>
        <v>1.3880699999999999</v>
      </c>
      <c r="FU648" s="85">
        <f t="shared" ref="FU648:FU710" si="756">IF(AL648&lt;=0,500,AL648)</f>
        <v>500</v>
      </c>
      <c r="FV648" s="85">
        <f t="shared" ref="FV648:FV710" si="757">IF(AW648&lt;=0,500,AW648)</f>
        <v>500</v>
      </c>
      <c r="FW648" s="85">
        <f t="shared" ref="FW648:FW710" si="758">IF(BH648&lt;=0,500,BH648)</f>
        <v>500</v>
      </c>
      <c r="FX648" s="85">
        <f t="shared" ref="FX648:FX710" si="759">IF(BS648&lt;=0,500,BS648)</f>
        <v>1.7342545499999997</v>
      </c>
      <c r="FY648" s="85">
        <f t="shared" ref="FY648:FY710" si="760">IF(CD648&lt;=0,500,CD648)</f>
        <v>500</v>
      </c>
      <c r="FZ648" s="85">
        <f t="shared" ref="FZ648:FZ710" si="761">IF(CO648&lt;=0,500,CO648)</f>
        <v>500</v>
      </c>
      <c r="GA648" s="85">
        <f t="shared" ref="GA648:GA710" si="762">IF(CZ648&lt;=0,500,CZ648)</f>
        <v>500</v>
      </c>
      <c r="GB648" s="85">
        <f t="shared" ref="GB648:GB710" si="763">IF(DK648&lt;=0,500,DK648)</f>
        <v>500</v>
      </c>
      <c r="GC648" s="85">
        <f t="shared" ref="GC648:GC710" si="764">IF(DV648&lt;=0,500,DV648)</f>
        <v>500</v>
      </c>
      <c r="GD648" s="85">
        <f t="shared" ref="GD648:GD710" si="765">IF(EG648&lt;=0,500,EG648)</f>
        <v>500</v>
      </c>
      <c r="GE648" s="85">
        <f t="shared" ref="GE648:GE710" si="766">IF(ER648&lt;=0,500,ER648)</f>
        <v>500</v>
      </c>
      <c r="GF648" s="85">
        <f t="shared" ref="GF648:GF710" si="767">IF(FC648&lt;=0,500,FC648)</f>
        <v>500</v>
      </c>
      <c r="GG648" s="85">
        <f t="shared" ref="GG648:GG710" si="768">IF(FN648&lt;=0,500,FN648)</f>
        <v>500</v>
      </c>
      <c r="GH648" s="101">
        <f t="shared" si="735"/>
        <v>3</v>
      </c>
      <c r="GI648" s="102">
        <f t="shared" si="736"/>
        <v>4.9575145499999991</v>
      </c>
      <c r="GJ648" s="102">
        <f t="shared" si="737"/>
        <v>1.6525048499999997</v>
      </c>
      <c r="GK648" s="79">
        <f>ROW()</f>
        <v>648</v>
      </c>
    </row>
    <row r="649" spans="1:193" s="12" customFormat="1" ht="50.1" customHeight="1">
      <c r="A649" s="17">
        <f>ROW()</f>
        <v>649</v>
      </c>
      <c r="B649" s="32">
        <f t="shared" ref="B649:B712" si="769">A649-6</f>
        <v>643</v>
      </c>
      <c r="C649" s="33">
        <f t="shared" ref="C649:C712" si="770">IF(ISTEXT(D649),B649,0)</f>
        <v>643</v>
      </c>
      <c r="D649" s="31" t="s">
        <v>211</v>
      </c>
      <c r="E649" s="390">
        <f t="shared" si="738"/>
        <v>2.6687999999999996</v>
      </c>
      <c r="F649" s="107">
        <f t="shared" si="704"/>
        <v>3.9963008187499991</v>
      </c>
      <c r="G649" s="3">
        <v>0</v>
      </c>
      <c r="H649" s="4">
        <v>0</v>
      </c>
      <c r="I649" s="63"/>
      <c r="J649" s="15"/>
      <c r="K649" s="13"/>
      <c r="L649" s="98">
        <f t="shared" si="705"/>
        <v>1</v>
      </c>
      <c r="M649" s="99">
        <f>M5</f>
        <v>0.94499999999999995</v>
      </c>
      <c r="N649" s="100">
        <v>4.6109999999999998</v>
      </c>
      <c r="O649" s="110">
        <v>183027</v>
      </c>
      <c r="P649" s="95">
        <f t="shared" si="706"/>
        <v>4.3573949999999995</v>
      </c>
      <c r="Q649" s="15"/>
      <c r="R649" s="24">
        <f t="shared" si="739"/>
        <v>3</v>
      </c>
      <c r="S649" s="25">
        <v>0</v>
      </c>
      <c r="T649" s="63"/>
      <c r="U649" s="15"/>
      <c r="V649" s="13"/>
      <c r="W649" s="98">
        <f t="shared" si="707"/>
        <v>1</v>
      </c>
      <c r="X649" s="99">
        <f>X5</f>
        <v>0.97</v>
      </c>
      <c r="Y649" s="100">
        <v>4.9909999999999997</v>
      </c>
      <c r="Z649" s="110"/>
      <c r="AA649" s="95">
        <f t="shared" si="708"/>
        <v>4.8412699999999997</v>
      </c>
      <c r="AB649" s="15"/>
      <c r="AC649" s="24">
        <f t="shared" si="740"/>
        <v>4</v>
      </c>
      <c r="AD649" s="5">
        <v>0</v>
      </c>
      <c r="AE649" s="63"/>
      <c r="AF649" s="15"/>
      <c r="AG649" s="13"/>
      <c r="AH649" s="98">
        <f t="shared" si="709"/>
        <v>0</v>
      </c>
      <c r="AI649" s="99">
        <f>AI5</f>
        <v>0.95499999999999996</v>
      </c>
      <c r="AJ649" s="100"/>
      <c r="AK649" s="110"/>
      <c r="AL649" s="95">
        <f t="shared" si="710"/>
        <v>0</v>
      </c>
      <c r="AM649" s="15"/>
      <c r="AN649" s="24">
        <f t="shared" si="741"/>
        <v>0</v>
      </c>
      <c r="AO649" s="5">
        <v>0</v>
      </c>
      <c r="AP649" s="63"/>
      <c r="AQ649" s="15"/>
      <c r="AR649" s="13"/>
      <c r="AS649" s="98">
        <f t="shared" si="711"/>
        <v>1</v>
      </c>
      <c r="AT649" s="99">
        <f>AT5</f>
        <v>0.96</v>
      </c>
      <c r="AU649" s="100">
        <v>2.78</v>
      </c>
      <c r="AV649" s="110"/>
      <c r="AW649" s="95">
        <f t="shared" si="712"/>
        <v>2.6687999999999996</v>
      </c>
      <c r="AX649" s="15"/>
      <c r="AY649" s="24">
        <f t="shared" si="742"/>
        <v>1</v>
      </c>
      <c r="AZ649" s="5">
        <v>0</v>
      </c>
      <c r="BA649" s="63"/>
      <c r="BB649" s="15"/>
      <c r="BC649" s="13"/>
      <c r="BD649" s="98">
        <f t="shared" si="713"/>
        <v>0</v>
      </c>
      <c r="BE649" s="99">
        <f>BE5</f>
        <v>0.98</v>
      </c>
      <c r="BF649" s="100"/>
      <c r="BG649" s="110"/>
      <c r="BH649" s="95">
        <f t="shared" si="714"/>
        <v>0</v>
      </c>
      <c r="BI649" s="15"/>
      <c r="BJ649" s="24">
        <f t="shared" si="743"/>
        <v>0</v>
      </c>
      <c r="BK649" s="5">
        <v>0</v>
      </c>
      <c r="BL649" s="63"/>
      <c r="BM649" s="15"/>
      <c r="BN649" s="13"/>
      <c r="BO649" s="98">
        <f t="shared" si="715"/>
        <v>1</v>
      </c>
      <c r="BP649" s="99">
        <f>BP5</f>
        <v>0.94499999999999995</v>
      </c>
      <c r="BQ649" s="100">
        <v>4.3573949999999995</v>
      </c>
      <c r="BR649" s="110"/>
      <c r="BS649" s="95">
        <f t="shared" si="716"/>
        <v>4.1177382749999989</v>
      </c>
      <c r="BT649" s="15"/>
      <c r="BU649" s="24">
        <f t="shared" si="744"/>
        <v>2</v>
      </c>
      <c r="BV649" s="5">
        <v>0</v>
      </c>
      <c r="BW649" s="63"/>
      <c r="BX649" s="15"/>
      <c r="BY649" s="13"/>
      <c r="BZ649" s="98">
        <f t="shared" si="717"/>
        <v>0</v>
      </c>
      <c r="CA649" s="99">
        <f>CA5</f>
        <v>1</v>
      </c>
      <c r="CB649" s="100"/>
      <c r="CC649" s="110"/>
      <c r="CD649" s="95">
        <f t="shared" si="718"/>
        <v>0</v>
      </c>
      <c r="CE649" s="15"/>
      <c r="CF649" s="24">
        <f t="shared" si="745"/>
        <v>0</v>
      </c>
      <c r="CG649" s="5">
        <v>0</v>
      </c>
      <c r="CH649" s="63"/>
      <c r="CI649" s="15"/>
      <c r="CJ649" s="13"/>
      <c r="CK649" s="98">
        <f t="shared" si="719"/>
        <v>0</v>
      </c>
      <c r="CL649" s="99">
        <f>CL5</f>
        <v>1</v>
      </c>
      <c r="CM649" s="100"/>
      <c r="CN649" s="110"/>
      <c r="CO649" s="95">
        <f t="shared" si="720"/>
        <v>0</v>
      </c>
      <c r="CP649" s="15"/>
      <c r="CQ649" s="24">
        <f t="shared" si="746"/>
        <v>0</v>
      </c>
      <c r="CR649" s="5">
        <v>0</v>
      </c>
      <c r="CS649" s="63"/>
      <c r="CT649" s="15"/>
      <c r="CU649" s="13"/>
      <c r="CV649" s="98">
        <f t="shared" si="721"/>
        <v>0</v>
      </c>
      <c r="CW649" s="99">
        <f>CW5</f>
        <v>1</v>
      </c>
      <c r="CX649" s="100"/>
      <c r="CY649" s="110"/>
      <c r="CZ649" s="95">
        <f t="shared" si="722"/>
        <v>0</v>
      </c>
      <c r="DA649" s="15"/>
      <c r="DB649" s="24">
        <f t="shared" si="747"/>
        <v>0</v>
      </c>
      <c r="DC649" s="5">
        <v>0</v>
      </c>
      <c r="DD649" s="63"/>
      <c r="DE649" s="15"/>
      <c r="DF649" s="13"/>
      <c r="DG649" s="98">
        <f t="shared" si="723"/>
        <v>0</v>
      </c>
      <c r="DH649" s="99">
        <f>DH5</f>
        <v>1</v>
      </c>
      <c r="DI649" s="100"/>
      <c r="DJ649" s="110"/>
      <c r="DK649" s="95">
        <f t="shared" si="724"/>
        <v>0</v>
      </c>
      <c r="DL649" s="15"/>
      <c r="DM649" s="24">
        <f t="shared" si="748"/>
        <v>0</v>
      </c>
      <c r="DN649" s="5">
        <v>0</v>
      </c>
      <c r="DO649" s="63"/>
      <c r="DP649" s="15"/>
      <c r="DQ649" s="13"/>
      <c r="DR649" s="98">
        <f t="shared" si="725"/>
        <v>0</v>
      </c>
      <c r="DS649" s="99">
        <f>DS5</f>
        <v>1</v>
      </c>
      <c r="DT649" s="100"/>
      <c r="DU649" s="110"/>
      <c r="DV649" s="95">
        <f t="shared" si="726"/>
        <v>0</v>
      </c>
      <c r="DW649" s="15"/>
      <c r="DX649" s="24">
        <f t="shared" si="749"/>
        <v>0</v>
      </c>
      <c r="DY649" s="5">
        <v>0</v>
      </c>
      <c r="DZ649" s="63"/>
      <c r="EA649" s="15"/>
      <c r="EB649" s="13"/>
      <c r="EC649" s="98">
        <f t="shared" si="727"/>
        <v>0</v>
      </c>
      <c r="ED649" s="99">
        <f>ED5</f>
        <v>1</v>
      </c>
      <c r="EE649" s="100"/>
      <c r="EF649" s="110"/>
      <c r="EG649" s="95">
        <f t="shared" si="728"/>
        <v>0</v>
      </c>
      <c r="EH649" s="15"/>
      <c r="EI649" s="24">
        <f t="shared" si="750"/>
        <v>0</v>
      </c>
      <c r="EJ649" s="5">
        <v>0</v>
      </c>
      <c r="EK649" s="63"/>
      <c r="EL649" s="15"/>
      <c r="EM649" s="13"/>
      <c r="EN649" s="98">
        <f t="shared" si="729"/>
        <v>0</v>
      </c>
      <c r="EO649" s="99">
        <f>EO5</f>
        <v>1</v>
      </c>
      <c r="EP649" s="100"/>
      <c r="EQ649" s="110"/>
      <c r="ER649" s="95">
        <f t="shared" si="730"/>
        <v>0</v>
      </c>
      <c r="ES649" s="15"/>
      <c r="ET649" s="24">
        <f t="shared" si="751"/>
        <v>0</v>
      </c>
      <c r="EU649" s="5">
        <v>0</v>
      </c>
      <c r="EV649" s="63"/>
      <c r="EW649" s="15"/>
      <c r="EX649" s="13"/>
      <c r="EY649" s="98">
        <f t="shared" si="731"/>
        <v>0</v>
      </c>
      <c r="EZ649" s="99">
        <f>EZ5</f>
        <v>1</v>
      </c>
      <c r="FA649" s="100"/>
      <c r="FB649" s="110"/>
      <c r="FC649" s="95">
        <f t="shared" si="732"/>
        <v>0</v>
      </c>
      <c r="FD649" s="15"/>
      <c r="FE649" s="24">
        <f t="shared" si="752"/>
        <v>0</v>
      </c>
      <c r="FF649" s="5">
        <v>0</v>
      </c>
      <c r="FG649" s="63"/>
      <c r="FH649" s="15"/>
      <c r="FI649" s="13"/>
      <c r="FJ649" s="98">
        <f t="shared" si="733"/>
        <v>0</v>
      </c>
      <c r="FK649" s="99">
        <f>FK5</f>
        <v>1</v>
      </c>
      <c r="FL649" s="100"/>
      <c r="FM649" s="110"/>
      <c r="FN649" s="95">
        <f t="shared" si="734"/>
        <v>0</v>
      </c>
      <c r="FO649" s="15"/>
      <c r="FP649" s="24">
        <f t="shared" si="753"/>
        <v>0</v>
      </c>
      <c r="FQ649" s="5">
        <v>0</v>
      </c>
      <c r="FR649" s="8">
        <v>0</v>
      </c>
      <c r="FS649" s="84">
        <f t="shared" si="754"/>
        <v>4.3573949999999995</v>
      </c>
      <c r="FT649" s="85">
        <f t="shared" si="755"/>
        <v>4.8412699999999997</v>
      </c>
      <c r="FU649" s="85">
        <f t="shared" si="756"/>
        <v>500</v>
      </c>
      <c r="FV649" s="85">
        <f t="shared" si="757"/>
        <v>2.6687999999999996</v>
      </c>
      <c r="FW649" s="85">
        <f t="shared" si="758"/>
        <v>500</v>
      </c>
      <c r="FX649" s="85">
        <f t="shared" si="759"/>
        <v>4.1177382749999989</v>
      </c>
      <c r="FY649" s="85">
        <f t="shared" si="760"/>
        <v>500</v>
      </c>
      <c r="FZ649" s="85">
        <f t="shared" si="761"/>
        <v>500</v>
      </c>
      <c r="GA649" s="85">
        <f t="shared" si="762"/>
        <v>500</v>
      </c>
      <c r="GB649" s="85">
        <f t="shared" si="763"/>
        <v>500</v>
      </c>
      <c r="GC649" s="85">
        <f t="shared" si="764"/>
        <v>500</v>
      </c>
      <c r="GD649" s="85">
        <f t="shared" si="765"/>
        <v>500</v>
      </c>
      <c r="GE649" s="85">
        <f t="shared" si="766"/>
        <v>500</v>
      </c>
      <c r="GF649" s="85">
        <f t="shared" si="767"/>
        <v>500</v>
      </c>
      <c r="GG649" s="85">
        <f t="shared" si="768"/>
        <v>500</v>
      </c>
      <c r="GH649" s="101">
        <f t="shared" si="735"/>
        <v>4</v>
      </c>
      <c r="GI649" s="102">
        <f t="shared" si="736"/>
        <v>15.985203274999996</v>
      </c>
      <c r="GJ649" s="102">
        <f t="shared" si="737"/>
        <v>3.9963008187499991</v>
      </c>
      <c r="GK649" s="79">
        <f>ROW()</f>
        <v>649</v>
      </c>
    </row>
    <row r="650" spans="1:193" s="12" customFormat="1" ht="50.1" customHeight="1">
      <c r="A650" s="17">
        <f>ROW()</f>
        <v>650</v>
      </c>
      <c r="B650" s="32">
        <f t="shared" si="769"/>
        <v>644</v>
      </c>
      <c r="C650" s="33">
        <f t="shared" si="770"/>
        <v>644</v>
      </c>
      <c r="D650" s="31" t="s">
        <v>212</v>
      </c>
      <c r="E650" s="390">
        <f t="shared" si="738"/>
        <v>14.304</v>
      </c>
      <c r="F650" s="107">
        <f t="shared" si="704"/>
        <v>14.304</v>
      </c>
      <c r="G650" s="3">
        <v>0</v>
      </c>
      <c r="H650" s="4">
        <v>0</v>
      </c>
      <c r="I650" s="63"/>
      <c r="J650" s="15"/>
      <c r="K650" s="13"/>
      <c r="L650" s="98">
        <f t="shared" si="705"/>
        <v>0</v>
      </c>
      <c r="M650" s="99">
        <f>M5</f>
        <v>0.94499999999999995</v>
      </c>
      <c r="N650" s="100"/>
      <c r="O650" s="110"/>
      <c r="P650" s="95">
        <f t="shared" si="706"/>
        <v>0</v>
      </c>
      <c r="Q650" s="15"/>
      <c r="R650" s="24">
        <f t="shared" si="739"/>
        <v>0</v>
      </c>
      <c r="S650" s="25">
        <v>0</v>
      </c>
      <c r="T650" s="63"/>
      <c r="U650" s="15"/>
      <c r="V650" s="13"/>
      <c r="W650" s="98">
        <f t="shared" si="707"/>
        <v>0</v>
      </c>
      <c r="X650" s="99">
        <f>X5</f>
        <v>0.97</v>
      </c>
      <c r="Y650" s="100"/>
      <c r="Z650" s="110"/>
      <c r="AA650" s="95">
        <f t="shared" si="708"/>
        <v>0</v>
      </c>
      <c r="AB650" s="15"/>
      <c r="AC650" s="24">
        <f t="shared" si="740"/>
        <v>0</v>
      </c>
      <c r="AD650" s="5">
        <v>0</v>
      </c>
      <c r="AE650" s="63"/>
      <c r="AF650" s="15"/>
      <c r="AG650" s="13"/>
      <c r="AH650" s="98">
        <f t="shared" si="709"/>
        <v>0</v>
      </c>
      <c r="AI650" s="99">
        <f>AI5</f>
        <v>0.95499999999999996</v>
      </c>
      <c r="AJ650" s="100"/>
      <c r="AK650" s="110"/>
      <c r="AL650" s="95">
        <f t="shared" si="710"/>
        <v>0</v>
      </c>
      <c r="AM650" s="15"/>
      <c r="AN650" s="24">
        <f t="shared" si="741"/>
        <v>0</v>
      </c>
      <c r="AO650" s="5">
        <v>0</v>
      </c>
      <c r="AP650" s="63"/>
      <c r="AQ650" s="15"/>
      <c r="AR650" s="13"/>
      <c r="AS650" s="98">
        <f t="shared" si="711"/>
        <v>1</v>
      </c>
      <c r="AT650" s="99">
        <f>AT5</f>
        <v>0.96</v>
      </c>
      <c r="AU650" s="100">
        <v>14.9</v>
      </c>
      <c r="AV650" s="110"/>
      <c r="AW650" s="95">
        <f t="shared" si="712"/>
        <v>14.304</v>
      </c>
      <c r="AX650" s="15"/>
      <c r="AY650" s="24">
        <f t="shared" si="742"/>
        <v>1</v>
      </c>
      <c r="AZ650" s="5">
        <v>0</v>
      </c>
      <c r="BA650" s="63"/>
      <c r="BB650" s="15"/>
      <c r="BC650" s="13"/>
      <c r="BD650" s="98">
        <f t="shared" si="713"/>
        <v>0</v>
      </c>
      <c r="BE650" s="99">
        <f>BE5</f>
        <v>0.98</v>
      </c>
      <c r="BF650" s="100"/>
      <c r="BG650" s="110"/>
      <c r="BH650" s="95">
        <f t="shared" si="714"/>
        <v>0</v>
      </c>
      <c r="BI650" s="15"/>
      <c r="BJ650" s="24">
        <f t="shared" si="743"/>
        <v>0</v>
      </c>
      <c r="BK650" s="5">
        <v>0</v>
      </c>
      <c r="BL650" s="63"/>
      <c r="BM650" s="15"/>
      <c r="BN650" s="13"/>
      <c r="BO650" s="98">
        <f t="shared" si="715"/>
        <v>0</v>
      </c>
      <c r="BP650" s="99">
        <f>BP5</f>
        <v>0.94499999999999995</v>
      </c>
      <c r="BQ650" s="100"/>
      <c r="BR650" s="110"/>
      <c r="BS650" s="95">
        <f t="shared" si="716"/>
        <v>0</v>
      </c>
      <c r="BT650" s="15"/>
      <c r="BU650" s="24">
        <f t="shared" si="744"/>
        <v>0</v>
      </c>
      <c r="BV650" s="5">
        <v>0</v>
      </c>
      <c r="BW650" s="63"/>
      <c r="BX650" s="15"/>
      <c r="BY650" s="13"/>
      <c r="BZ650" s="98">
        <f t="shared" si="717"/>
        <v>0</v>
      </c>
      <c r="CA650" s="99">
        <f>CA5</f>
        <v>1</v>
      </c>
      <c r="CB650" s="100"/>
      <c r="CC650" s="110"/>
      <c r="CD650" s="95">
        <f t="shared" si="718"/>
        <v>0</v>
      </c>
      <c r="CE650" s="15"/>
      <c r="CF650" s="24">
        <f t="shared" si="745"/>
        <v>0</v>
      </c>
      <c r="CG650" s="5">
        <v>0</v>
      </c>
      <c r="CH650" s="63"/>
      <c r="CI650" s="15"/>
      <c r="CJ650" s="13"/>
      <c r="CK650" s="98">
        <f t="shared" si="719"/>
        <v>0</v>
      </c>
      <c r="CL650" s="99">
        <f>CL5</f>
        <v>1</v>
      </c>
      <c r="CM650" s="100"/>
      <c r="CN650" s="110"/>
      <c r="CO650" s="95">
        <f t="shared" si="720"/>
        <v>0</v>
      </c>
      <c r="CP650" s="15"/>
      <c r="CQ650" s="24">
        <f t="shared" si="746"/>
        <v>0</v>
      </c>
      <c r="CR650" s="5">
        <v>0</v>
      </c>
      <c r="CS650" s="63"/>
      <c r="CT650" s="15"/>
      <c r="CU650" s="13"/>
      <c r="CV650" s="98">
        <f t="shared" si="721"/>
        <v>0</v>
      </c>
      <c r="CW650" s="99">
        <f>CW5</f>
        <v>1</v>
      </c>
      <c r="CX650" s="100"/>
      <c r="CY650" s="110"/>
      <c r="CZ650" s="95">
        <f t="shared" si="722"/>
        <v>0</v>
      </c>
      <c r="DA650" s="15"/>
      <c r="DB650" s="24">
        <f t="shared" si="747"/>
        <v>0</v>
      </c>
      <c r="DC650" s="5">
        <v>0</v>
      </c>
      <c r="DD650" s="63"/>
      <c r="DE650" s="15"/>
      <c r="DF650" s="13"/>
      <c r="DG650" s="98">
        <f t="shared" si="723"/>
        <v>0</v>
      </c>
      <c r="DH650" s="99">
        <f>DH5</f>
        <v>1</v>
      </c>
      <c r="DI650" s="100"/>
      <c r="DJ650" s="110"/>
      <c r="DK650" s="95">
        <f t="shared" si="724"/>
        <v>0</v>
      </c>
      <c r="DL650" s="15"/>
      <c r="DM650" s="24">
        <f t="shared" si="748"/>
        <v>0</v>
      </c>
      <c r="DN650" s="5">
        <v>0</v>
      </c>
      <c r="DO650" s="63"/>
      <c r="DP650" s="15"/>
      <c r="DQ650" s="13"/>
      <c r="DR650" s="98">
        <f t="shared" si="725"/>
        <v>0</v>
      </c>
      <c r="DS650" s="99">
        <f>DS5</f>
        <v>1</v>
      </c>
      <c r="DT650" s="100"/>
      <c r="DU650" s="110"/>
      <c r="DV650" s="95">
        <f t="shared" si="726"/>
        <v>0</v>
      </c>
      <c r="DW650" s="15"/>
      <c r="DX650" s="24">
        <f t="shared" si="749"/>
        <v>0</v>
      </c>
      <c r="DY650" s="5">
        <v>0</v>
      </c>
      <c r="DZ650" s="63"/>
      <c r="EA650" s="15"/>
      <c r="EB650" s="13"/>
      <c r="EC650" s="98">
        <f t="shared" si="727"/>
        <v>0</v>
      </c>
      <c r="ED650" s="99">
        <f>ED5</f>
        <v>1</v>
      </c>
      <c r="EE650" s="100"/>
      <c r="EF650" s="110"/>
      <c r="EG650" s="95">
        <f t="shared" si="728"/>
        <v>0</v>
      </c>
      <c r="EH650" s="15"/>
      <c r="EI650" s="24">
        <f t="shared" si="750"/>
        <v>0</v>
      </c>
      <c r="EJ650" s="5">
        <v>0</v>
      </c>
      <c r="EK650" s="63"/>
      <c r="EL650" s="15"/>
      <c r="EM650" s="13"/>
      <c r="EN650" s="98">
        <f t="shared" si="729"/>
        <v>0</v>
      </c>
      <c r="EO650" s="99">
        <f>EO5</f>
        <v>1</v>
      </c>
      <c r="EP650" s="100"/>
      <c r="EQ650" s="110"/>
      <c r="ER650" s="95">
        <f t="shared" si="730"/>
        <v>0</v>
      </c>
      <c r="ES650" s="15"/>
      <c r="ET650" s="24">
        <f t="shared" si="751"/>
        <v>0</v>
      </c>
      <c r="EU650" s="5">
        <v>0</v>
      </c>
      <c r="EV650" s="63"/>
      <c r="EW650" s="15"/>
      <c r="EX650" s="13"/>
      <c r="EY650" s="98">
        <f t="shared" si="731"/>
        <v>0</v>
      </c>
      <c r="EZ650" s="99">
        <f>EZ5</f>
        <v>1</v>
      </c>
      <c r="FA650" s="100"/>
      <c r="FB650" s="110"/>
      <c r="FC650" s="95">
        <f t="shared" si="732"/>
        <v>0</v>
      </c>
      <c r="FD650" s="15"/>
      <c r="FE650" s="24">
        <f t="shared" si="752"/>
        <v>0</v>
      </c>
      <c r="FF650" s="5">
        <v>0</v>
      </c>
      <c r="FG650" s="63"/>
      <c r="FH650" s="15"/>
      <c r="FI650" s="13"/>
      <c r="FJ650" s="98">
        <f t="shared" si="733"/>
        <v>0</v>
      </c>
      <c r="FK650" s="99">
        <f>FK5</f>
        <v>1</v>
      </c>
      <c r="FL650" s="100"/>
      <c r="FM650" s="110"/>
      <c r="FN650" s="95">
        <f t="shared" si="734"/>
        <v>0</v>
      </c>
      <c r="FO650" s="15"/>
      <c r="FP650" s="24">
        <f t="shared" si="753"/>
        <v>0</v>
      </c>
      <c r="FQ650" s="5">
        <v>0</v>
      </c>
      <c r="FR650" s="8">
        <v>0</v>
      </c>
      <c r="FS650" s="84">
        <f t="shared" si="754"/>
        <v>500</v>
      </c>
      <c r="FT650" s="85">
        <f t="shared" si="755"/>
        <v>500</v>
      </c>
      <c r="FU650" s="85">
        <f t="shared" si="756"/>
        <v>500</v>
      </c>
      <c r="FV650" s="85">
        <f t="shared" si="757"/>
        <v>14.304</v>
      </c>
      <c r="FW650" s="85">
        <f t="shared" si="758"/>
        <v>500</v>
      </c>
      <c r="FX650" s="85">
        <f t="shared" si="759"/>
        <v>500</v>
      </c>
      <c r="FY650" s="85">
        <f t="shared" si="760"/>
        <v>500</v>
      </c>
      <c r="FZ650" s="85">
        <f t="shared" si="761"/>
        <v>500</v>
      </c>
      <c r="GA650" s="85">
        <f t="shared" si="762"/>
        <v>500</v>
      </c>
      <c r="GB650" s="85">
        <f t="shared" si="763"/>
        <v>500</v>
      </c>
      <c r="GC650" s="85">
        <f t="shared" si="764"/>
        <v>500</v>
      </c>
      <c r="GD650" s="85">
        <f t="shared" si="765"/>
        <v>500</v>
      </c>
      <c r="GE650" s="85">
        <f t="shared" si="766"/>
        <v>500</v>
      </c>
      <c r="GF650" s="85">
        <f t="shared" si="767"/>
        <v>500</v>
      </c>
      <c r="GG650" s="85">
        <f t="shared" si="768"/>
        <v>500</v>
      </c>
      <c r="GH650" s="101">
        <f t="shared" si="735"/>
        <v>1</v>
      </c>
      <c r="GI650" s="102">
        <f t="shared" si="736"/>
        <v>14.304</v>
      </c>
      <c r="GJ650" s="102">
        <f t="shared" si="737"/>
        <v>14.304</v>
      </c>
      <c r="GK650" s="79">
        <f>ROW()</f>
        <v>650</v>
      </c>
    </row>
    <row r="651" spans="1:193" s="12" customFormat="1" ht="50.1" customHeight="1">
      <c r="A651" s="17">
        <f>ROW()</f>
        <v>651</v>
      </c>
      <c r="B651" s="32">
        <f t="shared" si="769"/>
        <v>645</v>
      </c>
      <c r="C651" s="33">
        <f t="shared" si="770"/>
        <v>645</v>
      </c>
      <c r="D651" s="31" t="s">
        <v>213</v>
      </c>
      <c r="E651" s="390">
        <f t="shared" si="738"/>
        <v>0.45722879999999999</v>
      </c>
      <c r="F651" s="107">
        <f t="shared" si="704"/>
        <v>0.53131470000000003</v>
      </c>
      <c r="G651" s="3">
        <v>0</v>
      </c>
      <c r="H651" s="4">
        <v>0</v>
      </c>
      <c r="I651" s="63"/>
      <c r="J651" s="15"/>
      <c r="K651" s="13"/>
      <c r="L651" s="98">
        <f t="shared" si="705"/>
        <v>1</v>
      </c>
      <c r="M651" s="99">
        <f>M5</f>
        <v>0.94499999999999995</v>
      </c>
      <c r="N651" s="100">
        <v>0.51200000000000001</v>
      </c>
      <c r="O651" s="110">
        <v>181011</v>
      </c>
      <c r="P651" s="95">
        <f t="shared" si="706"/>
        <v>0.48383999999999999</v>
      </c>
      <c r="Q651" s="15"/>
      <c r="R651" s="24">
        <f t="shared" si="739"/>
        <v>2</v>
      </c>
      <c r="S651" s="25">
        <v>0</v>
      </c>
      <c r="T651" s="63"/>
      <c r="U651" s="15"/>
      <c r="V651" s="13"/>
      <c r="W651" s="98">
        <f t="shared" si="707"/>
        <v>1</v>
      </c>
      <c r="X651" s="99">
        <f>X5</f>
        <v>0.97</v>
      </c>
      <c r="Y651" s="100">
        <v>0.627</v>
      </c>
      <c r="Z651" s="110"/>
      <c r="AA651" s="95">
        <f t="shared" si="708"/>
        <v>0.60819000000000001</v>
      </c>
      <c r="AB651" s="15"/>
      <c r="AC651" s="24">
        <f t="shared" si="740"/>
        <v>4</v>
      </c>
      <c r="AD651" s="5">
        <v>0</v>
      </c>
      <c r="AE651" s="63"/>
      <c r="AF651" s="15"/>
      <c r="AG651" s="13"/>
      <c r="AH651" s="98">
        <f t="shared" si="709"/>
        <v>0</v>
      </c>
      <c r="AI651" s="99">
        <f>AI5</f>
        <v>0.95499999999999996</v>
      </c>
      <c r="AJ651" s="100"/>
      <c r="AK651" s="110"/>
      <c r="AL651" s="95">
        <f t="shared" si="710"/>
        <v>0</v>
      </c>
      <c r="AM651" s="15"/>
      <c r="AN651" s="24">
        <f t="shared" si="741"/>
        <v>0</v>
      </c>
      <c r="AO651" s="5">
        <v>0</v>
      </c>
      <c r="AP651" s="63"/>
      <c r="AQ651" s="15"/>
      <c r="AR651" s="13"/>
      <c r="AS651" s="98">
        <f t="shared" si="711"/>
        <v>1</v>
      </c>
      <c r="AT651" s="99">
        <f>AT5</f>
        <v>0.96</v>
      </c>
      <c r="AU651" s="100">
        <v>0.6</v>
      </c>
      <c r="AV651" s="110"/>
      <c r="AW651" s="95">
        <f t="shared" si="712"/>
        <v>0.57599999999999996</v>
      </c>
      <c r="AX651" s="15"/>
      <c r="AY651" s="24">
        <f t="shared" si="742"/>
        <v>3</v>
      </c>
      <c r="AZ651" s="5">
        <v>0</v>
      </c>
      <c r="BA651" s="63"/>
      <c r="BB651" s="15"/>
      <c r="BC651" s="13"/>
      <c r="BD651" s="98">
        <f t="shared" si="713"/>
        <v>0</v>
      </c>
      <c r="BE651" s="99">
        <f>BE5</f>
        <v>0.98</v>
      </c>
      <c r="BF651" s="100"/>
      <c r="BG651" s="110"/>
      <c r="BH651" s="95">
        <f t="shared" si="714"/>
        <v>0</v>
      </c>
      <c r="BI651" s="15"/>
      <c r="BJ651" s="24">
        <f t="shared" si="743"/>
        <v>0</v>
      </c>
      <c r="BK651" s="5">
        <v>0</v>
      </c>
      <c r="BL651" s="63"/>
      <c r="BM651" s="15"/>
      <c r="BN651" s="13"/>
      <c r="BO651" s="98">
        <f t="shared" si="715"/>
        <v>1</v>
      </c>
      <c r="BP651" s="99">
        <f>BP5</f>
        <v>0.94499999999999995</v>
      </c>
      <c r="BQ651" s="100">
        <v>0.48383999999999999</v>
      </c>
      <c r="BR651" s="110"/>
      <c r="BS651" s="95">
        <f t="shared" si="716"/>
        <v>0.45722879999999999</v>
      </c>
      <c r="BT651" s="15"/>
      <c r="BU651" s="24">
        <f t="shared" si="744"/>
        <v>1</v>
      </c>
      <c r="BV651" s="5">
        <v>0</v>
      </c>
      <c r="BW651" s="63"/>
      <c r="BX651" s="15"/>
      <c r="BY651" s="13"/>
      <c r="BZ651" s="98">
        <f t="shared" si="717"/>
        <v>0</v>
      </c>
      <c r="CA651" s="99">
        <f>CA5</f>
        <v>1</v>
      </c>
      <c r="CB651" s="100"/>
      <c r="CC651" s="110"/>
      <c r="CD651" s="95">
        <f t="shared" si="718"/>
        <v>0</v>
      </c>
      <c r="CE651" s="15"/>
      <c r="CF651" s="24">
        <f t="shared" si="745"/>
        <v>0</v>
      </c>
      <c r="CG651" s="5">
        <v>0</v>
      </c>
      <c r="CH651" s="63"/>
      <c r="CI651" s="15"/>
      <c r="CJ651" s="13"/>
      <c r="CK651" s="98">
        <f t="shared" si="719"/>
        <v>0</v>
      </c>
      <c r="CL651" s="99">
        <f>CL5</f>
        <v>1</v>
      </c>
      <c r="CM651" s="100"/>
      <c r="CN651" s="110"/>
      <c r="CO651" s="95">
        <f t="shared" si="720"/>
        <v>0</v>
      </c>
      <c r="CP651" s="15"/>
      <c r="CQ651" s="24">
        <f t="shared" si="746"/>
        <v>0</v>
      </c>
      <c r="CR651" s="5">
        <v>0</v>
      </c>
      <c r="CS651" s="63"/>
      <c r="CT651" s="15"/>
      <c r="CU651" s="13"/>
      <c r="CV651" s="98">
        <f t="shared" si="721"/>
        <v>0</v>
      </c>
      <c r="CW651" s="99">
        <f>CW5</f>
        <v>1</v>
      </c>
      <c r="CX651" s="100"/>
      <c r="CY651" s="110"/>
      <c r="CZ651" s="95">
        <f t="shared" si="722"/>
        <v>0</v>
      </c>
      <c r="DA651" s="15"/>
      <c r="DB651" s="24">
        <f t="shared" si="747"/>
        <v>0</v>
      </c>
      <c r="DC651" s="5">
        <v>0</v>
      </c>
      <c r="DD651" s="63"/>
      <c r="DE651" s="15"/>
      <c r="DF651" s="13"/>
      <c r="DG651" s="98">
        <f t="shared" si="723"/>
        <v>0</v>
      </c>
      <c r="DH651" s="99">
        <f>DH5</f>
        <v>1</v>
      </c>
      <c r="DI651" s="100"/>
      <c r="DJ651" s="110"/>
      <c r="DK651" s="95">
        <f t="shared" si="724"/>
        <v>0</v>
      </c>
      <c r="DL651" s="15"/>
      <c r="DM651" s="24">
        <f t="shared" si="748"/>
        <v>0</v>
      </c>
      <c r="DN651" s="5">
        <v>0</v>
      </c>
      <c r="DO651" s="63"/>
      <c r="DP651" s="15"/>
      <c r="DQ651" s="13"/>
      <c r="DR651" s="98">
        <f t="shared" si="725"/>
        <v>0</v>
      </c>
      <c r="DS651" s="99">
        <f>DS5</f>
        <v>1</v>
      </c>
      <c r="DT651" s="100"/>
      <c r="DU651" s="110"/>
      <c r="DV651" s="95">
        <f t="shared" si="726"/>
        <v>0</v>
      </c>
      <c r="DW651" s="15"/>
      <c r="DX651" s="24">
        <f t="shared" si="749"/>
        <v>0</v>
      </c>
      <c r="DY651" s="5">
        <v>0</v>
      </c>
      <c r="DZ651" s="63"/>
      <c r="EA651" s="15"/>
      <c r="EB651" s="13"/>
      <c r="EC651" s="98">
        <f t="shared" si="727"/>
        <v>0</v>
      </c>
      <c r="ED651" s="99">
        <f>ED5</f>
        <v>1</v>
      </c>
      <c r="EE651" s="100"/>
      <c r="EF651" s="110"/>
      <c r="EG651" s="95">
        <f t="shared" si="728"/>
        <v>0</v>
      </c>
      <c r="EH651" s="15"/>
      <c r="EI651" s="24">
        <f t="shared" si="750"/>
        <v>0</v>
      </c>
      <c r="EJ651" s="5">
        <v>0</v>
      </c>
      <c r="EK651" s="63"/>
      <c r="EL651" s="15"/>
      <c r="EM651" s="13"/>
      <c r="EN651" s="98">
        <f t="shared" si="729"/>
        <v>0</v>
      </c>
      <c r="EO651" s="99">
        <f>EO5</f>
        <v>1</v>
      </c>
      <c r="EP651" s="100"/>
      <c r="EQ651" s="110"/>
      <c r="ER651" s="95">
        <f t="shared" si="730"/>
        <v>0</v>
      </c>
      <c r="ES651" s="15"/>
      <c r="ET651" s="24">
        <f t="shared" si="751"/>
        <v>0</v>
      </c>
      <c r="EU651" s="5">
        <v>0</v>
      </c>
      <c r="EV651" s="63"/>
      <c r="EW651" s="15"/>
      <c r="EX651" s="13"/>
      <c r="EY651" s="98">
        <f t="shared" si="731"/>
        <v>0</v>
      </c>
      <c r="EZ651" s="99">
        <f>EZ5</f>
        <v>1</v>
      </c>
      <c r="FA651" s="100"/>
      <c r="FB651" s="110"/>
      <c r="FC651" s="95">
        <f t="shared" si="732"/>
        <v>0</v>
      </c>
      <c r="FD651" s="15"/>
      <c r="FE651" s="24">
        <f t="shared" si="752"/>
        <v>0</v>
      </c>
      <c r="FF651" s="5">
        <v>0</v>
      </c>
      <c r="FG651" s="63"/>
      <c r="FH651" s="15"/>
      <c r="FI651" s="13"/>
      <c r="FJ651" s="98">
        <f t="shared" si="733"/>
        <v>0</v>
      </c>
      <c r="FK651" s="99">
        <f>FK5</f>
        <v>1</v>
      </c>
      <c r="FL651" s="100"/>
      <c r="FM651" s="110"/>
      <c r="FN651" s="95">
        <f t="shared" si="734"/>
        <v>0</v>
      </c>
      <c r="FO651" s="15"/>
      <c r="FP651" s="24">
        <f t="shared" si="753"/>
        <v>0</v>
      </c>
      <c r="FQ651" s="5">
        <v>0</v>
      </c>
      <c r="FR651" s="8">
        <v>0</v>
      </c>
      <c r="FS651" s="84">
        <f t="shared" si="754"/>
        <v>0.48383999999999999</v>
      </c>
      <c r="FT651" s="85">
        <f t="shared" si="755"/>
        <v>0.60819000000000001</v>
      </c>
      <c r="FU651" s="85">
        <f t="shared" si="756"/>
        <v>500</v>
      </c>
      <c r="FV651" s="85">
        <f t="shared" si="757"/>
        <v>0.57599999999999996</v>
      </c>
      <c r="FW651" s="85">
        <f t="shared" si="758"/>
        <v>500</v>
      </c>
      <c r="FX651" s="85">
        <f t="shared" si="759"/>
        <v>0.45722879999999999</v>
      </c>
      <c r="FY651" s="85">
        <f t="shared" si="760"/>
        <v>500</v>
      </c>
      <c r="FZ651" s="85">
        <f t="shared" si="761"/>
        <v>500</v>
      </c>
      <c r="GA651" s="85">
        <f t="shared" si="762"/>
        <v>500</v>
      </c>
      <c r="GB651" s="85">
        <f t="shared" si="763"/>
        <v>500</v>
      </c>
      <c r="GC651" s="85">
        <f t="shared" si="764"/>
        <v>500</v>
      </c>
      <c r="GD651" s="85">
        <f t="shared" si="765"/>
        <v>500</v>
      </c>
      <c r="GE651" s="85">
        <f t="shared" si="766"/>
        <v>500</v>
      </c>
      <c r="GF651" s="85">
        <f t="shared" si="767"/>
        <v>500</v>
      </c>
      <c r="GG651" s="85">
        <f t="shared" si="768"/>
        <v>500</v>
      </c>
      <c r="GH651" s="101">
        <f t="shared" si="735"/>
        <v>4</v>
      </c>
      <c r="GI651" s="102">
        <f t="shared" si="736"/>
        <v>2.1252588000000001</v>
      </c>
      <c r="GJ651" s="102">
        <f t="shared" si="737"/>
        <v>0.53131470000000003</v>
      </c>
      <c r="GK651" s="79">
        <f>ROW()</f>
        <v>651</v>
      </c>
    </row>
    <row r="652" spans="1:193" s="12" customFormat="1" ht="50.1" customHeight="1">
      <c r="A652" s="17">
        <f>ROW()</f>
        <v>652</v>
      </c>
      <c r="B652" s="32">
        <f t="shared" si="769"/>
        <v>646</v>
      </c>
      <c r="C652" s="33">
        <f t="shared" si="770"/>
        <v>646</v>
      </c>
      <c r="D652" s="31" t="s">
        <v>214</v>
      </c>
      <c r="E652" s="390">
        <f t="shared" si="738"/>
        <v>1.9487999999999996</v>
      </c>
      <c r="F652" s="107">
        <f t="shared" si="704"/>
        <v>1.9487999999999996</v>
      </c>
      <c r="G652" s="3">
        <v>0</v>
      </c>
      <c r="H652" s="4">
        <v>0</v>
      </c>
      <c r="I652" s="63"/>
      <c r="J652" s="15"/>
      <c r="K652" s="13"/>
      <c r="L652" s="98">
        <f t="shared" si="705"/>
        <v>0</v>
      </c>
      <c r="M652" s="99">
        <f>M5</f>
        <v>0.94499999999999995</v>
      </c>
      <c r="N652" s="100"/>
      <c r="O652" s="110"/>
      <c r="P652" s="95">
        <f t="shared" si="706"/>
        <v>0</v>
      </c>
      <c r="Q652" s="15"/>
      <c r="R652" s="24">
        <f t="shared" si="739"/>
        <v>0</v>
      </c>
      <c r="S652" s="25">
        <v>0</v>
      </c>
      <c r="T652" s="63"/>
      <c r="U652" s="15"/>
      <c r="V652" s="13"/>
      <c r="W652" s="98">
        <f t="shared" si="707"/>
        <v>0</v>
      </c>
      <c r="X652" s="99">
        <f>X5</f>
        <v>0.97</v>
      </c>
      <c r="Y652" s="100"/>
      <c r="Z652" s="110"/>
      <c r="AA652" s="95">
        <f t="shared" si="708"/>
        <v>0</v>
      </c>
      <c r="AB652" s="15"/>
      <c r="AC652" s="24">
        <f t="shared" si="740"/>
        <v>0</v>
      </c>
      <c r="AD652" s="5">
        <v>0</v>
      </c>
      <c r="AE652" s="63"/>
      <c r="AF652" s="15"/>
      <c r="AG652" s="13"/>
      <c r="AH652" s="98">
        <f t="shared" si="709"/>
        <v>0</v>
      </c>
      <c r="AI652" s="99">
        <f>AI5</f>
        <v>0.95499999999999996</v>
      </c>
      <c r="AJ652" s="100"/>
      <c r="AK652" s="110"/>
      <c r="AL652" s="95">
        <f t="shared" si="710"/>
        <v>0</v>
      </c>
      <c r="AM652" s="15"/>
      <c r="AN652" s="24">
        <f t="shared" si="741"/>
        <v>0</v>
      </c>
      <c r="AO652" s="5">
        <v>0</v>
      </c>
      <c r="AP652" s="63"/>
      <c r="AQ652" s="15"/>
      <c r="AR652" s="13"/>
      <c r="AS652" s="98">
        <f t="shared" si="711"/>
        <v>1</v>
      </c>
      <c r="AT652" s="99">
        <f>AT5</f>
        <v>0.96</v>
      </c>
      <c r="AU652" s="100">
        <v>2.0299999999999998</v>
      </c>
      <c r="AV652" s="110"/>
      <c r="AW652" s="95">
        <f t="shared" si="712"/>
        <v>1.9487999999999996</v>
      </c>
      <c r="AX652" s="15"/>
      <c r="AY652" s="24">
        <f t="shared" si="742"/>
        <v>1</v>
      </c>
      <c r="AZ652" s="5">
        <v>0</v>
      </c>
      <c r="BA652" s="63"/>
      <c r="BB652" s="15"/>
      <c r="BC652" s="13"/>
      <c r="BD652" s="98">
        <f t="shared" si="713"/>
        <v>0</v>
      </c>
      <c r="BE652" s="99">
        <f>BE5</f>
        <v>0.98</v>
      </c>
      <c r="BF652" s="100"/>
      <c r="BG652" s="110"/>
      <c r="BH652" s="95">
        <f t="shared" si="714"/>
        <v>0</v>
      </c>
      <c r="BI652" s="15"/>
      <c r="BJ652" s="24">
        <f t="shared" si="743"/>
        <v>0</v>
      </c>
      <c r="BK652" s="5">
        <v>0</v>
      </c>
      <c r="BL652" s="63"/>
      <c r="BM652" s="15"/>
      <c r="BN652" s="13"/>
      <c r="BO652" s="98">
        <f t="shared" si="715"/>
        <v>0</v>
      </c>
      <c r="BP652" s="99">
        <f>BP5</f>
        <v>0.94499999999999995</v>
      </c>
      <c r="BQ652" s="100"/>
      <c r="BR652" s="110"/>
      <c r="BS652" s="95">
        <f t="shared" si="716"/>
        <v>0</v>
      </c>
      <c r="BT652" s="15"/>
      <c r="BU652" s="24">
        <f t="shared" si="744"/>
        <v>0</v>
      </c>
      <c r="BV652" s="5">
        <v>0</v>
      </c>
      <c r="BW652" s="63"/>
      <c r="BX652" s="15"/>
      <c r="BY652" s="13"/>
      <c r="BZ652" s="98">
        <f t="shared" si="717"/>
        <v>0</v>
      </c>
      <c r="CA652" s="99">
        <f>CA5</f>
        <v>1</v>
      </c>
      <c r="CB652" s="100"/>
      <c r="CC652" s="110"/>
      <c r="CD652" s="95">
        <f t="shared" si="718"/>
        <v>0</v>
      </c>
      <c r="CE652" s="15"/>
      <c r="CF652" s="24">
        <f t="shared" si="745"/>
        <v>0</v>
      </c>
      <c r="CG652" s="5">
        <v>0</v>
      </c>
      <c r="CH652" s="63"/>
      <c r="CI652" s="15"/>
      <c r="CJ652" s="13"/>
      <c r="CK652" s="98">
        <f t="shared" si="719"/>
        <v>0</v>
      </c>
      <c r="CL652" s="99">
        <f>CL5</f>
        <v>1</v>
      </c>
      <c r="CM652" s="100"/>
      <c r="CN652" s="110"/>
      <c r="CO652" s="95">
        <f t="shared" si="720"/>
        <v>0</v>
      </c>
      <c r="CP652" s="15"/>
      <c r="CQ652" s="24">
        <f t="shared" si="746"/>
        <v>0</v>
      </c>
      <c r="CR652" s="5">
        <v>0</v>
      </c>
      <c r="CS652" s="63"/>
      <c r="CT652" s="15"/>
      <c r="CU652" s="13"/>
      <c r="CV652" s="98">
        <f t="shared" si="721"/>
        <v>0</v>
      </c>
      <c r="CW652" s="99">
        <f>CW5</f>
        <v>1</v>
      </c>
      <c r="CX652" s="100"/>
      <c r="CY652" s="110"/>
      <c r="CZ652" s="95">
        <f t="shared" si="722"/>
        <v>0</v>
      </c>
      <c r="DA652" s="15"/>
      <c r="DB652" s="24">
        <f t="shared" si="747"/>
        <v>0</v>
      </c>
      <c r="DC652" s="5">
        <v>0</v>
      </c>
      <c r="DD652" s="63"/>
      <c r="DE652" s="15"/>
      <c r="DF652" s="13"/>
      <c r="DG652" s="98">
        <f t="shared" si="723"/>
        <v>0</v>
      </c>
      <c r="DH652" s="99">
        <f>DH5</f>
        <v>1</v>
      </c>
      <c r="DI652" s="100"/>
      <c r="DJ652" s="110"/>
      <c r="DK652" s="95">
        <f t="shared" si="724"/>
        <v>0</v>
      </c>
      <c r="DL652" s="15"/>
      <c r="DM652" s="24">
        <f t="shared" si="748"/>
        <v>0</v>
      </c>
      <c r="DN652" s="5">
        <v>0</v>
      </c>
      <c r="DO652" s="63"/>
      <c r="DP652" s="15"/>
      <c r="DQ652" s="13"/>
      <c r="DR652" s="98">
        <f t="shared" si="725"/>
        <v>0</v>
      </c>
      <c r="DS652" s="99">
        <f>DS5</f>
        <v>1</v>
      </c>
      <c r="DT652" s="100"/>
      <c r="DU652" s="110"/>
      <c r="DV652" s="95">
        <f t="shared" si="726"/>
        <v>0</v>
      </c>
      <c r="DW652" s="15"/>
      <c r="DX652" s="24">
        <f t="shared" si="749"/>
        <v>0</v>
      </c>
      <c r="DY652" s="5">
        <v>0</v>
      </c>
      <c r="DZ652" s="63"/>
      <c r="EA652" s="15"/>
      <c r="EB652" s="13"/>
      <c r="EC652" s="98">
        <f t="shared" si="727"/>
        <v>0</v>
      </c>
      <c r="ED652" s="99">
        <f>ED5</f>
        <v>1</v>
      </c>
      <c r="EE652" s="100"/>
      <c r="EF652" s="110"/>
      <c r="EG652" s="95">
        <f t="shared" si="728"/>
        <v>0</v>
      </c>
      <c r="EH652" s="15"/>
      <c r="EI652" s="24">
        <f t="shared" si="750"/>
        <v>0</v>
      </c>
      <c r="EJ652" s="5">
        <v>0</v>
      </c>
      <c r="EK652" s="63"/>
      <c r="EL652" s="15"/>
      <c r="EM652" s="13"/>
      <c r="EN652" s="98">
        <f t="shared" si="729"/>
        <v>0</v>
      </c>
      <c r="EO652" s="99">
        <f>EO5</f>
        <v>1</v>
      </c>
      <c r="EP652" s="100"/>
      <c r="EQ652" s="110"/>
      <c r="ER652" s="95">
        <f t="shared" si="730"/>
        <v>0</v>
      </c>
      <c r="ES652" s="15"/>
      <c r="ET652" s="24">
        <f t="shared" si="751"/>
        <v>0</v>
      </c>
      <c r="EU652" s="5">
        <v>0</v>
      </c>
      <c r="EV652" s="63"/>
      <c r="EW652" s="15"/>
      <c r="EX652" s="13"/>
      <c r="EY652" s="98">
        <f t="shared" si="731"/>
        <v>0</v>
      </c>
      <c r="EZ652" s="99">
        <f>EZ5</f>
        <v>1</v>
      </c>
      <c r="FA652" s="100"/>
      <c r="FB652" s="110"/>
      <c r="FC652" s="95">
        <f t="shared" si="732"/>
        <v>0</v>
      </c>
      <c r="FD652" s="15"/>
      <c r="FE652" s="24">
        <f t="shared" si="752"/>
        <v>0</v>
      </c>
      <c r="FF652" s="5">
        <v>0</v>
      </c>
      <c r="FG652" s="63"/>
      <c r="FH652" s="15"/>
      <c r="FI652" s="13"/>
      <c r="FJ652" s="98">
        <f t="shared" si="733"/>
        <v>0</v>
      </c>
      <c r="FK652" s="99">
        <f>FK5</f>
        <v>1</v>
      </c>
      <c r="FL652" s="100"/>
      <c r="FM652" s="110"/>
      <c r="FN652" s="95">
        <f t="shared" si="734"/>
        <v>0</v>
      </c>
      <c r="FO652" s="15"/>
      <c r="FP652" s="24">
        <f t="shared" si="753"/>
        <v>0</v>
      </c>
      <c r="FQ652" s="5">
        <v>0</v>
      </c>
      <c r="FR652" s="8">
        <v>0</v>
      </c>
      <c r="FS652" s="84">
        <f t="shared" si="754"/>
        <v>500</v>
      </c>
      <c r="FT652" s="85">
        <f t="shared" si="755"/>
        <v>500</v>
      </c>
      <c r="FU652" s="85">
        <f t="shared" si="756"/>
        <v>500</v>
      </c>
      <c r="FV652" s="85">
        <f t="shared" si="757"/>
        <v>1.9487999999999996</v>
      </c>
      <c r="FW652" s="85">
        <f t="shared" si="758"/>
        <v>500</v>
      </c>
      <c r="FX652" s="85">
        <f t="shared" si="759"/>
        <v>500</v>
      </c>
      <c r="FY652" s="85">
        <f t="shared" si="760"/>
        <v>500</v>
      </c>
      <c r="FZ652" s="85">
        <f t="shared" si="761"/>
        <v>500</v>
      </c>
      <c r="GA652" s="85">
        <f t="shared" si="762"/>
        <v>500</v>
      </c>
      <c r="GB652" s="85">
        <f t="shared" si="763"/>
        <v>500</v>
      </c>
      <c r="GC652" s="85">
        <f t="shared" si="764"/>
        <v>500</v>
      </c>
      <c r="GD652" s="85">
        <f t="shared" si="765"/>
        <v>500</v>
      </c>
      <c r="GE652" s="85">
        <f t="shared" si="766"/>
        <v>500</v>
      </c>
      <c r="GF652" s="85">
        <f t="shared" si="767"/>
        <v>500</v>
      </c>
      <c r="GG652" s="85">
        <f t="shared" si="768"/>
        <v>500</v>
      </c>
      <c r="GH652" s="101">
        <f t="shared" si="735"/>
        <v>1</v>
      </c>
      <c r="GI652" s="102">
        <f t="shared" si="736"/>
        <v>1.9487999999999996</v>
      </c>
      <c r="GJ652" s="102">
        <f t="shared" si="737"/>
        <v>1.9487999999999996</v>
      </c>
      <c r="GK652" s="79">
        <f>ROW()</f>
        <v>652</v>
      </c>
    </row>
    <row r="653" spans="1:193" s="12" customFormat="1" ht="50.1" customHeight="1">
      <c r="A653" s="17">
        <f>ROW()</f>
        <v>653</v>
      </c>
      <c r="B653" s="32">
        <f t="shared" si="769"/>
        <v>647</v>
      </c>
      <c r="C653" s="33">
        <f t="shared" si="770"/>
        <v>647</v>
      </c>
      <c r="D653" s="31" t="s">
        <v>215</v>
      </c>
      <c r="E653" s="390">
        <f t="shared" si="738"/>
        <v>2.3519999999999999</v>
      </c>
      <c r="F653" s="107">
        <f t="shared" si="704"/>
        <v>2.3519999999999999</v>
      </c>
      <c r="G653" s="3">
        <v>0</v>
      </c>
      <c r="H653" s="4">
        <v>0</v>
      </c>
      <c r="I653" s="63"/>
      <c r="J653" s="15"/>
      <c r="K653" s="13"/>
      <c r="L653" s="98">
        <f t="shared" si="705"/>
        <v>0</v>
      </c>
      <c r="M653" s="99">
        <f>M5</f>
        <v>0.94499999999999995</v>
      </c>
      <c r="N653" s="100"/>
      <c r="O653" s="110"/>
      <c r="P653" s="95">
        <f t="shared" si="706"/>
        <v>0</v>
      </c>
      <c r="Q653" s="15"/>
      <c r="R653" s="24">
        <f t="shared" si="739"/>
        <v>0</v>
      </c>
      <c r="S653" s="25">
        <v>0</v>
      </c>
      <c r="T653" s="63"/>
      <c r="U653" s="15"/>
      <c r="V653" s="13"/>
      <c r="W653" s="98">
        <f t="shared" si="707"/>
        <v>0</v>
      </c>
      <c r="X653" s="99">
        <f>X5</f>
        <v>0.97</v>
      </c>
      <c r="Y653" s="100"/>
      <c r="Z653" s="110"/>
      <c r="AA653" s="95">
        <f t="shared" si="708"/>
        <v>0</v>
      </c>
      <c r="AB653" s="15"/>
      <c r="AC653" s="24">
        <f t="shared" si="740"/>
        <v>0</v>
      </c>
      <c r="AD653" s="5">
        <v>0</v>
      </c>
      <c r="AE653" s="63"/>
      <c r="AF653" s="15"/>
      <c r="AG653" s="13"/>
      <c r="AH653" s="98">
        <f t="shared" si="709"/>
        <v>0</v>
      </c>
      <c r="AI653" s="99">
        <f>AI5</f>
        <v>0.95499999999999996</v>
      </c>
      <c r="AJ653" s="100"/>
      <c r="AK653" s="110"/>
      <c r="AL653" s="95">
        <f t="shared" si="710"/>
        <v>0</v>
      </c>
      <c r="AM653" s="15"/>
      <c r="AN653" s="24">
        <f t="shared" si="741"/>
        <v>0</v>
      </c>
      <c r="AO653" s="5">
        <v>0</v>
      </c>
      <c r="AP653" s="63"/>
      <c r="AQ653" s="15"/>
      <c r="AR653" s="13"/>
      <c r="AS653" s="98">
        <f t="shared" si="711"/>
        <v>1</v>
      </c>
      <c r="AT653" s="99">
        <f>AT5</f>
        <v>0.96</v>
      </c>
      <c r="AU653" s="100">
        <v>2.4500000000000002</v>
      </c>
      <c r="AV653" s="110"/>
      <c r="AW653" s="95">
        <f t="shared" si="712"/>
        <v>2.3519999999999999</v>
      </c>
      <c r="AX653" s="15"/>
      <c r="AY653" s="24">
        <f t="shared" si="742"/>
        <v>1</v>
      </c>
      <c r="AZ653" s="5">
        <v>0</v>
      </c>
      <c r="BA653" s="63"/>
      <c r="BB653" s="15"/>
      <c r="BC653" s="13"/>
      <c r="BD653" s="98">
        <f t="shared" si="713"/>
        <v>0</v>
      </c>
      <c r="BE653" s="99">
        <f>BE5</f>
        <v>0.98</v>
      </c>
      <c r="BF653" s="100"/>
      <c r="BG653" s="110"/>
      <c r="BH653" s="95">
        <f t="shared" si="714"/>
        <v>0</v>
      </c>
      <c r="BI653" s="15"/>
      <c r="BJ653" s="24">
        <f t="shared" si="743"/>
        <v>0</v>
      </c>
      <c r="BK653" s="5">
        <v>0</v>
      </c>
      <c r="BL653" s="63"/>
      <c r="BM653" s="15"/>
      <c r="BN653" s="13"/>
      <c r="BO653" s="98">
        <f t="shared" si="715"/>
        <v>0</v>
      </c>
      <c r="BP653" s="99">
        <f>BP5</f>
        <v>0.94499999999999995</v>
      </c>
      <c r="BQ653" s="100"/>
      <c r="BR653" s="110"/>
      <c r="BS653" s="95">
        <f t="shared" si="716"/>
        <v>0</v>
      </c>
      <c r="BT653" s="15"/>
      <c r="BU653" s="24">
        <f t="shared" si="744"/>
        <v>0</v>
      </c>
      <c r="BV653" s="5">
        <v>0</v>
      </c>
      <c r="BW653" s="63"/>
      <c r="BX653" s="15"/>
      <c r="BY653" s="13"/>
      <c r="BZ653" s="98">
        <f t="shared" si="717"/>
        <v>0</v>
      </c>
      <c r="CA653" s="99">
        <f>CA5</f>
        <v>1</v>
      </c>
      <c r="CB653" s="100"/>
      <c r="CC653" s="110"/>
      <c r="CD653" s="95">
        <f t="shared" si="718"/>
        <v>0</v>
      </c>
      <c r="CE653" s="15"/>
      <c r="CF653" s="24">
        <f t="shared" si="745"/>
        <v>0</v>
      </c>
      <c r="CG653" s="5">
        <v>0</v>
      </c>
      <c r="CH653" s="63"/>
      <c r="CI653" s="15"/>
      <c r="CJ653" s="13"/>
      <c r="CK653" s="98">
        <f t="shared" si="719"/>
        <v>0</v>
      </c>
      <c r="CL653" s="99">
        <f>CL5</f>
        <v>1</v>
      </c>
      <c r="CM653" s="100"/>
      <c r="CN653" s="110"/>
      <c r="CO653" s="95">
        <f t="shared" si="720"/>
        <v>0</v>
      </c>
      <c r="CP653" s="15"/>
      <c r="CQ653" s="24">
        <f t="shared" si="746"/>
        <v>0</v>
      </c>
      <c r="CR653" s="5">
        <v>0</v>
      </c>
      <c r="CS653" s="63"/>
      <c r="CT653" s="15"/>
      <c r="CU653" s="13"/>
      <c r="CV653" s="98">
        <f t="shared" si="721"/>
        <v>0</v>
      </c>
      <c r="CW653" s="99">
        <f>CW5</f>
        <v>1</v>
      </c>
      <c r="CX653" s="100"/>
      <c r="CY653" s="110"/>
      <c r="CZ653" s="95">
        <f t="shared" si="722"/>
        <v>0</v>
      </c>
      <c r="DA653" s="15"/>
      <c r="DB653" s="24">
        <f t="shared" si="747"/>
        <v>0</v>
      </c>
      <c r="DC653" s="5">
        <v>0</v>
      </c>
      <c r="DD653" s="63"/>
      <c r="DE653" s="15"/>
      <c r="DF653" s="13"/>
      <c r="DG653" s="98">
        <f t="shared" si="723"/>
        <v>0</v>
      </c>
      <c r="DH653" s="99">
        <f>DH5</f>
        <v>1</v>
      </c>
      <c r="DI653" s="100"/>
      <c r="DJ653" s="110"/>
      <c r="DK653" s="95">
        <f t="shared" si="724"/>
        <v>0</v>
      </c>
      <c r="DL653" s="15"/>
      <c r="DM653" s="24">
        <f t="shared" si="748"/>
        <v>0</v>
      </c>
      <c r="DN653" s="5">
        <v>0</v>
      </c>
      <c r="DO653" s="63"/>
      <c r="DP653" s="15"/>
      <c r="DQ653" s="13"/>
      <c r="DR653" s="98">
        <f t="shared" si="725"/>
        <v>0</v>
      </c>
      <c r="DS653" s="99">
        <f>DS5</f>
        <v>1</v>
      </c>
      <c r="DT653" s="100"/>
      <c r="DU653" s="110"/>
      <c r="DV653" s="95">
        <f t="shared" si="726"/>
        <v>0</v>
      </c>
      <c r="DW653" s="15"/>
      <c r="DX653" s="24">
        <f t="shared" si="749"/>
        <v>0</v>
      </c>
      <c r="DY653" s="5">
        <v>0</v>
      </c>
      <c r="DZ653" s="63"/>
      <c r="EA653" s="15"/>
      <c r="EB653" s="13"/>
      <c r="EC653" s="98">
        <f t="shared" si="727"/>
        <v>0</v>
      </c>
      <c r="ED653" s="99">
        <f>ED5</f>
        <v>1</v>
      </c>
      <c r="EE653" s="100"/>
      <c r="EF653" s="110"/>
      <c r="EG653" s="95">
        <f t="shared" si="728"/>
        <v>0</v>
      </c>
      <c r="EH653" s="15"/>
      <c r="EI653" s="24">
        <f t="shared" si="750"/>
        <v>0</v>
      </c>
      <c r="EJ653" s="5">
        <v>0</v>
      </c>
      <c r="EK653" s="63"/>
      <c r="EL653" s="15"/>
      <c r="EM653" s="13"/>
      <c r="EN653" s="98">
        <f t="shared" si="729"/>
        <v>0</v>
      </c>
      <c r="EO653" s="99">
        <f>EO5</f>
        <v>1</v>
      </c>
      <c r="EP653" s="100"/>
      <c r="EQ653" s="110"/>
      <c r="ER653" s="95">
        <f t="shared" si="730"/>
        <v>0</v>
      </c>
      <c r="ES653" s="15"/>
      <c r="ET653" s="24">
        <f t="shared" si="751"/>
        <v>0</v>
      </c>
      <c r="EU653" s="5">
        <v>0</v>
      </c>
      <c r="EV653" s="63"/>
      <c r="EW653" s="15"/>
      <c r="EX653" s="13"/>
      <c r="EY653" s="98">
        <f t="shared" si="731"/>
        <v>0</v>
      </c>
      <c r="EZ653" s="99">
        <f>EZ5</f>
        <v>1</v>
      </c>
      <c r="FA653" s="100"/>
      <c r="FB653" s="110"/>
      <c r="FC653" s="95">
        <f t="shared" si="732"/>
        <v>0</v>
      </c>
      <c r="FD653" s="15"/>
      <c r="FE653" s="24">
        <f t="shared" si="752"/>
        <v>0</v>
      </c>
      <c r="FF653" s="5">
        <v>0</v>
      </c>
      <c r="FG653" s="63"/>
      <c r="FH653" s="15"/>
      <c r="FI653" s="13"/>
      <c r="FJ653" s="98">
        <f t="shared" si="733"/>
        <v>0</v>
      </c>
      <c r="FK653" s="99">
        <f>FK5</f>
        <v>1</v>
      </c>
      <c r="FL653" s="100"/>
      <c r="FM653" s="110"/>
      <c r="FN653" s="95">
        <f t="shared" si="734"/>
        <v>0</v>
      </c>
      <c r="FO653" s="15"/>
      <c r="FP653" s="24">
        <f t="shared" si="753"/>
        <v>0</v>
      </c>
      <c r="FQ653" s="5">
        <v>0</v>
      </c>
      <c r="FR653" s="8">
        <v>0</v>
      </c>
      <c r="FS653" s="84">
        <f t="shared" si="754"/>
        <v>500</v>
      </c>
      <c r="FT653" s="85">
        <f t="shared" si="755"/>
        <v>500</v>
      </c>
      <c r="FU653" s="85">
        <f t="shared" si="756"/>
        <v>500</v>
      </c>
      <c r="FV653" s="85">
        <f t="shared" si="757"/>
        <v>2.3519999999999999</v>
      </c>
      <c r="FW653" s="85">
        <f t="shared" si="758"/>
        <v>500</v>
      </c>
      <c r="FX653" s="85">
        <f t="shared" si="759"/>
        <v>500</v>
      </c>
      <c r="FY653" s="85">
        <f t="shared" si="760"/>
        <v>500</v>
      </c>
      <c r="FZ653" s="85">
        <f t="shared" si="761"/>
        <v>500</v>
      </c>
      <c r="GA653" s="85">
        <f t="shared" si="762"/>
        <v>500</v>
      </c>
      <c r="GB653" s="85">
        <f t="shared" si="763"/>
        <v>500</v>
      </c>
      <c r="GC653" s="85">
        <f t="shared" si="764"/>
        <v>500</v>
      </c>
      <c r="GD653" s="85">
        <f t="shared" si="765"/>
        <v>500</v>
      </c>
      <c r="GE653" s="85">
        <f t="shared" si="766"/>
        <v>500</v>
      </c>
      <c r="GF653" s="85">
        <f t="shared" si="767"/>
        <v>500</v>
      </c>
      <c r="GG653" s="85">
        <f t="shared" si="768"/>
        <v>500</v>
      </c>
      <c r="GH653" s="101">
        <f t="shared" si="735"/>
        <v>1</v>
      </c>
      <c r="GI653" s="102">
        <f t="shared" si="736"/>
        <v>2.3519999999999999</v>
      </c>
      <c r="GJ653" s="102">
        <f t="shared" si="737"/>
        <v>2.3519999999999999</v>
      </c>
      <c r="GK653" s="79">
        <f>ROW()</f>
        <v>653</v>
      </c>
    </row>
    <row r="654" spans="1:193" s="12" customFormat="1" ht="50.1" customHeight="1">
      <c r="A654" s="17">
        <f>ROW()</f>
        <v>654</v>
      </c>
      <c r="B654" s="32">
        <f t="shared" si="769"/>
        <v>648</v>
      </c>
      <c r="C654" s="33">
        <f t="shared" si="770"/>
        <v>648</v>
      </c>
      <c r="D654" s="31" t="s">
        <v>216</v>
      </c>
      <c r="E654" s="390">
        <f t="shared" si="738"/>
        <v>4.8412699999999997</v>
      </c>
      <c r="F654" s="107">
        <f t="shared" si="704"/>
        <v>4.8412699999999997</v>
      </c>
      <c r="G654" s="3">
        <v>0</v>
      </c>
      <c r="H654" s="4">
        <v>0</v>
      </c>
      <c r="I654" s="63"/>
      <c r="J654" s="15"/>
      <c r="K654" s="13"/>
      <c r="L654" s="98">
        <f t="shared" si="705"/>
        <v>0</v>
      </c>
      <c r="M654" s="99">
        <f>M5</f>
        <v>0.94499999999999995</v>
      </c>
      <c r="N654" s="100"/>
      <c r="O654" s="110"/>
      <c r="P654" s="95">
        <f t="shared" si="706"/>
        <v>0</v>
      </c>
      <c r="Q654" s="15"/>
      <c r="R654" s="24">
        <f t="shared" si="739"/>
        <v>0</v>
      </c>
      <c r="S654" s="25">
        <v>0</v>
      </c>
      <c r="T654" s="63"/>
      <c r="U654" s="15"/>
      <c r="V654" s="13"/>
      <c r="W654" s="98">
        <f t="shared" si="707"/>
        <v>1</v>
      </c>
      <c r="X654" s="99">
        <f>X5</f>
        <v>0.97</v>
      </c>
      <c r="Y654" s="100">
        <v>4.9909999999999997</v>
      </c>
      <c r="Z654" s="110"/>
      <c r="AA654" s="95">
        <f t="shared" si="708"/>
        <v>4.8412699999999997</v>
      </c>
      <c r="AB654" s="15"/>
      <c r="AC654" s="24">
        <f t="shared" si="740"/>
        <v>1</v>
      </c>
      <c r="AD654" s="5">
        <v>0</v>
      </c>
      <c r="AE654" s="63"/>
      <c r="AF654" s="15"/>
      <c r="AG654" s="13"/>
      <c r="AH654" s="98">
        <f t="shared" si="709"/>
        <v>0</v>
      </c>
      <c r="AI654" s="99">
        <f>AI5</f>
        <v>0.95499999999999996</v>
      </c>
      <c r="AJ654" s="100"/>
      <c r="AK654" s="110"/>
      <c r="AL654" s="95">
        <f t="shared" si="710"/>
        <v>0</v>
      </c>
      <c r="AM654" s="15"/>
      <c r="AN654" s="24">
        <f t="shared" si="741"/>
        <v>0</v>
      </c>
      <c r="AO654" s="5">
        <v>0</v>
      </c>
      <c r="AP654" s="63"/>
      <c r="AQ654" s="15"/>
      <c r="AR654" s="13"/>
      <c r="AS654" s="98">
        <f t="shared" si="711"/>
        <v>0</v>
      </c>
      <c r="AT654" s="99">
        <f>AT5</f>
        <v>0.96</v>
      </c>
      <c r="AU654" s="100"/>
      <c r="AV654" s="110"/>
      <c r="AW654" s="95">
        <f t="shared" si="712"/>
        <v>0</v>
      </c>
      <c r="AX654" s="15"/>
      <c r="AY654" s="24">
        <f t="shared" si="742"/>
        <v>0</v>
      </c>
      <c r="AZ654" s="5">
        <v>0</v>
      </c>
      <c r="BA654" s="63"/>
      <c r="BB654" s="15"/>
      <c r="BC654" s="13"/>
      <c r="BD654" s="98">
        <f t="shared" si="713"/>
        <v>0</v>
      </c>
      <c r="BE654" s="99">
        <f>BE5</f>
        <v>0.98</v>
      </c>
      <c r="BF654" s="100"/>
      <c r="BG654" s="110"/>
      <c r="BH654" s="95">
        <f t="shared" si="714"/>
        <v>0</v>
      </c>
      <c r="BI654" s="15"/>
      <c r="BJ654" s="24">
        <f t="shared" si="743"/>
        <v>0</v>
      </c>
      <c r="BK654" s="5">
        <v>0</v>
      </c>
      <c r="BL654" s="63"/>
      <c r="BM654" s="15"/>
      <c r="BN654" s="13"/>
      <c r="BO654" s="98">
        <f t="shared" si="715"/>
        <v>0</v>
      </c>
      <c r="BP654" s="99">
        <f>BP5</f>
        <v>0.94499999999999995</v>
      </c>
      <c r="BQ654" s="100"/>
      <c r="BR654" s="110"/>
      <c r="BS654" s="95">
        <f t="shared" si="716"/>
        <v>0</v>
      </c>
      <c r="BT654" s="15"/>
      <c r="BU654" s="24">
        <f t="shared" si="744"/>
        <v>0</v>
      </c>
      <c r="BV654" s="5">
        <v>0</v>
      </c>
      <c r="BW654" s="63"/>
      <c r="BX654" s="15"/>
      <c r="BY654" s="13"/>
      <c r="BZ654" s="98">
        <f t="shared" si="717"/>
        <v>0</v>
      </c>
      <c r="CA654" s="99">
        <f>CA5</f>
        <v>1</v>
      </c>
      <c r="CB654" s="100"/>
      <c r="CC654" s="110"/>
      <c r="CD654" s="95">
        <f t="shared" si="718"/>
        <v>0</v>
      </c>
      <c r="CE654" s="15"/>
      <c r="CF654" s="24">
        <f t="shared" si="745"/>
        <v>0</v>
      </c>
      <c r="CG654" s="5">
        <v>0</v>
      </c>
      <c r="CH654" s="63"/>
      <c r="CI654" s="15"/>
      <c r="CJ654" s="13"/>
      <c r="CK654" s="98">
        <f t="shared" si="719"/>
        <v>0</v>
      </c>
      <c r="CL654" s="99">
        <f>CL5</f>
        <v>1</v>
      </c>
      <c r="CM654" s="100"/>
      <c r="CN654" s="110"/>
      <c r="CO654" s="95">
        <f t="shared" si="720"/>
        <v>0</v>
      </c>
      <c r="CP654" s="15"/>
      <c r="CQ654" s="24">
        <f t="shared" si="746"/>
        <v>0</v>
      </c>
      <c r="CR654" s="5">
        <v>0</v>
      </c>
      <c r="CS654" s="63"/>
      <c r="CT654" s="15"/>
      <c r="CU654" s="13"/>
      <c r="CV654" s="98">
        <f t="shared" si="721"/>
        <v>0</v>
      </c>
      <c r="CW654" s="99">
        <f>CW5</f>
        <v>1</v>
      </c>
      <c r="CX654" s="100"/>
      <c r="CY654" s="110"/>
      <c r="CZ654" s="95">
        <f t="shared" si="722"/>
        <v>0</v>
      </c>
      <c r="DA654" s="15"/>
      <c r="DB654" s="24">
        <f t="shared" si="747"/>
        <v>0</v>
      </c>
      <c r="DC654" s="5">
        <v>0</v>
      </c>
      <c r="DD654" s="63"/>
      <c r="DE654" s="15"/>
      <c r="DF654" s="13"/>
      <c r="DG654" s="98">
        <f t="shared" si="723"/>
        <v>0</v>
      </c>
      <c r="DH654" s="99">
        <f>DH5</f>
        <v>1</v>
      </c>
      <c r="DI654" s="100"/>
      <c r="DJ654" s="110"/>
      <c r="DK654" s="95">
        <f t="shared" si="724"/>
        <v>0</v>
      </c>
      <c r="DL654" s="15"/>
      <c r="DM654" s="24">
        <f t="shared" si="748"/>
        <v>0</v>
      </c>
      <c r="DN654" s="5">
        <v>0</v>
      </c>
      <c r="DO654" s="63"/>
      <c r="DP654" s="15"/>
      <c r="DQ654" s="13"/>
      <c r="DR654" s="98">
        <f t="shared" si="725"/>
        <v>0</v>
      </c>
      <c r="DS654" s="99">
        <f>DS5</f>
        <v>1</v>
      </c>
      <c r="DT654" s="100"/>
      <c r="DU654" s="110"/>
      <c r="DV654" s="95">
        <f t="shared" si="726"/>
        <v>0</v>
      </c>
      <c r="DW654" s="15"/>
      <c r="DX654" s="24">
        <f t="shared" si="749"/>
        <v>0</v>
      </c>
      <c r="DY654" s="5">
        <v>0</v>
      </c>
      <c r="DZ654" s="63"/>
      <c r="EA654" s="15"/>
      <c r="EB654" s="13"/>
      <c r="EC654" s="98">
        <f t="shared" si="727"/>
        <v>0</v>
      </c>
      <c r="ED654" s="99">
        <f>ED5</f>
        <v>1</v>
      </c>
      <c r="EE654" s="100"/>
      <c r="EF654" s="110"/>
      <c r="EG654" s="95">
        <f t="shared" si="728"/>
        <v>0</v>
      </c>
      <c r="EH654" s="15"/>
      <c r="EI654" s="24">
        <f t="shared" si="750"/>
        <v>0</v>
      </c>
      <c r="EJ654" s="5">
        <v>0</v>
      </c>
      <c r="EK654" s="63"/>
      <c r="EL654" s="15"/>
      <c r="EM654" s="13"/>
      <c r="EN654" s="98">
        <f t="shared" si="729"/>
        <v>0</v>
      </c>
      <c r="EO654" s="99">
        <f>EO5</f>
        <v>1</v>
      </c>
      <c r="EP654" s="100"/>
      <c r="EQ654" s="110"/>
      <c r="ER654" s="95">
        <f t="shared" si="730"/>
        <v>0</v>
      </c>
      <c r="ES654" s="15"/>
      <c r="ET654" s="24">
        <f t="shared" si="751"/>
        <v>0</v>
      </c>
      <c r="EU654" s="5">
        <v>0</v>
      </c>
      <c r="EV654" s="63"/>
      <c r="EW654" s="15"/>
      <c r="EX654" s="13"/>
      <c r="EY654" s="98">
        <f t="shared" si="731"/>
        <v>0</v>
      </c>
      <c r="EZ654" s="99">
        <f>EZ5</f>
        <v>1</v>
      </c>
      <c r="FA654" s="100"/>
      <c r="FB654" s="110"/>
      <c r="FC654" s="95">
        <f t="shared" si="732"/>
        <v>0</v>
      </c>
      <c r="FD654" s="15"/>
      <c r="FE654" s="24">
        <f t="shared" si="752"/>
        <v>0</v>
      </c>
      <c r="FF654" s="5">
        <v>0</v>
      </c>
      <c r="FG654" s="63"/>
      <c r="FH654" s="15"/>
      <c r="FI654" s="13"/>
      <c r="FJ654" s="98">
        <f t="shared" si="733"/>
        <v>0</v>
      </c>
      <c r="FK654" s="99">
        <f>FK5</f>
        <v>1</v>
      </c>
      <c r="FL654" s="100"/>
      <c r="FM654" s="110"/>
      <c r="FN654" s="95">
        <f t="shared" si="734"/>
        <v>0</v>
      </c>
      <c r="FO654" s="15"/>
      <c r="FP654" s="24">
        <f t="shared" si="753"/>
        <v>0</v>
      </c>
      <c r="FQ654" s="5">
        <v>0</v>
      </c>
      <c r="FR654" s="8">
        <v>0</v>
      </c>
      <c r="FS654" s="84">
        <f t="shared" si="754"/>
        <v>500</v>
      </c>
      <c r="FT654" s="85">
        <f t="shared" si="755"/>
        <v>4.8412699999999997</v>
      </c>
      <c r="FU654" s="85">
        <f t="shared" si="756"/>
        <v>500</v>
      </c>
      <c r="FV654" s="85">
        <f t="shared" si="757"/>
        <v>500</v>
      </c>
      <c r="FW654" s="85">
        <f t="shared" si="758"/>
        <v>500</v>
      </c>
      <c r="FX654" s="85">
        <f t="shared" si="759"/>
        <v>500</v>
      </c>
      <c r="FY654" s="85">
        <f t="shared" si="760"/>
        <v>500</v>
      </c>
      <c r="FZ654" s="85">
        <f t="shared" si="761"/>
        <v>500</v>
      </c>
      <c r="GA654" s="85">
        <f t="shared" si="762"/>
        <v>500</v>
      </c>
      <c r="GB654" s="85">
        <f t="shared" si="763"/>
        <v>500</v>
      </c>
      <c r="GC654" s="85">
        <f t="shared" si="764"/>
        <v>500</v>
      </c>
      <c r="GD654" s="85">
        <f t="shared" si="765"/>
        <v>500</v>
      </c>
      <c r="GE654" s="85">
        <f t="shared" si="766"/>
        <v>500</v>
      </c>
      <c r="GF654" s="85">
        <f t="shared" si="767"/>
        <v>500</v>
      </c>
      <c r="GG654" s="85">
        <f t="shared" si="768"/>
        <v>500</v>
      </c>
      <c r="GH654" s="101">
        <f t="shared" si="735"/>
        <v>1</v>
      </c>
      <c r="GI654" s="102">
        <f t="shared" si="736"/>
        <v>4.8412699999999997</v>
      </c>
      <c r="GJ654" s="102">
        <f t="shared" si="737"/>
        <v>4.8412699999999997</v>
      </c>
      <c r="GK654" s="79">
        <f>ROW()</f>
        <v>654</v>
      </c>
    </row>
    <row r="655" spans="1:193" s="12" customFormat="1" ht="50.1" customHeight="1">
      <c r="A655" s="17">
        <f>ROW()</f>
        <v>655</v>
      </c>
      <c r="B655" s="32">
        <f t="shared" si="769"/>
        <v>649</v>
      </c>
      <c r="C655" s="33">
        <f t="shared" si="770"/>
        <v>649</v>
      </c>
      <c r="D655" s="31" t="s">
        <v>217</v>
      </c>
      <c r="E655" s="390">
        <f t="shared" si="738"/>
        <v>1.7183999999999999</v>
      </c>
      <c r="F655" s="107">
        <f t="shared" si="704"/>
        <v>1.7183999999999999</v>
      </c>
      <c r="G655" s="3">
        <v>0</v>
      </c>
      <c r="H655" s="4">
        <v>0</v>
      </c>
      <c r="I655" s="63"/>
      <c r="J655" s="15"/>
      <c r="K655" s="13"/>
      <c r="L655" s="98">
        <f t="shared" si="705"/>
        <v>0</v>
      </c>
      <c r="M655" s="99">
        <f>M5</f>
        <v>0.94499999999999995</v>
      </c>
      <c r="N655" s="100"/>
      <c r="O655" s="110"/>
      <c r="P655" s="95">
        <f t="shared" si="706"/>
        <v>0</v>
      </c>
      <c r="Q655" s="15"/>
      <c r="R655" s="24">
        <f t="shared" si="739"/>
        <v>0</v>
      </c>
      <c r="S655" s="25">
        <v>0</v>
      </c>
      <c r="T655" s="63"/>
      <c r="U655" s="15"/>
      <c r="V655" s="13"/>
      <c r="W655" s="98">
        <f t="shared" si="707"/>
        <v>0</v>
      </c>
      <c r="X655" s="99">
        <f>X5</f>
        <v>0.97</v>
      </c>
      <c r="Y655" s="100"/>
      <c r="Z655" s="110"/>
      <c r="AA655" s="95">
        <f t="shared" si="708"/>
        <v>0</v>
      </c>
      <c r="AB655" s="15"/>
      <c r="AC655" s="24">
        <f t="shared" si="740"/>
        <v>0</v>
      </c>
      <c r="AD655" s="5">
        <v>0</v>
      </c>
      <c r="AE655" s="63"/>
      <c r="AF655" s="15"/>
      <c r="AG655" s="13"/>
      <c r="AH655" s="98">
        <f t="shared" si="709"/>
        <v>0</v>
      </c>
      <c r="AI655" s="99">
        <f>AI5</f>
        <v>0.95499999999999996</v>
      </c>
      <c r="AJ655" s="100"/>
      <c r="AK655" s="110"/>
      <c r="AL655" s="95">
        <f t="shared" si="710"/>
        <v>0</v>
      </c>
      <c r="AM655" s="15"/>
      <c r="AN655" s="24">
        <f t="shared" si="741"/>
        <v>0</v>
      </c>
      <c r="AO655" s="5">
        <v>0</v>
      </c>
      <c r="AP655" s="63"/>
      <c r="AQ655" s="15"/>
      <c r="AR655" s="13"/>
      <c r="AS655" s="98">
        <f t="shared" si="711"/>
        <v>1</v>
      </c>
      <c r="AT655" s="99">
        <f>AT5</f>
        <v>0.96</v>
      </c>
      <c r="AU655" s="100">
        <v>1.79</v>
      </c>
      <c r="AV655" s="110"/>
      <c r="AW655" s="95">
        <f t="shared" si="712"/>
        <v>1.7183999999999999</v>
      </c>
      <c r="AX655" s="15"/>
      <c r="AY655" s="24">
        <f t="shared" si="742"/>
        <v>1</v>
      </c>
      <c r="AZ655" s="5">
        <v>0</v>
      </c>
      <c r="BA655" s="63"/>
      <c r="BB655" s="15"/>
      <c r="BC655" s="13"/>
      <c r="BD655" s="98">
        <f t="shared" si="713"/>
        <v>0</v>
      </c>
      <c r="BE655" s="99">
        <f>BE5</f>
        <v>0.98</v>
      </c>
      <c r="BF655" s="100"/>
      <c r="BG655" s="110"/>
      <c r="BH655" s="95">
        <f t="shared" si="714"/>
        <v>0</v>
      </c>
      <c r="BI655" s="15"/>
      <c r="BJ655" s="24">
        <f t="shared" si="743"/>
        <v>0</v>
      </c>
      <c r="BK655" s="5">
        <v>0</v>
      </c>
      <c r="BL655" s="63"/>
      <c r="BM655" s="15"/>
      <c r="BN655" s="13"/>
      <c r="BO655" s="98">
        <f t="shared" si="715"/>
        <v>0</v>
      </c>
      <c r="BP655" s="99">
        <f>BP5</f>
        <v>0.94499999999999995</v>
      </c>
      <c r="BQ655" s="100"/>
      <c r="BR655" s="110"/>
      <c r="BS655" s="95">
        <f t="shared" si="716"/>
        <v>0</v>
      </c>
      <c r="BT655" s="15"/>
      <c r="BU655" s="24">
        <f t="shared" si="744"/>
        <v>0</v>
      </c>
      <c r="BV655" s="5">
        <v>0</v>
      </c>
      <c r="BW655" s="63"/>
      <c r="BX655" s="15"/>
      <c r="BY655" s="13"/>
      <c r="BZ655" s="98">
        <f t="shared" si="717"/>
        <v>0</v>
      </c>
      <c r="CA655" s="99">
        <f>CA5</f>
        <v>1</v>
      </c>
      <c r="CB655" s="100"/>
      <c r="CC655" s="110"/>
      <c r="CD655" s="95">
        <f t="shared" si="718"/>
        <v>0</v>
      </c>
      <c r="CE655" s="15"/>
      <c r="CF655" s="24">
        <f t="shared" si="745"/>
        <v>0</v>
      </c>
      <c r="CG655" s="5">
        <v>0</v>
      </c>
      <c r="CH655" s="63"/>
      <c r="CI655" s="15"/>
      <c r="CJ655" s="13"/>
      <c r="CK655" s="98">
        <f t="shared" si="719"/>
        <v>0</v>
      </c>
      <c r="CL655" s="99">
        <f>CL5</f>
        <v>1</v>
      </c>
      <c r="CM655" s="100"/>
      <c r="CN655" s="110"/>
      <c r="CO655" s="95">
        <f t="shared" si="720"/>
        <v>0</v>
      </c>
      <c r="CP655" s="15"/>
      <c r="CQ655" s="24">
        <f t="shared" si="746"/>
        <v>0</v>
      </c>
      <c r="CR655" s="5">
        <v>0</v>
      </c>
      <c r="CS655" s="63"/>
      <c r="CT655" s="15"/>
      <c r="CU655" s="13"/>
      <c r="CV655" s="98">
        <f t="shared" si="721"/>
        <v>0</v>
      </c>
      <c r="CW655" s="99">
        <f>CW5</f>
        <v>1</v>
      </c>
      <c r="CX655" s="100"/>
      <c r="CY655" s="110"/>
      <c r="CZ655" s="95">
        <f t="shared" si="722"/>
        <v>0</v>
      </c>
      <c r="DA655" s="15"/>
      <c r="DB655" s="24">
        <f t="shared" si="747"/>
        <v>0</v>
      </c>
      <c r="DC655" s="5">
        <v>0</v>
      </c>
      <c r="DD655" s="63"/>
      <c r="DE655" s="15"/>
      <c r="DF655" s="13"/>
      <c r="DG655" s="98">
        <f t="shared" si="723"/>
        <v>0</v>
      </c>
      <c r="DH655" s="99">
        <f>DH5</f>
        <v>1</v>
      </c>
      <c r="DI655" s="100"/>
      <c r="DJ655" s="110"/>
      <c r="DK655" s="95">
        <f t="shared" si="724"/>
        <v>0</v>
      </c>
      <c r="DL655" s="15"/>
      <c r="DM655" s="24">
        <f t="shared" si="748"/>
        <v>0</v>
      </c>
      <c r="DN655" s="5">
        <v>0</v>
      </c>
      <c r="DO655" s="63"/>
      <c r="DP655" s="15"/>
      <c r="DQ655" s="13"/>
      <c r="DR655" s="98">
        <f t="shared" si="725"/>
        <v>0</v>
      </c>
      <c r="DS655" s="99">
        <f>DS5</f>
        <v>1</v>
      </c>
      <c r="DT655" s="100"/>
      <c r="DU655" s="110"/>
      <c r="DV655" s="95">
        <f t="shared" si="726"/>
        <v>0</v>
      </c>
      <c r="DW655" s="15"/>
      <c r="DX655" s="24">
        <f t="shared" si="749"/>
        <v>0</v>
      </c>
      <c r="DY655" s="5">
        <v>0</v>
      </c>
      <c r="DZ655" s="63"/>
      <c r="EA655" s="15"/>
      <c r="EB655" s="13"/>
      <c r="EC655" s="98">
        <f t="shared" si="727"/>
        <v>0</v>
      </c>
      <c r="ED655" s="99">
        <f>ED5</f>
        <v>1</v>
      </c>
      <c r="EE655" s="100"/>
      <c r="EF655" s="110"/>
      <c r="EG655" s="95">
        <f t="shared" si="728"/>
        <v>0</v>
      </c>
      <c r="EH655" s="15"/>
      <c r="EI655" s="24">
        <f t="shared" si="750"/>
        <v>0</v>
      </c>
      <c r="EJ655" s="5">
        <v>0</v>
      </c>
      <c r="EK655" s="63"/>
      <c r="EL655" s="15"/>
      <c r="EM655" s="13"/>
      <c r="EN655" s="98">
        <f t="shared" si="729"/>
        <v>0</v>
      </c>
      <c r="EO655" s="99">
        <f>EO5</f>
        <v>1</v>
      </c>
      <c r="EP655" s="100"/>
      <c r="EQ655" s="110"/>
      <c r="ER655" s="95">
        <f t="shared" si="730"/>
        <v>0</v>
      </c>
      <c r="ES655" s="15"/>
      <c r="ET655" s="24">
        <f t="shared" si="751"/>
        <v>0</v>
      </c>
      <c r="EU655" s="5">
        <v>0</v>
      </c>
      <c r="EV655" s="63"/>
      <c r="EW655" s="15"/>
      <c r="EX655" s="13"/>
      <c r="EY655" s="98">
        <f t="shared" si="731"/>
        <v>0</v>
      </c>
      <c r="EZ655" s="99">
        <f>EZ5</f>
        <v>1</v>
      </c>
      <c r="FA655" s="100"/>
      <c r="FB655" s="110"/>
      <c r="FC655" s="95">
        <f t="shared" si="732"/>
        <v>0</v>
      </c>
      <c r="FD655" s="15"/>
      <c r="FE655" s="24">
        <f t="shared" si="752"/>
        <v>0</v>
      </c>
      <c r="FF655" s="5">
        <v>0</v>
      </c>
      <c r="FG655" s="63"/>
      <c r="FH655" s="15"/>
      <c r="FI655" s="13"/>
      <c r="FJ655" s="98">
        <f t="shared" si="733"/>
        <v>0</v>
      </c>
      <c r="FK655" s="99">
        <f>FK5</f>
        <v>1</v>
      </c>
      <c r="FL655" s="100"/>
      <c r="FM655" s="110"/>
      <c r="FN655" s="95">
        <f t="shared" si="734"/>
        <v>0</v>
      </c>
      <c r="FO655" s="15"/>
      <c r="FP655" s="24">
        <f t="shared" si="753"/>
        <v>0</v>
      </c>
      <c r="FQ655" s="5">
        <v>0</v>
      </c>
      <c r="FR655" s="8">
        <v>0</v>
      </c>
      <c r="FS655" s="84">
        <f t="shared" si="754"/>
        <v>500</v>
      </c>
      <c r="FT655" s="85">
        <f t="shared" si="755"/>
        <v>500</v>
      </c>
      <c r="FU655" s="85">
        <f t="shared" si="756"/>
        <v>500</v>
      </c>
      <c r="FV655" s="85">
        <f t="shared" si="757"/>
        <v>1.7183999999999999</v>
      </c>
      <c r="FW655" s="85">
        <f t="shared" si="758"/>
        <v>500</v>
      </c>
      <c r="FX655" s="85">
        <f t="shared" si="759"/>
        <v>500</v>
      </c>
      <c r="FY655" s="85">
        <f t="shared" si="760"/>
        <v>500</v>
      </c>
      <c r="FZ655" s="85">
        <f t="shared" si="761"/>
        <v>500</v>
      </c>
      <c r="GA655" s="85">
        <f t="shared" si="762"/>
        <v>500</v>
      </c>
      <c r="GB655" s="85">
        <f t="shared" si="763"/>
        <v>500</v>
      </c>
      <c r="GC655" s="85">
        <f t="shared" si="764"/>
        <v>500</v>
      </c>
      <c r="GD655" s="85">
        <f t="shared" si="765"/>
        <v>500</v>
      </c>
      <c r="GE655" s="85">
        <f t="shared" si="766"/>
        <v>500</v>
      </c>
      <c r="GF655" s="85">
        <f t="shared" si="767"/>
        <v>500</v>
      </c>
      <c r="GG655" s="85">
        <f t="shared" si="768"/>
        <v>500</v>
      </c>
      <c r="GH655" s="101">
        <f t="shared" si="735"/>
        <v>1</v>
      </c>
      <c r="GI655" s="102">
        <f t="shared" si="736"/>
        <v>1.7183999999999999</v>
      </c>
      <c r="GJ655" s="102">
        <f t="shared" si="737"/>
        <v>1.7183999999999999</v>
      </c>
      <c r="GK655" s="79">
        <f>ROW()</f>
        <v>655</v>
      </c>
    </row>
    <row r="656" spans="1:193" s="12" customFormat="1" ht="50.1" customHeight="1">
      <c r="A656" s="17">
        <f>ROW()</f>
        <v>656</v>
      </c>
      <c r="B656" s="32">
        <f t="shared" si="769"/>
        <v>650</v>
      </c>
      <c r="C656" s="33">
        <f t="shared" si="770"/>
        <v>650</v>
      </c>
      <c r="D656" s="31" t="s">
        <v>218</v>
      </c>
      <c r="E656" s="390">
        <f t="shared" si="738"/>
        <v>0.70816882499999989</v>
      </c>
      <c r="F656" s="107">
        <f t="shared" si="704"/>
        <v>0.76745127499999999</v>
      </c>
      <c r="G656" s="3">
        <v>0</v>
      </c>
      <c r="H656" s="4">
        <v>0</v>
      </c>
      <c r="I656" s="63"/>
      <c r="J656" s="15"/>
      <c r="K656" s="13"/>
      <c r="L656" s="98">
        <f t="shared" si="705"/>
        <v>1</v>
      </c>
      <c r="M656" s="99">
        <f>M5</f>
        <v>0.94499999999999995</v>
      </c>
      <c r="N656" s="100">
        <v>0.79300000000000004</v>
      </c>
      <c r="O656" s="110">
        <v>182060</v>
      </c>
      <c r="P656" s="95">
        <f t="shared" si="706"/>
        <v>0.74938499999999997</v>
      </c>
      <c r="Q656" s="15"/>
      <c r="R656" s="24">
        <f t="shared" si="739"/>
        <v>2</v>
      </c>
      <c r="S656" s="25">
        <v>0</v>
      </c>
      <c r="T656" s="63"/>
      <c r="U656" s="15"/>
      <c r="V656" s="13"/>
      <c r="W656" s="98">
        <f t="shared" si="707"/>
        <v>0</v>
      </c>
      <c r="X656" s="99">
        <f>X5</f>
        <v>0.97</v>
      </c>
      <c r="Y656" s="100"/>
      <c r="Z656" s="110"/>
      <c r="AA656" s="95">
        <f t="shared" si="708"/>
        <v>0</v>
      </c>
      <c r="AB656" s="15"/>
      <c r="AC656" s="24">
        <f t="shared" si="740"/>
        <v>0</v>
      </c>
      <c r="AD656" s="5">
        <v>0</v>
      </c>
      <c r="AE656" s="63"/>
      <c r="AF656" s="15"/>
      <c r="AG656" s="13"/>
      <c r="AH656" s="98">
        <f t="shared" si="709"/>
        <v>0</v>
      </c>
      <c r="AI656" s="99">
        <f>AI5</f>
        <v>0.95499999999999996</v>
      </c>
      <c r="AJ656" s="100"/>
      <c r="AK656" s="110"/>
      <c r="AL656" s="95">
        <f t="shared" si="710"/>
        <v>0</v>
      </c>
      <c r="AM656" s="15"/>
      <c r="AN656" s="24">
        <f t="shared" si="741"/>
        <v>0</v>
      </c>
      <c r="AO656" s="5">
        <v>0</v>
      </c>
      <c r="AP656" s="63"/>
      <c r="AQ656" s="15"/>
      <c r="AR656" s="13"/>
      <c r="AS656" s="98">
        <f t="shared" si="711"/>
        <v>1</v>
      </c>
      <c r="AT656" s="99">
        <f>AT5</f>
        <v>0.96</v>
      </c>
      <c r="AU656" s="100">
        <v>0.88</v>
      </c>
      <c r="AV656" s="110"/>
      <c r="AW656" s="95">
        <f t="shared" si="712"/>
        <v>0.8448</v>
      </c>
      <c r="AX656" s="15"/>
      <c r="AY656" s="24">
        <f t="shared" si="742"/>
        <v>3</v>
      </c>
      <c r="AZ656" s="5">
        <v>0</v>
      </c>
      <c r="BA656" s="63"/>
      <c r="BB656" s="15"/>
      <c r="BC656" s="13"/>
      <c r="BD656" s="98">
        <f t="shared" si="713"/>
        <v>0</v>
      </c>
      <c r="BE656" s="99">
        <f>BE5</f>
        <v>0.98</v>
      </c>
      <c r="BF656" s="100"/>
      <c r="BG656" s="110"/>
      <c r="BH656" s="95">
        <f t="shared" si="714"/>
        <v>0</v>
      </c>
      <c r="BI656" s="15"/>
      <c r="BJ656" s="24">
        <f t="shared" si="743"/>
        <v>0</v>
      </c>
      <c r="BK656" s="5">
        <v>0</v>
      </c>
      <c r="BL656" s="63"/>
      <c r="BM656" s="15"/>
      <c r="BN656" s="13"/>
      <c r="BO656" s="98">
        <f t="shared" si="715"/>
        <v>1</v>
      </c>
      <c r="BP656" s="99">
        <f>BP5</f>
        <v>0.94499999999999995</v>
      </c>
      <c r="BQ656" s="100">
        <v>0.74938499999999997</v>
      </c>
      <c r="BR656" s="110"/>
      <c r="BS656" s="95">
        <f t="shared" si="716"/>
        <v>0.70816882499999989</v>
      </c>
      <c r="BT656" s="15"/>
      <c r="BU656" s="24">
        <f t="shared" si="744"/>
        <v>1</v>
      </c>
      <c r="BV656" s="5">
        <v>0</v>
      </c>
      <c r="BW656" s="63"/>
      <c r="BX656" s="15"/>
      <c r="BY656" s="13"/>
      <c r="BZ656" s="98">
        <f t="shared" si="717"/>
        <v>0</v>
      </c>
      <c r="CA656" s="99">
        <f>CA5</f>
        <v>1</v>
      </c>
      <c r="CB656" s="100"/>
      <c r="CC656" s="110"/>
      <c r="CD656" s="95">
        <f t="shared" si="718"/>
        <v>0</v>
      </c>
      <c r="CE656" s="15"/>
      <c r="CF656" s="24">
        <f t="shared" si="745"/>
        <v>0</v>
      </c>
      <c r="CG656" s="5">
        <v>0</v>
      </c>
      <c r="CH656" s="63"/>
      <c r="CI656" s="15"/>
      <c r="CJ656" s="13"/>
      <c r="CK656" s="98">
        <f t="shared" si="719"/>
        <v>0</v>
      </c>
      <c r="CL656" s="99">
        <f>CL5</f>
        <v>1</v>
      </c>
      <c r="CM656" s="100"/>
      <c r="CN656" s="110"/>
      <c r="CO656" s="95">
        <f t="shared" si="720"/>
        <v>0</v>
      </c>
      <c r="CP656" s="15"/>
      <c r="CQ656" s="24">
        <f t="shared" si="746"/>
        <v>0</v>
      </c>
      <c r="CR656" s="5">
        <v>0</v>
      </c>
      <c r="CS656" s="63"/>
      <c r="CT656" s="15"/>
      <c r="CU656" s="13"/>
      <c r="CV656" s="98">
        <f t="shared" si="721"/>
        <v>0</v>
      </c>
      <c r="CW656" s="99">
        <f>CW5</f>
        <v>1</v>
      </c>
      <c r="CX656" s="100"/>
      <c r="CY656" s="110"/>
      <c r="CZ656" s="95">
        <f t="shared" si="722"/>
        <v>0</v>
      </c>
      <c r="DA656" s="15"/>
      <c r="DB656" s="24">
        <f t="shared" si="747"/>
        <v>0</v>
      </c>
      <c r="DC656" s="5">
        <v>0</v>
      </c>
      <c r="DD656" s="63"/>
      <c r="DE656" s="15"/>
      <c r="DF656" s="13"/>
      <c r="DG656" s="98">
        <f t="shared" si="723"/>
        <v>0</v>
      </c>
      <c r="DH656" s="99">
        <f>DH5</f>
        <v>1</v>
      </c>
      <c r="DI656" s="100"/>
      <c r="DJ656" s="110"/>
      <c r="DK656" s="95">
        <f t="shared" si="724"/>
        <v>0</v>
      </c>
      <c r="DL656" s="15"/>
      <c r="DM656" s="24">
        <f t="shared" si="748"/>
        <v>0</v>
      </c>
      <c r="DN656" s="5">
        <v>0</v>
      </c>
      <c r="DO656" s="63"/>
      <c r="DP656" s="15"/>
      <c r="DQ656" s="13"/>
      <c r="DR656" s="98">
        <f t="shared" si="725"/>
        <v>0</v>
      </c>
      <c r="DS656" s="99">
        <f>DS5</f>
        <v>1</v>
      </c>
      <c r="DT656" s="100"/>
      <c r="DU656" s="110"/>
      <c r="DV656" s="95">
        <f t="shared" si="726"/>
        <v>0</v>
      </c>
      <c r="DW656" s="15"/>
      <c r="DX656" s="24">
        <f t="shared" si="749"/>
        <v>0</v>
      </c>
      <c r="DY656" s="5">
        <v>0</v>
      </c>
      <c r="DZ656" s="63"/>
      <c r="EA656" s="15"/>
      <c r="EB656" s="13"/>
      <c r="EC656" s="98">
        <f t="shared" si="727"/>
        <v>0</v>
      </c>
      <c r="ED656" s="99">
        <f>ED5</f>
        <v>1</v>
      </c>
      <c r="EE656" s="100"/>
      <c r="EF656" s="110"/>
      <c r="EG656" s="95">
        <f t="shared" si="728"/>
        <v>0</v>
      </c>
      <c r="EH656" s="15"/>
      <c r="EI656" s="24">
        <f t="shared" si="750"/>
        <v>0</v>
      </c>
      <c r="EJ656" s="5">
        <v>0</v>
      </c>
      <c r="EK656" s="63"/>
      <c r="EL656" s="15"/>
      <c r="EM656" s="13"/>
      <c r="EN656" s="98">
        <f t="shared" si="729"/>
        <v>0</v>
      </c>
      <c r="EO656" s="99">
        <f>EO5</f>
        <v>1</v>
      </c>
      <c r="EP656" s="100"/>
      <c r="EQ656" s="110"/>
      <c r="ER656" s="95">
        <f t="shared" si="730"/>
        <v>0</v>
      </c>
      <c r="ES656" s="15"/>
      <c r="ET656" s="24">
        <f t="shared" si="751"/>
        <v>0</v>
      </c>
      <c r="EU656" s="5">
        <v>0</v>
      </c>
      <c r="EV656" s="63"/>
      <c r="EW656" s="15"/>
      <c r="EX656" s="13"/>
      <c r="EY656" s="98">
        <f t="shared" si="731"/>
        <v>0</v>
      </c>
      <c r="EZ656" s="99">
        <f>EZ5</f>
        <v>1</v>
      </c>
      <c r="FA656" s="100"/>
      <c r="FB656" s="110"/>
      <c r="FC656" s="95">
        <f t="shared" si="732"/>
        <v>0</v>
      </c>
      <c r="FD656" s="15"/>
      <c r="FE656" s="24">
        <f t="shared" si="752"/>
        <v>0</v>
      </c>
      <c r="FF656" s="5">
        <v>0</v>
      </c>
      <c r="FG656" s="63"/>
      <c r="FH656" s="15"/>
      <c r="FI656" s="13"/>
      <c r="FJ656" s="98">
        <f t="shared" si="733"/>
        <v>0</v>
      </c>
      <c r="FK656" s="99">
        <f>FK5</f>
        <v>1</v>
      </c>
      <c r="FL656" s="100"/>
      <c r="FM656" s="110"/>
      <c r="FN656" s="95">
        <f t="shared" si="734"/>
        <v>0</v>
      </c>
      <c r="FO656" s="15"/>
      <c r="FP656" s="24">
        <f t="shared" si="753"/>
        <v>0</v>
      </c>
      <c r="FQ656" s="5">
        <v>0</v>
      </c>
      <c r="FR656" s="8">
        <v>0</v>
      </c>
      <c r="FS656" s="84">
        <f t="shared" si="754"/>
        <v>0.74938499999999997</v>
      </c>
      <c r="FT656" s="85">
        <f t="shared" si="755"/>
        <v>500</v>
      </c>
      <c r="FU656" s="85">
        <f t="shared" si="756"/>
        <v>500</v>
      </c>
      <c r="FV656" s="85">
        <f t="shared" si="757"/>
        <v>0.8448</v>
      </c>
      <c r="FW656" s="85">
        <f t="shared" si="758"/>
        <v>500</v>
      </c>
      <c r="FX656" s="85">
        <f t="shared" si="759"/>
        <v>0.70816882499999989</v>
      </c>
      <c r="FY656" s="85">
        <f t="shared" si="760"/>
        <v>500</v>
      </c>
      <c r="FZ656" s="85">
        <f t="shared" si="761"/>
        <v>500</v>
      </c>
      <c r="GA656" s="85">
        <f t="shared" si="762"/>
        <v>500</v>
      </c>
      <c r="GB656" s="85">
        <f t="shared" si="763"/>
        <v>500</v>
      </c>
      <c r="GC656" s="85">
        <f t="shared" si="764"/>
        <v>500</v>
      </c>
      <c r="GD656" s="85">
        <f t="shared" si="765"/>
        <v>500</v>
      </c>
      <c r="GE656" s="85">
        <f t="shared" si="766"/>
        <v>500</v>
      </c>
      <c r="GF656" s="85">
        <f t="shared" si="767"/>
        <v>500</v>
      </c>
      <c r="GG656" s="85">
        <f t="shared" si="768"/>
        <v>500</v>
      </c>
      <c r="GH656" s="101">
        <f t="shared" si="735"/>
        <v>3</v>
      </c>
      <c r="GI656" s="102">
        <f t="shared" si="736"/>
        <v>2.302353825</v>
      </c>
      <c r="GJ656" s="102">
        <f t="shared" si="737"/>
        <v>0.76745127499999999</v>
      </c>
      <c r="GK656" s="79">
        <f>ROW()</f>
        <v>656</v>
      </c>
    </row>
    <row r="657" spans="1:193" s="12" customFormat="1" ht="50.1" customHeight="1">
      <c r="A657" s="17">
        <f>ROW()</f>
        <v>657</v>
      </c>
      <c r="B657" s="32">
        <f t="shared" si="769"/>
        <v>651</v>
      </c>
      <c r="C657" s="33">
        <f t="shared" si="770"/>
        <v>651</v>
      </c>
      <c r="D657" s="31" t="s">
        <v>219</v>
      </c>
      <c r="E657" s="390">
        <f t="shared" si="738"/>
        <v>0.52800000000000002</v>
      </c>
      <c r="F657" s="107">
        <f t="shared" si="704"/>
        <v>0.52800000000000002</v>
      </c>
      <c r="G657" s="3">
        <v>0</v>
      </c>
      <c r="H657" s="4">
        <v>0</v>
      </c>
      <c r="I657" s="63"/>
      <c r="J657" s="15"/>
      <c r="K657" s="13"/>
      <c r="L657" s="98">
        <f t="shared" si="705"/>
        <v>0</v>
      </c>
      <c r="M657" s="99">
        <f>M5</f>
        <v>0.94499999999999995</v>
      </c>
      <c r="N657" s="100"/>
      <c r="O657" s="110"/>
      <c r="P657" s="95">
        <f t="shared" si="706"/>
        <v>0</v>
      </c>
      <c r="Q657" s="15"/>
      <c r="R657" s="24">
        <f t="shared" si="739"/>
        <v>0</v>
      </c>
      <c r="S657" s="25">
        <v>0</v>
      </c>
      <c r="T657" s="63"/>
      <c r="U657" s="15"/>
      <c r="V657" s="13"/>
      <c r="W657" s="98">
        <f t="shared" si="707"/>
        <v>0</v>
      </c>
      <c r="X657" s="99">
        <f>X5</f>
        <v>0.97</v>
      </c>
      <c r="Y657" s="100"/>
      <c r="Z657" s="110"/>
      <c r="AA657" s="95">
        <f t="shared" si="708"/>
        <v>0</v>
      </c>
      <c r="AB657" s="15"/>
      <c r="AC657" s="24">
        <f t="shared" si="740"/>
        <v>0</v>
      </c>
      <c r="AD657" s="5">
        <v>0</v>
      </c>
      <c r="AE657" s="63"/>
      <c r="AF657" s="15"/>
      <c r="AG657" s="13"/>
      <c r="AH657" s="98">
        <f t="shared" si="709"/>
        <v>0</v>
      </c>
      <c r="AI657" s="99">
        <f>AI5</f>
        <v>0.95499999999999996</v>
      </c>
      <c r="AJ657" s="100"/>
      <c r="AK657" s="110"/>
      <c r="AL657" s="95">
        <f t="shared" si="710"/>
        <v>0</v>
      </c>
      <c r="AM657" s="15"/>
      <c r="AN657" s="24">
        <f t="shared" si="741"/>
        <v>0</v>
      </c>
      <c r="AO657" s="5">
        <v>0</v>
      </c>
      <c r="AP657" s="63"/>
      <c r="AQ657" s="15"/>
      <c r="AR657" s="13"/>
      <c r="AS657" s="98">
        <f t="shared" si="711"/>
        <v>1</v>
      </c>
      <c r="AT657" s="99">
        <f>AT5</f>
        <v>0.96</v>
      </c>
      <c r="AU657" s="100">
        <v>0.55000000000000004</v>
      </c>
      <c r="AV657" s="110"/>
      <c r="AW657" s="95">
        <f t="shared" si="712"/>
        <v>0.52800000000000002</v>
      </c>
      <c r="AX657" s="15"/>
      <c r="AY657" s="24">
        <f t="shared" si="742"/>
        <v>1</v>
      </c>
      <c r="AZ657" s="5">
        <v>0</v>
      </c>
      <c r="BA657" s="63"/>
      <c r="BB657" s="15"/>
      <c r="BC657" s="13"/>
      <c r="BD657" s="98">
        <f t="shared" si="713"/>
        <v>0</v>
      </c>
      <c r="BE657" s="99">
        <f>BE5</f>
        <v>0.98</v>
      </c>
      <c r="BF657" s="100"/>
      <c r="BG657" s="110"/>
      <c r="BH657" s="95">
        <f t="shared" si="714"/>
        <v>0</v>
      </c>
      <c r="BI657" s="15"/>
      <c r="BJ657" s="24">
        <f t="shared" si="743"/>
        <v>0</v>
      </c>
      <c r="BK657" s="5">
        <v>0</v>
      </c>
      <c r="BL657" s="63"/>
      <c r="BM657" s="15"/>
      <c r="BN657" s="13"/>
      <c r="BO657" s="98">
        <f t="shared" si="715"/>
        <v>0</v>
      </c>
      <c r="BP657" s="99">
        <f>BP5</f>
        <v>0.94499999999999995</v>
      </c>
      <c r="BQ657" s="100"/>
      <c r="BR657" s="110"/>
      <c r="BS657" s="95">
        <f t="shared" si="716"/>
        <v>0</v>
      </c>
      <c r="BT657" s="15"/>
      <c r="BU657" s="24">
        <f t="shared" si="744"/>
        <v>0</v>
      </c>
      <c r="BV657" s="5">
        <v>0</v>
      </c>
      <c r="BW657" s="63"/>
      <c r="BX657" s="15"/>
      <c r="BY657" s="13"/>
      <c r="BZ657" s="98">
        <f t="shared" si="717"/>
        <v>0</v>
      </c>
      <c r="CA657" s="99">
        <f>CA5</f>
        <v>1</v>
      </c>
      <c r="CB657" s="100"/>
      <c r="CC657" s="110"/>
      <c r="CD657" s="95">
        <f t="shared" si="718"/>
        <v>0</v>
      </c>
      <c r="CE657" s="15"/>
      <c r="CF657" s="24">
        <f t="shared" si="745"/>
        <v>0</v>
      </c>
      <c r="CG657" s="5">
        <v>0</v>
      </c>
      <c r="CH657" s="63"/>
      <c r="CI657" s="15"/>
      <c r="CJ657" s="13"/>
      <c r="CK657" s="98">
        <f t="shared" si="719"/>
        <v>0</v>
      </c>
      <c r="CL657" s="99">
        <f>CL5</f>
        <v>1</v>
      </c>
      <c r="CM657" s="100"/>
      <c r="CN657" s="110"/>
      <c r="CO657" s="95">
        <f t="shared" si="720"/>
        <v>0</v>
      </c>
      <c r="CP657" s="15"/>
      <c r="CQ657" s="24">
        <f t="shared" si="746"/>
        <v>0</v>
      </c>
      <c r="CR657" s="5">
        <v>0</v>
      </c>
      <c r="CS657" s="63"/>
      <c r="CT657" s="15"/>
      <c r="CU657" s="13"/>
      <c r="CV657" s="98">
        <f t="shared" si="721"/>
        <v>0</v>
      </c>
      <c r="CW657" s="99">
        <f>CW5</f>
        <v>1</v>
      </c>
      <c r="CX657" s="100"/>
      <c r="CY657" s="110"/>
      <c r="CZ657" s="95">
        <f t="shared" si="722"/>
        <v>0</v>
      </c>
      <c r="DA657" s="15"/>
      <c r="DB657" s="24">
        <f t="shared" si="747"/>
        <v>0</v>
      </c>
      <c r="DC657" s="5">
        <v>0</v>
      </c>
      <c r="DD657" s="63"/>
      <c r="DE657" s="15"/>
      <c r="DF657" s="13"/>
      <c r="DG657" s="98">
        <f t="shared" si="723"/>
        <v>0</v>
      </c>
      <c r="DH657" s="99">
        <f>DH5</f>
        <v>1</v>
      </c>
      <c r="DI657" s="100"/>
      <c r="DJ657" s="110"/>
      <c r="DK657" s="95">
        <f t="shared" si="724"/>
        <v>0</v>
      </c>
      <c r="DL657" s="15"/>
      <c r="DM657" s="24">
        <f t="shared" si="748"/>
        <v>0</v>
      </c>
      <c r="DN657" s="5">
        <v>0</v>
      </c>
      <c r="DO657" s="63"/>
      <c r="DP657" s="15"/>
      <c r="DQ657" s="13"/>
      <c r="DR657" s="98">
        <f t="shared" si="725"/>
        <v>0</v>
      </c>
      <c r="DS657" s="99">
        <f>DS5</f>
        <v>1</v>
      </c>
      <c r="DT657" s="100"/>
      <c r="DU657" s="110"/>
      <c r="DV657" s="95">
        <f t="shared" si="726"/>
        <v>0</v>
      </c>
      <c r="DW657" s="15"/>
      <c r="DX657" s="24">
        <f t="shared" si="749"/>
        <v>0</v>
      </c>
      <c r="DY657" s="5">
        <v>0</v>
      </c>
      <c r="DZ657" s="63"/>
      <c r="EA657" s="15"/>
      <c r="EB657" s="13"/>
      <c r="EC657" s="98">
        <f t="shared" si="727"/>
        <v>0</v>
      </c>
      <c r="ED657" s="99">
        <f>ED5</f>
        <v>1</v>
      </c>
      <c r="EE657" s="100"/>
      <c r="EF657" s="110"/>
      <c r="EG657" s="95">
        <f t="shared" si="728"/>
        <v>0</v>
      </c>
      <c r="EH657" s="15"/>
      <c r="EI657" s="24">
        <f t="shared" si="750"/>
        <v>0</v>
      </c>
      <c r="EJ657" s="5">
        <v>0</v>
      </c>
      <c r="EK657" s="63"/>
      <c r="EL657" s="15"/>
      <c r="EM657" s="13"/>
      <c r="EN657" s="98">
        <f t="shared" si="729"/>
        <v>0</v>
      </c>
      <c r="EO657" s="99">
        <f>EO5</f>
        <v>1</v>
      </c>
      <c r="EP657" s="100"/>
      <c r="EQ657" s="110"/>
      <c r="ER657" s="95">
        <f t="shared" si="730"/>
        <v>0</v>
      </c>
      <c r="ES657" s="15"/>
      <c r="ET657" s="24">
        <f t="shared" si="751"/>
        <v>0</v>
      </c>
      <c r="EU657" s="5">
        <v>0</v>
      </c>
      <c r="EV657" s="63"/>
      <c r="EW657" s="15"/>
      <c r="EX657" s="13"/>
      <c r="EY657" s="98">
        <f t="shared" si="731"/>
        <v>0</v>
      </c>
      <c r="EZ657" s="99">
        <f>EZ5</f>
        <v>1</v>
      </c>
      <c r="FA657" s="100"/>
      <c r="FB657" s="110"/>
      <c r="FC657" s="95">
        <f t="shared" si="732"/>
        <v>0</v>
      </c>
      <c r="FD657" s="15"/>
      <c r="FE657" s="24">
        <f t="shared" si="752"/>
        <v>0</v>
      </c>
      <c r="FF657" s="5">
        <v>0</v>
      </c>
      <c r="FG657" s="63"/>
      <c r="FH657" s="15"/>
      <c r="FI657" s="13"/>
      <c r="FJ657" s="98">
        <f t="shared" si="733"/>
        <v>0</v>
      </c>
      <c r="FK657" s="99">
        <f>FK5</f>
        <v>1</v>
      </c>
      <c r="FL657" s="100"/>
      <c r="FM657" s="110"/>
      <c r="FN657" s="95">
        <f t="shared" si="734"/>
        <v>0</v>
      </c>
      <c r="FO657" s="15"/>
      <c r="FP657" s="24">
        <f t="shared" si="753"/>
        <v>0</v>
      </c>
      <c r="FQ657" s="5">
        <v>0</v>
      </c>
      <c r="FR657" s="8">
        <v>0</v>
      </c>
      <c r="FS657" s="84">
        <f t="shared" si="754"/>
        <v>500</v>
      </c>
      <c r="FT657" s="85">
        <f t="shared" si="755"/>
        <v>500</v>
      </c>
      <c r="FU657" s="85">
        <f t="shared" si="756"/>
        <v>500</v>
      </c>
      <c r="FV657" s="85">
        <f t="shared" si="757"/>
        <v>0.52800000000000002</v>
      </c>
      <c r="FW657" s="85">
        <f t="shared" si="758"/>
        <v>500</v>
      </c>
      <c r="FX657" s="85">
        <f t="shared" si="759"/>
        <v>500</v>
      </c>
      <c r="FY657" s="85">
        <f t="shared" si="760"/>
        <v>500</v>
      </c>
      <c r="FZ657" s="85">
        <f t="shared" si="761"/>
        <v>500</v>
      </c>
      <c r="GA657" s="85">
        <f t="shared" si="762"/>
        <v>500</v>
      </c>
      <c r="GB657" s="85">
        <f t="shared" si="763"/>
        <v>500</v>
      </c>
      <c r="GC657" s="85">
        <f t="shared" si="764"/>
        <v>500</v>
      </c>
      <c r="GD657" s="85">
        <f t="shared" si="765"/>
        <v>500</v>
      </c>
      <c r="GE657" s="85">
        <f t="shared" si="766"/>
        <v>500</v>
      </c>
      <c r="GF657" s="85">
        <f t="shared" si="767"/>
        <v>500</v>
      </c>
      <c r="GG657" s="85">
        <f t="shared" si="768"/>
        <v>500</v>
      </c>
      <c r="GH657" s="101">
        <f t="shared" si="735"/>
        <v>1</v>
      </c>
      <c r="GI657" s="102">
        <f t="shared" si="736"/>
        <v>0.52800000000000002</v>
      </c>
      <c r="GJ657" s="102">
        <f t="shared" si="737"/>
        <v>0.52800000000000002</v>
      </c>
      <c r="GK657" s="79">
        <f>ROW()</f>
        <v>657</v>
      </c>
    </row>
    <row r="658" spans="1:193" s="12" customFormat="1" ht="50.1" customHeight="1">
      <c r="A658" s="17">
        <f>ROW()</f>
        <v>658</v>
      </c>
      <c r="B658" s="32">
        <f t="shared" si="769"/>
        <v>652</v>
      </c>
      <c r="C658" s="33">
        <f t="shared" si="770"/>
        <v>652</v>
      </c>
      <c r="D658" s="31" t="s">
        <v>220</v>
      </c>
      <c r="E658" s="390">
        <f t="shared" si="738"/>
        <v>1.3919999999999999</v>
      </c>
      <c r="F658" s="107">
        <f t="shared" si="704"/>
        <v>1.3919999999999999</v>
      </c>
      <c r="G658" s="3">
        <v>0</v>
      </c>
      <c r="H658" s="4">
        <v>0</v>
      </c>
      <c r="I658" s="63"/>
      <c r="J658" s="15"/>
      <c r="K658" s="13"/>
      <c r="L658" s="98">
        <f t="shared" si="705"/>
        <v>0</v>
      </c>
      <c r="M658" s="99">
        <f>M5</f>
        <v>0.94499999999999995</v>
      </c>
      <c r="N658" s="100"/>
      <c r="O658" s="110"/>
      <c r="P658" s="95">
        <f t="shared" si="706"/>
        <v>0</v>
      </c>
      <c r="Q658" s="15"/>
      <c r="R658" s="24">
        <f t="shared" si="739"/>
        <v>0</v>
      </c>
      <c r="S658" s="25">
        <v>0</v>
      </c>
      <c r="T658" s="63"/>
      <c r="U658" s="15"/>
      <c r="V658" s="13"/>
      <c r="W658" s="98">
        <f t="shared" si="707"/>
        <v>0</v>
      </c>
      <c r="X658" s="99">
        <f>X5</f>
        <v>0.97</v>
      </c>
      <c r="Y658" s="100"/>
      <c r="Z658" s="110"/>
      <c r="AA658" s="95">
        <f t="shared" si="708"/>
        <v>0</v>
      </c>
      <c r="AB658" s="15"/>
      <c r="AC658" s="24">
        <f t="shared" si="740"/>
        <v>0</v>
      </c>
      <c r="AD658" s="5">
        <v>0</v>
      </c>
      <c r="AE658" s="63"/>
      <c r="AF658" s="15"/>
      <c r="AG658" s="13"/>
      <c r="AH658" s="98">
        <f t="shared" si="709"/>
        <v>0</v>
      </c>
      <c r="AI658" s="99">
        <f>AI5</f>
        <v>0.95499999999999996</v>
      </c>
      <c r="AJ658" s="100"/>
      <c r="AK658" s="110"/>
      <c r="AL658" s="95">
        <f t="shared" si="710"/>
        <v>0</v>
      </c>
      <c r="AM658" s="15"/>
      <c r="AN658" s="24">
        <f t="shared" si="741"/>
        <v>0</v>
      </c>
      <c r="AO658" s="5">
        <v>0</v>
      </c>
      <c r="AP658" s="63"/>
      <c r="AQ658" s="15"/>
      <c r="AR658" s="13"/>
      <c r="AS658" s="98">
        <f t="shared" si="711"/>
        <v>1</v>
      </c>
      <c r="AT658" s="99">
        <f>AT5</f>
        <v>0.96</v>
      </c>
      <c r="AU658" s="100">
        <v>1.45</v>
      </c>
      <c r="AV658" s="110"/>
      <c r="AW658" s="95">
        <f t="shared" si="712"/>
        <v>1.3919999999999999</v>
      </c>
      <c r="AX658" s="15"/>
      <c r="AY658" s="24">
        <f t="shared" si="742"/>
        <v>1</v>
      </c>
      <c r="AZ658" s="5">
        <v>0</v>
      </c>
      <c r="BA658" s="63"/>
      <c r="BB658" s="15"/>
      <c r="BC658" s="13"/>
      <c r="BD658" s="98">
        <f t="shared" si="713"/>
        <v>0</v>
      </c>
      <c r="BE658" s="99">
        <f>BE5</f>
        <v>0.98</v>
      </c>
      <c r="BF658" s="100"/>
      <c r="BG658" s="110"/>
      <c r="BH658" s="95">
        <f t="shared" si="714"/>
        <v>0</v>
      </c>
      <c r="BI658" s="15"/>
      <c r="BJ658" s="24">
        <f t="shared" si="743"/>
        <v>0</v>
      </c>
      <c r="BK658" s="5">
        <v>0</v>
      </c>
      <c r="BL658" s="63"/>
      <c r="BM658" s="15"/>
      <c r="BN658" s="13"/>
      <c r="BO658" s="98">
        <f t="shared" si="715"/>
        <v>0</v>
      </c>
      <c r="BP658" s="99">
        <f>BP5</f>
        <v>0.94499999999999995</v>
      </c>
      <c r="BQ658" s="100"/>
      <c r="BR658" s="110"/>
      <c r="BS658" s="95">
        <f t="shared" si="716"/>
        <v>0</v>
      </c>
      <c r="BT658" s="15"/>
      <c r="BU658" s="24">
        <f t="shared" si="744"/>
        <v>0</v>
      </c>
      <c r="BV658" s="5">
        <v>0</v>
      </c>
      <c r="BW658" s="63"/>
      <c r="BX658" s="15"/>
      <c r="BY658" s="13"/>
      <c r="BZ658" s="98">
        <f t="shared" si="717"/>
        <v>0</v>
      </c>
      <c r="CA658" s="99">
        <f>CA5</f>
        <v>1</v>
      </c>
      <c r="CB658" s="100"/>
      <c r="CC658" s="110"/>
      <c r="CD658" s="95">
        <f t="shared" si="718"/>
        <v>0</v>
      </c>
      <c r="CE658" s="15"/>
      <c r="CF658" s="24">
        <f t="shared" si="745"/>
        <v>0</v>
      </c>
      <c r="CG658" s="5">
        <v>0</v>
      </c>
      <c r="CH658" s="63"/>
      <c r="CI658" s="15"/>
      <c r="CJ658" s="13"/>
      <c r="CK658" s="98">
        <f t="shared" si="719"/>
        <v>0</v>
      </c>
      <c r="CL658" s="99">
        <f>CL5</f>
        <v>1</v>
      </c>
      <c r="CM658" s="100"/>
      <c r="CN658" s="110"/>
      <c r="CO658" s="95">
        <f t="shared" si="720"/>
        <v>0</v>
      </c>
      <c r="CP658" s="15"/>
      <c r="CQ658" s="24">
        <f t="shared" si="746"/>
        <v>0</v>
      </c>
      <c r="CR658" s="5">
        <v>0</v>
      </c>
      <c r="CS658" s="63"/>
      <c r="CT658" s="15"/>
      <c r="CU658" s="13"/>
      <c r="CV658" s="98">
        <f t="shared" si="721"/>
        <v>0</v>
      </c>
      <c r="CW658" s="99">
        <f>CW5</f>
        <v>1</v>
      </c>
      <c r="CX658" s="100"/>
      <c r="CY658" s="110"/>
      <c r="CZ658" s="95">
        <f t="shared" si="722"/>
        <v>0</v>
      </c>
      <c r="DA658" s="15"/>
      <c r="DB658" s="24">
        <f t="shared" si="747"/>
        <v>0</v>
      </c>
      <c r="DC658" s="5">
        <v>0</v>
      </c>
      <c r="DD658" s="63"/>
      <c r="DE658" s="15"/>
      <c r="DF658" s="13"/>
      <c r="DG658" s="98">
        <f t="shared" si="723"/>
        <v>0</v>
      </c>
      <c r="DH658" s="99">
        <f>DH5</f>
        <v>1</v>
      </c>
      <c r="DI658" s="100"/>
      <c r="DJ658" s="110"/>
      <c r="DK658" s="95">
        <f t="shared" si="724"/>
        <v>0</v>
      </c>
      <c r="DL658" s="15"/>
      <c r="DM658" s="24">
        <f t="shared" si="748"/>
        <v>0</v>
      </c>
      <c r="DN658" s="5">
        <v>0</v>
      </c>
      <c r="DO658" s="63"/>
      <c r="DP658" s="15"/>
      <c r="DQ658" s="13"/>
      <c r="DR658" s="98">
        <f t="shared" si="725"/>
        <v>0</v>
      </c>
      <c r="DS658" s="99">
        <f>DS5</f>
        <v>1</v>
      </c>
      <c r="DT658" s="100"/>
      <c r="DU658" s="110"/>
      <c r="DV658" s="95">
        <f t="shared" si="726"/>
        <v>0</v>
      </c>
      <c r="DW658" s="15"/>
      <c r="DX658" s="24">
        <f t="shared" si="749"/>
        <v>0</v>
      </c>
      <c r="DY658" s="5">
        <v>0</v>
      </c>
      <c r="DZ658" s="63"/>
      <c r="EA658" s="15"/>
      <c r="EB658" s="13"/>
      <c r="EC658" s="98">
        <f t="shared" si="727"/>
        <v>0</v>
      </c>
      <c r="ED658" s="99">
        <f>ED5</f>
        <v>1</v>
      </c>
      <c r="EE658" s="100"/>
      <c r="EF658" s="110"/>
      <c r="EG658" s="95">
        <f t="shared" si="728"/>
        <v>0</v>
      </c>
      <c r="EH658" s="15"/>
      <c r="EI658" s="24">
        <f t="shared" si="750"/>
        <v>0</v>
      </c>
      <c r="EJ658" s="5">
        <v>0</v>
      </c>
      <c r="EK658" s="63"/>
      <c r="EL658" s="15"/>
      <c r="EM658" s="13"/>
      <c r="EN658" s="98">
        <f t="shared" si="729"/>
        <v>0</v>
      </c>
      <c r="EO658" s="99">
        <f>EO5</f>
        <v>1</v>
      </c>
      <c r="EP658" s="100"/>
      <c r="EQ658" s="110"/>
      <c r="ER658" s="95">
        <f t="shared" si="730"/>
        <v>0</v>
      </c>
      <c r="ES658" s="15"/>
      <c r="ET658" s="24">
        <f t="shared" si="751"/>
        <v>0</v>
      </c>
      <c r="EU658" s="5">
        <v>0</v>
      </c>
      <c r="EV658" s="63"/>
      <c r="EW658" s="15"/>
      <c r="EX658" s="13"/>
      <c r="EY658" s="98">
        <f t="shared" si="731"/>
        <v>0</v>
      </c>
      <c r="EZ658" s="99">
        <f>EZ5</f>
        <v>1</v>
      </c>
      <c r="FA658" s="100"/>
      <c r="FB658" s="110"/>
      <c r="FC658" s="95">
        <f t="shared" si="732"/>
        <v>0</v>
      </c>
      <c r="FD658" s="15"/>
      <c r="FE658" s="24">
        <f t="shared" si="752"/>
        <v>0</v>
      </c>
      <c r="FF658" s="5">
        <v>0</v>
      </c>
      <c r="FG658" s="63"/>
      <c r="FH658" s="15"/>
      <c r="FI658" s="13"/>
      <c r="FJ658" s="98">
        <f t="shared" si="733"/>
        <v>0</v>
      </c>
      <c r="FK658" s="99">
        <f>FK5</f>
        <v>1</v>
      </c>
      <c r="FL658" s="100"/>
      <c r="FM658" s="110"/>
      <c r="FN658" s="95">
        <f t="shared" si="734"/>
        <v>0</v>
      </c>
      <c r="FO658" s="15"/>
      <c r="FP658" s="24">
        <f t="shared" si="753"/>
        <v>0</v>
      </c>
      <c r="FQ658" s="5">
        <v>0</v>
      </c>
      <c r="FR658" s="8">
        <v>0</v>
      </c>
      <c r="FS658" s="84">
        <f t="shared" si="754"/>
        <v>500</v>
      </c>
      <c r="FT658" s="85">
        <f t="shared" si="755"/>
        <v>500</v>
      </c>
      <c r="FU658" s="85">
        <f t="shared" si="756"/>
        <v>500</v>
      </c>
      <c r="FV658" s="85">
        <f t="shared" si="757"/>
        <v>1.3919999999999999</v>
      </c>
      <c r="FW658" s="85">
        <f t="shared" si="758"/>
        <v>500</v>
      </c>
      <c r="FX658" s="85">
        <f t="shared" si="759"/>
        <v>500</v>
      </c>
      <c r="FY658" s="85">
        <f t="shared" si="760"/>
        <v>500</v>
      </c>
      <c r="FZ658" s="85">
        <f t="shared" si="761"/>
        <v>500</v>
      </c>
      <c r="GA658" s="85">
        <f t="shared" si="762"/>
        <v>500</v>
      </c>
      <c r="GB658" s="85">
        <f t="shared" si="763"/>
        <v>500</v>
      </c>
      <c r="GC658" s="85">
        <f t="shared" si="764"/>
        <v>500</v>
      </c>
      <c r="GD658" s="85">
        <f t="shared" si="765"/>
        <v>500</v>
      </c>
      <c r="GE658" s="85">
        <f t="shared" si="766"/>
        <v>500</v>
      </c>
      <c r="GF658" s="85">
        <f t="shared" si="767"/>
        <v>500</v>
      </c>
      <c r="GG658" s="85">
        <f t="shared" si="768"/>
        <v>500</v>
      </c>
      <c r="GH658" s="101">
        <f t="shared" si="735"/>
        <v>1</v>
      </c>
      <c r="GI658" s="102">
        <f t="shared" si="736"/>
        <v>1.3919999999999999</v>
      </c>
      <c r="GJ658" s="102">
        <f t="shared" si="737"/>
        <v>1.3919999999999999</v>
      </c>
      <c r="GK658" s="79">
        <f>ROW()</f>
        <v>658</v>
      </c>
    </row>
    <row r="659" spans="1:193" s="12" customFormat="1" ht="50.1" customHeight="1">
      <c r="A659" s="17">
        <f>ROW()</f>
        <v>659</v>
      </c>
      <c r="B659" s="32">
        <f t="shared" si="769"/>
        <v>653</v>
      </c>
      <c r="C659" s="33">
        <f t="shared" si="770"/>
        <v>653</v>
      </c>
      <c r="D659" s="31" t="s">
        <v>221</v>
      </c>
      <c r="E659" s="390">
        <f t="shared" si="738"/>
        <v>1.5264</v>
      </c>
      <c r="F659" s="107">
        <f t="shared" si="704"/>
        <v>1.5264</v>
      </c>
      <c r="G659" s="3">
        <v>0</v>
      </c>
      <c r="H659" s="4">
        <v>0</v>
      </c>
      <c r="I659" s="63"/>
      <c r="J659" s="15"/>
      <c r="K659" s="13"/>
      <c r="L659" s="98">
        <f t="shared" si="705"/>
        <v>0</v>
      </c>
      <c r="M659" s="99">
        <f>M5</f>
        <v>0.94499999999999995</v>
      </c>
      <c r="N659" s="100"/>
      <c r="O659" s="110"/>
      <c r="P659" s="95">
        <f t="shared" si="706"/>
        <v>0</v>
      </c>
      <c r="Q659" s="15"/>
      <c r="R659" s="24">
        <f t="shared" si="739"/>
        <v>0</v>
      </c>
      <c r="S659" s="25">
        <v>0</v>
      </c>
      <c r="T659" s="63"/>
      <c r="U659" s="15"/>
      <c r="V659" s="13"/>
      <c r="W659" s="98">
        <f t="shared" si="707"/>
        <v>0</v>
      </c>
      <c r="X659" s="99">
        <f>X5</f>
        <v>0.97</v>
      </c>
      <c r="Y659" s="100"/>
      <c r="Z659" s="110"/>
      <c r="AA659" s="95">
        <f t="shared" si="708"/>
        <v>0</v>
      </c>
      <c r="AB659" s="15"/>
      <c r="AC659" s="24">
        <f t="shared" si="740"/>
        <v>0</v>
      </c>
      <c r="AD659" s="5">
        <v>0</v>
      </c>
      <c r="AE659" s="63"/>
      <c r="AF659" s="15"/>
      <c r="AG659" s="13"/>
      <c r="AH659" s="98">
        <f t="shared" si="709"/>
        <v>0</v>
      </c>
      <c r="AI659" s="99">
        <f>AI5</f>
        <v>0.95499999999999996</v>
      </c>
      <c r="AJ659" s="100"/>
      <c r="AK659" s="110"/>
      <c r="AL659" s="95">
        <f t="shared" si="710"/>
        <v>0</v>
      </c>
      <c r="AM659" s="15"/>
      <c r="AN659" s="24">
        <f t="shared" si="741"/>
        <v>0</v>
      </c>
      <c r="AO659" s="5">
        <v>0</v>
      </c>
      <c r="AP659" s="63"/>
      <c r="AQ659" s="15"/>
      <c r="AR659" s="13"/>
      <c r="AS659" s="98">
        <f t="shared" si="711"/>
        <v>1</v>
      </c>
      <c r="AT659" s="99">
        <f>AT5</f>
        <v>0.96</v>
      </c>
      <c r="AU659" s="100">
        <v>1.59</v>
      </c>
      <c r="AV659" s="110"/>
      <c r="AW659" s="95">
        <f t="shared" si="712"/>
        <v>1.5264</v>
      </c>
      <c r="AX659" s="15"/>
      <c r="AY659" s="24">
        <f t="shared" si="742"/>
        <v>1</v>
      </c>
      <c r="AZ659" s="5">
        <v>0</v>
      </c>
      <c r="BA659" s="63"/>
      <c r="BB659" s="15"/>
      <c r="BC659" s="13"/>
      <c r="BD659" s="98">
        <f t="shared" si="713"/>
        <v>0</v>
      </c>
      <c r="BE659" s="99">
        <f>BE5</f>
        <v>0.98</v>
      </c>
      <c r="BF659" s="100"/>
      <c r="BG659" s="110"/>
      <c r="BH659" s="95">
        <f t="shared" si="714"/>
        <v>0</v>
      </c>
      <c r="BI659" s="15"/>
      <c r="BJ659" s="24">
        <f t="shared" si="743"/>
        <v>0</v>
      </c>
      <c r="BK659" s="5">
        <v>0</v>
      </c>
      <c r="BL659" s="63"/>
      <c r="BM659" s="15"/>
      <c r="BN659" s="13"/>
      <c r="BO659" s="98">
        <f t="shared" si="715"/>
        <v>0</v>
      </c>
      <c r="BP659" s="99">
        <f>BP5</f>
        <v>0.94499999999999995</v>
      </c>
      <c r="BQ659" s="100"/>
      <c r="BR659" s="110"/>
      <c r="BS659" s="95">
        <f t="shared" si="716"/>
        <v>0</v>
      </c>
      <c r="BT659" s="15"/>
      <c r="BU659" s="24">
        <f t="shared" si="744"/>
        <v>0</v>
      </c>
      <c r="BV659" s="5">
        <v>0</v>
      </c>
      <c r="BW659" s="63"/>
      <c r="BX659" s="15"/>
      <c r="BY659" s="13"/>
      <c r="BZ659" s="98">
        <f t="shared" si="717"/>
        <v>0</v>
      </c>
      <c r="CA659" s="99">
        <f>CA5</f>
        <v>1</v>
      </c>
      <c r="CB659" s="100"/>
      <c r="CC659" s="110"/>
      <c r="CD659" s="95">
        <f t="shared" si="718"/>
        <v>0</v>
      </c>
      <c r="CE659" s="15"/>
      <c r="CF659" s="24">
        <f t="shared" si="745"/>
        <v>0</v>
      </c>
      <c r="CG659" s="5">
        <v>0</v>
      </c>
      <c r="CH659" s="63"/>
      <c r="CI659" s="15"/>
      <c r="CJ659" s="13"/>
      <c r="CK659" s="98">
        <f t="shared" si="719"/>
        <v>0</v>
      </c>
      <c r="CL659" s="99">
        <f>CL5</f>
        <v>1</v>
      </c>
      <c r="CM659" s="100"/>
      <c r="CN659" s="110"/>
      <c r="CO659" s="95">
        <f t="shared" si="720"/>
        <v>0</v>
      </c>
      <c r="CP659" s="15"/>
      <c r="CQ659" s="24">
        <f t="shared" si="746"/>
        <v>0</v>
      </c>
      <c r="CR659" s="5">
        <v>0</v>
      </c>
      <c r="CS659" s="63"/>
      <c r="CT659" s="15"/>
      <c r="CU659" s="13"/>
      <c r="CV659" s="98">
        <f t="shared" si="721"/>
        <v>0</v>
      </c>
      <c r="CW659" s="99">
        <f>CW5</f>
        <v>1</v>
      </c>
      <c r="CX659" s="100"/>
      <c r="CY659" s="110"/>
      <c r="CZ659" s="95">
        <f t="shared" si="722"/>
        <v>0</v>
      </c>
      <c r="DA659" s="15"/>
      <c r="DB659" s="24">
        <f t="shared" si="747"/>
        <v>0</v>
      </c>
      <c r="DC659" s="5">
        <v>0</v>
      </c>
      <c r="DD659" s="63"/>
      <c r="DE659" s="15"/>
      <c r="DF659" s="13"/>
      <c r="DG659" s="98">
        <f t="shared" si="723"/>
        <v>0</v>
      </c>
      <c r="DH659" s="99">
        <f>DH5</f>
        <v>1</v>
      </c>
      <c r="DI659" s="100"/>
      <c r="DJ659" s="110"/>
      <c r="DK659" s="95">
        <f t="shared" si="724"/>
        <v>0</v>
      </c>
      <c r="DL659" s="15"/>
      <c r="DM659" s="24">
        <f t="shared" si="748"/>
        <v>0</v>
      </c>
      <c r="DN659" s="5">
        <v>0</v>
      </c>
      <c r="DO659" s="63"/>
      <c r="DP659" s="15"/>
      <c r="DQ659" s="13"/>
      <c r="DR659" s="98">
        <f t="shared" si="725"/>
        <v>0</v>
      </c>
      <c r="DS659" s="99">
        <f>DS5</f>
        <v>1</v>
      </c>
      <c r="DT659" s="100"/>
      <c r="DU659" s="110"/>
      <c r="DV659" s="95">
        <f t="shared" si="726"/>
        <v>0</v>
      </c>
      <c r="DW659" s="15"/>
      <c r="DX659" s="24">
        <f t="shared" si="749"/>
        <v>0</v>
      </c>
      <c r="DY659" s="5">
        <v>0</v>
      </c>
      <c r="DZ659" s="63"/>
      <c r="EA659" s="15"/>
      <c r="EB659" s="13"/>
      <c r="EC659" s="98">
        <f t="shared" si="727"/>
        <v>0</v>
      </c>
      <c r="ED659" s="99">
        <f>ED5</f>
        <v>1</v>
      </c>
      <c r="EE659" s="100"/>
      <c r="EF659" s="110"/>
      <c r="EG659" s="95">
        <f t="shared" si="728"/>
        <v>0</v>
      </c>
      <c r="EH659" s="15"/>
      <c r="EI659" s="24">
        <f t="shared" si="750"/>
        <v>0</v>
      </c>
      <c r="EJ659" s="5">
        <v>0</v>
      </c>
      <c r="EK659" s="63"/>
      <c r="EL659" s="15"/>
      <c r="EM659" s="13"/>
      <c r="EN659" s="98">
        <f t="shared" si="729"/>
        <v>0</v>
      </c>
      <c r="EO659" s="99">
        <f>EO5</f>
        <v>1</v>
      </c>
      <c r="EP659" s="100"/>
      <c r="EQ659" s="110"/>
      <c r="ER659" s="95">
        <f t="shared" si="730"/>
        <v>0</v>
      </c>
      <c r="ES659" s="15"/>
      <c r="ET659" s="24">
        <f t="shared" si="751"/>
        <v>0</v>
      </c>
      <c r="EU659" s="5">
        <v>0</v>
      </c>
      <c r="EV659" s="63"/>
      <c r="EW659" s="15"/>
      <c r="EX659" s="13"/>
      <c r="EY659" s="98">
        <f t="shared" si="731"/>
        <v>0</v>
      </c>
      <c r="EZ659" s="99">
        <f>EZ5</f>
        <v>1</v>
      </c>
      <c r="FA659" s="100"/>
      <c r="FB659" s="110"/>
      <c r="FC659" s="95">
        <f t="shared" si="732"/>
        <v>0</v>
      </c>
      <c r="FD659" s="15"/>
      <c r="FE659" s="24">
        <f t="shared" si="752"/>
        <v>0</v>
      </c>
      <c r="FF659" s="5">
        <v>0</v>
      </c>
      <c r="FG659" s="63"/>
      <c r="FH659" s="15"/>
      <c r="FI659" s="13"/>
      <c r="FJ659" s="98">
        <f t="shared" si="733"/>
        <v>0</v>
      </c>
      <c r="FK659" s="99">
        <f>FK5</f>
        <v>1</v>
      </c>
      <c r="FL659" s="100"/>
      <c r="FM659" s="110"/>
      <c r="FN659" s="95">
        <f t="shared" si="734"/>
        <v>0</v>
      </c>
      <c r="FO659" s="15"/>
      <c r="FP659" s="24">
        <f t="shared" si="753"/>
        <v>0</v>
      </c>
      <c r="FQ659" s="5">
        <v>0</v>
      </c>
      <c r="FR659" s="8">
        <v>0</v>
      </c>
      <c r="FS659" s="84">
        <f t="shared" si="754"/>
        <v>500</v>
      </c>
      <c r="FT659" s="85">
        <f t="shared" si="755"/>
        <v>500</v>
      </c>
      <c r="FU659" s="85">
        <f t="shared" si="756"/>
        <v>500</v>
      </c>
      <c r="FV659" s="85">
        <f t="shared" si="757"/>
        <v>1.5264</v>
      </c>
      <c r="FW659" s="85">
        <f t="shared" si="758"/>
        <v>500</v>
      </c>
      <c r="FX659" s="85">
        <f t="shared" si="759"/>
        <v>500</v>
      </c>
      <c r="FY659" s="85">
        <f t="shared" si="760"/>
        <v>500</v>
      </c>
      <c r="FZ659" s="85">
        <f t="shared" si="761"/>
        <v>500</v>
      </c>
      <c r="GA659" s="85">
        <f t="shared" si="762"/>
        <v>500</v>
      </c>
      <c r="GB659" s="85">
        <f t="shared" si="763"/>
        <v>500</v>
      </c>
      <c r="GC659" s="85">
        <f t="shared" si="764"/>
        <v>500</v>
      </c>
      <c r="GD659" s="85">
        <f t="shared" si="765"/>
        <v>500</v>
      </c>
      <c r="GE659" s="85">
        <f t="shared" si="766"/>
        <v>500</v>
      </c>
      <c r="GF659" s="85">
        <f t="shared" si="767"/>
        <v>500</v>
      </c>
      <c r="GG659" s="85">
        <f t="shared" si="768"/>
        <v>500</v>
      </c>
      <c r="GH659" s="101">
        <f t="shared" si="735"/>
        <v>1</v>
      </c>
      <c r="GI659" s="102">
        <f t="shared" si="736"/>
        <v>1.5264</v>
      </c>
      <c r="GJ659" s="102">
        <f t="shared" si="737"/>
        <v>1.5264</v>
      </c>
      <c r="GK659" s="79">
        <f>ROW()</f>
        <v>659</v>
      </c>
    </row>
    <row r="660" spans="1:193" s="12" customFormat="1" ht="50.1" customHeight="1">
      <c r="A660" s="17">
        <f>ROW()</f>
        <v>660</v>
      </c>
      <c r="B660" s="32">
        <f t="shared" si="769"/>
        <v>654</v>
      </c>
      <c r="C660" s="33">
        <f t="shared" si="770"/>
        <v>654</v>
      </c>
      <c r="D660" s="31" t="s">
        <v>222</v>
      </c>
      <c r="E660" s="390">
        <f t="shared" si="738"/>
        <v>2.5728</v>
      </c>
      <c r="F660" s="107">
        <f t="shared" si="704"/>
        <v>4.1118930125000004</v>
      </c>
      <c r="G660" s="3">
        <v>0</v>
      </c>
      <c r="H660" s="4">
        <v>0</v>
      </c>
      <c r="I660" s="63"/>
      <c r="J660" s="15"/>
      <c r="K660" s="13"/>
      <c r="L660" s="98">
        <f t="shared" si="705"/>
        <v>1</v>
      </c>
      <c r="M660" s="99">
        <f>M5</f>
        <v>0.94499999999999995</v>
      </c>
      <c r="N660" s="100">
        <v>5.4420000000000002</v>
      </c>
      <c r="O660" s="110">
        <v>182262</v>
      </c>
      <c r="P660" s="95">
        <f t="shared" si="706"/>
        <v>5.14269</v>
      </c>
      <c r="Q660" s="15"/>
      <c r="R660" s="24">
        <f t="shared" si="739"/>
        <v>4</v>
      </c>
      <c r="S660" s="25">
        <v>0</v>
      </c>
      <c r="T660" s="63"/>
      <c r="U660" s="15"/>
      <c r="V660" s="13"/>
      <c r="W660" s="98">
        <f t="shared" si="707"/>
        <v>1</v>
      </c>
      <c r="X660" s="99">
        <f>X5</f>
        <v>0.97</v>
      </c>
      <c r="Y660" s="100">
        <v>3.992</v>
      </c>
      <c r="Z660" s="110"/>
      <c r="AA660" s="95">
        <f t="shared" si="708"/>
        <v>3.8722399999999997</v>
      </c>
      <c r="AB660" s="15"/>
      <c r="AC660" s="24">
        <f t="shared" si="740"/>
        <v>2</v>
      </c>
      <c r="AD660" s="5">
        <v>0</v>
      </c>
      <c r="AE660" s="63"/>
      <c r="AF660" s="15"/>
      <c r="AG660" s="13"/>
      <c r="AH660" s="98">
        <f t="shared" si="709"/>
        <v>0</v>
      </c>
      <c r="AI660" s="99">
        <f>AI5</f>
        <v>0.95499999999999996</v>
      </c>
      <c r="AJ660" s="100"/>
      <c r="AK660" s="110"/>
      <c r="AL660" s="95">
        <f t="shared" si="710"/>
        <v>0</v>
      </c>
      <c r="AM660" s="15"/>
      <c r="AN660" s="24">
        <f t="shared" si="741"/>
        <v>0</v>
      </c>
      <c r="AO660" s="5">
        <v>0</v>
      </c>
      <c r="AP660" s="63"/>
      <c r="AQ660" s="15"/>
      <c r="AR660" s="13"/>
      <c r="AS660" s="98">
        <f t="shared" si="711"/>
        <v>1</v>
      </c>
      <c r="AT660" s="99">
        <f>AT5</f>
        <v>0.96</v>
      </c>
      <c r="AU660" s="100">
        <v>2.68</v>
      </c>
      <c r="AV660" s="110"/>
      <c r="AW660" s="95">
        <f t="shared" si="712"/>
        <v>2.5728</v>
      </c>
      <c r="AX660" s="15"/>
      <c r="AY660" s="24">
        <f t="shared" si="742"/>
        <v>1</v>
      </c>
      <c r="AZ660" s="5">
        <v>0</v>
      </c>
      <c r="BA660" s="63"/>
      <c r="BB660" s="15"/>
      <c r="BC660" s="13"/>
      <c r="BD660" s="98">
        <f t="shared" si="713"/>
        <v>0</v>
      </c>
      <c r="BE660" s="99">
        <f>BE5</f>
        <v>0.98</v>
      </c>
      <c r="BF660" s="100"/>
      <c r="BG660" s="110"/>
      <c r="BH660" s="95">
        <f t="shared" si="714"/>
        <v>0</v>
      </c>
      <c r="BI660" s="15"/>
      <c r="BJ660" s="24">
        <f t="shared" si="743"/>
        <v>0</v>
      </c>
      <c r="BK660" s="5">
        <v>0</v>
      </c>
      <c r="BL660" s="63"/>
      <c r="BM660" s="15"/>
      <c r="BN660" s="13"/>
      <c r="BO660" s="98">
        <f t="shared" si="715"/>
        <v>1</v>
      </c>
      <c r="BP660" s="99">
        <f>BP5</f>
        <v>0.94499999999999995</v>
      </c>
      <c r="BQ660" s="100">
        <v>5.14269</v>
      </c>
      <c r="BR660" s="110"/>
      <c r="BS660" s="95">
        <f t="shared" si="716"/>
        <v>4.8598420500000001</v>
      </c>
      <c r="BT660" s="15"/>
      <c r="BU660" s="24">
        <f t="shared" si="744"/>
        <v>3</v>
      </c>
      <c r="BV660" s="5">
        <v>0</v>
      </c>
      <c r="BW660" s="63"/>
      <c r="BX660" s="15"/>
      <c r="BY660" s="13"/>
      <c r="BZ660" s="98">
        <f t="shared" si="717"/>
        <v>0</v>
      </c>
      <c r="CA660" s="99">
        <f>CA5</f>
        <v>1</v>
      </c>
      <c r="CB660" s="100"/>
      <c r="CC660" s="110"/>
      <c r="CD660" s="95">
        <f t="shared" si="718"/>
        <v>0</v>
      </c>
      <c r="CE660" s="15"/>
      <c r="CF660" s="24">
        <f t="shared" si="745"/>
        <v>0</v>
      </c>
      <c r="CG660" s="5">
        <v>0</v>
      </c>
      <c r="CH660" s="63"/>
      <c r="CI660" s="15"/>
      <c r="CJ660" s="13"/>
      <c r="CK660" s="98">
        <f t="shared" si="719"/>
        <v>0</v>
      </c>
      <c r="CL660" s="99">
        <f>CL5</f>
        <v>1</v>
      </c>
      <c r="CM660" s="100"/>
      <c r="CN660" s="110"/>
      <c r="CO660" s="95">
        <f t="shared" si="720"/>
        <v>0</v>
      </c>
      <c r="CP660" s="15"/>
      <c r="CQ660" s="24">
        <f t="shared" si="746"/>
        <v>0</v>
      </c>
      <c r="CR660" s="5">
        <v>0</v>
      </c>
      <c r="CS660" s="63"/>
      <c r="CT660" s="15"/>
      <c r="CU660" s="13"/>
      <c r="CV660" s="98">
        <f t="shared" si="721"/>
        <v>0</v>
      </c>
      <c r="CW660" s="99">
        <f>CW5</f>
        <v>1</v>
      </c>
      <c r="CX660" s="100"/>
      <c r="CY660" s="110"/>
      <c r="CZ660" s="95">
        <f t="shared" si="722"/>
        <v>0</v>
      </c>
      <c r="DA660" s="15"/>
      <c r="DB660" s="24">
        <f t="shared" si="747"/>
        <v>0</v>
      </c>
      <c r="DC660" s="5">
        <v>0</v>
      </c>
      <c r="DD660" s="63"/>
      <c r="DE660" s="15"/>
      <c r="DF660" s="13"/>
      <c r="DG660" s="98">
        <f t="shared" si="723"/>
        <v>0</v>
      </c>
      <c r="DH660" s="99">
        <f>DH5</f>
        <v>1</v>
      </c>
      <c r="DI660" s="100"/>
      <c r="DJ660" s="110"/>
      <c r="DK660" s="95">
        <f t="shared" si="724"/>
        <v>0</v>
      </c>
      <c r="DL660" s="15"/>
      <c r="DM660" s="24">
        <f t="shared" si="748"/>
        <v>0</v>
      </c>
      <c r="DN660" s="5">
        <v>0</v>
      </c>
      <c r="DO660" s="63"/>
      <c r="DP660" s="15"/>
      <c r="DQ660" s="13"/>
      <c r="DR660" s="98">
        <f t="shared" si="725"/>
        <v>0</v>
      </c>
      <c r="DS660" s="99">
        <f>DS5</f>
        <v>1</v>
      </c>
      <c r="DT660" s="100"/>
      <c r="DU660" s="110"/>
      <c r="DV660" s="95">
        <f t="shared" si="726"/>
        <v>0</v>
      </c>
      <c r="DW660" s="15"/>
      <c r="DX660" s="24">
        <f t="shared" si="749"/>
        <v>0</v>
      </c>
      <c r="DY660" s="5">
        <v>0</v>
      </c>
      <c r="DZ660" s="63"/>
      <c r="EA660" s="15"/>
      <c r="EB660" s="13"/>
      <c r="EC660" s="98">
        <f t="shared" si="727"/>
        <v>0</v>
      </c>
      <c r="ED660" s="99">
        <f>ED5</f>
        <v>1</v>
      </c>
      <c r="EE660" s="100"/>
      <c r="EF660" s="110"/>
      <c r="EG660" s="95">
        <f t="shared" si="728"/>
        <v>0</v>
      </c>
      <c r="EH660" s="15"/>
      <c r="EI660" s="24">
        <f t="shared" si="750"/>
        <v>0</v>
      </c>
      <c r="EJ660" s="5">
        <v>0</v>
      </c>
      <c r="EK660" s="63"/>
      <c r="EL660" s="15"/>
      <c r="EM660" s="13"/>
      <c r="EN660" s="98">
        <f t="shared" si="729"/>
        <v>0</v>
      </c>
      <c r="EO660" s="99">
        <f>EO5</f>
        <v>1</v>
      </c>
      <c r="EP660" s="100"/>
      <c r="EQ660" s="110"/>
      <c r="ER660" s="95">
        <f t="shared" si="730"/>
        <v>0</v>
      </c>
      <c r="ES660" s="15"/>
      <c r="ET660" s="24">
        <f t="shared" si="751"/>
        <v>0</v>
      </c>
      <c r="EU660" s="5">
        <v>0</v>
      </c>
      <c r="EV660" s="63"/>
      <c r="EW660" s="15"/>
      <c r="EX660" s="13"/>
      <c r="EY660" s="98">
        <f t="shared" si="731"/>
        <v>0</v>
      </c>
      <c r="EZ660" s="99">
        <f>EZ5</f>
        <v>1</v>
      </c>
      <c r="FA660" s="100"/>
      <c r="FB660" s="110"/>
      <c r="FC660" s="95">
        <f t="shared" si="732"/>
        <v>0</v>
      </c>
      <c r="FD660" s="15"/>
      <c r="FE660" s="24">
        <f t="shared" si="752"/>
        <v>0</v>
      </c>
      <c r="FF660" s="5">
        <v>0</v>
      </c>
      <c r="FG660" s="63"/>
      <c r="FH660" s="15"/>
      <c r="FI660" s="13"/>
      <c r="FJ660" s="98">
        <f t="shared" si="733"/>
        <v>0</v>
      </c>
      <c r="FK660" s="99">
        <f>FK5</f>
        <v>1</v>
      </c>
      <c r="FL660" s="100"/>
      <c r="FM660" s="110"/>
      <c r="FN660" s="95">
        <f t="shared" si="734"/>
        <v>0</v>
      </c>
      <c r="FO660" s="15"/>
      <c r="FP660" s="24">
        <f t="shared" si="753"/>
        <v>0</v>
      </c>
      <c r="FQ660" s="5">
        <v>0</v>
      </c>
      <c r="FR660" s="8">
        <v>0</v>
      </c>
      <c r="FS660" s="84">
        <f t="shared" si="754"/>
        <v>5.14269</v>
      </c>
      <c r="FT660" s="85">
        <f t="shared" si="755"/>
        <v>3.8722399999999997</v>
      </c>
      <c r="FU660" s="85">
        <f t="shared" si="756"/>
        <v>500</v>
      </c>
      <c r="FV660" s="85">
        <f t="shared" si="757"/>
        <v>2.5728</v>
      </c>
      <c r="FW660" s="85">
        <f t="shared" si="758"/>
        <v>500</v>
      </c>
      <c r="FX660" s="85">
        <f t="shared" si="759"/>
        <v>4.8598420500000001</v>
      </c>
      <c r="FY660" s="85">
        <f t="shared" si="760"/>
        <v>500</v>
      </c>
      <c r="FZ660" s="85">
        <f t="shared" si="761"/>
        <v>500</v>
      </c>
      <c r="GA660" s="85">
        <f t="shared" si="762"/>
        <v>500</v>
      </c>
      <c r="GB660" s="85">
        <f t="shared" si="763"/>
        <v>500</v>
      </c>
      <c r="GC660" s="85">
        <f t="shared" si="764"/>
        <v>500</v>
      </c>
      <c r="GD660" s="85">
        <f t="shared" si="765"/>
        <v>500</v>
      </c>
      <c r="GE660" s="85">
        <f t="shared" si="766"/>
        <v>500</v>
      </c>
      <c r="GF660" s="85">
        <f t="shared" si="767"/>
        <v>500</v>
      </c>
      <c r="GG660" s="85">
        <f t="shared" si="768"/>
        <v>500</v>
      </c>
      <c r="GH660" s="101">
        <f t="shared" si="735"/>
        <v>4</v>
      </c>
      <c r="GI660" s="102">
        <f t="shared" si="736"/>
        <v>16.447572050000002</v>
      </c>
      <c r="GJ660" s="102">
        <f t="shared" si="737"/>
        <v>4.1118930125000004</v>
      </c>
      <c r="GK660" s="79">
        <f>ROW()</f>
        <v>660</v>
      </c>
    </row>
    <row r="661" spans="1:193" s="12" customFormat="1" ht="50.1" customHeight="1">
      <c r="A661" s="17">
        <f>ROW()</f>
        <v>661</v>
      </c>
      <c r="B661" s="32">
        <f t="shared" si="769"/>
        <v>655</v>
      </c>
      <c r="C661" s="33">
        <f t="shared" si="770"/>
        <v>655</v>
      </c>
      <c r="D661" s="31" t="s">
        <v>223</v>
      </c>
      <c r="E661" s="390">
        <f t="shared" si="738"/>
        <v>28.4053392</v>
      </c>
      <c r="F661" s="107">
        <f t="shared" si="704"/>
        <v>29.2319496</v>
      </c>
      <c r="G661" s="3">
        <v>0</v>
      </c>
      <c r="H661" s="4">
        <v>0</v>
      </c>
      <c r="I661" s="63"/>
      <c r="J661" s="15"/>
      <c r="K661" s="13"/>
      <c r="L661" s="98">
        <f t="shared" si="705"/>
        <v>1</v>
      </c>
      <c r="M661" s="99">
        <f>M5</f>
        <v>0.94499999999999995</v>
      </c>
      <c r="N661" s="100">
        <v>31.808</v>
      </c>
      <c r="O661" s="110">
        <v>86299</v>
      </c>
      <c r="P661" s="95">
        <f t="shared" si="706"/>
        <v>30.05856</v>
      </c>
      <c r="Q661" s="15"/>
      <c r="R661" s="24">
        <f t="shared" si="739"/>
        <v>2</v>
      </c>
      <c r="S661" s="25">
        <v>0</v>
      </c>
      <c r="T661" s="63"/>
      <c r="U661" s="15"/>
      <c r="V661" s="13"/>
      <c r="W661" s="98">
        <f t="shared" si="707"/>
        <v>0</v>
      </c>
      <c r="X661" s="99">
        <f>X5</f>
        <v>0.97</v>
      </c>
      <c r="Y661" s="100"/>
      <c r="Z661" s="110"/>
      <c r="AA661" s="95">
        <f t="shared" si="708"/>
        <v>0</v>
      </c>
      <c r="AB661" s="15"/>
      <c r="AC661" s="24">
        <f t="shared" si="740"/>
        <v>0</v>
      </c>
      <c r="AD661" s="5">
        <v>0</v>
      </c>
      <c r="AE661" s="63"/>
      <c r="AF661" s="15"/>
      <c r="AG661" s="13"/>
      <c r="AH661" s="98">
        <f t="shared" si="709"/>
        <v>0</v>
      </c>
      <c r="AI661" s="99">
        <f>AI5</f>
        <v>0.95499999999999996</v>
      </c>
      <c r="AJ661" s="100"/>
      <c r="AK661" s="110"/>
      <c r="AL661" s="95">
        <f t="shared" si="710"/>
        <v>0</v>
      </c>
      <c r="AM661" s="15"/>
      <c r="AN661" s="24">
        <f t="shared" si="741"/>
        <v>0</v>
      </c>
      <c r="AO661" s="5">
        <v>0</v>
      </c>
      <c r="AP661" s="63"/>
      <c r="AQ661" s="15"/>
      <c r="AR661" s="13"/>
      <c r="AS661" s="98">
        <f t="shared" si="711"/>
        <v>0</v>
      </c>
      <c r="AT661" s="99">
        <f>AT5</f>
        <v>0.96</v>
      </c>
      <c r="AU661" s="100"/>
      <c r="AV661" s="110"/>
      <c r="AW661" s="95">
        <f t="shared" si="712"/>
        <v>0</v>
      </c>
      <c r="AX661" s="15"/>
      <c r="AY661" s="24">
        <f t="shared" si="742"/>
        <v>0</v>
      </c>
      <c r="AZ661" s="5">
        <v>0</v>
      </c>
      <c r="BA661" s="63"/>
      <c r="BB661" s="15"/>
      <c r="BC661" s="13"/>
      <c r="BD661" s="98">
        <f t="shared" si="713"/>
        <v>0</v>
      </c>
      <c r="BE661" s="99">
        <f>BE5</f>
        <v>0.98</v>
      </c>
      <c r="BF661" s="100"/>
      <c r="BG661" s="110"/>
      <c r="BH661" s="95">
        <f t="shared" si="714"/>
        <v>0</v>
      </c>
      <c r="BI661" s="15"/>
      <c r="BJ661" s="24">
        <f t="shared" si="743"/>
        <v>0</v>
      </c>
      <c r="BK661" s="5">
        <v>0</v>
      </c>
      <c r="BL661" s="63"/>
      <c r="BM661" s="15"/>
      <c r="BN661" s="13"/>
      <c r="BO661" s="98">
        <f t="shared" si="715"/>
        <v>1</v>
      </c>
      <c r="BP661" s="99">
        <f>BP5</f>
        <v>0.94499999999999995</v>
      </c>
      <c r="BQ661" s="100">
        <v>30.05856</v>
      </c>
      <c r="BR661" s="110"/>
      <c r="BS661" s="95">
        <f t="shared" si="716"/>
        <v>28.4053392</v>
      </c>
      <c r="BT661" s="15"/>
      <c r="BU661" s="24">
        <f t="shared" si="744"/>
        <v>1</v>
      </c>
      <c r="BV661" s="5">
        <v>0</v>
      </c>
      <c r="BW661" s="63"/>
      <c r="BX661" s="15"/>
      <c r="BY661" s="13"/>
      <c r="BZ661" s="98">
        <f t="shared" si="717"/>
        <v>0</v>
      </c>
      <c r="CA661" s="99">
        <f>CA5</f>
        <v>1</v>
      </c>
      <c r="CB661" s="100"/>
      <c r="CC661" s="110"/>
      <c r="CD661" s="95">
        <f t="shared" si="718"/>
        <v>0</v>
      </c>
      <c r="CE661" s="15"/>
      <c r="CF661" s="24">
        <f t="shared" si="745"/>
        <v>0</v>
      </c>
      <c r="CG661" s="5">
        <v>0</v>
      </c>
      <c r="CH661" s="63"/>
      <c r="CI661" s="15"/>
      <c r="CJ661" s="13"/>
      <c r="CK661" s="98">
        <f t="shared" si="719"/>
        <v>0</v>
      </c>
      <c r="CL661" s="99">
        <f>CL5</f>
        <v>1</v>
      </c>
      <c r="CM661" s="100"/>
      <c r="CN661" s="110"/>
      <c r="CO661" s="95">
        <f t="shared" si="720"/>
        <v>0</v>
      </c>
      <c r="CP661" s="15"/>
      <c r="CQ661" s="24">
        <f t="shared" si="746"/>
        <v>0</v>
      </c>
      <c r="CR661" s="5">
        <v>0</v>
      </c>
      <c r="CS661" s="63"/>
      <c r="CT661" s="15"/>
      <c r="CU661" s="13"/>
      <c r="CV661" s="98">
        <f t="shared" si="721"/>
        <v>0</v>
      </c>
      <c r="CW661" s="99">
        <f>CW5</f>
        <v>1</v>
      </c>
      <c r="CX661" s="100"/>
      <c r="CY661" s="110"/>
      <c r="CZ661" s="95">
        <f t="shared" si="722"/>
        <v>0</v>
      </c>
      <c r="DA661" s="15"/>
      <c r="DB661" s="24">
        <f t="shared" si="747"/>
        <v>0</v>
      </c>
      <c r="DC661" s="5">
        <v>0</v>
      </c>
      <c r="DD661" s="63"/>
      <c r="DE661" s="15"/>
      <c r="DF661" s="13"/>
      <c r="DG661" s="98">
        <f t="shared" si="723"/>
        <v>0</v>
      </c>
      <c r="DH661" s="99">
        <f>DH5</f>
        <v>1</v>
      </c>
      <c r="DI661" s="100"/>
      <c r="DJ661" s="110"/>
      <c r="DK661" s="95">
        <f t="shared" si="724"/>
        <v>0</v>
      </c>
      <c r="DL661" s="15"/>
      <c r="DM661" s="24">
        <f t="shared" si="748"/>
        <v>0</v>
      </c>
      <c r="DN661" s="5">
        <v>0</v>
      </c>
      <c r="DO661" s="63"/>
      <c r="DP661" s="15"/>
      <c r="DQ661" s="13"/>
      <c r="DR661" s="98">
        <f t="shared" si="725"/>
        <v>0</v>
      </c>
      <c r="DS661" s="99">
        <f>DS5</f>
        <v>1</v>
      </c>
      <c r="DT661" s="100"/>
      <c r="DU661" s="110"/>
      <c r="DV661" s="95">
        <f t="shared" si="726"/>
        <v>0</v>
      </c>
      <c r="DW661" s="15"/>
      <c r="DX661" s="24">
        <f t="shared" si="749"/>
        <v>0</v>
      </c>
      <c r="DY661" s="5">
        <v>0</v>
      </c>
      <c r="DZ661" s="63"/>
      <c r="EA661" s="15"/>
      <c r="EB661" s="13"/>
      <c r="EC661" s="98">
        <f t="shared" si="727"/>
        <v>0</v>
      </c>
      <c r="ED661" s="99">
        <f>ED5</f>
        <v>1</v>
      </c>
      <c r="EE661" s="100"/>
      <c r="EF661" s="110"/>
      <c r="EG661" s="95">
        <f t="shared" si="728"/>
        <v>0</v>
      </c>
      <c r="EH661" s="15"/>
      <c r="EI661" s="24">
        <f t="shared" si="750"/>
        <v>0</v>
      </c>
      <c r="EJ661" s="5">
        <v>0</v>
      </c>
      <c r="EK661" s="63"/>
      <c r="EL661" s="15"/>
      <c r="EM661" s="13"/>
      <c r="EN661" s="98">
        <f t="shared" si="729"/>
        <v>0</v>
      </c>
      <c r="EO661" s="99">
        <f>EO5</f>
        <v>1</v>
      </c>
      <c r="EP661" s="100"/>
      <c r="EQ661" s="110"/>
      <c r="ER661" s="95">
        <f t="shared" si="730"/>
        <v>0</v>
      </c>
      <c r="ES661" s="15"/>
      <c r="ET661" s="24">
        <f t="shared" si="751"/>
        <v>0</v>
      </c>
      <c r="EU661" s="5">
        <v>0</v>
      </c>
      <c r="EV661" s="63"/>
      <c r="EW661" s="15"/>
      <c r="EX661" s="13"/>
      <c r="EY661" s="98">
        <f t="shared" si="731"/>
        <v>0</v>
      </c>
      <c r="EZ661" s="99">
        <f>EZ5</f>
        <v>1</v>
      </c>
      <c r="FA661" s="100"/>
      <c r="FB661" s="110"/>
      <c r="FC661" s="95">
        <f t="shared" si="732"/>
        <v>0</v>
      </c>
      <c r="FD661" s="15"/>
      <c r="FE661" s="24">
        <f t="shared" si="752"/>
        <v>0</v>
      </c>
      <c r="FF661" s="5">
        <v>0</v>
      </c>
      <c r="FG661" s="63"/>
      <c r="FH661" s="15"/>
      <c r="FI661" s="13"/>
      <c r="FJ661" s="98">
        <f t="shared" si="733"/>
        <v>0</v>
      </c>
      <c r="FK661" s="99">
        <f>FK5</f>
        <v>1</v>
      </c>
      <c r="FL661" s="100"/>
      <c r="FM661" s="110"/>
      <c r="FN661" s="95">
        <f t="shared" si="734"/>
        <v>0</v>
      </c>
      <c r="FO661" s="15"/>
      <c r="FP661" s="24">
        <f t="shared" si="753"/>
        <v>0</v>
      </c>
      <c r="FQ661" s="5">
        <v>0</v>
      </c>
      <c r="FR661" s="8">
        <v>0</v>
      </c>
      <c r="FS661" s="84">
        <f t="shared" si="754"/>
        <v>30.05856</v>
      </c>
      <c r="FT661" s="85">
        <f t="shared" si="755"/>
        <v>500</v>
      </c>
      <c r="FU661" s="85">
        <f t="shared" si="756"/>
        <v>500</v>
      </c>
      <c r="FV661" s="85">
        <f t="shared" si="757"/>
        <v>500</v>
      </c>
      <c r="FW661" s="85">
        <f t="shared" si="758"/>
        <v>500</v>
      </c>
      <c r="FX661" s="85">
        <f t="shared" si="759"/>
        <v>28.4053392</v>
      </c>
      <c r="FY661" s="85">
        <f t="shared" si="760"/>
        <v>500</v>
      </c>
      <c r="FZ661" s="85">
        <f t="shared" si="761"/>
        <v>500</v>
      </c>
      <c r="GA661" s="85">
        <f t="shared" si="762"/>
        <v>500</v>
      </c>
      <c r="GB661" s="85">
        <f t="shared" si="763"/>
        <v>500</v>
      </c>
      <c r="GC661" s="85">
        <f t="shared" si="764"/>
        <v>500</v>
      </c>
      <c r="GD661" s="85">
        <f t="shared" si="765"/>
        <v>500</v>
      </c>
      <c r="GE661" s="85">
        <f t="shared" si="766"/>
        <v>500</v>
      </c>
      <c r="GF661" s="85">
        <f t="shared" si="767"/>
        <v>500</v>
      </c>
      <c r="GG661" s="85">
        <f t="shared" si="768"/>
        <v>500</v>
      </c>
      <c r="GH661" s="101">
        <f t="shared" si="735"/>
        <v>2</v>
      </c>
      <c r="GI661" s="102">
        <f t="shared" si="736"/>
        <v>58.4638992</v>
      </c>
      <c r="GJ661" s="102">
        <f t="shared" si="737"/>
        <v>29.2319496</v>
      </c>
      <c r="GK661" s="79">
        <f>ROW()</f>
        <v>661</v>
      </c>
    </row>
    <row r="662" spans="1:193" s="12" customFormat="1" ht="50.1" customHeight="1">
      <c r="A662" s="17">
        <f>ROW()</f>
        <v>662</v>
      </c>
      <c r="B662" s="32">
        <f t="shared" si="769"/>
        <v>656</v>
      </c>
      <c r="C662" s="33">
        <f t="shared" si="770"/>
        <v>656</v>
      </c>
      <c r="D662" s="31" t="s">
        <v>224</v>
      </c>
      <c r="E662" s="390">
        <f t="shared" si="738"/>
        <v>16.987121549999994</v>
      </c>
      <c r="F662" s="107">
        <f t="shared" si="704"/>
        <v>17.481455774999993</v>
      </c>
      <c r="G662" s="3">
        <v>0</v>
      </c>
      <c r="H662" s="4">
        <v>0</v>
      </c>
      <c r="I662" s="63"/>
      <c r="J662" s="15"/>
      <c r="K662" s="13"/>
      <c r="L662" s="98">
        <f t="shared" si="705"/>
        <v>1</v>
      </c>
      <c r="M662" s="99">
        <f>M5</f>
        <v>0.94499999999999995</v>
      </c>
      <c r="N662" s="100">
        <v>19.021999999999998</v>
      </c>
      <c r="O662" s="110">
        <v>84089</v>
      </c>
      <c r="P662" s="95">
        <f t="shared" si="706"/>
        <v>17.975789999999996</v>
      </c>
      <c r="Q662" s="15"/>
      <c r="R662" s="24">
        <f t="shared" si="739"/>
        <v>2</v>
      </c>
      <c r="S662" s="25">
        <v>0</v>
      </c>
      <c r="T662" s="63"/>
      <c r="U662" s="15"/>
      <c r="V662" s="13"/>
      <c r="W662" s="98">
        <f t="shared" si="707"/>
        <v>0</v>
      </c>
      <c r="X662" s="99">
        <f>X5</f>
        <v>0.97</v>
      </c>
      <c r="Y662" s="100"/>
      <c r="Z662" s="110"/>
      <c r="AA662" s="95">
        <f t="shared" si="708"/>
        <v>0</v>
      </c>
      <c r="AB662" s="15"/>
      <c r="AC662" s="24">
        <f t="shared" si="740"/>
        <v>0</v>
      </c>
      <c r="AD662" s="5">
        <v>0</v>
      </c>
      <c r="AE662" s="63"/>
      <c r="AF662" s="15"/>
      <c r="AG662" s="13"/>
      <c r="AH662" s="98">
        <f t="shared" si="709"/>
        <v>0</v>
      </c>
      <c r="AI662" s="99">
        <f>AI5</f>
        <v>0.95499999999999996</v>
      </c>
      <c r="AJ662" s="100"/>
      <c r="AK662" s="110"/>
      <c r="AL662" s="95">
        <f t="shared" si="710"/>
        <v>0</v>
      </c>
      <c r="AM662" s="15"/>
      <c r="AN662" s="24">
        <f t="shared" si="741"/>
        <v>0</v>
      </c>
      <c r="AO662" s="5">
        <v>0</v>
      </c>
      <c r="AP662" s="63"/>
      <c r="AQ662" s="15"/>
      <c r="AR662" s="13"/>
      <c r="AS662" s="98">
        <f t="shared" si="711"/>
        <v>0</v>
      </c>
      <c r="AT662" s="99">
        <f>AT5</f>
        <v>0.96</v>
      </c>
      <c r="AU662" s="100"/>
      <c r="AV662" s="110"/>
      <c r="AW662" s="95">
        <f t="shared" si="712"/>
        <v>0</v>
      </c>
      <c r="AX662" s="15"/>
      <c r="AY662" s="24">
        <f t="shared" si="742"/>
        <v>0</v>
      </c>
      <c r="AZ662" s="5">
        <v>0</v>
      </c>
      <c r="BA662" s="63"/>
      <c r="BB662" s="15"/>
      <c r="BC662" s="13"/>
      <c r="BD662" s="98">
        <f t="shared" si="713"/>
        <v>0</v>
      </c>
      <c r="BE662" s="99">
        <f>BE5</f>
        <v>0.98</v>
      </c>
      <c r="BF662" s="100"/>
      <c r="BG662" s="110"/>
      <c r="BH662" s="95">
        <f t="shared" si="714"/>
        <v>0</v>
      </c>
      <c r="BI662" s="15"/>
      <c r="BJ662" s="24">
        <f t="shared" si="743"/>
        <v>0</v>
      </c>
      <c r="BK662" s="5">
        <v>0</v>
      </c>
      <c r="BL662" s="63"/>
      <c r="BM662" s="15"/>
      <c r="BN662" s="13"/>
      <c r="BO662" s="98">
        <f t="shared" si="715"/>
        <v>1</v>
      </c>
      <c r="BP662" s="99">
        <f>BP5</f>
        <v>0.94499999999999995</v>
      </c>
      <c r="BQ662" s="100">
        <v>17.975789999999996</v>
      </c>
      <c r="BR662" s="110"/>
      <c r="BS662" s="95">
        <f t="shared" si="716"/>
        <v>16.987121549999994</v>
      </c>
      <c r="BT662" s="15"/>
      <c r="BU662" s="24">
        <f t="shared" si="744"/>
        <v>1</v>
      </c>
      <c r="BV662" s="5">
        <v>0</v>
      </c>
      <c r="BW662" s="63"/>
      <c r="BX662" s="15"/>
      <c r="BY662" s="13"/>
      <c r="BZ662" s="98">
        <f t="shared" si="717"/>
        <v>0</v>
      </c>
      <c r="CA662" s="99">
        <f>CA5</f>
        <v>1</v>
      </c>
      <c r="CB662" s="100"/>
      <c r="CC662" s="110"/>
      <c r="CD662" s="95">
        <f t="shared" si="718"/>
        <v>0</v>
      </c>
      <c r="CE662" s="15"/>
      <c r="CF662" s="24">
        <f t="shared" si="745"/>
        <v>0</v>
      </c>
      <c r="CG662" s="5">
        <v>0</v>
      </c>
      <c r="CH662" s="63"/>
      <c r="CI662" s="15"/>
      <c r="CJ662" s="13"/>
      <c r="CK662" s="98">
        <f t="shared" si="719"/>
        <v>0</v>
      </c>
      <c r="CL662" s="99">
        <f>CL5</f>
        <v>1</v>
      </c>
      <c r="CM662" s="100"/>
      <c r="CN662" s="110"/>
      <c r="CO662" s="95">
        <f t="shared" si="720"/>
        <v>0</v>
      </c>
      <c r="CP662" s="15"/>
      <c r="CQ662" s="24">
        <f t="shared" si="746"/>
        <v>0</v>
      </c>
      <c r="CR662" s="5">
        <v>0</v>
      </c>
      <c r="CS662" s="63"/>
      <c r="CT662" s="15"/>
      <c r="CU662" s="13"/>
      <c r="CV662" s="98">
        <f t="shared" si="721"/>
        <v>0</v>
      </c>
      <c r="CW662" s="99">
        <f>CW5</f>
        <v>1</v>
      </c>
      <c r="CX662" s="100"/>
      <c r="CY662" s="110"/>
      <c r="CZ662" s="95">
        <f t="shared" si="722"/>
        <v>0</v>
      </c>
      <c r="DA662" s="15"/>
      <c r="DB662" s="24">
        <f t="shared" si="747"/>
        <v>0</v>
      </c>
      <c r="DC662" s="5">
        <v>0</v>
      </c>
      <c r="DD662" s="63"/>
      <c r="DE662" s="15"/>
      <c r="DF662" s="13"/>
      <c r="DG662" s="98">
        <f t="shared" si="723"/>
        <v>0</v>
      </c>
      <c r="DH662" s="99">
        <f>DH5</f>
        <v>1</v>
      </c>
      <c r="DI662" s="100"/>
      <c r="DJ662" s="110"/>
      <c r="DK662" s="95">
        <f t="shared" si="724"/>
        <v>0</v>
      </c>
      <c r="DL662" s="15"/>
      <c r="DM662" s="24">
        <f t="shared" si="748"/>
        <v>0</v>
      </c>
      <c r="DN662" s="5">
        <v>0</v>
      </c>
      <c r="DO662" s="63"/>
      <c r="DP662" s="15"/>
      <c r="DQ662" s="13"/>
      <c r="DR662" s="98">
        <f t="shared" si="725"/>
        <v>0</v>
      </c>
      <c r="DS662" s="99">
        <f>DS5</f>
        <v>1</v>
      </c>
      <c r="DT662" s="100"/>
      <c r="DU662" s="110"/>
      <c r="DV662" s="95">
        <f t="shared" si="726"/>
        <v>0</v>
      </c>
      <c r="DW662" s="15"/>
      <c r="DX662" s="24">
        <f t="shared" si="749"/>
        <v>0</v>
      </c>
      <c r="DY662" s="5">
        <v>0</v>
      </c>
      <c r="DZ662" s="63"/>
      <c r="EA662" s="15"/>
      <c r="EB662" s="13"/>
      <c r="EC662" s="98">
        <f t="shared" si="727"/>
        <v>0</v>
      </c>
      <c r="ED662" s="99">
        <f>ED5</f>
        <v>1</v>
      </c>
      <c r="EE662" s="100"/>
      <c r="EF662" s="110"/>
      <c r="EG662" s="95">
        <f t="shared" si="728"/>
        <v>0</v>
      </c>
      <c r="EH662" s="15"/>
      <c r="EI662" s="24">
        <f t="shared" si="750"/>
        <v>0</v>
      </c>
      <c r="EJ662" s="5">
        <v>0</v>
      </c>
      <c r="EK662" s="63"/>
      <c r="EL662" s="15"/>
      <c r="EM662" s="13"/>
      <c r="EN662" s="98">
        <f t="shared" si="729"/>
        <v>0</v>
      </c>
      <c r="EO662" s="99">
        <f>EO5</f>
        <v>1</v>
      </c>
      <c r="EP662" s="100"/>
      <c r="EQ662" s="110"/>
      <c r="ER662" s="95">
        <f t="shared" si="730"/>
        <v>0</v>
      </c>
      <c r="ES662" s="15"/>
      <c r="ET662" s="24">
        <f t="shared" si="751"/>
        <v>0</v>
      </c>
      <c r="EU662" s="5">
        <v>0</v>
      </c>
      <c r="EV662" s="63"/>
      <c r="EW662" s="15"/>
      <c r="EX662" s="13"/>
      <c r="EY662" s="98">
        <f t="shared" si="731"/>
        <v>0</v>
      </c>
      <c r="EZ662" s="99">
        <f>EZ5</f>
        <v>1</v>
      </c>
      <c r="FA662" s="100"/>
      <c r="FB662" s="110"/>
      <c r="FC662" s="95">
        <f t="shared" si="732"/>
        <v>0</v>
      </c>
      <c r="FD662" s="15"/>
      <c r="FE662" s="24">
        <f t="shared" si="752"/>
        <v>0</v>
      </c>
      <c r="FF662" s="5">
        <v>0</v>
      </c>
      <c r="FG662" s="63"/>
      <c r="FH662" s="15"/>
      <c r="FI662" s="13"/>
      <c r="FJ662" s="98">
        <f t="shared" si="733"/>
        <v>0</v>
      </c>
      <c r="FK662" s="99">
        <f>FK5</f>
        <v>1</v>
      </c>
      <c r="FL662" s="100"/>
      <c r="FM662" s="110"/>
      <c r="FN662" s="95">
        <f t="shared" si="734"/>
        <v>0</v>
      </c>
      <c r="FO662" s="15"/>
      <c r="FP662" s="24">
        <f t="shared" si="753"/>
        <v>0</v>
      </c>
      <c r="FQ662" s="5">
        <v>0</v>
      </c>
      <c r="FR662" s="8">
        <v>0</v>
      </c>
      <c r="FS662" s="84">
        <f t="shared" si="754"/>
        <v>17.975789999999996</v>
      </c>
      <c r="FT662" s="85">
        <f t="shared" si="755"/>
        <v>500</v>
      </c>
      <c r="FU662" s="85">
        <f t="shared" si="756"/>
        <v>500</v>
      </c>
      <c r="FV662" s="85">
        <f t="shared" si="757"/>
        <v>500</v>
      </c>
      <c r="FW662" s="85">
        <f t="shared" si="758"/>
        <v>500</v>
      </c>
      <c r="FX662" s="85">
        <f t="shared" si="759"/>
        <v>16.987121549999994</v>
      </c>
      <c r="FY662" s="85">
        <f t="shared" si="760"/>
        <v>500</v>
      </c>
      <c r="FZ662" s="85">
        <f t="shared" si="761"/>
        <v>500</v>
      </c>
      <c r="GA662" s="85">
        <f t="shared" si="762"/>
        <v>500</v>
      </c>
      <c r="GB662" s="85">
        <f t="shared" si="763"/>
        <v>500</v>
      </c>
      <c r="GC662" s="85">
        <f t="shared" si="764"/>
        <v>500</v>
      </c>
      <c r="GD662" s="85">
        <f t="shared" si="765"/>
        <v>500</v>
      </c>
      <c r="GE662" s="85">
        <f t="shared" si="766"/>
        <v>500</v>
      </c>
      <c r="GF662" s="85">
        <f t="shared" si="767"/>
        <v>500</v>
      </c>
      <c r="GG662" s="85">
        <f t="shared" si="768"/>
        <v>500</v>
      </c>
      <c r="GH662" s="101">
        <f t="shared" si="735"/>
        <v>2</v>
      </c>
      <c r="GI662" s="102">
        <f t="shared" si="736"/>
        <v>34.962911549999987</v>
      </c>
      <c r="GJ662" s="102">
        <f t="shared" si="737"/>
        <v>17.481455774999993</v>
      </c>
      <c r="GK662" s="79">
        <f>ROW()</f>
        <v>662</v>
      </c>
    </row>
    <row r="663" spans="1:193" s="12" customFormat="1" ht="50.1" customHeight="1">
      <c r="A663" s="17">
        <f>ROW()</f>
        <v>663</v>
      </c>
      <c r="B663" s="32">
        <f t="shared" si="769"/>
        <v>657</v>
      </c>
      <c r="C663" s="33">
        <f t="shared" si="770"/>
        <v>657</v>
      </c>
      <c r="D663" s="31" t="s">
        <v>225</v>
      </c>
      <c r="E663" s="390">
        <f t="shared" si="738"/>
        <v>0.80639999999999989</v>
      </c>
      <c r="F663" s="107">
        <f t="shared" si="704"/>
        <v>0.80639999999999989</v>
      </c>
      <c r="G663" s="3">
        <v>0</v>
      </c>
      <c r="H663" s="4">
        <v>0</v>
      </c>
      <c r="I663" s="63"/>
      <c r="J663" s="15"/>
      <c r="K663" s="13"/>
      <c r="L663" s="98">
        <f t="shared" si="705"/>
        <v>0</v>
      </c>
      <c r="M663" s="99">
        <f>M5</f>
        <v>0.94499999999999995</v>
      </c>
      <c r="N663" s="100"/>
      <c r="O663" s="110" t="s">
        <v>247</v>
      </c>
      <c r="P663" s="95">
        <f t="shared" si="706"/>
        <v>0</v>
      </c>
      <c r="Q663" s="15"/>
      <c r="R663" s="24">
        <f t="shared" si="739"/>
        <v>0</v>
      </c>
      <c r="S663" s="25">
        <v>0</v>
      </c>
      <c r="T663" s="63"/>
      <c r="U663" s="15"/>
      <c r="V663" s="13"/>
      <c r="W663" s="98">
        <f t="shared" si="707"/>
        <v>0</v>
      </c>
      <c r="X663" s="99">
        <f>X5</f>
        <v>0.97</v>
      </c>
      <c r="Y663" s="100"/>
      <c r="Z663" s="110"/>
      <c r="AA663" s="95">
        <f t="shared" si="708"/>
        <v>0</v>
      </c>
      <c r="AB663" s="15"/>
      <c r="AC663" s="24">
        <f t="shared" si="740"/>
        <v>0</v>
      </c>
      <c r="AD663" s="5">
        <v>0</v>
      </c>
      <c r="AE663" s="63"/>
      <c r="AF663" s="15"/>
      <c r="AG663" s="13"/>
      <c r="AH663" s="98">
        <f t="shared" si="709"/>
        <v>0</v>
      </c>
      <c r="AI663" s="99">
        <f>AI5</f>
        <v>0.95499999999999996</v>
      </c>
      <c r="AJ663" s="100"/>
      <c r="AK663" s="110"/>
      <c r="AL663" s="95">
        <f t="shared" si="710"/>
        <v>0</v>
      </c>
      <c r="AM663" s="15"/>
      <c r="AN663" s="24">
        <f t="shared" si="741"/>
        <v>0</v>
      </c>
      <c r="AO663" s="5">
        <v>0</v>
      </c>
      <c r="AP663" s="63"/>
      <c r="AQ663" s="15"/>
      <c r="AR663" s="13"/>
      <c r="AS663" s="98">
        <f t="shared" si="711"/>
        <v>1</v>
      </c>
      <c r="AT663" s="99">
        <f>AT5</f>
        <v>0.96</v>
      </c>
      <c r="AU663" s="100">
        <v>0.84</v>
      </c>
      <c r="AV663" s="110"/>
      <c r="AW663" s="95">
        <f t="shared" si="712"/>
        <v>0.80639999999999989</v>
      </c>
      <c r="AX663" s="15"/>
      <c r="AY663" s="24">
        <f t="shared" si="742"/>
        <v>1</v>
      </c>
      <c r="AZ663" s="5">
        <v>0</v>
      </c>
      <c r="BA663" s="63"/>
      <c r="BB663" s="15"/>
      <c r="BC663" s="13"/>
      <c r="BD663" s="98">
        <f t="shared" si="713"/>
        <v>0</v>
      </c>
      <c r="BE663" s="99">
        <f>BE5</f>
        <v>0.98</v>
      </c>
      <c r="BF663" s="100"/>
      <c r="BG663" s="110"/>
      <c r="BH663" s="95">
        <f t="shared" si="714"/>
        <v>0</v>
      </c>
      <c r="BI663" s="15"/>
      <c r="BJ663" s="24">
        <f t="shared" si="743"/>
        <v>0</v>
      </c>
      <c r="BK663" s="5">
        <v>0</v>
      </c>
      <c r="BL663" s="63"/>
      <c r="BM663" s="15"/>
      <c r="BN663" s="13"/>
      <c r="BO663" s="98">
        <f t="shared" si="715"/>
        <v>0</v>
      </c>
      <c r="BP663" s="99">
        <f>BP5</f>
        <v>0.94499999999999995</v>
      </c>
      <c r="BQ663" s="100"/>
      <c r="BR663" s="110"/>
      <c r="BS663" s="95">
        <f t="shared" si="716"/>
        <v>0</v>
      </c>
      <c r="BT663" s="15"/>
      <c r="BU663" s="24">
        <f t="shared" si="744"/>
        <v>0</v>
      </c>
      <c r="BV663" s="5">
        <v>0</v>
      </c>
      <c r="BW663" s="63"/>
      <c r="BX663" s="15"/>
      <c r="BY663" s="13"/>
      <c r="BZ663" s="98">
        <f t="shared" si="717"/>
        <v>0</v>
      </c>
      <c r="CA663" s="99">
        <f>CA5</f>
        <v>1</v>
      </c>
      <c r="CB663" s="100"/>
      <c r="CC663" s="110"/>
      <c r="CD663" s="95">
        <f t="shared" si="718"/>
        <v>0</v>
      </c>
      <c r="CE663" s="15"/>
      <c r="CF663" s="24">
        <f t="shared" si="745"/>
        <v>0</v>
      </c>
      <c r="CG663" s="5">
        <v>0</v>
      </c>
      <c r="CH663" s="63"/>
      <c r="CI663" s="15"/>
      <c r="CJ663" s="13"/>
      <c r="CK663" s="98">
        <f t="shared" si="719"/>
        <v>0</v>
      </c>
      <c r="CL663" s="99">
        <f>CL5</f>
        <v>1</v>
      </c>
      <c r="CM663" s="100"/>
      <c r="CN663" s="110"/>
      <c r="CO663" s="95">
        <f t="shared" si="720"/>
        <v>0</v>
      </c>
      <c r="CP663" s="15"/>
      <c r="CQ663" s="24">
        <f t="shared" si="746"/>
        <v>0</v>
      </c>
      <c r="CR663" s="5">
        <v>0</v>
      </c>
      <c r="CS663" s="63"/>
      <c r="CT663" s="15"/>
      <c r="CU663" s="13"/>
      <c r="CV663" s="98">
        <f t="shared" si="721"/>
        <v>0</v>
      </c>
      <c r="CW663" s="99">
        <f>CW5</f>
        <v>1</v>
      </c>
      <c r="CX663" s="100"/>
      <c r="CY663" s="110"/>
      <c r="CZ663" s="95">
        <f t="shared" si="722"/>
        <v>0</v>
      </c>
      <c r="DA663" s="15"/>
      <c r="DB663" s="24">
        <f t="shared" si="747"/>
        <v>0</v>
      </c>
      <c r="DC663" s="5">
        <v>0</v>
      </c>
      <c r="DD663" s="63"/>
      <c r="DE663" s="15"/>
      <c r="DF663" s="13"/>
      <c r="DG663" s="98">
        <f t="shared" si="723"/>
        <v>0</v>
      </c>
      <c r="DH663" s="99">
        <f>DH5</f>
        <v>1</v>
      </c>
      <c r="DI663" s="100"/>
      <c r="DJ663" s="110"/>
      <c r="DK663" s="95">
        <f t="shared" si="724"/>
        <v>0</v>
      </c>
      <c r="DL663" s="15"/>
      <c r="DM663" s="24">
        <f t="shared" si="748"/>
        <v>0</v>
      </c>
      <c r="DN663" s="5">
        <v>0</v>
      </c>
      <c r="DO663" s="63"/>
      <c r="DP663" s="15"/>
      <c r="DQ663" s="13"/>
      <c r="DR663" s="98">
        <f t="shared" si="725"/>
        <v>0</v>
      </c>
      <c r="DS663" s="99">
        <f>DS5</f>
        <v>1</v>
      </c>
      <c r="DT663" s="100"/>
      <c r="DU663" s="110"/>
      <c r="DV663" s="95">
        <f t="shared" si="726"/>
        <v>0</v>
      </c>
      <c r="DW663" s="15"/>
      <c r="DX663" s="24">
        <f t="shared" si="749"/>
        <v>0</v>
      </c>
      <c r="DY663" s="5">
        <v>0</v>
      </c>
      <c r="DZ663" s="63"/>
      <c r="EA663" s="15"/>
      <c r="EB663" s="13"/>
      <c r="EC663" s="98">
        <f t="shared" si="727"/>
        <v>0</v>
      </c>
      <c r="ED663" s="99">
        <f>ED5</f>
        <v>1</v>
      </c>
      <c r="EE663" s="100"/>
      <c r="EF663" s="110"/>
      <c r="EG663" s="95">
        <f t="shared" si="728"/>
        <v>0</v>
      </c>
      <c r="EH663" s="15"/>
      <c r="EI663" s="24">
        <f t="shared" si="750"/>
        <v>0</v>
      </c>
      <c r="EJ663" s="5">
        <v>0</v>
      </c>
      <c r="EK663" s="63"/>
      <c r="EL663" s="15"/>
      <c r="EM663" s="13"/>
      <c r="EN663" s="98">
        <f t="shared" si="729"/>
        <v>0</v>
      </c>
      <c r="EO663" s="99">
        <f>EO5</f>
        <v>1</v>
      </c>
      <c r="EP663" s="100"/>
      <c r="EQ663" s="110"/>
      <c r="ER663" s="95">
        <f t="shared" si="730"/>
        <v>0</v>
      </c>
      <c r="ES663" s="15"/>
      <c r="ET663" s="24">
        <f t="shared" si="751"/>
        <v>0</v>
      </c>
      <c r="EU663" s="5">
        <v>0</v>
      </c>
      <c r="EV663" s="63"/>
      <c r="EW663" s="15"/>
      <c r="EX663" s="13"/>
      <c r="EY663" s="98">
        <f t="shared" si="731"/>
        <v>0</v>
      </c>
      <c r="EZ663" s="99">
        <f>EZ5</f>
        <v>1</v>
      </c>
      <c r="FA663" s="100"/>
      <c r="FB663" s="110"/>
      <c r="FC663" s="95">
        <f t="shared" si="732"/>
        <v>0</v>
      </c>
      <c r="FD663" s="15"/>
      <c r="FE663" s="24">
        <f t="shared" si="752"/>
        <v>0</v>
      </c>
      <c r="FF663" s="5">
        <v>0</v>
      </c>
      <c r="FG663" s="63"/>
      <c r="FH663" s="15"/>
      <c r="FI663" s="13"/>
      <c r="FJ663" s="98">
        <f t="shared" si="733"/>
        <v>0</v>
      </c>
      <c r="FK663" s="99">
        <f>FK5</f>
        <v>1</v>
      </c>
      <c r="FL663" s="100"/>
      <c r="FM663" s="110"/>
      <c r="FN663" s="95">
        <f t="shared" si="734"/>
        <v>0</v>
      </c>
      <c r="FO663" s="15"/>
      <c r="FP663" s="24">
        <f t="shared" si="753"/>
        <v>0</v>
      </c>
      <c r="FQ663" s="5">
        <v>0</v>
      </c>
      <c r="FR663" s="8">
        <v>0</v>
      </c>
      <c r="FS663" s="84">
        <f t="shared" si="754"/>
        <v>500</v>
      </c>
      <c r="FT663" s="85">
        <f t="shared" si="755"/>
        <v>500</v>
      </c>
      <c r="FU663" s="85">
        <f t="shared" si="756"/>
        <v>500</v>
      </c>
      <c r="FV663" s="85">
        <f t="shared" si="757"/>
        <v>0.80639999999999989</v>
      </c>
      <c r="FW663" s="85">
        <f t="shared" si="758"/>
        <v>500</v>
      </c>
      <c r="FX663" s="85">
        <f t="shared" si="759"/>
        <v>500</v>
      </c>
      <c r="FY663" s="85">
        <f t="shared" si="760"/>
        <v>500</v>
      </c>
      <c r="FZ663" s="85">
        <f t="shared" si="761"/>
        <v>500</v>
      </c>
      <c r="GA663" s="85">
        <f t="shared" si="762"/>
        <v>500</v>
      </c>
      <c r="GB663" s="85">
        <f t="shared" si="763"/>
        <v>500</v>
      </c>
      <c r="GC663" s="85">
        <f t="shared" si="764"/>
        <v>500</v>
      </c>
      <c r="GD663" s="85">
        <f t="shared" si="765"/>
        <v>500</v>
      </c>
      <c r="GE663" s="85">
        <f t="shared" si="766"/>
        <v>500</v>
      </c>
      <c r="GF663" s="85">
        <f t="shared" si="767"/>
        <v>500</v>
      </c>
      <c r="GG663" s="85">
        <f t="shared" si="768"/>
        <v>500</v>
      </c>
      <c r="GH663" s="101">
        <f t="shared" si="735"/>
        <v>1</v>
      </c>
      <c r="GI663" s="102">
        <f t="shared" si="736"/>
        <v>0.80639999999999989</v>
      </c>
      <c r="GJ663" s="102">
        <f t="shared" si="737"/>
        <v>0.80639999999999989</v>
      </c>
      <c r="GK663" s="79">
        <f>ROW()</f>
        <v>663</v>
      </c>
    </row>
    <row r="664" spans="1:193" s="12" customFormat="1" ht="50.1" customHeight="1">
      <c r="A664" s="17">
        <f>ROW()</f>
        <v>664</v>
      </c>
      <c r="B664" s="32">
        <f t="shared" si="769"/>
        <v>658</v>
      </c>
      <c r="C664" s="33">
        <f t="shared" si="770"/>
        <v>658</v>
      </c>
      <c r="D664" s="31" t="s">
        <v>226</v>
      </c>
      <c r="E664" s="390">
        <f t="shared" si="738"/>
        <v>0.12502349999999998</v>
      </c>
      <c r="F664" s="107">
        <f t="shared" si="704"/>
        <v>0.12866174999999999</v>
      </c>
      <c r="G664" s="3">
        <v>0</v>
      </c>
      <c r="H664" s="4">
        <v>0</v>
      </c>
      <c r="I664" s="63"/>
      <c r="J664" s="15"/>
      <c r="K664" s="13"/>
      <c r="L664" s="98">
        <f t="shared" si="705"/>
        <v>1</v>
      </c>
      <c r="M664" s="99">
        <f>M5</f>
        <v>0.94499999999999995</v>
      </c>
      <c r="N664" s="100">
        <v>0.14000000000000001</v>
      </c>
      <c r="O664" s="110">
        <v>422092</v>
      </c>
      <c r="P664" s="95">
        <f t="shared" si="706"/>
        <v>0.1323</v>
      </c>
      <c r="Q664" s="15"/>
      <c r="R664" s="24">
        <f t="shared" si="739"/>
        <v>2</v>
      </c>
      <c r="S664" s="25">
        <v>0</v>
      </c>
      <c r="T664" s="63"/>
      <c r="U664" s="15"/>
      <c r="V664" s="13"/>
      <c r="W664" s="98">
        <f t="shared" si="707"/>
        <v>0</v>
      </c>
      <c r="X664" s="99">
        <f>X5</f>
        <v>0.97</v>
      </c>
      <c r="Y664" s="100"/>
      <c r="Z664" s="110"/>
      <c r="AA664" s="95">
        <f t="shared" si="708"/>
        <v>0</v>
      </c>
      <c r="AB664" s="15"/>
      <c r="AC664" s="24">
        <f t="shared" si="740"/>
        <v>0</v>
      </c>
      <c r="AD664" s="5">
        <v>0</v>
      </c>
      <c r="AE664" s="63"/>
      <c r="AF664" s="15"/>
      <c r="AG664" s="13"/>
      <c r="AH664" s="98">
        <f t="shared" si="709"/>
        <v>0</v>
      </c>
      <c r="AI664" s="99">
        <f>AI5</f>
        <v>0.95499999999999996</v>
      </c>
      <c r="AJ664" s="100"/>
      <c r="AK664" s="110"/>
      <c r="AL664" s="95">
        <f t="shared" si="710"/>
        <v>0</v>
      </c>
      <c r="AM664" s="15"/>
      <c r="AN664" s="24">
        <f t="shared" si="741"/>
        <v>0</v>
      </c>
      <c r="AO664" s="5">
        <v>0</v>
      </c>
      <c r="AP664" s="63"/>
      <c r="AQ664" s="15"/>
      <c r="AR664" s="13"/>
      <c r="AS664" s="98">
        <f t="shared" si="711"/>
        <v>0</v>
      </c>
      <c r="AT664" s="99">
        <f>AT5</f>
        <v>0.96</v>
      </c>
      <c r="AU664" s="100"/>
      <c r="AV664" s="110"/>
      <c r="AW664" s="95">
        <f t="shared" si="712"/>
        <v>0</v>
      </c>
      <c r="AX664" s="15"/>
      <c r="AY664" s="24">
        <f t="shared" si="742"/>
        <v>0</v>
      </c>
      <c r="AZ664" s="5">
        <v>0</v>
      </c>
      <c r="BA664" s="63"/>
      <c r="BB664" s="15"/>
      <c r="BC664" s="13"/>
      <c r="BD664" s="98">
        <f t="shared" si="713"/>
        <v>0</v>
      </c>
      <c r="BE664" s="99">
        <f>BE5</f>
        <v>0.98</v>
      </c>
      <c r="BF664" s="100"/>
      <c r="BG664" s="110"/>
      <c r="BH664" s="95">
        <f t="shared" si="714"/>
        <v>0</v>
      </c>
      <c r="BI664" s="15"/>
      <c r="BJ664" s="24">
        <f t="shared" si="743"/>
        <v>0</v>
      </c>
      <c r="BK664" s="5">
        <v>0</v>
      </c>
      <c r="BL664" s="63"/>
      <c r="BM664" s="15"/>
      <c r="BN664" s="13"/>
      <c r="BO664" s="98">
        <f t="shared" si="715"/>
        <v>1</v>
      </c>
      <c r="BP664" s="99">
        <f>BP5</f>
        <v>0.94499999999999995</v>
      </c>
      <c r="BQ664" s="100">
        <v>0.1323</v>
      </c>
      <c r="BR664" s="110"/>
      <c r="BS664" s="95">
        <f t="shared" si="716"/>
        <v>0.12502349999999998</v>
      </c>
      <c r="BT664" s="15"/>
      <c r="BU664" s="24">
        <f t="shared" si="744"/>
        <v>1</v>
      </c>
      <c r="BV664" s="5">
        <v>0</v>
      </c>
      <c r="BW664" s="63"/>
      <c r="BX664" s="15"/>
      <c r="BY664" s="13"/>
      <c r="BZ664" s="98">
        <f t="shared" si="717"/>
        <v>0</v>
      </c>
      <c r="CA664" s="99">
        <f>CA5</f>
        <v>1</v>
      </c>
      <c r="CB664" s="100"/>
      <c r="CC664" s="110"/>
      <c r="CD664" s="95">
        <f t="shared" si="718"/>
        <v>0</v>
      </c>
      <c r="CE664" s="15"/>
      <c r="CF664" s="24">
        <f t="shared" si="745"/>
        <v>0</v>
      </c>
      <c r="CG664" s="5">
        <v>0</v>
      </c>
      <c r="CH664" s="63"/>
      <c r="CI664" s="15"/>
      <c r="CJ664" s="13"/>
      <c r="CK664" s="98">
        <f t="shared" si="719"/>
        <v>0</v>
      </c>
      <c r="CL664" s="99">
        <f>CL5</f>
        <v>1</v>
      </c>
      <c r="CM664" s="100"/>
      <c r="CN664" s="110"/>
      <c r="CO664" s="95">
        <f t="shared" si="720"/>
        <v>0</v>
      </c>
      <c r="CP664" s="15"/>
      <c r="CQ664" s="24">
        <f t="shared" si="746"/>
        <v>0</v>
      </c>
      <c r="CR664" s="5">
        <v>0</v>
      </c>
      <c r="CS664" s="63"/>
      <c r="CT664" s="15"/>
      <c r="CU664" s="13"/>
      <c r="CV664" s="98">
        <f t="shared" si="721"/>
        <v>0</v>
      </c>
      <c r="CW664" s="99">
        <f>CW5</f>
        <v>1</v>
      </c>
      <c r="CX664" s="100"/>
      <c r="CY664" s="110"/>
      <c r="CZ664" s="95">
        <f t="shared" si="722"/>
        <v>0</v>
      </c>
      <c r="DA664" s="15"/>
      <c r="DB664" s="24">
        <f t="shared" si="747"/>
        <v>0</v>
      </c>
      <c r="DC664" s="5">
        <v>0</v>
      </c>
      <c r="DD664" s="63"/>
      <c r="DE664" s="15"/>
      <c r="DF664" s="13"/>
      <c r="DG664" s="98">
        <f t="shared" si="723"/>
        <v>0</v>
      </c>
      <c r="DH664" s="99">
        <f>DH5</f>
        <v>1</v>
      </c>
      <c r="DI664" s="100"/>
      <c r="DJ664" s="110"/>
      <c r="DK664" s="95">
        <f t="shared" si="724"/>
        <v>0</v>
      </c>
      <c r="DL664" s="15"/>
      <c r="DM664" s="24">
        <f t="shared" si="748"/>
        <v>0</v>
      </c>
      <c r="DN664" s="5">
        <v>0</v>
      </c>
      <c r="DO664" s="63"/>
      <c r="DP664" s="15"/>
      <c r="DQ664" s="13"/>
      <c r="DR664" s="98">
        <f t="shared" si="725"/>
        <v>0</v>
      </c>
      <c r="DS664" s="99">
        <f>DS5</f>
        <v>1</v>
      </c>
      <c r="DT664" s="100"/>
      <c r="DU664" s="110"/>
      <c r="DV664" s="95">
        <f t="shared" si="726"/>
        <v>0</v>
      </c>
      <c r="DW664" s="15"/>
      <c r="DX664" s="24">
        <f t="shared" si="749"/>
        <v>0</v>
      </c>
      <c r="DY664" s="5">
        <v>0</v>
      </c>
      <c r="DZ664" s="63"/>
      <c r="EA664" s="15"/>
      <c r="EB664" s="13"/>
      <c r="EC664" s="98">
        <f t="shared" si="727"/>
        <v>0</v>
      </c>
      <c r="ED664" s="99">
        <f>ED5</f>
        <v>1</v>
      </c>
      <c r="EE664" s="100"/>
      <c r="EF664" s="110"/>
      <c r="EG664" s="95">
        <f t="shared" si="728"/>
        <v>0</v>
      </c>
      <c r="EH664" s="15"/>
      <c r="EI664" s="24">
        <f t="shared" si="750"/>
        <v>0</v>
      </c>
      <c r="EJ664" s="5">
        <v>0</v>
      </c>
      <c r="EK664" s="63"/>
      <c r="EL664" s="15"/>
      <c r="EM664" s="13"/>
      <c r="EN664" s="98">
        <f t="shared" si="729"/>
        <v>0</v>
      </c>
      <c r="EO664" s="99">
        <f>EO5</f>
        <v>1</v>
      </c>
      <c r="EP664" s="100"/>
      <c r="EQ664" s="110"/>
      <c r="ER664" s="95">
        <f t="shared" si="730"/>
        <v>0</v>
      </c>
      <c r="ES664" s="15"/>
      <c r="ET664" s="24">
        <f t="shared" si="751"/>
        <v>0</v>
      </c>
      <c r="EU664" s="5">
        <v>0</v>
      </c>
      <c r="EV664" s="63"/>
      <c r="EW664" s="15"/>
      <c r="EX664" s="13"/>
      <c r="EY664" s="98">
        <f t="shared" si="731"/>
        <v>0</v>
      </c>
      <c r="EZ664" s="99">
        <f>EZ5</f>
        <v>1</v>
      </c>
      <c r="FA664" s="100"/>
      <c r="FB664" s="110"/>
      <c r="FC664" s="95">
        <f t="shared" si="732"/>
        <v>0</v>
      </c>
      <c r="FD664" s="15"/>
      <c r="FE664" s="24">
        <f t="shared" si="752"/>
        <v>0</v>
      </c>
      <c r="FF664" s="5">
        <v>0</v>
      </c>
      <c r="FG664" s="63"/>
      <c r="FH664" s="15"/>
      <c r="FI664" s="13"/>
      <c r="FJ664" s="98">
        <f t="shared" si="733"/>
        <v>0</v>
      </c>
      <c r="FK664" s="99">
        <f>FK5</f>
        <v>1</v>
      </c>
      <c r="FL664" s="100"/>
      <c r="FM664" s="110"/>
      <c r="FN664" s="95">
        <f t="shared" si="734"/>
        <v>0</v>
      </c>
      <c r="FO664" s="15"/>
      <c r="FP664" s="24">
        <f t="shared" si="753"/>
        <v>0</v>
      </c>
      <c r="FQ664" s="5">
        <v>0</v>
      </c>
      <c r="FR664" s="8">
        <v>0</v>
      </c>
      <c r="FS664" s="84">
        <f t="shared" si="754"/>
        <v>0.1323</v>
      </c>
      <c r="FT664" s="85">
        <f t="shared" si="755"/>
        <v>500</v>
      </c>
      <c r="FU664" s="85">
        <f t="shared" si="756"/>
        <v>500</v>
      </c>
      <c r="FV664" s="85">
        <f t="shared" si="757"/>
        <v>500</v>
      </c>
      <c r="FW664" s="85">
        <f t="shared" si="758"/>
        <v>500</v>
      </c>
      <c r="FX664" s="85">
        <f t="shared" si="759"/>
        <v>0.12502349999999998</v>
      </c>
      <c r="FY664" s="85">
        <f t="shared" si="760"/>
        <v>500</v>
      </c>
      <c r="FZ664" s="85">
        <f t="shared" si="761"/>
        <v>500</v>
      </c>
      <c r="GA664" s="85">
        <f t="shared" si="762"/>
        <v>500</v>
      </c>
      <c r="GB664" s="85">
        <f t="shared" si="763"/>
        <v>500</v>
      </c>
      <c r="GC664" s="85">
        <f t="shared" si="764"/>
        <v>500</v>
      </c>
      <c r="GD664" s="85">
        <f t="shared" si="765"/>
        <v>500</v>
      </c>
      <c r="GE664" s="85">
        <f t="shared" si="766"/>
        <v>500</v>
      </c>
      <c r="GF664" s="85">
        <f t="shared" si="767"/>
        <v>500</v>
      </c>
      <c r="GG664" s="85">
        <f t="shared" si="768"/>
        <v>500</v>
      </c>
      <c r="GH664" s="101">
        <f t="shared" si="735"/>
        <v>2</v>
      </c>
      <c r="GI664" s="102">
        <f t="shared" si="736"/>
        <v>0.25732349999999998</v>
      </c>
      <c r="GJ664" s="102">
        <f t="shared" si="737"/>
        <v>0.12866174999999999</v>
      </c>
      <c r="GK664" s="79">
        <f>ROW()</f>
        <v>664</v>
      </c>
    </row>
    <row r="665" spans="1:193" s="12" customFormat="1" ht="50.1" customHeight="1">
      <c r="A665" s="17">
        <f>ROW()</f>
        <v>665</v>
      </c>
      <c r="B665" s="32">
        <f t="shared" si="769"/>
        <v>659</v>
      </c>
      <c r="C665" s="33">
        <f t="shared" si="770"/>
        <v>659</v>
      </c>
      <c r="D665" s="31" t="s">
        <v>227</v>
      </c>
      <c r="E665" s="390">
        <f t="shared" si="738"/>
        <v>0.14645610000000001</v>
      </c>
      <c r="F665" s="107">
        <f t="shared" si="704"/>
        <v>0.15071804999999999</v>
      </c>
      <c r="G665" s="3">
        <v>0</v>
      </c>
      <c r="H665" s="4">
        <v>0</v>
      </c>
      <c r="I665" s="63"/>
      <c r="J665" s="15"/>
      <c r="K665" s="13"/>
      <c r="L665" s="98">
        <f t="shared" si="705"/>
        <v>1</v>
      </c>
      <c r="M665" s="99">
        <f>M5</f>
        <v>0.94499999999999995</v>
      </c>
      <c r="N665" s="100">
        <v>0.16400000000000001</v>
      </c>
      <c r="O665" s="110">
        <v>422115</v>
      </c>
      <c r="P665" s="95">
        <f t="shared" si="706"/>
        <v>0.15498000000000001</v>
      </c>
      <c r="Q665" s="15"/>
      <c r="R665" s="24">
        <f t="shared" si="739"/>
        <v>2</v>
      </c>
      <c r="S665" s="25">
        <v>0</v>
      </c>
      <c r="T665" s="63"/>
      <c r="U665" s="15"/>
      <c r="V665" s="13"/>
      <c r="W665" s="98">
        <f t="shared" si="707"/>
        <v>0</v>
      </c>
      <c r="X665" s="99">
        <f>X5</f>
        <v>0.97</v>
      </c>
      <c r="Y665" s="100"/>
      <c r="Z665" s="110"/>
      <c r="AA665" s="95">
        <f t="shared" si="708"/>
        <v>0</v>
      </c>
      <c r="AB665" s="15"/>
      <c r="AC665" s="24">
        <f t="shared" si="740"/>
        <v>0</v>
      </c>
      <c r="AD665" s="5">
        <v>0</v>
      </c>
      <c r="AE665" s="63"/>
      <c r="AF665" s="15"/>
      <c r="AG665" s="13"/>
      <c r="AH665" s="98">
        <f t="shared" si="709"/>
        <v>0</v>
      </c>
      <c r="AI665" s="99">
        <f>AI5</f>
        <v>0.95499999999999996</v>
      </c>
      <c r="AJ665" s="100"/>
      <c r="AK665" s="110"/>
      <c r="AL665" s="95">
        <f t="shared" si="710"/>
        <v>0</v>
      </c>
      <c r="AM665" s="15"/>
      <c r="AN665" s="24">
        <f t="shared" si="741"/>
        <v>0</v>
      </c>
      <c r="AO665" s="5">
        <v>0</v>
      </c>
      <c r="AP665" s="63"/>
      <c r="AQ665" s="15"/>
      <c r="AR665" s="13"/>
      <c r="AS665" s="98">
        <f t="shared" si="711"/>
        <v>0</v>
      </c>
      <c r="AT665" s="99">
        <f>AT5</f>
        <v>0.96</v>
      </c>
      <c r="AU665" s="100"/>
      <c r="AV665" s="110"/>
      <c r="AW665" s="95">
        <f t="shared" si="712"/>
        <v>0</v>
      </c>
      <c r="AX665" s="15"/>
      <c r="AY665" s="24">
        <f t="shared" si="742"/>
        <v>0</v>
      </c>
      <c r="AZ665" s="5">
        <v>0</v>
      </c>
      <c r="BA665" s="63"/>
      <c r="BB665" s="15"/>
      <c r="BC665" s="13"/>
      <c r="BD665" s="98">
        <f t="shared" si="713"/>
        <v>0</v>
      </c>
      <c r="BE665" s="99">
        <f>BE5</f>
        <v>0.98</v>
      </c>
      <c r="BF665" s="100"/>
      <c r="BG665" s="110"/>
      <c r="BH665" s="95">
        <f t="shared" si="714"/>
        <v>0</v>
      </c>
      <c r="BI665" s="15"/>
      <c r="BJ665" s="24">
        <f t="shared" si="743"/>
        <v>0</v>
      </c>
      <c r="BK665" s="5">
        <v>0</v>
      </c>
      <c r="BL665" s="63"/>
      <c r="BM665" s="15"/>
      <c r="BN665" s="13"/>
      <c r="BO665" s="98">
        <f t="shared" si="715"/>
        <v>1</v>
      </c>
      <c r="BP665" s="99">
        <f>BP5</f>
        <v>0.94499999999999995</v>
      </c>
      <c r="BQ665" s="100">
        <v>0.15498000000000001</v>
      </c>
      <c r="BR665" s="110"/>
      <c r="BS665" s="95">
        <f t="shared" si="716"/>
        <v>0.14645610000000001</v>
      </c>
      <c r="BT665" s="15"/>
      <c r="BU665" s="24">
        <f t="shared" si="744"/>
        <v>1</v>
      </c>
      <c r="BV665" s="5">
        <v>0</v>
      </c>
      <c r="BW665" s="63"/>
      <c r="BX665" s="15"/>
      <c r="BY665" s="13"/>
      <c r="BZ665" s="98">
        <f t="shared" si="717"/>
        <v>0</v>
      </c>
      <c r="CA665" s="99">
        <f>CA5</f>
        <v>1</v>
      </c>
      <c r="CB665" s="100"/>
      <c r="CC665" s="110"/>
      <c r="CD665" s="95">
        <f t="shared" si="718"/>
        <v>0</v>
      </c>
      <c r="CE665" s="15"/>
      <c r="CF665" s="24">
        <f t="shared" si="745"/>
        <v>0</v>
      </c>
      <c r="CG665" s="5">
        <v>0</v>
      </c>
      <c r="CH665" s="63"/>
      <c r="CI665" s="15"/>
      <c r="CJ665" s="13"/>
      <c r="CK665" s="98">
        <f t="shared" si="719"/>
        <v>0</v>
      </c>
      <c r="CL665" s="99">
        <f>CL5</f>
        <v>1</v>
      </c>
      <c r="CM665" s="100"/>
      <c r="CN665" s="110"/>
      <c r="CO665" s="95">
        <f t="shared" si="720"/>
        <v>0</v>
      </c>
      <c r="CP665" s="15"/>
      <c r="CQ665" s="24">
        <f t="shared" si="746"/>
        <v>0</v>
      </c>
      <c r="CR665" s="5">
        <v>0</v>
      </c>
      <c r="CS665" s="63"/>
      <c r="CT665" s="15"/>
      <c r="CU665" s="13"/>
      <c r="CV665" s="98">
        <f t="shared" si="721"/>
        <v>0</v>
      </c>
      <c r="CW665" s="99">
        <f>CW5</f>
        <v>1</v>
      </c>
      <c r="CX665" s="100"/>
      <c r="CY665" s="110"/>
      <c r="CZ665" s="95">
        <f t="shared" si="722"/>
        <v>0</v>
      </c>
      <c r="DA665" s="15"/>
      <c r="DB665" s="24">
        <f t="shared" si="747"/>
        <v>0</v>
      </c>
      <c r="DC665" s="5">
        <v>0</v>
      </c>
      <c r="DD665" s="63"/>
      <c r="DE665" s="15"/>
      <c r="DF665" s="13"/>
      <c r="DG665" s="98">
        <f t="shared" si="723"/>
        <v>0</v>
      </c>
      <c r="DH665" s="99">
        <f>DH5</f>
        <v>1</v>
      </c>
      <c r="DI665" s="100"/>
      <c r="DJ665" s="110"/>
      <c r="DK665" s="95">
        <f t="shared" si="724"/>
        <v>0</v>
      </c>
      <c r="DL665" s="15"/>
      <c r="DM665" s="24">
        <f t="shared" si="748"/>
        <v>0</v>
      </c>
      <c r="DN665" s="5">
        <v>0</v>
      </c>
      <c r="DO665" s="63"/>
      <c r="DP665" s="15"/>
      <c r="DQ665" s="13"/>
      <c r="DR665" s="98">
        <f t="shared" si="725"/>
        <v>0</v>
      </c>
      <c r="DS665" s="99">
        <f>DS5</f>
        <v>1</v>
      </c>
      <c r="DT665" s="100"/>
      <c r="DU665" s="110"/>
      <c r="DV665" s="95">
        <f t="shared" si="726"/>
        <v>0</v>
      </c>
      <c r="DW665" s="15"/>
      <c r="DX665" s="24">
        <f t="shared" si="749"/>
        <v>0</v>
      </c>
      <c r="DY665" s="5">
        <v>0</v>
      </c>
      <c r="DZ665" s="63"/>
      <c r="EA665" s="15"/>
      <c r="EB665" s="13"/>
      <c r="EC665" s="98">
        <f t="shared" si="727"/>
        <v>0</v>
      </c>
      <c r="ED665" s="99">
        <f>ED5</f>
        <v>1</v>
      </c>
      <c r="EE665" s="100"/>
      <c r="EF665" s="110"/>
      <c r="EG665" s="95">
        <f t="shared" si="728"/>
        <v>0</v>
      </c>
      <c r="EH665" s="15"/>
      <c r="EI665" s="24">
        <f t="shared" si="750"/>
        <v>0</v>
      </c>
      <c r="EJ665" s="5">
        <v>0</v>
      </c>
      <c r="EK665" s="63"/>
      <c r="EL665" s="15"/>
      <c r="EM665" s="13"/>
      <c r="EN665" s="98">
        <f t="shared" si="729"/>
        <v>0</v>
      </c>
      <c r="EO665" s="99">
        <f>EO5</f>
        <v>1</v>
      </c>
      <c r="EP665" s="100"/>
      <c r="EQ665" s="110"/>
      <c r="ER665" s="95">
        <f t="shared" si="730"/>
        <v>0</v>
      </c>
      <c r="ES665" s="15"/>
      <c r="ET665" s="24">
        <f t="shared" si="751"/>
        <v>0</v>
      </c>
      <c r="EU665" s="5">
        <v>0</v>
      </c>
      <c r="EV665" s="63"/>
      <c r="EW665" s="15"/>
      <c r="EX665" s="13"/>
      <c r="EY665" s="98">
        <f t="shared" si="731"/>
        <v>0</v>
      </c>
      <c r="EZ665" s="99">
        <f>EZ5</f>
        <v>1</v>
      </c>
      <c r="FA665" s="100"/>
      <c r="FB665" s="110"/>
      <c r="FC665" s="95">
        <f t="shared" si="732"/>
        <v>0</v>
      </c>
      <c r="FD665" s="15"/>
      <c r="FE665" s="24">
        <f t="shared" si="752"/>
        <v>0</v>
      </c>
      <c r="FF665" s="5">
        <v>0</v>
      </c>
      <c r="FG665" s="63"/>
      <c r="FH665" s="15"/>
      <c r="FI665" s="13"/>
      <c r="FJ665" s="98">
        <f t="shared" si="733"/>
        <v>0</v>
      </c>
      <c r="FK665" s="99">
        <f>FK5</f>
        <v>1</v>
      </c>
      <c r="FL665" s="100"/>
      <c r="FM665" s="110"/>
      <c r="FN665" s="95">
        <f t="shared" si="734"/>
        <v>0</v>
      </c>
      <c r="FO665" s="15"/>
      <c r="FP665" s="24">
        <f t="shared" si="753"/>
        <v>0</v>
      </c>
      <c r="FQ665" s="5">
        <v>0</v>
      </c>
      <c r="FR665" s="8">
        <v>0</v>
      </c>
      <c r="FS665" s="84">
        <f t="shared" si="754"/>
        <v>0.15498000000000001</v>
      </c>
      <c r="FT665" s="85">
        <f t="shared" si="755"/>
        <v>500</v>
      </c>
      <c r="FU665" s="85">
        <f t="shared" si="756"/>
        <v>500</v>
      </c>
      <c r="FV665" s="85">
        <f t="shared" si="757"/>
        <v>500</v>
      </c>
      <c r="FW665" s="85">
        <f t="shared" si="758"/>
        <v>500</v>
      </c>
      <c r="FX665" s="85">
        <f t="shared" si="759"/>
        <v>0.14645610000000001</v>
      </c>
      <c r="FY665" s="85">
        <f t="shared" si="760"/>
        <v>500</v>
      </c>
      <c r="FZ665" s="85">
        <f t="shared" si="761"/>
        <v>500</v>
      </c>
      <c r="GA665" s="85">
        <f t="shared" si="762"/>
        <v>500</v>
      </c>
      <c r="GB665" s="85">
        <f t="shared" si="763"/>
        <v>500</v>
      </c>
      <c r="GC665" s="85">
        <f t="shared" si="764"/>
        <v>500</v>
      </c>
      <c r="GD665" s="85">
        <f t="shared" si="765"/>
        <v>500</v>
      </c>
      <c r="GE665" s="85">
        <f t="shared" si="766"/>
        <v>500</v>
      </c>
      <c r="GF665" s="85">
        <f t="shared" si="767"/>
        <v>500</v>
      </c>
      <c r="GG665" s="85">
        <f t="shared" si="768"/>
        <v>500</v>
      </c>
      <c r="GH665" s="101">
        <f t="shared" si="735"/>
        <v>2</v>
      </c>
      <c r="GI665" s="102">
        <f t="shared" si="736"/>
        <v>0.30143609999999998</v>
      </c>
      <c r="GJ665" s="102">
        <f t="shared" si="737"/>
        <v>0.15071804999999999</v>
      </c>
      <c r="GK665" s="79">
        <f>ROW()</f>
        <v>665</v>
      </c>
    </row>
    <row r="666" spans="1:193" s="12" customFormat="1" ht="50.1" customHeight="1">
      <c r="A666" s="17">
        <f>ROW()</f>
        <v>666</v>
      </c>
      <c r="B666" s="32">
        <f t="shared" si="769"/>
        <v>660</v>
      </c>
      <c r="C666" s="33">
        <f t="shared" si="770"/>
        <v>660</v>
      </c>
      <c r="D666" s="31" t="s">
        <v>228</v>
      </c>
      <c r="E666" s="390">
        <f t="shared" si="738"/>
        <v>0.20539574999999999</v>
      </c>
      <c r="F666" s="107">
        <f t="shared" si="704"/>
        <v>0.21137287499999999</v>
      </c>
      <c r="G666" s="3">
        <v>0</v>
      </c>
      <c r="H666" s="4">
        <v>0</v>
      </c>
      <c r="I666" s="63"/>
      <c r="J666" s="15"/>
      <c r="K666" s="13"/>
      <c r="L666" s="98">
        <f t="shared" si="705"/>
        <v>1</v>
      </c>
      <c r="M666" s="99">
        <f>M5</f>
        <v>0.94499999999999995</v>
      </c>
      <c r="N666" s="100">
        <v>0.23</v>
      </c>
      <c r="O666" s="110">
        <v>422172</v>
      </c>
      <c r="P666" s="95">
        <f t="shared" si="706"/>
        <v>0.21734999999999999</v>
      </c>
      <c r="Q666" s="15"/>
      <c r="R666" s="24">
        <f t="shared" si="739"/>
        <v>2</v>
      </c>
      <c r="S666" s="25">
        <v>0</v>
      </c>
      <c r="T666" s="63"/>
      <c r="U666" s="15"/>
      <c r="V666" s="13"/>
      <c r="W666" s="98">
        <f t="shared" si="707"/>
        <v>0</v>
      </c>
      <c r="X666" s="99">
        <f>X5</f>
        <v>0.97</v>
      </c>
      <c r="Y666" s="100"/>
      <c r="Z666" s="110"/>
      <c r="AA666" s="95">
        <f t="shared" si="708"/>
        <v>0</v>
      </c>
      <c r="AB666" s="15"/>
      <c r="AC666" s="24">
        <f t="shared" si="740"/>
        <v>0</v>
      </c>
      <c r="AD666" s="5">
        <v>0</v>
      </c>
      <c r="AE666" s="63"/>
      <c r="AF666" s="15"/>
      <c r="AG666" s="13"/>
      <c r="AH666" s="98">
        <f t="shared" si="709"/>
        <v>0</v>
      </c>
      <c r="AI666" s="99">
        <f>AI5</f>
        <v>0.95499999999999996</v>
      </c>
      <c r="AJ666" s="100"/>
      <c r="AK666" s="110"/>
      <c r="AL666" s="95">
        <f t="shared" si="710"/>
        <v>0</v>
      </c>
      <c r="AM666" s="15"/>
      <c r="AN666" s="24">
        <f t="shared" si="741"/>
        <v>0</v>
      </c>
      <c r="AO666" s="5">
        <v>0</v>
      </c>
      <c r="AP666" s="63"/>
      <c r="AQ666" s="15"/>
      <c r="AR666" s="13"/>
      <c r="AS666" s="98">
        <f t="shared" si="711"/>
        <v>0</v>
      </c>
      <c r="AT666" s="99">
        <f>AT5</f>
        <v>0.96</v>
      </c>
      <c r="AU666" s="100"/>
      <c r="AV666" s="110"/>
      <c r="AW666" s="95">
        <f t="shared" si="712"/>
        <v>0</v>
      </c>
      <c r="AX666" s="15"/>
      <c r="AY666" s="24">
        <f t="shared" si="742"/>
        <v>0</v>
      </c>
      <c r="AZ666" s="5">
        <v>0</v>
      </c>
      <c r="BA666" s="63"/>
      <c r="BB666" s="15"/>
      <c r="BC666" s="13"/>
      <c r="BD666" s="98">
        <f t="shared" si="713"/>
        <v>0</v>
      </c>
      <c r="BE666" s="99">
        <f>BE5</f>
        <v>0.98</v>
      </c>
      <c r="BF666" s="100"/>
      <c r="BG666" s="110"/>
      <c r="BH666" s="95">
        <f t="shared" si="714"/>
        <v>0</v>
      </c>
      <c r="BI666" s="15"/>
      <c r="BJ666" s="24">
        <f t="shared" si="743"/>
        <v>0</v>
      </c>
      <c r="BK666" s="5">
        <v>0</v>
      </c>
      <c r="BL666" s="63"/>
      <c r="BM666" s="15"/>
      <c r="BN666" s="13"/>
      <c r="BO666" s="98">
        <f t="shared" si="715"/>
        <v>1</v>
      </c>
      <c r="BP666" s="99">
        <f>BP5</f>
        <v>0.94499999999999995</v>
      </c>
      <c r="BQ666" s="100">
        <v>0.21734999999999999</v>
      </c>
      <c r="BR666" s="110"/>
      <c r="BS666" s="95">
        <f t="shared" si="716"/>
        <v>0.20539574999999999</v>
      </c>
      <c r="BT666" s="15"/>
      <c r="BU666" s="24">
        <f t="shared" si="744"/>
        <v>1</v>
      </c>
      <c r="BV666" s="5">
        <v>0</v>
      </c>
      <c r="BW666" s="63"/>
      <c r="BX666" s="15"/>
      <c r="BY666" s="13"/>
      <c r="BZ666" s="98">
        <f t="shared" si="717"/>
        <v>0</v>
      </c>
      <c r="CA666" s="99">
        <f>CA5</f>
        <v>1</v>
      </c>
      <c r="CB666" s="100"/>
      <c r="CC666" s="110"/>
      <c r="CD666" s="95">
        <f t="shared" si="718"/>
        <v>0</v>
      </c>
      <c r="CE666" s="15"/>
      <c r="CF666" s="24">
        <f t="shared" si="745"/>
        <v>0</v>
      </c>
      <c r="CG666" s="5">
        <v>0</v>
      </c>
      <c r="CH666" s="63"/>
      <c r="CI666" s="15"/>
      <c r="CJ666" s="13"/>
      <c r="CK666" s="98">
        <f t="shared" si="719"/>
        <v>0</v>
      </c>
      <c r="CL666" s="99">
        <f>CL5</f>
        <v>1</v>
      </c>
      <c r="CM666" s="100"/>
      <c r="CN666" s="110"/>
      <c r="CO666" s="95">
        <f t="shared" si="720"/>
        <v>0</v>
      </c>
      <c r="CP666" s="15"/>
      <c r="CQ666" s="24">
        <f t="shared" si="746"/>
        <v>0</v>
      </c>
      <c r="CR666" s="5">
        <v>0</v>
      </c>
      <c r="CS666" s="63"/>
      <c r="CT666" s="15"/>
      <c r="CU666" s="13"/>
      <c r="CV666" s="98">
        <f t="shared" si="721"/>
        <v>0</v>
      </c>
      <c r="CW666" s="99">
        <f>CW5</f>
        <v>1</v>
      </c>
      <c r="CX666" s="100"/>
      <c r="CY666" s="110"/>
      <c r="CZ666" s="95">
        <f t="shared" si="722"/>
        <v>0</v>
      </c>
      <c r="DA666" s="15"/>
      <c r="DB666" s="24">
        <f t="shared" si="747"/>
        <v>0</v>
      </c>
      <c r="DC666" s="5">
        <v>0</v>
      </c>
      <c r="DD666" s="63"/>
      <c r="DE666" s="15"/>
      <c r="DF666" s="13"/>
      <c r="DG666" s="98">
        <f t="shared" si="723"/>
        <v>0</v>
      </c>
      <c r="DH666" s="99">
        <f>DH5</f>
        <v>1</v>
      </c>
      <c r="DI666" s="100"/>
      <c r="DJ666" s="110"/>
      <c r="DK666" s="95">
        <f t="shared" si="724"/>
        <v>0</v>
      </c>
      <c r="DL666" s="15"/>
      <c r="DM666" s="24">
        <f t="shared" si="748"/>
        <v>0</v>
      </c>
      <c r="DN666" s="5">
        <v>0</v>
      </c>
      <c r="DO666" s="63"/>
      <c r="DP666" s="15"/>
      <c r="DQ666" s="13"/>
      <c r="DR666" s="98">
        <f t="shared" si="725"/>
        <v>0</v>
      </c>
      <c r="DS666" s="99">
        <f>DS5</f>
        <v>1</v>
      </c>
      <c r="DT666" s="100"/>
      <c r="DU666" s="110"/>
      <c r="DV666" s="95">
        <f t="shared" si="726"/>
        <v>0</v>
      </c>
      <c r="DW666" s="15"/>
      <c r="DX666" s="24">
        <f t="shared" si="749"/>
        <v>0</v>
      </c>
      <c r="DY666" s="5">
        <v>0</v>
      </c>
      <c r="DZ666" s="63"/>
      <c r="EA666" s="15"/>
      <c r="EB666" s="13"/>
      <c r="EC666" s="98">
        <f t="shared" si="727"/>
        <v>0</v>
      </c>
      <c r="ED666" s="99">
        <f>ED5</f>
        <v>1</v>
      </c>
      <c r="EE666" s="100"/>
      <c r="EF666" s="110"/>
      <c r="EG666" s="95">
        <f t="shared" si="728"/>
        <v>0</v>
      </c>
      <c r="EH666" s="15"/>
      <c r="EI666" s="24">
        <f t="shared" si="750"/>
        <v>0</v>
      </c>
      <c r="EJ666" s="5">
        <v>0</v>
      </c>
      <c r="EK666" s="63"/>
      <c r="EL666" s="15"/>
      <c r="EM666" s="13"/>
      <c r="EN666" s="98">
        <f t="shared" si="729"/>
        <v>0</v>
      </c>
      <c r="EO666" s="99">
        <f>EO5</f>
        <v>1</v>
      </c>
      <c r="EP666" s="100"/>
      <c r="EQ666" s="110"/>
      <c r="ER666" s="95">
        <f t="shared" si="730"/>
        <v>0</v>
      </c>
      <c r="ES666" s="15"/>
      <c r="ET666" s="24">
        <f t="shared" si="751"/>
        <v>0</v>
      </c>
      <c r="EU666" s="5">
        <v>0</v>
      </c>
      <c r="EV666" s="63"/>
      <c r="EW666" s="15"/>
      <c r="EX666" s="13"/>
      <c r="EY666" s="98">
        <f t="shared" si="731"/>
        <v>0</v>
      </c>
      <c r="EZ666" s="99">
        <f>EZ5</f>
        <v>1</v>
      </c>
      <c r="FA666" s="100"/>
      <c r="FB666" s="110"/>
      <c r="FC666" s="95">
        <f t="shared" si="732"/>
        <v>0</v>
      </c>
      <c r="FD666" s="15"/>
      <c r="FE666" s="24">
        <f t="shared" si="752"/>
        <v>0</v>
      </c>
      <c r="FF666" s="5">
        <v>0</v>
      </c>
      <c r="FG666" s="63"/>
      <c r="FH666" s="15"/>
      <c r="FI666" s="13"/>
      <c r="FJ666" s="98">
        <f t="shared" si="733"/>
        <v>0</v>
      </c>
      <c r="FK666" s="99">
        <f>FK5</f>
        <v>1</v>
      </c>
      <c r="FL666" s="100"/>
      <c r="FM666" s="110"/>
      <c r="FN666" s="95">
        <f t="shared" si="734"/>
        <v>0</v>
      </c>
      <c r="FO666" s="15"/>
      <c r="FP666" s="24">
        <f t="shared" si="753"/>
        <v>0</v>
      </c>
      <c r="FQ666" s="5">
        <v>0</v>
      </c>
      <c r="FR666" s="8">
        <v>0</v>
      </c>
      <c r="FS666" s="84">
        <f t="shared" si="754"/>
        <v>0.21734999999999999</v>
      </c>
      <c r="FT666" s="85">
        <f t="shared" si="755"/>
        <v>500</v>
      </c>
      <c r="FU666" s="85">
        <f t="shared" si="756"/>
        <v>500</v>
      </c>
      <c r="FV666" s="85">
        <f t="shared" si="757"/>
        <v>500</v>
      </c>
      <c r="FW666" s="85">
        <f t="shared" si="758"/>
        <v>500</v>
      </c>
      <c r="FX666" s="85">
        <f t="shared" si="759"/>
        <v>0.20539574999999999</v>
      </c>
      <c r="FY666" s="85">
        <f t="shared" si="760"/>
        <v>500</v>
      </c>
      <c r="FZ666" s="85">
        <f t="shared" si="761"/>
        <v>500</v>
      </c>
      <c r="GA666" s="85">
        <f t="shared" si="762"/>
        <v>500</v>
      </c>
      <c r="GB666" s="85">
        <f t="shared" si="763"/>
        <v>500</v>
      </c>
      <c r="GC666" s="85">
        <f t="shared" si="764"/>
        <v>500</v>
      </c>
      <c r="GD666" s="85">
        <f t="shared" si="765"/>
        <v>500</v>
      </c>
      <c r="GE666" s="85">
        <f t="shared" si="766"/>
        <v>500</v>
      </c>
      <c r="GF666" s="85">
        <f t="shared" si="767"/>
        <v>500</v>
      </c>
      <c r="GG666" s="85">
        <f t="shared" si="768"/>
        <v>500</v>
      </c>
      <c r="GH666" s="101">
        <f t="shared" si="735"/>
        <v>2</v>
      </c>
      <c r="GI666" s="102">
        <f t="shared" si="736"/>
        <v>0.42274574999999998</v>
      </c>
      <c r="GJ666" s="102">
        <f t="shared" si="737"/>
        <v>0.21137287499999999</v>
      </c>
      <c r="GK666" s="79">
        <f>ROW()</f>
        <v>666</v>
      </c>
    </row>
    <row r="667" spans="1:193" s="12" customFormat="1" ht="50.1" customHeight="1">
      <c r="A667" s="17">
        <f>ROW()</f>
        <v>667</v>
      </c>
      <c r="B667" s="32">
        <f t="shared" si="769"/>
        <v>661</v>
      </c>
      <c r="C667" s="33">
        <f t="shared" si="770"/>
        <v>661</v>
      </c>
      <c r="D667" s="31" t="s">
        <v>229</v>
      </c>
      <c r="E667" s="390">
        <f t="shared" si="738"/>
        <v>0.32863319999999996</v>
      </c>
      <c r="F667" s="107">
        <f t="shared" si="704"/>
        <v>0.38333106666666666</v>
      </c>
      <c r="G667" s="3">
        <v>0</v>
      </c>
      <c r="H667" s="4">
        <v>0</v>
      </c>
      <c r="I667" s="63"/>
      <c r="J667" s="15"/>
      <c r="K667" s="13"/>
      <c r="L667" s="98">
        <f t="shared" si="705"/>
        <v>1</v>
      </c>
      <c r="M667" s="99">
        <f>M5</f>
        <v>0.94499999999999995</v>
      </c>
      <c r="N667" s="100">
        <v>0.36799999999999999</v>
      </c>
      <c r="O667" s="110"/>
      <c r="P667" s="95">
        <f t="shared" si="706"/>
        <v>0.34775999999999996</v>
      </c>
      <c r="Q667" s="15"/>
      <c r="R667" s="24">
        <f t="shared" si="739"/>
        <v>2</v>
      </c>
      <c r="S667" s="25">
        <v>0</v>
      </c>
      <c r="T667" s="63"/>
      <c r="U667" s="15"/>
      <c r="V667" s="13"/>
      <c r="W667" s="98">
        <f t="shared" si="707"/>
        <v>0</v>
      </c>
      <c r="X667" s="99">
        <f>X5</f>
        <v>0.97</v>
      </c>
      <c r="Y667" s="100"/>
      <c r="Z667" s="110"/>
      <c r="AA667" s="95">
        <f t="shared" si="708"/>
        <v>0</v>
      </c>
      <c r="AB667" s="15"/>
      <c r="AC667" s="24">
        <f t="shared" si="740"/>
        <v>0</v>
      </c>
      <c r="AD667" s="5">
        <v>0</v>
      </c>
      <c r="AE667" s="63"/>
      <c r="AF667" s="15"/>
      <c r="AG667" s="13"/>
      <c r="AH667" s="98">
        <f t="shared" si="709"/>
        <v>0</v>
      </c>
      <c r="AI667" s="99">
        <f>AI5</f>
        <v>0.95499999999999996</v>
      </c>
      <c r="AJ667" s="100"/>
      <c r="AK667" s="110"/>
      <c r="AL667" s="95">
        <f t="shared" si="710"/>
        <v>0</v>
      </c>
      <c r="AM667" s="15"/>
      <c r="AN667" s="24">
        <f t="shared" si="741"/>
        <v>0</v>
      </c>
      <c r="AO667" s="5">
        <v>0</v>
      </c>
      <c r="AP667" s="63"/>
      <c r="AQ667" s="15"/>
      <c r="AR667" s="13"/>
      <c r="AS667" s="98">
        <f t="shared" si="711"/>
        <v>1</v>
      </c>
      <c r="AT667" s="99">
        <f>AT5</f>
        <v>0.96</v>
      </c>
      <c r="AU667" s="100">
        <v>0.49333333333333335</v>
      </c>
      <c r="AV667" s="110"/>
      <c r="AW667" s="95">
        <f t="shared" si="712"/>
        <v>0.47360000000000002</v>
      </c>
      <c r="AX667" s="15"/>
      <c r="AY667" s="24">
        <f t="shared" si="742"/>
        <v>3</v>
      </c>
      <c r="AZ667" s="5">
        <v>0</v>
      </c>
      <c r="BA667" s="63"/>
      <c r="BB667" s="15"/>
      <c r="BC667" s="13"/>
      <c r="BD667" s="98">
        <f t="shared" si="713"/>
        <v>0</v>
      </c>
      <c r="BE667" s="99">
        <f>BE5</f>
        <v>0.98</v>
      </c>
      <c r="BF667" s="100"/>
      <c r="BG667" s="110"/>
      <c r="BH667" s="95">
        <f t="shared" si="714"/>
        <v>0</v>
      </c>
      <c r="BI667" s="15"/>
      <c r="BJ667" s="24">
        <f t="shared" si="743"/>
        <v>0</v>
      </c>
      <c r="BK667" s="5">
        <v>0</v>
      </c>
      <c r="BL667" s="63"/>
      <c r="BM667" s="15"/>
      <c r="BN667" s="13"/>
      <c r="BO667" s="98">
        <f t="shared" si="715"/>
        <v>1</v>
      </c>
      <c r="BP667" s="99">
        <f>BP5</f>
        <v>0.94499999999999995</v>
      </c>
      <c r="BQ667" s="100">
        <v>0.34775999999999996</v>
      </c>
      <c r="BR667" s="110"/>
      <c r="BS667" s="95">
        <f t="shared" si="716"/>
        <v>0.32863319999999996</v>
      </c>
      <c r="BT667" s="15"/>
      <c r="BU667" s="24">
        <f t="shared" si="744"/>
        <v>1</v>
      </c>
      <c r="BV667" s="5">
        <v>0</v>
      </c>
      <c r="BW667" s="63"/>
      <c r="BX667" s="15"/>
      <c r="BY667" s="13"/>
      <c r="BZ667" s="98">
        <f t="shared" si="717"/>
        <v>0</v>
      </c>
      <c r="CA667" s="99">
        <f>CA5</f>
        <v>1</v>
      </c>
      <c r="CB667" s="100"/>
      <c r="CC667" s="110"/>
      <c r="CD667" s="95">
        <f t="shared" si="718"/>
        <v>0</v>
      </c>
      <c r="CE667" s="15"/>
      <c r="CF667" s="24">
        <f t="shared" si="745"/>
        <v>0</v>
      </c>
      <c r="CG667" s="5">
        <v>0</v>
      </c>
      <c r="CH667" s="63"/>
      <c r="CI667" s="15"/>
      <c r="CJ667" s="13"/>
      <c r="CK667" s="98">
        <f t="shared" si="719"/>
        <v>0</v>
      </c>
      <c r="CL667" s="99">
        <f>CL5</f>
        <v>1</v>
      </c>
      <c r="CM667" s="100"/>
      <c r="CN667" s="110"/>
      <c r="CO667" s="95">
        <f t="shared" si="720"/>
        <v>0</v>
      </c>
      <c r="CP667" s="15"/>
      <c r="CQ667" s="24">
        <f t="shared" si="746"/>
        <v>0</v>
      </c>
      <c r="CR667" s="5">
        <v>0</v>
      </c>
      <c r="CS667" s="63"/>
      <c r="CT667" s="15"/>
      <c r="CU667" s="13"/>
      <c r="CV667" s="98">
        <f t="shared" si="721"/>
        <v>0</v>
      </c>
      <c r="CW667" s="99">
        <f>CW5</f>
        <v>1</v>
      </c>
      <c r="CX667" s="100"/>
      <c r="CY667" s="110"/>
      <c r="CZ667" s="95">
        <f t="shared" si="722"/>
        <v>0</v>
      </c>
      <c r="DA667" s="15"/>
      <c r="DB667" s="24">
        <f t="shared" si="747"/>
        <v>0</v>
      </c>
      <c r="DC667" s="5">
        <v>0</v>
      </c>
      <c r="DD667" s="63"/>
      <c r="DE667" s="15"/>
      <c r="DF667" s="13"/>
      <c r="DG667" s="98">
        <f t="shared" si="723"/>
        <v>0</v>
      </c>
      <c r="DH667" s="99">
        <f>DH5</f>
        <v>1</v>
      </c>
      <c r="DI667" s="100"/>
      <c r="DJ667" s="110"/>
      <c r="DK667" s="95">
        <f t="shared" si="724"/>
        <v>0</v>
      </c>
      <c r="DL667" s="15"/>
      <c r="DM667" s="24">
        <f t="shared" si="748"/>
        <v>0</v>
      </c>
      <c r="DN667" s="5">
        <v>0</v>
      </c>
      <c r="DO667" s="63"/>
      <c r="DP667" s="15"/>
      <c r="DQ667" s="13"/>
      <c r="DR667" s="98">
        <f t="shared" si="725"/>
        <v>0</v>
      </c>
      <c r="DS667" s="99">
        <f>DS5</f>
        <v>1</v>
      </c>
      <c r="DT667" s="100"/>
      <c r="DU667" s="110"/>
      <c r="DV667" s="95">
        <f t="shared" si="726"/>
        <v>0</v>
      </c>
      <c r="DW667" s="15"/>
      <c r="DX667" s="24">
        <f t="shared" si="749"/>
        <v>0</v>
      </c>
      <c r="DY667" s="5">
        <v>0</v>
      </c>
      <c r="DZ667" s="63"/>
      <c r="EA667" s="15"/>
      <c r="EB667" s="13"/>
      <c r="EC667" s="98">
        <f t="shared" si="727"/>
        <v>0</v>
      </c>
      <c r="ED667" s="99">
        <f>ED5</f>
        <v>1</v>
      </c>
      <c r="EE667" s="100"/>
      <c r="EF667" s="110"/>
      <c r="EG667" s="95">
        <f t="shared" si="728"/>
        <v>0</v>
      </c>
      <c r="EH667" s="15"/>
      <c r="EI667" s="24">
        <f t="shared" si="750"/>
        <v>0</v>
      </c>
      <c r="EJ667" s="5">
        <v>0</v>
      </c>
      <c r="EK667" s="63"/>
      <c r="EL667" s="15"/>
      <c r="EM667" s="13"/>
      <c r="EN667" s="98">
        <f t="shared" si="729"/>
        <v>0</v>
      </c>
      <c r="EO667" s="99">
        <f>EO5</f>
        <v>1</v>
      </c>
      <c r="EP667" s="100"/>
      <c r="EQ667" s="110"/>
      <c r="ER667" s="95">
        <f t="shared" si="730"/>
        <v>0</v>
      </c>
      <c r="ES667" s="15"/>
      <c r="ET667" s="24">
        <f t="shared" si="751"/>
        <v>0</v>
      </c>
      <c r="EU667" s="5">
        <v>0</v>
      </c>
      <c r="EV667" s="63"/>
      <c r="EW667" s="15"/>
      <c r="EX667" s="13"/>
      <c r="EY667" s="98">
        <f t="shared" si="731"/>
        <v>0</v>
      </c>
      <c r="EZ667" s="99">
        <f>EZ5</f>
        <v>1</v>
      </c>
      <c r="FA667" s="100"/>
      <c r="FB667" s="110"/>
      <c r="FC667" s="95">
        <f t="shared" si="732"/>
        <v>0</v>
      </c>
      <c r="FD667" s="15"/>
      <c r="FE667" s="24">
        <f t="shared" si="752"/>
        <v>0</v>
      </c>
      <c r="FF667" s="5">
        <v>0</v>
      </c>
      <c r="FG667" s="63"/>
      <c r="FH667" s="15"/>
      <c r="FI667" s="13"/>
      <c r="FJ667" s="98">
        <f t="shared" si="733"/>
        <v>0</v>
      </c>
      <c r="FK667" s="99">
        <f>FK5</f>
        <v>1</v>
      </c>
      <c r="FL667" s="100"/>
      <c r="FM667" s="110"/>
      <c r="FN667" s="95">
        <f t="shared" si="734"/>
        <v>0</v>
      </c>
      <c r="FO667" s="15"/>
      <c r="FP667" s="24">
        <f t="shared" si="753"/>
        <v>0</v>
      </c>
      <c r="FQ667" s="5">
        <v>0</v>
      </c>
      <c r="FR667" s="8">
        <v>0</v>
      </c>
      <c r="FS667" s="84">
        <f t="shared" si="754"/>
        <v>0.34775999999999996</v>
      </c>
      <c r="FT667" s="85">
        <f t="shared" si="755"/>
        <v>500</v>
      </c>
      <c r="FU667" s="85">
        <f t="shared" si="756"/>
        <v>500</v>
      </c>
      <c r="FV667" s="85">
        <f t="shared" si="757"/>
        <v>0.47360000000000002</v>
      </c>
      <c r="FW667" s="85">
        <f t="shared" si="758"/>
        <v>500</v>
      </c>
      <c r="FX667" s="85">
        <f t="shared" si="759"/>
        <v>0.32863319999999996</v>
      </c>
      <c r="FY667" s="85">
        <f t="shared" si="760"/>
        <v>500</v>
      </c>
      <c r="FZ667" s="85">
        <f t="shared" si="761"/>
        <v>500</v>
      </c>
      <c r="GA667" s="85">
        <f t="shared" si="762"/>
        <v>500</v>
      </c>
      <c r="GB667" s="85">
        <f t="shared" si="763"/>
        <v>500</v>
      </c>
      <c r="GC667" s="85">
        <f t="shared" si="764"/>
        <v>500</v>
      </c>
      <c r="GD667" s="85">
        <f t="shared" si="765"/>
        <v>500</v>
      </c>
      <c r="GE667" s="85">
        <f t="shared" si="766"/>
        <v>500</v>
      </c>
      <c r="GF667" s="85">
        <f t="shared" si="767"/>
        <v>500</v>
      </c>
      <c r="GG667" s="85">
        <f t="shared" si="768"/>
        <v>500</v>
      </c>
      <c r="GH667" s="101">
        <f t="shared" si="735"/>
        <v>3</v>
      </c>
      <c r="GI667" s="102">
        <f t="shared" si="736"/>
        <v>1.1499931999999999</v>
      </c>
      <c r="GJ667" s="102">
        <f t="shared" si="737"/>
        <v>0.38333106666666666</v>
      </c>
      <c r="GK667" s="79">
        <f>ROW()</f>
        <v>667</v>
      </c>
    </row>
    <row r="668" spans="1:193" s="12" customFormat="1" ht="50.1" customHeight="1">
      <c r="A668" s="17">
        <f>ROW()</f>
        <v>668</v>
      </c>
      <c r="B668" s="32">
        <f t="shared" si="769"/>
        <v>662</v>
      </c>
      <c r="C668" s="33">
        <f t="shared" si="770"/>
        <v>662</v>
      </c>
      <c r="D668" s="31" t="s">
        <v>230</v>
      </c>
      <c r="E668" s="390">
        <f t="shared" si="738"/>
        <v>5.6831999999999994</v>
      </c>
      <c r="F668" s="107">
        <f t="shared" si="704"/>
        <v>5.6831999999999994</v>
      </c>
      <c r="G668" s="3">
        <v>0</v>
      </c>
      <c r="H668" s="4">
        <v>0</v>
      </c>
      <c r="I668" s="63"/>
      <c r="J668" s="15"/>
      <c r="K668" s="13"/>
      <c r="L668" s="98">
        <f t="shared" si="705"/>
        <v>0</v>
      </c>
      <c r="M668" s="99">
        <f>M5</f>
        <v>0.94499999999999995</v>
      </c>
      <c r="N668" s="100"/>
      <c r="O668" s="110"/>
      <c r="P668" s="95">
        <f t="shared" si="706"/>
        <v>0</v>
      </c>
      <c r="Q668" s="15"/>
      <c r="R668" s="24">
        <f t="shared" si="739"/>
        <v>0</v>
      </c>
      <c r="S668" s="25">
        <v>0</v>
      </c>
      <c r="T668" s="63"/>
      <c r="U668" s="15"/>
      <c r="V668" s="13"/>
      <c r="W668" s="98">
        <f t="shared" si="707"/>
        <v>0</v>
      </c>
      <c r="X668" s="99">
        <f>X5</f>
        <v>0.97</v>
      </c>
      <c r="Y668" s="100"/>
      <c r="Z668" s="110"/>
      <c r="AA668" s="95">
        <f t="shared" si="708"/>
        <v>0</v>
      </c>
      <c r="AB668" s="15"/>
      <c r="AC668" s="24">
        <f t="shared" si="740"/>
        <v>0</v>
      </c>
      <c r="AD668" s="5">
        <v>0</v>
      </c>
      <c r="AE668" s="63"/>
      <c r="AF668" s="15"/>
      <c r="AG668" s="13"/>
      <c r="AH668" s="98">
        <f t="shared" si="709"/>
        <v>0</v>
      </c>
      <c r="AI668" s="99">
        <f>AI5</f>
        <v>0.95499999999999996</v>
      </c>
      <c r="AJ668" s="100"/>
      <c r="AK668" s="110"/>
      <c r="AL668" s="95">
        <f t="shared" si="710"/>
        <v>0</v>
      </c>
      <c r="AM668" s="15"/>
      <c r="AN668" s="24">
        <f t="shared" si="741"/>
        <v>0</v>
      </c>
      <c r="AO668" s="5">
        <v>0</v>
      </c>
      <c r="AP668" s="63"/>
      <c r="AQ668" s="15"/>
      <c r="AR668" s="13"/>
      <c r="AS668" s="98">
        <f t="shared" si="711"/>
        <v>1</v>
      </c>
      <c r="AT668" s="99">
        <f>AT5</f>
        <v>0.96</v>
      </c>
      <c r="AU668" s="100">
        <v>5.92</v>
      </c>
      <c r="AV668" s="110"/>
      <c r="AW668" s="95">
        <f t="shared" si="712"/>
        <v>5.6831999999999994</v>
      </c>
      <c r="AX668" s="15"/>
      <c r="AY668" s="24">
        <f t="shared" si="742"/>
        <v>1</v>
      </c>
      <c r="AZ668" s="5">
        <v>0</v>
      </c>
      <c r="BA668" s="63"/>
      <c r="BB668" s="15"/>
      <c r="BC668" s="13"/>
      <c r="BD668" s="98">
        <f t="shared" si="713"/>
        <v>0</v>
      </c>
      <c r="BE668" s="99">
        <f>BE5</f>
        <v>0.98</v>
      </c>
      <c r="BF668" s="100"/>
      <c r="BG668" s="110"/>
      <c r="BH668" s="95">
        <f t="shared" si="714"/>
        <v>0</v>
      </c>
      <c r="BI668" s="15"/>
      <c r="BJ668" s="24">
        <f t="shared" si="743"/>
        <v>0</v>
      </c>
      <c r="BK668" s="5">
        <v>0</v>
      </c>
      <c r="BL668" s="63"/>
      <c r="BM668" s="15"/>
      <c r="BN668" s="13"/>
      <c r="BO668" s="98">
        <f t="shared" si="715"/>
        <v>0</v>
      </c>
      <c r="BP668" s="99">
        <f>BP5</f>
        <v>0.94499999999999995</v>
      </c>
      <c r="BQ668" s="100">
        <v>0</v>
      </c>
      <c r="BR668" s="110"/>
      <c r="BS668" s="95">
        <f t="shared" si="716"/>
        <v>0</v>
      </c>
      <c r="BT668" s="15"/>
      <c r="BU668" s="24">
        <f t="shared" si="744"/>
        <v>0</v>
      </c>
      <c r="BV668" s="5">
        <v>0</v>
      </c>
      <c r="BW668" s="63"/>
      <c r="BX668" s="15"/>
      <c r="BY668" s="13"/>
      <c r="BZ668" s="98">
        <f t="shared" si="717"/>
        <v>0</v>
      </c>
      <c r="CA668" s="99">
        <f>CA5</f>
        <v>1</v>
      </c>
      <c r="CB668" s="100"/>
      <c r="CC668" s="110"/>
      <c r="CD668" s="95">
        <f t="shared" si="718"/>
        <v>0</v>
      </c>
      <c r="CE668" s="15"/>
      <c r="CF668" s="24">
        <f t="shared" si="745"/>
        <v>0</v>
      </c>
      <c r="CG668" s="5">
        <v>0</v>
      </c>
      <c r="CH668" s="63"/>
      <c r="CI668" s="15"/>
      <c r="CJ668" s="13"/>
      <c r="CK668" s="98">
        <f t="shared" si="719"/>
        <v>0</v>
      </c>
      <c r="CL668" s="99">
        <f>CL5</f>
        <v>1</v>
      </c>
      <c r="CM668" s="100"/>
      <c r="CN668" s="110"/>
      <c r="CO668" s="95">
        <f t="shared" si="720"/>
        <v>0</v>
      </c>
      <c r="CP668" s="15"/>
      <c r="CQ668" s="24">
        <f t="shared" si="746"/>
        <v>0</v>
      </c>
      <c r="CR668" s="5">
        <v>0</v>
      </c>
      <c r="CS668" s="63"/>
      <c r="CT668" s="15"/>
      <c r="CU668" s="13"/>
      <c r="CV668" s="98">
        <f t="shared" si="721"/>
        <v>0</v>
      </c>
      <c r="CW668" s="99">
        <f>CW5</f>
        <v>1</v>
      </c>
      <c r="CX668" s="100"/>
      <c r="CY668" s="110"/>
      <c r="CZ668" s="95">
        <f t="shared" si="722"/>
        <v>0</v>
      </c>
      <c r="DA668" s="15"/>
      <c r="DB668" s="24">
        <f t="shared" si="747"/>
        <v>0</v>
      </c>
      <c r="DC668" s="5">
        <v>0</v>
      </c>
      <c r="DD668" s="63"/>
      <c r="DE668" s="15"/>
      <c r="DF668" s="13"/>
      <c r="DG668" s="98">
        <f t="shared" si="723"/>
        <v>0</v>
      </c>
      <c r="DH668" s="99">
        <f>DH5</f>
        <v>1</v>
      </c>
      <c r="DI668" s="100"/>
      <c r="DJ668" s="110"/>
      <c r="DK668" s="95">
        <f t="shared" si="724"/>
        <v>0</v>
      </c>
      <c r="DL668" s="15"/>
      <c r="DM668" s="24">
        <f t="shared" si="748"/>
        <v>0</v>
      </c>
      <c r="DN668" s="5">
        <v>0</v>
      </c>
      <c r="DO668" s="63"/>
      <c r="DP668" s="15"/>
      <c r="DQ668" s="13"/>
      <c r="DR668" s="98">
        <f t="shared" si="725"/>
        <v>0</v>
      </c>
      <c r="DS668" s="99">
        <f>DS5</f>
        <v>1</v>
      </c>
      <c r="DT668" s="100"/>
      <c r="DU668" s="110"/>
      <c r="DV668" s="95">
        <f t="shared" si="726"/>
        <v>0</v>
      </c>
      <c r="DW668" s="15"/>
      <c r="DX668" s="24">
        <f t="shared" si="749"/>
        <v>0</v>
      </c>
      <c r="DY668" s="5">
        <v>0</v>
      </c>
      <c r="DZ668" s="63"/>
      <c r="EA668" s="15"/>
      <c r="EB668" s="13"/>
      <c r="EC668" s="98">
        <f t="shared" si="727"/>
        <v>0</v>
      </c>
      <c r="ED668" s="99">
        <f>ED5</f>
        <v>1</v>
      </c>
      <c r="EE668" s="100"/>
      <c r="EF668" s="110"/>
      <c r="EG668" s="95">
        <f t="shared" si="728"/>
        <v>0</v>
      </c>
      <c r="EH668" s="15"/>
      <c r="EI668" s="24">
        <f t="shared" si="750"/>
        <v>0</v>
      </c>
      <c r="EJ668" s="5">
        <v>0</v>
      </c>
      <c r="EK668" s="63"/>
      <c r="EL668" s="15"/>
      <c r="EM668" s="13"/>
      <c r="EN668" s="98">
        <f t="shared" si="729"/>
        <v>0</v>
      </c>
      <c r="EO668" s="99">
        <f>EO5</f>
        <v>1</v>
      </c>
      <c r="EP668" s="100"/>
      <c r="EQ668" s="110"/>
      <c r="ER668" s="95">
        <f t="shared" si="730"/>
        <v>0</v>
      </c>
      <c r="ES668" s="15"/>
      <c r="ET668" s="24">
        <f t="shared" si="751"/>
        <v>0</v>
      </c>
      <c r="EU668" s="5">
        <v>0</v>
      </c>
      <c r="EV668" s="63"/>
      <c r="EW668" s="15"/>
      <c r="EX668" s="13"/>
      <c r="EY668" s="98">
        <f t="shared" si="731"/>
        <v>0</v>
      </c>
      <c r="EZ668" s="99">
        <f>EZ5</f>
        <v>1</v>
      </c>
      <c r="FA668" s="100"/>
      <c r="FB668" s="110"/>
      <c r="FC668" s="95">
        <f t="shared" si="732"/>
        <v>0</v>
      </c>
      <c r="FD668" s="15"/>
      <c r="FE668" s="24">
        <f t="shared" si="752"/>
        <v>0</v>
      </c>
      <c r="FF668" s="5">
        <v>0</v>
      </c>
      <c r="FG668" s="63"/>
      <c r="FH668" s="15"/>
      <c r="FI668" s="13"/>
      <c r="FJ668" s="98">
        <f t="shared" si="733"/>
        <v>0</v>
      </c>
      <c r="FK668" s="99">
        <f>FK5</f>
        <v>1</v>
      </c>
      <c r="FL668" s="100"/>
      <c r="FM668" s="110"/>
      <c r="FN668" s="95">
        <f t="shared" si="734"/>
        <v>0</v>
      </c>
      <c r="FO668" s="15"/>
      <c r="FP668" s="24">
        <f t="shared" si="753"/>
        <v>0</v>
      </c>
      <c r="FQ668" s="5">
        <v>0</v>
      </c>
      <c r="FR668" s="8">
        <v>0</v>
      </c>
      <c r="FS668" s="84">
        <f t="shared" si="754"/>
        <v>500</v>
      </c>
      <c r="FT668" s="85">
        <f t="shared" si="755"/>
        <v>500</v>
      </c>
      <c r="FU668" s="85">
        <f t="shared" si="756"/>
        <v>500</v>
      </c>
      <c r="FV668" s="85">
        <f t="shared" si="757"/>
        <v>5.6831999999999994</v>
      </c>
      <c r="FW668" s="85">
        <f t="shared" si="758"/>
        <v>500</v>
      </c>
      <c r="FX668" s="85">
        <f t="shared" si="759"/>
        <v>500</v>
      </c>
      <c r="FY668" s="85">
        <f t="shared" si="760"/>
        <v>500</v>
      </c>
      <c r="FZ668" s="85">
        <f t="shared" si="761"/>
        <v>500</v>
      </c>
      <c r="GA668" s="85">
        <f t="shared" si="762"/>
        <v>500</v>
      </c>
      <c r="GB668" s="85">
        <f t="shared" si="763"/>
        <v>500</v>
      </c>
      <c r="GC668" s="85">
        <f t="shared" si="764"/>
        <v>500</v>
      </c>
      <c r="GD668" s="85">
        <f t="shared" si="765"/>
        <v>500</v>
      </c>
      <c r="GE668" s="85">
        <f t="shared" si="766"/>
        <v>500</v>
      </c>
      <c r="GF668" s="85">
        <f t="shared" si="767"/>
        <v>500</v>
      </c>
      <c r="GG668" s="85">
        <f t="shared" si="768"/>
        <v>500</v>
      </c>
      <c r="GH668" s="101">
        <f t="shared" si="735"/>
        <v>1</v>
      </c>
      <c r="GI668" s="102">
        <f t="shared" si="736"/>
        <v>5.6831999999999994</v>
      </c>
      <c r="GJ668" s="102">
        <f t="shared" si="737"/>
        <v>5.6831999999999994</v>
      </c>
      <c r="GK668" s="79">
        <f>ROW()</f>
        <v>668</v>
      </c>
    </row>
    <row r="669" spans="1:193" s="12" customFormat="1" ht="50.1" customHeight="1">
      <c r="A669" s="17">
        <f>ROW()</f>
        <v>669</v>
      </c>
      <c r="B669" s="32">
        <f t="shared" si="769"/>
        <v>663</v>
      </c>
      <c r="C669" s="33">
        <f t="shared" si="770"/>
        <v>663</v>
      </c>
      <c r="D669" s="31" t="s">
        <v>231</v>
      </c>
      <c r="E669" s="390">
        <f t="shared" si="738"/>
        <v>3.0854013749999996</v>
      </c>
      <c r="F669" s="107">
        <f t="shared" si="704"/>
        <v>3.1751881874999999</v>
      </c>
      <c r="G669" s="3">
        <v>0</v>
      </c>
      <c r="H669" s="4">
        <v>0</v>
      </c>
      <c r="I669" s="63"/>
      <c r="J669" s="15"/>
      <c r="K669" s="13"/>
      <c r="L669" s="98">
        <f t="shared" si="705"/>
        <v>1</v>
      </c>
      <c r="M669" s="99">
        <f>M5</f>
        <v>0.94499999999999995</v>
      </c>
      <c r="N669" s="100">
        <v>3.4550000000000001</v>
      </c>
      <c r="O669" s="110">
        <v>416205</v>
      </c>
      <c r="P669" s="95">
        <f t="shared" si="706"/>
        <v>3.2649749999999997</v>
      </c>
      <c r="Q669" s="15"/>
      <c r="R669" s="24">
        <f t="shared" si="739"/>
        <v>2</v>
      </c>
      <c r="S669" s="25">
        <v>0</v>
      </c>
      <c r="T669" s="63"/>
      <c r="U669" s="15"/>
      <c r="V669" s="13"/>
      <c r="W669" s="98">
        <f t="shared" si="707"/>
        <v>0</v>
      </c>
      <c r="X669" s="99">
        <f>X5</f>
        <v>0.97</v>
      </c>
      <c r="Y669" s="100"/>
      <c r="Z669" s="110"/>
      <c r="AA669" s="95">
        <f t="shared" si="708"/>
        <v>0</v>
      </c>
      <c r="AB669" s="15"/>
      <c r="AC669" s="24">
        <f t="shared" si="740"/>
        <v>0</v>
      </c>
      <c r="AD669" s="5">
        <v>0</v>
      </c>
      <c r="AE669" s="63"/>
      <c r="AF669" s="15"/>
      <c r="AG669" s="13"/>
      <c r="AH669" s="98">
        <f t="shared" si="709"/>
        <v>0</v>
      </c>
      <c r="AI669" s="99">
        <f>AI5</f>
        <v>0.95499999999999996</v>
      </c>
      <c r="AJ669" s="100"/>
      <c r="AK669" s="110"/>
      <c r="AL669" s="95">
        <f t="shared" si="710"/>
        <v>0</v>
      </c>
      <c r="AM669" s="15"/>
      <c r="AN669" s="24">
        <f t="shared" si="741"/>
        <v>0</v>
      </c>
      <c r="AO669" s="5">
        <v>0</v>
      </c>
      <c r="AP669" s="63"/>
      <c r="AQ669" s="15"/>
      <c r="AR669" s="13"/>
      <c r="AS669" s="98">
        <f t="shared" si="711"/>
        <v>0</v>
      </c>
      <c r="AT669" s="99">
        <f>AT5</f>
        <v>0.96</v>
      </c>
      <c r="AU669" s="100"/>
      <c r="AV669" s="110"/>
      <c r="AW669" s="95">
        <f t="shared" si="712"/>
        <v>0</v>
      </c>
      <c r="AX669" s="15"/>
      <c r="AY669" s="24">
        <f t="shared" si="742"/>
        <v>0</v>
      </c>
      <c r="AZ669" s="5">
        <v>0</v>
      </c>
      <c r="BA669" s="63"/>
      <c r="BB669" s="15"/>
      <c r="BC669" s="13"/>
      <c r="BD669" s="98">
        <f t="shared" si="713"/>
        <v>0</v>
      </c>
      <c r="BE669" s="99">
        <f>BE5</f>
        <v>0.98</v>
      </c>
      <c r="BF669" s="100"/>
      <c r="BG669" s="110"/>
      <c r="BH669" s="95">
        <f t="shared" si="714"/>
        <v>0</v>
      </c>
      <c r="BI669" s="15"/>
      <c r="BJ669" s="24">
        <f t="shared" si="743"/>
        <v>0</v>
      </c>
      <c r="BK669" s="5">
        <v>0</v>
      </c>
      <c r="BL669" s="63"/>
      <c r="BM669" s="15"/>
      <c r="BN669" s="13"/>
      <c r="BO669" s="98">
        <f t="shared" si="715"/>
        <v>1</v>
      </c>
      <c r="BP669" s="99">
        <f>BP5</f>
        <v>0.94499999999999995</v>
      </c>
      <c r="BQ669" s="100">
        <v>3.2649749999999997</v>
      </c>
      <c r="BR669" s="110"/>
      <c r="BS669" s="95">
        <f t="shared" si="716"/>
        <v>3.0854013749999996</v>
      </c>
      <c r="BT669" s="15"/>
      <c r="BU669" s="24">
        <f t="shared" si="744"/>
        <v>1</v>
      </c>
      <c r="BV669" s="5">
        <v>0</v>
      </c>
      <c r="BW669" s="63"/>
      <c r="BX669" s="15"/>
      <c r="BY669" s="13"/>
      <c r="BZ669" s="98">
        <f t="shared" si="717"/>
        <v>0</v>
      </c>
      <c r="CA669" s="99">
        <f>CA5</f>
        <v>1</v>
      </c>
      <c r="CB669" s="100"/>
      <c r="CC669" s="110"/>
      <c r="CD669" s="95">
        <f t="shared" si="718"/>
        <v>0</v>
      </c>
      <c r="CE669" s="15"/>
      <c r="CF669" s="24">
        <f t="shared" si="745"/>
        <v>0</v>
      </c>
      <c r="CG669" s="5">
        <v>0</v>
      </c>
      <c r="CH669" s="63"/>
      <c r="CI669" s="15"/>
      <c r="CJ669" s="13"/>
      <c r="CK669" s="98">
        <f t="shared" si="719"/>
        <v>0</v>
      </c>
      <c r="CL669" s="99">
        <f>CL5</f>
        <v>1</v>
      </c>
      <c r="CM669" s="100"/>
      <c r="CN669" s="110"/>
      <c r="CO669" s="95">
        <f t="shared" si="720"/>
        <v>0</v>
      </c>
      <c r="CP669" s="15"/>
      <c r="CQ669" s="24">
        <f t="shared" si="746"/>
        <v>0</v>
      </c>
      <c r="CR669" s="5">
        <v>0</v>
      </c>
      <c r="CS669" s="63"/>
      <c r="CT669" s="15"/>
      <c r="CU669" s="13"/>
      <c r="CV669" s="98">
        <f t="shared" si="721"/>
        <v>0</v>
      </c>
      <c r="CW669" s="99">
        <f>CW5</f>
        <v>1</v>
      </c>
      <c r="CX669" s="100"/>
      <c r="CY669" s="110"/>
      <c r="CZ669" s="95">
        <f t="shared" si="722"/>
        <v>0</v>
      </c>
      <c r="DA669" s="15"/>
      <c r="DB669" s="24">
        <f t="shared" si="747"/>
        <v>0</v>
      </c>
      <c r="DC669" s="5">
        <v>0</v>
      </c>
      <c r="DD669" s="63"/>
      <c r="DE669" s="15"/>
      <c r="DF669" s="13"/>
      <c r="DG669" s="98">
        <f t="shared" si="723"/>
        <v>0</v>
      </c>
      <c r="DH669" s="99">
        <f>DH5</f>
        <v>1</v>
      </c>
      <c r="DI669" s="100"/>
      <c r="DJ669" s="110"/>
      <c r="DK669" s="95">
        <f t="shared" si="724"/>
        <v>0</v>
      </c>
      <c r="DL669" s="15"/>
      <c r="DM669" s="24">
        <f t="shared" si="748"/>
        <v>0</v>
      </c>
      <c r="DN669" s="5">
        <v>0</v>
      </c>
      <c r="DO669" s="63"/>
      <c r="DP669" s="15"/>
      <c r="DQ669" s="13"/>
      <c r="DR669" s="98">
        <f t="shared" si="725"/>
        <v>0</v>
      </c>
      <c r="DS669" s="99">
        <f>DS5</f>
        <v>1</v>
      </c>
      <c r="DT669" s="100"/>
      <c r="DU669" s="110"/>
      <c r="DV669" s="95">
        <f t="shared" si="726"/>
        <v>0</v>
      </c>
      <c r="DW669" s="15"/>
      <c r="DX669" s="24">
        <f t="shared" si="749"/>
        <v>0</v>
      </c>
      <c r="DY669" s="5">
        <v>0</v>
      </c>
      <c r="DZ669" s="63"/>
      <c r="EA669" s="15"/>
      <c r="EB669" s="13"/>
      <c r="EC669" s="98">
        <f t="shared" si="727"/>
        <v>0</v>
      </c>
      <c r="ED669" s="99">
        <f>ED5</f>
        <v>1</v>
      </c>
      <c r="EE669" s="100"/>
      <c r="EF669" s="110"/>
      <c r="EG669" s="95">
        <f t="shared" si="728"/>
        <v>0</v>
      </c>
      <c r="EH669" s="15"/>
      <c r="EI669" s="24">
        <f t="shared" si="750"/>
        <v>0</v>
      </c>
      <c r="EJ669" s="5">
        <v>0</v>
      </c>
      <c r="EK669" s="63"/>
      <c r="EL669" s="15"/>
      <c r="EM669" s="13"/>
      <c r="EN669" s="98">
        <f t="shared" si="729"/>
        <v>0</v>
      </c>
      <c r="EO669" s="99">
        <f>EO5</f>
        <v>1</v>
      </c>
      <c r="EP669" s="100"/>
      <c r="EQ669" s="110"/>
      <c r="ER669" s="95">
        <f t="shared" si="730"/>
        <v>0</v>
      </c>
      <c r="ES669" s="15"/>
      <c r="ET669" s="24">
        <f t="shared" si="751"/>
        <v>0</v>
      </c>
      <c r="EU669" s="5">
        <v>0</v>
      </c>
      <c r="EV669" s="63"/>
      <c r="EW669" s="15"/>
      <c r="EX669" s="13"/>
      <c r="EY669" s="98">
        <f t="shared" si="731"/>
        <v>0</v>
      </c>
      <c r="EZ669" s="99">
        <f>EZ5</f>
        <v>1</v>
      </c>
      <c r="FA669" s="100"/>
      <c r="FB669" s="110"/>
      <c r="FC669" s="95">
        <f t="shared" si="732"/>
        <v>0</v>
      </c>
      <c r="FD669" s="15"/>
      <c r="FE669" s="24">
        <f t="shared" si="752"/>
        <v>0</v>
      </c>
      <c r="FF669" s="5">
        <v>0</v>
      </c>
      <c r="FG669" s="63"/>
      <c r="FH669" s="15"/>
      <c r="FI669" s="13"/>
      <c r="FJ669" s="98">
        <f t="shared" si="733"/>
        <v>0</v>
      </c>
      <c r="FK669" s="99">
        <f>FK5</f>
        <v>1</v>
      </c>
      <c r="FL669" s="100"/>
      <c r="FM669" s="110"/>
      <c r="FN669" s="95">
        <f t="shared" si="734"/>
        <v>0</v>
      </c>
      <c r="FO669" s="15"/>
      <c r="FP669" s="24">
        <f t="shared" si="753"/>
        <v>0</v>
      </c>
      <c r="FQ669" s="5">
        <v>0</v>
      </c>
      <c r="FR669" s="8">
        <v>0</v>
      </c>
      <c r="FS669" s="84">
        <f t="shared" si="754"/>
        <v>3.2649749999999997</v>
      </c>
      <c r="FT669" s="85">
        <f t="shared" si="755"/>
        <v>500</v>
      </c>
      <c r="FU669" s="85">
        <f t="shared" si="756"/>
        <v>500</v>
      </c>
      <c r="FV669" s="85">
        <f t="shared" si="757"/>
        <v>500</v>
      </c>
      <c r="FW669" s="85">
        <f t="shared" si="758"/>
        <v>500</v>
      </c>
      <c r="FX669" s="85">
        <f t="shared" si="759"/>
        <v>3.0854013749999996</v>
      </c>
      <c r="FY669" s="85">
        <f t="shared" si="760"/>
        <v>500</v>
      </c>
      <c r="FZ669" s="85">
        <f t="shared" si="761"/>
        <v>500</v>
      </c>
      <c r="GA669" s="85">
        <f t="shared" si="762"/>
        <v>500</v>
      </c>
      <c r="GB669" s="85">
        <f t="shared" si="763"/>
        <v>500</v>
      </c>
      <c r="GC669" s="85">
        <f t="shared" si="764"/>
        <v>500</v>
      </c>
      <c r="GD669" s="85">
        <f t="shared" si="765"/>
        <v>500</v>
      </c>
      <c r="GE669" s="85">
        <f t="shared" si="766"/>
        <v>500</v>
      </c>
      <c r="GF669" s="85">
        <f t="shared" si="767"/>
        <v>500</v>
      </c>
      <c r="GG669" s="85">
        <f t="shared" si="768"/>
        <v>500</v>
      </c>
      <c r="GH669" s="101">
        <f t="shared" si="735"/>
        <v>2</v>
      </c>
      <c r="GI669" s="102">
        <f t="shared" si="736"/>
        <v>6.3503763749999997</v>
      </c>
      <c r="GJ669" s="102">
        <f t="shared" si="737"/>
        <v>3.1751881874999999</v>
      </c>
      <c r="GK669" s="79">
        <f>ROW()</f>
        <v>669</v>
      </c>
    </row>
    <row r="670" spans="1:193" s="12" customFormat="1" ht="50.1" customHeight="1">
      <c r="A670" s="17">
        <f>ROW()</f>
        <v>670</v>
      </c>
      <c r="B670" s="32">
        <f t="shared" si="769"/>
        <v>664</v>
      </c>
      <c r="C670" s="33">
        <f t="shared" si="770"/>
        <v>664</v>
      </c>
      <c r="D670" s="31" t="s">
        <v>232</v>
      </c>
      <c r="E670" s="390">
        <f t="shared" si="738"/>
        <v>3.0854013749999996</v>
      </c>
      <c r="F670" s="107">
        <f t="shared" si="704"/>
        <v>3.1751881874999999</v>
      </c>
      <c r="G670" s="3">
        <v>0</v>
      </c>
      <c r="H670" s="4">
        <v>0</v>
      </c>
      <c r="I670" s="63"/>
      <c r="J670" s="15"/>
      <c r="K670" s="13"/>
      <c r="L670" s="98">
        <f t="shared" si="705"/>
        <v>1</v>
      </c>
      <c r="M670" s="99">
        <f>M5</f>
        <v>0.94499999999999995</v>
      </c>
      <c r="N670" s="100">
        <v>3.4550000000000001</v>
      </c>
      <c r="O670" s="110">
        <v>416206</v>
      </c>
      <c r="P670" s="95">
        <f t="shared" si="706"/>
        <v>3.2649749999999997</v>
      </c>
      <c r="Q670" s="15"/>
      <c r="R670" s="24">
        <f t="shared" si="739"/>
        <v>2</v>
      </c>
      <c r="S670" s="25">
        <v>0</v>
      </c>
      <c r="T670" s="63"/>
      <c r="U670" s="15"/>
      <c r="V670" s="13"/>
      <c r="W670" s="98">
        <f t="shared" si="707"/>
        <v>0</v>
      </c>
      <c r="X670" s="99">
        <f>X5</f>
        <v>0.97</v>
      </c>
      <c r="Y670" s="100"/>
      <c r="Z670" s="110"/>
      <c r="AA670" s="95">
        <f t="shared" si="708"/>
        <v>0</v>
      </c>
      <c r="AB670" s="15"/>
      <c r="AC670" s="24">
        <f t="shared" si="740"/>
        <v>0</v>
      </c>
      <c r="AD670" s="5">
        <v>0</v>
      </c>
      <c r="AE670" s="63"/>
      <c r="AF670" s="15"/>
      <c r="AG670" s="13"/>
      <c r="AH670" s="98">
        <f t="shared" si="709"/>
        <v>0</v>
      </c>
      <c r="AI670" s="99">
        <f>AI5</f>
        <v>0.95499999999999996</v>
      </c>
      <c r="AJ670" s="100"/>
      <c r="AK670" s="110"/>
      <c r="AL670" s="95">
        <f t="shared" si="710"/>
        <v>0</v>
      </c>
      <c r="AM670" s="15"/>
      <c r="AN670" s="24">
        <f t="shared" si="741"/>
        <v>0</v>
      </c>
      <c r="AO670" s="5">
        <v>0</v>
      </c>
      <c r="AP670" s="63"/>
      <c r="AQ670" s="15"/>
      <c r="AR670" s="13"/>
      <c r="AS670" s="98">
        <f t="shared" si="711"/>
        <v>0</v>
      </c>
      <c r="AT670" s="99">
        <f>AT5</f>
        <v>0.96</v>
      </c>
      <c r="AU670" s="100"/>
      <c r="AV670" s="110"/>
      <c r="AW670" s="95">
        <f t="shared" si="712"/>
        <v>0</v>
      </c>
      <c r="AX670" s="15"/>
      <c r="AY670" s="24">
        <f t="shared" si="742"/>
        <v>0</v>
      </c>
      <c r="AZ670" s="5">
        <v>0</v>
      </c>
      <c r="BA670" s="63"/>
      <c r="BB670" s="15"/>
      <c r="BC670" s="13"/>
      <c r="BD670" s="98">
        <f t="shared" si="713"/>
        <v>0</v>
      </c>
      <c r="BE670" s="99">
        <f>BE5</f>
        <v>0.98</v>
      </c>
      <c r="BF670" s="100"/>
      <c r="BG670" s="110"/>
      <c r="BH670" s="95">
        <f t="shared" si="714"/>
        <v>0</v>
      </c>
      <c r="BI670" s="15"/>
      <c r="BJ670" s="24">
        <f t="shared" si="743"/>
        <v>0</v>
      </c>
      <c r="BK670" s="5">
        <v>0</v>
      </c>
      <c r="BL670" s="63"/>
      <c r="BM670" s="15"/>
      <c r="BN670" s="13"/>
      <c r="BO670" s="98">
        <f t="shared" si="715"/>
        <v>1</v>
      </c>
      <c r="BP670" s="99">
        <f>BP5</f>
        <v>0.94499999999999995</v>
      </c>
      <c r="BQ670" s="100">
        <v>3.2649749999999997</v>
      </c>
      <c r="BR670" s="110"/>
      <c r="BS670" s="95">
        <f t="shared" si="716"/>
        <v>3.0854013749999996</v>
      </c>
      <c r="BT670" s="15"/>
      <c r="BU670" s="24">
        <f t="shared" si="744"/>
        <v>1</v>
      </c>
      <c r="BV670" s="5">
        <v>0</v>
      </c>
      <c r="BW670" s="63"/>
      <c r="BX670" s="15"/>
      <c r="BY670" s="13"/>
      <c r="BZ670" s="98">
        <f t="shared" si="717"/>
        <v>0</v>
      </c>
      <c r="CA670" s="99">
        <f>CA5</f>
        <v>1</v>
      </c>
      <c r="CB670" s="100"/>
      <c r="CC670" s="110"/>
      <c r="CD670" s="95">
        <f t="shared" si="718"/>
        <v>0</v>
      </c>
      <c r="CE670" s="15"/>
      <c r="CF670" s="24">
        <f t="shared" si="745"/>
        <v>0</v>
      </c>
      <c r="CG670" s="5">
        <v>0</v>
      </c>
      <c r="CH670" s="63"/>
      <c r="CI670" s="15"/>
      <c r="CJ670" s="13"/>
      <c r="CK670" s="98">
        <f t="shared" si="719"/>
        <v>0</v>
      </c>
      <c r="CL670" s="99">
        <f>CL5</f>
        <v>1</v>
      </c>
      <c r="CM670" s="100"/>
      <c r="CN670" s="110"/>
      <c r="CO670" s="95">
        <f t="shared" si="720"/>
        <v>0</v>
      </c>
      <c r="CP670" s="15"/>
      <c r="CQ670" s="24">
        <f t="shared" si="746"/>
        <v>0</v>
      </c>
      <c r="CR670" s="5">
        <v>0</v>
      </c>
      <c r="CS670" s="63"/>
      <c r="CT670" s="15"/>
      <c r="CU670" s="13"/>
      <c r="CV670" s="98">
        <f t="shared" si="721"/>
        <v>0</v>
      </c>
      <c r="CW670" s="99">
        <f>CW5</f>
        <v>1</v>
      </c>
      <c r="CX670" s="100"/>
      <c r="CY670" s="110"/>
      <c r="CZ670" s="95">
        <f t="shared" si="722"/>
        <v>0</v>
      </c>
      <c r="DA670" s="15"/>
      <c r="DB670" s="24">
        <f t="shared" si="747"/>
        <v>0</v>
      </c>
      <c r="DC670" s="5">
        <v>0</v>
      </c>
      <c r="DD670" s="63"/>
      <c r="DE670" s="15"/>
      <c r="DF670" s="13"/>
      <c r="DG670" s="98">
        <f t="shared" si="723"/>
        <v>0</v>
      </c>
      <c r="DH670" s="99">
        <f>DH5</f>
        <v>1</v>
      </c>
      <c r="DI670" s="100"/>
      <c r="DJ670" s="110"/>
      <c r="DK670" s="95">
        <f t="shared" si="724"/>
        <v>0</v>
      </c>
      <c r="DL670" s="15"/>
      <c r="DM670" s="24">
        <f t="shared" si="748"/>
        <v>0</v>
      </c>
      <c r="DN670" s="5">
        <v>0</v>
      </c>
      <c r="DO670" s="63"/>
      <c r="DP670" s="15"/>
      <c r="DQ670" s="13"/>
      <c r="DR670" s="98">
        <f t="shared" si="725"/>
        <v>0</v>
      </c>
      <c r="DS670" s="99">
        <f>DS5</f>
        <v>1</v>
      </c>
      <c r="DT670" s="100"/>
      <c r="DU670" s="110"/>
      <c r="DV670" s="95">
        <f t="shared" si="726"/>
        <v>0</v>
      </c>
      <c r="DW670" s="15"/>
      <c r="DX670" s="24">
        <f t="shared" si="749"/>
        <v>0</v>
      </c>
      <c r="DY670" s="5">
        <v>0</v>
      </c>
      <c r="DZ670" s="63"/>
      <c r="EA670" s="15"/>
      <c r="EB670" s="13"/>
      <c r="EC670" s="98">
        <f t="shared" si="727"/>
        <v>0</v>
      </c>
      <c r="ED670" s="99">
        <f>ED5</f>
        <v>1</v>
      </c>
      <c r="EE670" s="100"/>
      <c r="EF670" s="110"/>
      <c r="EG670" s="95">
        <f t="shared" si="728"/>
        <v>0</v>
      </c>
      <c r="EH670" s="15"/>
      <c r="EI670" s="24">
        <f t="shared" si="750"/>
        <v>0</v>
      </c>
      <c r="EJ670" s="5">
        <v>0</v>
      </c>
      <c r="EK670" s="63"/>
      <c r="EL670" s="15"/>
      <c r="EM670" s="13"/>
      <c r="EN670" s="98">
        <f t="shared" si="729"/>
        <v>0</v>
      </c>
      <c r="EO670" s="99">
        <f>EO5</f>
        <v>1</v>
      </c>
      <c r="EP670" s="100"/>
      <c r="EQ670" s="110"/>
      <c r="ER670" s="95">
        <f t="shared" si="730"/>
        <v>0</v>
      </c>
      <c r="ES670" s="15"/>
      <c r="ET670" s="24">
        <f t="shared" si="751"/>
        <v>0</v>
      </c>
      <c r="EU670" s="5">
        <v>0</v>
      </c>
      <c r="EV670" s="63"/>
      <c r="EW670" s="15"/>
      <c r="EX670" s="13"/>
      <c r="EY670" s="98">
        <f t="shared" si="731"/>
        <v>0</v>
      </c>
      <c r="EZ670" s="99">
        <f>EZ5</f>
        <v>1</v>
      </c>
      <c r="FA670" s="100"/>
      <c r="FB670" s="110"/>
      <c r="FC670" s="95">
        <f t="shared" si="732"/>
        <v>0</v>
      </c>
      <c r="FD670" s="15"/>
      <c r="FE670" s="24">
        <f t="shared" si="752"/>
        <v>0</v>
      </c>
      <c r="FF670" s="5">
        <v>0</v>
      </c>
      <c r="FG670" s="63"/>
      <c r="FH670" s="15"/>
      <c r="FI670" s="13"/>
      <c r="FJ670" s="98">
        <f t="shared" si="733"/>
        <v>0</v>
      </c>
      <c r="FK670" s="99">
        <f>FK5</f>
        <v>1</v>
      </c>
      <c r="FL670" s="100"/>
      <c r="FM670" s="110"/>
      <c r="FN670" s="95">
        <f t="shared" si="734"/>
        <v>0</v>
      </c>
      <c r="FO670" s="15"/>
      <c r="FP670" s="24">
        <f t="shared" si="753"/>
        <v>0</v>
      </c>
      <c r="FQ670" s="5">
        <v>0</v>
      </c>
      <c r="FR670" s="8">
        <v>0</v>
      </c>
      <c r="FS670" s="84">
        <f t="shared" si="754"/>
        <v>3.2649749999999997</v>
      </c>
      <c r="FT670" s="85">
        <f t="shared" si="755"/>
        <v>500</v>
      </c>
      <c r="FU670" s="85">
        <f t="shared" si="756"/>
        <v>500</v>
      </c>
      <c r="FV670" s="85">
        <f t="shared" si="757"/>
        <v>500</v>
      </c>
      <c r="FW670" s="85">
        <f t="shared" si="758"/>
        <v>500</v>
      </c>
      <c r="FX670" s="85">
        <f t="shared" si="759"/>
        <v>3.0854013749999996</v>
      </c>
      <c r="FY670" s="85">
        <f t="shared" si="760"/>
        <v>500</v>
      </c>
      <c r="FZ670" s="85">
        <f t="shared" si="761"/>
        <v>500</v>
      </c>
      <c r="GA670" s="85">
        <f t="shared" si="762"/>
        <v>500</v>
      </c>
      <c r="GB670" s="85">
        <f t="shared" si="763"/>
        <v>500</v>
      </c>
      <c r="GC670" s="85">
        <f t="shared" si="764"/>
        <v>500</v>
      </c>
      <c r="GD670" s="85">
        <f t="shared" si="765"/>
        <v>500</v>
      </c>
      <c r="GE670" s="85">
        <f t="shared" si="766"/>
        <v>500</v>
      </c>
      <c r="GF670" s="85">
        <f t="shared" si="767"/>
        <v>500</v>
      </c>
      <c r="GG670" s="85">
        <f t="shared" si="768"/>
        <v>500</v>
      </c>
      <c r="GH670" s="101">
        <f t="shared" si="735"/>
        <v>2</v>
      </c>
      <c r="GI670" s="102">
        <f t="shared" si="736"/>
        <v>6.3503763749999997</v>
      </c>
      <c r="GJ670" s="102">
        <f t="shared" si="737"/>
        <v>3.1751881874999999</v>
      </c>
      <c r="GK670" s="79">
        <f>ROW()</f>
        <v>670</v>
      </c>
    </row>
    <row r="671" spans="1:193" s="12" customFormat="1" ht="50.1" customHeight="1">
      <c r="A671" s="17">
        <f>ROW()</f>
        <v>671</v>
      </c>
      <c r="B671" s="32">
        <f t="shared" si="769"/>
        <v>665</v>
      </c>
      <c r="C671" s="33">
        <f t="shared" si="770"/>
        <v>0</v>
      </c>
      <c r="D671" s="31"/>
      <c r="E671" s="390">
        <f t="shared" si="738"/>
        <v>500</v>
      </c>
      <c r="F671" s="107">
        <f t="shared" si="704"/>
        <v>0</v>
      </c>
      <c r="G671" s="3">
        <v>0</v>
      </c>
      <c r="H671" s="4">
        <v>0</v>
      </c>
      <c r="I671" s="63"/>
      <c r="J671" s="15"/>
      <c r="K671" s="13"/>
      <c r="L671" s="98">
        <f t="shared" si="705"/>
        <v>0</v>
      </c>
      <c r="M671" s="99">
        <f>M5</f>
        <v>0.94499999999999995</v>
      </c>
      <c r="N671" s="100"/>
      <c r="O671" s="110"/>
      <c r="P671" s="95">
        <f t="shared" si="706"/>
        <v>0</v>
      </c>
      <c r="Q671" s="15"/>
      <c r="R671" s="24">
        <f t="shared" si="739"/>
        <v>0</v>
      </c>
      <c r="S671" s="25">
        <v>0</v>
      </c>
      <c r="T671" s="63"/>
      <c r="U671" s="15"/>
      <c r="V671" s="13"/>
      <c r="W671" s="98">
        <f t="shared" si="707"/>
        <v>0</v>
      </c>
      <c r="X671" s="99">
        <f>X5</f>
        <v>0.97</v>
      </c>
      <c r="Y671" s="100"/>
      <c r="Z671" s="110"/>
      <c r="AA671" s="95">
        <f t="shared" si="708"/>
        <v>0</v>
      </c>
      <c r="AB671" s="15"/>
      <c r="AC671" s="24">
        <f t="shared" si="740"/>
        <v>0</v>
      </c>
      <c r="AD671" s="5">
        <v>0</v>
      </c>
      <c r="AE671" s="63"/>
      <c r="AF671" s="15"/>
      <c r="AG671" s="13"/>
      <c r="AH671" s="98">
        <f t="shared" si="709"/>
        <v>0</v>
      </c>
      <c r="AI671" s="99">
        <f>AI5</f>
        <v>0.95499999999999996</v>
      </c>
      <c r="AJ671" s="100"/>
      <c r="AK671" s="110"/>
      <c r="AL671" s="95">
        <f t="shared" si="710"/>
        <v>0</v>
      </c>
      <c r="AM671" s="15"/>
      <c r="AN671" s="24">
        <f t="shared" si="741"/>
        <v>0</v>
      </c>
      <c r="AO671" s="5">
        <v>0</v>
      </c>
      <c r="AP671" s="63"/>
      <c r="AQ671" s="15"/>
      <c r="AR671" s="13"/>
      <c r="AS671" s="98">
        <f t="shared" si="711"/>
        <v>0</v>
      </c>
      <c r="AT671" s="99">
        <f>AT5</f>
        <v>0.96</v>
      </c>
      <c r="AU671" s="100"/>
      <c r="AV671" s="110"/>
      <c r="AW671" s="95">
        <f t="shared" si="712"/>
        <v>0</v>
      </c>
      <c r="AX671" s="15"/>
      <c r="AY671" s="24">
        <f t="shared" si="742"/>
        <v>0</v>
      </c>
      <c r="AZ671" s="5">
        <v>0</v>
      </c>
      <c r="BA671" s="63"/>
      <c r="BB671" s="15"/>
      <c r="BC671" s="13"/>
      <c r="BD671" s="98">
        <f t="shared" si="713"/>
        <v>0</v>
      </c>
      <c r="BE671" s="99">
        <f>BE5</f>
        <v>0.98</v>
      </c>
      <c r="BF671" s="100"/>
      <c r="BG671" s="110"/>
      <c r="BH671" s="95">
        <f t="shared" si="714"/>
        <v>0</v>
      </c>
      <c r="BI671" s="15"/>
      <c r="BJ671" s="24">
        <f t="shared" si="743"/>
        <v>0</v>
      </c>
      <c r="BK671" s="5">
        <v>0</v>
      </c>
      <c r="BL671" s="63"/>
      <c r="BM671" s="15"/>
      <c r="BN671" s="13"/>
      <c r="BO671" s="98">
        <f t="shared" si="715"/>
        <v>0</v>
      </c>
      <c r="BP671" s="99">
        <f>BP5</f>
        <v>0.94499999999999995</v>
      </c>
      <c r="BQ671" s="100"/>
      <c r="BR671" s="110"/>
      <c r="BS671" s="95">
        <f t="shared" si="716"/>
        <v>0</v>
      </c>
      <c r="BT671" s="15"/>
      <c r="BU671" s="24">
        <f t="shared" si="744"/>
        <v>0</v>
      </c>
      <c r="BV671" s="5">
        <v>0</v>
      </c>
      <c r="BW671" s="63"/>
      <c r="BX671" s="15"/>
      <c r="BY671" s="13"/>
      <c r="BZ671" s="98">
        <f t="shared" si="717"/>
        <v>0</v>
      </c>
      <c r="CA671" s="99">
        <f>CA5</f>
        <v>1</v>
      </c>
      <c r="CB671" s="100"/>
      <c r="CC671" s="110"/>
      <c r="CD671" s="95">
        <f t="shared" si="718"/>
        <v>0</v>
      </c>
      <c r="CE671" s="15"/>
      <c r="CF671" s="24">
        <f t="shared" si="745"/>
        <v>0</v>
      </c>
      <c r="CG671" s="5">
        <v>0</v>
      </c>
      <c r="CH671" s="63"/>
      <c r="CI671" s="15"/>
      <c r="CJ671" s="13"/>
      <c r="CK671" s="98">
        <f t="shared" si="719"/>
        <v>0</v>
      </c>
      <c r="CL671" s="99">
        <f>CL5</f>
        <v>1</v>
      </c>
      <c r="CM671" s="100"/>
      <c r="CN671" s="110"/>
      <c r="CO671" s="95">
        <f t="shared" si="720"/>
        <v>0</v>
      </c>
      <c r="CP671" s="15"/>
      <c r="CQ671" s="24">
        <f t="shared" si="746"/>
        <v>0</v>
      </c>
      <c r="CR671" s="5">
        <v>0</v>
      </c>
      <c r="CS671" s="63"/>
      <c r="CT671" s="15"/>
      <c r="CU671" s="13"/>
      <c r="CV671" s="98">
        <f t="shared" si="721"/>
        <v>0</v>
      </c>
      <c r="CW671" s="99">
        <f>CW5</f>
        <v>1</v>
      </c>
      <c r="CX671" s="100"/>
      <c r="CY671" s="110"/>
      <c r="CZ671" s="95">
        <f t="shared" si="722"/>
        <v>0</v>
      </c>
      <c r="DA671" s="15"/>
      <c r="DB671" s="24">
        <f t="shared" si="747"/>
        <v>0</v>
      </c>
      <c r="DC671" s="5">
        <v>0</v>
      </c>
      <c r="DD671" s="63"/>
      <c r="DE671" s="15"/>
      <c r="DF671" s="13"/>
      <c r="DG671" s="98">
        <f t="shared" si="723"/>
        <v>0</v>
      </c>
      <c r="DH671" s="99">
        <f>DH5</f>
        <v>1</v>
      </c>
      <c r="DI671" s="100"/>
      <c r="DJ671" s="110"/>
      <c r="DK671" s="95">
        <f t="shared" si="724"/>
        <v>0</v>
      </c>
      <c r="DL671" s="15"/>
      <c r="DM671" s="24">
        <f t="shared" si="748"/>
        <v>0</v>
      </c>
      <c r="DN671" s="5">
        <v>0</v>
      </c>
      <c r="DO671" s="63"/>
      <c r="DP671" s="15"/>
      <c r="DQ671" s="13"/>
      <c r="DR671" s="98">
        <f t="shared" si="725"/>
        <v>0</v>
      </c>
      <c r="DS671" s="99">
        <f>DS5</f>
        <v>1</v>
      </c>
      <c r="DT671" s="100"/>
      <c r="DU671" s="110"/>
      <c r="DV671" s="95">
        <f t="shared" si="726"/>
        <v>0</v>
      </c>
      <c r="DW671" s="15"/>
      <c r="DX671" s="24">
        <f t="shared" si="749"/>
        <v>0</v>
      </c>
      <c r="DY671" s="5">
        <v>0</v>
      </c>
      <c r="DZ671" s="63"/>
      <c r="EA671" s="15"/>
      <c r="EB671" s="13"/>
      <c r="EC671" s="98">
        <f t="shared" si="727"/>
        <v>0</v>
      </c>
      <c r="ED671" s="99">
        <f>ED5</f>
        <v>1</v>
      </c>
      <c r="EE671" s="100"/>
      <c r="EF671" s="110"/>
      <c r="EG671" s="95">
        <f t="shared" si="728"/>
        <v>0</v>
      </c>
      <c r="EH671" s="15"/>
      <c r="EI671" s="24">
        <f t="shared" si="750"/>
        <v>0</v>
      </c>
      <c r="EJ671" s="5">
        <v>0</v>
      </c>
      <c r="EK671" s="63"/>
      <c r="EL671" s="15"/>
      <c r="EM671" s="13"/>
      <c r="EN671" s="98">
        <f t="shared" si="729"/>
        <v>0</v>
      </c>
      <c r="EO671" s="99">
        <f>EO5</f>
        <v>1</v>
      </c>
      <c r="EP671" s="100"/>
      <c r="EQ671" s="110"/>
      <c r="ER671" s="95">
        <f t="shared" si="730"/>
        <v>0</v>
      </c>
      <c r="ES671" s="15"/>
      <c r="ET671" s="24">
        <f t="shared" si="751"/>
        <v>0</v>
      </c>
      <c r="EU671" s="5">
        <v>0</v>
      </c>
      <c r="EV671" s="63"/>
      <c r="EW671" s="15"/>
      <c r="EX671" s="13"/>
      <c r="EY671" s="98">
        <f t="shared" si="731"/>
        <v>0</v>
      </c>
      <c r="EZ671" s="99">
        <f>EZ5</f>
        <v>1</v>
      </c>
      <c r="FA671" s="100"/>
      <c r="FB671" s="110"/>
      <c r="FC671" s="95">
        <f t="shared" si="732"/>
        <v>0</v>
      </c>
      <c r="FD671" s="15"/>
      <c r="FE671" s="24">
        <f t="shared" si="752"/>
        <v>0</v>
      </c>
      <c r="FF671" s="5">
        <v>0</v>
      </c>
      <c r="FG671" s="63"/>
      <c r="FH671" s="15"/>
      <c r="FI671" s="13"/>
      <c r="FJ671" s="98">
        <f t="shared" si="733"/>
        <v>0</v>
      </c>
      <c r="FK671" s="99">
        <f>FK5</f>
        <v>1</v>
      </c>
      <c r="FL671" s="100"/>
      <c r="FM671" s="110"/>
      <c r="FN671" s="95">
        <f t="shared" si="734"/>
        <v>0</v>
      </c>
      <c r="FO671" s="15"/>
      <c r="FP671" s="24">
        <f t="shared" si="753"/>
        <v>0</v>
      </c>
      <c r="FQ671" s="5">
        <v>0</v>
      </c>
      <c r="FR671" s="8">
        <v>0</v>
      </c>
      <c r="FS671" s="84">
        <f t="shared" si="754"/>
        <v>500</v>
      </c>
      <c r="FT671" s="85">
        <f t="shared" si="755"/>
        <v>500</v>
      </c>
      <c r="FU671" s="85">
        <f t="shared" si="756"/>
        <v>500</v>
      </c>
      <c r="FV671" s="85">
        <f t="shared" si="757"/>
        <v>500</v>
      </c>
      <c r="FW671" s="85">
        <f t="shared" si="758"/>
        <v>500</v>
      </c>
      <c r="FX671" s="85">
        <f t="shared" si="759"/>
        <v>500</v>
      </c>
      <c r="FY671" s="85">
        <f t="shared" si="760"/>
        <v>500</v>
      </c>
      <c r="FZ671" s="85">
        <f t="shared" si="761"/>
        <v>500</v>
      </c>
      <c r="GA671" s="85">
        <f t="shared" si="762"/>
        <v>500</v>
      </c>
      <c r="GB671" s="85">
        <f t="shared" si="763"/>
        <v>500</v>
      </c>
      <c r="GC671" s="85">
        <f t="shared" si="764"/>
        <v>500</v>
      </c>
      <c r="GD671" s="85">
        <f t="shared" si="765"/>
        <v>500</v>
      </c>
      <c r="GE671" s="85">
        <f t="shared" si="766"/>
        <v>500</v>
      </c>
      <c r="GF671" s="85">
        <f t="shared" si="767"/>
        <v>500</v>
      </c>
      <c r="GG671" s="85">
        <f t="shared" si="768"/>
        <v>500</v>
      </c>
      <c r="GH671" s="101">
        <f t="shared" si="735"/>
        <v>0</v>
      </c>
      <c r="GI671" s="102">
        <f t="shared" si="736"/>
        <v>0</v>
      </c>
      <c r="GJ671" s="102">
        <f t="shared" si="737"/>
        <v>0</v>
      </c>
      <c r="GK671" s="79">
        <f>ROW()</f>
        <v>671</v>
      </c>
    </row>
    <row r="672" spans="1:193" s="12" customFormat="1" ht="50.1" customHeight="1">
      <c r="A672" s="17">
        <f>ROW()</f>
        <v>672</v>
      </c>
      <c r="B672" s="32">
        <f t="shared" si="769"/>
        <v>666</v>
      </c>
      <c r="C672" s="33">
        <f t="shared" si="770"/>
        <v>0</v>
      </c>
      <c r="D672" s="31"/>
      <c r="E672" s="390">
        <f t="shared" si="738"/>
        <v>500</v>
      </c>
      <c r="F672" s="107">
        <f t="shared" si="704"/>
        <v>0</v>
      </c>
      <c r="G672" s="3">
        <v>0</v>
      </c>
      <c r="H672" s="4">
        <v>0</v>
      </c>
      <c r="I672" s="63"/>
      <c r="J672" s="15"/>
      <c r="K672" s="13"/>
      <c r="L672" s="98">
        <f t="shared" si="705"/>
        <v>0</v>
      </c>
      <c r="M672" s="99">
        <f>M5</f>
        <v>0.94499999999999995</v>
      </c>
      <c r="N672" s="100"/>
      <c r="O672" s="110"/>
      <c r="P672" s="95">
        <f t="shared" si="706"/>
        <v>0</v>
      </c>
      <c r="Q672" s="15"/>
      <c r="R672" s="24">
        <f t="shared" si="739"/>
        <v>0</v>
      </c>
      <c r="S672" s="25">
        <v>0</v>
      </c>
      <c r="T672" s="63"/>
      <c r="U672" s="15"/>
      <c r="V672" s="13"/>
      <c r="W672" s="98">
        <f t="shared" si="707"/>
        <v>0</v>
      </c>
      <c r="X672" s="99">
        <f>X5</f>
        <v>0.97</v>
      </c>
      <c r="Y672" s="100"/>
      <c r="Z672" s="110"/>
      <c r="AA672" s="95">
        <f t="shared" si="708"/>
        <v>0</v>
      </c>
      <c r="AB672" s="15"/>
      <c r="AC672" s="24">
        <f t="shared" si="740"/>
        <v>0</v>
      </c>
      <c r="AD672" s="5">
        <v>0</v>
      </c>
      <c r="AE672" s="63"/>
      <c r="AF672" s="15"/>
      <c r="AG672" s="13"/>
      <c r="AH672" s="98">
        <f t="shared" si="709"/>
        <v>0</v>
      </c>
      <c r="AI672" s="99">
        <f>AI5</f>
        <v>0.95499999999999996</v>
      </c>
      <c r="AJ672" s="100"/>
      <c r="AK672" s="110"/>
      <c r="AL672" s="95">
        <f t="shared" si="710"/>
        <v>0</v>
      </c>
      <c r="AM672" s="15"/>
      <c r="AN672" s="24">
        <f t="shared" si="741"/>
        <v>0</v>
      </c>
      <c r="AO672" s="5">
        <v>0</v>
      </c>
      <c r="AP672" s="63"/>
      <c r="AQ672" s="15"/>
      <c r="AR672" s="13"/>
      <c r="AS672" s="98">
        <f t="shared" si="711"/>
        <v>0</v>
      </c>
      <c r="AT672" s="99">
        <f>AT5</f>
        <v>0.96</v>
      </c>
      <c r="AU672" s="100"/>
      <c r="AV672" s="110"/>
      <c r="AW672" s="95">
        <f t="shared" si="712"/>
        <v>0</v>
      </c>
      <c r="AX672" s="15"/>
      <c r="AY672" s="24">
        <f t="shared" si="742"/>
        <v>0</v>
      </c>
      <c r="AZ672" s="5">
        <v>0</v>
      </c>
      <c r="BA672" s="63"/>
      <c r="BB672" s="15"/>
      <c r="BC672" s="13"/>
      <c r="BD672" s="98">
        <f t="shared" si="713"/>
        <v>0</v>
      </c>
      <c r="BE672" s="99">
        <f>BE5</f>
        <v>0.98</v>
      </c>
      <c r="BF672" s="100"/>
      <c r="BG672" s="110"/>
      <c r="BH672" s="95">
        <f t="shared" si="714"/>
        <v>0</v>
      </c>
      <c r="BI672" s="15"/>
      <c r="BJ672" s="24">
        <f t="shared" si="743"/>
        <v>0</v>
      </c>
      <c r="BK672" s="5">
        <v>0</v>
      </c>
      <c r="BL672" s="63"/>
      <c r="BM672" s="15"/>
      <c r="BN672" s="13"/>
      <c r="BO672" s="98">
        <f t="shared" si="715"/>
        <v>0</v>
      </c>
      <c r="BP672" s="99">
        <f>BP5</f>
        <v>0.94499999999999995</v>
      </c>
      <c r="BQ672" s="100"/>
      <c r="BR672" s="110"/>
      <c r="BS672" s="95">
        <f t="shared" si="716"/>
        <v>0</v>
      </c>
      <c r="BT672" s="15"/>
      <c r="BU672" s="24">
        <f t="shared" si="744"/>
        <v>0</v>
      </c>
      <c r="BV672" s="5">
        <v>0</v>
      </c>
      <c r="BW672" s="63"/>
      <c r="BX672" s="15"/>
      <c r="BY672" s="13"/>
      <c r="BZ672" s="98">
        <f t="shared" si="717"/>
        <v>0</v>
      </c>
      <c r="CA672" s="99">
        <f>CA5</f>
        <v>1</v>
      </c>
      <c r="CB672" s="100"/>
      <c r="CC672" s="110"/>
      <c r="CD672" s="95">
        <f t="shared" si="718"/>
        <v>0</v>
      </c>
      <c r="CE672" s="15"/>
      <c r="CF672" s="24">
        <f t="shared" si="745"/>
        <v>0</v>
      </c>
      <c r="CG672" s="5">
        <v>0</v>
      </c>
      <c r="CH672" s="63"/>
      <c r="CI672" s="15"/>
      <c r="CJ672" s="13"/>
      <c r="CK672" s="98">
        <f t="shared" si="719"/>
        <v>0</v>
      </c>
      <c r="CL672" s="99">
        <f>CL5</f>
        <v>1</v>
      </c>
      <c r="CM672" s="100"/>
      <c r="CN672" s="110"/>
      <c r="CO672" s="95">
        <f t="shared" si="720"/>
        <v>0</v>
      </c>
      <c r="CP672" s="15"/>
      <c r="CQ672" s="24">
        <f t="shared" si="746"/>
        <v>0</v>
      </c>
      <c r="CR672" s="5">
        <v>0</v>
      </c>
      <c r="CS672" s="63"/>
      <c r="CT672" s="15"/>
      <c r="CU672" s="13"/>
      <c r="CV672" s="98">
        <f t="shared" si="721"/>
        <v>0</v>
      </c>
      <c r="CW672" s="99">
        <f>CW5</f>
        <v>1</v>
      </c>
      <c r="CX672" s="100"/>
      <c r="CY672" s="110"/>
      <c r="CZ672" s="95">
        <f t="shared" si="722"/>
        <v>0</v>
      </c>
      <c r="DA672" s="15"/>
      <c r="DB672" s="24">
        <f t="shared" si="747"/>
        <v>0</v>
      </c>
      <c r="DC672" s="5">
        <v>0</v>
      </c>
      <c r="DD672" s="63"/>
      <c r="DE672" s="15"/>
      <c r="DF672" s="13"/>
      <c r="DG672" s="98">
        <f t="shared" si="723"/>
        <v>0</v>
      </c>
      <c r="DH672" s="99">
        <f>DH5</f>
        <v>1</v>
      </c>
      <c r="DI672" s="100"/>
      <c r="DJ672" s="110"/>
      <c r="DK672" s="95">
        <f t="shared" si="724"/>
        <v>0</v>
      </c>
      <c r="DL672" s="15"/>
      <c r="DM672" s="24">
        <f t="shared" si="748"/>
        <v>0</v>
      </c>
      <c r="DN672" s="5">
        <v>0</v>
      </c>
      <c r="DO672" s="63"/>
      <c r="DP672" s="15"/>
      <c r="DQ672" s="13"/>
      <c r="DR672" s="98">
        <f t="shared" si="725"/>
        <v>0</v>
      </c>
      <c r="DS672" s="99">
        <f>DS5</f>
        <v>1</v>
      </c>
      <c r="DT672" s="100"/>
      <c r="DU672" s="110"/>
      <c r="DV672" s="95">
        <f t="shared" si="726"/>
        <v>0</v>
      </c>
      <c r="DW672" s="15"/>
      <c r="DX672" s="24">
        <f t="shared" si="749"/>
        <v>0</v>
      </c>
      <c r="DY672" s="5">
        <v>0</v>
      </c>
      <c r="DZ672" s="63"/>
      <c r="EA672" s="15"/>
      <c r="EB672" s="13"/>
      <c r="EC672" s="98">
        <f t="shared" si="727"/>
        <v>0</v>
      </c>
      <c r="ED672" s="99">
        <f>ED5</f>
        <v>1</v>
      </c>
      <c r="EE672" s="100"/>
      <c r="EF672" s="110"/>
      <c r="EG672" s="95">
        <f t="shared" si="728"/>
        <v>0</v>
      </c>
      <c r="EH672" s="15"/>
      <c r="EI672" s="24">
        <f t="shared" si="750"/>
        <v>0</v>
      </c>
      <c r="EJ672" s="5">
        <v>0</v>
      </c>
      <c r="EK672" s="63"/>
      <c r="EL672" s="15"/>
      <c r="EM672" s="13"/>
      <c r="EN672" s="98">
        <f t="shared" si="729"/>
        <v>0</v>
      </c>
      <c r="EO672" s="99">
        <f>EO5</f>
        <v>1</v>
      </c>
      <c r="EP672" s="100"/>
      <c r="EQ672" s="110"/>
      <c r="ER672" s="95">
        <f t="shared" si="730"/>
        <v>0</v>
      </c>
      <c r="ES672" s="15"/>
      <c r="ET672" s="24">
        <f t="shared" si="751"/>
        <v>0</v>
      </c>
      <c r="EU672" s="5">
        <v>0</v>
      </c>
      <c r="EV672" s="63"/>
      <c r="EW672" s="15"/>
      <c r="EX672" s="13"/>
      <c r="EY672" s="98">
        <f t="shared" si="731"/>
        <v>0</v>
      </c>
      <c r="EZ672" s="99">
        <f>EZ5</f>
        <v>1</v>
      </c>
      <c r="FA672" s="100"/>
      <c r="FB672" s="110"/>
      <c r="FC672" s="95">
        <f t="shared" si="732"/>
        <v>0</v>
      </c>
      <c r="FD672" s="15"/>
      <c r="FE672" s="24">
        <f t="shared" si="752"/>
        <v>0</v>
      </c>
      <c r="FF672" s="5">
        <v>0</v>
      </c>
      <c r="FG672" s="63"/>
      <c r="FH672" s="15"/>
      <c r="FI672" s="13"/>
      <c r="FJ672" s="98">
        <f t="shared" si="733"/>
        <v>0</v>
      </c>
      <c r="FK672" s="99">
        <f>FK5</f>
        <v>1</v>
      </c>
      <c r="FL672" s="100"/>
      <c r="FM672" s="110"/>
      <c r="FN672" s="95">
        <f t="shared" si="734"/>
        <v>0</v>
      </c>
      <c r="FO672" s="15"/>
      <c r="FP672" s="24">
        <f t="shared" si="753"/>
        <v>0</v>
      </c>
      <c r="FQ672" s="5">
        <v>0</v>
      </c>
      <c r="FR672" s="8">
        <v>0</v>
      </c>
      <c r="FS672" s="84">
        <f t="shared" si="754"/>
        <v>500</v>
      </c>
      <c r="FT672" s="85">
        <f t="shared" si="755"/>
        <v>500</v>
      </c>
      <c r="FU672" s="85">
        <f t="shared" si="756"/>
        <v>500</v>
      </c>
      <c r="FV672" s="85">
        <f t="shared" si="757"/>
        <v>500</v>
      </c>
      <c r="FW672" s="85">
        <f t="shared" si="758"/>
        <v>500</v>
      </c>
      <c r="FX672" s="85">
        <f t="shared" si="759"/>
        <v>500</v>
      </c>
      <c r="FY672" s="85">
        <f t="shared" si="760"/>
        <v>500</v>
      </c>
      <c r="FZ672" s="85">
        <f t="shared" si="761"/>
        <v>500</v>
      </c>
      <c r="GA672" s="85">
        <f t="shared" si="762"/>
        <v>500</v>
      </c>
      <c r="GB672" s="85">
        <f t="shared" si="763"/>
        <v>500</v>
      </c>
      <c r="GC672" s="85">
        <f t="shared" si="764"/>
        <v>500</v>
      </c>
      <c r="GD672" s="85">
        <f t="shared" si="765"/>
        <v>500</v>
      </c>
      <c r="GE672" s="85">
        <f t="shared" si="766"/>
        <v>500</v>
      </c>
      <c r="GF672" s="85">
        <f t="shared" si="767"/>
        <v>500</v>
      </c>
      <c r="GG672" s="85">
        <f t="shared" si="768"/>
        <v>500</v>
      </c>
      <c r="GH672" s="101">
        <f t="shared" si="735"/>
        <v>0</v>
      </c>
      <c r="GI672" s="102">
        <f t="shared" si="736"/>
        <v>0</v>
      </c>
      <c r="GJ672" s="102">
        <f t="shared" si="737"/>
        <v>0</v>
      </c>
      <c r="GK672" s="79">
        <f>ROW()</f>
        <v>672</v>
      </c>
    </row>
    <row r="673" spans="1:193" s="12" customFormat="1" ht="50.1" customHeight="1">
      <c r="A673" s="17">
        <f>ROW()</f>
        <v>673</v>
      </c>
      <c r="B673" s="32">
        <f t="shared" si="769"/>
        <v>667</v>
      </c>
      <c r="C673" s="33">
        <f t="shared" si="770"/>
        <v>0</v>
      </c>
      <c r="D673" s="31"/>
      <c r="E673" s="390">
        <f t="shared" si="738"/>
        <v>500</v>
      </c>
      <c r="F673" s="107">
        <f t="shared" si="704"/>
        <v>0</v>
      </c>
      <c r="G673" s="3">
        <v>0</v>
      </c>
      <c r="H673" s="4">
        <v>0</v>
      </c>
      <c r="I673" s="63"/>
      <c r="J673" s="15"/>
      <c r="K673" s="13"/>
      <c r="L673" s="98">
        <f t="shared" si="705"/>
        <v>0</v>
      </c>
      <c r="M673" s="99">
        <f>M5</f>
        <v>0.94499999999999995</v>
      </c>
      <c r="N673" s="100"/>
      <c r="O673" s="110"/>
      <c r="P673" s="95">
        <f t="shared" si="706"/>
        <v>0</v>
      </c>
      <c r="Q673" s="15"/>
      <c r="R673" s="24">
        <f t="shared" si="739"/>
        <v>0</v>
      </c>
      <c r="S673" s="25">
        <v>0</v>
      </c>
      <c r="T673" s="63"/>
      <c r="U673" s="15"/>
      <c r="V673" s="13"/>
      <c r="W673" s="98">
        <f t="shared" si="707"/>
        <v>0</v>
      </c>
      <c r="X673" s="99">
        <f>X5</f>
        <v>0.97</v>
      </c>
      <c r="Y673" s="100"/>
      <c r="Z673" s="110"/>
      <c r="AA673" s="95">
        <f t="shared" si="708"/>
        <v>0</v>
      </c>
      <c r="AB673" s="15"/>
      <c r="AC673" s="24">
        <f t="shared" si="740"/>
        <v>0</v>
      </c>
      <c r="AD673" s="5">
        <v>0</v>
      </c>
      <c r="AE673" s="63"/>
      <c r="AF673" s="15"/>
      <c r="AG673" s="13"/>
      <c r="AH673" s="98">
        <f t="shared" si="709"/>
        <v>0</v>
      </c>
      <c r="AI673" s="99">
        <f>AI5</f>
        <v>0.95499999999999996</v>
      </c>
      <c r="AJ673" s="100"/>
      <c r="AK673" s="110"/>
      <c r="AL673" s="95">
        <f t="shared" si="710"/>
        <v>0</v>
      </c>
      <c r="AM673" s="15"/>
      <c r="AN673" s="24">
        <f t="shared" si="741"/>
        <v>0</v>
      </c>
      <c r="AO673" s="5">
        <v>0</v>
      </c>
      <c r="AP673" s="63"/>
      <c r="AQ673" s="15"/>
      <c r="AR673" s="13"/>
      <c r="AS673" s="98">
        <f t="shared" si="711"/>
        <v>0</v>
      </c>
      <c r="AT673" s="99">
        <f>AT5</f>
        <v>0.96</v>
      </c>
      <c r="AU673" s="100"/>
      <c r="AV673" s="110"/>
      <c r="AW673" s="95">
        <f t="shared" si="712"/>
        <v>0</v>
      </c>
      <c r="AX673" s="15"/>
      <c r="AY673" s="24">
        <f t="shared" si="742"/>
        <v>0</v>
      </c>
      <c r="AZ673" s="5">
        <v>0</v>
      </c>
      <c r="BA673" s="63"/>
      <c r="BB673" s="15"/>
      <c r="BC673" s="13"/>
      <c r="BD673" s="98">
        <f t="shared" si="713"/>
        <v>0</v>
      </c>
      <c r="BE673" s="99">
        <f>BE5</f>
        <v>0.98</v>
      </c>
      <c r="BF673" s="100"/>
      <c r="BG673" s="110"/>
      <c r="BH673" s="95">
        <f t="shared" si="714"/>
        <v>0</v>
      </c>
      <c r="BI673" s="15"/>
      <c r="BJ673" s="24">
        <f t="shared" si="743"/>
        <v>0</v>
      </c>
      <c r="BK673" s="5">
        <v>0</v>
      </c>
      <c r="BL673" s="63"/>
      <c r="BM673" s="15"/>
      <c r="BN673" s="13"/>
      <c r="BO673" s="98">
        <f t="shared" si="715"/>
        <v>0</v>
      </c>
      <c r="BP673" s="99">
        <f>BP5</f>
        <v>0.94499999999999995</v>
      </c>
      <c r="BQ673" s="100"/>
      <c r="BR673" s="110"/>
      <c r="BS673" s="95">
        <f t="shared" si="716"/>
        <v>0</v>
      </c>
      <c r="BT673" s="15"/>
      <c r="BU673" s="24">
        <f t="shared" si="744"/>
        <v>0</v>
      </c>
      <c r="BV673" s="5">
        <v>0</v>
      </c>
      <c r="BW673" s="63"/>
      <c r="BX673" s="15"/>
      <c r="BY673" s="13"/>
      <c r="BZ673" s="98">
        <f t="shared" si="717"/>
        <v>0</v>
      </c>
      <c r="CA673" s="99">
        <f>CA5</f>
        <v>1</v>
      </c>
      <c r="CB673" s="100"/>
      <c r="CC673" s="110"/>
      <c r="CD673" s="95">
        <f t="shared" si="718"/>
        <v>0</v>
      </c>
      <c r="CE673" s="15"/>
      <c r="CF673" s="24">
        <f t="shared" si="745"/>
        <v>0</v>
      </c>
      <c r="CG673" s="5">
        <v>0</v>
      </c>
      <c r="CH673" s="63"/>
      <c r="CI673" s="15"/>
      <c r="CJ673" s="13"/>
      <c r="CK673" s="98">
        <f t="shared" si="719"/>
        <v>0</v>
      </c>
      <c r="CL673" s="99">
        <f>CL5</f>
        <v>1</v>
      </c>
      <c r="CM673" s="100"/>
      <c r="CN673" s="110"/>
      <c r="CO673" s="95">
        <f t="shared" si="720"/>
        <v>0</v>
      </c>
      <c r="CP673" s="15"/>
      <c r="CQ673" s="24">
        <f t="shared" si="746"/>
        <v>0</v>
      </c>
      <c r="CR673" s="5">
        <v>0</v>
      </c>
      <c r="CS673" s="63"/>
      <c r="CT673" s="15"/>
      <c r="CU673" s="13"/>
      <c r="CV673" s="98">
        <f t="shared" si="721"/>
        <v>0</v>
      </c>
      <c r="CW673" s="99">
        <f>CW5</f>
        <v>1</v>
      </c>
      <c r="CX673" s="100"/>
      <c r="CY673" s="110"/>
      <c r="CZ673" s="95">
        <f t="shared" si="722"/>
        <v>0</v>
      </c>
      <c r="DA673" s="15"/>
      <c r="DB673" s="24">
        <f t="shared" si="747"/>
        <v>0</v>
      </c>
      <c r="DC673" s="5">
        <v>0</v>
      </c>
      <c r="DD673" s="63"/>
      <c r="DE673" s="15"/>
      <c r="DF673" s="13"/>
      <c r="DG673" s="98">
        <f t="shared" si="723"/>
        <v>0</v>
      </c>
      <c r="DH673" s="99">
        <f>DH5</f>
        <v>1</v>
      </c>
      <c r="DI673" s="100"/>
      <c r="DJ673" s="110"/>
      <c r="DK673" s="95">
        <f t="shared" si="724"/>
        <v>0</v>
      </c>
      <c r="DL673" s="15"/>
      <c r="DM673" s="24">
        <f t="shared" si="748"/>
        <v>0</v>
      </c>
      <c r="DN673" s="5">
        <v>0</v>
      </c>
      <c r="DO673" s="63"/>
      <c r="DP673" s="15"/>
      <c r="DQ673" s="13"/>
      <c r="DR673" s="98">
        <f t="shared" si="725"/>
        <v>0</v>
      </c>
      <c r="DS673" s="99">
        <f>DS5</f>
        <v>1</v>
      </c>
      <c r="DT673" s="100"/>
      <c r="DU673" s="110"/>
      <c r="DV673" s="95">
        <f t="shared" si="726"/>
        <v>0</v>
      </c>
      <c r="DW673" s="15"/>
      <c r="DX673" s="24">
        <f t="shared" si="749"/>
        <v>0</v>
      </c>
      <c r="DY673" s="5">
        <v>0</v>
      </c>
      <c r="DZ673" s="63"/>
      <c r="EA673" s="15"/>
      <c r="EB673" s="13"/>
      <c r="EC673" s="98">
        <f t="shared" si="727"/>
        <v>0</v>
      </c>
      <c r="ED673" s="99">
        <f>ED5</f>
        <v>1</v>
      </c>
      <c r="EE673" s="100"/>
      <c r="EF673" s="110"/>
      <c r="EG673" s="95">
        <f t="shared" si="728"/>
        <v>0</v>
      </c>
      <c r="EH673" s="15"/>
      <c r="EI673" s="24">
        <f t="shared" si="750"/>
        <v>0</v>
      </c>
      <c r="EJ673" s="5">
        <v>0</v>
      </c>
      <c r="EK673" s="63"/>
      <c r="EL673" s="15"/>
      <c r="EM673" s="13"/>
      <c r="EN673" s="98">
        <f t="shared" si="729"/>
        <v>0</v>
      </c>
      <c r="EO673" s="99">
        <f>EO5</f>
        <v>1</v>
      </c>
      <c r="EP673" s="100"/>
      <c r="EQ673" s="110"/>
      <c r="ER673" s="95">
        <f t="shared" si="730"/>
        <v>0</v>
      </c>
      <c r="ES673" s="15"/>
      <c r="ET673" s="24">
        <f t="shared" si="751"/>
        <v>0</v>
      </c>
      <c r="EU673" s="5">
        <v>0</v>
      </c>
      <c r="EV673" s="63"/>
      <c r="EW673" s="15"/>
      <c r="EX673" s="13"/>
      <c r="EY673" s="98">
        <f t="shared" si="731"/>
        <v>0</v>
      </c>
      <c r="EZ673" s="99">
        <f>EZ5</f>
        <v>1</v>
      </c>
      <c r="FA673" s="100"/>
      <c r="FB673" s="110"/>
      <c r="FC673" s="95">
        <f t="shared" si="732"/>
        <v>0</v>
      </c>
      <c r="FD673" s="15"/>
      <c r="FE673" s="24">
        <f t="shared" si="752"/>
        <v>0</v>
      </c>
      <c r="FF673" s="5">
        <v>0</v>
      </c>
      <c r="FG673" s="63"/>
      <c r="FH673" s="15"/>
      <c r="FI673" s="13"/>
      <c r="FJ673" s="98">
        <f t="shared" si="733"/>
        <v>0</v>
      </c>
      <c r="FK673" s="99">
        <f>FK5</f>
        <v>1</v>
      </c>
      <c r="FL673" s="100"/>
      <c r="FM673" s="110"/>
      <c r="FN673" s="95">
        <f t="shared" si="734"/>
        <v>0</v>
      </c>
      <c r="FO673" s="15"/>
      <c r="FP673" s="24">
        <f t="shared" si="753"/>
        <v>0</v>
      </c>
      <c r="FQ673" s="5">
        <v>0</v>
      </c>
      <c r="FR673" s="8">
        <v>0</v>
      </c>
      <c r="FS673" s="84">
        <f t="shared" si="754"/>
        <v>500</v>
      </c>
      <c r="FT673" s="85">
        <f t="shared" si="755"/>
        <v>500</v>
      </c>
      <c r="FU673" s="85">
        <f t="shared" si="756"/>
        <v>500</v>
      </c>
      <c r="FV673" s="85">
        <f t="shared" si="757"/>
        <v>500</v>
      </c>
      <c r="FW673" s="85">
        <f t="shared" si="758"/>
        <v>500</v>
      </c>
      <c r="FX673" s="85">
        <f t="shared" si="759"/>
        <v>500</v>
      </c>
      <c r="FY673" s="85">
        <f t="shared" si="760"/>
        <v>500</v>
      </c>
      <c r="FZ673" s="85">
        <f t="shared" si="761"/>
        <v>500</v>
      </c>
      <c r="GA673" s="85">
        <f t="shared" si="762"/>
        <v>500</v>
      </c>
      <c r="GB673" s="85">
        <f t="shared" si="763"/>
        <v>500</v>
      </c>
      <c r="GC673" s="85">
        <f t="shared" si="764"/>
        <v>500</v>
      </c>
      <c r="GD673" s="85">
        <f t="shared" si="765"/>
        <v>500</v>
      </c>
      <c r="GE673" s="85">
        <f t="shared" si="766"/>
        <v>500</v>
      </c>
      <c r="GF673" s="85">
        <f t="shared" si="767"/>
        <v>500</v>
      </c>
      <c r="GG673" s="85">
        <f t="shared" si="768"/>
        <v>500</v>
      </c>
      <c r="GH673" s="101">
        <f t="shared" si="735"/>
        <v>0</v>
      </c>
      <c r="GI673" s="102">
        <f t="shared" si="736"/>
        <v>0</v>
      </c>
      <c r="GJ673" s="102">
        <f t="shared" si="737"/>
        <v>0</v>
      </c>
      <c r="GK673" s="79">
        <f>ROW()</f>
        <v>673</v>
      </c>
    </row>
    <row r="674" spans="1:193" s="12" customFormat="1" ht="50.1" customHeight="1">
      <c r="A674" s="17">
        <f>ROW()</f>
        <v>674</v>
      </c>
      <c r="B674" s="32">
        <f t="shared" si="769"/>
        <v>668</v>
      </c>
      <c r="C674" s="33">
        <f t="shared" si="770"/>
        <v>0</v>
      </c>
      <c r="D674" s="31"/>
      <c r="E674" s="390">
        <f t="shared" si="738"/>
        <v>500</v>
      </c>
      <c r="F674" s="107">
        <f t="shared" si="704"/>
        <v>0</v>
      </c>
      <c r="G674" s="3">
        <v>0</v>
      </c>
      <c r="H674" s="4">
        <v>0</v>
      </c>
      <c r="I674" s="63"/>
      <c r="J674" s="15"/>
      <c r="K674" s="13"/>
      <c r="L674" s="98">
        <f t="shared" si="705"/>
        <v>0</v>
      </c>
      <c r="M674" s="99">
        <f>M5</f>
        <v>0.94499999999999995</v>
      </c>
      <c r="N674" s="100"/>
      <c r="O674" s="110"/>
      <c r="P674" s="95">
        <f t="shared" si="706"/>
        <v>0</v>
      </c>
      <c r="Q674" s="15"/>
      <c r="R674" s="24">
        <f t="shared" si="739"/>
        <v>0</v>
      </c>
      <c r="S674" s="25">
        <v>0</v>
      </c>
      <c r="T674" s="63"/>
      <c r="U674" s="15"/>
      <c r="V674" s="13"/>
      <c r="W674" s="98">
        <f t="shared" si="707"/>
        <v>0</v>
      </c>
      <c r="X674" s="99">
        <f>X5</f>
        <v>0.97</v>
      </c>
      <c r="Y674" s="100"/>
      <c r="Z674" s="110"/>
      <c r="AA674" s="95">
        <f t="shared" si="708"/>
        <v>0</v>
      </c>
      <c r="AB674" s="15"/>
      <c r="AC674" s="24">
        <f t="shared" si="740"/>
        <v>0</v>
      </c>
      <c r="AD674" s="5">
        <v>0</v>
      </c>
      <c r="AE674" s="63"/>
      <c r="AF674" s="15"/>
      <c r="AG674" s="13"/>
      <c r="AH674" s="98">
        <f t="shared" si="709"/>
        <v>0</v>
      </c>
      <c r="AI674" s="99">
        <f>AI5</f>
        <v>0.95499999999999996</v>
      </c>
      <c r="AJ674" s="100"/>
      <c r="AK674" s="110"/>
      <c r="AL674" s="95">
        <f t="shared" si="710"/>
        <v>0</v>
      </c>
      <c r="AM674" s="15"/>
      <c r="AN674" s="24">
        <f t="shared" si="741"/>
        <v>0</v>
      </c>
      <c r="AO674" s="5">
        <v>0</v>
      </c>
      <c r="AP674" s="63"/>
      <c r="AQ674" s="15"/>
      <c r="AR674" s="13"/>
      <c r="AS674" s="98">
        <f t="shared" si="711"/>
        <v>0</v>
      </c>
      <c r="AT674" s="99">
        <f>AT5</f>
        <v>0.96</v>
      </c>
      <c r="AU674" s="100"/>
      <c r="AV674" s="110"/>
      <c r="AW674" s="95">
        <f t="shared" si="712"/>
        <v>0</v>
      </c>
      <c r="AX674" s="15"/>
      <c r="AY674" s="24">
        <f t="shared" si="742"/>
        <v>0</v>
      </c>
      <c r="AZ674" s="5">
        <v>0</v>
      </c>
      <c r="BA674" s="63"/>
      <c r="BB674" s="15"/>
      <c r="BC674" s="13"/>
      <c r="BD674" s="98">
        <f t="shared" si="713"/>
        <v>0</v>
      </c>
      <c r="BE674" s="99">
        <f>BE5</f>
        <v>0.98</v>
      </c>
      <c r="BF674" s="100"/>
      <c r="BG674" s="110"/>
      <c r="BH674" s="95">
        <f t="shared" si="714"/>
        <v>0</v>
      </c>
      <c r="BI674" s="15"/>
      <c r="BJ674" s="24">
        <f t="shared" si="743"/>
        <v>0</v>
      </c>
      <c r="BK674" s="5">
        <v>0</v>
      </c>
      <c r="BL674" s="63"/>
      <c r="BM674" s="15"/>
      <c r="BN674" s="13"/>
      <c r="BO674" s="98">
        <f t="shared" si="715"/>
        <v>0</v>
      </c>
      <c r="BP674" s="99">
        <f>BP5</f>
        <v>0.94499999999999995</v>
      </c>
      <c r="BQ674" s="100"/>
      <c r="BR674" s="110"/>
      <c r="BS674" s="95">
        <f t="shared" si="716"/>
        <v>0</v>
      </c>
      <c r="BT674" s="15"/>
      <c r="BU674" s="24">
        <f t="shared" si="744"/>
        <v>0</v>
      </c>
      <c r="BV674" s="5">
        <v>0</v>
      </c>
      <c r="BW674" s="63"/>
      <c r="BX674" s="15"/>
      <c r="BY674" s="13"/>
      <c r="BZ674" s="98">
        <f t="shared" si="717"/>
        <v>0</v>
      </c>
      <c r="CA674" s="99">
        <f>CA5</f>
        <v>1</v>
      </c>
      <c r="CB674" s="100"/>
      <c r="CC674" s="110"/>
      <c r="CD674" s="95">
        <f t="shared" si="718"/>
        <v>0</v>
      </c>
      <c r="CE674" s="15"/>
      <c r="CF674" s="24">
        <f t="shared" si="745"/>
        <v>0</v>
      </c>
      <c r="CG674" s="5">
        <v>0</v>
      </c>
      <c r="CH674" s="63"/>
      <c r="CI674" s="15"/>
      <c r="CJ674" s="13"/>
      <c r="CK674" s="98">
        <f t="shared" si="719"/>
        <v>0</v>
      </c>
      <c r="CL674" s="99">
        <f>CL5</f>
        <v>1</v>
      </c>
      <c r="CM674" s="100"/>
      <c r="CN674" s="110"/>
      <c r="CO674" s="95">
        <f t="shared" si="720"/>
        <v>0</v>
      </c>
      <c r="CP674" s="15"/>
      <c r="CQ674" s="24">
        <f t="shared" si="746"/>
        <v>0</v>
      </c>
      <c r="CR674" s="5">
        <v>0</v>
      </c>
      <c r="CS674" s="63"/>
      <c r="CT674" s="15"/>
      <c r="CU674" s="13"/>
      <c r="CV674" s="98">
        <f t="shared" si="721"/>
        <v>0</v>
      </c>
      <c r="CW674" s="99">
        <f>CW5</f>
        <v>1</v>
      </c>
      <c r="CX674" s="100"/>
      <c r="CY674" s="110"/>
      <c r="CZ674" s="95">
        <f t="shared" si="722"/>
        <v>0</v>
      </c>
      <c r="DA674" s="15"/>
      <c r="DB674" s="24">
        <f t="shared" si="747"/>
        <v>0</v>
      </c>
      <c r="DC674" s="5">
        <v>0</v>
      </c>
      <c r="DD674" s="63"/>
      <c r="DE674" s="15"/>
      <c r="DF674" s="13"/>
      <c r="DG674" s="98">
        <f t="shared" si="723"/>
        <v>0</v>
      </c>
      <c r="DH674" s="99">
        <f>DH5</f>
        <v>1</v>
      </c>
      <c r="DI674" s="100"/>
      <c r="DJ674" s="110"/>
      <c r="DK674" s="95">
        <f t="shared" si="724"/>
        <v>0</v>
      </c>
      <c r="DL674" s="15"/>
      <c r="DM674" s="24">
        <f t="shared" si="748"/>
        <v>0</v>
      </c>
      <c r="DN674" s="5">
        <v>0</v>
      </c>
      <c r="DO674" s="63"/>
      <c r="DP674" s="15"/>
      <c r="DQ674" s="13"/>
      <c r="DR674" s="98">
        <f t="shared" si="725"/>
        <v>0</v>
      </c>
      <c r="DS674" s="99">
        <f>DS5</f>
        <v>1</v>
      </c>
      <c r="DT674" s="100"/>
      <c r="DU674" s="110"/>
      <c r="DV674" s="95">
        <f t="shared" si="726"/>
        <v>0</v>
      </c>
      <c r="DW674" s="15"/>
      <c r="DX674" s="24">
        <f t="shared" si="749"/>
        <v>0</v>
      </c>
      <c r="DY674" s="5">
        <v>0</v>
      </c>
      <c r="DZ674" s="63"/>
      <c r="EA674" s="15"/>
      <c r="EB674" s="13"/>
      <c r="EC674" s="98">
        <f t="shared" si="727"/>
        <v>0</v>
      </c>
      <c r="ED674" s="99">
        <f>ED5</f>
        <v>1</v>
      </c>
      <c r="EE674" s="100"/>
      <c r="EF674" s="110"/>
      <c r="EG674" s="95">
        <f t="shared" si="728"/>
        <v>0</v>
      </c>
      <c r="EH674" s="15"/>
      <c r="EI674" s="24">
        <f t="shared" si="750"/>
        <v>0</v>
      </c>
      <c r="EJ674" s="5">
        <v>0</v>
      </c>
      <c r="EK674" s="63"/>
      <c r="EL674" s="15"/>
      <c r="EM674" s="13"/>
      <c r="EN674" s="98">
        <f t="shared" si="729"/>
        <v>0</v>
      </c>
      <c r="EO674" s="99">
        <f>EO5</f>
        <v>1</v>
      </c>
      <c r="EP674" s="100"/>
      <c r="EQ674" s="110"/>
      <c r="ER674" s="95">
        <f t="shared" si="730"/>
        <v>0</v>
      </c>
      <c r="ES674" s="15"/>
      <c r="ET674" s="24">
        <f t="shared" si="751"/>
        <v>0</v>
      </c>
      <c r="EU674" s="5">
        <v>0</v>
      </c>
      <c r="EV674" s="63"/>
      <c r="EW674" s="15"/>
      <c r="EX674" s="13"/>
      <c r="EY674" s="98">
        <f t="shared" si="731"/>
        <v>0</v>
      </c>
      <c r="EZ674" s="99">
        <f>EZ5</f>
        <v>1</v>
      </c>
      <c r="FA674" s="100"/>
      <c r="FB674" s="110"/>
      <c r="FC674" s="95">
        <f t="shared" si="732"/>
        <v>0</v>
      </c>
      <c r="FD674" s="15"/>
      <c r="FE674" s="24">
        <f t="shared" si="752"/>
        <v>0</v>
      </c>
      <c r="FF674" s="5">
        <v>0</v>
      </c>
      <c r="FG674" s="63"/>
      <c r="FH674" s="15"/>
      <c r="FI674" s="13"/>
      <c r="FJ674" s="98">
        <f t="shared" si="733"/>
        <v>0</v>
      </c>
      <c r="FK674" s="99">
        <f>FK5</f>
        <v>1</v>
      </c>
      <c r="FL674" s="100"/>
      <c r="FM674" s="110"/>
      <c r="FN674" s="95">
        <f t="shared" si="734"/>
        <v>0</v>
      </c>
      <c r="FO674" s="15"/>
      <c r="FP674" s="24">
        <f t="shared" si="753"/>
        <v>0</v>
      </c>
      <c r="FQ674" s="5">
        <v>0</v>
      </c>
      <c r="FR674" s="8">
        <v>0</v>
      </c>
      <c r="FS674" s="84">
        <f t="shared" si="754"/>
        <v>500</v>
      </c>
      <c r="FT674" s="85">
        <f t="shared" si="755"/>
        <v>500</v>
      </c>
      <c r="FU674" s="85">
        <f t="shared" si="756"/>
        <v>500</v>
      </c>
      <c r="FV674" s="85">
        <f t="shared" si="757"/>
        <v>500</v>
      </c>
      <c r="FW674" s="85">
        <f t="shared" si="758"/>
        <v>500</v>
      </c>
      <c r="FX674" s="85">
        <f t="shared" si="759"/>
        <v>500</v>
      </c>
      <c r="FY674" s="85">
        <f t="shared" si="760"/>
        <v>500</v>
      </c>
      <c r="FZ674" s="85">
        <f t="shared" si="761"/>
        <v>500</v>
      </c>
      <c r="GA674" s="85">
        <f t="shared" si="762"/>
        <v>500</v>
      </c>
      <c r="GB674" s="85">
        <f t="shared" si="763"/>
        <v>500</v>
      </c>
      <c r="GC674" s="85">
        <f t="shared" si="764"/>
        <v>500</v>
      </c>
      <c r="GD674" s="85">
        <f t="shared" si="765"/>
        <v>500</v>
      </c>
      <c r="GE674" s="85">
        <f t="shared" si="766"/>
        <v>500</v>
      </c>
      <c r="GF674" s="85">
        <f t="shared" si="767"/>
        <v>500</v>
      </c>
      <c r="GG674" s="85">
        <f t="shared" si="768"/>
        <v>500</v>
      </c>
      <c r="GH674" s="101">
        <f t="shared" si="735"/>
        <v>0</v>
      </c>
      <c r="GI674" s="102">
        <f t="shared" si="736"/>
        <v>0</v>
      </c>
      <c r="GJ674" s="102">
        <f t="shared" si="737"/>
        <v>0</v>
      </c>
      <c r="GK674" s="79">
        <f>ROW()</f>
        <v>674</v>
      </c>
    </row>
    <row r="675" spans="1:193" s="12" customFormat="1" ht="50.1" customHeight="1">
      <c r="A675" s="17">
        <f>ROW()</f>
        <v>675</v>
      </c>
      <c r="B675" s="32">
        <f t="shared" si="769"/>
        <v>669</v>
      </c>
      <c r="C675" s="33">
        <f t="shared" si="770"/>
        <v>0</v>
      </c>
      <c r="D675" s="31"/>
      <c r="E675" s="390">
        <f t="shared" si="738"/>
        <v>500</v>
      </c>
      <c r="F675" s="107">
        <f t="shared" si="704"/>
        <v>0</v>
      </c>
      <c r="G675" s="3">
        <v>0</v>
      </c>
      <c r="H675" s="4">
        <v>0</v>
      </c>
      <c r="I675" s="63"/>
      <c r="J675" s="15"/>
      <c r="K675" s="13"/>
      <c r="L675" s="98">
        <f t="shared" si="705"/>
        <v>0</v>
      </c>
      <c r="M675" s="99">
        <f>M5</f>
        <v>0.94499999999999995</v>
      </c>
      <c r="N675" s="100"/>
      <c r="O675" s="110"/>
      <c r="P675" s="95">
        <f t="shared" si="706"/>
        <v>0</v>
      </c>
      <c r="Q675" s="15"/>
      <c r="R675" s="24">
        <f t="shared" si="739"/>
        <v>0</v>
      </c>
      <c r="S675" s="25">
        <v>0</v>
      </c>
      <c r="T675" s="63"/>
      <c r="U675" s="15"/>
      <c r="V675" s="13"/>
      <c r="W675" s="98">
        <f t="shared" si="707"/>
        <v>0</v>
      </c>
      <c r="X675" s="99">
        <f>X5</f>
        <v>0.97</v>
      </c>
      <c r="Y675" s="100"/>
      <c r="Z675" s="110"/>
      <c r="AA675" s="95">
        <f t="shared" si="708"/>
        <v>0</v>
      </c>
      <c r="AB675" s="15"/>
      <c r="AC675" s="24">
        <f t="shared" si="740"/>
        <v>0</v>
      </c>
      <c r="AD675" s="5">
        <v>0</v>
      </c>
      <c r="AE675" s="63"/>
      <c r="AF675" s="15"/>
      <c r="AG675" s="13"/>
      <c r="AH675" s="98">
        <f t="shared" si="709"/>
        <v>0</v>
      </c>
      <c r="AI675" s="99">
        <f>AI5</f>
        <v>0.95499999999999996</v>
      </c>
      <c r="AJ675" s="100"/>
      <c r="AK675" s="110"/>
      <c r="AL675" s="95">
        <f t="shared" si="710"/>
        <v>0</v>
      </c>
      <c r="AM675" s="15"/>
      <c r="AN675" s="24">
        <f t="shared" si="741"/>
        <v>0</v>
      </c>
      <c r="AO675" s="5">
        <v>0</v>
      </c>
      <c r="AP675" s="63"/>
      <c r="AQ675" s="15"/>
      <c r="AR675" s="13"/>
      <c r="AS675" s="98">
        <f t="shared" si="711"/>
        <v>0</v>
      </c>
      <c r="AT675" s="99">
        <f>AT5</f>
        <v>0.96</v>
      </c>
      <c r="AU675" s="100"/>
      <c r="AV675" s="110"/>
      <c r="AW675" s="95">
        <f t="shared" si="712"/>
        <v>0</v>
      </c>
      <c r="AX675" s="15"/>
      <c r="AY675" s="24">
        <f t="shared" si="742"/>
        <v>0</v>
      </c>
      <c r="AZ675" s="5">
        <v>0</v>
      </c>
      <c r="BA675" s="63"/>
      <c r="BB675" s="15"/>
      <c r="BC675" s="13"/>
      <c r="BD675" s="98">
        <f t="shared" si="713"/>
        <v>0</v>
      </c>
      <c r="BE675" s="99">
        <f>BE5</f>
        <v>0.98</v>
      </c>
      <c r="BF675" s="100"/>
      <c r="BG675" s="110"/>
      <c r="BH675" s="95">
        <f t="shared" si="714"/>
        <v>0</v>
      </c>
      <c r="BI675" s="15"/>
      <c r="BJ675" s="24">
        <f t="shared" si="743"/>
        <v>0</v>
      </c>
      <c r="BK675" s="5">
        <v>0</v>
      </c>
      <c r="BL675" s="63"/>
      <c r="BM675" s="15"/>
      <c r="BN675" s="13"/>
      <c r="BO675" s="98">
        <f t="shared" si="715"/>
        <v>0</v>
      </c>
      <c r="BP675" s="99">
        <f>BP5</f>
        <v>0.94499999999999995</v>
      </c>
      <c r="BQ675" s="100"/>
      <c r="BR675" s="110"/>
      <c r="BS675" s="95">
        <f t="shared" si="716"/>
        <v>0</v>
      </c>
      <c r="BT675" s="15"/>
      <c r="BU675" s="24">
        <f t="shared" si="744"/>
        <v>0</v>
      </c>
      <c r="BV675" s="5">
        <v>0</v>
      </c>
      <c r="BW675" s="63"/>
      <c r="BX675" s="15"/>
      <c r="BY675" s="13"/>
      <c r="BZ675" s="98">
        <f t="shared" si="717"/>
        <v>0</v>
      </c>
      <c r="CA675" s="99">
        <f>CA5</f>
        <v>1</v>
      </c>
      <c r="CB675" s="100"/>
      <c r="CC675" s="110"/>
      <c r="CD675" s="95">
        <f t="shared" si="718"/>
        <v>0</v>
      </c>
      <c r="CE675" s="15"/>
      <c r="CF675" s="24">
        <f t="shared" si="745"/>
        <v>0</v>
      </c>
      <c r="CG675" s="5">
        <v>0</v>
      </c>
      <c r="CH675" s="63"/>
      <c r="CI675" s="15"/>
      <c r="CJ675" s="13"/>
      <c r="CK675" s="98">
        <f t="shared" si="719"/>
        <v>0</v>
      </c>
      <c r="CL675" s="99">
        <f>CL5</f>
        <v>1</v>
      </c>
      <c r="CM675" s="100"/>
      <c r="CN675" s="110"/>
      <c r="CO675" s="95">
        <f t="shared" si="720"/>
        <v>0</v>
      </c>
      <c r="CP675" s="15"/>
      <c r="CQ675" s="24">
        <f t="shared" si="746"/>
        <v>0</v>
      </c>
      <c r="CR675" s="5">
        <v>0</v>
      </c>
      <c r="CS675" s="63"/>
      <c r="CT675" s="15"/>
      <c r="CU675" s="13"/>
      <c r="CV675" s="98">
        <f t="shared" si="721"/>
        <v>0</v>
      </c>
      <c r="CW675" s="99">
        <f>CW5</f>
        <v>1</v>
      </c>
      <c r="CX675" s="100"/>
      <c r="CY675" s="110"/>
      <c r="CZ675" s="95">
        <f t="shared" si="722"/>
        <v>0</v>
      </c>
      <c r="DA675" s="15"/>
      <c r="DB675" s="24">
        <f t="shared" si="747"/>
        <v>0</v>
      </c>
      <c r="DC675" s="5">
        <v>0</v>
      </c>
      <c r="DD675" s="63"/>
      <c r="DE675" s="15"/>
      <c r="DF675" s="13"/>
      <c r="DG675" s="98">
        <f t="shared" si="723"/>
        <v>0</v>
      </c>
      <c r="DH675" s="99">
        <f>DH5</f>
        <v>1</v>
      </c>
      <c r="DI675" s="100"/>
      <c r="DJ675" s="110"/>
      <c r="DK675" s="95">
        <f t="shared" si="724"/>
        <v>0</v>
      </c>
      <c r="DL675" s="15"/>
      <c r="DM675" s="24">
        <f t="shared" si="748"/>
        <v>0</v>
      </c>
      <c r="DN675" s="5">
        <v>0</v>
      </c>
      <c r="DO675" s="63"/>
      <c r="DP675" s="15"/>
      <c r="DQ675" s="13"/>
      <c r="DR675" s="98">
        <f t="shared" si="725"/>
        <v>0</v>
      </c>
      <c r="DS675" s="99">
        <f>DS5</f>
        <v>1</v>
      </c>
      <c r="DT675" s="100"/>
      <c r="DU675" s="110"/>
      <c r="DV675" s="95">
        <f t="shared" si="726"/>
        <v>0</v>
      </c>
      <c r="DW675" s="15"/>
      <c r="DX675" s="24">
        <f t="shared" si="749"/>
        <v>0</v>
      </c>
      <c r="DY675" s="5">
        <v>0</v>
      </c>
      <c r="DZ675" s="63"/>
      <c r="EA675" s="15"/>
      <c r="EB675" s="13"/>
      <c r="EC675" s="98">
        <f t="shared" si="727"/>
        <v>0</v>
      </c>
      <c r="ED675" s="99">
        <f>ED5</f>
        <v>1</v>
      </c>
      <c r="EE675" s="100"/>
      <c r="EF675" s="110"/>
      <c r="EG675" s="95">
        <f t="shared" si="728"/>
        <v>0</v>
      </c>
      <c r="EH675" s="15"/>
      <c r="EI675" s="24">
        <f t="shared" si="750"/>
        <v>0</v>
      </c>
      <c r="EJ675" s="5">
        <v>0</v>
      </c>
      <c r="EK675" s="63"/>
      <c r="EL675" s="15"/>
      <c r="EM675" s="13"/>
      <c r="EN675" s="98">
        <f t="shared" si="729"/>
        <v>0</v>
      </c>
      <c r="EO675" s="99">
        <f>EO5</f>
        <v>1</v>
      </c>
      <c r="EP675" s="100"/>
      <c r="EQ675" s="110"/>
      <c r="ER675" s="95">
        <f t="shared" si="730"/>
        <v>0</v>
      </c>
      <c r="ES675" s="15"/>
      <c r="ET675" s="24">
        <f t="shared" si="751"/>
        <v>0</v>
      </c>
      <c r="EU675" s="5">
        <v>0</v>
      </c>
      <c r="EV675" s="63"/>
      <c r="EW675" s="15"/>
      <c r="EX675" s="13"/>
      <c r="EY675" s="98">
        <f t="shared" si="731"/>
        <v>0</v>
      </c>
      <c r="EZ675" s="99">
        <f>EZ5</f>
        <v>1</v>
      </c>
      <c r="FA675" s="100"/>
      <c r="FB675" s="110"/>
      <c r="FC675" s="95">
        <f t="shared" si="732"/>
        <v>0</v>
      </c>
      <c r="FD675" s="15"/>
      <c r="FE675" s="24">
        <f t="shared" si="752"/>
        <v>0</v>
      </c>
      <c r="FF675" s="5">
        <v>0</v>
      </c>
      <c r="FG675" s="63"/>
      <c r="FH675" s="15"/>
      <c r="FI675" s="13"/>
      <c r="FJ675" s="98">
        <f t="shared" si="733"/>
        <v>0</v>
      </c>
      <c r="FK675" s="99">
        <f>FK5</f>
        <v>1</v>
      </c>
      <c r="FL675" s="100"/>
      <c r="FM675" s="110"/>
      <c r="FN675" s="95">
        <f t="shared" si="734"/>
        <v>0</v>
      </c>
      <c r="FO675" s="15"/>
      <c r="FP675" s="24">
        <f t="shared" si="753"/>
        <v>0</v>
      </c>
      <c r="FQ675" s="5">
        <v>0</v>
      </c>
      <c r="FR675" s="8">
        <v>0</v>
      </c>
      <c r="FS675" s="84">
        <f t="shared" si="754"/>
        <v>500</v>
      </c>
      <c r="FT675" s="85">
        <f t="shared" si="755"/>
        <v>500</v>
      </c>
      <c r="FU675" s="85">
        <f t="shared" si="756"/>
        <v>500</v>
      </c>
      <c r="FV675" s="85">
        <f t="shared" si="757"/>
        <v>500</v>
      </c>
      <c r="FW675" s="85">
        <f t="shared" si="758"/>
        <v>500</v>
      </c>
      <c r="FX675" s="85">
        <f t="shared" si="759"/>
        <v>500</v>
      </c>
      <c r="FY675" s="85">
        <f t="shared" si="760"/>
        <v>500</v>
      </c>
      <c r="FZ675" s="85">
        <f t="shared" si="761"/>
        <v>500</v>
      </c>
      <c r="GA675" s="85">
        <f t="shared" si="762"/>
        <v>500</v>
      </c>
      <c r="GB675" s="85">
        <f t="shared" si="763"/>
        <v>500</v>
      </c>
      <c r="GC675" s="85">
        <f t="shared" si="764"/>
        <v>500</v>
      </c>
      <c r="GD675" s="85">
        <f t="shared" si="765"/>
        <v>500</v>
      </c>
      <c r="GE675" s="85">
        <f t="shared" si="766"/>
        <v>500</v>
      </c>
      <c r="GF675" s="85">
        <f t="shared" si="767"/>
        <v>500</v>
      </c>
      <c r="GG675" s="85">
        <f t="shared" si="768"/>
        <v>500</v>
      </c>
      <c r="GH675" s="101">
        <f t="shared" si="735"/>
        <v>0</v>
      </c>
      <c r="GI675" s="102">
        <f t="shared" si="736"/>
        <v>0</v>
      </c>
      <c r="GJ675" s="102">
        <f t="shared" si="737"/>
        <v>0</v>
      </c>
      <c r="GK675" s="79">
        <f>ROW()</f>
        <v>675</v>
      </c>
    </row>
    <row r="676" spans="1:193" s="12" customFormat="1" ht="50.1" customHeight="1">
      <c r="A676" s="17">
        <f>ROW()</f>
        <v>676</v>
      </c>
      <c r="B676" s="32">
        <f t="shared" si="769"/>
        <v>670</v>
      </c>
      <c r="C676" s="33">
        <f t="shared" si="770"/>
        <v>0</v>
      </c>
      <c r="D676" s="31"/>
      <c r="E676" s="390">
        <f t="shared" si="738"/>
        <v>500</v>
      </c>
      <c r="F676" s="107">
        <f t="shared" si="704"/>
        <v>0</v>
      </c>
      <c r="G676" s="3">
        <v>0</v>
      </c>
      <c r="H676" s="4">
        <v>0</v>
      </c>
      <c r="I676" s="63"/>
      <c r="J676" s="15"/>
      <c r="K676" s="13"/>
      <c r="L676" s="98">
        <f t="shared" si="705"/>
        <v>0</v>
      </c>
      <c r="M676" s="99">
        <f>M5</f>
        <v>0.94499999999999995</v>
      </c>
      <c r="N676" s="100"/>
      <c r="O676" s="110"/>
      <c r="P676" s="95">
        <f t="shared" si="706"/>
        <v>0</v>
      </c>
      <c r="Q676" s="15"/>
      <c r="R676" s="24">
        <f t="shared" si="739"/>
        <v>0</v>
      </c>
      <c r="S676" s="25">
        <v>0</v>
      </c>
      <c r="T676" s="63"/>
      <c r="U676" s="15"/>
      <c r="V676" s="13"/>
      <c r="W676" s="98">
        <f t="shared" si="707"/>
        <v>0</v>
      </c>
      <c r="X676" s="99">
        <f>X5</f>
        <v>0.97</v>
      </c>
      <c r="Y676" s="100"/>
      <c r="Z676" s="110"/>
      <c r="AA676" s="95">
        <f t="shared" si="708"/>
        <v>0</v>
      </c>
      <c r="AB676" s="15"/>
      <c r="AC676" s="24">
        <f t="shared" si="740"/>
        <v>0</v>
      </c>
      <c r="AD676" s="5">
        <v>0</v>
      </c>
      <c r="AE676" s="63"/>
      <c r="AF676" s="15"/>
      <c r="AG676" s="13"/>
      <c r="AH676" s="98">
        <f t="shared" si="709"/>
        <v>0</v>
      </c>
      <c r="AI676" s="99">
        <f>AI5</f>
        <v>0.95499999999999996</v>
      </c>
      <c r="AJ676" s="100"/>
      <c r="AK676" s="110"/>
      <c r="AL676" s="95">
        <f t="shared" si="710"/>
        <v>0</v>
      </c>
      <c r="AM676" s="15"/>
      <c r="AN676" s="24">
        <f t="shared" si="741"/>
        <v>0</v>
      </c>
      <c r="AO676" s="5">
        <v>0</v>
      </c>
      <c r="AP676" s="63"/>
      <c r="AQ676" s="15"/>
      <c r="AR676" s="13"/>
      <c r="AS676" s="98">
        <f t="shared" si="711"/>
        <v>0</v>
      </c>
      <c r="AT676" s="99">
        <f>AT5</f>
        <v>0.96</v>
      </c>
      <c r="AU676" s="100"/>
      <c r="AV676" s="110"/>
      <c r="AW676" s="95">
        <f t="shared" si="712"/>
        <v>0</v>
      </c>
      <c r="AX676" s="15"/>
      <c r="AY676" s="24">
        <f t="shared" si="742"/>
        <v>0</v>
      </c>
      <c r="AZ676" s="5">
        <v>0</v>
      </c>
      <c r="BA676" s="63"/>
      <c r="BB676" s="15"/>
      <c r="BC676" s="13"/>
      <c r="BD676" s="98">
        <f t="shared" si="713"/>
        <v>0</v>
      </c>
      <c r="BE676" s="99">
        <f>BE5</f>
        <v>0.98</v>
      </c>
      <c r="BF676" s="100"/>
      <c r="BG676" s="110"/>
      <c r="BH676" s="95">
        <f t="shared" si="714"/>
        <v>0</v>
      </c>
      <c r="BI676" s="15"/>
      <c r="BJ676" s="24">
        <f t="shared" si="743"/>
        <v>0</v>
      </c>
      <c r="BK676" s="5">
        <v>0</v>
      </c>
      <c r="BL676" s="63"/>
      <c r="BM676" s="15"/>
      <c r="BN676" s="13"/>
      <c r="BO676" s="98">
        <f t="shared" si="715"/>
        <v>0</v>
      </c>
      <c r="BP676" s="99">
        <f>BP5</f>
        <v>0.94499999999999995</v>
      </c>
      <c r="BQ676" s="100"/>
      <c r="BR676" s="110"/>
      <c r="BS676" s="95">
        <f t="shared" si="716"/>
        <v>0</v>
      </c>
      <c r="BT676" s="15"/>
      <c r="BU676" s="24">
        <f t="shared" si="744"/>
        <v>0</v>
      </c>
      <c r="BV676" s="5">
        <v>0</v>
      </c>
      <c r="BW676" s="63"/>
      <c r="BX676" s="15"/>
      <c r="BY676" s="13"/>
      <c r="BZ676" s="98">
        <f t="shared" si="717"/>
        <v>0</v>
      </c>
      <c r="CA676" s="99">
        <f>CA5</f>
        <v>1</v>
      </c>
      <c r="CB676" s="100"/>
      <c r="CC676" s="110"/>
      <c r="CD676" s="95">
        <f t="shared" si="718"/>
        <v>0</v>
      </c>
      <c r="CE676" s="15"/>
      <c r="CF676" s="24">
        <f t="shared" si="745"/>
        <v>0</v>
      </c>
      <c r="CG676" s="5">
        <v>0</v>
      </c>
      <c r="CH676" s="63"/>
      <c r="CI676" s="15"/>
      <c r="CJ676" s="13"/>
      <c r="CK676" s="98">
        <f t="shared" si="719"/>
        <v>0</v>
      </c>
      <c r="CL676" s="99">
        <f>CL5</f>
        <v>1</v>
      </c>
      <c r="CM676" s="100"/>
      <c r="CN676" s="110"/>
      <c r="CO676" s="95">
        <f t="shared" si="720"/>
        <v>0</v>
      </c>
      <c r="CP676" s="15"/>
      <c r="CQ676" s="24">
        <f t="shared" si="746"/>
        <v>0</v>
      </c>
      <c r="CR676" s="5">
        <v>0</v>
      </c>
      <c r="CS676" s="63"/>
      <c r="CT676" s="15"/>
      <c r="CU676" s="13"/>
      <c r="CV676" s="98">
        <f t="shared" si="721"/>
        <v>0</v>
      </c>
      <c r="CW676" s="99">
        <f>CW5</f>
        <v>1</v>
      </c>
      <c r="CX676" s="100"/>
      <c r="CY676" s="110"/>
      <c r="CZ676" s="95">
        <f t="shared" si="722"/>
        <v>0</v>
      </c>
      <c r="DA676" s="15"/>
      <c r="DB676" s="24">
        <f t="shared" si="747"/>
        <v>0</v>
      </c>
      <c r="DC676" s="5">
        <v>0</v>
      </c>
      <c r="DD676" s="63"/>
      <c r="DE676" s="15"/>
      <c r="DF676" s="13"/>
      <c r="DG676" s="98">
        <f t="shared" si="723"/>
        <v>0</v>
      </c>
      <c r="DH676" s="99">
        <f>DH5</f>
        <v>1</v>
      </c>
      <c r="DI676" s="100"/>
      <c r="DJ676" s="110"/>
      <c r="DK676" s="95">
        <f t="shared" si="724"/>
        <v>0</v>
      </c>
      <c r="DL676" s="15"/>
      <c r="DM676" s="24">
        <f t="shared" si="748"/>
        <v>0</v>
      </c>
      <c r="DN676" s="5">
        <v>0</v>
      </c>
      <c r="DO676" s="63"/>
      <c r="DP676" s="15"/>
      <c r="DQ676" s="13"/>
      <c r="DR676" s="98">
        <f t="shared" si="725"/>
        <v>0</v>
      </c>
      <c r="DS676" s="99">
        <f>DS5</f>
        <v>1</v>
      </c>
      <c r="DT676" s="100"/>
      <c r="DU676" s="110"/>
      <c r="DV676" s="95">
        <f t="shared" si="726"/>
        <v>0</v>
      </c>
      <c r="DW676" s="15"/>
      <c r="DX676" s="24">
        <f t="shared" si="749"/>
        <v>0</v>
      </c>
      <c r="DY676" s="5">
        <v>0</v>
      </c>
      <c r="DZ676" s="63"/>
      <c r="EA676" s="15"/>
      <c r="EB676" s="13"/>
      <c r="EC676" s="98">
        <f t="shared" si="727"/>
        <v>0</v>
      </c>
      <c r="ED676" s="99">
        <f>ED5</f>
        <v>1</v>
      </c>
      <c r="EE676" s="100"/>
      <c r="EF676" s="110"/>
      <c r="EG676" s="95">
        <f t="shared" si="728"/>
        <v>0</v>
      </c>
      <c r="EH676" s="15"/>
      <c r="EI676" s="24">
        <f t="shared" si="750"/>
        <v>0</v>
      </c>
      <c r="EJ676" s="5">
        <v>0</v>
      </c>
      <c r="EK676" s="63"/>
      <c r="EL676" s="15"/>
      <c r="EM676" s="13"/>
      <c r="EN676" s="98">
        <f t="shared" si="729"/>
        <v>0</v>
      </c>
      <c r="EO676" s="99">
        <f>EO5</f>
        <v>1</v>
      </c>
      <c r="EP676" s="100"/>
      <c r="EQ676" s="110"/>
      <c r="ER676" s="95">
        <f t="shared" si="730"/>
        <v>0</v>
      </c>
      <c r="ES676" s="15"/>
      <c r="ET676" s="24">
        <f t="shared" si="751"/>
        <v>0</v>
      </c>
      <c r="EU676" s="5">
        <v>0</v>
      </c>
      <c r="EV676" s="63"/>
      <c r="EW676" s="15"/>
      <c r="EX676" s="13"/>
      <c r="EY676" s="98">
        <f t="shared" si="731"/>
        <v>0</v>
      </c>
      <c r="EZ676" s="99">
        <f>EZ5</f>
        <v>1</v>
      </c>
      <c r="FA676" s="100"/>
      <c r="FB676" s="110"/>
      <c r="FC676" s="95">
        <f t="shared" si="732"/>
        <v>0</v>
      </c>
      <c r="FD676" s="15"/>
      <c r="FE676" s="24">
        <f t="shared" si="752"/>
        <v>0</v>
      </c>
      <c r="FF676" s="5">
        <v>0</v>
      </c>
      <c r="FG676" s="63"/>
      <c r="FH676" s="15"/>
      <c r="FI676" s="13"/>
      <c r="FJ676" s="98">
        <f t="shared" si="733"/>
        <v>0</v>
      </c>
      <c r="FK676" s="99">
        <f>FK5</f>
        <v>1</v>
      </c>
      <c r="FL676" s="100"/>
      <c r="FM676" s="110"/>
      <c r="FN676" s="95">
        <f t="shared" si="734"/>
        <v>0</v>
      </c>
      <c r="FO676" s="15"/>
      <c r="FP676" s="24">
        <f t="shared" si="753"/>
        <v>0</v>
      </c>
      <c r="FQ676" s="5">
        <v>0</v>
      </c>
      <c r="FR676" s="8">
        <v>0</v>
      </c>
      <c r="FS676" s="84">
        <f t="shared" si="754"/>
        <v>500</v>
      </c>
      <c r="FT676" s="85">
        <f t="shared" si="755"/>
        <v>500</v>
      </c>
      <c r="FU676" s="85">
        <f t="shared" si="756"/>
        <v>500</v>
      </c>
      <c r="FV676" s="85">
        <f t="shared" si="757"/>
        <v>500</v>
      </c>
      <c r="FW676" s="85">
        <f t="shared" si="758"/>
        <v>500</v>
      </c>
      <c r="FX676" s="85">
        <f t="shared" si="759"/>
        <v>500</v>
      </c>
      <c r="FY676" s="85">
        <f t="shared" si="760"/>
        <v>500</v>
      </c>
      <c r="FZ676" s="85">
        <f t="shared" si="761"/>
        <v>500</v>
      </c>
      <c r="GA676" s="85">
        <f t="shared" si="762"/>
        <v>500</v>
      </c>
      <c r="GB676" s="85">
        <f t="shared" si="763"/>
        <v>500</v>
      </c>
      <c r="GC676" s="85">
        <f t="shared" si="764"/>
        <v>500</v>
      </c>
      <c r="GD676" s="85">
        <f t="shared" si="765"/>
        <v>500</v>
      </c>
      <c r="GE676" s="85">
        <f t="shared" si="766"/>
        <v>500</v>
      </c>
      <c r="GF676" s="85">
        <f t="shared" si="767"/>
        <v>500</v>
      </c>
      <c r="GG676" s="85">
        <f t="shared" si="768"/>
        <v>500</v>
      </c>
      <c r="GH676" s="101">
        <f t="shared" si="735"/>
        <v>0</v>
      </c>
      <c r="GI676" s="102">
        <f t="shared" si="736"/>
        <v>0</v>
      </c>
      <c r="GJ676" s="102">
        <f t="shared" si="737"/>
        <v>0</v>
      </c>
      <c r="GK676" s="79">
        <f>ROW()</f>
        <v>676</v>
      </c>
    </row>
    <row r="677" spans="1:193" s="12" customFormat="1" ht="50.1" customHeight="1">
      <c r="A677" s="17">
        <f>ROW()</f>
        <v>677</v>
      </c>
      <c r="B677" s="32">
        <f t="shared" si="769"/>
        <v>671</v>
      </c>
      <c r="C677" s="33">
        <f t="shared" si="770"/>
        <v>0</v>
      </c>
      <c r="D677" s="31"/>
      <c r="E677" s="390">
        <f t="shared" si="738"/>
        <v>500</v>
      </c>
      <c r="F677" s="107">
        <f t="shared" si="704"/>
        <v>0</v>
      </c>
      <c r="G677" s="3">
        <v>0</v>
      </c>
      <c r="H677" s="4">
        <v>0</v>
      </c>
      <c r="I677" s="63"/>
      <c r="J677" s="15"/>
      <c r="K677" s="13"/>
      <c r="L677" s="98">
        <f t="shared" si="705"/>
        <v>0</v>
      </c>
      <c r="M677" s="99">
        <f>M5</f>
        <v>0.94499999999999995</v>
      </c>
      <c r="N677" s="100"/>
      <c r="O677" s="110"/>
      <c r="P677" s="95">
        <f t="shared" si="706"/>
        <v>0</v>
      </c>
      <c r="Q677" s="15"/>
      <c r="R677" s="24">
        <f t="shared" si="739"/>
        <v>0</v>
      </c>
      <c r="S677" s="25">
        <v>0</v>
      </c>
      <c r="T677" s="63"/>
      <c r="U677" s="15"/>
      <c r="V677" s="13"/>
      <c r="W677" s="98">
        <f t="shared" si="707"/>
        <v>0</v>
      </c>
      <c r="X677" s="99">
        <f>X5</f>
        <v>0.97</v>
      </c>
      <c r="Y677" s="100"/>
      <c r="Z677" s="110"/>
      <c r="AA677" s="95">
        <f t="shared" si="708"/>
        <v>0</v>
      </c>
      <c r="AB677" s="15"/>
      <c r="AC677" s="24">
        <f t="shared" si="740"/>
        <v>0</v>
      </c>
      <c r="AD677" s="5">
        <v>0</v>
      </c>
      <c r="AE677" s="63"/>
      <c r="AF677" s="15"/>
      <c r="AG677" s="13"/>
      <c r="AH677" s="98">
        <f t="shared" si="709"/>
        <v>0</v>
      </c>
      <c r="AI677" s="99">
        <f>AI5</f>
        <v>0.95499999999999996</v>
      </c>
      <c r="AJ677" s="100"/>
      <c r="AK677" s="110"/>
      <c r="AL677" s="95">
        <f t="shared" si="710"/>
        <v>0</v>
      </c>
      <c r="AM677" s="15"/>
      <c r="AN677" s="24">
        <f t="shared" si="741"/>
        <v>0</v>
      </c>
      <c r="AO677" s="5">
        <v>0</v>
      </c>
      <c r="AP677" s="63"/>
      <c r="AQ677" s="15"/>
      <c r="AR677" s="13"/>
      <c r="AS677" s="98">
        <f t="shared" si="711"/>
        <v>0</v>
      </c>
      <c r="AT677" s="99">
        <f>AT5</f>
        <v>0.96</v>
      </c>
      <c r="AU677" s="100"/>
      <c r="AV677" s="110"/>
      <c r="AW677" s="95">
        <f t="shared" si="712"/>
        <v>0</v>
      </c>
      <c r="AX677" s="15"/>
      <c r="AY677" s="24">
        <f t="shared" si="742"/>
        <v>0</v>
      </c>
      <c r="AZ677" s="5">
        <v>0</v>
      </c>
      <c r="BA677" s="63"/>
      <c r="BB677" s="15"/>
      <c r="BC677" s="13"/>
      <c r="BD677" s="98">
        <f t="shared" si="713"/>
        <v>0</v>
      </c>
      <c r="BE677" s="99">
        <f>BE5</f>
        <v>0.98</v>
      </c>
      <c r="BF677" s="100"/>
      <c r="BG677" s="110"/>
      <c r="BH677" s="95">
        <f t="shared" si="714"/>
        <v>0</v>
      </c>
      <c r="BI677" s="15"/>
      <c r="BJ677" s="24">
        <f t="shared" si="743"/>
        <v>0</v>
      </c>
      <c r="BK677" s="5">
        <v>0</v>
      </c>
      <c r="BL677" s="63"/>
      <c r="BM677" s="15"/>
      <c r="BN677" s="13"/>
      <c r="BO677" s="98">
        <f t="shared" si="715"/>
        <v>0</v>
      </c>
      <c r="BP677" s="99">
        <f>BP5</f>
        <v>0.94499999999999995</v>
      </c>
      <c r="BQ677" s="100"/>
      <c r="BR677" s="110"/>
      <c r="BS677" s="95">
        <f t="shared" si="716"/>
        <v>0</v>
      </c>
      <c r="BT677" s="15"/>
      <c r="BU677" s="24">
        <f t="shared" si="744"/>
        <v>0</v>
      </c>
      <c r="BV677" s="5">
        <v>0</v>
      </c>
      <c r="BW677" s="63"/>
      <c r="BX677" s="15"/>
      <c r="BY677" s="13"/>
      <c r="BZ677" s="98">
        <f t="shared" si="717"/>
        <v>0</v>
      </c>
      <c r="CA677" s="99">
        <f>CA5</f>
        <v>1</v>
      </c>
      <c r="CB677" s="100"/>
      <c r="CC677" s="110"/>
      <c r="CD677" s="95">
        <f t="shared" si="718"/>
        <v>0</v>
      </c>
      <c r="CE677" s="15"/>
      <c r="CF677" s="24">
        <f t="shared" si="745"/>
        <v>0</v>
      </c>
      <c r="CG677" s="5">
        <v>0</v>
      </c>
      <c r="CH677" s="63"/>
      <c r="CI677" s="15"/>
      <c r="CJ677" s="13"/>
      <c r="CK677" s="98">
        <f t="shared" si="719"/>
        <v>0</v>
      </c>
      <c r="CL677" s="99">
        <f>CL5</f>
        <v>1</v>
      </c>
      <c r="CM677" s="100"/>
      <c r="CN677" s="110"/>
      <c r="CO677" s="95">
        <f t="shared" si="720"/>
        <v>0</v>
      </c>
      <c r="CP677" s="15"/>
      <c r="CQ677" s="24">
        <f t="shared" si="746"/>
        <v>0</v>
      </c>
      <c r="CR677" s="5">
        <v>0</v>
      </c>
      <c r="CS677" s="63"/>
      <c r="CT677" s="15"/>
      <c r="CU677" s="13"/>
      <c r="CV677" s="98">
        <f t="shared" si="721"/>
        <v>0</v>
      </c>
      <c r="CW677" s="99">
        <f>CW5</f>
        <v>1</v>
      </c>
      <c r="CX677" s="100"/>
      <c r="CY677" s="110"/>
      <c r="CZ677" s="95">
        <f t="shared" si="722"/>
        <v>0</v>
      </c>
      <c r="DA677" s="15"/>
      <c r="DB677" s="24">
        <f t="shared" si="747"/>
        <v>0</v>
      </c>
      <c r="DC677" s="5">
        <v>0</v>
      </c>
      <c r="DD677" s="63"/>
      <c r="DE677" s="15"/>
      <c r="DF677" s="13"/>
      <c r="DG677" s="98">
        <f t="shared" si="723"/>
        <v>0</v>
      </c>
      <c r="DH677" s="99">
        <f>DH5</f>
        <v>1</v>
      </c>
      <c r="DI677" s="100"/>
      <c r="DJ677" s="110"/>
      <c r="DK677" s="95">
        <f t="shared" si="724"/>
        <v>0</v>
      </c>
      <c r="DL677" s="15"/>
      <c r="DM677" s="24">
        <f t="shared" si="748"/>
        <v>0</v>
      </c>
      <c r="DN677" s="5">
        <v>0</v>
      </c>
      <c r="DO677" s="63"/>
      <c r="DP677" s="15"/>
      <c r="DQ677" s="13"/>
      <c r="DR677" s="98">
        <f t="shared" si="725"/>
        <v>0</v>
      </c>
      <c r="DS677" s="99">
        <f>DS5</f>
        <v>1</v>
      </c>
      <c r="DT677" s="100"/>
      <c r="DU677" s="110"/>
      <c r="DV677" s="95">
        <f t="shared" si="726"/>
        <v>0</v>
      </c>
      <c r="DW677" s="15"/>
      <c r="DX677" s="24">
        <f t="shared" si="749"/>
        <v>0</v>
      </c>
      <c r="DY677" s="5">
        <v>0</v>
      </c>
      <c r="DZ677" s="63"/>
      <c r="EA677" s="15"/>
      <c r="EB677" s="13"/>
      <c r="EC677" s="98">
        <f t="shared" si="727"/>
        <v>0</v>
      </c>
      <c r="ED677" s="99">
        <f>ED5</f>
        <v>1</v>
      </c>
      <c r="EE677" s="100"/>
      <c r="EF677" s="110"/>
      <c r="EG677" s="95">
        <f t="shared" si="728"/>
        <v>0</v>
      </c>
      <c r="EH677" s="15"/>
      <c r="EI677" s="24">
        <f t="shared" si="750"/>
        <v>0</v>
      </c>
      <c r="EJ677" s="5">
        <v>0</v>
      </c>
      <c r="EK677" s="63"/>
      <c r="EL677" s="15"/>
      <c r="EM677" s="13"/>
      <c r="EN677" s="98">
        <f t="shared" si="729"/>
        <v>0</v>
      </c>
      <c r="EO677" s="99">
        <f>EO5</f>
        <v>1</v>
      </c>
      <c r="EP677" s="100"/>
      <c r="EQ677" s="110"/>
      <c r="ER677" s="95">
        <f t="shared" si="730"/>
        <v>0</v>
      </c>
      <c r="ES677" s="15"/>
      <c r="ET677" s="24">
        <f t="shared" si="751"/>
        <v>0</v>
      </c>
      <c r="EU677" s="5">
        <v>0</v>
      </c>
      <c r="EV677" s="63"/>
      <c r="EW677" s="15"/>
      <c r="EX677" s="13"/>
      <c r="EY677" s="98">
        <f t="shared" si="731"/>
        <v>0</v>
      </c>
      <c r="EZ677" s="99">
        <f>EZ5</f>
        <v>1</v>
      </c>
      <c r="FA677" s="100"/>
      <c r="FB677" s="110"/>
      <c r="FC677" s="95">
        <f t="shared" si="732"/>
        <v>0</v>
      </c>
      <c r="FD677" s="15"/>
      <c r="FE677" s="24">
        <f t="shared" si="752"/>
        <v>0</v>
      </c>
      <c r="FF677" s="5">
        <v>0</v>
      </c>
      <c r="FG677" s="63"/>
      <c r="FH677" s="15"/>
      <c r="FI677" s="13"/>
      <c r="FJ677" s="98">
        <f t="shared" si="733"/>
        <v>0</v>
      </c>
      <c r="FK677" s="99">
        <f>FK5</f>
        <v>1</v>
      </c>
      <c r="FL677" s="100"/>
      <c r="FM677" s="110"/>
      <c r="FN677" s="95">
        <f t="shared" si="734"/>
        <v>0</v>
      </c>
      <c r="FO677" s="15"/>
      <c r="FP677" s="24">
        <f t="shared" si="753"/>
        <v>0</v>
      </c>
      <c r="FQ677" s="5">
        <v>0</v>
      </c>
      <c r="FR677" s="8">
        <v>0</v>
      </c>
      <c r="FS677" s="84">
        <f t="shared" si="754"/>
        <v>500</v>
      </c>
      <c r="FT677" s="85">
        <f t="shared" si="755"/>
        <v>500</v>
      </c>
      <c r="FU677" s="85">
        <f t="shared" si="756"/>
        <v>500</v>
      </c>
      <c r="FV677" s="85">
        <f t="shared" si="757"/>
        <v>500</v>
      </c>
      <c r="FW677" s="85">
        <f t="shared" si="758"/>
        <v>500</v>
      </c>
      <c r="FX677" s="85">
        <f t="shared" si="759"/>
        <v>500</v>
      </c>
      <c r="FY677" s="85">
        <f t="shared" si="760"/>
        <v>500</v>
      </c>
      <c r="FZ677" s="85">
        <f t="shared" si="761"/>
        <v>500</v>
      </c>
      <c r="GA677" s="85">
        <f t="shared" si="762"/>
        <v>500</v>
      </c>
      <c r="GB677" s="85">
        <f t="shared" si="763"/>
        <v>500</v>
      </c>
      <c r="GC677" s="85">
        <f t="shared" si="764"/>
        <v>500</v>
      </c>
      <c r="GD677" s="85">
        <f t="shared" si="765"/>
        <v>500</v>
      </c>
      <c r="GE677" s="85">
        <f t="shared" si="766"/>
        <v>500</v>
      </c>
      <c r="GF677" s="85">
        <f t="shared" si="767"/>
        <v>500</v>
      </c>
      <c r="GG677" s="85">
        <f t="shared" si="768"/>
        <v>500</v>
      </c>
      <c r="GH677" s="101">
        <f t="shared" si="735"/>
        <v>0</v>
      </c>
      <c r="GI677" s="102">
        <f t="shared" si="736"/>
        <v>0</v>
      </c>
      <c r="GJ677" s="102">
        <f t="shared" si="737"/>
        <v>0</v>
      </c>
      <c r="GK677" s="79">
        <f>ROW()</f>
        <v>677</v>
      </c>
    </row>
    <row r="678" spans="1:193" s="12" customFormat="1" ht="50.1" customHeight="1">
      <c r="A678" s="17">
        <f>ROW()</f>
        <v>678</v>
      </c>
      <c r="B678" s="32">
        <f t="shared" si="769"/>
        <v>672</v>
      </c>
      <c r="C678" s="33">
        <f t="shared" si="770"/>
        <v>0</v>
      </c>
      <c r="D678" s="31"/>
      <c r="E678" s="390">
        <f t="shared" si="738"/>
        <v>500</v>
      </c>
      <c r="F678" s="107">
        <f t="shared" si="704"/>
        <v>0</v>
      </c>
      <c r="G678" s="3">
        <v>0</v>
      </c>
      <c r="H678" s="4">
        <v>0</v>
      </c>
      <c r="I678" s="63"/>
      <c r="J678" s="15"/>
      <c r="K678" s="13"/>
      <c r="L678" s="98">
        <f t="shared" si="705"/>
        <v>0</v>
      </c>
      <c r="M678" s="99">
        <f>M5</f>
        <v>0.94499999999999995</v>
      </c>
      <c r="N678" s="100"/>
      <c r="O678" s="110"/>
      <c r="P678" s="95">
        <f t="shared" si="706"/>
        <v>0</v>
      </c>
      <c r="Q678" s="15"/>
      <c r="R678" s="24">
        <f t="shared" si="739"/>
        <v>0</v>
      </c>
      <c r="S678" s="25">
        <v>0</v>
      </c>
      <c r="T678" s="63"/>
      <c r="U678" s="15"/>
      <c r="V678" s="13"/>
      <c r="W678" s="98">
        <f t="shared" si="707"/>
        <v>0</v>
      </c>
      <c r="X678" s="99">
        <f>X5</f>
        <v>0.97</v>
      </c>
      <c r="Y678" s="100"/>
      <c r="Z678" s="110"/>
      <c r="AA678" s="95">
        <f t="shared" si="708"/>
        <v>0</v>
      </c>
      <c r="AB678" s="15"/>
      <c r="AC678" s="24">
        <f t="shared" si="740"/>
        <v>0</v>
      </c>
      <c r="AD678" s="5">
        <v>0</v>
      </c>
      <c r="AE678" s="63"/>
      <c r="AF678" s="15"/>
      <c r="AG678" s="13"/>
      <c r="AH678" s="98">
        <f t="shared" si="709"/>
        <v>0</v>
      </c>
      <c r="AI678" s="99">
        <f>AI5</f>
        <v>0.95499999999999996</v>
      </c>
      <c r="AJ678" s="100"/>
      <c r="AK678" s="110"/>
      <c r="AL678" s="95">
        <f t="shared" si="710"/>
        <v>0</v>
      </c>
      <c r="AM678" s="15"/>
      <c r="AN678" s="24">
        <f t="shared" si="741"/>
        <v>0</v>
      </c>
      <c r="AO678" s="5">
        <v>0</v>
      </c>
      <c r="AP678" s="63"/>
      <c r="AQ678" s="15"/>
      <c r="AR678" s="13"/>
      <c r="AS678" s="98">
        <f t="shared" si="711"/>
        <v>0</v>
      </c>
      <c r="AT678" s="99">
        <f>AT5</f>
        <v>0.96</v>
      </c>
      <c r="AU678" s="100"/>
      <c r="AV678" s="110"/>
      <c r="AW678" s="95">
        <f t="shared" si="712"/>
        <v>0</v>
      </c>
      <c r="AX678" s="15"/>
      <c r="AY678" s="24">
        <f t="shared" si="742"/>
        <v>0</v>
      </c>
      <c r="AZ678" s="5">
        <v>0</v>
      </c>
      <c r="BA678" s="63"/>
      <c r="BB678" s="15"/>
      <c r="BC678" s="13"/>
      <c r="BD678" s="98">
        <f t="shared" si="713"/>
        <v>0</v>
      </c>
      <c r="BE678" s="99">
        <f>BE5</f>
        <v>0.98</v>
      </c>
      <c r="BF678" s="100"/>
      <c r="BG678" s="110"/>
      <c r="BH678" s="95">
        <f t="shared" si="714"/>
        <v>0</v>
      </c>
      <c r="BI678" s="15"/>
      <c r="BJ678" s="24">
        <f t="shared" si="743"/>
        <v>0</v>
      </c>
      <c r="BK678" s="5">
        <v>0</v>
      </c>
      <c r="BL678" s="63"/>
      <c r="BM678" s="15"/>
      <c r="BN678" s="13"/>
      <c r="BO678" s="98">
        <f t="shared" si="715"/>
        <v>0</v>
      </c>
      <c r="BP678" s="99">
        <f>BP5</f>
        <v>0.94499999999999995</v>
      </c>
      <c r="BQ678" s="100"/>
      <c r="BR678" s="110"/>
      <c r="BS678" s="95">
        <f t="shared" si="716"/>
        <v>0</v>
      </c>
      <c r="BT678" s="15"/>
      <c r="BU678" s="24">
        <f t="shared" si="744"/>
        <v>0</v>
      </c>
      <c r="BV678" s="5">
        <v>0</v>
      </c>
      <c r="BW678" s="63"/>
      <c r="BX678" s="15"/>
      <c r="BY678" s="13"/>
      <c r="BZ678" s="98">
        <f t="shared" si="717"/>
        <v>0</v>
      </c>
      <c r="CA678" s="99">
        <f>CA5</f>
        <v>1</v>
      </c>
      <c r="CB678" s="100"/>
      <c r="CC678" s="110"/>
      <c r="CD678" s="95">
        <f t="shared" si="718"/>
        <v>0</v>
      </c>
      <c r="CE678" s="15"/>
      <c r="CF678" s="24">
        <f t="shared" si="745"/>
        <v>0</v>
      </c>
      <c r="CG678" s="5">
        <v>0</v>
      </c>
      <c r="CH678" s="63"/>
      <c r="CI678" s="15"/>
      <c r="CJ678" s="13"/>
      <c r="CK678" s="98">
        <f t="shared" si="719"/>
        <v>0</v>
      </c>
      <c r="CL678" s="99">
        <f>CL5</f>
        <v>1</v>
      </c>
      <c r="CM678" s="100"/>
      <c r="CN678" s="110"/>
      <c r="CO678" s="95">
        <f t="shared" si="720"/>
        <v>0</v>
      </c>
      <c r="CP678" s="15"/>
      <c r="CQ678" s="24">
        <f t="shared" si="746"/>
        <v>0</v>
      </c>
      <c r="CR678" s="5">
        <v>0</v>
      </c>
      <c r="CS678" s="63"/>
      <c r="CT678" s="15"/>
      <c r="CU678" s="13"/>
      <c r="CV678" s="98">
        <f t="shared" si="721"/>
        <v>0</v>
      </c>
      <c r="CW678" s="99">
        <f>CW5</f>
        <v>1</v>
      </c>
      <c r="CX678" s="100"/>
      <c r="CY678" s="110"/>
      <c r="CZ678" s="95">
        <f t="shared" si="722"/>
        <v>0</v>
      </c>
      <c r="DA678" s="15"/>
      <c r="DB678" s="24">
        <f t="shared" si="747"/>
        <v>0</v>
      </c>
      <c r="DC678" s="5">
        <v>0</v>
      </c>
      <c r="DD678" s="63"/>
      <c r="DE678" s="15"/>
      <c r="DF678" s="13"/>
      <c r="DG678" s="98">
        <f t="shared" si="723"/>
        <v>0</v>
      </c>
      <c r="DH678" s="99">
        <f>DH5</f>
        <v>1</v>
      </c>
      <c r="DI678" s="100"/>
      <c r="DJ678" s="110"/>
      <c r="DK678" s="95">
        <f t="shared" si="724"/>
        <v>0</v>
      </c>
      <c r="DL678" s="15"/>
      <c r="DM678" s="24">
        <f t="shared" si="748"/>
        <v>0</v>
      </c>
      <c r="DN678" s="5">
        <v>0</v>
      </c>
      <c r="DO678" s="63"/>
      <c r="DP678" s="15"/>
      <c r="DQ678" s="13"/>
      <c r="DR678" s="98">
        <f t="shared" si="725"/>
        <v>0</v>
      </c>
      <c r="DS678" s="99">
        <f>DS5</f>
        <v>1</v>
      </c>
      <c r="DT678" s="100"/>
      <c r="DU678" s="110"/>
      <c r="DV678" s="95">
        <f t="shared" si="726"/>
        <v>0</v>
      </c>
      <c r="DW678" s="15"/>
      <c r="DX678" s="24">
        <f t="shared" si="749"/>
        <v>0</v>
      </c>
      <c r="DY678" s="5">
        <v>0</v>
      </c>
      <c r="DZ678" s="63"/>
      <c r="EA678" s="15"/>
      <c r="EB678" s="13"/>
      <c r="EC678" s="98">
        <f t="shared" si="727"/>
        <v>0</v>
      </c>
      <c r="ED678" s="99">
        <f>ED5</f>
        <v>1</v>
      </c>
      <c r="EE678" s="100"/>
      <c r="EF678" s="110"/>
      <c r="EG678" s="95">
        <f t="shared" si="728"/>
        <v>0</v>
      </c>
      <c r="EH678" s="15"/>
      <c r="EI678" s="24">
        <f t="shared" si="750"/>
        <v>0</v>
      </c>
      <c r="EJ678" s="5">
        <v>0</v>
      </c>
      <c r="EK678" s="63"/>
      <c r="EL678" s="15"/>
      <c r="EM678" s="13"/>
      <c r="EN678" s="98">
        <f t="shared" si="729"/>
        <v>0</v>
      </c>
      <c r="EO678" s="99">
        <f>EO5</f>
        <v>1</v>
      </c>
      <c r="EP678" s="100"/>
      <c r="EQ678" s="110"/>
      <c r="ER678" s="95">
        <f t="shared" si="730"/>
        <v>0</v>
      </c>
      <c r="ES678" s="15"/>
      <c r="ET678" s="24">
        <f t="shared" si="751"/>
        <v>0</v>
      </c>
      <c r="EU678" s="5">
        <v>0</v>
      </c>
      <c r="EV678" s="63"/>
      <c r="EW678" s="15"/>
      <c r="EX678" s="13"/>
      <c r="EY678" s="98">
        <f t="shared" si="731"/>
        <v>0</v>
      </c>
      <c r="EZ678" s="99">
        <f>EZ5</f>
        <v>1</v>
      </c>
      <c r="FA678" s="100"/>
      <c r="FB678" s="110"/>
      <c r="FC678" s="95">
        <f t="shared" si="732"/>
        <v>0</v>
      </c>
      <c r="FD678" s="15"/>
      <c r="FE678" s="24">
        <f t="shared" si="752"/>
        <v>0</v>
      </c>
      <c r="FF678" s="5">
        <v>0</v>
      </c>
      <c r="FG678" s="63"/>
      <c r="FH678" s="15"/>
      <c r="FI678" s="13"/>
      <c r="FJ678" s="98">
        <f t="shared" si="733"/>
        <v>0</v>
      </c>
      <c r="FK678" s="99">
        <f>FK5</f>
        <v>1</v>
      </c>
      <c r="FL678" s="100"/>
      <c r="FM678" s="110"/>
      <c r="FN678" s="95">
        <f t="shared" si="734"/>
        <v>0</v>
      </c>
      <c r="FO678" s="15"/>
      <c r="FP678" s="24">
        <f t="shared" si="753"/>
        <v>0</v>
      </c>
      <c r="FQ678" s="5">
        <v>0</v>
      </c>
      <c r="FR678" s="8">
        <v>0</v>
      </c>
      <c r="FS678" s="84">
        <f t="shared" si="754"/>
        <v>500</v>
      </c>
      <c r="FT678" s="85">
        <f t="shared" si="755"/>
        <v>500</v>
      </c>
      <c r="FU678" s="85">
        <f t="shared" si="756"/>
        <v>500</v>
      </c>
      <c r="FV678" s="85">
        <f t="shared" si="757"/>
        <v>500</v>
      </c>
      <c r="FW678" s="85">
        <f t="shared" si="758"/>
        <v>500</v>
      </c>
      <c r="FX678" s="85">
        <f t="shared" si="759"/>
        <v>500</v>
      </c>
      <c r="FY678" s="85">
        <f t="shared" si="760"/>
        <v>500</v>
      </c>
      <c r="FZ678" s="85">
        <f t="shared" si="761"/>
        <v>500</v>
      </c>
      <c r="GA678" s="85">
        <f t="shared" si="762"/>
        <v>500</v>
      </c>
      <c r="GB678" s="85">
        <f t="shared" si="763"/>
        <v>500</v>
      </c>
      <c r="GC678" s="85">
        <f t="shared" si="764"/>
        <v>500</v>
      </c>
      <c r="GD678" s="85">
        <f t="shared" si="765"/>
        <v>500</v>
      </c>
      <c r="GE678" s="85">
        <f t="shared" si="766"/>
        <v>500</v>
      </c>
      <c r="GF678" s="85">
        <f t="shared" si="767"/>
        <v>500</v>
      </c>
      <c r="GG678" s="85">
        <f t="shared" si="768"/>
        <v>500</v>
      </c>
      <c r="GH678" s="101">
        <f t="shared" si="735"/>
        <v>0</v>
      </c>
      <c r="GI678" s="102">
        <f t="shared" si="736"/>
        <v>0</v>
      </c>
      <c r="GJ678" s="102">
        <f t="shared" si="737"/>
        <v>0</v>
      </c>
      <c r="GK678" s="79">
        <f>ROW()</f>
        <v>678</v>
      </c>
    </row>
    <row r="679" spans="1:193" s="12" customFormat="1" ht="50.1" customHeight="1">
      <c r="A679" s="17">
        <f>ROW()</f>
        <v>679</v>
      </c>
      <c r="B679" s="32">
        <f t="shared" si="769"/>
        <v>673</v>
      </c>
      <c r="C679" s="33">
        <f t="shared" si="770"/>
        <v>0</v>
      </c>
      <c r="D679" s="31"/>
      <c r="E679" s="390">
        <f t="shared" si="738"/>
        <v>500</v>
      </c>
      <c r="F679" s="107">
        <f t="shared" si="704"/>
        <v>0</v>
      </c>
      <c r="G679" s="3">
        <v>0</v>
      </c>
      <c r="H679" s="4">
        <v>0</v>
      </c>
      <c r="I679" s="63"/>
      <c r="J679" s="15"/>
      <c r="K679" s="13"/>
      <c r="L679" s="98">
        <f t="shared" si="705"/>
        <v>0</v>
      </c>
      <c r="M679" s="99">
        <f>M5</f>
        <v>0.94499999999999995</v>
      </c>
      <c r="N679" s="100"/>
      <c r="O679" s="110"/>
      <c r="P679" s="95">
        <f t="shared" si="706"/>
        <v>0</v>
      </c>
      <c r="Q679" s="15"/>
      <c r="R679" s="24">
        <f t="shared" si="739"/>
        <v>0</v>
      </c>
      <c r="S679" s="25">
        <v>0</v>
      </c>
      <c r="T679" s="63"/>
      <c r="U679" s="15"/>
      <c r="V679" s="13"/>
      <c r="W679" s="98">
        <f t="shared" si="707"/>
        <v>0</v>
      </c>
      <c r="X679" s="99">
        <f>X5</f>
        <v>0.97</v>
      </c>
      <c r="Y679" s="100"/>
      <c r="Z679" s="110"/>
      <c r="AA679" s="95">
        <f t="shared" si="708"/>
        <v>0</v>
      </c>
      <c r="AB679" s="15"/>
      <c r="AC679" s="24">
        <f t="shared" si="740"/>
        <v>0</v>
      </c>
      <c r="AD679" s="5">
        <v>0</v>
      </c>
      <c r="AE679" s="63"/>
      <c r="AF679" s="15"/>
      <c r="AG679" s="13"/>
      <c r="AH679" s="98">
        <f t="shared" si="709"/>
        <v>0</v>
      </c>
      <c r="AI679" s="99">
        <f>AI5</f>
        <v>0.95499999999999996</v>
      </c>
      <c r="AJ679" s="100"/>
      <c r="AK679" s="110"/>
      <c r="AL679" s="95">
        <f t="shared" si="710"/>
        <v>0</v>
      </c>
      <c r="AM679" s="15"/>
      <c r="AN679" s="24">
        <f t="shared" si="741"/>
        <v>0</v>
      </c>
      <c r="AO679" s="5">
        <v>0</v>
      </c>
      <c r="AP679" s="63"/>
      <c r="AQ679" s="15"/>
      <c r="AR679" s="13"/>
      <c r="AS679" s="98">
        <f t="shared" si="711"/>
        <v>0</v>
      </c>
      <c r="AT679" s="99">
        <f>AT5</f>
        <v>0.96</v>
      </c>
      <c r="AU679" s="100"/>
      <c r="AV679" s="110"/>
      <c r="AW679" s="95">
        <f t="shared" si="712"/>
        <v>0</v>
      </c>
      <c r="AX679" s="15"/>
      <c r="AY679" s="24">
        <f t="shared" si="742"/>
        <v>0</v>
      </c>
      <c r="AZ679" s="5">
        <v>0</v>
      </c>
      <c r="BA679" s="63"/>
      <c r="BB679" s="15"/>
      <c r="BC679" s="13"/>
      <c r="BD679" s="98">
        <f t="shared" si="713"/>
        <v>0</v>
      </c>
      <c r="BE679" s="99">
        <f>BE5</f>
        <v>0.98</v>
      </c>
      <c r="BF679" s="100"/>
      <c r="BG679" s="110"/>
      <c r="BH679" s="95">
        <f t="shared" si="714"/>
        <v>0</v>
      </c>
      <c r="BI679" s="15"/>
      <c r="BJ679" s="24">
        <f t="shared" si="743"/>
        <v>0</v>
      </c>
      <c r="BK679" s="5">
        <v>0</v>
      </c>
      <c r="BL679" s="63"/>
      <c r="BM679" s="15"/>
      <c r="BN679" s="13"/>
      <c r="BO679" s="98">
        <f t="shared" si="715"/>
        <v>0</v>
      </c>
      <c r="BP679" s="99">
        <f>BP5</f>
        <v>0.94499999999999995</v>
      </c>
      <c r="BQ679" s="100"/>
      <c r="BR679" s="110"/>
      <c r="BS679" s="95">
        <f t="shared" si="716"/>
        <v>0</v>
      </c>
      <c r="BT679" s="15"/>
      <c r="BU679" s="24">
        <f t="shared" si="744"/>
        <v>0</v>
      </c>
      <c r="BV679" s="5">
        <v>0</v>
      </c>
      <c r="BW679" s="63"/>
      <c r="BX679" s="15"/>
      <c r="BY679" s="13"/>
      <c r="BZ679" s="98">
        <f t="shared" si="717"/>
        <v>0</v>
      </c>
      <c r="CA679" s="99">
        <f>CA5</f>
        <v>1</v>
      </c>
      <c r="CB679" s="100"/>
      <c r="CC679" s="110"/>
      <c r="CD679" s="95">
        <f t="shared" si="718"/>
        <v>0</v>
      </c>
      <c r="CE679" s="15"/>
      <c r="CF679" s="24">
        <f t="shared" si="745"/>
        <v>0</v>
      </c>
      <c r="CG679" s="5">
        <v>0</v>
      </c>
      <c r="CH679" s="63"/>
      <c r="CI679" s="15"/>
      <c r="CJ679" s="13"/>
      <c r="CK679" s="98">
        <f t="shared" si="719"/>
        <v>0</v>
      </c>
      <c r="CL679" s="99">
        <f>CL5</f>
        <v>1</v>
      </c>
      <c r="CM679" s="100"/>
      <c r="CN679" s="110"/>
      <c r="CO679" s="95">
        <f t="shared" si="720"/>
        <v>0</v>
      </c>
      <c r="CP679" s="15"/>
      <c r="CQ679" s="24">
        <f t="shared" si="746"/>
        <v>0</v>
      </c>
      <c r="CR679" s="5">
        <v>0</v>
      </c>
      <c r="CS679" s="63"/>
      <c r="CT679" s="15"/>
      <c r="CU679" s="13"/>
      <c r="CV679" s="98">
        <f t="shared" si="721"/>
        <v>0</v>
      </c>
      <c r="CW679" s="99">
        <f>CW5</f>
        <v>1</v>
      </c>
      <c r="CX679" s="100"/>
      <c r="CY679" s="110"/>
      <c r="CZ679" s="95">
        <f t="shared" si="722"/>
        <v>0</v>
      </c>
      <c r="DA679" s="15"/>
      <c r="DB679" s="24">
        <f t="shared" si="747"/>
        <v>0</v>
      </c>
      <c r="DC679" s="5">
        <v>0</v>
      </c>
      <c r="DD679" s="63"/>
      <c r="DE679" s="15"/>
      <c r="DF679" s="13"/>
      <c r="DG679" s="98">
        <f t="shared" si="723"/>
        <v>0</v>
      </c>
      <c r="DH679" s="99">
        <f>DH5</f>
        <v>1</v>
      </c>
      <c r="DI679" s="100"/>
      <c r="DJ679" s="110"/>
      <c r="DK679" s="95">
        <f t="shared" si="724"/>
        <v>0</v>
      </c>
      <c r="DL679" s="15"/>
      <c r="DM679" s="24">
        <f t="shared" si="748"/>
        <v>0</v>
      </c>
      <c r="DN679" s="5">
        <v>0</v>
      </c>
      <c r="DO679" s="63"/>
      <c r="DP679" s="15"/>
      <c r="DQ679" s="13"/>
      <c r="DR679" s="98">
        <f t="shared" si="725"/>
        <v>0</v>
      </c>
      <c r="DS679" s="99">
        <f>DS5</f>
        <v>1</v>
      </c>
      <c r="DT679" s="100"/>
      <c r="DU679" s="110"/>
      <c r="DV679" s="95">
        <f t="shared" si="726"/>
        <v>0</v>
      </c>
      <c r="DW679" s="15"/>
      <c r="DX679" s="24">
        <f t="shared" si="749"/>
        <v>0</v>
      </c>
      <c r="DY679" s="5">
        <v>0</v>
      </c>
      <c r="DZ679" s="63"/>
      <c r="EA679" s="15"/>
      <c r="EB679" s="13"/>
      <c r="EC679" s="98">
        <f t="shared" si="727"/>
        <v>0</v>
      </c>
      <c r="ED679" s="99">
        <f>ED5</f>
        <v>1</v>
      </c>
      <c r="EE679" s="100"/>
      <c r="EF679" s="110"/>
      <c r="EG679" s="95">
        <f t="shared" si="728"/>
        <v>0</v>
      </c>
      <c r="EH679" s="15"/>
      <c r="EI679" s="24">
        <f t="shared" si="750"/>
        <v>0</v>
      </c>
      <c r="EJ679" s="5">
        <v>0</v>
      </c>
      <c r="EK679" s="63"/>
      <c r="EL679" s="15"/>
      <c r="EM679" s="13"/>
      <c r="EN679" s="98">
        <f t="shared" si="729"/>
        <v>0</v>
      </c>
      <c r="EO679" s="99">
        <f>EO5</f>
        <v>1</v>
      </c>
      <c r="EP679" s="100"/>
      <c r="EQ679" s="110"/>
      <c r="ER679" s="95">
        <f t="shared" si="730"/>
        <v>0</v>
      </c>
      <c r="ES679" s="15"/>
      <c r="ET679" s="24">
        <f t="shared" si="751"/>
        <v>0</v>
      </c>
      <c r="EU679" s="5">
        <v>0</v>
      </c>
      <c r="EV679" s="63"/>
      <c r="EW679" s="15"/>
      <c r="EX679" s="13"/>
      <c r="EY679" s="98">
        <f t="shared" si="731"/>
        <v>0</v>
      </c>
      <c r="EZ679" s="99">
        <f>EZ5</f>
        <v>1</v>
      </c>
      <c r="FA679" s="100"/>
      <c r="FB679" s="110"/>
      <c r="FC679" s="95">
        <f t="shared" si="732"/>
        <v>0</v>
      </c>
      <c r="FD679" s="15"/>
      <c r="FE679" s="24">
        <f t="shared" si="752"/>
        <v>0</v>
      </c>
      <c r="FF679" s="5">
        <v>0</v>
      </c>
      <c r="FG679" s="63"/>
      <c r="FH679" s="15"/>
      <c r="FI679" s="13"/>
      <c r="FJ679" s="98">
        <f t="shared" si="733"/>
        <v>0</v>
      </c>
      <c r="FK679" s="99">
        <f>FK5</f>
        <v>1</v>
      </c>
      <c r="FL679" s="100"/>
      <c r="FM679" s="110"/>
      <c r="FN679" s="95">
        <f t="shared" si="734"/>
        <v>0</v>
      </c>
      <c r="FO679" s="15"/>
      <c r="FP679" s="24">
        <f t="shared" si="753"/>
        <v>0</v>
      </c>
      <c r="FQ679" s="5">
        <v>0</v>
      </c>
      <c r="FR679" s="8">
        <v>0</v>
      </c>
      <c r="FS679" s="84">
        <f t="shared" si="754"/>
        <v>500</v>
      </c>
      <c r="FT679" s="85">
        <f t="shared" si="755"/>
        <v>500</v>
      </c>
      <c r="FU679" s="85">
        <f t="shared" si="756"/>
        <v>500</v>
      </c>
      <c r="FV679" s="85">
        <f t="shared" si="757"/>
        <v>500</v>
      </c>
      <c r="FW679" s="85">
        <f t="shared" si="758"/>
        <v>500</v>
      </c>
      <c r="FX679" s="85">
        <f t="shared" si="759"/>
        <v>500</v>
      </c>
      <c r="FY679" s="85">
        <f t="shared" si="760"/>
        <v>500</v>
      </c>
      <c r="FZ679" s="85">
        <f t="shared" si="761"/>
        <v>500</v>
      </c>
      <c r="GA679" s="85">
        <f t="shared" si="762"/>
        <v>500</v>
      </c>
      <c r="GB679" s="85">
        <f t="shared" si="763"/>
        <v>500</v>
      </c>
      <c r="GC679" s="85">
        <f t="shared" si="764"/>
        <v>500</v>
      </c>
      <c r="GD679" s="85">
        <f t="shared" si="765"/>
        <v>500</v>
      </c>
      <c r="GE679" s="85">
        <f t="shared" si="766"/>
        <v>500</v>
      </c>
      <c r="GF679" s="85">
        <f t="shared" si="767"/>
        <v>500</v>
      </c>
      <c r="GG679" s="85">
        <f t="shared" si="768"/>
        <v>500</v>
      </c>
      <c r="GH679" s="101">
        <f t="shared" si="735"/>
        <v>0</v>
      </c>
      <c r="GI679" s="102">
        <f t="shared" si="736"/>
        <v>0</v>
      </c>
      <c r="GJ679" s="102">
        <f t="shared" si="737"/>
        <v>0</v>
      </c>
      <c r="GK679" s="79">
        <f>ROW()</f>
        <v>679</v>
      </c>
    </row>
    <row r="680" spans="1:193" s="12" customFormat="1" ht="50.1" customHeight="1">
      <c r="A680" s="17">
        <f>ROW()</f>
        <v>680</v>
      </c>
      <c r="B680" s="32">
        <f t="shared" si="769"/>
        <v>674</v>
      </c>
      <c r="C680" s="33">
        <f t="shared" si="770"/>
        <v>0</v>
      </c>
      <c r="D680" s="31"/>
      <c r="E680" s="390">
        <f t="shared" si="738"/>
        <v>500</v>
      </c>
      <c r="F680" s="107">
        <f t="shared" si="704"/>
        <v>0</v>
      </c>
      <c r="G680" s="3">
        <v>0</v>
      </c>
      <c r="H680" s="4">
        <v>0</v>
      </c>
      <c r="I680" s="63"/>
      <c r="J680" s="15"/>
      <c r="K680" s="13"/>
      <c r="L680" s="98">
        <f t="shared" si="705"/>
        <v>0</v>
      </c>
      <c r="M680" s="99">
        <f>M5</f>
        <v>0.94499999999999995</v>
      </c>
      <c r="N680" s="100"/>
      <c r="O680" s="110"/>
      <c r="P680" s="95">
        <f t="shared" si="706"/>
        <v>0</v>
      </c>
      <c r="Q680" s="15"/>
      <c r="R680" s="24">
        <f t="shared" si="739"/>
        <v>0</v>
      </c>
      <c r="S680" s="25">
        <v>0</v>
      </c>
      <c r="T680" s="63"/>
      <c r="U680" s="15"/>
      <c r="V680" s="13"/>
      <c r="W680" s="98">
        <f t="shared" si="707"/>
        <v>0</v>
      </c>
      <c r="X680" s="99">
        <f>X5</f>
        <v>0.97</v>
      </c>
      <c r="Y680" s="100"/>
      <c r="Z680" s="110"/>
      <c r="AA680" s="95">
        <f t="shared" si="708"/>
        <v>0</v>
      </c>
      <c r="AB680" s="15"/>
      <c r="AC680" s="24">
        <f t="shared" si="740"/>
        <v>0</v>
      </c>
      <c r="AD680" s="5">
        <v>0</v>
      </c>
      <c r="AE680" s="63"/>
      <c r="AF680" s="15"/>
      <c r="AG680" s="13"/>
      <c r="AH680" s="98">
        <f t="shared" si="709"/>
        <v>0</v>
      </c>
      <c r="AI680" s="99">
        <f>AI5</f>
        <v>0.95499999999999996</v>
      </c>
      <c r="AJ680" s="100"/>
      <c r="AK680" s="110"/>
      <c r="AL680" s="95">
        <f t="shared" si="710"/>
        <v>0</v>
      </c>
      <c r="AM680" s="15"/>
      <c r="AN680" s="24">
        <f t="shared" si="741"/>
        <v>0</v>
      </c>
      <c r="AO680" s="5">
        <v>0</v>
      </c>
      <c r="AP680" s="63"/>
      <c r="AQ680" s="15"/>
      <c r="AR680" s="13"/>
      <c r="AS680" s="98">
        <f t="shared" si="711"/>
        <v>0</v>
      </c>
      <c r="AT680" s="99">
        <f>AT5</f>
        <v>0.96</v>
      </c>
      <c r="AU680" s="100"/>
      <c r="AV680" s="110"/>
      <c r="AW680" s="95">
        <f t="shared" si="712"/>
        <v>0</v>
      </c>
      <c r="AX680" s="15"/>
      <c r="AY680" s="24">
        <f t="shared" si="742"/>
        <v>0</v>
      </c>
      <c r="AZ680" s="5">
        <v>0</v>
      </c>
      <c r="BA680" s="63"/>
      <c r="BB680" s="15"/>
      <c r="BC680" s="13"/>
      <c r="BD680" s="98">
        <f t="shared" si="713"/>
        <v>0</v>
      </c>
      <c r="BE680" s="99">
        <f>BE5</f>
        <v>0.98</v>
      </c>
      <c r="BF680" s="100"/>
      <c r="BG680" s="110"/>
      <c r="BH680" s="95">
        <f t="shared" si="714"/>
        <v>0</v>
      </c>
      <c r="BI680" s="15"/>
      <c r="BJ680" s="24">
        <f t="shared" si="743"/>
        <v>0</v>
      </c>
      <c r="BK680" s="5">
        <v>0</v>
      </c>
      <c r="BL680" s="63"/>
      <c r="BM680" s="15"/>
      <c r="BN680" s="13"/>
      <c r="BO680" s="98">
        <f t="shared" si="715"/>
        <v>0</v>
      </c>
      <c r="BP680" s="99">
        <f>BP5</f>
        <v>0.94499999999999995</v>
      </c>
      <c r="BQ680" s="100"/>
      <c r="BR680" s="110"/>
      <c r="BS680" s="95">
        <f t="shared" si="716"/>
        <v>0</v>
      </c>
      <c r="BT680" s="15"/>
      <c r="BU680" s="24">
        <f t="shared" si="744"/>
        <v>0</v>
      </c>
      <c r="BV680" s="5">
        <v>0</v>
      </c>
      <c r="BW680" s="63"/>
      <c r="BX680" s="15"/>
      <c r="BY680" s="13"/>
      <c r="BZ680" s="98">
        <f t="shared" si="717"/>
        <v>0</v>
      </c>
      <c r="CA680" s="99">
        <f>CA5</f>
        <v>1</v>
      </c>
      <c r="CB680" s="100"/>
      <c r="CC680" s="110"/>
      <c r="CD680" s="95">
        <f t="shared" si="718"/>
        <v>0</v>
      </c>
      <c r="CE680" s="15"/>
      <c r="CF680" s="24">
        <f t="shared" si="745"/>
        <v>0</v>
      </c>
      <c r="CG680" s="5">
        <v>0</v>
      </c>
      <c r="CH680" s="63"/>
      <c r="CI680" s="15"/>
      <c r="CJ680" s="13"/>
      <c r="CK680" s="98">
        <f t="shared" si="719"/>
        <v>0</v>
      </c>
      <c r="CL680" s="99">
        <f>CL5</f>
        <v>1</v>
      </c>
      <c r="CM680" s="100"/>
      <c r="CN680" s="110"/>
      <c r="CO680" s="95">
        <f t="shared" si="720"/>
        <v>0</v>
      </c>
      <c r="CP680" s="15"/>
      <c r="CQ680" s="24">
        <f t="shared" si="746"/>
        <v>0</v>
      </c>
      <c r="CR680" s="5">
        <v>0</v>
      </c>
      <c r="CS680" s="63"/>
      <c r="CT680" s="15"/>
      <c r="CU680" s="13"/>
      <c r="CV680" s="98">
        <f t="shared" si="721"/>
        <v>0</v>
      </c>
      <c r="CW680" s="99">
        <f>CW5</f>
        <v>1</v>
      </c>
      <c r="CX680" s="100"/>
      <c r="CY680" s="110"/>
      <c r="CZ680" s="95">
        <f t="shared" si="722"/>
        <v>0</v>
      </c>
      <c r="DA680" s="15"/>
      <c r="DB680" s="24">
        <f t="shared" si="747"/>
        <v>0</v>
      </c>
      <c r="DC680" s="5">
        <v>0</v>
      </c>
      <c r="DD680" s="63"/>
      <c r="DE680" s="15"/>
      <c r="DF680" s="13"/>
      <c r="DG680" s="98">
        <f t="shared" si="723"/>
        <v>0</v>
      </c>
      <c r="DH680" s="99">
        <f>DH5</f>
        <v>1</v>
      </c>
      <c r="DI680" s="100"/>
      <c r="DJ680" s="110"/>
      <c r="DK680" s="95">
        <f t="shared" si="724"/>
        <v>0</v>
      </c>
      <c r="DL680" s="15"/>
      <c r="DM680" s="24">
        <f t="shared" si="748"/>
        <v>0</v>
      </c>
      <c r="DN680" s="5">
        <v>0</v>
      </c>
      <c r="DO680" s="63"/>
      <c r="DP680" s="15"/>
      <c r="DQ680" s="13"/>
      <c r="DR680" s="98">
        <f t="shared" si="725"/>
        <v>0</v>
      </c>
      <c r="DS680" s="99">
        <f>DS5</f>
        <v>1</v>
      </c>
      <c r="DT680" s="100"/>
      <c r="DU680" s="110"/>
      <c r="DV680" s="95">
        <f t="shared" si="726"/>
        <v>0</v>
      </c>
      <c r="DW680" s="15"/>
      <c r="DX680" s="24">
        <f t="shared" si="749"/>
        <v>0</v>
      </c>
      <c r="DY680" s="5">
        <v>0</v>
      </c>
      <c r="DZ680" s="63"/>
      <c r="EA680" s="15"/>
      <c r="EB680" s="13"/>
      <c r="EC680" s="98">
        <f t="shared" si="727"/>
        <v>0</v>
      </c>
      <c r="ED680" s="99">
        <f>ED5</f>
        <v>1</v>
      </c>
      <c r="EE680" s="100"/>
      <c r="EF680" s="110"/>
      <c r="EG680" s="95">
        <f t="shared" si="728"/>
        <v>0</v>
      </c>
      <c r="EH680" s="15"/>
      <c r="EI680" s="24">
        <f t="shared" si="750"/>
        <v>0</v>
      </c>
      <c r="EJ680" s="5">
        <v>0</v>
      </c>
      <c r="EK680" s="63"/>
      <c r="EL680" s="15"/>
      <c r="EM680" s="13"/>
      <c r="EN680" s="98">
        <f t="shared" si="729"/>
        <v>0</v>
      </c>
      <c r="EO680" s="99">
        <f>EO5</f>
        <v>1</v>
      </c>
      <c r="EP680" s="100"/>
      <c r="EQ680" s="110"/>
      <c r="ER680" s="95">
        <f t="shared" si="730"/>
        <v>0</v>
      </c>
      <c r="ES680" s="15"/>
      <c r="ET680" s="24">
        <f t="shared" si="751"/>
        <v>0</v>
      </c>
      <c r="EU680" s="5">
        <v>0</v>
      </c>
      <c r="EV680" s="63"/>
      <c r="EW680" s="15"/>
      <c r="EX680" s="13"/>
      <c r="EY680" s="98">
        <f t="shared" si="731"/>
        <v>0</v>
      </c>
      <c r="EZ680" s="99">
        <f>EZ5</f>
        <v>1</v>
      </c>
      <c r="FA680" s="100"/>
      <c r="FB680" s="110"/>
      <c r="FC680" s="95">
        <f t="shared" si="732"/>
        <v>0</v>
      </c>
      <c r="FD680" s="15"/>
      <c r="FE680" s="24">
        <f t="shared" si="752"/>
        <v>0</v>
      </c>
      <c r="FF680" s="5">
        <v>0</v>
      </c>
      <c r="FG680" s="63"/>
      <c r="FH680" s="15"/>
      <c r="FI680" s="13"/>
      <c r="FJ680" s="98">
        <f t="shared" si="733"/>
        <v>0</v>
      </c>
      <c r="FK680" s="99">
        <f>FK5</f>
        <v>1</v>
      </c>
      <c r="FL680" s="100"/>
      <c r="FM680" s="110"/>
      <c r="FN680" s="95">
        <f t="shared" si="734"/>
        <v>0</v>
      </c>
      <c r="FO680" s="15"/>
      <c r="FP680" s="24">
        <f t="shared" si="753"/>
        <v>0</v>
      </c>
      <c r="FQ680" s="5">
        <v>0</v>
      </c>
      <c r="FR680" s="8">
        <v>0</v>
      </c>
      <c r="FS680" s="84">
        <f t="shared" si="754"/>
        <v>500</v>
      </c>
      <c r="FT680" s="85">
        <f t="shared" si="755"/>
        <v>500</v>
      </c>
      <c r="FU680" s="85">
        <f t="shared" si="756"/>
        <v>500</v>
      </c>
      <c r="FV680" s="85">
        <f t="shared" si="757"/>
        <v>500</v>
      </c>
      <c r="FW680" s="85">
        <f t="shared" si="758"/>
        <v>500</v>
      </c>
      <c r="FX680" s="85">
        <f t="shared" si="759"/>
        <v>500</v>
      </c>
      <c r="FY680" s="85">
        <f t="shared" si="760"/>
        <v>500</v>
      </c>
      <c r="FZ680" s="85">
        <f t="shared" si="761"/>
        <v>500</v>
      </c>
      <c r="GA680" s="85">
        <f t="shared" si="762"/>
        <v>500</v>
      </c>
      <c r="GB680" s="85">
        <f t="shared" si="763"/>
        <v>500</v>
      </c>
      <c r="GC680" s="85">
        <f t="shared" si="764"/>
        <v>500</v>
      </c>
      <c r="GD680" s="85">
        <f t="shared" si="765"/>
        <v>500</v>
      </c>
      <c r="GE680" s="85">
        <f t="shared" si="766"/>
        <v>500</v>
      </c>
      <c r="GF680" s="85">
        <f t="shared" si="767"/>
        <v>500</v>
      </c>
      <c r="GG680" s="85">
        <f t="shared" si="768"/>
        <v>500</v>
      </c>
      <c r="GH680" s="101">
        <f t="shared" si="735"/>
        <v>0</v>
      </c>
      <c r="GI680" s="102">
        <f t="shared" si="736"/>
        <v>0</v>
      </c>
      <c r="GJ680" s="102">
        <f t="shared" si="737"/>
        <v>0</v>
      </c>
      <c r="GK680" s="79">
        <f>ROW()</f>
        <v>680</v>
      </c>
    </row>
    <row r="681" spans="1:193" s="12" customFormat="1" ht="50.1" customHeight="1">
      <c r="A681" s="17">
        <f>ROW()</f>
        <v>681</v>
      </c>
      <c r="B681" s="32">
        <f t="shared" si="769"/>
        <v>675</v>
      </c>
      <c r="C681" s="33">
        <f t="shared" si="770"/>
        <v>0</v>
      </c>
      <c r="D681" s="31"/>
      <c r="E681" s="390">
        <f t="shared" si="738"/>
        <v>500</v>
      </c>
      <c r="F681" s="107">
        <f t="shared" si="704"/>
        <v>0</v>
      </c>
      <c r="G681" s="3">
        <v>0</v>
      </c>
      <c r="H681" s="4">
        <v>0</v>
      </c>
      <c r="I681" s="63"/>
      <c r="J681" s="15"/>
      <c r="K681" s="13"/>
      <c r="L681" s="98">
        <f t="shared" si="705"/>
        <v>0</v>
      </c>
      <c r="M681" s="99">
        <f>M5</f>
        <v>0.94499999999999995</v>
      </c>
      <c r="N681" s="100"/>
      <c r="O681" s="110"/>
      <c r="P681" s="95">
        <f t="shared" si="706"/>
        <v>0</v>
      </c>
      <c r="Q681" s="15"/>
      <c r="R681" s="24">
        <f t="shared" si="739"/>
        <v>0</v>
      </c>
      <c r="S681" s="25">
        <v>0</v>
      </c>
      <c r="T681" s="63"/>
      <c r="U681" s="15"/>
      <c r="V681" s="13"/>
      <c r="W681" s="98">
        <f t="shared" si="707"/>
        <v>0</v>
      </c>
      <c r="X681" s="99">
        <f>X5</f>
        <v>0.97</v>
      </c>
      <c r="Y681" s="100"/>
      <c r="Z681" s="110"/>
      <c r="AA681" s="95">
        <f t="shared" si="708"/>
        <v>0</v>
      </c>
      <c r="AB681" s="15"/>
      <c r="AC681" s="24">
        <f t="shared" si="740"/>
        <v>0</v>
      </c>
      <c r="AD681" s="5">
        <v>0</v>
      </c>
      <c r="AE681" s="63"/>
      <c r="AF681" s="15"/>
      <c r="AG681" s="13"/>
      <c r="AH681" s="98">
        <f t="shared" si="709"/>
        <v>0</v>
      </c>
      <c r="AI681" s="99">
        <f>AI5</f>
        <v>0.95499999999999996</v>
      </c>
      <c r="AJ681" s="100"/>
      <c r="AK681" s="110"/>
      <c r="AL681" s="95">
        <f t="shared" si="710"/>
        <v>0</v>
      </c>
      <c r="AM681" s="15"/>
      <c r="AN681" s="24">
        <f t="shared" si="741"/>
        <v>0</v>
      </c>
      <c r="AO681" s="5">
        <v>0</v>
      </c>
      <c r="AP681" s="63"/>
      <c r="AQ681" s="15"/>
      <c r="AR681" s="13"/>
      <c r="AS681" s="98">
        <f t="shared" si="711"/>
        <v>0</v>
      </c>
      <c r="AT681" s="99">
        <f>AT5</f>
        <v>0.96</v>
      </c>
      <c r="AU681" s="100"/>
      <c r="AV681" s="110"/>
      <c r="AW681" s="95">
        <f t="shared" si="712"/>
        <v>0</v>
      </c>
      <c r="AX681" s="15"/>
      <c r="AY681" s="24">
        <f t="shared" si="742"/>
        <v>0</v>
      </c>
      <c r="AZ681" s="5">
        <v>0</v>
      </c>
      <c r="BA681" s="63"/>
      <c r="BB681" s="15"/>
      <c r="BC681" s="13"/>
      <c r="BD681" s="98">
        <f t="shared" si="713"/>
        <v>0</v>
      </c>
      <c r="BE681" s="99">
        <f>BE5</f>
        <v>0.98</v>
      </c>
      <c r="BF681" s="100"/>
      <c r="BG681" s="110"/>
      <c r="BH681" s="95">
        <f t="shared" si="714"/>
        <v>0</v>
      </c>
      <c r="BI681" s="15"/>
      <c r="BJ681" s="24">
        <f t="shared" si="743"/>
        <v>0</v>
      </c>
      <c r="BK681" s="5">
        <v>0</v>
      </c>
      <c r="BL681" s="63"/>
      <c r="BM681" s="15"/>
      <c r="BN681" s="13"/>
      <c r="BO681" s="98">
        <f t="shared" si="715"/>
        <v>0</v>
      </c>
      <c r="BP681" s="99">
        <f>BP5</f>
        <v>0.94499999999999995</v>
      </c>
      <c r="BQ681" s="100"/>
      <c r="BR681" s="110"/>
      <c r="BS681" s="95">
        <f t="shared" si="716"/>
        <v>0</v>
      </c>
      <c r="BT681" s="15"/>
      <c r="BU681" s="24">
        <f t="shared" si="744"/>
        <v>0</v>
      </c>
      <c r="BV681" s="5">
        <v>0</v>
      </c>
      <c r="BW681" s="63"/>
      <c r="BX681" s="15"/>
      <c r="BY681" s="13"/>
      <c r="BZ681" s="98">
        <f t="shared" si="717"/>
        <v>0</v>
      </c>
      <c r="CA681" s="99">
        <f>CA5</f>
        <v>1</v>
      </c>
      <c r="CB681" s="100"/>
      <c r="CC681" s="110"/>
      <c r="CD681" s="95">
        <f t="shared" si="718"/>
        <v>0</v>
      </c>
      <c r="CE681" s="15"/>
      <c r="CF681" s="24">
        <f t="shared" si="745"/>
        <v>0</v>
      </c>
      <c r="CG681" s="5">
        <v>0</v>
      </c>
      <c r="CH681" s="63"/>
      <c r="CI681" s="15"/>
      <c r="CJ681" s="13"/>
      <c r="CK681" s="98">
        <f t="shared" si="719"/>
        <v>0</v>
      </c>
      <c r="CL681" s="99">
        <f>CL5</f>
        <v>1</v>
      </c>
      <c r="CM681" s="100"/>
      <c r="CN681" s="110"/>
      <c r="CO681" s="95">
        <f t="shared" si="720"/>
        <v>0</v>
      </c>
      <c r="CP681" s="15"/>
      <c r="CQ681" s="24">
        <f t="shared" si="746"/>
        <v>0</v>
      </c>
      <c r="CR681" s="5">
        <v>0</v>
      </c>
      <c r="CS681" s="63"/>
      <c r="CT681" s="15"/>
      <c r="CU681" s="13"/>
      <c r="CV681" s="98">
        <f t="shared" si="721"/>
        <v>0</v>
      </c>
      <c r="CW681" s="99">
        <f>CW5</f>
        <v>1</v>
      </c>
      <c r="CX681" s="100"/>
      <c r="CY681" s="110"/>
      <c r="CZ681" s="95">
        <f t="shared" si="722"/>
        <v>0</v>
      </c>
      <c r="DA681" s="15"/>
      <c r="DB681" s="24">
        <f t="shared" si="747"/>
        <v>0</v>
      </c>
      <c r="DC681" s="5">
        <v>0</v>
      </c>
      <c r="DD681" s="63"/>
      <c r="DE681" s="15"/>
      <c r="DF681" s="13"/>
      <c r="DG681" s="98">
        <f t="shared" si="723"/>
        <v>0</v>
      </c>
      <c r="DH681" s="99">
        <f>DH5</f>
        <v>1</v>
      </c>
      <c r="DI681" s="100"/>
      <c r="DJ681" s="110"/>
      <c r="DK681" s="95">
        <f t="shared" si="724"/>
        <v>0</v>
      </c>
      <c r="DL681" s="15"/>
      <c r="DM681" s="24">
        <f t="shared" si="748"/>
        <v>0</v>
      </c>
      <c r="DN681" s="5">
        <v>0</v>
      </c>
      <c r="DO681" s="63"/>
      <c r="DP681" s="15"/>
      <c r="DQ681" s="13"/>
      <c r="DR681" s="98">
        <f t="shared" si="725"/>
        <v>0</v>
      </c>
      <c r="DS681" s="99">
        <f>DS5</f>
        <v>1</v>
      </c>
      <c r="DT681" s="100"/>
      <c r="DU681" s="110"/>
      <c r="DV681" s="95">
        <f t="shared" si="726"/>
        <v>0</v>
      </c>
      <c r="DW681" s="15"/>
      <c r="DX681" s="24">
        <f t="shared" si="749"/>
        <v>0</v>
      </c>
      <c r="DY681" s="5">
        <v>0</v>
      </c>
      <c r="DZ681" s="63"/>
      <c r="EA681" s="15"/>
      <c r="EB681" s="13"/>
      <c r="EC681" s="98">
        <f t="shared" si="727"/>
        <v>0</v>
      </c>
      <c r="ED681" s="99">
        <f>ED5</f>
        <v>1</v>
      </c>
      <c r="EE681" s="100"/>
      <c r="EF681" s="110"/>
      <c r="EG681" s="95">
        <f t="shared" si="728"/>
        <v>0</v>
      </c>
      <c r="EH681" s="15"/>
      <c r="EI681" s="24">
        <f t="shared" si="750"/>
        <v>0</v>
      </c>
      <c r="EJ681" s="5">
        <v>0</v>
      </c>
      <c r="EK681" s="63"/>
      <c r="EL681" s="15"/>
      <c r="EM681" s="13"/>
      <c r="EN681" s="98">
        <f t="shared" si="729"/>
        <v>0</v>
      </c>
      <c r="EO681" s="99">
        <f>EO5</f>
        <v>1</v>
      </c>
      <c r="EP681" s="100"/>
      <c r="EQ681" s="110"/>
      <c r="ER681" s="95">
        <f t="shared" si="730"/>
        <v>0</v>
      </c>
      <c r="ES681" s="15"/>
      <c r="ET681" s="24">
        <f t="shared" si="751"/>
        <v>0</v>
      </c>
      <c r="EU681" s="5">
        <v>0</v>
      </c>
      <c r="EV681" s="63"/>
      <c r="EW681" s="15"/>
      <c r="EX681" s="13"/>
      <c r="EY681" s="98">
        <f t="shared" si="731"/>
        <v>0</v>
      </c>
      <c r="EZ681" s="99">
        <f>EZ5</f>
        <v>1</v>
      </c>
      <c r="FA681" s="100"/>
      <c r="FB681" s="110"/>
      <c r="FC681" s="95">
        <f t="shared" si="732"/>
        <v>0</v>
      </c>
      <c r="FD681" s="15"/>
      <c r="FE681" s="24">
        <f t="shared" si="752"/>
        <v>0</v>
      </c>
      <c r="FF681" s="5">
        <v>0</v>
      </c>
      <c r="FG681" s="63"/>
      <c r="FH681" s="15"/>
      <c r="FI681" s="13"/>
      <c r="FJ681" s="98">
        <f t="shared" si="733"/>
        <v>0</v>
      </c>
      <c r="FK681" s="99">
        <f>FK5</f>
        <v>1</v>
      </c>
      <c r="FL681" s="100"/>
      <c r="FM681" s="110"/>
      <c r="FN681" s="95">
        <f t="shared" si="734"/>
        <v>0</v>
      </c>
      <c r="FO681" s="15"/>
      <c r="FP681" s="24">
        <f t="shared" si="753"/>
        <v>0</v>
      </c>
      <c r="FQ681" s="5">
        <v>0</v>
      </c>
      <c r="FR681" s="8">
        <v>0</v>
      </c>
      <c r="FS681" s="84">
        <f t="shared" si="754"/>
        <v>500</v>
      </c>
      <c r="FT681" s="85">
        <f t="shared" si="755"/>
        <v>500</v>
      </c>
      <c r="FU681" s="85">
        <f t="shared" si="756"/>
        <v>500</v>
      </c>
      <c r="FV681" s="85">
        <f t="shared" si="757"/>
        <v>500</v>
      </c>
      <c r="FW681" s="85">
        <f t="shared" si="758"/>
        <v>500</v>
      </c>
      <c r="FX681" s="85">
        <f t="shared" si="759"/>
        <v>500</v>
      </c>
      <c r="FY681" s="85">
        <f t="shared" si="760"/>
        <v>500</v>
      </c>
      <c r="FZ681" s="85">
        <f t="shared" si="761"/>
        <v>500</v>
      </c>
      <c r="GA681" s="85">
        <f t="shared" si="762"/>
        <v>500</v>
      </c>
      <c r="GB681" s="85">
        <f t="shared" si="763"/>
        <v>500</v>
      </c>
      <c r="GC681" s="85">
        <f t="shared" si="764"/>
        <v>500</v>
      </c>
      <c r="GD681" s="85">
        <f t="shared" si="765"/>
        <v>500</v>
      </c>
      <c r="GE681" s="85">
        <f t="shared" si="766"/>
        <v>500</v>
      </c>
      <c r="GF681" s="85">
        <f t="shared" si="767"/>
        <v>500</v>
      </c>
      <c r="GG681" s="85">
        <f t="shared" si="768"/>
        <v>500</v>
      </c>
      <c r="GH681" s="101">
        <f t="shared" si="735"/>
        <v>0</v>
      </c>
      <c r="GI681" s="102">
        <f t="shared" si="736"/>
        <v>0</v>
      </c>
      <c r="GJ681" s="102">
        <f t="shared" si="737"/>
        <v>0</v>
      </c>
      <c r="GK681" s="79">
        <f>ROW()</f>
        <v>681</v>
      </c>
    </row>
    <row r="682" spans="1:193" s="12" customFormat="1" ht="50.1" customHeight="1">
      <c r="A682" s="17">
        <f>ROW()</f>
        <v>682</v>
      </c>
      <c r="B682" s="32">
        <f t="shared" si="769"/>
        <v>676</v>
      </c>
      <c r="C682" s="33">
        <f t="shared" si="770"/>
        <v>0</v>
      </c>
      <c r="D682" s="31"/>
      <c r="E682" s="390">
        <f t="shared" si="738"/>
        <v>500</v>
      </c>
      <c r="F682" s="107">
        <f t="shared" si="704"/>
        <v>0</v>
      </c>
      <c r="G682" s="3">
        <v>0</v>
      </c>
      <c r="H682" s="4">
        <v>0</v>
      </c>
      <c r="I682" s="63"/>
      <c r="J682" s="15"/>
      <c r="K682" s="13"/>
      <c r="L682" s="98">
        <f t="shared" si="705"/>
        <v>0</v>
      </c>
      <c r="M682" s="99">
        <f>M5</f>
        <v>0.94499999999999995</v>
      </c>
      <c r="N682" s="100"/>
      <c r="O682" s="110"/>
      <c r="P682" s="95">
        <f t="shared" si="706"/>
        <v>0</v>
      </c>
      <c r="Q682" s="15"/>
      <c r="R682" s="24">
        <f t="shared" si="739"/>
        <v>0</v>
      </c>
      <c r="S682" s="25">
        <v>0</v>
      </c>
      <c r="T682" s="63"/>
      <c r="U682" s="15"/>
      <c r="V682" s="13"/>
      <c r="W682" s="98">
        <f t="shared" si="707"/>
        <v>0</v>
      </c>
      <c r="X682" s="99">
        <f>X5</f>
        <v>0.97</v>
      </c>
      <c r="Y682" s="100"/>
      <c r="Z682" s="110"/>
      <c r="AA682" s="95">
        <f t="shared" si="708"/>
        <v>0</v>
      </c>
      <c r="AB682" s="15"/>
      <c r="AC682" s="24">
        <f t="shared" si="740"/>
        <v>0</v>
      </c>
      <c r="AD682" s="5">
        <v>0</v>
      </c>
      <c r="AE682" s="63"/>
      <c r="AF682" s="15"/>
      <c r="AG682" s="13"/>
      <c r="AH682" s="98">
        <f t="shared" si="709"/>
        <v>0</v>
      </c>
      <c r="AI682" s="99">
        <f>AI5</f>
        <v>0.95499999999999996</v>
      </c>
      <c r="AJ682" s="100"/>
      <c r="AK682" s="110"/>
      <c r="AL682" s="95">
        <f t="shared" si="710"/>
        <v>0</v>
      </c>
      <c r="AM682" s="15"/>
      <c r="AN682" s="24">
        <f t="shared" si="741"/>
        <v>0</v>
      </c>
      <c r="AO682" s="5">
        <v>0</v>
      </c>
      <c r="AP682" s="63"/>
      <c r="AQ682" s="15"/>
      <c r="AR682" s="13"/>
      <c r="AS682" s="98">
        <f t="shared" si="711"/>
        <v>0</v>
      </c>
      <c r="AT682" s="99">
        <f>AT5</f>
        <v>0.96</v>
      </c>
      <c r="AU682" s="100"/>
      <c r="AV682" s="110"/>
      <c r="AW682" s="95">
        <f t="shared" si="712"/>
        <v>0</v>
      </c>
      <c r="AX682" s="15"/>
      <c r="AY682" s="24">
        <f t="shared" si="742"/>
        <v>0</v>
      </c>
      <c r="AZ682" s="5">
        <v>0</v>
      </c>
      <c r="BA682" s="63"/>
      <c r="BB682" s="15"/>
      <c r="BC682" s="13"/>
      <c r="BD682" s="98">
        <f t="shared" si="713"/>
        <v>0</v>
      </c>
      <c r="BE682" s="99">
        <f>BE5</f>
        <v>0.98</v>
      </c>
      <c r="BF682" s="100"/>
      <c r="BG682" s="110"/>
      <c r="BH682" s="95">
        <f t="shared" si="714"/>
        <v>0</v>
      </c>
      <c r="BI682" s="15"/>
      <c r="BJ682" s="24">
        <f t="shared" si="743"/>
        <v>0</v>
      </c>
      <c r="BK682" s="5">
        <v>0</v>
      </c>
      <c r="BL682" s="63"/>
      <c r="BM682" s="15"/>
      <c r="BN682" s="13"/>
      <c r="BO682" s="98">
        <f t="shared" si="715"/>
        <v>0</v>
      </c>
      <c r="BP682" s="99">
        <f>BP5</f>
        <v>0.94499999999999995</v>
      </c>
      <c r="BQ682" s="100"/>
      <c r="BR682" s="110"/>
      <c r="BS682" s="95">
        <f t="shared" si="716"/>
        <v>0</v>
      </c>
      <c r="BT682" s="15"/>
      <c r="BU682" s="24">
        <f t="shared" si="744"/>
        <v>0</v>
      </c>
      <c r="BV682" s="5">
        <v>0</v>
      </c>
      <c r="BW682" s="63"/>
      <c r="BX682" s="15"/>
      <c r="BY682" s="13"/>
      <c r="BZ682" s="98">
        <f t="shared" si="717"/>
        <v>0</v>
      </c>
      <c r="CA682" s="99">
        <f>CA5</f>
        <v>1</v>
      </c>
      <c r="CB682" s="100"/>
      <c r="CC682" s="110"/>
      <c r="CD682" s="95">
        <f t="shared" si="718"/>
        <v>0</v>
      </c>
      <c r="CE682" s="15"/>
      <c r="CF682" s="24">
        <f t="shared" si="745"/>
        <v>0</v>
      </c>
      <c r="CG682" s="5">
        <v>0</v>
      </c>
      <c r="CH682" s="63"/>
      <c r="CI682" s="15"/>
      <c r="CJ682" s="13"/>
      <c r="CK682" s="98">
        <f t="shared" si="719"/>
        <v>0</v>
      </c>
      <c r="CL682" s="99">
        <f>CL5</f>
        <v>1</v>
      </c>
      <c r="CM682" s="100"/>
      <c r="CN682" s="110"/>
      <c r="CO682" s="95">
        <f t="shared" si="720"/>
        <v>0</v>
      </c>
      <c r="CP682" s="15"/>
      <c r="CQ682" s="24">
        <f t="shared" si="746"/>
        <v>0</v>
      </c>
      <c r="CR682" s="5">
        <v>0</v>
      </c>
      <c r="CS682" s="63"/>
      <c r="CT682" s="15"/>
      <c r="CU682" s="13"/>
      <c r="CV682" s="98">
        <f t="shared" si="721"/>
        <v>0</v>
      </c>
      <c r="CW682" s="99">
        <f>CW5</f>
        <v>1</v>
      </c>
      <c r="CX682" s="100"/>
      <c r="CY682" s="110"/>
      <c r="CZ682" s="95">
        <f t="shared" si="722"/>
        <v>0</v>
      </c>
      <c r="DA682" s="15"/>
      <c r="DB682" s="24">
        <f t="shared" si="747"/>
        <v>0</v>
      </c>
      <c r="DC682" s="5">
        <v>0</v>
      </c>
      <c r="DD682" s="63"/>
      <c r="DE682" s="15"/>
      <c r="DF682" s="13"/>
      <c r="DG682" s="98">
        <f t="shared" si="723"/>
        <v>0</v>
      </c>
      <c r="DH682" s="99">
        <f>DH5</f>
        <v>1</v>
      </c>
      <c r="DI682" s="100"/>
      <c r="DJ682" s="110"/>
      <c r="DK682" s="95">
        <f t="shared" si="724"/>
        <v>0</v>
      </c>
      <c r="DL682" s="15"/>
      <c r="DM682" s="24">
        <f t="shared" si="748"/>
        <v>0</v>
      </c>
      <c r="DN682" s="5">
        <v>0</v>
      </c>
      <c r="DO682" s="63"/>
      <c r="DP682" s="15"/>
      <c r="DQ682" s="13"/>
      <c r="DR682" s="98">
        <f t="shared" si="725"/>
        <v>0</v>
      </c>
      <c r="DS682" s="99">
        <f>DS5</f>
        <v>1</v>
      </c>
      <c r="DT682" s="100"/>
      <c r="DU682" s="110"/>
      <c r="DV682" s="95">
        <f t="shared" si="726"/>
        <v>0</v>
      </c>
      <c r="DW682" s="15"/>
      <c r="DX682" s="24">
        <f t="shared" si="749"/>
        <v>0</v>
      </c>
      <c r="DY682" s="5">
        <v>0</v>
      </c>
      <c r="DZ682" s="63"/>
      <c r="EA682" s="15"/>
      <c r="EB682" s="13"/>
      <c r="EC682" s="98">
        <f t="shared" si="727"/>
        <v>0</v>
      </c>
      <c r="ED682" s="99">
        <f>ED5</f>
        <v>1</v>
      </c>
      <c r="EE682" s="100"/>
      <c r="EF682" s="110"/>
      <c r="EG682" s="95">
        <f t="shared" si="728"/>
        <v>0</v>
      </c>
      <c r="EH682" s="15"/>
      <c r="EI682" s="24">
        <f t="shared" si="750"/>
        <v>0</v>
      </c>
      <c r="EJ682" s="5">
        <v>0</v>
      </c>
      <c r="EK682" s="63"/>
      <c r="EL682" s="15"/>
      <c r="EM682" s="13"/>
      <c r="EN682" s="98">
        <f t="shared" si="729"/>
        <v>0</v>
      </c>
      <c r="EO682" s="99">
        <f>EO5</f>
        <v>1</v>
      </c>
      <c r="EP682" s="100"/>
      <c r="EQ682" s="110"/>
      <c r="ER682" s="95">
        <f t="shared" si="730"/>
        <v>0</v>
      </c>
      <c r="ES682" s="15"/>
      <c r="ET682" s="24">
        <f t="shared" si="751"/>
        <v>0</v>
      </c>
      <c r="EU682" s="5">
        <v>0</v>
      </c>
      <c r="EV682" s="63"/>
      <c r="EW682" s="15"/>
      <c r="EX682" s="13"/>
      <c r="EY682" s="98">
        <f t="shared" si="731"/>
        <v>0</v>
      </c>
      <c r="EZ682" s="99">
        <f>EZ5</f>
        <v>1</v>
      </c>
      <c r="FA682" s="100"/>
      <c r="FB682" s="110"/>
      <c r="FC682" s="95">
        <f t="shared" si="732"/>
        <v>0</v>
      </c>
      <c r="FD682" s="15"/>
      <c r="FE682" s="24">
        <f t="shared" si="752"/>
        <v>0</v>
      </c>
      <c r="FF682" s="5">
        <v>0</v>
      </c>
      <c r="FG682" s="63"/>
      <c r="FH682" s="15"/>
      <c r="FI682" s="13"/>
      <c r="FJ682" s="98">
        <f t="shared" si="733"/>
        <v>0</v>
      </c>
      <c r="FK682" s="99">
        <f>FK5</f>
        <v>1</v>
      </c>
      <c r="FL682" s="100"/>
      <c r="FM682" s="110"/>
      <c r="FN682" s="95">
        <f t="shared" si="734"/>
        <v>0</v>
      </c>
      <c r="FO682" s="15"/>
      <c r="FP682" s="24">
        <f t="shared" si="753"/>
        <v>0</v>
      </c>
      <c r="FQ682" s="5">
        <v>0</v>
      </c>
      <c r="FR682" s="8">
        <v>0</v>
      </c>
      <c r="FS682" s="84">
        <f t="shared" si="754"/>
        <v>500</v>
      </c>
      <c r="FT682" s="85">
        <f t="shared" si="755"/>
        <v>500</v>
      </c>
      <c r="FU682" s="85">
        <f t="shared" si="756"/>
        <v>500</v>
      </c>
      <c r="FV682" s="85">
        <f t="shared" si="757"/>
        <v>500</v>
      </c>
      <c r="FW682" s="85">
        <f t="shared" si="758"/>
        <v>500</v>
      </c>
      <c r="FX682" s="85">
        <f t="shared" si="759"/>
        <v>500</v>
      </c>
      <c r="FY682" s="85">
        <f t="shared" si="760"/>
        <v>500</v>
      </c>
      <c r="FZ682" s="85">
        <f t="shared" si="761"/>
        <v>500</v>
      </c>
      <c r="GA682" s="85">
        <f t="shared" si="762"/>
        <v>500</v>
      </c>
      <c r="GB682" s="85">
        <f t="shared" si="763"/>
        <v>500</v>
      </c>
      <c r="GC682" s="85">
        <f t="shared" si="764"/>
        <v>500</v>
      </c>
      <c r="GD682" s="85">
        <f t="shared" si="765"/>
        <v>500</v>
      </c>
      <c r="GE682" s="85">
        <f t="shared" si="766"/>
        <v>500</v>
      </c>
      <c r="GF682" s="85">
        <f t="shared" si="767"/>
        <v>500</v>
      </c>
      <c r="GG682" s="85">
        <f t="shared" si="768"/>
        <v>500</v>
      </c>
      <c r="GH682" s="101">
        <f t="shared" si="735"/>
        <v>0</v>
      </c>
      <c r="GI682" s="102">
        <f t="shared" si="736"/>
        <v>0</v>
      </c>
      <c r="GJ682" s="102">
        <f t="shared" si="737"/>
        <v>0</v>
      </c>
      <c r="GK682" s="79">
        <f>ROW()</f>
        <v>682</v>
      </c>
    </row>
    <row r="683" spans="1:193" s="12" customFormat="1" ht="50.1" customHeight="1">
      <c r="A683" s="17">
        <f>ROW()</f>
        <v>683</v>
      </c>
      <c r="B683" s="32">
        <f t="shared" si="769"/>
        <v>677</v>
      </c>
      <c r="C683" s="33">
        <f t="shared" si="770"/>
        <v>0</v>
      </c>
      <c r="D683" s="31"/>
      <c r="E683" s="390">
        <f t="shared" si="738"/>
        <v>500</v>
      </c>
      <c r="F683" s="107">
        <f t="shared" si="704"/>
        <v>0</v>
      </c>
      <c r="G683" s="3">
        <v>0</v>
      </c>
      <c r="H683" s="4">
        <v>0</v>
      </c>
      <c r="I683" s="63"/>
      <c r="J683" s="15"/>
      <c r="K683" s="13"/>
      <c r="L683" s="98">
        <f t="shared" si="705"/>
        <v>0</v>
      </c>
      <c r="M683" s="99">
        <f>M5</f>
        <v>0.94499999999999995</v>
      </c>
      <c r="N683" s="100"/>
      <c r="O683" s="110"/>
      <c r="P683" s="95">
        <f t="shared" si="706"/>
        <v>0</v>
      </c>
      <c r="Q683" s="15"/>
      <c r="R683" s="24">
        <f t="shared" si="739"/>
        <v>0</v>
      </c>
      <c r="S683" s="25">
        <v>0</v>
      </c>
      <c r="T683" s="63"/>
      <c r="U683" s="15"/>
      <c r="V683" s="13"/>
      <c r="W683" s="98">
        <f t="shared" si="707"/>
        <v>0</v>
      </c>
      <c r="X683" s="99">
        <f>X5</f>
        <v>0.97</v>
      </c>
      <c r="Y683" s="100"/>
      <c r="Z683" s="110"/>
      <c r="AA683" s="95">
        <f t="shared" si="708"/>
        <v>0</v>
      </c>
      <c r="AB683" s="15"/>
      <c r="AC683" s="24">
        <f t="shared" si="740"/>
        <v>0</v>
      </c>
      <c r="AD683" s="5">
        <v>0</v>
      </c>
      <c r="AE683" s="63"/>
      <c r="AF683" s="15"/>
      <c r="AG683" s="13"/>
      <c r="AH683" s="98">
        <f t="shared" si="709"/>
        <v>0</v>
      </c>
      <c r="AI683" s="99">
        <f>AI5</f>
        <v>0.95499999999999996</v>
      </c>
      <c r="AJ683" s="100"/>
      <c r="AK683" s="110"/>
      <c r="AL683" s="95">
        <f t="shared" si="710"/>
        <v>0</v>
      </c>
      <c r="AM683" s="15"/>
      <c r="AN683" s="24">
        <f t="shared" si="741"/>
        <v>0</v>
      </c>
      <c r="AO683" s="5">
        <v>0</v>
      </c>
      <c r="AP683" s="63"/>
      <c r="AQ683" s="15"/>
      <c r="AR683" s="13"/>
      <c r="AS683" s="98">
        <f t="shared" si="711"/>
        <v>0</v>
      </c>
      <c r="AT683" s="99">
        <f>AT5</f>
        <v>0.96</v>
      </c>
      <c r="AU683" s="100"/>
      <c r="AV683" s="110"/>
      <c r="AW683" s="95">
        <f t="shared" si="712"/>
        <v>0</v>
      </c>
      <c r="AX683" s="15"/>
      <c r="AY683" s="24">
        <f t="shared" si="742"/>
        <v>0</v>
      </c>
      <c r="AZ683" s="5">
        <v>0</v>
      </c>
      <c r="BA683" s="63"/>
      <c r="BB683" s="15"/>
      <c r="BC683" s="13"/>
      <c r="BD683" s="98">
        <f t="shared" si="713"/>
        <v>0</v>
      </c>
      <c r="BE683" s="99">
        <f>BE5</f>
        <v>0.98</v>
      </c>
      <c r="BF683" s="100"/>
      <c r="BG683" s="110"/>
      <c r="BH683" s="95">
        <f t="shared" si="714"/>
        <v>0</v>
      </c>
      <c r="BI683" s="15"/>
      <c r="BJ683" s="24">
        <f t="shared" si="743"/>
        <v>0</v>
      </c>
      <c r="BK683" s="5">
        <v>0</v>
      </c>
      <c r="BL683" s="63"/>
      <c r="BM683" s="15"/>
      <c r="BN683" s="13"/>
      <c r="BO683" s="98">
        <f t="shared" si="715"/>
        <v>0</v>
      </c>
      <c r="BP683" s="99">
        <f>BP5</f>
        <v>0.94499999999999995</v>
      </c>
      <c r="BQ683" s="100"/>
      <c r="BR683" s="110"/>
      <c r="BS683" s="95">
        <f t="shared" si="716"/>
        <v>0</v>
      </c>
      <c r="BT683" s="15"/>
      <c r="BU683" s="24">
        <f t="shared" si="744"/>
        <v>0</v>
      </c>
      <c r="BV683" s="5">
        <v>0</v>
      </c>
      <c r="BW683" s="63"/>
      <c r="BX683" s="15"/>
      <c r="BY683" s="13"/>
      <c r="BZ683" s="98">
        <f t="shared" si="717"/>
        <v>0</v>
      </c>
      <c r="CA683" s="99">
        <f>CA5</f>
        <v>1</v>
      </c>
      <c r="CB683" s="100"/>
      <c r="CC683" s="110"/>
      <c r="CD683" s="95">
        <f t="shared" si="718"/>
        <v>0</v>
      </c>
      <c r="CE683" s="15"/>
      <c r="CF683" s="24">
        <f t="shared" si="745"/>
        <v>0</v>
      </c>
      <c r="CG683" s="5">
        <v>0</v>
      </c>
      <c r="CH683" s="63"/>
      <c r="CI683" s="15"/>
      <c r="CJ683" s="13"/>
      <c r="CK683" s="98">
        <f t="shared" si="719"/>
        <v>0</v>
      </c>
      <c r="CL683" s="99">
        <f>CL5</f>
        <v>1</v>
      </c>
      <c r="CM683" s="100"/>
      <c r="CN683" s="110"/>
      <c r="CO683" s="95">
        <f t="shared" si="720"/>
        <v>0</v>
      </c>
      <c r="CP683" s="15"/>
      <c r="CQ683" s="24">
        <f t="shared" si="746"/>
        <v>0</v>
      </c>
      <c r="CR683" s="5">
        <v>0</v>
      </c>
      <c r="CS683" s="63"/>
      <c r="CT683" s="15"/>
      <c r="CU683" s="13"/>
      <c r="CV683" s="98">
        <f t="shared" si="721"/>
        <v>0</v>
      </c>
      <c r="CW683" s="99">
        <f>CW5</f>
        <v>1</v>
      </c>
      <c r="CX683" s="100"/>
      <c r="CY683" s="110"/>
      <c r="CZ683" s="95">
        <f t="shared" si="722"/>
        <v>0</v>
      </c>
      <c r="DA683" s="15"/>
      <c r="DB683" s="24">
        <f t="shared" si="747"/>
        <v>0</v>
      </c>
      <c r="DC683" s="5">
        <v>0</v>
      </c>
      <c r="DD683" s="63"/>
      <c r="DE683" s="15"/>
      <c r="DF683" s="13"/>
      <c r="DG683" s="98">
        <f t="shared" si="723"/>
        <v>0</v>
      </c>
      <c r="DH683" s="99">
        <f>DH5</f>
        <v>1</v>
      </c>
      <c r="DI683" s="100"/>
      <c r="DJ683" s="110"/>
      <c r="DK683" s="95">
        <f t="shared" si="724"/>
        <v>0</v>
      </c>
      <c r="DL683" s="15"/>
      <c r="DM683" s="24">
        <f t="shared" si="748"/>
        <v>0</v>
      </c>
      <c r="DN683" s="5">
        <v>0</v>
      </c>
      <c r="DO683" s="63"/>
      <c r="DP683" s="15"/>
      <c r="DQ683" s="13"/>
      <c r="DR683" s="98">
        <f t="shared" si="725"/>
        <v>0</v>
      </c>
      <c r="DS683" s="99">
        <f>DS5</f>
        <v>1</v>
      </c>
      <c r="DT683" s="100"/>
      <c r="DU683" s="110"/>
      <c r="DV683" s="95">
        <f t="shared" si="726"/>
        <v>0</v>
      </c>
      <c r="DW683" s="15"/>
      <c r="DX683" s="24">
        <f t="shared" si="749"/>
        <v>0</v>
      </c>
      <c r="DY683" s="5">
        <v>0</v>
      </c>
      <c r="DZ683" s="63"/>
      <c r="EA683" s="15"/>
      <c r="EB683" s="13"/>
      <c r="EC683" s="98">
        <f t="shared" si="727"/>
        <v>0</v>
      </c>
      <c r="ED683" s="99">
        <f>ED5</f>
        <v>1</v>
      </c>
      <c r="EE683" s="100"/>
      <c r="EF683" s="110"/>
      <c r="EG683" s="95">
        <f t="shared" si="728"/>
        <v>0</v>
      </c>
      <c r="EH683" s="15"/>
      <c r="EI683" s="24">
        <f t="shared" si="750"/>
        <v>0</v>
      </c>
      <c r="EJ683" s="5">
        <v>0</v>
      </c>
      <c r="EK683" s="63"/>
      <c r="EL683" s="15"/>
      <c r="EM683" s="13"/>
      <c r="EN683" s="98">
        <f t="shared" si="729"/>
        <v>0</v>
      </c>
      <c r="EO683" s="99">
        <f>EO5</f>
        <v>1</v>
      </c>
      <c r="EP683" s="100"/>
      <c r="EQ683" s="110"/>
      <c r="ER683" s="95">
        <f t="shared" si="730"/>
        <v>0</v>
      </c>
      <c r="ES683" s="15"/>
      <c r="ET683" s="24">
        <f t="shared" si="751"/>
        <v>0</v>
      </c>
      <c r="EU683" s="5">
        <v>0</v>
      </c>
      <c r="EV683" s="63"/>
      <c r="EW683" s="15"/>
      <c r="EX683" s="13"/>
      <c r="EY683" s="98">
        <f t="shared" si="731"/>
        <v>0</v>
      </c>
      <c r="EZ683" s="99">
        <f>EZ5</f>
        <v>1</v>
      </c>
      <c r="FA683" s="100"/>
      <c r="FB683" s="110"/>
      <c r="FC683" s="95">
        <f t="shared" si="732"/>
        <v>0</v>
      </c>
      <c r="FD683" s="15"/>
      <c r="FE683" s="24">
        <f t="shared" si="752"/>
        <v>0</v>
      </c>
      <c r="FF683" s="5">
        <v>0</v>
      </c>
      <c r="FG683" s="63"/>
      <c r="FH683" s="15"/>
      <c r="FI683" s="13"/>
      <c r="FJ683" s="98">
        <f t="shared" si="733"/>
        <v>0</v>
      </c>
      <c r="FK683" s="99">
        <f>FK5</f>
        <v>1</v>
      </c>
      <c r="FL683" s="100"/>
      <c r="FM683" s="110"/>
      <c r="FN683" s="95">
        <f t="shared" si="734"/>
        <v>0</v>
      </c>
      <c r="FO683" s="15"/>
      <c r="FP683" s="24">
        <f t="shared" si="753"/>
        <v>0</v>
      </c>
      <c r="FQ683" s="5">
        <v>0</v>
      </c>
      <c r="FR683" s="8">
        <v>0</v>
      </c>
      <c r="FS683" s="84">
        <f t="shared" si="754"/>
        <v>500</v>
      </c>
      <c r="FT683" s="85">
        <f t="shared" si="755"/>
        <v>500</v>
      </c>
      <c r="FU683" s="85">
        <f t="shared" si="756"/>
        <v>500</v>
      </c>
      <c r="FV683" s="85">
        <f t="shared" si="757"/>
        <v>500</v>
      </c>
      <c r="FW683" s="85">
        <f t="shared" si="758"/>
        <v>500</v>
      </c>
      <c r="FX683" s="85">
        <f t="shared" si="759"/>
        <v>500</v>
      </c>
      <c r="FY683" s="85">
        <f t="shared" si="760"/>
        <v>500</v>
      </c>
      <c r="FZ683" s="85">
        <f t="shared" si="761"/>
        <v>500</v>
      </c>
      <c r="GA683" s="85">
        <f t="shared" si="762"/>
        <v>500</v>
      </c>
      <c r="GB683" s="85">
        <f t="shared" si="763"/>
        <v>500</v>
      </c>
      <c r="GC683" s="85">
        <f t="shared" si="764"/>
        <v>500</v>
      </c>
      <c r="GD683" s="85">
        <f t="shared" si="765"/>
        <v>500</v>
      </c>
      <c r="GE683" s="85">
        <f t="shared" si="766"/>
        <v>500</v>
      </c>
      <c r="GF683" s="85">
        <f t="shared" si="767"/>
        <v>500</v>
      </c>
      <c r="GG683" s="85">
        <f t="shared" si="768"/>
        <v>500</v>
      </c>
      <c r="GH683" s="101">
        <f t="shared" si="735"/>
        <v>0</v>
      </c>
      <c r="GI683" s="102">
        <f t="shared" si="736"/>
        <v>0</v>
      </c>
      <c r="GJ683" s="102">
        <f t="shared" si="737"/>
        <v>0</v>
      </c>
      <c r="GK683" s="79">
        <f>ROW()</f>
        <v>683</v>
      </c>
    </row>
    <row r="684" spans="1:193" s="12" customFormat="1" ht="50.1" customHeight="1">
      <c r="A684" s="17">
        <f>ROW()</f>
        <v>684</v>
      </c>
      <c r="B684" s="32">
        <f t="shared" si="769"/>
        <v>678</v>
      </c>
      <c r="C684" s="33">
        <f t="shared" si="770"/>
        <v>0</v>
      </c>
      <c r="D684" s="31"/>
      <c r="E684" s="390">
        <f t="shared" si="738"/>
        <v>500</v>
      </c>
      <c r="F684" s="107">
        <f t="shared" si="704"/>
        <v>0</v>
      </c>
      <c r="G684" s="3">
        <v>0</v>
      </c>
      <c r="H684" s="4">
        <v>0</v>
      </c>
      <c r="I684" s="63"/>
      <c r="J684" s="15"/>
      <c r="K684" s="13"/>
      <c r="L684" s="98">
        <f t="shared" si="705"/>
        <v>0</v>
      </c>
      <c r="M684" s="99">
        <f>M5</f>
        <v>0.94499999999999995</v>
      </c>
      <c r="N684" s="100"/>
      <c r="O684" s="110"/>
      <c r="P684" s="95">
        <f t="shared" si="706"/>
        <v>0</v>
      </c>
      <c r="Q684" s="15"/>
      <c r="R684" s="24">
        <f t="shared" si="739"/>
        <v>0</v>
      </c>
      <c r="S684" s="25">
        <v>0</v>
      </c>
      <c r="T684" s="63"/>
      <c r="U684" s="15"/>
      <c r="V684" s="13"/>
      <c r="W684" s="98">
        <f t="shared" si="707"/>
        <v>0</v>
      </c>
      <c r="X684" s="99">
        <f>X5</f>
        <v>0.97</v>
      </c>
      <c r="Y684" s="100"/>
      <c r="Z684" s="110"/>
      <c r="AA684" s="95">
        <f t="shared" si="708"/>
        <v>0</v>
      </c>
      <c r="AB684" s="15"/>
      <c r="AC684" s="24">
        <f t="shared" si="740"/>
        <v>0</v>
      </c>
      <c r="AD684" s="5">
        <v>0</v>
      </c>
      <c r="AE684" s="63"/>
      <c r="AF684" s="15"/>
      <c r="AG684" s="13"/>
      <c r="AH684" s="98">
        <f t="shared" si="709"/>
        <v>0</v>
      </c>
      <c r="AI684" s="99">
        <f>AI5</f>
        <v>0.95499999999999996</v>
      </c>
      <c r="AJ684" s="100"/>
      <c r="AK684" s="110"/>
      <c r="AL684" s="95">
        <f t="shared" si="710"/>
        <v>0</v>
      </c>
      <c r="AM684" s="15"/>
      <c r="AN684" s="24">
        <f t="shared" si="741"/>
        <v>0</v>
      </c>
      <c r="AO684" s="5">
        <v>0</v>
      </c>
      <c r="AP684" s="63"/>
      <c r="AQ684" s="15"/>
      <c r="AR684" s="13"/>
      <c r="AS684" s="98">
        <f t="shared" si="711"/>
        <v>0</v>
      </c>
      <c r="AT684" s="99">
        <f>AT5</f>
        <v>0.96</v>
      </c>
      <c r="AU684" s="100"/>
      <c r="AV684" s="110"/>
      <c r="AW684" s="95">
        <f t="shared" si="712"/>
        <v>0</v>
      </c>
      <c r="AX684" s="15"/>
      <c r="AY684" s="24">
        <f t="shared" si="742"/>
        <v>0</v>
      </c>
      <c r="AZ684" s="5">
        <v>0</v>
      </c>
      <c r="BA684" s="63"/>
      <c r="BB684" s="15"/>
      <c r="BC684" s="13"/>
      <c r="BD684" s="98">
        <f t="shared" si="713"/>
        <v>0</v>
      </c>
      <c r="BE684" s="99">
        <f>BE5</f>
        <v>0.98</v>
      </c>
      <c r="BF684" s="100"/>
      <c r="BG684" s="110"/>
      <c r="BH684" s="95">
        <f t="shared" si="714"/>
        <v>0</v>
      </c>
      <c r="BI684" s="15"/>
      <c r="BJ684" s="24">
        <f t="shared" si="743"/>
        <v>0</v>
      </c>
      <c r="BK684" s="5">
        <v>0</v>
      </c>
      <c r="BL684" s="63"/>
      <c r="BM684" s="15"/>
      <c r="BN684" s="13"/>
      <c r="BO684" s="98">
        <f t="shared" si="715"/>
        <v>0</v>
      </c>
      <c r="BP684" s="99">
        <f>BP5</f>
        <v>0.94499999999999995</v>
      </c>
      <c r="BQ684" s="100"/>
      <c r="BR684" s="110"/>
      <c r="BS684" s="95">
        <f t="shared" si="716"/>
        <v>0</v>
      </c>
      <c r="BT684" s="15"/>
      <c r="BU684" s="24">
        <f t="shared" si="744"/>
        <v>0</v>
      </c>
      <c r="BV684" s="5">
        <v>0</v>
      </c>
      <c r="BW684" s="63"/>
      <c r="BX684" s="15"/>
      <c r="BY684" s="13"/>
      <c r="BZ684" s="98">
        <f t="shared" si="717"/>
        <v>0</v>
      </c>
      <c r="CA684" s="99">
        <f>CA5</f>
        <v>1</v>
      </c>
      <c r="CB684" s="100"/>
      <c r="CC684" s="110"/>
      <c r="CD684" s="95">
        <f t="shared" si="718"/>
        <v>0</v>
      </c>
      <c r="CE684" s="15"/>
      <c r="CF684" s="24">
        <f t="shared" si="745"/>
        <v>0</v>
      </c>
      <c r="CG684" s="5">
        <v>0</v>
      </c>
      <c r="CH684" s="63"/>
      <c r="CI684" s="15"/>
      <c r="CJ684" s="13"/>
      <c r="CK684" s="98">
        <f t="shared" si="719"/>
        <v>0</v>
      </c>
      <c r="CL684" s="99">
        <f>CL5</f>
        <v>1</v>
      </c>
      <c r="CM684" s="100"/>
      <c r="CN684" s="110"/>
      <c r="CO684" s="95">
        <f t="shared" si="720"/>
        <v>0</v>
      </c>
      <c r="CP684" s="15"/>
      <c r="CQ684" s="24">
        <f t="shared" si="746"/>
        <v>0</v>
      </c>
      <c r="CR684" s="5">
        <v>0</v>
      </c>
      <c r="CS684" s="63"/>
      <c r="CT684" s="15"/>
      <c r="CU684" s="13"/>
      <c r="CV684" s="98">
        <f t="shared" si="721"/>
        <v>0</v>
      </c>
      <c r="CW684" s="99">
        <f>CW5</f>
        <v>1</v>
      </c>
      <c r="CX684" s="100"/>
      <c r="CY684" s="110"/>
      <c r="CZ684" s="95">
        <f t="shared" si="722"/>
        <v>0</v>
      </c>
      <c r="DA684" s="15"/>
      <c r="DB684" s="24">
        <f t="shared" si="747"/>
        <v>0</v>
      </c>
      <c r="DC684" s="5">
        <v>0</v>
      </c>
      <c r="DD684" s="63"/>
      <c r="DE684" s="15"/>
      <c r="DF684" s="13"/>
      <c r="DG684" s="98">
        <f t="shared" si="723"/>
        <v>0</v>
      </c>
      <c r="DH684" s="99">
        <f>DH5</f>
        <v>1</v>
      </c>
      <c r="DI684" s="100"/>
      <c r="DJ684" s="110"/>
      <c r="DK684" s="95">
        <f t="shared" si="724"/>
        <v>0</v>
      </c>
      <c r="DL684" s="15"/>
      <c r="DM684" s="24">
        <f t="shared" si="748"/>
        <v>0</v>
      </c>
      <c r="DN684" s="5">
        <v>0</v>
      </c>
      <c r="DO684" s="63"/>
      <c r="DP684" s="15"/>
      <c r="DQ684" s="13"/>
      <c r="DR684" s="98">
        <f t="shared" si="725"/>
        <v>0</v>
      </c>
      <c r="DS684" s="99">
        <f>DS5</f>
        <v>1</v>
      </c>
      <c r="DT684" s="100"/>
      <c r="DU684" s="110"/>
      <c r="DV684" s="95">
        <f t="shared" si="726"/>
        <v>0</v>
      </c>
      <c r="DW684" s="15"/>
      <c r="DX684" s="24">
        <f t="shared" si="749"/>
        <v>0</v>
      </c>
      <c r="DY684" s="5">
        <v>0</v>
      </c>
      <c r="DZ684" s="63"/>
      <c r="EA684" s="15"/>
      <c r="EB684" s="13"/>
      <c r="EC684" s="98">
        <f t="shared" si="727"/>
        <v>0</v>
      </c>
      <c r="ED684" s="99">
        <f>ED5</f>
        <v>1</v>
      </c>
      <c r="EE684" s="100"/>
      <c r="EF684" s="110"/>
      <c r="EG684" s="95">
        <f t="shared" si="728"/>
        <v>0</v>
      </c>
      <c r="EH684" s="15"/>
      <c r="EI684" s="24">
        <f t="shared" si="750"/>
        <v>0</v>
      </c>
      <c r="EJ684" s="5">
        <v>0</v>
      </c>
      <c r="EK684" s="63"/>
      <c r="EL684" s="15"/>
      <c r="EM684" s="13"/>
      <c r="EN684" s="98">
        <f t="shared" si="729"/>
        <v>0</v>
      </c>
      <c r="EO684" s="99">
        <f>EO5</f>
        <v>1</v>
      </c>
      <c r="EP684" s="100"/>
      <c r="EQ684" s="110"/>
      <c r="ER684" s="95">
        <f t="shared" si="730"/>
        <v>0</v>
      </c>
      <c r="ES684" s="15"/>
      <c r="ET684" s="24">
        <f t="shared" si="751"/>
        <v>0</v>
      </c>
      <c r="EU684" s="5">
        <v>0</v>
      </c>
      <c r="EV684" s="63"/>
      <c r="EW684" s="15"/>
      <c r="EX684" s="13"/>
      <c r="EY684" s="98">
        <f t="shared" si="731"/>
        <v>0</v>
      </c>
      <c r="EZ684" s="99">
        <f>EZ5</f>
        <v>1</v>
      </c>
      <c r="FA684" s="100"/>
      <c r="FB684" s="110"/>
      <c r="FC684" s="95">
        <f t="shared" si="732"/>
        <v>0</v>
      </c>
      <c r="FD684" s="15"/>
      <c r="FE684" s="24">
        <f t="shared" si="752"/>
        <v>0</v>
      </c>
      <c r="FF684" s="5">
        <v>0</v>
      </c>
      <c r="FG684" s="63"/>
      <c r="FH684" s="15"/>
      <c r="FI684" s="13"/>
      <c r="FJ684" s="98">
        <f t="shared" si="733"/>
        <v>0</v>
      </c>
      <c r="FK684" s="99">
        <f>FK5</f>
        <v>1</v>
      </c>
      <c r="FL684" s="100"/>
      <c r="FM684" s="110"/>
      <c r="FN684" s="95">
        <f t="shared" si="734"/>
        <v>0</v>
      </c>
      <c r="FO684" s="15"/>
      <c r="FP684" s="24">
        <f t="shared" si="753"/>
        <v>0</v>
      </c>
      <c r="FQ684" s="5">
        <v>0</v>
      </c>
      <c r="FR684" s="8">
        <v>0</v>
      </c>
      <c r="FS684" s="84">
        <f t="shared" si="754"/>
        <v>500</v>
      </c>
      <c r="FT684" s="85">
        <f t="shared" si="755"/>
        <v>500</v>
      </c>
      <c r="FU684" s="85">
        <f t="shared" si="756"/>
        <v>500</v>
      </c>
      <c r="FV684" s="85">
        <f t="shared" si="757"/>
        <v>500</v>
      </c>
      <c r="FW684" s="85">
        <f t="shared" si="758"/>
        <v>500</v>
      </c>
      <c r="FX684" s="85">
        <f t="shared" si="759"/>
        <v>500</v>
      </c>
      <c r="FY684" s="85">
        <f t="shared" si="760"/>
        <v>500</v>
      </c>
      <c r="FZ684" s="85">
        <f t="shared" si="761"/>
        <v>500</v>
      </c>
      <c r="GA684" s="85">
        <f t="shared" si="762"/>
        <v>500</v>
      </c>
      <c r="GB684" s="85">
        <f t="shared" si="763"/>
        <v>500</v>
      </c>
      <c r="GC684" s="85">
        <f t="shared" si="764"/>
        <v>500</v>
      </c>
      <c r="GD684" s="85">
        <f t="shared" si="765"/>
        <v>500</v>
      </c>
      <c r="GE684" s="85">
        <f t="shared" si="766"/>
        <v>500</v>
      </c>
      <c r="GF684" s="85">
        <f t="shared" si="767"/>
        <v>500</v>
      </c>
      <c r="GG684" s="85">
        <f t="shared" si="768"/>
        <v>500</v>
      </c>
      <c r="GH684" s="101">
        <f t="shared" si="735"/>
        <v>0</v>
      </c>
      <c r="GI684" s="102">
        <f t="shared" si="736"/>
        <v>0</v>
      </c>
      <c r="GJ684" s="102">
        <f t="shared" si="737"/>
        <v>0</v>
      </c>
      <c r="GK684" s="79">
        <f>ROW()</f>
        <v>684</v>
      </c>
    </row>
    <row r="685" spans="1:193" s="12" customFormat="1" ht="50.1" customHeight="1">
      <c r="A685" s="17">
        <f>ROW()</f>
        <v>685</v>
      </c>
      <c r="B685" s="32">
        <f t="shared" si="769"/>
        <v>679</v>
      </c>
      <c r="C685" s="33">
        <f t="shared" si="770"/>
        <v>0</v>
      </c>
      <c r="D685" s="31"/>
      <c r="E685" s="390">
        <f t="shared" si="738"/>
        <v>500</v>
      </c>
      <c r="F685" s="107">
        <f t="shared" si="704"/>
        <v>0</v>
      </c>
      <c r="G685" s="3">
        <v>0</v>
      </c>
      <c r="H685" s="4">
        <v>0</v>
      </c>
      <c r="I685" s="63"/>
      <c r="J685" s="15"/>
      <c r="K685" s="13"/>
      <c r="L685" s="98">
        <f t="shared" si="705"/>
        <v>0</v>
      </c>
      <c r="M685" s="99">
        <f>M5</f>
        <v>0.94499999999999995</v>
      </c>
      <c r="N685" s="100"/>
      <c r="O685" s="110"/>
      <c r="P685" s="95">
        <f t="shared" si="706"/>
        <v>0</v>
      </c>
      <c r="Q685" s="15"/>
      <c r="R685" s="24">
        <f t="shared" si="739"/>
        <v>0</v>
      </c>
      <c r="S685" s="25">
        <v>0</v>
      </c>
      <c r="T685" s="63"/>
      <c r="U685" s="15"/>
      <c r="V685" s="13"/>
      <c r="W685" s="98">
        <f t="shared" si="707"/>
        <v>0</v>
      </c>
      <c r="X685" s="99">
        <f>X5</f>
        <v>0.97</v>
      </c>
      <c r="Y685" s="100"/>
      <c r="Z685" s="110"/>
      <c r="AA685" s="95">
        <f t="shared" si="708"/>
        <v>0</v>
      </c>
      <c r="AB685" s="15"/>
      <c r="AC685" s="24">
        <f t="shared" si="740"/>
        <v>0</v>
      </c>
      <c r="AD685" s="5">
        <v>0</v>
      </c>
      <c r="AE685" s="63"/>
      <c r="AF685" s="15"/>
      <c r="AG685" s="13"/>
      <c r="AH685" s="98">
        <f t="shared" si="709"/>
        <v>0</v>
      </c>
      <c r="AI685" s="99">
        <f>AI5</f>
        <v>0.95499999999999996</v>
      </c>
      <c r="AJ685" s="100"/>
      <c r="AK685" s="110"/>
      <c r="AL685" s="95">
        <f t="shared" si="710"/>
        <v>0</v>
      </c>
      <c r="AM685" s="15"/>
      <c r="AN685" s="24">
        <f t="shared" si="741"/>
        <v>0</v>
      </c>
      <c r="AO685" s="5">
        <v>0</v>
      </c>
      <c r="AP685" s="63"/>
      <c r="AQ685" s="15"/>
      <c r="AR685" s="13"/>
      <c r="AS685" s="98">
        <f t="shared" si="711"/>
        <v>0</v>
      </c>
      <c r="AT685" s="99">
        <f>AT5</f>
        <v>0.96</v>
      </c>
      <c r="AU685" s="100"/>
      <c r="AV685" s="110"/>
      <c r="AW685" s="95">
        <f t="shared" si="712"/>
        <v>0</v>
      </c>
      <c r="AX685" s="15"/>
      <c r="AY685" s="24">
        <f t="shared" si="742"/>
        <v>0</v>
      </c>
      <c r="AZ685" s="5">
        <v>0</v>
      </c>
      <c r="BA685" s="63"/>
      <c r="BB685" s="15"/>
      <c r="BC685" s="13"/>
      <c r="BD685" s="98">
        <f t="shared" si="713"/>
        <v>0</v>
      </c>
      <c r="BE685" s="99">
        <f>BE5</f>
        <v>0.98</v>
      </c>
      <c r="BF685" s="100"/>
      <c r="BG685" s="110"/>
      <c r="BH685" s="95">
        <f t="shared" si="714"/>
        <v>0</v>
      </c>
      <c r="BI685" s="15"/>
      <c r="BJ685" s="24">
        <f t="shared" si="743"/>
        <v>0</v>
      </c>
      <c r="BK685" s="5">
        <v>0</v>
      </c>
      <c r="BL685" s="63"/>
      <c r="BM685" s="15"/>
      <c r="BN685" s="13"/>
      <c r="BO685" s="98">
        <f t="shared" si="715"/>
        <v>0</v>
      </c>
      <c r="BP685" s="99">
        <f>BP5</f>
        <v>0.94499999999999995</v>
      </c>
      <c r="BQ685" s="100"/>
      <c r="BR685" s="110"/>
      <c r="BS685" s="95">
        <f t="shared" si="716"/>
        <v>0</v>
      </c>
      <c r="BT685" s="15"/>
      <c r="BU685" s="24">
        <f t="shared" si="744"/>
        <v>0</v>
      </c>
      <c r="BV685" s="5">
        <v>0</v>
      </c>
      <c r="BW685" s="63"/>
      <c r="BX685" s="15"/>
      <c r="BY685" s="13"/>
      <c r="BZ685" s="98">
        <f t="shared" si="717"/>
        <v>0</v>
      </c>
      <c r="CA685" s="99">
        <f>CA5</f>
        <v>1</v>
      </c>
      <c r="CB685" s="100"/>
      <c r="CC685" s="110"/>
      <c r="CD685" s="95">
        <f t="shared" si="718"/>
        <v>0</v>
      </c>
      <c r="CE685" s="15"/>
      <c r="CF685" s="24">
        <f t="shared" si="745"/>
        <v>0</v>
      </c>
      <c r="CG685" s="5">
        <v>0</v>
      </c>
      <c r="CH685" s="63"/>
      <c r="CI685" s="15"/>
      <c r="CJ685" s="13"/>
      <c r="CK685" s="98">
        <f t="shared" si="719"/>
        <v>0</v>
      </c>
      <c r="CL685" s="99">
        <f>CL5</f>
        <v>1</v>
      </c>
      <c r="CM685" s="100"/>
      <c r="CN685" s="110"/>
      <c r="CO685" s="95">
        <f t="shared" si="720"/>
        <v>0</v>
      </c>
      <c r="CP685" s="15"/>
      <c r="CQ685" s="24">
        <f t="shared" si="746"/>
        <v>0</v>
      </c>
      <c r="CR685" s="5">
        <v>0</v>
      </c>
      <c r="CS685" s="63"/>
      <c r="CT685" s="15"/>
      <c r="CU685" s="13"/>
      <c r="CV685" s="98">
        <f t="shared" si="721"/>
        <v>0</v>
      </c>
      <c r="CW685" s="99">
        <f>CW5</f>
        <v>1</v>
      </c>
      <c r="CX685" s="100"/>
      <c r="CY685" s="110"/>
      <c r="CZ685" s="95">
        <f t="shared" si="722"/>
        <v>0</v>
      </c>
      <c r="DA685" s="15"/>
      <c r="DB685" s="24">
        <f t="shared" si="747"/>
        <v>0</v>
      </c>
      <c r="DC685" s="5">
        <v>0</v>
      </c>
      <c r="DD685" s="63"/>
      <c r="DE685" s="15"/>
      <c r="DF685" s="13"/>
      <c r="DG685" s="98">
        <f t="shared" si="723"/>
        <v>0</v>
      </c>
      <c r="DH685" s="99">
        <f>DH5</f>
        <v>1</v>
      </c>
      <c r="DI685" s="100"/>
      <c r="DJ685" s="110"/>
      <c r="DK685" s="95">
        <f t="shared" si="724"/>
        <v>0</v>
      </c>
      <c r="DL685" s="15"/>
      <c r="DM685" s="24">
        <f t="shared" si="748"/>
        <v>0</v>
      </c>
      <c r="DN685" s="5">
        <v>0</v>
      </c>
      <c r="DO685" s="63"/>
      <c r="DP685" s="15"/>
      <c r="DQ685" s="13"/>
      <c r="DR685" s="98">
        <f t="shared" si="725"/>
        <v>0</v>
      </c>
      <c r="DS685" s="99">
        <f>DS5</f>
        <v>1</v>
      </c>
      <c r="DT685" s="100"/>
      <c r="DU685" s="110"/>
      <c r="DV685" s="95">
        <f t="shared" si="726"/>
        <v>0</v>
      </c>
      <c r="DW685" s="15"/>
      <c r="DX685" s="24">
        <f t="shared" si="749"/>
        <v>0</v>
      </c>
      <c r="DY685" s="5">
        <v>0</v>
      </c>
      <c r="DZ685" s="63"/>
      <c r="EA685" s="15"/>
      <c r="EB685" s="13"/>
      <c r="EC685" s="98">
        <f t="shared" si="727"/>
        <v>0</v>
      </c>
      <c r="ED685" s="99">
        <f>ED5</f>
        <v>1</v>
      </c>
      <c r="EE685" s="100"/>
      <c r="EF685" s="110"/>
      <c r="EG685" s="95">
        <f t="shared" si="728"/>
        <v>0</v>
      </c>
      <c r="EH685" s="15"/>
      <c r="EI685" s="24">
        <f t="shared" si="750"/>
        <v>0</v>
      </c>
      <c r="EJ685" s="5">
        <v>0</v>
      </c>
      <c r="EK685" s="63"/>
      <c r="EL685" s="15"/>
      <c r="EM685" s="13"/>
      <c r="EN685" s="98">
        <f t="shared" si="729"/>
        <v>0</v>
      </c>
      <c r="EO685" s="99">
        <f>EO5</f>
        <v>1</v>
      </c>
      <c r="EP685" s="100"/>
      <c r="EQ685" s="110"/>
      <c r="ER685" s="95">
        <f t="shared" si="730"/>
        <v>0</v>
      </c>
      <c r="ES685" s="15"/>
      <c r="ET685" s="24">
        <f t="shared" si="751"/>
        <v>0</v>
      </c>
      <c r="EU685" s="5">
        <v>0</v>
      </c>
      <c r="EV685" s="63"/>
      <c r="EW685" s="15"/>
      <c r="EX685" s="13"/>
      <c r="EY685" s="98">
        <f t="shared" si="731"/>
        <v>0</v>
      </c>
      <c r="EZ685" s="99">
        <f>EZ5</f>
        <v>1</v>
      </c>
      <c r="FA685" s="100"/>
      <c r="FB685" s="110"/>
      <c r="FC685" s="95">
        <f t="shared" si="732"/>
        <v>0</v>
      </c>
      <c r="FD685" s="15"/>
      <c r="FE685" s="24">
        <f t="shared" si="752"/>
        <v>0</v>
      </c>
      <c r="FF685" s="5">
        <v>0</v>
      </c>
      <c r="FG685" s="63"/>
      <c r="FH685" s="15"/>
      <c r="FI685" s="13"/>
      <c r="FJ685" s="98">
        <f t="shared" si="733"/>
        <v>0</v>
      </c>
      <c r="FK685" s="99">
        <f>FK5</f>
        <v>1</v>
      </c>
      <c r="FL685" s="100"/>
      <c r="FM685" s="110"/>
      <c r="FN685" s="95">
        <f t="shared" si="734"/>
        <v>0</v>
      </c>
      <c r="FO685" s="15"/>
      <c r="FP685" s="24">
        <f t="shared" si="753"/>
        <v>0</v>
      </c>
      <c r="FQ685" s="5">
        <v>0</v>
      </c>
      <c r="FR685" s="8">
        <v>0</v>
      </c>
      <c r="FS685" s="84">
        <f t="shared" si="754"/>
        <v>500</v>
      </c>
      <c r="FT685" s="85">
        <f t="shared" si="755"/>
        <v>500</v>
      </c>
      <c r="FU685" s="85">
        <f t="shared" si="756"/>
        <v>500</v>
      </c>
      <c r="FV685" s="85">
        <f t="shared" si="757"/>
        <v>500</v>
      </c>
      <c r="FW685" s="85">
        <f t="shared" si="758"/>
        <v>500</v>
      </c>
      <c r="FX685" s="85">
        <f t="shared" si="759"/>
        <v>500</v>
      </c>
      <c r="FY685" s="85">
        <f t="shared" si="760"/>
        <v>500</v>
      </c>
      <c r="FZ685" s="85">
        <f t="shared" si="761"/>
        <v>500</v>
      </c>
      <c r="GA685" s="85">
        <f t="shared" si="762"/>
        <v>500</v>
      </c>
      <c r="GB685" s="85">
        <f t="shared" si="763"/>
        <v>500</v>
      </c>
      <c r="GC685" s="85">
        <f t="shared" si="764"/>
        <v>500</v>
      </c>
      <c r="GD685" s="85">
        <f t="shared" si="765"/>
        <v>500</v>
      </c>
      <c r="GE685" s="85">
        <f t="shared" si="766"/>
        <v>500</v>
      </c>
      <c r="GF685" s="85">
        <f t="shared" si="767"/>
        <v>500</v>
      </c>
      <c r="GG685" s="85">
        <f t="shared" si="768"/>
        <v>500</v>
      </c>
      <c r="GH685" s="101">
        <f t="shared" si="735"/>
        <v>0</v>
      </c>
      <c r="GI685" s="102">
        <f t="shared" si="736"/>
        <v>0</v>
      </c>
      <c r="GJ685" s="102">
        <f t="shared" si="737"/>
        <v>0</v>
      </c>
      <c r="GK685" s="79">
        <f>ROW()</f>
        <v>685</v>
      </c>
    </row>
    <row r="686" spans="1:193" s="12" customFormat="1" ht="50.1" customHeight="1">
      <c r="A686" s="17">
        <f>ROW()</f>
        <v>686</v>
      </c>
      <c r="B686" s="32">
        <f t="shared" si="769"/>
        <v>680</v>
      </c>
      <c r="C686" s="33">
        <f t="shared" si="770"/>
        <v>0</v>
      </c>
      <c r="D686" s="31"/>
      <c r="E686" s="390">
        <f t="shared" si="738"/>
        <v>500</v>
      </c>
      <c r="F686" s="107">
        <f t="shared" si="704"/>
        <v>0</v>
      </c>
      <c r="G686" s="3">
        <v>0</v>
      </c>
      <c r="H686" s="4">
        <v>0</v>
      </c>
      <c r="I686" s="63"/>
      <c r="J686" s="15"/>
      <c r="K686" s="13"/>
      <c r="L686" s="98">
        <f t="shared" si="705"/>
        <v>0</v>
      </c>
      <c r="M686" s="99">
        <f>M5</f>
        <v>0.94499999999999995</v>
      </c>
      <c r="N686" s="100"/>
      <c r="O686" s="110"/>
      <c r="P686" s="95">
        <f t="shared" si="706"/>
        <v>0</v>
      </c>
      <c r="Q686" s="15"/>
      <c r="R686" s="24">
        <f t="shared" si="739"/>
        <v>0</v>
      </c>
      <c r="S686" s="25">
        <v>0</v>
      </c>
      <c r="T686" s="63"/>
      <c r="U686" s="15"/>
      <c r="V686" s="13"/>
      <c r="W686" s="98">
        <f t="shared" si="707"/>
        <v>0</v>
      </c>
      <c r="X686" s="99">
        <f>X5</f>
        <v>0.97</v>
      </c>
      <c r="Y686" s="100"/>
      <c r="Z686" s="110"/>
      <c r="AA686" s="95">
        <f t="shared" si="708"/>
        <v>0</v>
      </c>
      <c r="AB686" s="15"/>
      <c r="AC686" s="24">
        <f t="shared" si="740"/>
        <v>0</v>
      </c>
      <c r="AD686" s="5">
        <v>0</v>
      </c>
      <c r="AE686" s="63"/>
      <c r="AF686" s="15"/>
      <c r="AG686" s="13"/>
      <c r="AH686" s="98">
        <f t="shared" si="709"/>
        <v>0</v>
      </c>
      <c r="AI686" s="99">
        <f>AI5</f>
        <v>0.95499999999999996</v>
      </c>
      <c r="AJ686" s="100"/>
      <c r="AK686" s="110"/>
      <c r="AL686" s="95">
        <f t="shared" si="710"/>
        <v>0</v>
      </c>
      <c r="AM686" s="15"/>
      <c r="AN686" s="24">
        <f t="shared" si="741"/>
        <v>0</v>
      </c>
      <c r="AO686" s="5">
        <v>0</v>
      </c>
      <c r="AP686" s="63"/>
      <c r="AQ686" s="15"/>
      <c r="AR686" s="13"/>
      <c r="AS686" s="98">
        <f t="shared" si="711"/>
        <v>0</v>
      </c>
      <c r="AT686" s="99">
        <f>AT5</f>
        <v>0.96</v>
      </c>
      <c r="AU686" s="100"/>
      <c r="AV686" s="110"/>
      <c r="AW686" s="95">
        <f t="shared" si="712"/>
        <v>0</v>
      </c>
      <c r="AX686" s="15"/>
      <c r="AY686" s="24">
        <f t="shared" si="742"/>
        <v>0</v>
      </c>
      <c r="AZ686" s="5">
        <v>0</v>
      </c>
      <c r="BA686" s="63"/>
      <c r="BB686" s="15"/>
      <c r="BC686" s="13"/>
      <c r="BD686" s="98">
        <f t="shared" si="713"/>
        <v>0</v>
      </c>
      <c r="BE686" s="99">
        <f>BE5</f>
        <v>0.98</v>
      </c>
      <c r="BF686" s="100"/>
      <c r="BG686" s="110"/>
      <c r="BH686" s="95">
        <f t="shared" si="714"/>
        <v>0</v>
      </c>
      <c r="BI686" s="15"/>
      <c r="BJ686" s="24">
        <f t="shared" si="743"/>
        <v>0</v>
      </c>
      <c r="BK686" s="5">
        <v>0</v>
      </c>
      <c r="BL686" s="63"/>
      <c r="BM686" s="15"/>
      <c r="BN686" s="13"/>
      <c r="BO686" s="98">
        <f t="shared" si="715"/>
        <v>0</v>
      </c>
      <c r="BP686" s="99">
        <f>BP5</f>
        <v>0.94499999999999995</v>
      </c>
      <c r="BQ686" s="100"/>
      <c r="BR686" s="110"/>
      <c r="BS686" s="95">
        <f t="shared" si="716"/>
        <v>0</v>
      </c>
      <c r="BT686" s="15"/>
      <c r="BU686" s="24">
        <f t="shared" si="744"/>
        <v>0</v>
      </c>
      <c r="BV686" s="5">
        <v>0</v>
      </c>
      <c r="BW686" s="63"/>
      <c r="BX686" s="15"/>
      <c r="BY686" s="13"/>
      <c r="BZ686" s="98">
        <f t="shared" si="717"/>
        <v>0</v>
      </c>
      <c r="CA686" s="99">
        <f>CA5</f>
        <v>1</v>
      </c>
      <c r="CB686" s="100"/>
      <c r="CC686" s="110"/>
      <c r="CD686" s="95">
        <f t="shared" si="718"/>
        <v>0</v>
      </c>
      <c r="CE686" s="15"/>
      <c r="CF686" s="24">
        <f t="shared" si="745"/>
        <v>0</v>
      </c>
      <c r="CG686" s="5">
        <v>0</v>
      </c>
      <c r="CH686" s="63"/>
      <c r="CI686" s="15"/>
      <c r="CJ686" s="13"/>
      <c r="CK686" s="98">
        <f t="shared" si="719"/>
        <v>0</v>
      </c>
      <c r="CL686" s="99">
        <f>CL5</f>
        <v>1</v>
      </c>
      <c r="CM686" s="100"/>
      <c r="CN686" s="110"/>
      <c r="CO686" s="95">
        <f t="shared" si="720"/>
        <v>0</v>
      </c>
      <c r="CP686" s="15"/>
      <c r="CQ686" s="24">
        <f t="shared" si="746"/>
        <v>0</v>
      </c>
      <c r="CR686" s="5">
        <v>0</v>
      </c>
      <c r="CS686" s="63"/>
      <c r="CT686" s="15"/>
      <c r="CU686" s="13"/>
      <c r="CV686" s="98">
        <f t="shared" si="721"/>
        <v>0</v>
      </c>
      <c r="CW686" s="99">
        <f>CW5</f>
        <v>1</v>
      </c>
      <c r="CX686" s="100"/>
      <c r="CY686" s="110"/>
      <c r="CZ686" s="95">
        <f t="shared" si="722"/>
        <v>0</v>
      </c>
      <c r="DA686" s="15"/>
      <c r="DB686" s="24">
        <f t="shared" si="747"/>
        <v>0</v>
      </c>
      <c r="DC686" s="5">
        <v>0</v>
      </c>
      <c r="DD686" s="63"/>
      <c r="DE686" s="15"/>
      <c r="DF686" s="13"/>
      <c r="DG686" s="98">
        <f t="shared" si="723"/>
        <v>0</v>
      </c>
      <c r="DH686" s="99">
        <f>DH5</f>
        <v>1</v>
      </c>
      <c r="DI686" s="100"/>
      <c r="DJ686" s="110"/>
      <c r="DK686" s="95">
        <f t="shared" si="724"/>
        <v>0</v>
      </c>
      <c r="DL686" s="15"/>
      <c r="DM686" s="24">
        <f t="shared" si="748"/>
        <v>0</v>
      </c>
      <c r="DN686" s="5">
        <v>0</v>
      </c>
      <c r="DO686" s="63"/>
      <c r="DP686" s="15"/>
      <c r="DQ686" s="13"/>
      <c r="DR686" s="98">
        <f t="shared" si="725"/>
        <v>0</v>
      </c>
      <c r="DS686" s="99">
        <f>DS5</f>
        <v>1</v>
      </c>
      <c r="DT686" s="100"/>
      <c r="DU686" s="110"/>
      <c r="DV686" s="95">
        <f t="shared" si="726"/>
        <v>0</v>
      </c>
      <c r="DW686" s="15"/>
      <c r="DX686" s="24">
        <f t="shared" si="749"/>
        <v>0</v>
      </c>
      <c r="DY686" s="5">
        <v>0</v>
      </c>
      <c r="DZ686" s="63"/>
      <c r="EA686" s="15"/>
      <c r="EB686" s="13"/>
      <c r="EC686" s="98">
        <f t="shared" si="727"/>
        <v>0</v>
      </c>
      <c r="ED686" s="99">
        <f>ED5</f>
        <v>1</v>
      </c>
      <c r="EE686" s="100"/>
      <c r="EF686" s="110"/>
      <c r="EG686" s="95">
        <f t="shared" si="728"/>
        <v>0</v>
      </c>
      <c r="EH686" s="15"/>
      <c r="EI686" s="24">
        <f t="shared" si="750"/>
        <v>0</v>
      </c>
      <c r="EJ686" s="5">
        <v>0</v>
      </c>
      <c r="EK686" s="63"/>
      <c r="EL686" s="15"/>
      <c r="EM686" s="13"/>
      <c r="EN686" s="98">
        <f t="shared" si="729"/>
        <v>0</v>
      </c>
      <c r="EO686" s="99">
        <f>EO5</f>
        <v>1</v>
      </c>
      <c r="EP686" s="100"/>
      <c r="EQ686" s="110"/>
      <c r="ER686" s="95">
        <f t="shared" si="730"/>
        <v>0</v>
      </c>
      <c r="ES686" s="15"/>
      <c r="ET686" s="24">
        <f t="shared" si="751"/>
        <v>0</v>
      </c>
      <c r="EU686" s="5">
        <v>0</v>
      </c>
      <c r="EV686" s="63"/>
      <c r="EW686" s="15"/>
      <c r="EX686" s="13"/>
      <c r="EY686" s="98">
        <f t="shared" si="731"/>
        <v>0</v>
      </c>
      <c r="EZ686" s="99">
        <f>EZ5</f>
        <v>1</v>
      </c>
      <c r="FA686" s="100"/>
      <c r="FB686" s="110"/>
      <c r="FC686" s="95">
        <f t="shared" si="732"/>
        <v>0</v>
      </c>
      <c r="FD686" s="15"/>
      <c r="FE686" s="24">
        <f t="shared" si="752"/>
        <v>0</v>
      </c>
      <c r="FF686" s="5">
        <v>0</v>
      </c>
      <c r="FG686" s="63"/>
      <c r="FH686" s="15"/>
      <c r="FI686" s="13"/>
      <c r="FJ686" s="98">
        <f t="shared" si="733"/>
        <v>0</v>
      </c>
      <c r="FK686" s="99">
        <f>FK5</f>
        <v>1</v>
      </c>
      <c r="FL686" s="100"/>
      <c r="FM686" s="110"/>
      <c r="FN686" s="95">
        <f t="shared" si="734"/>
        <v>0</v>
      </c>
      <c r="FO686" s="15"/>
      <c r="FP686" s="24">
        <f t="shared" si="753"/>
        <v>0</v>
      </c>
      <c r="FQ686" s="5">
        <v>0</v>
      </c>
      <c r="FR686" s="8">
        <v>0</v>
      </c>
      <c r="FS686" s="84">
        <f t="shared" si="754"/>
        <v>500</v>
      </c>
      <c r="FT686" s="85">
        <f t="shared" si="755"/>
        <v>500</v>
      </c>
      <c r="FU686" s="85">
        <f t="shared" si="756"/>
        <v>500</v>
      </c>
      <c r="FV686" s="85">
        <f t="shared" si="757"/>
        <v>500</v>
      </c>
      <c r="FW686" s="85">
        <f t="shared" si="758"/>
        <v>500</v>
      </c>
      <c r="FX686" s="85">
        <f t="shared" si="759"/>
        <v>500</v>
      </c>
      <c r="FY686" s="85">
        <f t="shared" si="760"/>
        <v>500</v>
      </c>
      <c r="FZ686" s="85">
        <f t="shared" si="761"/>
        <v>500</v>
      </c>
      <c r="GA686" s="85">
        <f t="shared" si="762"/>
        <v>500</v>
      </c>
      <c r="GB686" s="85">
        <f t="shared" si="763"/>
        <v>500</v>
      </c>
      <c r="GC686" s="85">
        <f t="shared" si="764"/>
        <v>500</v>
      </c>
      <c r="GD686" s="85">
        <f t="shared" si="765"/>
        <v>500</v>
      </c>
      <c r="GE686" s="85">
        <f t="shared" si="766"/>
        <v>500</v>
      </c>
      <c r="GF686" s="85">
        <f t="shared" si="767"/>
        <v>500</v>
      </c>
      <c r="GG686" s="85">
        <f t="shared" si="768"/>
        <v>500</v>
      </c>
      <c r="GH686" s="101">
        <f t="shared" si="735"/>
        <v>0</v>
      </c>
      <c r="GI686" s="102">
        <f t="shared" si="736"/>
        <v>0</v>
      </c>
      <c r="GJ686" s="102">
        <f t="shared" si="737"/>
        <v>0</v>
      </c>
      <c r="GK686" s="79">
        <f>ROW()</f>
        <v>686</v>
      </c>
    </row>
    <row r="687" spans="1:193" s="12" customFormat="1" ht="50.1" customHeight="1">
      <c r="A687" s="17">
        <f>ROW()</f>
        <v>687</v>
      </c>
      <c r="B687" s="32">
        <f t="shared" si="769"/>
        <v>681</v>
      </c>
      <c r="C687" s="33">
        <f t="shared" si="770"/>
        <v>0</v>
      </c>
      <c r="D687" s="31"/>
      <c r="E687" s="390">
        <f t="shared" si="738"/>
        <v>500</v>
      </c>
      <c r="F687" s="107">
        <f t="shared" si="704"/>
        <v>0</v>
      </c>
      <c r="G687" s="3">
        <v>0</v>
      </c>
      <c r="H687" s="4">
        <v>0</v>
      </c>
      <c r="I687" s="63"/>
      <c r="J687" s="15"/>
      <c r="K687" s="13"/>
      <c r="L687" s="98">
        <f t="shared" si="705"/>
        <v>0</v>
      </c>
      <c r="M687" s="99">
        <f>M5</f>
        <v>0.94499999999999995</v>
      </c>
      <c r="N687" s="100"/>
      <c r="O687" s="110"/>
      <c r="P687" s="95">
        <f t="shared" si="706"/>
        <v>0</v>
      </c>
      <c r="Q687" s="15"/>
      <c r="R687" s="24">
        <f t="shared" si="739"/>
        <v>0</v>
      </c>
      <c r="S687" s="25">
        <v>0</v>
      </c>
      <c r="T687" s="63"/>
      <c r="U687" s="15"/>
      <c r="V687" s="13"/>
      <c r="W687" s="98">
        <f t="shared" si="707"/>
        <v>0</v>
      </c>
      <c r="X687" s="99">
        <f>X5</f>
        <v>0.97</v>
      </c>
      <c r="Y687" s="100"/>
      <c r="Z687" s="110"/>
      <c r="AA687" s="95">
        <f t="shared" si="708"/>
        <v>0</v>
      </c>
      <c r="AB687" s="15"/>
      <c r="AC687" s="24">
        <f t="shared" si="740"/>
        <v>0</v>
      </c>
      <c r="AD687" s="5">
        <v>0</v>
      </c>
      <c r="AE687" s="63"/>
      <c r="AF687" s="15"/>
      <c r="AG687" s="13"/>
      <c r="AH687" s="98">
        <f t="shared" si="709"/>
        <v>0</v>
      </c>
      <c r="AI687" s="99">
        <f>AI5</f>
        <v>0.95499999999999996</v>
      </c>
      <c r="AJ687" s="100"/>
      <c r="AK687" s="110"/>
      <c r="AL687" s="95">
        <f t="shared" si="710"/>
        <v>0</v>
      </c>
      <c r="AM687" s="15"/>
      <c r="AN687" s="24">
        <f t="shared" si="741"/>
        <v>0</v>
      </c>
      <c r="AO687" s="5">
        <v>0</v>
      </c>
      <c r="AP687" s="63"/>
      <c r="AQ687" s="15"/>
      <c r="AR687" s="13"/>
      <c r="AS687" s="98">
        <f t="shared" si="711"/>
        <v>0</v>
      </c>
      <c r="AT687" s="99">
        <f>AT5</f>
        <v>0.96</v>
      </c>
      <c r="AU687" s="100"/>
      <c r="AV687" s="110"/>
      <c r="AW687" s="95">
        <f t="shared" si="712"/>
        <v>0</v>
      </c>
      <c r="AX687" s="15"/>
      <c r="AY687" s="24">
        <f t="shared" si="742"/>
        <v>0</v>
      </c>
      <c r="AZ687" s="5">
        <v>0</v>
      </c>
      <c r="BA687" s="63"/>
      <c r="BB687" s="15"/>
      <c r="BC687" s="13"/>
      <c r="BD687" s="98">
        <f t="shared" si="713"/>
        <v>0</v>
      </c>
      <c r="BE687" s="99">
        <f>BE5</f>
        <v>0.98</v>
      </c>
      <c r="BF687" s="100"/>
      <c r="BG687" s="110"/>
      <c r="BH687" s="95">
        <f t="shared" si="714"/>
        <v>0</v>
      </c>
      <c r="BI687" s="15"/>
      <c r="BJ687" s="24">
        <f t="shared" si="743"/>
        <v>0</v>
      </c>
      <c r="BK687" s="5">
        <v>0</v>
      </c>
      <c r="BL687" s="63"/>
      <c r="BM687" s="15"/>
      <c r="BN687" s="13"/>
      <c r="BO687" s="98">
        <f t="shared" si="715"/>
        <v>0</v>
      </c>
      <c r="BP687" s="99">
        <f>BP5</f>
        <v>0.94499999999999995</v>
      </c>
      <c r="BQ687" s="100"/>
      <c r="BR687" s="110"/>
      <c r="BS687" s="95">
        <f t="shared" si="716"/>
        <v>0</v>
      </c>
      <c r="BT687" s="15"/>
      <c r="BU687" s="24">
        <f t="shared" si="744"/>
        <v>0</v>
      </c>
      <c r="BV687" s="5">
        <v>0</v>
      </c>
      <c r="BW687" s="63"/>
      <c r="BX687" s="15"/>
      <c r="BY687" s="13"/>
      <c r="BZ687" s="98">
        <f t="shared" si="717"/>
        <v>0</v>
      </c>
      <c r="CA687" s="99">
        <f>CA5</f>
        <v>1</v>
      </c>
      <c r="CB687" s="100"/>
      <c r="CC687" s="110"/>
      <c r="CD687" s="95">
        <f t="shared" si="718"/>
        <v>0</v>
      </c>
      <c r="CE687" s="15"/>
      <c r="CF687" s="24">
        <f t="shared" si="745"/>
        <v>0</v>
      </c>
      <c r="CG687" s="5">
        <v>0</v>
      </c>
      <c r="CH687" s="63"/>
      <c r="CI687" s="15"/>
      <c r="CJ687" s="13"/>
      <c r="CK687" s="98">
        <f t="shared" si="719"/>
        <v>0</v>
      </c>
      <c r="CL687" s="99">
        <f>CL5</f>
        <v>1</v>
      </c>
      <c r="CM687" s="100"/>
      <c r="CN687" s="110"/>
      <c r="CO687" s="95">
        <f t="shared" si="720"/>
        <v>0</v>
      </c>
      <c r="CP687" s="15"/>
      <c r="CQ687" s="24">
        <f t="shared" si="746"/>
        <v>0</v>
      </c>
      <c r="CR687" s="5">
        <v>0</v>
      </c>
      <c r="CS687" s="63"/>
      <c r="CT687" s="15"/>
      <c r="CU687" s="13"/>
      <c r="CV687" s="98">
        <f t="shared" si="721"/>
        <v>0</v>
      </c>
      <c r="CW687" s="99">
        <f>CW5</f>
        <v>1</v>
      </c>
      <c r="CX687" s="100"/>
      <c r="CY687" s="110"/>
      <c r="CZ687" s="95">
        <f t="shared" si="722"/>
        <v>0</v>
      </c>
      <c r="DA687" s="15"/>
      <c r="DB687" s="24">
        <f t="shared" si="747"/>
        <v>0</v>
      </c>
      <c r="DC687" s="5">
        <v>0</v>
      </c>
      <c r="DD687" s="63"/>
      <c r="DE687" s="15"/>
      <c r="DF687" s="13"/>
      <c r="DG687" s="98">
        <f t="shared" si="723"/>
        <v>0</v>
      </c>
      <c r="DH687" s="99">
        <f>DH5</f>
        <v>1</v>
      </c>
      <c r="DI687" s="100"/>
      <c r="DJ687" s="110"/>
      <c r="DK687" s="95">
        <f t="shared" si="724"/>
        <v>0</v>
      </c>
      <c r="DL687" s="15"/>
      <c r="DM687" s="24">
        <f t="shared" si="748"/>
        <v>0</v>
      </c>
      <c r="DN687" s="5">
        <v>0</v>
      </c>
      <c r="DO687" s="63"/>
      <c r="DP687" s="15"/>
      <c r="DQ687" s="13"/>
      <c r="DR687" s="98">
        <f t="shared" si="725"/>
        <v>0</v>
      </c>
      <c r="DS687" s="99">
        <f>DS5</f>
        <v>1</v>
      </c>
      <c r="DT687" s="100"/>
      <c r="DU687" s="110"/>
      <c r="DV687" s="95">
        <f t="shared" si="726"/>
        <v>0</v>
      </c>
      <c r="DW687" s="15"/>
      <c r="DX687" s="24">
        <f t="shared" si="749"/>
        <v>0</v>
      </c>
      <c r="DY687" s="5">
        <v>0</v>
      </c>
      <c r="DZ687" s="63"/>
      <c r="EA687" s="15"/>
      <c r="EB687" s="13"/>
      <c r="EC687" s="98">
        <f t="shared" si="727"/>
        <v>0</v>
      </c>
      <c r="ED687" s="99">
        <f>ED5</f>
        <v>1</v>
      </c>
      <c r="EE687" s="100"/>
      <c r="EF687" s="110"/>
      <c r="EG687" s="95">
        <f t="shared" si="728"/>
        <v>0</v>
      </c>
      <c r="EH687" s="15"/>
      <c r="EI687" s="24">
        <f t="shared" si="750"/>
        <v>0</v>
      </c>
      <c r="EJ687" s="5">
        <v>0</v>
      </c>
      <c r="EK687" s="63"/>
      <c r="EL687" s="15"/>
      <c r="EM687" s="13"/>
      <c r="EN687" s="98">
        <f t="shared" si="729"/>
        <v>0</v>
      </c>
      <c r="EO687" s="99">
        <f>EO5</f>
        <v>1</v>
      </c>
      <c r="EP687" s="100"/>
      <c r="EQ687" s="110"/>
      <c r="ER687" s="95">
        <f t="shared" si="730"/>
        <v>0</v>
      </c>
      <c r="ES687" s="15"/>
      <c r="ET687" s="24">
        <f t="shared" si="751"/>
        <v>0</v>
      </c>
      <c r="EU687" s="5">
        <v>0</v>
      </c>
      <c r="EV687" s="63"/>
      <c r="EW687" s="15"/>
      <c r="EX687" s="13"/>
      <c r="EY687" s="98">
        <f t="shared" si="731"/>
        <v>0</v>
      </c>
      <c r="EZ687" s="99">
        <f>EZ5</f>
        <v>1</v>
      </c>
      <c r="FA687" s="100"/>
      <c r="FB687" s="110"/>
      <c r="FC687" s="95">
        <f t="shared" si="732"/>
        <v>0</v>
      </c>
      <c r="FD687" s="15"/>
      <c r="FE687" s="24">
        <f t="shared" si="752"/>
        <v>0</v>
      </c>
      <c r="FF687" s="5">
        <v>0</v>
      </c>
      <c r="FG687" s="63"/>
      <c r="FH687" s="15"/>
      <c r="FI687" s="13"/>
      <c r="FJ687" s="98">
        <f t="shared" si="733"/>
        <v>0</v>
      </c>
      <c r="FK687" s="99">
        <f>FK5</f>
        <v>1</v>
      </c>
      <c r="FL687" s="100"/>
      <c r="FM687" s="110"/>
      <c r="FN687" s="95">
        <f t="shared" si="734"/>
        <v>0</v>
      </c>
      <c r="FO687" s="15"/>
      <c r="FP687" s="24">
        <f t="shared" si="753"/>
        <v>0</v>
      </c>
      <c r="FQ687" s="5">
        <v>0</v>
      </c>
      <c r="FR687" s="8">
        <v>0</v>
      </c>
      <c r="FS687" s="84">
        <f t="shared" si="754"/>
        <v>500</v>
      </c>
      <c r="FT687" s="85">
        <f t="shared" si="755"/>
        <v>500</v>
      </c>
      <c r="FU687" s="85">
        <f t="shared" si="756"/>
        <v>500</v>
      </c>
      <c r="FV687" s="85">
        <f t="shared" si="757"/>
        <v>500</v>
      </c>
      <c r="FW687" s="85">
        <f t="shared" si="758"/>
        <v>500</v>
      </c>
      <c r="FX687" s="85">
        <f t="shared" si="759"/>
        <v>500</v>
      </c>
      <c r="FY687" s="85">
        <f t="shared" si="760"/>
        <v>500</v>
      </c>
      <c r="FZ687" s="85">
        <f t="shared" si="761"/>
        <v>500</v>
      </c>
      <c r="GA687" s="85">
        <f t="shared" si="762"/>
        <v>500</v>
      </c>
      <c r="GB687" s="85">
        <f t="shared" si="763"/>
        <v>500</v>
      </c>
      <c r="GC687" s="85">
        <f t="shared" si="764"/>
        <v>500</v>
      </c>
      <c r="GD687" s="85">
        <f t="shared" si="765"/>
        <v>500</v>
      </c>
      <c r="GE687" s="85">
        <f t="shared" si="766"/>
        <v>500</v>
      </c>
      <c r="GF687" s="85">
        <f t="shared" si="767"/>
        <v>500</v>
      </c>
      <c r="GG687" s="85">
        <f t="shared" si="768"/>
        <v>500</v>
      </c>
      <c r="GH687" s="101">
        <f t="shared" si="735"/>
        <v>0</v>
      </c>
      <c r="GI687" s="102">
        <f t="shared" si="736"/>
        <v>0</v>
      </c>
      <c r="GJ687" s="102">
        <f t="shared" si="737"/>
        <v>0</v>
      </c>
      <c r="GK687" s="79">
        <f>ROW()</f>
        <v>687</v>
      </c>
    </row>
    <row r="688" spans="1:193" s="12" customFormat="1" ht="50.1" customHeight="1">
      <c r="A688" s="17">
        <f>ROW()</f>
        <v>688</v>
      </c>
      <c r="B688" s="32">
        <f t="shared" si="769"/>
        <v>682</v>
      </c>
      <c r="C688" s="33">
        <f t="shared" si="770"/>
        <v>0</v>
      </c>
      <c r="D688" s="31"/>
      <c r="E688" s="390">
        <f t="shared" si="738"/>
        <v>500</v>
      </c>
      <c r="F688" s="107">
        <f t="shared" si="704"/>
        <v>0</v>
      </c>
      <c r="G688" s="3">
        <v>0</v>
      </c>
      <c r="H688" s="4">
        <v>0</v>
      </c>
      <c r="I688" s="63"/>
      <c r="J688" s="15"/>
      <c r="K688" s="13"/>
      <c r="L688" s="98">
        <f t="shared" si="705"/>
        <v>0</v>
      </c>
      <c r="M688" s="99">
        <f>M5</f>
        <v>0.94499999999999995</v>
      </c>
      <c r="N688" s="100"/>
      <c r="O688" s="110"/>
      <c r="P688" s="95">
        <f t="shared" si="706"/>
        <v>0</v>
      </c>
      <c r="Q688" s="15"/>
      <c r="R688" s="24">
        <f t="shared" si="739"/>
        <v>0</v>
      </c>
      <c r="S688" s="25">
        <v>0</v>
      </c>
      <c r="T688" s="63"/>
      <c r="U688" s="15"/>
      <c r="V688" s="13"/>
      <c r="W688" s="98">
        <f t="shared" si="707"/>
        <v>0</v>
      </c>
      <c r="X688" s="99">
        <f>X5</f>
        <v>0.97</v>
      </c>
      <c r="Y688" s="100"/>
      <c r="Z688" s="110"/>
      <c r="AA688" s="95">
        <f t="shared" si="708"/>
        <v>0</v>
      </c>
      <c r="AB688" s="15"/>
      <c r="AC688" s="24">
        <f t="shared" si="740"/>
        <v>0</v>
      </c>
      <c r="AD688" s="5">
        <v>0</v>
      </c>
      <c r="AE688" s="63"/>
      <c r="AF688" s="15"/>
      <c r="AG688" s="13"/>
      <c r="AH688" s="98">
        <f t="shared" si="709"/>
        <v>0</v>
      </c>
      <c r="AI688" s="99">
        <f>AI5</f>
        <v>0.95499999999999996</v>
      </c>
      <c r="AJ688" s="100"/>
      <c r="AK688" s="110"/>
      <c r="AL688" s="95">
        <f t="shared" si="710"/>
        <v>0</v>
      </c>
      <c r="AM688" s="15"/>
      <c r="AN688" s="24">
        <f t="shared" si="741"/>
        <v>0</v>
      </c>
      <c r="AO688" s="5">
        <v>0</v>
      </c>
      <c r="AP688" s="63"/>
      <c r="AQ688" s="15"/>
      <c r="AR688" s="13"/>
      <c r="AS688" s="98">
        <f t="shared" si="711"/>
        <v>0</v>
      </c>
      <c r="AT688" s="99">
        <f>AT5</f>
        <v>0.96</v>
      </c>
      <c r="AU688" s="100"/>
      <c r="AV688" s="110"/>
      <c r="AW688" s="95">
        <f t="shared" si="712"/>
        <v>0</v>
      </c>
      <c r="AX688" s="15"/>
      <c r="AY688" s="24">
        <f t="shared" si="742"/>
        <v>0</v>
      </c>
      <c r="AZ688" s="5">
        <v>0</v>
      </c>
      <c r="BA688" s="63"/>
      <c r="BB688" s="15"/>
      <c r="BC688" s="13"/>
      <c r="BD688" s="98">
        <f t="shared" si="713"/>
        <v>0</v>
      </c>
      <c r="BE688" s="99">
        <f>BE5</f>
        <v>0.98</v>
      </c>
      <c r="BF688" s="100"/>
      <c r="BG688" s="110"/>
      <c r="BH688" s="95">
        <f t="shared" si="714"/>
        <v>0</v>
      </c>
      <c r="BI688" s="15"/>
      <c r="BJ688" s="24">
        <f t="shared" si="743"/>
        <v>0</v>
      </c>
      <c r="BK688" s="5">
        <v>0</v>
      </c>
      <c r="BL688" s="63"/>
      <c r="BM688" s="15"/>
      <c r="BN688" s="13"/>
      <c r="BO688" s="98">
        <f t="shared" si="715"/>
        <v>0</v>
      </c>
      <c r="BP688" s="99">
        <f>BP5</f>
        <v>0.94499999999999995</v>
      </c>
      <c r="BQ688" s="100"/>
      <c r="BR688" s="110"/>
      <c r="BS688" s="95">
        <f t="shared" si="716"/>
        <v>0</v>
      </c>
      <c r="BT688" s="15"/>
      <c r="BU688" s="24">
        <f t="shared" si="744"/>
        <v>0</v>
      </c>
      <c r="BV688" s="5">
        <v>0</v>
      </c>
      <c r="BW688" s="63"/>
      <c r="BX688" s="15"/>
      <c r="BY688" s="13"/>
      <c r="BZ688" s="98">
        <f t="shared" si="717"/>
        <v>0</v>
      </c>
      <c r="CA688" s="99">
        <f>CA5</f>
        <v>1</v>
      </c>
      <c r="CB688" s="100"/>
      <c r="CC688" s="110"/>
      <c r="CD688" s="95">
        <f t="shared" si="718"/>
        <v>0</v>
      </c>
      <c r="CE688" s="15"/>
      <c r="CF688" s="24">
        <f t="shared" si="745"/>
        <v>0</v>
      </c>
      <c r="CG688" s="5">
        <v>0</v>
      </c>
      <c r="CH688" s="63"/>
      <c r="CI688" s="15"/>
      <c r="CJ688" s="13"/>
      <c r="CK688" s="98">
        <f t="shared" si="719"/>
        <v>0</v>
      </c>
      <c r="CL688" s="99">
        <f>CL5</f>
        <v>1</v>
      </c>
      <c r="CM688" s="100"/>
      <c r="CN688" s="110"/>
      <c r="CO688" s="95">
        <f t="shared" si="720"/>
        <v>0</v>
      </c>
      <c r="CP688" s="15"/>
      <c r="CQ688" s="24">
        <f t="shared" si="746"/>
        <v>0</v>
      </c>
      <c r="CR688" s="5">
        <v>0</v>
      </c>
      <c r="CS688" s="63"/>
      <c r="CT688" s="15"/>
      <c r="CU688" s="13"/>
      <c r="CV688" s="98">
        <f t="shared" si="721"/>
        <v>0</v>
      </c>
      <c r="CW688" s="99">
        <f>CW5</f>
        <v>1</v>
      </c>
      <c r="CX688" s="100"/>
      <c r="CY688" s="110"/>
      <c r="CZ688" s="95">
        <f t="shared" si="722"/>
        <v>0</v>
      </c>
      <c r="DA688" s="15"/>
      <c r="DB688" s="24">
        <f t="shared" si="747"/>
        <v>0</v>
      </c>
      <c r="DC688" s="5">
        <v>0</v>
      </c>
      <c r="DD688" s="63"/>
      <c r="DE688" s="15"/>
      <c r="DF688" s="13"/>
      <c r="DG688" s="98">
        <f t="shared" si="723"/>
        <v>0</v>
      </c>
      <c r="DH688" s="99">
        <f>DH5</f>
        <v>1</v>
      </c>
      <c r="DI688" s="100"/>
      <c r="DJ688" s="110"/>
      <c r="DK688" s="95">
        <f t="shared" si="724"/>
        <v>0</v>
      </c>
      <c r="DL688" s="15"/>
      <c r="DM688" s="24">
        <f t="shared" si="748"/>
        <v>0</v>
      </c>
      <c r="DN688" s="5">
        <v>0</v>
      </c>
      <c r="DO688" s="63"/>
      <c r="DP688" s="15"/>
      <c r="DQ688" s="13"/>
      <c r="DR688" s="98">
        <f t="shared" si="725"/>
        <v>0</v>
      </c>
      <c r="DS688" s="99">
        <f>DS5</f>
        <v>1</v>
      </c>
      <c r="DT688" s="100"/>
      <c r="DU688" s="110"/>
      <c r="DV688" s="95">
        <f t="shared" si="726"/>
        <v>0</v>
      </c>
      <c r="DW688" s="15"/>
      <c r="DX688" s="24">
        <f t="shared" si="749"/>
        <v>0</v>
      </c>
      <c r="DY688" s="5">
        <v>0</v>
      </c>
      <c r="DZ688" s="63"/>
      <c r="EA688" s="15"/>
      <c r="EB688" s="13"/>
      <c r="EC688" s="98">
        <f t="shared" si="727"/>
        <v>0</v>
      </c>
      <c r="ED688" s="99">
        <f>ED5</f>
        <v>1</v>
      </c>
      <c r="EE688" s="100"/>
      <c r="EF688" s="110"/>
      <c r="EG688" s="95">
        <f t="shared" si="728"/>
        <v>0</v>
      </c>
      <c r="EH688" s="15"/>
      <c r="EI688" s="24">
        <f t="shared" si="750"/>
        <v>0</v>
      </c>
      <c r="EJ688" s="5">
        <v>0</v>
      </c>
      <c r="EK688" s="63"/>
      <c r="EL688" s="15"/>
      <c r="EM688" s="13"/>
      <c r="EN688" s="98">
        <f t="shared" si="729"/>
        <v>0</v>
      </c>
      <c r="EO688" s="99">
        <f>EO5</f>
        <v>1</v>
      </c>
      <c r="EP688" s="100"/>
      <c r="EQ688" s="110"/>
      <c r="ER688" s="95">
        <f t="shared" si="730"/>
        <v>0</v>
      </c>
      <c r="ES688" s="15"/>
      <c r="ET688" s="24">
        <f t="shared" si="751"/>
        <v>0</v>
      </c>
      <c r="EU688" s="5">
        <v>0</v>
      </c>
      <c r="EV688" s="63"/>
      <c r="EW688" s="15"/>
      <c r="EX688" s="13"/>
      <c r="EY688" s="98">
        <f t="shared" si="731"/>
        <v>0</v>
      </c>
      <c r="EZ688" s="99">
        <f>EZ5</f>
        <v>1</v>
      </c>
      <c r="FA688" s="100"/>
      <c r="FB688" s="110"/>
      <c r="FC688" s="95">
        <f t="shared" si="732"/>
        <v>0</v>
      </c>
      <c r="FD688" s="15"/>
      <c r="FE688" s="24">
        <f t="shared" si="752"/>
        <v>0</v>
      </c>
      <c r="FF688" s="5">
        <v>0</v>
      </c>
      <c r="FG688" s="63"/>
      <c r="FH688" s="15"/>
      <c r="FI688" s="13"/>
      <c r="FJ688" s="98">
        <f t="shared" si="733"/>
        <v>0</v>
      </c>
      <c r="FK688" s="99">
        <f>FK5</f>
        <v>1</v>
      </c>
      <c r="FL688" s="100"/>
      <c r="FM688" s="110"/>
      <c r="FN688" s="95">
        <f t="shared" si="734"/>
        <v>0</v>
      </c>
      <c r="FO688" s="15"/>
      <c r="FP688" s="24">
        <f t="shared" si="753"/>
        <v>0</v>
      </c>
      <c r="FQ688" s="5">
        <v>0</v>
      </c>
      <c r="FR688" s="8">
        <v>0</v>
      </c>
      <c r="FS688" s="84">
        <f t="shared" si="754"/>
        <v>500</v>
      </c>
      <c r="FT688" s="85">
        <f t="shared" si="755"/>
        <v>500</v>
      </c>
      <c r="FU688" s="85">
        <f t="shared" si="756"/>
        <v>500</v>
      </c>
      <c r="FV688" s="85">
        <f t="shared" si="757"/>
        <v>500</v>
      </c>
      <c r="FW688" s="85">
        <f t="shared" si="758"/>
        <v>500</v>
      </c>
      <c r="FX688" s="85">
        <f t="shared" si="759"/>
        <v>500</v>
      </c>
      <c r="FY688" s="85">
        <f t="shared" si="760"/>
        <v>500</v>
      </c>
      <c r="FZ688" s="85">
        <f t="shared" si="761"/>
        <v>500</v>
      </c>
      <c r="GA688" s="85">
        <f t="shared" si="762"/>
        <v>500</v>
      </c>
      <c r="GB688" s="85">
        <f t="shared" si="763"/>
        <v>500</v>
      </c>
      <c r="GC688" s="85">
        <f t="shared" si="764"/>
        <v>500</v>
      </c>
      <c r="GD688" s="85">
        <f t="shared" si="765"/>
        <v>500</v>
      </c>
      <c r="GE688" s="85">
        <f t="shared" si="766"/>
        <v>500</v>
      </c>
      <c r="GF688" s="85">
        <f t="shared" si="767"/>
        <v>500</v>
      </c>
      <c r="GG688" s="85">
        <f t="shared" si="768"/>
        <v>500</v>
      </c>
      <c r="GH688" s="101">
        <f t="shared" si="735"/>
        <v>0</v>
      </c>
      <c r="GI688" s="102">
        <f t="shared" si="736"/>
        <v>0</v>
      </c>
      <c r="GJ688" s="102">
        <f t="shared" si="737"/>
        <v>0</v>
      </c>
      <c r="GK688" s="79">
        <f>ROW()</f>
        <v>688</v>
      </c>
    </row>
    <row r="689" spans="1:193" s="12" customFormat="1" ht="50.1" customHeight="1">
      <c r="A689" s="17">
        <f>ROW()</f>
        <v>689</v>
      </c>
      <c r="B689" s="32">
        <f t="shared" si="769"/>
        <v>683</v>
      </c>
      <c r="C689" s="33">
        <f t="shared" si="770"/>
        <v>0</v>
      </c>
      <c r="D689" s="31"/>
      <c r="E689" s="390">
        <f t="shared" si="738"/>
        <v>500</v>
      </c>
      <c r="F689" s="107">
        <f t="shared" si="704"/>
        <v>0</v>
      </c>
      <c r="G689" s="3">
        <v>0</v>
      </c>
      <c r="H689" s="4">
        <v>0</v>
      </c>
      <c r="I689" s="63"/>
      <c r="J689" s="15"/>
      <c r="K689" s="13"/>
      <c r="L689" s="98">
        <f t="shared" si="705"/>
        <v>0</v>
      </c>
      <c r="M689" s="99">
        <f>M5</f>
        <v>0.94499999999999995</v>
      </c>
      <c r="N689" s="100"/>
      <c r="O689" s="110"/>
      <c r="P689" s="95">
        <f t="shared" si="706"/>
        <v>0</v>
      </c>
      <c r="Q689" s="15"/>
      <c r="R689" s="24">
        <f t="shared" si="739"/>
        <v>0</v>
      </c>
      <c r="S689" s="25">
        <v>0</v>
      </c>
      <c r="T689" s="63"/>
      <c r="U689" s="15"/>
      <c r="V689" s="13"/>
      <c r="W689" s="98">
        <f t="shared" si="707"/>
        <v>0</v>
      </c>
      <c r="X689" s="99">
        <f>X5</f>
        <v>0.97</v>
      </c>
      <c r="Y689" s="100"/>
      <c r="Z689" s="110"/>
      <c r="AA689" s="95">
        <f t="shared" si="708"/>
        <v>0</v>
      </c>
      <c r="AB689" s="15"/>
      <c r="AC689" s="24">
        <f t="shared" si="740"/>
        <v>0</v>
      </c>
      <c r="AD689" s="5">
        <v>0</v>
      </c>
      <c r="AE689" s="63"/>
      <c r="AF689" s="15"/>
      <c r="AG689" s="13"/>
      <c r="AH689" s="98">
        <f t="shared" si="709"/>
        <v>0</v>
      </c>
      <c r="AI689" s="99">
        <f>AI5</f>
        <v>0.95499999999999996</v>
      </c>
      <c r="AJ689" s="100"/>
      <c r="AK689" s="110"/>
      <c r="AL689" s="95">
        <f t="shared" si="710"/>
        <v>0</v>
      </c>
      <c r="AM689" s="15"/>
      <c r="AN689" s="24">
        <f t="shared" si="741"/>
        <v>0</v>
      </c>
      <c r="AO689" s="5">
        <v>0</v>
      </c>
      <c r="AP689" s="63"/>
      <c r="AQ689" s="15"/>
      <c r="AR689" s="13"/>
      <c r="AS689" s="98">
        <f t="shared" si="711"/>
        <v>0</v>
      </c>
      <c r="AT689" s="99">
        <f>AT5</f>
        <v>0.96</v>
      </c>
      <c r="AU689" s="100"/>
      <c r="AV689" s="110"/>
      <c r="AW689" s="95">
        <f t="shared" si="712"/>
        <v>0</v>
      </c>
      <c r="AX689" s="15"/>
      <c r="AY689" s="24">
        <f t="shared" si="742"/>
        <v>0</v>
      </c>
      <c r="AZ689" s="5">
        <v>0</v>
      </c>
      <c r="BA689" s="63"/>
      <c r="BB689" s="15"/>
      <c r="BC689" s="13"/>
      <c r="BD689" s="98">
        <f t="shared" si="713"/>
        <v>0</v>
      </c>
      <c r="BE689" s="99">
        <f>BE5</f>
        <v>0.98</v>
      </c>
      <c r="BF689" s="100"/>
      <c r="BG689" s="110"/>
      <c r="BH689" s="95">
        <f t="shared" si="714"/>
        <v>0</v>
      </c>
      <c r="BI689" s="15"/>
      <c r="BJ689" s="24">
        <f t="shared" si="743"/>
        <v>0</v>
      </c>
      <c r="BK689" s="5">
        <v>0</v>
      </c>
      <c r="BL689" s="63"/>
      <c r="BM689" s="15"/>
      <c r="BN689" s="13"/>
      <c r="BO689" s="98">
        <f t="shared" si="715"/>
        <v>0</v>
      </c>
      <c r="BP689" s="99">
        <f>BP5</f>
        <v>0.94499999999999995</v>
      </c>
      <c r="BQ689" s="100"/>
      <c r="BR689" s="110"/>
      <c r="BS689" s="95">
        <f t="shared" si="716"/>
        <v>0</v>
      </c>
      <c r="BT689" s="15"/>
      <c r="BU689" s="24">
        <f t="shared" si="744"/>
        <v>0</v>
      </c>
      <c r="BV689" s="5">
        <v>0</v>
      </c>
      <c r="BW689" s="63"/>
      <c r="BX689" s="15"/>
      <c r="BY689" s="13"/>
      <c r="BZ689" s="98">
        <f t="shared" si="717"/>
        <v>0</v>
      </c>
      <c r="CA689" s="99">
        <f>CA5</f>
        <v>1</v>
      </c>
      <c r="CB689" s="100"/>
      <c r="CC689" s="110"/>
      <c r="CD689" s="95">
        <f t="shared" si="718"/>
        <v>0</v>
      </c>
      <c r="CE689" s="15"/>
      <c r="CF689" s="24">
        <f t="shared" si="745"/>
        <v>0</v>
      </c>
      <c r="CG689" s="5">
        <v>0</v>
      </c>
      <c r="CH689" s="63"/>
      <c r="CI689" s="15"/>
      <c r="CJ689" s="13"/>
      <c r="CK689" s="98">
        <f t="shared" si="719"/>
        <v>0</v>
      </c>
      <c r="CL689" s="99">
        <f>CL5</f>
        <v>1</v>
      </c>
      <c r="CM689" s="100"/>
      <c r="CN689" s="110"/>
      <c r="CO689" s="95">
        <f t="shared" si="720"/>
        <v>0</v>
      </c>
      <c r="CP689" s="15"/>
      <c r="CQ689" s="24">
        <f t="shared" si="746"/>
        <v>0</v>
      </c>
      <c r="CR689" s="5">
        <v>0</v>
      </c>
      <c r="CS689" s="63"/>
      <c r="CT689" s="15"/>
      <c r="CU689" s="13"/>
      <c r="CV689" s="98">
        <f t="shared" si="721"/>
        <v>0</v>
      </c>
      <c r="CW689" s="99">
        <f>CW5</f>
        <v>1</v>
      </c>
      <c r="CX689" s="100"/>
      <c r="CY689" s="110"/>
      <c r="CZ689" s="95">
        <f t="shared" si="722"/>
        <v>0</v>
      </c>
      <c r="DA689" s="15"/>
      <c r="DB689" s="24">
        <f t="shared" si="747"/>
        <v>0</v>
      </c>
      <c r="DC689" s="5">
        <v>0</v>
      </c>
      <c r="DD689" s="63"/>
      <c r="DE689" s="15"/>
      <c r="DF689" s="13"/>
      <c r="DG689" s="98">
        <f t="shared" si="723"/>
        <v>0</v>
      </c>
      <c r="DH689" s="99">
        <f>DH5</f>
        <v>1</v>
      </c>
      <c r="DI689" s="100"/>
      <c r="DJ689" s="110"/>
      <c r="DK689" s="95">
        <f t="shared" si="724"/>
        <v>0</v>
      </c>
      <c r="DL689" s="15"/>
      <c r="DM689" s="24">
        <f t="shared" si="748"/>
        <v>0</v>
      </c>
      <c r="DN689" s="5">
        <v>0</v>
      </c>
      <c r="DO689" s="63"/>
      <c r="DP689" s="15"/>
      <c r="DQ689" s="13"/>
      <c r="DR689" s="98">
        <f t="shared" si="725"/>
        <v>0</v>
      </c>
      <c r="DS689" s="99">
        <f>DS5</f>
        <v>1</v>
      </c>
      <c r="DT689" s="100"/>
      <c r="DU689" s="110"/>
      <c r="DV689" s="95">
        <f t="shared" si="726"/>
        <v>0</v>
      </c>
      <c r="DW689" s="15"/>
      <c r="DX689" s="24">
        <f t="shared" si="749"/>
        <v>0</v>
      </c>
      <c r="DY689" s="5">
        <v>0</v>
      </c>
      <c r="DZ689" s="63"/>
      <c r="EA689" s="15"/>
      <c r="EB689" s="13"/>
      <c r="EC689" s="98">
        <f t="shared" si="727"/>
        <v>0</v>
      </c>
      <c r="ED689" s="99">
        <f>ED5</f>
        <v>1</v>
      </c>
      <c r="EE689" s="100"/>
      <c r="EF689" s="110"/>
      <c r="EG689" s="95">
        <f t="shared" si="728"/>
        <v>0</v>
      </c>
      <c r="EH689" s="15"/>
      <c r="EI689" s="24">
        <f t="shared" si="750"/>
        <v>0</v>
      </c>
      <c r="EJ689" s="5">
        <v>0</v>
      </c>
      <c r="EK689" s="63"/>
      <c r="EL689" s="15"/>
      <c r="EM689" s="13"/>
      <c r="EN689" s="98">
        <f t="shared" si="729"/>
        <v>0</v>
      </c>
      <c r="EO689" s="99">
        <f>EO5</f>
        <v>1</v>
      </c>
      <c r="EP689" s="100"/>
      <c r="EQ689" s="110"/>
      <c r="ER689" s="95">
        <f t="shared" si="730"/>
        <v>0</v>
      </c>
      <c r="ES689" s="15"/>
      <c r="ET689" s="24">
        <f t="shared" si="751"/>
        <v>0</v>
      </c>
      <c r="EU689" s="5">
        <v>0</v>
      </c>
      <c r="EV689" s="63"/>
      <c r="EW689" s="15"/>
      <c r="EX689" s="13"/>
      <c r="EY689" s="98">
        <f t="shared" si="731"/>
        <v>0</v>
      </c>
      <c r="EZ689" s="99">
        <f>EZ5</f>
        <v>1</v>
      </c>
      <c r="FA689" s="100"/>
      <c r="FB689" s="110"/>
      <c r="FC689" s="95">
        <f t="shared" si="732"/>
        <v>0</v>
      </c>
      <c r="FD689" s="15"/>
      <c r="FE689" s="24">
        <f t="shared" si="752"/>
        <v>0</v>
      </c>
      <c r="FF689" s="5">
        <v>0</v>
      </c>
      <c r="FG689" s="63"/>
      <c r="FH689" s="15"/>
      <c r="FI689" s="13"/>
      <c r="FJ689" s="98">
        <f t="shared" si="733"/>
        <v>0</v>
      </c>
      <c r="FK689" s="99">
        <f>FK5</f>
        <v>1</v>
      </c>
      <c r="FL689" s="100"/>
      <c r="FM689" s="110"/>
      <c r="FN689" s="95">
        <f t="shared" si="734"/>
        <v>0</v>
      </c>
      <c r="FO689" s="15"/>
      <c r="FP689" s="24">
        <f t="shared" si="753"/>
        <v>0</v>
      </c>
      <c r="FQ689" s="5">
        <v>0</v>
      </c>
      <c r="FR689" s="8">
        <v>0</v>
      </c>
      <c r="FS689" s="84">
        <f t="shared" si="754"/>
        <v>500</v>
      </c>
      <c r="FT689" s="85">
        <f t="shared" si="755"/>
        <v>500</v>
      </c>
      <c r="FU689" s="85">
        <f t="shared" si="756"/>
        <v>500</v>
      </c>
      <c r="FV689" s="85">
        <f t="shared" si="757"/>
        <v>500</v>
      </c>
      <c r="FW689" s="85">
        <f t="shared" si="758"/>
        <v>500</v>
      </c>
      <c r="FX689" s="85">
        <f t="shared" si="759"/>
        <v>500</v>
      </c>
      <c r="FY689" s="85">
        <f t="shared" si="760"/>
        <v>500</v>
      </c>
      <c r="FZ689" s="85">
        <f t="shared" si="761"/>
        <v>500</v>
      </c>
      <c r="GA689" s="85">
        <f t="shared" si="762"/>
        <v>500</v>
      </c>
      <c r="GB689" s="85">
        <f t="shared" si="763"/>
        <v>500</v>
      </c>
      <c r="GC689" s="85">
        <f t="shared" si="764"/>
        <v>500</v>
      </c>
      <c r="GD689" s="85">
        <f t="shared" si="765"/>
        <v>500</v>
      </c>
      <c r="GE689" s="85">
        <f t="shared" si="766"/>
        <v>500</v>
      </c>
      <c r="GF689" s="85">
        <f t="shared" si="767"/>
        <v>500</v>
      </c>
      <c r="GG689" s="85">
        <f t="shared" si="768"/>
        <v>500</v>
      </c>
      <c r="GH689" s="101">
        <f t="shared" si="735"/>
        <v>0</v>
      </c>
      <c r="GI689" s="102">
        <f t="shared" si="736"/>
        <v>0</v>
      </c>
      <c r="GJ689" s="102">
        <f t="shared" si="737"/>
        <v>0</v>
      </c>
      <c r="GK689" s="79">
        <f>ROW()</f>
        <v>689</v>
      </c>
    </row>
    <row r="690" spans="1:193" s="12" customFormat="1" ht="50.1" customHeight="1">
      <c r="A690" s="17">
        <f>ROW()</f>
        <v>690</v>
      </c>
      <c r="B690" s="32">
        <f t="shared" si="769"/>
        <v>684</v>
      </c>
      <c r="C690" s="33">
        <f t="shared" si="770"/>
        <v>0</v>
      </c>
      <c r="D690" s="31"/>
      <c r="E690" s="390">
        <f t="shared" si="738"/>
        <v>500</v>
      </c>
      <c r="F690" s="107">
        <f t="shared" si="704"/>
        <v>0</v>
      </c>
      <c r="G690" s="3">
        <v>0</v>
      </c>
      <c r="H690" s="4">
        <v>0</v>
      </c>
      <c r="I690" s="63"/>
      <c r="J690" s="15"/>
      <c r="K690" s="13"/>
      <c r="L690" s="98">
        <f t="shared" si="705"/>
        <v>0</v>
      </c>
      <c r="M690" s="99">
        <f>M5</f>
        <v>0.94499999999999995</v>
      </c>
      <c r="N690" s="100"/>
      <c r="O690" s="110"/>
      <c r="P690" s="95">
        <f t="shared" si="706"/>
        <v>0</v>
      </c>
      <c r="Q690" s="15"/>
      <c r="R690" s="24">
        <f t="shared" si="739"/>
        <v>0</v>
      </c>
      <c r="S690" s="25">
        <v>0</v>
      </c>
      <c r="T690" s="63"/>
      <c r="U690" s="15"/>
      <c r="V690" s="13"/>
      <c r="W690" s="98">
        <f t="shared" si="707"/>
        <v>0</v>
      </c>
      <c r="X690" s="99">
        <f>X5</f>
        <v>0.97</v>
      </c>
      <c r="Y690" s="100"/>
      <c r="Z690" s="110"/>
      <c r="AA690" s="95">
        <f t="shared" si="708"/>
        <v>0</v>
      </c>
      <c r="AB690" s="15"/>
      <c r="AC690" s="24">
        <f t="shared" si="740"/>
        <v>0</v>
      </c>
      <c r="AD690" s="5">
        <v>0</v>
      </c>
      <c r="AE690" s="63"/>
      <c r="AF690" s="15"/>
      <c r="AG690" s="13"/>
      <c r="AH690" s="98">
        <f t="shared" si="709"/>
        <v>0</v>
      </c>
      <c r="AI690" s="99">
        <f>AI5</f>
        <v>0.95499999999999996</v>
      </c>
      <c r="AJ690" s="100"/>
      <c r="AK690" s="110"/>
      <c r="AL690" s="95">
        <f t="shared" si="710"/>
        <v>0</v>
      </c>
      <c r="AM690" s="15"/>
      <c r="AN690" s="24">
        <f t="shared" si="741"/>
        <v>0</v>
      </c>
      <c r="AO690" s="5">
        <v>0</v>
      </c>
      <c r="AP690" s="63"/>
      <c r="AQ690" s="15"/>
      <c r="AR690" s="13"/>
      <c r="AS690" s="98">
        <f t="shared" si="711"/>
        <v>0</v>
      </c>
      <c r="AT690" s="99">
        <f>AT5</f>
        <v>0.96</v>
      </c>
      <c r="AU690" s="100"/>
      <c r="AV690" s="110"/>
      <c r="AW690" s="95">
        <f t="shared" si="712"/>
        <v>0</v>
      </c>
      <c r="AX690" s="15"/>
      <c r="AY690" s="24">
        <f t="shared" si="742"/>
        <v>0</v>
      </c>
      <c r="AZ690" s="5">
        <v>0</v>
      </c>
      <c r="BA690" s="63"/>
      <c r="BB690" s="15"/>
      <c r="BC690" s="13"/>
      <c r="BD690" s="98">
        <f t="shared" si="713"/>
        <v>0</v>
      </c>
      <c r="BE690" s="99">
        <f>BE5</f>
        <v>0.98</v>
      </c>
      <c r="BF690" s="100"/>
      <c r="BG690" s="110"/>
      <c r="BH690" s="95">
        <f t="shared" si="714"/>
        <v>0</v>
      </c>
      <c r="BI690" s="15"/>
      <c r="BJ690" s="24">
        <f t="shared" si="743"/>
        <v>0</v>
      </c>
      <c r="BK690" s="5">
        <v>0</v>
      </c>
      <c r="BL690" s="63"/>
      <c r="BM690" s="15"/>
      <c r="BN690" s="13"/>
      <c r="BO690" s="98">
        <f t="shared" si="715"/>
        <v>0</v>
      </c>
      <c r="BP690" s="99">
        <f>BP5</f>
        <v>0.94499999999999995</v>
      </c>
      <c r="BQ690" s="100"/>
      <c r="BR690" s="110"/>
      <c r="BS690" s="95">
        <f t="shared" si="716"/>
        <v>0</v>
      </c>
      <c r="BT690" s="15"/>
      <c r="BU690" s="24">
        <f t="shared" si="744"/>
        <v>0</v>
      </c>
      <c r="BV690" s="5">
        <v>0</v>
      </c>
      <c r="BW690" s="63"/>
      <c r="BX690" s="15"/>
      <c r="BY690" s="13"/>
      <c r="BZ690" s="98">
        <f t="shared" si="717"/>
        <v>0</v>
      </c>
      <c r="CA690" s="99">
        <f>CA5</f>
        <v>1</v>
      </c>
      <c r="CB690" s="100"/>
      <c r="CC690" s="110"/>
      <c r="CD690" s="95">
        <f t="shared" si="718"/>
        <v>0</v>
      </c>
      <c r="CE690" s="15"/>
      <c r="CF690" s="24">
        <f t="shared" si="745"/>
        <v>0</v>
      </c>
      <c r="CG690" s="5">
        <v>0</v>
      </c>
      <c r="CH690" s="63"/>
      <c r="CI690" s="15"/>
      <c r="CJ690" s="13"/>
      <c r="CK690" s="98">
        <f t="shared" si="719"/>
        <v>0</v>
      </c>
      <c r="CL690" s="99">
        <f>CL5</f>
        <v>1</v>
      </c>
      <c r="CM690" s="100"/>
      <c r="CN690" s="110"/>
      <c r="CO690" s="95">
        <f t="shared" si="720"/>
        <v>0</v>
      </c>
      <c r="CP690" s="15"/>
      <c r="CQ690" s="24">
        <f t="shared" si="746"/>
        <v>0</v>
      </c>
      <c r="CR690" s="5">
        <v>0</v>
      </c>
      <c r="CS690" s="63"/>
      <c r="CT690" s="15"/>
      <c r="CU690" s="13"/>
      <c r="CV690" s="98">
        <f t="shared" si="721"/>
        <v>0</v>
      </c>
      <c r="CW690" s="99">
        <f>CW5</f>
        <v>1</v>
      </c>
      <c r="CX690" s="100"/>
      <c r="CY690" s="110"/>
      <c r="CZ690" s="95">
        <f t="shared" si="722"/>
        <v>0</v>
      </c>
      <c r="DA690" s="15"/>
      <c r="DB690" s="24">
        <f t="shared" si="747"/>
        <v>0</v>
      </c>
      <c r="DC690" s="5">
        <v>0</v>
      </c>
      <c r="DD690" s="63"/>
      <c r="DE690" s="15"/>
      <c r="DF690" s="13"/>
      <c r="DG690" s="98">
        <f t="shared" si="723"/>
        <v>0</v>
      </c>
      <c r="DH690" s="99">
        <f>DH5</f>
        <v>1</v>
      </c>
      <c r="DI690" s="100"/>
      <c r="DJ690" s="110"/>
      <c r="DK690" s="95">
        <f t="shared" si="724"/>
        <v>0</v>
      </c>
      <c r="DL690" s="15"/>
      <c r="DM690" s="24">
        <f t="shared" si="748"/>
        <v>0</v>
      </c>
      <c r="DN690" s="5">
        <v>0</v>
      </c>
      <c r="DO690" s="63"/>
      <c r="DP690" s="15"/>
      <c r="DQ690" s="13"/>
      <c r="DR690" s="98">
        <f t="shared" si="725"/>
        <v>0</v>
      </c>
      <c r="DS690" s="99">
        <f>DS5</f>
        <v>1</v>
      </c>
      <c r="DT690" s="100"/>
      <c r="DU690" s="110"/>
      <c r="DV690" s="95">
        <f t="shared" si="726"/>
        <v>0</v>
      </c>
      <c r="DW690" s="15"/>
      <c r="DX690" s="24">
        <f t="shared" si="749"/>
        <v>0</v>
      </c>
      <c r="DY690" s="5">
        <v>0</v>
      </c>
      <c r="DZ690" s="63"/>
      <c r="EA690" s="15"/>
      <c r="EB690" s="13"/>
      <c r="EC690" s="98">
        <f t="shared" si="727"/>
        <v>0</v>
      </c>
      <c r="ED690" s="99">
        <f>ED5</f>
        <v>1</v>
      </c>
      <c r="EE690" s="100"/>
      <c r="EF690" s="110"/>
      <c r="EG690" s="95">
        <f t="shared" si="728"/>
        <v>0</v>
      </c>
      <c r="EH690" s="15"/>
      <c r="EI690" s="24">
        <f t="shared" si="750"/>
        <v>0</v>
      </c>
      <c r="EJ690" s="5">
        <v>0</v>
      </c>
      <c r="EK690" s="63"/>
      <c r="EL690" s="15"/>
      <c r="EM690" s="13"/>
      <c r="EN690" s="98">
        <f t="shared" si="729"/>
        <v>0</v>
      </c>
      <c r="EO690" s="99">
        <f>EO5</f>
        <v>1</v>
      </c>
      <c r="EP690" s="100"/>
      <c r="EQ690" s="110"/>
      <c r="ER690" s="95">
        <f t="shared" si="730"/>
        <v>0</v>
      </c>
      <c r="ES690" s="15"/>
      <c r="ET690" s="24">
        <f t="shared" si="751"/>
        <v>0</v>
      </c>
      <c r="EU690" s="5">
        <v>0</v>
      </c>
      <c r="EV690" s="63"/>
      <c r="EW690" s="15"/>
      <c r="EX690" s="13"/>
      <c r="EY690" s="98">
        <f t="shared" si="731"/>
        <v>0</v>
      </c>
      <c r="EZ690" s="99">
        <f>EZ5</f>
        <v>1</v>
      </c>
      <c r="FA690" s="100"/>
      <c r="FB690" s="110"/>
      <c r="FC690" s="95">
        <f t="shared" si="732"/>
        <v>0</v>
      </c>
      <c r="FD690" s="15"/>
      <c r="FE690" s="24">
        <f t="shared" si="752"/>
        <v>0</v>
      </c>
      <c r="FF690" s="5">
        <v>0</v>
      </c>
      <c r="FG690" s="63"/>
      <c r="FH690" s="15"/>
      <c r="FI690" s="13"/>
      <c r="FJ690" s="98">
        <f t="shared" si="733"/>
        <v>0</v>
      </c>
      <c r="FK690" s="99">
        <f>FK5</f>
        <v>1</v>
      </c>
      <c r="FL690" s="100"/>
      <c r="FM690" s="110"/>
      <c r="FN690" s="95">
        <f t="shared" si="734"/>
        <v>0</v>
      </c>
      <c r="FO690" s="15"/>
      <c r="FP690" s="24">
        <f t="shared" si="753"/>
        <v>0</v>
      </c>
      <c r="FQ690" s="5">
        <v>0</v>
      </c>
      <c r="FR690" s="8">
        <v>0</v>
      </c>
      <c r="FS690" s="84">
        <f t="shared" si="754"/>
        <v>500</v>
      </c>
      <c r="FT690" s="85">
        <f t="shared" si="755"/>
        <v>500</v>
      </c>
      <c r="FU690" s="85">
        <f t="shared" si="756"/>
        <v>500</v>
      </c>
      <c r="FV690" s="85">
        <f t="shared" si="757"/>
        <v>500</v>
      </c>
      <c r="FW690" s="85">
        <f t="shared" si="758"/>
        <v>500</v>
      </c>
      <c r="FX690" s="85">
        <f t="shared" si="759"/>
        <v>500</v>
      </c>
      <c r="FY690" s="85">
        <f t="shared" si="760"/>
        <v>500</v>
      </c>
      <c r="FZ690" s="85">
        <f t="shared" si="761"/>
        <v>500</v>
      </c>
      <c r="GA690" s="85">
        <f t="shared" si="762"/>
        <v>500</v>
      </c>
      <c r="GB690" s="85">
        <f t="shared" si="763"/>
        <v>500</v>
      </c>
      <c r="GC690" s="85">
        <f t="shared" si="764"/>
        <v>500</v>
      </c>
      <c r="GD690" s="85">
        <f t="shared" si="765"/>
        <v>500</v>
      </c>
      <c r="GE690" s="85">
        <f t="shared" si="766"/>
        <v>500</v>
      </c>
      <c r="GF690" s="85">
        <f t="shared" si="767"/>
        <v>500</v>
      </c>
      <c r="GG690" s="85">
        <f t="shared" si="768"/>
        <v>500</v>
      </c>
      <c r="GH690" s="101">
        <f t="shared" si="735"/>
        <v>0</v>
      </c>
      <c r="GI690" s="102">
        <f t="shared" si="736"/>
        <v>0</v>
      </c>
      <c r="GJ690" s="102">
        <f t="shared" si="737"/>
        <v>0</v>
      </c>
      <c r="GK690" s="79">
        <f>ROW()</f>
        <v>690</v>
      </c>
    </row>
    <row r="691" spans="1:193" s="12" customFormat="1" ht="50.1" customHeight="1">
      <c r="A691" s="17">
        <f>ROW()</f>
        <v>691</v>
      </c>
      <c r="B691" s="32">
        <f t="shared" si="769"/>
        <v>685</v>
      </c>
      <c r="C691" s="33">
        <f t="shared" si="770"/>
        <v>0</v>
      </c>
      <c r="D691" s="31"/>
      <c r="E691" s="390">
        <f t="shared" si="738"/>
        <v>500</v>
      </c>
      <c r="F691" s="107">
        <f t="shared" si="704"/>
        <v>0</v>
      </c>
      <c r="G691" s="3">
        <v>0</v>
      </c>
      <c r="H691" s="4">
        <v>0</v>
      </c>
      <c r="I691" s="63"/>
      <c r="J691" s="15"/>
      <c r="K691" s="13"/>
      <c r="L691" s="98">
        <f t="shared" si="705"/>
        <v>0</v>
      </c>
      <c r="M691" s="99">
        <f>M5</f>
        <v>0.94499999999999995</v>
      </c>
      <c r="N691" s="100"/>
      <c r="O691" s="110"/>
      <c r="P691" s="95">
        <f t="shared" si="706"/>
        <v>0</v>
      </c>
      <c r="Q691" s="15"/>
      <c r="R691" s="24">
        <f t="shared" si="739"/>
        <v>0</v>
      </c>
      <c r="S691" s="25">
        <v>0</v>
      </c>
      <c r="T691" s="63"/>
      <c r="U691" s="15"/>
      <c r="V691" s="13"/>
      <c r="W691" s="98">
        <f t="shared" si="707"/>
        <v>0</v>
      </c>
      <c r="X691" s="99">
        <f>X5</f>
        <v>0.97</v>
      </c>
      <c r="Y691" s="100"/>
      <c r="Z691" s="110"/>
      <c r="AA691" s="95">
        <f t="shared" si="708"/>
        <v>0</v>
      </c>
      <c r="AB691" s="15"/>
      <c r="AC691" s="24">
        <f t="shared" si="740"/>
        <v>0</v>
      </c>
      <c r="AD691" s="5">
        <v>0</v>
      </c>
      <c r="AE691" s="63"/>
      <c r="AF691" s="15"/>
      <c r="AG691" s="13"/>
      <c r="AH691" s="98">
        <f t="shared" si="709"/>
        <v>0</v>
      </c>
      <c r="AI691" s="99">
        <f>AI5</f>
        <v>0.95499999999999996</v>
      </c>
      <c r="AJ691" s="100"/>
      <c r="AK691" s="110"/>
      <c r="AL691" s="95">
        <f t="shared" si="710"/>
        <v>0</v>
      </c>
      <c r="AM691" s="15"/>
      <c r="AN691" s="24">
        <f t="shared" si="741"/>
        <v>0</v>
      </c>
      <c r="AO691" s="5">
        <v>0</v>
      </c>
      <c r="AP691" s="63"/>
      <c r="AQ691" s="15"/>
      <c r="AR691" s="13"/>
      <c r="AS691" s="98">
        <f t="shared" si="711"/>
        <v>0</v>
      </c>
      <c r="AT691" s="99">
        <f>AT5</f>
        <v>0.96</v>
      </c>
      <c r="AU691" s="100"/>
      <c r="AV691" s="110"/>
      <c r="AW691" s="95">
        <f t="shared" si="712"/>
        <v>0</v>
      </c>
      <c r="AX691" s="15"/>
      <c r="AY691" s="24">
        <f t="shared" si="742"/>
        <v>0</v>
      </c>
      <c r="AZ691" s="5">
        <v>0</v>
      </c>
      <c r="BA691" s="63"/>
      <c r="BB691" s="15"/>
      <c r="BC691" s="13"/>
      <c r="BD691" s="98">
        <f t="shared" si="713"/>
        <v>0</v>
      </c>
      <c r="BE691" s="99">
        <f>BE5</f>
        <v>0.98</v>
      </c>
      <c r="BF691" s="100"/>
      <c r="BG691" s="110"/>
      <c r="BH691" s="95">
        <f t="shared" si="714"/>
        <v>0</v>
      </c>
      <c r="BI691" s="15"/>
      <c r="BJ691" s="24">
        <f t="shared" si="743"/>
        <v>0</v>
      </c>
      <c r="BK691" s="5">
        <v>0</v>
      </c>
      <c r="BL691" s="63"/>
      <c r="BM691" s="15"/>
      <c r="BN691" s="13"/>
      <c r="BO691" s="98">
        <f t="shared" si="715"/>
        <v>0</v>
      </c>
      <c r="BP691" s="99">
        <f>BP5</f>
        <v>0.94499999999999995</v>
      </c>
      <c r="BQ691" s="100"/>
      <c r="BR691" s="110"/>
      <c r="BS691" s="95">
        <f t="shared" si="716"/>
        <v>0</v>
      </c>
      <c r="BT691" s="15"/>
      <c r="BU691" s="24">
        <f t="shared" si="744"/>
        <v>0</v>
      </c>
      <c r="BV691" s="5">
        <v>0</v>
      </c>
      <c r="BW691" s="63"/>
      <c r="BX691" s="15"/>
      <c r="BY691" s="13"/>
      <c r="BZ691" s="98">
        <f t="shared" si="717"/>
        <v>0</v>
      </c>
      <c r="CA691" s="99">
        <f>CA5</f>
        <v>1</v>
      </c>
      <c r="CB691" s="100"/>
      <c r="CC691" s="110"/>
      <c r="CD691" s="95">
        <f t="shared" si="718"/>
        <v>0</v>
      </c>
      <c r="CE691" s="15"/>
      <c r="CF691" s="24">
        <f t="shared" si="745"/>
        <v>0</v>
      </c>
      <c r="CG691" s="5">
        <v>0</v>
      </c>
      <c r="CH691" s="63"/>
      <c r="CI691" s="15"/>
      <c r="CJ691" s="13"/>
      <c r="CK691" s="98">
        <f t="shared" si="719"/>
        <v>0</v>
      </c>
      <c r="CL691" s="99">
        <f>CL5</f>
        <v>1</v>
      </c>
      <c r="CM691" s="100"/>
      <c r="CN691" s="110"/>
      <c r="CO691" s="95">
        <f t="shared" si="720"/>
        <v>0</v>
      </c>
      <c r="CP691" s="15"/>
      <c r="CQ691" s="24">
        <f t="shared" si="746"/>
        <v>0</v>
      </c>
      <c r="CR691" s="5">
        <v>0</v>
      </c>
      <c r="CS691" s="63"/>
      <c r="CT691" s="15"/>
      <c r="CU691" s="13"/>
      <c r="CV691" s="98">
        <f t="shared" si="721"/>
        <v>0</v>
      </c>
      <c r="CW691" s="99">
        <f>CW5</f>
        <v>1</v>
      </c>
      <c r="CX691" s="100"/>
      <c r="CY691" s="110"/>
      <c r="CZ691" s="95">
        <f t="shared" si="722"/>
        <v>0</v>
      </c>
      <c r="DA691" s="15"/>
      <c r="DB691" s="24">
        <f t="shared" si="747"/>
        <v>0</v>
      </c>
      <c r="DC691" s="5">
        <v>0</v>
      </c>
      <c r="DD691" s="63"/>
      <c r="DE691" s="15"/>
      <c r="DF691" s="13"/>
      <c r="DG691" s="98">
        <f t="shared" si="723"/>
        <v>0</v>
      </c>
      <c r="DH691" s="99">
        <f>DH5</f>
        <v>1</v>
      </c>
      <c r="DI691" s="100"/>
      <c r="DJ691" s="110"/>
      <c r="DK691" s="95">
        <f t="shared" si="724"/>
        <v>0</v>
      </c>
      <c r="DL691" s="15"/>
      <c r="DM691" s="24">
        <f t="shared" si="748"/>
        <v>0</v>
      </c>
      <c r="DN691" s="5">
        <v>0</v>
      </c>
      <c r="DO691" s="63"/>
      <c r="DP691" s="15"/>
      <c r="DQ691" s="13"/>
      <c r="DR691" s="98">
        <f t="shared" si="725"/>
        <v>0</v>
      </c>
      <c r="DS691" s="99">
        <f>DS5</f>
        <v>1</v>
      </c>
      <c r="DT691" s="100"/>
      <c r="DU691" s="110"/>
      <c r="DV691" s="95">
        <f t="shared" si="726"/>
        <v>0</v>
      </c>
      <c r="DW691" s="15"/>
      <c r="DX691" s="24">
        <f t="shared" si="749"/>
        <v>0</v>
      </c>
      <c r="DY691" s="5">
        <v>0</v>
      </c>
      <c r="DZ691" s="63"/>
      <c r="EA691" s="15"/>
      <c r="EB691" s="13"/>
      <c r="EC691" s="98">
        <f t="shared" si="727"/>
        <v>0</v>
      </c>
      <c r="ED691" s="99">
        <f>ED5</f>
        <v>1</v>
      </c>
      <c r="EE691" s="100"/>
      <c r="EF691" s="110"/>
      <c r="EG691" s="95">
        <f t="shared" si="728"/>
        <v>0</v>
      </c>
      <c r="EH691" s="15"/>
      <c r="EI691" s="24">
        <f t="shared" si="750"/>
        <v>0</v>
      </c>
      <c r="EJ691" s="5">
        <v>0</v>
      </c>
      <c r="EK691" s="63"/>
      <c r="EL691" s="15"/>
      <c r="EM691" s="13"/>
      <c r="EN691" s="98">
        <f t="shared" si="729"/>
        <v>0</v>
      </c>
      <c r="EO691" s="99">
        <f>EO5</f>
        <v>1</v>
      </c>
      <c r="EP691" s="100"/>
      <c r="EQ691" s="110"/>
      <c r="ER691" s="95">
        <f t="shared" si="730"/>
        <v>0</v>
      </c>
      <c r="ES691" s="15"/>
      <c r="ET691" s="24">
        <f t="shared" si="751"/>
        <v>0</v>
      </c>
      <c r="EU691" s="5">
        <v>0</v>
      </c>
      <c r="EV691" s="63"/>
      <c r="EW691" s="15"/>
      <c r="EX691" s="13"/>
      <c r="EY691" s="98">
        <f t="shared" si="731"/>
        <v>0</v>
      </c>
      <c r="EZ691" s="99">
        <f>EZ5</f>
        <v>1</v>
      </c>
      <c r="FA691" s="100"/>
      <c r="FB691" s="110"/>
      <c r="FC691" s="95">
        <f t="shared" si="732"/>
        <v>0</v>
      </c>
      <c r="FD691" s="15"/>
      <c r="FE691" s="24">
        <f t="shared" si="752"/>
        <v>0</v>
      </c>
      <c r="FF691" s="5">
        <v>0</v>
      </c>
      <c r="FG691" s="63"/>
      <c r="FH691" s="15"/>
      <c r="FI691" s="13"/>
      <c r="FJ691" s="98">
        <f t="shared" si="733"/>
        <v>0</v>
      </c>
      <c r="FK691" s="99">
        <f>FK5</f>
        <v>1</v>
      </c>
      <c r="FL691" s="100"/>
      <c r="FM691" s="110"/>
      <c r="FN691" s="95">
        <f t="shared" si="734"/>
        <v>0</v>
      </c>
      <c r="FO691" s="15"/>
      <c r="FP691" s="24">
        <f t="shared" si="753"/>
        <v>0</v>
      </c>
      <c r="FQ691" s="5">
        <v>0</v>
      </c>
      <c r="FR691" s="8">
        <v>0</v>
      </c>
      <c r="FS691" s="84">
        <f t="shared" si="754"/>
        <v>500</v>
      </c>
      <c r="FT691" s="85">
        <f t="shared" si="755"/>
        <v>500</v>
      </c>
      <c r="FU691" s="85">
        <f t="shared" si="756"/>
        <v>500</v>
      </c>
      <c r="FV691" s="85">
        <f t="shared" si="757"/>
        <v>500</v>
      </c>
      <c r="FW691" s="85">
        <f t="shared" si="758"/>
        <v>500</v>
      </c>
      <c r="FX691" s="85">
        <f t="shared" si="759"/>
        <v>500</v>
      </c>
      <c r="FY691" s="85">
        <f t="shared" si="760"/>
        <v>500</v>
      </c>
      <c r="FZ691" s="85">
        <f t="shared" si="761"/>
        <v>500</v>
      </c>
      <c r="GA691" s="85">
        <f t="shared" si="762"/>
        <v>500</v>
      </c>
      <c r="GB691" s="85">
        <f t="shared" si="763"/>
        <v>500</v>
      </c>
      <c r="GC691" s="85">
        <f t="shared" si="764"/>
        <v>500</v>
      </c>
      <c r="GD691" s="85">
        <f t="shared" si="765"/>
        <v>500</v>
      </c>
      <c r="GE691" s="85">
        <f t="shared" si="766"/>
        <v>500</v>
      </c>
      <c r="GF691" s="85">
        <f t="shared" si="767"/>
        <v>500</v>
      </c>
      <c r="GG691" s="85">
        <f t="shared" si="768"/>
        <v>500</v>
      </c>
      <c r="GH691" s="101">
        <f t="shared" si="735"/>
        <v>0</v>
      </c>
      <c r="GI691" s="102">
        <f t="shared" si="736"/>
        <v>0</v>
      </c>
      <c r="GJ691" s="102">
        <f t="shared" si="737"/>
        <v>0</v>
      </c>
      <c r="GK691" s="79">
        <f>ROW()</f>
        <v>691</v>
      </c>
    </row>
    <row r="692" spans="1:193" s="12" customFormat="1" ht="50.1" customHeight="1">
      <c r="A692" s="17">
        <f>ROW()</f>
        <v>692</v>
      </c>
      <c r="B692" s="32">
        <f t="shared" si="769"/>
        <v>686</v>
      </c>
      <c r="C692" s="33">
        <f t="shared" si="770"/>
        <v>0</v>
      </c>
      <c r="D692" s="31"/>
      <c r="E692" s="390">
        <f t="shared" si="738"/>
        <v>500</v>
      </c>
      <c r="F692" s="107">
        <f t="shared" si="704"/>
        <v>0</v>
      </c>
      <c r="G692" s="3">
        <v>0</v>
      </c>
      <c r="H692" s="4">
        <v>0</v>
      </c>
      <c r="I692" s="63"/>
      <c r="J692" s="15"/>
      <c r="K692" s="13"/>
      <c r="L692" s="98">
        <f t="shared" si="705"/>
        <v>0</v>
      </c>
      <c r="M692" s="99">
        <f>M5</f>
        <v>0.94499999999999995</v>
      </c>
      <c r="N692" s="100"/>
      <c r="O692" s="110"/>
      <c r="P692" s="95">
        <f t="shared" si="706"/>
        <v>0</v>
      </c>
      <c r="Q692" s="15"/>
      <c r="R692" s="24">
        <f t="shared" si="739"/>
        <v>0</v>
      </c>
      <c r="S692" s="25">
        <v>0</v>
      </c>
      <c r="T692" s="63"/>
      <c r="U692" s="15"/>
      <c r="V692" s="13"/>
      <c r="W692" s="98">
        <f t="shared" si="707"/>
        <v>0</v>
      </c>
      <c r="X692" s="99">
        <f>X5</f>
        <v>0.97</v>
      </c>
      <c r="Y692" s="100"/>
      <c r="Z692" s="110"/>
      <c r="AA692" s="95">
        <f t="shared" si="708"/>
        <v>0</v>
      </c>
      <c r="AB692" s="15"/>
      <c r="AC692" s="24">
        <f t="shared" si="740"/>
        <v>0</v>
      </c>
      <c r="AD692" s="5">
        <v>0</v>
      </c>
      <c r="AE692" s="63"/>
      <c r="AF692" s="15"/>
      <c r="AG692" s="13"/>
      <c r="AH692" s="98">
        <f t="shared" si="709"/>
        <v>0</v>
      </c>
      <c r="AI692" s="99">
        <f>AI5</f>
        <v>0.95499999999999996</v>
      </c>
      <c r="AJ692" s="100"/>
      <c r="AK692" s="110"/>
      <c r="AL692" s="95">
        <f t="shared" si="710"/>
        <v>0</v>
      </c>
      <c r="AM692" s="15"/>
      <c r="AN692" s="24">
        <f t="shared" si="741"/>
        <v>0</v>
      </c>
      <c r="AO692" s="5">
        <v>0</v>
      </c>
      <c r="AP692" s="63"/>
      <c r="AQ692" s="15"/>
      <c r="AR692" s="13"/>
      <c r="AS692" s="98">
        <f t="shared" si="711"/>
        <v>0</v>
      </c>
      <c r="AT692" s="99">
        <f>AT5</f>
        <v>0.96</v>
      </c>
      <c r="AU692" s="100"/>
      <c r="AV692" s="110"/>
      <c r="AW692" s="95">
        <f t="shared" si="712"/>
        <v>0</v>
      </c>
      <c r="AX692" s="15"/>
      <c r="AY692" s="24">
        <f t="shared" si="742"/>
        <v>0</v>
      </c>
      <c r="AZ692" s="5">
        <v>0</v>
      </c>
      <c r="BA692" s="63"/>
      <c r="BB692" s="15"/>
      <c r="BC692" s="13"/>
      <c r="BD692" s="98">
        <f t="shared" si="713"/>
        <v>0</v>
      </c>
      <c r="BE692" s="99">
        <f>BE5</f>
        <v>0.98</v>
      </c>
      <c r="BF692" s="100"/>
      <c r="BG692" s="110"/>
      <c r="BH692" s="95">
        <f t="shared" si="714"/>
        <v>0</v>
      </c>
      <c r="BI692" s="15"/>
      <c r="BJ692" s="24">
        <f t="shared" si="743"/>
        <v>0</v>
      </c>
      <c r="BK692" s="5">
        <v>0</v>
      </c>
      <c r="BL692" s="63"/>
      <c r="BM692" s="15"/>
      <c r="BN692" s="13"/>
      <c r="BO692" s="98">
        <f t="shared" si="715"/>
        <v>0</v>
      </c>
      <c r="BP692" s="99">
        <f>BP5</f>
        <v>0.94499999999999995</v>
      </c>
      <c r="BQ692" s="100"/>
      <c r="BR692" s="110"/>
      <c r="BS692" s="95">
        <f t="shared" si="716"/>
        <v>0</v>
      </c>
      <c r="BT692" s="15"/>
      <c r="BU692" s="24">
        <f t="shared" si="744"/>
        <v>0</v>
      </c>
      <c r="BV692" s="5">
        <v>0</v>
      </c>
      <c r="BW692" s="63"/>
      <c r="BX692" s="15"/>
      <c r="BY692" s="13"/>
      <c r="BZ692" s="98">
        <f t="shared" si="717"/>
        <v>0</v>
      </c>
      <c r="CA692" s="99">
        <f>CA5</f>
        <v>1</v>
      </c>
      <c r="CB692" s="100"/>
      <c r="CC692" s="110"/>
      <c r="CD692" s="95">
        <f t="shared" si="718"/>
        <v>0</v>
      </c>
      <c r="CE692" s="15"/>
      <c r="CF692" s="24">
        <f t="shared" si="745"/>
        <v>0</v>
      </c>
      <c r="CG692" s="5">
        <v>0</v>
      </c>
      <c r="CH692" s="63"/>
      <c r="CI692" s="15"/>
      <c r="CJ692" s="13"/>
      <c r="CK692" s="98">
        <f t="shared" si="719"/>
        <v>0</v>
      </c>
      <c r="CL692" s="99">
        <f>CL5</f>
        <v>1</v>
      </c>
      <c r="CM692" s="100"/>
      <c r="CN692" s="110"/>
      <c r="CO692" s="95">
        <f t="shared" si="720"/>
        <v>0</v>
      </c>
      <c r="CP692" s="15"/>
      <c r="CQ692" s="24">
        <f t="shared" si="746"/>
        <v>0</v>
      </c>
      <c r="CR692" s="5">
        <v>0</v>
      </c>
      <c r="CS692" s="63"/>
      <c r="CT692" s="15"/>
      <c r="CU692" s="13"/>
      <c r="CV692" s="98">
        <f t="shared" si="721"/>
        <v>0</v>
      </c>
      <c r="CW692" s="99">
        <f>CW5</f>
        <v>1</v>
      </c>
      <c r="CX692" s="100"/>
      <c r="CY692" s="110"/>
      <c r="CZ692" s="95">
        <f t="shared" si="722"/>
        <v>0</v>
      </c>
      <c r="DA692" s="15"/>
      <c r="DB692" s="24">
        <f t="shared" si="747"/>
        <v>0</v>
      </c>
      <c r="DC692" s="5">
        <v>0</v>
      </c>
      <c r="DD692" s="63"/>
      <c r="DE692" s="15"/>
      <c r="DF692" s="13"/>
      <c r="DG692" s="98">
        <f t="shared" si="723"/>
        <v>0</v>
      </c>
      <c r="DH692" s="99">
        <f>DH5</f>
        <v>1</v>
      </c>
      <c r="DI692" s="100"/>
      <c r="DJ692" s="110"/>
      <c r="DK692" s="95">
        <f t="shared" si="724"/>
        <v>0</v>
      </c>
      <c r="DL692" s="15"/>
      <c r="DM692" s="24">
        <f t="shared" si="748"/>
        <v>0</v>
      </c>
      <c r="DN692" s="5">
        <v>0</v>
      </c>
      <c r="DO692" s="63"/>
      <c r="DP692" s="15"/>
      <c r="DQ692" s="13"/>
      <c r="DR692" s="98">
        <f t="shared" si="725"/>
        <v>0</v>
      </c>
      <c r="DS692" s="99">
        <f>DS5</f>
        <v>1</v>
      </c>
      <c r="DT692" s="100"/>
      <c r="DU692" s="110"/>
      <c r="DV692" s="95">
        <f t="shared" si="726"/>
        <v>0</v>
      </c>
      <c r="DW692" s="15"/>
      <c r="DX692" s="24">
        <f t="shared" si="749"/>
        <v>0</v>
      </c>
      <c r="DY692" s="5">
        <v>0</v>
      </c>
      <c r="DZ692" s="63"/>
      <c r="EA692" s="15"/>
      <c r="EB692" s="13"/>
      <c r="EC692" s="98">
        <f t="shared" si="727"/>
        <v>0</v>
      </c>
      <c r="ED692" s="99">
        <f>ED5</f>
        <v>1</v>
      </c>
      <c r="EE692" s="100"/>
      <c r="EF692" s="110"/>
      <c r="EG692" s="95">
        <f t="shared" si="728"/>
        <v>0</v>
      </c>
      <c r="EH692" s="15"/>
      <c r="EI692" s="24">
        <f t="shared" si="750"/>
        <v>0</v>
      </c>
      <c r="EJ692" s="5">
        <v>0</v>
      </c>
      <c r="EK692" s="63"/>
      <c r="EL692" s="15"/>
      <c r="EM692" s="13"/>
      <c r="EN692" s="98">
        <f t="shared" si="729"/>
        <v>0</v>
      </c>
      <c r="EO692" s="99">
        <f>EO5</f>
        <v>1</v>
      </c>
      <c r="EP692" s="100"/>
      <c r="EQ692" s="110"/>
      <c r="ER692" s="95">
        <f t="shared" si="730"/>
        <v>0</v>
      </c>
      <c r="ES692" s="15"/>
      <c r="ET692" s="24">
        <f t="shared" si="751"/>
        <v>0</v>
      </c>
      <c r="EU692" s="5">
        <v>0</v>
      </c>
      <c r="EV692" s="63"/>
      <c r="EW692" s="15"/>
      <c r="EX692" s="13"/>
      <c r="EY692" s="98">
        <f t="shared" si="731"/>
        <v>0</v>
      </c>
      <c r="EZ692" s="99">
        <f>EZ5</f>
        <v>1</v>
      </c>
      <c r="FA692" s="100"/>
      <c r="FB692" s="110"/>
      <c r="FC692" s="95">
        <f t="shared" si="732"/>
        <v>0</v>
      </c>
      <c r="FD692" s="15"/>
      <c r="FE692" s="24">
        <f t="shared" si="752"/>
        <v>0</v>
      </c>
      <c r="FF692" s="5">
        <v>0</v>
      </c>
      <c r="FG692" s="63"/>
      <c r="FH692" s="15"/>
      <c r="FI692" s="13"/>
      <c r="FJ692" s="98">
        <f t="shared" si="733"/>
        <v>0</v>
      </c>
      <c r="FK692" s="99">
        <f>FK5</f>
        <v>1</v>
      </c>
      <c r="FL692" s="100"/>
      <c r="FM692" s="110"/>
      <c r="FN692" s="95">
        <f t="shared" si="734"/>
        <v>0</v>
      </c>
      <c r="FO692" s="15"/>
      <c r="FP692" s="24">
        <f t="shared" si="753"/>
        <v>0</v>
      </c>
      <c r="FQ692" s="5">
        <v>0</v>
      </c>
      <c r="FR692" s="8">
        <v>0</v>
      </c>
      <c r="FS692" s="84">
        <f t="shared" si="754"/>
        <v>500</v>
      </c>
      <c r="FT692" s="85">
        <f t="shared" si="755"/>
        <v>500</v>
      </c>
      <c r="FU692" s="85">
        <f t="shared" si="756"/>
        <v>500</v>
      </c>
      <c r="FV692" s="85">
        <f t="shared" si="757"/>
        <v>500</v>
      </c>
      <c r="FW692" s="85">
        <f t="shared" si="758"/>
        <v>500</v>
      </c>
      <c r="FX692" s="85">
        <f t="shared" si="759"/>
        <v>500</v>
      </c>
      <c r="FY692" s="85">
        <f t="shared" si="760"/>
        <v>500</v>
      </c>
      <c r="FZ692" s="85">
        <f t="shared" si="761"/>
        <v>500</v>
      </c>
      <c r="GA692" s="85">
        <f t="shared" si="762"/>
        <v>500</v>
      </c>
      <c r="GB692" s="85">
        <f t="shared" si="763"/>
        <v>500</v>
      </c>
      <c r="GC692" s="85">
        <f t="shared" si="764"/>
        <v>500</v>
      </c>
      <c r="GD692" s="85">
        <f t="shared" si="765"/>
        <v>500</v>
      </c>
      <c r="GE692" s="85">
        <f t="shared" si="766"/>
        <v>500</v>
      </c>
      <c r="GF692" s="85">
        <f t="shared" si="767"/>
        <v>500</v>
      </c>
      <c r="GG692" s="85">
        <f t="shared" si="768"/>
        <v>500</v>
      </c>
      <c r="GH692" s="101">
        <f t="shared" si="735"/>
        <v>0</v>
      </c>
      <c r="GI692" s="102">
        <f t="shared" si="736"/>
        <v>0</v>
      </c>
      <c r="GJ692" s="102">
        <f t="shared" si="737"/>
        <v>0</v>
      </c>
      <c r="GK692" s="79">
        <f>ROW()</f>
        <v>692</v>
      </c>
    </row>
    <row r="693" spans="1:193" s="12" customFormat="1" ht="50.1" customHeight="1">
      <c r="A693" s="17">
        <f>ROW()</f>
        <v>693</v>
      </c>
      <c r="B693" s="32">
        <f t="shared" si="769"/>
        <v>687</v>
      </c>
      <c r="C693" s="33">
        <f t="shared" si="770"/>
        <v>0</v>
      </c>
      <c r="D693" s="31"/>
      <c r="E693" s="390">
        <f t="shared" si="738"/>
        <v>500</v>
      </c>
      <c r="F693" s="107">
        <f t="shared" si="704"/>
        <v>0</v>
      </c>
      <c r="G693" s="3">
        <v>0</v>
      </c>
      <c r="H693" s="4">
        <v>0</v>
      </c>
      <c r="I693" s="63"/>
      <c r="J693" s="15"/>
      <c r="K693" s="13"/>
      <c r="L693" s="98">
        <f t="shared" si="705"/>
        <v>0</v>
      </c>
      <c r="M693" s="99">
        <f>M5</f>
        <v>0.94499999999999995</v>
      </c>
      <c r="N693" s="100"/>
      <c r="O693" s="110"/>
      <c r="P693" s="95">
        <f t="shared" si="706"/>
        <v>0</v>
      </c>
      <c r="Q693" s="15"/>
      <c r="R693" s="24">
        <f t="shared" si="739"/>
        <v>0</v>
      </c>
      <c r="S693" s="25">
        <v>0</v>
      </c>
      <c r="T693" s="63"/>
      <c r="U693" s="15"/>
      <c r="V693" s="13"/>
      <c r="W693" s="98">
        <f t="shared" si="707"/>
        <v>0</v>
      </c>
      <c r="X693" s="99">
        <f>X5</f>
        <v>0.97</v>
      </c>
      <c r="Y693" s="100"/>
      <c r="Z693" s="110"/>
      <c r="AA693" s="95">
        <f t="shared" si="708"/>
        <v>0</v>
      </c>
      <c r="AB693" s="15"/>
      <c r="AC693" s="24">
        <f t="shared" si="740"/>
        <v>0</v>
      </c>
      <c r="AD693" s="5">
        <v>0</v>
      </c>
      <c r="AE693" s="63"/>
      <c r="AF693" s="15"/>
      <c r="AG693" s="13"/>
      <c r="AH693" s="98">
        <f t="shared" si="709"/>
        <v>0</v>
      </c>
      <c r="AI693" s="99">
        <f>AI5</f>
        <v>0.95499999999999996</v>
      </c>
      <c r="AJ693" s="100"/>
      <c r="AK693" s="110"/>
      <c r="AL693" s="95">
        <f t="shared" si="710"/>
        <v>0</v>
      </c>
      <c r="AM693" s="15"/>
      <c r="AN693" s="24">
        <f t="shared" si="741"/>
        <v>0</v>
      </c>
      <c r="AO693" s="5">
        <v>0</v>
      </c>
      <c r="AP693" s="63"/>
      <c r="AQ693" s="15"/>
      <c r="AR693" s="13"/>
      <c r="AS693" s="98">
        <f t="shared" si="711"/>
        <v>0</v>
      </c>
      <c r="AT693" s="99">
        <f>AT5</f>
        <v>0.96</v>
      </c>
      <c r="AU693" s="100"/>
      <c r="AV693" s="110"/>
      <c r="AW693" s="95">
        <f t="shared" si="712"/>
        <v>0</v>
      </c>
      <c r="AX693" s="15"/>
      <c r="AY693" s="24">
        <f t="shared" si="742"/>
        <v>0</v>
      </c>
      <c r="AZ693" s="5">
        <v>0</v>
      </c>
      <c r="BA693" s="63"/>
      <c r="BB693" s="15"/>
      <c r="BC693" s="13"/>
      <c r="BD693" s="98">
        <f t="shared" si="713"/>
        <v>0</v>
      </c>
      <c r="BE693" s="99">
        <f>BE5</f>
        <v>0.98</v>
      </c>
      <c r="BF693" s="100"/>
      <c r="BG693" s="110"/>
      <c r="BH693" s="95">
        <f t="shared" si="714"/>
        <v>0</v>
      </c>
      <c r="BI693" s="15"/>
      <c r="BJ693" s="24">
        <f t="shared" si="743"/>
        <v>0</v>
      </c>
      <c r="BK693" s="5">
        <v>0</v>
      </c>
      <c r="BL693" s="63"/>
      <c r="BM693" s="15"/>
      <c r="BN693" s="13"/>
      <c r="BO693" s="98">
        <f t="shared" si="715"/>
        <v>0</v>
      </c>
      <c r="BP693" s="99">
        <f>BP5</f>
        <v>0.94499999999999995</v>
      </c>
      <c r="BQ693" s="100"/>
      <c r="BR693" s="110"/>
      <c r="BS693" s="95">
        <f t="shared" si="716"/>
        <v>0</v>
      </c>
      <c r="BT693" s="15"/>
      <c r="BU693" s="24">
        <f t="shared" si="744"/>
        <v>0</v>
      </c>
      <c r="BV693" s="5">
        <v>0</v>
      </c>
      <c r="BW693" s="63"/>
      <c r="BX693" s="15"/>
      <c r="BY693" s="13"/>
      <c r="BZ693" s="98">
        <f t="shared" si="717"/>
        <v>0</v>
      </c>
      <c r="CA693" s="99">
        <f>CA5</f>
        <v>1</v>
      </c>
      <c r="CB693" s="100"/>
      <c r="CC693" s="110"/>
      <c r="CD693" s="95">
        <f t="shared" si="718"/>
        <v>0</v>
      </c>
      <c r="CE693" s="15"/>
      <c r="CF693" s="24">
        <f t="shared" si="745"/>
        <v>0</v>
      </c>
      <c r="CG693" s="5">
        <v>0</v>
      </c>
      <c r="CH693" s="63"/>
      <c r="CI693" s="15"/>
      <c r="CJ693" s="13"/>
      <c r="CK693" s="98">
        <f t="shared" si="719"/>
        <v>0</v>
      </c>
      <c r="CL693" s="99">
        <f>CL5</f>
        <v>1</v>
      </c>
      <c r="CM693" s="100"/>
      <c r="CN693" s="110"/>
      <c r="CO693" s="95">
        <f t="shared" si="720"/>
        <v>0</v>
      </c>
      <c r="CP693" s="15"/>
      <c r="CQ693" s="24">
        <f t="shared" si="746"/>
        <v>0</v>
      </c>
      <c r="CR693" s="5">
        <v>0</v>
      </c>
      <c r="CS693" s="63"/>
      <c r="CT693" s="15"/>
      <c r="CU693" s="13"/>
      <c r="CV693" s="98">
        <f t="shared" si="721"/>
        <v>0</v>
      </c>
      <c r="CW693" s="99">
        <f>CW5</f>
        <v>1</v>
      </c>
      <c r="CX693" s="100"/>
      <c r="CY693" s="110"/>
      <c r="CZ693" s="95">
        <f t="shared" si="722"/>
        <v>0</v>
      </c>
      <c r="DA693" s="15"/>
      <c r="DB693" s="24">
        <f t="shared" si="747"/>
        <v>0</v>
      </c>
      <c r="DC693" s="5">
        <v>0</v>
      </c>
      <c r="DD693" s="63"/>
      <c r="DE693" s="15"/>
      <c r="DF693" s="13"/>
      <c r="DG693" s="98">
        <f t="shared" si="723"/>
        <v>0</v>
      </c>
      <c r="DH693" s="99">
        <f>DH5</f>
        <v>1</v>
      </c>
      <c r="DI693" s="100"/>
      <c r="DJ693" s="110"/>
      <c r="DK693" s="95">
        <f t="shared" si="724"/>
        <v>0</v>
      </c>
      <c r="DL693" s="15"/>
      <c r="DM693" s="24">
        <f t="shared" si="748"/>
        <v>0</v>
      </c>
      <c r="DN693" s="5">
        <v>0</v>
      </c>
      <c r="DO693" s="63"/>
      <c r="DP693" s="15"/>
      <c r="DQ693" s="13"/>
      <c r="DR693" s="98">
        <f t="shared" si="725"/>
        <v>0</v>
      </c>
      <c r="DS693" s="99">
        <f>DS5</f>
        <v>1</v>
      </c>
      <c r="DT693" s="100"/>
      <c r="DU693" s="110"/>
      <c r="DV693" s="95">
        <f t="shared" si="726"/>
        <v>0</v>
      </c>
      <c r="DW693" s="15"/>
      <c r="DX693" s="24">
        <f t="shared" si="749"/>
        <v>0</v>
      </c>
      <c r="DY693" s="5">
        <v>0</v>
      </c>
      <c r="DZ693" s="63"/>
      <c r="EA693" s="15"/>
      <c r="EB693" s="13"/>
      <c r="EC693" s="98">
        <f t="shared" si="727"/>
        <v>0</v>
      </c>
      <c r="ED693" s="99">
        <f>ED5</f>
        <v>1</v>
      </c>
      <c r="EE693" s="100"/>
      <c r="EF693" s="110"/>
      <c r="EG693" s="95">
        <f t="shared" si="728"/>
        <v>0</v>
      </c>
      <c r="EH693" s="15"/>
      <c r="EI693" s="24">
        <f t="shared" si="750"/>
        <v>0</v>
      </c>
      <c r="EJ693" s="5">
        <v>0</v>
      </c>
      <c r="EK693" s="63"/>
      <c r="EL693" s="15"/>
      <c r="EM693" s="13"/>
      <c r="EN693" s="98">
        <f t="shared" si="729"/>
        <v>0</v>
      </c>
      <c r="EO693" s="99">
        <f>EO5</f>
        <v>1</v>
      </c>
      <c r="EP693" s="100"/>
      <c r="EQ693" s="110"/>
      <c r="ER693" s="95">
        <f t="shared" si="730"/>
        <v>0</v>
      </c>
      <c r="ES693" s="15"/>
      <c r="ET693" s="24">
        <f t="shared" si="751"/>
        <v>0</v>
      </c>
      <c r="EU693" s="5">
        <v>0</v>
      </c>
      <c r="EV693" s="63"/>
      <c r="EW693" s="15"/>
      <c r="EX693" s="13"/>
      <c r="EY693" s="98">
        <f t="shared" si="731"/>
        <v>0</v>
      </c>
      <c r="EZ693" s="99">
        <f>EZ5</f>
        <v>1</v>
      </c>
      <c r="FA693" s="100"/>
      <c r="FB693" s="110"/>
      <c r="FC693" s="95">
        <f t="shared" si="732"/>
        <v>0</v>
      </c>
      <c r="FD693" s="15"/>
      <c r="FE693" s="24">
        <f t="shared" si="752"/>
        <v>0</v>
      </c>
      <c r="FF693" s="5">
        <v>0</v>
      </c>
      <c r="FG693" s="63"/>
      <c r="FH693" s="15"/>
      <c r="FI693" s="13"/>
      <c r="FJ693" s="98">
        <f t="shared" si="733"/>
        <v>0</v>
      </c>
      <c r="FK693" s="99">
        <f>FK5</f>
        <v>1</v>
      </c>
      <c r="FL693" s="100"/>
      <c r="FM693" s="110"/>
      <c r="FN693" s="95">
        <f t="shared" si="734"/>
        <v>0</v>
      </c>
      <c r="FO693" s="15"/>
      <c r="FP693" s="24">
        <f t="shared" si="753"/>
        <v>0</v>
      </c>
      <c r="FQ693" s="5">
        <v>0</v>
      </c>
      <c r="FR693" s="8">
        <v>0</v>
      </c>
      <c r="FS693" s="84">
        <f t="shared" si="754"/>
        <v>500</v>
      </c>
      <c r="FT693" s="85">
        <f t="shared" si="755"/>
        <v>500</v>
      </c>
      <c r="FU693" s="85">
        <f t="shared" si="756"/>
        <v>500</v>
      </c>
      <c r="FV693" s="85">
        <f t="shared" si="757"/>
        <v>500</v>
      </c>
      <c r="FW693" s="85">
        <f t="shared" si="758"/>
        <v>500</v>
      </c>
      <c r="FX693" s="85">
        <f t="shared" si="759"/>
        <v>500</v>
      </c>
      <c r="FY693" s="85">
        <f t="shared" si="760"/>
        <v>500</v>
      </c>
      <c r="FZ693" s="85">
        <f t="shared" si="761"/>
        <v>500</v>
      </c>
      <c r="GA693" s="85">
        <f t="shared" si="762"/>
        <v>500</v>
      </c>
      <c r="GB693" s="85">
        <f t="shared" si="763"/>
        <v>500</v>
      </c>
      <c r="GC693" s="85">
        <f t="shared" si="764"/>
        <v>500</v>
      </c>
      <c r="GD693" s="85">
        <f t="shared" si="765"/>
        <v>500</v>
      </c>
      <c r="GE693" s="85">
        <f t="shared" si="766"/>
        <v>500</v>
      </c>
      <c r="GF693" s="85">
        <f t="shared" si="767"/>
        <v>500</v>
      </c>
      <c r="GG693" s="85">
        <f t="shared" si="768"/>
        <v>500</v>
      </c>
      <c r="GH693" s="101">
        <f t="shared" si="735"/>
        <v>0</v>
      </c>
      <c r="GI693" s="102">
        <f t="shared" si="736"/>
        <v>0</v>
      </c>
      <c r="GJ693" s="102">
        <f t="shared" si="737"/>
        <v>0</v>
      </c>
      <c r="GK693" s="79">
        <f>ROW()</f>
        <v>693</v>
      </c>
    </row>
    <row r="694" spans="1:193" s="12" customFormat="1" ht="50.1" customHeight="1">
      <c r="A694" s="17">
        <f>ROW()</f>
        <v>694</v>
      </c>
      <c r="B694" s="32">
        <f t="shared" si="769"/>
        <v>688</v>
      </c>
      <c r="C694" s="33">
        <f t="shared" si="770"/>
        <v>0</v>
      </c>
      <c r="D694" s="31"/>
      <c r="E694" s="390">
        <f t="shared" si="738"/>
        <v>500</v>
      </c>
      <c r="F694" s="107">
        <f t="shared" si="704"/>
        <v>0</v>
      </c>
      <c r="G694" s="3">
        <v>0</v>
      </c>
      <c r="H694" s="4">
        <v>0</v>
      </c>
      <c r="I694" s="63"/>
      <c r="J694" s="15"/>
      <c r="K694" s="13"/>
      <c r="L694" s="98">
        <f t="shared" si="705"/>
        <v>0</v>
      </c>
      <c r="M694" s="99">
        <f>M5</f>
        <v>0.94499999999999995</v>
      </c>
      <c r="N694" s="100"/>
      <c r="O694" s="110"/>
      <c r="P694" s="95">
        <f t="shared" si="706"/>
        <v>0</v>
      </c>
      <c r="Q694" s="15"/>
      <c r="R694" s="24">
        <f t="shared" si="739"/>
        <v>0</v>
      </c>
      <c r="S694" s="25">
        <v>0</v>
      </c>
      <c r="T694" s="63"/>
      <c r="U694" s="15"/>
      <c r="V694" s="13"/>
      <c r="W694" s="98">
        <f t="shared" si="707"/>
        <v>0</v>
      </c>
      <c r="X694" s="99">
        <f>X5</f>
        <v>0.97</v>
      </c>
      <c r="Y694" s="100"/>
      <c r="Z694" s="110"/>
      <c r="AA694" s="95">
        <f t="shared" si="708"/>
        <v>0</v>
      </c>
      <c r="AB694" s="15"/>
      <c r="AC694" s="24">
        <f t="shared" si="740"/>
        <v>0</v>
      </c>
      <c r="AD694" s="5">
        <v>0</v>
      </c>
      <c r="AE694" s="63"/>
      <c r="AF694" s="15"/>
      <c r="AG694" s="13"/>
      <c r="AH694" s="98">
        <f t="shared" si="709"/>
        <v>0</v>
      </c>
      <c r="AI694" s="99">
        <f>AI5</f>
        <v>0.95499999999999996</v>
      </c>
      <c r="AJ694" s="100"/>
      <c r="AK694" s="110"/>
      <c r="AL694" s="95">
        <f t="shared" si="710"/>
        <v>0</v>
      </c>
      <c r="AM694" s="15"/>
      <c r="AN694" s="24">
        <f t="shared" si="741"/>
        <v>0</v>
      </c>
      <c r="AO694" s="5">
        <v>0</v>
      </c>
      <c r="AP694" s="63"/>
      <c r="AQ694" s="15"/>
      <c r="AR694" s="13"/>
      <c r="AS694" s="98">
        <f t="shared" si="711"/>
        <v>0</v>
      </c>
      <c r="AT694" s="99">
        <f>AT5</f>
        <v>0.96</v>
      </c>
      <c r="AU694" s="100"/>
      <c r="AV694" s="110"/>
      <c r="AW694" s="95">
        <f t="shared" si="712"/>
        <v>0</v>
      </c>
      <c r="AX694" s="15"/>
      <c r="AY694" s="24">
        <f t="shared" si="742"/>
        <v>0</v>
      </c>
      <c r="AZ694" s="5">
        <v>0</v>
      </c>
      <c r="BA694" s="63"/>
      <c r="BB694" s="15"/>
      <c r="BC694" s="13"/>
      <c r="BD694" s="98">
        <f t="shared" si="713"/>
        <v>0</v>
      </c>
      <c r="BE694" s="99">
        <f>BE5</f>
        <v>0.98</v>
      </c>
      <c r="BF694" s="100"/>
      <c r="BG694" s="110"/>
      <c r="BH694" s="95">
        <f t="shared" si="714"/>
        <v>0</v>
      </c>
      <c r="BI694" s="15"/>
      <c r="BJ694" s="24">
        <f t="shared" si="743"/>
        <v>0</v>
      </c>
      <c r="BK694" s="5">
        <v>0</v>
      </c>
      <c r="BL694" s="63"/>
      <c r="BM694" s="15"/>
      <c r="BN694" s="13"/>
      <c r="BO694" s="98">
        <f t="shared" si="715"/>
        <v>0</v>
      </c>
      <c r="BP694" s="99">
        <f>BP5</f>
        <v>0.94499999999999995</v>
      </c>
      <c r="BQ694" s="100"/>
      <c r="BR694" s="110"/>
      <c r="BS694" s="95">
        <f t="shared" si="716"/>
        <v>0</v>
      </c>
      <c r="BT694" s="15"/>
      <c r="BU694" s="24">
        <f t="shared" si="744"/>
        <v>0</v>
      </c>
      <c r="BV694" s="5">
        <v>0</v>
      </c>
      <c r="BW694" s="63"/>
      <c r="BX694" s="15"/>
      <c r="BY694" s="13"/>
      <c r="BZ694" s="98">
        <f t="shared" si="717"/>
        <v>0</v>
      </c>
      <c r="CA694" s="99">
        <f>CA5</f>
        <v>1</v>
      </c>
      <c r="CB694" s="100"/>
      <c r="CC694" s="110"/>
      <c r="CD694" s="95">
        <f t="shared" si="718"/>
        <v>0</v>
      </c>
      <c r="CE694" s="15"/>
      <c r="CF694" s="24">
        <f t="shared" si="745"/>
        <v>0</v>
      </c>
      <c r="CG694" s="5">
        <v>0</v>
      </c>
      <c r="CH694" s="63"/>
      <c r="CI694" s="15"/>
      <c r="CJ694" s="13"/>
      <c r="CK694" s="98">
        <f t="shared" si="719"/>
        <v>0</v>
      </c>
      <c r="CL694" s="99">
        <f>CL5</f>
        <v>1</v>
      </c>
      <c r="CM694" s="100"/>
      <c r="CN694" s="110"/>
      <c r="CO694" s="95">
        <f t="shared" si="720"/>
        <v>0</v>
      </c>
      <c r="CP694" s="15"/>
      <c r="CQ694" s="24">
        <f t="shared" si="746"/>
        <v>0</v>
      </c>
      <c r="CR694" s="5">
        <v>0</v>
      </c>
      <c r="CS694" s="63"/>
      <c r="CT694" s="15"/>
      <c r="CU694" s="13"/>
      <c r="CV694" s="98">
        <f t="shared" si="721"/>
        <v>0</v>
      </c>
      <c r="CW694" s="99">
        <f>CW5</f>
        <v>1</v>
      </c>
      <c r="CX694" s="100"/>
      <c r="CY694" s="110"/>
      <c r="CZ694" s="95">
        <f t="shared" si="722"/>
        <v>0</v>
      </c>
      <c r="DA694" s="15"/>
      <c r="DB694" s="24">
        <f t="shared" si="747"/>
        <v>0</v>
      </c>
      <c r="DC694" s="5">
        <v>0</v>
      </c>
      <c r="DD694" s="63"/>
      <c r="DE694" s="15"/>
      <c r="DF694" s="13"/>
      <c r="DG694" s="98">
        <f t="shared" si="723"/>
        <v>0</v>
      </c>
      <c r="DH694" s="99">
        <f>DH5</f>
        <v>1</v>
      </c>
      <c r="DI694" s="100"/>
      <c r="DJ694" s="110"/>
      <c r="DK694" s="95">
        <f t="shared" si="724"/>
        <v>0</v>
      </c>
      <c r="DL694" s="15"/>
      <c r="DM694" s="24">
        <f t="shared" si="748"/>
        <v>0</v>
      </c>
      <c r="DN694" s="5">
        <v>0</v>
      </c>
      <c r="DO694" s="63"/>
      <c r="DP694" s="15"/>
      <c r="DQ694" s="13"/>
      <c r="DR694" s="98">
        <f t="shared" si="725"/>
        <v>0</v>
      </c>
      <c r="DS694" s="99">
        <f>DS5</f>
        <v>1</v>
      </c>
      <c r="DT694" s="100"/>
      <c r="DU694" s="110"/>
      <c r="DV694" s="95">
        <f t="shared" si="726"/>
        <v>0</v>
      </c>
      <c r="DW694" s="15"/>
      <c r="DX694" s="24">
        <f t="shared" si="749"/>
        <v>0</v>
      </c>
      <c r="DY694" s="5">
        <v>0</v>
      </c>
      <c r="DZ694" s="63"/>
      <c r="EA694" s="15"/>
      <c r="EB694" s="13"/>
      <c r="EC694" s="98">
        <f t="shared" si="727"/>
        <v>0</v>
      </c>
      <c r="ED694" s="99">
        <f>ED5</f>
        <v>1</v>
      </c>
      <c r="EE694" s="100"/>
      <c r="EF694" s="110"/>
      <c r="EG694" s="95">
        <f t="shared" si="728"/>
        <v>0</v>
      </c>
      <c r="EH694" s="15"/>
      <c r="EI694" s="24">
        <f t="shared" si="750"/>
        <v>0</v>
      </c>
      <c r="EJ694" s="5">
        <v>0</v>
      </c>
      <c r="EK694" s="63"/>
      <c r="EL694" s="15"/>
      <c r="EM694" s="13"/>
      <c r="EN694" s="98">
        <f t="shared" si="729"/>
        <v>0</v>
      </c>
      <c r="EO694" s="99">
        <f>EO5</f>
        <v>1</v>
      </c>
      <c r="EP694" s="100"/>
      <c r="EQ694" s="110"/>
      <c r="ER694" s="95">
        <f t="shared" si="730"/>
        <v>0</v>
      </c>
      <c r="ES694" s="15"/>
      <c r="ET694" s="24">
        <f t="shared" si="751"/>
        <v>0</v>
      </c>
      <c r="EU694" s="5">
        <v>0</v>
      </c>
      <c r="EV694" s="63"/>
      <c r="EW694" s="15"/>
      <c r="EX694" s="13"/>
      <c r="EY694" s="98">
        <f t="shared" si="731"/>
        <v>0</v>
      </c>
      <c r="EZ694" s="99">
        <f>EZ5</f>
        <v>1</v>
      </c>
      <c r="FA694" s="100"/>
      <c r="FB694" s="110"/>
      <c r="FC694" s="95">
        <f t="shared" si="732"/>
        <v>0</v>
      </c>
      <c r="FD694" s="15"/>
      <c r="FE694" s="24">
        <f t="shared" si="752"/>
        <v>0</v>
      </c>
      <c r="FF694" s="5">
        <v>0</v>
      </c>
      <c r="FG694" s="63"/>
      <c r="FH694" s="15"/>
      <c r="FI694" s="13"/>
      <c r="FJ694" s="98">
        <f t="shared" si="733"/>
        <v>0</v>
      </c>
      <c r="FK694" s="99">
        <f>FK5</f>
        <v>1</v>
      </c>
      <c r="FL694" s="100"/>
      <c r="FM694" s="110"/>
      <c r="FN694" s="95">
        <f t="shared" si="734"/>
        <v>0</v>
      </c>
      <c r="FO694" s="15"/>
      <c r="FP694" s="24">
        <f t="shared" si="753"/>
        <v>0</v>
      </c>
      <c r="FQ694" s="5">
        <v>0</v>
      </c>
      <c r="FR694" s="8">
        <v>0</v>
      </c>
      <c r="FS694" s="84">
        <f t="shared" si="754"/>
        <v>500</v>
      </c>
      <c r="FT694" s="85">
        <f t="shared" si="755"/>
        <v>500</v>
      </c>
      <c r="FU694" s="85">
        <f t="shared" si="756"/>
        <v>500</v>
      </c>
      <c r="FV694" s="85">
        <f t="shared" si="757"/>
        <v>500</v>
      </c>
      <c r="FW694" s="85">
        <f t="shared" si="758"/>
        <v>500</v>
      </c>
      <c r="FX694" s="85">
        <f t="shared" si="759"/>
        <v>500</v>
      </c>
      <c r="FY694" s="85">
        <f t="shared" si="760"/>
        <v>500</v>
      </c>
      <c r="FZ694" s="85">
        <f t="shared" si="761"/>
        <v>500</v>
      </c>
      <c r="GA694" s="85">
        <f t="shared" si="762"/>
        <v>500</v>
      </c>
      <c r="GB694" s="85">
        <f t="shared" si="763"/>
        <v>500</v>
      </c>
      <c r="GC694" s="85">
        <f t="shared" si="764"/>
        <v>500</v>
      </c>
      <c r="GD694" s="85">
        <f t="shared" si="765"/>
        <v>500</v>
      </c>
      <c r="GE694" s="85">
        <f t="shared" si="766"/>
        <v>500</v>
      </c>
      <c r="GF694" s="85">
        <f t="shared" si="767"/>
        <v>500</v>
      </c>
      <c r="GG694" s="85">
        <f t="shared" si="768"/>
        <v>500</v>
      </c>
      <c r="GH694" s="101">
        <f t="shared" si="735"/>
        <v>0</v>
      </c>
      <c r="GI694" s="102">
        <f t="shared" si="736"/>
        <v>0</v>
      </c>
      <c r="GJ694" s="102">
        <f t="shared" si="737"/>
        <v>0</v>
      </c>
      <c r="GK694" s="79">
        <f>ROW()</f>
        <v>694</v>
      </c>
    </row>
    <row r="695" spans="1:193" s="12" customFormat="1" ht="50.1" customHeight="1">
      <c r="A695" s="17">
        <f>ROW()</f>
        <v>695</v>
      </c>
      <c r="B695" s="32">
        <f t="shared" si="769"/>
        <v>689</v>
      </c>
      <c r="C695" s="33">
        <f t="shared" si="770"/>
        <v>0</v>
      </c>
      <c r="D695" s="31"/>
      <c r="E695" s="390">
        <f t="shared" si="738"/>
        <v>500</v>
      </c>
      <c r="F695" s="107">
        <f t="shared" ref="F695:F758" si="771">GJ695</f>
        <v>0</v>
      </c>
      <c r="G695" s="3">
        <v>0</v>
      </c>
      <c r="H695" s="4">
        <v>0</v>
      </c>
      <c r="I695" s="63"/>
      <c r="J695" s="15"/>
      <c r="K695" s="13"/>
      <c r="L695" s="98">
        <f t="shared" ref="L695:L758" si="772">IF(N695&gt;0,1,0)</f>
        <v>0</v>
      </c>
      <c r="M695" s="99">
        <f>M5</f>
        <v>0.94499999999999995</v>
      </c>
      <c r="N695" s="100"/>
      <c r="O695" s="110"/>
      <c r="P695" s="95">
        <f t="shared" ref="P695:P758" si="773">N695*M695</f>
        <v>0</v>
      </c>
      <c r="Q695" s="15"/>
      <c r="R695" s="24">
        <f t="shared" si="739"/>
        <v>0</v>
      </c>
      <c r="S695" s="25">
        <v>0</v>
      </c>
      <c r="T695" s="63"/>
      <c r="U695" s="15"/>
      <c r="V695" s="13"/>
      <c r="W695" s="98">
        <f t="shared" ref="W695:W758" si="774">IF(Y695&gt;0,1,0)</f>
        <v>0</v>
      </c>
      <c r="X695" s="99">
        <f>X5</f>
        <v>0.97</v>
      </c>
      <c r="Y695" s="100"/>
      <c r="Z695" s="110"/>
      <c r="AA695" s="95">
        <f t="shared" ref="AA695:AA758" si="775">Y695*X695</f>
        <v>0</v>
      </c>
      <c r="AB695" s="15"/>
      <c r="AC695" s="24">
        <f t="shared" si="740"/>
        <v>0</v>
      </c>
      <c r="AD695" s="5">
        <v>0</v>
      </c>
      <c r="AE695" s="63"/>
      <c r="AF695" s="15"/>
      <c r="AG695" s="13"/>
      <c r="AH695" s="98">
        <f t="shared" ref="AH695:AH758" si="776">IF(AJ695&gt;0,1,0)</f>
        <v>0</v>
      </c>
      <c r="AI695" s="99">
        <f>AI5</f>
        <v>0.95499999999999996</v>
      </c>
      <c r="AJ695" s="100"/>
      <c r="AK695" s="110"/>
      <c r="AL695" s="95">
        <f t="shared" ref="AL695:AL758" si="777">AJ695*AI695</f>
        <v>0</v>
      </c>
      <c r="AM695" s="15"/>
      <c r="AN695" s="24">
        <f t="shared" si="741"/>
        <v>0</v>
      </c>
      <c r="AO695" s="5">
        <v>0</v>
      </c>
      <c r="AP695" s="63"/>
      <c r="AQ695" s="15"/>
      <c r="AR695" s="13"/>
      <c r="AS695" s="98">
        <f t="shared" ref="AS695:AS758" si="778">IF(AU695&gt;0,1,0)</f>
        <v>0</v>
      </c>
      <c r="AT695" s="99">
        <f>AT5</f>
        <v>0.96</v>
      </c>
      <c r="AU695" s="100"/>
      <c r="AV695" s="110"/>
      <c r="AW695" s="95">
        <f t="shared" ref="AW695:AW758" si="779">AU695*AT695</f>
        <v>0</v>
      </c>
      <c r="AX695" s="15"/>
      <c r="AY695" s="24">
        <f t="shared" si="742"/>
        <v>0</v>
      </c>
      <c r="AZ695" s="5">
        <v>0</v>
      </c>
      <c r="BA695" s="63"/>
      <c r="BB695" s="15"/>
      <c r="BC695" s="13"/>
      <c r="BD695" s="98">
        <f t="shared" ref="BD695:BD758" si="780">IF(BF695&gt;0,1,0)</f>
        <v>0</v>
      </c>
      <c r="BE695" s="99">
        <f>BE5</f>
        <v>0.98</v>
      </c>
      <c r="BF695" s="100"/>
      <c r="BG695" s="110"/>
      <c r="BH695" s="95">
        <f t="shared" ref="BH695:BH758" si="781">BF695*BE695</f>
        <v>0</v>
      </c>
      <c r="BI695" s="15"/>
      <c r="BJ695" s="24">
        <f t="shared" si="743"/>
        <v>0</v>
      </c>
      <c r="BK695" s="5">
        <v>0</v>
      </c>
      <c r="BL695" s="63"/>
      <c r="BM695" s="15"/>
      <c r="BN695" s="13"/>
      <c r="BO695" s="98">
        <f t="shared" ref="BO695:BO758" si="782">IF(BQ695&gt;0,1,0)</f>
        <v>0</v>
      </c>
      <c r="BP695" s="99">
        <f>BP5</f>
        <v>0.94499999999999995</v>
      </c>
      <c r="BQ695" s="100"/>
      <c r="BR695" s="110"/>
      <c r="BS695" s="95">
        <f t="shared" ref="BS695:BS758" si="783">BQ695*BP695</f>
        <v>0</v>
      </c>
      <c r="BT695" s="15"/>
      <c r="BU695" s="24">
        <f t="shared" si="744"/>
        <v>0</v>
      </c>
      <c r="BV695" s="5">
        <v>0</v>
      </c>
      <c r="BW695" s="63"/>
      <c r="BX695" s="15"/>
      <c r="BY695" s="13"/>
      <c r="BZ695" s="98">
        <f t="shared" ref="BZ695:BZ758" si="784">IF(CB695&gt;0,1,0)</f>
        <v>0</v>
      </c>
      <c r="CA695" s="99">
        <f>CA5</f>
        <v>1</v>
      </c>
      <c r="CB695" s="100"/>
      <c r="CC695" s="110"/>
      <c r="CD695" s="95">
        <f t="shared" ref="CD695:CD758" si="785">CB695*CA695</f>
        <v>0</v>
      </c>
      <c r="CE695" s="15"/>
      <c r="CF695" s="24">
        <f t="shared" si="745"/>
        <v>0</v>
      </c>
      <c r="CG695" s="5">
        <v>0</v>
      </c>
      <c r="CH695" s="63"/>
      <c r="CI695" s="15"/>
      <c r="CJ695" s="13"/>
      <c r="CK695" s="98">
        <f t="shared" ref="CK695:CK758" si="786">IF(CM695&gt;0,1,0)</f>
        <v>0</v>
      </c>
      <c r="CL695" s="99">
        <f>CL5</f>
        <v>1</v>
      </c>
      <c r="CM695" s="100"/>
      <c r="CN695" s="110"/>
      <c r="CO695" s="95">
        <f t="shared" ref="CO695:CO758" si="787">CM695*CL695</f>
        <v>0</v>
      </c>
      <c r="CP695" s="15"/>
      <c r="CQ695" s="24">
        <f t="shared" si="746"/>
        <v>0</v>
      </c>
      <c r="CR695" s="5">
        <v>0</v>
      </c>
      <c r="CS695" s="63"/>
      <c r="CT695" s="15"/>
      <c r="CU695" s="13"/>
      <c r="CV695" s="98">
        <f t="shared" ref="CV695:CV758" si="788">IF(CX695&gt;0,1,0)</f>
        <v>0</v>
      </c>
      <c r="CW695" s="99">
        <f>CW5</f>
        <v>1</v>
      </c>
      <c r="CX695" s="100"/>
      <c r="CY695" s="110"/>
      <c r="CZ695" s="95">
        <f t="shared" ref="CZ695:CZ758" si="789">CX695*CW695</f>
        <v>0</v>
      </c>
      <c r="DA695" s="15"/>
      <c r="DB695" s="24">
        <f t="shared" si="747"/>
        <v>0</v>
      </c>
      <c r="DC695" s="5">
        <v>0</v>
      </c>
      <c r="DD695" s="63"/>
      <c r="DE695" s="15"/>
      <c r="DF695" s="13"/>
      <c r="DG695" s="98">
        <f t="shared" ref="DG695:DG758" si="790">IF(DI695&gt;0,1,0)</f>
        <v>0</v>
      </c>
      <c r="DH695" s="99">
        <f>DH5</f>
        <v>1</v>
      </c>
      <c r="DI695" s="100"/>
      <c r="DJ695" s="110"/>
      <c r="DK695" s="95">
        <f t="shared" ref="DK695:DK758" si="791">DI695*DH695</f>
        <v>0</v>
      </c>
      <c r="DL695" s="15"/>
      <c r="DM695" s="24">
        <f t="shared" si="748"/>
        <v>0</v>
      </c>
      <c r="DN695" s="5">
        <v>0</v>
      </c>
      <c r="DO695" s="63"/>
      <c r="DP695" s="15"/>
      <c r="DQ695" s="13"/>
      <c r="DR695" s="98">
        <f t="shared" ref="DR695:DR758" si="792">IF(DT695&gt;0,1,0)</f>
        <v>0</v>
      </c>
      <c r="DS695" s="99">
        <f>DS5</f>
        <v>1</v>
      </c>
      <c r="DT695" s="100"/>
      <c r="DU695" s="110"/>
      <c r="DV695" s="95">
        <f t="shared" ref="DV695:DV758" si="793">DT695*DS695</f>
        <v>0</v>
      </c>
      <c r="DW695" s="15"/>
      <c r="DX695" s="24">
        <f t="shared" si="749"/>
        <v>0</v>
      </c>
      <c r="DY695" s="5">
        <v>0</v>
      </c>
      <c r="DZ695" s="63"/>
      <c r="EA695" s="15"/>
      <c r="EB695" s="13"/>
      <c r="EC695" s="98">
        <f t="shared" ref="EC695:EC758" si="794">IF(EE695&gt;0,1,0)</f>
        <v>0</v>
      </c>
      <c r="ED695" s="99">
        <f>ED5</f>
        <v>1</v>
      </c>
      <c r="EE695" s="100"/>
      <c r="EF695" s="110"/>
      <c r="EG695" s="95">
        <f t="shared" ref="EG695:EG758" si="795">EE695*ED695</f>
        <v>0</v>
      </c>
      <c r="EH695" s="15"/>
      <c r="EI695" s="24">
        <f t="shared" si="750"/>
        <v>0</v>
      </c>
      <c r="EJ695" s="5">
        <v>0</v>
      </c>
      <c r="EK695" s="63"/>
      <c r="EL695" s="15"/>
      <c r="EM695" s="13"/>
      <c r="EN695" s="98">
        <f t="shared" ref="EN695:EN758" si="796">IF(EP695&gt;0,1,0)</f>
        <v>0</v>
      </c>
      <c r="EO695" s="99">
        <f>EO5</f>
        <v>1</v>
      </c>
      <c r="EP695" s="100"/>
      <c r="EQ695" s="110"/>
      <c r="ER695" s="95">
        <f t="shared" ref="ER695:ER758" si="797">EP695*EO695</f>
        <v>0</v>
      </c>
      <c r="ES695" s="15"/>
      <c r="ET695" s="24">
        <f t="shared" si="751"/>
        <v>0</v>
      </c>
      <c r="EU695" s="5">
        <v>0</v>
      </c>
      <c r="EV695" s="63"/>
      <c r="EW695" s="15"/>
      <c r="EX695" s="13"/>
      <c r="EY695" s="98">
        <f t="shared" ref="EY695:EY758" si="798">IF(FA695&gt;0,1,0)</f>
        <v>0</v>
      </c>
      <c r="EZ695" s="99">
        <f>EZ5</f>
        <v>1</v>
      </c>
      <c r="FA695" s="100"/>
      <c r="FB695" s="110"/>
      <c r="FC695" s="95">
        <f t="shared" ref="FC695:FC758" si="799">FA695*EZ695</f>
        <v>0</v>
      </c>
      <c r="FD695" s="15"/>
      <c r="FE695" s="24">
        <f t="shared" si="752"/>
        <v>0</v>
      </c>
      <c r="FF695" s="5">
        <v>0</v>
      </c>
      <c r="FG695" s="63"/>
      <c r="FH695" s="15"/>
      <c r="FI695" s="13"/>
      <c r="FJ695" s="98">
        <f t="shared" ref="FJ695:FJ758" si="800">IF(FL695&gt;0,1,0)</f>
        <v>0</v>
      </c>
      <c r="FK695" s="99">
        <f>FK5</f>
        <v>1</v>
      </c>
      <c r="FL695" s="100"/>
      <c r="FM695" s="110"/>
      <c r="FN695" s="95">
        <f t="shared" ref="FN695:FN758" si="801">FL695*FK695</f>
        <v>0</v>
      </c>
      <c r="FO695" s="15"/>
      <c r="FP695" s="24">
        <f t="shared" si="753"/>
        <v>0</v>
      </c>
      <c r="FQ695" s="5">
        <v>0</v>
      </c>
      <c r="FR695" s="8">
        <v>0</v>
      </c>
      <c r="FS695" s="84">
        <f t="shared" si="754"/>
        <v>500</v>
      </c>
      <c r="FT695" s="85">
        <f t="shared" si="755"/>
        <v>500</v>
      </c>
      <c r="FU695" s="85">
        <f t="shared" si="756"/>
        <v>500</v>
      </c>
      <c r="FV695" s="85">
        <f t="shared" si="757"/>
        <v>500</v>
      </c>
      <c r="FW695" s="85">
        <f t="shared" si="758"/>
        <v>500</v>
      </c>
      <c r="FX695" s="85">
        <f t="shared" si="759"/>
        <v>500</v>
      </c>
      <c r="FY695" s="85">
        <f t="shared" si="760"/>
        <v>500</v>
      </c>
      <c r="FZ695" s="85">
        <f t="shared" si="761"/>
        <v>500</v>
      </c>
      <c r="GA695" s="85">
        <f t="shared" si="762"/>
        <v>500</v>
      </c>
      <c r="GB695" s="85">
        <f t="shared" si="763"/>
        <v>500</v>
      </c>
      <c r="GC695" s="85">
        <f t="shared" si="764"/>
        <v>500</v>
      </c>
      <c r="GD695" s="85">
        <f t="shared" si="765"/>
        <v>500</v>
      </c>
      <c r="GE695" s="85">
        <f t="shared" si="766"/>
        <v>500</v>
      </c>
      <c r="GF695" s="85">
        <f t="shared" si="767"/>
        <v>500</v>
      </c>
      <c r="GG695" s="85">
        <f t="shared" si="768"/>
        <v>500</v>
      </c>
      <c r="GH695" s="101">
        <f t="shared" ref="GH695:GH758" si="802">L695+W695+AH695+AS695+BD695+BO695+BZ695+CK695+CV695+DG695+DR695+EC695+EN695+EY695+FJ695</f>
        <v>0</v>
      </c>
      <c r="GI695" s="102">
        <f t="shared" ref="GI695:GI758" si="803">P695+AA695+AL695+AW695+BH695+BS695+CD695+CO695+CZ695+DK695+DV695+EG695+ER695+FC695+FN695</f>
        <v>0</v>
      </c>
      <c r="GJ695" s="102">
        <f t="shared" ref="GJ695:GJ758" si="804">IF(GH695&lt;=0,0,GI695/GH695)</f>
        <v>0</v>
      </c>
      <c r="GK695" s="79">
        <f>ROW()</f>
        <v>695</v>
      </c>
    </row>
    <row r="696" spans="1:193" s="12" customFormat="1" ht="50.1" customHeight="1">
      <c r="A696" s="17">
        <f>ROW()</f>
        <v>696</v>
      </c>
      <c r="B696" s="32">
        <f t="shared" si="769"/>
        <v>690</v>
      </c>
      <c r="C696" s="33">
        <f t="shared" si="770"/>
        <v>0</v>
      </c>
      <c r="D696" s="31"/>
      <c r="E696" s="390">
        <f t="shared" si="738"/>
        <v>500</v>
      </c>
      <c r="F696" s="107">
        <f t="shared" si="771"/>
        <v>0</v>
      </c>
      <c r="G696" s="3">
        <v>0</v>
      </c>
      <c r="H696" s="4">
        <v>0</v>
      </c>
      <c r="I696" s="63"/>
      <c r="J696" s="15"/>
      <c r="K696" s="13"/>
      <c r="L696" s="98">
        <f t="shared" si="772"/>
        <v>0</v>
      </c>
      <c r="M696" s="99">
        <f>M5</f>
        <v>0.94499999999999995</v>
      </c>
      <c r="N696" s="100"/>
      <c r="O696" s="110"/>
      <c r="P696" s="95">
        <f t="shared" si="773"/>
        <v>0</v>
      </c>
      <c r="Q696" s="15"/>
      <c r="R696" s="24">
        <f t="shared" si="739"/>
        <v>0</v>
      </c>
      <c r="S696" s="25">
        <v>0</v>
      </c>
      <c r="T696" s="63"/>
      <c r="U696" s="15"/>
      <c r="V696" s="13"/>
      <c r="W696" s="98">
        <f t="shared" si="774"/>
        <v>0</v>
      </c>
      <c r="X696" s="99">
        <f>X5</f>
        <v>0.97</v>
      </c>
      <c r="Y696" s="100"/>
      <c r="Z696" s="110"/>
      <c r="AA696" s="95">
        <f t="shared" si="775"/>
        <v>0</v>
      </c>
      <c r="AB696" s="15"/>
      <c r="AC696" s="24">
        <f t="shared" si="740"/>
        <v>0</v>
      </c>
      <c r="AD696" s="5">
        <v>0</v>
      </c>
      <c r="AE696" s="63"/>
      <c r="AF696" s="15"/>
      <c r="AG696" s="13"/>
      <c r="AH696" s="98">
        <f t="shared" si="776"/>
        <v>0</v>
      </c>
      <c r="AI696" s="99">
        <f>AI5</f>
        <v>0.95499999999999996</v>
      </c>
      <c r="AJ696" s="100"/>
      <c r="AK696" s="110"/>
      <c r="AL696" s="95">
        <f t="shared" si="777"/>
        <v>0</v>
      </c>
      <c r="AM696" s="15"/>
      <c r="AN696" s="24">
        <f t="shared" si="741"/>
        <v>0</v>
      </c>
      <c r="AO696" s="5">
        <v>0</v>
      </c>
      <c r="AP696" s="63"/>
      <c r="AQ696" s="15"/>
      <c r="AR696" s="13"/>
      <c r="AS696" s="98">
        <f t="shared" si="778"/>
        <v>0</v>
      </c>
      <c r="AT696" s="99">
        <f>AT5</f>
        <v>0.96</v>
      </c>
      <c r="AU696" s="100"/>
      <c r="AV696" s="110"/>
      <c r="AW696" s="95">
        <f t="shared" si="779"/>
        <v>0</v>
      </c>
      <c r="AX696" s="15"/>
      <c r="AY696" s="24">
        <f t="shared" si="742"/>
        <v>0</v>
      </c>
      <c r="AZ696" s="5">
        <v>0</v>
      </c>
      <c r="BA696" s="63"/>
      <c r="BB696" s="15"/>
      <c r="BC696" s="13"/>
      <c r="BD696" s="98">
        <f t="shared" si="780"/>
        <v>0</v>
      </c>
      <c r="BE696" s="99">
        <f>BE5</f>
        <v>0.98</v>
      </c>
      <c r="BF696" s="100"/>
      <c r="BG696" s="110"/>
      <c r="BH696" s="95">
        <f t="shared" si="781"/>
        <v>0</v>
      </c>
      <c r="BI696" s="15"/>
      <c r="BJ696" s="24">
        <f t="shared" si="743"/>
        <v>0</v>
      </c>
      <c r="BK696" s="5">
        <v>0</v>
      </c>
      <c r="BL696" s="63"/>
      <c r="BM696" s="15"/>
      <c r="BN696" s="13"/>
      <c r="BO696" s="98">
        <f t="shared" si="782"/>
        <v>0</v>
      </c>
      <c r="BP696" s="99">
        <f>BP5</f>
        <v>0.94499999999999995</v>
      </c>
      <c r="BQ696" s="100"/>
      <c r="BR696" s="110"/>
      <c r="BS696" s="95">
        <f t="shared" si="783"/>
        <v>0</v>
      </c>
      <c r="BT696" s="15"/>
      <c r="BU696" s="24">
        <f t="shared" si="744"/>
        <v>0</v>
      </c>
      <c r="BV696" s="5">
        <v>0</v>
      </c>
      <c r="BW696" s="63"/>
      <c r="BX696" s="15"/>
      <c r="BY696" s="13"/>
      <c r="BZ696" s="98">
        <f t="shared" si="784"/>
        <v>0</v>
      </c>
      <c r="CA696" s="99">
        <f>CA5</f>
        <v>1</v>
      </c>
      <c r="CB696" s="100"/>
      <c r="CC696" s="110"/>
      <c r="CD696" s="95">
        <f t="shared" si="785"/>
        <v>0</v>
      </c>
      <c r="CE696" s="15"/>
      <c r="CF696" s="24">
        <f t="shared" si="745"/>
        <v>0</v>
      </c>
      <c r="CG696" s="5">
        <v>0</v>
      </c>
      <c r="CH696" s="63"/>
      <c r="CI696" s="15"/>
      <c r="CJ696" s="13"/>
      <c r="CK696" s="98">
        <f t="shared" si="786"/>
        <v>0</v>
      </c>
      <c r="CL696" s="99">
        <f>CL5</f>
        <v>1</v>
      </c>
      <c r="CM696" s="100"/>
      <c r="CN696" s="110"/>
      <c r="CO696" s="95">
        <f t="shared" si="787"/>
        <v>0</v>
      </c>
      <c r="CP696" s="15"/>
      <c r="CQ696" s="24">
        <f t="shared" si="746"/>
        <v>0</v>
      </c>
      <c r="CR696" s="5">
        <v>0</v>
      </c>
      <c r="CS696" s="63"/>
      <c r="CT696" s="15"/>
      <c r="CU696" s="13"/>
      <c r="CV696" s="98">
        <f t="shared" si="788"/>
        <v>0</v>
      </c>
      <c r="CW696" s="99">
        <f>CW5</f>
        <v>1</v>
      </c>
      <c r="CX696" s="100"/>
      <c r="CY696" s="110"/>
      <c r="CZ696" s="95">
        <f t="shared" si="789"/>
        <v>0</v>
      </c>
      <c r="DA696" s="15"/>
      <c r="DB696" s="24">
        <f t="shared" si="747"/>
        <v>0</v>
      </c>
      <c r="DC696" s="5">
        <v>0</v>
      </c>
      <c r="DD696" s="63"/>
      <c r="DE696" s="15"/>
      <c r="DF696" s="13"/>
      <c r="DG696" s="98">
        <f t="shared" si="790"/>
        <v>0</v>
      </c>
      <c r="DH696" s="99">
        <f>DH5</f>
        <v>1</v>
      </c>
      <c r="DI696" s="100"/>
      <c r="DJ696" s="110"/>
      <c r="DK696" s="95">
        <f t="shared" si="791"/>
        <v>0</v>
      </c>
      <c r="DL696" s="15"/>
      <c r="DM696" s="24">
        <f t="shared" si="748"/>
        <v>0</v>
      </c>
      <c r="DN696" s="5">
        <v>0</v>
      </c>
      <c r="DO696" s="63"/>
      <c r="DP696" s="15"/>
      <c r="DQ696" s="13"/>
      <c r="DR696" s="98">
        <f t="shared" si="792"/>
        <v>0</v>
      </c>
      <c r="DS696" s="99">
        <f>DS5</f>
        <v>1</v>
      </c>
      <c r="DT696" s="100"/>
      <c r="DU696" s="110"/>
      <c r="DV696" s="95">
        <f t="shared" si="793"/>
        <v>0</v>
      </c>
      <c r="DW696" s="15"/>
      <c r="DX696" s="24">
        <f t="shared" si="749"/>
        <v>0</v>
      </c>
      <c r="DY696" s="5">
        <v>0</v>
      </c>
      <c r="DZ696" s="63"/>
      <c r="EA696" s="15"/>
      <c r="EB696" s="13"/>
      <c r="EC696" s="98">
        <f t="shared" si="794"/>
        <v>0</v>
      </c>
      <c r="ED696" s="99">
        <f>ED5</f>
        <v>1</v>
      </c>
      <c r="EE696" s="100"/>
      <c r="EF696" s="110"/>
      <c r="EG696" s="95">
        <f t="shared" si="795"/>
        <v>0</v>
      </c>
      <c r="EH696" s="15"/>
      <c r="EI696" s="24">
        <f t="shared" si="750"/>
        <v>0</v>
      </c>
      <c r="EJ696" s="5">
        <v>0</v>
      </c>
      <c r="EK696" s="63"/>
      <c r="EL696" s="15"/>
      <c r="EM696" s="13"/>
      <c r="EN696" s="98">
        <f t="shared" si="796"/>
        <v>0</v>
      </c>
      <c r="EO696" s="99">
        <f>EO5</f>
        <v>1</v>
      </c>
      <c r="EP696" s="100"/>
      <c r="EQ696" s="110"/>
      <c r="ER696" s="95">
        <f t="shared" si="797"/>
        <v>0</v>
      </c>
      <c r="ES696" s="15"/>
      <c r="ET696" s="24">
        <f t="shared" si="751"/>
        <v>0</v>
      </c>
      <c r="EU696" s="5">
        <v>0</v>
      </c>
      <c r="EV696" s="63"/>
      <c r="EW696" s="15"/>
      <c r="EX696" s="13"/>
      <c r="EY696" s="98">
        <f t="shared" si="798"/>
        <v>0</v>
      </c>
      <c r="EZ696" s="99">
        <f>EZ5</f>
        <v>1</v>
      </c>
      <c r="FA696" s="100"/>
      <c r="FB696" s="110"/>
      <c r="FC696" s="95">
        <f t="shared" si="799"/>
        <v>0</v>
      </c>
      <c r="FD696" s="15"/>
      <c r="FE696" s="24">
        <f t="shared" si="752"/>
        <v>0</v>
      </c>
      <c r="FF696" s="5">
        <v>0</v>
      </c>
      <c r="FG696" s="63"/>
      <c r="FH696" s="15"/>
      <c r="FI696" s="13"/>
      <c r="FJ696" s="98">
        <f t="shared" si="800"/>
        <v>0</v>
      </c>
      <c r="FK696" s="99">
        <f>FK5</f>
        <v>1</v>
      </c>
      <c r="FL696" s="100"/>
      <c r="FM696" s="110"/>
      <c r="FN696" s="95">
        <f t="shared" si="801"/>
        <v>0</v>
      </c>
      <c r="FO696" s="15"/>
      <c r="FP696" s="24">
        <f t="shared" si="753"/>
        <v>0</v>
      </c>
      <c r="FQ696" s="5">
        <v>0</v>
      </c>
      <c r="FR696" s="8">
        <v>0</v>
      </c>
      <c r="FS696" s="84">
        <f t="shared" si="754"/>
        <v>500</v>
      </c>
      <c r="FT696" s="85">
        <f t="shared" si="755"/>
        <v>500</v>
      </c>
      <c r="FU696" s="85">
        <f t="shared" si="756"/>
        <v>500</v>
      </c>
      <c r="FV696" s="85">
        <f t="shared" si="757"/>
        <v>500</v>
      </c>
      <c r="FW696" s="85">
        <f t="shared" si="758"/>
        <v>500</v>
      </c>
      <c r="FX696" s="85">
        <f t="shared" si="759"/>
        <v>500</v>
      </c>
      <c r="FY696" s="85">
        <f t="shared" si="760"/>
        <v>500</v>
      </c>
      <c r="FZ696" s="85">
        <f t="shared" si="761"/>
        <v>500</v>
      </c>
      <c r="GA696" s="85">
        <f t="shared" si="762"/>
        <v>500</v>
      </c>
      <c r="GB696" s="85">
        <f t="shared" si="763"/>
        <v>500</v>
      </c>
      <c r="GC696" s="85">
        <f t="shared" si="764"/>
        <v>500</v>
      </c>
      <c r="GD696" s="85">
        <f t="shared" si="765"/>
        <v>500</v>
      </c>
      <c r="GE696" s="85">
        <f t="shared" si="766"/>
        <v>500</v>
      </c>
      <c r="GF696" s="85">
        <f t="shared" si="767"/>
        <v>500</v>
      </c>
      <c r="GG696" s="85">
        <f t="shared" si="768"/>
        <v>500</v>
      </c>
      <c r="GH696" s="101">
        <f t="shared" si="802"/>
        <v>0</v>
      </c>
      <c r="GI696" s="102">
        <f t="shared" si="803"/>
        <v>0</v>
      </c>
      <c r="GJ696" s="102">
        <f t="shared" si="804"/>
        <v>0</v>
      </c>
      <c r="GK696" s="79">
        <f>ROW()</f>
        <v>696</v>
      </c>
    </row>
    <row r="697" spans="1:193" s="12" customFormat="1" ht="50.1" customHeight="1">
      <c r="A697" s="17">
        <f>ROW()</f>
        <v>697</v>
      </c>
      <c r="B697" s="32">
        <f t="shared" si="769"/>
        <v>691</v>
      </c>
      <c r="C697" s="33">
        <f t="shared" si="770"/>
        <v>0</v>
      </c>
      <c r="D697" s="31"/>
      <c r="E697" s="390">
        <f t="shared" si="738"/>
        <v>500</v>
      </c>
      <c r="F697" s="107">
        <f t="shared" si="771"/>
        <v>0</v>
      </c>
      <c r="G697" s="3">
        <v>0</v>
      </c>
      <c r="H697" s="4">
        <v>0</v>
      </c>
      <c r="I697" s="63"/>
      <c r="J697" s="15"/>
      <c r="K697" s="13"/>
      <c r="L697" s="98">
        <f t="shared" si="772"/>
        <v>0</v>
      </c>
      <c r="M697" s="99">
        <f>M5</f>
        <v>0.94499999999999995</v>
      </c>
      <c r="N697" s="100"/>
      <c r="O697" s="110"/>
      <c r="P697" s="95">
        <f t="shared" si="773"/>
        <v>0</v>
      </c>
      <c r="Q697" s="15"/>
      <c r="R697" s="24">
        <f t="shared" si="739"/>
        <v>0</v>
      </c>
      <c r="S697" s="25">
        <v>0</v>
      </c>
      <c r="T697" s="63"/>
      <c r="U697" s="15"/>
      <c r="V697" s="13"/>
      <c r="W697" s="98">
        <f t="shared" si="774"/>
        <v>0</v>
      </c>
      <c r="X697" s="99">
        <f>X5</f>
        <v>0.97</v>
      </c>
      <c r="Y697" s="100"/>
      <c r="Z697" s="110"/>
      <c r="AA697" s="95">
        <f t="shared" si="775"/>
        <v>0</v>
      </c>
      <c r="AB697" s="15"/>
      <c r="AC697" s="24">
        <f t="shared" si="740"/>
        <v>0</v>
      </c>
      <c r="AD697" s="5">
        <v>0</v>
      </c>
      <c r="AE697" s="63"/>
      <c r="AF697" s="15"/>
      <c r="AG697" s="13"/>
      <c r="AH697" s="98">
        <f t="shared" si="776"/>
        <v>0</v>
      </c>
      <c r="AI697" s="99">
        <f>AI5</f>
        <v>0.95499999999999996</v>
      </c>
      <c r="AJ697" s="100"/>
      <c r="AK697" s="110"/>
      <c r="AL697" s="95">
        <f t="shared" si="777"/>
        <v>0</v>
      </c>
      <c r="AM697" s="15"/>
      <c r="AN697" s="24">
        <f t="shared" si="741"/>
        <v>0</v>
      </c>
      <c r="AO697" s="5">
        <v>0</v>
      </c>
      <c r="AP697" s="63"/>
      <c r="AQ697" s="15"/>
      <c r="AR697" s="13"/>
      <c r="AS697" s="98">
        <f t="shared" si="778"/>
        <v>0</v>
      </c>
      <c r="AT697" s="99">
        <f>AT5</f>
        <v>0.96</v>
      </c>
      <c r="AU697" s="100"/>
      <c r="AV697" s="110"/>
      <c r="AW697" s="95">
        <f t="shared" si="779"/>
        <v>0</v>
      </c>
      <c r="AX697" s="15"/>
      <c r="AY697" s="24">
        <f t="shared" si="742"/>
        <v>0</v>
      </c>
      <c r="AZ697" s="5">
        <v>0</v>
      </c>
      <c r="BA697" s="63"/>
      <c r="BB697" s="15"/>
      <c r="BC697" s="13"/>
      <c r="BD697" s="98">
        <f t="shared" si="780"/>
        <v>0</v>
      </c>
      <c r="BE697" s="99">
        <f>BE5</f>
        <v>0.98</v>
      </c>
      <c r="BF697" s="100"/>
      <c r="BG697" s="110"/>
      <c r="BH697" s="95">
        <f t="shared" si="781"/>
        <v>0</v>
      </c>
      <c r="BI697" s="15"/>
      <c r="BJ697" s="24">
        <f t="shared" si="743"/>
        <v>0</v>
      </c>
      <c r="BK697" s="5">
        <v>0</v>
      </c>
      <c r="BL697" s="63"/>
      <c r="BM697" s="15"/>
      <c r="BN697" s="13"/>
      <c r="BO697" s="98">
        <f t="shared" si="782"/>
        <v>0</v>
      </c>
      <c r="BP697" s="99">
        <f>BP5</f>
        <v>0.94499999999999995</v>
      </c>
      <c r="BQ697" s="100"/>
      <c r="BR697" s="110"/>
      <c r="BS697" s="95">
        <f t="shared" si="783"/>
        <v>0</v>
      </c>
      <c r="BT697" s="15"/>
      <c r="BU697" s="24">
        <f t="shared" si="744"/>
        <v>0</v>
      </c>
      <c r="BV697" s="5">
        <v>0</v>
      </c>
      <c r="BW697" s="63"/>
      <c r="BX697" s="15"/>
      <c r="BY697" s="13"/>
      <c r="BZ697" s="98">
        <f t="shared" si="784"/>
        <v>0</v>
      </c>
      <c r="CA697" s="99">
        <f>CA5</f>
        <v>1</v>
      </c>
      <c r="CB697" s="100"/>
      <c r="CC697" s="110"/>
      <c r="CD697" s="95">
        <f t="shared" si="785"/>
        <v>0</v>
      </c>
      <c r="CE697" s="15"/>
      <c r="CF697" s="24">
        <f t="shared" si="745"/>
        <v>0</v>
      </c>
      <c r="CG697" s="5">
        <v>0</v>
      </c>
      <c r="CH697" s="63"/>
      <c r="CI697" s="15"/>
      <c r="CJ697" s="13"/>
      <c r="CK697" s="98">
        <f t="shared" si="786"/>
        <v>0</v>
      </c>
      <c r="CL697" s="99">
        <f>CL5</f>
        <v>1</v>
      </c>
      <c r="CM697" s="100"/>
      <c r="CN697" s="110"/>
      <c r="CO697" s="95">
        <f t="shared" si="787"/>
        <v>0</v>
      </c>
      <c r="CP697" s="15"/>
      <c r="CQ697" s="24">
        <f t="shared" si="746"/>
        <v>0</v>
      </c>
      <c r="CR697" s="5">
        <v>0</v>
      </c>
      <c r="CS697" s="63"/>
      <c r="CT697" s="15"/>
      <c r="CU697" s="13"/>
      <c r="CV697" s="98">
        <f t="shared" si="788"/>
        <v>0</v>
      </c>
      <c r="CW697" s="99">
        <f>CW5</f>
        <v>1</v>
      </c>
      <c r="CX697" s="100"/>
      <c r="CY697" s="110"/>
      <c r="CZ697" s="95">
        <f t="shared" si="789"/>
        <v>0</v>
      </c>
      <c r="DA697" s="15"/>
      <c r="DB697" s="24">
        <f t="shared" si="747"/>
        <v>0</v>
      </c>
      <c r="DC697" s="5">
        <v>0</v>
      </c>
      <c r="DD697" s="63"/>
      <c r="DE697" s="15"/>
      <c r="DF697" s="13"/>
      <c r="DG697" s="98">
        <f t="shared" si="790"/>
        <v>0</v>
      </c>
      <c r="DH697" s="99">
        <f>DH5</f>
        <v>1</v>
      </c>
      <c r="DI697" s="100"/>
      <c r="DJ697" s="110"/>
      <c r="DK697" s="95">
        <f t="shared" si="791"/>
        <v>0</v>
      </c>
      <c r="DL697" s="15"/>
      <c r="DM697" s="24">
        <f t="shared" si="748"/>
        <v>0</v>
      </c>
      <c r="DN697" s="5">
        <v>0</v>
      </c>
      <c r="DO697" s="63"/>
      <c r="DP697" s="15"/>
      <c r="DQ697" s="13"/>
      <c r="DR697" s="98">
        <f t="shared" si="792"/>
        <v>0</v>
      </c>
      <c r="DS697" s="99">
        <f>DS5</f>
        <v>1</v>
      </c>
      <c r="DT697" s="100"/>
      <c r="DU697" s="110"/>
      <c r="DV697" s="95">
        <f t="shared" si="793"/>
        <v>0</v>
      </c>
      <c r="DW697" s="15"/>
      <c r="DX697" s="24">
        <f t="shared" si="749"/>
        <v>0</v>
      </c>
      <c r="DY697" s="5">
        <v>0</v>
      </c>
      <c r="DZ697" s="63"/>
      <c r="EA697" s="15"/>
      <c r="EB697" s="13"/>
      <c r="EC697" s="98">
        <f t="shared" si="794"/>
        <v>0</v>
      </c>
      <c r="ED697" s="99">
        <f>ED5</f>
        <v>1</v>
      </c>
      <c r="EE697" s="100"/>
      <c r="EF697" s="110"/>
      <c r="EG697" s="95">
        <f t="shared" si="795"/>
        <v>0</v>
      </c>
      <c r="EH697" s="15"/>
      <c r="EI697" s="24">
        <f t="shared" si="750"/>
        <v>0</v>
      </c>
      <c r="EJ697" s="5">
        <v>0</v>
      </c>
      <c r="EK697" s="63"/>
      <c r="EL697" s="15"/>
      <c r="EM697" s="13"/>
      <c r="EN697" s="98">
        <f t="shared" si="796"/>
        <v>0</v>
      </c>
      <c r="EO697" s="99">
        <f>EO5</f>
        <v>1</v>
      </c>
      <c r="EP697" s="100"/>
      <c r="EQ697" s="110"/>
      <c r="ER697" s="95">
        <f t="shared" si="797"/>
        <v>0</v>
      </c>
      <c r="ES697" s="15"/>
      <c r="ET697" s="24">
        <f t="shared" si="751"/>
        <v>0</v>
      </c>
      <c r="EU697" s="5">
        <v>0</v>
      </c>
      <c r="EV697" s="63"/>
      <c r="EW697" s="15"/>
      <c r="EX697" s="13"/>
      <c r="EY697" s="98">
        <f t="shared" si="798"/>
        <v>0</v>
      </c>
      <c r="EZ697" s="99">
        <f>EZ5</f>
        <v>1</v>
      </c>
      <c r="FA697" s="100"/>
      <c r="FB697" s="110"/>
      <c r="FC697" s="95">
        <f t="shared" si="799"/>
        <v>0</v>
      </c>
      <c r="FD697" s="15"/>
      <c r="FE697" s="24">
        <f t="shared" si="752"/>
        <v>0</v>
      </c>
      <c r="FF697" s="5">
        <v>0</v>
      </c>
      <c r="FG697" s="63"/>
      <c r="FH697" s="15"/>
      <c r="FI697" s="13"/>
      <c r="FJ697" s="98">
        <f t="shared" si="800"/>
        <v>0</v>
      </c>
      <c r="FK697" s="99">
        <f>FK5</f>
        <v>1</v>
      </c>
      <c r="FL697" s="100"/>
      <c r="FM697" s="110"/>
      <c r="FN697" s="95">
        <f t="shared" si="801"/>
        <v>0</v>
      </c>
      <c r="FO697" s="15"/>
      <c r="FP697" s="24">
        <f t="shared" si="753"/>
        <v>0</v>
      </c>
      <c r="FQ697" s="5">
        <v>0</v>
      </c>
      <c r="FR697" s="8">
        <v>0</v>
      </c>
      <c r="FS697" s="84">
        <f t="shared" si="754"/>
        <v>500</v>
      </c>
      <c r="FT697" s="85">
        <f t="shared" si="755"/>
        <v>500</v>
      </c>
      <c r="FU697" s="85">
        <f t="shared" si="756"/>
        <v>500</v>
      </c>
      <c r="FV697" s="85">
        <f t="shared" si="757"/>
        <v>500</v>
      </c>
      <c r="FW697" s="85">
        <f t="shared" si="758"/>
        <v>500</v>
      </c>
      <c r="FX697" s="85">
        <f t="shared" si="759"/>
        <v>500</v>
      </c>
      <c r="FY697" s="85">
        <f t="shared" si="760"/>
        <v>500</v>
      </c>
      <c r="FZ697" s="85">
        <f t="shared" si="761"/>
        <v>500</v>
      </c>
      <c r="GA697" s="85">
        <f t="shared" si="762"/>
        <v>500</v>
      </c>
      <c r="GB697" s="85">
        <f t="shared" si="763"/>
        <v>500</v>
      </c>
      <c r="GC697" s="85">
        <f t="shared" si="764"/>
        <v>500</v>
      </c>
      <c r="GD697" s="85">
        <f t="shared" si="765"/>
        <v>500</v>
      </c>
      <c r="GE697" s="85">
        <f t="shared" si="766"/>
        <v>500</v>
      </c>
      <c r="GF697" s="85">
        <f t="shared" si="767"/>
        <v>500</v>
      </c>
      <c r="GG697" s="85">
        <f t="shared" si="768"/>
        <v>500</v>
      </c>
      <c r="GH697" s="101">
        <f t="shared" si="802"/>
        <v>0</v>
      </c>
      <c r="GI697" s="102">
        <f t="shared" si="803"/>
        <v>0</v>
      </c>
      <c r="GJ697" s="102">
        <f t="shared" si="804"/>
        <v>0</v>
      </c>
      <c r="GK697" s="79">
        <f>ROW()</f>
        <v>697</v>
      </c>
    </row>
    <row r="698" spans="1:193" s="12" customFormat="1" ht="50.1" customHeight="1">
      <c r="A698" s="17">
        <f>ROW()</f>
        <v>698</v>
      </c>
      <c r="B698" s="32">
        <f t="shared" si="769"/>
        <v>692</v>
      </c>
      <c r="C698" s="33">
        <f t="shared" si="770"/>
        <v>0</v>
      </c>
      <c r="D698" s="31"/>
      <c r="E698" s="390">
        <f t="shared" si="738"/>
        <v>500</v>
      </c>
      <c r="F698" s="107">
        <f t="shared" si="771"/>
        <v>0</v>
      </c>
      <c r="G698" s="3">
        <v>0</v>
      </c>
      <c r="H698" s="4">
        <v>0</v>
      </c>
      <c r="I698" s="63"/>
      <c r="J698" s="15"/>
      <c r="K698" s="13"/>
      <c r="L698" s="98">
        <f t="shared" si="772"/>
        <v>0</v>
      </c>
      <c r="M698" s="99">
        <f>M5</f>
        <v>0.94499999999999995</v>
      </c>
      <c r="N698" s="100"/>
      <c r="O698" s="110"/>
      <c r="P698" s="95">
        <f t="shared" si="773"/>
        <v>0</v>
      </c>
      <c r="Q698" s="15"/>
      <c r="R698" s="24">
        <f t="shared" si="739"/>
        <v>0</v>
      </c>
      <c r="S698" s="25">
        <v>0</v>
      </c>
      <c r="T698" s="63"/>
      <c r="U698" s="15"/>
      <c r="V698" s="13"/>
      <c r="W698" s="98">
        <f t="shared" si="774"/>
        <v>0</v>
      </c>
      <c r="X698" s="99">
        <f>X5</f>
        <v>0.97</v>
      </c>
      <c r="Y698" s="100"/>
      <c r="Z698" s="110"/>
      <c r="AA698" s="95">
        <f t="shared" si="775"/>
        <v>0</v>
      </c>
      <c r="AB698" s="15"/>
      <c r="AC698" s="24">
        <f t="shared" si="740"/>
        <v>0</v>
      </c>
      <c r="AD698" s="5">
        <v>0</v>
      </c>
      <c r="AE698" s="63"/>
      <c r="AF698" s="15"/>
      <c r="AG698" s="13"/>
      <c r="AH698" s="98">
        <f t="shared" si="776"/>
        <v>0</v>
      </c>
      <c r="AI698" s="99">
        <f>AI5</f>
        <v>0.95499999999999996</v>
      </c>
      <c r="AJ698" s="100"/>
      <c r="AK698" s="110"/>
      <c r="AL698" s="95">
        <f t="shared" si="777"/>
        <v>0</v>
      </c>
      <c r="AM698" s="15"/>
      <c r="AN698" s="24">
        <f t="shared" si="741"/>
        <v>0</v>
      </c>
      <c r="AO698" s="5">
        <v>0</v>
      </c>
      <c r="AP698" s="63"/>
      <c r="AQ698" s="15"/>
      <c r="AR698" s="13"/>
      <c r="AS698" s="98">
        <f t="shared" si="778"/>
        <v>0</v>
      </c>
      <c r="AT698" s="99">
        <f>AT5</f>
        <v>0.96</v>
      </c>
      <c r="AU698" s="100"/>
      <c r="AV698" s="110"/>
      <c r="AW698" s="95">
        <f t="shared" si="779"/>
        <v>0</v>
      </c>
      <c r="AX698" s="15"/>
      <c r="AY698" s="24">
        <f t="shared" si="742"/>
        <v>0</v>
      </c>
      <c r="AZ698" s="5">
        <v>0</v>
      </c>
      <c r="BA698" s="63"/>
      <c r="BB698" s="15"/>
      <c r="BC698" s="13"/>
      <c r="BD698" s="98">
        <f t="shared" si="780"/>
        <v>0</v>
      </c>
      <c r="BE698" s="99">
        <f>BE5</f>
        <v>0.98</v>
      </c>
      <c r="BF698" s="100"/>
      <c r="BG698" s="110"/>
      <c r="BH698" s="95">
        <f t="shared" si="781"/>
        <v>0</v>
      </c>
      <c r="BI698" s="15"/>
      <c r="BJ698" s="24">
        <f t="shared" si="743"/>
        <v>0</v>
      </c>
      <c r="BK698" s="5">
        <v>0</v>
      </c>
      <c r="BL698" s="63"/>
      <c r="BM698" s="15"/>
      <c r="BN698" s="13"/>
      <c r="BO698" s="98">
        <f t="shared" si="782"/>
        <v>0</v>
      </c>
      <c r="BP698" s="99">
        <f>BP5</f>
        <v>0.94499999999999995</v>
      </c>
      <c r="BQ698" s="100"/>
      <c r="BR698" s="110"/>
      <c r="BS698" s="95">
        <f t="shared" si="783"/>
        <v>0</v>
      </c>
      <c r="BT698" s="15"/>
      <c r="BU698" s="24">
        <f t="shared" si="744"/>
        <v>0</v>
      </c>
      <c r="BV698" s="5">
        <v>0</v>
      </c>
      <c r="BW698" s="63"/>
      <c r="BX698" s="15"/>
      <c r="BY698" s="13"/>
      <c r="BZ698" s="98">
        <f t="shared" si="784"/>
        <v>0</v>
      </c>
      <c r="CA698" s="99">
        <f>CA5</f>
        <v>1</v>
      </c>
      <c r="CB698" s="100"/>
      <c r="CC698" s="110"/>
      <c r="CD698" s="95">
        <f t="shared" si="785"/>
        <v>0</v>
      </c>
      <c r="CE698" s="15"/>
      <c r="CF698" s="24">
        <f t="shared" si="745"/>
        <v>0</v>
      </c>
      <c r="CG698" s="5">
        <v>0</v>
      </c>
      <c r="CH698" s="63"/>
      <c r="CI698" s="15"/>
      <c r="CJ698" s="13"/>
      <c r="CK698" s="98">
        <f t="shared" si="786"/>
        <v>0</v>
      </c>
      <c r="CL698" s="99">
        <f>CL5</f>
        <v>1</v>
      </c>
      <c r="CM698" s="100"/>
      <c r="CN698" s="110"/>
      <c r="CO698" s="95">
        <f t="shared" si="787"/>
        <v>0</v>
      </c>
      <c r="CP698" s="15"/>
      <c r="CQ698" s="24">
        <f t="shared" si="746"/>
        <v>0</v>
      </c>
      <c r="CR698" s="5">
        <v>0</v>
      </c>
      <c r="CS698" s="63"/>
      <c r="CT698" s="15"/>
      <c r="CU698" s="13"/>
      <c r="CV698" s="98">
        <f t="shared" si="788"/>
        <v>0</v>
      </c>
      <c r="CW698" s="99">
        <f>CW5</f>
        <v>1</v>
      </c>
      <c r="CX698" s="100"/>
      <c r="CY698" s="110"/>
      <c r="CZ698" s="95">
        <f t="shared" si="789"/>
        <v>0</v>
      </c>
      <c r="DA698" s="15"/>
      <c r="DB698" s="24">
        <f t="shared" si="747"/>
        <v>0</v>
      </c>
      <c r="DC698" s="5">
        <v>0</v>
      </c>
      <c r="DD698" s="63"/>
      <c r="DE698" s="15"/>
      <c r="DF698" s="13"/>
      <c r="DG698" s="98">
        <f t="shared" si="790"/>
        <v>0</v>
      </c>
      <c r="DH698" s="99">
        <f>DH5</f>
        <v>1</v>
      </c>
      <c r="DI698" s="100"/>
      <c r="DJ698" s="110"/>
      <c r="DK698" s="95">
        <f t="shared" si="791"/>
        <v>0</v>
      </c>
      <c r="DL698" s="15"/>
      <c r="DM698" s="24">
        <f t="shared" si="748"/>
        <v>0</v>
      </c>
      <c r="DN698" s="5">
        <v>0</v>
      </c>
      <c r="DO698" s="63"/>
      <c r="DP698" s="15"/>
      <c r="DQ698" s="13"/>
      <c r="DR698" s="98">
        <f t="shared" si="792"/>
        <v>0</v>
      </c>
      <c r="DS698" s="99">
        <f>DS5</f>
        <v>1</v>
      </c>
      <c r="DT698" s="100"/>
      <c r="DU698" s="110"/>
      <c r="DV698" s="95">
        <f t="shared" si="793"/>
        <v>0</v>
      </c>
      <c r="DW698" s="15"/>
      <c r="DX698" s="24">
        <f t="shared" si="749"/>
        <v>0</v>
      </c>
      <c r="DY698" s="5">
        <v>0</v>
      </c>
      <c r="DZ698" s="63"/>
      <c r="EA698" s="15"/>
      <c r="EB698" s="13"/>
      <c r="EC698" s="98">
        <f t="shared" si="794"/>
        <v>0</v>
      </c>
      <c r="ED698" s="99">
        <f>ED5</f>
        <v>1</v>
      </c>
      <c r="EE698" s="100"/>
      <c r="EF698" s="110"/>
      <c r="EG698" s="95">
        <f t="shared" si="795"/>
        <v>0</v>
      </c>
      <c r="EH698" s="15"/>
      <c r="EI698" s="24">
        <f t="shared" si="750"/>
        <v>0</v>
      </c>
      <c r="EJ698" s="5">
        <v>0</v>
      </c>
      <c r="EK698" s="63"/>
      <c r="EL698" s="15"/>
      <c r="EM698" s="13"/>
      <c r="EN698" s="98">
        <f t="shared" si="796"/>
        <v>0</v>
      </c>
      <c r="EO698" s="99">
        <f>EO5</f>
        <v>1</v>
      </c>
      <c r="EP698" s="100"/>
      <c r="EQ698" s="110"/>
      <c r="ER698" s="95">
        <f t="shared" si="797"/>
        <v>0</v>
      </c>
      <c r="ES698" s="15"/>
      <c r="ET698" s="24">
        <f t="shared" si="751"/>
        <v>0</v>
      </c>
      <c r="EU698" s="5">
        <v>0</v>
      </c>
      <c r="EV698" s="63"/>
      <c r="EW698" s="15"/>
      <c r="EX698" s="13"/>
      <c r="EY698" s="98">
        <f t="shared" si="798"/>
        <v>0</v>
      </c>
      <c r="EZ698" s="99">
        <f>EZ5</f>
        <v>1</v>
      </c>
      <c r="FA698" s="100"/>
      <c r="FB698" s="110"/>
      <c r="FC698" s="95">
        <f t="shared" si="799"/>
        <v>0</v>
      </c>
      <c r="FD698" s="15"/>
      <c r="FE698" s="24">
        <f t="shared" si="752"/>
        <v>0</v>
      </c>
      <c r="FF698" s="5">
        <v>0</v>
      </c>
      <c r="FG698" s="63"/>
      <c r="FH698" s="15"/>
      <c r="FI698" s="13"/>
      <c r="FJ698" s="98">
        <f t="shared" si="800"/>
        <v>0</v>
      </c>
      <c r="FK698" s="99">
        <f>FK5</f>
        <v>1</v>
      </c>
      <c r="FL698" s="100"/>
      <c r="FM698" s="110"/>
      <c r="FN698" s="95">
        <f t="shared" si="801"/>
        <v>0</v>
      </c>
      <c r="FO698" s="15"/>
      <c r="FP698" s="24">
        <f t="shared" si="753"/>
        <v>0</v>
      </c>
      <c r="FQ698" s="5">
        <v>0</v>
      </c>
      <c r="FR698" s="8">
        <v>0</v>
      </c>
      <c r="FS698" s="84">
        <f t="shared" si="754"/>
        <v>500</v>
      </c>
      <c r="FT698" s="85">
        <f t="shared" si="755"/>
        <v>500</v>
      </c>
      <c r="FU698" s="85">
        <f t="shared" si="756"/>
        <v>500</v>
      </c>
      <c r="FV698" s="85">
        <f t="shared" si="757"/>
        <v>500</v>
      </c>
      <c r="FW698" s="85">
        <f t="shared" si="758"/>
        <v>500</v>
      </c>
      <c r="FX698" s="85">
        <f t="shared" si="759"/>
        <v>500</v>
      </c>
      <c r="FY698" s="85">
        <f t="shared" si="760"/>
        <v>500</v>
      </c>
      <c r="FZ698" s="85">
        <f t="shared" si="761"/>
        <v>500</v>
      </c>
      <c r="GA698" s="85">
        <f t="shared" si="762"/>
        <v>500</v>
      </c>
      <c r="GB698" s="85">
        <f t="shared" si="763"/>
        <v>500</v>
      </c>
      <c r="GC698" s="85">
        <f t="shared" si="764"/>
        <v>500</v>
      </c>
      <c r="GD698" s="85">
        <f t="shared" si="765"/>
        <v>500</v>
      </c>
      <c r="GE698" s="85">
        <f t="shared" si="766"/>
        <v>500</v>
      </c>
      <c r="GF698" s="85">
        <f t="shared" si="767"/>
        <v>500</v>
      </c>
      <c r="GG698" s="85">
        <f t="shared" si="768"/>
        <v>500</v>
      </c>
      <c r="GH698" s="101">
        <f t="shared" si="802"/>
        <v>0</v>
      </c>
      <c r="GI698" s="102">
        <f t="shared" si="803"/>
        <v>0</v>
      </c>
      <c r="GJ698" s="102">
        <f t="shared" si="804"/>
        <v>0</v>
      </c>
      <c r="GK698" s="79">
        <f>ROW()</f>
        <v>698</v>
      </c>
    </row>
    <row r="699" spans="1:193" s="12" customFormat="1" ht="50.1" customHeight="1">
      <c r="A699" s="17">
        <f>ROW()</f>
        <v>699</v>
      </c>
      <c r="B699" s="32">
        <f t="shared" si="769"/>
        <v>693</v>
      </c>
      <c r="C699" s="33">
        <f t="shared" si="770"/>
        <v>0</v>
      </c>
      <c r="D699" s="31"/>
      <c r="E699" s="390">
        <f t="shared" si="738"/>
        <v>500</v>
      </c>
      <c r="F699" s="107">
        <f t="shared" si="771"/>
        <v>0</v>
      </c>
      <c r="G699" s="3">
        <v>0</v>
      </c>
      <c r="H699" s="4">
        <v>0</v>
      </c>
      <c r="I699" s="63"/>
      <c r="J699" s="15"/>
      <c r="K699" s="13"/>
      <c r="L699" s="98">
        <f t="shared" si="772"/>
        <v>0</v>
      </c>
      <c r="M699" s="99">
        <f>M5</f>
        <v>0.94499999999999995</v>
      </c>
      <c r="N699" s="100"/>
      <c r="O699" s="110"/>
      <c r="P699" s="95">
        <f t="shared" si="773"/>
        <v>0</v>
      </c>
      <c r="Q699" s="15"/>
      <c r="R699" s="24">
        <f t="shared" si="739"/>
        <v>0</v>
      </c>
      <c r="S699" s="25">
        <v>0</v>
      </c>
      <c r="T699" s="63"/>
      <c r="U699" s="15"/>
      <c r="V699" s="13"/>
      <c r="W699" s="98">
        <f t="shared" si="774"/>
        <v>0</v>
      </c>
      <c r="X699" s="99">
        <f>X5</f>
        <v>0.97</v>
      </c>
      <c r="Y699" s="100"/>
      <c r="Z699" s="110"/>
      <c r="AA699" s="95">
        <f t="shared" si="775"/>
        <v>0</v>
      </c>
      <c r="AB699" s="15"/>
      <c r="AC699" s="24">
        <f t="shared" si="740"/>
        <v>0</v>
      </c>
      <c r="AD699" s="5">
        <v>0</v>
      </c>
      <c r="AE699" s="63"/>
      <c r="AF699" s="15"/>
      <c r="AG699" s="13"/>
      <c r="AH699" s="98">
        <f t="shared" si="776"/>
        <v>0</v>
      </c>
      <c r="AI699" s="99">
        <f>AI5</f>
        <v>0.95499999999999996</v>
      </c>
      <c r="AJ699" s="100"/>
      <c r="AK699" s="110"/>
      <c r="AL699" s="95">
        <f t="shared" si="777"/>
        <v>0</v>
      </c>
      <c r="AM699" s="15"/>
      <c r="AN699" s="24">
        <f t="shared" si="741"/>
        <v>0</v>
      </c>
      <c r="AO699" s="5">
        <v>0</v>
      </c>
      <c r="AP699" s="63"/>
      <c r="AQ699" s="15"/>
      <c r="AR699" s="13"/>
      <c r="AS699" s="98">
        <f t="shared" si="778"/>
        <v>0</v>
      </c>
      <c r="AT699" s="99">
        <f>AT5</f>
        <v>0.96</v>
      </c>
      <c r="AU699" s="100"/>
      <c r="AV699" s="110"/>
      <c r="AW699" s="95">
        <f t="shared" si="779"/>
        <v>0</v>
      </c>
      <c r="AX699" s="15"/>
      <c r="AY699" s="24">
        <f t="shared" si="742"/>
        <v>0</v>
      </c>
      <c r="AZ699" s="5">
        <v>0</v>
      </c>
      <c r="BA699" s="63"/>
      <c r="BB699" s="15"/>
      <c r="BC699" s="13"/>
      <c r="BD699" s="98">
        <f t="shared" si="780"/>
        <v>0</v>
      </c>
      <c r="BE699" s="99">
        <f>BE5</f>
        <v>0.98</v>
      </c>
      <c r="BF699" s="100"/>
      <c r="BG699" s="110"/>
      <c r="BH699" s="95">
        <f t="shared" si="781"/>
        <v>0</v>
      </c>
      <c r="BI699" s="15"/>
      <c r="BJ699" s="24">
        <f t="shared" si="743"/>
        <v>0</v>
      </c>
      <c r="BK699" s="5">
        <v>0</v>
      </c>
      <c r="BL699" s="63"/>
      <c r="BM699" s="15"/>
      <c r="BN699" s="13"/>
      <c r="BO699" s="98">
        <f t="shared" si="782"/>
        <v>0</v>
      </c>
      <c r="BP699" s="99">
        <f>BP5</f>
        <v>0.94499999999999995</v>
      </c>
      <c r="BQ699" s="100"/>
      <c r="BR699" s="110"/>
      <c r="BS699" s="95">
        <f t="shared" si="783"/>
        <v>0</v>
      </c>
      <c r="BT699" s="15"/>
      <c r="BU699" s="24">
        <f t="shared" si="744"/>
        <v>0</v>
      </c>
      <c r="BV699" s="5">
        <v>0</v>
      </c>
      <c r="BW699" s="63"/>
      <c r="BX699" s="15"/>
      <c r="BY699" s="13"/>
      <c r="BZ699" s="98">
        <f t="shared" si="784"/>
        <v>0</v>
      </c>
      <c r="CA699" s="99">
        <f>CA5</f>
        <v>1</v>
      </c>
      <c r="CB699" s="100"/>
      <c r="CC699" s="110"/>
      <c r="CD699" s="95">
        <f t="shared" si="785"/>
        <v>0</v>
      </c>
      <c r="CE699" s="15"/>
      <c r="CF699" s="24">
        <f t="shared" si="745"/>
        <v>0</v>
      </c>
      <c r="CG699" s="5">
        <v>0</v>
      </c>
      <c r="CH699" s="63"/>
      <c r="CI699" s="15"/>
      <c r="CJ699" s="13"/>
      <c r="CK699" s="98">
        <f t="shared" si="786"/>
        <v>0</v>
      </c>
      <c r="CL699" s="99">
        <f>CL5</f>
        <v>1</v>
      </c>
      <c r="CM699" s="100"/>
      <c r="CN699" s="110"/>
      <c r="CO699" s="95">
        <f t="shared" si="787"/>
        <v>0</v>
      </c>
      <c r="CP699" s="15"/>
      <c r="CQ699" s="24">
        <f t="shared" si="746"/>
        <v>0</v>
      </c>
      <c r="CR699" s="5">
        <v>0</v>
      </c>
      <c r="CS699" s="63"/>
      <c r="CT699" s="15"/>
      <c r="CU699" s="13"/>
      <c r="CV699" s="98">
        <f t="shared" si="788"/>
        <v>0</v>
      </c>
      <c r="CW699" s="99">
        <f>CW5</f>
        <v>1</v>
      </c>
      <c r="CX699" s="100"/>
      <c r="CY699" s="110"/>
      <c r="CZ699" s="95">
        <f t="shared" si="789"/>
        <v>0</v>
      </c>
      <c r="DA699" s="15"/>
      <c r="DB699" s="24">
        <f t="shared" si="747"/>
        <v>0</v>
      </c>
      <c r="DC699" s="5">
        <v>0</v>
      </c>
      <c r="DD699" s="63"/>
      <c r="DE699" s="15"/>
      <c r="DF699" s="13"/>
      <c r="DG699" s="98">
        <f t="shared" si="790"/>
        <v>0</v>
      </c>
      <c r="DH699" s="99">
        <f>DH5</f>
        <v>1</v>
      </c>
      <c r="DI699" s="100"/>
      <c r="DJ699" s="110"/>
      <c r="DK699" s="95">
        <f t="shared" si="791"/>
        <v>0</v>
      </c>
      <c r="DL699" s="15"/>
      <c r="DM699" s="24">
        <f t="shared" si="748"/>
        <v>0</v>
      </c>
      <c r="DN699" s="5">
        <v>0</v>
      </c>
      <c r="DO699" s="63"/>
      <c r="DP699" s="15"/>
      <c r="DQ699" s="13"/>
      <c r="DR699" s="98">
        <f t="shared" si="792"/>
        <v>0</v>
      </c>
      <c r="DS699" s="99">
        <f>DS5</f>
        <v>1</v>
      </c>
      <c r="DT699" s="100"/>
      <c r="DU699" s="110"/>
      <c r="DV699" s="95">
        <f t="shared" si="793"/>
        <v>0</v>
      </c>
      <c r="DW699" s="15"/>
      <c r="DX699" s="24">
        <f t="shared" si="749"/>
        <v>0</v>
      </c>
      <c r="DY699" s="5">
        <v>0</v>
      </c>
      <c r="DZ699" s="63"/>
      <c r="EA699" s="15"/>
      <c r="EB699" s="13"/>
      <c r="EC699" s="98">
        <f t="shared" si="794"/>
        <v>0</v>
      </c>
      <c r="ED699" s="99">
        <f>ED5</f>
        <v>1</v>
      </c>
      <c r="EE699" s="100"/>
      <c r="EF699" s="110"/>
      <c r="EG699" s="95">
        <f t="shared" si="795"/>
        <v>0</v>
      </c>
      <c r="EH699" s="15"/>
      <c r="EI699" s="24">
        <f t="shared" si="750"/>
        <v>0</v>
      </c>
      <c r="EJ699" s="5">
        <v>0</v>
      </c>
      <c r="EK699" s="63"/>
      <c r="EL699" s="15"/>
      <c r="EM699" s="13"/>
      <c r="EN699" s="98">
        <f t="shared" si="796"/>
        <v>0</v>
      </c>
      <c r="EO699" s="99">
        <f>EO5</f>
        <v>1</v>
      </c>
      <c r="EP699" s="100"/>
      <c r="EQ699" s="110"/>
      <c r="ER699" s="95">
        <f t="shared" si="797"/>
        <v>0</v>
      </c>
      <c r="ES699" s="15"/>
      <c r="ET699" s="24">
        <f t="shared" si="751"/>
        <v>0</v>
      </c>
      <c r="EU699" s="5">
        <v>0</v>
      </c>
      <c r="EV699" s="63"/>
      <c r="EW699" s="15"/>
      <c r="EX699" s="13"/>
      <c r="EY699" s="98">
        <f t="shared" si="798"/>
        <v>0</v>
      </c>
      <c r="EZ699" s="99">
        <f>EZ5</f>
        <v>1</v>
      </c>
      <c r="FA699" s="100"/>
      <c r="FB699" s="110"/>
      <c r="FC699" s="95">
        <f t="shared" si="799"/>
        <v>0</v>
      </c>
      <c r="FD699" s="15"/>
      <c r="FE699" s="24">
        <f t="shared" si="752"/>
        <v>0</v>
      </c>
      <c r="FF699" s="5">
        <v>0</v>
      </c>
      <c r="FG699" s="63"/>
      <c r="FH699" s="15"/>
      <c r="FI699" s="13"/>
      <c r="FJ699" s="98">
        <f t="shared" si="800"/>
        <v>0</v>
      </c>
      <c r="FK699" s="99">
        <f>FK5</f>
        <v>1</v>
      </c>
      <c r="FL699" s="100"/>
      <c r="FM699" s="110"/>
      <c r="FN699" s="95">
        <f t="shared" si="801"/>
        <v>0</v>
      </c>
      <c r="FO699" s="15"/>
      <c r="FP699" s="24">
        <f t="shared" si="753"/>
        <v>0</v>
      </c>
      <c r="FQ699" s="5">
        <v>0</v>
      </c>
      <c r="FR699" s="8">
        <v>0</v>
      </c>
      <c r="FS699" s="84">
        <f t="shared" si="754"/>
        <v>500</v>
      </c>
      <c r="FT699" s="85">
        <f t="shared" si="755"/>
        <v>500</v>
      </c>
      <c r="FU699" s="85">
        <f t="shared" si="756"/>
        <v>500</v>
      </c>
      <c r="FV699" s="85">
        <f t="shared" si="757"/>
        <v>500</v>
      </c>
      <c r="FW699" s="85">
        <f t="shared" si="758"/>
        <v>500</v>
      </c>
      <c r="FX699" s="85">
        <f t="shared" si="759"/>
        <v>500</v>
      </c>
      <c r="FY699" s="85">
        <f t="shared" si="760"/>
        <v>500</v>
      </c>
      <c r="FZ699" s="85">
        <f t="shared" si="761"/>
        <v>500</v>
      </c>
      <c r="GA699" s="85">
        <f t="shared" si="762"/>
        <v>500</v>
      </c>
      <c r="GB699" s="85">
        <f t="shared" si="763"/>
        <v>500</v>
      </c>
      <c r="GC699" s="85">
        <f t="shared" si="764"/>
        <v>500</v>
      </c>
      <c r="GD699" s="85">
        <f t="shared" si="765"/>
        <v>500</v>
      </c>
      <c r="GE699" s="85">
        <f t="shared" si="766"/>
        <v>500</v>
      </c>
      <c r="GF699" s="85">
        <f t="shared" si="767"/>
        <v>500</v>
      </c>
      <c r="GG699" s="85">
        <f t="shared" si="768"/>
        <v>500</v>
      </c>
      <c r="GH699" s="101">
        <f t="shared" si="802"/>
        <v>0</v>
      </c>
      <c r="GI699" s="102">
        <f t="shared" si="803"/>
        <v>0</v>
      </c>
      <c r="GJ699" s="102">
        <f t="shared" si="804"/>
        <v>0</v>
      </c>
      <c r="GK699" s="79">
        <f>ROW()</f>
        <v>699</v>
      </c>
    </row>
    <row r="700" spans="1:193" s="12" customFormat="1" ht="50.1" customHeight="1">
      <c r="A700" s="17">
        <f>ROW()</f>
        <v>700</v>
      </c>
      <c r="B700" s="32">
        <f t="shared" si="769"/>
        <v>694</v>
      </c>
      <c r="C700" s="33">
        <f t="shared" si="770"/>
        <v>0</v>
      </c>
      <c r="D700" s="31"/>
      <c r="E700" s="390">
        <f t="shared" si="738"/>
        <v>500</v>
      </c>
      <c r="F700" s="107">
        <f t="shared" si="771"/>
        <v>0</v>
      </c>
      <c r="G700" s="3">
        <v>0</v>
      </c>
      <c r="H700" s="4">
        <v>0</v>
      </c>
      <c r="I700" s="63"/>
      <c r="J700" s="15"/>
      <c r="K700" s="13"/>
      <c r="L700" s="98">
        <f t="shared" si="772"/>
        <v>0</v>
      </c>
      <c r="M700" s="99">
        <f>M5</f>
        <v>0.94499999999999995</v>
      </c>
      <c r="N700" s="100"/>
      <c r="O700" s="110"/>
      <c r="P700" s="95">
        <f t="shared" si="773"/>
        <v>0</v>
      </c>
      <c r="Q700" s="15"/>
      <c r="R700" s="24">
        <f t="shared" si="739"/>
        <v>0</v>
      </c>
      <c r="S700" s="25">
        <v>0</v>
      </c>
      <c r="T700" s="63"/>
      <c r="U700" s="15"/>
      <c r="V700" s="13"/>
      <c r="W700" s="98">
        <f t="shared" si="774"/>
        <v>0</v>
      </c>
      <c r="X700" s="99">
        <f>X5</f>
        <v>0.97</v>
      </c>
      <c r="Y700" s="100"/>
      <c r="Z700" s="110"/>
      <c r="AA700" s="95">
        <f t="shared" si="775"/>
        <v>0</v>
      </c>
      <c r="AB700" s="15"/>
      <c r="AC700" s="24">
        <f t="shared" si="740"/>
        <v>0</v>
      </c>
      <c r="AD700" s="5">
        <v>0</v>
      </c>
      <c r="AE700" s="63"/>
      <c r="AF700" s="15"/>
      <c r="AG700" s="13"/>
      <c r="AH700" s="98">
        <f t="shared" si="776"/>
        <v>0</v>
      </c>
      <c r="AI700" s="99">
        <f>AI5</f>
        <v>0.95499999999999996</v>
      </c>
      <c r="AJ700" s="100"/>
      <c r="AK700" s="110"/>
      <c r="AL700" s="95">
        <f t="shared" si="777"/>
        <v>0</v>
      </c>
      <c r="AM700" s="15"/>
      <c r="AN700" s="24">
        <f t="shared" si="741"/>
        <v>0</v>
      </c>
      <c r="AO700" s="5">
        <v>0</v>
      </c>
      <c r="AP700" s="63"/>
      <c r="AQ700" s="15"/>
      <c r="AR700" s="13"/>
      <c r="AS700" s="98">
        <f t="shared" si="778"/>
        <v>0</v>
      </c>
      <c r="AT700" s="99">
        <f>AT5</f>
        <v>0.96</v>
      </c>
      <c r="AU700" s="100"/>
      <c r="AV700" s="110"/>
      <c r="AW700" s="95">
        <f t="shared" si="779"/>
        <v>0</v>
      </c>
      <c r="AX700" s="15"/>
      <c r="AY700" s="24">
        <f t="shared" si="742"/>
        <v>0</v>
      </c>
      <c r="AZ700" s="5">
        <v>0</v>
      </c>
      <c r="BA700" s="63"/>
      <c r="BB700" s="15"/>
      <c r="BC700" s="13"/>
      <c r="BD700" s="98">
        <f t="shared" si="780"/>
        <v>0</v>
      </c>
      <c r="BE700" s="99">
        <f>BE5</f>
        <v>0.98</v>
      </c>
      <c r="BF700" s="100"/>
      <c r="BG700" s="110"/>
      <c r="BH700" s="95">
        <f t="shared" si="781"/>
        <v>0</v>
      </c>
      <c r="BI700" s="15"/>
      <c r="BJ700" s="24">
        <f t="shared" si="743"/>
        <v>0</v>
      </c>
      <c r="BK700" s="5">
        <v>0</v>
      </c>
      <c r="BL700" s="63"/>
      <c r="BM700" s="15"/>
      <c r="BN700" s="13"/>
      <c r="BO700" s="98">
        <f t="shared" si="782"/>
        <v>0</v>
      </c>
      <c r="BP700" s="99">
        <f>BP5</f>
        <v>0.94499999999999995</v>
      </c>
      <c r="BQ700" s="100"/>
      <c r="BR700" s="110"/>
      <c r="BS700" s="95">
        <f t="shared" si="783"/>
        <v>0</v>
      </c>
      <c r="BT700" s="15"/>
      <c r="BU700" s="24">
        <f t="shared" si="744"/>
        <v>0</v>
      </c>
      <c r="BV700" s="5">
        <v>0</v>
      </c>
      <c r="BW700" s="63"/>
      <c r="BX700" s="15"/>
      <c r="BY700" s="13"/>
      <c r="BZ700" s="98">
        <f t="shared" si="784"/>
        <v>0</v>
      </c>
      <c r="CA700" s="99">
        <f>CA5</f>
        <v>1</v>
      </c>
      <c r="CB700" s="100"/>
      <c r="CC700" s="110"/>
      <c r="CD700" s="95">
        <f t="shared" si="785"/>
        <v>0</v>
      </c>
      <c r="CE700" s="15"/>
      <c r="CF700" s="24">
        <f t="shared" si="745"/>
        <v>0</v>
      </c>
      <c r="CG700" s="5">
        <v>0</v>
      </c>
      <c r="CH700" s="63"/>
      <c r="CI700" s="15"/>
      <c r="CJ700" s="13"/>
      <c r="CK700" s="98">
        <f t="shared" si="786"/>
        <v>0</v>
      </c>
      <c r="CL700" s="99">
        <f>CL5</f>
        <v>1</v>
      </c>
      <c r="CM700" s="100"/>
      <c r="CN700" s="110"/>
      <c r="CO700" s="95">
        <f t="shared" si="787"/>
        <v>0</v>
      </c>
      <c r="CP700" s="15"/>
      <c r="CQ700" s="24">
        <f t="shared" si="746"/>
        <v>0</v>
      </c>
      <c r="CR700" s="5">
        <v>0</v>
      </c>
      <c r="CS700" s="63"/>
      <c r="CT700" s="15"/>
      <c r="CU700" s="13"/>
      <c r="CV700" s="98">
        <f t="shared" si="788"/>
        <v>0</v>
      </c>
      <c r="CW700" s="99">
        <f>CW5</f>
        <v>1</v>
      </c>
      <c r="CX700" s="100"/>
      <c r="CY700" s="110"/>
      <c r="CZ700" s="95">
        <f t="shared" si="789"/>
        <v>0</v>
      </c>
      <c r="DA700" s="15"/>
      <c r="DB700" s="24">
        <f t="shared" si="747"/>
        <v>0</v>
      </c>
      <c r="DC700" s="5">
        <v>0</v>
      </c>
      <c r="DD700" s="63"/>
      <c r="DE700" s="15"/>
      <c r="DF700" s="13"/>
      <c r="DG700" s="98">
        <f t="shared" si="790"/>
        <v>0</v>
      </c>
      <c r="DH700" s="99">
        <f>DH5</f>
        <v>1</v>
      </c>
      <c r="DI700" s="100"/>
      <c r="DJ700" s="110"/>
      <c r="DK700" s="95">
        <f t="shared" si="791"/>
        <v>0</v>
      </c>
      <c r="DL700" s="15"/>
      <c r="DM700" s="24">
        <f t="shared" si="748"/>
        <v>0</v>
      </c>
      <c r="DN700" s="5">
        <v>0</v>
      </c>
      <c r="DO700" s="63"/>
      <c r="DP700" s="15"/>
      <c r="DQ700" s="13"/>
      <c r="DR700" s="98">
        <f t="shared" si="792"/>
        <v>0</v>
      </c>
      <c r="DS700" s="99">
        <f>DS5</f>
        <v>1</v>
      </c>
      <c r="DT700" s="100"/>
      <c r="DU700" s="110"/>
      <c r="DV700" s="95">
        <f t="shared" si="793"/>
        <v>0</v>
      </c>
      <c r="DW700" s="15"/>
      <c r="DX700" s="24">
        <f t="shared" si="749"/>
        <v>0</v>
      </c>
      <c r="DY700" s="5">
        <v>0</v>
      </c>
      <c r="DZ700" s="63"/>
      <c r="EA700" s="15"/>
      <c r="EB700" s="13"/>
      <c r="EC700" s="98">
        <f t="shared" si="794"/>
        <v>0</v>
      </c>
      <c r="ED700" s="99">
        <f>ED5</f>
        <v>1</v>
      </c>
      <c r="EE700" s="100"/>
      <c r="EF700" s="110"/>
      <c r="EG700" s="95">
        <f t="shared" si="795"/>
        <v>0</v>
      </c>
      <c r="EH700" s="15"/>
      <c r="EI700" s="24">
        <f t="shared" si="750"/>
        <v>0</v>
      </c>
      <c r="EJ700" s="5">
        <v>0</v>
      </c>
      <c r="EK700" s="63"/>
      <c r="EL700" s="15"/>
      <c r="EM700" s="13"/>
      <c r="EN700" s="98">
        <f t="shared" si="796"/>
        <v>0</v>
      </c>
      <c r="EO700" s="99">
        <f>EO5</f>
        <v>1</v>
      </c>
      <c r="EP700" s="100"/>
      <c r="EQ700" s="110"/>
      <c r="ER700" s="95">
        <f t="shared" si="797"/>
        <v>0</v>
      </c>
      <c r="ES700" s="15"/>
      <c r="ET700" s="24">
        <f t="shared" si="751"/>
        <v>0</v>
      </c>
      <c r="EU700" s="5">
        <v>0</v>
      </c>
      <c r="EV700" s="63"/>
      <c r="EW700" s="15"/>
      <c r="EX700" s="13"/>
      <c r="EY700" s="98">
        <f t="shared" si="798"/>
        <v>0</v>
      </c>
      <c r="EZ700" s="99">
        <f>EZ5</f>
        <v>1</v>
      </c>
      <c r="FA700" s="100"/>
      <c r="FB700" s="110"/>
      <c r="FC700" s="95">
        <f t="shared" si="799"/>
        <v>0</v>
      </c>
      <c r="FD700" s="15"/>
      <c r="FE700" s="24">
        <f t="shared" si="752"/>
        <v>0</v>
      </c>
      <c r="FF700" s="5">
        <v>0</v>
      </c>
      <c r="FG700" s="63"/>
      <c r="FH700" s="15"/>
      <c r="FI700" s="13"/>
      <c r="FJ700" s="98">
        <f t="shared" si="800"/>
        <v>0</v>
      </c>
      <c r="FK700" s="99">
        <f>FK5</f>
        <v>1</v>
      </c>
      <c r="FL700" s="100"/>
      <c r="FM700" s="110"/>
      <c r="FN700" s="95">
        <f t="shared" si="801"/>
        <v>0</v>
      </c>
      <c r="FO700" s="15"/>
      <c r="FP700" s="24">
        <f t="shared" si="753"/>
        <v>0</v>
      </c>
      <c r="FQ700" s="5">
        <v>0</v>
      </c>
      <c r="FR700" s="8">
        <v>0</v>
      </c>
      <c r="FS700" s="84">
        <f t="shared" si="754"/>
        <v>500</v>
      </c>
      <c r="FT700" s="85">
        <f t="shared" si="755"/>
        <v>500</v>
      </c>
      <c r="FU700" s="85">
        <f t="shared" si="756"/>
        <v>500</v>
      </c>
      <c r="FV700" s="85">
        <f t="shared" si="757"/>
        <v>500</v>
      </c>
      <c r="FW700" s="85">
        <f t="shared" si="758"/>
        <v>500</v>
      </c>
      <c r="FX700" s="85">
        <f t="shared" si="759"/>
        <v>500</v>
      </c>
      <c r="FY700" s="85">
        <f t="shared" si="760"/>
        <v>500</v>
      </c>
      <c r="FZ700" s="85">
        <f t="shared" si="761"/>
        <v>500</v>
      </c>
      <c r="GA700" s="85">
        <f t="shared" si="762"/>
        <v>500</v>
      </c>
      <c r="GB700" s="85">
        <f t="shared" si="763"/>
        <v>500</v>
      </c>
      <c r="GC700" s="85">
        <f t="shared" si="764"/>
        <v>500</v>
      </c>
      <c r="GD700" s="85">
        <f t="shared" si="765"/>
        <v>500</v>
      </c>
      <c r="GE700" s="85">
        <f t="shared" si="766"/>
        <v>500</v>
      </c>
      <c r="GF700" s="85">
        <f t="shared" si="767"/>
        <v>500</v>
      </c>
      <c r="GG700" s="85">
        <f t="shared" si="768"/>
        <v>500</v>
      </c>
      <c r="GH700" s="101">
        <f t="shared" si="802"/>
        <v>0</v>
      </c>
      <c r="GI700" s="102">
        <f t="shared" si="803"/>
        <v>0</v>
      </c>
      <c r="GJ700" s="102">
        <f t="shared" si="804"/>
        <v>0</v>
      </c>
      <c r="GK700" s="79">
        <f>ROW()</f>
        <v>700</v>
      </c>
    </row>
    <row r="701" spans="1:193" s="12" customFormat="1" ht="50.1" customHeight="1">
      <c r="A701" s="17">
        <f>ROW()</f>
        <v>701</v>
      </c>
      <c r="B701" s="32">
        <f t="shared" si="769"/>
        <v>695</v>
      </c>
      <c r="C701" s="33">
        <f t="shared" si="770"/>
        <v>0</v>
      </c>
      <c r="D701" s="31"/>
      <c r="E701" s="390">
        <f t="shared" si="738"/>
        <v>500</v>
      </c>
      <c r="F701" s="107">
        <f t="shared" si="771"/>
        <v>0</v>
      </c>
      <c r="G701" s="3">
        <v>0</v>
      </c>
      <c r="H701" s="4">
        <v>0</v>
      </c>
      <c r="I701" s="63"/>
      <c r="J701" s="15"/>
      <c r="K701" s="13"/>
      <c r="L701" s="98">
        <f t="shared" si="772"/>
        <v>0</v>
      </c>
      <c r="M701" s="99">
        <f>M5</f>
        <v>0.94499999999999995</v>
      </c>
      <c r="N701" s="100"/>
      <c r="O701" s="110"/>
      <c r="P701" s="95">
        <f t="shared" si="773"/>
        <v>0</v>
      </c>
      <c r="Q701" s="15"/>
      <c r="R701" s="24">
        <f t="shared" si="739"/>
        <v>0</v>
      </c>
      <c r="S701" s="25">
        <v>0</v>
      </c>
      <c r="T701" s="63"/>
      <c r="U701" s="15"/>
      <c r="V701" s="13"/>
      <c r="W701" s="98">
        <f t="shared" si="774"/>
        <v>0</v>
      </c>
      <c r="X701" s="99">
        <f>X5</f>
        <v>0.97</v>
      </c>
      <c r="Y701" s="100"/>
      <c r="Z701" s="110"/>
      <c r="AA701" s="95">
        <f t="shared" si="775"/>
        <v>0</v>
      </c>
      <c r="AB701" s="15"/>
      <c r="AC701" s="24">
        <f t="shared" si="740"/>
        <v>0</v>
      </c>
      <c r="AD701" s="5">
        <v>0</v>
      </c>
      <c r="AE701" s="63"/>
      <c r="AF701" s="15"/>
      <c r="AG701" s="13"/>
      <c r="AH701" s="98">
        <f t="shared" si="776"/>
        <v>0</v>
      </c>
      <c r="AI701" s="99">
        <f>AI5</f>
        <v>0.95499999999999996</v>
      </c>
      <c r="AJ701" s="100"/>
      <c r="AK701" s="110"/>
      <c r="AL701" s="95">
        <f t="shared" si="777"/>
        <v>0</v>
      </c>
      <c r="AM701" s="15"/>
      <c r="AN701" s="24">
        <f t="shared" si="741"/>
        <v>0</v>
      </c>
      <c r="AO701" s="5">
        <v>0</v>
      </c>
      <c r="AP701" s="63"/>
      <c r="AQ701" s="15"/>
      <c r="AR701" s="13"/>
      <c r="AS701" s="98">
        <f t="shared" si="778"/>
        <v>0</v>
      </c>
      <c r="AT701" s="99">
        <f>AT5</f>
        <v>0.96</v>
      </c>
      <c r="AU701" s="100"/>
      <c r="AV701" s="110"/>
      <c r="AW701" s="95">
        <f t="shared" si="779"/>
        <v>0</v>
      </c>
      <c r="AX701" s="15"/>
      <c r="AY701" s="24">
        <f t="shared" si="742"/>
        <v>0</v>
      </c>
      <c r="AZ701" s="5">
        <v>0</v>
      </c>
      <c r="BA701" s="63"/>
      <c r="BB701" s="15"/>
      <c r="BC701" s="13"/>
      <c r="BD701" s="98">
        <f t="shared" si="780"/>
        <v>0</v>
      </c>
      <c r="BE701" s="99">
        <f>BE5</f>
        <v>0.98</v>
      </c>
      <c r="BF701" s="100"/>
      <c r="BG701" s="110"/>
      <c r="BH701" s="95">
        <f t="shared" si="781"/>
        <v>0</v>
      </c>
      <c r="BI701" s="15"/>
      <c r="BJ701" s="24">
        <f t="shared" si="743"/>
        <v>0</v>
      </c>
      <c r="BK701" s="5">
        <v>0</v>
      </c>
      <c r="BL701" s="63"/>
      <c r="BM701" s="15"/>
      <c r="BN701" s="13"/>
      <c r="BO701" s="98">
        <f t="shared" si="782"/>
        <v>0</v>
      </c>
      <c r="BP701" s="99">
        <f>BP5</f>
        <v>0.94499999999999995</v>
      </c>
      <c r="BQ701" s="100"/>
      <c r="BR701" s="110"/>
      <c r="BS701" s="95">
        <f t="shared" si="783"/>
        <v>0</v>
      </c>
      <c r="BT701" s="15"/>
      <c r="BU701" s="24">
        <f t="shared" si="744"/>
        <v>0</v>
      </c>
      <c r="BV701" s="5">
        <v>0</v>
      </c>
      <c r="BW701" s="63"/>
      <c r="BX701" s="15"/>
      <c r="BY701" s="13"/>
      <c r="BZ701" s="98">
        <f t="shared" si="784"/>
        <v>0</v>
      </c>
      <c r="CA701" s="99">
        <f>CA5</f>
        <v>1</v>
      </c>
      <c r="CB701" s="100"/>
      <c r="CC701" s="110"/>
      <c r="CD701" s="95">
        <f t="shared" si="785"/>
        <v>0</v>
      </c>
      <c r="CE701" s="15"/>
      <c r="CF701" s="24">
        <f t="shared" si="745"/>
        <v>0</v>
      </c>
      <c r="CG701" s="5">
        <v>0</v>
      </c>
      <c r="CH701" s="63"/>
      <c r="CI701" s="15"/>
      <c r="CJ701" s="13"/>
      <c r="CK701" s="98">
        <f t="shared" si="786"/>
        <v>0</v>
      </c>
      <c r="CL701" s="99">
        <f>CL5</f>
        <v>1</v>
      </c>
      <c r="CM701" s="100"/>
      <c r="CN701" s="110"/>
      <c r="CO701" s="95">
        <f t="shared" si="787"/>
        <v>0</v>
      </c>
      <c r="CP701" s="15"/>
      <c r="CQ701" s="24">
        <f t="shared" si="746"/>
        <v>0</v>
      </c>
      <c r="CR701" s="5">
        <v>0</v>
      </c>
      <c r="CS701" s="63"/>
      <c r="CT701" s="15"/>
      <c r="CU701" s="13"/>
      <c r="CV701" s="98">
        <f t="shared" si="788"/>
        <v>0</v>
      </c>
      <c r="CW701" s="99">
        <f>CW5</f>
        <v>1</v>
      </c>
      <c r="CX701" s="100"/>
      <c r="CY701" s="110"/>
      <c r="CZ701" s="95">
        <f t="shared" si="789"/>
        <v>0</v>
      </c>
      <c r="DA701" s="15"/>
      <c r="DB701" s="24">
        <f t="shared" si="747"/>
        <v>0</v>
      </c>
      <c r="DC701" s="5">
        <v>0</v>
      </c>
      <c r="DD701" s="63"/>
      <c r="DE701" s="15"/>
      <c r="DF701" s="13"/>
      <c r="DG701" s="98">
        <f t="shared" si="790"/>
        <v>0</v>
      </c>
      <c r="DH701" s="99">
        <f>DH5</f>
        <v>1</v>
      </c>
      <c r="DI701" s="100"/>
      <c r="DJ701" s="110"/>
      <c r="DK701" s="95">
        <f t="shared" si="791"/>
        <v>0</v>
      </c>
      <c r="DL701" s="15"/>
      <c r="DM701" s="24">
        <f t="shared" si="748"/>
        <v>0</v>
      </c>
      <c r="DN701" s="5">
        <v>0</v>
      </c>
      <c r="DO701" s="63"/>
      <c r="DP701" s="15"/>
      <c r="DQ701" s="13"/>
      <c r="DR701" s="98">
        <f t="shared" si="792"/>
        <v>0</v>
      </c>
      <c r="DS701" s="99">
        <f>DS5</f>
        <v>1</v>
      </c>
      <c r="DT701" s="100"/>
      <c r="DU701" s="110"/>
      <c r="DV701" s="95">
        <f t="shared" si="793"/>
        <v>0</v>
      </c>
      <c r="DW701" s="15"/>
      <c r="DX701" s="24">
        <f t="shared" si="749"/>
        <v>0</v>
      </c>
      <c r="DY701" s="5">
        <v>0</v>
      </c>
      <c r="DZ701" s="63"/>
      <c r="EA701" s="15"/>
      <c r="EB701" s="13"/>
      <c r="EC701" s="98">
        <f t="shared" si="794"/>
        <v>0</v>
      </c>
      <c r="ED701" s="99">
        <f>ED5</f>
        <v>1</v>
      </c>
      <c r="EE701" s="100"/>
      <c r="EF701" s="110"/>
      <c r="EG701" s="95">
        <f t="shared" si="795"/>
        <v>0</v>
      </c>
      <c r="EH701" s="15"/>
      <c r="EI701" s="24">
        <f t="shared" si="750"/>
        <v>0</v>
      </c>
      <c r="EJ701" s="5">
        <v>0</v>
      </c>
      <c r="EK701" s="63"/>
      <c r="EL701" s="15"/>
      <c r="EM701" s="13"/>
      <c r="EN701" s="98">
        <f t="shared" si="796"/>
        <v>0</v>
      </c>
      <c r="EO701" s="99">
        <f>EO5</f>
        <v>1</v>
      </c>
      <c r="EP701" s="100"/>
      <c r="EQ701" s="110"/>
      <c r="ER701" s="95">
        <f t="shared" si="797"/>
        <v>0</v>
      </c>
      <c r="ES701" s="15"/>
      <c r="ET701" s="24">
        <f t="shared" si="751"/>
        <v>0</v>
      </c>
      <c r="EU701" s="5">
        <v>0</v>
      </c>
      <c r="EV701" s="63"/>
      <c r="EW701" s="15"/>
      <c r="EX701" s="13"/>
      <c r="EY701" s="98">
        <f t="shared" si="798"/>
        <v>0</v>
      </c>
      <c r="EZ701" s="99">
        <f>EZ5</f>
        <v>1</v>
      </c>
      <c r="FA701" s="100"/>
      <c r="FB701" s="110"/>
      <c r="FC701" s="95">
        <f t="shared" si="799"/>
        <v>0</v>
      </c>
      <c r="FD701" s="15"/>
      <c r="FE701" s="24">
        <f t="shared" si="752"/>
        <v>0</v>
      </c>
      <c r="FF701" s="5">
        <v>0</v>
      </c>
      <c r="FG701" s="63"/>
      <c r="FH701" s="15"/>
      <c r="FI701" s="13"/>
      <c r="FJ701" s="98">
        <f t="shared" si="800"/>
        <v>0</v>
      </c>
      <c r="FK701" s="99">
        <f>FK5</f>
        <v>1</v>
      </c>
      <c r="FL701" s="100"/>
      <c r="FM701" s="110"/>
      <c r="FN701" s="95">
        <f t="shared" si="801"/>
        <v>0</v>
      </c>
      <c r="FO701" s="15"/>
      <c r="FP701" s="24">
        <f t="shared" si="753"/>
        <v>0</v>
      </c>
      <c r="FQ701" s="5">
        <v>0</v>
      </c>
      <c r="FR701" s="8">
        <v>0</v>
      </c>
      <c r="FS701" s="84">
        <f t="shared" si="754"/>
        <v>500</v>
      </c>
      <c r="FT701" s="85">
        <f t="shared" si="755"/>
        <v>500</v>
      </c>
      <c r="FU701" s="85">
        <f t="shared" si="756"/>
        <v>500</v>
      </c>
      <c r="FV701" s="85">
        <f t="shared" si="757"/>
        <v>500</v>
      </c>
      <c r="FW701" s="85">
        <f t="shared" si="758"/>
        <v>500</v>
      </c>
      <c r="FX701" s="85">
        <f t="shared" si="759"/>
        <v>500</v>
      </c>
      <c r="FY701" s="85">
        <f t="shared" si="760"/>
        <v>500</v>
      </c>
      <c r="FZ701" s="85">
        <f t="shared" si="761"/>
        <v>500</v>
      </c>
      <c r="GA701" s="85">
        <f t="shared" si="762"/>
        <v>500</v>
      </c>
      <c r="GB701" s="85">
        <f t="shared" si="763"/>
        <v>500</v>
      </c>
      <c r="GC701" s="85">
        <f t="shared" si="764"/>
        <v>500</v>
      </c>
      <c r="GD701" s="85">
        <f t="shared" si="765"/>
        <v>500</v>
      </c>
      <c r="GE701" s="85">
        <f t="shared" si="766"/>
        <v>500</v>
      </c>
      <c r="GF701" s="85">
        <f t="shared" si="767"/>
        <v>500</v>
      </c>
      <c r="GG701" s="85">
        <f t="shared" si="768"/>
        <v>500</v>
      </c>
      <c r="GH701" s="101">
        <f t="shared" si="802"/>
        <v>0</v>
      </c>
      <c r="GI701" s="102">
        <f t="shared" si="803"/>
        <v>0</v>
      </c>
      <c r="GJ701" s="102">
        <f t="shared" si="804"/>
        <v>0</v>
      </c>
      <c r="GK701" s="79">
        <f>ROW()</f>
        <v>701</v>
      </c>
    </row>
    <row r="702" spans="1:193" s="12" customFormat="1" ht="50.1" customHeight="1">
      <c r="A702" s="17">
        <f>ROW()</f>
        <v>702</v>
      </c>
      <c r="B702" s="32">
        <f t="shared" si="769"/>
        <v>696</v>
      </c>
      <c r="C702" s="33">
        <f t="shared" si="770"/>
        <v>0</v>
      </c>
      <c r="D702" s="31"/>
      <c r="E702" s="390">
        <f t="shared" si="738"/>
        <v>500</v>
      </c>
      <c r="F702" s="107">
        <f t="shared" si="771"/>
        <v>0</v>
      </c>
      <c r="G702" s="3">
        <v>0</v>
      </c>
      <c r="H702" s="4">
        <v>0</v>
      </c>
      <c r="I702" s="63"/>
      <c r="J702" s="15"/>
      <c r="K702" s="13"/>
      <c r="L702" s="98">
        <f t="shared" si="772"/>
        <v>0</v>
      </c>
      <c r="M702" s="99">
        <f>M5</f>
        <v>0.94499999999999995</v>
      </c>
      <c r="N702" s="100"/>
      <c r="O702" s="110"/>
      <c r="P702" s="95">
        <f t="shared" si="773"/>
        <v>0</v>
      </c>
      <c r="Q702" s="15"/>
      <c r="R702" s="24">
        <f t="shared" si="739"/>
        <v>0</v>
      </c>
      <c r="S702" s="25">
        <v>0</v>
      </c>
      <c r="T702" s="63"/>
      <c r="U702" s="15"/>
      <c r="V702" s="13"/>
      <c r="W702" s="98">
        <f t="shared" si="774"/>
        <v>0</v>
      </c>
      <c r="X702" s="99">
        <f>X5</f>
        <v>0.97</v>
      </c>
      <c r="Y702" s="100"/>
      <c r="Z702" s="110"/>
      <c r="AA702" s="95">
        <f t="shared" si="775"/>
        <v>0</v>
      </c>
      <c r="AB702" s="15"/>
      <c r="AC702" s="24">
        <f t="shared" si="740"/>
        <v>0</v>
      </c>
      <c r="AD702" s="5">
        <v>0</v>
      </c>
      <c r="AE702" s="63"/>
      <c r="AF702" s="15"/>
      <c r="AG702" s="13"/>
      <c r="AH702" s="98">
        <f t="shared" si="776"/>
        <v>0</v>
      </c>
      <c r="AI702" s="99">
        <f>AI5</f>
        <v>0.95499999999999996</v>
      </c>
      <c r="AJ702" s="100"/>
      <c r="AK702" s="110"/>
      <c r="AL702" s="95">
        <f t="shared" si="777"/>
        <v>0</v>
      </c>
      <c r="AM702" s="15"/>
      <c r="AN702" s="24">
        <f t="shared" si="741"/>
        <v>0</v>
      </c>
      <c r="AO702" s="5">
        <v>0</v>
      </c>
      <c r="AP702" s="63"/>
      <c r="AQ702" s="15"/>
      <c r="AR702" s="13"/>
      <c r="AS702" s="98">
        <f t="shared" si="778"/>
        <v>0</v>
      </c>
      <c r="AT702" s="99">
        <f>AT5</f>
        <v>0.96</v>
      </c>
      <c r="AU702" s="100"/>
      <c r="AV702" s="110"/>
      <c r="AW702" s="95">
        <f t="shared" si="779"/>
        <v>0</v>
      </c>
      <c r="AX702" s="15"/>
      <c r="AY702" s="24">
        <f t="shared" si="742"/>
        <v>0</v>
      </c>
      <c r="AZ702" s="5">
        <v>0</v>
      </c>
      <c r="BA702" s="63"/>
      <c r="BB702" s="15"/>
      <c r="BC702" s="13"/>
      <c r="BD702" s="98">
        <f t="shared" si="780"/>
        <v>0</v>
      </c>
      <c r="BE702" s="99">
        <f>BE5</f>
        <v>0.98</v>
      </c>
      <c r="BF702" s="100"/>
      <c r="BG702" s="110"/>
      <c r="BH702" s="95">
        <f t="shared" si="781"/>
        <v>0</v>
      </c>
      <c r="BI702" s="15"/>
      <c r="BJ702" s="24">
        <f t="shared" si="743"/>
        <v>0</v>
      </c>
      <c r="BK702" s="5">
        <v>0</v>
      </c>
      <c r="BL702" s="63"/>
      <c r="BM702" s="15"/>
      <c r="BN702" s="13"/>
      <c r="BO702" s="98">
        <f t="shared" si="782"/>
        <v>0</v>
      </c>
      <c r="BP702" s="99">
        <f>BP5</f>
        <v>0.94499999999999995</v>
      </c>
      <c r="BQ702" s="100"/>
      <c r="BR702" s="110"/>
      <c r="BS702" s="95">
        <f t="shared" si="783"/>
        <v>0</v>
      </c>
      <c r="BT702" s="15"/>
      <c r="BU702" s="24">
        <f t="shared" si="744"/>
        <v>0</v>
      </c>
      <c r="BV702" s="5">
        <v>0</v>
      </c>
      <c r="BW702" s="63"/>
      <c r="BX702" s="15"/>
      <c r="BY702" s="13"/>
      <c r="BZ702" s="98">
        <f t="shared" si="784"/>
        <v>0</v>
      </c>
      <c r="CA702" s="99">
        <f>CA5</f>
        <v>1</v>
      </c>
      <c r="CB702" s="100"/>
      <c r="CC702" s="110"/>
      <c r="CD702" s="95">
        <f t="shared" si="785"/>
        <v>0</v>
      </c>
      <c r="CE702" s="15"/>
      <c r="CF702" s="24">
        <f t="shared" si="745"/>
        <v>0</v>
      </c>
      <c r="CG702" s="5">
        <v>0</v>
      </c>
      <c r="CH702" s="63"/>
      <c r="CI702" s="15"/>
      <c r="CJ702" s="13"/>
      <c r="CK702" s="98">
        <f t="shared" si="786"/>
        <v>0</v>
      </c>
      <c r="CL702" s="99">
        <f>CL5</f>
        <v>1</v>
      </c>
      <c r="CM702" s="100"/>
      <c r="CN702" s="110"/>
      <c r="CO702" s="95">
        <f t="shared" si="787"/>
        <v>0</v>
      </c>
      <c r="CP702" s="15"/>
      <c r="CQ702" s="24">
        <f t="shared" si="746"/>
        <v>0</v>
      </c>
      <c r="CR702" s="5">
        <v>0</v>
      </c>
      <c r="CS702" s="63"/>
      <c r="CT702" s="15"/>
      <c r="CU702" s="13"/>
      <c r="CV702" s="98">
        <f t="shared" si="788"/>
        <v>0</v>
      </c>
      <c r="CW702" s="99">
        <f>CW5</f>
        <v>1</v>
      </c>
      <c r="CX702" s="100"/>
      <c r="CY702" s="110"/>
      <c r="CZ702" s="95">
        <f t="shared" si="789"/>
        <v>0</v>
      </c>
      <c r="DA702" s="15"/>
      <c r="DB702" s="24">
        <f t="shared" si="747"/>
        <v>0</v>
      </c>
      <c r="DC702" s="5">
        <v>0</v>
      </c>
      <c r="DD702" s="63"/>
      <c r="DE702" s="15"/>
      <c r="DF702" s="13"/>
      <c r="DG702" s="98">
        <f t="shared" si="790"/>
        <v>0</v>
      </c>
      <c r="DH702" s="99">
        <f>DH5</f>
        <v>1</v>
      </c>
      <c r="DI702" s="100"/>
      <c r="DJ702" s="110"/>
      <c r="DK702" s="95">
        <f t="shared" si="791"/>
        <v>0</v>
      </c>
      <c r="DL702" s="15"/>
      <c r="DM702" s="24">
        <f t="shared" si="748"/>
        <v>0</v>
      </c>
      <c r="DN702" s="5">
        <v>0</v>
      </c>
      <c r="DO702" s="63"/>
      <c r="DP702" s="15"/>
      <c r="DQ702" s="13"/>
      <c r="DR702" s="98">
        <f t="shared" si="792"/>
        <v>0</v>
      </c>
      <c r="DS702" s="99">
        <f>DS5</f>
        <v>1</v>
      </c>
      <c r="DT702" s="100"/>
      <c r="DU702" s="110"/>
      <c r="DV702" s="95">
        <f t="shared" si="793"/>
        <v>0</v>
      </c>
      <c r="DW702" s="15"/>
      <c r="DX702" s="24">
        <f t="shared" si="749"/>
        <v>0</v>
      </c>
      <c r="DY702" s="5">
        <v>0</v>
      </c>
      <c r="DZ702" s="63"/>
      <c r="EA702" s="15"/>
      <c r="EB702" s="13"/>
      <c r="EC702" s="98">
        <f t="shared" si="794"/>
        <v>0</v>
      </c>
      <c r="ED702" s="99">
        <f>ED5</f>
        <v>1</v>
      </c>
      <c r="EE702" s="100"/>
      <c r="EF702" s="110"/>
      <c r="EG702" s="95">
        <f t="shared" si="795"/>
        <v>0</v>
      </c>
      <c r="EH702" s="15"/>
      <c r="EI702" s="24">
        <f t="shared" si="750"/>
        <v>0</v>
      </c>
      <c r="EJ702" s="5">
        <v>0</v>
      </c>
      <c r="EK702" s="63"/>
      <c r="EL702" s="15"/>
      <c r="EM702" s="13"/>
      <c r="EN702" s="98">
        <f t="shared" si="796"/>
        <v>0</v>
      </c>
      <c r="EO702" s="99">
        <f>EO5</f>
        <v>1</v>
      </c>
      <c r="EP702" s="100"/>
      <c r="EQ702" s="110"/>
      <c r="ER702" s="95">
        <f t="shared" si="797"/>
        <v>0</v>
      </c>
      <c r="ES702" s="15"/>
      <c r="ET702" s="24">
        <f t="shared" si="751"/>
        <v>0</v>
      </c>
      <c r="EU702" s="5">
        <v>0</v>
      </c>
      <c r="EV702" s="63"/>
      <c r="EW702" s="15"/>
      <c r="EX702" s="13"/>
      <c r="EY702" s="98">
        <f t="shared" si="798"/>
        <v>0</v>
      </c>
      <c r="EZ702" s="99">
        <f>EZ5</f>
        <v>1</v>
      </c>
      <c r="FA702" s="100"/>
      <c r="FB702" s="110"/>
      <c r="FC702" s="95">
        <f t="shared" si="799"/>
        <v>0</v>
      </c>
      <c r="FD702" s="15"/>
      <c r="FE702" s="24">
        <f t="shared" si="752"/>
        <v>0</v>
      </c>
      <c r="FF702" s="5">
        <v>0</v>
      </c>
      <c r="FG702" s="63"/>
      <c r="FH702" s="15"/>
      <c r="FI702" s="13"/>
      <c r="FJ702" s="98">
        <f t="shared" si="800"/>
        <v>0</v>
      </c>
      <c r="FK702" s="99">
        <f>FK5</f>
        <v>1</v>
      </c>
      <c r="FL702" s="100"/>
      <c r="FM702" s="110"/>
      <c r="FN702" s="95">
        <f t="shared" si="801"/>
        <v>0</v>
      </c>
      <c r="FO702" s="15"/>
      <c r="FP702" s="24">
        <f t="shared" si="753"/>
        <v>0</v>
      </c>
      <c r="FQ702" s="5">
        <v>0</v>
      </c>
      <c r="FR702" s="8">
        <v>0</v>
      </c>
      <c r="FS702" s="84">
        <f t="shared" si="754"/>
        <v>500</v>
      </c>
      <c r="FT702" s="85">
        <f t="shared" si="755"/>
        <v>500</v>
      </c>
      <c r="FU702" s="85">
        <f t="shared" si="756"/>
        <v>500</v>
      </c>
      <c r="FV702" s="85">
        <f t="shared" si="757"/>
        <v>500</v>
      </c>
      <c r="FW702" s="85">
        <f t="shared" si="758"/>
        <v>500</v>
      </c>
      <c r="FX702" s="85">
        <f t="shared" si="759"/>
        <v>500</v>
      </c>
      <c r="FY702" s="85">
        <f t="shared" si="760"/>
        <v>500</v>
      </c>
      <c r="FZ702" s="85">
        <f t="shared" si="761"/>
        <v>500</v>
      </c>
      <c r="GA702" s="85">
        <f t="shared" si="762"/>
        <v>500</v>
      </c>
      <c r="GB702" s="85">
        <f t="shared" si="763"/>
        <v>500</v>
      </c>
      <c r="GC702" s="85">
        <f t="shared" si="764"/>
        <v>500</v>
      </c>
      <c r="GD702" s="85">
        <f t="shared" si="765"/>
        <v>500</v>
      </c>
      <c r="GE702" s="85">
        <f t="shared" si="766"/>
        <v>500</v>
      </c>
      <c r="GF702" s="85">
        <f t="shared" si="767"/>
        <v>500</v>
      </c>
      <c r="GG702" s="85">
        <f t="shared" si="768"/>
        <v>500</v>
      </c>
      <c r="GH702" s="101">
        <f t="shared" si="802"/>
        <v>0</v>
      </c>
      <c r="GI702" s="102">
        <f t="shared" si="803"/>
        <v>0</v>
      </c>
      <c r="GJ702" s="102">
        <f t="shared" si="804"/>
        <v>0</v>
      </c>
      <c r="GK702" s="79">
        <f>ROW()</f>
        <v>702</v>
      </c>
    </row>
    <row r="703" spans="1:193" s="12" customFormat="1" ht="50.1" customHeight="1">
      <c r="A703" s="17">
        <f>ROW()</f>
        <v>703</v>
      </c>
      <c r="B703" s="32">
        <f t="shared" si="769"/>
        <v>697</v>
      </c>
      <c r="C703" s="33">
        <f t="shared" si="770"/>
        <v>0</v>
      </c>
      <c r="D703" s="31"/>
      <c r="E703" s="390">
        <f t="shared" si="738"/>
        <v>500</v>
      </c>
      <c r="F703" s="107">
        <f t="shared" si="771"/>
        <v>0</v>
      </c>
      <c r="G703" s="3">
        <v>0</v>
      </c>
      <c r="H703" s="4">
        <v>0</v>
      </c>
      <c r="I703" s="63"/>
      <c r="J703" s="15"/>
      <c r="K703" s="13"/>
      <c r="L703" s="98">
        <f t="shared" si="772"/>
        <v>0</v>
      </c>
      <c r="M703" s="99">
        <f>M5</f>
        <v>0.94499999999999995</v>
      </c>
      <c r="N703" s="100"/>
      <c r="O703" s="110"/>
      <c r="P703" s="95">
        <f t="shared" si="773"/>
        <v>0</v>
      </c>
      <c r="Q703" s="15"/>
      <c r="R703" s="24">
        <f t="shared" si="739"/>
        <v>0</v>
      </c>
      <c r="S703" s="25">
        <v>0</v>
      </c>
      <c r="T703" s="63"/>
      <c r="U703" s="15"/>
      <c r="V703" s="13"/>
      <c r="W703" s="98">
        <f t="shared" si="774"/>
        <v>0</v>
      </c>
      <c r="X703" s="99">
        <f>X5</f>
        <v>0.97</v>
      </c>
      <c r="Y703" s="100"/>
      <c r="Z703" s="110"/>
      <c r="AA703" s="95">
        <f t="shared" si="775"/>
        <v>0</v>
      </c>
      <c r="AB703" s="15"/>
      <c r="AC703" s="24">
        <f t="shared" si="740"/>
        <v>0</v>
      </c>
      <c r="AD703" s="5">
        <v>0</v>
      </c>
      <c r="AE703" s="63"/>
      <c r="AF703" s="15"/>
      <c r="AG703" s="13"/>
      <c r="AH703" s="98">
        <f t="shared" si="776"/>
        <v>0</v>
      </c>
      <c r="AI703" s="99">
        <f>AI5</f>
        <v>0.95499999999999996</v>
      </c>
      <c r="AJ703" s="100"/>
      <c r="AK703" s="110"/>
      <c r="AL703" s="95">
        <f t="shared" si="777"/>
        <v>0</v>
      </c>
      <c r="AM703" s="15"/>
      <c r="AN703" s="24">
        <f t="shared" si="741"/>
        <v>0</v>
      </c>
      <c r="AO703" s="5">
        <v>0</v>
      </c>
      <c r="AP703" s="63"/>
      <c r="AQ703" s="15"/>
      <c r="AR703" s="13"/>
      <c r="AS703" s="98">
        <f t="shared" si="778"/>
        <v>0</v>
      </c>
      <c r="AT703" s="99">
        <f>AT5</f>
        <v>0.96</v>
      </c>
      <c r="AU703" s="100"/>
      <c r="AV703" s="110"/>
      <c r="AW703" s="95">
        <f t="shared" si="779"/>
        <v>0</v>
      </c>
      <c r="AX703" s="15"/>
      <c r="AY703" s="24">
        <f t="shared" si="742"/>
        <v>0</v>
      </c>
      <c r="AZ703" s="5">
        <v>0</v>
      </c>
      <c r="BA703" s="63"/>
      <c r="BB703" s="15"/>
      <c r="BC703" s="13"/>
      <c r="BD703" s="98">
        <f t="shared" si="780"/>
        <v>0</v>
      </c>
      <c r="BE703" s="99">
        <f>BE5</f>
        <v>0.98</v>
      </c>
      <c r="BF703" s="100"/>
      <c r="BG703" s="110"/>
      <c r="BH703" s="95">
        <f t="shared" si="781"/>
        <v>0</v>
      </c>
      <c r="BI703" s="15"/>
      <c r="BJ703" s="24">
        <f t="shared" si="743"/>
        <v>0</v>
      </c>
      <c r="BK703" s="5">
        <v>0</v>
      </c>
      <c r="BL703" s="63"/>
      <c r="BM703" s="15"/>
      <c r="BN703" s="13"/>
      <c r="BO703" s="98">
        <f t="shared" si="782"/>
        <v>0</v>
      </c>
      <c r="BP703" s="99">
        <f>BP5</f>
        <v>0.94499999999999995</v>
      </c>
      <c r="BQ703" s="100"/>
      <c r="BR703" s="110"/>
      <c r="BS703" s="95">
        <f t="shared" si="783"/>
        <v>0</v>
      </c>
      <c r="BT703" s="15"/>
      <c r="BU703" s="24">
        <f t="shared" si="744"/>
        <v>0</v>
      </c>
      <c r="BV703" s="5">
        <v>0</v>
      </c>
      <c r="BW703" s="63"/>
      <c r="BX703" s="15"/>
      <c r="BY703" s="13"/>
      <c r="BZ703" s="98">
        <f t="shared" si="784"/>
        <v>0</v>
      </c>
      <c r="CA703" s="99">
        <f>CA5</f>
        <v>1</v>
      </c>
      <c r="CB703" s="100"/>
      <c r="CC703" s="110"/>
      <c r="CD703" s="95">
        <f t="shared" si="785"/>
        <v>0</v>
      </c>
      <c r="CE703" s="15"/>
      <c r="CF703" s="24">
        <f t="shared" si="745"/>
        <v>0</v>
      </c>
      <c r="CG703" s="5">
        <v>0</v>
      </c>
      <c r="CH703" s="63"/>
      <c r="CI703" s="15"/>
      <c r="CJ703" s="13"/>
      <c r="CK703" s="98">
        <f t="shared" si="786"/>
        <v>0</v>
      </c>
      <c r="CL703" s="99">
        <f>CL5</f>
        <v>1</v>
      </c>
      <c r="CM703" s="100"/>
      <c r="CN703" s="110"/>
      <c r="CO703" s="95">
        <f t="shared" si="787"/>
        <v>0</v>
      </c>
      <c r="CP703" s="15"/>
      <c r="CQ703" s="24">
        <f t="shared" si="746"/>
        <v>0</v>
      </c>
      <c r="CR703" s="5">
        <v>0</v>
      </c>
      <c r="CS703" s="63"/>
      <c r="CT703" s="15"/>
      <c r="CU703" s="13"/>
      <c r="CV703" s="98">
        <f t="shared" si="788"/>
        <v>0</v>
      </c>
      <c r="CW703" s="99">
        <f>CW5</f>
        <v>1</v>
      </c>
      <c r="CX703" s="100"/>
      <c r="CY703" s="110"/>
      <c r="CZ703" s="95">
        <f t="shared" si="789"/>
        <v>0</v>
      </c>
      <c r="DA703" s="15"/>
      <c r="DB703" s="24">
        <f t="shared" si="747"/>
        <v>0</v>
      </c>
      <c r="DC703" s="5">
        <v>0</v>
      </c>
      <c r="DD703" s="63"/>
      <c r="DE703" s="15"/>
      <c r="DF703" s="13"/>
      <c r="DG703" s="98">
        <f t="shared" si="790"/>
        <v>0</v>
      </c>
      <c r="DH703" s="99">
        <f>DH5</f>
        <v>1</v>
      </c>
      <c r="DI703" s="100"/>
      <c r="DJ703" s="110"/>
      <c r="DK703" s="95">
        <f t="shared" si="791"/>
        <v>0</v>
      </c>
      <c r="DL703" s="15"/>
      <c r="DM703" s="24">
        <f t="shared" si="748"/>
        <v>0</v>
      </c>
      <c r="DN703" s="5">
        <v>0</v>
      </c>
      <c r="DO703" s="63"/>
      <c r="DP703" s="15"/>
      <c r="DQ703" s="13"/>
      <c r="DR703" s="98">
        <f t="shared" si="792"/>
        <v>0</v>
      </c>
      <c r="DS703" s="99">
        <f>DS5</f>
        <v>1</v>
      </c>
      <c r="DT703" s="100"/>
      <c r="DU703" s="110"/>
      <c r="DV703" s="95">
        <f t="shared" si="793"/>
        <v>0</v>
      </c>
      <c r="DW703" s="15"/>
      <c r="DX703" s="24">
        <f t="shared" si="749"/>
        <v>0</v>
      </c>
      <c r="DY703" s="5">
        <v>0</v>
      </c>
      <c r="DZ703" s="63"/>
      <c r="EA703" s="15"/>
      <c r="EB703" s="13"/>
      <c r="EC703" s="98">
        <f t="shared" si="794"/>
        <v>0</v>
      </c>
      <c r="ED703" s="99">
        <f>ED5</f>
        <v>1</v>
      </c>
      <c r="EE703" s="100"/>
      <c r="EF703" s="110"/>
      <c r="EG703" s="95">
        <f t="shared" si="795"/>
        <v>0</v>
      </c>
      <c r="EH703" s="15"/>
      <c r="EI703" s="24">
        <f t="shared" si="750"/>
        <v>0</v>
      </c>
      <c r="EJ703" s="5">
        <v>0</v>
      </c>
      <c r="EK703" s="63"/>
      <c r="EL703" s="15"/>
      <c r="EM703" s="13"/>
      <c r="EN703" s="98">
        <f t="shared" si="796"/>
        <v>0</v>
      </c>
      <c r="EO703" s="99">
        <f>EO5</f>
        <v>1</v>
      </c>
      <c r="EP703" s="100"/>
      <c r="EQ703" s="110"/>
      <c r="ER703" s="95">
        <f t="shared" si="797"/>
        <v>0</v>
      </c>
      <c r="ES703" s="15"/>
      <c r="ET703" s="24">
        <f t="shared" si="751"/>
        <v>0</v>
      </c>
      <c r="EU703" s="5">
        <v>0</v>
      </c>
      <c r="EV703" s="63"/>
      <c r="EW703" s="15"/>
      <c r="EX703" s="13"/>
      <c r="EY703" s="98">
        <f t="shared" si="798"/>
        <v>0</v>
      </c>
      <c r="EZ703" s="99">
        <f>EZ5</f>
        <v>1</v>
      </c>
      <c r="FA703" s="100"/>
      <c r="FB703" s="110"/>
      <c r="FC703" s="95">
        <f t="shared" si="799"/>
        <v>0</v>
      </c>
      <c r="FD703" s="15"/>
      <c r="FE703" s="24">
        <f t="shared" si="752"/>
        <v>0</v>
      </c>
      <c r="FF703" s="5">
        <v>0</v>
      </c>
      <c r="FG703" s="63"/>
      <c r="FH703" s="15"/>
      <c r="FI703" s="13"/>
      <c r="FJ703" s="98">
        <f t="shared" si="800"/>
        <v>0</v>
      </c>
      <c r="FK703" s="99">
        <f>FK5</f>
        <v>1</v>
      </c>
      <c r="FL703" s="100"/>
      <c r="FM703" s="110"/>
      <c r="FN703" s="95">
        <f t="shared" si="801"/>
        <v>0</v>
      </c>
      <c r="FO703" s="15"/>
      <c r="FP703" s="24">
        <f t="shared" si="753"/>
        <v>0</v>
      </c>
      <c r="FQ703" s="5">
        <v>0</v>
      </c>
      <c r="FR703" s="8">
        <v>0</v>
      </c>
      <c r="FS703" s="84">
        <f t="shared" si="754"/>
        <v>500</v>
      </c>
      <c r="FT703" s="85">
        <f t="shared" si="755"/>
        <v>500</v>
      </c>
      <c r="FU703" s="85">
        <f t="shared" si="756"/>
        <v>500</v>
      </c>
      <c r="FV703" s="85">
        <f t="shared" si="757"/>
        <v>500</v>
      </c>
      <c r="FW703" s="85">
        <f t="shared" si="758"/>
        <v>500</v>
      </c>
      <c r="FX703" s="85">
        <f t="shared" si="759"/>
        <v>500</v>
      </c>
      <c r="FY703" s="85">
        <f t="shared" si="760"/>
        <v>500</v>
      </c>
      <c r="FZ703" s="85">
        <f t="shared" si="761"/>
        <v>500</v>
      </c>
      <c r="GA703" s="85">
        <f t="shared" si="762"/>
        <v>500</v>
      </c>
      <c r="GB703" s="85">
        <f t="shared" si="763"/>
        <v>500</v>
      </c>
      <c r="GC703" s="85">
        <f t="shared" si="764"/>
        <v>500</v>
      </c>
      <c r="GD703" s="85">
        <f t="shared" si="765"/>
        <v>500</v>
      </c>
      <c r="GE703" s="85">
        <f t="shared" si="766"/>
        <v>500</v>
      </c>
      <c r="GF703" s="85">
        <f t="shared" si="767"/>
        <v>500</v>
      </c>
      <c r="GG703" s="85">
        <f t="shared" si="768"/>
        <v>500</v>
      </c>
      <c r="GH703" s="101">
        <f t="shared" si="802"/>
        <v>0</v>
      </c>
      <c r="GI703" s="102">
        <f t="shared" si="803"/>
        <v>0</v>
      </c>
      <c r="GJ703" s="102">
        <f t="shared" si="804"/>
        <v>0</v>
      </c>
      <c r="GK703" s="79">
        <f>ROW()</f>
        <v>703</v>
      </c>
    </row>
    <row r="704" spans="1:193" s="12" customFormat="1" ht="50.1" customHeight="1">
      <c r="A704" s="17">
        <f>ROW()</f>
        <v>704</v>
      </c>
      <c r="B704" s="32">
        <f t="shared" si="769"/>
        <v>698</v>
      </c>
      <c r="C704" s="33">
        <f t="shared" si="770"/>
        <v>0</v>
      </c>
      <c r="D704" s="31"/>
      <c r="E704" s="390">
        <f t="shared" si="738"/>
        <v>500</v>
      </c>
      <c r="F704" s="107">
        <f t="shared" si="771"/>
        <v>0</v>
      </c>
      <c r="G704" s="3">
        <v>0</v>
      </c>
      <c r="H704" s="4">
        <v>0</v>
      </c>
      <c r="I704" s="63"/>
      <c r="J704" s="15"/>
      <c r="K704" s="13"/>
      <c r="L704" s="98">
        <f t="shared" si="772"/>
        <v>0</v>
      </c>
      <c r="M704" s="99">
        <f>M5</f>
        <v>0.94499999999999995</v>
      </c>
      <c r="N704" s="100"/>
      <c r="O704" s="110"/>
      <c r="P704" s="95">
        <f t="shared" si="773"/>
        <v>0</v>
      </c>
      <c r="Q704" s="15"/>
      <c r="R704" s="24">
        <f t="shared" si="739"/>
        <v>0</v>
      </c>
      <c r="S704" s="25">
        <v>0</v>
      </c>
      <c r="T704" s="63"/>
      <c r="U704" s="15"/>
      <c r="V704" s="13"/>
      <c r="W704" s="98">
        <f t="shared" si="774"/>
        <v>0</v>
      </c>
      <c r="X704" s="99">
        <f>X5</f>
        <v>0.97</v>
      </c>
      <c r="Y704" s="100"/>
      <c r="Z704" s="110"/>
      <c r="AA704" s="95">
        <f t="shared" si="775"/>
        <v>0</v>
      </c>
      <c r="AB704" s="15"/>
      <c r="AC704" s="24">
        <f t="shared" si="740"/>
        <v>0</v>
      </c>
      <c r="AD704" s="5">
        <v>0</v>
      </c>
      <c r="AE704" s="63"/>
      <c r="AF704" s="15"/>
      <c r="AG704" s="13"/>
      <c r="AH704" s="98">
        <f t="shared" si="776"/>
        <v>0</v>
      </c>
      <c r="AI704" s="99">
        <f>AI5</f>
        <v>0.95499999999999996</v>
      </c>
      <c r="AJ704" s="100"/>
      <c r="AK704" s="110"/>
      <c r="AL704" s="95">
        <f t="shared" si="777"/>
        <v>0</v>
      </c>
      <c r="AM704" s="15"/>
      <c r="AN704" s="24">
        <f t="shared" si="741"/>
        <v>0</v>
      </c>
      <c r="AO704" s="5">
        <v>0</v>
      </c>
      <c r="AP704" s="63"/>
      <c r="AQ704" s="15"/>
      <c r="AR704" s="13"/>
      <c r="AS704" s="98">
        <f t="shared" si="778"/>
        <v>0</v>
      </c>
      <c r="AT704" s="99">
        <f>AT5</f>
        <v>0.96</v>
      </c>
      <c r="AU704" s="100"/>
      <c r="AV704" s="110"/>
      <c r="AW704" s="95">
        <f t="shared" si="779"/>
        <v>0</v>
      </c>
      <c r="AX704" s="15"/>
      <c r="AY704" s="24">
        <f t="shared" si="742"/>
        <v>0</v>
      </c>
      <c r="AZ704" s="5">
        <v>0</v>
      </c>
      <c r="BA704" s="63"/>
      <c r="BB704" s="15"/>
      <c r="BC704" s="13"/>
      <c r="BD704" s="98">
        <f t="shared" si="780"/>
        <v>0</v>
      </c>
      <c r="BE704" s="99">
        <f>BE5</f>
        <v>0.98</v>
      </c>
      <c r="BF704" s="100"/>
      <c r="BG704" s="110"/>
      <c r="BH704" s="95">
        <f t="shared" si="781"/>
        <v>0</v>
      </c>
      <c r="BI704" s="15"/>
      <c r="BJ704" s="24">
        <f t="shared" si="743"/>
        <v>0</v>
      </c>
      <c r="BK704" s="5">
        <v>0</v>
      </c>
      <c r="BL704" s="63"/>
      <c r="BM704" s="15"/>
      <c r="BN704" s="13"/>
      <c r="BO704" s="98">
        <f t="shared" si="782"/>
        <v>0</v>
      </c>
      <c r="BP704" s="99">
        <f>BP5</f>
        <v>0.94499999999999995</v>
      </c>
      <c r="BQ704" s="100"/>
      <c r="BR704" s="110"/>
      <c r="BS704" s="95">
        <f t="shared" si="783"/>
        <v>0</v>
      </c>
      <c r="BT704" s="15"/>
      <c r="BU704" s="24">
        <f t="shared" si="744"/>
        <v>0</v>
      </c>
      <c r="BV704" s="5">
        <v>0</v>
      </c>
      <c r="BW704" s="63"/>
      <c r="BX704" s="15"/>
      <c r="BY704" s="13"/>
      <c r="BZ704" s="98">
        <f t="shared" si="784"/>
        <v>0</v>
      </c>
      <c r="CA704" s="99">
        <f>CA5</f>
        <v>1</v>
      </c>
      <c r="CB704" s="100"/>
      <c r="CC704" s="110"/>
      <c r="CD704" s="95">
        <f t="shared" si="785"/>
        <v>0</v>
      </c>
      <c r="CE704" s="15"/>
      <c r="CF704" s="24">
        <f t="shared" si="745"/>
        <v>0</v>
      </c>
      <c r="CG704" s="5">
        <v>0</v>
      </c>
      <c r="CH704" s="63"/>
      <c r="CI704" s="15"/>
      <c r="CJ704" s="13"/>
      <c r="CK704" s="98">
        <f t="shared" si="786"/>
        <v>0</v>
      </c>
      <c r="CL704" s="99">
        <f>CL5</f>
        <v>1</v>
      </c>
      <c r="CM704" s="100"/>
      <c r="CN704" s="110"/>
      <c r="CO704" s="95">
        <f t="shared" si="787"/>
        <v>0</v>
      </c>
      <c r="CP704" s="15"/>
      <c r="CQ704" s="24">
        <f t="shared" si="746"/>
        <v>0</v>
      </c>
      <c r="CR704" s="5">
        <v>0</v>
      </c>
      <c r="CS704" s="63"/>
      <c r="CT704" s="15"/>
      <c r="CU704" s="13"/>
      <c r="CV704" s="98">
        <f t="shared" si="788"/>
        <v>0</v>
      </c>
      <c r="CW704" s="99">
        <f>CW5</f>
        <v>1</v>
      </c>
      <c r="CX704" s="100"/>
      <c r="CY704" s="110"/>
      <c r="CZ704" s="95">
        <f t="shared" si="789"/>
        <v>0</v>
      </c>
      <c r="DA704" s="15"/>
      <c r="DB704" s="24">
        <f t="shared" si="747"/>
        <v>0</v>
      </c>
      <c r="DC704" s="5">
        <v>0</v>
      </c>
      <c r="DD704" s="63"/>
      <c r="DE704" s="15"/>
      <c r="DF704" s="13"/>
      <c r="DG704" s="98">
        <f t="shared" si="790"/>
        <v>0</v>
      </c>
      <c r="DH704" s="99">
        <f>DH5</f>
        <v>1</v>
      </c>
      <c r="DI704" s="100"/>
      <c r="DJ704" s="110"/>
      <c r="DK704" s="95">
        <f t="shared" si="791"/>
        <v>0</v>
      </c>
      <c r="DL704" s="15"/>
      <c r="DM704" s="24">
        <f t="shared" si="748"/>
        <v>0</v>
      </c>
      <c r="DN704" s="5">
        <v>0</v>
      </c>
      <c r="DO704" s="63"/>
      <c r="DP704" s="15"/>
      <c r="DQ704" s="13"/>
      <c r="DR704" s="98">
        <f t="shared" si="792"/>
        <v>0</v>
      </c>
      <c r="DS704" s="99">
        <f>DS5</f>
        <v>1</v>
      </c>
      <c r="DT704" s="100"/>
      <c r="DU704" s="110"/>
      <c r="DV704" s="95">
        <f t="shared" si="793"/>
        <v>0</v>
      </c>
      <c r="DW704" s="15"/>
      <c r="DX704" s="24">
        <f t="shared" si="749"/>
        <v>0</v>
      </c>
      <c r="DY704" s="5">
        <v>0</v>
      </c>
      <c r="DZ704" s="63"/>
      <c r="EA704" s="15"/>
      <c r="EB704" s="13"/>
      <c r="EC704" s="98">
        <f t="shared" si="794"/>
        <v>0</v>
      </c>
      <c r="ED704" s="99">
        <f>ED5</f>
        <v>1</v>
      </c>
      <c r="EE704" s="100"/>
      <c r="EF704" s="110"/>
      <c r="EG704" s="95">
        <f t="shared" si="795"/>
        <v>0</v>
      </c>
      <c r="EH704" s="15"/>
      <c r="EI704" s="24">
        <f t="shared" si="750"/>
        <v>0</v>
      </c>
      <c r="EJ704" s="5">
        <v>0</v>
      </c>
      <c r="EK704" s="63"/>
      <c r="EL704" s="15"/>
      <c r="EM704" s="13"/>
      <c r="EN704" s="98">
        <f t="shared" si="796"/>
        <v>0</v>
      </c>
      <c r="EO704" s="99">
        <f>EO5</f>
        <v>1</v>
      </c>
      <c r="EP704" s="100"/>
      <c r="EQ704" s="110"/>
      <c r="ER704" s="95">
        <f t="shared" si="797"/>
        <v>0</v>
      </c>
      <c r="ES704" s="15"/>
      <c r="ET704" s="24">
        <f t="shared" si="751"/>
        <v>0</v>
      </c>
      <c r="EU704" s="5">
        <v>0</v>
      </c>
      <c r="EV704" s="63"/>
      <c r="EW704" s="15"/>
      <c r="EX704" s="13"/>
      <c r="EY704" s="98">
        <f t="shared" si="798"/>
        <v>0</v>
      </c>
      <c r="EZ704" s="99">
        <f>EZ5</f>
        <v>1</v>
      </c>
      <c r="FA704" s="100"/>
      <c r="FB704" s="110"/>
      <c r="FC704" s="95">
        <f t="shared" si="799"/>
        <v>0</v>
      </c>
      <c r="FD704" s="15"/>
      <c r="FE704" s="24">
        <f t="shared" si="752"/>
        <v>0</v>
      </c>
      <c r="FF704" s="5">
        <v>0</v>
      </c>
      <c r="FG704" s="63"/>
      <c r="FH704" s="15"/>
      <c r="FI704" s="13"/>
      <c r="FJ704" s="98">
        <f t="shared" si="800"/>
        <v>0</v>
      </c>
      <c r="FK704" s="99">
        <f>FK5</f>
        <v>1</v>
      </c>
      <c r="FL704" s="100"/>
      <c r="FM704" s="110"/>
      <c r="FN704" s="95">
        <f t="shared" si="801"/>
        <v>0</v>
      </c>
      <c r="FO704" s="15"/>
      <c r="FP704" s="24">
        <f t="shared" si="753"/>
        <v>0</v>
      </c>
      <c r="FQ704" s="5">
        <v>0</v>
      </c>
      <c r="FR704" s="8">
        <v>0</v>
      </c>
      <c r="FS704" s="84">
        <f t="shared" si="754"/>
        <v>500</v>
      </c>
      <c r="FT704" s="85">
        <f t="shared" si="755"/>
        <v>500</v>
      </c>
      <c r="FU704" s="85">
        <f t="shared" si="756"/>
        <v>500</v>
      </c>
      <c r="FV704" s="85">
        <f t="shared" si="757"/>
        <v>500</v>
      </c>
      <c r="FW704" s="85">
        <f t="shared" si="758"/>
        <v>500</v>
      </c>
      <c r="FX704" s="85">
        <f t="shared" si="759"/>
        <v>500</v>
      </c>
      <c r="FY704" s="85">
        <f t="shared" si="760"/>
        <v>500</v>
      </c>
      <c r="FZ704" s="85">
        <f t="shared" si="761"/>
        <v>500</v>
      </c>
      <c r="GA704" s="85">
        <f t="shared" si="762"/>
        <v>500</v>
      </c>
      <c r="GB704" s="85">
        <f t="shared" si="763"/>
        <v>500</v>
      </c>
      <c r="GC704" s="85">
        <f t="shared" si="764"/>
        <v>500</v>
      </c>
      <c r="GD704" s="85">
        <f t="shared" si="765"/>
        <v>500</v>
      </c>
      <c r="GE704" s="85">
        <f t="shared" si="766"/>
        <v>500</v>
      </c>
      <c r="GF704" s="85">
        <f t="shared" si="767"/>
        <v>500</v>
      </c>
      <c r="GG704" s="85">
        <f t="shared" si="768"/>
        <v>500</v>
      </c>
      <c r="GH704" s="101">
        <f t="shared" si="802"/>
        <v>0</v>
      </c>
      <c r="GI704" s="102">
        <f t="shared" si="803"/>
        <v>0</v>
      </c>
      <c r="GJ704" s="102">
        <f t="shared" si="804"/>
        <v>0</v>
      </c>
      <c r="GK704" s="79">
        <f>ROW()</f>
        <v>704</v>
      </c>
    </row>
    <row r="705" spans="1:193" s="12" customFormat="1" ht="50.1" customHeight="1">
      <c r="A705" s="17">
        <f>ROW()</f>
        <v>705</v>
      </c>
      <c r="B705" s="32">
        <f t="shared" si="769"/>
        <v>699</v>
      </c>
      <c r="C705" s="33">
        <f t="shared" si="770"/>
        <v>0</v>
      </c>
      <c r="D705" s="31"/>
      <c r="E705" s="390">
        <f t="shared" si="738"/>
        <v>500</v>
      </c>
      <c r="F705" s="107">
        <f t="shared" si="771"/>
        <v>0</v>
      </c>
      <c r="G705" s="3">
        <v>0</v>
      </c>
      <c r="H705" s="4">
        <v>0</v>
      </c>
      <c r="I705" s="63"/>
      <c r="J705" s="15"/>
      <c r="K705" s="13"/>
      <c r="L705" s="98">
        <f t="shared" si="772"/>
        <v>0</v>
      </c>
      <c r="M705" s="99">
        <f>M5</f>
        <v>0.94499999999999995</v>
      </c>
      <c r="N705" s="100"/>
      <c r="O705" s="110"/>
      <c r="P705" s="95">
        <f t="shared" si="773"/>
        <v>0</v>
      </c>
      <c r="Q705" s="15"/>
      <c r="R705" s="24">
        <f t="shared" si="739"/>
        <v>0</v>
      </c>
      <c r="S705" s="25">
        <v>0</v>
      </c>
      <c r="T705" s="63"/>
      <c r="U705" s="15"/>
      <c r="V705" s="13"/>
      <c r="W705" s="98">
        <f t="shared" si="774"/>
        <v>0</v>
      </c>
      <c r="X705" s="99">
        <f>X5</f>
        <v>0.97</v>
      </c>
      <c r="Y705" s="100"/>
      <c r="Z705" s="110"/>
      <c r="AA705" s="95">
        <f t="shared" si="775"/>
        <v>0</v>
      </c>
      <c r="AB705" s="15"/>
      <c r="AC705" s="24">
        <f t="shared" si="740"/>
        <v>0</v>
      </c>
      <c r="AD705" s="5">
        <v>0</v>
      </c>
      <c r="AE705" s="63"/>
      <c r="AF705" s="15"/>
      <c r="AG705" s="13"/>
      <c r="AH705" s="98">
        <f t="shared" si="776"/>
        <v>0</v>
      </c>
      <c r="AI705" s="99">
        <f>AI5</f>
        <v>0.95499999999999996</v>
      </c>
      <c r="AJ705" s="100"/>
      <c r="AK705" s="110"/>
      <c r="AL705" s="95">
        <f t="shared" si="777"/>
        <v>0</v>
      </c>
      <c r="AM705" s="15"/>
      <c r="AN705" s="24">
        <f t="shared" si="741"/>
        <v>0</v>
      </c>
      <c r="AO705" s="5">
        <v>0</v>
      </c>
      <c r="AP705" s="63"/>
      <c r="AQ705" s="15"/>
      <c r="AR705" s="13"/>
      <c r="AS705" s="98">
        <f t="shared" si="778"/>
        <v>0</v>
      </c>
      <c r="AT705" s="99">
        <f>AT5</f>
        <v>0.96</v>
      </c>
      <c r="AU705" s="100"/>
      <c r="AV705" s="110"/>
      <c r="AW705" s="95">
        <f t="shared" si="779"/>
        <v>0</v>
      </c>
      <c r="AX705" s="15"/>
      <c r="AY705" s="24">
        <f t="shared" si="742"/>
        <v>0</v>
      </c>
      <c r="AZ705" s="5">
        <v>0</v>
      </c>
      <c r="BA705" s="63"/>
      <c r="BB705" s="15"/>
      <c r="BC705" s="13"/>
      <c r="BD705" s="98">
        <f t="shared" si="780"/>
        <v>0</v>
      </c>
      <c r="BE705" s="99">
        <f>BE5</f>
        <v>0.98</v>
      </c>
      <c r="BF705" s="100"/>
      <c r="BG705" s="110"/>
      <c r="BH705" s="95">
        <f t="shared" si="781"/>
        <v>0</v>
      </c>
      <c r="BI705" s="15"/>
      <c r="BJ705" s="24">
        <f t="shared" si="743"/>
        <v>0</v>
      </c>
      <c r="BK705" s="5">
        <v>0</v>
      </c>
      <c r="BL705" s="63"/>
      <c r="BM705" s="15"/>
      <c r="BN705" s="13"/>
      <c r="BO705" s="98">
        <f t="shared" si="782"/>
        <v>0</v>
      </c>
      <c r="BP705" s="99">
        <f>BP5</f>
        <v>0.94499999999999995</v>
      </c>
      <c r="BQ705" s="100"/>
      <c r="BR705" s="110"/>
      <c r="BS705" s="95">
        <f t="shared" si="783"/>
        <v>0</v>
      </c>
      <c r="BT705" s="15"/>
      <c r="BU705" s="24">
        <f t="shared" si="744"/>
        <v>0</v>
      </c>
      <c r="BV705" s="5">
        <v>0</v>
      </c>
      <c r="BW705" s="63"/>
      <c r="BX705" s="15"/>
      <c r="BY705" s="13"/>
      <c r="BZ705" s="98">
        <f t="shared" si="784"/>
        <v>0</v>
      </c>
      <c r="CA705" s="99">
        <f>CA5</f>
        <v>1</v>
      </c>
      <c r="CB705" s="100"/>
      <c r="CC705" s="110"/>
      <c r="CD705" s="95">
        <f t="shared" si="785"/>
        <v>0</v>
      </c>
      <c r="CE705" s="15"/>
      <c r="CF705" s="24">
        <f t="shared" si="745"/>
        <v>0</v>
      </c>
      <c r="CG705" s="5">
        <v>0</v>
      </c>
      <c r="CH705" s="63"/>
      <c r="CI705" s="15"/>
      <c r="CJ705" s="13"/>
      <c r="CK705" s="98">
        <f t="shared" si="786"/>
        <v>0</v>
      </c>
      <c r="CL705" s="99">
        <f>CL5</f>
        <v>1</v>
      </c>
      <c r="CM705" s="100"/>
      <c r="CN705" s="110"/>
      <c r="CO705" s="95">
        <f t="shared" si="787"/>
        <v>0</v>
      </c>
      <c r="CP705" s="15"/>
      <c r="CQ705" s="24">
        <f t="shared" si="746"/>
        <v>0</v>
      </c>
      <c r="CR705" s="5">
        <v>0</v>
      </c>
      <c r="CS705" s="63"/>
      <c r="CT705" s="15"/>
      <c r="CU705" s="13"/>
      <c r="CV705" s="98">
        <f t="shared" si="788"/>
        <v>0</v>
      </c>
      <c r="CW705" s="99">
        <f>CW5</f>
        <v>1</v>
      </c>
      <c r="CX705" s="100"/>
      <c r="CY705" s="110"/>
      <c r="CZ705" s="95">
        <f t="shared" si="789"/>
        <v>0</v>
      </c>
      <c r="DA705" s="15"/>
      <c r="DB705" s="24">
        <f t="shared" si="747"/>
        <v>0</v>
      </c>
      <c r="DC705" s="5">
        <v>0</v>
      </c>
      <c r="DD705" s="63"/>
      <c r="DE705" s="15"/>
      <c r="DF705" s="13"/>
      <c r="DG705" s="98">
        <f t="shared" si="790"/>
        <v>0</v>
      </c>
      <c r="DH705" s="99">
        <f>DH5</f>
        <v>1</v>
      </c>
      <c r="DI705" s="100"/>
      <c r="DJ705" s="110"/>
      <c r="DK705" s="95">
        <f t="shared" si="791"/>
        <v>0</v>
      </c>
      <c r="DL705" s="15"/>
      <c r="DM705" s="24">
        <f t="shared" si="748"/>
        <v>0</v>
      </c>
      <c r="DN705" s="5">
        <v>0</v>
      </c>
      <c r="DO705" s="63"/>
      <c r="DP705" s="15"/>
      <c r="DQ705" s="13"/>
      <c r="DR705" s="98">
        <f t="shared" si="792"/>
        <v>0</v>
      </c>
      <c r="DS705" s="99">
        <f>DS5</f>
        <v>1</v>
      </c>
      <c r="DT705" s="100"/>
      <c r="DU705" s="110"/>
      <c r="DV705" s="95">
        <f t="shared" si="793"/>
        <v>0</v>
      </c>
      <c r="DW705" s="15"/>
      <c r="DX705" s="24">
        <f t="shared" si="749"/>
        <v>0</v>
      </c>
      <c r="DY705" s="5">
        <v>0</v>
      </c>
      <c r="DZ705" s="63"/>
      <c r="EA705" s="15"/>
      <c r="EB705" s="13"/>
      <c r="EC705" s="98">
        <f t="shared" si="794"/>
        <v>0</v>
      </c>
      <c r="ED705" s="99">
        <f>ED5</f>
        <v>1</v>
      </c>
      <c r="EE705" s="100"/>
      <c r="EF705" s="110"/>
      <c r="EG705" s="95">
        <f t="shared" si="795"/>
        <v>0</v>
      </c>
      <c r="EH705" s="15"/>
      <c r="EI705" s="24">
        <f t="shared" si="750"/>
        <v>0</v>
      </c>
      <c r="EJ705" s="5">
        <v>0</v>
      </c>
      <c r="EK705" s="63"/>
      <c r="EL705" s="15"/>
      <c r="EM705" s="13"/>
      <c r="EN705" s="98">
        <f t="shared" si="796"/>
        <v>0</v>
      </c>
      <c r="EO705" s="99">
        <f>EO5</f>
        <v>1</v>
      </c>
      <c r="EP705" s="100"/>
      <c r="EQ705" s="110"/>
      <c r="ER705" s="95">
        <f t="shared" si="797"/>
        <v>0</v>
      </c>
      <c r="ES705" s="15"/>
      <c r="ET705" s="24">
        <f t="shared" si="751"/>
        <v>0</v>
      </c>
      <c r="EU705" s="5">
        <v>0</v>
      </c>
      <c r="EV705" s="63"/>
      <c r="EW705" s="15"/>
      <c r="EX705" s="13"/>
      <c r="EY705" s="98">
        <f t="shared" si="798"/>
        <v>0</v>
      </c>
      <c r="EZ705" s="99">
        <f>EZ5</f>
        <v>1</v>
      </c>
      <c r="FA705" s="100"/>
      <c r="FB705" s="110"/>
      <c r="FC705" s="95">
        <f t="shared" si="799"/>
        <v>0</v>
      </c>
      <c r="FD705" s="15"/>
      <c r="FE705" s="24">
        <f t="shared" si="752"/>
        <v>0</v>
      </c>
      <c r="FF705" s="5">
        <v>0</v>
      </c>
      <c r="FG705" s="63"/>
      <c r="FH705" s="15"/>
      <c r="FI705" s="13"/>
      <c r="FJ705" s="98">
        <f t="shared" si="800"/>
        <v>0</v>
      </c>
      <c r="FK705" s="99">
        <f>FK5</f>
        <v>1</v>
      </c>
      <c r="FL705" s="100"/>
      <c r="FM705" s="110"/>
      <c r="FN705" s="95">
        <f t="shared" si="801"/>
        <v>0</v>
      </c>
      <c r="FO705" s="15"/>
      <c r="FP705" s="24">
        <f t="shared" si="753"/>
        <v>0</v>
      </c>
      <c r="FQ705" s="5">
        <v>0</v>
      </c>
      <c r="FR705" s="8">
        <v>0</v>
      </c>
      <c r="FS705" s="84">
        <f t="shared" si="754"/>
        <v>500</v>
      </c>
      <c r="FT705" s="85">
        <f t="shared" si="755"/>
        <v>500</v>
      </c>
      <c r="FU705" s="85">
        <f t="shared" si="756"/>
        <v>500</v>
      </c>
      <c r="FV705" s="85">
        <f t="shared" si="757"/>
        <v>500</v>
      </c>
      <c r="FW705" s="85">
        <f t="shared" si="758"/>
        <v>500</v>
      </c>
      <c r="FX705" s="85">
        <f t="shared" si="759"/>
        <v>500</v>
      </c>
      <c r="FY705" s="85">
        <f t="shared" si="760"/>
        <v>500</v>
      </c>
      <c r="FZ705" s="85">
        <f t="shared" si="761"/>
        <v>500</v>
      </c>
      <c r="GA705" s="85">
        <f t="shared" si="762"/>
        <v>500</v>
      </c>
      <c r="GB705" s="85">
        <f t="shared" si="763"/>
        <v>500</v>
      </c>
      <c r="GC705" s="85">
        <f t="shared" si="764"/>
        <v>500</v>
      </c>
      <c r="GD705" s="85">
        <f t="shared" si="765"/>
        <v>500</v>
      </c>
      <c r="GE705" s="85">
        <f t="shared" si="766"/>
        <v>500</v>
      </c>
      <c r="GF705" s="85">
        <f t="shared" si="767"/>
        <v>500</v>
      </c>
      <c r="GG705" s="85">
        <f t="shared" si="768"/>
        <v>500</v>
      </c>
      <c r="GH705" s="101">
        <f t="shared" si="802"/>
        <v>0</v>
      </c>
      <c r="GI705" s="102">
        <f t="shared" si="803"/>
        <v>0</v>
      </c>
      <c r="GJ705" s="102">
        <f t="shared" si="804"/>
        <v>0</v>
      </c>
      <c r="GK705" s="79">
        <f>ROW()</f>
        <v>705</v>
      </c>
    </row>
    <row r="706" spans="1:193" s="12" customFormat="1" ht="50.1" customHeight="1">
      <c r="A706" s="17">
        <f>ROW()</f>
        <v>706</v>
      </c>
      <c r="B706" s="32">
        <f t="shared" si="769"/>
        <v>700</v>
      </c>
      <c r="C706" s="33">
        <f t="shared" si="770"/>
        <v>0</v>
      </c>
      <c r="D706" s="31"/>
      <c r="E706" s="390">
        <f t="shared" si="738"/>
        <v>500</v>
      </c>
      <c r="F706" s="107">
        <f t="shared" si="771"/>
        <v>0</v>
      </c>
      <c r="G706" s="3">
        <v>0</v>
      </c>
      <c r="H706" s="4">
        <v>0</v>
      </c>
      <c r="I706" s="63"/>
      <c r="J706" s="15"/>
      <c r="K706" s="13"/>
      <c r="L706" s="98">
        <f t="shared" si="772"/>
        <v>0</v>
      </c>
      <c r="M706" s="99">
        <f>M5</f>
        <v>0.94499999999999995</v>
      </c>
      <c r="N706" s="100"/>
      <c r="O706" s="110"/>
      <c r="P706" s="95">
        <f t="shared" si="773"/>
        <v>0</v>
      </c>
      <c r="Q706" s="15"/>
      <c r="R706" s="24">
        <f t="shared" si="739"/>
        <v>0</v>
      </c>
      <c r="S706" s="25">
        <v>0</v>
      </c>
      <c r="T706" s="63"/>
      <c r="U706" s="15"/>
      <c r="V706" s="13"/>
      <c r="W706" s="98">
        <f t="shared" si="774"/>
        <v>0</v>
      </c>
      <c r="X706" s="99">
        <f>X5</f>
        <v>0.97</v>
      </c>
      <c r="Y706" s="100"/>
      <c r="Z706" s="110"/>
      <c r="AA706" s="95">
        <f t="shared" si="775"/>
        <v>0</v>
      </c>
      <c r="AB706" s="15"/>
      <c r="AC706" s="24">
        <f t="shared" si="740"/>
        <v>0</v>
      </c>
      <c r="AD706" s="5">
        <v>0</v>
      </c>
      <c r="AE706" s="63"/>
      <c r="AF706" s="15"/>
      <c r="AG706" s="13"/>
      <c r="AH706" s="98">
        <f t="shared" si="776"/>
        <v>0</v>
      </c>
      <c r="AI706" s="99">
        <f>AI5</f>
        <v>0.95499999999999996</v>
      </c>
      <c r="AJ706" s="100"/>
      <c r="AK706" s="110"/>
      <c r="AL706" s="95">
        <f t="shared" si="777"/>
        <v>0</v>
      </c>
      <c r="AM706" s="15"/>
      <c r="AN706" s="24">
        <f t="shared" si="741"/>
        <v>0</v>
      </c>
      <c r="AO706" s="5">
        <v>0</v>
      </c>
      <c r="AP706" s="63"/>
      <c r="AQ706" s="15"/>
      <c r="AR706" s="13"/>
      <c r="AS706" s="98">
        <f t="shared" si="778"/>
        <v>0</v>
      </c>
      <c r="AT706" s="99">
        <f>AT5</f>
        <v>0.96</v>
      </c>
      <c r="AU706" s="100"/>
      <c r="AV706" s="110"/>
      <c r="AW706" s="95">
        <f t="shared" si="779"/>
        <v>0</v>
      </c>
      <c r="AX706" s="15"/>
      <c r="AY706" s="24">
        <f t="shared" si="742"/>
        <v>0</v>
      </c>
      <c r="AZ706" s="5">
        <v>0</v>
      </c>
      <c r="BA706" s="63"/>
      <c r="BB706" s="15"/>
      <c r="BC706" s="13"/>
      <c r="BD706" s="98">
        <f t="shared" si="780"/>
        <v>0</v>
      </c>
      <c r="BE706" s="99">
        <f>BE5</f>
        <v>0.98</v>
      </c>
      <c r="BF706" s="100"/>
      <c r="BG706" s="110"/>
      <c r="BH706" s="95">
        <f t="shared" si="781"/>
        <v>0</v>
      </c>
      <c r="BI706" s="15"/>
      <c r="BJ706" s="24">
        <f t="shared" si="743"/>
        <v>0</v>
      </c>
      <c r="BK706" s="5">
        <v>0</v>
      </c>
      <c r="BL706" s="63"/>
      <c r="BM706" s="15"/>
      <c r="BN706" s="13"/>
      <c r="BO706" s="98">
        <f t="shared" si="782"/>
        <v>0</v>
      </c>
      <c r="BP706" s="99">
        <f>BP5</f>
        <v>0.94499999999999995</v>
      </c>
      <c r="BQ706" s="100"/>
      <c r="BR706" s="110"/>
      <c r="BS706" s="95">
        <f t="shared" si="783"/>
        <v>0</v>
      </c>
      <c r="BT706" s="15"/>
      <c r="BU706" s="24">
        <f t="shared" si="744"/>
        <v>0</v>
      </c>
      <c r="BV706" s="5">
        <v>0</v>
      </c>
      <c r="BW706" s="63"/>
      <c r="BX706" s="15"/>
      <c r="BY706" s="13"/>
      <c r="BZ706" s="98">
        <f t="shared" si="784"/>
        <v>0</v>
      </c>
      <c r="CA706" s="99">
        <f>CA5</f>
        <v>1</v>
      </c>
      <c r="CB706" s="100"/>
      <c r="CC706" s="110"/>
      <c r="CD706" s="95">
        <f t="shared" si="785"/>
        <v>0</v>
      </c>
      <c r="CE706" s="15"/>
      <c r="CF706" s="24">
        <f t="shared" si="745"/>
        <v>0</v>
      </c>
      <c r="CG706" s="5">
        <v>0</v>
      </c>
      <c r="CH706" s="63"/>
      <c r="CI706" s="15"/>
      <c r="CJ706" s="13"/>
      <c r="CK706" s="98">
        <f t="shared" si="786"/>
        <v>0</v>
      </c>
      <c r="CL706" s="99">
        <f>CL5</f>
        <v>1</v>
      </c>
      <c r="CM706" s="100"/>
      <c r="CN706" s="110"/>
      <c r="CO706" s="95">
        <f t="shared" si="787"/>
        <v>0</v>
      </c>
      <c r="CP706" s="15"/>
      <c r="CQ706" s="24">
        <f t="shared" si="746"/>
        <v>0</v>
      </c>
      <c r="CR706" s="5">
        <v>0</v>
      </c>
      <c r="CS706" s="63"/>
      <c r="CT706" s="15"/>
      <c r="CU706" s="13"/>
      <c r="CV706" s="98">
        <f t="shared" si="788"/>
        <v>0</v>
      </c>
      <c r="CW706" s="99">
        <f>CW5</f>
        <v>1</v>
      </c>
      <c r="CX706" s="100"/>
      <c r="CY706" s="110"/>
      <c r="CZ706" s="95">
        <f t="shared" si="789"/>
        <v>0</v>
      </c>
      <c r="DA706" s="15"/>
      <c r="DB706" s="24">
        <f t="shared" si="747"/>
        <v>0</v>
      </c>
      <c r="DC706" s="5">
        <v>0</v>
      </c>
      <c r="DD706" s="63"/>
      <c r="DE706" s="15"/>
      <c r="DF706" s="13"/>
      <c r="DG706" s="98">
        <f t="shared" si="790"/>
        <v>0</v>
      </c>
      <c r="DH706" s="99">
        <f>DH5</f>
        <v>1</v>
      </c>
      <c r="DI706" s="100"/>
      <c r="DJ706" s="110"/>
      <c r="DK706" s="95">
        <f t="shared" si="791"/>
        <v>0</v>
      </c>
      <c r="DL706" s="15"/>
      <c r="DM706" s="24">
        <f t="shared" si="748"/>
        <v>0</v>
      </c>
      <c r="DN706" s="5">
        <v>0</v>
      </c>
      <c r="DO706" s="63"/>
      <c r="DP706" s="15"/>
      <c r="DQ706" s="13"/>
      <c r="DR706" s="98">
        <f t="shared" si="792"/>
        <v>0</v>
      </c>
      <c r="DS706" s="99">
        <f>DS5</f>
        <v>1</v>
      </c>
      <c r="DT706" s="100"/>
      <c r="DU706" s="110"/>
      <c r="DV706" s="95">
        <f t="shared" si="793"/>
        <v>0</v>
      </c>
      <c r="DW706" s="15"/>
      <c r="DX706" s="24">
        <f t="shared" si="749"/>
        <v>0</v>
      </c>
      <c r="DY706" s="5">
        <v>0</v>
      </c>
      <c r="DZ706" s="63"/>
      <c r="EA706" s="15"/>
      <c r="EB706" s="13"/>
      <c r="EC706" s="98">
        <f t="shared" si="794"/>
        <v>0</v>
      </c>
      <c r="ED706" s="99">
        <f>ED5</f>
        <v>1</v>
      </c>
      <c r="EE706" s="100"/>
      <c r="EF706" s="110"/>
      <c r="EG706" s="95">
        <f t="shared" si="795"/>
        <v>0</v>
      </c>
      <c r="EH706" s="15"/>
      <c r="EI706" s="24">
        <f t="shared" si="750"/>
        <v>0</v>
      </c>
      <c r="EJ706" s="5">
        <v>0</v>
      </c>
      <c r="EK706" s="63"/>
      <c r="EL706" s="15"/>
      <c r="EM706" s="13"/>
      <c r="EN706" s="98">
        <f t="shared" si="796"/>
        <v>0</v>
      </c>
      <c r="EO706" s="99">
        <f>EO5</f>
        <v>1</v>
      </c>
      <c r="EP706" s="100"/>
      <c r="EQ706" s="110"/>
      <c r="ER706" s="95">
        <f t="shared" si="797"/>
        <v>0</v>
      </c>
      <c r="ES706" s="15"/>
      <c r="ET706" s="24">
        <f t="shared" si="751"/>
        <v>0</v>
      </c>
      <c r="EU706" s="5">
        <v>0</v>
      </c>
      <c r="EV706" s="63"/>
      <c r="EW706" s="15"/>
      <c r="EX706" s="13"/>
      <c r="EY706" s="98">
        <f t="shared" si="798"/>
        <v>0</v>
      </c>
      <c r="EZ706" s="99">
        <f>EZ5</f>
        <v>1</v>
      </c>
      <c r="FA706" s="100"/>
      <c r="FB706" s="110"/>
      <c r="FC706" s="95">
        <f t="shared" si="799"/>
        <v>0</v>
      </c>
      <c r="FD706" s="15"/>
      <c r="FE706" s="24">
        <f t="shared" si="752"/>
        <v>0</v>
      </c>
      <c r="FF706" s="5">
        <v>0</v>
      </c>
      <c r="FG706" s="63"/>
      <c r="FH706" s="15"/>
      <c r="FI706" s="13"/>
      <c r="FJ706" s="98">
        <f t="shared" si="800"/>
        <v>0</v>
      </c>
      <c r="FK706" s="99">
        <f>FK5</f>
        <v>1</v>
      </c>
      <c r="FL706" s="100"/>
      <c r="FM706" s="110"/>
      <c r="FN706" s="95">
        <f t="shared" si="801"/>
        <v>0</v>
      </c>
      <c r="FO706" s="15"/>
      <c r="FP706" s="24">
        <f t="shared" si="753"/>
        <v>0</v>
      </c>
      <c r="FQ706" s="5">
        <v>0</v>
      </c>
      <c r="FR706" s="8">
        <v>0</v>
      </c>
      <c r="FS706" s="84">
        <f t="shared" si="754"/>
        <v>500</v>
      </c>
      <c r="FT706" s="85">
        <f t="shared" si="755"/>
        <v>500</v>
      </c>
      <c r="FU706" s="85">
        <f t="shared" si="756"/>
        <v>500</v>
      </c>
      <c r="FV706" s="85">
        <f t="shared" si="757"/>
        <v>500</v>
      </c>
      <c r="FW706" s="85">
        <f t="shared" si="758"/>
        <v>500</v>
      </c>
      <c r="FX706" s="85">
        <f t="shared" si="759"/>
        <v>500</v>
      </c>
      <c r="FY706" s="85">
        <f t="shared" si="760"/>
        <v>500</v>
      </c>
      <c r="FZ706" s="85">
        <f t="shared" si="761"/>
        <v>500</v>
      </c>
      <c r="GA706" s="85">
        <f t="shared" si="762"/>
        <v>500</v>
      </c>
      <c r="GB706" s="85">
        <f t="shared" si="763"/>
        <v>500</v>
      </c>
      <c r="GC706" s="85">
        <f t="shared" si="764"/>
        <v>500</v>
      </c>
      <c r="GD706" s="85">
        <f t="shared" si="765"/>
        <v>500</v>
      </c>
      <c r="GE706" s="85">
        <f t="shared" si="766"/>
        <v>500</v>
      </c>
      <c r="GF706" s="85">
        <f t="shared" si="767"/>
        <v>500</v>
      </c>
      <c r="GG706" s="85">
        <f t="shared" si="768"/>
        <v>500</v>
      </c>
      <c r="GH706" s="101">
        <f t="shared" si="802"/>
        <v>0</v>
      </c>
      <c r="GI706" s="102">
        <f t="shared" si="803"/>
        <v>0</v>
      </c>
      <c r="GJ706" s="102">
        <f t="shared" si="804"/>
        <v>0</v>
      </c>
      <c r="GK706" s="79">
        <f>ROW()</f>
        <v>706</v>
      </c>
    </row>
    <row r="707" spans="1:193" s="12" customFormat="1" ht="50.1" customHeight="1">
      <c r="A707" s="17">
        <f>ROW()</f>
        <v>707</v>
      </c>
      <c r="B707" s="32">
        <f t="shared" si="769"/>
        <v>701</v>
      </c>
      <c r="C707" s="33">
        <f t="shared" si="770"/>
        <v>0</v>
      </c>
      <c r="D707" s="31"/>
      <c r="E707" s="390">
        <f t="shared" si="738"/>
        <v>500</v>
      </c>
      <c r="F707" s="107">
        <f t="shared" si="771"/>
        <v>0</v>
      </c>
      <c r="G707" s="3">
        <v>0</v>
      </c>
      <c r="H707" s="4">
        <v>0</v>
      </c>
      <c r="I707" s="63"/>
      <c r="J707" s="15"/>
      <c r="K707" s="13"/>
      <c r="L707" s="98">
        <f t="shared" si="772"/>
        <v>0</v>
      </c>
      <c r="M707" s="99">
        <f>M5</f>
        <v>0.94499999999999995</v>
      </c>
      <c r="N707" s="100"/>
      <c r="O707" s="110"/>
      <c r="P707" s="95">
        <f t="shared" si="773"/>
        <v>0</v>
      </c>
      <c r="Q707" s="15"/>
      <c r="R707" s="24">
        <f t="shared" si="739"/>
        <v>0</v>
      </c>
      <c r="S707" s="25">
        <v>0</v>
      </c>
      <c r="T707" s="63"/>
      <c r="U707" s="15"/>
      <c r="V707" s="13"/>
      <c r="W707" s="98">
        <f t="shared" si="774"/>
        <v>0</v>
      </c>
      <c r="X707" s="99">
        <f>X5</f>
        <v>0.97</v>
      </c>
      <c r="Y707" s="100"/>
      <c r="Z707" s="110"/>
      <c r="AA707" s="95">
        <f t="shared" si="775"/>
        <v>0</v>
      </c>
      <c r="AB707" s="15"/>
      <c r="AC707" s="24">
        <f t="shared" si="740"/>
        <v>0</v>
      </c>
      <c r="AD707" s="5">
        <v>0</v>
      </c>
      <c r="AE707" s="63"/>
      <c r="AF707" s="15"/>
      <c r="AG707" s="13"/>
      <c r="AH707" s="98">
        <f t="shared" si="776"/>
        <v>0</v>
      </c>
      <c r="AI707" s="99">
        <f>AI5</f>
        <v>0.95499999999999996</v>
      </c>
      <c r="AJ707" s="100"/>
      <c r="AK707" s="110"/>
      <c r="AL707" s="95">
        <f t="shared" si="777"/>
        <v>0</v>
      </c>
      <c r="AM707" s="15"/>
      <c r="AN707" s="24">
        <f t="shared" si="741"/>
        <v>0</v>
      </c>
      <c r="AO707" s="5">
        <v>0</v>
      </c>
      <c r="AP707" s="63"/>
      <c r="AQ707" s="15"/>
      <c r="AR707" s="13"/>
      <c r="AS707" s="98">
        <f t="shared" si="778"/>
        <v>0</v>
      </c>
      <c r="AT707" s="99">
        <f>AT5</f>
        <v>0.96</v>
      </c>
      <c r="AU707" s="100"/>
      <c r="AV707" s="110"/>
      <c r="AW707" s="95">
        <f t="shared" si="779"/>
        <v>0</v>
      </c>
      <c r="AX707" s="15"/>
      <c r="AY707" s="24">
        <f t="shared" si="742"/>
        <v>0</v>
      </c>
      <c r="AZ707" s="5">
        <v>0</v>
      </c>
      <c r="BA707" s="63"/>
      <c r="BB707" s="15"/>
      <c r="BC707" s="13"/>
      <c r="BD707" s="98">
        <f t="shared" si="780"/>
        <v>0</v>
      </c>
      <c r="BE707" s="99">
        <f>BE5</f>
        <v>0.98</v>
      </c>
      <c r="BF707" s="100"/>
      <c r="BG707" s="110"/>
      <c r="BH707" s="95">
        <f t="shared" si="781"/>
        <v>0</v>
      </c>
      <c r="BI707" s="15"/>
      <c r="BJ707" s="24">
        <f t="shared" si="743"/>
        <v>0</v>
      </c>
      <c r="BK707" s="5">
        <v>0</v>
      </c>
      <c r="BL707" s="63"/>
      <c r="BM707" s="15"/>
      <c r="BN707" s="13"/>
      <c r="BO707" s="98">
        <f t="shared" si="782"/>
        <v>0</v>
      </c>
      <c r="BP707" s="99">
        <f>BP5</f>
        <v>0.94499999999999995</v>
      </c>
      <c r="BQ707" s="100"/>
      <c r="BR707" s="110"/>
      <c r="BS707" s="95">
        <f t="shared" si="783"/>
        <v>0</v>
      </c>
      <c r="BT707" s="15"/>
      <c r="BU707" s="24">
        <f t="shared" si="744"/>
        <v>0</v>
      </c>
      <c r="BV707" s="5">
        <v>0</v>
      </c>
      <c r="BW707" s="63"/>
      <c r="BX707" s="15"/>
      <c r="BY707" s="13"/>
      <c r="BZ707" s="98">
        <f t="shared" si="784"/>
        <v>0</v>
      </c>
      <c r="CA707" s="99">
        <f>CA5</f>
        <v>1</v>
      </c>
      <c r="CB707" s="100"/>
      <c r="CC707" s="110"/>
      <c r="CD707" s="95">
        <f t="shared" si="785"/>
        <v>0</v>
      </c>
      <c r="CE707" s="15"/>
      <c r="CF707" s="24">
        <f t="shared" si="745"/>
        <v>0</v>
      </c>
      <c r="CG707" s="5">
        <v>0</v>
      </c>
      <c r="CH707" s="63"/>
      <c r="CI707" s="15"/>
      <c r="CJ707" s="13"/>
      <c r="CK707" s="98">
        <f t="shared" si="786"/>
        <v>0</v>
      </c>
      <c r="CL707" s="99">
        <f>CL5</f>
        <v>1</v>
      </c>
      <c r="CM707" s="100"/>
      <c r="CN707" s="110"/>
      <c r="CO707" s="95">
        <f t="shared" si="787"/>
        <v>0</v>
      </c>
      <c r="CP707" s="15"/>
      <c r="CQ707" s="24">
        <f t="shared" si="746"/>
        <v>0</v>
      </c>
      <c r="CR707" s="5">
        <v>0</v>
      </c>
      <c r="CS707" s="63"/>
      <c r="CT707" s="15"/>
      <c r="CU707" s="13"/>
      <c r="CV707" s="98">
        <f t="shared" si="788"/>
        <v>0</v>
      </c>
      <c r="CW707" s="99">
        <f>CW5</f>
        <v>1</v>
      </c>
      <c r="CX707" s="100"/>
      <c r="CY707" s="110"/>
      <c r="CZ707" s="95">
        <f t="shared" si="789"/>
        <v>0</v>
      </c>
      <c r="DA707" s="15"/>
      <c r="DB707" s="24">
        <f t="shared" si="747"/>
        <v>0</v>
      </c>
      <c r="DC707" s="5">
        <v>0</v>
      </c>
      <c r="DD707" s="63"/>
      <c r="DE707" s="15"/>
      <c r="DF707" s="13"/>
      <c r="DG707" s="98">
        <f t="shared" si="790"/>
        <v>0</v>
      </c>
      <c r="DH707" s="99">
        <f>DH5</f>
        <v>1</v>
      </c>
      <c r="DI707" s="100"/>
      <c r="DJ707" s="110"/>
      <c r="DK707" s="95">
        <f t="shared" si="791"/>
        <v>0</v>
      </c>
      <c r="DL707" s="15"/>
      <c r="DM707" s="24">
        <f t="shared" si="748"/>
        <v>0</v>
      </c>
      <c r="DN707" s="5">
        <v>0</v>
      </c>
      <c r="DO707" s="63"/>
      <c r="DP707" s="15"/>
      <c r="DQ707" s="13"/>
      <c r="DR707" s="98">
        <f t="shared" si="792"/>
        <v>0</v>
      </c>
      <c r="DS707" s="99">
        <f>DS5</f>
        <v>1</v>
      </c>
      <c r="DT707" s="100"/>
      <c r="DU707" s="110"/>
      <c r="DV707" s="95">
        <f t="shared" si="793"/>
        <v>0</v>
      </c>
      <c r="DW707" s="15"/>
      <c r="DX707" s="24">
        <f t="shared" si="749"/>
        <v>0</v>
      </c>
      <c r="DY707" s="5">
        <v>0</v>
      </c>
      <c r="DZ707" s="63"/>
      <c r="EA707" s="15"/>
      <c r="EB707" s="13"/>
      <c r="EC707" s="98">
        <f t="shared" si="794"/>
        <v>0</v>
      </c>
      <c r="ED707" s="99">
        <f>ED5</f>
        <v>1</v>
      </c>
      <c r="EE707" s="100"/>
      <c r="EF707" s="110"/>
      <c r="EG707" s="95">
        <f t="shared" si="795"/>
        <v>0</v>
      </c>
      <c r="EH707" s="15"/>
      <c r="EI707" s="24">
        <f t="shared" si="750"/>
        <v>0</v>
      </c>
      <c r="EJ707" s="5">
        <v>0</v>
      </c>
      <c r="EK707" s="63"/>
      <c r="EL707" s="15"/>
      <c r="EM707" s="13"/>
      <c r="EN707" s="98">
        <f t="shared" si="796"/>
        <v>0</v>
      </c>
      <c r="EO707" s="99">
        <f>EO5</f>
        <v>1</v>
      </c>
      <c r="EP707" s="100"/>
      <c r="EQ707" s="110"/>
      <c r="ER707" s="95">
        <f t="shared" si="797"/>
        <v>0</v>
      </c>
      <c r="ES707" s="15"/>
      <c r="ET707" s="24">
        <f t="shared" si="751"/>
        <v>0</v>
      </c>
      <c r="EU707" s="5">
        <v>0</v>
      </c>
      <c r="EV707" s="63"/>
      <c r="EW707" s="15"/>
      <c r="EX707" s="13"/>
      <c r="EY707" s="98">
        <f t="shared" si="798"/>
        <v>0</v>
      </c>
      <c r="EZ707" s="99">
        <f>EZ5</f>
        <v>1</v>
      </c>
      <c r="FA707" s="100"/>
      <c r="FB707" s="110"/>
      <c r="FC707" s="95">
        <f t="shared" si="799"/>
        <v>0</v>
      </c>
      <c r="FD707" s="15"/>
      <c r="FE707" s="24">
        <f t="shared" si="752"/>
        <v>0</v>
      </c>
      <c r="FF707" s="5">
        <v>0</v>
      </c>
      <c r="FG707" s="63"/>
      <c r="FH707" s="15"/>
      <c r="FI707" s="13"/>
      <c r="FJ707" s="98">
        <f t="shared" si="800"/>
        <v>0</v>
      </c>
      <c r="FK707" s="99">
        <f>FK5</f>
        <v>1</v>
      </c>
      <c r="FL707" s="100"/>
      <c r="FM707" s="110"/>
      <c r="FN707" s="95">
        <f t="shared" si="801"/>
        <v>0</v>
      </c>
      <c r="FO707" s="15"/>
      <c r="FP707" s="24">
        <f t="shared" si="753"/>
        <v>0</v>
      </c>
      <c r="FQ707" s="5">
        <v>0</v>
      </c>
      <c r="FR707" s="8">
        <v>0</v>
      </c>
      <c r="FS707" s="84">
        <f t="shared" si="754"/>
        <v>500</v>
      </c>
      <c r="FT707" s="85">
        <f t="shared" si="755"/>
        <v>500</v>
      </c>
      <c r="FU707" s="85">
        <f t="shared" si="756"/>
        <v>500</v>
      </c>
      <c r="FV707" s="85">
        <f t="shared" si="757"/>
        <v>500</v>
      </c>
      <c r="FW707" s="85">
        <f t="shared" si="758"/>
        <v>500</v>
      </c>
      <c r="FX707" s="85">
        <f t="shared" si="759"/>
        <v>500</v>
      </c>
      <c r="FY707" s="85">
        <f t="shared" si="760"/>
        <v>500</v>
      </c>
      <c r="FZ707" s="85">
        <f t="shared" si="761"/>
        <v>500</v>
      </c>
      <c r="GA707" s="85">
        <f t="shared" si="762"/>
        <v>500</v>
      </c>
      <c r="GB707" s="85">
        <f t="shared" si="763"/>
        <v>500</v>
      </c>
      <c r="GC707" s="85">
        <f t="shared" si="764"/>
        <v>500</v>
      </c>
      <c r="GD707" s="85">
        <f t="shared" si="765"/>
        <v>500</v>
      </c>
      <c r="GE707" s="85">
        <f t="shared" si="766"/>
        <v>500</v>
      </c>
      <c r="GF707" s="85">
        <f t="shared" si="767"/>
        <v>500</v>
      </c>
      <c r="GG707" s="85">
        <f t="shared" si="768"/>
        <v>500</v>
      </c>
      <c r="GH707" s="101">
        <f t="shared" si="802"/>
        <v>0</v>
      </c>
      <c r="GI707" s="102">
        <f t="shared" si="803"/>
        <v>0</v>
      </c>
      <c r="GJ707" s="102">
        <f t="shared" si="804"/>
        <v>0</v>
      </c>
      <c r="GK707" s="79">
        <f>ROW()</f>
        <v>707</v>
      </c>
    </row>
    <row r="708" spans="1:193" s="12" customFormat="1" ht="50.1" customHeight="1">
      <c r="A708" s="17">
        <f>ROW()</f>
        <v>708</v>
      </c>
      <c r="B708" s="32">
        <f t="shared" si="769"/>
        <v>702</v>
      </c>
      <c r="C708" s="33">
        <f t="shared" si="770"/>
        <v>0</v>
      </c>
      <c r="D708" s="31"/>
      <c r="E708" s="390">
        <f t="shared" si="738"/>
        <v>500</v>
      </c>
      <c r="F708" s="107">
        <f t="shared" si="771"/>
        <v>0</v>
      </c>
      <c r="G708" s="3">
        <v>0</v>
      </c>
      <c r="H708" s="4">
        <v>0</v>
      </c>
      <c r="I708" s="63"/>
      <c r="J708" s="15"/>
      <c r="K708" s="13"/>
      <c r="L708" s="98">
        <f t="shared" si="772"/>
        <v>0</v>
      </c>
      <c r="M708" s="99">
        <f>M5</f>
        <v>0.94499999999999995</v>
      </c>
      <c r="N708" s="100"/>
      <c r="O708" s="110"/>
      <c r="P708" s="95">
        <f t="shared" si="773"/>
        <v>0</v>
      </c>
      <c r="Q708" s="15"/>
      <c r="R708" s="24">
        <f t="shared" si="739"/>
        <v>0</v>
      </c>
      <c r="S708" s="25">
        <v>0</v>
      </c>
      <c r="T708" s="63"/>
      <c r="U708" s="15"/>
      <c r="V708" s="13"/>
      <c r="W708" s="98">
        <f t="shared" si="774"/>
        <v>0</v>
      </c>
      <c r="X708" s="99">
        <f>X5</f>
        <v>0.97</v>
      </c>
      <c r="Y708" s="100"/>
      <c r="Z708" s="110"/>
      <c r="AA708" s="95">
        <f t="shared" si="775"/>
        <v>0</v>
      </c>
      <c r="AB708" s="15"/>
      <c r="AC708" s="24">
        <f t="shared" si="740"/>
        <v>0</v>
      </c>
      <c r="AD708" s="5">
        <v>0</v>
      </c>
      <c r="AE708" s="63"/>
      <c r="AF708" s="15"/>
      <c r="AG708" s="13"/>
      <c r="AH708" s="98">
        <f t="shared" si="776"/>
        <v>0</v>
      </c>
      <c r="AI708" s="99">
        <f>AI5</f>
        <v>0.95499999999999996</v>
      </c>
      <c r="AJ708" s="100"/>
      <c r="AK708" s="110"/>
      <c r="AL708" s="95">
        <f t="shared" si="777"/>
        <v>0</v>
      </c>
      <c r="AM708" s="15"/>
      <c r="AN708" s="24">
        <f t="shared" si="741"/>
        <v>0</v>
      </c>
      <c r="AO708" s="5">
        <v>0</v>
      </c>
      <c r="AP708" s="63"/>
      <c r="AQ708" s="15"/>
      <c r="AR708" s="13"/>
      <c r="AS708" s="98">
        <f t="shared" si="778"/>
        <v>0</v>
      </c>
      <c r="AT708" s="99">
        <f>AT5</f>
        <v>0.96</v>
      </c>
      <c r="AU708" s="100"/>
      <c r="AV708" s="110"/>
      <c r="AW708" s="95">
        <f t="shared" si="779"/>
        <v>0</v>
      </c>
      <c r="AX708" s="15"/>
      <c r="AY708" s="24">
        <f t="shared" si="742"/>
        <v>0</v>
      </c>
      <c r="AZ708" s="5">
        <v>0</v>
      </c>
      <c r="BA708" s="63"/>
      <c r="BB708" s="15"/>
      <c r="BC708" s="13"/>
      <c r="BD708" s="98">
        <f t="shared" si="780"/>
        <v>0</v>
      </c>
      <c r="BE708" s="99">
        <f>BE5</f>
        <v>0.98</v>
      </c>
      <c r="BF708" s="100"/>
      <c r="BG708" s="110"/>
      <c r="BH708" s="95">
        <f t="shared" si="781"/>
        <v>0</v>
      </c>
      <c r="BI708" s="15"/>
      <c r="BJ708" s="24">
        <f t="shared" si="743"/>
        <v>0</v>
      </c>
      <c r="BK708" s="5">
        <v>0</v>
      </c>
      <c r="BL708" s="63"/>
      <c r="BM708" s="15"/>
      <c r="BN708" s="13"/>
      <c r="BO708" s="98">
        <f t="shared" si="782"/>
        <v>0</v>
      </c>
      <c r="BP708" s="99">
        <f>BP5</f>
        <v>0.94499999999999995</v>
      </c>
      <c r="BQ708" s="100"/>
      <c r="BR708" s="110"/>
      <c r="BS708" s="95">
        <f t="shared" si="783"/>
        <v>0</v>
      </c>
      <c r="BT708" s="15"/>
      <c r="BU708" s="24">
        <f t="shared" si="744"/>
        <v>0</v>
      </c>
      <c r="BV708" s="5">
        <v>0</v>
      </c>
      <c r="BW708" s="63"/>
      <c r="BX708" s="15"/>
      <c r="BY708" s="13"/>
      <c r="BZ708" s="98">
        <f t="shared" si="784"/>
        <v>0</v>
      </c>
      <c r="CA708" s="99">
        <f>CA5</f>
        <v>1</v>
      </c>
      <c r="CB708" s="100"/>
      <c r="CC708" s="110"/>
      <c r="CD708" s="95">
        <f t="shared" si="785"/>
        <v>0</v>
      </c>
      <c r="CE708" s="15"/>
      <c r="CF708" s="24">
        <f t="shared" si="745"/>
        <v>0</v>
      </c>
      <c r="CG708" s="5">
        <v>0</v>
      </c>
      <c r="CH708" s="63"/>
      <c r="CI708" s="15"/>
      <c r="CJ708" s="13"/>
      <c r="CK708" s="98">
        <f t="shared" si="786"/>
        <v>0</v>
      </c>
      <c r="CL708" s="99">
        <f>CL5</f>
        <v>1</v>
      </c>
      <c r="CM708" s="100"/>
      <c r="CN708" s="110"/>
      <c r="CO708" s="95">
        <f t="shared" si="787"/>
        <v>0</v>
      </c>
      <c r="CP708" s="15"/>
      <c r="CQ708" s="24">
        <f t="shared" si="746"/>
        <v>0</v>
      </c>
      <c r="CR708" s="5">
        <v>0</v>
      </c>
      <c r="CS708" s="63"/>
      <c r="CT708" s="15"/>
      <c r="CU708" s="13"/>
      <c r="CV708" s="98">
        <f t="shared" si="788"/>
        <v>0</v>
      </c>
      <c r="CW708" s="99">
        <f>CW5</f>
        <v>1</v>
      </c>
      <c r="CX708" s="100"/>
      <c r="CY708" s="110"/>
      <c r="CZ708" s="95">
        <f t="shared" si="789"/>
        <v>0</v>
      </c>
      <c r="DA708" s="15"/>
      <c r="DB708" s="24">
        <f t="shared" si="747"/>
        <v>0</v>
      </c>
      <c r="DC708" s="5">
        <v>0</v>
      </c>
      <c r="DD708" s="63"/>
      <c r="DE708" s="15"/>
      <c r="DF708" s="13"/>
      <c r="DG708" s="98">
        <f t="shared" si="790"/>
        <v>0</v>
      </c>
      <c r="DH708" s="99">
        <f>DH5</f>
        <v>1</v>
      </c>
      <c r="DI708" s="100"/>
      <c r="DJ708" s="110"/>
      <c r="DK708" s="95">
        <f t="shared" si="791"/>
        <v>0</v>
      </c>
      <c r="DL708" s="15"/>
      <c r="DM708" s="24">
        <f t="shared" si="748"/>
        <v>0</v>
      </c>
      <c r="DN708" s="5">
        <v>0</v>
      </c>
      <c r="DO708" s="63"/>
      <c r="DP708" s="15"/>
      <c r="DQ708" s="13"/>
      <c r="DR708" s="98">
        <f t="shared" si="792"/>
        <v>0</v>
      </c>
      <c r="DS708" s="99">
        <f>DS5</f>
        <v>1</v>
      </c>
      <c r="DT708" s="100"/>
      <c r="DU708" s="110"/>
      <c r="DV708" s="95">
        <f t="shared" si="793"/>
        <v>0</v>
      </c>
      <c r="DW708" s="15"/>
      <c r="DX708" s="24">
        <f t="shared" si="749"/>
        <v>0</v>
      </c>
      <c r="DY708" s="5">
        <v>0</v>
      </c>
      <c r="DZ708" s="63"/>
      <c r="EA708" s="15"/>
      <c r="EB708" s="13"/>
      <c r="EC708" s="98">
        <f t="shared" si="794"/>
        <v>0</v>
      </c>
      <c r="ED708" s="99">
        <f>ED5</f>
        <v>1</v>
      </c>
      <c r="EE708" s="100"/>
      <c r="EF708" s="110"/>
      <c r="EG708" s="95">
        <f t="shared" si="795"/>
        <v>0</v>
      </c>
      <c r="EH708" s="15"/>
      <c r="EI708" s="24">
        <f t="shared" si="750"/>
        <v>0</v>
      </c>
      <c r="EJ708" s="5">
        <v>0</v>
      </c>
      <c r="EK708" s="63"/>
      <c r="EL708" s="15"/>
      <c r="EM708" s="13"/>
      <c r="EN708" s="98">
        <f t="shared" si="796"/>
        <v>0</v>
      </c>
      <c r="EO708" s="99">
        <f>EO5</f>
        <v>1</v>
      </c>
      <c r="EP708" s="100"/>
      <c r="EQ708" s="110"/>
      <c r="ER708" s="95">
        <f t="shared" si="797"/>
        <v>0</v>
      </c>
      <c r="ES708" s="15"/>
      <c r="ET708" s="24">
        <f t="shared" si="751"/>
        <v>0</v>
      </c>
      <c r="EU708" s="5">
        <v>0</v>
      </c>
      <c r="EV708" s="63"/>
      <c r="EW708" s="15"/>
      <c r="EX708" s="13"/>
      <c r="EY708" s="98">
        <f t="shared" si="798"/>
        <v>0</v>
      </c>
      <c r="EZ708" s="99">
        <f>EZ5</f>
        <v>1</v>
      </c>
      <c r="FA708" s="100"/>
      <c r="FB708" s="110"/>
      <c r="FC708" s="95">
        <f t="shared" si="799"/>
        <v>0</v>
      </c>
      <c r="FD708" s="15"/>
      <c r="FE708" s="24">
        <f t="shared" si="752"/>
        <v>0</v>
      </c>
      <c r="FF708" s="5">
        <v>0</v>
      </c>
      <c r="FG708" s="63"/>
      <c r="FH708" s="15"/>
      <c r="FI708" s="13"/>
      <c r="FJ708" s="98">
        <f t="shared" si="800"/>
        <v>0</v>
      </c>
      <c r="FK708" s="99">
        <f>FK5</f>
        <v>1</v>
      </c>
      <c r="FL708" s="100"/>
      <c r="FM708" s="110"/>
      <c r="FN708" s="95">
        <f t="shared" si="801"/>
        <v>0</v>
      </c>
      <c r="FO708" s="15"/>
      <c r="FP708" s="24">
        <f t="shared" si="753"/>
        <v>0</v>
      </c>
      <c r="FQ708" s="5">
        <v>0</v>
      </c>
      <c r="FR708" s="8">
        <v>0</v>
      </c>
      <c r="FS708" s="84">
        <f t="shared" si="754"/>
        <v>500</v>
      </c>
      <c r="FT708" s="85">
        <f t="shared" si="755"/>
        <v>500</v>
      </c>
      <c r="FU708" s="85">
        <f t="shared" si="756"/>
        <v>500</v>
      </c>
      <c r="FV708" s="85">
        <f t="shared" si="757"/>
        <v>500</v>
      </c>
      <c r="FW708" s="85">
        <f t="shared" si="758"/>
        <v>500</v>
      </c>
      <c r="FX708" s="85">
        <f t="shared" si="759"/>
        <v>500</v>
      </c>
      <c r="FY708" s="85">
        <f t="shared" si="760"/>
        <v>500</v>
      </c>
      <c r="FZ708" s="85">
        <f t="shared" si="761"/>
        <v>500</v>
      </c>
      <c r="GA708" s="85">
        <f t="shared" si="762"/>
        <v>500</v>
      </c>
      <c r="GB708" s="85">
        <f t="shared" si="763"/>
        <v>500</v>
      </c>
      <c r="GC708" s="85">
        <f t="shared" si="764"/>
        <v>500</v>
      </c>
      <c r="GD708" s="85">
        <f t="shared" si="765"/>
        <v>500</v>
      </c>
      <c r="GE708" s="85">
        <f t="shared" si="766"/>
        <v>500</v>
      </c>
      <c r="GF708" s="85">
        <f t="shared" si="767"/>
        <v>500</v>
      </c>
      <c r="GG708" s="85">
        <f t="shared" si="768"/>
        <v>500</v>
      </c>
      <c r="GH708" s="101">
        <f t="shared" si="802"/>
        <v>0</v>
      </c>
      <c r="GI708" s="102">
        <f t="shared" si="803"/>
        <v>0</v>
      </c>
      <c r="GJ708" s="102">
        <f t="shared" si="804"/>
        <v>0</v>
      </c>
      <c r="GK708" s="79">
        <f>ROW()</f>
        <v>708</v>
      </c>
    </row>
    <row r="709" spans="1:193" s="12" customFormat="1" ht="50.1" customHeight="1">
      <c r="A709" s="17">
        <f>ROW()</f>
        <v>709</v>
      </c>
      <c r="B709" s="32">
        <f t="shared" si="769"/>
        <v>703</v>
      </c>
      <c r="C709" s="33">
        <f t="shared" si="770"/>
        <v>0</v>
      </c>
      <c r="D709" s="31"/>
      <c r="E709" s="390">
        <f t="shared" si="738"/>
        <v>500</v>
      </c>
      <c r="F709" s="107">
        <f t="shared" si="771"/>
        <v>0</v>
      </c>
      <c r="G709" s="3">
        <v>0</v>
      </c>
      <c r="H709" s="4">
        <v>0</v>
      </c>
      <c r="I709" s="63"/>
      <c r="J709" s="15"/>
      <c r="K709" s="13"/>
      <c r="L709" s="98">
        <f t="shared" si="772"/>
        <v>0</v>
      </c>
      <c r="M709" s="99">
        <f>M5</f>
        <v>0.94499999999999995</v>
      </c>
      <c r="N709" s="100"/>
      <c r="O709" s="110"/>
      <c r="P709" s="95">
        <f t="shared" si="773"/>
        <v>0</v>
      </c>
      <c r="Q709" s="15"/>
      <c r="R709" s="24">
        <f t="shared" si="739"/>
        <v>0</v>
      </c>
      <c r="S709" s="25">
        <v>0</v>
      </c>
      <c r="T709" s="63"/>
      <c r="U709" s="15"/>
      <c r="V709" s="13"/>
      <c r="W709" s="98">
        <f t="shared" si="774"/>
        <v>0</v>
      </c>
      <c r="X709" s="99">
        <f>X5</f>
        <v>0.97</v>
      </c>
      <c r="Y709" s="100"/>
      <c r="Z709" s="110"/>
      <c r="AA709" s="95">
        <f t="shared" si="775"/>
        <v>0</v>
      </c>
      <c r="AB709" s="15"/>
      <c r="AC709" s="24">
        <f t="shared" si="740"/>
        <v>0</v>
      </c>
      <c r="AD709" s="5">
        <v>0</v>
      </c>
      <c r="AE709" s="63"/>
      <c r="AF709" s="15"/>
      <c r="AG709" s="13"/>
      <c r="AH709" s="98">
        <f t="shared" si="776"/>
        <v>0</v>
      </c>
      <c r="AI709" s="99">
        <f>AI5</f>
        <v>0.95499999999999996</v>
      </c>
      <c r="AJ709" s="100"/>
      <c r="AK709" s="110"/>
      <c r="AL709" s="95">
        <f t="shared" si="777"/>
        <v>0</v>
      </c>
      <c r="AM709" s="15"/>
      <c r="AN709" s="24">
        <f t="shared" si="741"/>
        <v>0</v>
      </c>
      <c r="AO709" s="5">
        <v>0</v>
      </c>
      <c r="AP709" s="63"/>
      <c r="AQ709" s="15"/>
      <c r="AR709" s="13"/>
      <c r="AS709" s="98">
        <f t="shared" si="778"/>
        <v>0</v>
      </c>
      <c r="AT709" s="99">
        <f>AT5</f>
        <v>0.96</v>
      </c>
      <c r="AU709" s="100"/>
      <c r="AV709" s="110"/>
      <c r="AW709" s="95">
        <f t="shared" si="779"/>
        <v>0</v>
      </c>
      <c r="AX709" s="15"/>
      <c r="AY709" s="24">
        <f t="shared" si="742"/>
        <v>0</v>
      </c>
      <c r="AZ709" s="5">
        <v>0</v>
      </c>
      <c r="BA709" s="63"/>
      <c r="BB709" s="15"/>
      <c r="BC709" s="13"/>
      <c r="BD709" s="98">
        <f t="shared" si="780"/>
        <v>0</v>
      </c>
      <c r="BE709" s="99">
        <f>BE5</f>
        <v>0.98</v>
      </c>
      <c r="BF709" s="100"/>
      <c r="BG709" s="110"/>
      <c r="BH709" s="95">
        <f t="shared" si="781"/>
        <v>0</v>
      </c>
      <c r="BI709" s="15"/>
      <c r="BJ709" s="24">
        <f t="shared" si="743"/>
        <v>0</v>
      </c>
      <c r="BK709" s="5">
        <v>0</v>
      </c>
      <c r="BL709" s="63"/>
      <c r="BM709" s="15"/>
      <c r="BN709" s="13"/>
      <c r="BO709" s="98">
        <f t="shared" si="782"/>
        <v>0</v>
      </c>
      <c r="BP709" s="99">
        <f>BP5</f>
        <v>0.94499999999999995</v>
      </c>
      <c r="BQ709" s="100"/>
      <c r="BR709" s="110"/>
      <c r="BS709" s="95">
        <f t="shared" si="783"/>
        <v>0</v>
      </c>
      <c r="BT709" s="15"/>
      <c r="BU709" s="24">
        <f t="shared" si="744"/>
        <v>0</v>
      </c>
      <c r="BV709" s="5">
        <v>0</v>
      </c>
      <c r="BW709" s="63"/>
      <c r="BX709" s="15"/>
      <c r="BY709" s="13"/>
      <c r="BZ709" s="98">
        <f t="shared" si="784"/>
        <v>0</v>
      </c>
      <c r="CA709" s="99">
        <f>CA5</f>
        <v>1</v>
      </c>
      <c r="CB709" s="100"/>
      <c r="CC709" s="110"/>
      <c r="CD709" s="95">
        <f t="shared" si="785"/>
        <v>0</v>
      </c>
      <c r="CE709" s="15"/>
      <c r="CF709" s="24">
        <f t="shared" si="745"/>
        <v>0</v>
      </c>
      <c r="CG709" s="5">
        <v>0</v>
      </c>
      <c r="CH709" s="63"/>
      <c r="CI709" s="15"/>
      <c r="CJ709" s="13"/>
      <c r="CK709" s="98">
        <f t="shared" si="786"/>
        <v>0</v>
      </c>
      <c r="CL709" s="99">
        <f>CL5</f>
        <v>1</v>
      </c>
      <c r="CM709" s="100"/>
      <c r="CN709" s="110"/>
      <c r="CO709" s="95">
        <f t="shared" si="787"/>
        <v>0</v>
      </c>
      <c r="CP709" s="15"/>
      <c r="CQ709" s="24">
        <f t="shared" si="746"/>
        <v>0</v>
      </c>
      <c r="CR709" s="5">
        <v>0</v>
      </c>
      <c r="CS709" s="63"/>
      <c r="CT709" s="15"/>
      <c r="CU709" s="13"/>
      <c r="CV709" s="98">
        <f t="shared" si="788"/>
        <v>0</v>
      </c>
      <c r="CW709" s="99">
        <f>CW5</f>
        <v>1</v>
      </c>
      <c r="CX709" s="100"/>
      <c r="CY709" s="110"/>
      <c r="CZ709" s="95">
        <f t="shared" si="789"/>
        <v>0</v>
      </c>
      <c r="DA709" s="15"/>
      <c r="DB709" s="24">
        <f t="shared" si="747"/>
        <v>0</v>
      </c>
      <c r="DC709" s="5">
        <v>0</v>
      </c>
      <c r="DD709" s="63"/>
      <c r="DE709" s="15"/>
      <c r="DF709" s="13"/>
      <c r="DG709" s="98">
        <f t="shared" si="790"/>
        <v>0</v>
      </c>
      <c r="DH709" s="99">
        <f>DH5</f>
        <v>1</v>
      </c>
      <c r="DI709" s="100"/>
      <c r="DJ709" s="110"/>
      <c r="DK709" s="95">
        <f t="shared" si="791"/>
        <v>0</v>
      </c>
      <c r="DL709" s="15"/>
      <c r="DM709" s="24">
        <f t="shared" si="748"/>
        <v>0</v>
      </c>
      <c r="DN709" s="5">
        <v>0</v>
      </c>
      <c r="DO709" s="63"/>
      <c r="DP709" s="15"/>
      <c r="DQ709" s="13"/>
      <c r="DR709" s="98">
        <f t="shared" si="792"/>
        <v>0</v>
      </c>
      <c r="DS709" s="99">
        <f>DS5</f>
        <v>1</v>
      </c>
      <c r="DT709" s="100"/>
      <c r="DU709" s="110"/>
      <c r="DV709" s="95">
        <f t="shared" si="793"/>
        <v>0</v>
      </c>
      <c r="DW709" s="15"/>
      <c r="DX709" s="24">
        <f t="shared" si="749"/>
        <v>0</v>
      </c>
      <c r="DY709" s="5">
        <v>0</v>
      </c>
      <c r="DZ709" s="63"/>
      <c r="EA709" s="15"/>
      <c r="EB709" s="13"/>
      <c r="EC709" s="98">
        <f t="shared" si="794"/>
        <v>0</v>
      </c>
      <c r="ED709" s="99">
        <f>ED5</f>
        <v>1</v>
      </c>
      <c r="EE709" s="100"/>
      <c r="EF709" s="110"/>
      <c r="EG709" s="95">
        <f t="shared" si="795"/>
        <v>0</v>
      </c>
      <c r="EH709" s="15"/>
      <c r="EI709" s="24">
        <f t="shared" si="750"/>
        <v>0</v>
      </c>
      <c r="EJ709" s="5">
        <v>0</v>
      </c>
      <c r="EK709" s="63"/>
      <c r="EL709" s="15"/>
      <c r="EM709" s="13"/>
      <c r="EN709" s="98">
        <f t="shared" si="796"/>
        <v>0</v>
      </c>
      <c r="EO709" s="99">
        <f>EO5</f>
        <v>1</v>
      </c>
      <c r="EP709" s="100"/>
      <c r="EQ709" s="110"/>
      <c r="ER709" s="95">
        <f t="shared" si="797"/>
        <v>0</v>
      </c>
      <c r="ES709" s="15"/>
      <c r="ET709" s="24">
        <f t="shared" si="751"/>
        <v>0</v>
      </c>
      <c r="EU709" s="5">
        <v>0</v>
      </c>
      <c r="EV709" s="63"/>
      <c r="EW709" s="15"/>
      <c r="EX709" s="13"/>
      <c r="EY709" s="98">
        <f t="shared" si="798"/>
        <v>0</v>
      </c>
      <c r="EZ709" s="99">
        <f>EZ5</f>
        <v>1</v>
      </c>
      <c r="FA709" s="100"/>
      <c r="FB709" s="110"/>
      <c r="FC709" s="95">
        <f t="shared" si="799"/>
        <v>0</v>
      </c>
      <c r="FD709" s="15"/>
      <c r="FE709" s="24">
        <f t="shared" si="752"/>
        <v>0</v>
      </c>
      <c r="FF709" s="5">
        <v>0</v>
      </c>
      <c r="FG709" s="63"/>
      <c r="FH709" s="15"/>
      <c r="FI709" s="13"/>
      <c r="FJ709" s="98">
        <f t="shared" si="800"/>
        <v>0</v>
      </c>
      <c r="FK709" s="99">
        <f>FK5</f>
        <v>1</v>
      </c>
      <c r="FL709" s="100"/>
      <c r="FM709" s="110"/>
      <c r="FN709" s="95">
        <f t="shared" si="801"/>
        <v>0</v>
      </c>
      <c r="FO709" s="15"/>
      <c r="FP709" s="24">
        <f t="shared" si="753"/>
        <v>0</v>
      </c>
      <c r="FQ709" s="5">
        <v>0</v>
      </c>
      <c r="FR709" s="8">
        <v>0</v>
      </c>
      <c r="FS709" s="84">
        <f t="shared" si="754"/>
        <v>500</v>
      </c>
      <c r="FT709" s="85">
        <f t="shared" si="755"/>
        <v>500</v>
      </c>
      <c r="FU709" s="85">
        <f t="shared" si="756"/>
        <v>500</v>
      </c>
      <c r="FV709" s="85">
        <f t="shared" si="757"/>
        <v>500</v>
      </c>
      <c r="FW709" s="85">
        <f t="shared" si="758"/>
        <v>500</v>
      </c>
      <c r="FX709" s="85">
        <f t="shared" si="759"/>
        <v>500</v>
      </c>
      <c r="FY709" s="85">
        <f t="shared" si="760"/>
        <v>500</v>
      </c>
      <c r="FZ709" s="85">
        <f t="shared" si="761"/>
        <v>500</v>
      </c>
      <c r="GA709" s="85">
        <f t="shared" si="762"/>
        <v>500</v>
      </c>
      <c r="GB709" s="85">
        <f t="shared" si="763"/>
        <v>500</v>
      </c>
      <c r="GC709" s="85">
        <f t="shared" si="764"/>
        <v>500</v>
      </c>
      <c r="GD709" s="85">
        <f t="shared" si="765"/>
        <v>500</v>
      </c>
      <c r="GE709" s="85">
        <f t="shared" si="766"/>
        <v>500</v>
      </c>
      <c r="GF709" s="85">
        <f t="shared" si="767"/>
        <v>500</v>
      </c>
      <c r="GG709" s="85">
        <f t="shared" si="768"/>
        <v>500</v>
      </c>
      <c r="GH709" s="101">
        <f t="shared" si="802"/>
        <v>0</v>
      </c>
      <c r="GI709" s="102">
        <f t="shared" si="803"/>
        <v>0</v>
      </c>
      <c r="GJ709" s="102">
        <f t="shared" si="804"/>
        <v>0</v>
      </c>
      <c r="GK709" s="79">
        <f>ROW()</f>
        <v>709</v>
      </c>
    </row>
    <row r="710" spans="1:193" s="12" customFormat="1" ht="50.1" customHeight="1">
      <c r="A710" s="17">
        <f>ROW()</f>
        <v>710</v>
      </c>
      <c r="B710" s="32">
        <f t="shared" si="769"/>
        <v>704</v>
      </c>
      <c r="C710" s="33">
        <f t="shared" si="770"/>
        <v>0</v>
      </c>
      <c r="D710" s="31"/>
      <c r="E710" s="390">
        <f t="shared" si="738"/>
        <v>500</v>
      </c>
      <c r="F710" s="107">
        <f t="shared" si="771"/>
        <v>0</v>
      </c>
      <c r="G710" s="3">
        <v>0</v>
      </c>
      <c r="H710" s="4">
        <v>0</v>
      </c>
      <c r="I710" s="63"/>
      <c r="J710" s="15"/>
      <c r="K710" s="13"/>
      <c r="L710" s="98">
        <f t="shared" si="772"/>
        <v>0</v>
      </c>
      <c r="M710" s="99">
        <f>M5</f>
        <v>0.94499999999999995</v>
      </c>
      <c r="N710" s="100"/>
      <c r="O710" s="110"/>
      <c r="P710" s="95">
        <f t="shared" si="773"/>
        <v>0</v>
      </c>
      <c r="Q710" s="15"/>
      <c r="R710" s="24">
        <f t="shared" si="739"/>
        <v>0</v>
      </c>
      <c r="S710" s="25">
        <v>0</v>
      </c>
      <c r="T710" s="63"/>
      <c r="U710" s="15"/>
      <c r="V710" s="13"/>
      <c r="W710" s="98">
        <f t="shared" si="774"/>
        <v>0</v>
      </c>
      <c r="X710" s="99">
        <f>X5</f>
        <v>0.97</v>
      </c>
      <c r="Y710" s="100"/>
      <c r="Z710" s="110"/>
      <c r="AA710" s="95">
        <f t="shared" si="775"/>
        <v>0</v>
      </c>
      <c r="AB710" s="15"/>
      <c r="AC710" s="24">
        <f t="shared" si="740"/>
        <v>0</v>
      </c>
      <c r="AD710" s="5">
        <v>0</v>
      </c>
      <c r="AE710" s="63"/>
      <c r="AF710" s="15"/>
      <c r="AG710" s="13"/>
      <c r="AH710" s="98">
        <f t="shared" si="776"/>
        <v>0</v>
      </c>
      <c r="AI710" s="99">
        <f>AI5</f>
        <v>0.95499999999999996</v>
      </c>
      <c r="AJ710" s="100"/>
      <c r="AK710" s="110"/>
      <c r="AL710" s="95">
        <f t="shared" si="777"/>
        <v>0</v>
      </c>
      <c r="AM710" s="15"/>
      <c r="AN710" s="24">
        <f t="shared" si="741"/>
        <v>0</v>
      </c>
      <c r="AO710" s="5">
        <v>0</v>
      </c>
      <c r="AP710" s="63"/>
      <c r="AQ710" s="15"/>
      <c r="AR710" s="13"/>
      <c r="AS710" s="98">
        <f t="shared" si="778"/>
        <v>0</v>
      </c>
      <c r="AT710" s="99">
        <f>AT5</f>
        <v>0.96</v>
      </c>
      <c r="AU710" s="100"/>
      <c r="AV710" s="110"/>
      <c r="AW710" s="95">
        <f t="shared" si="779"/>
        <v>0</v>
      </c>
      <c r="AX710" s="15"/>
      <c r="AY710" s="24">
        <f t="shared" si="742"/>
        <v>0</v>
      </c>
      <c r="AZ710" s="5">
        <v>0</v>
      </c>
      <c r="BA710" s="63"/>
      <c r="BB710" s="15"/>
      <c r="BC710" s="13"/>
      <c r="BD710" s="98">
        <f t="shared" si="780"/>
        <v>0</v>
      </c>
      <c r="BE710" s="99">
        <f>BE5</f>
        <v>0.98</v>
      </c>
      <c r="BF710" s="100"/>
      <c r="BG710" s="110"/>
      <c r="BH710" s="95">
        <f t="shared" si="781"/>
        <v>0</v>
      </c>
      <c r="BI710" s="15"/>
      <c r="BJ710" s="24">
        <f t="shared" si="743"/>
        <v>0</v>
      </c>
      <c r="BK710" s="5">
        <v>0</v>
      </c>
      <c r="BL710" s="63"/>
      <c r="BM710" s="15"/>
      <c r="BN710" s="13"/>
      <c r="BO710" s="98">
        <f t="shared" si="782"/>
        <v>0</v>
      </c>
      <c r="BP710" s="99">
        <f>BP5</f>
        <v>0.94499999999999995</v>
      </c>
      <c r="BQ710" s="100"/>
      <c r="BR710" s="110"/>
      <c r="BS710" s="95">
        <f t="shared" si="783"/>
        <v>0</v>
      </c>
      <c r="BT710" s="15"/>
      <c r="BU710" s="24">
        <f t="shared" si="744"/>
        <v>0</v>
      </c>
      <c r="BV710" s="5">
        <v>0</v>
      </c>
      <c r="BW710" s="63"/>
      <c r="BX710" s="15"/>
      <c r="BY710" s="13"/>
      <c r="BZ710" s="98">
        <f t="shared" si="784"/>
        <v>0</v>
      </c>
      <c r="CA710" s="99">
        <f>CA5</f>
        <v>1</v>
      </c>
      <c r="CB710" s="100"/>
      <c r="CC710" s="110"/>
      <c r="CD710" s="95">
        <f t="shared" si="785"/>
        <v>0</v>
      </c>
      <c r="CE710" s="15"/>
      <c r="CF710" s="24">
        <f t="shared" si="745"/>
        <v>0</v>
      </c>
      <c r="CG710" s="5">
        <v>0</v>
      </c>
      <c r="CH710" s="63"/>
      <c r="CI710" s="15"/>
      <c r="CJ710" s="13"/>
      <c r="CK710" s="98">
        <f t="shared" si="786"/>
        <v>0</v>
      </c>
      <c r="CL710" s="99">
        <f>CL5</f>
        <v>1</v>
      </c>
      <c r="CM710" s="100"/>
      <c r="CN710" s="110"/>
      <c r="CO710" s="95">
        <f t="shared" si="787"/>
        <v>0</v>
      </c>
      <c r="CP710" s="15"/>
      <c r="CQ710" s="24">
        <f t="shared" si="746"/>
        <v>0</v>
      </c>
      <c r="CR710" s="5">
        <v>0</v>
      </c>
      <c r="CS710" s="63"/>
      <c r="CT710" s="15"/>
      <c r="CU710" s="13"/>
      <c r="CV710" s="98">
        <f t="shared" si="788"/>
        <v>0</v>
      </c>
      <c r="CW710" s="99">
        <f>CW5</f>
        <v>1</v>
      </c>
      <c r="CX710" s="100"/>
      <c r="CY710" s="110"/>
      <c r="CZ710" s="95">
        <f t="shared" si="789"/>
        <v>0</v>
      </c>
      <c r="DA710" s="15"/>
      <c r="DB710" s="24">
        <f t="shared" si="747"/>
        <v>0</v>
      </c>
      <c r="DC710" s="5">
        <v>0</v>
      </c>
      <c r="DD710" s="63"/>
      <c r="DE710" s="15"/>
      <c r="DF710" s="13"/>
      <c r="DG710" s="98">
        <f t="shared" si="790"/>
        <v>0</v>
      </c>
      <c r="DH710" s="99">
        <f>DH5</f>
        <v>1</v>
      </c>
      <c r="DI710" s="100"/>
      <c r="DJ710" s="110"/>
      <c r="DK710" s="95">
        <f t="shared" si="791"/>
        <v>0</v>
      </c>
      <c r="DL710" s="15"/>
      <c r="DM710" s="24">
        <f t="shared" si="748"/>
        <v>0</v>
      </c>
      <c r="DN710" s="5">
        <v>0</v>
      </c>
      <c r="DO710" s="63"/>
      <c r="DP710" s="15"/>
      <c r="DQ710" s="13"/>
      <c r="DR710" s="98">
        <f t="shared" si="792"/>
        <v>0</v>
      </c>
      <c r="DS710" s="99">
        <f>DS5</f>
        <v>1</v>
      </c>
      <c r="DT710" s="100"/>
      <c r="DU710" s="110"/>
      <c r="DV710" s="95">
        <f t="shared" si="793"/>
        <v>0</v>
      </c>
      <c r="DW710" s="15"/>
      <c r="DX710" s="24">
        <f t="shared" si="749"/>
        <v>0</v>
      </c>
      <c r="DY710" s="5">
        <v>0</v>
      </c>
      <c r="DZ710" s="63"/>
      <c r="EA710" s="15"/>
      <c r="EB710" s="13"/>
      <c r="EC710" s="98">
        <f t="shared" si="794"/>
        <v>0</v>
      </c>
      <c r="ED710" s="99">
        <f>ED5</f>
        <v>1</v>
      </c>
      <c r="EE710" s="100"/>
      <c r="EF710" s="110"/>
      <c r="EG710" s="95">
        <f t="shared" si="795"/>
        <v>0</v>
      </c>
      <c r="EH710" s="15"/>
      <c r="EI710" s="24">
        <f t="shared" si="750"/>
        <v>0</v>
      </c>
      <c r="EJ710" s="5">
        <v>0</v>
      </c>
      <c r="EK710" s="63"/>
      <c r="EL710" s="15"/>
      <c r="EM710" s="13"/>
      <c r="EN710" s="98">
        <f t="shared" si="796"/>
        <v>0</v>
      </c>
      <c r="EO710" s="99">
        <f>EO5</f>
        <v>1</v>
      </c>
      <c r="EP710" s="100"/>
      <c r="EQ710" s="110"/>
      <c r="ER710" s="95">
        <f t="shared" si="797"/>
        <v>0</v>
      </c>
      <c r="ES710" s="15"/>
      <c r="ET710" s="24">
        <f t="shared" si="751"/>
        <v>0</v>
      </c>
      <c r="EU710" s="5">
        <v>0</v>
      </c>
      <c r="EV710" s="63"/>
      <c r="EW710" s="15"/>
      <c r="EX710" s="13"/>
      <c r="EY710" s="98">
        <f t="shared" si="798"/>
        <v>0</v>
      </c>
      <c r="EZ710" s="99">
        <f>EZ5</f>
        <v>1</v>
      </c>
      <c r="FA710" s="100"/>
      <c r="FB710" s="110"/>
      <c r="FC710" s="95">
        <f t="shared" si="799"/>
        <v>0</v>
      </c>
      <c r="FD710" s="15"/>
      <c r="FE710" s="24">
        <f t="shared" si="752"/>
        <v>0</v>
      </c>
      <c r="FF710" s="5">
        <v>0</v>
      </c>
      <c r="FG710" s="63"/>
      <c r="FH710" s="15"/>
      <c r="FI710" s="13"/>
      <c r="FJ710" s="98">
        <f t="shared" si="800"/>
        <v>0</v>
      </c>
      <c r="FK710" s="99">
        <f>FK5</f>
        <v>1</v>
      </c>
      <c r="FL710" s="100"/>
      <c r="FM710" s="110"/>
      <c r="FN710" s="95">
        <f t="shared" si="801"/>
        <v>0</v>
      </c>
      <c r="FO710" s="15"/>
      <c r="FP710" s="24">
        <f t="shared" si="753"/>
        <v>0</v>
      </c>
      <c r="FQ710" s="5">
        <v>0</v>
      </c>
      <c r="FR710" s="8">
        <v>0</v>
      </c>
      <c r="FS710" s="84">
        <f t="shared" si="754"/>
        <v>500</v>
      </c>
      <c r="FT710" s="85">
        <f t="shared" si="755"/>
        <v>500</v>
      </c>
      <c r="FU710" s="85">
        <f t="shared" si="756"/>
        <v>500</v>
      </c>
      <c r="FV710" s="85">
        <f t="shared" si="757"/>
        <v>500</v>
      </c>
      <c r="FW710" s="85">
        <f t="shared" si="758"/>
        <v>500</v>
      </c>
      <c r="FX710" s="85">
        <f t="shared" si="759"/>
        <v>500</v>
      </c>
      <c r="FY710" s="85">
        <f t="shared" si="760"/>
        <v>500</v>
      </c>
      <c r="FZ710" s="85">
        <f t="shared" si="761"/>
        <v>500</v>
      </c>
      <c r="GA710" s="85">
        <f t="shared" si="762"/>
        <v>500</v>
      </c>
      <c r="GB710" s="85">
        <f t="shared" si="763"/>
        <v>500</v>
      </c>
      <c r="GC710" s="85">
        <f t="shared" si="764"/>
        <v>500</v>
      </c>
      <c r="GD710" s="85">
        <f t="shared" si="765"/>
        <v>500</v>
      </c>
      <c r="GE710" s="85">
        <f t="shared" si="766"/>
        <v>500</v>
      </c>
      <c r="GF710" s="85">
        <f t="shared" si="767"/>
        <v>500</v>
      </c>
      <c r="GG710" s="85">
        <f t="shared" si="768"/>
        <v>500</v>
      </c>
      <c r="GH710" s="101">
        <f t="shared" si="802"/>
        <v>0</v>
      </c>
      <c r="GI710" s="102">
        <f t="shared" si="803"/>
        <v>0</v>
      </c>
      <c r="GJ710" s="102">
        <f t="shared" si="804"/>
        <v>0</v>
      </c>
      <c r="GK710" s="79">
        <f>ROW()</f>
        <v>710</v>
      </c>
    </row>
    <row r="711" spans="1:193" s="12" customFormat="1" ht="50.1" customHeight="1">
      <c r="A711" s="17">
        <f>ROW()</f>
        <v>711</v>
      </c>
      <c r="B711" s="32">
        <f t="shared" si="769"/>
        <v>705</v>
      </c>
      <c r="C711" s="33">
        <f t="shared" si="770"/>
        <v>0</v>
      </c>
      <c r="D711" s="31"/>
      <c r="E711" s="390">
        <f t="shared" ref="E711:E774" si="805">MIN(FS711:GG711)</f>
        <v>500</v>
      </c>
      <c r="F711" s="107">
        <f t="shared" si="771"/>
        <v>0</v>
      </c>
      <c r="G711" s="3">
        <v>0</v>
      </c>
      <c r="H711" s="4">
        <v>0</v>
      </c>
      <c r="I711" s="63"/>
      <c r="J711" s="15"/>
      <c r="K711" s="13"/>
      <c r="L711" s="98">
        <f t="shared" si="772"/>
        <v>0</v>
      </c>
      <c r="M711" s="99">
        <f>M5</f>
        <v>0.94499999999999995</v>
      </c>
      <c r="N711" s="100"/>
      <c r="O711" s="110"/>
      <c r="P711" s="95">
        <f t="shared" si="773"/>
        <v>0</v>
      </c>
      <c r="Q711" s="15"/>
      <c r="R711" s="24">
        <f t="shared" ref="R711:R774" si="806">IF(ISBLANK(P711),0,IF(P711=0,0,RANK(P711,FS711:GG711,1)))</f>
        <v>0</v>
      </c>
      <c r="S711" s="25">
        <v>0</v>
      </c>
      <c r="T711" s="63"/>
      <c r="U711" s="15"/>
      <c r="V711" s="13"/>
      <c r="W711" s="98">
        <f t="shared" si="774"/>
        <v>0</v>
      </c>
      <c r="X711" s="99">
        <f>X5</f>
        <v>0.97</v>
      </c>
      <c r="Y711" s="100"/>
      <c r="Z711" s="110"/>
      <c r="AA711" s="95">
        <f t="shared" si="775"/>
        <v>0</v>
      </c>
      <c r="AB711" s="15"/>
      <c r="AC711" s="24">
        <f t="shared" ref="AC711:AC774" si="807">IF(ISBLANK(AA711),0,IF(AA711=0,0,RANK(AA711,FS711:GG711,1)))</f>
        <v>0</v>
      </c>
      <c r="AD711" s="5">
        <v>0</v>
      </c>
      <c r="AE711" s="63"/>
      <c r="AF711" s="15"/>
      <c r="AG711" s="13"/>
      <c r="AH711" s="98">
        <f t="shared" si="776"/>
        <v>0</v>
      </c>
      <c r="AI711" s="99">
        <f>AI5</f>
        <v>0.95499999999999996</v>
      </c>
      <c r="AJ711" s="100"/>
      <c r="AK711" s="110"/>
      <c r="AL711" s="95">
        <f t="shared" si="777"/>
        <v>0</v>
      </c>
      <c r="AM711" s="15"/>
      <c r="AN711" s="24">
        <f t="shared" ref="AN711:AN774" si="808">IF(ISBLANK(AL711),0,IF(AL711=0,0,RANK(AL711,FS711:GG711,1)))</f>
        <v>0</v>
      </c>
      <c r="AO711" s="5">
        <v>0</v>
      </c>
      <c r="AP711" s="63"/>
      <c r="AQ711" s="15"/>
      <c r="AR711" s="13"/>
      <c r="AS711" s="98">
        <f t="shared" si="778"/>
        <v>0</v>
      </c>
      <c r="AT711" s="99">
        <f>AT5</f>
        <v>0.96</v>
      </c>
      <c r="AU711" s="100"/>
      <c r="AV711" s="110"/>
      <c r="AW711" s="95">
        <f t="shared" si="779"/>
        <v>0</v>
      </c>
      <c r="AX711" s="15"/>
      <c r="AY711" s="24">
        <f t="shared" ref="AY711:AY774" si="809">IF(ISBLANK(AW711),0,IF(AW711=0,0,RANK(AW711,FS711:GG711,1)))</f>
        <v>0</v>
      </c>
      <c r="AZ711" s="5">
        <v>0</v>
      </c>
      <c r="BA711" s="63"/>
      <c r="BB711" s="15"/>
      <c r="BC711" s="13"/>
      <c r="BD711" s="98">
        <f t="shared" si="780"/>
        <v>0</v>
      </c>
      <c r="BE711" s="99">
        <f>BE5</f>
        <v>0.98</v>
      </c>
      <c r="BF711" s="100"/>
      <c r="BG711" s="110"/>
      <c r="BH711" s="95">
        <f t="shared" si="781"/>
        <v>0</v>
      </c>
      <c r="BI711" s="15"/>
      <c r="BJ711" s="24">
        <f t="shared" ref="BJ711:BJ774" si="810">IF(ISBLANK(BH711),0,IF(BH711=0,0,RANK(BH711,FS711:GG711,1)))</f>
        <v>0</v>
      </c>
      <c r="BK711" s="5">
        <v>0</v>
      </c>
      <c r="BL711" s="63"/>
      <c r="BM711" s="15"/>
      <c r="BN711" s="13"/>
      <c r="BO711" s="98">
        <f t="shared" si="782"/>
        <v>0</v>
      </c>
      <c r="BP711" s="99">
        <f>BP5</f>
        <v>0.94499999999999995</v>
      </c>
      <c r="BQ711" s="100"/>
      <c r="BR711" s="110"/>
      <c r="BS711" s="95">
        <f t="shared" si="783"/>
        <v>0</v>
      </c>
      <c r="BT711" s="15"/>
      <c r="BU711" s="24">
        <f t="shared" ref="BU711:BU774" si="811">IF(ISBLANK(BS711),0,IF(BS711=0,0,RANK(BS711,FS711:GG711,1)))</f>
        <v>0</v>
      </c>
      <c r="BV711" s="5">
        <v>0</v>
      </c>
      <c r="BW711" s="63"/>
      <c r="BX711" s="15"/>
      <c r="BY711" s="13"/>
      <c r="BZ711" s="98">
        <f t="shared" si="784"/>
        <v>0</v>
      </c>
      <c r="CA711" s="99">
        <f>CA5</f>
        <v>1</v>
      </c>
      <c r="CB711" s="100"/>
      <c r="CC711" s="110"/>
      <c r="CD711" s="95">
        <f t="shared" si="785"/>
        <v>0</v>
      </c>
      <c r="CE711" s="15"/>
      <c r="CF711" s="24">
        <f t="shared" ref="CF711:CF774" si="812">IF(ISBLANK(CD711),0,IF(CD711=0,0,RANK(CD711,FS711:GG711,1)))</f>
        <v>0</v>
      </c>
      <c r="CG711" s="5">
        <v>0</v>
      </c>
      <c r="CH711" s="63"/>
      <c r="CI711" s="15"/>
      <c r="CJ711" s="13"/>
      <c r="CK711" s="98">
        <f t="shared" si="786"/>
        <v>0</v>
      </c>
      <c r="CL711" s="99">
        <f>CL5</f>
        <v>1</v>
      </c>
      <c r="CM711" s="100"/>
      <c r="CN711" s="110"/>
      <c r="CO711" s="95">
        <f t="shared" si="787"/>
        <v>0</v>
      </c>
      <c r="CP711" s="15"/>
      <c r="CQ711" s="24">
        <f t="shared" ref="CQ711:CQ774" si="813">IF(ISBLANK(CO711),0,IF(CO711=0,0,RANK(CO711,FS711:GG711,1)))</f>
        <v>0</v>
      </c>
      <c r="CR711" s="5">
        <v>0</v>
      </c>
      <c r="CS711" s="63"/>
      <c r="CT711" s="15"/>
      <c r="CU711" s="13"/>
      <c r="CV711" s="98">
        <f t="shared" si="788"/>
        <v>0</v>
      </c>
      <c r="CW711" s="99">
        <f>CW5</f>
        <v>1</v>
      </c>
      <c r="CX711" s="100"/>
      <c r="CY711" s="110"/>
      <c r="CZ711" s="95">
        <f t="shared" si="789"/>
        <v>0</v>
      </c>
      <c r="DA711" s="15"/>
      <c r="DB711" s="24">
        <f t="shared" ref="DB711:DB774" si="814">IF(ISBLANK(CZ711),0,IF(CZ711=0,0,RANK(CZ711,FS711:GG711,1)))</f>
        <v>0</v>
      </c>
      <c r="DC711" s="5">
        <v>0</v>
      </c>
      <c r="DD711" s="63"/>
      <c r="DE711" s="15"/>
      <c r="DF711" s="13"/>
      <c r="DG711" s="98">
        <f t="shared" si="790"/>
        <v>0</v>
      </c>
      <c r="DH711" s="99">
        <f>DH5</f>
        <v>1</v>
      </c>
      <c r="DI711" s="100"/>
      <c r="DJ711" s="110"/>
      <c r="DK711" s="95">
        <f t="shared" si="791"/>
        <v>0</v>
      </c>
      <c r="DL711" s="15"/>
      <c r="DM711" s="24">
        <f t="shared" ref="DM711:DM774" si="815">IF(ISBLANK(DK711),0,IF(DK711=0,0,RANK(DK711,FS711:GG711,1)))</f>
        <v>0</v>
      </c>
      <c r="DN711" s="5">
        <v>0</v>
      </c>
      <c r="DO711" s="63"/>
      <c r="DP711" s="15"/>
      <c r="DQ711" s="13"/>
      <c r="DR711" s="98">
        <f t="shared" si="792"/>
        <v>0</v>
      </c>
      <c r="DS711" s="99">
        <f>DS5</f>
        <v>1</v>
      </c>
      <c r="DT711" s="100"/>
      <c r="DU711" s="110"/>
      <c r="DV711" s="95">
        <f t="shared" si="793"/>
        <v>0</v>
      </c>
      <c r="DW711" s="15"/>
      <c r="DX711" s="24">
        <f t="shared" ref="DX711:DX774" si="816">IF(ISBLANK(DV711),0,IF(DV711=0,0,RANK(DV711,FS711:GG711,1)))</f>
        <v>0</v>
      </c>
      <c r="DY711" s="5">
        <v>0</v>
      </c>
      <c r="DZ711" s="63"/>
      <c r="EA711" s="15"/>
      <c r="EB711" s="13"/>
      <c r="EC711" s="98">
        <f t="shared" si="794"/>
        <v>0</v>
      </c>
      <c r="ED711" s="99">
        <f>ED5</f>
        <v>1</v>
      </c>
      <c r="EE711" s="100"/>
      <c r="EF711" s="110"/>
      <c r="EG711" s="95">
        <f t="shared" si="795"/>
        <v>0</v>
      </c>
      <c r="EH711" s="15"/>
      <c r="EI711" s="24">
        <f t="shared" ref="EI711:EI774" si="817">IF(ISBLANK(EG711),0,IF(EG711=0,0,RANK(EG711,FS711:GG711,1)))</f>
        <v>0</v>
      </c>
      <c r="EJ711" s="5">
        <v>0</v>
      </c>
      <c r="EK711" s="63"/>
      <c r="EL711" s="15"/>
      <c r="EM711" s="13"/>
      <c r="EN711" s="98">
        <f t="shared" si="796"/>
        <v>0</v>
      </c>
      <c r="EO711" s="99">
        <f>EO5</f>
        <v>1</v>
      </c>
      <c r="EP711" s="100"/>
      <c r="EQ711" s="110"/>
      <c r="ER711" s="95">
        <f t="shared" si="797"/>
        <v>0</v>
      </c>
      <c r="ES711" s="15"/>
      <c r="ET711" s="24">
        <f t="shared" ref="ET711:ET774" si="818">IF(ISBLANK(ER711),0,IF(ER711=0,0,RANK(ER711,FS711:GG711,1)))</f>
        <v>0</v>
      </c>
      <c r="EU711" s="5">
        <v>0</v>
      </c>
      <c r="EV711" s="63"/>
      <c r="EW711" s="15"/>
      <c r="EX711" s="13"/>
      <c r="EY711" s="98">
        <f t="shared" si="798"/>
        <v>0</v>
      </c>
      <c r="EZ711" s="99">
        <f>EZ5</f>
        <v>1</v>
      </c>
      <c r="FA711" s="100"/>
      <c r="FB711" s="110"/>
      <c r="FC711" s="95">
        <f t="shared" si="799"/>
        <v>0</v>
      </c>
      <c r="FD711" s="15"/>
      <c r="FE711" s="24">
        <f t="shared" ref="FE711:FE774" si="819">IF(ISBLANK(FC711),0,IF(FC711=0,0,RANK(FC711,FS711:GG711,1)))</f>
        <v>0</v>
      </c>
      <c r="FF711" s="5">
        <v>0</v>
      </c>
      <c r="FG711" s="63"/>
      <c r="FH711" s="15"/>
      <c r="FI711" s="13"/>
      <c r="FJ711" s="98">
        <f t="shared" si="800"/>
        <v>0</v>
      </c>
      <c r="FK711" s="99">
        <f>FK5</f>
        <v>1</v>
      </c>
      <c r="FL711" s="100"/>
      <c r="FM711" s="110"/>
      <c r="FN711" s="95">
        <f t="shared" si="801"/>
        <v>0</v>
      </c>
      <c r="FO711" s="15"/>
      <c r="FP711" s="24">
        <f t="shared" ref="FP711:FP774" si="820">IF(ISBLANK(FN711),0,IF(FN711=0,0,RANK(FN711,FS711:GG711,1)))</f>
        <v>0</v>
      </c>
      <c r="FQ711" s="5">
        <v>0</v>
      </c>
      <c r="FR711" s="8">
        <v>0</v>
      </c>
      <c r="FS711" s="84">
        <f t="shared" ref="FS711:FS774" si="821">IF(P711&lt;=0,500,P711)</f>
        <v>500</v>
      </c>
      <c r="FT711" s="85">
        <f t="shared" ref="FT711:FT774" si="822">IF(AA711&lt;=0,500,AA711)</f>
        <v>500</v>
      </c>
      <c r="FU711" s="85">
        <f t="shared" ref="FU711:FU774" si="823">IF(AL711&lt;=0,500,AL711)</f>
        <v>500</v>
      </c>
      <c r="FV711" s="85">
        <f t="shared" ref="FV711:FV774" si="824">IF(AW711&lt;=0,500,AW711)</f>
        <v>500</v>
      </c>
      <c r="FW711" s="85">
        <f t="shared" ref="FW711:FW774" si="825">IF(BH711&lt;=0,500,BH711)</f>
        <v>500</v>
      </c>
      <c r="FX711" s="85">
        <f t="shared" ref="FX711:FX774" si="826">IF(BS711&lt;=0,500,BS711)</f>
        <v>500</v>
      </c>
      <c r="FY711" s="85">
        <f t="shared" ref="FY711:FY774" si="827">IF(CD711&lt;=0,500,CD711)</f>
        <v>500</v>
      </c>
      <c r="FZ711" s="85">
        <f t="shared" ref="FZ711:FZ774" si="828">IF(CO711&lt;=0,500,CO711)</f>
        <v>500</v>
      </c>
      <c r="GA711" s="85">
        <f t="shared" ref="GA711:GA774" si="829">IF(CZ711&lt;=0,500,CZ711)</f>
        <v>500</v>
      </c>
      <c r="GB711" s="85">
        <f t="shared" ref="GB711:GB774" si="830">IF(DK711&lt;=0,500,DK711)</f>
        <v>500</v>
      </c>
      <c r="GC711" s="85">
        <f t="shared" ref="GC711:GC774" si="831">IF(DV711&lt;=0,500,DV711)</f>
        <v>500</v>
      </c>
      <c r="GD711" s="85">
        <f t="shared" ref="GD711:GD774" si="832">IF(EG711&lt;=0,500,EG711)</f>
        <v>500</v>
      </c>
      <c r="GE711" s="85">
        <f t="shared" ref="GE711:GE774" si="833">IF(ER711&lt;=0,500,ER711)</f>
        <v>500</v>
      </c>
      <c r="GF711" s="85">
        <f t="shared" ref="GF711:GF774" si="834">IF(FC711&lt;=0,500,FC711)</f>
        <v>500</v>
      </c>
      <c r="GG711" s="85">
        <f t="shared" ref="GG711:GG774" si="835">IF(FN711&lt;=0,500,FN711)</f>
        <v>500</v>
      </c>
      <c r="GH711" s="101">
        <f t="shared" si="802"/>
        <v>0</v>
      </c>
      <c r="GI711" s="102">
        <f t="shared" si="803"/>
        <v>0</v>
      </c>
      <c r="GJ711" s="102">
        <f t="shared" si="804"/>
        <v>0</v>
      </c>
      <c r="GK711" s="79">
        <f>ROW()</f>
        <v>711</v>
      </c>
    </row>
    <row r="712" spans="1:193" s="12" customFormat="1" ht="50.1" customHeight="1">
      <c r="A712" s="17">
        <f>ROW()</f>
        <v>712</v>
      </c>
      <c r="B712" s="32">
        <f t="shared" si="769"/>
        <v>706</v>
      </c>
      <c r="C712" s="33">
        <f t="shared" si="770"/>
        <v>0</v>
      </c>
      <c r="D712" s="31"/>
      <c r="E712" s="390">
        <f t="shared" si="805"/>
        <v>500</v>
      </c>
      <c r="F712" s="107">
        <f t="shared" si="771"/>
        <v>0</v>
      </c>
      <c r="G712" s="3">
        <v>0</v>
      </c>
      <c r="H712" s="4">
        <v>0</v>
      </c>
      <c r="I712" s="63"/>
      <c r="J712" s="15"/>
      <c r="K712" s="13"/>
      <c r="L712" s="98">
        <f t="shared" si="772"/>
        <v>0</v>
      </c>
      <c r="M712" s="99">
        <f>M5</f>
        <v>0.94499999999999995</v>
      </c>
      <c r="N712" s="100"/>
      <c r="O712" s="110"/>
      <c r="P712" s="95">
        <f t="shared" si="773"/>
        <v>0</v>
      </c>
      <c r="Q712" s="15"/>
      <c r="R712" s="24">
        <f t="shared" si="806"/>
        <v>0</v>
      </c>
      <c r="S712" s="25">
        <v>0</v>
      </c>
      <c r="T712" s="63"/>
      <c r="U712" s="15"/>
      <c r="V712" s="13"/>
      <c r="W712" s="98">
        <f t="shared" si="774"/>
        <v>0</v>
      </c>
      <c r="X712" s="99">
        <f>X5</f>
        <v>0.97</v>
      </c>
      <c r="Y712" s="100"/>
      <c r="Z712" s="110"/>
      <c r="AA712" s="95">
        <f t="shared" si="775"/>
        <v>0</v>
      </c>
      <c r="AB712" s="15"/>
      <c r="AC712" s="24">
        <f t="shared" si="807"/>
        <v>0</v>
      </c>
      <c r="AD712" s="5">
        <v>0</v>
      </c>
      <c r="AE712" s="63"/>
      <c r="AF712" s="15"/>
      <c r="AG712" s="13"/>
      <c r="AH712" s="98">
        <f t="shared" si="776"/>
        <v>0</v>
      </c>
      <c r="AI712" s="99">
        <f>AI5</f>
        <v>0.95499999999999996</v>
      </c>
      <c r="AJ712" s="100"/>
      <c r="AK712" s="110"/>
      <c r="AL712" s="95">
        <f t="shared" si="777"/>
        <v>0</v>
      </c>
      <c r="AM712" s="15"/>
      <c r="AN712" s="24">
        <f t="shared" si="808"/>
        <v>0</v>
      </c>
      <c r="AO712" s="5">
        <v>0</v>
      </c>
      <c r="AP712" s="63"/>
      <c r="AQ712" s="15"/>
      <c r="AR712" s="13"/>
      <c r="AS712" s="98">
        <f t="shared" si="778"/>
        <v>0</v>
      </c>
      <c r="AT712" s="99">
        <f>AT5</f>
        <v>0.96</v>
      </c>
      <c r="AU712" s="100"/>
      <c r="AV712" s="110"/>
      <c r="AW712" s="95">
        <f t="shared" si="779"/>
        <v>0</v>
      </c>
      <c r="AX712" s="15"/>
      <c r="AY712" s="24">
        <f t="shared" si="809"/>
        <v>0</v>
      </c>
      <c r="AZ712" s="5">
        <v>0</v>
      </c>
      <c r="BA712" s="63"/>
      <c r="BB712" s="15"/>
      <c r="BC712" s="13"/>
      <c r="BD712" s="98">
        <f t="shared" si="780"/>
        <v>0</v>
      </c>
      <c r="BE712" s="99">
        <f>BE5</f>
        <v>0.98</v>
      </c>
      <c r="BF712" s="100"/>
      <c r="BG712" s="110"/>
      <c r="BH712" s="95">
        <f t="shared" si="781"/>
        <v>0</v>
      </c>
      <c r="BI712" s="15"/>
      <c r="BJ712" s="24">
        <f t="shared" si="810"/>
        <v>0</v>
      </c>
      <c r="BK712" s="5">
        <v>0</v>
      </c>
      <c r="BL712" s="63"/>
      <c r="BM712" s="15"/>
      <c r="BN712" s="13"/>
      <c r="BO712" s="98">
        <f t="shared" si="782"/>
        <v>0</v>
      </c>
      <c r="BP712" s="99">
        <f>BP5</f>
        <v>0.94499999999999995</v>
      </c>
      <c r="BQ712" s="100"/>
      <c r="BR712" s="110"/>
      <c r="BS712" s="95">
        <f t="shared" si="783"/>
        <v>0</v>
      </c>
      <c r="BT712" s="15"/>
      <c r="BU712" s="24">
        <f t="shared" si="811"/>
        <v>0</v>
      </c>
      <c r="BV712" s="5">
        <v>0</v>
      </c>
      <c r="BW712" s="63"/>
      <c r="BX712" s="15"/>
      <c r="BY712" s="13"/>
      <c r="BZ712" s="98">
        <f t="shared" si="784"/>
        <v>0</v>
      </c>
      <c r="CA712" s="99">
        <f>CA5</f>
        <v>1</v>
      </c>
      <c r="CB712" s="100"/>
      <c r="CC712" s="110"/>
      <c r="CD712" s="95">
        <f t="shared" si="785"/>
        <v>0</v>
      </c>
      <c r="CE712" s="15"/>
      <c r="CF712" s="24">
        <f t="shared" si="812"/>
        <v>0</v>
      </c>
      <c r="CG712" s="5">
        <v>0</v>
      </c>
      <c r="CH712" s="63"/>
      <c r="CI712" s="15"/>
      <c r="CJ712" s="13"/>
      <c r="CK712" s="98">
        <f t="shared" si="786"/>
        <v>0</v>
      </c>
      <c r="CL712" s="99">
        <f>CL5</f>
        <v>1</v>
      </c>
      <c r="CM712" s="100"/>
      <c r="CN712" s="110"/>
      <c r="CO712" s="95">
        <f t="shared" si="787"/>
        <v>0</v>
      </c>
      <c r="CP712" s="15"/>
      <c r="CQ712" s="24">
        <f t="shared" si="813"/>
        <v>0</v>
      </c>
      <c r="CR712" s="5">
        <v>0</v>
      </c>
      <c r="CS712" s="63"/>
      <c r="CT712" s="15"/>
      <c r="CU712" s="13"/>
      <c r="CV712" s="98">
        <f t="shared" si="788"/>
        <v>0</v>
      </c>
      <c r="CW712" s="99">
        <f>CW5</f>
        <v>1</v>
      </c>
      <c r="CX712" s="100"/>
      <c r="CY712" s="110"/>
      <c r="CZ712" s="95">
        <f t="shared" si="789"/>
        <v>0</v>
      </c>
      <c r="DA712" s="15"/>
      <c r="DB712" s="24">
        <f t="shared" si="814"/>
        <v>0</v>
      </c>
      <c r="DC712" s="5">
        <v>0</v>
      </c>
      <c r="DD712" s="63"/>
      <c r="DE712" s="15"/>
      <c r="DF712" s="13"/>
      <c r="DG712" s="98">
        <f t="shared" si="790"/>
        <v>0</v>
      </c>
      <c r="DH712" s="99">
        <f>DH5</f>
        <v>1</v>
      </c>
      <c r="DI712" s="100"/>
      <c r="DJ712" s="110"/>
      <c r="DK712" s="95">
        <f t="shared" si="791"/>
        <v>0</v>
      </c>
      <c r="DL712" s="15"/>
      <c r="DM712" s="24">
        <f t="shared" si="815"/>
        <v>0</v>
      </c>
      <c r="DN712" s="5">
        <v>0</v>
      </c>
      <c r="DO712" s="63"/>
      <c r="DP712" s="15"/>
      <c r="DQ712" s="13"/>
      <c r="DR712" s="98">
        <f t="shared" si="792"/>
        <v>0</v>
      </c>
      <c r="DS712" s="99">
        <f>DS5</f>
        <v>1</v>
      </c>
      <c r="DT712" s="100"/>
      <c r="DU712" s="110"/>
      <c r="DV712" s="95">
        <f t="shared" si="793"/>
        <v>0</v>
      </c>
      <c r="DW712" s="15"/>
      <c r="DX712" s="24">
        <f t="shared" si="816"/>
        <v>0</v>
      </c>
      <c r="DY712" s="5">
        <v>0</v>
      </c>
      <c r="DZ712" s="63"/>
      <c r="EA712" s="15"/>
      <c r="EB712" s="13"/>
      <c r="EC712" s="98">
        <f t="shared" si="794"/>
        <v>0</v>
      </c>
      <c r="ED712" s="99">
        <f>ED5</f>
        <v>1</v>
      </c>
      <c r="EE712" s="100"/>
      <c r="EF712" s="110"/>
      <c r="EG712" s="95">
        <f t="shared" si="795"/>
        <v>0</v>
      </c>
      <c r="EH712" s="15"/>
      <c r="EI712" s="24">
        <f t="shared" si="817"/>
        <v>0</v>
      </c>
      <c r="EJ712" s="5">
        <v>0</v>
      </c>
      <c r="EK712" s="63"/>
      <c r="EL712" s="15"/>
      <c r="EM712" s="13"/>
      <c r="EN712" s="98">
        <f t="shared" si="796"/>
        <v>0</v>
      </c>
      <c r="EO712" s="99">
        <f>EO5</f>
        <v>1</v>
      </c>
      <c r="EP712" s="100"/>
      <c r="EQ712" s="110"/>
      <c r="ER712" s="95">
        <f t="shared" si="797"/>
        <v>0</v>
      </c>
      <c r="ES712" s="15"/>
      <c r="ET712" s="24">
        <f t="shared" si="818"/>
        <v>0</v>
      </c>
      <c r="EU712" s="5">
        <v>0</v>
      </c>
      <c r="EV712" s="63"/>
      <c r="EW712" s="15"/>
      <c r="EX712" s="13"/>
      <c r="EY712" s="98">
        <f t="shared" si="798"/>
        <v>0</v>
      </c>
      <c r="EZ712" s="99">
        <f>EZ5</f>
        <v>1</v>
      </c>
      <c r="FA712" s="100"/>
      <c r="FB712" s="110"/>
      <c r="FC712" s="95">
        <f t="shared" si="799"/>
        <v>0</v>
      </c>
      <c r="FD712" s="15"/>
      <c r="FE712" s="24">
        <f t="shared" si="819"/>
        <v>0</v>
      </c>
      <c r="FF712" s="5">
        <v>0</v>
      </c>
      <c r="FG712" s="63"/>
      <c r="FH712" s="15"/>
      <c r="FI712" s="13"/>
      <c r="FJ712" s="98">
        <f t="shared" si="800"/>
        <v>0</v>
      </c>
      <c r="FK712" s="99">
        <f>FK5</f>
        <v>1</v>
      </c>
      <c r="FL712" s="100"/>
      <c r="FM712" s="110"/>
      <c r="FN712" s="95">
        <f t="shared" si="801"/>
        <v>0</v>
      </c>
      <c r="FO712" s="15"/>
      <c r="FP712" s="24">
        <f t="shared" si="820"/>
        <v>0</v>
      </c>
      <c r="FQ712" s="5">
        <v>0</v>
      </c>
      <c r="FR712" s="8">
        <v>0</v>
      </c>
      <c r="FS712" s="84">
        <f t="shared" si="821"/>
        <v>500</v>
      </c>
      <c r="FT712" s="85">
        <f t="shared" si="822"/>
        <v>500</v>
      </c>
      <c r="FU712" s="85">
        <f t="shared" si="823"/>
        <v>500</v>
      </c>
      <c r="FV712" s="85">
        <f t="shared" si="824"/>
        <v>500</v>
      </c>
      <c r="FW712" s="85">
        <f t="shared" si="825"/>
        <v>500</v>
      </c>
      <c r="FX712" s="85">
        <f t="shared" si="826"/>
        <v>500</v>
      </c>
      <c r="FY712" s="85">
        <f t="shared" si="827"/>
        <v>500</v>
      </c>
      <c r="FZ712" s="85">
        <f t="shared" si="828"/>
        <v>500</v>
      </c>
      <c r="GA712" s="85">
        <f t="shared" si="829"/>
        <v>500</v>
      </c>
      <c r="GB712" s="85">
        <f t="shared" si="830"/>
        <v>500</v>
      </c>
      <c r="GC712" s="85">
        <f t="shared" si="831"/>
        <v>500</v>
      </c>
      <c r="GD712" s="85">
        <f t="shared" si="832"/>
        <v>500</v>
      </c>
      <c r="GE712" s="85">
        <f t="shared" si="833"/>
        <v>500</v>
      </c>
      <c r="GF712" s="85">
        <f t="shared" si="834"/>
        <v>500</v>
      </c>
      <c r="GG712" s="85">
        <f t="shared" si="835"/>
        <v>500</v>
      </c>
      <c r="GH712" s="101">
        <f t="shared" si="802"/>
        <v>0</v>
      </c>
      <c r="GI712" s="102">
        <f t="shared" si="803"/>
        <v>0</v>
      </c>
      <c r="GJ712" s="102">
        <f t="shared" si="804"/>
        <v>0</v>
      </c>
      <c r="GK712" s="79">
        <f>ROW()</f>
        <v>712</v>
      </c>
    </row>
    <row r="713" spans="1:193" s="12" customFormat="1" ht="50.1" customHeight="1">
      <c r="A713" s="17">
        <f>ROW()</f>
        <v>713</v>
      </c>
      <c r="B713" s="32">
        <f t="shared" ref="B713:B776" si="836">A713-6</f>
        <v>707</v>
      </c>
      <c r="C713" s="33">
        <f t="shared" ref="C713:C776" si="837">IF(ISTEXT(D713),B713,0)</f>
        <v>0</v>
      </c>
      <c r="D713" s="31"/>
      <c r="E713" s="390">
        <f t="shared" si="805"/>
        <v>500</v>
      </c>
      <c r="F713" s="107">
        <f t="shared" si="771"/>
        <v>0</v>
      </c>
      <c r="G713" s="3">
        <v>0</v>
      </c>
      <c r="H713" s="4">
        <v>0</v>
      </c>
      <c r="I713" s="63"/>
      <c r="J713" s="15"/>
      <c r="K713" s="13"/>
      <c r="L713" s="98">
        <f t="shared" si="772"/>
        <v>0</v>
      </c>
      <c r="M713" s="99">
        <f>M5</f>
        <v>0.94499999999999995</v>
      </c>
      <c r="N713" s="100"/>
      <c r="O713" s="110"/>
      <c r="P713" s="95">
        <f t="shared" si="773"/>
        <v>0</v>
      </c>
      <c r="Q713" s="15"/>
      <c r="R713" s="24">
        <f t="shared" si="806"/>
        <v>0</v>
      </c>
      <c r="S713" s="25">
        <v>0</v>
      </c>
      <c r="T713" s="63"/>
      <c r="U713" s="15"/>
      <c r="V713" s="13"/>
      <c r="W713" s="98">
        <f t="shared" si="774"/>
        <v>0</v>
      </c>
      <c r="X713" s="99">
        <f>X5</f>
        <v>0.97</v>
      </c>
      <c r="Y713" s="100"/>
      <c r="Z713" s="110"/>
      <c r="AA713" s="95">
        <f t="shared" si="775"/>
        <v>0</v>
      </c>
      <c r="AB713" s="15"/>
      <c r="AC713" s="24">
        <f t="shared" si="807"/>
        <v>0</v>
      </c>
      <c r="AD713" s="5">
        <v>0</v>
      </c>
      <c r="AE713" s="63"/>
      <c r="AF713" s="15"/>
      <c r="AG713" s="13"/>
      <c r="AH713" s="98">
        <f t="shared" si="776"/>
        <v>0</v>
      </c>
      <c r="AI713" s="99">
        <f>AI5</f>
        <v>0.95499999999999996</v>
      </c>
      <c r="AJ713" s="100"/>
      <c r="AK713" s="110"/>
      <c r="AL713" s="95">
        <f t="shared" si="777"/>
        <v>0</v>
      </c>
      <c r="AM713" s="15"/>
      <c r="AN713" s="24">
        <f t="shared" si="808"/>
        <v>0</v>
      </c>
      <c r="AO713" s="5">
        <v>0</v>
      </c>
      <c r="AP713" s="63"/>
      <c r="AQ713" s="15"/>
      <c r="AR713" s="13"/>
      <c r="AS713" s="98">
        <f t="shared" si="778"/>
        <v>0</v>
      </c>
      <c r="AT713" s="99">
        <f>AT5</f>
        <v>0.96</v>
      </c>
      <c r="AU713" s="100"/>
      <c r="AV713" s="110"/>
      <c r="AW713" s="95">
        <f t="shared" si="779"/>
        <v>0</v>
      </c>
      <c r="AX713" s="15"/>
      <c r="AY713" s="24">
        <f t="shared" si="809"/>
        <v>0</v>
      </c>
      <c r="AZ713" s="5">
        <v>0</v>
      </c>
      <c r="BA713" s="63"/>
      <c r="BB713" s="15"/>
      <c r="BC713" s="13"/>
      <c r="BD713" s="98">
        <f t="shared" si="780"/>
        <v>0</v>
      </c>
      <c r="BE713" s="99">
        <f>BE5</f>
        <v>0.98</v>
      </c>
      <c r="BF713" s="100"/>
      <c r="BG713" s="110"/>
      <c r="BH713" s="95">
        <f t="shared" si="781"/>
        <v>0</v>
      </c>
      <c r="BI713" s="15"/>
      <c r="BJ713" s="24">
        <f t="shared" si="810"/>
        <v>0</v>
      </c>
      <c r="BK713" s="5">
        <v>0</v>
      </c>
      <c r="BL713" s="63"/>
      <c r="BM713" s="15"/>
      <c r="BN713" s="13"/>
      <c r="BO713" s="98">
        <f t="shared" si="782"/>
        <v>0</v>
      </c>
      <c r="BP713" s="99">
        <f>BP5</f>
        <v>0.94499999999999995</v>
      </c>
      <c r="BQ713" s="100"/>
      <c r="BR713" s="110"/>
      <c r="BS713" s="95">
        <f t="shared" si="783"/>
        <v>0</v>
      </c>
      <c r="BT713" s="15"/>
      <c r="BU713" s="24">
        <f t="shared" si="811"/>
        <v>0</v>
      </c>
      <c r="BV713" s="5">
        <v>0</v>
      </c>
      <c r="BW713" s="63"/>
      <c r="BX713" s="15"/>
      <c r="BY713" s="13"/>
      <c r="BZ713" s="98">
        <f t="shared" si="784"/>
        <v>0</v>
      </c>
      <c r="CA713" s="99">
        <f>CA5</f>
        <v>1</v>
      </c>
      <c r="CB713" s="100"/>
      <c r="CC713" s="110"/>
      <c r="CD713" s="95">
        <f t="shared" si="785"/>
        <v>0</v>
      </c>
      <c r="CE713" s="15"/>
      <c r="CF713" s="24">
        <f t="shared" si="812"/>
        <v>0</v>
      </c>
      <c r="CG713" s="5">
        <v>0</v>
      </c>
      <c r="CH713" s="63"/>
      <c r="CI713" s="15"/>
      <c r="CJ713" s="13"/>
      <c r="CK713" s="98">
        <f t="shared" si="786"/>
        <v>0</v>
      </c>
      <c r="CL713" s="99">
        <f>CL5</f>
        <v>1</v>
      </c>
      <c r="CM713" s="100"/>
      <c r="CN713" s="110"/>
      <c r="CO713" s="95">
        <f t="shared" si="787"/>
        <v>0</v>
      </c>
      <c r="CP713" s="15"/>
      <c r="CQ713" s="24">
        <f t="shared" si="813"/>
        <v>0</v>
      </c>
      <c r="CR713" s="5">
        <v>0</v>
      </c>
      <c r="CS713" s="63"/>
      <c r="CT713" s="15"/>
      <c r="CU713" s="13"/>
      <c r="CV713" s="98">
        <f t="shared" si="788"/>
        <v>0</v>
      </c>
      <c r="CW713" s="99">
        <f>CW5</f>
        <v>1</v>
      </c>
      <c r="CX713" s="100"/>
      <c r="CY713" s="110"/>
      <c r="CZ713" s="95">
        <f t="shared" si="789"/>
        <v>0</v>
      </c>
      <c r="DA713" s="15"/>
      <c r="DB713" s="24">
        <f t="shared" si="814"/>
        <v>0</v>
      </c>
      <c r="DC713" s="5">
        <v>0</v>
      </c>
      <c r="DD713" s="63"/>
      <c r="DE713" s="15"/>
      <c r="DF713" s="13"/>
      <c r="DG713" s="98">
        <f t="shared" si="790"/>
        <v>0</v>
      </c>
      <c r="DH713" s="99">
        <f>DH5</f>
        <v>1</v>
      </c>
      <c r="DI713" s="100"/>
      <c r="DJ713" s="110"/>
      <c r="DK713" s="95">
        <f t="shared" si="791"/>
        <v>0</v>
      </c>
      <c r="DL713" s="15"/>
      <c r="DM713" s="24">
        <f t="shared" si="815"/>
        <v>0</v>
      </c>
      <c r="DN713" s="5">
        <v>0</v>
      </c>
      <c r="DO713" s="63"/>
      <c r="DP713" s="15"/>
      <c r="DQ713" s="13"/>
      <c r="DR713" s="98">
        <f t="shared" si="792"/>
        <v>0</v>
      </c>
      <c r="DS713" s="99">
        <f>DS5</f>
        <v>1</v>
      </c>
      <c r="DT713" s="100"/>
      <c r="DU713" s="110"/>
      <c r="DV713" s="95">
        <f t="shared" si="793"/>
        <v>0</v>
      </c>
      <c r="DW713" s="15"/>
      <c r="DX713" s="24">
        <f t="shared" si="816"/>
        <v>0</v>
      </c>
      <c r="DY713" s="5">
        <v>0</v>
      </c>
      <c r="DZ713" s="63"/>
      <c r="EA713" s="15"/>
      <c r="EB713" s="13"/>
      <c r="EC713" s="98">
        <f t="shared" si="794"/>
        <v>0</v>
      </c>
      <c r="ED713" s="99">
        <f>ED5</f>
        <v>1</v>
      </c>
      <c r="EE713" s="100"/>
      <c r="EF713" s="110"/>
      <c r="EG713" s="95">
        <f t="shared" si="795"/>
        <v>0</v>
      </c>
      <c r="EH713" s="15"/>
      <c r="EI713" s="24">
        <f t="shared" si="817"/>
        <v>0</v>
      </c>
      <c r="EJ713" s="5">
        <v>0</v>
      </c>
      <c r="EK713" s="63"/>
      <c r="EL713" s="15"/>
      <c r="EM713" s="13"/>
      <c r="EN713" s="98">
        <f t="shared" si="796"/>
        <v>0</v>
      </c>
      <c r="EO713" s="99">
        <f>EO5</f>
        <v>1</v>
      </c>
      <c r="EP713" s="100"/>
      <c r="EQ713" s="110"/>
      <c r="ER713" s="95">
        <f t="shared" si="797"/>
        <v>0</v>
      </c>
      <c r="ES713" s="15"/>
      <c r="ET713" s="24">
        <f t="shared" si="818"/>
        <v>0</v>
      </c>
      <c r="EU713" s="5">
        <v>0</v>
      </c>
      <c r="EV713" s="63"/>
      <c r="EW713" s="15"/>
      <c r="EX713" s="13"/>
      <c r="EY713" s="98">
        <f t="shared" si="798"/>
        <v>0</v>
      </c>
      <c r="EZ713" s="99">
        <f>EZ5</f>
        <v>1</v>
      </c>
      <c r="FA713" s="100"/>
      <c r="FB713" s="110"/>
      <c r="FC713" s="95">
        <f t="shared" si="799"/>
        <v>0</v>
      </c>
      <c r="FD713" s="15"/>
      <c r="FE713" s="24">
        <f t="shared" si="819"/>
        <v>0</v>
      </c>
      <c r="FF713" s="5">
        <v>0</v>
      </c>
      <c r="FG713" s="63"/>
      <c r="FH713" s="15"/>
      <c r="FI713" s="13"/>
      <c r="FJ713" s="98">
        <f t="shared" si="800"/>
        <v>0</v>
      </c>
      <c r="FK713" s="99">
        <f>FK5</f>
        <v>1</v>
      </c>
      <c r="FL713" s="100"/>
      <c r="FM713" s="110"/>
      <c r="FN713" s="95">
        <f t="shared" si="801"/>
        <v>0</v>
      </c>
      <c r="FO713" s="15"/>
      <c r="FP713" s="24">
        <f t="shared" si="820"/>
        <v>0</v>
      </c>
      <c r="FQ713" s="5">
        <v>0</v>
      </c>
      <c r="FR713" s="8">
        <v>0</v>
      </c>
      <c r="FS713" s="84">
        <f t="shared" si="821"/>
        <v>500</v>
      </c>
      <c r="FT713" s="85">
        <f t="shared" si="822"/>
        <v>500</v>
      </c>
      <c r="FU713" s="85">
        <f t="shared" si="823"/>
        <v>500</v>
      </c>
      <c r="FV713" s="85">
        <f t="shared" si="824"/>
        <v>500</v>
      </c>
      <c r="FW713" s="85">
        <f t="shared" si="825"/>
        <v>500</v>
      </c>
      <c r="FX713" s="85">
        <f t="shared" si="826"/>
        <v>500</v>
      </c>
      <c r="FY713" s="85">
        <f t="shared" si="827"/>
        <v>500</v>
      </c>
      <c r="FZ713" s="85">
        <f t="shared" si="828"/>
        <v>500</v>
      </c>
      <c r="GA713" s="85">
        <f t="shared" si="829"/>
        <v>500</v>
      </c>
      <c r="GB713" s="85">
        <f t="shared" si="830"/>
        <v>500</v>
      </c>
      <c r="GC713" s="85">
        <f t="shared" si="831"/>
        <v>500</v>
      </c>
      <c r="GD713" s="85">
        <f t="shared" si="832"/>
        <v>500</v>
      </c>
      <c r="GE713" s="85">
        <f t="shared" si="833"/>
        <v>500</v>
      </c>
      <c r="GF713" s="85">
        <f t="shared" si="834"/>
        <v>500</v>
      </c>
      <c r="GG713" s="85">
        <f t="shared" si="835"/>
        <v>500</v>
      </c>
      <c r="GH713" s="101">
        <f t="shared" si="802"/>
        <v>0</v>
      </c>
      <c r="GI713" s="102">
        <f t="shared" si="803"/>
        <v>0</v>
      </c>
      <c r="GJ713" s="102">
        <f t="shared" si="804"/>
        <v>0</v>
      </c>
      <c r="GK713" s="79">
        <f>ROW()</f>
        <v>713</v>
      </c>
    </row>
    <row r="714" spans="1:193" s="12" customFormat="1" ht="50.1" customHeight="1">
      <c r="A714" s="17">
        <f>ROW()</f>
        <v>714</v>
      </c>
      <c r="B714" s="32">
        <f t="shared" si="836"/>
        <v>708</v>
      </c>
      <c r="C714" s="33">
        <f t="shared" si="837"/>
        <v>0</v>
      </c>
      <c r="D714" s="31"/>
      <c r="E714" s="390">
        <f t="shared" si="805"/>
        <v>500</v>
      </c>
      <c r="F714" s="107">
        <f t="shared" si="771"/>
        <v>0</v>
      </c>
      <c r="G714" s="3">
        <v>0</v>
      </c>
      <c r="H714" s="4">
        <v>0</v>
      </c>
      <c r="I714" s="63"/>
      <c r="J714" s="15"/>
      <c r="K714" s="13"/>
      <c r="L714" s="98">
        <f t="shared" si="772"/>
        <v>0</v>
      </c>
      <c r="M714" s="99">
        <f>M5</f>
        <v>0.94499999999999995</v>
      </c>
      <c r="N714" s="100"/>
      <c r="O714" s="110"/>
      <c r="P714" s="95">
        <f t="shared" si="773"/>
        <v>0</v>
      </c>
      <c r="Q714" s="15"/>
      <c r="R714" s="24">
        <f t="shared" si="806"/>
        <v>0</v>
      </c>
      <c r="S714" s="25">
        <v>0</v>
      </c>
      <c r="T714" s="63"/>
      <c r="U714" s="15"/>
      <c r="V714" s="13"/>
      <c r="W714" s="98">
        <f t="shared" si="774"/>
        <v>0</v>
      </c>
      <c r="X714" s="99">
        <f>X5</f>
        <v>0.97</v>
      </c>
      <c r="Y714" s="100"/>
      <c r="Z714" s="110"/>
      <c r="AA714" s="95">
        <f t="shared" si="775"/>
        <v>0</v>
      </c>
      <c r="AB714" s="15"/>
      <c r="AC714" s="24">
        <f t="shared" si="807"/>
        <v>0</v>
      </c>
      <c r="AD714" s="5">
        <v>0</v>
      </c>
      <c r="AE714" s="63"/>
      <c r="AF714" s="15"/>
      <c r="AG714" s="13"/>
      <c r="AH714" s="98">
        <f t="shared" si="776"/>
        <v>0</v>
      </c>
      <c r="AI714" s="99">
        <f>AI5</f>
        <v>0.95499999999999996</v>
      </c>
      <c r="AJ714" s="100"/>
      <c r="AK714" s="110"/>
      <c r="AL714" s="95">
        <f t="shared" si="777"/>
        <v>0</v>
      </c>
      <c r="AM714" s="15"/>
      <c r="AN714" s="24">
        <f t="shared" si="808"/>
        <v>0</v>
      </c>
      <c r="AO714" s="5">
        <v>0</v>
      </c>
      <c r="AP714" s="63"/>
      <c r="AQ714" s="15"/>
      <c r="AR714" s="13"/>
      <c r="AS714" s="98">
        <f t="shared" si="778"/>
        <v>0</v>
      </c>
      <c r="AT714" s="99">
        <f>AT5</f>
        <v>0.96</v>
      </c>
      <c r="AU714" s="100"/>
      <c r="AV714" s="110"/>
      <c r="AW714" s="95">
        <f t="shared" si="779"/>
        <v>0</v>
      </c>
      <c r="AX714" s="15"/>
      <c r="AY714" s="24">
        <f t="shared" si="809"/>
        <v>0</v>
      </c>
      <c r="AZ714" s="5">
        <v>0</v>
      </c>
      <c r="BA714" s="63"/>
      <c r="BB714" s="15"/>
      <c r="BC714" s="13"/>
      <c r="BD714" s="98">
        <f t="shared" si="780"/>
        <v>0</v>
      </c>
      <c r="BE714" s="99">
        <f>BE5</f>
        <v>0.98</v>
      </c>
      <c r="BF714" s="100"/>
      <c r="BG714" s="110"/>
      <c r="BH714" s="95">
        <f t="shared" si="781"/>
        <v>0</v>
      </c>
      <c r="BI714" s="15"/>
      <c r="BJ714" s="24">
        <f t="shared" si="810"/>
        <v>0</v>
      </c>
      <c r="BK714" s="5">
        <v>0</v>
      </c>
      <c r="BL714" s="63"/>
      <c r="BM714" s="15"/>
      <c r="BN714" s="13"/>
      <c r="BO714" s="98">
        <f t="shared" si="782"/>
        <v>0</v>
      </c>
      <c r="BP714" s="99">
        <f>BP5</f>
        <v>0.94499999999999995</v>
      </c>
      <c r="BQ714" s="100"/>
      <c r="BR714" s="110"/>
      <c r="BS714" s="95">
        <f t="shared" si="783"/>
        <v>0</v>
      </c>
      <c r="BT714" s="15"/>
      <c r="BU714" s="24">
        <f t="shared" si="811"/>
        <v>0</v>
      </c>
      <c r="BV714" s="5">
        <v>0</v>
      </c>
      <c r="BW714" s="63"/>
      <c r="BX714" s="15"/>
      <c r="BY714" s="13"/>
      <c r="BZ714" s="98">
        <f t="shared" si="784"/>
        <v>0</v>
      </c>
      <c r="CA714" s="99">
        <f>CA5</f>
        <v>1</v>
      </c>
      <c r="CB714" s="100"/>
      <c r="CC714" s="110"/>
      <c r="CD714" s="95">
        <f t="shared" si="785"/>
        <v>0</v>
      </c>
      <c r="CE714" s="15"/>
      <c r="CF714" s="24">
        <f t="shared" si="812"/>
        <v>0</v>
      </c>
      <c r="CG714" s="5">
        <v>0</v>
      </c>
      <c r="CH714" s="63"/>
      <c r="CI714" s="15"/>
      <c r="CJ714" s="13"/>
      <c r="CK714" s="98">
        <f t="shared" si="786"/>
        <v>0</v>
      </c>
      <c r="CL714" s="99">
        <f>CL5</f>
        <v>1</v>
      </c>
      <c r="CM714" s="100"/>
      <c r="CN714" s="110"/>
      <c r="CO714" s="95">
        <f t="shared" si="787"/>
        <v>0</v>
      </c>
      <c r="CP714" s="15"/>
      <c r="CQ714" s="24">
        <f t="shared" si="813"/>
        <v>0</v>
      </c>
      <c r="CR714" s="5">
        <v>0</v>
      </c>
      <c r="CS714" s="63"/>
      <c r="CT714" s="15"/>
      <c r="CU714" s="13"/>
      <c r="CV714" s="98">
        <f t="shared" si="788"/>
        <v>0</v>
      </c>
      <c r="CW714" s="99">
        <f>CW5</f>
        <v>1</v>
      </c>
      <c r="CX714" s="100"/>
      <c r="CY714" s="110"/>
      <c r="CZ714" s="95">
        <f t="shared" si="789"/>
        <v>0</v>
      </c>
      <c r="DA714" s="15"/>
      <c r="DB714" s="24">
        <f t="shared" si="814"/>
        <v>0</v>
      </c>
      <c r="DC714" s="5">
        <v>0</v>
      </c>
      <c r="DD714" s="63"/>
      <c r="DE714" s="15"/>
      <c r="DF714" s="13"/>
      <c r="DG714" s="98">
        <f t="shared" si="790"/>
        <v>0</v>
      </c>
      <c r="DH714" s="99">
        <f>DH5</f>
        <v>1</v>
      </c>
      <c r="DI714" s="100"/>
      <c r="DJ714" s="110"/>
      <c r="DK714" s="95">
        <f t="shared" si="791"/>
        <v>0</v>
      </c>
      <c r="DL714" s="15"/>
      <c r="DM714" s="24">
        <f t="shared" si="815"/>
        <v>0</v>
      </c>
      <c r="DN714" s="5">
        <v>0</v>
      </c>
      <c r="DO714" s="63"/>
      <c r="DP714" s="15"/>
      <c r="DQ714" s="13"/>
      <c r="DR714" s="98">
        <f t="shared" si="792"/>
        <v>0</v>
      </c>
      <c r="DS714" s="99">
        <f>DS5</f>
        <v>1</v>
      </c>
      <c r="DT714" s="100"/>
      <c r="DU714" s="110"/>
      <c r="DV714" s="95">
        <f t="shared" si="793"/>
        <v>0</v>
      </c>
      <c r="DW714" s="15"/>
      <c r="DX714" s="24">
        <f t="shared" si="816"/>
        <v>0</v>
      </c>
      <c r="DY714" s="5">
        <v>0</v>
      </c>
      <c r="DZ714" s="63"/>
      <c r="EA714" s="15"/>
      <c r="EB714" s="13"/>
      <c r="EC714" s="98">
        <f t="shared" si="794"/>
        <v>0</v>
      </c>
      <c r="ED714" s="99">
        <f>ED5</f>
        <v>1</v>
      </c>
      <c r="EE714" s="100"/>
      <c r="EF714" s="110"/>
      <c r="EG714" s="95">
        <f t="shared" si="795"/>
        <v>0</v>
      </c>
      <c r="EH714" s="15"/>
      <c r="EI714" s="24">
        <f t="shared" si="817"/>
        <v>0</v>
      </c>
      <c r="EJ714" s="5">
        <v>0</v>
      </c>
      <c r="EK714" s="63"/>
      <c r="EL714" s="15"/>
      <c r="EM714" s="13"/>
      <c r="EN714" s="98">
        <f t="shared" si="796"/>
        <v>0</v>
      </c>
      <c r="EO714" s="99">
        <f>EO5</f>
        <v>1</v>
      </c>
      <c r="EP714" s="100"/>
      <c r="EQ714" s="110"/>
      <c r="ER714" s="95">
        <f t="shared" si="797"/>
        <v>0</v>
      </c>
      <c r="ES714" s="15"/>
      <c r="ET714" s="24">
        <f t="shared" si="818"/>
        <v>0</v>
      </c>
      <c r="EU714" s="5">
        <v>0</v>
      </c>
      <c r="EV714" s="63"/>
      <c r="EW714" s="15"/>
      <c r="EX714" s="13"/>
      <c r="EY714" s="98">
        <f t="shared" si="798"/>
        <v>0</v>
      </c>
      <c r="EZ714" s="99">
        <f>EZ5</f>
        <v>1</v>
      </c>
      <c r="FA714" s="100"/>
      <c r="FB714" s="110"/>
      <c r="FC714" s="95">
        <f t="shared" si="799"/>
        <v>0</v>
      </c>
      <c r="FD714" s="15"/>
      <c r="FE714" s="24">
        <f t="shared" si="819"/>
        <v>0</v>
      </c>
      <c r="FF714" s="5">
        <v>0</v>
      </c>
      <c r="FG714" s="63"/>
      <c r="FH714" s="15"/>
      <c r="FI714" s="13"/>
      <c r="FJ714" s="98">
        <f t="shared" si="800"/>
        <v>0</v>
      </c>
      <c r="FK714" s="99">
        <f>FK5</f>
        <v>1</v>
      </c>
      <c r="FL714" s="100"/>
      <c r="FM714" s="110"/>
      <c r="FN714" s="95">
        <f t="shared" si="801"/>
        <v>0</v>
      </c>
      <c r="FO714" s="15"/>
      <c r="FP714" s="24">
        <f t="shared" si="820"/>
        <v>0</v>
      </c>
      <c r="FQ714" s="5">
        <v>0</v>
      </c>
      <c r="FR714" s="8">
        <v>0</v>
      </c>
      <c r="FS714" s="84">
        <f t="shared" si="821"/>
        <v>500</v>
      </c>
      <c r="FT714" s="85">
        <f t="shared" si="822"/>
        <v>500</v>
      </c>
      <c r="FU714" s="85">
        <f t="shared" si="823"/>
        <v>500</v>
      </c>
      <c r="FV714" s="85">
        <f t="shared" si="824"/>
        <v>500</v>
      </c>
      <c r="FW714" s="85">
        <f t="shared" si="825"/>
        <v>500</v>
      </c>
      <c r="FX714" s="85">
        <f t="shared" si="826"/>
        <v>500</v>
      </c>
      <c r="FY714" s="85">
        <f t="shared" si="827"/>
        <v>500</v>
      </c>
      <c r="FZ714" s="85">
        <f t="shared" si="828"/>
        <v>500</v>
      </c>
      <c r="GA714" s="85">
        <f t="shared" si="829"/>
        <v>500</v>
      </c>
      <c r="GB714" s="85">
        <f t="shared" si="830"/>
        <v>500</v>
      </c>
      <c r="GC714" s="85">
        <f t="shared" si="831"/>
        <v>500</v>
      </c>
      <c r="GD714" s="85">
        <f t="shared" si="832"/>
        <v>500</v>
      </c>
      <c r="GE714" s="85">
        <f t="shared" si="833"/>
        <v>500</v>
      </c>
      <c r="GF714" s="85">
        <f t="shared" si="834"/>
        <v>500</v>
      </c>
      <c r="GG714" s="85">
        <f t="shared" si="835"/>
        <v>500</v>
      </c>
      <c r="GH714" s="101">
        <f t="shared" si="802"/>
        <v>0</v>
      </c>
      <c r="GI714" s="102">
        <f t="shared" si="803"/>
        <v>0</v>
      </c>
      <c r="GJ714" s="102">
        <f t="shared" si="804"/>
        <v>0</v>
      </c>
      <c r="GK714" s="79">
        <f>ROW()</f>
        <v>714</v>
      </c>
    </row>
    <row r="715" spans="1:193" s="12" customFormat="1" ht="50.1" customHeight="1">
      <c r="A715" s="17">
        <f>ROW()</f>
        <v>715</v>
      </c>
      <c r="B715" s="32">
        <f t="shared" si="836"/>
        <v>709</v>
      </c>
      <c r="C715" s="33">
        <f t="shared" si="837"/>
        <v>0</v>
      </c>
      <c r="D715" s="31"/>
      <c r="E715" s="390">
        <f t="shared" si="805"/>
        <v>500</v>
      </c>
      <c r="F715" s="107">
        <f t="shared" si="771"/>
        <v>0</v>
      </c>
      <c r="G715" s="3">
        <v>0</v>
      </c>
      <c r="H715" s="4">
        <v>0</v>
      </c>
      <c r="I715" s="63"/>
      <c r="J715" s="15"/>
      <c r="K715" s="13"/>
      <c r="L715" s="98">
        <f t="shared" si="772"/>
        <v>0</v>
      </c>
      <c r="M715" s="99">
        <f>M5</f>
        <v>0.94499999999999995</v>
      </c>
      <c r="N715" s="100"/>
      <c r="O715" s="110"/>
      <c r="P715" s="95">
        <f t="shared" si="773"/>
        <v>0</v>
      </c>
      <c r="Q715" s="15"/>
      <c r="R715" s="24">
        <f t="shared" si="806"/>
        <v>0</v>
      </c>
      <c r="S715" s="25">
        <v>0</v>
      </c>
      <c r="T715" s="63"/>
      <c r="U715" s="15"/>
      <c r="V715" s="13"/>
      <c r="W715" s="98">
        <f t="shared" si="774"/>
        <v>0</v>
      </c>
      <c r="X715" s="99">
        <f>X5</f>
        <v>0.97</v>
      </c>
      <c r="Y715" s="100"/>
      <c r="Z715" s="110"/>
      <c r="AA715" s="95">
        <f t="shared" si="775"/>
        <v>0</v>
      </c>
      <c r="AB715" s="15"/>
      <c r="AC715" s="24">
        <f t="shared" si="807"/>
        <v>0</v>
      </c>
      <c r="AD715" s="5">
        <v>0</v>
      </c>
      <c r="AE715" s="63"/>
      <c r="AF715" s="15"/>
      <c r="AG715" s="13"/>
      <c r="AH715" s="98">
        <f t="shared" si="776"/>
        <v>0</v>
      </c>
      <c r="AI715" s="99">
        <f>AI5</f>
        <v>0.95499999999999996</v>
      </c>
      <c r="AJ715" s="100"/>
      <c r="AK715" s="110"/>
      <c r="AL715" s="95">
        <f t="shared" si="777"/>
        <v>0</v>
      </c>
      <c r="AM715" s="15"/>
      <c r="AN715" s="24">
        <f t="shared" si="808"/>
        <v>0</v>
      </c>
      <c r="AO715" s="5">
        <v>0</v>
      </c>
      <c r="AP715" s="63"/>
      <c r="AQ715" s="15"/>
      <c r="AR715" s="13"/>
      <c r="AS715" s="98">
        <f t="shared" si="778"/>
        <v>0</v>
      </c>
      <c r="AT715" s="99">
        <f>AT5</f>
        <v>0.96</v>
      </c>
      <c r="AU715" s="100"/>
      <c r="AV715" s="110"/>
      <c r="AW715" s="95">
        <f t="shared" si="779"/>
        <v>0</v>
      </c>
      <c r="AX715" s="15"/>
      <c r="AY715" s="24">
        <f t="shared" si="809"/>
        <v>0</v>
      </c>
      <c r="AZ715" s="5">
        <v>0</v>
      </c>
      <c r="BA715" s="63"/>
      <c r="BB715" s="15"/>
      <c r="BC715" s="13"/>
      <c r="BD715" s="98">
        <f t="shared" si="780"/>
        <v>0</v>
      </c>
      <c r="BE715" s="99">
        <f>BE5</f>
        <v>0.98</v>
      </c>
      <c r="BF715" s="100"/>
      <c r="BG715" s="110"/>
      <c r="BH715" s="95">
        <f t="shared" si="781"/>
        <v>0</v>
      </c>
      <c r="BI715" s="15"/>
      <c r="BJ715" s="24">
        <f t="shared" si="810"/>
        <v>0</v>
      </c>
      <c r="BK715" s="5">
        <v>0</v>
      </c>
      <c r="BL715" s="63"/>
      <c r="BM715" s="15"/>
      <c r="BN715" s="13"/>
      <c r="BO715" s="98">
        <f t="shared" si="782"/>
        <v>0</v>
      </c>
      <c r="BP715" s="99">
        <f>BP5</f>
        <v>0.94499999999999995</v>
      </c>
      <c r="BQ715" s="100"/>
      <c r="BR715" s="110"/>
      <c r="BS715" s="95">
        <f t="shared" si="783"/>
        <v>0</v>
      </c>
      <c r="BT715" s="15"/>
      <c r="BU715" s="24">
        <f t="shared" si="811"/>
        <v>0</v>
      </c>
      <c r="BV715" s="5">
        <v>0</v>
      </c>
      <c r="BW715" s="63"/>
      <c r="BX715" s="15"/>
      <c r="BY715" s="13"/>
      <c r="BZ715" s="98">
        <f t="shared" si="784"/>
        <v>0</v>
      </c>
      <c r="CA715" s="99">
        <f>CA5</f>
        <v>1</v>
      </c>
      <c r="CB715" s="100"/>
      <c r="CC715" s="110"/>
      <c r="CD715" s="95">
        <f t="shared" si="785"/>
        <v>0</v>
      </c>
      <c r="CE715" s="15"/>
      <c r="CF715" s="24">
        <f t="shared" si="812"/>
        <v>0</v>
      </c>
      <c r="CG715" s="5">
        <v>0</v>
      </c>
      <c r="CH715" s="63"/>
      <c r="CI715" s="15"/>
      <c r="CJ715" s="13"/>
      <c r="CK715" s="98">
        <f t="shared" si="786"/>
        <v>0</v>
      </c>
      <c r="CL715" s="99">
        <f>CL5</f>
        <v>1</v>
      </c>
      <c r="CM715" s="100"/>
      <c r="CN715" s="110"/>
      <c r="CO715" s="95">
        <f t="shared" si="787"/>
        <v>0</v>
      </c>
      <c r="CP715" s="15"/>
      <c r="CQ715" s="24">
        <f t="shared" si="813"/>
        <v>0</v>
      </c>
      <c r="CR715" s="5">
        <v>0</v>
      </c>
      <c r="CS715" s="63"/>
      <c r="CT715" s="15"/>
      <c r="CU715" s="13"/>
      <c r="CV715" s="98">
        <f t="shared" si="788"/>
        <v>0</v>
      </c>
      <c r="CW715" s="99">
        <f>CW5</f>
        <v>1</v>
      </c>
      <c r="CX715" s="100"/>
      <c r="CY715" s="110"/>
      <c r="CZ715" s="95">
        <f t="shared" si="789"/>
        <v>0</v>
      </c>
      <c r="DA715" s="15"/>
      <c r="DB715" s="24">
        <f t="shared" si="814"/>
        <v>0</v>
      </c>
      <c r="DC715" s="5">
        <v>0</v>
      </c>
      <c r="DD715" s="63"/>
      <c r="DE715" s="15"/>
      <c r="DF715" s="13"/>
      <c r="DG715" s="98">
        <f t="shared" si="790"/>
        <v>0</v>
      </c>
      <c r="DH715" s="99">
        <f>DH5</f>
        <v>1</v>
      </c>
      <c r="DI715" s="100"/>
      <c r="DJ715" s="110"/>
      <c r="DK715" s="95">
        <f t="shared" si="791"/>
        <v>0</v>
      </c>
      <c r="DL715" s="15"/>
      <c r="DM715" s="24">
        <f t="shared" si="815"/>
        <v>0</v>
      </c>
      <c r="DN715" s="5">
        <v>0</v>
      </c>
      <c r="DO715" s="63"/>
      <c r="DP715" s="15"/>
      <c r="DQ715" s="13"/>
      <c r="DR715" s="98">
        <f t="shared" si="792"/>
        <v>0</v>
      </c>
      <c r="DS715" s="99">
        <f>DS5</f>
        <v>1</v>
      </c>
      <c r="DT715" s="100"/>
      <c r="DU715" s="110"/>
      <c r="DV715" s="95">
        <f t="shared" si="793"/>
        <v>0</v>
      </c>
      <c r="DW715" s="15"/>
      <c r="DX715" s="24">
        <f t="shared" si="816"/>
        <v>0</v>
      </c>
      <c r="DY715" s="5">
        <v>0</v>
      </c>
      <c r="DZ715" s="63"/>
      <c r="EA715" s="15"/>
      <c r="EB715" s="13"/>
      <c r="EC715" s="98">
        <f t="shared" si="794"/>
        <v>0</v>
      </c>
      <c r="ED715" s="99">
        <f>ED5</f>
        <v>1</v>
      </c>
      <c r="EE715" s="100"/>
      <c r="EF715" s="110"/>
      <c r="EG715" s="95">
        <f t="shared" si="795"/>
        <v>0</v>
      </c>
      <c r="EH715" s="15"/>
      <c r="EI715" s="24">
        <f t="shared" si="817"/>
        <v>0</v>
      </c>
      <c r="EJ715" s="5">
        <v>0</v>
      </c>
      <c r="EK715" s="63"/>
      <c r="EL715" s="15"/>
      <c r="EM715" s="13"/>
      <c r="EN715" s="98">
        <f t="shared" si="796"/>
        <v>0</v>
      </c>
      <c r="EO715" s="99">
        <f>EO5</f>
        <v>1</v>
      </c>
      <c r="EP715" s="100"/>
      <c r="EQ715" s="110"/>
      <c r="ER715" s="95">
        <f t="shared" si="797"/>
        <v>0</v>
      </c>
      <c r="ES715" s="15"/>
      <c r="ET715" s="24">
        <f t="shared" si="818"/>
        <v>0</v>
      </c>
      <c r="EU715" s="5">
        <v>0</v>
      </c>
      <c r="EV715" s="63"/>
      <c r="EW715" s="15"/>
      <c r="EX715" s="13"/>
      <c r="EY715" s="98">
        <f t="shared" si="798"/>
        <v>0</v>
      </c>
      <c r="EZ715" s="99">
        <f>EZ5</f>
        <v>1</v>
      </c>
      <c r="FA715" s="100"/>
      <c r="FB715" s="110"/>
      <c r="FC715" s="95">
        <f t="shared" si="799"/>
        <v>0</v>
      </c>
      <c r="FD715" s="15"/>
      <c r="FE715" s="24">
        <f t="shared" si="819"/>
        <v>0</v>
      </c>
      <c r="FF715" s="5">
        <v>0</v>
      </c>
      <c r="FG715" s="63"/>
      <c r="FH715" s="15"/>
      <c r="FI715" s="13"/>
      <c r="FJ715" s="98">
        <f t="shared" si="800"/>
        <v>0</v>
      </c>
      <c r="FK715" s="99">
        <f>FK5</f>
        <v>1</v>
      </c>
      <c r="FL715" s="100"/>
      <c r="FM715" s="110"/>
      <c r="FN715" s="95">
        <f t="shared" si="801"/>
        <v>0</v>
      </c>
      <c r="FO715" s="15"/>
      <c r="FP715" s="24">
        <f t="shared" si="820"/>
        <v>0</v>
      </c>
      <c r="FQ715" s="5">
        <v>0</v>
      </c>
      <c r="FR715" s="8">
        <v>0</v>
      </c>
      <c r="FS715" s="84">
        <f t="shared" si="821"/>
        <v>500</v>
      </c>
      <c r="FT715" s="85">
        <f t="shared" si="822"/>
        <v>500</v>
      </c>
      <c r="FU715" s="85">
        <f t="shared" si="823"/>
        <v>500</v>
      </c>
      <c r="FV715" s="85">
        <f t="shared" si="824"/>
        <v>500</v>
      </c>
      <c r="FW715" s="85">
        <f t="shared" si="825"/>
        <v>500</v>
      </c>
      <c r="FX715" s="85">
        <f t="shared" si="826"/>
        <v>500</v>
      </c>
      <c r="FY715" s="85">
        <f t="shared" si="827"/>
        <v>500</v>
      </c>
      <c r="FZ715" s="85">
        <f t="shared" si="828"/>
        <v>500</v>
      </c>
      <c r="GA715" s="85">
        <f t="shared" si="829"/>
        <v>500</v>
      </c>
      <c r="GB715" s="85">
        <f t="shared" si="830"/>
        <v>500</v>
      </c>
      <c r="GC715" s="85">
        <f t="shared" si="831"/>
        <v>500</v>
      </c>
      <c r="GD715" s="85">
        <f t="shared" si="832"/>
        <v>500</v>
      </c>
      <c r="GE715" s="85">
        <f t="shared" si="833"/>
        <v>500</v>
      </c>
      <c r="GF715" s="85">
        <f t="shared" si="834"/>
        <v>500</v>
      </c>
      <c r="GG715" s="85">
        <f t="shared" si="835"/>
        <v>500</v>
      </c>
      <c r="GH715" s="101">
        <f t="shared" si="802"/>
        <v>0</v>
      </c>
      <c r="GI715" s="102">
        <f t="shared" si="803"/>
        <v>0</v>
      </c>
      <c r="GJ715" s="102">
        <f t="shared" si="804"/>
        <v>0</v>
      </c>
      <c r="GK715" s="79">
        <f>ROW()</f>
        <v>715</v>
      </c>
    </row>
    <row r="716" spans="1:193" s="12" customFormat="1" ht="50.1" customHeight="1">
      <c r="A716" s="17">
        <f>ROW()</f>
        <v>716</v>
      </c>
      <c r="B716" s="32">
        <f t="shared" si="836"/>
        <v>710</v>
      </c>
      <c r="C716" s="33">
        <f t="shared" si="837"/>
        <v>0</v>
      </c>
      <c r="D716" s="31"/>
      <c r="E716" s="390">
        <f t="shared" si="805"/>
        <v>500</v>
      </c>
      <c r="F716" s="107">
        <f t="shared" si="771"/>
        <v>0</v>
      </c>
      <c r="G716" s="3">
        <v>0</v>
      </c>
      <c r="H716" s="4">
        <v>0</v>
      </c>
      <c r="I716" s="63"/>
      <c r="J716" s="15"/>
      <c r="K716" s="13"/>
      <c r="L716" s="98">
        <f t="shared" si="772"/>
        <v>0</v>
      </c>
      <c r="M716" s="99">
        <f>M5</f>
        <v>0.94499999999999995</v>
      </c>
      <c r="N716" s="100"/>
      <c r="O716" s="110"/>
      <c r="P716" s="95">
        <f t="shared" si="773"/>
        <v>0</v>
      </c>
      <c r="Q716" s="15"/>
      <c r="R716" s="24">
        <f t="shared" si="806"/>
        <v>0</v>
      </c>
      <c r="S716" s="25">
        <v>0</v>
      </c>
      <c r="T716" s="63"/>
      <c r="U716" s="15"/>
      <c r="V716" s="13"/>
      <c r="W716" s="98">
        <f t="shared" si="774"/>
        <v>0</v>
      </c>
      <c r="X716" s="99">
        <f>X5</f>
        <v>0.97</v>
      </c>
      <c r="Y716" s="100"/>
      <c r="Z716" s="110"/>
      <c r="AA716" s="95">
        <f t="shared" si="775"/>
        <v>0</v>
      </c>
      <c r="AB716" s="15"/>
      <c r="AC716" s="24">
        <f t="shared" si="807"/>
        <v>0</v>
      </c>
      <c r="AD716" s="5">
        <v>0</v>
      </c>
      <c r="AE716" s="63"/>
      <c r="AF716" s="15"/>
      <c r="AG716" s="13"/>
      <c r="AH716" s="98">
        <f t="shared" si="776"/>
        <v>0</v>
      </c>
      <c r="AI716" s="99">
        <f>AI5</f>
        <v>0.95499999999999996</v>
      </c>
      <c r="AJ716" s="100"/>
      <c r="AK716" s="110"/>
      <c r="AL716" s="95">
        <f t="shared" si="777"/>
        <v>0</v>
      </c>
      <c r="AM716" s="15"/>
      <c r="AN716" s="24">
        <f t="shared" si="808"/>
        <v>0</v>
      </c>
      <c r="AO716" s="5">
        <v>0</v>
      </c>
      <c r="AP716" s="63"/>
      <c r="AQ716" s="15"/>
      <c r="AR716" s="13"/>
      <c r="AS716" s="98">
        <f t="shared" si="778"/>
        <v>0</v>
      </c>
      <c r="AT716" s="99">
        <f>AT5</f>
        <v>0.96</v>
      </c>
      <c r="AU716" s="100"/>
      <c r="AV716" s="110"/>
      <c r="AW716" s="95">
        <f t="shared" si="779"/>
        <v>0</v>
      </c>
      <c r="AX716" s="15"/>
      <c r="AY716" s="24">
        <f t="shared" si="809"/>
        <v>0</v>
      </c>
      <c r="AZ716" s="5">
        <v>0</v>
      </c>
      <c r="BA716" s="63"/>
      <c r="BB716" s="15"/>
      <c r="BC716" s="13"/>
      <c r="BD716" s="98">
        <f t="shared" si="780"/>
        <v>0</v>
      </c>
      <c r="BE716" s="99">
        <f>BE5</f>
        <v>0.98</v>
      </c>
      <c r="BF716" s="100"/>
      <c r="BG716" s="110"/>
      <c r="BH716" s="95">
        <f t="shared" si="781"/>
        <v>0</v>
      </c>
      <c r="BI716" s="15"/>
      <c r="BJ716" s="24">
        <f t="shared" si="810"/>
        <v>0</v>
      </c>
      <c r="BK716" s="5">
        <v>0</v>
      </c>
      <c r="BL716" s="63"/>
      <c r="BM716" s="15"/>
      <c r="BN716" s="13"/>
      <c r="BO716" s="98">
        <f t="shared" si="782"/>
        <v>0</v>
      </c>
      <c r="BP716" s="99">
        <f>BP5</f>
        <v>0.94499999999999995</v>
      </c>
      <c r="BQ716" s="100"/>
      <c r="BR716" s="110"/>
      <c r="BS716" s="95">
        <f t="shared" si="783"/>
        <v>0</v>
      </c>
      <c r="BT716" s="15"/>
      <c r="BU716" s="24">
        <f t="shared" si="811"/>
        <v>0</v>
      </c>
      <c r="BV716" s="5">
        <v>0</v>
      </c>
      <c r="BW716" s="63"/>
      <c r="BX716" s="15"/>
      <c r="BY716" s="13"/>
      <c r="BZ716" s="98">
        <f t="shared" si="784"/>
        <v>0</v>
      </c>
      <c r="CA716" s="99">
        <f>CA5</f>
        <v>1</v>
      </c>
      <c r="CB716" s="100"/>
      <c r="CC716" s="110"/>
      <c r="CD716" s="95">
        <f t="shared" si="785"/>
        <v>0</v>
      </c>
      <c r="CE716" s="15"/>
      <c r="CF716" s="24">
        <f t="shared" si="812"/>
        <v>0</v>
      </c>
      <c r="CG716" s="5">
        <v>0</v>
      </c>
      <c r="CH716" s="63"/>
      <c r="CI716" s="15"/>
      <c r="CJ716" s="13"/>
      <c r="CK716" s="98">
        <f t="shared" si="786"/>
        <v>0</v>
      </c>
      <c r="CL716" s="99">
        <f>CL5</f>
        <v>1</v>
      </c>
      <c r="CM716" s="100"/>
      <c r="CN716" s="110"/>
      <c r="CO716" s="95">
        <f t="shared" si="787"/>
        <v>0</v>
      </c>
      <c r="CP716" s="15"/>
      <c r="CQ716" s="24">
        <f t="shared" si="813"/>
        <v>0</v>
      </c>
      <c r="CR716" s="5">
        <v>0</v>
      </c>
      <c r="CS716" s="63"/>
      <c r="CT716" s="15"/>
      <c r="CU716" s="13"/>
      <c r="CV716" s="98">
        <f t="shared" si="788"/>
        <v>0</v>
      </c>
      <c r="CW716" s="99">
        <f>CW5</f>
        <v>1</v>
      </c>
      <c r="CX716" s="100"/>
      <c r="CY716" s="110"/>
      <c r="CZ716" s="95">
        <f t="shared" si="789"/>
        <v>0</v>
      </c>
      <c r="DA716" s="15"/>
      <c r="DB716" s="24">
        <f t="shared" si="814"/>
        <v>0</v>
      </c>
      <c r="DC716" s="5">
        <v>0</v>
      </c>
      <c r="DD716" s="63"/>
      <c r="DE716" s="15"/>
      <c r="DF716" s="13"/>
      <c r="DG716" s="98">
        <f t="shared" si="790"/>
        <v>0</v>
      </c>
      <c r="DH716" s="99">
        <f>DH5</f>
        <v>1</v>
      </c>
      <c r="DI716" s="100"/>
      <c r="DJ716" s="110"/>
      <c r="DK716" s="95">
        <f t="shared" si="791"/>
        <v>0</v>
      </c>
      <c r="DL716" s="15"/>
      <c r="DM716" s="24">
        <f t="shared" si="815"/>
        <v>0</v>
      </c>
      <c r="DN716" s="5">
        <v>0</v>
      </c>
      <c r="DO716" s="63"/>
      <c r="DP716" s="15"/>
      <c r="DQ716" s="13"/>
      <c r="DR716" s="98">
        <f t="shared" si="792"/>
        <v>0</v>
      </c>
      <c r="DS716" s="99">
        <f>DS5</f>
        <v>1</v>
      </c>
      <c r="DT716" s="100"/>
      <c r="DU716" s="110"/>
      <c r="DV716" s="95">
        <f t="shared" si="793"/>
        <v>0</v>
      </c>
      <c r="DW716" s="15"/>
      <c r="DX716" s="24">
        <f t="shared" si="816"/>
        <v>0</v>
      </c>
      <c r="DY716" s="5">
        <v>0</v>
      </c>
      <c r="DZ716" s="63"/>
      <c r="EA716" s="15"/>
      <c r="EB716" s="13"/>
      <c r="EC716" s="98">
        <f t="shared" si="794"/>
        <v>0</v>
      </c>
      <c r="ED716" s="99">
        <f>ED5</f>
        <v>1</v>
      </c>
      <c r="EE716" s="100"/>
      <c r="EF716" s="110"/>
      <c r="EG716" s="95">
        <f t="shared" si="795"/>
        <v>0</v>
      </c>
      <c r="EH716" s="15"/>
      <c r="EI716" s="24">
        <f t="shared" si="817"/>
        <v>0</v>
      </c>
      <c r="EJ716" s="5">
        <v>0</v>
      </c>
      <c r="EK716" s="63"/>
      <c r="EL716" s="15"/>
      <c r="EM716" s="13"/>
      <c r="EN716" s="98">
        <f t="shared" si="796"/>
        <v>0</v>
      </c>
      <c r="EO716" s="99">
        <f>EO5</f>
        <v>1</v>
      </c>
      <c r="EP716" s="100"/>
      <c r="EQ716" s="110"/>
      <c r="ER716" s="95">
        <f t="shared" si="797"/>
        <v>0</v>
      </c>
      <c r="ES716" s="15"/>
      <c r="ET716" s="24">
        <f t="shared" si="818"/>
        <v>0</v>
      </c>
      <c r="EU716" s="5">
        <v>0</v>
      </c>
      <c r="EV716" s="63"/>
      <c r="EW716" s="15"/>
      <c r="EX716" s="13"/>
      <c r="EY716" s="98">
        <f t="shared" si="798"/>
        <v>0</v>
      </c>
      <c r="EZ716" s="99">
        <f>EZ5</f>
        <v>1</v>
      </c>
      <c r="FA716" s="100"/>
      <c r="FB716" s="110"/>
      <c r="FC716" s="95">
        <f t="shared" si="799"/>
        <v>0</v>
      </c>
      <c r="FD716" s="15"/>
      <c r="FE716" s="24">
        <f t="shared" si="819"/>
        <v>0</v>
      </c>
      <c r="FF716" s="5">
        <v>0</v>
      </c>
      <c r="FG716" s="63"/>
      <c r="FH716" s="15"/>
      <c r="FI716" s="13"/>
      <c r="FJ716" s="98">
        <f t="shared" si="800"/>
        <v>0</v>
      </c>
      <c r="FK716" s="99">
        <f>FK5</f>
        <v>1</v>
      </c>
      <c r="FL716" s="100"/>
      <c r="FM716" s="110"/>
      <c r="FN716" s="95">
        <f t="shared" si="801"/>
        <v>0</v>
      </c>
      <c r="FO716" s="15"/>
      <c r="FP716" s="24">
        <f t="shared" si="820"/>
        <v>0</v>
      </c>
      <c r="FQ716" s="5">
        <v>0</v>
      </c>
      <c r="FR716" s="8">
        <v>0</v>
      </c>
      <c r="FS716" s="84">
        <f t="shared" si="821"/>
        <v>500</v>
      </c>
      <c r="FT716" s="85">
        <f t="shared" si="822"/>
        <v>500</v>
      </c>
      <c r="FU716" s="85">
        <f t="shared" si="823"/>
        <v>500</v>
      </c>
      <c r="FV716" s="85">
        <f t="shared" si="824"/>
        <v>500</v>
      </c>
      <c r="FW716" s="85">
        <f t="shared" si="825"/>
        <v>500</v>
      </c>
      <c r="FX716" s="85">
        <f t="shared" si="826"/>
        <v>500</v>
      </c>
      <c r="FY716" s="85">
        <f t="shared" si="827"/>
        <v>500</v>
      </c>
      <c r="FZ716" s="85">
        <f t="shared" si="828"/>
        <v>500</v>
      </c>
      <c r="GA716" s="85">
        <f t="shared" si="829"/>
        <v>500</v>
      </c>
      <c r="GB716" s="85">
        <f t="shared" si="830"/>
        <v>500</v>
      </c>
      <c r="GC716" s="85">
        <f t="shared" si="831"/>
        <v>500</v>
      </c>
      <c r="GD716" s="85">
        <f t="shared" si="832"/>
        <v>500</v>
      </c>
      <c r="GE716" s="85">
        <f t="shared" si="833"/>
        <v>500</v>
      </c>
      <c r="GF716" s="85">
        <f t="shared" si="834"/>
        <v>500</v>
      </c>
      <c r="GG716" s="85">
        <f t="shared" si="835"/>
        <v>500</v>
      </c>
      <c r="GH716" s="101">
        <f t="shared" si="802"/>
        <v>0</v>
      </c>
      <c r="GI716" s="102">
        <f t="shared" si="803"/>
        <v>0</v>
      </c>
      <c r="GJ716" s="102">
        <f t="shared" si="804"/>
        <v>0</v>
      </c>
      <c r="GK716" s="79">
        <f>ROW()</f>
        <v>716</v>
      </c>
    </row>
    <row r="717" spans="1:193" s="12" customFormat="1" ht="50.1" customHeight="1">
      <c r="A717" s="17">
        <f>ROW()</f>
        <v>717</v>
      </c>
      <c r="B717" s="32">
        <f t="shared" si="836"/>
        <v>711</v>
      </c>
      <c r="C717" s="33">
        <f t="shared" si="837"/>
        <v>0</v>
      </c>
      <c r="D717" s="31"/>
      <c r="E717" s="390">
        <f t="shared" si="805"/>
        <v>500</v>
      </c>
      <c r="F717" s="107">
        <f t="shared" si="771"/>
        <v>0</v>
      </c>
      <c r="G717" s="3">
        <v>0</v>
      </c>
      <c r="H717" s="4">
        <v>0</v>
      </c>
      <c r="I717" s="63"/>
      <c r="J717" s="15"/>
      <c r="K717" s="13"/>
      <c r="L717" s="98">
        <f t="shared" si="772"/>
        <v>0</v>
      </c>
      <c r="M717" s="99">
        <f>M5</f>
        <v>0.94499999999999995</v>
      </c>
      <c r="N717" s="100"/>
      <c r="O717" s="110"/>
      <c r="P717" s="95">
        <f t="shared" si="773"/>
        <v>0</v>
      </c>
      <c r="Q717" s="15"/>
      <c r="R717" s="24">
        <f t="shared" si="806"/>
        <v>0</v>
      </c>
      <c r="S717" s="25">
        <v>0</v>
      </c>
      <c r="T717" s="63"/>
      <c r="U717" s="15"/>
      <c r="V717" s="13"/>
      <c r="W717" s="98">
        <f t="shared" si="774"/>
        <v>0</v>
      </c>
      <c r="X717" s="99">
        <f>X5</f>
        <v>0.97</v>
      </c>
      <c r="Y717" s="100"/>
      <c r="Z717" s="110"/>
      <c r="AA717" s="95">
        <f t="shared" si="775"/>
        <v>0</v>
      </c>
      <c r="AB717" s="15"/>
      <c r="AC717" s="24">
        <f t="shared" si="807"/>
        <v>0</v>
      </c>
      <c r="AD717" s="5">
        <v>0</v>
      </c>
      <c r="AE717" s="63"/>
      <c r="AF717" s="15"/>
      <c r="AG717" s="13"/>
      <c r="AH717" s="98">
        <f t="shared" si="776"/>
        <v>0</v>
      </c>
      <c r="AI717" s="99">
        <f>AI5</f>
        <v>0.95499999999999996</v>
      </c>
      <c r="AJ717" s="100"/>
      <c r="AK717" s="110"/>
      <c r="AL717" s="95">
        <f t="shared" si="777"/>
        <v>0</v>
      </c>
      <c r="AM717" s="15"/>
      <c r="AN717" s="24">
        <f t="shared" si="808"/>
        <v>0</v>
      </c>
      <c r="AO717" s="5">
        <v>0</v>
      </c>
      <c r="AP717" s="63"/>
      <c r="AQ717" s="15"/>
      <c r="AR717" s="13"/>
      <c r="AS717" s="98">
        <f t="shared" si="778"/>
        <v>0</v>
      </c>
      <c r="AT717" s="99">
        <f>AT5</f>
        <v>0.96</v>
      </c>
      <c r="AU717" s="100"/>
      <c r="AV717" s="110"/>
      <c r="AW717" s="95">
        <f t="shared" si="779"/>
        <v>0</v>
      </c>
      <c r="AX717" s="15"/>
      <c r="AY717" s="24">
        <f t="shared" si="809"/>
        <v>0</v>
      </c>
      <c r="AZ717" s="5">
        <v>0</v>
      </c>
      <c r="BA717" s="63"/>
      <c r="BB717" s="15"/>
      <c r="BC717" s="13"/>
      <c r="BD717" s="98">
        <f t="shared" si="780"/>
        <v>0</v>
      </c>
      <c r="BE717" s="99">
        <f>BE5</f>
        <v>0.98</v>
      </c>
      <c r="BF717" s="100"/>
      <c r="BG717" s="110"/>
      <c r="BH717" s="95">
        <f t="shared" si="781"/>
        <v>0</v>
      </c>
      <c r="BI717" s="15"/>
      <c r="BJ717" s="24">
        <f t="shared" si="810"/>
        <v>0</v>
      </c>
      <c r="BK717" s="5">
        <v>0</v>
      </c>
      <c r="BL717" s="63"/>
      <c r="BM717" s="15"/>
      <c r="BN717" s="13"/>
      <c r="BO717" s="98">
        <f t="shared" si="782"/>
        <v>0</v>
      </c>
      <c r="BP717" s="99">
        <f>BP5</f>
        <v>0.94499999999999995</v>
      </c>
      <c r="BQ717" s="100"/>
      <c r="BR717" s="110"/>
      <c r="BS717" s="95">
        <f t="shared" si="783"/>
        <v>0</v>
      </c>
      <c r="BT717" s="15"/>
      <c r="BU717" s="24">
        <f t="shared" si="811"/>
        <v>0</v>
      </c>
      <c r="BV717" s="5">
        <v>0</v>
      </c>
      <c r="BW717" s="63"/>
      <c r="BX717" s="15"/>
      <c r="BY717" s="13"/>
      <c r="BZ717" s="98">
        <f t="shared" si="784"/>
        <v>0</v>
      </c>
      <c r="CA717" s="99">
        <f>CA5</f>
        <v>1</v>
      </c>
      <c r="CB717" s="100"/>
      <c r="CC717" s="110"/>
      <c r="CD717" s="95">
        <f t="shared" si="785"/>
        <v>0</v>
      </c>
      <c r="CE717" s="15"/>
      <c r="CF717" s="24">
        <f t="shared" si="812"/>
        <v>0</v>
      </c>
      <c r="CG717" s="5">
        <v>0</v>
      </c>
      <c r="CH717" s="63"/>
      <c r="CI717" s="15"/>
      <c r="CJ717" s="13"/>
      <c r="CK717" s="98">
        <f t="shared" si="786"/>
        <v>0</v>
      </c>
      <c r="CL717" s="99">
        <f>CL5</f>
        <v>1</v>
      </c>
      <c r="CM717" s="100"/>
      <c r="CN717" s="110"/>
      <c r="CO717" s="95">
        <f t="shared" si="787"/>
        <v>0</v>
      </c>
      <c r="CP717" s="15"/>
      <c r="CQ717" s="24">
        <f t="shared" si="813"/>
        <v>0</v>
      </c>
      <c r="CR717" s="5">
        <v>0</v>
      </c>
      <c r="CS717" s="63"/>
      <c r="CT717" s="15"/>
      <c r="CU717" s="13"/>
      <c r="CV717" s="98">
        <f t="shared" si="788"/>
        <v>0</v>
      </c>
      <c r="CW717" s="99">
        <f>CW5</f>
        <v>1</v>
      </c>
      <c r="CX717" s="100"/>
      <c r="CY717" s="110"/>
      <c r="CZ717" s="95">
        <f t="shared" si="789"/>
        <v>0</v>
      </c>
      <c r="DA717" s="15"/>
      <c r="DB717" s="24">
        <f t="shared" si="814"/>
        <v>0</v>
      </c>
      <c r="DC717" s="5">
        <v>0</v>
      </c>
      <c r="DD717" s="63"/>
      <c r="DE717" s="15"/>
      <c r="DF717" s="13"/>
      <c r="DG717" s="98">
        <f t="shared" si="790"/>
        <v>0</v>
      </c>
      <c r="DH717" s="99">
        <f>DH5</f>
        <v>1</v>
      </c>
      <c r="DI717" s="100"/>
      <c r="DJ717" s="110"/>
      <c r="DK717" s="95">
        <f t="shared" si="791"/>
        <v>0</v>
      </c>
      <c r="DL717" s="15"/>
      <c r="DM717" s="24">
        <f t="shared" si="815"/>
        <v>0</v>
      </c>
      <c r="DN717" s="5">
        <v>0</v>
      </c>
      <c r="DO717" s="63"/>
      <c r="DP717" s="15"/>
      <c r="DQ717" s="13"/>
      <c r="DR717" s="98">
        <f t="shared" si="792"/>
        <v>0</v>
      </c>
      <c r="DS717" s="99">
        <f>DS5</f>
        <v>1</v>
      </c>
      <c r="DT717" s="100"/>
      <c r="DU717" s="110"/>
      <c r="DV717" s="95">
        <f t="shared" si="793"/>
        <v>0</v>
      </c>
      <c r="DW717" s="15"/>
      <c r="DX717" s="24">
        <f t="shared" si="816"/>
        <v>0</v>
      </c>
      <c r="DY717" s="5">
        <v>0</v>
      </c>
      <c r="DZ717" s="63"/>
      <c r="EA717" s="15"/>
      <c r="EB717" s="13"/>
      <c r="EC717" s="98">
        <f t="shared" si="794"/>
        <v>0</v>
      </c>
      <c r="ED717" s="99">
        <f>ED5</f>
        <v>1</v>
      </c>
      <c r="EE717" s="100"/>
      <c r="EF717" s="110"/>
      <c r="EG717" s="95">
        <f t="shared" si="795"/>
        <v>0</v>
      </c>
      <c r="EH717" s="15"/>
      <c r="EI717" s="24">
        <f t="shared" si="817"/>
        <v>0</v>
      </c>
      <c r="EJ717" s="5">
        <v>0</v>
      </c>
      <c r="EK717" s="63"/>
      <c r="EL717" s="15"/>
      <c r="EM717" s="13"/>
      <c r="EN717" s="98">
        <f t="shared" si="796"/>
        <v>0</v>
      </c>
      <c r="EO717" s="99">
        <f>EO5</f>
        <v>1</v>
      </c>
      <c r="EP717" s="100"/>
      <c r="EQ717" s="110"/>
      <c r="ER717" s="95">
        <f t="shared" si="797"/>
        <v>0</v>
      </c>
      <c r="ES717" s="15"/>
      <c r="ET717" s="24">
        <f t="shared" si="818"/>
        <v>0</v>
      </c>
      <c r="EU717" s="5">
        <v>0</v>
      </c>
      <c r="EV717" s="63"/>
      <c r="EW717" s="15"/>
      <c r="EX717" s="13"/>
      <c r="EY717" s="98">
        <f t="shared" si="798"/>
        <v>0</v>
      </c>
      <c r="EZ717" s="99">
        <f>EZ5</f>
        <v>1</v>
      </c>
      <c r="FA717" s="100"/>
      <c r="FB717" s="110"/>
      <c r="FC717" s="95">
        <f t="shared" si="799"/>
        <v>0</v>
      </c>
      <c r="FD717" s="15"/>
      <c r="FE717" s="24">
        <f t="shared" si="819"/>
        <v>0</v>
      </c>
      <c r="FF717" s="5">
        <v>0</v>
      </c>
      <c r="FG717" s="63"/>
      <c r="FH717" s="15"/>
      <c r="FI717" s="13"/>
      <c r="FJ717" s="98">
        <f t="shared" si="800"/>
        <v>0</v>
      </c>
      <c r="FK717" s="99">
        <f>FK5</f>
        <v>1</v>
      </c>
      <c r="FL717" s="100"/>
      <c r="FM717" s="110"/>
      <c r="FN717" s="95">
        <f t="shared" si="801"/>
        <v>0</v>
      </c>
      <c r="FO717" s="15"/>
      <c r="FP717" s="24">
        <f t="shared" si="820"/>
        <v>0</v>
      </c>
      <c r="FQ717" s="5">
        <v>0</v>
      </c>
      <c r="FR717" s="8">
        <v>0</v>
      </c>
      <c r="FS717" s="84">
        <f t="shared" si="821"/>
        <v>500</v>
      </c>
      <c r="FT717" s="85">
        <f t="shared" si="822"/>
        <v>500</v>
      </c>
      <c r="FU717" s="85">
        <f t="shared" si="823"/>
        <v>500</v>
      </c>
      <c r="FV717" s="85">
        <f t="shared" si="824"/>
        <v>500</v>
      </c>
      <c r="FW717" s="85">
        <f t="shared" si="825"/>
        <v>500</v>
      </c>
      <c r="FX717" s="85">
        <f t="shared" si="826"/>
        <v>500</v>
      </c>
      <c r="FY717" s="85">
        <f t="shared" si="827"/>
        <v>500</v>
      </c>
      <c r="FZ717" s="85">
        <f t="shared" si="828"/>
        <v>500</v>
      </c>
      <c r="GA717" s="85">
        <f t="shared" si="829"/>
        <v>500</v>
      </c>
      <c r="GB717" s="85">
        <f t="shared" si="830"/>
        <v>500</v>
      </c>
      <c r="GC717" s="85">
        <f t="shared" si="831"/>
        <v>500</v>
      </c>
      <c r="GD717" s="85">
        <f t="shared" si="832"/>
        <v>500</v>
      </c>
      <c r="GE717" s="85">
        <f t="shared" si="833"/>
        <v>500</v>
      </c>
      <c r="GF717" s="85">
        <f t="shared" si="834"/>
        <v>500</v>
      </c>
      <c r="GG717" s="85">
        <f t="shared" si="835"/>
        <v>500</v>
      </c>
      <c r="GH717" s="101">
        <f t="shared" si="802"/>
        <v>0</v>
      </c>
      <c r="GI717" s="102">
        <f t="shared" si="803"/>
        <v>0</v>
      </c>
      <c r="GJ717" s="102">
        <f t="shared" si="804"/>
        <v>0</v>
      </c>
      <c r="GK717" s="79">
        <f>ROW()</f>
        <v>717</v>
      </c>
    </row>
    <row r="718" spans="1:193" s="12" customFormat="1" ht="50.1" customHeight="1">
      <c r="A718" s="17">
        <f>ROW()</f>
        <v>718</v>
      </c>
      <c r="B718" s="32">
        <f t="shared" si="836"/>
        <v>712</v>
      </c>
      <c r="C718" s="33">
        <f t="shared" si="837"/>
        <v>0</v>
      </c>
      <c r="D718" s="31"/>
      <c r="E718" s="390">
        <f t="shared" si="805"/>
        <v>500</v>
      </c>
      <c r="F718" s="107">
        <f t="shared" si="771"/>
        <v>0</v>
      </c>
      <c r="G718" s="3">
        <v>0</v>
      </c>
      <c r="H718" s="4">
        <v>0</v>
      </c>
      <c r="I718" s="63"/>
      <c r="J718" s="15"/>
      <c r="K718" s="13"/>
      <c r="L718" s="98">
        <f t="shared" si="772"/>
        <v>0</v>
      </c>
      <c r="M718" s="99">
        <f>M5</f>
        <v>0.94499999999999995</v>
      </c>
      <c r="N718" s="100"/>
      <c r="O718" s="110"/>
      <c r="P718" s="95">
        <f t="shared" si="773"/>
        <v>0</v>
      </c>
      <c r="Q718" s="15"/>
      <c r="R718" s="24">
        <f t="shared" si="806"/>
        <v>0</v>
      </c>
      <c r="S718" s="25">
        <v>0</v>
      </c>
      <c r="T718" s="63"/>
      <c r="U718" s="15"/>
      <c r="V718" s="13"/>
      <c r="W718" s="98">
        <f t="shared" si="774"/>
        <v>0</v>
      </c>
      <c r="X718" s="99">
        <f>X5</f>
        <v>0.97</v>
      </c>
      <c r="Y718" s="100"/>
      <c r="Z718" s="110"/>
      <c r="AA718" s="95">
        <f t="shared" si="775"/>
        <v>0</v>
      </c>
      <c r="AB718" s="15"/>
      <c r="AC718" s="24">
        <f t="shared" si="807"/>
        <v>0</v>
      </c>
      <c r="AD718" s="5">
        <v>0</v>
      </c>
      <c r="AE718" s="63"/>
      <c r="AF718" s="15"/>
      <c r="AG718" s="13"/>
      <c r="AH718" s="98">
        <f t="shared" si="776"/>
        <v>0</v>
      </c>
      <c r="AI718" s="99">
        <f>AI5</f>
        <v>0.95499999999999996</v>
      </c>
      <c r="AJ718" s="100"/>
      <c r="AK718" s="110"/>
      <c r="AL718" s="95">
        <f t="shared" si="777"/>
        <v>0</v>
      </c>
      <c r="AM718" s="15"/>
      <c r="AN718" s="24">
        <f t="shared" si="808"/>
        <v>0</v>
      </c>
      <c r="AO718" s="5">
        <v>0</v>
      </c>
      <c r="AP718" s="63"/>
      <c r="AQ718" s="15"/>
      <c r="AR718" s="13"/>
      <c r="AS718" s="98">
        <f t="shared" si="778"/>
        <v>0</v>
      </c>
      <c r="AT718" s="99">
        <f>AT5</f>
        <v>0.96</v>
      </c>
      <c r="AU718" s="100"/>
      <c r="AV718" s="110"/>
      <c r="AW718" s="95">
        <f t="shared" si="779"/>
        <v>0</v>
      </c>
      <c r="AX718" s="15"/>
      <c r="AY718" s="24">
        <f t="shared" si="809"/>
        <v>0</v>
      </c>
      <c r="AZ718" s="5">
        <v>0</v>
      </c>
      <c r="BA718" s="63"/>
      <c r="BB718" s="15"/>
      <c r="BC718" s="13"/>
      <c r="BD718" s="98">
        <f t="shared" si="780"/>
        <v>0</v>
      </c>
      <c r="BE718" s="99">
        <f>BE5</f>
        <v>0.98</v>
      </c>
      <c r="BF718" s="100"/>
      <c r="BG718" s="110"/>
      <c r="BH718" s="95">
        <f t="shared" si="781"/>
        <v>0</v>
      </c>
      <c r="BI718" s="15"/>
      <c r="BJ718" s="24">
        <f t="shared" si="810"/>
        <v>0</v>
      </c>
      <c r="BK718" s="5">
        <v>0</v>
      </c>
      <c r="BL718" s="63"/>
      <c r="BM718" s="15"/>
      <c r="BN718" s="13"/>
      <c r="BO718" s="98">
        <f t="shared" si="782"/>
        <v>0</v>
      </c>
      <c r="BP718" s="99">
        <f>BP5</f>
        <v>0.94499999999999995</v>
      </c>
      <c r="BQ718" s="100"/>
      <c r="BR718" s="110"/>
      <c r="BS718" s="95">
        <f t="shared" si="783"/>
        <v>0</v>
      </c>
      <c r="BT718" s="15"/>
      <c r="BU718" s="24">
        <f t="shared" si="811"/>
        <v>0</v>
      </c>
      <c r="BV718" s="5">
        <v>0</v>
      </c>
      <c r="BW718" s="63"/>
      <c r="BX718" s="15"/>
      <c r="BY718" s="13"/>
      <c r="BZ718" s="98">
        <f t="shared" si="784"/>
        <v>0</v>
      </c>
      <c r="CA718" s="99">
        <f>CA5</f>
        <v>1</v>
      </c>
      <c r="CB718" s="100"/>
      <c r="CC718" s="110"/>
      <c r="CD718" s="95">
        <f t="shared" si="785"/>
        <v>0</v>
      </c>
      <c r="CE718" s="15"/>
      <c r="CF718" s="24">
        <f t="shared" si="812"/>
        <v>0</v>
      </c>
      <c r="CG718" s="5">
        <v>0</v>
      </c>
      <c r="CH718" s="63"/>
      <c r="CI718" s="15"/>
      <c r="CJ718" s="13"/>
      <c r="CK718" s="98">
        <f t="shared" si="786"/>
        <v>0</v>
      </c>
      <c r="CL718" s="99">
        <f>CL5</f>
        <v>1</v>
      </c>
      <c r="CM718" s="100"/>
      <c r="CN718" s="110"/>
      <c r="CO718" s="95">
        <f t="shared" si="787"/>
        <v>0</v>
      </c>
      <c r="CP718" s="15"/>
      <c r="CQ718" s="24">
        <f t="shared" si="813"/>
        <v>0</v>
      </c>
      <c r="CR718" s="5">
        <v>0</v>
      </c>
      <c r="CS718" s="63"/>
      <c r="CT718" s="15"/>
      <c r="CU718" s="13"/>
      <c r="CV718" s="98">
        <f t="shared" si="788"/>
        <v>0</v>
      </c>
      <c r="CW718" s="99">
        <f>CW5</f>
        <v>1</v>
      </c>
      <c r="CX718" s="100"/>
      <c r="CY718" s="110"/>
      <c r="CZ718" s="95">
        <f t="shared" si="789"/>
        <v>0</v>
      </c>
      <c r="DA718" s="15"/>
      <c r="DB718" s="24">
        <f t="shared" si="814"/>
        <v>0</v>
      </c>
      <c r="DC718" s="5">
        <v>0</v>
      </c>
      <c r="DD718" s="63"/>
      <c r="DE718" s="15"/>
      <c r="DF718" s="13"/>
      <c r="DG718" s="98">
        <f t="shared" si="790"/>
        <v>0</v>
      </c>
      <c r="DH718" s="99">
        <f>DH5</f>
        <v>1</v>
      </c>
      <c r="DI718" s="100"/>
      <c r="DJ718" s="110"/>
      <c r="DK718" s="95">
        <f t="shared" si="791"/>
        <v>0</v>
      </c>
      <c r="DL718" s="15"/>
      <c r="DM718" s="24">
        <f t="shared" si="815"/>
        <v>0</v>
      </c>
      <c r="DN718" s="5">
        <v>0</v>
      </c>
      <c r="DO718" s="63"/>
      <c r="DP718" s="15"/>
      <c r="DQ718" s="13"/>
      <c r="DR718" s="98">
        <f t="shared" si="792"/>
        <v>0</v>
      </c>
      <c r="DS718" s="99">
        <f>DS5</f>
        <v>1</v>
      </c>
      <c r="DT718" s="100"/>
      <c r="DU718" s="110"/>
      <c r="DV718" s="95">
        <f t="shared" si="793"/>
        <v>0</v>
      </c>
      <c r="DW718" s="15"/>
      <c r="DX718" s="24">
        <f t="shared" si="816"/>
        <v>0</v>
      </c>
      <c r="DY718" s="5">
        <v>0</v>
      </c>
      <c r="DZ718" s="63"/>
      <c r="EA718" s="15"/>
      <c r="EB718" s="13"/>
      <c r="EC718" s="98">
        <f t="shared" si="794"/>
        <v>0</v>
      </c>
      <c r="ED718" s="99">
        <f>ED5</f>
        <v>1</v>
      </c>
      <c r="EE718" s="100"/>
      <c r="EF718" s="110"/>
      <c r="EG718" s="95">
        <f t="shared" si="795"/>
        <v>0</v>
      </c>
      <c r="EH718" s="15"/>
      <c r="EI718" s="24">
        <f t="shared" si="817"/>
        <v>0</v>
      </c>
      <c r="EJ718" s="5">
        <v>0</v>
      </c>
      <c r="EK718" s="63"/>
      <c r="EL718" s="15"/>
      <c r="EM718" s="13"/>
      <c r="EN718" s="98">
        <f t="shared" si="796"/>
        <v>0</v>
      </c>
      <c r="EO718" s="99">
        <f>EO5</f>
        <v>1</v>
      </c>
      <c r="EP718" s="100"/>
      <c r="EQ718" s="110"/>
      <c r="ER718" s="95">
        <f t="shared" si="797"/>
        <v>0</v>
      </c>
      <c r="ES718" s="15"/>
      <c r="ET718" s="24">
        <f t="shared" si="818"/>
        <v>0</v>
      </c>
      <c r="EU718" s="5">
        <v>0</v>
      </c>
      <c r="EV718" s="63"/>
      <c r="EW718" s="15"/>
      <c r="EX718" s="13"/>
      <c r="EY718" s="98">
        <f t="shared" si="798"/>
        <v>0</v>
      </c>
      <c r="EZ718" s="99">
        <f>EZ5</f>
        <v>1</v>
      </c>
      <c r="FA718" s="100"/>
      <c r="FB718" s="110"/>
      <c r="FC718" s="95">
        <f t="shared" si="799"/>
        <v>0</v>
      </c>
      <c r="FD718" s="15"/>
      <c r="FE718" s="24">
        <f t="shared" si="819"/>
        <v>0</v>
      </c>
      <c r="FF718" s="5">
        <v>0</v>
      </c>
      <c r="FG718" s="63"/>
      <c r="FH718" s="15"/>
      <c r="FI718" s="13"/>
      <c r="FJ718" s="98">
        <f t="shared" si="800"/>
        <v>0</v>
      </c>
      <c r="FK718" s="99">
        <f>FK5</f>
        <v>1</v>
      </c>
      <c r="FL718" s="100"/>
      <c r="FM718" s="110"/>
      <c r="FN718" s="95">
        <f t="shared" si="801"/>
        <v>0</v>
      </c>
      <c r="FO718" s="15"/>
      <c r="FP718" s="24">
        <f t="shared" si="820"/>
        <v>0</v>
      </c>
      <c r="FQ718" s="5">
        <v>0</v>
      </c>
      <c r="FR718" s="8">
        <v>0</v>
      </c>
      <c r="FS718" s="84">
        <f t="shared" si="821"/>
        <v>500</v>
      </c>
      <c r="FT718" s="85">
        <f t="shared" si="822"/>
        <v>500</v>
      </c>
      <c r="FU718" s="85">
        <f t="shared" si="823"/>
        <v>500</v>
      </c>
      <c r="FV718" s="85">
        <f t="shared" si="824"/>
        <v>500</v>
      </c>
      <c r="FW718" s="85">
        <f t="shared" si="825"/>
        <v>500</v>
      </c>
      <c r="FX718" s="85">
        <f t="shared" si="826"/>
        <v>500</v>
      </c>
      <c r="FY718" s="85">
        <f t="shared" si="827"/>
        <v>500</v>
      </c>
      <c r="FZ718" s="85">
        <f t="shared" si="828"/>
        <v>500</v>
      </c>
      <c r="GA718" s="85">
        <f t="shared" si="829"/>
        <v>500</v>
      </c>
      <c r="GB718" s="85">
        <f t="shared" si="830"/>
        <v>500</v>
      </c>
      <c r="GC718" s="85">
        <f t="shared" si="831"/>
        <v>500</v>
      </c>
      <c r="GD718" s="85">
        <f t="shared" si="832"/>
        <v>500</v>
      </c>
      <c r="GE718" s="85">
        <f t="shared" si="833"/>
        <v>500</v>
      </c>
      <c r="GF718" s="85">
        <f t="shared" si="834"/>
        <v>500</v>
      </c>
      <c r="GG718" s="85">
        <f t="shared" si="835"/>
        <v>500</v>
      </c>
      <c r="GH718" s="101">
        <f t="shared" si="802"/>
        <v>0</v>
      </c>
      <c r="GI718" s="102">
        <f t="shared" si="803"/>
        <v>0</v>
      </c>
      <c r="GJ718" s="102">
        <f t="shared" si="804"/>
        <v>0</v>
      </c>
      <c r="GK718" s="79">
        <f>ROW()</f>
        <v>718</v>
      </c>
    </row>
    <row r="719" spans="1:193" s="12" customFormat="1" ht="50.1" customHeight="1">
      <c r="A719" s="17">
        <f>ROW()</f>
        <v>719</v>
      </c>
      <c r="B719" s="32">
        <f t="shared" si="836"/>
        <v>713</v>
      </c>
      <c r="C719" s="33">
        <f t="shared" si="837"/>
        <v>0</v>
      </c>
      <c r="D719" s="31"/>
      <c r="E719" s="390">
        <f t="shared" si="805"/>
        <v>500</v>
      </c>
      <c r="F719" s="107">
        <f t="shared" si="771"/>
        <v>0</v>
      </c>
      <c r="G719" s="3">
        <v>0</v>
      </c>
      <c r="H719" s="4">
        <v>0</v>
      </c>
      <c r="I719" s="63"/>
      <c r="J719" s="15"/>
      <c r="K719" s="13"/>
      <c r="L719" s="98">
        <f t="shared" si="772"/>
        <v>0</v>
      </c>
      <c r="M719" s="99">
        <f>M5</f>
        <v>0.94499999999999995</v>
      </c>
      <c r="N719" s="100"/>
      <c r="O719" s="110"/>
      <c r="P719" s="95">
        <f t="shared" si="773"/>
        <v>0</v>
      </c>
      <c r="Q719" s="15"/>
      <c r="R719" s="24">
        <f t="shared" si="806"/>
        <v>0</v>
      </c>
      <c r="S719" s="25">
        <v>0</v>
      </c>
      <c r="T719" s="63"/>
      <c r="U719" s="15"/>
      <c r="V719" s="13"/>
      <c r="W719" s="98">
        <f t="shared" si="774"/>
        <v>0</v>
      </c>
      <c r="X719" s="99">
        <f>X5</f>
        <v>0.97</v>
      </c>
      <c r="Y719" s="100"/>
      <c r="Z719" s="110"/>
      <c r="AA719" s="95">
        <f t="shared" si="775"/>
        <v>0</v>
      </c>
      <c r="AB719" s="15"/>
      <c r="AC719" s="24">
        <f t="shared" si="807"/>
        <v>0</v>
      </c>
      <c r="AD719" s="5">
        <v>0</v>
      </c>
      <c r="AE719" s="63"/>
      <c r="AF719" s="15"/>
      <c r="AG719" s="13"/>
      <c r="AH719" s="98">
        <f t="shared" si="776"/>
        <v>0</v>
      </c>
      <c r="AI719" s="99">
        <f>AI5</f>
        <v>0.95499999999999996</v>
      </c>
      <c r="AJ719" s="100"/>
      <c r="AK719" s="110"/>
      <c r="AL719" s="95">
        <f t="shared" si="777"/>
        <v>0</v>
      </c>
      <c r="AM719" s="15"/>
      <c r="AN719" s="24">
        <f t="shared" si="808"/>
        <v>0</v>
      </c>
      <c r="AO719" s="5">
        <v>0</v>
      </c>
      <c r="AP719" s="63"/>
      <c r="AQ719" s="15"/>
      <c r="AR719" s="13"/>
      <c r="AS719" s="98">
        <f t="shared" si="778"/>
        <v>0</v>
      </c>
      <c r="AT719" s="99">
        <f>AT5</f>
        <v>0.96</v>
      </c>
      <c r="AU719" s="100"/>
      <c r="AV719" s="110"/>
      <c r="AW719" s="95">
        <f t="shared" si="779"/>
        <v>0</v>
      </c>
      <c r="AX719" s="15"/>
      <c r="AY719" s="24">
        <f t="shared" si="809"/>
        <v>0</v>
      </c>
      <c r="AZ719" s="5">
        <v>0</v>
      </c>
      <c r="BA719" s="63"/>
      <c r="BB719" s="15"/>
      <c r="BC719" s="13"/>
      <c r="BD719" s="98">
        <f t="shared" si="780"/>
        <v>0</v>
      </c>
      <c r="BE719" s="99">
        <f>BE5</f>
        <v>0.98</v>
      </c>
      <c r="BF719" s="100"/>
      <c r="BG719" s="110"/>
      <c r="BH719" s="95">
        <f t="shared" si="781"/>
        <v>0</v>
      </c>
      <c r="BI719" s="15"/>
      <c r="BJ719" s="24">
        <f t="shared" si="810"/>
        <v>0</v>
      </c>
      <c r="BK719" s="5">
        <v>0</v>
      </c>
      <c r="BL719" s="63"/>
      <c r="BM719" s="15"/>
      <c r="BN719" s="13"/>
      <c r="BO719" s="98">
        <f t="shared" si="782"/>
        <v>0</v>
      </c>
      <c r="BP719" s="99">
        <f>BP5</f>
        <v>0.94499999999999995</v>
      </c>
      <c r="BQ719" s="100"/>
      <c r="BR719" s="110"/>
      <c r="BS719" s="95">
        <f t="shared" si="783"/>
        <v>0</v>
      </c>
      <c r="BT719" s="15"/>
      <c r="BU719" s="24">
        <f t="shared" si="811"/>
        <v>0</v>
      </c>
      <c r="BV719" s="5">
        <v>0</v>
      </c>
      <c r="BW719" s="63"/>
      <c r="BX719" s="15"/>
      <c r="BY719" s="13"/>
      <c r="BZ719" s="98">
        <f t="shared" si="784"/>
        <v>0</v>
      </c>
      <c r="CA719" s="99">
        <f>CA5</f>
        <v>1</v>
      </c>
      <c r="CB719" s="100"/>
      <c r="CC719" s="110"/>
      <c r="CD719" s="95">
        <f t="shared" si="785"/>
        <v>0</v>
      </c>
      <c r="CE719" s="15"/>
      <c r="CF719" s="24">
        <f t="shared" si="812"/>
        <v>0</v>
      </c>
      <c r="CG719" s="5">
        <v>0</v>
      </c>
      <c r="CH719" s="63"/>
      <c r="CI719" s="15"/>
      <c r="CJ719" s="13"/>
      <c r="CK719" s="98">
        <f t="shared" si="786"/>
        <v>0</v>
      </c>
      <c r="CL719" s="99">
        <f>CL5</f>
        <v>1</v>
      </c>
      <c r="CM719" s="100"/>
      <c r="CN719" s="110"/>
      <c r="CO719" s="95">
        <f t="shared" si="787"/>
        <v>0</v>
      </c>
      <c r="CP719" s="15"/>
      <c r="CQ719" s="24">
        <f t="shared" si="813"/>
        <v>0</v>
      </c>
      <c r="CR719" s="5">
        <v>0</v>
      </c>
      <c r="CS719" s="63"/>
      <c r="CT719" s="15"/>
      <c r="CU719" s="13"/>
      <c r="CV719" s="98">
        <f t="shared" si="788"/>
        <v>0</v>
      </c>
      <c r="CW719" s="99">
        <f>CW5</f>
        <v>1</v>
      </c>
      <c r="CX719" s="100"/>
      <c r="CY719" s="110"/>
      <c r="CZ719" s="95">
        <f t="shared" si="789"/>
        <v>0</v>
      </c>
      <c r="DA719" s="15"/>
      <c r="DB719" s="24">
        <f t="shared" si="814"/>
        <v>0</v>
      </c>
      <c r="DC719" s="5">
        <v>0</v>
      </c>
      <c r="DD719" s="63"/>
      <c r="DE719" s="15"/>
      <c r="DF719" s="13"/>
      <c r="DG719" s="98">
        <f t="shared" si="790"/>
        <v>0</v>
      </c>
      <c r="DH719" s="99">
        <f>DH5</f>
        <v>1</v>
      </c>
      <c r="DI719" s="100"/>
      <c r="DJ719" s="110"/>
      <c r="DK719" s="95">
        <f t="shared" si="791"/>
        <v>0</v>
      </c>
      <c r="DL719" s="15"/>
      <c r="DM719" s="24">
        <f t="shared" si="815"/>
        <v>0</v>
      </c>
      <c r="DN719" s="5">
        <v>0</v>
      </c>
      <c r="DO719" s="63"/>
      <c r="DP719" s="15"/>
      <c r="DQ719" s="13"/>
      <c r="DR719" s="98">
        <f t="shared" si="792"/>
        <v>0</v>
      </c>
      <c r="DS719" s="99">
        <f>DS5</f>
        <v>1</v>
      </c>
      <c r="DT719" s="100"/>
      <c r="DU719" s="110"/>
      <c r="DV719" s="95">
        <f t="shared" si="793"/>
        <v>0</v>
      </c>
      <c r="DW719" s="15"/>
      <c r="DX719" s="24">
        <f t="shared" si="816"/>
        <v>0</v>
      </c>
      <c r="DY719" s="5">
        <v>0</v>
      </c>
      <c r="DZ719" s="63"/>
      <c r="EA719" s="15"/>
      <c r="EB719" s="13"/>
      <c r="EC719" s="98">
        <f t="shared" si="794"/>
        <v>0</v>
      </c>
      <c r="ED719" s="99">
        <f>ED5</f>
        <v>1</v>
      </c>
      <c r="EE719" s="100"/>
      <c r="EF719" s="110"/>
      <c r="EG719" s="95">
        <f t="shared" si="795"/>
        <v>0</v>
      </c>
      <c r="EH719" s="15"/>
      <c r="EI719" s="24">
        <f t="shared" si="817"/>
        <v>0</v>
      </c>
      <c r="EJ719" s="5">
        <v>0</v>
      </c>
      <c r="EK719" s="63"/>
      <c r="EL719" s="15"/>
      <c r="EM719" s="13"/>
      <c r="EN719" s="98">
        <f t="shared" si="796"/>
        <v>0</v>
      </c>
      <c r="EO719" s="99">
        <f>EO5</f>
        <v>1</v>
      </c>
      <c r="EP719" s="100"/>
      <c r="EQ719" s="110"/>
      <c r="ER719" s="95">
        <f t="shared" si="797"/>
        <v>0</v>
      </c>
      <c r="ES719" s="15"/>
      <c r="ET719" s="24">
        <f t="shared" si="818"/>
        <v>0</v>
      </c>
      <c r="EU719" s="5">
        <v>0</v>
      </c>
      <c r="EV719" s="63"/>
      <c r="EW719" s="15"/>
      <c r="EX719" s="13"/>
      <c r="EY719" s="98">
        <f t="shared" si="798"/>
        <v>0</v>
      </c>
      <c r="EZ719" s="99">
        <f>EZ5</f>
        <v>1</v>
      </c>
      <c r="FA719" s="100"/>
      <c r="FB719" s="110"/>
      <c r="FC719" s="95">
        <f t="shared" si="799"/>
        <v>0</v>
      </c>
      <c r="FD719" s="15"/>
      <c r="FE719" s="24">
        <f t="shared" si="819"/>
        <v>0</v>
      </c>
      <c r="FF719" s="5">
        <v>0</v>
      </c>
      <c r="FG719" s="63"/>
      <c r="FH719" s="15"/>
      <c r="FI719" s="13"/>
      <c r="FJ719" s="98">
        <f t="shared" si="800"/>
        <v>0</v>
      </c>
      <c r="FK719" s="99">
        <f>FK5</f>
        <v>1</v>
      </c>
      <c r="FL719" s="100"/>
      <c r="FM719" s="110"/>
      <c r="FN719" s="95">
        <f t="shared" si="801"/>
        <v>0</v>
      </c>
      <c r="FO719" s="15"/>
      <c r="FP719" s="24">
        <f t="shared" si="820"/>
        <v>0</v>
      </c>
      <c r="FQ719" s="5">
        <v>0</v>
      </c>
      <c r="FR719" s="8">
        <v>0</v>
      </c>
      <c r="FS719" s="84">
        <f t="shared" si="821"/>
        <v>500</v>
      </c>
      <c r="FT719" s="85">
        <f t="shared" si="822"/>
        <v>500</v>
      </c>
      <c r="FU719" s="85">
        <f t="shared" si="823"/>
        <v>500</v>
      </c>
      <c r="FV719" s="85">
        <f t="shared" si="824"/>
        <v>500</v>
      </c>
      <c r="FW719" s="85">
        <f t="shared" si="825"/>
        <v>500</v>
      </c>
      <c r="FX719" s="85">
        <f t="shared" si="826"/>
        <v>500</v>
      </c>
      <c r="FY719" s="85">
        <f t="shared" si="827"/>
        <v>500</v>
      </c>
      <c r="FZ719" s="85">
        <f t="shared" si="828"/>
        <v>500</v>
      </c>
      <c r="GA719" s="85">
        <f t="shared" si="829"/>
        <v>500</v>
      </c>
      <c r="GB719" s="85">
        <f t="shared" si="830"/>
        <v>500</v>
      </c>
      <c r="GC719" s="85">
        <f t="shared" si="831"/>
        <v>500</v>
      </c>
      <c r="GD719" s="85">
        <f t="shared" si="832"/>
        <v>500</v>
      </c>
      <c r="GE719" s="85">
        <f t="shared" si="833"/>
        <v>500</v>
      </c>
      <c r="GF719" s="85">
        <f t="shared" si="834"/>
        <v>500</v>
      </c>
      <c r="GG719" s="85">
        <f t="shared" si="835"/>
        <v>500</v>
      </c>
      <c r="GH719" s="101">
        <f t="shared" si="802"/>
        <v>0</v>
      </c>
      <c r="GI719" s="102">
        <f t="shared" si="803"/>
        <v>0</v>
      </c>
      <c r="GJ719" s="102">
        <f t="shared" si="804"/>
        <v>0</v>
      </c>
      <c r="GK719" s="79">
        <f>ROW()</f>
        <v>719</v>
      </c>
    </row>
    <row r="720" spans="1:193" s="12" customFormat="1" ht="50.1" customHeight="1">
      <c r="A720" s="17">
        <f>ROW()</f>
        <v>720</v>
      </c>
      <c r="B720" s="32">
        <f t="shared" si="836"/>
        <v>714</v>
      </c>
      <c r="C720" s="33">
        <f t="shared" si="837"/>
        <v>0</v>
      </c>
      <c r="D720" s="31"/>
      <c r="E720" s="390">
        <f t="shared" si="805"/>
        <v>500</v>
      </c>
      <c r="F720" s="107">
        <f t="shared" si="771"/>
        <v>0</v>
      </c>
      <c r="G720" s="3">
        <v>0</v>
      </c>
      <c r="H720" s="4">
        <v>0</v>
      </c>
      <c r="I720" s="63"/>
      <c r="J720" s="15"/>
      <c r="K720" s="13"/>
      <c r="L720" s="98">
        <f t="shared" si="772"/>
        <v>0</v>
      </c>
      <c r="M720" s="99">
        <f>M5</f>
        <v>0.94499999999999995</v>
      </c>
      <c r="N720" s="100"/>
      <c r="O720" s="110"/>
      <c r="P720" s="95">
        <f t="shared" si="773"/>
        <v>0</v>
      </c>
      <c r="Q720" s="15"/>
      <c r="R720" s="24">
        <f t="shared" si="806"/>
        <v>0</v>
      </c>
      <c r="S720" s="25">
        <v>0</v>
      </c>
      <c r="T720" s="63"/>
      <c r="U720" s="15"/>
      <c r="V720" s="13"/>
      <c r="W720" s="98">
        <f t="shared" si="774"/>
        <v>0</v>
      </c>
      <c r="X720" s="99">
        <f>X5</f>
        <v>0.97</v>
      </c>
      <c r="Y720" s="100"/>
      <c r="Z720" s="110"/>
      <c r="AA720" s="95">
        <f t="shared" si="775"/>
        <v>0</v>
      </c>
      <c r="AB720" s="15"/>
      <c r="AC720" s="24">
        <f t="shared" si="807"/>
        <v>0</v>
      </c>
      <c r="AD720" s="5">
        <v>0</v>
      </c>
      <c r="AE720" s="63"/>
      <c r="AF720" s="15"/>
      <c r="AG720" s="13"/>
      <c r="AH720" s="98">
        <f t="shared" si="776"/>
        <v>0</v>
      </c>
      <c r="AI720" s="99">
        <f>AI5</f>
        <v>0.95499999999999996</v>
      </c>
      <c r="AJ720" s="100"/>
      <c r="AK720" s="110"/>
      <c r="AL720" s="95">
        <f t="shared" si="777"/>
        <v>0</v>
      </c>
      <c r="AM720" s="15"/>
      <c r="AN720" s="24">
        <f t="shared" si="808"/>
        <v>0</v>
      </c>
      <c r="AO720" s="5">
        <v>0</v>
      </c>
      <c r="AP720" s="63"/>
      <c r="AQ720" s="15"/>
      <c r="AR720" s="13"/>
      <c r="AS720" s="98">
        <f t="shared" si="778"/>
        <v>0</v>
      </c>
      <c r="AT720" s="99">
        <f>AT5</f>
        <v>0.96</v>
      </c>
      <c r="AU720" s="100"/>
      <c r="AV720" s="110"/>
      <c r="AW720" s="95">
        <f t="shared" si="779"/>
        <v>0</v>
      </c>
      <c r="AX720" s="15"/>
      <c r="AY720" s="24">
        <f t="shared" si="809"/>
        <v>0</v>
      </c>
      <c r="AZ720" s="5">
        <v>0</v>
      </c>
      <c r="BA720" s="63"/>
      <c r="BB720" s="15"/>
      <c r="BC720" s="13"/>
      <c r="BD720" s="98">
        <f t="shared" si="780"/>
        <v>0</v>
      </c>
      <c r="BE720" s="99">
        <f>BE5</f>
        <v>0.98</v>
      </c>
      <c r="BF720" s="100"/>
      <c r="BG720" s="110"/>
      <c r="BH720" s="95">
        <f t="shared" si="781"/>
        <v>0</v>
      </c>
      <c r="BI720" s="15"/>
      <c r="BJ720" s="24">
        <f t="shared" si="810"/>
        <v>0</v>
      </c>
      <c r="BK720" s="5">
        <v>0</v>
      </c>
      <c r="BL720" s="63"/>
      <c r="BM720" s="15"/>
      <c r="BN720" s="13"/>
      <c r="BO720" s="98">
        <f t="shared" si="782"/>
        <v>0</v>
      </c>
      <c r="BP720" s="99">
        <f>BP5</f>
        <v>0.94499999999999995</v>
      </c>
      <c r="BQ720" s="100"/>
      <c r="BR720" s="110"/>
      <c r="BS720" s="95">
        <f t="shared" si="783"/>
        <v>0</v>
      </c>
      <c r="BT720" s="15"/>
      <c r="BU720" s="24">
        <f t="shared" si="811"/>
        <v>0</v>
      </c>
      <c r="BV720" s="5">
        <v>0</v>
      </c>
      <c r="BW720" s="63"/>
      <c r="BX720" s="15"/>
      <c r="BY720" s="13"/>
      <c r="BZ720" s="98">
        <f t="shared" si="784"/>
        <v>0</v>
      </c>
      <c r="CA720" s="99">
        <f>CA5</f>
        <v>1</v>
      </c>
      <c r="CB720" s="100"/>
      <c r="CC720" s="110"/>
      <c r="CD720" s="95">
        <f t="shared" si="785"/>
        <v>0</v>
      </c>
      <c r="CE720" s="15"/>
      <c r="CF720" s="24">
        <f t="shared" si="812"/>
        <v>0</v>
      </c>
      <c r="CG720" s="5">
        <v>0</v>
      </c>
      <c r="CH720" s="63"/>
      <c r="CI720" s="15"/>
      <c r="CJ720" s="13"/>
      <c r="CK720" s="98">
        <f t="shared" si="786"/>
        <v>0</v>
      </c>
      <c r="CL720" s="99">
        <f>CL5</f>
        <v>1</v>
      </c>
      <c r="CM720" s="100"/>
      <c r="CN720" s="110"/>
      <c r="CO720" s="95">
        <f t="shared" si="787"/>
        <v>0</v>
      </c>
      <c r="CP720" s="15"/>
      <c r="CQ720" s="24">
        <f t="shared" si="813"/>
        <v>0</v>
      </c>
      <c r="CR720" s="5">
        <v>0</v>
      </c>
      <c r="CS720" s="63"/>
      <c r="CT720" s="15"/>
      <c r="CU720" s="13"/>
      <c r="CV720" s="98">
        <f t="shared" si="788"/>
        <v>0</v>
      </c>
      <c r="CW720" s="99">
        <f>CW5</f>
        <v>1</v>
      </c>
      <c r="CX720" s="100"/>
      <c r="CY720" s="110"/>
      <c r="CZ720" s="95">
        <f t="shared" si="789"/>
        <v>0</v>
      </c>
      <c r="DA720" s="15"/>
      <c r="DB720" s="24">
        <f t="shared" si="814"/>
        <v>0</v>
      </c>
      <c r="DC720" s="5">
        <v>0</v>
      </c>
      <c r="DD720" s="63"/>
      <c r="DE720" s="15"/>
      <c r="DF720" s="13"/>
      <c r="DG720" s="98">
        <f t="shared" si="790"/>
        <v>0</v>
      </c>
      <c r="DH720" s="99">
        <f>DH5</f>
        <v>1</v>
      </c>
      <c r="DI720" s="100"/>
      <c r="DJ720" s="110"/>
      <c r="DK720" s="95">
        <f t="shared" si="791"/>
        <v>0</v>
      </c>
      <c r="DL720" s="15"/>
      <c r="DM720" s="24">
        <f t="shared" si="815"/>
        <v>0</v>
      </c>
      <c r="DN720" s="5">
        <v>0</v>
      </c>
      <c r="DO720" s="63"/>
      <c r="DP720" s="15"/>
      <c r="DQ720" s="13"/>
      <c r="DR720" s="98">
        <f t="shared" si="792"/>
        <v>0</v>
      </c>
      <c r="DS720" s="99">
        <f>DS5</f>
        <v>1</v>
      </c>
      <c r="DT720" s="100"/>
      <c r="DU720" s="110"/>
      <c r="DV720" s="95">
        <f t="shared" si="793"/>
        <v>0</v>
      </c>
      <c r="DW720" s="15"/>
      <c r="DX720" s="24">
        <f t="shared" si="816"/>
        <v>0</v>
      </c>
      <c r="DY720" s="5">
        <v>0</v>
      </c>
      <c r="DZ720" s="63"/>
      <c r="EA720" s="15"/>
      <c r="EB720" s="13"/>
      <c r="EC720" s="98">
        <f t="shared" si="794"/>
        <v>0</v>
      </c>
      <c r="ED720" s="99">
        <f>ED5</f>
        <v>1</v>
      </c>
      <c r="EE720" s="100"/>
      <c r="EF720" s="110"/>
      <c r="EG720" s="95">
        <f t="shared" si="795"/>
        <v>0</v>
      </c>
      <c r="EH720" s="15"/>
      <c r="EI720" s="24">
        <f t="shared" si="817"/>
        <v>0</v>
      </c>
      <c r="EJ720" s="5">
        <v>0</v>
      </c>
      <c r="EK720" s="63"/>
      <c r="EL720" s="15"/>
      <c r="EM720" s="13"/>
      <c r="EN720" s="98">
        <f t="shared" si="796"/>
        <v>0</v>
      </c>
      <c r="EO720" s="99">
        <f>EO5</f>
        <v>1</v>
      </c>
      <c r="EP720" s="100"/>
      <c r="EQ720" s="110"/>
      <c r="ER720" s="95">
        <f t="shared" si="797"/>
        <v>0</v>
      </c>
      <c r="ES720" s="15"/>
      <c r="ET720" s="24">
        <f t="shared" si="818"/>
        <v>0</v>
      </c>
      <c r="EU720" s="5">
        <v>0</v>
      </c>
      <c r="EV720" s="63"/>
      <c r="EW720" s="15"/>
      <c r="EX720" s="13"/>
      <c r="EY720" s="98">
        <f t="shared" si="798"/>
        <v>0</v>
      </c>
      <c r="EZ720" s="99">
        <f>EZ5</f>
        <v>1</v>
      </c>
      <c r="FA720" s="100"/>
      <c r="FB720" s="110"/>
      <c r="FC720" s="95">
        <f t="shared" si="799"/>
        <v>0</v>
      </c>
      <c r="FD720" s="15"/>
      <c r="FE720" s="24">
        <f t="shared" si="819"/>
        <v>0</v>
      </c>
      <c r="FF720" s="5">
        <v>0</v>
      </c>
      <c r="FG720" s="63"/>
      <c r="FH720" s="15"/>
      <c r="FI720" s="13"/>
      <c r="FJ720" s="98">
        <f t="shared" si="800"/>
        <v>0</v>
      </c>
      <c r="FK720" s="99">
        <f>FK5</f>
        <v>1</v>
      </c>
      <c r="FL720" s="100"/>
      <c r="FM720" s="110"/>
      <c r="FN720" s="95">
        <f t="shared" si="801"/>
        <v>0</v>
      </c>
      <c r="FO720" s="15"/>
      <c r="FP720" s="24">
        <f t="shared" si="820"/>
        <v>0</v>
      </c>
      <c r="FQ720" s="5">
        <v>0</v>
      </c>
      <c r="FR720" s="8">
        <v>0</v>
      </c>
      <c r="FS720" s="84">
        <f t="shared" si="821"/>
        <v>500</v>
      </c>
      <c r="FT720" s="85">
        <f t="shared" si="822"/>
        <v>500</v>
      </c>
      <c r="FU720" s="85">
        <f t="shared" si="823"/>
        <v>500</v>
      </c>
      <c r="FV720" s="85">
        <f t="shared" si="824"/>
        <v>500</v>
      </c>
      <c r="FW720" s="85">
        <f t="shared" si="825"/>
        <v>500</v>
      </c>
      <c r="FX720" s="85">
        <f t="shared" si="826"/>
        <v>500</v>
      </c>
      <c r="FY720" s="85">
        <f t="shared" si="827"/>
        <v>500</v>
      </c>
      <c r="FZ720" s="85">
        <f t="shared" si="828"/>
        <v>500</v>
      </c>
      <c r="GA720" s="85">
        <f t="shared" si="829"/>
        <v>500</v>
      </c>
      <c r="GB720" s="85">
        <f t="shared" si="830"/>
        <v>500</v>
      </c>
      <c r="GC720" s="85">
        <f t="shared" si="831"/>
        <v>500</v>
      </c>
      <c r="GD720" s="85">
        <f t="shared" si="832"/>
        <v>500</v>
      </c>
      <c r="GE720" s="85">
        <f t="shared" si="833"/>
        <v>500</v>
      </c>
      <c r="GF720" s="85">
        <f t="shared" si="834"/>
        <v>500</v>
      </c>
      <c r="GG720" s="85">
        <f t="shared" si="835"/>
        <v>500</v>
      </c>
      <c r="GH720" s="101">
        <f t="shared" si="802"/>
        <v>0</v>
      </c>
      <c r="GI720" s="102">
        <f t="shared" si="803"/>
        <v>0</v>
      </c>
      <c r="GJ720" s="102">
        <f t="shared" si="804"/>
        <v>0</v>
      </c>
      <c r="GK720" s="79">
        <f>ROW()</f>
        <v>720</v>
      </c>
    </row>
    <row r="721" spans="1:193" s="12" customFormat="1" ht="50.1" customHeight="1">
      <c r="A721" s="17">
        <f>ROW()</f>
        <v>721</v>
      </c>
      <c r="B721" s="32">
        <f t="shared" si="836"/>
        <v>715</v>
      </c>
      <c r="C721" s="33">
        <f t="shared" si="837"/>
        <v>0</v>
      </c>
      <c r="D721" s="31"/>
      <c r="E721" s="390">
        <f t="shared" si="805"/>
        <v>500</v>
      </c>
      <c r="F721" s="107">
        <f t="shared" si="771"/>
        <v>0</v>
      </c>
      <c r="G721" s="3">
        <v>0</v>
      </c>
      <c r="H721" s="4">
        <v>0</v>
      </c>
      <c r="I721" s="63"/>
      <c r="J721" s="15"/>
      <c r="K721" s="13"/>
      <c r="L721" s="98">
        <f t="shared" si="772"/>
        <v>0</v>
      </c>
      <c r="M721" s="99">
        <f>M5</f>
        <v>0.94499999999999995</v>
      </c>
      <c r="N721" s="100"/>
      <c r="O721" s="110"/>
      <c r="P721" s="95">
        <f t="shared" si="773"/>
        <v>0</v>
      </c>
      <c r="Q721" s="15"/>
      <c r="R721" s="24">
        <f t="shared" si="806"/>
        <v>0</v>
      </c>
      <c r="S721" s="25">
        <v>0</v>
      </c>
      <c r="T721" s="63"/>
      <c r="U721" s="15"/>
      <c r="V721" s="13"/>
      <c r="W721" s="98">
        <f t="shared" si="774"/>
        <v>0</v>
      </c>
      <c r="X721" s="99">
        <f>X5</f>
        <v>0.97</v>
      </c>
      <c r="Y721" s="100"/>
      <c r="Z721" s="110"/>
      <c r="AA721" s="95">
        <f t="shared" si="775"/>
        <v>0</v>
      </c>
      <c r="AB721" s="15"/>
      <c r="AC721" s="24">
        <f t="shared" si="807"/>
        <v>0</v>
      </c>
      <c r="AD721" s="5">
        <v>0</v>
      </c>
      <c r="AE721" s="63"/>
      <c r="AF721" s="15"/>
      <c r="AG721" s="13"/>
      <c r="AH721" s="98">
        <f t="shared" si="776"/>
        <v>0</v>
      </c>
      <c r="AI721" s="99">
        <f>AI5</f>
        <v>0.95499999999999996</v>
      </c>
      <c r="AJ721" s="100"/>
      <c r="AK721" s="110"/>
      <c r="AL721" s="95">
        <f t="shared" si="777"/>
        <v>0</v>
      </c>
      <c r="AM721" s="15"/>
      <c r="AN721" s="24">
        <f t="shared" si="808"/>
        <v>0</v>
      </c>
      <c r="AO721" s="5">
        <v>0</v>
      </c>
      <c r="AP721" s="63"/>
      <c r="AQ721" s="15"/>
      <c r="AR721" s="13"/>
      <c r="AS721" s="98">
        <f t="shared" si="778"/>
        <v>0</v>
      </c>
      <c r="AT721" s="99">
        <f>AT5</f>
        <v>0.96</v>
      </c>
      <c r="AU721" s="100"/>
      <c r="AV721" s="110"/>
      <c r="AW721" s="95">
        <f t="shared" si="779"/>
        <v>0</v>
      </c>
      <c r="AX721" s="15"/>
      <c r="AY721" s="24">
        <f t="shared" si="809"/>
        <v>0</v>
      </c>
      <c r="AZ721" s="5">
        <v>0</v>
      </c>
      <c r="BA721" s="63"/>
      <c r="BB721" s="15"/>
      <c r="BC721" s="13"/>
      <c r="BD721" s="98">
        <f t="shared" si="780"/>
        <v>0</v>
      </c>
      <c r="BE721" s="99">
        <f>BE5</f>
        <v>0.98</v>
      </c>
      <c r="BF721" s="100"/>
      <c r="BG721" s="110"/>
      <c r="BH721" s="95">
        <f t="shared" si="781"/>
        <v>0</v>
      </c>
      <c r="BI721" s="15"/>
      <c r="BJ721" s="24">
        <f t="shared" si="810"/>
        <v>0</v>
      </c>
      <c r="BK721" s="5">
        <v>0</v>
      </c>
      <c r="BL721" s="63"/>
      <c r="BM721" s="15"/>
      <c r="BN721" s="13"/>
      <c r="BO721" s="98">
        <f t="shared" si="782"/>
        <v>0</v>
      </c>
      <c r="BP721" s="99">
        <f>BP5</f>
        <v>0.94499999999999995</v>
      </c>
      <c r="BQ721" s="100"/>
      <c r="BR721" s="110"/>
      <c r="BS721" s="95">
        <f t="shared" si="783"/>
        <v>0</v>
      </c>
      <c r="BT721" s="15"/>
      <c r="BU721" s="24">
        <f t="shared" si="811"/>
        <v>0</v>
      </c>
      <c r="BV721" s="5">
        <v>0</v>
      </c>
      <c r="BW721" s="63"/>
      <c r="BX721" s="15"/>
      <c r="BY721" s="13"/>
      <c r="BZ721" s="98">
        <f t="shared" si="784"/>
        <v>0</v>
      </c>
      <c r="CA721" s="99">
        <f>CA5</f>
        <v>1</v>
      </c>
      <c r="CB721" s="100"/>
      <c r="CC721" s="110"/>
      <c r="CD721" s="95">
        <f t="shared" si="785"/>
        <v>0</v>
      </c>
      <c r="CE721" s="15"/>
      <c r="CF721" s="24">
        <f t="shared" si="812"/>
        <v>0</v>
      </c>
      <c r="CG721" s="5">
        <v>0</v>
      </c>
      <c r="CH721" s="63"/>
      <c r="CI721" s="15"/>
      <c r="CJ721" s="13"/>
      <c r="CK721" s="98">
        <f t="shared" si="786"/>
        <v>0</v>
      </c>
      <c r="CL721" s="99">
        <f>CL5</f>
        <v>1</v>
      </c>
      <c r="CM721" s="100"/>
      <c r="CN721" s="110"/>
      <c r="CO721" s="95">
        <f t="shared" si="787"/>
        <v>0</v>
      </c>
      <c r="CP721" s="15"/>
      <c r="CQ721" s="24">
        <f t="shared" si="813"/>
        <v>0</v>
      </c>
      <c r="CR721" s="5">
        <v>0</v>
      </c>
      <c r="CS721" s="63"/>
      <c r="CT721" s="15"/>
      <c r="CU721" s="13"/>
      <c r="CV721" s="98">
        <f t="shared" si="788"/>
        <v>0</v>
      </c>
      <c r="CW721" s="99">
        <f>CW5</f>
        <v>1</v>
      </c>
      <c r="CX721" s="100"/>
      <c r="CY721" s="110"/>
      <c r="CZ721" s="95">
        <f t="shared" si="789"/>
        <v>0</v>
      </c>
      <c r="DA721" s="15"/>
      <c r="DB721" s="24">
        <f t="shared" si="814"/>
        <v>0</v>
      </c>
      <c r="DC721" s="5">
        <v>0</v>
      </c>
      <c r="DD721" s="63"/>
      <c r="DE721" s="15"/>
      <c r="DF721" s="13"/>
      <c r="DG721" s="98">
        <f t="shared" si="790"/>
        <v>0</v>
      </c>
      <c r="DH721" s="99">
        <f>DH5</f>
        <v>1</v>
      </c>
      <c r="DI721" s="100"/>
      <c r="DJ721" s="110"/>
      <c r="DK721" s="95">
        <f t="shared" si="791"/>
        <v>0</v>
      </c>
      <c r="DL721" s="15"/>
      <c r="DM721" s="24">
        <f t="shared" si="815"/>
        <v>0</v>
      </c>
      <c r="DN721" s="5">
        <v>0</v>
      </c>
      <c r="DO721" s="63"/>
      <c r="DP721" s="15"/>
      <c r="DQ721" s="13"/>
      <c r="DR721" s="98">
        <f t="shared" si="792"/>
        <v>0</v>
      </c>
      <c r="DS721" s="99">
        <f>DS5</f>
        <v>1</v>
      </c>
      <c r="DT721" s="100"/>
      <c r="DU721" s="110"/>
      <c r="DV721" s="95">
        <f t="shared" si="793"/>
        <v>0</v>
      </c>
      <c r="DW721" s="15"/>
      <c r="DX721" s="24">
        <f t="shared" si="816"/>
        <v>0</v>
      </c>
      <c r="DY721" s="5">
        <v>0</v>
      </c>
      <c r="DZ721" s="63"/>
      <c r="EA721" s="15"/>
      <c r="EB721" s="13"/>
      <c r="EC721" s="98">
        <f t="shared" si="794"/>
        <v>0</v>
      </c>
      <c r="ED721" s="99">
        <f>ED5</f>
        <v>1</v>
      </c>
      <c r="EE721" s="100"/>
      <c r="EF721" s="110"/>
      <c r="EG721" s="95">
        <f t="shared" si="795"/>
        <v>0</v>
      </c>
      <c r="EH721" s="15"/>
      <c r="EI721" s="24">
        <f t="shared" si="817"/>
        <v>0</v>
      </c>
      <c r="EJ721" s="5">
        <v>0</v>
      </c>
      <c r="EK721" s="63"/>
      <c r="EL721" s="15"/>
      <c r="EM721" s="13"/>
      <c r="EN721" s="98">
        <f t="shared" si="796"/>
        <v>0</v>
      </c>
      <c r="EO721" s="99">
        <f>EO5</f>
        <v>1</v>
      </c>
      <c r="EP721" s="100"/>
      <c r="EQ721" s="110"/>
      <c r="ER721" s="95">
        <f t="shared" si="797"/>
        <v>0</v>
      </c>
      <c r="ES721" s="15"/>
      <c r="ET721" s="24">
        <f t="shared" si="818"/>
        <v>0</v>
      </c>
      <c r="EU721" s="5">
        <v>0</v>
      </c>
      <c r="EV721" s="63"/>
      <c r="EW721" s="15"/>
      <c r="EX721" s="13"/>
      <c r="EY721" s="98">
        <f t="shared" si="798"/>
        <v>0</v>
      </c>
      <c r="EZ721" s="99">
        <f>EZ5</f>
        <v>1</v>
      </c>
      <c r="FA721" s="100"/>
      <c r="FB721" s="110"/>
      <c r="FC721" s="95">
        <f t="shared" si="799"/>
        <v>0</v>
      </c>
      <c r="FD721" s="15"/>
      <c r="FE721" s="24">
        <f t="shared" si="819"/>
        <v>0</v>
      </c>
      <c r="FF721" s="5">
        <v>0</v>
      </c>
      <c r="FG721" s="63"/>
      <c r="FH721" s="15"/>
      <c r="FI721" s="13"/>
      <c r="FJ721" s="98">
        <f t="shared" si="800"/>
        <v>0</v>
      </c>
      <c r="FK721" s="99">
        <f>FK5</f>
        <v>1</v>
      </c>
      <c r="FL721" s="100"/>
      <c r="FM721" s="110"/>
      <c r="FN721" s="95">
        <f t="shared" si="801"/>
        <v>0</v>
      </c>
      <c r="FO721" s="15"/>
      <c r="FP721" s="24">
        <f t="shared" si="820"/>
        <v>0</v>
      </c>
      <c r="FQ721" s="5">
        <v>0</v>
      </c>
      <c r="FR721" s="8">
        <v>0</v>
      </c>
      <c r="FS721" s="84">
        <f t="shared" si="821"/>
        <v>500</v>
      </c>
      <c r="FT721" s="85">
        <f t="shared" si="822"/>
        <v>500</v>
      </c>
      <c r="FU721" s="85">
        <f t="shared" si="823"/>
        <v>500</v>
      </c>
      <c r="FV721" s="85">
        <f t="shared" si="824"/>
        <v>500</v>
      </c>
      <c r="FW721" s="85">
        <f t="shared" si="825"/>
        <v>500</v>
      </c>
      <c r="FX721" s="85">
        <f t="shared" si="826"/>
        <v>500</v>
      </c>
      <c r="FY721" s="85">
        <f t="shared" si="827"/>
        <v>500</v>
      </c>
      <c r="FZ721" s="85">
        <f t="shared" si="828"/>
        <v>500</v>
      </c>
      <c r="GA721" s="85">
        <f t="shared" si="829"/>
        <v>500</v>
      </c>
      <c r="GB721" s="85">
        <f t="shared" si="830"/>
        <v>500</v>
      </c>
      <c r="GC721" s="85">
        <f t="shared" si="831"/>
        <v>500</v>
      </c>
      <c r="GD721" s="85">
        <f t="shared" si="832"/>
        <v>500</v>
      </c>
      <c r="GE721" s="85">
        <f t="shared" si="833"/>
        <v>500</v>
      </c>
      <c r="GF721" s="85">
        <f t="shared" si="834"/>
        <v>500</v>
      </c>
      <c r="GG721" s="85">
        <f t="shared" si="835"/>
        <v>500</v>
      </c>
      <c r="GH721" s="101">
        <f t="shared" si="802"/>
        <v>0</v>
      </c>
      <c r="GI721" s="102">
        <f t="shared" si="803"/>
        <v>0</v>
      </c>
      <c r="GJ721" s="102">
        <f t="shared" si="804"/>
        <v>0</v>
      </c>
      <c r="GK721" s="79">
        <f>ROW()</f>
        <v>721</v>
      </c>
    </row>
    <row r="722" spans="1:193" s="12" customFormat="1" ht="50.1" customHeight="1">
      <c r="A722" s="17">
        <f>ROW()</f>
        <v>722</v>
      </c>
      <c r="B722" s="32">
        <f t="shared" si="836"/>
        <v>716</v>
      </c>
      <c r="C722" s="33">
        <f t="shared" si="837"/>
        <v>0</v>
      </c>
      <c r="D722" s="31"/>
      <c r="E722" s="390">
        <f t="shared" si="805"/>
        <v>500</v>
      </c>
      <c r="F722" s="107">
        <f t="shared" si="771"/>
        <v>0</v>
      </c>
      <c r="G722" s="3">
        <v>0</v>
      </c>
      <c r="H722" s="4">
        <v>0</v>
      </c>
      <c r="I722" s="63"/>
      <c r="J722" s="15"/>
      <c r="K722" s="13"/>
      <c r="L722" s="98">
        <f t="shared" si="772"/>
        <v>0</v>
      </c>
      <c r="M722" s="99">
        <f>M5</f>
        <v>0.94499999999999995</v>
      </c>
      <c r="N722" s="100"/>
      <c r="O722" s="110"/>
      <c r="P722" s="95">
        <f t="shared" si="773"/>
        <v>0</v>
      </c>
      <c r="Q722" s="15"/>
      <c r="R722" s="24">
        <f t="shared" si="806"/>
        <v>0</v>
      </c>
      <c r="S722" s="25">
        <v>0</v>
      </c>
      <c r="T722" s="63"/>
      <c r="U722" s="15"/>
      <c r="V722" s="13"/>
      <c r="W722" s="98">
        <f t="shared" si="774"/>
        <v>0</v>
      </c>
      <c r="X722" s="99">
        <f>X5</f>
        <v>0.97</v>
      </c>
      <c r="Y722" s="100"/>
      <c r="Z722" s="110"/>
      <c r="AA722" s="95">
        <f t="shared" si="775"/>
        <v>0</v>
      </c>
      <c r="AB722" s="15"/>
      <c r="AC722" s="24">
        <f t="shared" si="807"/>
        <v>0</v>
      </c>
      <c r="AD722" s="5">
        <v>0</v>
      </c>
      <c r="AE722" s="63"/>
      <c r="AF722" s="15"/>
      <c r="AG722" s="13"/>
      <c r="AH722" s="98">
        <f t="shared" si="776"/>
        <v>0</v>
      </c>
      <c r="AI722" s="99">
        <f>AI5</f>
        <v>0.95499999999999996</v>
      </c>
      <c r="AJ722" s="100"/>
      <c r="AK722" s="110"/>
      <c r="AL722" s="95">
        <f t="shared" si="777"/>
        <v>0</v>
      </c>
      <c r="AM722" s="15"/>
      <c r="AN722" s="24">
        <f t="shared" si="808"/>
        <v>0</v>
      </c>
      <c r="AO722" s="5">
        <v>0</v>
      </c>
      <c r="AP722" s="63"/>
      <c r="AQ722" s="15"/>
      <c r="AR722" s="13"/>
      <c r="AS722" s="98">
        <f t="shared" si="778"/>
        <v>0</v>
      </c>
      <c r="AT722" s="99">
        <f>AT5</f>
        <v>0.96</v>
      </c>
      <c r="AU722" s="100"/>
      <c r="AV722" s="110"/>
      <c r="AW722" s="95">
        <f t="shared" si="779"/>
        <v>0</v>
      </c>
      <c r="AX722" s="15"/>
      <c r="AY722" s="24">
        <f t="shared" si="809"/>
        <v>0</v>
      </c>
      <c r="AZ722" s="5">
        <v>0</v>
      </c>
      <c r="BA722" s="63"/>
      <c r="BB722" s="15"/>
      <c r="BC722" s="13"/>
      <c r="BD722" s="98">
        <f t="shared" si="780"/>
        <v>0</v>
      </c>
      <c r="BE722" s="99">
        <f>BE5</f>
        <v>0.98</v>
      </c>
      <c r="BF722" s="100"/>
      <c r="BG722" s="110"/>
      <c r="BH722" s="95">
        <f t="shared" si="781"/>
        <v>0</v>
      </c>
      <c r="BI722" s="15"/>
      <c r="BJ722" s="24">
        <f t="shared" si="810"/>
        <v>0</v>
      </c>
      <c r="BK722" s="5">
        <v>0</v>
      </c>
      <c r="BL722" s="63"/>
      <c r="BM722" s="15"/>
      <c r="BN722" s="13"/>
      <c r="BO722" s="98">
        <f t="shared" si="782"/>
        <v>0</v>
      </c>
      <c r="BP722" s="99">
        <f>BP5</f>
        <v>0.94499999999999995</v>
      </c>
      <c r="BQ722" s="100"/>
      <c r="BR722" s="110"/>
      <c r="BS722" s="95">
        <f t="shared" si="783"/>
        <v>0</v>
      </c>
      <c r="BT722" s="15"/>
      <c r="BU722" s="24">
        <f t="shared" si="811"/>
        <v>0</v>
      </c>
      <c r="BV722" s="5">
        <v>0</v>
      </c>
      <c r="BW722" s="63"/>
      <c r="BX722" s="15"/>
      <c r="BY722" s="13"/>
      <c r="BZ722" s="98">
        <f t="shared" si="784"/>
        <v>0</v>
      </c>
      <c r="CA722" s="99">
        <f>CA5</f>
        <v>1</v>
      </c>
      <c r="CB722" s="100"/>
      <c r="CC722" s="110"/>
      <c r="CD722" s="95">
        <f t="shared" si="785"/>
        <v>0</v>
      </c>
      <c r="CE722" s="15"/>
      <c r="CF722" s="24">
        <f t="shared" si="812"/>
        <v>0</v>
      </c>
      <c r="CG722" s="5">
        <v>0</v>
      </c>
      <c r="CH722" s="63"/>
      <c r="CI722" s="15"/>
      <c r="CJ722" s="13"/>
      <c r="CK722" s="98">
        <f t="shared" si="786"/>
        <v>0</v>
      </c>
      <c r="CL722" s="99">
        <f>CL5</f>
        <v>1</v>
      </c>
      <c r="CM722" s="100"/>
      <c r="CN722" s="110"/>
      <c r="CO722" s="95">
        <f t="shared" si="787"/>
        <v>0</v>
      </c>
      <c r="CP722" s="15"/>
      <c r="CQ722" s="24">
        <f t="shared" si="813"/>
        <v>0</v>
      </c>
      <c r="CR722" s="5">
        <v>0</v>
      </c>
      <c r="CS722" s="63"/>
      <c r="CT722" s="15"/>
      <c r="CU722" s="13"/>
      <c r="CV722" s="98">
        <f t="shared" si="788"/>
        <v>0</v>
      </c>
      <c r="CW722" s="99">
        <f>CW5</f>
        <v>1</v>
      </c>
      <c r="CX722" s="100"/>
      <c r="CY722" s="110"/>
      <c r="CZ722" s="95">
        <f t="shared" si="789"/>
        <v>0</v>
      </c>
      <c r="DA722" s="15"/>
      <c r="DB722" s="24">
        <f t="shared" si="814"/>
        <v>0</v>
      </c>
      <c r="DC722" s="5">
        <v>0</v>
      </c>
      <c r="DD722" s="63"/>
      <c r="DE722" s="15"/>
      <c r="DF722" s="13"/>
      <c r="DG722" s="98">
        <f t="shared" si="790"/>
        <v>0</v>
      </c>
      <c r="DH722" s="99">
        <f>DH5</f>
        <v>1</v>
      </c>
      <c r="DI722" s="100"/>
      <c r="DJ722" s="110"/>
      <c r="DK722" s="95">
        <f t="shared" si="791"/>
        <v>0</v>
      </c>
      <c r="DL722" s="15"/>
      <c r="DM722" s="24">
        <f t="shared" si="815"/>
        <v>0</v>
      </c>
      <c r="DN722" s="5">
        <v>0</v>
      </c>
      <c r="DO722" s="63"/>
      <c r="DP722" s="15"/>
      <c r="DQ722" s="13"/>
      <c r="DR722" s="98">
        <f t="shared" si="792"/>
        <v>0</v>
      </c>
      <c r="DS722" s="99">
        <f>DS5</f>
        <v>1</v>
      </c>
      <c r="DT722" s="100"/>
      <c r="DU722" s="110"/>
      <c r="DV722" s="95">
        <f t="shared" si="793"/>
        <v>0</v>
      </c>
      <c r="DW722" s="15"/>
      <c r="DX722" s="24">
        <f t="shared" si="816"/>
        <v>0</v>
      </c>
      <c r="DY722" s="5">
        <v>0</v>
      </c>
      <c r="DZ722" s="63"/>
      <c r="EA722" s="15"/>
      <c r="EB722" s="13"/>
      <c r="EC722" s="98">
        <f t="shared" si="794"/>
        <v>0</v>
      </c>
      <c r="ED722" s="99">
        <f>ED5</f>
        <v>1</v>
      </c>
      <c r="EE722" s="100"/>
      <c r="EF722" s="110"/>
      <c r="EG722" s="95">
        <f t="shared" si="795"/>
        <v>0</v>
      </c>
      <c r="EH722" s="15"/>
      <c r="EI722" s="24">
        <f t="shared" si="817"/>
        <v>0</v>
      </c>
      <c r="EJ722" s="5">
        <v>0</v>
      </c>
      <c r="EK722" s="63"/>
      <c r="EL722" s="15"/>
      <c r="EM722" s="13"/>
      <c r="EN722" s="98">
        <f t="shared" si="796"/>
        <v>0</v>
      </c>
      <c r="EO722" s="99">
        <f>EO5</f>
        <v>1</v>
      </c>
      <c r="EP722" s="100"/>
      <c r="EQ722" s="110"/>
      <c r="ER722" s="95">
        <f t="shared" si="797"/>
        <v>0</v>
      </c>
      <c r="ES722" s="15"/>
      <c r="ET722" s="24">
        <f t="shared" si="818"/>
        <v>0</v>
      </c>
      <c r="EU722" s="5">
        <v>0</v>
      </c>
      <c r="EV722" s="63"/>
      <c r="EW722" s="15"/>
      <c r="EX722" s="13"/>
      <c r="EY722" s="98">
        <f t="shared" si="798"/>
        <v>0</v>
      </c>
      <c r="EZ722" s="99">
        <f>EZ5</f>
        <v>1</v>
      </c>
      <c r="FA722" s="100"/>
      <c r="FB722" s="110"/>
      <c r="FC722" s="95">
        <f t="shared" si="799"/>
        <v>0</v>
      </c>
      <c r="FD722" s="15"/>
      <c r="FE722" s="24">
        <f t="shared" si="819"/>
        <v>0</v>
      </c>
      <c r="FF722" s="5">
        <v>0</v>
      </c>
      <c r="FG722" s="63"/>
      <c r="FH722" s="15"/>
      <c r="FI722" s="13"/>
      <c r="FJ722" s="98">
        <f t="shared" si="800"/>
        <v>0</v>
      </c>
      <c r="FK722" s="99">
        <f>FK5</f>
        <v>1</v>
      </c>
      <c r="FL722" s="100"/>
      <c r="FM722" s="110"/>
      <c r="FN722" s="95">
        <f t="shared" si="801"/>
        <v>0</v>
      </c>
      <c r="FO722" s="15"/>
      <c r="FP722" s="24">
        <f t="shared" si="820"/>
        <v>0</v>
      </c>
      <c r="FQ722" s="5">
        <v>0</v>
      </c>
      <c r="FR722" s="8">
        <v>0</v>
      </c>
      <c r="FS722" s="84">
        <f t="shared" si="821"/>
        <v>500</v>
      </c>
      <c r="FT722" s="85">
        <f t="shared" si="822"/>
        <v>500</v>
      </c>
      <c r="FU722" s="85">
        <f t="shared" si="823"/>
        <v>500</v>
      </c>
      <c r="FV722" s="85">
        <f t="shared" si="824"/>
        <v>500</v>
      </c>
      <c r="FW722" s="85">
        <f t="shared" si="825"/>
        <v>500</v>
      </c>
      <c r="FX722" s="85">
        <f t="shared" si="826"/>
        <v>500</v>
      </c>
      <c r="FY722" s="85">
        <f t="shared" si="827"/>
        <v>500</v>
      </c>
      <c r="FZ722" s="85">
        <f t="shared" si="828"/>
        <v>500</v>
      </c>
      <c r="GA722" s="85">
        <f t="shared" si="829"/>
        <v>500</v>
      </c>
      <c r="GB722" s="85">
        <f t="shared" si="830"/>
        <v>500</v>
      </c>
      <c r="GC722" s="85">
        <f t="shared" si="831"/>
        <v>500</v>
      </c>
      <c r="GD722" s="85">
        <f t="shared" si="832"/>
        <v>500</v>
      </c>
      <c r="GE722" s="85">
        <f t="shared" si="833"/>
        <v>500</v>
      </c>
      <c r="GF722" s="85">
        <f t="shared" si="834"/>
        <v>500</v>
      </c>
      <c r="GG722" s="85">
        <f t="shared" si="835"/>
        <v>500</v>
      </c>
      <c r="GH722" s="101">
        <f t="shared" si="802"/>
        <v>0</v>
      </c>
      <c r="GI722" s="102">
        <f t="shared" si="803"/>
        <v>0</v>
      </c>
      <c r="GJ722" s="102">
        <f t="shared" si="804"/>
        <v>0</v>
      </c>
      <c r="GK722" s="79">
        <f>ROW()</f>
        <v>722</v>
      </c>
    </row>
    <row r="723" spans="1:193" s="12" customFormat="1" ht="50.1" customHeight="1">
      <c r="A723" s="17">
        <f>ROW()</f>
        <v>723</v>
      </c>
      <c r="B723" s="32">
        <f t="shared" si="836"/>
        <v>717</v>
      </c>
      <c r="C723" s="33">
        <f t="shared" si="837"/>
        <v>0</v>
      </c>
      <c r="D723" s="31"/>
      <c r="E723" s="390">
        <f t="shared" si="805"/>
        <v>500</v>
      </c>
      <c r="F723" s="107">
        <f t="shared" si="771"/>
        <v>0</v>
      </c>
      <c r="G723" s="3">
        <v>0</v>
      </c>
      <c r="H723" s="4">
        <v>0</v>
      </c>
      <c r="I723" s="63"/>
      <c r="J723" s="15"/>
      <c r="K723" s="13"/>
      <c r="L723" s="98">
        <f t="shared" si="772"/>
        <v>0</v>
      </c>
      <c r="M723" s="99">
        <f>M5</f>
        <v>0.94499999999999995</v>
      </c>
      <c r="N723" s="100"/>
      <c r="O723" s="110"/>
      <c r="P723" s="95">
        <f t="shared" si="773"/>
        <v>0</v>
      </c>
      <c r="Q723" s="15"/>
      <c r="R723" s="24">
        <f t="shared" si="806"/>
        <v>0</v>
      </c>
      <c r="S723" s="25">
        <v>0</v>
      </c>
      <c r="T723" s="63"/>
      <c r="U723" s="15"/>
      <c r="V723" s="13"/>
      <c r="W723" s="98">
        <f t="shared" si="774"/>
        <v>0</v>
      </c>
      <c r="X723" s="99">
        <f>X5</f>
        <v>0.97</v>
      </c>
      <c r="Y723" s="100"/>
      <c r="Z723" s="110"/>
      <c r="AA723" s="95">
        <f t="shared" si="775"/>
        <v>0</v>
      </c>
      <c r="AB723" s="15"/>
      <c r="AC723" s="24">
        <f t="shared" si="807"/>
        <v>0</v>
      </c>
      <c r="AD723" s="5">
        <v>0</v>
      </c>
      <c r="AE723" s="63"/>
      <c r="AF723" s="15"/>
      <c r="AG723" s="13"/>
      <c r="AH723" s="98">
        <f t="shared" si="776"/>
        <v>0</v>
      </c>
      <c r="AI723" s="99">
        <f>AI5</f>
        <v>0.95499999999999996</v>
      </c>
      <c r="AJ723" s="100"/>
      <c r="AK723" s="110"/>
      <c r="AL723" s="95">
        <f t="shared" si="777"/>
        <v>0</v>
      </c>
      <c r="AM723" s="15"/>
      <c r="AN723" s="24">
        <f t="shared" si="808"/>
        <v>0</v>
      </c>
      <c r="AO723" s="5">
        <v>0</v>
      </c>
      <c r="AP723" s="63"/>
      <c r="AQ723" s="15"/>
      <c r="AR723" s="13"/>
      <c r="AS723" s="98">
        <f t="shared" si="778"/>
        <v>0</v>
      </c>
      <c r="AT723" s="99">
        <f>AT5</f>
        <v>0.96</v>
      </c>
      <c r="AU723" s="100"/>
      <c r="AV723" s="110"/>
      <c r="AW723" s="95">
        <f t="shared" si="779"/>
        <v>0</v>
      </c>
      <c r="AX723" s="15"/>
      <c r="AY723" s="24">
        <f t="shared" si="809"/>
        <v>0</v>
      </c>
      <c r="AZ723" s="5">
        <v>0</v>
      </c>
      <c r="BA723" s="63"/>
      <c r="BB723" s="15"/>
      <c r="BC723" s="13"/>
      <c r="BD723" s="98">
        <f t="shared" si="780"/>
        <v>0</v>
      </c>
      <c r="BE723" s="99">
        <f>BE5</f>
        <v>0.98</v>
      </c>
      <c r="BF723" s="100"/>
      <c r="BG723" s="110"/>
      <c r="BH723" s="95">
        <f t="shared" si="781"/>
        <v>0</v>
      </c>
      <c r="BI723" s="15"/>
      <c r="BJ723" s="24">
        <f t="shared" si="810"/>
        <v>0</v>
      </c>
      <c r="BK723" s="5">
        <v>0</v>
      </c>
      <c r="BL723" s="63"/>
      <c r="BM723" s="15"/>
      <c r="BN723" s="13"/>
      <c r="BO723" s="98">
        <f t="shared" si="782"/>
        <v>0</v>
      </c>
      <c r="BP723" s="99">
        <f>BP5</f>
        <v>0.94499999999999995</v>
      </c>
      <c r="BQ723" s="100"/>
      <c r="BR723" s="110"/>
      <c r="BS723" s="95">
        <f t="shared" si="783"/>
        <v>0</v>
      </c>
      <c r="BT723" s="15"/>
      <c r="BU723" s="24">
        <f t="shared" si="811"/>
        <v>0</v>
      </c>
      <c r="BV723" s="5">
        <v>0</v>
      </c>
      <c r="BW723" s="63"/>
      <c r="BX723" s="15"/>
      <c r="BY723" s="13"/>
      <c r="BZ723" s="98">
        <f t="shared" si="784"/>
        <v>0</v>
      </c>
      <c r="CA723" s="99">
        <f>CA5</f>
        <v>1</v>
      </c>
      <c r="CB723" s="100"/>
      <c r="CC723" s="110"/>
      <c r="CD723" s="95">
        <f t="shared" si="785"/>
        <v>0</v>
      </c>
      <c r="CE723" s="15"/>
      <c r="CF723" s="24">
        <f t="shared" si="812"/>
        <v>0</v>
      </c>
      <c r="CG723" s="5">
        <v>0</v>
      </c>
      <c r="CH723" s="63"/>
      <c r="CI723" s="15"/>
      <c r="CJ723" s="13"/>
      <c r="CK723" s="98">
        <f t="shared" si="786"/>
        <v>0</v>
      </c>
      <c r="CL723" s="99">
        <f>CL5</f>
        <v>1</v>
      </c>
      <c r="CM723" s="100"/>
      <c r="CN723" s="110"/>
      <c r="CO723" s="95">
        <f t="shared" si="787"/>
        <v>0</v>
      </c>
      <c r="CP723" s="15"/>
      <c r="CQ723" s="24">
        <f t="shared" si="813"/>
        <v>0</v>
      </c>
      <c r="CR723" s="5">
        <v>0</v>
      </c>
      <c r="CS723" s="63"/>
      <c r="CT723" s="15"/>
      <c r="CU723" s="13"/>
      <c r="CV723" s="98">
        <f t="shared" si="788"/>
        <v>0</v>
      </c>
      <c r="CW723" s="99">
        <f>CW5</f>
        <v>1</v>
      </c>
      <c r="CX723" s="100"/>
      <c r="CY723" s="110"/>
      <c r="CZ723" s="95">
        <f t="shared" si="789"/>
        <v>0</v>
      </c>
      <c r="DA723" s="15"/>
      <c r="DB723" s="24">
        <f t="shared" si="814"/>
        <v>0</v>
      </c>
      <c r="DC723" s="5">
        <v>0</v>
      </c>
      <c r="DD723" s="63"/>
      <c r="DE723" s="15"/>
      <c r="DF723" s="13"/>
      <c r="DG723" s="98">
        <f t="shared" si="790"/>
        <v>0</v>
      </c>
      <c r="DH723" s="99">
        <f>DH5</f>
        <v>1</v>
      </c>
      <c r="DI723" s="100"/>
      <c r="DJ723" s="110"/>
      <c r="DK723" s="95">
        <f t="shared" si="791"/>
        <v>0</v>
      </c>
      <c r="DL723" s="15"/>
      <c r="DM723" s="24">
        <f t="shared" si="815"/>
        <v>0</v>
      </c>
      <c r="DN723" s="5">
        <v>0</v>
      </c>
      <c r="DO723" s="63"/>
      <c r="DP723" s="15"/>
      <c r="DQ723" s="13"/>
      <c r="DR723" s="98">
        <f t="shared" si="792"/>
        <v>0</v>
      </c>
      <c r="DS723" s="99">
        <f>DS5</f>
        <v>1</v>
      </c>
      <c r="DT723" s="100"/>
      <c r="DU723" s="110"/>
      <c r="DV723" s="95">
        <f t="shared" si="793"/>
        <v>0</v>
      </c>
      <c r="DW723" s="15"/>
      <c r="DX723" s="24">
        <f t="shared" si="816"/>
        <v>0</v>
      </c>
      <c r="DY723" s="5">
        <v>0</v>
      </c>
      <c r="DZ723" s="63"/>
      <c r="EA723" s="15"/>
      <c r="EB723" s="13"/>
      <c r="EC723" s="98">
        <f t="shared" si="794"/>
        <v>0</v>
      </c>
      <c r="ED723" s="99">
        <f>ED5</f>
        <v>1</v>
      </c>
      <c r="EE723" s="100"/>
      <c r="EF723" s="110"/>
      <c r="EG723" s="95">
        <f t="shared" si="795"/>
        <v>0</v>
      </c>
      <c r="EH723" s="15"/>
      <c r="EI723" s="24">
        <f t="shared" si="817"/>
        <v>0</v>
      </c>
      <c r="EJ723" s="5">
        <v>0</v>
      </c>
      <c r="EK723" s="63"/>
      <c r="EL723" s="15"/>
      <c r="EM723" s="13"/>
      <c r="EN723" s="98">
        <f t="shared" si="796"/>
        <v>0</v>
      </c>
      <c r="EO723" s="99">
        <f>EO5</f>
        <v>1</v>
      </c>
      <c r="EP723" s="100"/>
      <c r="EQ723" s="110"/>
      <c r="ER723" s="95">
        <f t="shared" si="797"/>
        <v>0</v>
      </c>
      <c r="ES723" s="15"/>
      <c r="ET723" s="24">
        <f t="shared" si="818"/>
        <v>0</v>
      </c>
      <c r="EU723" s="5">
        <v>0</v>
      </c>
      <c r="EV723" s="63"/>
      <c r="EW723" s="15"/>
      <c r="EX723" s="13"/>
      <c r="EY723" s="98">
        <f t="shared" si="798"/>
        <v>0</v>
      </c>
      <c r="EZ723" s="99">
        <f>EZ5</f>
        <v>1</v>
      </c>
      <c r="FA723" s="100"/>
      <c r="FB723" s="110"/>
      <c r="FC723" s="95">
        <f t="shared" si="799"/>
        <v>0</v>
      </c>
      <c r="FD723" s="15"/>
      <c r="FE723" s="24">
        <f t="shared" si="819"/>
        <v>0</v>
      </c>
      <c r="FF723" s="5">
        <v>0</v>
      </c>
      <c r="FG723" s="63"/>
      <c r="FH723" s="15"/>
      <c r="FI723" s="13"/>
      <c r="FJ723" s="98">
        <f t="shared" si="800"/>
        <v>0</v>
      </c>
      <c r="FK723" s="99">
        <f>FK5</f>
        <v>1</v>
      </c>
      <c r="FL723" s="100"/>
      <c r="FM723" s="110"/>
      <c r="FN723" s="95">
        <f t="shared" si="801"/>
        <v>0</v>
      </c>
      <c r="FO723" s="15"/>
      <c r="FP723" s="24">
        <f t="shared" si="820"/>
        <v>0</v>
      </c>
      <c r="FQ723" s="5">
        <v>0</v>
      </c>
      <c r="FR723" s="8">
        <v>0</v>
      </c>
      <c r="FS723" s="84">
        <f t="shared" si="821"/>
        <v>500</v>
      </c>
      <c r="FT723" s="85">
        <f t="shared" si="822"/>
        <v>500</v>
      </c>
      <c r="FU723" s="85">
        <f t="shared" si="823"/>
        <v>500</v>
      </c>
      <c r="FV723" s="85">
        <f t="shared" si="824"/>
        <v>500</v>
      </c>
      <c r="FW723" s="85">
        <f t="shared" si="825"/>
        <v>500</v>
      </c>
      <c r="FX723" s="85">
        <f t="shared" si="826"/>
        <v>500</v>
      </c>
      <c r="FY723" s="85">
        <f t="shared" si="827"/>
        <v>500</v>
      </c>
      <c r="FZ723" s="85">
        <f t="shared" si="828"/>
        <v>500</v>
      </c>
      <c r="GA723" s="85">
        <f t="shared" si="829"/>
        <v>500</v>
      </c>
      <c r="GB723" s="85">
        <f t="shared" si="830"/>
        <v>500</v>
      </c>
      <c r="GC723" s="85">
        <f t="shared" si="831"/>
        <v>500</v>
      </c>
      <c r="GD723" s="85">
        <f t="shared" si="832"/>
        <v>500</v>
      </c>
      <c r="GE723" s="85">
        <f t="shared" si="833"/>
        <v>500</v>
      </c>
      <c r="GF723" s="85">
        <f t="shared" si="834"/>
        <v>500</v>
      </c>
      <c r="GG723" s="85">
        <f t="shared" si="835"/>
        <v>500</v>
      </c>
      <c r="GH723" s="101">
        <f t="shared" si="802"/>
        <v>0</v>
      </c>
      <c r="GI723" s="102">
        <f t="shared" si="803"/>
        <v>0</v>
      </c>
      <c r="GJ723" s="102">
        <f t="shared" si="804"/>
        <v>0</v>
      </c>
      <c r="GK723" s="79">
        <f>ROW()</f>
        <v>723</v>
      </c>
    </row>
    <row r="724" spans="1:193" s="12" customFormat="1" ht="50.1" customHeight="1">
      <c r="A724" s="17">
        <f>ROW()</f>
        <v>724</v>
      </c>
      <c r="B724" s="32">
        <f t="shared" si="836"/>
        <v>718</v>
      </c>
      <c r="C724" s="33">
        <f t="shared" si="837"/>
        <v>0</v>
      </c>
      <c r="D724" s="31"/>
      <c r="E724" s="390">
        <f t="shared" si="805"/>
        <v>500</v>
      </c>
      <c r="F724" s="107">
        <f t="shared" si="771"/>
        <v>0</v>
      </c>
      <c r="G724" s="3">
        <v>0</v>
      </c>
      <c r="H724" s="4">
        <v>0</v>
      </c>
      <c r="I724" s="63"/>
      <c r="J724" s="15"/>
      <c r="K724" s="13"/>
      <c r="L724" s="98">
        <f t="shared" si="772"/>
        <v>0</v>
      </c>
      <c r="M724" s="99">
        <f>M5</f>
        <v>0.94499999999999995</v>
      </c>
      <c r="N724" s="100"/>
      <c r="O724" s="110"/>
      <c r="P724" s="95">
        <f t="shared" si="773"/>
        <v>0</v>
      </c>
      <c r="Q724" s="15"/>
      <c r="R724" s="24">
        <f t="shared" si="806"/>
        <v>0</v>
      </c>
      <c r="S724" s="25">
        <v>0</v>
      </c>
      <c r="T724" s="63"/>
      <c r="U724" s="15"/>
      <c r="V724" s="13"/>
      <c r="W724" s="98">
        <f t="shared" si="774"/>
        <v>0</v>
      </c>
      <c r="X724" s="99">
        <f>X5</f>
        <v>0.97</v>
      </c>
      <c r="Y724" s="100"/>
      <c r="Z724" s="110"/>
      <c r="AA724" s="95">
        <f t="shared" si="775"/>
        <v>0</v>
      </c>
      <c r="AB724" s="15"/>
      <c r="AC724" s="24">
        <f t="shared" si="807"/>
        <v>0</v>
      </c>
      <c r="AD724" s="5">
        <v>0</v>
      </c>
      <c r="AE724" s="63"/>
      <c r="AF724" s="15"/>
      <c r="AG724" s="13"/>
      <c r="AH724" s="98">
        <f t="shared" si="776"/>
        <v>0</v>
      </c>
      <c r="AI724" s="99">
        <f>AI5</f>
        <v>0.95499999999999996</v>
      </c>
      <c r="AJ724" s="100"/>
      <c r="AK724" s="110"/>
      <c r="AL724" s="95">
        <f t="shared" si="777"/>
        <v>0</v>
      </c>
      <c r="AM724" s="15"/>
      <c r="AN724" s="24">
        <f t="shared" si="808"/>
        <v>0</v>
      </c>
      <c r="AO724" s="5">
        <v>0</v>
      </c>
      <c r="AP724" s="63"/>
      <c r="AQ724" s="15"/>
      <c r="AR724" s="13"/>
      <c r="AS724" s="98">
        <f t="shared" si="778"/>
        <v>0</v>
      </c>
      <c r="AT724" s="99">
        <f>AT5</f>
        <v>0.96</v>
      </c>
      <c r="AU724" s="100"/>
      <c r="AV724" s="110"/>
      <c r="AW724" s="95">
        <f t="shared" si="779"/>
        <v>0</v>
      </c>
      <c r="AX724" s="15"/>
      <c r="AY724" s="24">
        <f t="shared" si="809"/>
        <v>0</v>
      </c>
      <c r="AZ724" s="5">
        <v>0</v>
      </c>
      <c r="BA724" s="63"/>
      <c r="BB724" s="15"/>
      <c r="BC724" s="13"/>
      <c r="BD724" s="98">
        <f t="shared" si="780"/>
        <v>0</v>
      </c>
      <c r="BE724" s="99">
        <f>BE5</f>
        <v>0.98</v>
      </c>
      <c r="BF724" s="100"/>
      <c r="BG724" s="110"/>
      <c r="BH724" s="95">
        <f t="shared" si="781"/>
        <v>0</v>
      </c>
      <c r="BI724" s="15"/>
      <c r="BJ724" s="24">
        <f t="shared" si="810"/>
        <v>0</v>
      </c>
      <c r="BK724" s="5">
        <v>0</v>
      </c>
      <c r="BL724" s="63"/>
      <c r="BM724" s="15"/>
      <c r="BN724" s="13"/>
      <c r="BO724" s="98">
        <f t="shared" si="782"/>
        <v>0</v>
      </c>
      <c r="BP724" s="99">
        <f>BP5</f>
        <v>0.94499999999999995</v>
      </c>
      <c r="BQ724" s="100"/>
      <c r="BR724" s="110"/>
      <c r="BS724" s="95">
        <f t="shared" si="783"/>
        <v>0</v>
      </c>
      <c r="BT724" s="15"/>
      <c r="BU724" s="24">
        <f t="shared" si="811"/>
        <v>0</v>
      </c>
      <c r="BV724" s="5">
        <v>0</v>
      </c>
      <c r="BW724" s="63"/>
      <c r="BX724" s="15"/>
      <c r="BY724" s="13"/>
      <c r="BZ724" s="98">
        <f t="shared" si="784"/>
        <v>0</v>
      </c>
      <c r="CA724" s="99">
        <f>CA5</f>
        <v>1</v>
      </c>
      <c r="CB724" s="100"/>
      <c r="CC724" s="110"/>
      <c r="CD724" s="95">
        <f t="shared" si="785"/>
        <v>0</v>
      </c>
      <c r="CE724" s="15"/>
      <c r="CF724" s="24">
        <f t="shared" si="812"/>
        <v>0</v>
      </c>
      <c r="CG724" s="5">
        <v>0</v>
      </c>
      <c r="CH724" s="63"/>
      <c r="CI724" s="15"/>
      <c r="CJ724" s="13"/>
      <c r="CK724" s="98">
        <f t="shared" si="786"/>
        <v>0</v>
      </c>
      <c r="CL724" s="99">
        <f>CL5</f>
        <v>1</v>
      </c>
      <c r="CM724" s="100"/>
      <c r="CN724" s="110"/>
      <c r="CO724" s="95">
        <f t="shared" si="787"/>
        <v>0</v>
      </c>
      <c r="CP724" s="15"/>
      <c r="CQ724" s="24">
        <f t="shared" si="813"/>
        <v>0</v>
      </c>
      <c r="CR724" s="5">
        <v>0</v>
      </c>
      <c r="CS724" s="63"/>
      <c r="CT724" s="15"/>
      <c r="CU724" s="13"/>
      <c r="CV724" s="98">
        <f t="shared" si="788"/>
        <v>0</v>
      </c>
      <c r="CW724" s="99">
        <f>CW5</f>
        <v>1</v>
      </c>
      <c r="CX724" s="100"/>
      <c r="CY724" s="110"/>
      <c r="CZ724" s="95">
        <f t="shared" si="789"/>
        <v>0</v>
      </c>
      <c r="DA724" s="15"/>
      <c r="DB724" s="24">
        <f t="shared" si="814"/>
        <v>0</v>
      </c>
      <c r="DC724" s="5">
        <v>0</v>
      </c>
      <c r="DD724" s="63"/>
      <c r="DE724" s="15"/>
      <c r="DF724" s="13"/>
      <c r="DG724" s="98">
        <f t="shared" si="790"/>
        <v>0</v>
      </c>
      <c r="DH724" s="99">
        <f>DH5</f>
        <v>1</v>
      </c>
      <c r="DI724" s="100"/>
      <c r="DJ724" s="110"/>
      <c r="DK724" s="95">
        <f t="shared" si="791"/>
        <v>0</v>
      </c>
      <c r="DL724" s="15"/>
      <c r="DM724" s="24">
        <f t="shared" si="815"/>
        <v>0</v>
      </c>
      <c r="DN724" s="5">
        <v>0</v>
      </c>
      <c r="DO724" s="63"/>
      <c r="DP724" s="15"/>
      <c r="DQ724" s="13"/>
      <c r="DR724" s="98">
        <f t="shared" si="792"/>
        <v>0</v>
      </c>
      <c r="DS724" s="99">
        <f>DS5</f>
        <v>1</v>
      </c>
      <c r="DT724" s="100"/>
      <c r="DU724" s="110"/>
      <c r="DV724" s="95">
        <f t="shared" si="793"/>
        <v>0</v>
      </c>
      <c r="DW724" s="15"/>
      <c r="DX724" s="24">
        <f t="shared" si="816"/>
        <v>0</v>
      </c>
      <c r="DY724" s="5">
        <v>0</v>
      </c>
      <c r="DZ724" s="63"/>
      <c r="EA724" s="15"/>
      <c r="EB724" s="13"/>
      <c r="EC724" s="98">
        <f t="shared" si="794"/>
        <v>0</v>
      </c>
      <c r="ED724" s="99">
        <f>ED5</f>
        <v>1</v>
      </c>
      <c r="EE724" s="100"/>
      <c r="EF724" s="110"/>
      <c r="EG724" s="95">
        <f t="shared" si="795"/>
        <v>0</v>
      </c>
      <c r="EH724" s="15"/>
      <c r="EI724" s="24">
        <f t="shared" si="817"/>
        <v>0</v>
      </c>
      <c r="EJ724" s="5">
        <v>0</v>
      </c>
      <c r="EK724" s="63"/>
      <c r="EL724" s="15"/>
      <c r="EM724" s="13"/>
      <c r="EN724" s="98">
        <f t="shared" si="796"/>
        <v>0</v>
      </c>
      <c r="EO724" s="99">
        <f>EO5</f>
        <v>1</v>
      </c>
      <c r="EP724" s="100"/>
      <c r="EQ724" s="110"/>
      <c r="ER724" s="95">
        <f t="shared" si="797"/>
        <v>0</v>
      </c>
      <c r="ES724" s="15"/>
      <c r="ET724" s="24">
        <f t="shared" si="818"/>
        <v>0</v>
      </c>
      <c r="EU724" s="5">
        <v>0</v>
      </c>
      <c r="EV724" s="63"/>
      <c r="EW724" s="15"/>
      <c r="EX724" s="13"/>
      <c r="EY724" s="98">
        <f t="shared" si="798"/>
        <v>0</v>
      </c>
      <c r="EZ724" s="99">
        <f>EZ5</f>
        <v>1</v>
      </c>
      <c r="FA724" s="100"/>
      <c r="FB724" s="110"/>
      <c r="FC724" s="95">
        <f t="shared" si="799"/>
        <v>0</v>
      </c>
      <c r="FD724" s="15"/>
      <c r="FE724" s="24">
        <f t="shared" si="819"/>
        <v>0</v>
      </c>
      <c r="FF724" s="5">
        <v>0</v>
      </c>
      <c r="FG724" s="63"/>
      <c r="FH724" s="15"/>
      <c r="FI724" s="13"/>
      <c r="FJ724" s="98">
        <f t="shared" si="800"/>
        <v>0</v>
      </c>
      <c r="FK724" s="99">
        <f>FK5</f>
        <v>1</v>
      </c>
      <c r="FL724" s="100"/>
      <c r="FM724" s="110"/>
      <c r="FN724" s="95">
        <f t="shared" si="801"/>
        <v>0</v>
      </c>
      <c r="FO724" s="15"/>
      <c r="FP724" s="24">
        <f t="shared" si="820"/>
        <v>0</v>
      </c>
      <c r="FQ724" s="5">
        <v>0</v>
      </c>
      <c r="FR724" s="8">
        <v>0</v>
      </c>
      <c r="FS724" s="84">
        <f t="shared" si="821"/>
        <v>500</v>
      </c>
      <c r="FT724" s="85">
        <f t="shared" si="822"/>
        <v>500</v>
      </c>
      <c r="FU724" s="85">
        <f t="shared" si="823"/>
        <v>500</v>
      </c>
      <c r="FV724" s="85">
        <f t="shared" si="824"/>
        <v>500</v>
      </c>
      <c r="FW724" s="85">
        <f t="shared" si="825"/>
        <v>500</v>
      </c>
      <c r="FX724" s="85">
        <f t="shared" si="826"/>
        <v>500</v>
      </c>
      <c r="FY724" s="85">
        <f t="shared" si="827"/>
        <v>500</v>
      </c>
      <c r="FZ724" s="85">
        <f t="shared" si="828"/>
        <v>500</v>
      </c>
      <c r="GA724" s="85">
        <f t="shared" si="829"/>
        <v>500</v>
      </c>
      <c r="GB724" s="85">
        <f t="shared" si="830"/>
        <v>500</v>
      </c>
      <c r="GC724" s="85">
        <f t="shared" si="831"/>
        <v>500</v>
      </c>
      <c r="GD724" s="85">
        <f t="shared" si="832"/>
        <v>500</v>
      </c>
      <c r="GE724" s="85">
        <f t="shared" si="833"/>
        <v>500</v>
      </c>
      <c r="GF724" s="85">
        <f t="shared" si="834"/>
        <v>500</v>
      </c>
      <c r="GG724" s="85">
        <f t="shared" si="835"/>
        <v>500</v>
      </c>
      <c r="GH724" s="101">
        <f t="shared" si="802"/>
        <v>0</v>
      </c>
      <c r="GI724" s="102">
        <f t="shared" si="803"/>
        <v>0</v>
      </c>
      <c r="GJ724" s="102">
        <f t="shared" si="804"/>
        <v>0</v>
      </c>
      <c r="GK724" s="79">
        <f>ROW()</f>
        <v>724</v>
      </c>
    </row>
    <row r="725" spans="1:193" s="12" customFormat="1" ht="50.1" customHeight="1">
      <c r="A725" s="17">
        <f>ROW()</f>
        <v>725</v>
      </c>
      <c r="B725" s="32">
        <f t="shared" si="836"/>
        <v>719</v>
      </c>
      <c r="C725" s="33">
        <f t="shared" si="837"/>
        <v>0</v>
      </c>
      <c r="D725" s="31"/>
      <c r="E725" s="390">
        <f t="shared" si="805"/>
        <v>500</v>
      </c>
      <c r="F725" s="107">
        <f t="shared" si="771"/>
        <v>0</v>
      </c>
      <c r="G725" s="3">
        <v>0</v>
      </c>
      <c r="H725" s="4">
        <v>0</v>
      </c>
      <c r="I725" s="63"/>
      <c r="J725" s="15"/>
      <c r="K725" s="13"/>
      <c r="L725" s="98">
        <f t="shared" si="772"/>
        <v>0</v>
      </c>
      <c r="M725" s="99">
        <f>M5</f>
        <v>0.94499999999999995</v>
      </c>
      <c r="N725" s="100"/>
      <c r="O725" s="110"/>
      <c r="P725" s="95">
        <f t="shared" si="773"/>
        <v>0</v>
      </c>
      <c r="Q725" s="15"/>
      <c r="R725" s="24">
        <f t="shared" si="806"/>
        <v>0</v>
      </c>
      <c r="S725" s="25">
        <v>0</v>
      </c>
      <c r="T725" s="63"/>
      <c r="U725" s="15"/>
      <c r="V725" s="13"/>
      <c r="W725" s="98">
        <f t="shared" si="774"/>
        <v>0</v>
      </c>
      <c r="X725" s="99">
        <f>X5</f>
        <v>0.97</v>
      </c>
      <c r="Y725" s="100"/>
      <c r="Z725" s="110"/>
      <c r="AA725" s="95">
        <f t="shared" si="775"/>
        <v>0</v>
      </c>
      <c r="AB725" s="15"/>
      <c r="AC725" s="24">
        <f t="shared" si="807"/>
        <v>0</v>
      </c>
      <c r="AD725" s="5">
        <v>0</v>
      </c>
      <c r="AE725" s="63"/>
      <c r="AF725" s="15"/>
      <c r="AG725" s="13"/>
      <c r="AH725" s="98">
        <f t="shared" si="776"/>
        <v>0</v>
      </c>
      <c r="AI725" s="99">
        <f>AI5</f>
        <v>0.95499999999999996</v>
      </c>
      <c r="AJ725" s="100"/>
      <c r="AK725" s="110"/>
      <c r="AL725" s="95">
        <f t="shared" si="777"/>
        <v>0</v>
      </c>
      <c r="AM725" s="15"/>
      <c r="AN725" s="24">
        <f t="shared" si="808"/>
        <v>0</v>
      </c>
      <c r="AO725" s="5">
        <v>0</v>
      </c>
      <c r="AP725" s="63"/>
      <c r="AQ725" s="15"/>
      <c r="AR725" s="13"/>
      <c r="AS725" s="98">
        <f t="shared" si="778"/>
        <v>0</v>
      </c>
      <c r="AT725" s="99">
        <f>AT5</f>
        <v>0.96</v>
      </c>
      <c r="AU725" s="100"/>
      <c r="AV725" s="110"/>
      <c r="AW725" s="95">
        <f t="shared" si="779"/>
        <v>0</v>
      </c>
      <c r="AX725" s="15"/>
      <c r="AY725" s="24">
        <f t="shared" si="809"/>
        <v>0</v>
      </c>
      <c r="AZ725" s="5">
        <v>0</v>
      </c>
      <c r="BA725" s="63"/>
      <c r="BB725" s="15"/>
      <c r="BC725" s="13"/>
      <c r="BD725" s="98">
        <f t="shared" si="780"/>
        <v>0</v>
      </c>
      <c r="BE725" s="99">
        <f>BE5</f>
        <v>0.98</v>
      </c>
      <c r="BF725" s="100"/>
      <c r="BG725" s="110"/>
      <c r="BH725" s="95">
        <f t="shared" si="781"/>
        <v>0</v>
      </c>
      <c r="BI725" s="15"/>
      <c r="BJ725" s="24">
        <f t="shared" si="810"/>
        <v>0</v>
      </c>
      <c r="BK725" s="5">
        <v>0</v>
      </c>
      <c r="BL725" s="63"/>
      <c r="BM725" s="15"/>
      <c r="BN725" s="13"/>
      <c r="BO725" s="98">
        <f t="shared" si="782"/>
        <v>0</v>
      </c>
      <c r="BP725" s="99">
        <f>BP5</f>
        <v>0.94499999999999995</v>
      </c>
      <c r="BQ725" s="100"/>
      <c r="BR725" s="110"/>
      <c r="BS725" s="95">
        <f t="shared" si="783"/>
        <v>0</v>
      </c>
      <c r="BT725" s="15"/>
      <c r="BU725" s="24">
        <f t="shared" si="811"/>
        <v>0</v>
      </c>
      <c r="BV725" s="5">
        <v>0</v>
      </c>
      <c r="BW725" s="63"/>
      <c r="BX725" s="15"/>
      <c r="BY725" s="13"/>
      <c r="BZ725" s="98">
        <f t="shared" si="784"/>
        <v>0</v>
      </c>
      <c r="CA725" s="99">
        <f>CA5</f>
        <v>1</v>
      </c>
      <c r="CB725" s="100"/>
      <c r="CC725" s="110"/>
      <c r="CD725" s="95">
        <f t="shared" si="785"/>
        <v>0</v>
      </c>
      <c r="CE725" s="15"/>
      <c r="CF725" s="24">
        <f t="shared" si="812"/>
        <v>0</v>
      </c>
      <c r="CG725" s="5">
        <v>0</v>
      </c>
      <c r="CH725" s="63"/>
      <c r="CI725" s="15"/>
      <c r="CJ725" s="13"/>
      <c r="CK725" s="98">
        <f t="shared" si="786"/>
        <v>0</v>
      </c>
      <c r="CL725" s="99">
        <f>CL5</f>
        <v>1</v>
      </c>
      <c r="CM725" s="100"/>
      <c r="CN725" s="110"/>
      <c r="CO725" s="95">
        <f t="shared" si="787"/>
        <v>0</v>
      </c>
      <c r="CP725" s="15"/>
      <c r="CQ725" s="24">
        <f t="shared" si="813"/>
        <v>0</v>
      </c>
      <c r="CR725" s="5">
        <v>0</v>
      </c>
      <c r="CS725" s="63"/>
      <c r="CT725" s="15"/>
      <c r="CU725" s="13"/>
      <c r="CV725" s="98">
        <f t="shared" si="788"/>
        <v>0</v>
      </c>
      <c r="CW725" s="99">
        <f>CW5</f>
        <v>1</v>
      </c>
      <c r="CX725" s="100"/>
      <c r="CY725" s="110"/>
      <c r="CZ725" s="95">
        <f t="shared" si="789"/>
        <v>0</v>
      </c>
      <c r="DA725" s="15"/>
      <c r="DB725" s="24">
        <f t="shared" si="814"/>
        <v>0</v>
      </c>
      <c r="DC725" s="5">
        <v>0</v>
      </c>
      <c r="DD725" s="63"/>
      <c r="DE725" s="15"/>
      <c r="DF725" s="13"/>
      <c r="DG725" s="98">
        <f t="shared" si="790"/>
        <v>0</v>
      </c>
      <c r="DH725" s="99">
        <f>DH5</f>
        <v>1</v>
      </c>
      <c r="DI725" s="100"/>
      <c r="DJ725" s="110"/>
      <c r="DK725" s="95">
        <f t="shared" si="791"/>
        <v>0</v>
      </c>
      <c r="DL725" s="15"/>
      <c r="DM725" s="24">
        <f t="shared" si="815"/>
        <v>0</v>
      </c>
      <c r="DN725" s="5">
        <v>0</v>
      </c>
      <c r="DO725" s="63"/>
      <c r="DP725" s="15"/>
      <c r="DQ725" s="13"/>
      <c r="DR725" s="98">
        <f t="shared" si="792"/>
        <v>0</v>
      </c>
      <c r="DS725" s="99">
        <f>DS5</f>
        <v>1</v>
      </c>
      <c r="DT725" s="100"/>
      <c r="DU725" s="110"/>
      <c r="DV725" s="95">
        <f t="shared" si="793"/>
        <v>0</v>
      </c>
      <c r="DW725" s="15"/>
      <c r="DX725" s="24">
        <f t="shared" si="816"/>
        <v>0</v>
      </c>
      <c r="DY725" s="5">
        <v>0</v>
      </c>
      <c r="DZ725" s="63"/>
      <c r="EA725" s="15"/>
      <c r="EB725" s="13"/>
      <c r="EC725" s="98">
        <f t="shared" si="794"/>
        <v>0</v>
      </c>
      <c r="ED725" s="99">
        <f>ED5</f>
        <v>1</v>
      </c>
      <c r="EE725" s="100"/>
      <c r="EF725" s="110"/>
      <c r="EG725" s="95">
        <f t="shared" si="795"/>
        <v>0</v>
      </c>
      <c r="EH725" s="15"/>
      <c r="EI725" s="24">
        <f t="shared" si="817"/>
        <v>0</v>
      </c>
      <c r="EJ725" s="5">
        <v>0</v>
      </c>
      <c r="EK725" s="63"/>
      <c r="EL725" s="15"/>
      <c r="EM725" s="13"/>
      <c r="EN725" s="98">
        <f t="shared" si="796"/>
        <v>0</v>
      </c>
      <c r="EO725" s="99">
        <f>EO5</f>
        <v>1</v>
      </c>
      <c r="EP725" s="100"/>
      <c r="EQ725" s="110"/>
      <c r="ER725" s="95">
        <f t="shared" si="797"/>
        <v>0</v>
      </c>
      <c r="ES725" s="15"/>
      <c r="ET725" s="24">
        <f t="shared" si="818"/>
        <v>0</v>
      </c>
      <c r="EU725" s="5">
        <v>0</v>
      </c>
      <c r="EV725" s="63"/>
      <c r="EW725" s="15"/>
      <c r="EX725" s="13"/>
      <c r="EY725" s="98">
        <f t="shared" si="798"/>
        <v>0</v>
      </c>
      <c r="EZ725" s="99">
        <f>EZ5</f>
        <v>1</v>
      </c>
      <c r="FA725" s="100"/>
      <c r="FB725" s="110"/>
      <c r="FC725" s="95">
        <f t="shared" si="799"/>
        <v>0</v>
      </c>
      <c r="FD725" s="15"/>
      <c r="FE725" s="24">
        <f t="shared" si="819"/>
        <v>0</v>
      </c>
      <c r="FF725" s="5">
        <v>0</v>
      </c>
      <c r="FG725" s="63"/>
      <c r="FH725" s="15"/>
      <c r="FI725" s="13"/>
      <c r="FJ725" s="98">
        <f t="shared" si="800"/>
        <v>0</v>
      </c>
      <c r="FK725" s="99">
        <f>FK5</f>
        <v>1</v>
      </c>
      <c r="FL725" s="100"/>
      <c r="FM725" s="110"/>
      <c r="FN725" s="95">
        <f t="shared" si="801"/>
        <v>0</v>
      </c>
      <c r="FO725" s="15"/>
      <c r="FP725" s="24">
        <f t="shared" si="820"/>
        <v>0</v>
      </c>
      <c r="FQ725" s="5">
        <v>0</v>
      </c>
      <c r="FR725" s="8">
        <v>0</v>
      </c>
      <c r="FS725" s="84">
        <f t="shared" si="821"/>
        <v>500</v>
      </c>
      <c r="FT725" s="85">
        <f t="shared" si="822"/>
        <v>500</v>
      </c>
      <c r="FU725" s="85">
        <f t="shared" si="823"/>
        <v>500</v>
      </c>
      <c r="FV725" s="85">
        <f t="shared" si="824"/>
        <v>500</v>
      </c>
      <c r="FW725" s="85">
        <f t="shared" si="825"/>
        <v>500</v>
      </c>
      <c r="FX725" s="85">
        <f t="shared" si="826"/>
        <v>500</v>
      </c>
      <c r="FY725" s="85">
        <f t="shared" si="827"/>
        <v>500</v>
      </c>
      <c r="FZ725" s="85">
        <f t="shared" si="828"/>
        <v>500</v>
      </c>
      <c r="GA725" s="85">
        <f t="shared" si="829"/>
        <v>500</v>
      </c>
      <c r="GB725" s="85">
        <f t="shared" si="830"/>
        <v>500</v>
      </c>
      <c r="GC725" s="85">
        <f t="shared" si="831"/>
        <v>500</v>
      </c>
      <c r="GD725" s="85">
        <f t="shared" si="832"/>
        <v>500</v>
      </c>
      <c r="GE725" s="85">
        <f t="shared" si="833"/>
        <v>500</v>
      </c>
      <c r="GF725" s="85">
        <f t="shared" si="834"/>
        <v>500</v>
      </c>
      <c r="GG725" s="85">
        <f t="shared" si="835"/>
        <v>500</v>
      </c>
      <c r="GH725" s="101">
        <f t="shared" si="802"/>
        <v>0</v>
      </c>
      <c r="GI725" s="102">
        <f t="shared" si="803"/>
        <v>0</v>
      </c>
      <c r="GJ725" s="102">
        <f t="shared" si="804"/>
        <v>0</v>
      </c>
      <c r="GK725" s="79">
        <f>ROW()</f>
        <v>725</v>
      </c>
    </row>
    <row r="726" spans="1:193" s="12" customFormat="1" ht="50.1" customHeight="1">
      <c r="A726" s="17">
        <f>ROW()</f>
        <v>726</v>
      </c>
      <c r="B726" s="32">
        <f t="shared" si="836"/>
        <v>720</v>
      </c>
      <c r="C726" s="33">
        <f t="shared" si="837"/>
        <v>0</v>
      </c>
      <c r="D726" s="31"/>
      <c r="E726" s="390">
        <f t="shared" si="805"/>
        <v>500</v>
      </c>
      <c r="F726" s="107">
        <f t="shared" si="771"/>
        <v>0</v>
      </c>
      <c r="G726" s="3">
        <v>0</v>
      </c>
      <c r="H726" s="4">
        <v>0</v>
      </c>
      <c r="I726" s="63"/>
      <c r="J726" s="15"/>
      <c r="K726" s="13"/>
      <c r="L726" s="98">
        <f t="shared" si="772"/>
        <v>0</v>
      </c>
      <c r="M726" s="99">
        <f>M5</f>
        <v>0.94499999999999995</v>
      </c>
      <c r="N726" s="100"/>
      <c r="O726" s="110"/>
      <c r="P726" s="95">
        <f t="shared" si="773"/>
        <v>0</v>
      </c>
      <c r="Q726" s="15"/>
      <c r="R726" s="24">
        <f t="shared" si="806"/>
        <v>0</v>
      </c>
      <c r="S726" s="25">
        <v>0</v>
      </c>
      <c r="T726" s="63"/>
      <c r="U726" s="15"/>
      <c r="V726" s="13"/>
      <c r="W726" s="98">
        <f t="shared" si="774"/>
        <v>0</v>
      </c>
      <c r="X726" s="99">
        <f>X5</f>
        <v>0.97</v>
      </c>
      <c r="Y726" s="100"/>
      <c r="Z726" s="110"/>
      <c r="AA726" s="95">
        <f t="shared" si="775"/>
        <v>0</v>
      </c>
      <c r="AB726" s="15"/>
      <c r="AC726" s="24">
        <f t="shared" si="807"/>
        <v>0</v>
      </c>
      <c r="AD726" s="5">
        <v>0</v>
      </c>
      <c r="AE726" s="63"/>
      <c r="AF726" s="15"/>
      <c r="AG726" s="13"/>
      <c r="AH726" s="98">
        <f t="shared" si="776"/>
        <v>0</v>
      </c>
      <c r="AI726" s="99">
        <f>AI5</f>
        <v>0.95499999999999996</v>
      </c>
      <c r="AJ726" s="100"/>
      <c r="AK726" s="110"/>
      <c r="AL726" s="95">
        <f t="shared" si="777"/>
        <v>0</v>
      </c>
      <c r="AM726" s="15"/>
      <c r="AN726" s="24">
        <f t="shared" si="808"/>
        <v>0</v>
      </c>
      <c r="AO726" s="5">
        <v>0</v>
      </c>
      <c r="AP726" s="63"/>
      <c r="AQ726" s="15"/>
      <c r="AR726" s="13"/>
      <c r="AS726" s="98">
        <f t="shared" si="778"/>
        <v>0</v>
      </c>
      <c r="AT726" s="99">
        <f>AT5</f>
        <v>0.96</v>
      </c>
      <c r="AU726" s="100"/>
      <c r="AV726" s="110"/>
      <c r="AW726" s="95">
        <f t="shared" si="779"/>
        <v>0</v>
      </c>
      <c r="AX726" s="15"/>
      <c r="AY726" s="24">
        <f t="shared" si="809"/>
        <v>0</v>
      </c>
      <c r="AZ726" s="5">
        <v>0</v>
      </c>
      <c r="BA726" s="63"/>
      <c r="BB726" s="15"/>
      <c r="BC726" s="13"/>
      <c r="BD726" s="98">
        <f t="shared" si="780"/>
        <v>0</v>
      </c>
      <c r="BE726" s="99">
        <f>BE5</f>
        <v>0.98</v>
      </c>
      <c r="BF726" s="100"/>
      <c r="BG726" s="110"/>
      <c r="BH726" s="95">
        <f t="shared" si="781"/>
        <v>0</v>
      </c>
      <c r="BI726" s="15"/>
      <c r="BJ726" s="24">
        <f t="shared" si="810"/>
        <v>0</v>
      </c>
      <c r="BK726" s="5">
        <v>0</v>
      </c>
      <c r="BL726" s="63"/>
      <c r="BM726" s="15"/>
      <c r="BN726" s="13"/>
      <c r="BO726" s="98">
        <f t="shared" si="782"/>
        <v>0</v>
      </c>
      <c r="BP726" s="99">
        <f>BP5</f>
        <v>0.94499999999999995</v>
      </c>
      <c r="BQ726" s="100"/>
      <c r="BR726" s="110"/>
      <c r="BS726" s="95">
        <f t="shared" si="783"/>
        <v>0</v>
      </c>
      <c r="BT726" s="15"/>
      <c r="BU726" s="24">
        <f t="shared" si="811"/>
        <v>0</v>
      </c>
      <c r="BV726" s="5">
        <v>0</v>
      </c>
      <c r="BW726" s="63"/>
      <c r="BX726" s="15"/>
      <c r="BY726" s="13"/>
      <c r="BZ726" s="98">
        <f t="shared" si="784"/>
        <v>0</v>
      </c>
      <c r="CA726" s="99">
        <f>CA5</f>
        <v>1</v>
      </c>
      <c r="CB726" s="100"/>
      <c r="CC726" s="110"/>
      <c r="CD726" s="95">
        <f t="shared" si="785"/>
        <v>0</v>
      </c>
      <c r="CE726" s="15"/>
      <c r="CF726" s="24">
        <f t="shared" si="812"/>
        <v>0</v>
      </c>
      <c r="CG726" s="5">
        <v>0</v>
      </c>
      <c r="CH726" s="63"/>
      <c r="CI726" s="15"/>
      <c r="CJ726" s="13"/>
      <c r="CK726" s="98">
        <f t="shared" si="786"/>
        <v>0</v>
      </c>
      <c r="CL726" s="99">
        <f>CL5</f>
        <v>1</v>
      </c>
      <c r="CM726" s="100"/>
      <c r="CN726" s="110"/>
      <c r="CO726" s="95">
        <f t="shared" si="787"/>
        <v>0</v>
      </c>
      <c r="CP726" s="15"/>
      <c r="CQ726" s="24">
        <f t="shared" si="813"/>
        <v>0</v>
      </c>
      <c r="CR726" s="5">
        <v>0</v>
      </c>
      <c r="CS726" s="63"/>
      <c r="CT726" s="15"/>
      <c r="CU726" s="13"/>
      <c r="CV726" s="98">
        <f t="shared" si="788"/>
        <v>0</v>
      </c>
      <c r="CW726" s="99">
        <f>CW5</f>
        <v>1</v>
      </c>
      <c r="CX726" s="100"/>
      <c r="CY726" s="110"/>
      <c r="CZ726" s="95">
        <f t="shared" si="789"/>
        <v>0</v>
      </c>
      <c r="DA726" s="15"/>
      <c r="DB726" s="24">
        <f t="shared" si="814"/>
        <v>0</v>
      </c>
      <c r="DC726" s="5">
        <v>0</v>
      </c>
      <c r="DD726" s="63"/>
      <c r="DE726" s="15"/>
      <c r="DF726" s="13"/>
      <c r="DG726" s="98">
        <f t="shared" si="790"/>
        <v>0</v>
      </c>
      <c r="DH726" s="99">
        <f>DH5</f>
        <v>1</v>
      </c>
      <c r="DI726" s="100"/>
      <c r="DJ726" s="110"/>
      <c r="DK726" s="95">
        <f t="shared" si="791"/>
        <v>0</v>
      </c>
      <c r="DL726" s="15"/>
      <c r="DM726" s="24">
        <f t="shared" si="815"/>
        <v>0</v>
      </c>
      <c r="DN726" s="5">
        <v>0</v>
      </c>
      <c r="DO726" s="63"/>
      <c r="DP726" s="15"/>
      <c r="DQ726" s="13"/>
      <c r="DR726" s="98">
        <f t="shared" si="792"/>
        <v>0</v>
      </c>
      <c r="DS726" s="99">
        <f>DS5</f>
        <v>1</v>
      </c>
      <c r="DT726" s="100"/>
      <c r="DU726" s="110"/>
      <c r="DV726" s="95">
        <f t="shared" si="793"/>
        <v>0</v>
      </c>
      <c r="DW726" s="15"/>
      <c r="DX726" s="24">
        <f t="shared" si="816"/>
        <v>0</v>
      </c>
      <c r="DY726" s="5">
        <v>0</v>
      </c>
      <c r="DZ726" s="63"/>
      <c r="EA726" s="15"/>
      <c r="EB726" s="13"/>
      <c r="EC726" s="98">
        <f t="shared" si="794"/>
        <v>0</v>
      </c>
      <c r="ED726" s="99">
        <f>ED5</f>
        <v>1</v>
      </c>
      <c r="EE726" s="100"/>
      <c r="EF726" s="110"/>
      <c r="EG726" s="95">
        <f t="shared" si="795"/>
        <v>0</v>
      </c>
      <c r="EH726" s="15"/>
      <c r="EI726" s="24">
        <f t="shared" si="817"/>
        <v>0</v>
      </c>
      <c r="EJ726" s="5">
        <v>0</v>
      </c>
      <c r="EK726" s="63"/>
      <c r="EL726" s="15"/>
      <c r="EM726" s="13"/>
      <c r="EN726" s="98">
        <f t="shared" si="796"/>
        <v>0</v>
      </c>
      <c r="EO726" s="99">
        <f>EO5</f>
        <v>1</v>
      </c>
      <c r="EP726" s="100"/>
      <c r="EQ726" s="110"/>
      <c r="ER726" s="95">
        <f t="shared" si="797"/>
        <v>0</v>
      </c>
      <c r="ES726" s="15"/>
      <c r="ET726" s="24">
        <f t="shared" si="818"/>
        <v>0</v>
      </c>
      <c r="EU726" s="5">
        <v>0</v>
      </c>
      <c r="EV726" s="63"/>
      <c r="EW726" s="15"/>
      <c r="EX726" s="13"/>
      <c r="EY726" s="98">
        <f t="shared" si="798"/>
        <v>0</v>
      </c>
      <c r="EZ726" s="99">
        <f>EZ5</f>
        <v>1</v>
      </c>
      <c r="FA726" s="100"/>
      <c r="FB726" s="110"/>
      <c r="FC726" s="95">
        <f t="shared" si="799"/>
        <v>0</v>
      </c>
      <c r="FD726" s="15"/>
      <c r="FE726" s="24">
        <f t="shared" si="819"/>
        <v>0</v>
      </c>
      <c r="FF726" s="5">
        <v>0</v>
      </c>
      <c r="FG726" s="63"/>
      <c r="FH726" s="15"/>
      <c r="FI726" s="13"/>
      <c r="FJ726" s="98">
        <f t="shared" si="800"/>
        <v>0</v>
      </c>
      <c r="FK726" s="99">
        <f>FK5</f>
        <v>1</v>
      </c>
      <c r="FL726" s="100"/>
      <c r="FM726" s="110"/>
      <c r="FN726" s="95">
        <f t="shared" si="801"/>
        <v>0</v>
      </c>
      <c r="FO726" s="15"/>
      <c r="FP726" s="24">
        <f t="shared" si="820"/>
        <v>0</v>
      </c>
      <c r="FQ726" s="5">
        <v>0</v>
      </c>
      <c r="FR726" s="8">
        <v>0</v>
      </c>
      <c r="FS726" s="84">
        <f t="shared" si="821"/>
        <v>500</v>
      </c>
      <c r="FT726" s="85">
        <f t="shared" si="822"/>
        <v>500</v>
      </c>
      <c r="FU726" s="85">
        <f t="shared" si="823"/>
        <v>500</v>
      </c>
      <c r="FV726" s="85">
        <f t="shared" si="824"/>
        <v>500</v>
      </c>
      <c r="FW726" s="85">
        <f t="shared" si="825"/>
        <v>500</v>
      </c>
      <c r="FX726" s="85">
        <f t="shared" si="826"/>
        <v>500</v>
      </c>
      <c r="FY726" s="85">
        <f t="shared" si="827"/>
        <v>500</v>
      </c>
      <c r="FZ726" s="85">
        <f t="shared" si="828"/>
        <v>500</v>
      </c>
      <c r="GA726" s="85">
        <f t="shared" si="829"/>
        <v>500</v>
      </c>
      <c r="GB726" s="85">
        <f t="shared" si="830"/>
        <v>500</v>
      </c>
      <c r="GC726" s="85">
        <f t="shared" si="831"/>
        <v>500</v>
      </c>
      <c r="GD726" s="85">
        <f t="shared" si="832"/>
        <v>500</v>
      </c>
      <c r="GE726" s="85">
        <f t="shared" si="833"/>
        <v>500</v>
      </c>
      <c r="GF726" s="85">
        <f t="shared" si="834"/>
        <v>500</v>
      </c>
      <c r="GG726" s="85">
        <f t="shared" si="835"/>
        <v>500</v>
      </c>
      <c r="GH726" s="101">
        <f t="shared" si="802"/>
        <v>0</v>
      </c>
      <c r="GI726" s="102">
        <f t="shared" si="803"/>
        <v>0</v>
      </c>
      <c r="GJ726" s="102">
        <f t="shared" si="804"/>
        <v>0</v>
      </c>
      <c r="GK726" s="79">
        <f>ROW()</f>
        <v>726</v>
      </c>
    </row>
    <row r="727" spans="1:193" s="12" customFormat="1" ht="50.1" customHeight="1">
      <c r="A727" s="17">
        <f>ROW()</f>
        <v>727</v>
      </c>
      <c r="B727" s="32">
        <f t="shared" si="836"/>
        <v>721</v>
      </c>
      <c r="C727" s="33">
        <f t="shared" si="837"/>
        <v>0</v>
      </c>
      <c r="D727" s="31"/>
      <c r="E727" s="390">
        <f t="shared" si="805"/>
        <v>500</v>
      </c>
      <c r="F727" s="107">
        <f t="shared" si="771"/>
        <v>0</v>
      </c>
      <c r="G727" s="3">
        <v>0</v>
      </c>
      <c r="H727" s="4">
        <v>0</v>
      </c>
      <c r="I727" s="63"/>
      <c r="J727" s="15"/>
      <c r="K727" s="13"/>
      <c r="L727" s="98">
        <f t="shared" si="772"/>
        <v>0</v>
      </c>
      <c r="M727" s="99">
        <f>M5</f>
        <v>0.94499999999999995</v>
      </c>
      <c r="N727" s="100"/>
      <c r="O727" s="110"/>
      <c r="P727" s="95">
        <f t="shared" si="773"/>
        <v>0</v>
      </c>
      <c r="Q727" s="15"/>
      <c r="R727" s="24">
        <f t="shared" si="806"/>
        <v>0</v>
      </c>
      <c r="S727" s="25">
        <v>0</v>
      </c>
      <c r="T727" s="63"/>
      <c r="U727" s="15"/>
      <c r="V727" s="13"/>
      <c r="W727" s="98">
        <f t="shared" si="774"/>
        <v>0</v>
      </c>
      <c r="X727" s="99">
        <f>X5</f>
        <v>0.97</v>
      </c>
      <c r="Y727" s="100"/>
      <c r="Z727" s="110"/>
      <c r="AA727" s="95">
        <f t="shared" si="775"/>
        <v>0</v>
      </c>
      <c r="AB727" s="15"/>
      <c r="AC727" s="24">
        <f t="shared" si="807"/>
        <v>0</v>
      </c>
      <c r="AD727" s="5">
        <v>0</v>
      </c>
      <c r="AE727" s="63"/>
      <c r="AF727" s="15"/>
      <c r="AG727" s="13"/>
      <c r="AH727" s="98">
        <f t="shared" si="776"/>
        <v>0</v>
      </c>
      <c r="AI727" s="99">
        <f>AI5</f>
        <v>0.95499999999999996</v>
      </c>
      <c r="AJ727" s="100"/>
      <c r="AK727" s="110"/>
      <c r="AL727" s="95">
        <f t="shared" si="777"/>
        <v>0</v>
      </c>
      <c r="AM727" s="15"/>
      <c r="AN727" s="24">
        <f t="shared" si="808"/>
        <v>0</v>
      </c>
      <c r="AO727" s="5">
        <v>0</v>
      </c>
      <c r="AP727" s="63"/>
      <c r="AQ727" s="15"/>
      <c r="AR727" s="13"/>
      <c r="AS727" s="98">
        <f t="shared" si="778"/>
        <v>0</v>
      </c>
      <c r="AT727" s="99">
        <f>AT5</f>
        <v>0.96</v>
      </c>
      <c r="AU727" s="100"/>
      <c r="AV727" s="110"/>
      <c r="AW727" s="95">
        <f t="shared" si="779"/>
        <v>0</v>
      </c>
      <c r="AX727" s="15"/>
      <c r="AY727" s="24">
        <f t="shared" si="809"/>
        <v>0</v>
      </c>
      <c r="AZ727" s="5">
        <v>0</v>
      </c>
      <c r="BA727" s="63"/>
      <c r="BB727" s="15"/>
      <c r="BC727" s="13"/>
      <c r="BD727" s="98">
        <f t="shared" si="780"/>
        <v>0</v>
      </c>
      <c r="BE727" s="99">
        <f>BE5</f>
        <v>0.98</v>
      </c>
      <c r="BF727" s="100"/>
      <c r="BG727" s="110"/>
      <c r="BH727" s="95">
        <f t="shared" si="781"/>
        <v>0</v>
      </c>
      <c r="BI727" s="15"/>
      <c r="BJ727" s="24">
        <f t="shared" si="810"/>
        <v>0</v>
      </c>
      <c r="BK727" s="5">
        <v>0</v>
      </c>
      <c r="BL727" s="63"/>
      <c r="BM727" s="15"/>
      <c r="BN727" s="13"/>
      <c r="BO727" s="98">
        <f t="shared" si="782"/>
        <v>0</v>
      </c>
      <c r="BP727" s="99">
        <f>BP5</f>
        <v>0.94499999999999995</v>
      </c>
      <c r="BQ727" s="100"/>
      <c r="BR727" s="110"/>
      <c r="BS727" s="95">
        <f t="shared" si="783"/>
        <v>0</v>
      </c>
      <c r="BT727" s="15"/>
      <c r="BU727" s="24">
        <f t="shared" si="811"/>
        <v>0</v>
      </c>
      <c r="BV727" s="5">
        <v>0</v>
      </c>
      <c r="BW727" s="63"/>
      <c r="BX727" s="15"/>
      <c r="BY727" s="13"/>
      <c r="BZ727" s="98">
        <f t="shared" si="784"/>
        <v>0</v>
      </c>
      <c r="CA727" s="99">
        <f>CA5</f>
        <v>1</v>
      </c>
      <c r="CB727" s="100"/>
      <c r="CC727" s="110"/>
      <c r="CD727" s="95">
        <f t="shared" si="785"/>
        <v>0</v>
      </c>
      <c r="CE727" s="15"/>
      <c r="CF727" s="24">
        <f t="shared" si="812"/>
        <v>0</v>
      </c>
      <c r="CG727" s="5">
        <v>0</v>
      </c>
      <c r="CH727" s="63"/>
      <c r="CI727" s="15"/>
      <c r="CJ727" s="13"/>
      <c r="CK727" s="98">
        <f t="shared" si="786"/>
        <v>0</v>
      </c>
      <c r="CL727" s="99">
        <f>CL5</f>
        <v>1</v>
      </c>
      <c r="CM727" s="100"/>
      <c r="CN727" s="110"/>
      <c r="CO727" s="95">
        <f t="shared" si="787"/>
        <v>0</v>
      </c>
      <c r="CP727" s="15"/>
      <c r="CQ727" s="24">
        <f t="shared" si="813"/>
        <v>0</v>
      </c>
      <c r="CR727" s="5">
        <v>0</v>
      </c>
      <c r="CS727" s="63"/>
      <c r="CT727" s="15"/>
      <c r="CU727" s="13"/>
      <c r="CV727" s="98">
        <f t="shared" si="788"/>
        <v>0</v>
      </c>
      <c r="CW727" s="99">
        <f>CW5</f>
        <v>1</v>
      </c>
      <c r="CX727" s="100"/>
      <c r="CY727" s="110"/>
      <c r="CZ727" s="95">
        <f t="shared" si="789"/>
        <v>0</v>
      </c>
      <c r="DA727" s="15"/>
      <c r="DB727" s="24">
        <f t="shared" si="814"/>
        <v>0</v>
      </c>
      <c r="DC727" s="5">
        <v>0</v>
      </c>
      <c r="DD727" s="63"/>
      <c r="DE727" s="15"/>
      <c r="DF727" s="13"/>
      <c r="DG727" s="98">
        <f t="shared" si="790"/>
        <v>0</v>
      </c>
      <c r="DH727" s="99">
        <f>DH5</f>
        <v>1</v>
      </c>
      <c r="DI727" s="100"/>
      <c r="DJ727" s="110"/>
      <c r="DK727" s="95">
        <f t="shared" si="791"/>
        <v>0</v>
      </c>
      <c r="DL727" s="15"/>
      <c r="DM727" s="24">
        <f t="shared" si="815"/>
        <v>0</v>
      </c>
      <c r="DN727" s="5">
        <v>0</v>
      </c>
      <c r="DO727" s="63"/>
      <c r="DP727" s="15"/>
      <c r="DQ727" s="13"/>
      <c r="DR727" s="98">
        <f t="shared" si="792"/>
        <v>0</v>
      </c>
      <c r="DS727" s="99">
        <f>DS5</f>
        <v>1</v>
      </c>
      <c r="DT727" s="100"/>
      <c r="DU727" s="110"/>
      <c r="DV727" s="95">
        <f t="shared" si="793"/>
        <v>0</v>
      </c>
      <c r="DW727" s="15"/>
      <c r="DX727" s="24">
        <f t="shared" si="816"/>
        <v>0</v>
      </c>
      <c r="DY727" s="5">
        <v>0</v>
      </c>
      <c r="DZ727" s="63"/>
      <c r="EA727" s="15"/>
      <c r="EB727" s="13"/>
      <c r="EC727" s="98">
        <f t="shared" si="794"/>
        <v>0</v>
      </c>
      <c r="ED727" s="99">
        <f>ED5</f>
        <v>1</v>
      </c>
      <c r="EE727" s="100"/>
      <c r="EF727" s="110"/>
      <c r="EG727" s="95">
        <f t="shared" si="795"/>
        <v>0</v>
      </c>
      <c r="EH727" s="15"/>
      <c r="EI727" s="24">
        <f t="shared" si="817"/>
        <v>0</v>
      </c>
      <c r="EJ727" s="5">
        <v>0</v>
      </c>
      <c r="EK727" s="63"/>
      <c r="EL727" s="15"/>
      <c r="EM727" s="13"/>
      <c r="EN727" s="98">
        <f t="shared" si="796"/>
        <v>0</v>
      </c>
      <c r="EO727" s="99">
        <f>EO5</f>
        <v>1</v>
      </c>
      <c r="EP727" s="100"/>
      <c r="EQ727" s="110"/>
      <c r="ER727" s="95">
        <f t="shared" si="797"/>
        <v>0</v>
      </c>
      <c r="ES727" s="15"/>
      <c r="ET727" s="24">
        <f t="shared" si="818"/>
        <v>0</v>
      </c>
      <c r="EU727" s="5">
        <v>0</v>
      </c>
      <c r="EV727" s="63"/>
      <c r="EW727" s="15"/>
      <c r="EX727" s="13"/>
      <c r="EY727" s="98">
        <f t="shared" si="798"/>
        <v>0</v>
      </c>
      <c r="EZ727" s="99">
        <f>EZ5</f>
        <v>1</v>
      </c>
      <c r="FA727" s="100"/>
      <c r="FB727" s="110"/>
      <c r="FC727" s="95">
        <f t="shared" si="799"/>
        <v>0</v>
      </c>
      <c r="FD727" s="15"/>
      <c r="FE727" s="24">
        <f t="shared" si="819"/>
        <v>0</v>
      </c>
      <c r="FF727" s="5">
        <v>0</v>
      </c>
      <c r="FG727" s="63"/>
      <c r="FH727" s="15"/>
      <c r="FI727" s="13"/>
      <c r="FJ727" s="98">
        <f t="shared" si="800"/>
        <v>0</v>
      </c>
      <c r="FK727" s="99">
        <f>FK5</f>
        <v>1</v>
      </c>
      <c r="FL727" s="100"/>
      <c r="FM727" s="110"/>
      <c r="FN727" s="95">
        <f t="shared" si="801"/>
        <v>0</v>
      </c>
      <c r="FO727" s="15"/>
      <c r="FP727" s="24">
        <f t="shared" si="820"/>
        <v>0</v>
      </c>
      <c r="FQ727" s="5">
        <v>0</v>
      </c>
      <c r="FR727" s="8">
        <v>0</v>
      </c>
      <c r="FS727" s="84">
        <f t="shared" si="821"/>
        <v>500</v>
      </c>
      <c r="FT727" s="85">
        <f t="shared" si="822"/>
        <v>500</v>
      </c>
      <c r="FU727" s="85">
        <f t="shared" si="823"/>
        <v>500</v>
      </c>
      <c r="FV727" s="85">
        <f t="shared" si="824"/>
        <v>500</v>
      </c>
      <c r="FW727" s="85">
        <f t="shared" si="825"/>
        <v>500</v>
      </c>
      <c r="FX727" s="85">
        <f t="shared" si="826"/>
        <v>500</v>
      </c>
      <c r="FY727" s="85">
        <f t="shared" si="827"/>
        <v>500</v>
      </c>
      <c r="FZ727" s="85">
        <f t="shared" si="828"/>
        <v>500</v>
      </c>
      <c r="GA727" s="85">
        <f t="shared" si="829"/>
        <v>500</v>
      </c>
      <c r="GB727" s="85">
        <f t="shared" si="830"/>
        <v>500</v>
      </c>
      <c r="GC727" s="85">
        <f t="shared" si="831"/>
        <v>500</v>
      </c>
      <c r="GD727" s="85">
        <f t="shared" si="832"/>
        <v>500</v>
      </c>
      <c r="GE727" s="85">
        <f t="shared" si="833"/>
        <v>500</v>
      </c>
      <c r="GF727" s="85">
        <f t="shared" si="834"/>
        <v>500</v>
      </c>
      <c r="GG727" s="85">
        <f t="shared" si="835"/>
        <v>500</v>
      </c>
      <c r="GH727" s="101">
        <f t="shared" si="802"/>
        <v>0</v>
      </c>
      <c r="GI727" s="102">
        <f t="shared" si="803"/>
        <v>0</v>
      </c>
      <c r="GJ727" s="102">
        <f t="shared" si="804"/>
        <v>0</v>
      </c>
      <c r="GK727" s="79">
        <f>ROW()</f>
        <v>727</v>
      </c>
    </row>
    <row r="728" spans="1:193" s="12" customFormat="1" ht="50.1" customHeight="1">
      <c r="A728" s="17">
        <f>ROW()</f>
        <v>728</v>
      </c>
      <c r="B728" s="32">
        <f t="shared" si="836"/>
        <v>722</v>
      </c>
      <c r="C728" s="33">
        <f t="shared" si="837"/>
        <v>0</v>
      </c>
      <c r="D728" s="31"/>
      <c r="E728" s="390">
        <f t="shared" si="805"/>
        <v>500</v>
      </c>
      <c r="F728" s="107">
        <f t="shared" si="771"/>
        <v>0</v>
      </c>
      <c r="G728" s="3">
        <v>0</v>
      </c>
      <c r="H728" s="4">
        <v>0</v>
      </c>
      <c r="I728" s="63"/>
      <c r="J728" s="15"/>
      <c r="K728" s="13"/>
      <c r="L728" s="98">
        <f t="shared" si="772"/>
        <v>0</v>
      </c>
      <c r="M728" s="99">
        <f>M5</f>
        <v>0.94499999999999995</v>
      </c>
      <c r="N728" s="100"/>
      <c r="O728" s="110"/>
      <c r="P728" s="95">
        <f t="shared" si="773"/>
        <v>0</v>
      </c>
      <c r="Q728" s="15"/>
      <c r="R728" s="24">
        <f t="shared" si="806"/>
        <v>0</v>
      </c>
      <c r="S728" s="25">
        <v>0</v>
      </c>
      <c r="T728" s="63"/>
      <c r="U728" s="15"/>
      <c r="V728" s="13"/>
      <c r="W728" s="98">
        <f t="shared" si="774"/>
        <v>0</v>
      </c>
      <c r="X728" s="99">
        <f>X5</f>
        <v>0.97</v>
      </c>
      <c r="Y728" s="100"/>
      <c r="Z728" s="110"/>
      <c r="AA728" s="95">
        <f t="shared" si="775"/>
        <v>0</v>
      </c>
      <c r="AB728" s="15"/>
      <c r="AC728" s="24">
        <f t="shared" si="807"/>
        <v>0</v>
      </c>
      <c r="AD728" s="5">
        <v>0</v>
      </c>
      <c r="AE728" s="63"/>
      <c r="AF728" s="15"/>
      <c r="AG728" s="13"/>
      <c r="AH728" s="98">
        <f t="shared" si="776"/>
        <v>0</v>
      </c>
      <c r="AI728" s="99">
        <f>AI5</f>
        <v>0.95499999999999996</v>
      </c>
      <c r="AJ728" s="100"/>
      <c r="AK728" s="110"/>
      <c r="AL728" s="95">
        <f t="shared" si="777"/>
        <v>0</v>
      </c>
      <c r="AM728" s="15"/>
      <c r="AN728" s="24">
        <f t="shared" si="808"/>
        <v>0</v>
      </c>
      <c r="AO728" s="5">
        <v>0</v>
      </c>
      <c r="AP728" s="63"/>
      <c r="AQ728" s="15"/>
      <c r="AR728" s="13"/>
      <c r="AS728" s="98">
        <f t="shared" si="778"/>
        <v>0</v>
      </c>
      <c r="AT728" s="99">
        <f>AT5</f>
        <v>0.96</v>
      </c>
      <c r="AU728" s="100"/>
      <c r="AV728" s="110"/>
      <c r="AW728" s="95">
        <f t="shared" si="779"/>
        <v>0</v>
      </c>
      <c r="AX728" s="15"/>
      <c r="AY728" s="24">
        <f t="shared" si="809"/>
        <v>0</v>
      </c>
      <c r="AZ728" s="5">
        <v>0</v>
      </c>
      <c r="BA728" s="63"/>
      <c r="BB728" s="15"/>
      <c r="BC728" s="13"/>
      <c r="BD728" s="98">
        <f t="shared" si="780"/>
        <v>0</v>
      </c>
      <c r="BE728" s="99">
        <f>BE5</f>
        <v>0.98</v>
      </c>
      <c r="BF728" s="100"/>
      <c r="BG728" s="110"/>
      <c r="BH728" s="95">
        <f t="shared" si="781"/>
        <v>0</v>
      </c>
      <c r="BI728" s="15"/>
      <c r="BJ728" s="24">
        <f t="shared" si="810"/>
        <v>0</v>
      </c>
      <c r="BK728" s="5">
        <v>0</v>
      </c>
      <c r="BL728" s="63"/>
      <c r="BM728" s="15"/>
      <c r="BN728" s="13"/>
      <c r="BO728" s="98">
        <f t="shared" si="782"/>
        <v>0</v>
      </c>
      <c r="BP728" s="99">
        <f>BP5</f>
        <v>0.94499999999999995</v>
      </c>
      <c r="BQ728" s="100"/>
      <c r="BR728" s="110"/>
      <c r="BS728" s="95">
        <f t="shared" si="783"/>
        <v>0</v>
      </c>
      <c r="BT728" s="15"/>
      <c r="BU728" s="24">
        <f t="shared" si="811"/>
        <v>0</v>
      </c>
      <c r="BV728" s="5">
        <v>0</v>
      </c>
      <c r="BW728" s="63"/>
      <c r="BX728" s="15"/>
      <c r="BY728" s="13"/>
      <c r="BZ728" s="98">
        <f t="shared" si="784"/>
        <v>0</v>
      </c>
      <c r="CA728" s="99">
        <f>CA5</f>
        <v>1</v>
      </c>
      <c r="CB728" s="100"/>
      <c r="CC728" s="110"/>
      <c r="CD728" s="95">
        <f t="shared" si="785"/>
        <v>0</v>
      </c>
      <c r="CE728" s="15"/>
      <c r="CF728" s="24">
        <f t="shared" si="812"/>
        <v>0</v>
      </c>
      <c r="CG728" s="5">
        <v>0</v>
      </c>
      <c r="CH728" s="63"/>
      <c r="CI728" s="15"/>
      <c r="CJ728" s="13"/>
      <c r="CK728" s="98">
        <f t="shared" si="786"/>
        <v>0</v>
      </c>
      <c r="CL728" s="99">
        <f>CL5</f>
        <v>1</v>
      </c>
      <c r="CM728" s="100"/>
      <c r="CN728" s="110"/>
      <c r="CO728" s="95">
        <f t="shared" si="787"/>
        <v>0</v>
      </c>
      <c r="CP728" s="15"/>
      <c r="CQ728" s="24">
        <f t="shared" si="813"/>
        <v>0</v>
      </c>
      <c r="CR728" s="5">
        <v>0</v>
      </c>
      <c r="CS728" s="63"/>
      <c r="CT728" s="15"/>
      <c r="CU728" s="13"/>
      <c r="CV728" s="98">
        <f t="shared" si="788"/>
        <v>0</v>
      </c>
      <c r="CW728" s="99">
        <f>CW5</f>
        <v>1</v>
      </c>
      <c r="CX728" s="100"/>
      <c r="CY728" s="110"/>
      <c r="CZ728" s="95">
        <f t="shared" si="789"/>
        <v>0</v>
      </c>
      <c r="DA728" s="15"/>
      <c r="DB728" s="24">
        <f t="shared" si="814"/>
        <v>0</v>
      </c>
      <c r="DC728" s="5">
        <v>0</v>
      </c>
      <c r="DD728" s="63"/>
      <c r="DE728" s="15"/>
      <c r="DF728" s="13"/>
      <c r="DG728" s="98">
        <f t="shared" si="790"/>
        <v>0</v>
      </c>
      <c r="DH728" s="99">
        <f>DH5</f>
        <v>1</v>
      </c>
      <c r="DI728" s="100"/>
      <c r="DJ728" s="110"/>
      <c r="DK728" s="95">
        <f t="shared" si="791"/>
        <v>0</v>
      </c>
      <c r="DL728" s="15"/>
      <c r="DM728" s="24">
        <f t="shared" si="815"/>
        <v>0</v>
      </c>
      <c r="DN728" s="5">
        <v>0</v>
      </c>
      <c r="DO728" s="63"/>
      <c r="DP728" s="15"/>
      <c r="DQ728" s="13"/>
      <c r="DR728" s="98">
        <f t="shared" si="792"/>
        <v>0</v>
      </c>
      <c r="DS728" s="99">
        <f>DS5</f>
        <v>1</v>
      </c>
      <c r="DT728" s="100"/>
      <c r="DU728" s="110"/>
      <c r="DV728" s="95">
        <f t="shared" si="793"/>
        <v>0</v>
      </c>
      <c r="DW728" s="15"/>
      <c r="DX728" s="24">
        <f t="shared" si="816"/>
        <v>0</v>
      </c>
      <c r="DY728" s="5">
        <v>0</v>
      </c>
      <c r="DZ728" s="63"/>
      <c r="EA728" s="15"/>
      <c r="EB728" s="13"/>
      <c r="EC728" s="98">
        <f t="shared" si="794"/>
        <v>0</v>
      </c>
      <c r="ED728" s="99">
        <f>ED5</f>
        <v>1</v>
      </c>
      <c r="EE728" s="100"/>
      <c r="EF728" s="110"/>
      <c r="EG728" s="95">
        <f t="shared" si="795"/>
        <v>0</v>
      </c>
      <c r="EH728" s="15"/>
      <c r="EI728" s="24">
        <f t="shared" si="817"/>
        <v>0</v>
      </c>
      <c r="EJ728" s="5">
        <v>0</v>
      </c>
      <c r="EK728" s="63"/>
      <c r="EL728" s="15"/>
      <c r="EM728" s="13"/>
      <c r="EN728" s="98">
        <f t="shared" si="796"/>
        <v>0</v>
      </c>
      <c r="EO728" s="99">
        <f>EO5</f>
        <v>1</v>
      </c>
      <c r="EP728" s="100"/>
      <c r="EQ728" s="110"/>
      <c r="ER728" s="95">
        <f t="shared" si="797"/>
        <v>0</v>
      </c>
      <c r="ES728" s="15"/>
      <c r="ET728" s="24">
        <f t="shared" si="818"/>
        <v>0</v>
      </c>
      <c r="EU728" s="5">
        <v>0</v>
      </c>
      <c r="EV728" s="63"/>
      <c r="EW728" s="15"/>
      <c r="EX728" s="13"/>
      <c r="EY728" s="98">
        <f t="shared" si="798"/>
        <v>0</v>
      </c>
      <c r="EZ728" s="99">
        <f>EZ5</f>
        <v>1</v>
      </c>
      <c r="FA728" s="100"/>
      <c r="FB728" s="110"/>
      <c r="FC728" s="95">
        <f t="shared" si="799"/>
        <v>0</v>
      </c>
      <c r="FD728" s="15"/>
      <c r="FE728" s="24">
        <f t="shared" si="819"/>
        <v>0</v>
      </c>
      <c r="FF728" s="5">
        <v>0</v>
      </c>
      <c r="FG728" s="63"/>
      <c r="FH728" s="15"/>
      <c r="FI728" s="13"/>
      <c r="FJ728" s="98">
        <f t="shared" si="800"/>
        <v>0</v>
      </c>
      <c r="FK728" s="99">
        <f>FK5</f>
        <v>1</v>
      </c>
      <c r="FL728" s="100"/>
      <c r="FM728" s="110"/>
      <c r="FN728" s="95">
        <f t="shared" si="801"/>
        <v>0</v>
      </c>
      <c r="FO728" s="15"/>
      <c r="FP728" s="24">
        <f t="shared" si="820"/>
        <v>0</v>
      </c>
      <c r="FQ728" s="5">
        <v>0</v>
      </c>
      <c r="FR728" s="8">
        <v>0</v>
      </c>
      <c r="FS728" s="84">
        <f t="shared" si="821"/>
        <v>500</v>
      </c>
      <c r="FT728" s="85">
        <f t="shared" si="822"/>
        <v>500</v>
      </c>
      <c r="FU728" s="85">
        <f t="shared" si="823"/>
        <v>500</v>
      </c>
      <c r="FV728" s="85">
        <f t="shared" si="824"/>
        <v>500</v>
      </c>
      <c r="FW728" s="85">
        <f t="shared" si="825"/>
        <v>500</v>
      </c>
      <c r="FX728" s="85">
        <f t="shared" si="826"/>
        <v>500</v>
      </c>
      <c r="FY728" s="85">
        <f t="shared" si="827"/>
        <v>500</v>
      </c>
      <c r="FZ728" s="85">
        <f t="shared" si="828"/>
        <v>500</v>
      </c>
      <c r="GA728" s="85">
        <f t="shared" si="829"/>
        <v>500</v>
      </c>
      <c r="GB728" s="85">
        <f t="shared" si="830"/>
        <v>500</v>
      </c>
      <c r="GC728" s="85">
        <f t="shared" si="831"/>
        <v>500</v>
      </c>
      <c r="GD728" s="85">
        <f t="shared" si="832"/>
        <v>500</v>
      </c>
      <c r="GE728" s="85">
        <f t="shared" si="833"/>
        <v>500</v>
      </c>
      <c r="GF728" s="85">
        <f t="shared" si="834"/>
        <v>500</v>
      </c>
      <c r="GG728" s="85">
        <f t="shared" si="835"/>
        <v>500</v>
      </c>
      <c r="GH728" s="101">
        <f t="shared" si="802"/>
        <v>0</v>
      </c>
      <c r="GI728" s="102">
        <f t="shared" si="803"/>
        <v>0</v>
      </c>
      <c r="GJ728" s="102">
        <f t="shared" si="804"/>
        <v>0</v>
      </c>
      <c r="GK728" s="79">
        <f>ROW()</f>
        <v>728</v>
      </c>
    </row>
    <row r="729" spans="1:193" s="12" customFormat="1" ht="50.1" customHeight="1">
      <c r="A729" s="17">
        <f>ROW()</f>
        <v>729</v>
      </c>
      <c r="B729" s="32">
        <f t="shared" si="836"/>
        <v>723</v>
      </c>
      <c r="C729" s="33">
        <f t="shared" si="837"/>
        <v>0</v>
      </c>
      <c r="D729" s="31"/>
      <c r="E729" s="390">
        <f t="shared" si="805"/>
        <v>500</v>
      </c>
      <c r="F729" s="107">
        <f t="shared" si="771"/>
        <v>0</v>
      </c>
      <c r="G729" s="3">
        <v>0</v>
      </c>
      <c r="H729" s="4">
        <v>0</v>
      </c>
      <c r="I729" s="63"/>
      <c r="J729" s="15"/>
      <c r="K729" s="13"/>
      <c r="L729" s="98">
        <f t="shared" si="772"/>
        <v>0</v>
      </c>
      <c r="M729" s="99">
        <f>M5</f>
        <v>0.94499999999999995</v>
      </c>
      <c r="N729" s="100"/>
      <c r="O729" s="110"/>
      <c r="P729" s="95">
        <f t="shared" si="773"/>
        <v>0</v>
      </c>
      <c r="Q729" s="15"/>
      <c r="R729" s="24">
        <f t="shared" si="806"/>
        <v>0</v>
      </c>
      <c r="S729" s="25">
        <v>0</v>
      </c>
      <c r="T729" s="63"/>
      <c r="U729" s="15"/>
      <c r="V729" s="13"/>
      <c r="W729" s="98">
        <f t="shared" si="774"/>
        <v>0</v>
      </c>
      <c r="X729" s="99">
        <f>X5</f>
        <v>0.97</v>
      </c>
      <c r="Y729" s="100"/>
      <c r="Z729" s="110"/>
      <c r="AA729" s="95">
        <f t="shared" si="775"/>
        <v>0</v>
      </c>
      <c r="AB729" s="15"/>
      <c r="AC729" s="24">
        <f t="shared" si="807"/>
        <v>0</v>
      </c>
      <c r="AD729" s="5">
        <v>0</v>
      </c>
      <c r="AE729" s="63"/>
      <c r="AF729" s="15"/>
      <c r="AG729" s="13"/>
      <c r="AH729" s="98">
        <f t="shared" si="776"/>
        <v>0</v>
      </c>
      <c r="AI729" s="99">
        <f>AI5</f>
        <v>0.95499999999999996</v>
      </c>
      <c r="AJ729" s="100"/>
      <c r="AK729" s="110"/>
      <c r="AL729" s="95">
        <f t="shared" si="777"/>
        <v>0</v>
      </c>
      <c r="AM729" s="15"/>
      <c r="AN729" s="24">
        <f t="shared" si="808"/>
        <v>0</v>
      </c>
      <c r="AO729" s="5">
        <v>0</v>
      </c>
      <c r="AP729" s="63"/>
      <c r="AQ729" s="15"/>
      <c r="AR729" s="13"/>
      <c r="AS729" s="98">
        <f t="shared" si="778"/>
        <v>0</v>
      </c>
      <c r="AT729" s="99">
        <f>AT5</f>
        <v>0.96</v>
      </c>
      <c r="AU729" s="100"/>
      <c r="AV729" s="110"/>
      <c r="AW729" s="95">
        <f t="shared" si="779"/>
        <v>0</v>
      </c>
      <c r="AX729" s="15"/>
      <c r="AY729" s="24">
        <f t="shared" si="809"/>
        <v>0</v>
      </c>
      <c r="AZ729" s="5">
        <v>0</v>
      </c>
      <c r="BA729" s="63"/>
      <c r="BB729" s="15"/>
      <c r="BC729" s="13"/>
      <c r="BD729" s="98">
        <f t="shared" si="780"/>
        <v>0</v>
      </c>
      <c r="BE729" s="99">
        <f>BE5</f>
        <v>0.98</v>
      </c>
      <c r="BF729" s="100"/>
      <c r="BG729" s="110"/>
      <c r="BH729" s="95">
        <f t="shared" si="781"/>
        <v>0</v>
      </c>
      <c r="BI729" s="15"/>
      <c r="BJ729" s="24">
        <f t="shared" si="810"/>
        <v>0</v>
      </c>
      <c r="BK729" s="5">
        <v>0</v>
      </c>
      <c r="BL729" s="63"/>
      <c r="BM729" s="15"/>
      <c r="BN729" s="13"/>
      <c r="BO729" s="98">
        <f t="shared" si="782"/>
        <v>0</v>
      </c>
      <c r="BP729" s="99">
        <f>BP5</f>
        <v>0.94499999999999995</v>
      </c>
      <c r="BQ729" s="100"/>
      <c r="BR729" s="110"/>
      <c r="BS729" s="95">
        <f t="shared" si="783"/>
        <v>0</v>
      </c>
      <c r="BT729" s="15"/>
      <c r="BU729" s="24">
        <f t="shared" si="811"/>
        <v>0</v>
      </c>
      <c r="BV729" s="5">
        <v>0</v>
      </c>
      <c r="BW729" s="63"/>
      <c r="BX729" s="15"/>
      <c r="BY729" s="13"/>
      <c r="BZ729" s="98">
        <f t="shared" si="784"/>
        <v>0</v>
      </c>
      <c r="CA729" s="99">
        <f>CA5</f>
        <v>1</v>
      </c>
      <c r="CB729" s="100"/>
      <c r="CC729" s="110"/>
      <c r="CD729" s="95">
        <f t="shared" si="785"/>
        <v>0</v>
      </c>
      <c r="CE729" s="15"/>
      <c r="CF729" s="24">
        <f t="shared" si="812"/>
        <v>0</v>
      </c>
      <c r="CG729" s="5">
        <v>0</v>
      </c>
      <c r="CH729" s="63"/>
      <c r="CI729" s="15"/>
      <c r="CJ729" s="13"/>
      <c r="CK729" s="98">
        <f t="shared" si="786"/>
        <v>0</v>
      </c>
      <c r="CL729" s="99">
        <f>CL5</f>
        <v>1</v>
      </c>
      <c r="CM729" s="100"/>
      <c r="CN729" s="110"/>
      <c r="CO729" s="95">
        <f t="shared" si="787"/>
        <v>0</v>
      </c>
      <c r="CP729" s="15"/>
      <c r="CQ729" s="24">
        <f t="shared" si="813"/>
        <v>0</v>
      </c>
      <c r="CR729" s="5">
        <v>0</v>
      </c>
      <c r="CS729" s="63"/>
      <c r="CT729" s="15"/>
      <c r="CU729" s="13"/>
      <c r="CV729" s="98">
        <f t="shared" si="788"/>
        <v>0</v>
      </c>
      <c r="CW729" s="99">
        <f>CW5</f>
        <v>1</v>
      </c>
      <c r="CX729" s="100"/>
      <c r="CY729" s="110"/>
      <c r="CZ729" s="95">
        <f t="shared" si="789"/>
        <v>0</v>
      </c>
      <c r="DA729" s="15"/>
      <c r="DB729" s="24">
        <f t="shared" si="814"/>
        <v>0</v>
      </c>
      <c r="DC729" s="5">
        <v>0</v>
      </c>
      <c r="DD729" s="63"/>
      <c r="DE729" s="15"/>
      <c r="DF729" s="13"/>
      <c r="DG729" s="98">
        <f t="shared" si="790"/>
        <v>0</v>
      </c>
      <c r="DH729" s="99">
        <f>DH5</f>
        <v>1</v>
      </c>
      <c r="DI729" s="100"/>
      <c r="DJ729" s="110"/>
      <c r="DK729" s="95">
        <f t="shared" si="791"/>
        <v>0</v>
      </c>
      <c r="DL729" s="15"/>
      <c r="DM729" s="24">
        <f t="shared" si="815"/>
        <v>0</v>
      </c>
      <c r="DN729" s="5">
        <v>0</v>
      </c>
      <c r="DO729" s="63"/>
      <c r="DP729" s="15"/>
      <c r="DQ729" s="13"/>
      <c r="DR729" s="98">
        <f t="shared" si="792"/>
        <v>0</v>
      </c>
      <c r="DS729" s="99">
        <f>DS5</f>
        <v>1</v>
      </c>
      <c r="DT729" s="100"/>
      <c r="DU729" s="110"/>
      <c r="DV729" s="95">
        <f t="shared" si="793"/>
        <v>0</v>
      </c>
      <c r="DW729" s="15"/>
      <c r="DX729" s="24">
        <f t="shared" si="816"/>
        <v>0</v>
      </c>
      <c r="DY729" s="5">
        <v>0</v>
      </c>
      <c r="DZ729" s="63"/>
      <c r="EA729" s="15"/>
      <c r="EB729" s="13"/>
      <c r="EC729" s="98">
        <f t="shared" si="794"/>
        <v>0</v>
      </c>
      <c r="ED729" s="99">
        <f>ED5</f>
        <v>1</v>
      </c>
      <c r="EE729" s="100"/>
      <c r="EF729" s="110"/>
      <c r="EG729" s="95">
        <f t="shared" si="795"/>
        <v>0</v>
      </c>
      <c r="EH729" s="15"/>
      <c r="EI729" s="24">
        <f t="shared" si="817"/>
        <v>0</v>
      </c>
      <c r="EJ729" s="5">
        <v>0</v>
      </c>
      <c r="EK729" s="63"/>
      <c r="EL729" s="15"/>
      <c r="EM729" s="13"/>
      <c r="EN729" s="98">
        <f t="shared" si="796"/>
        <v>0</v>
      </c>
      <c r="EO729" s="99">
        <f>EO5</f>
        <v>1</v>
      </c>
      <c r="EP729" s="100"/>
      <c r="EQ729" s="110"/>
      <c r="ER729" s="95">
        <f t="shared" si="797"/>
        <v>0</v>
      </c>
      <c r="ES729" s="15"/>
      <c r="ET729" s="24">
        <f t="shared" si="818"/>
        <v>0</v>
      </c>
      <c r="EU729" s="5">
        <v>0</v>
      </c>
      <c r="EV729" s="63"/>
      <c r="EW729" s="15"/>
      <c r="EX729" s="13"/>
      <c r="EY729" s="98">
        <f t="shared" si="798"/>
        <v>0</v>
      </c>
      <c r="EZ729" s="99">
        <f>EZ5</f>
        <v>1</v>
      </c>
      <c r="FA729" s="100"/>
      <c r="FB729" s="110"/>
      <c r="FC729" s="95">
        <f t="shared" si="799"/>
        <v>0</v>
      </c>
      <c r="FD729" s="15"/>
      <c r="FE729" s="24">
        <f t="shared" si="819"/>
        <v>0</v>
      </c>
      <c r="FF729" s="5">
        <v>0</v>
      </c>
      <c r="FG729" s="63"/>
      <c r="FH729" s="15"/>
      <c r="FI729" s="13"/>
      <c r="FJ729" s="98">
        <f t="shared" si="800"/>
        <v>0</v>
      </c>
      <c r="FK729" s="99">
        <f>FK5</f>
        <v>1</v>
      </c>
      <c r="FL729" s="100"/>
      <c r="FM729" s="110"/>
      <c r="FN729" s="95">
        <f t="shared" si="801"/>
        <v>0</v>
      </c>
      <c r="FO729" s="15"/>
      <c r="FP729" s="24">
        <f t="shared" si="820"/>
        <v>0</v>
      </c>
      <c r="FQ729" s="5">
        <v>0</v>
      </c>
      <c r="FR729" s="8">
        <v>0</v>
      </c>
      <c r="FS729" s="84">
        <f t="shared" si="821"/>
        <v>500</v>
      </c>
      <c r="FT729" s="85">
        <f t="shared" si="822"/>
        <v>500</v>
      </c>
      <c r="FU729" s="85">
        <f t="shared" si="823"/>
        <v>500</v>
      </c>
      <c r="FV729" s="85">
        <f t="shared" si="824"/>
        <v>500</v>
      </c>
      <c r="FW729" s="85">
        <f t="shared" si="825"/>
        <v>500</v>
      </c>
      <c r="FX729" s="85">
        <f t="shared" si="826"/>
        <v>500</v>
      </c>
      <c r="FY729" s="85">
        <f t="shared" si="827"/>
        <v>500</v>
      </c>
      <c r="FZ729" s="85">
        <f t="shared" si="828"/>
        <v>500</v>
      </c>
      <c r="GA729" s="85">
        <f t="shared" si="829"/>
        <v>500</v>
      </c>
      <c r="GB729" s="85">
        <f t="shared" si="830"/>
        <v>500</v>
      </c>
      <c r="GC729" s="85">
        <f t="shared" si="831"/>
        <v>500</v>
      </c>
      <c r="GD729" s="85">
        <f t="shared" si="832"/>
        <v>500</v>
      </c>
      <c r="GE729" s="85">
        <f t="shared" si="833"/>
        <v>500</v>
      </c>
      <c r="GF729" s="85">
        <f t="shared" si="834"/>
        <v>500</v>
      </c>
      <c r="GG729" s="85">
        <f t="shared" si="835"/>
        <v>500</v>
      </c>
      <c r="GH729" s="101">
        <f t="shared" si="802"/>
        <v>0</v>
      </c>
      <c r="GI729" s="102">
        <f t="shared" si="803"/>
        <v>0</v>
      </c>
      <c r="GJ729" s="102">
        <f t="shared" si="804"/>
        <v>0</v>
      </c>
      <c r="GK729" s="79">
        <f>ROW()</f>
        <v>729</v>
      </c>
    </row>
    <row r="730" spans="1:193" s="12" customFormat="1" ht="50.1" customHeight="1">
      <c r="A730" s="17">
        <f>ROW()</f>
        <v>730</v>
      </c>
      <c r="B730" s="32">
        <f t="shared" si="836"/>
        <v>724</v>
      </c>
      <c r="C730" s="33">
        <f t="shared" si="837"/>
        <v>0</v>
      </c>
      <c r="D730" s="31"/>
      <c r="E730" s="390">
        <f t="shared" si="805"/>
        <v>500</v>
      </c>
      <c r="F730" s="107">
        <f t="shared" si="771"/>
        <v>0</v>
      </c>
      <c r="G730" s="3">
        <v>0</v>
      </c>
      <c r="H730" s="4">
        <v>0</v>
      </c>
      <c r="I730" s="63"/>
      <c r="J730" s="15"/>
      <c r="K730" s="13"/>
      <c r="L730" s="98">
        <f t="shared" si="772"/>
        <v>0</v>
      </c>
      <c r="M730" s="99">
        <f>M5</f>
        <v>0.94499999999999995</v>
      </c>
      <c r="N730" s="100"/>
      <c r="O730" s="110"/>
      <c r="P730" s="95">
        <f t="shared" si="773"/>
        <v>0</v>
      </c>
      <c r="Q730" s="15"/>
      <c r="R730" s="24">
        <f t="shared" si="806"/>
        <v>0</v>
      </c>
      <c r="S730" s="25">
        <v>0</v>
      </c>
      <c r="T730" s="63"/>
      <c r="U730" s="15"/>
      <c r="V730" s="13"/>
      <c r="W730" s="98">
        <f t="shared" si="774"/>
        <v>0</v>
      </c>
      <c r="X730" s="99">
        <f>X5</f>
        <v>0.97</v>
      </c>
      <c r="Y730" s="100"/>
      <c r="Z730" s="110"/>
      <c r="AA730" s="95">
        <f t="shared" si="775"/>
        <v>0</v>
      </c>
      <c r="AB730" s="15"/>
      <c r="AC730" s="24">
        <f t="shared" si="807"/>
        <v>0</v>
      </c>
      <c r="AD730" s="5">
        <v>0</v>
      </c>
      <c r="AE730" s="63"/>
      <c r="AF730" s="15"/>
      <c r="AG730" s="13"/>
      <c r="AH730" s="98">
        <f t="shared" si="776"/>
        <v>0</v>
      </c>
      <c r="AI730" s="99">
        <f>AI5</f>
        <v>0.95499999999999996</v>
      </c>
      <c r="AJ730" s="100"/>
      <c r="AK730" s="110"/>
      <c r="AL730" s="95">
        <f t="shared" si="777"/>
        <v>0</v>
      </c>
      <c r="AM730" s="15"/>
      <c r="AN730" s="24">
        <f t="shared" si="808"/>
        <v>0</v>
      </c>
      <c r="AO730" s="5">
        <v>0</v>
      </c>
      <c r="AP730" s="63"/>
      <c r="AQ730" s="15"/>
      <c r="AR730" s="13"/>
      <c r="AS730" s="98">
        <f t="shared" si="778"/>
        <v>0</v>
      </c>
      <c r="AT730" s="99">
        <f>AT5</f>
        <v>0.96</v>
      </c>
      <c r="AU730" s="100"/>
      <c r="AV730" s="110"/>
      <c r="AW730" s="95">
        <f t="shared" si="779"/>
        <v>0</v>
      </c>
      <c r="AX730" s="15"/>
      <c r="AY730" s="24">
        <f t="shared" si="809"/>
        <v>0</v>
      </c>
      <c r="AZ730" s="5">
        <v>0</v>
      </c>
      <c r="BA730" s="63"/>
      <c r="BB730" s="15"/>
      <c r="BC730" s="13"/>
      <c r="BD730" s="98">
        <f t="shared" si="780"/>
        <v>0</v>
      </c>
      <c r="BE730" s="99">
        <f>BE5</f>
        <v>0.98</v>
      </c>
      <c r="BF730" s="100"/>
      <c r="BG730" s="110"/>
      <c r="BH730" s="95">
        <f t="shared" si="781"/>
        <v>0</v>
      </c>
      <c r="BI730" s="15"/>
      <c r="BJ730" s="24">
        <f t="shared" si="810"/>
        <v>0</v>
      </c>
      <c r="BK730" s="5">
        <v>0</v>
      </c>
      <c r="BL730" s="63"/>
      <c r="BM730" s="15"/>
      <c r="BN730" s="13"/>
      <c r="BO730" s="98">
        <f t="shared" si="782"/>
        <v>0</v>
      </c>
      <c r="BP730" s="99">
        <f>BP5</f>
        <v>0.94499999999999995</v>
      </c>
      <c r="BQ730" s="100"/>
      <c r="BR730" s="110"/>
      <c r="BS730" s="95">
        <f t="shared" si="783"/>
        <v>0</v>
      </c>
      <c r="BT730" s="15"/>
      <c r="BU730" s="24">
        <f t="shared" si="811"/>
        <v>0</v>
      </c>
      <c r="BV730" s="5">
        <v>0</v>
      </c>
      <c r="BW730" s="63"/>
      <c r="BX730" s="15"/>
      <c r="BY730" s="13"/>
      <c r="BZ730" s="98">
        <f t="shared" si="784"/>
        <v>0</v>
      </c>
      <c r="CA730" s="99">
        <f>CA5</f>
        <v>1</v>
      </c>
      <c r="CB730" s="100"/>
      <c r="CC730" s="110"/>
      <c r="CD730" s="95">
        <f t="shared" si="785"/>
        <v>0</v>
      </c>
      <c r="CE730" s="15"/>
      <c r="CF730" s="24">
        <f t="shared" si="812"/>
        <v>0</v>
      </c>
      <c r="CG730" s="5">
        <v>0</v>
      </c>
      <c r="CH730" s="63"/>
      <c r="CI730" s="15"/>
      <c r="CJ730" s="13"/>
      <c r="CK730" s="98">
        <f t="shared" si="786"/>
        <v>0</v>
      </c>
      <c r="CL730" s="99">
        <f>CL5</f>
        <v>1</v>
      </c>
      <c r="CM730" s="100"/>
      <c r="CN730" s="110"/>
      <c r="CO730" s="95">
        <f t="shared" si="787"/>
        <v>0</v>
      </c>
      <c r="CP730" s="15"/>
      <c r="CQ730" s="24">
        <f t="shared" si="813"/>
        <v>0</v>
      </c>
      <c r="CR730" s="5">
        <v>0</v>
      </c>
      <c r="CS730" s="63"/>
      <c r="CT730" s="15"/>
      <c r="CU730" s="13"/>
      <c r="CV730" s="98">
        <f t="shared" si="788"/>
        <v>0</v>
      </c>
      <c r="CW730" s="99">
        <f>CW5</f>
        <v>1</v>
      </c>
      <c r="CX730" s="100"/>
      <c r="CY730" s="110"/>
      <c r="CZ730" s="95">
        <f t="shared" si="789"/>
        <v>0</v>
      </c>
      <c r="DA730" s="15"/>
      <c r="DB730" s="24">
        <f t="shared" si="814"/>
        <v>0</v>
      </c>
      <c r="DC730" s="5">
        <v>0</v>
      </c>
      <c r="DD730" s="63"/>
      <c r="DE730" s="15"/>
      <c r="DF730" s="13"/>
      <c r="DG730" s="98">
        <f t="shared" si="790"/>
        <v>0</v>
      </c>
      <c r="DH730" s="99">
        <f>DH5</f>
        <v>1</v>
      </c>
      <c r="DI730" s="100"/>
      <c r="DJ730" s="110"/>
      <c r="DK730" s="95">
        <f t="shared" si="791"/>
        <v>0</v>
      </c>
      <c r="DL730" s="15"/>
      <c r="DM730" s="24">
        <f t="shared" si="815"/>
        <v>0</v>
      </c>
      <c r="DN730" s="5">
        <v>0</v>
      </c>
      <c r="DO730" s="63"/>
      <c r="DP730" s="15"/>
      <c r="DQ730" s="13"/>
      <c r="DR730" s="98">
        <f t="shared" si="792"/>
        <v>0</v>
      </c>
      <c r="DS730" s="99">
        <f>DS5</f>
        <v>1</v>
      </c>
      <c r="DT730" s="100"/>
      <c r="DU730" s="110"/>
      <c r="DV730" s="95">
        <f t="shared" si="793"/>
        <v>0</v>
      </c>
      <c r="DW730" s="15"/>
      <c r="DX730" s="24">
        <f t="shared" si="816"/>
        <v>0</v>
      </c>
      <c r="DY730" s="5">
        <v>0</v>
      </c>
      <c r="DZ730" s="63"/>
      <c r="EA730" s="15"/>
      <c r="EB730" s="13"/>
      <c r="EC730" s="98">
        <f t="shared" si="794"/>
        <v>0</v>
      </c>
      <c r="ED730" s="99">
        <f>ED5</f>
        <v>1</v>
      </c>
      <c r="EE730" s="100"/>
      <c r="EF730" s="110"/>
      <c r="EG730" s="95">
        <f t="shared" si="795"/>
        <v>0</v>
      </c>
      <c r="EH730" s="15"/>
      <c r="EI730" s="24">
        <f t="shared" si="817"/>
        <v>0</v>
      </c>
      <c r="EJ730" s="5">
        <v>0</v>
      </c>
      <c r="EK730" s="63"/>
      <c r="EL730" s="15"/>
      <c r="EM730" s="13"/>
      <c r="EN730" s="98">
        <f t="shared" si="796"/>
        <v>0</v>
      </c>
      <c r="EO730" s="99">
        <f>EO5</f>
        <v>1</v>
      </c>
      <c r="EP730" s="100"/>
      <c r="EQ730" s="110"/>
      <c r="ER730" s="95">
        <f t="shared" si="797"/>
        <v>0</v>
      </c>
      <c r="ES730" s="15"/>
      <c r="ET730" s="24">
        <f t="shared" si="818"/>
        <v>0</v>
      </c>
      <c r="EU730" s="5">
        <v>0</v>
      </c>
      <c r="EV730" s="63"/>
      <c r="EW730" s="15"/>
      <c r="EX730" s="13"/>
      <c r="EY730" s="98">
        <f t="shared" si="798"/>
        <v>0</v>
      </c>
      <c r="EZ730" s="99">
        <f>EZ5</f>
        <v>1</v>
      </c>
      <c r="FA730" s="100"/>
      <c r="FB730" s="110"/>
      <c r="FC730" s="95">
        <f t="shared" si="799"/>
        <v>0</v>
      </c>
      <c r="FD730" s="15"/>
      <c r="FE730" s="24">
        <f t="shared" si="819"/>
        <v>0</v>
      </c>
      <c r="FF730" s="5">
        <v>0</v>
      </c>
      <c r="FG730" s="63"/>
      <c r="FH730" s="15"/>
      <c r="FI730" s="13"/>
      <c r="FJ730" s="98">
        <f t="shared" si="800"/>
        <v>0</v>
      </c>
      <c r="FK730" s="99">
        <f>FK5</f>
        <v>1</v>
      </c>
      <c r="FL730" s="100"/>
      <c r="FM730" s="110"/>
      <c r="FN730" s="95">
        <f t="shared" si="801"/>
        <v>0</v>
      </c>
      <c r="FO730" s="15"/>
      <c r="FP730" s="24">
        <f t="shared" si="820"/>
        <v>0</v>
      </c>
      <c r="FQ730" s="5">
        <v>0</v>
      </c>
      <c r="FR730" s="8">
        <v>0</v>
      </c>
      <c r="FS730" s="84">
        <f t="shared" si="821"/>
        <v>500</v>
      </c>
      <c r="FT730" s="85">
        <f t="shared" si="822"/>
        <v>500</v>
      </c>
      <c r="FU730" s="85">
        <f t="shared" si="823"/>
        <v>500</v>
      </c>
      <c r="FV730" s="85">
        <f t="shared" si="824"/>
        <v>500</v>
      </c>
      <c r="FW730" s="85">
        <f t="shared" si="825"/>
        <v>500</v>
      </c>
      <c r="FX730" s="85">
        <f t="shared" si="826"/>
        <v>500</v>
      </c>
      <c r="FY730" s="85">
        <f t="shared" si="827"/>
        <v>500</v>
      </c>
      <c r="FZ730" s="85">
        <f t="shared" si="828"/>
        <v>500</v>
      </c>
      <c r="GA730" s="85">
        <f t="shared" si="829"/>
        <v>500</v>
      </c>
      <c r="GB730" s="85">
        <f t="shared" si="830"/>
        <v>500</v>
      </c>
      <c r="GC730" s="85">
        <f t="shared" si="831"/>
        <v>500</v>
      </c>
      <c r="GD730" s="85">
        <f t="shared" si="832"/>
        <v>500</v>
      </c>
      <c r="GE730" s="85">
        <f t="shared" si="833"/>
        <v>500</v>
      </c>
      <c r="GF730" s="85">
        <f t="shared" si="834"/>
        <v>500</v>
      </c>
      <c r="GG730" s="85">
        <f t="shared" si="835"/>
        <v>500</v>
      </c>
      <c r="GH730" s="101">
        <f t="shared" si="802"/>
        <v>0</v>
      </c>
      <c r="GI730" s="102">
        <f t="shared" si="803"/>
        <v>0</v>
      </c>
      <c r="GJ730" s="102">
        <f t="shared" si="804"/>
        <v>0</v>
      </c>
      <c r="GK730" s="79">
        <f>ROW()</f>
        <v>730</v>
      </c>
    </row>
    <row r="731" spans="1:193" s="12" customFormat="1" ht="50.1" customHeight="1">
      <c r="A731" s="17">
        <f>ROW()</f>
        <v>731</v>
      </c>
      <c r="B731" s="32">
        <f t="shared" si="836"/>
        <v>725</v>
      </c>
      <c r="C731" s="33">
        <f t="shared" si="837"/>
        <v>0</v>
      </c>
      <c r="D731" s="31"/>
      <c r="E731" s="390">
        <f t="shared" si="805"/>
        <v>500</v>
      </c>
      <c r="F731" s="107">
        <f t="shared" si="771"/>
        <v>0</v>
      </c>
      <c r="G731" s="3">
        <v>0</v>
      </c>
      <c r="H731" s="4">
        <v>0</v>
      </c>
      <c r="I731" s="63"/>
      <c r="J731" s="15"/>
      <c r="K731" s="13"/>
      <c r="L731" s="98">
        <f t="shared" si="772"/>
        <v>0</v>
      </c>
      <c r="M731" s="99">
        <f>M5</f>
        <v>0.94499999999999995</v>
      </c>
      <c r="N731" s="100"/>
      <c r="O731" s="110"/>
      <c r="P731" s="95">
        <f t="shared" si="773"/>
        <v>0</v>
      </c>
      <c r="Q731" s="15"/>
      <c r="R731" s="24">
        <f t="shared" si="806"/>
        <v>0</v>
      </c>
      <c r="S731" s="25">
        <v>0</v>
      </c>
      <c r="T731" s="63"/>
      <c r="U731" s="15"/>
      <c r="V731" s="13"/>
      <c r="W731" s="98">
        <f t="shared" si="774"/>
        <v>0</v>
      </c>
      <c r="X731" s="99">
        <f>X5</f>
        <v>0.97</v>
      </c>
      <c r="Y731" s="100"/>
      <c r="Z731" s="110"/>
      <c r="AA731" s="95">
        <f t="shared" si="775"/>
        <v>0</v>
      </c>
      <c r="AB731" s="15"/>
      <c r="AC731" s="24">
        <f t="shared" si="807"/>
        <v>0</v>
      </c>
      <c r="AD731" s="5">
        <v>0</v>
      </c>
      <c r="AE731" s="63"/>
      <c r="AF731" s="15"/>
      <c r="AG731" s="13"/>
      <c r="AH731" s="98">
        <f t="shared" si="776"/>
        <v>0</v>
      </c>
      <c r="AI731" s="99">
        <f>AI5</f>
        <v>0.95499999999999996</v>
      </c>
      <c r="AJ731" s="100"/>
      <c r="AK731" s="110"/>
      <c r="AL731" s="95">
        <f t="shared" si="777"/>
        <v>0</v>
      </c>
      <c r="AM731" s="15"/>
      <c r="AN731" s="24">
        <f t="shared" si="808"/>
        <v>0</v>
      </c>
      <c r="AO731" s="5">
        <v>0</v>
      </c>
      <c r="AP731" s="63"/>
      <c r="AQ731" s="15"/>
      <c r="AR731" s="13"/>
      <c r="AS731" s="98">
        <f t="shared" si="778"/>
        <v>0</v>
      </c>
      <c r="AT731" s="99">
        <f>AT5</f>
        <v>0.96</v>
      </c>
      <c r="AU731" s="100"/>
      <c r="AV731" s="110"/>
      <c r="AW731" s="95">
        <f t="shared" si="779"/>
        <v>0</v>
      </c>
      <c r="AX731" s="15"/>
      <c r="AY731" s="24">
        <f t="shared" si="809"/>
        <v>0</v>
      </c>
      <c r="AZ731" s="5">
        <v>0</v>
      </c>
      <c r="BA731" s="63"/>
      <c r="BB731" s="15"/>
      <c r="BC731" s="13"/>
      <c r="BD731" s="98">
        <f t="shared" si="780"/>
        <v>0</v>
      </c>
      <c r="BE731" s="99">
        <f>BE5</f>
        <v>0.98</v>
      </c>
      <c r="BF731" s="100"/>
      <c r="BG731" s="110"/>
      <c r="BH731" s="95">
        <f t="shared" si="781"/>
        <v>0</v>
      </c>
      <c r="BI731" s="15"/>
      <c r="BJ731" s="24">
        <f t="shared" si="810"/>
        <v>0</v>
      </c>
      <c r="BK731" s="5">
        <v>0</v>
      </c>
      <c r="BL731" s="63"/>
      <c r="BM731" s="15"/>
      <c r="BN731" s="13"/>
      <c r="BO731" s="98">
        <f t="shared" si="782"/>
        <v>0</v>
      </c>
      <c r="BP731" s="99">
        <f>BP5</f>
        <v>0.94499999999999995</v>
      </c>
      <c r="BQ731" s="100"/>
      <c r="BR731" s="110"/>
      <c r="BS731" s="95">
        <f t="shared" si="783"/>
        <v>0</v>
      </c>
      <c r="BT731" s="15"/>
      <c r="BU731" s="24">
        <f t="shared" si="811"/>
        <v>0</v>
      </c>
      <c r="BV731" s="5">
        <v>0</v>
      </c>
      <c r="BW731" s="63"/>
      <c r="BX731" s="15"/>
      <c r="BY731" s="13"/>
      <c r="BZ731" s="98">
        <f t="shared" si="784"/>
        <v>0</v>
      </c>
      <c r="CA731" s="99">
        <f>CA5</f>
        <v>1</v>
      </c>
      <c r="CB731" s="100"/>
      <c r="CC731" s="110"/>
      <c r="CD731" s="95">
        <f t="shared" si="785"/>
        <v>0</v>
      </c>
      <c r="CE731" s="15"/>
      <c r="CF731" s="24">
        <f t="shared" si="812"/>
        <v>0</v>
      </c>
      <c r="CG731" s="5">
        <v>0</v>
      </c>
      <c r="CH731" s="63"/>
      <c r="CI731" s="15"/>
      <c r="CJ731" s="13"/>
      <c r="CK731" s="98">
        <f t="shared" si="786"/>
        <v>0</v>
      </c>
      <c r="CL731" s="99">
        <f>CL5</f>
        <v>1</v>
      </c>
      <c r="CM731" s="100"/>
      <c r="CN731" s="110"/>
      <c r="CO731" s="95">
        <f t="shared" si="787"/>
        <v>0</v>
      </c>
      <c r="CP731" s="15"/>
      <c r="CQ731" s="24">
        <f t="shared" si="813"/>
        <v>0</v>
      </c>
      <c r="CR731" s="5">
        <v>0</v>
      </c>
      <c r="CS731" s="63"/>
      <c r="CT731" s="15"/>
      <c r="CU731" s="13"/>
      <c r="CV731" s="98">
        <f t="shared" si="788"/>
        <v>0</v>
      </c>
      <c r="CW731" s="99">
        <f>CW5</f>
        <v>1</v>
      </c>
      <c r="CX731" s="100"/>
      <c r="CY731" s="110"/>
      <c r="CZ731" s="95">
        <f t="shared" si="789"/>
        <v>0</v>
      </c>
      <c r="DA731" s="15"/>
      <c r="DB731" s="24">
        <f t="shared" si="814"/>
        <v>0</v>
      </c>
      <c r="DC731" s="5">
        <v>0</v>
      </c>
      <c r="DD731" s="63"/>
      <c r="DE731" s="15"/>
      <c r="DF731" s="13"/>
      <c r="DG731" s="98">
        <f t="shared" si="790"/>
        <v>0</v>
      </c>
      <c r="DH731" s="99">
        <f>DH5</f>
        <v>1</v>
      </c>
      <c r="DI731" s="100"/>
      <c r="DJ731" s="110"/>
      <c r="DK731" s="95">
        <f t="shared" si="791"/>
        <v>0</v>
      </c>
      <c r="DL731" s="15"/>
      <c r="DM731" s="24">
        <f t="shared" si="815"/>
        <v>0</v>
      </c>
      <c r="DN731" s="5">
        <v>0</v>
      </c>
      <c r="DO731" s="63"/>
      <c r="DP731" s="15"/>
      <c r="DQ731" s="13"/>
      <c r="DR731" s="98">
        <f t="shared" si="792"/>
        <v>0</v>
      </c>
      <c r="DS731" s="99">
        <f>DS5</f>
        <v>1</v>
      </c>
      <c r="DT731" s="100"/>
      <c r="DU731" s="110"/>
      <c r="DV731" s="95">
        <f t="shared" si="793"/>
        <v>0</v>
      </c>
      <c r="DW731" s="15"/>
      <c r="DX731" s="24">
        <f t="shared" si="816"/>
        <v>0</v>
      </c>
      <c r="DY731" s="5">
        <v>0</v>
      </c>
      <c r="DZ731" s="63"/>
      <c r="EA731" s="15"/>
      <c r="EB731" s="13"/>
      <c r="EC731" s="98">
        <f t="shared" si="794"/>
        <v>0</v>
      </c>
      <c r="ED731" s="99">
        <f>ED5</f>
        <v>1</v>
      </c>
      <c r="EE731" s="100"/>
      <c r="EF731" s="110"/>
      <c r="EG731" s="95">
        <f t="shared" si="795"/>
        <v>0</v>
      </c>
      <c r="EH731" s="15"/>
      <c r="EI731" s="24">
        <f t="shared" si="817"/>
        <v>0</v>
      </c>
      <c r="EJ731" s="5">
        <v>0</v>
      </c>
      <c r="EK731" s="63"/>
      <c r="EL731" s="15"/>
      <c r="EM731" s="13"/>
      <c r="EN731" s="98">
        <f t="shared" si="796"/>
        <v>0</v>
      </c>
      <c r="EO731" s="99">
        <f>EO5</f>
        <v>1</v>
      </c>
      <c r="EP731" s="100"/>
      <c r="EQ731" s="110"/>
      <c r="ER731" s="95">
        <f t="shared" si="797"/>
        <v>0</v>
      </c>
      <c r="ES731" s="15"/>
      <c r="ET731" s="24">
        <f t="shared" si="818"/>
        <v>0</v>
      </c>
      <c r="EU731" s="5">
        <v>0</v>
      </c>
      <c r="EV731" s="63"/>
      <c r="EW731" s="15"/>
      <c r="EX731" s="13"/>
      <c r="EY731" s="98">
        <f t="shared" si="798"/>
        <v>0</v>
      </c>
      <c r="EZ731" s="99">
        <f>EZ5</f>
        <v>1</v>
      </c>
      <c r="FA731" s="100"/>
      <c r="FB731" s="110"/>
      <c r="FC731" s="95">
        <f t="shared" si="799"/>
        <v>0</v>
      </c>
      <c r="FD731" s="15"/>
      <c r="FE731" s="24">
        <f t="shared" si="819"/>
        <v>0</v>
      </c>
      <c r="FF731" s="5">
        <v>0</v>
      </c>
      <c r="FG731" s="63"/>
      <c r="FH731" s="15"/>
      <c r="FI731" s="13"/>
      <c r="FJ731" s="98">
        <f t="shared" si="800"/>
        <v>0</v>
      </c>
      <c r="FK731" s="99">
        <f>FK5</f>
        <v>1</v>
      </c>
      <c r="FL731" s="100"/>
      <c r="FM731" s="110"/>
      <c r="FN731" s="95">
        <f t="shared" si="801"/>
        <v>0</v>
      </c>
      <c r="FO731" s="15"/>
      <c r="FP731" s="24">
        <f t="shared" si="820"/>
        <v>0</v>
      </c>
      <c r="FQ731" s="5">
        <v>0</v>
      </c>
      <c r="FR731" s="8">
        <v>0</v>
      </c>
      <c r="FS731" s="84">
        <f t="shared" si="821"/>
        <v>500</v>
      </c>
      <c r="FT731" s="85">
        <f t="shared" si="822"/>
        <v>500</v>
      </c>
      <c r="FU731" s="85">
        <f t="shared" si="823"/>
        <v>500</v>
      </c>
      <c r="FV731" s="85">
        <f t="shared" si="824"/>
        <v>500</v>
      </c>
      <c r="FW731" s="85">
        <f t="shared" si="825"/>
        <v>500</v>
      </c>
      <c r="FX731" s="85">
        <f t="shared" si="826"/>
        <v>500</v>
      </c>
      <c r="FY731" s="85">
        <f t="shared" si="827"/>
        <v>500</v>
      </c>
      <c r="FZ731" s="85">
        <f t="shared" si="828"/>
        <v>500</v>
      </c>
      <c r="GA731" s="85">
        <f t="shared" si="829"/>
        <v>500</v>
      </c>
      <c r="GB731" s="85">
        <f t="shared" si="830"/>
        <v>500</v>
      </c>
      <c r="GC731" s="85">
        <f t="shared" si="831"/>
        <v>500</v>
      </c>
      <c r="GD731" s="85">
        <f t="shared" si="832"/>
        <v>500</v>
      </c>
      <c r="GE731" s="85">
        <f t="shared" si="833"/>
        <v>500</v>
      </c>
      <c r="GF731" s="85">
        <f t="shared" si="834"/>
        <v>500</v>
      </c>
      <c r="GG731" s="85">
        <f t="shared" si="835"/>
        <v>500</v>
      </c>
      <c r="GH731" s="101">
        <f t="shared" si="802"/>
        <v>0</v>
      </c>
      <c r="GI731" s="102">
        <f t="shared" si="803"/>
        <v>0</v>
      </c>
      <c r="GJ731" s="102">
        <f t="shared" si="804"/>
        <v>0</v>
      </c>
      <c r="GK731" s="79">
        <f>ROW()</f>
        <v>731</v>
      </c>
    </row>
    <row r="732" spans="1:193" s="12" customFormat="1" ht="50.1" customHeight="1">
      <c r="A732" s="17">
        <f>ROW()</f>
        <v>732</v>
      </c>
      <c r="B732" s="32">
        <f t="shared" si="836"/>
        <v>726</v>
      </c>
      <c r="C732" s="33">
        <f t="shared" si="837"/>
        <v>0</v>
      </c>
      <c r="D732" s="31"/>
      <c r="E732" s="390">
        <f t="shared" si="805"/>
        <v>500</v>
      </c>
      <c r="F732" s="107">
        <f t="shared" si="771"/>
        <v>0</v>
      </c>
      <c r="G732" s="3">
        <v>0</v>
      </c>
      <c r="H732" s="4">
        <v>0</v>
      </c>
      <c r="I732" s="63"/>
      <c r="J732" s="15"/>
      <c r="K732" s="13"/>
      <c r="L732" s="98">
        <f t="shared" si="772"/>
        <v>0</v>
      </c>
      <c r="M732" s="99">
        <f>M5</f>
        <v>0.94499999999999995</v>
      </c>
      <c r="N732" s="100"/>
      <c r="O732" s="110"/>
      <c r="P732" s="95">
        <f t="shared" si="773"/>
        <v>0</v>
      </c>
      <c r="Q732" s="15"/>
      <c r="R732" s="24">
        <f t="shared" si="806"/>
        <v>0</v>
      </c>
      <c r="S732" s="25">
        <v>0</v>
      </c>
      <c r="T732" s="63"/>
      <c r="U732" s="15"/>
      <c r="V732" s="13"/>
      <c r="W732" s="98">
        <f t="shared" si="774"/>
        <v>0</v>
      </c>
      <c r="X732" s="99">
        <f>X5</f>
        <v>0.97</v>
      </c>
      <c r="Y732" s="100"/>
      <c r="Z732" s="110"/>
      <c r="AA732" s="95">
        <f t="shared" si="775"/>
        <v>0</v>
      </c>
      <c r="AB732" s="15"/>
      <c r="AC732" s="24">
        <f t="shared" si="807"/>
        <v>0</v>
      </c>
      <c r="AD732" s="5">
        <v>0</v>
      </c>
      <c r="AE732" s="63"/>
      <c r="AF732" s="15"/>
      <c r="AG732" s="13"/>
      <c r="AH732" s="98">
        <f t="shared" si="776"/>
        <v>0</v>
      </c>
      <c r="AI732" s="99">
        <f>AI5</f>
        <v>0.95499999999999996</v>
      </c>
      <c r="AJ732" s="100"/>
      <c r="AK732" s="110"/>
      <c r="AL732" s="95">
        <f t="shared" si="777"/>
        <v>0</v>
      </c>
      <c r="AM732" s="15"/>
      <c r="AN732" s="24">
        <f t="shared" si="808"/>
        <v>0</v>
      </c>
      <c r="AO732" s="5">
        <v>0</v>
      </c>
      <c r="AP732" s="63"/>
      <c r="AQ732" s="15"/>
      <c r="AR732" s="13"/>
      <c r="AS732" s="98">
        <f t="shared" si="778"/>
        <v>0</v>
      </c>
      <c r="AT732" s="99">
        <f>AT5</f>
        <v>0.96</v>
      </c>
      <c r="AU732" s="100"/>
      <c r="AV732" s="110"/>
      <c r="AW732" s="95">
        <f t="shared" si="779"/>
        <v>0</v>
      </c>
      <c r="AX732" s="15"/>
      <c r="AY732" s="24">
        <f t="shared" si="809"/>
        <v>0</v>
      </c>
      <c r="AZ732" s="5">
        <v>0</v>
      </c>
      <c r="BA732" s="63"/>
      <c r="BB732" s="15"/>
      <c r="BC732" s="13"/>
      <c r="BD732" s="98">
        <f t="shared" si="780"/>
        <v>0</v>
      </c>
      <c r="BE732" s="99">
        <f>BE5</f>
        <v>0.98</v>
      </c>
      <c r="BF732" s="100"/>
      <c r="BG732" s="110"/>
      <c r="BH732" s="95">
        <f t="shared" si="781"/>
        <v>0</v>
      </c>
      <c r="BI732" s="15"/>
      <c r="BJ732" s="24">
        <f t="shared" si="810"/>
        <v>0</v>
      </c>
      <c r="BK732" s="5">
        <v>0</v>
      </c>
      <c r="BL732" s="63"/>
      <c r="BM732" s="15"/>
      <c r="BN732" s="13"/>
      <c r="BO732" s="98">
        <f t="shared" si="782"/>
        <v>0</v>
      </c>
      <c r="BP732" s="99">
        <f>BP5</f>
        <v>0.94499999999999995</v>
      </c>
      <c r="BQ732" s="100"/>
      <c r="BR732" s="110"/>
      <c r="BS732" s="95">
        <f t="shared" si="783"/>
        <v>0</v>
      </c>
      <c r="BT732" s="15"/>
      <c r="BU732" s="24">
        <f t="shared" si="811"/>
        <v>0</v>
      </c>
      <c r="BV732" s="5">
        <v>0</v>
      </c>
      <c r="BW732" s="63"/>
      <c r="BX732" s="15"/>
      <c r="BY732" s="13"/>
      <c r="BZ732" s="98">
        <f t="shared" si="784"/>
        <v>0</v>
      </c>
      <c r="CA732" s="99">
        <f>CA5</f>
        <v>1</v>
      </c>
      <c r="CB732" s="100"/>
      <c r="CC732" s="110"/>
      <c r="CD732" s="95">
        <f t="shared" si="785"/>
        <v>0</v>
      </c>
      <c r="CE732" s="15"/>
      <c r="CF732" s="24">
        <f t="shared" si="812"/>
        <v>0</v>
      </c>
      <c r="CG732" s="5">
        <v>0</v>
      </c>
      <c r="CH732" s="63"/>
      <c r="CI732" s="15"/>
      <c r="CJ732" s="13"/>
      <c r="CK732" s="98">
        <f t="shared" si="786"/>
        <v>0</v>
      </c>
      <c r="CL732" s="99">
        <f>CL5</f>
        <v>1</v>
      </c>
      <c r="CM732" s="100"/>
      <c r="CN732" s="110"/>
      <c r="CO732" s="95">
        <f t="shared" si="787"/>
        <v>0</v>
      </c>
      <c r="CP732" s="15"/>
      <c r="CQ732" s="24">
        <f t="shared" si="813"/>
        <v>0</v>
      </c>
      <c r="CR732" s="5">
        <v>0</v>
      </c>
      <c r="CS732" s="63"/>
      <c r="CT732" s="15"/>
      <c r="CU732" s="13"/>
      <c r="CV732" s="98">
        <f t="shared" si="788"/>
        <v>0</v>
      </c>
      <c r="CW732" s="99">
        <f>CW5</f>
        <v>1</v>
      </c>
      <c r="CX732" s="100"/>
      <c r="CY732" s="110"/>
      <c r="CZ732" s="95">
        <f t="shared" si="789"/>
        <v>0</v>
      </c>
      <c r="DA732" s="15"/>
      <c r="DB732" s="24">
        <f t="shared" si="814"/>
        <v>0</v>
      </c>
      <c r="DC732" s="5">
        <v>0</v>
      </c>
      <c r="DD732" s="63"/>
      <c r="DE732" s="15"/>
      <c r="DF732" s="13"/>
      <c r="DG732" s="98">
        <f t="shared" si="790"/>
        <v>0</v>
      </c>
      <c r="DH732" s="99">
        <f>DH5</f>
        <v>1</v>
      </c>
      <c r="DI732" s="100"/>
      <c r="DJ732" s="110"/>
      <c r="DK732" s="95">
        <f t="shared" si="791"/>
        <v>0</v>
      </c>
      <c r="DL732" s="15"/>
      <c r="DM732" s="24">
        <f t="shared" si="815"/>
        <v>0</v>
      </c>
      <c r="DN732" s="5">
        <v>0</v>
      </c>
      <c r="DO732" s="63"/>
      <c r="DP732" s="15"/>
      <c r="DQ732" s="13"/>
      <c r="DR732" s="98">
        <f t="shared" si="792"/>
        <v>0</v>
      </c>
      <c r="DS732" s="99">
        <f>DS5</f>
        <v>1</v>
      </c>
      <c r="DT732" s="100"/>
      <c r="DU732" s="110"/>
      <c r="DV732" s="95">
        <f t="shared" si="793"/>
        <v>0</v>
      </c>
      <c r="DW732" s="15"/>
      <c r="DX732" s="24">
        <f t="shared" si="816"/>
        <v>0</v>
      </c>
      <c r="DY732" s="5">
        <v>0</v>
      </c>
      <c r="DZ732" s="63"/>
      <c r="EA732" s="15"/>
      <c r="EB732" s="13"/>
      <c r="EC732" s="98">
        <f t="shared" si="794"/>
        <v>0</v>
      </c>
      <c r="ED732" s="99">
        <f>ED5</f>
        <v>1</v>
      </c>
      <c r="EE732" s="100"/>
      <c r="EF732" s="110"/>
      <c r="EG732" s="95">
        <f t="shared" si="795"/>
        <v>0</v>
      </c>
      <c r="EH732" s="15"/>
      <c r="EI732" s="24">
        <f t="shared" si="817"/>
        <v>0</v>
      </c>
      <c r="EJ732" s="5">
        <v>0</v>
      </c>
      <c r="EK732" s="63"/>
      <c r="EL732" s="15"/>
      <c r="EM732" s="13"/>
      <c r="EN732" s="98">
        <f t="shared" si="796"/>
        <v>0</v>
      </c>
      <c r="EO732" s="99">
        <f>EO5</f>
        <v>1</v>
      </c>
      <c r="EP732" s="100"/>
      <c r="EQ732" s="110"/>
      <c r="ER732" s="95">
        <f t="shared" si="797"/>
        <v>0</v>
      </c>
      <c r="ES732" s="15"/>
      <c r="ET732" s="24">
        <f t="shared" si="818"/>
        <v>0</v>
      </c>
      <c r="EU732" s="5">
        <v>0</v>
      </c>
      <c r="EV732" s="63"/>
      <c r="EW732" s="15"/>
      <c r="EX732" s="13"/>
      <c r="EY732" s="98">
        <f t="shared" si="798"/>
        <v>0</v>
      </c>
      <c r="EZ732" s="99">
        <f>EZ5</f>
        <v>1</v>
      </c>
      <c r="FA732" s="100"/>
      <c r="FB732" s="110"/>
      <c r="FC732" s="95">
        <f t="shared" si="799"/>
        <v>0</v>
      </c>
      <c r="FD732" s="15"/>
      <c r="FE732" s="24">
        <f t="shared" si="819"/>
        <v>0</v>
      </c>
      <c r="FF732" s="5">
        <v>0</v>
      </c>
      <c r="FG732" s="63"/>
      <c r="FH732" s="15"/>
      <c r="FI732" s="13"/>
      <c r="FJ732" s="98">
        <f t="shared" si="800"/>
        <v>0</v>
      </c>
      <c r="FK732" s="99">
        <f>FK5</f>
        <v>1</v>
      </c>
      <c r="FL732" s="100"/>
      <c r="FM732" s="110"/>
      <c r="FN732" s="95">
        <f t="shared" si="801"/>
        <v>0</v>
      </c>
      <c r="FO732" s="15"/>
      <c r="FP732" s="24">
        <f t="shared" si="820"/>
        <v>0</v>
      </c>
      <c r="FQ732" s="5">
        <v>0</v>
      </c>
      <c r="FR732" s="8">
        <v>0</v>
      </c>
      <c r="FS732" s="84">
        <f t="shared" si="821"/>
        <v>500</v>
      </c>
      <c r="FT732" s="85">
        <f t="shared" si="822"/>
        <v>500</v>
      </c>
      <c r="FU732" s="85">
        <f t="shared" si="823"/>
        <v>500</v>
      </c>
      <c r="FV732" s="85">
        <f t="shared" si="824"/>
        <v>500</v>
      </c>
      <c r="FW732" s="85">
        <f t="shared" si="825"/>
        <v>500</v>
      </c>
      <c r="FX732" s="85">
        <f t="shared" si="826"/>
        <v>500</v>
      </c>
      <c r="FY732" s="85">
        <f t="shared" si="827"/>
        <v>500</v>
      </c>
      <c r="FZ732" s="85">
        <f t="shared" si="828"/>
        <v>500</v>
      </c>
      <c r="GA732" s="85">
        <f t="shared" si="829"/>
        <v>500</v>
      </c>
      <c r="GB732" s="85">
        <f t="shared" si="830"/>
        <v>500</v>
      </c>
      <c r="GC732" s="85">
        <f t="shared" si="831"/>
        <v>500</v>
      </c>
      <c r="GD732" s="85">
        <f t="shared" si="832"/>
        <v>500</v>
      </c>
      <c r="GE732" s="85">
        <f t="shared" si="833"/>
        <v>500</v>
      </c>
      <c r="GF732" s="85">
        <f t="shared" si="834"/>
        <v>500</v>
      </c>
      <c r="GG732" s="85">
        <f t="shared" si="835"/>
        <v>500</v>
      </c>
      <c r="GH732" s="101">
        <f t="shared" si="802"/>
        <v>0</v>
      </c>
      <c r="GI732" s="102">
        <f t="shared" si="803"/>
        <v>0</v>
      </c>
      <c r="GJ732" s="102">
        <f t="shared" si="804"/>
        <v>0</v>
      </c>
      <c r="GK732" s="79">
        <f>ROW()</f>
        <v>732</v>
      </c>
    </row>
    <row r="733" spans="1:193" s="12" customFormat="1" ht="50.1" customHeight="1">
      <c r="A733" s="17">
        <f>ROW()</f>
        <v>733</v>
      </c>
      <c r="B733" s="32">
        <f t="shared" si="836"/>
        <v>727</v>
      </c>
      <c r="C733" s="33">
        <f t="shared" si="837"/>
        <v>0</v>
      </c>
      <c r="D733" s="31"/>
      <c r="E733" s="390">
        <f t="shared" si="805"/>
        <v>500</v>
      </c>
      <c r="F733" s="107">
        <f t="shared" si="771"/>
        <v>0</v>
      </c>
      <c r="G733" s="3">
        <v>0</v>
      </c>
      <c r="H733" s="4">
        <v>0</v>
      </c>
      <c r="I733" s="63"/>
      <c r="J733" s="15"/>
      <c r="K733" s="13"/>
      <c r="L733" s="98">
        <f t="shared" si="772"/>
        <v>0</v>
      </c>
      <c r="M733" s="99">
        <f>M5</f>
        <v>0.94499999999999995</v>
      </c>
      <c r="N733" s="100"/>
      <c r="O733" s="110"/>
      <c r="P733" s="95">
        <f t="shared" si="773"/>
        <v>0</v>
      </c>
      <c r="Q733" s="15"/>
      <c r="R733" s="24">
        <f t="shared" si="806"/>
        <v>0</v>
      </c>
      <c r="S733" s="25">
        <v>0</v>
      </c>
      <c r="T733" s="63"/>
      <c r="U733" s="15"/>
      <c r="V733" s="13"/>
      <c r="W733" s="98">
        <f t="shared" si="774"/>
        <v>0</v>
      </c>
      <c r="X733" s="99">
        <f>X5</f>
        <v>0.97</v>
      </c>
      <c r="Y733" s="100"/>
      <c r="Z733" s="110"/>
      <c r="AA733" s="95">
        <f t="shared" si="775"/>
        <v>0</v>
      </c>
      <c r="AB733" s="15"/>
      <c r="AC733" s="24">
        <f t="shared" si="807"/>
        <v>0</v>
      </c>
      <c r="AD733" s="5">
        <v>0</v>
      </c>
      <c r="AE733" s="63"/>
      <c r="AF733" s="15"/>
      <c r="AG733" s="13"/>
      <c r="AH733" s="98">
        <f t="shared" si="776"/>
        <v>0</v>
      </c>
      <c r="AI733" s="99">
        <f>AI5</f>
        <v>0.95499999999999996</v>
      </c>
      <c r="AJ733" s="100"/>
      <c r="AK733" s="110"/>
      <c r="AL733" s="95">
        <f t="shared" si="777"/>
        <v>0</v>
      </c>
      <c r="AM733" s="15"/>
      <c r="AN733" s="24">
        <f t="shared" si="808"/>
        <v>0</v>
      </c>
      <c r="AO733" s="5">
        <v>0</v>
      </c>
      <c r="AP733" s="63"/>
      <c r="AQ733" s="15"/>
      <c r="AR733" s="13"/>
      <c r="AS733" s="98">
        <f t="shared" si="778"/>
        <v>0</v>
      </c>
      <c r="AT733" s="99">
        <f>AT5</f>
        <v>0.96</v>
      </c>
      <c r="AU733" s="100"/>
      <c r="AV733" s="110"/>
      <c r="AW733" s="95">
        <f t="shared" si="779"/>
        <v>0</v>
      </c>
      <c r="AX733" s="15"/>
      <c r="AY733" s="24">
        <f t="shared" si="809"/>
        <v>0</v>
      </c>
      <c r="AZ733" s="5">
        <v>0</v>
      </c>
      <c r="BA733" s="63"/>
      <c r="BB733" s="15"/>
      <c r="BC733" s="13"/>
      <c r="BD733" s="98">
        <f t="shared" si="780"/>
        <v>0</v>
      </c>
      <c r="BE733" s="99">
        <f>BE5</f>
        <v>0.98</v>
      </c>
      <c r="BF733" s="100"/>
      <c r="BG733" s="110"/>
      <c r="BH733" s="95">
        <f t="shared" si="781"/>
        <v>0</v>
      </c>
      <c r="BI733" s="15"/>
      <c r="BJ733" s="24">
        <f t="shared" si="810"/>
        <v>0</v>
      </c>
      <c r="BK733" s="5">
        <v>0</v>
      </c>
      <c r="BL733" s="63"/>
      <c r="BM733" s="15"/>
      <c r="BN733" s="13"/>
      <c r="BO733" s="98">
        <f t="shared" si="782"/>
        <v>0</v>
      </c>
      <c r="BP733" s="99">
        <f>BP5</f>
        <v>0.94499999999999995</v>
      </c>
      <c r="BQ733" s="100"/>
      <c r="BR733" s="110"/>
      <c r="BS733" s="95">
        <f t="shared" si="783"/>
        <v>0</v>
      </c>
      <c r="BT733" s="15"/>
      <c r="BU733" s="24">
        <f t="shared" si="811"/>
        <v>0</v>
      </c>
      <c r="BV733" s="5">
        <v>0</v>
      </c>
      <c r="BW733" s="63"/>
      <c r="BX733" s="15"/>
      <c r="BY733" s="13"/>
      <c r="BZ733" s="98">
        <f t="shared" si="784"/>
        <v>0</v>
      </c>
      <c r="CA733" s="99">
        <f>CA5</f>
        <v>1</v>
      </c>
      <c r="CB733" s="100"/>
      <c r="CC733" s="110"/>
      <c r="CD733" s="95">
        <f t="shared" si="785"/>
        <v>0</v>
      </c>
      <c r="CE733" s="15"/>
      <c r="CF733" s="24">
        <f t="shared" si="812"/>
        <v>0</v>
      </c>
      <c r="CG733" s="5">
        <v>0</v>
      </c>
      <c r="CH733" s="63"/>
      <c r="CI733" s="15"/>
      <c r="CJ733" s="13"/>
      <c r="CK733" s="98">
        <f t="shared" si="786"/>
        <v>0</v>
      </c>
      <c r="CL733" s="99">
        <f>CL5</f>
        <v>1</v>
      </c>
      <c r="CM733" s="100"/>
      <c r="CN733" s="110"/>
      <c r="CO733" s="95">
        <f t="shared" si="787"/>
        <v>0</v>
      </c>
      <c r="CP733" s="15"/>
      <c r="CQ733" s="24">
        <f t="shared" si="813"/>
        <v>0</v>
      </c>
      <c r="CR733" s="5">
        <v>0</v>
      </c>
      <c r="CS733" s="63"/>
      <c r="CT733" s="15"/>
      <c r="CU733" s="13"/>
      <c r="CV733" s="98">
        <f t="shared" si="788"/>
        <v>0</v>
      </c>
      <c r="CW733" s="99">
        <f>CW5</f>
        <v>1</v>
      </c>
      <c r="CX733" s="100"/>
      <c r="CY733" s="110"/>
      <c r="CZ733" s="95">
        <f t="shared" si="789"/>
        <v>0</v>
      </c>
      <c r="DA733" s="15"/>
      <c r="DB733" s="24">
        <f t="shared" si="814"/>
        <v>0</v>
      </c>
      <c r="DC733" s="5">
        <v>0</v>
      </c>
      <c r="DD733" s="63"/>
      <c r="DE733" s="15"/>
      <c r="DF733" s="13"/>
      <c r="DG733" s="98">
        <f t="shared" si="790"/>
        <v>0</v>
      </c>
      <c r="DH733" s="99">
        <f>DH5</f>
        <v>1</v>
      </c>
      <c r="DI733" s="100"/>
      <c r="DJ733" s="110"/>
      <c r="DK733" s="95">
        <f t="shared" si="791"/>
        <v>0</v>
      </c>
      <c r="DL733" s="15"/>
      <c r="DM733" s="24">
        <f t="shared" si="815"/>
        <v>0</v>
      </c>
      <c r="DN733" s="5">
        <v>0</v>
      </c>
      <c r="DO733" s="63"/>
      <c r="DP733" s="15"/>
      <c r="DQ733" s="13"/>
      <c r="DR733" s="98">
        <f t="shared" si="792"/>
        <v>0</v>
      </c>
      <c r="DS733" s="99">
        <f>DS5</f>
        <v>1</v>
      </c>
      <c r="DT733" s="100"/>
      <c r="DU733" s="110"/>
      <c r="DV733" s="95">
        <f t="shared" si="793"/>
        <v>0</v>
      </c>
      <c r="DW733" s="15"/>
      <c r="DX733" s="24">
        <f t="shared" si="816"/>
        <v>0</v>
      </c>
      <c r="DY733" s="5">
        <v>0</v>
      </c>
      <c r="DZ733" s="63"/>
      <c r="EA733" s="15"/>
      <c r="EB733" s="13"/>
      <c r="EC733" s="98">
        <f t="shared" si="794"/>
        <v>0</v>
      </c>
      <c r="ED733" s="99">
        <f>ED5</f>
        <v>1</v>
      </c>
      <c r="EE733" s="100"/>
      <c r="EF733" s="110"/>
      <c r="EG733" s="95">
        <f t="shared" si="795"/>
        <v>0</v>
      </c>
      <c r="EH733" s="15"/>
      <c r="EI733" s="24">
        <f t="shared" si="817"/>
        <v>0</v>
      </c>
      <c r="EJ733" s="5">
        <v>0</v>
      </c>
      <c r="EK733" s="63"/>
      <c r="EL733" s="15"/>
      <c r="EM733" s="13"/>
      <c r="EN733" s="98">
        <f t="shared" si="796"/>
        <v>0</v>
      </c>
      <c r="EO733" s="99">
        <f>EO5</f>
        <v>1</v>
      </c>
      <c r="EP733" s="100"/>
      <c r="EQ733" s="110"/>
      <c r="ER733" s="95">
        <f t="shared" si="797"/>
        <v>0</v>
      </c>
      <c r="ES733" s="15"/>
      <c r="ET733" s="24">
        <f t="shared" si="818"/>
        <v>0</v>
      </c>
      <c r="EU733" s="5">
        <v>0</v>
      </c>
      <c r="EV733" s="63"/>
      <c r="EW733" s="15"/>
      <c r="EX733" s="13"/>
      <c r="EY733" s="98">
        <f t="shared" si="798"/>
        <v>0</v>
      </c>
      <c r="EZ733" s="99">
        <f>EZ5</f>
        <v>1</v>
      </c>
      <c r="FA733" s="100"/>
      <c r="FB733" s="110"/>
      <c r="FC733" s="95">
        <f t="shared" si="799"/>
        <v>0</v>
      </c>
      <c r="FD733" s="15"/>
      <c r="FE733" s="24">
        <f t="shared" si="819"/>
        <v>0</v>
      </c>
      <c r="FF733" s="5">
        <v>0</v>
      </c>
      <c r="FG733" s="63"/>
      <c r="FH733" s="15"/>
      <c r="FI733" s="13"/>
      <c r="FJ733" s="98">
        <f t="shared" si="800"/>
        <v>0</v>
      </c>
      <c r="FK733" s="99">
        <f>FK5</f>
        <v>1</v>
      </c>
      <c r="FL733" s="100"/>
      <c r="FM733" s="110"/>
      <c r="FN733" s="95">
        <f t="shared" si="801"/>
        <v>0</v>
      </c>
      <c r="FO733" s="15"/>
      <c r="FP733" s="24">
        <f t="shared" si="820"/>
        <v>0</v>
      </c>
      <c r="FQ733" s="5">
        <v>0</v>
      </c>
      <c r="FR733" s="8">
        <v>0</v>
      </c>
      <c r="FS733" s="84">
        <f t="shared" si="821"/>
        <v>500</v>
      </c>
      <c r="FT733" s="85">
        <f t="shared" si="822"/>
        <v>500</v>
      </c>
      <c r="FU733" s="85">
        <f t="shared" si="823"/>
        <v>500</v>
      </c>
      <c r="FV733" s="85">
        <f t="shared" si="824"/>
        <v>500</v>
      </c>
      <c r="FW733" s="85">
        <f t="shared" si="825"/>
        <v>500</v>
      </c>
      <c r="FX733" s="85">
        <f t="shared" si="826"/>
        <v>500</v>
      </c>
      <c r="FY733" s="85">
        <f t="shared" si="827"/>
        <v>500</v>
      </c>
      <c r="FZ733" s="85">
        <f t="shared" si="828"/>
        <v>500</v>
      </c>
      <c r="GA733" s="85">
        <f t="shared" si="829"/>
        <v>500</v>
      </c>
      <c r="GB733" s="85">
        <f t="shared" si="830"/>
        <v>500</v>
      </c>
      <c r="GC733" s="85">
        <f t="shared" si="831"/>
        <v>500</v>
      </c>
      <c r="GD733" s="85">
        <f t="shared" si="832"/>
        <v>500</v>
      </c>
      <c r="GE733" s="85">
        <f t="shared" si="833"/>
        <v>500</v>
      </c>
      <c r="GF733" s="85">
        <f t="shared" si="834"/>
        <v>500</v>
      </c>
      <c r="GG733" s="85">
        <f t="shared" si="835"/>
        <v>500</v>
      </c>
      <c r="GH733" s="101">
        <f t="shared" si="802"/>
        <v>0</v>
      </c>
      <c r="GI733" s="102">
        <f t="shared" si="803"/>
        <v>0</v>
      </c>
      <c r="GJ733" s="102">
        <f t="shared" si="804"/>
        <v>0</v>
      </c>
      <c r="GK733" s="79">
        <f>ROW()</f>
        <v>733</v>
      </c>
    </row>
    <row r="734" spans="1:193" s="12" customFormat="1" ht="50.1" customHeight="1">
      <c r="A734" s="17">
        <f>ROW()</f>
        <v>734</v>
      </c>
      <c r="B734" s="32">
        <f t="shared" si="836"/>
        <v>728</v>
      </c>
      <c r="C734" s="33">
        <f t="shared" si="837"/>
        <v>0</v>
      </c>
      <c r="D734" s="31"/>
      <c r="E734" s="390">
        <f t="shared" si="805"/>
        <v>500</v>
      </c>
      <c r="F734" s="107">
        <f t="shared" si="771"/>
        <v>0</v>
      </c>
      <c r="G734" s="3">
        <v>0</v>
      </c>
      <c r="H734" s="4">
        <v>0</v>
      </c>
      <c r="I734" s="63"/>
      <c r="J734" s="15"/>
      <c r="K734" s="13"/>
      <c r="L734" s="98">
        <f t="shared" si="772"/>
        <v>0</v>
      </c>
      <c r="M734" s="99">
        <f>M5</f>
        <v>0.94499999999999995</v>
      </c>
      <c r="N734" s="100"/>
      <c r="O734" s="110"/>
      <c r="P734" s="95">
        <f t="shared" si="773"/>
        <v>0</v>
      </c>
      <c r="Q734" s="15"/>
      <c r="R734" s="24">
        <f t="shared" si="806"/>
        <v>0</v>
      </c>
      <c r="S734" s="25">
        <v>0</v>
      </c>
      <c r="T734" s="63"/>
      <c r="U734" s="15"/>
      <c r="V734" s="13"/>
      <c r="W734" s="98">
        <f t="shared" si="774"/>
        <v>0</v>
      </c>
      <c r="X734" s="99">
        <f>X5</f>
        <v>0.97</v>
      </c>
      <c r="Y734" s="100"/>
      <c r="Z734" s="110"/>
      <c r="AA734" s="95">
        <f t="shared" si="775"/>
        <v>0</v>
      </c>
      <c r="AB734" s="15"/>
      <c r="AC734" s="24">
        <f t="shared" si="807"/>
        <v>0</v>
      </c>
      <c r="AD734" s="5">
        <v>0</v>
      </c>
      <c r="AE734" s="63"/>
      <c r="AF734" s="15"/>
      <c r="AG734" s="13"/>
      <c r="AH734" s="98">
        <f t="shared" si="776"/>
        <v>0</v>
      </c>
      <c r="AI734" s="99">
        <f>AI5</f>
        <v>0.95499999999999996</v>
      </c>
      <c r="AJ734" s="100"/>
      <c r="AK734" s="110"/>
      <c r="AL734" s="95">
        <f t="shared" si="777"/>
        <v>0</v>
      </c>
      <c r="AM734" s="15"/>
      <c r="AN734" s="24">
        <f t="shared" si="808"/>
        <v>0</v>
      </c>
      <c r="AO734" s="5">
        <v>0</v>
      </c>
      <c r="AP734" s="63"/>
      <c r="AQ734" s="15"/>
      <c r="AR734" s="13"/>
      <c r="AS734" s="98">
        <f t="shared" si="778"/>
        <v>0</v>
      </c>
      <c r="AT734" s="99">
        <f>AT5</f>
        <v>0.96</v>
      </c>
      <c r="AU734" s="100"/>
      <c r="AV734" s="110"/>
      <c r="AW734" s="95">
        <f t="shared" si="779"/>
        <v>0</v>
      </c>
      <c r="AX734" s="15"/>
      <c r="AY734" s="24">
        <f t="shared" si="809"/>
        <v>0</v>
      </c>
      <c r="AZ734" s="5">
        <v>0</v>
      </c>
      <c r="BA734" s="63"/>
      <c r="BB734" s="15"/>
      <c r="BC734" s="13"/>
      <c r="BD734" s="98">
        <f t="shared" si="780"/>
        <v>0</v>
      </c>
      <c r="BE734" s="99">
        <f>BE5</f>
        <v>0.98</v>
      </c>
      <c r="BF734" s="100"/>
      <c r="BG734" s="110"/>
      <c r="BH734" s="95">
        <f t="shared" si="781"/>
        <v>0</v>
      </c>
      <c r="BI734" s="15"/>
      <c r="BJ734" s="24">
        <f t="shared" si="810"/>
        <v>0</v>
      </c>
      <c r="BK734" s="5">
        <v>0</v>
      </c>
      <c r="BL734" s="63"/>
      <c r="BM734" s="15"/>
      <c r="BN734" s="13"/>
      <c r="BO734" s="98">
        <f t="shared" si="782"/>
        <v>0</v>
      </c>
      <c r="BP734" s="99">
        <f>BP5</f>
        <v>0.94499999999999995</v>
      </c>
      <c r="BQ734" s="100"/>
      <c r="BR734" s="110"/>
      <c r="BS734" s="95">
        <f t="shared" si="783"/>
        <v>0</v>
      </c>
      <c r="BT734" s="15"/>
      <c r="BU734" s="24">
        <f t="shared" si="811"/>
        <v>0</v>
      </c>
      <c r="BV734" s="5">
        <v>0</v>
      </c>
      <c r="BW734" s="63"/>
      <c r="BX734" s="15"/>
      <c r="BY734" s="13"/>
      <c r="BZ734" s="98">
        <f t="shared" si="784"/>
        <v>0</v>
      </c>
      <c r="CA734" s="99">
        <f>CA5</f>
        <v>1</v>
      </c>
      <c r="CB734" s="100"/>
      <c r="CC734" s="110"/>
      <c r="CD734" s="95">
        <f t="shared" si="785"/>
        <v>0</v>
      </c>
      <c r="CE734" s="15"/>
      <c r="CF734" s="24">
        <f t="shared" si="812"/>
        <v>0</v>
      </c>
      <c r="CG734" s="5">
        <v>0</v>
      </c>
      <c r="CH734" s="63"/>
      <c r="CI734" s="15"/>
      <c r="CJ734" s="13"/>
      <c r="CK734" s="98">
        <f t="shared" si="786"/>
        <v>0</v>
      </c>
      <c r="CL734" s="99">
        <f>CL5</f>
        <v>1</v>
      </c>
      <c r="CM734" s="100"/>
      <c r="CN734" s="110"/>
      <c r="CO734" s="95">
        <f t="shared" si="787"/>
        <v>0</v>
      </c>
      <c r="CP734" s="15"/>
      <c r="CQ734" s="24">
        <f t="shared" si="813"/>
        <v>0</v>
      </c>
      <c r="CR734" s="5">
        <v>0</v>
      </c>
      <c r="CS734" s="63"/>
      <c r="CT734" s="15"/>
      <c r="CU734" s="13"/>
      <c r="CV734" s="98">
        <f t="shared" si="788"/>
        <v>0</v>
      </c>
      <c r="CW734" s="99">
        <f>CW5</f>
        <v>1</v>
      </c>
      <c r="CX734" s="100"/>
      <c r="CY734" s="110"/>
      <c r="CZ734" s="95">
        <f t="shared" si="789"/>
        <v>0</v>
      </c>
      <c r="DA734" s="15"/>
      <c r="DB734" s="24">
        <f t="shared" si="814"/>
        <v>0</v>
      </c>
      <c r="DC734" s="5">
        <v>0</v>
      </c>
      <c r="DD734" s="63"/>
      <c r="DE734" s="15"/>
      <c r="DF734" s="13"/>
      <c r="DG734" s="98">
        <f t="shared" si="790"/>
        <v>0</v>
      </c>
      <c r="DH734" s="99">
        <f>DH5</f>
        <v>1</v>
      </c>
      <c r="DI734" s="100"/>
      <c r="DJ734" s="110"/>
      <c r="DK734" s="95">
        <f t="shared" si="791"/>
        <v>0</v>
      </c>
      <c r="DL734" s="15"/>
      <c r="DM734" s="24">
        <f t="shared" si="815"/>
        <v>0</v>
      </c>
      <c r="DN734" s="5">
        <v>0</v>
      </c>
      <c r="DO734" s="63"/>
      <c r="DP734" s="15"/>
      <c r="DQ734" s="13"/>
      <c r="DR734" s="98">
        <f t="shared" si="792"/>
        <v>0</v>
      </c>
      <c r="DS734" s="99">
        <f>DS5</f>
        <v>1</v>
      </c>
      <c r="DT734" s="100"/>
      <c r="DU734" s="110"/>
      <c r="DV734" s="95">
        <f t="shared" si="793"/>
        <v>0</v>
      </c>
      <c r="DW734" s="15"/>
      <c r="DX734" s="24">
        <f t="shared" si="816"/>
        <v>0</v>
      </c>
      <c r="DY734" s="5">
        <v>0</v>
      </c>
      <c r="DZ734" s="63"/>
      <c r="EA734" s="15"/>
      <c r="EB734" s="13"/>
      <c r="EC734" s="98">
        <f t="shared" si="794"/>
        <v>0</v>
      </c>
      <c r="ED734" s="99">
        <f>ED5</f>
        <v>1</v>
      </c>
      <c r="EE734" s="100"/>
      <c r="EF734" s="110"/>
      <c r="EG734" s="95">
        <f t="shared" si="795"/>
        <v>0</v>
      </c>
      <c r="EH734" s="15"/>
      <c r="EI734" s="24">
        <f t="shared" si="817"/>
        <v>0</v>
      </c>
      <c r="EJ734" s="5">
        <v>0</v>
      </c>
      <c r="EK734" s="63"/>
      <c r="EL734" s="15"/>
      <c r="EM734" s="13"/>
      <c r="EN734" s="98">
        <f t="shared" si="796"/>
        <v>0</v>
      </c>
      <c r="EO734" s="99">
        <f>EO5</f>
        <v>1</v>
      </c>
      <c r="EP734" s="100"/>
      <c r="EQ734" s="110"/>
      <c r="ER734" s="95">
        <f t="shared" si="797"/>
        <v>0</v>
      </c>
      <c r="ES734" s="15"/>
      <c r="ET734" s="24">
        <f t="shared" si="818"/>
        <v>0</v>
      </c>
      <c r="EU734" s="5">
        <v>0</v>
      </c>
      <c r="EV734" s="63"/>
      <c r="EW734" s="15"/>
      <c r="EX734" s="13"/>
      <c r="EY734" s="98">
        <f t="shared" si="798"/>
        <v>0</v>
      </c>
      <c r="EZ734" s="99">
        <f>EZ5</f>
        <v>1</v>
      </c>
      <c r="FA734" s="100"/>
      <c r="FB734" s="110"/>
      <c r="FC734" s="95">
        <f t="shared" si="799"/>
        <v>0</v>
      </c>
      <c r="FD734" s="15"/>
      <c r="FE734" s="24">
        <f t="shared" si="819"/>
        <v>0</v>
      </c>
      <c r="FF734" s="5">
        <v>0</v>
      </c>
      <c r="FG734" s="63"/>
      <c r="FH734" s="15"/>
      <c r="FI734" s="13"/>
      <c r="FJ734" s="98">
        <f t="shared" si="800"/>
        <v>0</v>
      </c>
      <c r="FK734" s="99">
        <f>FK5</f>
        <v>1</v>
      </c>
      <c r="FL734" s="100"/>
      <c r="FM734" s="110"/>
      <c r="FN734" s="95">
        <f t="shared" si="801"/>
        <v>0</v>
      </c>
      <c r="FO734" s="15"/>
      <c r="FP734" s="24">
        <f t="shared" si="820"/>
        <v>0</v>
      </c>
      <c r="FQ734" s="5">
        <v>0</v>
      </c>
      <c r="FR734" s="8">
        <v>0</v>
      </c>
      <c r="FS734" s="84">
        <f t="shared" si="821"/>
        <v>500</v>
      </c>
      <c r="FT734" s="85">
        <f t="shared" si="822"/>
        <v>500</v>
      </c>
      <c r="FU734" s="85">
        <f t="shared" si="823"/>
        <v>500</v>
      </c>
      <c r="FV734" s="85">
        <f t="shared" si="824"/>
        <v>500</v>
      </c>
      <c r="FW734" s="85">
        <f t="shared" si="825"/>
        <v>500</v>
      </c>
      <c r="FX734" s="85">
        <f t="shared" si="826"/>
        <v>500</v>
      </c>
      <c r="FY734" s="85">
        <f t="shared" si="827"/>
        <v>500</v>
      </c>
      <c r="FZ734" s="85">
        <f t="shared" si="828"/>
        <v>500</v>
      </c>
      <c r="GA734" s="85">
        <f t="shared" si="829"/>
        <v>500</v>
      </c>
      <c r="GB734" s="85">
        <f t="shared" si="830"/>
        <v>500</v>
      </c>
      <c r="GC734" s="85">
        <f t="shared" si="831"/>
        <v>500</v>
      </c>
      <c r="GD734" s="85">
        <f t="shared" si="832"/>
        <v>500</v>
      </c>
      <c r="GE734" s="85">
        <f t="shared" si="833"/>
        <v>500</v>
      </c>
      <c r="GF734" s="85">
        <f t="shared" si="834"/>
        <v>500</v>
      </c>
      <c r="GG734" s="85">
        <f t="shared" si="835"/>
        <v>500</v>
      </c>
      <c r="GH734" s="101">
        <f t="shared" si="802"/>
        <v>0</v>
      </c>
      <c r="GI734" s="102">
        <f t="shared" si="803"/>
        <v>0</v>
      </c>
      <c r="GJ734" s="102">
        <f t="shared" si="804"/>
        <v>0</v>
      </c>
      <c r="GK734" s="79">
        <f>ROW()</f>
        <v>734</v>
      </c>
    </row>
    <row r="735" spans="1:193" s="12" customFormat="1" ht="50.1" customHeight="1">
      <c r="A735" s="17">
        <f>ROW()</f>
        <v>735</v>
      </c>
      <c r="B735" s="32">
        <f t="shared" si="836"/>
        <v>729</v>
      </c>
      <c r="C735" s="33">
        <f t="shared" si="837"/>
        <v>0</v>
      </c>
      <c r="D735" s="31"/>
      <c r="E735" s="390">
        <f t="shared" si="805"/>
        <v>500</v>
      </c>
      <c r="F735" s="107">
        <f t="shared" si="771"/>
        <v>0</v>
      </c>
      <c r="G735" s="3">
        <v>0</v>
      </c>
      <c r="H735" s="4">
        <v>0</v>
      </c>
      <c r="I735" s="63"/>
      <c r="J735" s="15"/>
      <c r="K735" s="13"/>
      <c r="L735" s="98">
        <f t="shared" si="772"/>
        <v>0</v>
      </c>
      <c r="M735" s="99">
        <f>M5</f>
        <v>0.94499999999999995</v>
      </c>
      <c r="N735" s="100"/>
      <c r="O735" s="110"/>
      <c r="P735" s="95">
        <f t="shared" si="773"/>
        <v>0</v>
      </c>
      <c r="Q735" s="15"/>
      <c r="R735" s="24">
        <f t="shared" si="806"/>
        <v>0</v>
      </c>
      <c r="S735" s="25">
        <v>0</v>
      </c>
      <c r="T735" s="63"/>
      <c r="U735" s="15"/>
      <c r="V735" s="13"/>
      <c r="W735" s="98">
        <f t="shared" si="774"/>
        <v>0</v>
      </c>
      <c r="X735" s="99">
        <f>X5</f>
        <v>0.97</v>
      </c>
      <c r="Y735" s="100"/>
      <c r="Z735" s="110"/>
      <c r="AA735" s="95">
        <f t="shared" si="775"/>
        <v>0</v>
      </c>
      <c r="AB735" s="15"/>
      <c r="AC735" s="24">
        <f t="shared" si="807"/>
        <v>0</v>
      </c>
      <c r="AD735" s="5">
        <v>0</v>
      </c>
      <c r="AE735" s="63"/>
      <c r="AF735" s="15"/>
      <c r="AG735" s="13"/>
      <c r="AH735" s="98">
        <f t="shared" si="776"/>
        <v>0</v>
      </c>
      <c r="AI735" s="99">
        <f>AI5</f>
        <v>0.95499999999999996</v>
      </c>
      <c r="AJ735" s="100"/>
      <c r="AK735" s="110"/>
      <c r="AL735" s="95">
        <f t="shared" si="777"/>
        <v>0</v>
      </c>
      <c r="AM735" s="15"/>
      <c r="AN735" s="24">
        <f t="shared" si="808"/>
        <v>0</v>
      </c>
      <c r="AO735" s="5">
        <v>0</v>
      </c>
      <c r="AP735" s="63"/>
      <c r="AQ735" s="15"/>
      <c r="AR735" s="13"/>
      <c r="AS735" s="98">
        <f t="shared" si="778"/>
        <v>0</v>
      </c>
      <c r="AT735" s="99">
        <f>AT5</f>
        <v>0.96</v>
      </c>
      <c r="AU735" s="100"/>
      <c r="AV735" s="110"/>
      <c r="AW735" s="95">
        <f t="shared" si="779"/>
        <v>0</v>
      </c>
      <c r="AX735" s="15"/>
      <c r="AY735" s="24">
        <f t="shared" si="809"/>
        <v>0</v>
      </c>
      <c r="AZ735" s="5">
        <v>0</v>
      </c>
      <c r="BA735" s="63"/>
      <c r="BB735" s="15"/>
      <c r="BC735" s="13"/>
      <c r="BD735" s="98">
        <f t="shared" si="780"/>
        <v>0</v>
      </c>
      <c r="BE735" s="99">
        <f>BE5</f>
        <v>0.98</v>
      </c>
      <c r="BF735" s="100"/>
      <c r="BG735" s="110"/>
      <c r="BH735" s="95">
        <f t="shared" si="781"/>
        <v>0</v>
      </c>
      <c r="BI735" s="15"/>
      <c r="BJ735" s="24">
        <f t="shared" si="810"/>
        <v>0</v>
      </c>
      <c r="BK735" s="5">
        <v>0</v>
      </c>
      <c r="BL735" s="63"/>
      <c r="BM735" s="15"/>
      <c r="BN735" s="13"/>
      <c r="BO735" s="98">
        <f t="shared" si="782"/>
        <v>0</v>
      </c>
      <c r="BP735" s="99">
        <f>BP5</f>
        <v>0.94499999999999995</v>
      </c>
      <c r="BQ735" s="100"/>
      <c r="BR735" s="110"/>
      <c r="BS735" s="95">
        <f t="shared" si="783"/>
        <v>0</v>
      </c>
      <c r="BT735" s="15"/>
      <c r="BU735" s="24">
        <f t="shared" si="811"/>
        <v>0</v>
      </c>
      <c r="BV735" s="5">
        <v>0</v>
      </c>
      <c r="BW735" s="63"/>
      <c r="BX735" s="15"/>
      <c r="BY735" s="13"/>
      <c r="BZ735" s="98">
        <f t="shared" si="784"/>
        <v>0</v>
      </c>
      <c r="CA735" s="99">
        <f>CA5</f>
        <v>1</v>
      </c>
      <c r="CB735" s="100"/>
      <c r="CC735" s="110"/>
      <c r="CD735" s="95">
        <f t="shared" si="785"/>
        <v>0</v>
      </c>
      <c r="CE735" s="15"/>
      <c r="CF735" s="24">
        <f t="shared" si="812"/>
        <v>0</v>
      </c>
      <c r="CG735" s="5">
        <v>0</v>
      </c>
      <c r="CH735" s="63"/>
      <c r="CI735" s="15"/>
      <c r="CJ735" s="13"/>
      <c r="CK735" s="98">
        <f t="shared" si="786"/>
        <v>0</v>
      </c>
      <c r="CL735" s="99">
        <f>CL5</f>
        <v>1</v>
      </c>
      <c r="CM735" s="100"/>
      <c r="CN735" s="110"/>
      <c r="CO735" s="95">
        <f t="shared" si="787"/>
        <v>0</v>
      </c>
      <c r="CP735" s="15"/>
      <c r="CQ735" s="24">
        <f t="shared" si="813"/>
        <v>0</v>
      </c>
      <c r="CR735" s="5">
        <v>0</v>
      </c>
      <c r="CS735" s="63"/>
      <c r="CT735" s="15"/>
      <c r="CU735" s="13"/>
      <c r="CV735" s="98">
        <f t="shared" si="788"/>
        <v>0</v>
      </c>
      <c r="CW735" s="99">
        <f>CW5</f>
        <v>1</v>
      </c>
      <c r="CX735" s="100"/>
      <c r="CY735" s="110"/>
      <c r="CZ735" s="95">
        <f t="shared" si="789"/>
        <v>0</v>
      </c>
      <c r="DA735" s="15"/>
      <c r="DB735" s="24">
        <f t="shared" si="814"/>
        <v>0</v>
      </c>
      <c r="DC735" s="5">
        <v>0</v>
      </c>
      <c r="DD735" s="63"/>
      <c r="DE735" s="15"/>
      <c r="DF735" s="13"/>
      <c r="DG735" s="98">
        <f t="shared" si="790"/>
        <v>0</v>
      </c>
      <c r="DH735" s="99">
        <f>DH5</f>
        <v>1</v>
      </c>
      <c r="DI735" s="100"/>
      <c r="DJ735" s="110"/>
      <c r="DK735" s="95">
        <f t="shared" si="791"/>
        <v>0</v>
      </c>
      <c r="DL735" s="15"/>
      <c r="DM735" s="24">
        <f t="shared" si="815"/>
        <v>0</v>
      </c>
      <c r="DN735" s="5">
        <v>0</v>
      </c>
      <c r="DO735" s="63"/>
      <c r="DP735" s="15"/>
      <c r="DQ735" s="13"/>
      <c r="DR735" s="98">
        <f t="shared" si="792"/>
        <v>0</v>
      </c>
      <c r="DS735" s="99">
        <f>DS5</f>
        <v>1</v>
      </c>
      <c r="DT735" s="100"/>
      <c r="DU735" s="110"/>
      <c r="DV735" s="95">
        <f t="shared" si="793"/>
        <v>0</v>
      </c>
      <c r="DW735" s="15"/>
      <c r="DX735" s="24">
        <f t="shared" si="816"/>
        <v>0</v>
      </c>
      <c r="DY735" s="5">
        <v>0</v>
      </c>
      <c r="DZ735" s="63"/>
      <c r="EA735" s="15"/>
      <c r="EB735" s="13"/>
      <c r="EC735" s="98">
        <f t="shared" si="794"/>
        <v>0</v>
      </c>
      <c r="ED735" s="99">
        <f>ED5</f>
        <v>1</v>
      </c>
      <c r="EE735" s="100"/>
      <c r="EF735" s="110"/>
      <c r="EG735" s="95">
        <f t="shared" si="795"/>
        <v>0</v>
      </c>
      <c r="EH735" s="15"/>
      <c r="EI735" s="24">
        <f t="shared" si="817"/>
        <v>0</v>
      </c>
      <c r="EJ735" s="5">
        <v>0</v>
      </c>
      <c r="EK735" s="63"/>
      <c r="EL735" s="15"/>
      <c r="EM735" s="13"/>
      <c r="EN735" s="98">
        <f t="shared" si="796"/>
        <v>0</v>
      </c>
      <c r="EO735" s="99">
        <f>EO5</f>
        <v>1</v>
      </c>
      <c r="EP735" s="100"/>
      <c r="EQ735" s="110"/>
      <c r="ER735" s="95">
        <f t="shared" si="797"/>
        <v>0</v>
      </c>
      <c r="ES735" s="15"/>
      <c r="ET735" s="24">
        <f t="shared" si="818"/>
        <v>0</v>
      </c>
      <c r="EU735" s="5">
        <v>0</v>
      </c>
      <c r="EV735" s="63"/>
      <c r="EW735" s="15"/>
      <c r="EX735" s="13"/>
      <c r="EY735" s="98">
        <f t="shared" si="798"/>
        <v>0</v>
      </c>
      <c r="EZ735" s="99">
        <f>EZ5</f>
        <v>1</v>
      </c>
      <c r="FA735" s="100"/>
      <c r="FB735" s="110"/>
      <c r="FC735" s="95">
        <f t="shared" si="799"/>
        <v>0</v>
      </c>
      <c r="FD735" s="15"/>
      <c r="FE735" s="24">
        <f t="shared" si="819"/>
        <v>0</v>
      </c>
      <c r="FF735" s="5">
        <v>0</v>
      </c>
      <c r="FG735" s="63"/>
      <c r="FH735" s="15"/>
      <c r="FI735" s="13"/>
      <c r="FJ735" s="98">
        <f t="shared" si="800"/>
        <v>0</v>
      </c>
      <c r="FK735" s="99">
        <f>FK5</f>
        <v>1</v>
      </c>
      <c r="FL735" s="100"/>
      <c r="FM735" s="110"/>
      <c r="FN735" s="95">
        <f t="shared" si="801"/>
        <v>0</v>
      </c>
      <c r="FO735" s="15"/>
      <c r="FP735" s="24">
        <f t="shared" si="820"/>
        <v>0</v>
      </c>
      <c r="FQ735" s="5">
        <v>0</v>
      </c>
      <c r="FR735" s="8">
        <v>0</v>
      </c>
      <c r="FS735" s="84">
        <f t="shared" si="821"/>
        <v>500</v>
      </c>
      <c r="FT735" s="85">
        <f t="shared" si="822"/>
        <v>500</v>
      </c>
      <c r="FU735" s="85">
        <f t="shared" si="823"/>
        <v>500</v>
      </c>
      <c r="FV735" s="85">
        <f t="shared" si="824"/>
        <v>500</v>
      </c>
      <c r="FW735" s="85">
        <f t="shared" si="825"/>
        <v>500</v>
      </c>
      <c r="FX735" s="85">
        <f t="shared" si="826"/>
        <v>500</v>
      </c>
      <c r="FY735" s="85">
        <f t="shared" si="827"/>
        <v>500</v>
      </c>
      <c r="FZ735" s="85">
        <f t="shared" si="828"/>
        <v>500</v>
      </c>
      <c r="GA735" s="85">
        <f t="shared" si="829"/>
        <v>500</v>
      </c>
      <c r="GB735" s="85">
        <f t="shared" si="830"/>
        <v>500</v>
      </c>
      <c r="GC735" s="85">
        <f t="shared" si="831"/>
        <v>500</v>
      </c>
      <c r="GD735" s="85">
        <f t="shared" si="832"/>
        <v>500</v>
      </c>
      <c r="GE735" s="85">
        <f t="shared" si="833"/>
        <v>500</v>
      </c>
      <c r="GF735" s="85">
        <f t="shared" si="834"/>
        <v>500</v>
      </c>
      <c r="GG735" s="85">
        <f t="shared" si="835"/>
        <v>500</v>
      </c>
      <c r="GH735" s="101">
        <f t="shared" si="802"/>
        <v>0</v>
      </c>
      <c r="GI735" s="102">
        <f t="shared" si="803"/>
        <v>0</v>
      </c>
      <c r="GJ735" s="102">
        <f t="shared" si="804"/>
        <v>0</v>
      </c>
      <c r="GK735" s="79">
        <f>ROW()</f>
        <v>735</v>
      </c>
    </row>
    <row r="736" spans="1:193" s="12" customFormat="1" ht="50.1" customHeight="1">
      <c r="A736" s="17">
        <f>ROW()</f>
        <v>736</v>
      </c>
      <c r="B736" s="32">
        <f t="shared" si="836"/>
        <v>730</v>
      </c>
      <c r="C736" s="33">
        <f t="shared" si="837"/>
        <v>0</v>
      </c>
      <c r="D736" s="31"/>
      <c r="E736" s="390">
        <f t="shared" si="805"/>
        <v>500</v>
      </c>
      <c r="F736" s="107">
        <f t="shared" si="771"/>
        <v>0</v>
      </c>
      <c r="G736" s="3">
        <v>0</v>
      </c>
      <c r="H736" s="4">
        <v>0</v>
      </c>
      <c r="I736" s="63"/>
      <c r="J736" s="15"/>
      <c r="K736" s="13"/>
      <c r="L736" s="98">
        <f t="shared" si="772"/>
        <v>0</v>
      </c>
      <c r="M736" s="99">
        <f>M5</f>
        <v>0.94499999999999995</v>
      </c>
      <c r="N736" s="100"/>
      <c r="O736" s="110"/>
      <c r="P736" s="95">
        <f t="shared" si="773"/>
        <v>0</v>
      </c>
      <c r="Q736" s="15"/>
      <c r="R736" s="24">
        <f t="shared" si="806"/>
        <v>0</v>
      </c>
      <c r="S736" s="25">
        <v>0</v>
      </c>
      <c r="T736" s="63"/>
      <c r="U736" s="15"/>
      <c r="V736" s="13"/>
      <c r="W736" s="98">
        <f t="shared" si="774"/>
        <v>0</v>
      </c>
      <c r="X736" s="99">
        <f>X5</f>
        <v>0.97</v>
      </c>
      <c r="Y736" s="100"/>
      <c r="Z736" s="110"/>
      <c r="AA736" s="95">
        <f t="shared" si="775"/>
        <v>0</v>
      </c>
      <c r="AB736" s="15"/>
      <c r="AC736" s="24">
        <f t="shared" si="807"/>
        <v>0</v>
      </c>
      <c r="AD736" s="5">
        <v>0</v>
      </c>
      <c r="AE736" s="63"/>
      <c r="AF736" s="15"/>
      <c r="AG736" s="13"/>
      <c r="AH736" s="98">
        <f t="shared" si="776"/>
        <v>0</v>
      </c>
      <c r="AI736" s="99">
        <f>AI5</f>
        <v>0.95499999999999996</v>
      </c>
      <c r="AJ736" s="100"/>
      <c r="AK736" s="110"/>
      <c r="AL736" s="95">
        <f t="shared" si="777"/>
        <v>0</v>
      </c>
      <c r="AM736" s="15"/>
      <c r="AN736" s="24">
        <f t="shared" si="808"/>
        <v>0</v>
      </c>
      <c r="AO736" s="5">
        <v>0</v>
      </c>
      <c r="AP736" s="63"/>
      <c r="AQ736" s="15"/>
      <c r="AR736" s="13"/>
      <c r="AS736" s="98">
        <f t="shared" si="778"/>
        <v>0</v>
      </c>
      <c r="AT736" s="99">
        <f>AT5</f>
        <v>0.96</v>
      </c>
      <c r="AU736" s="100"/>
      <c r="AV736" s="110"/>
      <c r="AW736" s="95">
        <f t="shared" si="779"/>
        <v>0</v>
      </c>
      <c r="AX736" s="15"/>
      <c r="AY736" s="24">
        <f t="shared" si="809"/>
        <v>0</v>
      </c>
      <c r="AZ736" s="5">
        <v>0</v>
      </c>
      <c r="BA736" s="63"/>
      <c r="BB736" s="15"/>
      <c r="BC736" s="13"/>
      <c r="BD736" s="98">
        <f t="shared" si="780"/>
        <v>0</v>
      </c>
      <c r="BE736" s="99">
        <f>BE5</f>
        <v>0.98</v>
      </c>
      <c r="BF736" s="100"/>
      <c r="BG736" s="110"/>
      <c r="BH736" s="95">
        <f t="shared" si="781"/>
        <v>0</v>
      </c>
      <c r="BI736" s="15"/>
      <c r="BJ736" s="24">
        <f t="shared" si="810"/>
        <v>0</v>
      </c>
      <c r="BK736" s="5">
        <v>0</v>
      </c>
      <c r="BL736" s="63"/>
      <c r="BM736" s="15"/>
      <c r="BN736" s="13"/>
      <c r="BO736" s="98">
        <f t="shared" si="782"/>
        <v>0</v>
      </c>
      <c r="BP736" s="99">
        <f>BP5</f>
        <v>0.94499999999999995</v>
      </c>
      <c r="BQ736" s="100"/>
      <c r="BR736" s="110"/>
      <c r="BS736" s="95">
        <f t="shared" si="783"/>
        <v>0</v>
      </c>
      <c r="BT736" s="15"/>
      <c r="BU736" s="24">
        <f t="shared" si="811"/>
        <v>0</v>
      </c>
      <c r="BV736" s="5">
        <v>0</v>
      </c>
      <c r="BW736" s="63"/>
      <c r="BX736" s="15"/>
      <c r="BY736" s="13"/>
      <c r="BZ736" s="98">
        <f t="shared" si="784"/>
        <v>0</v>
      </c>
      <c r="CA736" s="99">
        <f>CA5</f>
        <v>1</v>
      </c>
      <c r="CB736" s="100"/>
      <c r="CC736" s="110"/>
      <c r="CD736" s="95">
        <f t="shared" si="785"/>
        <v>0</v>
      </c>
      <c r="CE736" s="15"/>
      <c r="CF736" s="24">
        <f t="shared" si="812"/>
        <v>0</v>
      </c>
      <c r="CG736" s="5">
        <v>0</v>
      </c>
      <c r="CH736" s="63"/>
      <c r="CI736" s="15"/>
      <c r="CJ736" s="13"/>
      <c r="CK736" s="98">
        <f t="shared" si="786"/>
        <v>0</v>
      </c>
      <c r="CL736" s="99">
        <f>CL5</f>
        <v>1</v>
      </c>
      <c r="CM736" s="100"/>
      <c r="CN736" s="110"/>
      <c r="CO736" s="95">
        <f t="shared" si="787"/>
        <v>0</v>
      </c>
      <c r="CP736" s="15"/>
      <c r="CQ736" s="24">
        <f t="shared" si="813"/>
        <v>0</v>
      </c>
      <c r="CR736" s="5">
        <v>0</v>
      </c>
      <c r="CS736" s="63"/>
      <c r="CT736" s="15"/>
      <c r="CU736" s="13"/>
      <c r="CV736" s="98">
        <f t="shared" si="788"/>
        <v>0</v>
      </c>
      <c r="CW736" s="99">
        <f>CW5</f>
        <v>1</v>
      </c>
      <c r="CX736" s="100"/>
      <c r="CY736" s="110"/>
      <c r="CZ736" s="95">
        <f t="shared" si="789"/>
        <v>0</v>
      </c>
      <c r="DA736" s="15"/>
      <c r="DB736" s="24">
        <f t="shared" si="814"/>
        <v>0</v>
      </c>
      <c r="DC736" s="5">
        <v>0</v>
      </c>
      <c r="DD736" s="63"/>
      <c r="DE736" s="15"/>
      <c r="DF736" s="13"/>
      <c r="DG736" s="98">
        <f t="shared" si="790"/>
        <v>0</v>
      </c>
      <c r="DH736" s="99">
        <f>DH5</f>
        <v>1</v>
      </c>
      <c r="DI736" s="100"/>
      <c r="DJ736" s="110"/>
      <c r="DK736" s="95">
        <f t="shared" si="791"/>
        <v>0</v>
      </c>
      <c r="DL736" s="15"/>
      <c r="DM736" s="24">
        <f t="shared" si="815"/>
        <v>0</v>
      </c>
      <c r="DN736" s="5">
        <v>0</v>
      </c>
      <c r="DO736" s="63"/>
      <c r="DP736" s="15"/>
      <c r="DQ736" s="13"/>
      <c r="DR736" s="98">
        <f t="shared" si="792"/>
        <v>0</v>
      </c>
      <c r="DS736" s="99">
        <f>DS5</f>
        <v>1</v>
      </c>
      <c r="DT736" s="100"/>
      <c r="DU736" s="110"/>
      <c r="DV736" s="95">
        <f t="shared" si="793"/>
        <v>0</v>
      </c>
      <c r="DW736" s="15"/>
      <c r="DX736" s="24">
        <f t="shared" si="816"/>
        <v>0</v>
      </c>
      <c r="DY736" s="5">
        <v>0</v>
      </c>
      <c r="DZ736" s="63"/>
      <c r="EA736" s="15"/>
      <c r="EB736" s="13"/>
      <c r="EC736" s="98">
        <f t="shared" si="794"/>
        <v>0</v>
      </c>
      <c r="ED736" s="99">
        <f>ED5</f>
        <v>1</v>
      </c>
      <c r="EE736" s="100"/>
      <c r="EF736" s="110"/>
      <c r="EG736" s="95">
        <f t="shared" si="795"/>
        <v>0</v>
      </c>
      <c r="EH736" s="15"/>
      <c r="EI736" s="24">
        <f t="shared" si="817"/>
        <v>0</v>
      </c>
      <c r="EJ736" s="5">
        <v>0</v>
      </c>
      <c r="EK736" s="63"/>
      <c r="EL736" s="15"/>
      <c r="EM736" s="13"/>
      <c r="EN736" s="98">
        <f t="shared" si="796"/>
        <v>0</v>
      </c>
      <c r="EO736" s="99">
        <f>EO5</f>
        <v>1</v>
      </c>
      <c r="EP736" s="100"/>
      <c r="EQ736" s="110"/>
      <c r="ER736" s="95">
        <f t="shared" si="797"/>
        <v>0</v>
      </c>
      <c r="ES736" s="15"/>
      <c r="ET736" s="24">
        <f t="shared" si="818"/>
        <v>0</v>
      </c>
      <c r="EU736" s="5">
        <v>0</v>
      </c>
      <c r="EV736" s="63"/>
      <c r="EW736" s="15"/>
      <c r="EX736" s="13"/>
      <c r="EY736" s="98">
        <f t="shared" si="798"/>
        <v>0</v>
      </c>
      <c r="EZ736" s="99">
        <f>EZ5</f>
        <v>1</v>
      </c>
      <c r="FA736" s="100"/>
      <c r="FB736" s="110"/>
      <c r="FC736" s="95">
        <f t="shared" si="799"/>
        <v>0</v>
      </c>
      <c r="FD736" s="15"/>
      <c r="FE736" s="24">
        <f t="shared" si="819"/>
        <v>0</v>
      </c>
      <c r="FF736" s="5">
        <v>0</v>
      </c>
      <c r="FG736" s="63"/>
      <c r="FH736" s="15"/>
      <c r="FI736" s="13"/>
      <c r="FJ736" s="98">
        <f t="shared" si="800"/>
        <v>0</v>
      </c>
      <c r="FK736" s="99">
        <f>FK5</f>
        <v>1</v>
      </c>
      <c r="FL736" s="100"/>
      <c r="FM736" s="110"/>
      <c r="FN736" s="95">
        <f t="shared" si="801"/>
        <v>0</v>
      </c>
      <c r="FO736" s="15"/>
      <c r="FP736" s="24">
        <f t="shared" si="820"/>
        <v>0</v>
      </c>
      <c r="FQ736" s="5">
        <v>0</v>
      </c>
      <c r="FR736" s="8">
        <v>0</v>
      </c>
      <c r="FS736" s="84">
        <f t="shared" si="821"/>
        <v>500</v>
      </c>
      <c r="FT736" s="85">
        <f t="shared" si="822"/>
        <v>500</v>
      </c>
      <c r="FU736" s="85">
        <f t="shared" si="823"/>
        <v>500</v>
      </c>
      <c r="FV736" s="85">
        <f t="shared" si="824"/>
        <v>500</v>
      </c>
      <c r="FW736" s="85">
        <f t="shared" si="825"/>
        <v>500</v>
      </c>
      <c r="FX736" s="85">
        <f t="shared" si="826"/>
        <v>500</v>
      </c>
      <c r="FY736" s="85">
        <f t="shared" si="827"/>
        <v>500</v>
      </c>
      <c r="FZ736" s="85">
        <f t="shared" si="828"/>
        <v>500</v>
      </c>
      <c r="GA736" s="85">
        <f t="shared" si="829"/>
        <v>500</v>
      </c>
      <c r="GB736" s="85">
        <f t="shared" si="830"/>
        <v>500</v>
      </c>
      <c r="GC736" s="85">
        <f t="shared" si="831"/>
        <v>500</v>
      </c>
      <c r="GD736" s="85">
        <f t="shared" si="832"/>
        <v>500</v>
      </c>
      <c r="GE736" s="85">
        <f t="shared" si="833"/>
        <v>500</v>
      </c>
      <c r="GF736" s="85">
        <f t="shared" si="834"/>
        <v>500</v>
      </c>
      <c r="GG736" s="85">
        <f t="shared" si="835"/>
        <v>500</v>
      </c>
      <c r="GH736" s="101">
        <f t="shared" si="802"/>
        <v>0</v>
      </c>
      <c r="GI736" s="102">
        <f t="shared" si="803"/>
        <v>0</v>
      </c>
      <c r="GJ736" s="102">
        <f t="shared" si="804"/>
        <v>0</v>
      </c>
      <c r="GK736" s="79">
        <f>ROW()</f>
        <v>736</v>
      </c>
    </row>
    <row r="737" spans="1:193" s="12" customFormat="1" ht="50.1" customHeight="1">
      <c r="A737" s="17">
        <f>ROW()</f>
        <v>737</v>
      </c>
      <c r="B737" s="32">
        <f t="shared" si="836"/>
        <v>731</v>
      </c>
      <c r="C737" s="33">
        <f t="shared" si="837"/>
        <v>0</v>
      </c>
      <c r="D737" s="31"/>
      <c r="E737" s="390">
        <f t="shared" si="805"/>
        <v>500</v>
      </c>
      <c r="F737" s="107">
        <f t="shared" si="771"/>
        <v>0</v>
      </c>
      <c r="G737" s="3">
        <v>0</v>
      </c>
      <c r="H737" s="4">
        <v>0</v>
      </c>
      <c r="I737" s="63"/>
      <c r="J737" s="15"/>
      <c r="K737" s="13"/>
      <c r="L737" s="98">
        <f t="shared" si="772"/>
        <v>0</v>
      </c>
      <c r="M737" s="99">
        <f>M5</f>
        <v>0.94499999999999995</v>
      </c>
      <c r="N737" s="100"/>
      <c r="O737" s="110"/>
      <c r="P737" s="95">
        <f t="shared" si="773"/>
        <v>0</v>
      </c>
      <c r="Q737" s="15"/>
      <c r="R737" s="24">
        <f t="shared" si="806"/>
        <v>0</v>
      </c>
      <c r="S737" s="25">
        <v>0</v>
      </c>
      <c r="T737" s="63"/>
      <c r="U737" s="15"/>
      <c r="V737" s="13"/>
      <c r="W737" s="98">
        <f t="shared" si="774"/>
        <v>0</v>
      </c>
      <c r="X737" s="99">
        <f>X5</f>
        <v>0.97</v>
      </c>
      <c r="Y737" s="100"/>
      <c r="Z737" s="110"/>
      <c r="AA737" s="95">
        <f t="shared" si="775"/>
        <v>0</v>
      </c>
      <c r="AB737" s="15"/>
      <c r="AC737" s="24">
        <f t="shared" si="807"/>
        <v>0</v>
      </c>
      <c r="AD737" s="5">
        <v>0</v>
      </c>
      <c r="AE737" s="63"/>
      <c r="AF737" s="15"/>
      <c r="AG737" s="13"/>
      <c r="AH737" s="98">
        <f t="shared" si="776"/>
        <v>0</v>
      </c>
      <c r="AI737" s="99">
        <f>AI5</f>
        <v>0.95499999999999996</v>
      </c>
      <c r="AJ737" s="100"/>
      <c r="AK737" s="110"/>
      <c r="AL737" s="95">
        <f t="shared" si="777"/>
        <v>0</v>
      </c>
      <c r="AM737" s="15"/>
      <c r="AN737" s="24">
        <f t="shared" si="808"/>
        <v>0</v>
      </c>
      <c r="AO737" s="5">
        <v>0</v>
      </c>
      <c r="AP737" s="63"/>
      <c r="AQ737" s="15"/>
      <c r="AR737" s="13"/>
      <c r="AS737" s="98">
        <f t="shared" si="778"/>
        <v>0</v>
      </c>
      <c r="AT737" s="99">
        <f>AT5</f>
        <v>0.96</v>
      </c>
      <c r="AU737" s="100"/>
      <c r="AV737" s="110"/>
      <c r="AW737" s="95">
        <f t="shared" si="779"/>
        <v>0</v>
      </c>
      <c r="AX737" s="15"/>
      <c r="AY737" s="24">
        <f t="shared" si="809"/>
        <v>0</v>
      </c>
      <c r="AZ737" s="5">
        <v>0</v>
      </c>
      <c r="BA737" s="63"/>
      <c r="BB737" s="15"/>
      <c r="BC737" s="13"/>
      <c r="BD737" s="98">
        <f t="shared" si="780"/>
        <v>0</v>
      </c>
      <c r="BE737" s="99">
        <f>BE5</f>
        <v>0.98</v>
      </c>
      <c r="BF737" s="100"/>
      <c r="BG737" s="110"/>
      <c r="BH737" s="95">
        <f t="shared" si="781"/>
        <v>0</v>
      </c>
      <c r="BI737" s="15"/>
      <c r="BJ737" s="24">
        <f t="shared" si="810"/>
        <v>0</v>
      </c>
      <c r="BK737" s="5">
        <v>0</v>
      </c>
      <c r="BL737" s="63"/>
      <c r="BM737" s="15"/>
      <c r="BN737" s="13"/>
      <c r="BO737" s="98">
        <f t="shared" si="782"/>
        <v>0</v>
      </c>
      <c r="BP737" s="99">
        <f>BP5</f>
        <v>0.94499999999999995</v>
      </c>
      <c r="BQ737" s="100"/>
      <c r="BR737" s="110"/>
      <c r="BS737" s="95">
        <f t="shared" si="783"/>
        <v>0</v>
      </c>
      <c r="BT737" s="15"/>
      <c r="BU737" s="24">
        <f t="shared" si="811"/>
        <v>0</v>
      </c>
      <c r="BV737" s="5">
        <v>0</v>
      </c>
      <c r="BW737" s="63"/>
      <c r="BX737" s="15"/>
      <c r="BY737" s="13"/>
      <c r="BZ737" s="98">
        <f t="shared" si="784"/>
        <v>0</v>
      </c>
      <c r="CA737" s="99">
        <f>CA5</f>
        <v>1</v>
      </c>
      <c r="CB737" s="100"/>
      <c r="CC737" s="110"/>
      <c r="CD737" s="95">
        <f t="shared" si="785"/>
        <v>0</v>
      </c>
      <c r="CE737" s="15"/>
      <c r="CF737" s="24">
        <f t="shared" si="812"/>
        <v>0</v>
      </c>
      <c r="CG737" s="5">
        <v>0</v>
      </c>
      <c r="CH737" s="63"/>
      <c r="CI737" s="15"/>
      <c r="CJ737" s="13"/>
      <c r="CK737" s="98">
        <f t="shared" si="786"/>
        <v>0</v>
      </c>
      <c r="CL737" s="99">
        <f>CL5</f>
        <v>1</v>
      </c>
      <c r="CM737" s="100"/>
      <c r="CN737" s="110"/>
      <c r="CO737" s="95">
        <f t="shared" si="787"/>
        <v>0</v>
      </c>
      <c r="CP737" s="15"/>
      <c r="CQ737" s="24">
        <f t="shared" si="813"/>
        <v>0</v>
      </c>
      <c r="CR737" s="5">
        <v>0</v>
      </c>
      <c r="CS737" s="63"/>
      <c r="CT737" s="15"/>
      <c r="CU737" s="13"/>
      <c r="CV737" s="98">
        <f t="shared" si="788"/>
        <v>0</v>
      </c>
      <c r="CW737" s="99">
        <f>CW5</f>
        <v>1</v>
      </c>
      <c r="CX737" s="100"/>
      <c r="CY737" s="110"/>
      <c r="CZ737" s="95">
        <f t="shared" si="789"/>
        <v>0</v>
      </c>
      <c r="DA737" s="15"/>
      <c r="DB737" s="24">
        <f t="shared" si="814"/>
        <v>0</v>
      </c>
      <c r="DC737" s="5">
        <v>0</v>
      </c>
      <c r="DD737" s="63"/>
      <c r="DE737" s="15"/>
      <c r="DF737" s="13"/>
      <c r="DG737" s="98">
        <f t="shared" si="790"/>
        <v>0</v>
      </c>
      <c r="DH737" s="99">
        <f>DH5</f>
        <v>1</v>
      </c>
      <c r="DI737" s="100"/>
      <c r="DJ737" s="110"/>
      <c r="DK737" s="95">
        <f t="shared" si="791"/>
        <v>0</v>
      </c>
      <c r="DL737" s="15"/>
      <c r="DM737" s="24">
        <f t="shared" si="815"/>
        <v>0</v>
      </c>
      <c r="DN737" s="5">
        <v>0</v>
      </c>
      <c r="DO737" s="63"/>
      <c r="DP737" s="15"/>
      <c r="DQ737" s="13"/>
      <c r="DR737" s="98">
        <f t="shared" si="792"/>
        <v>0</v>
      </c>
      <c r="DS737" s="99">
        <f>DS5</f>
        <v>1</v>
      </c>
      <c r="DT737" s="100"/>
      <c r="DU737" s="110"/>
      <c r="DV737" s="95">
        <f t="shared" si="793"/>
        <v>0</v>
      </c>
      <c r="DW737" s="15"/>
      <c r="DX737" s="24">
        <f t="shared" si="816"/>
        <v>0</v>
      </c>
      <c r="DY737" s="5">
        <v>0</v>
      </c>
      <c r="DZ737" s="63"/>
      <c r="EA737" s="15"/>
      <c r="EB737" s="13"/>
      <c r="EC737" s="98">
        <f t="shared" si="794"/>
        <v>0</v>
      </c>
      <c r="ED737" s="99">
        <f>ED5</f>
        <v>1</v>
      </c>
      <c r="EE737" s="100"/>
      <c r="EF737" s="110"/>
      <c r="EG737" s="95">
        <f t="shared" si="795"/>
        <v>0</v>
      </c>
      <c r="EH737" s="15"/>
      <c r="EI737" s="24">
        <f t="shared" si="817"/>
        <v>0</v>
      </c>
      <c r="EJ737" s="5">
        <v>0</v>
      </c>
      <c r="EK737" s="63"/>
      <c r="EL737" s="15"/>
      <c r="EM737" s="13"/>
      <c r="EN737" s="98">
        <f t="shared" si="796"/>
        <v>0</v>
      </c>
      <c r="EO737" s="99">
        <f>EO5</f>
        <v>1</v>
      </c>
      <c r="EP737" s="100"/>
      <c r="EQ737" s="110"/>
      <c r="ER737" s="95">
        <f t="shared" si="797"/>
        <v>0</v>
      </c>
      <c r="ES737" s="15"/>
      <c r="ET737" s="24">
        <f t="shared" si="818"/>
        <v>0</v>
      </c>
      <c r="EU737" s="5">
        <v>0</v>
      </c>
      <c r="EV737" s="63"/>
      <c r="EW737" s="15"/>
      <c r="EX737" s="13"/>
      <c r="EY737" s="98">
        <f t="shared" si="798"/>
        <v>0</v>
      </c>
      <c r="EZ737" s="99">
        <f>EZ5</f>
        <v>1</v>
      </c>
      <c r="FA737" s="100"/>
      <c r="FB737" s="110"/>
      <c r="FC737" s="95">
        <f t="shared" si="799"/>
        <v>0</v>
      </c>
      <c r="FD737" s="15"/>
      <c r="FE737" s="24">
        <f t="shared" si="819"/>
        <v>0</v>
      </c>
      <c r="FF737" s="5">
        <v>0</v>
      </c>
      <c r="FG737" s="63"/>
      <c r="FH737" s="15"/>
      <c r="FI737" s="13"/>
      <c r="FJ737" s="98">
        <f t="shared" si="800"/>
        <v>0</v>
      </c>
      <c r="FK737" s="99">
        <f>FK5</f>
        <v>1</v>
      </c>
      <c r="FL737" s="100"/>
      <c r="FM737" s="110"/>
      <c r="FN737" s="95">
        <f t="shared" si="801"/>
        <v>0</v>
      </c>
      <c r="FO737" s="15"/>
      <c r="FP737" s="24">
        <f t="shared" si="820"/>
        <v>0</v>
      </c>
      <c r="FQ737" s="5">
        <v>0</v>
      </c>
      <c r="FR737" s="8">
        <v>0</v>
      </c>
      <c r="FS737" s="84">
        <f t="shared" si="821"/>
        <v>500</v>
      </c>
      <c r="FT737" s="85">
        <f t="shared" si="822"/>
        <v>500</v>
      </c>
      <c r="FU737" s="85">
        <f t="shared" si="823"/>
        <v>500</v>
      </c>
      <c r="FV737" s="85">
        <f t="shared" si="824"/>
        <v>500</v>
      </c>
      <c r="FW737" s="85">
        <f t="shared" si="825"/>
        <v>500</v>
      </c>
      <c r="FX737" s="85">
        <f t="shared" si="826"/>
        <v>500</v>
      </c>
      <c r="FY737" s="85">
        <f t="shared" si="827"/>
        <v>500</v>
      </c>
      <c r="FZ737" s="85">
        <f t="shared" si="828"/>
        <v>500</v>
      </c>
      <c r="GA737" s="85">
        <f t="shared" si="829"/>
        <v>500</v>
      </c>
      <c r="GB737" s="85">
        <f t="shared" si="830"/>
        <v>500</v>
      </c>
      <c r="GC737" s="85">
        <f t="shared" si="831"/>
        <v>500</v>
      </c>
      <c r="GD737" s="85">
        <f t="shared" si="832"/>
        <v>500</v>
      </c>
      <c r="GE737" s="85">
        <f t="shared" si="833"/>
        <v>500</v>
      </c>
      <c r="GF737" s="85">
        <f t="shared" si="834"/>
        <v>500</v>
      </c>
      <c r="GG737" s="85">
        <f t="shared" si="835"/>
        <v>500</v>
      </c>
      <c r="GH737" s="101">
        <f t="shared" si="802"/>
        <v>0</v>
      </c>
      <c r="GI737" s="102">
        <f t="shared" si="803"/>
        <v>0</v>
      </c>
      <c r="GJ737" s="102">
        <f t="shared" si="804"/>
        <v>0</v>
      </c>
      <c r="GK737" s="79">
        <f>ROW()</f>
        <v>737</v>
      </c>
    </row>
    <row r="738" spans="1:193" s="12" customFormat="1" ht="50.1" customHeight="1">
      <c r="A738" s="17">
        <f>ROW()</f>
        <v>738</v>
      </c>
      <c r="B738" s="32">
        <f t="shared" si="836"/>
        <v>732</v>
      </c>
      <c r="C738" s="33">
        <f t="shared" si="837"/>
        <v>0</v>
      </c>
      <c r="D738" s="31"/>
      <c r="E738" s="390">
        <f t="shared" si="805"/>
        <v>500</v>
      </c>
      <c r="F738" s="107">
        <f t="shared" si="771"/>
        <v>0</v>
      </c>
      <c r="G738" s="3">
        <v>0</v>
      </c>
      <c r="H738" s="4">
        <v>0</v>
      </c>
      <c r="I738" s="63"/>
      <c r="J738" s="15"/>
      <c r="K738" s="13"/>
      <c r="L738" s="98">
        <f t="shared" si="772"/>
        <v>0</v>
      </c>
      <c r="M738" s="99">
        <f>M5</f>
        <v>0.94499999999999995</v>
      </c>
      <c r="N738" s="100"/>
      <c r="O738" s="110"/>
      <c r="P738" s="95">
        <f t="shared" si="773"/>
        <v>0</v>
      </c>
      <c r="Q738" s="15"/>
      <c r="R738" s="24">
        <f t="shared" si="806"/>
        <v>0</v>
      </c>
      <c r="S738" s="25">
        <v>0</v>
      </c>
      <c r="T738" s="63"/>
      <c r="U738" s="15"/>
      <c r="V738" s="13"/>
      <c r="W738" s="98">
        <f t="shared" si="774"/>
        <v>0</v>
      </c>
      <c r="X738" s="99">
        <f>X5</f>
        <v>0.97</v>
      </c>
      <c r="Y738" s="100"/>
      <c r="Z738" s="110"/>
      <c r="AA738" s="95">
        <f t="shared" si="775"/>
        <v>0</v>
      </c>
      <c r="AB738" s="15"/>
      <c r="AC738" s="24">
        <f t="shared" si="807"/>
        <v>0</v>
      </c>
      <c r="AD738" s="5">
        <v>0</v>
      </c>
      <c r="AE738" s="63"/>
      <c r="AF738" s="15"/>
      <c r="AG738" s="13"/>
      <c r="AH738" s="98">
        <f t="shared" si="776"/>
        <v>0</v>
      </c>
      <c r="AI738" s="99">
        <f>AI5</f>
        <v>0.95499999999999996</v>
      </c>
      <c r="AJ738" s="100"/>
      <c r="AK738" s="110"/>
      <c r="AL738" s="95">
        <f t="shared" si="777"/>
        <v>0</v>
      </c>
      <c r="AM738" s="15"/>
      <c r="AN738" s="24">
        <f t="shared" si="808"/>
        <v>0</v>
      </c>
      <c r="AO738" s="5">
        <v>0</v>
      </c>
      <c r="AP738" s="63"/>
      <c r="AQ738" s="15"/>
      <c r="AR738" s="13"/>
      <c r="AS738" s="98">
        <f t="shared" si="778"/>
        <v>0</v>
      </c>
      <c r="AT738" s="99">
        <f>AT5</f>
        <v>0.96</v>
      </c>
      <c r="AU738" s="100"/>
      <c r="AV738" s="110"/>
      <c r="AW738" s="95">
        <f t="shared" si="779"/>
        <v>0</v>
      </c>
      <c r="AX738" s="15"/>
      <c r="AY738" s="24">
        <f t="shared" si="809"/>
        <v>0</v>
      </c>
      <c r="AZ738" s="5">
        <v>0</v>
      </c>
      <c r="BA738" s="63"/>
      <c r="BB738" s="15"/>
      <c r="BC738" s="13"/>
      <c r="BD738" s="98">
        <f t="shared" si="780"/>
        <v>0</v>
      </c>
      <c r="BE738" s="99">
        <f>BE5</f>
        <v>0.98</v>
      </c>
      <c r="BF738" s="100"/>
      <c r="BG738" s="110"/>
      <c r="BH738" s="95">
        <f t="shared" si="781"/>
        <v>0</v>
      </c>
      <c r="BI738" s="15"/>
      <c r="BJ738" s="24">
        <f t="shared" si="810"/>
        <v>0</v>
      </c>
      <c r="BK738" s="5">
        <v>0</v>
      </c>
      <c r="BL738" s="63"/>
      <c r="BM738" s="15"/>
      <c r="BN738" s="13"/>
      <c r="BO738" s="98">
        <f t="shared" si="782"/>
        <v>0</v>
      </c>
      <c r="BP738" s="99">
        <f>BP5</f>
        <v>0.94499999999999995</v>
      </c>
      <c r="BQ738" s="100"/>
      <c r="BR738" s="110"/>
      <c r="BS738" s="95">
        <f t="shared" si="783"/>
        <v>0</v>
      </c>
      <c r="BT738" s="15"/>
      <c r="BU738" s="24">
        <f t="shared" si="811"/>
        <v>0</v>
      </c>
      <c r="BV738" s="5">
        <v>0</v>
      </c>
      <c r="BW738" s="63"/>
      <c r="BX738" s="15"/>
      <c r="BY738" s="13"/>
      <c r="BZ738" s="98">
        <f t="shared" si="784"/>
        <v>0</v>
      </c>
      <c r="CA738" s="99">
        <f>CA5</f>
        <v>1</v>
      </c>
      <c r="CB738" s="100"/>
      <c r="CC738" s="110"/>
      <c r="CD738" s="95">
        <f t="shared" si="785"/>
        <v>0</v>
      </c>
      <c r="CE738" s="15"/>
      <c r="CF738" s="24">
        <f t="shared" si="812"/>
        <v>0</v>
      </c>
      <c r="CG738" s="5">
        <v>0</v>
      </c>
      <c r="CH738" s="63"/>
      <c r="CI738" s="15"/>
      <c r="CJ738" s="13"/>
      <c r="CK738" s="98">
        <f t="shared" si="786"/>
        <v>0</v>
      </c>
      <c r="CL738" s="99">
        <f>CL5</f>
        <v>1</v>
      </c>
      <c r="CM738" s="100"/>
      <c r="CN738" s="110"/>
      <c r="CO738" s="95">
        <f t="shared" si="787"/>
        <v>0</v>
      </c>
      <c r="CP738" s="15"/>
      <c r="CQ738" s="24">
        <f t="shared" si="813"/>
        <v>0</v>
      </c>
      <c r="CR738" s="5">
        <v>0</v>
      </c>
      <c r="CS738" s="63"/>
      <c r="CT738" s="15"/>
      <c r="CU738" s="13"/>
      <c r="CV738" s="98">
        <f t="shared" si="788"/>
        <v>0</v>
      </c>
      <c r="CW738" s="99">
        <f>CW5</f>
        <v>1</v>
      </c>
      <c r="CX738" s="100"/>
      <c r="CY738" s="110"/>
      <c r="CZ738" s="95">
        <f t="shared" si="789"/>
        <v>0</v>
      </c>
      <c r="DA738" s="15"/>
      <c r="DB738" s="24">
        <f t="shared" si="814"/>
        <v>0</v>
      </c>
      <c r="DC738" s="5">
        <v>0</v>
      </c>
      <c r="DD738" s="63"/>
      <c r="DE738" s="15"/>
      <c r="DF738" s="13"/>
      <c r="DG738" s="98">
        <f t="shared" si="790"/>
        <v>0</v>
      </c>
      <c r="DH738" s="99">
        <f>DH5</f>
        <v>1</v>
      </c>
      <c r="DI738" s="100"/>
      <c r="DJ738" s="110"/>
      <c r="DK738" s="95">
        <f t="shared" si="791"/>
        <v>0</v>
      </c>
      <c r="DL738" s="15"/>
      <c r="DM738" s="24">
        <f t="shared" si="815"/>
        <v>0</v>
      </c>
      <c r="DN738" s="5">
        <v>0</v>
      </c>
      <c r="DO738" s="63"/>
      <c r="DP738" s="15"/>
      <c r="DQ738" s="13"/>
      <c r="DR738" s="98">
        <f t="shared" si="792"/>
        <v>0</v>
      </c>
      <c r="DS738" s="99">
        <f>DS5</f>
        <v>1</v>
      </c>
      <c r="DT738" s="100"/>
      <c r="DU738" s="110"/>
      <c r="DV738" s="95">
        <f t="shared" si="793"/>
        <v>0</v>
      </c>
      <c r="DW738" s="15"/>
      <c r="DX738" s="24">
        <f t="shared" si="816"/>
        <v>0</v>
      </c>
      <c r="DY738" s="5">
        <v>0</v>
      </c>
      <c r="DZ738" s="63"/>
      <c r="EA738" s="15"/>
      <c r="EB738" s="13"/>
      <c r="EC738" s="98">
        <f t="shared" si="794"/>
        <v>0</v>
      </c>
      <c r="ED738" s="99">
        <f>ED5</f>
        <v>1</v>
      </c>
      <c r="EE738" s="100"/>
      <c r="EF738" s="110"/>
      <c r="EG738" s="95">
        <f t="shared" si="795"/>
        <v>0</v>
      </c>
      <c r="EH738" s="15"/>
      <c r="EI738" s="24">
        <f t="shared" si="817"/>
        <v>0</v>
      </c>
      <c r="EJ738" s="5">
        <v>0</v>
      </c>
      <c r="EK738" s="63"/>
      <c r="EL738" s="15"/>
      <c r="EM738" s="13"/>
      <c r="EN738" s="98">
        <f t="shared" si="796"/>
        <v>0</v>
      </c>
      <c r="EO738" s="99">
        <f>EO5</f>
        <v>1</v>
      </c>
      <c r="EP738" s="100"/>
      <c r="EQ738" s="110"/>
      <c r="ER738" s="95">
        <f t="shared" si="797"/>
        <v>0</v>
      </c>
      <c r="ES738" s="15"/>
      <c r="ET738" s="24">
        <f t="shared" si="818"/>
        <v>0</v>
      </c>
      <c r="EU738" s="5">
        <v>0</v>
      </c>
      <c r="EV738" s="63"/>
      <c r="EW738" s="15"/>
      <c r="EX738" s="13"/>
      <c r="EY738" s="98">
        <f t="shared" si="798"/>
        <v>0</v>
      </c>
      <c r="EZ738" s="99">
        <f>EZ5</f>
        <v>1</v>
      </c>
      <c r="FA738" s="100"/>
      <c r="FB738" s="110"/>
      <c r="FC738" s="95">
        <f t="shared" si="799"/>
        <v>0</v>
      </c>
      <c r="FD738" s="15"/>
      <c r="FE738" s="24">
        <f t="shared" si="819"/>
        <v>0</v>
      </c>
      <c r="FF738" s="5">
        <v>0</v>
      </c>
      <c r="FG738" s="63"/>
      <c r="FH738" s="15"/>
      <c r="FI738" s="13"/>
      <c r="FJ738" s="98">
        <f t="shared" si="800"/>
        <v>0</v>
      </c>
      <c r="FK738" s="99">
        <f>FK5</f>
        <v>1</v>
      </c>
      <c r="FL738" s="100"/>
      <c r="FM738" s="110"/>
      <c r="FN738" s="95">
        <f t="shared" si="801"/>
        <v>0</v>
      </c>
      <c r="FO738" s="15"/>
      <c r="FP738" s="24">
        <f t="shared" si="820"/>
        <v>0</v>
      </c>
      <c r="FQ738" s="5">
        <v>0</v>
      </c>
      <c r="FR738" s="8">
        <v>0</v>
      </c>
      <c r="FS738" s="84">
        <f t="shared" si="821"/>
        <v>500</v>
      </c>
      <c r="FT738" s="85">
        <f t="shared" si="822"/>
        <v>500</v>
      </c>
      <c r="FU738" s="85">
        <f t="shared" si="823"/>
        <v>500</v>
      </c>
      <c r="FV738" s="85">
        <f t="shared" si="824"/>
        <v>500</v>
      </c>
      <c r="FW738" s="85">
        <f t="shared" si="825"/>
        <v>500</v>
      </c>
      <c r="FX738" s="85">
        <f t="shared" si="826"/>
        <v>500</v>
      </c>
      <c r="FY738" s="85">
        <f t="shared" si="827"/>
        <v>500</v>
      </c>
      <c r="FZ738" s="85">
        <f t="shared" si="828"/>
        <v>500</v>
      </c>
      <c r="GA738" s="85">
        <f t="shared" si="829"/>
        <v>500</v>
      </c>
      <c r="GB738" s="85">
        <f t="shared" si="830"/>
        <v>500</v>
      </c>
      <c r="GC738" s="85">
        <f t="shared" si="831"/>
        <v>500</v>
      </c>
      <c r="GD738" s="85">
        <f t="shared" si="832"/>
        <v>500</v>
      </c>
      <c r="GE738" s="85">
        <f t="shared" si="833"/>
        <v>500</v>
      </c>
      <c r="GF738" s="85">
        <f t="shared" si="834"/>
        <v>500</v>
      </c>
      <c r="GG738" s="85">
        <f t="shared" si="835"/>
        <v>500</v>
      </c>
      <c r="GH738" s="101">
        <f t="shared" si="802"/>
        <v>0</v>
      </c>
      <c r="GI738" s="102">
        <f t="shared" si="803"/>
        <v>0</v>
      </c>
      <c r="GJ738" s="102">
        <f t="shared" si="804"/>
        <v>0</v>
      </c>
      <c r="GK738" s="79">
        <f>ROW()</f>
        <v>738</v>
      </c>
    </row>
    <row r="739" spans="1:193" s="12" customFormat="1" ht="50.1" customHeight="1">
      <c r="A739" s="17">
        <f>ROW()</f>
        <v>739</v>
      </c>
      <c r="B739" s="32">
        <f t="shared" si="836"/>
        <v>733</v>
      </c>
      <c r="C739" s="33">
        <f t="shared" si="837"/>
        <v>0</v>
      </c>
      <c r="D739" s="31"/>
      <c r="E739" s="390">
        <f t="shared" si="805"/>
        <v>500</v>
      </c>
      <c r="F739" s="107">
        <f t="shared" si="771"/>
        <v>0</v>
      </c>
      <c r="G739" s="3">
        <v>0</v>
      </c>
      <c r="H739" s="4">
        <v>0</v>
      </c>
      <c r="I739" s="63"/>
      <c r="J739" s="15"/>
      <c r="K739" s="13"/>
      <c r="L739" s="98">
        <f t="shared" si="772"/>
        <v>0</v>
      </c>
      <c r="M739" s="99">
        <f>M5</f>
        <v>0.94499999999999995</v>
      </c>
      <c r="N739" s="100"/>
      <c r="O739" s="110"/>
      <c r="P739" s="95">
        <f t="shared" si="773"/>
        <v>0</v>
      </c>
      <c r="Q739" s="15"/>
      <c r="R739" s="24">
        <f t="shared" si="806"/>
        <v>0</v>
      </c>
      <c r="S739" s="25">
        <v>0</v>
      </c>
      <c r="T739" s="63"/>
      <c r="U739" s="15"/>
      <c r="V739" s="13"/>
      <c r="W739" s="98">
        <f t="shared" si="774"/>
        <v>0</v>
      </c>
      <c r="X739" s="99">
        <f>X5</f>
        <v>0.97</v>
      </c>
      <c r="Y739" s="100"/>
      <c r="Z739" s="110"/>
      <c r="AA739" s="95">
        <f t="shared" si="775"/>
        <v>0</v>
      </c>
      <c r="AB739" s="15"/>
      <c r="AC739" s="24">
        <f t="shared" si="807"/>
        <v>0</v>
      </c>
      <c r="AD739" s="5">
        <v>0</v>
      </c>
      <c r="AE739" s="63"/>
      <c r="AF739" s="15"/>
      <c r="AG739" s="13"/>
      <c r="AH739" s="98">
        <f t="shared" si="776"/>
        <v>0</v>
      </c>
      <c r="AI739" s="99">
        <f>AI5</f>
        <v>0.95499999999999996</v>
      </c>
      <c r="AJ739" s="100"/>
      <c r="AK739" s="110"/>
      <c r="AL739" s="95">
        <f t="shared" si="777"/>
        <v>0</v>
      </c>
      <c r="AM739" s="15"/>
      <c r="AN739" s="24">
        <f t="shared" si="808"/>
        <v>0</v>
      </c>
      <c r="AO739" s="5">
        <v>0</v>
      </c>
      <c r="AP739" s="63"/>
      <c r="AQ739" s="15"/>
      <c r="AR739" s="13"/>
      <c r="AS739" s="98">
        <f t="shared" si="778"/>
        <v>0</v>
      </c>
      <c r="AT739" s="99">
        <f>AT5</f>
        <v>0.96</v>
      </c>
      <c r="AU739" s="100"/>
      <c r="AV739" s="110"/>
      <c r="AW739" s="95">
        <f t="shared" si="779"/>
        <v>0</v>
      </c>
      <c r="AX739" s="15"/>
      <c r="AY739" s="24">
        <f t="shared" si="809"/>
        <v>0</v>
      </c>
      <c r="AZ739" s="5">
        <v>0</v>
      </c>
      <c r="BA739" s="63"/>
      <c r="BB739" s="15"/>
      <c r="BC739" s="13"/>
      <c r="BD739" s="98">
        <f t="shared" si="780"/>
        <v>0</v>
      </c>
      <c r="BE739" s="99">
        <f>BE5</f>
        <v>0.98</v>
      </c>
      <c r="BF739" s="100"/>
      <c r="BG739" s="110"/>
      <c r="BH739" s="95">
        <f t="shared" si="781"/>
        <v>0</v>
      </c>
      <c r="BI739" s="15"/>
      <c r="BJ739" s="24">
        <f t="shared" si="810"/>
        <v>0</v>
      </c>
      <c r="BK739" s="5">
        <v>0</v>
      </c>
      <c r="BL739" s="63"/>
      <c r="BM739" s="15"/>
      <c r="BN739" s="13"/>
      <c r="BO739" s="98">
        <f t="shared" si="782"/>
        <v>0</v>
      </c>
      <c r="BP739" s="99">
        <f>BP5</f>
        <v>0.94499999999999995</v>
      </c>
      <c r="BQ739" s="100"/>
      <c r="BR739" s="110"/>
      <c r="BS739" s="95">
        <f t="shared" si="783"/>
        <v>0</v>
      </c>
      <c r="BT739" s="15"/>
      <c r="BU739" s="24">
        <f t="shared" si="811"/>
        <v>0</v>
      </c>
      <c r="BV739" s="5">
        <v>0</v>
      </c>
      <c r="BW739" s="63"/>
      <c r="BX739" s="15"/>
      <c r="BY739" s="13"/>
      <c r="BZ739" s="98">
        <f t="shared" si="784"/>
        <v>0</v>
      </c>
      <c r="CA739" s="99">
        <f>CA5</f>
        <v>1</v>
      </c>
      <c r="CB739" s="100"/>
      <c r="CC739" s="110"/>
      <c r="CD739" s="95">
        <f t="shared" si="785"/>
        <v>0</v>
      </c>
      <c r="CE739" s="15"/>
      <c r="CF739" s="24">
        <f t="shared" si="812"/>
        <v>0</v>
      </c>
      <c r="CG739" s="5">
        <v>0</v>
      </c>
      <c r="CH739" s="63"/>
      <c r="CI739" s="15"/>
      <c r="CJ739" s="13"/>
      <c r="CK739" s="98">
        <f t="shared" si="786"/>
        <v>0</v>
      </c>
      <c r="CL739" s="99">
        <f>CL5</f>
        <v>1</v>
      </c>
      <c r="CM739" s="100"/>
      <c r="CN739" s="110"/>
      <c r="CO739" s="95">
        <f t="shared" si="787"/>
        <v>0</v>
      </c>
      <c r="CP739" s="15"/>
      <c r="CQ739" s="24">
        <f t="shared" si="813"/>
        <v>0</v>
      </c>
      <c r="CR739" s="5">
        <v>0</v>
      </c>
      <c r="CS739" s="63"/>
      <c r="CT739" s="15"/>
      <c r="CU739" s="13"/>
      <c r="CV739" s="98">
        <f t="shared" si="788"/>
        <v>0</v>
      </c>
      <c r="CW739" s="99">
        <f>CW5</f>
        <v>1</v>
      </c>
      <c r="CX739" s="100"/>
      <c r="CY739" s="110"/>
      <c r="CZ739" s="95">
        <f t="shared" si="789"/>
        <v>0</v>
      </c>
      <c r="DA739" s="15"/>
      <c r="DB739" s="24">
        <f t="shared" si="814"/>
        <v>0</v>
      </c>
      <c r="DC739" s="5">
        <v>0</v>
      </c>
      <c r="DD739" s="63"/>
      <c r="DE739" s="15"/>
      <c r="DF739" s="13"/>
      <c r="DG739" s="98">
        <f t="shared" si="790"/>
        <v>0</v>
      </c>
      <c r="DH739" s="99">
        <f>DH5</f>
        <v>1</v>
      </c>
      <c r="DI739" s="100"/>
      <c r="DJ739" s="110"/>
      <c r="DK739" s="95">
        <f t="shared" si="791"/>
        <v>0</v>
      </c>
      <c r="DL739" s="15"/>
      <c r="DM739" s="24">
        <f t="shared" si="815"/>
        <v>0</v>
      </c>
      <c r="DN739" s="5">
        <v>0</v>
      </c>
      <c r="DO739" s="63"/>
      <c r="DP739" s="15"/>
      <c r="DQ739" s="13"/>
      <c r="DR739" s="98">
        <f t="shared" si="792"/>
        <v>0</v>
      </c>
      <c r="DS739" s="99">
        <f>DS5</f>
        <v>1</v>
      </c>
      <c r="DT739" s="100"/>
      <c r="DU739" s="110"/>
      <c r="DV739" s="95">
        <f t="shared" si="793"/>
        <v>0</v>
      </c>
      <c r="DW739" s="15"/>
      <c r="DX739" s="24">
        <f t="shared" si="816"/>
        <v>0</v>
      </c>
      <c r="DY739" s="5">
        <v>0</v>
      </c>
      <c r="DZ739" s="63"/>
      <c r="EA739" s="15"/>
      <c r="EB739" s="13"/>
      <c r="EC739" s="98">
        <f t="shared" si="794"/>
        <v>0</v>
      </c>
      <c r="ED739" s="99">
        <f>ED5</f>
        <v>1</v>
      </c>
      <c r="EE739" s="100"/>
      <c r="EF739" s="110"/>
      <c r="EG739" s="95">
        <f t="shared" si="795"/>
        <v>0</v>
      </c>
      <c r="EH739" s="15"/>
      <c r="EI739" s="24">
        <f t="shared" si="817"/>
        <v>0</v>
      </c>
      <c r="EJ739" s="5">
        <v>0</v>
      </c>
      <c r="EK739" s="63"/>
      <c r="EL739" s="15"/>
      <c r="EM739" s="13"/>
      <c r="EN739" s="98">
        <f t="shared" si="796"/>
        <v>0</v>
      </c>
      <c r="EO739" s="99">
        <f>EO5</f>
        <v>1</v>
      </c>
      <c r="EP739" s="100"/>
      <c r="EQ739" s="110"/>
      <c r="ER739" s="95">
        <f t="shared" si="797"/>
        <v>0</v>
      </c>
      <c r="ES739" s="15"/>
      <c r="ET739" s="24">
        <f t="shared" si="818"/>
        <v>0</v>
      </c>
      <c r="EU739" s="5">
        <v>0</v>
      </c>
      <c r="EV739" s="63"/>
      <c r="EW739" s="15"/>
      <c r="EX739" s="13"/>
      <c r="EY739" s="98">
        <f t="shared" si="798"/>
        <v>0</v>
      </c>
      <c r="EZ739" s="99">
        <f>EZ5</f>
        <v>1</v>
      </c>
      <c r="FA739" s="100"/>
      <c r="FB739" s="110"/>
      <c r="FC739" s="95">
        <f t="shared" si="799"/>
        <v>0</v>
      </c>
      <c r="FD739" s="15"/>
      <c r="FE739" s="24">
        <f t="shared" si="819"/>
        <v>0</v>
      </c>
      <c r="FF739" s="5">
        <v>0</v>
      </c>
      <c r="FG739" s="63"/>
      <c r="FH739" s="15"/>
      <c r="FI739" s="13"/>
      <c r="FJ739" s="98">
        <f t="shared" si="800"/>
        <v>0</v>
      </c>
      <c r="FK739" s="99">
        <f>FK5</f>
        <v>1</v>
      </c>
      <c r="FL739" s="100"/>
      <c r="FM739" s="110"/>
      <c r="FN739" s="95">
        <f t="shared" si="801"/>
        <v>0</v>
      </c>
      <c r="FO739" s="15"/>
      <c r="FP739" s="24">
        <f t="shared" si="820"/>
        <v>0</v>
      </c>
      <c r="FQ739" s="5">
        <v>0</v>
      </c>
      <c r="FR739" s="8">
        <v>0</v>
      </c>
      <c r="FS739" s="84">
        <f t="shared" si="821"/>
        <v>500</v>
      </c>
      <c r="FT739" s="85">
        <f t="shared" si="822"/>
        <v>500</v>
      </c>
      <c r="FU739" s="85">
        <f t="shared" si="823"/>
        <v>500</v>
      </c>
      <c r="FV739" s="85">
        <f t="shared" si="824"/>
        <v>500</v>
      </c>
      <c r="FW739" s="85">
        <f t="shared" si="825"/>
        <v>500</v>
      </c>
      <c r="FX739" s="85">
        <f t="shared" si="826"/>
        <v>500</v>
      </c>
      <c r="FY739" s="85">
        <f t="shared" si="827"/>
        <v>500</v>
      </c>
      <c r="FZ739" s="85">
        <f t="shared" si="828"/>
        <v>500</v>
      </c>
      <c r="GA739" s="85">
        <f t="shared" si="829"/>
        <v>500</v>
      </c>
      <c r="GB739" s="85">
        <f t="shared" si="830"/>
        <v>500</v>
      </c>
      <c r="GC739" s="85">
        <f t="shared" si="831"/>
        <v>500</v>
      </c>
      <c r="GD739" s="85">
        <f t="shared" si="832"/>
        <v>500</v>
      </c>
      <c r="GE739" s="85">
        <f t="shared" si="833"/>
        <v>500</v>
      </c>
      <c r="GF739" s="85">
        <f t="shared" si="834"/>
        <v>500</v>
      </c>
      <c r="GG739" s="85">
        <f t="shared" si="835"/>
        <v>500</v>
      </c>
      <c r="GH739" s="101">
        <f t="shared" si="802"/>
        <v>0</v>
      </c>
      <c r="GI739" s="102">
        <f t="shared" si="803"/>
        <v>0</v>
      </c>
      <c r="GJ739" s="102">
        <f t="shared" si="804"/>
        <v>0</v>
      </c>
      <c r="GK739" s="79">
        <f>ROW()</f>
        <v>739</v>
      </c>
    </row>
    <row r="740" spans="1:193" s="12" customFormat="1" ht="50.1" customHeight="1">
      <c r="A740" s="17">
        <f>ROW()</f>
        <v>740</v>
      </c>
      <c r="B740" s="32">
        <f t="shared" si="836"/>
        <v>734</v>
      </c>
      <c r="C740" s="33">
        <f t="shared" si="837"/>
        <v>0</v>
      </c>
      <c r="D740" s="31"/>
      <c r="E740" s="390">
        <f t="shared" si="805"/>
        <v>500</v>
      </c>
      <c r="F740" s="107">
        <f t="shared" si="771"/>
        <v>0</v>
      </c>
      <c r="G740" s="3">
        <v>0</v>
      </c>
      <c r="H740" s="4">
        <v>0</v>
      </c>
      <c r="I740" s="63"/>
      <c r="J740" s="15"/>
      <c r="K740" s="13"/>
      <c r="L740" s="98">
        <f t="shared" si="772"/>
        <v>0</v>
      </c>
      <c r="M740" s="99">
        <f>M5</f>
        <v>0.94499999999999995</v>
      </c>
      <c r="N740" s="100"/>
      <c r="O740" s="110"/>
      <c r="P740" s="95">
        <f t="shared" si="773"/>
        <v>0</v>
      </c>
      <c r="Q740" s="15"/>
      <c r="R740" s="24">
        <f t="shared" si="806"/>
        <v>0</v>
      </c>
      <c r="S740" s="25">
        <v>0</v>
      </c>
      <c r="T740" s="63"/>
      <c r="U740" s="15"/>
      <c r="V740" s="13"/>
      <c r="W740" s="98">
        <f t="shared" si="774"/>
        <v>0</v>
      </c>
      <c r="X740" s="99">
        <f>X5</f>
        <v>0.97</v>
      </c>
      <c r="Y740" s="100"/>
      <c r="Z740" s="110"/>
      <c r="AA740" s="95">
        <f t="shared" si="775"/>
        <v>0</v>
      </c>
      <c r="AB740" s="15"/>
      <c r="AC740" s="24">
        <f t="shared" si="807"/>
        <v>0</v>
      </c>
      <c r="AD740" s="5">
        <v>0</v>
      </c>
      <c r="AE740" s="63"/>
      <c r="AF740" s="15"/>
      <c r="AG740" s="13"/>
      <c r="AH740" s="98">
        <f t="shared" si="776"/>
        <v>0</v>
      </c>
      <c r="AI740" s="99">
        <f>AI5</f>
        <v>0.95499999999999996</v>
      </c>
      <c r="AJ740" s="100"/>
      <c r="AK740" s="110"/>
      <c r="AL740" s="95">
        <f t="shared" si="777"/>
        <v>0</v>
      </c>
      <c r="AM740" s="15"/>
      <c r="AN740" s="24">
        <f t="shared" si="808"/>
        <v>0</v>
      </c>
      <c r="AO740" s="5">
        <v>0</v>
      </c>
      <c r="AP740" s="63"/>
      <c r="AQ740" s="15"/>
      <c r="AR740" s="13"/>
      <c r="AS740" s="98">
        <f t="shared" si="778"/>
        <v>0</v>
      </c>
      <c r="AT740" s="99">
        <f>AT5</f>
        <v>0.96</v>
      </c>
      <c r="AU740" s="100"/>
      <c r="AV740" s="110"/>
      <c r="AW740" s="95">
        <f t="shared" si="779"/>
        <v>0</v>
      </c>
      <c r="AX740" s="15"/>
      <c r="AY740" s="24">
        <f t="shared" si="809"/>
        <v>0</v>
      </c>
      <c r="AZ740" s="5">
        <v>0</v>
      </c>
      <c r="BA740" s="63"/>
      <c r="BB740" s="15"/>
      <c r="BC740" s="13"/>
      <c r="BD740" s="98">
        <f t="shared" si="780"/>
        <v>0</v>
      </c>
      <c r="BE740" s="99">
        <f>BE5</f>
        <v>0.98</v>
      </c>
      <c r="BF740" s="100"/>
      <c r="BG740" s="110"/>
      <c r="BH740" s="95">
        <f t="shared" si="781"/>
        <v>0</v>
      </c>
      <c r="BI740" s="15"/>
      <c r="BJ740" s="24">
        <f t="shared" si="810"/>
        <v>0</v>
      </c>
      <c r="BK740" s="5">
        <v>0</v>
      </c>
      <c r="BL740" s="63"/>
      <c r="BM740" s="15"/>
      <c r="BN740" s="13"/>
      <c r="BO740" s="98">
        <f t="shared" si="782"/>
        <v>0</v>
      </c>
      <c r="BP740" s="99">
        <f>BP5</f>
        <v>0.94499999999999995</v>
      </c>
      <c r="BQ740" s="100"/>
      <c r="BR740" s="110"/>
      <c r="BS740" s="95">
        <f t="shared" si="783"/>
        <v>0</v>
      </c>
      <c r="BT740" s="15"/>
      <c r="BU740" s="24">
        <f t="shared" si="811"/>
        <v>0</v>
      </c>
      <c r="BV740" s="5">
        <v>0</v>
      </c>
      <c r="BW740" s="63"/>
      <c r="BX740" s="15"/>
      <c r="BY740" s="13"/>
      <c r="BZ740" s="98">
        <f t="shared" si="784"/>
        <v>0</v>
      </c>
      <c r="CA740" s="99">
        <f>CA5</f>
        <v>1</v>
      </c>
      <c r="CB740" s="100"/>
      <c r="CC740" s="110"/>
      <c r="CD740" s="95">
        <f t="shared" si="785"/>
        <v>0</v>
      </c>
      <c r="CE740" s="15"/>
      <c r="CF740" s="24">
        <f t="shared" si="812"/>
        <v>0</v>
      </c>
      <c r="CG740" s="5">
        <v>0</v>
      </c>
      <c r="CH740" s="63"/>
      <c r="CI740" s="15"/>
      <c r="CJ740" s="13"/>
      <c r="CK740" s="98">
        <f t="shared" si="786"/>
        <v>0</v>
      </c>
      <c r="CL740" s="99">
        <f>CL5</f>
        <v>1</v>
      </c>
      <c r="CM740" s="100"/>
      <c r="CN740" s="110"/>
      <c r="CO740" s="95">
        <f t="shared" si="787"/>
        <v>0</v>
      </c>
      <c r="CP740" s="15"/>
      <c r="CQ740" s="24">
        <f t="shared" si="813"/>
        <v>0</v>
      </c>
      <c r="CR740" s="5">
        <v>0</v>
      </c>
      <c r="CS740" s="63"/>
      <c r="CT740" s="15"/>
      <c r="CU740" s="13"/>
      <c r="CV740" s="98">
        <f t="shared" si="788"/>
        <v>0</v>
      </c>
      <c r="CW740" s="99">
        <f>CW5</f>
        <v>1</v>
      </c>
      <c r="CX740" s="100"/>
      <c r="CY740" s="110"/>
      <c r="CZ740" s="95">
        <f t="shared" si="789"/>
        <v>0</v>
      </c>
      <c r="DA740" s="15"/>
      <c r="DB740" s="24">
        <f t="shared" si="814"/>
        <v>0</v>
      </c>
      <c r="DC740" s="5">
        <v>0</v>
      </c>
      <c r="DD740" s="63"/>
      <c r="DE740" s="15"/>
      <c r="DF740" s="13"/>
      <c r="DG740" s="98">
        <f t="shared" si="790"/>
        <v>0</v>
      </c>
      <c r="DH740" s="99">
        <f>DH5</f>
        <v>1</v>
      </c>
      <c r="DI740" s="100"/>
      <c r="DJ740" s="110"/>
      <c r="DK740" s="95">
        <f t="shared" si="791"/>
        <v>0</v>
      </c>
      <c r="DL740" s="15"/>
      <c r="DM740" s="24">
        <f t="shared" si="815"/>
        <v>0</v>
      </c>
      <c r="DN740" s="5">
        <v>0</v>
      </c>
      <c r="DO740" s="63"/>
      <c r="DP740" s="15"/>
      <c r="DQ740" s="13"/>
      <c r="DR740" s="98">
        <f t="shared" si="792"/>
        <v>0</v>
      </c>
      <c r="DS740" s="99">
        <f>DS5</f>
        <v>1</v>
      </c>
      <c r="DT740" s="100"/>
      <c r="DU740" s="110"/>
      <c r="DV740" s="95">
        <f t="shared" si="793"/>
        <v>0</v>
      </c>
      <c r="DW740" s="15"/>
      <c r="DX740" s="24">
        <f t="shared" si="816"/>
        <v>0</v>
      </c>
      <c r="DY740" s="5">
        <v>0</v>
      </c>
      <c r="DZ740" s="63"/>
      <c r="EA740" s="15"/>
      <c r="EB740" s="13"/>
      <c r="EC740" s="98">
        <f t="shared" si="794"/>
        <v>0</v>
      </c>
      <c r="ED740" s="99">
        <f>ED5</f>
        <v>1</v>
      </c>
      <c r="EE740" s="100"/>
      <c r="EF740" s="110"/>
      <c r="EG740" s="95">
        <f t="shared" si="795"/>
        <v>0</v>
      </c>
      <c r="EH740" s="15"/>
      <c r="EI740" s="24">
        <f t="shared" si="817"/>
        <v>0</v>
      </c>
      <c r="EJ740" s="5">
        <v>0</v>
      </c>
      <c r="EK740" s="63"/>
      <c r="EL740" s="15"/>
      <c r="EM740" s="13"/>
      <c r="EN740" s="98">
        <f t="shared" si="796"/>
        <v>0</v>
      </c>
      <c r="EO740" s="99">
        <f>EO5</f>
        <v>1</v>
      </c>
      <c r="EP740" s="100"/>
      <c r="EQ740" s="110"/>
      <c r="ER740" s="95">
        <f t="shared" si="797"/>
        <v>0</v>
      </c>
      <c r="ES740" s="15"/>
      <c r="ET740" s="24">
        <f t="shared" si="818"/>
        <v>0</v>
      </c>
      <c r="EU740" s="5">
        <v>0</v>
      </c>
      <c r="EV740" s="63"/>
      <c r="EW740" s="15"/>
      <c r="EX740" s="13"/>
      <c r="EY740" s="98">
        <f t="shared" si="798"/>
        <v>0</v>
      </c>
      <c r="EZ740" s="99">
        <f>EZ5</f>
        <v>1</v>
      </c>
      <c r="FA740" s="100"/>
      <c r="FB740" s="110"/>
      <c r="FC740" s="95">
        <f t="shared" si="799"/>
        <v>0</v>
      </c>
      <c r="FD740" s="15"/>
      <c r="FE740" s="24">
        <f t="shared" si="819"/>
        <v>0</v>
      </c>
      <c r="FF740" s="5">
        <v>0</v>
      </c>
      <c r="FG740" s="63"/>
      <c r="FH740" s="15"/>
      <c r="FI740" s="13"/>
      <c r="FJ740" s="98">
        <f t="shared" si="800"/>
        <v>0</v>
      </c>
      <c r="FK740" s="99">
        <f>FK5</f>
        <v>1</v>
      </c>
      <c r="FL740" s="100"/>
      <c r="FM740" s="110"/>
      <c r="FN740" s="95">
        <f t="shared" si="801"/>
        <v>0</v>
      </c>
      <c r="FO740" s="15"/>
      <c r="FP740" s="24">
        <f t="shared" si="820"/>
        <v>0</v>
      </c>
      <c r="FQ740" s="5">
        <v>0</v>
      </c>
      <c r="FR740" s="8">
        <v>0</v>
      </c>
      <c r="FS740" s="84">
        <f t="shared" si="821"/>
        <v>500</v>
      </c>
      <c r="FT740" s="85">
        <f t="shared" si="822"/>
        <v>500</v>
      </c>
      <c r="FU740" s="85">
        <f t="shared" si="823"/>
        <v>500</v>
      </c>
      <c r="FV740" s="85">
        <f t="shared" si="824"/>
        <v>500</v>
      </c>
      <c r="FW740" s="85">
        <f t="shared" si="825"/>
        <v>500</v>
      </c>
      <c r="FX740" s="85">
        <f t="shared" si="826"/>
        <v>500</v>
      </c>
      <c r="FY740" s="85">
        <f t="shared" si="827"/>
        <v>500</v>
      </c>
      <c r="FZ740" s="85">
        <f t="shared" si="828"/>
        <v>500</v>
      </c>
      <c r="GA740" s="85">
        <f t="shared" si="829"/>
        <v>500</v>
      </c>
      <c r="GB740" s="85">
        <f t="shared" si="830"/>
        <v>500</v>
      </c>
      <c r="GC740" s="85">
        <f t="shared" si="831"/>
        <v>500</v>
      </c>
      <c r="GD740" s="85">
        <f t="shared" si="832"/>
        <v>500</v>
      </c>
      <c r="GE740" s="85">
        <f t="shared" si="833"/>
        <v>500</v>
      </c>
      <c r="GF740" s="85">
        <f t="shared" si="834"/>
        <v>500</v>
      </c>
      <c r="GG740" s="85">
        <f t="shared" si="835"/>
        <v>500</v>
      </c>
      <c r="GH740" s="101">
        <f t="shared" si="802"/>
        <v>0</v>
      </c>
      <c r="GI740" s="102">
        <f t="shared" si="803"/>
        <v>0</v>
      </c>
      <c r="GJ740" s="102">
        <f t="shared" si="804"/>
        <v>0</v>
      </c>
      <c r="GK740" s="79">
        <f>ROW()</f>
        <v>740</v>
      </c>
    </row>
    <row r="741" spans="1:193" s="12" customFormat="1" ht="50.1" customHeight="1">
      <c r="A741" s="17">
        <f>ROW()</f>
        <v>741</v>
      </c>
      <c r="B741" s="32">
        <f t="shared" si="836"/>
        <v>735</v>
      </c>
      <c r="C741" s="33">
        <f t="shared" si="837"/>
        <v>0</v>
      </c>
      <c r="D741" s="31"/>
      <c r="E741" s="390">
        <f t="shared" si="805"/>
        <v>500</v>
      </c>
      <c r="F741" s="107">
        <f t="shared" si="771"/>
        <v>0</v>
      </c>
      <c r="G741" s="3">
        <v>0</v>
      </c>
      <c r="H741" s="4">
        <v>0</v>
      </c>
      <c r="I741" s="63"/>
      <c r="J741" s="15"/>
      <c r="K741" s="13"/>
      <c r="L741" s="98">
        <f t="shared" si="772"/>
        <v>0</v>
      </c>
      <c r="M741" s="99">
        <f>M5</f>
        <v>0.94499999999999995</v>
      </c>
      <c r="N741" s="100"/>
      <c r="O741" s="110"/>
      <c r="P741" s="95">
        <f t="shared" si="773"/>
        <v>0</v>
      </c>
      <c r="Q741" s="15"/>
      <c r="R741" s="24">
        <f t="shared" si="806"/>
        <v>0</v>
      </c>
      <c r="S741" s="25">
        <v>0</v>
      </c>
      <c r="T741" s="63"/>
      <c r="U741" s="15"/>
      <c r="V741" s="13"/>
      <c r="W741" s="98">
        <f t="shared" si="774"/>
        <v>0</v>
      </c>
      <c r="X741" s="99">
        <f>X5</f>
        <v>0.97</v>
      </c>
      <c r="Y741" s="100"/>
      <c r="Z741" s="110"/>
      <c r="AA741" s="95">
        <f t="shared" si="775"/>
        <v>0</v>
      </c>
      <c r="AB741" s="15"/>
      <c r="AC741" s="24">
        <f t="shared" si="807"/>
        <v>0</v>
      </c>
      <c r="AD741" s="5">
        <v>0</v>
      </c>
      <c r="AE741" s="63"/>
      <c r="AF741" s="15"/>
      <c r="AG741" s="13"/>
      <c r="AH741" s="98">
        <f t="shared" si="776"/>
        <v>0</v>
      </c>
      <c r="AI741" s="99">
        <f>AI5</f>
        <v>0.95499999999999996</v>
      </c>
      <c r="AJ741" s="100"/>
      <c r="AK741" s="110"/>
      <c r="AL741" s="95">
        <f t="shared" si="777"/>
        <v>0</v>
      </c>
      <c r="AM741" s="15"/>
      <c r="AN741" s="24">
        <f t="shared" si="808"/>
        <v>0</v>
      </c>
      <c r="AO741" s="5">
        <v>0</v>
      </c>
      <c r="AP741" s="63"/>
      <c r="AQ741" s="15"/>
      <c r="AR741" s="13"/>
      <c r="AS741" s="98">
        <f t="shared" si="778"/>
        <v>0</v>
      </c>
      <c r="AT741" s="99">
        <f>AT5</f>
        <v>0.96</v>
      </c>
      <c r="AU741" s="100"/>
      <c r="AV741" s="110"/>
      <c r="AW741" s="95">
        <f t="shared" si="779"/>
        <v>0</v>
      </c>
      <c r="AX741" s="15"/>
      <c r="AY741" s="24">
        <f t="shared" si="809"/>
        <v>0</v>
      </c>
      <c r="AZ741" s="5">
        <v>0</v>
      </c>
      <c r="BA741" s="63"/>
      <c r="BB741" s="15"/>
      <c r="BC741" s="13"/>
      <c r="BD741" s="98">
        <f t="shared" si="780"/>
        <v>0</v>
      </c>
      <c r="BE741" s="99">
        <f>BE5</f>
        <v>0.98</v>
      </c>
      <c r="BF741" s="100"/>
      <c r="BG741" s="110"/>
      <c r="BH741" s="95">
        <f t="shared" si="781"/>
        <v>0</v>
      </c>
      <c r="BI741" s="15"/>
      <c r="BJ741" s="24">
        <f t="shared" si="810"/>
        <v>0</v>
      </c>
      <c r="BK741" s="5">
        <v>0</v>
      </c>
      <c r="BL741" s="63"/>
      <c r="BM741" s="15"/>
      <c r="BN741" s="13"/>
      <c r="BO741" s="98">
        <f t="shared" si="782"/>
        <v>0</v>
      </c>
      <c r="BP741" s="99">
        <f>BP5</f>
        <v>0.94499999999999995</v>
      </c>
      <c r="BQ741" s="100"/>
      <c r="BR741" s="110"/>
      <c r="BS741" s="95">
        <f t="shared" si="783"/>
        <v>0</v>
      </c>
      <c r="BT741" s="15"/>
      <c r="BU741" s="24">
        <f t="shared" si="811"/>
        <v>0</v>
      </c>
      <c r="BV741" s="5">
        <v>0</v>
      </c>
      <c r="BW741" s="63"/>
      <c r="BX741" s="15"/>
      <c r="BY741" s="13"/>
      <c r="BZ741" s="98">
        <f t="shared" si="784"/>
        <v>0</v>
      </c>
      <c r="CA741" s="99">
        <f>CA5</f>
        <v>1</v>
      </c>
      <c r="CB741" s="100"/>
      <c r="CC741" s="110"/>
      <c r="CD741" s="95">
        <f t="shared" si="785"/>
        <v>0</v>
      </c>
      <c r="CE741" s="15"/>
      <c r="CF741" s="24">
        <f t="shared" si="812"/>
        <v>0</v>
      </c>
      <c r="CG741" s="5">
        <v>0</v>
      </c>
      <c r="CH741" s="63"/>
      <c r="CI741" s="15"/>
      <c r="CJ741" s="13"/>
      <c r="CK741" s="98">
        <f t="shared" si="786"/>
        <v>0</v>
      </c>
      <c r="CL741" s="99">
        <f>CL5</f>
        <v>1</v>
      </c>
      <c r="CM741" s="100"/>
      <c r="CN741" s="110"/>
      <c r="CO741" s="95">
        <f t="shared" si="787"/>
        <v>0</v>
      </c>
      <c r="CP741" s="15"/>
      <c r="CQ741" s="24">
        <f t="shared" si="813"/>
        <v>0</v>
      </c>
      <c r="CR741" s="5">
        <v>0</v>
      </c>
      <c r="CS741" s="63"/>
      <c r="CT741" s="15"/>
      <c r="CU741" s="13"/>
      <c r="CV741" s="98">
        <f t="shared" si="788"/>
        <v>0</v>
      </c>
      <c r="CW741" s="99">
        <f>CW5</f>
        <v>1</v>
      </c>
      <c r="CX741" s="100"/>
      <c r="CY741" s="110"/>
      <c r="CZ741" s="95">
        <f t="shared" si="789"/>
        <v>0</v>
      </c>
      <c r="DA741" s="15"/>
      <c r="DB741" s="24">
        <f t="shared" si="814"/>
        <v>0</v>
      </c>
      <c r="DC741" s="5">
        <v>0</v>
      </c>
      <c r="DD741" s="63"/>
      <c r="DE741" s="15"/>
      <c r="DF741" s="13"/>
      <c r="DG741" s="98">
        <f t="shared" si="790"/>
        <v>0</v>
      </c>
      <c r="DH741" s="99">
        <f>DH5</f>
        <v>1</v>
      </c>
      <c r="DI741" s="100"/>
      <c r="DJ741" s="110"/>
      <c r="DK741" s="95">
        <f t="shared" si="791"/>
        <v>0</v>
      </c>
      <c r="DL741" s="15"/>
      <c r="DM741" s="24">
        <f t="shared" si="815"/>
        <v>0</v>
      </c>
      <c r="DN741" s="5">
        <v>0</v>
      </c>
      <c r="DO741" s="63"/>
      <c r="DP741" s="15"/>
      <c r="DQ741" s="13"/>
      <c r="DR741" s="98">
        <f t="shared" si="792"/>
        <v>0</v>
      </c>
      <c r="DS741" s="99">
        <f>DS5</f>
        <v>1</v>
      </c>
      <c r="DT741" s="100"/>
      <c r="DU741" s="110"/>
      <c r="DV741" s="95">
        <f t="shared" si="793"/>
        <v>0</v>
      </c>
      <c r="DW741" s="15"/>
      <c r="DX741" s="24">
        <f t="shared" si="816"/>
        <v>0</v>
      </c>
      <c r="DY741" s="5">
        <v>0</v>
      </c>
      <c r="DZ741" s="63"/>
      <c r="EA741" s="15"/>
      <c r="EB741" s="13"/>
      <c r="EC741" s="98">
        <f t="shared" si="794"/>
        <v>0</v>
      </c>
      <c r="ED741" s="99">
        <f>ED5</f>
        <v>1</v>
      </c>
      <c r="EE741" s="100"/>
      <c r="EF741" s="110"/>
      <c r="EG741" s="95">
        <f t="shared" si="795"/>
        <v>0</v>
      </c>
      <c r="EH741" s="15"/>
      <c r="EI741" s="24">
        <f t="shared" si="817"/>
        <v>0</v>
      </c>
      <c r="EJ741" s="5">
        <v>0</v>
      </c>
      <c r="EK741" s="63"/>
      <c r="EL741" s="15"/>
      <c r="EM741" s="13"/>
      <c r="EN741" s="98">
        <f t="shared" si="796"/>
        <v>0</v>
      </c>
      <c r="EO741" s="99">
        <f>EO5</f>
        <v>1</v>
      </c>
      <c r="EP741" s="100"/>
      <c r="EQ741" s="110"/>
      <c r="ER741" s="95">
        <f t="shared" si="797"/>
        <v>0</v>
      </c>
      <c r="ES741" s="15"/>
      <c r="ET741" s="24">
        <f t="shared" si="818"/>
        <v>0</v>
      </c>
      <c r="EU741" s="5">
        <v>0</v>
      </c>
      <c r="EV741" s="63"/>
      <c r="EW741" s="15"/>
      <c r="EX741" s="13"/>
      <c r="EY741" s="98">
        <f t="shared" si="798"/>
        <v>0</v>
      </c>
      <c r="EZ741" s="99">
        <f>EZ5</f>
        <v>1</v>
      </c>
      <c r="FA741" s="100"/>
      <c r="FB741" s="110"/>
      <c r="FC741" s="95">
        <f t="shared" si="799"/>
        <v>0</v>
      </c>
      <c r="FD741" s="15"/>
      <c r="FE741" s="24">
        <f t="shared" si="819"/>
        <v>0</v>
      </c>
      <c r="FF741" s="5">
        <v>0</v>
      </c>
      <c r="FG741" s="63"/>
      <c r="FH741" s="15"/>
      <c r="FI741" s="13"/>
      <c r="FJ741" s="98">
        <f t="shared" si="800"/>
        <v>0</v>
      </c>
      <c r="FK741" s="99">
        <f>FK5</f>
        <v>1</v>
      </c>
      <c r="FL741" s="100"/>
      <c r="FM741" s="110"/>
      <c r="FN741" s="95">
        <f t="shared" si="801"/>
        <v>0</v>
      </c>
      <c r="FO741" s="15"/>
      <c r="FP741" s="24">
        <f t="shared" si="820"/>
        <v>0</v>
      </c>
      <c r="FQ741" s="5">
        <v>0</v>
      </c>
      <c r="FR741" s="8">
        <v>0</v>
      </c>
      <c r="FS741" s="84">
        <f t="shared" si="821"/>
        <v>500</v>
      </c>
      <c r="FT741" s="85">
        <f t="shared" si="822"/>
        <v>500</v>
      </c>
      <c r="FU741" s="85">
        <f t="shared" si="823"/>
        <v>500</v>
      </c>
      <c r="FV741" s="85">
        <f t="shared" si="824"/>
        <v>500</v>
      </c>
      <c r="FW741" s="85">
        <f t="shared" si="825"/>
        <v>500</v>
      </c>
      <c r="FX741" s="85">
        <f t="shared" si="826"/>
        <v>500</v>
      </c>
      <c r="FY741" s="85">
        <f t="shared" si="827"/>
        <v>500</v>
      </c>
      <c r="FZ741" s="85">
        <f t="shared" si="828"/>
        <v>500</v>
      </c>
      <c r="GA741" s="85">
        <f t="shared" si="829"/>
        <v>500</v>
      </c>
      <c r="GB741" s="85">
        <f t="shared" si="830"/>
        <v>500</v>
      </c>
      <c r="GC741" s="85">
        <f t="shared" si="831"/>
        <v>500</v>
      </c>
      <c r="GD741" s="85">
        <f t="shared" si="832"/>
        <v>500</v>
      </c>
      <c r="GE741" s="85">
        <f t="shared" si="833"/>
        <v>500</v>
      </c>
      <c r="GF741" s="85">
        <f t="shared" si="834"/>
        <v>500</v>
      </c>
      <c r="GG741" s="85">
        <f t="shared" si="835"/>
        <v>500</v>
      </c>
      <c r="GH741" s="101">
        <f t="shared" si="802"/>
        <v>0</v>
      </c>
      <c r="GI741" s="102">
        <f t="shared" si="803"/>
        <v>0</v>
      </c>
      <c r="GJ741" s="102">
        <f t="shared" si="804"/>
        <v>0</v>
      </c>
      <c r="GK741" s="79">
        <f>ROW()</f>
        <v>741</v>
      </c>
    </row>
    <row r="742" spans="1:193" s="12" customFormat="1" ht="50.1" customHeight="1">
      <c r="A742" s="17">
        <f>ROW()</f>
        <v>742</v>
      </c>
      <c r="B742" s="32">
        <f t="shared" si="836"/>
        <v>736</v>
      </c>
      <c r="C742" s="33">
        <f t="shared" si="837"/>
        <v>0</v>
      </c>
      <c r="D742" s="31"/>
      <c r="E742" s="390">
        <f t="shared" si="805"/>
        <v>500</v>
      </c>
      <c r="F742" s="107">
        <f t="shared" si="771"/>
        <v>0</v>
      </c>
      <c r="G742" s="3">
        <v>0</v>
      </c>
      <c r="H742" s="4">
        <v>0</v>
      </c>
      <c r="I742" s="63"/>
      <c r="J742" s="15"/>
      <c r="K742" s="13"/>
      <c r="L742" s="98">
        <f t="shared" si="772"/>
        <v>0</v>
      </c>
      <c r="M742" s="99">
        <f>M5</f>
        <v>0.94499999999999995</v>
      </c>
      <c r="N742" s="100"/>
      <c r="O742" s="110"/>
      <c r="P742" s="95">
        <f t="shared" si="773"/>
        <v>0</v>
      </c>
      <c r="Q742" s="15"/>
      <c r="R742" s="24">
        <f t="shared" si="806"/>
        <v>0</v>
      </c>
      <c r="S742" s="25">
        <v>0</v>
      </c>
      <c r="T742" s="63"/>
      <c r="U742" s="15"/>
      <c r="V742" s="13"/>
      <c r="W742" s="98">
        <f t="shared" si="774"/>
        <v>0</v>
      </c>
      <c r="X742" s="99">
        <f>X5</f>
        <v>0.97</v>
      </c>
      <c r="Y742" s="100"/>
      <c r="Z742" s="110"/>
      <c r="AA742" s="95">
        <f t="shared" si="775"/>
        <v>0</v>
      </c>
      <c r="AB742" s="15"/>
      <c r="AC742" s="24">
        <f t="shared" si="807"/>
        <v>0</v>
      </c>
      <c r="AD742" s="5">
        <v>0</v>
      </c>
      <c r="AE742" s="63"/>
      <c r="AF742" s="15"/>
      <c r="AG742" s="13"/>
      <c r="AH742" s="98">
        <f t="shared" si="776"/>
        <v>0</v>
      </c>
      <c r="AI742" s="99">
        <f>AI5</f>
        <v>0.95499999999999996</v>
      </c>
      <c r="AJ742" s="100"/>
      <c r="AK742" s="110"/>
      <c r="AL742" s="95">
        <f t="shared" si="777"/>
        <v>0</v>
      </c>
      <c r="AM742" s="15"/>
      <c r="AN742" s="24">
        <f t="shared" si="808"/>
        <v>0</v>
      </c>
      <c r="AO742" s="5">
        <v>0</v>
      </c>
      <c r="AP742" s="63"/>
      <c r="AQ742" s="15"/>
      <c r="AR742" s="13"/>
      <c r="AS742" s="98">
        <f t="shared" si="778"/>
        <v>0</v>
      </c>
      <c r="AT742" s="99">
        <f>AT5</f>
        <v>0.96</v>
      </c>
      <c r="AU742" s="100"/>
      <c r="AV742" s="110"/>
      <c r="AW742" s="95">
        <f t="shared" si="779"/>
        <v>0</v>
      </c>
      <c r="AX742" s="15"/>
      <c r="AY742" s="24">
        <f t="shared" si="809"/>
        <v>0</v>
      </c>
      <c r="AZ742" s="5">
        <v>0</v>
      </c>
      <c r="BA742" s="63"/>
      <c r="BB742" s="15"/>
      <c r="BC742" s="13"/>
      <c r="BD742" s="98">
        <f t="shared" si="780"/>
        <v>0</v>
      </c>
      <c r="BE742" s="99">
        <f>BE5</f>
        <v>0.98</v>
      </c>
      <c r="BF742" s="100"/>
      <c r="BG742" s="110"/>
      <c r="BH742" s="95">
        <f t="shared" si="781"/>
        <v>0</v>
      </c>
      <c r="BI742" s="15"/>
      <c r="BJ742" s="24">
        <f t="shared" si="810"/>
        <v>0</v>
      </c>
      <c r="BK742" s="5">
        <v>0</v>
      </c>
      <c r="BL742" s="63"/>
      <c r="BM742" s="15"/>
      <c r="BN742" s="13"/>
      <c r="BO742" s="98">
        <f t="shared" si="782"/>
        <v>0</v>
      </c>
      <c r="BP742" s="99">
        <f>BP5</f>
        <v>0.94499999999999995</v>
      </c>
      <c r="BQ742" s="100"/>
      <c r="BR742" s="110"/>
      <c r="BS742" s="95">
        <f t="shared" si="783"/>
        <v>0</v>
      </c>
      <c r="BT742" s="15"/>
      <c r="BU742" s="24">
        <f t="shared" si="811"/>
        <v>0</v>
      </c>
      <c r="BV742" s="5">
        <v>0</v>
      </c>
      <c r="BW742" s="63"/>
      <c r="BX742" s="15"/>
      <c r="BY742" s="13"/>
      <c r="BZ742" s="98">
        <f t="shared" si="784"/>
        <v>0</v>
      </c>
      <c r="CA742" s="99">
        <f>CA5</f>
        <v>1</v>
      </c>
      <c r="CB742" s="100"/>
      <c r="CC742" s="110"/>
      <c r="CD742" s="95">
        <f t="shared" si="785"/>
        <v>0</v>
      </c>
      <c r="CE742" s="15"/>
      <c r="CF742" s="24">
        <f t="shared" si="812"/>
        <v>0</v>
      </c>
      <c r="CG742" s="5">
        <v>0</v>
      </c>
      <c r="CH742" s="63"/>
      <c r="CI742" s="15"/>
      <c r="CJ742" s="13"/>
      <c r="CK742" s="98">
        <f t="shared" si="786"/>
        <v>0</v>
      </c>
      <c r="CL742" s="99">
        <f>CL5</f>
        <v>1</v>
      </c>
      <c r="CM742" s="100"/>
      <c r="CN742" s="110"/>
      <c r="CO742" s="95">
        <f t="shared" si="787"/>
        <v>0</v>
      </c>
      <c r="CP742" s="15"/>
      <c r="CQ742" s="24">
        <f t="shared" si="813"/>
        <v>0</v>
      </c>
      <c r="CR742" s="5">
        <v>0</v>
      </c>
      <c r="CS742" s="63"/>
      <c r="CT742" s="15"/>
      <c r="CU742" s="13"/>
      <c r="CV742" s="98">
        <f t="shared" si="788"/>
        <v>0</v>
      </c>
      <c r="CW742" s="99">
        <f>CW5</f>
        <v>1</v>
      </c>
      <c r="CX742" s="100"/>
      <c r="CY742" s="110"/>
      <c r="CZ742" s="95">
        <f t="shared" si="789"/>
        <v>0</v>
      </c>
      <c r="DA742" s="15"/>
      <c r="DB742" s="24">
        <f t="shared" si="814"/>
        <v>0</v>
      </c>
      <c r="DC742" s="5">
        <v>0</v>
      </c>
      <c r="DD742" s="63"/>
      <c r="DE742" s="15"/>
      <c r="DF742" s="13"/>
      <c r="DG742" s="98">
        <f t="shared" si="790"/>
        <v>0</v>
      </c>
      <c r="DH742" s="99">
        <f>DH5</f>
        <v>1</v>
      </c>
      <c r="DI742" s="100"/>
      <c r="DJ742" s="110"/>
      <c r="DK742" s="95">
        <f t="shared" si="791"/>
        <v>0</v>
      </c>
      <c r="DL742" s="15"/>
      <c r="DM742" s="24">
        <f t="shared" si="815"/>
        <v>0</v>
      </c>
      <c r="DN742" s="5">
        <v>0</v>
      </c>
      <c r="DO742" s="63"/>
      <c r="DP742" s="15"/>
      <c r="DQ742" s="13"/>
      <c r="DR742" s="98">
        <f t="shared" si="792"/>
        <v>0</v>
      </c>
      <c r="DS742" s="99">
        <f>DS5</f>
        <v>1</v>
      </c>
      <c r="DT742" s="100"/>
      <c r="DU742" s="110"/>
      <c r="DV742" s="95">
        <f t="shared" si="793"/>
        <v>0</v>
      </c>
      <c r="DW742" s="15"/>
      <c r="DX742" s="24">
        <f t="shared" si="816"/>
        <v>0</v>
      </c>
      <c r="DY742" s="5">
        <v>0</v>
      </c>
      <c r="DZ742" s="63"/>
      <c r="EA742" s="15"/>
      <c r="EB742" s="13"/>
      <c r="EC742" s="98">
        <f t="shared" si="794"/>
        <v>0</v>
      </c>
      <c r="ED742" s="99">
        <f>ED5</f>
        <v>1</v>
      </c>
      <c r="EE742" s="100"/>
      <c r="EF742" s="110"/>
      <c r="EG742" s="95">
        <f t="shared" si="795"/>
        <v>0</v>
      </c>
      <c r="EH742" s="15"/>
      <c r="EI742" s="24">
        <f t="shared" si="817"/>
        <v>0</v>
      </c>
      <c r="EJ742" s="5">
        <v>0</v>
      </c>
      <c r="EK742" s="63"/>
      <c r="EL742" s="15"/>
      <c r="EM742" s="13"/>
      <c r="EN742" s="98">
        <f t="shared" si="796"/>
        <v>0</v>
      </c>
      <c r="EO742" s="99">
        <f>EO5</f>
        <v>1</v>
      </c>
      <c r="EP742" s="100"/>
      <c r="EQ742" s="110"/>
      <c r="ER742" s="95">
        <f t="shared" si="797"/>
        <v>0</v>
      </c>
      <c r="ES742" s="15"/>
      <c r="ET742" s="24">
        <f t="shared" si="818"/>
        <v>0</v>
      </c>
      <c r="EU742" s="5">
        <v>0</v>
      </c>
      <c r="EV742" s="63"/>
      <c r="EW742" s="15"/>
      <c r="EX742" s="13"/>
      <c r="EY742" s="98">
        <f t="shared" si="798"/>
        <v>0</v>
      </c>
      <c r="EZ742" s="99">
        <f>EZ5</f>
        <v>1</v>
      </c>
      <c r="FA742" s="100"/>
      <c r="FB742" s="110"/>
      <c r="FC742" s="95">
        <f t="shared" si="799"/>
        <v>0</v>
      </c>
      <c r="FD742" s="15"/>
      <c r="FE742" s="24">
        <f t="shared" si="819"/>
        <v>0</v>
      </c>
      <c r="FF742" s="5">
        <v>0</v>
      </c>
      <c r="FG742" s="63"/>
      <c r="FH742" s="15"/>
      <c r="FI742" s="13"/>
      <c r="FJ742" s="98">
        <f t="shared" si="800"/>
        <v>0</v>
      </c>
      <c r="FK742" s="99">
        <f>FK5</f>
        <v>1</v>
      </c>
      <c r="FL742" s="100"/>
      <c r="FM742" s="110"/>
      <c r="FN742" s="95">
        <f t="shared" si="801"/>
        <v>0</v>
      </c>
      <c r="FO742" s="15"/>
      <c r="FP742" s="24">
        <f t="shared" si="820"/>
        <v>0</v>
      </c>
      <c r="FQ742" s="5">
        <v>0</v>
      </c>
      <c r="FR742" s="8">
        <v>0</v>
      </c>
      <c r="FS742" s="84">
        <f t="shared" si="821"/>
        <v>500</v>
      </c>
      <c r="FT742" s="85">
        <f t="shared" si="822"/>
        <v>500</v>
      </c>
      <c r="FU742" s="85">
        <f t="shared" si="823"/>
        <v>500</v>
      </c>
      <c r="FV742" s="85">
        <f t="shared" si="824"/>
        <v>500</v>
      </c>
      <c r="FW742" s="85">
        <f t="shared" si="825"/>
        <v>500</v>
      </c>
      <c r="FX742" s="85">
        <f t="shared" si="826"/>
        <v>500</v>
      </c>
      <c r="FY742" s="85">
        <f t="shared" si="827"/>
        <v>500</v>
      </c>
      <c r="FZ742" s="85">
        <f t="shared" si="828"/>
        <v>500</v>
      </c>
      <c r="GA742" s="85">
        <f t="shared" si="829"/>
        <v>500</v>
      </c>
      <c r="GB742" s="85">
        <f t="shared" si="830"/>
        <v>500</v>
      </c>
      <c r="GC742" s="85">
        <f t="shared" si="831"/>
        <v>500</v>
      </c>
      <c r="GD742" s="85">
        <f t="shared" si="832"/>
        <v>500</v>
      </c>
      <c r="GE742" s="85">
        <f t="shared" si="833"/>
        <v>500</v>
      </c>
      <c r="GF742" s="85">
        <f t="shared" si="834"/>
        <v>500</v>
      </c>
      <c r="GG742" s="85">
        <f t="shared" si="835"/>
        <v>500</v>
      </c>
      <c r="GH742" s="101">
        <f t="shared" si="802"/>
        <v>0</v>
      </c>
      <c r="GI742" s="102">
        <f t="shared" si="803"/>
        <v>0</v>
      </c>
      <c r="GJ742" s="102">
        <f t="shared" si="804"/>
        <v>0</v>
      </c>
      <c r="GK742" s="79">
        <f>ROW()</f>
        <v>742</v>
      </c>
    </row>
    <row r="743" spans="1:193" s="12" customFormat="1" ht="50.1" customHeight="1">
      <c r="A743" s="17">
        <f>ROW()</f>
        <v>743</v>
      </c>
      <c r="B743" s="32">
        <f t="shared" si="836"/>
        <v>737</v>
      </c>
      <c r="C743" s="33">
        <f t="shared" si="837"/>
        <v>0</v>
      </c>
      <c r="D743" s="31"/>
      <c r="E743" s="390">
        <f t="shared" si="805"/>
        <v>500</v>
      </c>
      <c r="F743" s="107">
        <f t="shared" si="771"/>
        <v>0</v>
      </c>
      <c r="G743" s="3">
        <v>0</v>
      </c>
      <c r="H743" s="4">
        <v>0</v>
      </c>
      <c r="I743" s="63"/>
      <c r="J743" s="15"/>
      <c r="K743" s="13"/>
      <c r="L743" s="98">
        <f t="shared" si="772"/>
        <v>0</v>
      </c>
      <c r="M743" s="99">
        <f>M5</f>
        <v>0.94499999999999995</v>
      </c>
      <c r="N743" s="100"/>
      <c r="O743" s="110"/>
      <c r="P743" s="95">
        <f t="shared" si="773"/>
        <v>0</v>
      </c>
      <c r="Q743" s="15"/>
      <c r="R743" s="24">
        <f t="shared" si="806"/>
        <v>0</v>
      </c>
      <c r="S743" s="25">
        <v>0</v>
      </c>
      <c r="T743" s="63"/>
      <c r="U743" s="15"/>
      <c r="V743" s="13"/>
      <c r="W743" s="98">
        <f t="shared" si="774"/>
        <v>0</v>
      </c>
      <c r="X743" s="99">
        <f>X5</f>
        <v>0.97</v>
      </c>
      <c r="Y743" s="100"/>
      <c r="Z743" s="110"/>
      <c r="AA743" s="95">
        <f t="shared" si="775"/>
        <v>0</v>
      </c>
      <c r="AB743" s="15"/>
      <c r="AC743" s="24">
        <f t="shared" si="807"/>
        <v>0</v>
      </c>
      <c r="AD743" s="5">
        <v>0</v>
      </c>
      <c r="AE743" s="63"/>
      <c r="AF743" s="15"/>
      <c r="AG743" s="13"/>
      <c r="AH743" s="98">
        <f t="shared" si="776"/>
        <v>0</v>
      </c>
      <c r="AI743" s="99">
        <f>AI5</f>
        <v>0.95499999999999996</v>
      </c>
      <c r="AJ743" s="100"/>
      <c r="AK743" s="110"/>
      <c r="AL743" s="95">
        <f t="shared" si="777"/>
        <v>0</v>
      </c>
      <c r="AM743" s="15"/>
      <c r="AN743" s="24">
        <f t="shared" si="808"/>
        <v>0</v>
      </c>
      <c r="AO743" s="5">
        <v>0</v>
      </c>
      <c r="AP743" s="63"/>
      <c r="AQ743" s="15"/>
      <c r="AR743" s="13"/>
      <c r="AS743" s="98">
        <f t="shared" si="778"/>
        <v>0</v>
      </c>
      <c r="AT743" s="99">
        <f>AT5</f>
        <v>0.96</v>
      </c>
      <c r="AU743" s="100"/>
      <c r="AV743" s="110"/>
      <c r="AW743" s="95">
        <f t="shared" si="779"/>
        <v>0</v>
      </c>
      <c r="AX743" s="15"/>
      <c r="AY743" s="24">
        <f t="shared" si="809"/>
        <v>0</v>
      </c>
      <c r="AZ743" s="5">
        <v>0</v>
      </c>
      <c r="BA743" s="63"/>
      <c r="BB743" s="15"/>
      <c r="BC743" s="13"/>
      <c r="BD743" s="98">
        <f t="shared" si="780"/>
        <v>0</v>
      </c>
      <c r="BE743" s="99">
        <f>BE5</f>
        <v>0.98</v>
      </c>
      <c r="BF743" s="100"/>
      <c r="BG743" s="110"/>
      <c r="BH743" s="95">
        <f t="shared" si="781"/>
        <v>0</v>
      </c>
      <c r="BI743" s="15"/>
      <c r="BJ743" s="24">
        <f t="shared" si="810"/>
        <v>0</v>
      </c>
      <c r="BK743" s="5">
        <v>0</v>
      </c>
      <c r="BL743" s="63"/>
      <c r="BM743" s="15"/>
      <c r="BN743" s="13"/>
      <c r="BO743" s="98">
        <f t="shared" si="782"/>
        <v>0</v>
      </c>
      <c r="BP743" s="99">
        <f>BP5</f>
        <v>0.94499999999999995</v>
      </c>
      <c r="BQ743" s="100"/>
      <c r="BR743" s="110"/>
      <c r="BS743" s="95">
        <f t="shared" si="783"/>
        <v>0</v>
      </c>
      <c r="BT743" s="15"/>
      <c r="BU743" s="24">
        <f t="shared" si="811"/>
        <v>0</v>
      </c>
      <c r="BV743" s="5">
        <v>0</v>
      </c>
      <c r="BW743" s="63"/>
      <c r="BX743" s="15"/>
      <c r="BY743" s="13"/>
      <c r="BZ743" s="98">
        <f t="shared" si="784"/>
        <v>0</v>
      </c>
      <c r="CA743" s="99">
        <f>CA5</f>
        <v>1</v>
      </c>
      <c r="CB743" s="100"/>
      <c r="CC743" s="110"/>
      <c r="CD743" s="95">
        <f t="shared" si="785"/>
        <v>0</v>
      </c>
      <c r="CE743" s="15"/>
      <c r="CF743" s="24">
        <f t="shared" si="812"/>
        <v>0</v>
      </c>
      <c r="CG743" s="5">
        <v>0</v>
      </c>
      <c r="CH743" s="63"/>
      <c r="CI743" s="15"/>
      <c r="CJ743" s="13"/>
      <c r="CK743" s="98">
        <f t="shared" si="786"/>
        <v>0</v>
      </c>
      <c r="CL743" s="99">
        <f>CL5</f>
        <v>1</v>
      </c>
      <c r="CM743" s="100"/>
      <c r="CN743" s="110"/>
      <c r="CO743" s="95">
        <f t="shared" si="787"/>
        <v>0</v>
      </c>
      <c r="CP743" s="15"/>
      <c r="CQ743" s="24">
        <f t="shared" si="813"/>
        <v>0</v>
      </c>
      <c r="CR743" s="5">
        <v>0</v>
      </c>
      <c r="CS743" s="63"/>
      <c r="CT743" s="15"/>
      <c r="CU743" s="13"/>
      <c r="CV743" s="98">
        <f t="shared" si="788"/>
        <v>0</v>
      </c>
      <c r="CW743" s="99">
        <f>CW5</f>
        <v>1</v>
      </c>
      <c r="CX743" s="100"/>
      <c r="CY743" s="110"/>
      <c r="CZ743" s="95">
        <f t="shared" si="789"/>
        <v>0</v>
      </c>
      <c r="DA743" s="15"/>
      <c r="DB743" s="24">
        <f t="shared" si="814"/>
        <v>0</v>
      </c>
      <c r="DC743" s="5">
        <v>0</v>
      </c>
      <c r="DD743" s="63"/>
      <c r="DE743" s="15"/>
      <c r="DF743" s="13"/>
      <c r="DG743" s="98">
        <f t="shared" si="790"/>
        <v>0</v>
      </c>
      <c r="DH743" s="99">
        <f>DH5</f>
        <v>1</v>
      </c>
      <c r="DI743" s="100"/>
      <c r="DJ743" s="110"/>
      <c r="DK743" s="95">
        <f t="shared" si="791"/>
        <v>0</v>
      </c>
      <c r="DL743" s="15"/>
      <c r="DM743" s="24">
        <f t="shared" si="815"/>
        <v>0</v>
      </c>
      <c r="DN743" s="5">
        <v>0</v>
      </c>
      <c r="DO743" s="63"/>
      <c r="DP743" s="15"/>
      <c r="DQ743" s="13"/>
      <c r="DR743" s="98">
        <f t="shared" si="792"/>
        <v>0</v>
      </c>
      <c r="DS743" s="99">
        <f>DS5</f>
        <v>1</v>
      </c>
      <c r="DT743" s="100"/>
      <c r="DU743" s="110"/>
      <c r="DV743" s="95">
        <f t="shared" si="793"/>
        <v>0</v>
      </c>
      <c r="DW743" s="15"/>
      <c r="DX743" s="24">
        <f t="shared" si="816"/>
        <v>0</v>
      </c>
      <c r="DY743" s="5">
        <v>0</v>
      </c>
      <c r="DZ743" s="63"/>
      <c r="EA743" s="15"/>
      <c r="EB743" s="13"/>
      <c r="EC743" s="98">
        <f t="shared" si="794"/>
        <v>0</v>
      </c>
      <c r="ED743" s="99">
        <f>ED5</f>
        <v>1</v>
      </c>
      <c r="EE743" s="100"/>
      <c r="EF743" s="110"/>
      <c r="EG743" s="95">
        <f t="shared" si="795"/>
        <v>0</v>
      </c>
      <c r="EH743" s="15"/>
      <c r="EI743" s="24">
        <f t="shared" si="817"/>
        <v>0</v>
      </c>
      <c r="EJ743" s="5">
        <v>0</v>
      </c>
      <c r="EK743" s="63"/>
      <c r="EL743" s="15"/>
      <c r="EM743" s="13"/>
      <c r="EN743" s="98">
        <f t="shared" si="796"/>
        <v>0</v>
      </c>
      <c r="EO743" s="99">
        <f>EO5</f>
        <v>1</v>
      </c>
      <c r="EP743" s="100"/>
      <c r="EQ743" s="110"/>
      <c r="ER743" s="95">
        <f t="shared" si="797"/>
        <v>0</v>
      </c>
      <c r="ES743" s="15"/>
      <c r="ET743" s="24">
        <f t="shared" si="818"/>
        <v>0</v>
      </c>
      <c r="EU743" s="5">
        <v>0</v>
      </c>
      <c r="EV743" s="63"/>
      <c r="EW743" s="15"/>
      <c r="EX743" s="13"/>
      <c r="EY743" s="98">
        <f t="shared" si="798"/>
        <v>0</v>
      </c>
      <c r="EZ743" s="99">
        <f>EZ5</f>
        <v>1</v>
      </c>
      <c r="FA743" s="100"/>
      <c r="FB743" s="110"/>
      <c r="FC743" s="95">
        <f t="shared" si="799"/>
        <v>0</v>
      </c>
      <c r="FD743" s="15"/>
      <c r="FE743" s="24">
        <f t="shared" si="819"/>
        <v>0</v>
      </c>
      <c r="FF743" s="5">
        <v>0</v>
      </c>
      <c r="FG743" s="63"/>
      <c r="FH743" s="15"/>
      <c r="FI743" s="13"/>
      <c r="FJ743" s="98">
        <f t="shared" si="800"/>
        <v>0</v>
      </c>
      <c r="FK743" s="99">
        <f>FK5</f>
        <v>1</v>
      </c>
      <c r="FL743" s="100"/>
      <c r="FM743" s="110"/>
      <c r="FN743" s="95">
        <f t="shared" si="801"/>
        <v>0</v>
      </c>
      <c r="FO743" s="15"/>
      <c r="FP743" s="24">
        <f t="shared" si="820"/>
        <v>0</v>
      </c>
      <c r="FQ743" s="5">
        <v>0</v>
      </c>
      <c r="FR743" s="8">
        <v>0</v>
      </c>
      <c r="FS743" s="84">
        <f t="shared" si="821"/>
        <v>500</v>
      </c>
      <c r="FT743" s="85">
        <f t="shared" si="822"/>
        <v>500</v>
      </c>
      <c r="FU743" s="85">
        <f t="shared" si="823"/>
        <v>500</v>
      </c>
      <c r="FV743" s="85">
        <f t="shared" si="824"/>
        <v>500</v>
      </c>
      <c r="FW743" s="85">
        <f t="shared" si="825"/>
        <v>500</v>
      </c>
      <c r="FX743" s="85">
        <f t="shared" si="826"/>
        <v>500</v>
      </c>
      <c r="FY743" s="85">
        <f t="shared" si="827"/>
        <v>500</v>
      </c>
      <c r="FZ743" s="85">
        <f t="shared" si="828"/>
        <v>500</v>
      </c>
      <c r="GA743" s="85">
        <f t="shared" si="829"/>
        <v>500</v>
      </c>
      <c r="GB743" s="85">
        <f t="shared" si="830"/>
        <v>500</v>
      </c>
      <c r="GC743" s="85">
        <f t="shared" si="831"/>
        <v>500</v>
      </c>
      <c r="GD743" s="85">
        <f t="shared" si="832"/>
        <v>500</v>
      </c>
      <c r="GE743" s="85">
        <f t="shared" si="833"/>
        <v>500</v>
      </c>
      <c r="GF743" s="85">
        <f t="shared" si="834"/>
        <v>500</v>
      </c>
      <c r="GG743" s="85">
        <f t="shared" si="835"/>
        <v>500</v>
      </c>
      <c r="GH743" s="101">
        <f t="shared" si="802"/>
        <v>0</v>
      </c>
      <c r="GI743" s="102">
        <f t="shared" si="803"/>
        <v>0</v>
      </c>
      <c r="GJ743" s="102">
        <f t="shared" si="804"/>
        <v>0</v>
      </c>
      <c r="GK743" s="79">
        <f>ROW()</f>
        <v>743</v>
      </c>
    </row>
    <row r="744" spans="1:193" s="12" customFormat="1" ht="50.1" customHeight="1">
      <c r="A744" s="17">
        <f>ROW()</f>
        <v>744</v>
      </c>
      <c r="B744" s="32">
        <f t="shared" si="836"/>
        <v>738</v>
      </c>
      <c r="C744" s="33">
        <f t="shared" si="837"/>
        <v>0</v>
      </c>
      <c r="D744" s="31"/>
      <c r="E744" s="390">
        <f t="shared" si="805"/>
        <v>500</v>
      </c>
      <c r="F744" s="107">
        <f t="shared" si="771"/>
        <v>0</v>
      </c>
      <c r="G744" s="3">
        <v>0</v>
      </c>
      <c r="H744" s="4">
        <v>0</v>
      </c>
      <c r="I744" s="63"/>
      <c r="J744" s="15"/>
      <c r="K744" s="13"/>
      <c r="L744" s="98">
        <f t="shared" si="772"/>
        <v>0</v>
      </c>
      <c r="M744" s="99">
        <f>M5</f>
        <v>0.94499999999999995</v>
      </c>
      <c r="N744" s="100"/>
      <c r="O744" s="110"/>
      <c r="P744" s="95">
        <f t="shared" si="773"/>
        <v>0</v>
      </c>
      <c r="Q744" s="15"/>
      <c r="R744" s="24">
        <f t="shared" si="806"/>
        <v>0</v>
      </c>
      <c r="S744" s="25">
        <v>0</v>
      </c>
      <c r="T744" s="63"/>
      <c r="U744" s="15"/>
      <c r="V744" s="13"/>
      <c r="W744" s="98">
        <f t="shared" si="774"/>
        <v>0</v>
      </c>
      <c r="X744" s="99">
        <f>X5</f>
        <v>0.97</v>
      </c>
      <c r="Y744" s="100"/>
      <c r="Z744" s="110"/>
      <c r="AA744" s="95">
        <f t="shared" si="775"/>
        <v>0</v>
      </c>
      <c r="AB744" s="15"/>
      <c r="AC744" s="24">
        <f t="shared" si="807"/>
        <v>0</v>
      </c>
      <c r="AD744" s="5">
        <v>0</v>
      </c>
      <c r="AE744" s="63"/>
      <c r="AF744" s="15"/>
      <c r="AG744" s="13"/>
      <c r="AH744" s="98">
        <f t="shared" si="776"/>
        <v>0</v>
      </c>
      <c r="AI744" s="99">
        <f>AI5</f>
        <v>0.95499999999999996</v>
      </c>
      <c r="AJ744" s="100"/>
      <c r="AK744" s="110"/>
      <c r="AL744" s="95">
        <f t="shared" si="777"/>
        <v>0</v>
      </c>
      <c r="AM744" s="15"/>
      <c r="AN744" s="24">
        <f t="shared" si="808"/>
        <v>0</v>
      </c>
      <c r="AO744" s="5">
        <v>0</v>
      </c>
      <c r="AP744" s="63"/>
      <c r="AQ744" s="15"/>
      <c r="AR744" s="13"/>
      <c r="AS744" s="98">
        <f t="shared" si="778"/>
        <v>0</v>
      </c>
      <c r="AT744" s="99">
        <f>AT5</f>
        <v>0.96</v>
      </c>
      <c r="AU744" s="100"/>
      <c r="AV744" s="110"/>
      <c r="AW744" s="95">
        <f t="shared" si="779"/>
        <v>0</v>
      </c>
      <c r="AX744" s="15"/>
      <c r="AY744" s="24">
        <f t="shared" si="809"/>
        <v>0</v>
      </c>
      <c r="AZ744" s="5">
        <v>0</v>
      </c>
      <c r="BA744" s="63"/>
      <c r="BB744" s="15"/>
      <c r="BC744" s="13"/>
      <c r="BD744" s="98">
        <f t="shared" si="780"/>
        <v>0</v>
      </c>
      <c r="BE744" s="99">
        <f>BE5</f>
        <v>0.98</v>
      </c>
      <c r="BF744" s="100"/>
      <c r="BG744" s="110"/>
      <c r="BH744" s="95">
        <f t="shared" si="781"/>
        <v>0</v>
      </c>
      <c r="BI744" s="15"/>
      <c r="BJ744" s="24">
        <f t="shared" si="810"/>
        <v>0</v>
      </c>
      <c r="BK744" s="5">
        <v>0</v>
      </c>
      <c r="BL744" s="63"/>
      <c r="BM744" s="15"/>
      <c r="BN744" s="13"/>
      <c r="BO744" s="98">
        <f t="shared" si="782"/>
        <v>0</v>
      </c>
      <c r="BP744" s="99">
        <f>BP5</f>
        <v>0.94499999999999995</v>
      </c>
      <c r="BQ744" s="100"/>
      <c r="BR744" s="110"/>
      <c r="BS744" s="95">
        <f t="shared" si="783"/>
        <v>0</v>
      </c>
      <c r="BT744" s="15"/>
      <c r="BU744" s="24">
        <f t="shared" si="811"/>
        <v>0</v>
      </c>
      <c r="BV744" s="5">
        <v>0</v>
      </c>
      <c r="BW744" s="63"/>
      <c r="BX744" s="15"/>
      <c r="BY744" s="13"/>
      <c r="BZ744" s="98">
        <f t="shared" si="784"/>
        <v>0</v>
      </c>
      <c r="CA744" s="99">
        <f>CA5</f>
        <v>1</v>
      </c>
      <c r="CB744" s="100"/>
      <c r="CC744" s="110"/>
      <c r="CD744" s="95">
        <f t="shared" si="785"/>
        <v>0</v>
      </c>
      <c r="CE744" s="15"/>
      <c r="CF744" s="24">
        <f t="shared" si="812"/>
        <v>0</v>
      </c>
      <c r="CG744" s="5">
        <v>0</v>
      </c>
      <c r="CH744" s="63"/>
      <c r="CI744" s="15"/>
      <c r="CJ744" s="13"/>
      <c r="CK744" s="98">
        <f t="shared" si="786"/>
        <v>0</v>
      </c>
      <c r="CL744" s="99">
        <f>CL5</f>
        <v>1</v>
      </c>
      <c r="CM744" s="100"/>
      <c r="CN744" s="110"/>
      <c r="CO744" s="95">
        <f t="shared" si="787"/>
        <v>0</v>
      </c>
      <c r="CP744" s="15"/>
      <c r="CQ744" s="24">
        <f t="shared" si="813"/>
        <v>0</v>
      </c>
      <c r="CR744" s="5">
        <v>0</v>
      </c>
      <c r="CS744" s="63"/>
      <c r="CT744" s="15"/>
      <c r="CU744" s="13"/>
      <c r="CV744" s="98">
        <f t="shared" si="788"/>
        <v>0</v>
      </c>
      <c r="CW744" s="99">
        <f>CW5</f>
        <v>1</v>
      </c>
      <c r="CX744" s="100"/>
      <c r="CY744" s="110"/>
      <c r="CZ744" s="95">
        <f t="shared" si="789"/>
        <v>0</v>
      </c>
      <c r="DA744" s="15"/>
      <c r="DB744" s="24">
        <f t="shared" si="814"/>
        <v>0</v>
      </c>
      <c r="DC744" s="5">
        <v>0</v>
      </c>
      <c r="DD744" s="63"/>
      <c r="DE744" s="15"/>
      <c r="DF744" s="13"/>
      <c r="DG744" s="98">
        <f t="shared" si="790"/>
        <v>0</v>
      </c>
      <c r="DH744" s="99">
        <f>DH5</f>
        <v>1</v>
      </c>
      <c r="DI744" s="100"/>
      <c r="DJ744" s="110"/>
      <c r="DK744" s="95">
        <f t="shared" si="791"/>
        <v>0</v>
      </c>
      <c r="DL744" s="15"/>
      <c r="DM744" s="24">
        <f t="shared" si="815"/>
        <v>0</v>
      </c>
      <c r="DN744" s="5">
        <v>0</v>
      </c>
      <c r="DO744" s="63"/>
      <c r="DP744" s="15"/>
      <c r="DQ744" s="13"/>
      <c r="DR744" s="98">
        <f t="shared" si="792"/>
        <v>0</v>
      </c>
      <c r="DS744" s="99">
        <f>DS5</f>
        <v>1</v>
      </c>
      <c r="DT744" s="100"/>
      <c r="DU744" s="110"/>
      <c r="DV744" s="95">
        <f t="shared" si="793"/>
        <v>0</v>
      </c>
      <c r="DW744" s="15"/>
      <c r="DX744" s="24">
        <f t="shared" si="816"/>
        <v>0</v>
      </c>
      <c r="DY744" s="5">
        <v>0</v>
      </c>
      <c r="DZ744" s="63"/>
      <c r="EA744" s="15"/>
      <c r="EB744" s="13"/>
      <c r="EC744" s="98">
        <f t="shared" si="794"/>
        <v>0</v>
      </c>
      <c r="ED744" s="99">
        <f>ED5</f>
        <v>1</v>
      </c>
      <c r="EE744" s="100"/>
      <c r="EF744" s="110"/>
      <c r="EG744" s="95">
        <f t="shared" si="795"/>
        <v>0</v>
      </c>
      <c r="EH744" s="15"/>
      <c r="EI744" s="24">
        <f t="shared" si="817"/>
        <v>0</v>
      </c>
      <c r="EJ744" s="5">
        <v>0</v>
      </c>
      <c r="EK744" s="63"/>
      <c r="EL744" s="15"/>
      <c r="EM744" s="13"/>
      <c r="EN744" s="98">
        <f t="shared" si="796"/>
        <v>0</v>
      </c>
      <c r="EO744" s="99">
        <f>EO5</f>
        <v>1</v>
      </c>
      <c r="EP744" s="100"/>
      <c r="EQ744" s="110"/>
      <c r="ER744" s="95">
        <f t="shared" si="797"/>
        <v>0</v>
      </c>
      <c r="ES744" s="15"/>
      <c r="ET744" s="24">
        <f t="shared" si="818"/>
        <v>0</v>
      </c>
      <c r="EU744" s="5">
        <v>0</v>
      </c>
      <c r="EV744" s="63"/>
      <c r="EW744" s="15"/>
      <c r="EX744" s="13"/>
      <c r="EY744" s="98">
        <f t="shared" si="798"/>
        <v>0</v>
      </c>
      <c r="EZ744" s="99">
        <f>EZ5</f>
        <v>1</v>
      </c>
      <c r="FA744" s="100"/>
      <c r="FB744" s="110"/>
      <c r="FC744" s="95">
        <f t="shared" si="799"/>
        <v>0</v>
      </c>
      <c r="FD744" s="15"/>
      <c r="FE744" s="24">
        <f t="shared" si="819"/>
        <v>0</v>
      </c>
      <c r="FF744" s="5">
        <v>0</v>
      </c>
      <c r="FG744" s="63"/>
      <c r="FH744" s="15"/>
      <c r="FI744" s="13"/>
      <c r="FJ744" s="98">
        <f t="shared" si="800"/>
        <v>0</v>
      </c>
      <c r="FK744" s="99">
        <f>FK5</f>
        <v>1</v>
      </c>
      <c r="FL744" s="100"/>
      <c r="FM744" s="110"/>
      <c r="FN744" s="95">
        <f t="shared" si="801"/>
        <v>0</v>
      </c>
      <c r="FO744" s="15"/>
      <c r="FP744" s="24">
        <f t="shared" si="820"/>
        <v>0</v>
      </c>
      <c r="FQ744" s="5">
        <v>0</v>
      </c>
      <c r="FR744" s="8">
        <v>0</v>
      </c>
      <c r="FS744" s="84">
        <f t="shared" si="821"/>
        <v>500</v>
      </c>
      <c r="FT744" s="85">
        <f t="shared" si="822"/>
        <v>500</v>
      </c>
      <c r="FU744" s="85">
        <f t="shared" si="823"/>
        <v>500</v>
      </c>
      <c r="FV744" s="85">
        <f t="shared" si="824"/>
        <v>500</v>
      </c>
      <c r="FW744" s="85">
        <f t="shared" si="825"/>
        <v>500</v>
      </c>
      <c r="FX744" s="85">
        <f t="shared" si="826"/>
        <v>500</v>
      </c>
      <c r="FY744" s="85">
        <f t="shared" si="827"/>
        <v>500</v>
      </c>
      <c r="FZ744" s="85">
        <f t="shared" si="828"/>
        <v>500</v>
      </c>
      <c r="GA744" s="85">
        <f t="shared" si="829"/>
        <v>500</v>
      </c>
      <c r="GB744" s="85">
        <f t="shared" si="830"/>
        <v>500</v>
      </c>
      <c r="GC744" s="85">
        <f t="shared" si="831"/>
        <v>500</v>
      </c>
      <c r="GD744" s="85">
        <f t="shared" si="832"/>
        <v>500</v>
      </c>
      <c r="GE744" s="85">
        <f t="shared" si="833"/>
        <v>500</v>
      </c>
      <c r="GF744" s="85">
        <f t="shared" si="834"/>
        <v>500</v>
      </c>
      <c r="GG744" s="85">
        <f t="shared" si="835"/>
        <v>500</v>
      </c>
      <c r="GH744" s="101">
        <f t="shared" si="802"/>
        <v>0</v>
      </c>
      <c r="GI744" s="102">
        <f t="shared" si="803"/>
        <v>0</v>
      </c>
      <c r="GJ744" s="102">
        <f t="shared" si="804"/>
        <v>0</v>
      </c>
      <c r="GK744" s="79">
        <f>ROW()</f>
        <v>744</v>
      </c>
    </row>
    <row r="745" spans="1:193" s="12" customFormat="1" ht="50.1" customHeight="1">
      <c r="A745" s="17">
        <f>ROW()</f>
        <v>745</v>
      </c>
      <c r="B745" s="32">
        <f t="shared" si="836"/>
        <v>739</v>
      </c>
      <c r="C745" s="33">
        <f t="shared" si="837"/>
        <v>0</v>
      </c>
      <c r="D745" s="31"/>
      <c r="E745" s="390">
        <f t="shared" si="805"/>
        <v>500</v>
      </c>
      <c r="F745" s="107">
        <f t="shared" si="771"/>
        <v>0</v>
      </c>
      <c r="G745" s="3">
        <v>0</v>
      </c>
      <c r="H745" s="4">
        <v>0</v>
      </c>
      <c r="I745" s="63"/>
      <c r="J745" s="15"/>
      <c r="K745" s="13"/>
      <c r="L745" s="98">
        <f t="shared" si="772"/>
        <v>0</v>
      </c>
      <c r="M745" s="99">
        <f>M5</f>
        <v>0.94499999999999995</v>
      </c>
      <c r="N745" s="100"/>
      <c r="O745" s="110"/>
      <c r="P745" s="95">
        <f t="shared" si="773"/>
        <v>0</v>
      </c>
      <c r="Q745" s="15"/>
      <c r="R745" s="24">
        <f t="shared" si="806"/>
        <v>0</v>
      </c>
      <c r="S745" s="25">
        <v>0</v>
      </c>
      <c r="T745" s="63"/>
      <c r="U745" s="15"/>
      <c r="V745" s="13"/>
      <c r="W745" s="98">
        <f t="shared" si="774"/>
        <v>0</v>
      </c>
      <c r="X745" s="99">
        <f>X5</f>
        <v>0.97</v>
      </c>
      <c r="Y745" s="100"/>
      <c r="Z745" s="110"/>
      <c r="AA745" s="95">
        <f t="shared" si="775"/>
        <v>0</v>
      </c>
      <c r="AB745" s="15"/>
      <c r="AC745" s="24">
        <f t="shared" si="807"/>
        <v>0</v>
      </c>
      <c r="AD745" s="5">
        <v>0</v>
      </c>
      <c r="AE745" s="63"/>
      <c r="AF745" s="15"/>
      <c r="AG745" s="13"/>
      <c r="AH745" s="98">
        <f t="shared" si="776"/>
        <v>0</v>
      </c>
      <c r="AI745" s="99">
        <f>AI5</f>
        <v>0.95499999999999996</v>
      </c>
      <c r="AJ745" s="100"/>
      <c r="AK745" s="110"/>
      <c r="AL745" s="95">
        <f t="shared" si="777"/>
        <v>0</v>
      </c>
      <c r="AM745" s="15"/>
      <c r="AN745" s="24">
        <f t="shared" si="808"/>
        <v>0</v>
      </c>
      <c r="AO745" s="5">
        <v>0</v>
      </c>
      <c r="AP745" s="63"/>
      <c r="AQ745" s="15"/>
      <c r="AR745" s="13"/>
      <c r="AS745" s="98">
        <f t="shared" si="778"/>
        <v>0</v>
      </c>
      <c r="AT745" s="99">
        <f>AT5</f>
        <v>0.96</v>
      </c>
      <c r="AU745" s="100"/>
      <c r="AV745" s="110"/>
      <c r="AW745" s="95">
        <f t="shared" si="779"/>
        <v>0</v>
      </c>
      <c r="AX745" s="15"/>
      <c r="AY745" s="24">
        <f t="shared" si="809"/>
        <v>0</v>
      </c>
      <c r="AZ745" s="5">
        <v>0</v>
      </c>
      <c r="BA745" s="63"/>
      <c r="BB745" s="15"/>
      <c r="BC745" s="13"/>
      <c r="BD745" s="98">
        <f t="shared" si="780"/>
        <v>0</v>
      </c>
      <c r="BE745" s="99">
        <f>BE5</f>
        <v>0.98</v>
      </c>
      <c r="BF745" s="100"/>
      <c r="BG745" s="110"/>
      <c r="BH745" s="95">
        <f t="shared" si="781"/>
        <v>0</v>
      </c>
      <c r="BI745" s="15"/>
      <c r="BJ745" s="24">
        <f t="shared" si="810"/>
        <v>0</v>
      </c>
      <c r="BK745" s="5">
        <v>0</v>
      </c>
      <c r="BL745" s="63"/>
      <c r="BM745" s="15"/>
      <c r="BN745" s="13"/>
      <c r="BO745" s="98">
        <f t="shared" si="782"/>
        <v>0</v>
      </c>
      <c r="BP745" s="99">
        <f>BP5</f>
        <v>0.94499999999999995</v>
      </c>
      <c r="BQ745" s="100"/>
      <c r="BR745" s="110"/>
      <c r="BS745" s="95">
        <f t="shared" si="783"/>
        <v>0</v>
      </c>
      <c r="BT745" s="15"/>
      <c r="BU745" s="24">
        <f t="shared" si="811"/>
        <v>0</v>
      </c>
      <c r="BV745" s="5">
        <v>0</v>
      </c>
      <c r="BW745" s="63"/>
      <c r="BX745" s="15"/>
      <c r="BY745" s="13"/>
      <c r="BZ745" s="98">
        <f t="shared" si="784"/>
        <v>0</v>
      </c>
      <c r="CA745" s="99">
        <f>CA5</f>
        <v>1</v>
      </c>
      <c r="CB745" s="100"/>
      <c r="CC745" s="110"/>
      <c r="CD745" s="95">
        <f t="shared" si="785"/>
        <v>0</v>
      </c>
      <c r="CE745" s="15"/>
      <c r="CF745" s="24">
        <f t="shared" si="812"/>
        <v>0</v>
      </c>
      <c r="CG745" s="5">
        <v>0</v>
      </c>
      <c r="CH745" s="63"/>
      <c r="CI745" s="15"/>
      <c r="CJ745" s="13"/>
      <c r="CK745" s="98">
        <f t="shared" si="786"/>
        <v>0</v>
      </c>
      <c r="CL745" s="99">
        <f>CL5</f>
        <v>1</v>
      </c>
      <c r="CM745" s="100"/>
      <c r="CN745" s="110"/>
      <c r="CO745" s="95">
        <f t="shared" si="787"/>
        <v>0</v>
      </c>
      <c r="CP745" s="15"/>
      <c r="CQ745" s="24">
        <f t="shared" si="813"/>
        <v>0</v>
      </c>
      <c r="CR745" s="5">
        <v>0</v>
      </c>
      <c r="CS745" s="63"/>
      <c r="CT745" s="15"/>
      <c r="CU745" s="13"/>
      <c r="CV745" s="98">
        <f t="shared" si="788"/>
        <v>0</v>
      </c>
      <c r="CW745" s="99">
        <f>CW5</f>
        <v>1</v>
      </c>
      <c r="CX745" s="100"/>
      <c r="CY745" s="110"/>
      <c r="CZ745" s="95">
        <f t="shared" si="789"/>
        <v>0</v>
      </c>
      <c r="DA745" s="15"/>
      <c r="DB745" s="24">
        <f t="shared" si="814"/>
        <v>0</v>
      </c>
      <c r="DC745" s="5">
        <v>0</v>
      </c>
      <c r="DD745" s="63"/>
      <c r="DE745" s="15"/>
      <c r="DF745" s="13"/>
      <c r="DG745" s="98">
        <f t="shared" si="790"/>
        <v>0</v>
      </c>
      <c r="DH745" s="99">
        <f>DH5</f>
        <v>1</v>
      </c>
      <c r="DI745" s="100"/>
      <c r="DJ745" s="110"/>
      <c r="DK745" s="95">
        <f t="shared" si="791"/>
        <v>0</v>
      </c>
      <c r="DL745" s="15"/>
      <c r="DM745" s="24">
        <f t="shared" si="815"/>
        <v>0</v>
      </c>
      <c r="DN745" s="5">
        <v>0</v>
      </c>
      <c r="DO745" s="63"/>
      <c r="DP745" s="15"/>
      <c r="DQ745" s="13"/>
      <c r="DR745" s="98">
        <f t="shared" si="792"/>
        <v>0</v>
      </c>
      <c r="DS745" s="99">
        <f>DS5</f>
        <v>1</v>
      </c>
      <c r="DT745" s="100"/>
      <c r="DU745" s="110"/>
      <c r="DV745" s="95">
        <f t="shared" si="793"/>
        <v>0</v>
      </c>
      <c r="DW745" s="15"/>
      <c r="DX745" s="24">
        <f t="shared" si="816"/>
        <v>0</v>
      </c>
      <c r="DY745" s="5">
        <v>0</v>
      </c>
      <c r="DZ745" s="63"/>
      <c r="EA745" s="15"/>
      <c r="EB745" s="13"/>
      <c r="EC745" s="98">
        <f t="shared" si="794"/>
        <v>0</v>
      </c>
      <c r="ED745" s="99">
        <f>ED5</f>
        <v>1</v>
      </c>
      <c r="EE745" s="100"/>
      <c r="EF745" s="110"/>
      <c r="EG745" s="95">
        <f t="shared" si="795"/>
        <v>0</v>
      </c>
      <c r="EH745" s="15"/>
      <c r="EI745" s="24">
        <f t="shared" si="817"/>
        <v>0</v>
      </c>
      <c r="EJ745" s="5">
        <v>0</v>
      </c>
      <c r="EK745" s="63"/>
      <c r="EL745" s="15"/>
      <c r="EM745" s="13"/>
      <c r="EN745" s="98">
        <f t="shared" si="796"/>
        <v>0</v>
      </c>
      <c r="EO745" s="99">
        <f>EO5</f>
        <v>1</v>
      </c>
      <c r="EP745" s="100"/>
      <c r="EQ745" s="110"/>
      <c r="ER745" s="95">
        <f t="shared" si="797"/>
        <v>0</v>
      </c>
      <c r="ES745" s="15"/>
      <c r="ET745" s="24">
        <f t="shared" si="818"/>
        <v>0</v>
      </c>
      <c r="EU745" s="5">
        <v>0</v>
      </c>
      <c r="EV745" s="63"/>
      <c r="EW745" s="15"/>
      <c r="EX745" s="13"/>
      <c r="EY745" s="98">
        <f t="shared" si="798"/>
        <v>0</v>
      </c>
      <c r="EZ745" s="99">
        <f>EZ5</f>
        <v>1</v>
      </c>
      <c r="FA745" s="100"/>
      <c r="FB745" s="110"/>
      <c r="FC745" s="95">
        <f t="shared" si="799"/>
        <v>0</v>
      </c>
      <c r="FD745" s="15"/>
      <c r="FE745" s="24">
        <f t="shared" si="819"/>
        <v>0</v>
      </c>
      <c r="FF745" s="5">
        <v>0</v>
      </c>
      <c r="FG745" s="63"/>
      <c r="FH745" s="15"/>
      <c r="FI745" s="13"/>
      <c r="FJ745" s="98">
        <f t="shared" si="800"/>
        <v>0</v>
      </c>
      <c r="FK745" s="99">
        <f>FK5</f>
        <v>1</v>
      </c>
      <c r="FL745" s="100"/>
      <c r="FM745" s="110"/>
      <c r="FN745" s="95">
        <f t="shared" si="801"/>
        <v>0</v>
      </c>
      <c r="FO745" s="15"/>
      <c r="FP745" s="24">
        <f t="shared" si="820"/>
        <v>0</v>
      </c>
      <c r="FQ745" s="5">
        <v>0</v>
      </c>
      <c r="FR745" s="8">
        <v>0</v>
      </c>
      <c r="FS745" s="84">
        <f t="shared" si="821"/>
        <v>500</v>
      </c>
      <c r="FT745" s="85">
        <f t="shared" si="822"/>
        <v>500</v>
      </c>
      <c r="FU745" s="85">
        <f t="shared" si="823"/>
        <v>500</v>
      </c>
      <c r="FV745" s="85">
        <f t="shared" si="824"/>
        <v>500</v>
      </c>
      <c r="FW745" s="85">
        <f t="shared" si="825"/>
        <v>500</v>
      </c>
      <c r="FX745" s="85">
        <f t="shared" si="826"/>
        <v>500</v>
      </c>
      <c r="FY745" s="85">
        <f t="shared" si="827"/>
        <v>500</v>
      </c>
      <c r="FZ745" s="85">
        <f t="shared" si="828"/>
        <v>500</v>
      </c>
      <c r="GA745" s="85">
        <f t="shared" si="829"/>
        <v>500</v>
      </c>
      <c r="GB745" s="85">
        <f t="shared" si="830"/>
        <v>500</v>
      </c>
      <c r="GC745" s="85">
        <f t="shared" si="831"/>
        <v>500</v>
      </c>
      <c r="GD745" s="85">
        <f t="shared" si="832"/>
        <v>500</v>
      </c>
      <c r="GE745" s="85">
        <f t="shared" si="833"/>
        <v>500</v>
      </c>
      <c r="GF745" s="85">
        <f t="shared" si="834"/>
        <v>500</v>
      </c>
      <c r="GG745" s="85">
        <f t="shared" si="835"/>
        <v>500</v>
      </c>
      <c r="GH745" s="101">
        <f t="shared" si="802"/>
        <v>0</v>
      </c>
      <c r="GI745" s="102">
        <f t="shared" si="803"/>
        <v>0</v>
      </c>
      <c r="GJ745" s="102">
        <f t="shared" si="804"/>
        <v>0</v>
      </c>
      <c r="GK745" s="79">
        <f>ROW()</f>
        <v>745</v>
      </c>
    </row>
    <row r="746" spans="1:193" s="12" customFormat="1" ht="50.1" customHeight="1">
      <c r="A746" s="17">
        <f>ROW()</f>
        <v>746</v>
      </c>
      <c r="B746" s="32">
        <f t="shared" si="836"/>
        <v>740</v>
      </c>
      <c r="C746" s="33">
        <f t="shared" si="837"/>
        <v>0</v>
      </c>
      <c r="D746" s="31"/>
      <c r="E746" s="390">
        <f t="shared" si="805"/>
        <v>500</v>
      </c>
      <c r="F746" s="107">
        <f t="shared" si="771"/>
        <v>0</v>
      </c>
      <c r="G746" s="3">
        <v>0</v>
      </c>
      <c r="H746" s="4">
        <v>0</v>
      </c>
      <c r="I746" s="63"/>
      <c r="J746" s="15"/>
      <c r="K746" s="13"/>
      <c r="L746" s="98">
        <f t="shared" si="772"/>
        <v>0</v>
      </c>
      <c r="M746" s="99">
        <f>M5</f>
        <v>0.94499999999999995</v>
      </c>
      <c r="N746" s="100"/>
      <c r="O746" s="110"/>
      <c r="P746" s="95">
        <f t="shared" si="773"/>
        <v>0</v>
      </c>
      <c r="Q746" s="15"/>
      <c r="R746" s="24">
        <f t="shared" si="806"/>
        <v>0</v>
      </c>
      <c r="S746" s="25">
        <v>0</v>
      </c>
      <c r="T746" s="63"/>
      <c r="U746" s="15"/>
      <c r="V746" s="13"/>
      <c r="W746" s="98">
        <f t="shared" si="774"/>
        <v>0</v>
      </c>
      <c r="X746" s="99">
        <f>X5</f>
        <v>0.97</v>
      </c>
      <c r="Y746" s="100"/>
      <c r="Z746" s="110"/>
      <c r="AA746" s="95">
        <f t="shared" si="775"/>
        <v>0</v>
      </c>
      <c r="AB746" s="15"/>
      <c r="AC746" s="24">
        <f t="shared" si="807"/>
        <v>0</v>
      </c>
      <c r="AD746" s="5">
        <v>0</v>
      </c>
      <c r="AE746" s="63"/>
      <c r="AF746" s="15"/>
      <c r="AG746" s="13"/>
      <c r="AH746" s="98">
        <f t="shared" si="776"/>
        <v>0</v>
      </c>
      <c r="AI746" s="99">
        <f>AI5</f>
        <v>0.95499999999999996</v>
      </c>
      <c r="AJ746" s="100"/>
      <c r="AK746" s="110"/>
      <c r="AL746" s="95">
        <f t="shared" si="777"/>
        <v>0</v>
      </c>
      <c r="AM746" s="15"/>
      <c r="AN746" s="24">
        <f t="shared" si="808"/>
        <v>0</v>
      </c>
      <c r="AO746" s="5">
        <v>0</v>
      </c>
      <c r="AP746" s="63"/>
      <c r="AQ746" s="15"/>
      <c r="AR746" s="13"/>
      <c r="AS746" s="98">
        <f t="shared" si="778"/>
        <v>0</v>
      </c>
      <c r="AT746" s="99">
        <f>AT5</f>
        <v>0.96</v>
      </c>
      <c r="AU746" s="100"/>
      <c r="AV746" s="110"/>
      <c r="AW746" s="95">
        <f t="shared" si="779"/>
        <v>0</v>
      </c>
      <c r="AX746" s="15"/>
      <c r="AY746" s="24">
        <f t="shared" si="809"/>
        <v>0</v>
      </c>
      <c r="AZ746" s="5">
        <v>0</v>
      </c>
      <c r="BA746" s="63"/>
      <c r="BB746" s="15"/>
      <c r="BC746" s="13"/>
      <c r="BD746" s="98">
        <f t="shared" si="780"/>
        <v>0</v>
      </c>
      <c r="BE746" s="99">
        <f>BE5</f>
        <v>0.98</v>
      </c>
      <c r="BF746" s="100"/>
      <c r="BG746" s="110"/>
      <c r="BH746" s="95">
        <f t="shared" si="781"/>
        <v>0</v>
      </c>
      <c r="BI746" s="15"/>
      <c r="BJ746" s="24">
        <f t="shared" si="810"/>
        <v>0</v>
      </c>
      <c r="BK746" s="5">
        <v>0</v>
      </c>
      <c r="BL746" s="63"/>
      <c r="BM746" s="15"/>
      <c r="BN746" s="13"/>
      <c r="BO746" s="98">
        <f t="shared" si="782"/>
        <v>0</v>
      </c>
      <c r="BP746" s="99">
        <f>BP5</f>
        <v>0.94499999999999995</v>
      </c>
      <c r="BQ746" s="100"/>
      <c r="BR746" s="110"/>
      <c r="BS746" s="95">
        <f t="shared" si="783"/>
        <v>0</v>
      </c>
      <c r="BT746" s="15"/>
      <c r="BU746" s="24">
        <f t="shared" si="811"/>
        <v>0</v>
      </c>
      <c r="BV746" s="5">
        <v>0</v>
      </c>
      <c r="BW746" s="63"/>
      <c r="BX746" s="15"/>
      <c r="BY746" s="13"/>
      <c r="BZ746" s="98">
        <f t="shared" si="784"/>
        <v>0</v>
      </c>
      <c r="CA746" s="99">
        <f>CA5</f>
        <v>1</v>
      </c>
      <c r="CB746" s="100"/>
      <c r="CC746" s="110"/>
      <c r="CD746" s="95">
        <f t="shared" si="785"/>
        <v>0</v>
      </c>
      <c r="CE746" s="15"/>
      <c r="CF746" s="24">
        <f t="shared" si="812"/>
        <v>0</v>
      </c>
      <c r="CG746" s="5">
        <v>0</v>
      </c>
      <c r="CH746" s="63"/>
      <c r="CI746" s="15"/>
      <c r="CJ746" s="13"/>
      <c r="CK746" s="98">
        <f t="shared" si="786"/>
        <v>0</v>
      </c>
      <c r="CL746" s="99">
        <f>CL5</f>
        <v>1</v>
      </c>
      <c r="CM746" s="100"/>
      <c r="CN746" s="110"/>
      <c r="CO746" s="95">
        <f t="shared" si="787"/>
        <v>0</v>
      </c>
      <c r="CP746" s="15"/>
      <c r="CQ746" s="24">
        <f t="shared" si="813"/>
        <v>0</v>
      </c>
      <c r="CR746" s="5">
        <v>0</v>
      </c>
      <c r="CS746" s="63"/>
      <c r="CT746" s="15"/>
      <c r="CU746" s="13"/>
      <c r="CV746" s="98">
        <f t="shared" si="788"/>
        <v>0</v>
      </c>
      <c r="CW746" s="99">
        <f>CW5</f>
        <v>1</v>
      </c>
      <c r="CX746" s="100"/>
      <c r="CY746" s="110"/>
      <c r="CZ746" s="95">
        <f t="shared" si="789"/>
        <v>0</v>
      </c>
      <c r="DA746" s="15"/>
      <c r="DB746" s="24">
        <f t="shared" si="814"/>
        <v>0</v>
      </c>
      <c r="DC746" s="5">
        <v>0</v>
      </c>
      <c r="DD746" s="63"/>
      <c r="DE746" s="15"/>
      <c r="DF746" s="13"/>
      <c r="DG746" s="98">
        <f t="shared" si="790"/>
        <v>0</v>
      </c>
      <c r="DH746" s="99">
        <f>DH5</f>
        <v>1</v>
      </c>
      <c r="DI746" s="100"/>
      <c r="DJ746" s="110"/>
      <c r="DK746" s="95">
        <f t="shared" si="791"/>
        <v>0</v>
      </c>
      <c r="DL746" s="15"/>
      <c r="DM746" s="24">
        <f t="shared" si="815"/>
        <v>0</v>
      </c>
      <c r="DN746" s="5">
        <v>0</v>
      </c>
      <c r="DO746" s="63"/>
      <c r="DP746" s="15"/>
      <c r="DQ746" s="13"/>
      <c r="DR746" s="98">
        <f t="shared" si="792"/>
        <v>0</v>
      </c>
      <c r="DS746" s="99">
        <f>DS5</f>
        <v>1</v>
      </c>
      <c r="DT746" s="100"/>
      <c r="DU746" s="110"/>
      <c r="DV746" s="95">
        <f t="shared" si="793"/>
        <v>0</v>
      </c>
      <c r="DW746" s="15"/>
      <c r="DX746" s="24">
        <f t="shared" si="816"/>
        <v>0</v>
      </c>
      <c r="DY746" s="5">
        <v>0</v>
      </c>
      <c r="DZ746" s="63"/>
      <c r="EA746" s="15"/>
      <c r="EB746" s="13"/>
      <c r="EC746" s="98">
        <f t="shared" si="794"/>
        <v>0</v>
      </c>
      <c r="ED746" s="99">
        <f>ED5</f>
        <v>1</v>
      </c>
      <c r="EE746" s="100"/>
      <c r="EF746" s="110"/>
      <c r="EG746" s="95">
        <f t="shared" si="795"/>
        <v>0</v>
      </c>
      <c r="EH746" s="15"/>
      <c r="EI746" s="24">
        <f t="shared" si="817"/>
        <v>0</v>
      </c>
      <c r="EJ746" s="5">
        <v>0</v>
      </c>
      <c r="EK746" s="63"/>
      <c r="EL746" s="15"/>
      <c r="EM746" s="13"/>
      <c r="EN746" s="98">
        <f t="shared" si="796"/>
        <v>0</v>
      </c>
      <c r="EO746" s="99">
        <f>EO5</f>
        <v>1</v>
      </c>
      <c r="EP746" s="100"/>
      <c r="EQ746" s="110"/>
      <c r="ER746" s="95">
        <f t="shared" si="797"/>
        <v>0</v>
      </c>
      <c r="ES746" s="15"/>
      <c r="ET746" s="24">
        <f t="shared" si="818"/>
        <v>0</v>
      </c>
      <c r="EU746" s="5">
        <v>0</v>
      </c>
      <c r="EV746" s="63"/>
      <c r="EW746" s="15"/>
      <c r="EX746" s="13"/>
      <c r="EY746" s="98">
        <f t="shared" si="798"/>
        <v>0</v>
      </c>
      <c r="EZ746" s="99">
        <f>EZ5</f>
        <v>1</v>
      </c>
      <c r="FA746" s="100"/>
      <c r="FB746" s="110"/>
      <c r="FC746" s="95">
        <f t="shared" si="799"/>
        <v>0</v>
      </c>
      <c r="FD746" s="15"/>
      <c r="FE746" s="24">
        <f t="shared" si="819"/>
        <v>0</v>
      </c>
      <c r="FF746" s="5">
        <v>0</v>
      </c>
      <c r="FG746" s="63"/>
      <c r="FH746" s="15"/>
      <c r="FI746" s="13"/>
      <c r="FJ746" s="98">
        <f t="shared" si="800"/>
        <v>0</v>
      </c>
      <c r="FK746" s="99">
        <f>FK5</f>
        <v>1</v>
      </c>
      <c r="FL746" s="100"/>
      <c r="FM746" s="110"/>
      <c r="FN746" s="95">
        <f t="shared" si="801"/>
        <v>0</v>
      </c>
      <c r="FO746" s="15"/>
      <c r="FP746" s="24">
        <f t="shared" si="820"/>
        <v>0</v>
      </c>
      <c r="FQ746" s="5">
        <v>0</v>
      </c>
      <c r="FR746" s="8">
        <v>0</v>
      </c>
      <c r="FS746" s="84">
        <f t="shared" si="821"/>
        <v>500</v>
      </c>
      <c r="FT746" s="85">
        <f t="shared" si="822"/>
        <v>500</v>
      </c>
      <c r="FU746" s="85">
        <f t="shared" si="823"/>
        <v>500</v>
      </c>
      <c r="FV746" s="85">
        <f t="shared" si="824"/>
        <v>500</v>
      </c>
      <c r="FW746" s="85">
        <f t="shared" si="825"/>
        <v>500</v>
      </c>
      <c r="FX746" s="85">
        <f t="shared" si="826"/>
        <v>500</v>
      </c>
      <c r="FY746" s="85">
        <f t="shared" si="827"/>
        <v>500</v>
      </c>
      <c r="FZ746" s="85">
        <f t="shared" si="828"/>
        <v>500</v>
      </c>
      <c r="GA746" s="85">
        <f t="shared" si="829"/>
        <v>500</v>
      </c>
      <c r="GB746" s="85">
        <f t="shared" si="830"/>
        <v>500</v>
      </c>
      <c r="GC746" s="85">
        <f t="shared" si="831"/>
        <v>500</v>
      </c>
      <c r="GD746" s="85">
        <f t="shared" si="832"/>
        <v>500</v>
      </c>
      <c r="GE746" s="85">
        <f t="shared" si="833"/>
        <v>500</v>
      </c>
      <c r="GF746" s="85">
        <f t="shared" si="834"/>
        <v>500</v>
      </c>
      <c r="GG746" s="85">
        <f t="shared" si="835"/>
        <v>500</v>
      </c>
      <c r="GH746" s="101">
        <f t="shared" si="802"/>
        <v>0</v>
      </c>
      <c r="GI746" s="102">
        <f t="shared" si="803"/>
        <v>0</v>
      </c>
      <c r="GJ746" s="102">
        <f t="shared" si="804"/>
        <v>0</v>
      </c>
      <c r="GK746" s="79">
        <f>ROW()</f>
        <v>746</v>
      </c>
    </row>
    <row r="747" spans="1:193" s="12" customFormat="1" ht="50.1" customHeight="1">
      <c r="A747" s="17">
        <f>ROW()</f>
        <v>747</v>
      </c>
      <c r="B747" s="32">
        <f t="shared" si="836"/>
        <v>741</v>
      </c>
      <c r="C747" s="33">
        <f t="shared" si="837"/>
        <v>0</v>
      </c>
      <c r="D747" s="31"/>
      <c r="E747" s="390">
        <f t="shared" si="805"/>
        <v>500</v>
      </c>
      <c r="F747" s="107">
        <f t="shared" si="771"/>
        <v>0</v>
      </c>
      <c r="G747" s="3">
        <v>0</v>
      </c>
      <c r="H747" s="4">
        <v>0</v>
      </c>
      <c r="I747" s="63"/>
      <c r="J747" s="15"/>
      <c r="K747" s="13"/>
      <c r="L747" s="98">
        <f t="shared" si="772"/>
        <v>0</v>
      </c>
      <c r="M747" s="99">
        <f>M5</f>
        <v>0.94499999999999995</v>
      </c>
      <c r="N747" s="100"/>
      <c r="O747" s="110"/>
      <c r="P747" s="95">
        <f t="shared" si="773"/>
        <v>0</v>
      </c>
      <c r="Q747" s="15"/>
      <c r="R747" s="24">
        <f t="shared" si="806"/>
        <v>0</v>
      </c>
      <c r="S747" s="25">
        <v>0</v>
      </c>
      <c r="T747" s="63"/>
      <c r="U747" s="15"/>
      <c r="V747" s="13"/>
      <c r="W747" s="98">
        <f t="shared" si="774"/>
        <v>0</v>
      </c>
      <c r="X747" s="99">
        <f>X5</f>
        <v>0.97</v>
      </c>
      <c r="Y747" s="100"/>
      <c r="Z747" s="110"/>
      <c r="AA747" s="95">
        <f t="shared" si="775"/>
        <v>0</v>
      </c>
      <c r="AB747" s="15"/>
      <c r="AC747" s="24">
        <f t="shared" si="807"/>
        <v>0</v>
      </c>
      <c r="AD747" s="5">
        <v>0</v>
      </c>
      <c r="AE747" s="63"/>
      <c r="AF747" s="15"/>
      <c r="AG747" s="13"/>
      <c r="AH747" s="98">
        <f t="shared" si="776"/>
        <v>0</v>
      </c>
      <c r="AI747" s="99">
        <f>AI5</f>
        <v>0.95499999999999996</v>
      </c>
      <c r="AJ747" s="100"/>
      <c r="AK747" s="110"/>
      <c r="AL747" s="95">
        <f t="shared" si="777"/>
        <v>0</v>
      </c>
      <c r="AM747" s="15"/>
      <c r="AN747" s="24">
        <f t="shared" si="808"/>
        <v>0</v>
      </c>
      <c r="AO747" s="5">
        <v>0</v>
      </c>
      <c r="AP747" s="63"/>
      <c r="AQ747" s="15"/>
      <c r="AR747" s="13"/>
      <c r="AS747" s="98">
        <f t="shared" si="778"/>
        <v>0</v>
      </c>
      <c r="AT747" s="99">
        <f>AT5</f>
        <v>0.96</v>
      </c>
      <c r="AU747" s="100"/>
      <c r="AV747" s="110"/>
      <c r="AW747" s="95">
        <f t="shared" si="779"/>
        <v>0</v>
      </c>
      <c r="AX747" s="15"/>
      <c r="AY747" s="24">
        <f t="shared" si="809"/>
        <v>0</v>
      </c>
      <c r="AZ747" s="5">
        <v>0</v>
      </c>
      <c r="BA747" s="63"/>
      <c r="BB747" s="15"/>
      <c r="BC747" s="13"/>
      <c r="BD747" s="98">
        <f t="shared" si="780"/>
        <v>0</v>
      </c>
      <c r="BE747" s="99">
        <f>BE5</f>
        <v>0.98</v>
      </c>
      <c r="BF747" s="100"/>
      <c r="BG747" s="110"/>
      <c r="BH747" s="95">
        <f t="shared" si="781"/>
        <v>0</v>
      </c>
      <c r="BI747" s="15"/>
      <c r="BJ747" s="24">
        <f t="shared" si="810"/>
        <v>0</v>
      </c>
      <c r="BK747" s="5">
        <v>0</v>
      </c>
      <c r="BL747" s="63"/>
      <c r="BM747" s="15"/>
      <c r="BN747" s="13"/>
      <c r="BO747" s="98">
        <f t="shared" si="782"/>
        <v>0</v>
      </c>
      <c r="BP747" s="99">
        <f>BP5</f>
        <v>0.94499999999999995</v>
      </c>
      <c r="BQ747" s="100"/>
      <c r="BR747" s="110"/>
      <c r="BS747" s="95">
        <f t="shared" si="783"/>
        <v>0</v>
      </c>
      <c r="BT747" s="15"/>
      <c r="BU747" s="24">
        <f t="shared" si="811"/>
        <v>0</v>
      </c>
      <c r="BV747" s="5">
        <v>0</v>
      </c>
      <c r="BW747" s="63"/>
      <c r="BX747" s="15"/>
      <c r="BY747" s="13"/>
      <c r="BZ747" s="98">
        <f t="shared" si="784"/>
        <v>0</v>
      </c>
      <c r="CA747" s="99">
        <f>CA5</f>
        <v>1</v>
      </c>
      <c r="CB747" s="100"/>
      <c r="CC747" s="110"/>
      <c r="CD747" s="95">
        <f t="shared" si="785"/>
        <v>0</v>
      </c>
      <c r="CE747" s="15"/>
      <c r="CF747" s="24">
        <f t="shared" si="812"/>
        <v>0</v>
      </c>
      <c r="CG747" s="5">
        <v>0</v>
      </c>
      <c r="CH747" s="63"/>
      <c r="CI747" s="15"/>
      <c r="CJ747" s="13"/>
      <c r="CK747" s="98">
        <f t="shared" si="786"/>
        <v>0</v>
      </c>
      <c r="CL747" s="99">
        <f>CL5</f>
        <v>1</v>
      </c>
      <c r="CM747" s="100"/>
      <c r="CN747" s="110"/>
      <c r="CO747" s="95">
        <f t="shared" si="787"/>
        <v>0</v>
      </c>
      <c r="CP747" s="15"/>
      <c r="CQ747" s="24">
        <f t="shared" si="813"/>
        <v>0</v>
      </c>
      <c r="CR747" s="5">
        <v>0</v>
      </c>
      <c r="CS747" s="63"/>
      <c r="CT747" s="15"/>
      <c r="CU747" s="13"/>
      <c r="CV747" s="98">
        <f t="shared" si="788"/>
        <v>0</v>
      </c>
      <c r="CW747" s="99">
        <f>CW5</f>
        <v>1</v>
      </c>
      <c r="CX747" s="100"/>
      <c r="CY747" s="110"/>
      <c r="CZ747" s="95">
        <f t="shared" si="789"/>
        <v>0</v>
      </c>
      <c r="DA747" s="15"/>
      <c r="DB747" s="24">
        <f t="shared" si="814"/>
        <v>0</v>
      </c>
      <c r="DC747" s="5">
        <v>0</v>
      </c>
      <c r="DD747" s="63"/>
      <c r="DE747" s="15"/>
      <c r="DF747" s="13"/>
      <c r="DG747" s="98">
        <f t="shared" si="790"/>
        <v>0</v>
      </c>
      <c r="DH747" s="99">
        <f>DH5</f>
        <v>1</v>
      </c>
      <c r="DI747" s="100"/>
      <c r="DJ747" s="110"/>
      <c r="DK747" s="95">
        <f t="shared" si="791"/>
        <v>0</v>
      </c>
      <c r="DL747" s="15"/>
      <c r="DM747" s="24">
        <f t="shared" si="815"/>
        <v>0</v>
      </c>
      <c r="DN747" s="5">
        <v>0</v>
      </c>
      <c r="DO747" s="63"/>
      <c r="DP747" s="15"/>
      <c r="DQ747" s="13"/>
      <c r="DR747" s="98">
        <f t="shared" si="792"/>
        <v>0</v>
      </c>
      <c r="DS747" s="99">
        <f>DS5</f>
        <v>1</v>
      </c>
      <c r="DT747" s="100"/>
      <c r="DU747" s="110"/>
      <c r="DV747" s="95">
        <f t="shared" si="793"/>
        <v>0</v>
      </c>
      <c r="DW747" s="15"/>
      <c r="DX747" s="24">
        <f t="shared" si="816"/>
        <v>0</v>
      </c>
      <c r="DY747" s="5">
        <v>0</v>
      </c>
      <c r="DZ747" s="63"/>
      <c r="EA747" s="15"/>
      <c r="EB747" s="13"/>
      <c r="EC747" s="98">
        <f t="shared" si="794"/>
        <v>0</v>
      </c>
      <c r="ED747" s="99">
        <f>ED5</f>
        <v>1</v>
      </c>
      <c r="EE747" s="100"/>
      <c r="EF747" s="110"/>
      <c r="EG747" s="95">
        <f t="shared" si="795"/>
        <v>0</v>
      </c>
      <c r="EH747" s="15"/>
      <c r="EI747" s="24">
        <f t="shared" si="817"/>
        <v>0</v>
      </c>
      <c r="EJ747" s="5">
        <v>0</v>
      </c>
      <c r="EK747" s="63"/>
      <c r="EL747" s="15"/>
      <c r="EM747" s="13"/>
      <c r="EN747" s="98">
        <f t="shared" si="796"/>
        <v>0</v>
      </c>
      <c r="EO747" s="99">
        <f>EO5</f>
        <v>1</v>
      </c>
      <c r="EP747" s="100"/>
      <c r="EQ747" s="110"/>
      <c r="ER747" s="95">
        <f t="shared" si="797"/>
        <v>0</v>
      </c>
      <c r="ES747" s="15"/>
      <c r="ET747" s="24">
        <f t="shared" si="818"/>
        <v>0</v>
      </c>
      <c r="EU747" s="5">
        <v>0</v>
      </c>
      <c r="EV747" s="63"/>
      <c r="EW747" s="15"/>
      <c r="EX747" s="13"/>
      <c r="EY747" s="98">
        <f t="shared" si="798"/>
        <v>0</v>
      </c>
      <c r="EZ747" s="99">
        <f>EZ5</f>
        <v>1</v>
      </c>
      <c r="FA747" s="100"/>
      <c r="FB747" s="110"/>
      <c r="FC747" s="95">
        <f t="shared" si="799"/>
        <v>0</v>
      </c>
      <c r="FD747" s="15"/>
      <c r="FE747" s="24">
        <f t="shared" si="819"/>
        <v>0</v>
      </c>
      <c r="FF747" s="5">
        <v>0</v>
      </c>
      <c r="FG747" s="63"/>
      <c r="FH747" s="15"/>
      <c r="FI747" s="13"/>
      <c r="FJ747" s="98">
        <f t="shared" si="800"/>
        <v>0</v>
      </c>
      <c r="FK747" s="99">
        <f>FK5</f>
        <v>1</v>
      </c>
      <c r="FL747" s="100"/>
      <c r="FM747" s="110"/>
      <c r="FN747" s="95">
        <f t="shared" si="801"/>
        <v>0</v>
      </c>
      <c r="FO747" s="15"/>
      <c r="FP747" s="24">
        <f t="shared" si="820"/>
        <v>0</v>
      </c>
      <c r="FQ747" s="5">
        <v>0</v>
      </c>
      <c r="FR747" s="8">
        <v>0</v>
      </c>
      <c r="FS747" s="84">
        <f t="shared" si="821"/>
        <v>500</v>
      </c>
      <c r="FT747" s="85">
        <f t="shared" si="822"/>
        <v>500</v>
      </c>
      <c r="FU747" s="85">
        <f t="shared" si="823"/>
        <v>500</v>
      </c>
      <c r="FV747" s="85">
        <f t="shared" si="824"/>
        <v>500</v>
      </c>
      <c r="FW747" s="85">
        <f t="shared" si="825"/>
        <v>500</v>
      </c>
      <c r="FX747" s="85">
        <f t="shared" si="826"/>
        <v>500</v>
      </c>
      <c r="FY747" s="85">
        <f t="shared" si="827"/>
        <v>500</v>
      </c>
      <c r="FZ747" s="85">
        <f t="shared" si="828"/>
        <v>500</v>
      </c>
      <c r="GA747" s="85">
        <f t="shared" si="829"/>
        <v>500</v>
      </c>
      <c r="GB747" s="85">
        <f t="shared" si="830"/>
        <v>500</v>
      </c>
      <c r="GC747" s="85">
        <f t="shared" si="831"/>
        <v>500</v>
      </c>
      <c r="GD747" s="85">
        <f t="shared" si="832"/>
        <v>500</v>
      </c>
      <c r="GE747" s="85">
        <f t="shared" si="833"/>
        <v>500</v>
      </c>
      <c r="GF747" s="85">
        <f t="shared" si="834"/>
        <v>500</v>
      </c>
      <c r="GG747" s="85">
        <f t="shared" si="835"/>
        <v>500</v>
      </c>
      <c r="GH747" s="101">
        <f t="shared" si="802"/>
        <v>0</v>
      </c>
      <c r="GI747" s="102">
        <f t="shared" si="803"/>
        <v>0</v>
      </c>
      <c r="GJ747" s="102">
        <f t="shared" si="804"/>
        <v>0</v>
      </c>
      <c r="GK747" s="79">
        <f>ROW()</f>
        <v>747</v>
      </c>
    </row>
    <row r="748" spans="1:193" s="12" customFormat="1" ht="50.1" customHeight="1">
      <c r="A748" s="17">
        <f>ROW()</f>
        <v>748</v>
      </c>
      <c r="B748" s="32">
        <f t="shared" si="836"/>
        <v>742</v>
      </c>
      <c r="C748" s="33">
        <f t="shared" si="837"/>
        <v>0</v>
      </c>
      <c r="D748" s="31"/>
      <c r="E748" s="390">
        <f t="shared" si="805"/>
        <v>500</v>
      </c>
      <c r="F748" s="107">
        <f t="shared" si="771"/>
        <v>0</v>
      </c>
      <c r="G748" s="3">
        <v>0</v>
      </c>
      <c r="H748" s="4">
        <v>0</v>
      </c>
      <c r="I748" s="63"/>
      <c r="J748" s="15"/>
      <c r="K748" s="13"/>
      <c r="L748" s="98">
        <f t="shared" si="772"/>
        <v>0</v>
      </c>
      <c r="M748" s="99">
        <f>M5</f>
        <v>0.94499999999999995</v>
      </c>
      <c r="N748" s="100"/>
      <c r="O748" s="110"/>
      <c r="P748" s="95">
        <f t="shared" si="773"/>
        <v>0</v>
      </c>
      <c r="Q748" s="15"/>
      <c r="R748" s="24">
        <f t="shared" si="806"/>
        <v>0</v>
      </c>
      <c r="S748" s="25">
        <v>0</v>
      </c>
      <c r="T748" s="63"/>
      <c r="U748" s="15"/>
      <c r="V748" s="13"/>
      <c r="W748" s="98">
        <f t="shared" si="774"/>
        <v>0</v>
      </c>
      <c r="X748" s="99">
        <f>X5</f>
        <v>0.97</v>
      </c>
      <c r="Y748" s="100"/>
      <c r="Z748" s="110"/>
      <c r="AA748" s="95">
        <f t="shared" si="775"/>
        <v>0</v>
      </c>
      <c r="AB748" s="15"/>
      <c r="AC748" s="24">
        <f t="shared" si="807"/>
        <v>0</v>
      </c>
      <c r="AD748" s="5">
        <v>0</v>
      </c>
      <c r="AE748" s="63"/>
      <c r="AF748" s="15"/>
      <c r="AG748" s="13"/>
      <c r="AH748" s="98">
        <f t="shared" si="776"/>
        <v>0</v>
      </c>
      <c r="AI748" s="99">
        <f>AI5</f>
        <v>0.95499999999999996</v>
      </c>
      <c r="AJ748" s="100"/>
      <c r="AK748" s="110"/>
      <c r="AL748" s="95">
        <f t="shared" si="777"/>
        <v>0</v>
      </c>
      <c r="AM748" s="15"/>
      <c r="AN748" s="24">
        <f t="shared" si="808"/>
        <v>0</v>
      </c>
      <c r="AO748" s="5">
        <v>0</v>
      </c>
      <c r="AP748" s="63"/>
      <c r="AQ748" s="15"/>
      <c r="AR748" s="13"/>
      <c r="AS748" s="98">
        <f t="shared" si="778"/>
        <v>0</v>
      </c>
      <c r="AT748" s="99">
        <f>AT5</f>
        <v>0.96</v>
      </c>
      <c r="AU748" s="100"/>
      <c r="AV748" s="110"/>
      <c r="AW748" s="95">
        <f t="shared" si="779"/>
        <v>0</v>
      </c>
      <c r="AX748" s="15"/>
      <c r="AY748" s="24">
        <f t="shared" si="809"/>
        <v>0</v>
      </c>
      <c r="AZ748" s="5">
        <v>0</v>
      </c>
      <c r="BA748" s="63"/>
      <c r="BB748" s="15"/>
      <c r="BC748" s="13"/>
      <c r="BD748" s="98">
        <f t="shared" si="780"/>
        <v>0</v>
      </c>
      <c r="BE748" s="99">
        <f>BE5</f>
        <v>0.98</v>
      </c>
      <c r="BF748" s="100"/>
      <c r="BG748" s="110"/>
      <c r="BH748" s="95">
        <f t="shared" si="781"/>
        <v>0</v>
      </c>
      <c r="BI748" s="15"/>
      <c r="BJ748" s="24">
        <f t="shared" si="810"/>
        <v>0</v>
      </c>
      <c r="BK748" s="5">
        <v>0</v>
      </c>
      <c r="BL748" s="63"/>
      <c r="BM748" s="15"/>
      <c r="BN748" s="13"/>
      <c r="BO748" s="98">
        <f t="shared" si="782"/>
        <v>0</v>
      </c>
      <c r="BP748" s="99">
        <f>BP5</f>
        <v>0.94499999999999995</v>
      </c>
      <c r="BQ748" s="100"/>
      <c r="BR748" s="110"/>
      <c r="BS748" s="95">
        <f t="shared" si="783"/>
        <v>0</v>
      </c>
      <c r="BT748" s="15"/>
      <c r="BU748" s="24">
        <f t="shared" si="811"/>
        <v>0</v>
      </c>
      <c r="BV748" s="5">
        <v>0</v>
      </c>
      <c r="BW748" s="63"/>
      <c r="BX748" s="15"/>
      <c r="BY748" s="13"/>
      <c r="BZ748" s="98">
        <f t="shared" si="784"/>
        <v>0</v>
      </c>
      <c r="CA748" s="99">
        <f>CA5</f>
        <v>1</v>
      </c>
      <c r="CB748" s="100"/>
      <c r="CC748" s="110"/>
      <c r="CD748" s="95">
        <f t="shared" si="785"/>
        <v>0</v>
      </c>
      <c r="CE748" s="15"/>
      <c r="CF748" s="24">
        <f t="shared" si="812"/>
        <v>0</v>
      </c>
      <c r="CG748" s="5">
        <v>0</v>
      </c>
      <c r="CH748" s="63"/>
      <c r="CI748" s="15"/>
      <c r="CJ748" s="13"/>
      <c r="CK748" s="98">
        <f t="shared" si="786"/>
        <v>0</v>
      </c>
      <c r="CL748" s="99">
        <f>CL5</f>
        <v>1</v>
      </c>
      <c r="CM748" s="100"/>
      <c r="CN748" s="110"/>
      <c r="CO748" s="95">
        <f t="shared" si="787"/>
        <v>0</v>
      </c>
      <c r="CP748" s="15"/>
      <c r="CQ748" s="24">
        <f t="shared" si="813"/>
        <v>0</v>
      </c>
      <c r="CR748" s="5">
        <v>0</v>
      </c>
      <c r="CS748" s="63"/>
      <c r="CT748" s="15"/>
      <c r="CU748" s="13"/>
      <c r="CV748" s="98">
        <f t="shared" si="788"/>
        <v>0</v>
      </c>
      <c r="CW748" s="99">
        <f>CW5</f>
        <v>1</v>
      </c>
      <c r="CX748" s="100"/>
      <c r="CY748" s="110"/>
      <c r="CZ748" s="95">
        <f t="shared" si="789"/>
        <v>0</v>
      </c>
      <c r="DA748" s="15"/>
      <c r="DB748" s="24">
        <f t="shared" si="814"/>
        <v>0</v>
      </c>
      <c r="DC748" s="5">
        <v>0</v>
      </c>
      <c r="DD748" s="63"/>
      <c r="DE748" s="15"/>
      <c r="DF748" s="13"/>
      <c r="DG748" s="98">
        <f t="shared" si="790"/>
        <v>0</v>
      </c>
      <c r="DH748" s="99">
        <f>DH5</f>
        <v>1</v>
      </c>
      <c r="DI748" s="100"/>
      <c r="DJ748" s="110"/>
      <c r="DK748" s="95">
        <f t="shared" si="791"/>
        <v>0</v>
      </c>
      <c r="DL748" s="15"/>
      <c r="DM748" s="24">
        <f t="shared" si="815"/>
        <v>0</v>
      </c>
      <c r="DN748" s="5">
        <v>0</v>
      </c>
      <c r="DO748" s="63"/>
      <c r="DP748" s="15"/>
      <c r="DQ748" s="13"/>
      <c r="DR748" s="98">
        <f t="shared" si="792"/>
        <v>0</v>
      </c>
      <c r="DS748" s="99">
        <f>DS5</f>
        <v>1</v>
      </c>
      <c r="DT748" s="100"/>
      <c r="DU748" s="110"/>
      <c r="DV748" s="95">
        <f t="shared" si="793"/>
        <v>0</v>
      </c>
      <c r="DW748" s="15"/>
      <c r="DX748" s="24">
        <f t="shared" si="816"/>
        <v>0</v>
      </c>
      <c r="DY748" s="5">
        <v>0</v>
      </c>
      <c r="DZ748" s="63"/>
      <c r="EA748" s="15"/>
      <c r="EB748" s="13"/>
      <c r="EC748" s="98">
        <f t="shared" si="794"/>
        <v>0</v>
      </c>
      <c r="ED748" s="99">
        <f>ED5</f>
        <v>1</v>
      </c>
      <c r="EE748" s="100"/>
      <c r="EF748" s="110"/>
      <c r="EG748" s="95">
        <f t="shared" si="795"/>
        <v>0</v>
      </c>
      <c r="EH748" s="15"/>
      <c r="EI748" s="24">
        <f t="shared" si="817"/>
        <v>0</v>
      </c>
      <c r="EJ748" s="5">
        <v>0</v>
      </c>
      <c r="EK748" s="63"/>
      <c r="EL748" s="15"/>
      <c r="EM748" s="13"/>
      <c r="EN748" s="98">
        <f t="shared" si="796"/>
        <v>0</v>
      </c>
      <c r="EO748" s="99">
        <f>EO5</f>
        <v>1</v>
      </c>
      <c r="EP748" s="100"/>
      <c r="EQ748" s="110"/>
      <c r="ER748" s="95">
        <f t="shared" si="797"/>
        <v>0</v>
      </c>
      <c r="ES748" s="15"/>
      <c r="ET748" s="24">
        <f t="shared" si="818"/>
        <v>0</v>
      </c>
      <c r="EU748" s="5">
        <v>0</v>
      </c>
      <c r="EV748" s="63"/>
      <c r="EW748" s="15"/>
      <c r="EX748" s="13"/>
      <c r="EY748" s="98">
        <f t="shared" si="798"/>
        <v>0</v>
      </c>
      <c r="EZ748" s="99">
        <f>EZ5</f>
        <v>1</v>
      </c>
      <c r="FA748" s="100"/>
      <c r="FB748" s="110"/>
      <c r="FC748" s="95">
        <f t="shared" si="799"/>
        <v>0</v>
      </c>
      <c r="FD748" s="15"/>
      <c r="FE748" s="24">
        <f t="shared" si="819"/>
        <v>0</v>
      </c>
      <c r="FF748" s="5">
        <v>0</v>
      </c>
      <c r="FG748" s="63"/>
      <c r="FH748" s="15"/>
      <c r="FI748" s="13"/>
      <c r="FJ748" s="98">
        <f t="shared" si="800"/>
        <v>0</v>
      </c>
      <c r="FK748" s="99">
        <f>FK5</f>
        <v>1</v>
      </c>
      <c r="FL748" s="100"/>
      <c r="FM748" s="110"/>
      <c r="FN748" s="95">
        <f t="shared" si="801"/>
        <v>0</v>
      </c>
      <c r="FO748" s="15"/>
      <c r="FP748" s="24">
        <f t="shared" si="820"/>
        <v>0</v>
      </c>
      <c r="FQ748" s="5">
        <v>0</v>
      </c>
      <c r="FR748" s="8">
        <v>0</v>
      </c>
      <c r="FS748" s="84">
        <f t="shared" si="821"/>
        <v>500</v>
      </c>
      <c r="FT748" s="85">
        <f t="shared" si="822"/>
        <v>500</v>
      </c>
      <c r="FU748" s="85">
        <f t="shared" si="823"/>
        <v>500</v>
      </c>
      <c r="FV748" s="85">
        <f t="shared" si="824"/>
        <v>500</v>
      </c>
      <c r="FW748" s="85">
        <f t="shared" si="825"/>
        <v>500</v>
      </c>
      <c r="FX748" s="85">
        <f t="shared" si="826"/>
        <v>500</v>
      </c>
      <c r="FY748" s="85">
        <f t="shared" si="827"/>
        <v>500</v>
      </c>
      <c r="FZ748" s="85">
        <f t="shared" si="828"/>
        <v>500</v>
      </c>
      <c r="GA748" s="85">
        <f t="shared" si="829"/>
        <v>500</v>
      </c>
      <c r="GB748" s="85">
        <f t="shared" si="830"/>
        <v>500</v>
      </c>
      <c r="GC748" s="85">
        <f t="shared" si="831"/>
        <v>500</v>
      </c>
      <c r="GD748" s="85">
        <f t="shared" si="832"/>
        <v>500</v>
      </c>
      <c r="GE748" s="85">
        <f t="shared" si="833"/>
        <v>500</v>
      </c>
      <c r="GF748" s="85">
        <f t="shared" si="834"/>
        <v>500</v>
      </c>
      <c r="GG748" s="85">
        <f t="shared" si="835"/>
        <v>500</v>
      </c>
      <c r="GH748" s="101">
        <f t="shared" si="802"/>
        <v>0</v>
      </c>
      <c r="GI748" s="102">
        <f t="shared" si="803"/>
        <v>0</v>
      </c>
      <c r="GJ748" s="102">
        <f t="shared" si="804"/>
        <v>0</v>
      </c>
      <c r="GK748" s="79">
        <f>ROW()</f>
        <v>748</v>
      </c>
    </row>
    <row r="749" spans="1:193" s="12" customFormat="1" ht="50.1" customHeight="1">
      <c r="A749" s="17">
        <f>ROW()</f>
        <v>749</v>
      </c>
      <c r="B749" s="32">
        <f t="shared" si="836"/>
        <v>743</v>
      </c>
      <c r="C749" s="33">
        <f t="shared" si="837"/>
        <v>0</v>
      </c>
      <c r="D749" s="31"/>
      <c r="E749" s="390">
        <f t="shared" si="805"/>
        <v>500</v>
      </c>
      <c r="F749" s="107">
        <f t="shared" si="771"/>
        <v>0</v>
      </c>
      <c r="G749" s="3">
        <v>0</v>
      </c>
      <c r="H749" s="4">
        <v>0</v>
      </c>
      <c r="I749" s="63"/>
      <c r="J749" s="15"/>
      <c r="K749" s="13"/>
      <c r="L749" s="98">
        <f t="shared" si="772"/>
        <v>0</v>
      </c>
      <c r="M749" s="99">
        <f>M5</f>
        <v>0.94499999999999995</v>
      </c>
      <c r="N749" s="100"/>
      <c r="O749" s="110"/>
      <c r="P749" s="95">
        <f t="shared" si="773"/>
        <v>0</v>
      </c>
      <c r="Q749" s="15"/>
      <c r="R749" s="24">
        <f t="shared" si="806"/>
        <v>0</v>
      </c>
      <c r="S749" s="25">
        <v>0</v>
      </c>
      <c r="T749" s="63"/>
      <c r="U749" s="15"/>
      <c r="V749" s="13"/>
      <c r="W749" s="98">
        <f t="shared" si="774"/>
        <v>0</v>
      </c>
      <c r="X749" s="99">
        <f>X5</f>
        <v>0.97</v>
      </c>
      <c r="Y749" s="100"/>
      <c r="Z749" s="110"/>
      <c r="AA749" s="95">
        <f t="shared" si="775"/>
        <v>0</v>
      </c>
      <c r="AB749" s="15"/>
      <c r="AC749" s="24">
        <f t="shared" si="807"/>
        <v>0</v>
      </c>
      <c r="AD749" s="5">
        <v>0</v>
      </c>
      <c r="AE749" s="63"/>
      <c r="AF749" s="15"/>
      <c r="AG749" s="13"/>
      <c r="AH749" s="98">
        <f t="shared" si="776"/>
        <v>0</v>
      </c>
      <c r="AI749" s="99">
        <f>AI5</f>
        <v>0.95499999999999996</v>
      </c>
      <c r="AJ749" s="100"/>
      <c r="AK749" s="110"/>
      <c r="AL749" s="95">
        <f t="shared" si="777"/>
        <v>0</v>
      </c>
      <c r="AM749" s="15"/>
      <c r="AN749" s="24">
        <f t="shared" si="808"/>
        <v>0</v>
      </c>
      <c r="AO749" s="5">
        <v>0</v>
      </c>
      <c r="AP749" s="63"/>
      <c r="AQ749" s="15"/>
      <c r="AR749" s="13"/>
      <c r="AS749" s="98">
        <f t="shared" si="778"/>
        <v>0</v>
      </c>
      <c r="AT749" s="99">
        <f>AT5</f>
        <v>0.96</v>
      </c>
      <c r="AU749" s="100"/>
      <c r="AV749" s="110"/>
      <c r="AW749" s="95">
        <f t="shared" si="779"/>
        <v>0</v>
      </c>
      <c r="AX749" s="15"/>
      <c r="AY749" s="24">
        <f t="shared" si="809"/>
        <v>0</v>
      </c>
      <c r="AZ749" s="5">
        <v>0</v>
      </c>
      <c r="BA749" s="63"/>
      <c r="BB749" s="15"/>
      <c r="BC749" s="13"/>
      <c r="BD749" s="98">
        <f t="shared" si="780"/>
        <v>0</v>
      </c>
      <c r="BE749" s="99">
        <f>BE5</f>
        <v>0.98</v>
      </c>
      <c r="BF749" s="100"/>
      <c r="BG749" s="110"/>
      <c r="BH749" s="95">
        <f t="shared" si="781"/>
        <v>0</v>
      </c>
      <c r="BI749" s="15"/>
      <c r="BJ749" s="24">
        <f t="shared" si="810"/>
        <v>0</v>
      </c>
      <c r="BK749" s="5">
        <v>0</v>
      </c>
      <c r="BL749" s="63"/>
      <c r="BM749" s="15"/>
      <c r="BN749" s="13"/>
      <c r="BO749" s="98">
        <f t="shared" si="782"/>
        <v>0</v>
      </c>
      <c r="BP749" s="99">
        <f>BP5</f>
        <v>0.94499999999999995</v>
      </c>
      <c r="BQ749" s="100"/>
      <c r="BR749" s="110"/>
      <c r="BS749" s="95">
        <f t="shared" si="783"/>
        <v>0</v>
      </c>
      <c r="BT749" s="15"/>
      <c r="BU749" s="24">
        <f t="shared" si="811"/>
        <v>0</v>
      </c>
      <c r="BV749" s="5">
        <v>0</v>
      </c>
      <c r="BW749" s="63"/>
      <c r="BX749" s="15"/>
      <c r="BY749" s="13"/>
      <c r="BZ749" s="98">
        <f t="shared" si="784"/>
        <v>0</v>
      </c>
      <c r="CA749" s="99">
        <f>CA5</f>
        <v>1</v>
      </c>
      <c r="CB749" s="100"/>
      <c r="CC749" s="110"/>
      <c r="CD749" s="95">
        <f t="shared" si="785"/>
        <v>0</v>
      </c>
      <c r="CE749" s="15"/>
      <c r="CF749" s="24">
        <f t="shared" si="812"/>
        <v>0</v>
      </c>
      <c r="CG749" s="5">
        <v>0</v>
      </c>
      <c r="CH749" s="63"/>
      <c r="CI749" s="15"/>
      <c r="CJ749" s="13"/>
      <c r="CK749" s="98">
        <f t="shared" si="786"/>
        <v>0</v>
      </c>
      <c r="CL749" s="99">
        <f>CL5</f>
        <v>1</v>
      </c>
      <c r="CM749" s="100"/>
      <c r="CN749" s="110"/>
      <c r="CO749" s="95">
        <f t="shared" si="787"/>
        <v>0</v>
      </c>
      <c r="CP749" s="15"/>
      <c r="CQ749" s="24">
        <f t="shared" si="813"/>
        <v>0</v>
      </c>
      <c r="CR749" s="5">
        <v>0</v>
      </c>
      <c r="CS749" s="63"/>
      <c r="CT749" s="15"/>
      <c r="CU749" s="13"/>
      <c r="CV749" s="98">
        <f t="shared" si="788"/>
        <v>0</v>
      </c>
      <c r="CW749" s="99">
        <f>CW5</f>
        <v>1</v>
      </c>
      <c r="CX749" s="100"/>
      <c r="CY749" s="110"/>
      <c r="CZ749" s="95">
        <f t="shared" si="789"/>
        <v>0</v>
      </c>
      <c r="DA749" s="15"/>
      <c r="DB749" s="24">
        <f t="shared" si="814"/>
        <v>0</v>
      </c>
      <c r="DC749" s="5">
        <v>0</v>
      </c>
      <c r="DD749" s="63"/>
      <c r="DE749" s="15"/>
      <c r="DF749" s="13"/>
      <c r="DG749" s="98">
        <f t="shared" si="790"/>
        <v>0</v>
      </c>
      <c r="DH749" s="99">
        <f>DH5</f>
        <v>1</v>
      </c>
      <c r="DI749" s="100"/>
      <c r="DJ749" s="110"/>
      <c r="DK749" s="95">
        <f t="shared" si="791"/>
        <v>0</v>
      </c>
      <c r="DL749" s="15"/>
      <c r="DM749" s="24">
        <f t="shared" si="815"/>
        <v>0</v>
      </c>
      <c r="DN749" s="5">
        <v>0</v>
      </c>
      <c r="DO749" s="63"/>
      <c r="DP749" s="15"/>
      <c r="DQ749" s="13"/>
      <c r="DR749" s="98">
        <f t="shared" si="792"/>
        <v>0</v>
      </c>
      <c r="DS749" s="99">
        <f>DS5</f>
        <v>1</v>
      </c>
      <c r="DT749" s="100"/>
      <c r="DU749" s="110"/>
      <c r="DV749" s="95">
        <f t="shared" si="793"/>
        <v>0</v>
      </c>
      <c r="DW749" s="15"/>
      <c r="DX749" s="24">
        <f t="shared" si="816"/>
        <v>0</v>
      </c>
      <c r="DY749" s="5">
        <v>0</v>
      </c>
      <c r="DZ749" s="63"/>
      <c r="EA749" s="15"/>
      <c r="EB749" s="13"/>
      <c r="EC749" s="98">
        <f t="shared" si="794"/>
        <v>0</v>
      </c>
      <c r="ED749" s="99">
        <f>ED5</f>
        <v>1</v>
      </c>
      <c r="EE749" s="100"/>
      <c r="EF749" s="110"/>
      <c r="EG749" s="95">
        <f t="shared" si="795"/>
        <v>0</v>
      </c>
      <c r="EH749" s="15"/>
      <c r="EI749" s="24">
        <f t="shared" si="817"/>
        <v>0</v>
      </c>
      <c r="EJ749" s="5">
        <v>0</v>
      </c>
      <c r="EK749" s="63"/>
      <c r="EL749" s="15"/>
      <c r="EM749" s="13"/>
      <c r="EN749" s="98">
        <f t="shared" si="796"/>
        <v>0</v>
      </c>
      <c r="EO749" s="99">
        <f>EO5</f>
        <v>1</v>
      </c>
      <c r="EP749" s="100"/>
      <c r="EQ749" s="110"/>
      <c r="ER749" s="95">
        <f t="shared" si="797"/>
        <v>0</v>
      </c>
      <c r="ES749" s="15"/>
      <c r="ET749" s="24">
        <f t="shared" si="818"/>
        <v>0</v>
      </c>
      <c r="EU749" s="5">
        <v>0</v>
      </c>
      <c r="EV749" s="63"/>
      <c r="EW749" s="15"/>
      <c r="EX749" s="13"/>
      <c r="EY749" s="98">
        <f t="shared" si="798"/>
        <v>0</v>
      </c>
      <c r="EZ749" s="99">
        <f>EZ5</f>
        <v>1</v>
      </c>
      <c r="FA749" s="100"/>
      <c r="FB749" s="110"/>
      <c r="FC749" s="95">
        <f t="shared" si="799"/>
        <v>0</v>
      </c>
      <c r="FD749" s="15"/>
      <c r="FE749" s="24">
        <f t="shared" si="819"/>
        <v>0</v>
      </c>
      <c r="FF749" s="5">
        <v>0</v>
      </c>
      <c r="FG749" s="63"/>
      <c r="FH749" s="15"/>
      <c r="FI749" s="13"/>
      <c r="FJ749" s="98">
        <f t="shared" si="800"/>
        <v>0</v>
      </c>
      <c r="FK749" s="99">
        <f>FK5</f>
        <v>1</v>
      </c>
      <c r="FL749" s="100"/>
      <c r="FM749" s="110"/>
      <c r="FN749" s="95">
        <f t="shared" si="801"/>
        <v>0</v>
      </c>
      <c r="FO749" s="15"/>
      <c r="FP749" s="24">
        <f t="shared" si="820"/>
        <v>0</v>
      </c>
      <c r="FQ749" s="5">
        <v>0</v>
      </c>
      <c r="FR749" s="8">
        <v>0</v>
      </c>
      <c r="FS749" s="84">
        <f t="shared" si="821"/>
        <v>500</v>
      </c>
      <c r="FT749" s="85">
        <f t="shared" si="822"/>
        <v>500</v>
      </c>
      <c r="FU749" s="85">
        <f t="shared" si="823"/>
        <v>500</v>
      </c>
      <c r="FV749" s="85">
        <f t="shared" si="824"/>
        <v>500</v>
      </c>
      <c r="FW749" s="85">
        <f t="shared" si="825"/>
        <v>500</v>
      </c>
      <c r="FX749" s="85">
        <f t="shared" si="826"/>
        <v>500</v>
      </c>
      <c r="FY749" s="85">
        <f t="shared" si="827"/>
        <v>500</v>
      </c>
      <c r="FZ749" s="85">
        <f t="shared" si="828"/>
        <v>500</v>
      </c>
      <c r="GA749" s="85">
        <f t="shared" si="829"/>
        <v>500</v>
      </c>
      <c r="GB749" s="85">
        <f t="shared" si="830"/>
        <v>500</v>
      </c>
      <c r="GC749" s="85">
        <f t="shared" si="831"/>
        <v>500</v>
      </c>
      <c r="GD749" s="85">
        <f t="shared" si="832"/>
        <v>500</v>
      </c>
      <c r="GE749" s="85">
        <f t="shared" si="833"/>
        <v>500</v>
      </c>
      <c r="GF749" s="85">
        <f t="shared" si="834"/>
        <v>500</v>
      </c>
      <c r="GG749" s="85">
        <f t="shared" si="835"/>
        <v>500</v>
      </c>
      <c r="GH749" s="101">
        <f t="shared" si="802"/>
        <v>0</v>
      </c>
      <c r="GI749" s="102">
        <f t="shared" si="803"/>
        <v>0</v>
      </c>
      <c r="GJ749" s="102">
        <f t="shared" si="804"/>
        <v>0</v>
      </c>
      <c r="GK749" s="79">
        <f>ROW()</f>
        <v>749</v>
      </c>
    </row>
    <row r="750" spans="1:193" s="12" customFormat="1" ht="50.1" customHeight="1">
      <c r="A750" s="17">
        <f>ROW()</f>
        <v>750</v>
      </c>
      <c r="B750" s="32">
        <f t="shared" si="836"/>
        <v>744</v>
      </c>
      <c r="C750" s="33">
        <f t="shared" si="837"/>
        <v>0</v>
      </c>
      <c r="D750" s="31"/>
      <c r="E750" s="390">
        <f t="shared" si="805"/>
        <v>500</v>
      </c>
      <c r="F750" s="107">
        <f t="shared" si="771"/>
        <v>0</v>
      </c>
      <c r="G750" s="3">
        <v>0</v>
      </c>
      <c r="H750" s="4">
        <v>0</v>
      </c>
      <c r="I750" s="63"/>
      <c r="J750" s="15"/>
      <c r="K750" s="13"/>
      <c r="L750" s="98">
        <f t="shared" si="772"/>
        <v>0</v>
      </c>
      <c r="M750" s="99">
        <f>M5</f>
        <v>0.94499999999999995</v>
      </c>
      <c r="N750" s="100"/>
      <c r="O750" s="110"/>
      <c r="P750" s="95">
        <f t="shared" si="773"/>
        <v>0</v>
      </c>
      <c r="Q750" s="15"/>
      <c r="R750" s="24">
        <f t="shared" si="806"/>
        <v>0</v>
      </c>
      <c r="S750" s="25">
        <v>0</v>
      </c>
      <c r="T750" s="63"/>
      <c r="U750" s="15"/>
      <c r="V750" s="13"/>
      <c r="W750" s="98">
        <f t="shared" si="774"/>
        <v>0</v>
      </c>
      <c r="X750" s="99">
        <f>X5</f>
        <v>0.97</v>
      </c>
      <c r="Y750" s="100"/>
      <c r="Z750" s="110"/>
      <c r="AA750" s="95">
        <f t="shared" si="775"/>
        <v>0</v>
      </c>
      <c r="AB750" s="15"/>
      <c r="AC750" s="24">
        <f t="shared" si="807"/>
        <v>0</v>
      </c>
      <c r="AD750" s="5">
        <v>0</v>
      </c>
      <c r="AE750" s="63"/>
      <c r="AF750" s="15"/>
      <c r="AG750" s="13"/>
      <c r="AH750" s="98">
        <f t="shared" si="776"/>
        <v>0</v>
      </c>
      <c r="AI750" s="99">
        <f>AI5</f>
        <v>0.95499999999999996</v>
      </c>
      <c r="AJ750" s="100"/>
      <c r="AK750" s="110"/>
      <c r="AL750" s="95">
        <f t="shared" si="777"/>
        <v>0</v>
      </c>
      <c r="AM750" s="15"/>
      <c r="AN750" s="24">
        <f t="shared" si="808"/>
        <v>0</v>
      </c>
      <c r="AO750" s="5">
        <v>0</v>
      </c>
      <c r="AP750" s="63"/>
      <c r="AQ750" s="15"/>
      <c r="AR750" s="13"/>
      <c r="AS750" s="98">
        <f t="shared" si="778"/>
        <v>0</v>
      </c>
      <c r="AT750" s="99">
        <f>AT5</f>
        <v>0.96</v>
      </c>
      <c r="AU750" s="100"/>
      <c r="AV750" s="110"/>
      <c r="AW750" s="95">
        <f t="shared" si="779"/>
        <v>0</v>
      </c>
      <c r="AX750" s="15"/>
      <c r="AY750" s="24">
        <f t="shared" si="809"/>
        <v>0</v>
      </c>
      <c r="AZ750" s="5">
        <v>0</v>
      </c>
      <c r="BA750" s="63"/>
      <c r="BB750" s="15"/>
      <c r="BC750" s="13"/>
      <c r="BD750" s="98">
        <f t="shared" si="780"/>
        <v>0</v>
      </c>
      <c r="BE750" s="99">
        <f>BE5</f>
        <v>0.98</v>
      </c>
      <c r="BF750" s="100"/>
      <c r="BG750" s="110"/>
      <c r="BH750" s="95">
        <f t="shared" si="781"/>
        <v>0</v>
      </c>
      <c r="BI750" s="15"/>
      <c r="BJ750" s="24">
        <f t="shared" si="810"/>
        <v>0</v>
      </c>
      <c r="BK750" s="5">
        <v>0</v>
      </c>
      <c r="BL750" s="63"/>
      <c r="BM750" s="15"/>
      <c r="BN750" s="13"/>
      <c r="BO750" s="98">
        <f t="shared" si="782"/>
        <v>0</v>
      </c>
      <c r="BP750" s="99">
        <f>BP5</f>
        <v>0.94499999999999995</v>
      </c>
      <c r="BQ750" s="100"/>
      <c r="BR750" s="110"/>
      <c r="BS750" s="95">
        <f t="shared" si="783"/>
        <v>0</v>
      </c>
      <c r="BT750" s="15"/>
      <c r="BU750" s="24">
        <f t="shared" si="811"/>
        <v>0</v>
      </c>
      <c r="BV750" s="5">
        <v>0</v>
      </c>
      <c r="BW750" s="63"/>
      <c r="BX750" s="15"/>
      <c r="BY750" s="13"/>
      <c r="BZ750" s="98">
        <f t="shared" si="784"/>
        <v>0</v>
      </c>
      <c r="CA750" s="99">
        <f>CA5</f>
        <v>1</v>
      </c>
      <c r="CB750" s="100"/>
      <c r="CC750" s="110"/>
      <c r="CD750" s="95">
        <f t="shared" si="785"/>
        <v>0</v>
      </c>
      <c r="CE750" s="15"/>
      <c r="CF750" s="24">
        <f t="shared" si="812"/>
        <v>0</v>
      </c>
      <c r="CG750" s="5">
        <v>0</v>
      </c>
      <c r="CH750" s="63"/>
      <c r="CI750" s="15"/>
      <c r="CJ750" s="13"/>
      <c r="CK750" s="98">
        <f t="shared" si="786"/>
        <v>0</v>
      </c>
      <c r="CL750" s="99">
        <f>CL5</f>
        <v>1</v>
      </c>
      <c r="CM750" s="100"/>
      <c r="CN750" s="110"/>
      <c r="CO750" s="95">
        <f t="shared" si="787"/>
        <v>0</v>
      </c>
      <c r="CP750" s="15"/>
      <c r="CQ750" s="24">
        <f t="shared" si="813"/>
        <v>0</v>
      </c>
      <c r="CR750" s="5">
        <v>0</v>
      </c>
      <c r="CS750" s="63"/>
      <c r="CT750" s="15"/>
      <c r="CU750" s="13"/>
      <c r="CV750" s="98">
        <f t="shared" si="788"/>
        <v>0</v>
      </c>
      <c r="CW750" s="99">
        <f>CW5</f>
        <v>1</v>
      </c>
      <c r="CX750" s="100"/>
      <c r="CY750" s="110"/>
      <c r="CZ750" s="95">
        <f t="shared" si="789"/>
        <v>0</v>
      </c>
      <c r="DA750" s="15"/>
      <c r="DB750" s="24">
        <f t="shared" si="814"/>
        <v>0</v>
      </c>
      <c r="DC750" s="5">
        <v>0</v>
      </c>
      <c r="DD750" s="63"/>
      <c r="DE750" s="15"/>
      <c r="DF750" s="13"/>
      <c r="DG750" s="98">
        <f t="shared" si="790"/>
        <v>0</v>
      </c>
      <c r="DH750" s="99">
        <f>DH5</f>
        <v>1</v>
      </c>
      <c r="DI750" s="100"/>
      <c r="DJ750" s="110"/>
      <c r="DK750" s="95">
        <f t="shared" si="791"/>
        <v>0</v>
      </c>
      <c r="DL750" s="15"/>
      <c r="DM750" s="24">
        <f t="shared" si="815"/>
        <v>0</v>
      </c>
      <c r="DN750" s="5">
        <v>0</v>
      </c>
      <c r="DO750" s="63"/>
      <c r="DP750" s="15"/>
      <c r="DQ750" s="13"/>
      <c r="DR750" s="98">
        <f t="shared" si="792"/>
        <v>0</v>
      </c>
      <c r="DS750" s="99">
        <f>DS5</f>
        <v>1</v>
      </c>
      <c r="DT750" s="100"/>
      <c r="DU750" s="110"/>
      <c r="DV750" s="95">
        <f t="shared" si="793"/>
        <v>0</v>
      </c>
      <c r="DW750" s="15"/>
      <c r="DX750" s="24">
        <f t="shared" si="816"/>
        <v>0</v>
      </c>
      <c r="DY750" s="5">
        <v>0</v>
      </c>
      <c r="DZ750" s="63"/>
      <c r="EA750" s="15"/>
      <c r="EB750" s="13"/>
      <c r="EC750" s="98">
        <f t="shared" si="794"/>
        <v>0</v>
      </c>
      <c r="ED750" s="99">
        <f>ED5</f>
        <v>1</v>
      </c>
      <c r="EE750" s="100"/>
      <c r="EF750" s="110"/>
      <c r="EG750" s="95">
        <f t="shared" si="795"/>
        <v>0</v>
      </c>
      <c r="EH750" s="15"/>
      <c r="EI750" s="24">
        <f t="shared" si="817"/>
        <v>0</v>
      </c>
      <c r="EJ750" s="5">
        <v>0</v>
      </c>
      <c r="EK750" s="63"/>
      <c r="EL750" s="15"/>
      <c r="EM750" s="13"/>
      <c r="EN750" s="98">
        <f t="shared" si="796"/>
        <v>0</v>
      </c>
      <c r="EO750" s="99">
        <f>EO5</f>
        <v>1</v>
      </c>
      <c r="EP750" s="100"/>
      <c r="EQ750" s="110"/>
      <c r="ER750" s="95">
        <f t="shared" si="797"/>
        <v>0</v>
      </c>
      <c r="ES750" s="15"/>
      <c r="ET750" s="24">
        <f t="shared" si="818"/>
        <v>0</v>
      </c>
      <c r="EU750" s="5">
        <v>0</v>
      </c>
      <c r="EV750" s="63"/>
      <c r="EW750" s="15"/>
      <c r="EX750" s="13"/>
      <c r="EY750" s="98">
        <f t="shared" si="798"/>
        <v>0</v>
      </c>
      <c r="EZ750" s="99">
        <f>EZ5</f>
        <v>1</v>
      </c>
      <c r="FA750" s="100"/>
      <c r="FB750" s="110"/>
      <c r="FC750" s="95">
        <f t="shared" si="799"/>
        <v>0</v>
      </c>
      <c r="FD750" s="15"/>
      <c r="FE750" s="24">
        <f t="shared" si="819"/>
        <v>0</v>
      </c>
      <c r="FF750" s="5">
        <v>0</v>
      </c>
      <c r="FG750" s="63"/>
      <c r="FH750" s="15"/>
      <c r="FI750" s="13"/>
      <c r="FJ750" s="98">
        <f t="shared" si="800"/>
        <v>0</v>
      </c>
      <c r="FK750" s="99">
        <f>FK5</f>
        <v>1</v>
      </c>
      <c r="FL750" s="100"/>
      <c r="FM750" s="110"/>
      <c r="FN750" s="95">
        <f t="shared" si="801"/>
        <v>0</v>
      </c>
      <c r="FO750" s="15"/>
      <c r="FP750" s="24">
        <f t="shared" si="820"/>
        <v>0</v>
      </c>
      <c r="FQ750" s="5">
        <v>0</v>
      </c>
      <c r="FR750" s="8">
        <v>0</v>
      </c>
      <c r="FS750" s="84">
        <f t="shared" si="821"/>
        <v>500</v>
      </c>
      <c r="FT750" s="85">
        <f t="shared" si="822"/>
        <v>500</v>
      </c>
      <c r="FU750" s="85">
        <f t="shared" si="823"/>
        <v>500</v>
      </c>
      <c r="FV750" s="85">
        <f t="shared" si="824"/>
        <v>500</v>
      </c>
      <c r="FW750" s="85">
        <f t="shared" si="825"/>
        <v>500</v>
      </c>
      <c r="FX750" s="85">
        <f t="shared" si="826"/>
        <v>500</v>
      </c>
      <c r="FY750" s="85">
        <f t="shared" si="827"/>
        <v>500</v>
      </c>
      <c r="FZ750" s="85">
        <f t="shared" si="828"/>
        <v>500</v>
      </c>
      <c r="GA750" s="85">
        <f t="shared" si="829"/>
        <v>500</v>
      </c>
      <c r="GB750" s="85">
        <f t="shared" si="830"/>
        <v>500</v>
      </c>
      <c r="GC750" s="85">
        <f t="shared" si="831"/>
        <v>500</v>
      </c>
      <c r="GD750" s="85">
        <f t="shared" si="832"/>
        <v>500</v>
      </c>
      <c r="GE750" s="85">
        <f t="shared" si="833"/>
        <v>500</v>
      </c>
      <c r="GF750" s="85">
        <f t="shared" si="834"/>
        <v>500</v>
      </c>
      <c r="GG750" s="85">
        <f t="shared" si="835"/>
        <v>500</v>
      </c>
      <c r="GH750" s="101">
        <f t="shared" si="802"/>
        <v>0</v>
      </c>
      <c r="GI750" s="102">
        <f t="shared" si="803"/>
        <v>0</v>
      </c>
      <c r="GJ750" s="102">
        <f t="shared" si="804"/>
        <v>0</v>
      </c>
      <c r="GK750" s="79">
        <f>ROW()</f>
        <v>750</v>
      </c>
    </row>
    <row r="751" spans="1:193" s="12" customFormat="1" ht="50.1" customHeight="1">
      <c r="A751" s="17">
        <f>ROW()</f>
        <v>751</v>
      </c>
      <c r="B751" s="32">
        <f t="shared" si="836"/>
        <v>745</v>
      </c>
      <c r="C751" s="33">
        <f t="shared" si="837"/>
        <v>0</v>
      </c>
      <c r="D751" s="31"/>
      <c r="E751" s="390">
        <f t="shared" si="805"/>
        <v>500</v>
      </c>
      <c r="F751" s="107">
        <f t="shared" si="771"/>
        <v>0</v>
      </c>
      <c r="G751" s="3">
        <v>0</v>
      </c>
      <c r="H751" s="4">
        <v>0</v>
      </c>
      <c r="I751" s="63"/>
      <c r="J751" s="15"/>
      <c r="K751" s="13"/>
      <c r="L751" s="98">
        <f t="shared" si="772"/>
        <v>0</v>
      </c>
      <c r="M751" s="99">
        <f>M5</f>
        <v>0.94499999999999995</v>
      </c>
      <c r="N751" s="100"/>
      <c r="O751" s="110"/>
      <c r="P751" s="95">
        <f t="shared" si="773"/>
        <v>0</v>
      </c>
      <c r="Q751" s="15"/>
      <c r="R751" s="24">
        <f t="shared" si="806"/>
        <v>0</v>
      </c>
      <c r="S751" s="25">
        <v>0</v>
      </c>
      <c r="T751" s="63"/>
      <c r="U751" s="15"/>
      <c r="V751" s="13"/>
      <c r="W751" s="98">
        <f t="shared" si="774"/>
        <v>0</v>
      </c>
      <c r="X751" s="99">
        <f>X5</f>
        <v>0.97</v>
      </c>
      <c r="Y751" s="100"/>
      <c r="Z751" s="110"/>
      <c r="AA751" s="95">
        <f t="shared" si="775"/>
        <v>0</v>
      </c>
      <c r="AB751" s="15"/>
      <c r="AC751" s="24">
        <f t="shared" si="807"/>
        <v>0</v>
      </c>
      <c r="AD751" s="5">
        <v>0</v>
      </c>
      <c r="AE751" s="63"/>
      <c r="AF751" s="15"/>
      <c r="AG751" s="13"/>
      <c r="AH751" s="98">
        <f t="shared" si="776"/>
        <v>0</v>
      </c>
      <c r="AI751" s="99">
        <f>AI5</f>
        <v>0.95499999999999996</v>
      </c>
      <c r="AJ751" s="100"/>
      <c r="AK751" s="110"/>
      <c r="AL751" s="95">
        <f t="shared" si="777"/>
        <v>0</v>
      </c>
      <c r="AM751" s="15"/>
      <c r="AN751" s="24">
        <f t="shared" si="808"/>
        <v>0</v>
      </c>
      <c r="AO751" s="5">
        <v>0</v>
      </c>
      <c r="AP751" s="63"/>
      <c r="AQ751" s="15"/>
      <c r="AR751" s="13"/>
      <c r="AS751" s="98">
        <f t="shared" si="778"/>
        <v>0</v>
      </c>
      <c r="AT751" s="99">
        <f>AT5</f>
        <v>0.96</v>
      </c>
      <c r="AU751" s="100"/>
      <c r="AV751" s="110"/>
      <c r="AW751" s="95">
        <f t="shared" si="779"/>
        <v>0</v>
      </c>
      <c r="AX751" s="15"/>
      <c r="AY751" s="24">
        <f t="shared" si="809"/>
        <v>0</v>
      </c>
      <c r="AZ751" s="5">
        <v>0</v>
      </c>
      <c r="BA751" s="63"/>
      <c r="BB751" s="15"/>
      <c r="BC751" s="13"/>
      <c r="BD751" s="98">
        <f t="shared" si="780"/>
        <v>0</v>
      </c>
      <c r="BE751" s="99">
        <f>BE5</f>
        <v>0.98</v>
      </c>
      <c r="BF751" s="100"/>
      <c r="BG751" s="110"/>
      <c r="BH751" s="95">
        <f t="shared" si="781"/>
        <v>0</v>
      </c>
      <c r="BI751" s="15"/>
      <c r="BJ751" s="24">
        <f t="shared" si="810"/>
        <v>0</v>
      </c>
      <c r="BK751" s="5">
        <v>0</v>
      </c>
      <c r="BL751" s="63"/>
      <c r="BM751" s="15"/>
      <c r="BN751" s="13"/>
      <c r="BO751" s="98">
        <f t="shared" si="782"/>
        <v>0</v>
      </c>
      <c r="BP751" s="99">
        <f>BP5</f>
        <v>0.94499999999999995</v>
      </c>
      <c r="BQ751" s="100"/>
      <c r="BR751" s="110"/>
      <c r="BS751" s="95">
        <f t="shared" si="783"/>
        <v>0</v>
      </c>
      <c r="BT751" s="15"/>
      <c r="BU751" s="24">
        <f t="shared" si="811"/>
        <v>0</v>
      </c>
      <c r="BV751" s="5">
        <v>0</v>
      </c>
      <c r="BW751" s="63"/>
      <c r="BX751" s="15"/>
      <c r="BY751" s="13"/>
      <c r="BZ751" s="98">
        <f t="shared" si="784"/>
        <v>0</v>
      </c>
      <c r="CA751" s="99">
        <f>CA5</f>
        <v>1</v>
      </c>
      <c r="CB751" s="100"/>
      <c r="CC751" s="110"/>
      <c r="CD751" s="95">
        <f t="shared" si="785"/>
        <v>0</v>
      </c>
      <c r="CE751" s="15"/>
      <c r="CF751" s="24">
        <f t="shared" si="812"/>
        <v>0</v>
      </c>
      <c r="CG751" s="5">
        <v>0</v>
      </c>
      <c r="CH751" s="63"/>
      <c r="CI751" s="15"/>
      <c r="CJ751" s="13"/>
      <c r="CK751" s="98">
        <f t="shared" si="786"/>
        <v>0</v>
      </c>
      <c r="CL751" s="99">
        <f>CL5</f>
        <v>1</v>
      </c>
      <c r="CM751" s="100"/>
      <c r="CN751" s="110"/>
      <c r="CO751" s="95">
        <f t="shared" si="787"/>
        <v>0</v>
      </c>
      <c r="CP751" s="15"/>
      <c r="CQ751" s="24">
        <f t="shared" si="813"/>
        <v>0</v>
      </c>
      <c r="CR751" s="5">
        <v>0</v>
      </c>
      <c r="CS751" s="63"/>
      <c r="CT751" s="15"/>
      <c r="CU751" s="13"/>
      <c r="CV751" s="98">
        <f t="shared" si="788"/>
        <v>0</v>
      </c>
      <c r="CW751" s="99">
        <f>CW5</f>
        <v>1</v>
      </c>
      <c r="CX751" s="100"/>
      <c r="CY751" s="110"/>
      <c r="CZ751" s="95">
        <f t="shared" si="789"/>
        <v>0</v>
      </c>
      <c r="DA751" s="15"/>
      <c r="DB751" s="24">
        <f t="shared" si="814"/>
        <v>0</v>
      </c>
      <c r="DC751" s="5">
        <v>0</v>
      </c>
      <c r="DD751" s="63"/>
      <c r="DE751" s="15"/>
      <c r="DF751" s="13"/>
      <c r="DG751" s="98">
        <f t="shared" si="790"/>
        <v>0</v>
      </c>
      <c r="DH751" s="99">
        <f>DH5</f>
        <v>1</v>
      </c>
      <c r="DI751" s="100"/>
      <c r="DJ751" s="110"/>
      <c r="DK751" s="95">
        <f t="shared" si="791"/>
        <v>0</v>
      </c>
      <c r="DL751" s="15"/>
      <c r="DM751" s="24">
        <f t="shared" si="815"/>
        <v>0</v>
      </c>
      <c r="DN751" s="5">
        <v>0</v>
      </c>
      <c r="DO751" s="63"/>
      <c r="DP751" s="15"/>
      <c r="DQ751" s="13"/>
      <c r="DR751" s="98">
        <f t="shared" si="792"/>
        <v>0</v>
      </c>
      <c r="DS751" s="99">
        <f>DS5</f>
        <v>1</v>
      </c>
      <c r="DT751" s="100"/>
      <c r="DU751" s="110"/>
      <c r="DV751" s="95">
        <f t="shared" si="793"/>
        <v>0</v>
      </c>
      <c r="DW751" s="15"/>
      <c r="DX751" s="24">
        <f t="shared" si="816"/>
        <v>0</v>
      </c>
      <c r="DY751" s="5">
        <v>0</v>
      </c>
      <c r="DZ751" s="63"/>
      <c r="EA751" s="15"/>
      <c r="EB751" s="13"/>
      <c r="EC751" s="98">
        <f t="shared" si="794"/>
        <v>0</v>
      </c>
      <c r="ED751" s="99">
        <f>ED5</f>
        <v>1</v>
      </c>
      <c r="EE751" s="100"/>
      <c r="EF751" s="110"/>
      <c r="EG751" s="95">
        <f t="shared" si="795"/>
        <v>0</v>
      </c>
      <c r="EH751" s="15"/>
      <c r="EI751" s="24">
        <f t="shared" si="817"/>
        <v>0</v>
      </c>
      <c r="EJ751" s="5">
        <v>0</v>
      </c>
      <c r="EK751" s="63"/>
      <c r="EL751" s="15"/>
      <c r="EM751" s="13"/>
      <c r="EN751" s="98">
        <f t="shared" si="796"/>
        <v>0</v>
      </c>
      <c r="EO751" s="99">
        <f>EO5</f>
        <v>1</v>
      </c>
      <c r="EP751" s="100"/>
      <c r="EQ751" s="110"/>
      <c r="ER751" s="95">
        <f t="shared" si="797"/>
        <v>0</v>
      </c>
      <c r="ES751" s="15"/>
      <c r="ET751" s="24">
        <f t="shared" si="818"/>
        <v>0</v>
      </c>
      <c r="EU751" s="5">
        <v>0</v>
      </c>
      <c r="EV751" s="63"/>
      <c r="EW751" s="15"/>
      <c r="EX751" s="13"/>
      <c r="EY751" s="98">
        <f t="shared" si="798"/>
        <v>0</v>
      </c>
      <c r="EZ751" s="99">
        <f>EZ5</f>
        <v>1</v>
      </c>
      <c r="FA751" s="100"/>
      <c r="FB751" s="110"/>
      <c r="FC751" s="95">
        <f t="shared" si="799"/>
        <v>0</v>
      </c>
      <c r="FD751" s="15"/>
      <c r="FE751" s="24">
        <f t="shared" si="819"/>
        <v>0</v>
      </c>
      <c r="FF751" s="5">
        <v>0</v>
      </c>
      <c r="FG751" s="63"/>
      <c r="FH751" s="15"/>
      <c r="FI751" s="13"/>
      <c r="FJ751" s="98">
        <f t="shared" si="800"/>
        <v>0</v>
      </c>
      <c r="FK751" s="99">
        <f>FK5</f>
        <v>1</v>
      </c>
      <c r="FL751" s="100"/>
      <c r="FM751" s="110"/>
      <c r="FN751" s="95">
        <f t="shared" si="801"/>
        <v>0</v>
      </c>
      <c r="FO751" s="15"/>
      <c r="FP751" s="24">
        <f t="shared" si="820"/>
        <v>0</v>
      </c>
      <c r="FQ751" s="5">
        <v>0</v>
      </c>
      <c r="FR751" s="8">
        <v>0</v>
      </c>
      <c r="FS751" s="84">
        <f t="shared" si="821"/>
        <v>500</v>
      </c>
      <c r="FT751" s="85">
        <f t="shared" si="822"/>
        <v>500</v>
      </c>
      <c r="FU751" s="85">
        <f t="shared" si="823"/>
        <v>500</v>
      </c>
      <c r="FV751" s="85">
        <f t="shared" si="824"/>
        <v>500</v>
      </c>
      <c r="FW751" s="85">
        <f t="shared" si="825"/>
        <v>500</v>
      </c>
      <c r="FX751" s="85">
        <f t="shared" si="826"/>
        <v>500</v>
      </c>
      <c r="FY751" s="85">
        <f t="shared" si="827"/>
        <v>500</v>
      </c>
      <c r="FZ751" s="85">
        <f t="shared" si="828"/>
        <v>500</v>
      </c>
      <c r="GA751" s="85">
        <f t="shared" si="829"/>
        <v>500</v>
      </c>
      <c r="GB751" s="85">
        <f t="shared" si="830"/>
        <v>500</v>
      </c>
      <c r="GC751" s="85">
        <f t="shared" si="831"/>
        <v>500</v>
      </c>
      <c r="GD751" s="85">
        <f t="shared" si="832"/>
        <v>500</v>
      </c>
      <c r="GE751" s="85">
        <f t="shared" si="833"/>
        <v>500</v>
      </c>
      <c r="GF751" s="85">
        <f t="shared" si="834"/>
        <v>500</v>
      </c>
      <c r="GG751" s="85">
        <f t="shared" si="835"/>
        <v>500</v>
      </c>
      <c r="GH751" s="101">
        <f t="shared" si="802"/>
        <v>0</v>
      </c>
      <c r="GI751" s="102">
        <f t="shared" si="803"/>
        <v>0</v>
      </c>
      <c r="GJ751" s="102">
        <f t="shared" si="804"/>
        <v>0</v>
      </c>
      <c r="GK751" s="79">
        <f>ROW()</f>
        <v>751</v>
      </c>
    </row>
    <row r="752" spans="1:193" s="12" customFormat="1" ht="50.1" customHeight="1">
      <c r="A752" s="17">
        <f>ROW()</f>
        <v>752</v>
      </c>
      <c r="B752" s="32">
        <f t="shared" si="836"/>
        <v>746</v>
      </c>
      <c r="C752" s="33">
        <f t="shared" si="837"/>
        <v>0</v>
      </c>
      <c r="D752" s="31"/>
      <c r="E752" s="390">
        <f t="shared" si="805"/>
        <v>500</v>
      </c>
      <c r="F752" s="107">
        <f t="shared" si="771"/>
        <v>0</v>
      </c>
      <c r="G752" s="3">
        <v>0</v>
      </c>
      <c r="H752" s="4">
        <v>0</v>
      </c>
      <c r="I752" s="63"/>
      <c r="J752" s="15"/>
      <c r="K752" s="13"/>
      <c r="L752" s="98">
        <f t="shared" si="772"/>
        <v>0</v>
      </c>
      <c r="M752" s="99">
        <f>M5</f>
        <v>0.94499999999999995</v>
      </c>
      <c r="N752" s="100"/>
      <c r="O752" s="110"/>
      <c r="P752" s="95">
        <f t="shared" si="773"/>
        <v>0</v>
      </c>
      <c r="Q752" s="15"/>
      <c r="R752" s="24">
        <f t="shared" si="806"/>
        <v>0</v>
      </c>
      <c r="S752" s="25">
        <v>0</v>
      </c>
      <c r="T752" s="63"/>
      <c r="U752" s="15"/>
      <c r="V752" s="13"/>
      <c r="W752" s="98">
        <f t="shared" si="774"/>
        <v>0</v>
      </c>
      <c r="X752" s="99">
        <f>X5</f>
        <v>0.97</v>
      </c>
      <c r="Y752" s="100"/>
      <c r="Z752" s="110"/>
      <c r="AA752" s="95">
        <f t="shared" si="775"/>
        <v>0</v>
      </c>
      <c r="AB752" s="15"/>
      <c r="AC752" s="24">
        <f t="shared" si="807"/>
        <v>0</v>
      </c>
      <c r="AD752" s="5">
        <v>0</v>
      </c>
      <c r="AE752" s="63"/>
      <c r="AF752" s="15"/>
      <c r="AG752" s="13"/>
      <c r="AH752" s="98">
        <f t="shared" si="776"/>
        <v>0</v>
      </c>
      <c r="AI752" s="99">
        <f>AI5</f>
        <v>0.95499999999999996</v>
      </c>
      <c r="AJ752" s="100"/>
      <c r="AK752" s="110"/>
      <c r="AL752" s="95">
        <f t="shared" si="777"/>
        <v>0</v>
      </c>
      <c r="AM752" s="15"/>
      <c r="AN752" s="24">
        <f t="shared" si="808"/>
        <v>0</v>
      </c>
      <c r="AO752" s="5">
        <v>0</v>
      </c>
      <c r="AP752" s="63"/>
      <c r="AQ752" s="15"/>
      <c r="AR752" s="13"/>
      <c r="AS752" s="98">
        <f t="shared" si="778"/>
        <v>0</v>
      </c>
      <c r="AT752" s="99">
        <f>AT5</f>
        <v>0.96</v>
      </c>
      <c r="AU752" s="100"/>
      <c r="AV752" s="110"/>
      <c r="AW752" s="95">
        <f t="shared" si="779"/>
        <v>0</v>
      </c>
      <c r="AX752" s="15"/>
      <c r="AY752" s="24">
        <f t="shared" si="809"/>
        <v>0</v>
      </c>
      <c r="AZ752" s="5">
        <v>0</v>
      </c>
      <c r="BA752" s="63"/>
      <c r="BB752" s="15"/>
      <c r="BC752" s="13"/>
      <c r="BD752" s="98">
        <f t="shared" si="780"/>
        <v>0</v>
      </c>
      <c r="BE752" s="99">
        <f>BE5</f>
        <v>0.98</v>
      </c>
      <c r="BF752" s="100"/>
      <c r="BG752" s="110"/>
      <c r="BH752" s="95">
        <f t="shared" si="781"/>
        <v>0</v>
      </c>
      <c r="BI752" s="15"/>
      <c r="BJ752" s="24">
        <f t="shared" si="810"/>
        <v>0</v>
      </c>
      <c r="BK752" s="5">
        <v>0</v>
      </c>
      <c r="BL752" s="63"/>
      <c r="BM752" s="15"/>
      <c r="BN752" s="13"/>
      <c r="BO752" s="98">
        <f t="shared" si="782"/>
        <v>0</v>
      </c>
      <c r="BP752" s="99">
        <f>BP5</f>
        <v>0.94499999999999995</v>
      </c>
      <c r="BQ752" s="100"/>
      <c r="BR752" s="110"/>
      <c r="BS752" s="95">
        <f t="shared" si="783"/>
        <v>0</v>
      </c>
      <c r="BT752" s="15"/>
      <c r="BU752" s="24">
        <f t="shared" si="811"/>
        <v>0</v>
      </c>
      <c r="BV752" s="5">
        <v>0</v>
      </c>
      <c r="BW752" s="63"/>
      <c r="BX752" s="15"/>
      <c r="BY752" s="13"/>
      <c r="BZ752" s="98">
        <f t="shared" si="784"/>
        <v>0</v>
      </c>
      <c r="CA752" s="99">
        <f>CA5</f>
        <v>1</v>
      </c>
      <c r="CB752" s="100"/>
      <c r="CC752" s="110"/>
      <c r="CD752" s="95">
        <f t="shared" si="785"/>
        <v>0</v>
      </c>
      <c r="CE752" s="15"/>
      <c r="CF752" s="24">
        <f t="shared" si="812"/>
        <v>0</v>
      </c>
      <c r="CG752" s="5">
        <v>0</v>
      </c>
      <c r="CH752" s="63"/>
      <c r="CI752" s="15"/>
      <c r="CJ752" s="13"/>
      <c r="CK752" s="98">
        <f t="shared" si="786"/>
        <v>0</v>
      </c>
      <c r="CL752" s="99">
        <f>CL5</f>
        <v>1</v>
      </c>
      <c r="CM752" s="100"/>
      <c r="CN752" s="110"/>
      <c r="CO752" s="95">
        <f t="shared" si="787"/>
        <v>0</v>
      </c>
      <c r="CP752" s="15"/>
      <c r="CQ752" s="24">
        <f t="shared" si="813"/>
        <v>0</v>
      </c>
      <c r="CR752" s="5">
        <v>0</v>
      </c>
      <c r="CS752" s="63"/>
      <c r="CT752" s="15"/>
      <c r="CU752" s="13"/>
      <c r="CV752" s="98">
        <f t="shared" si="788"/>
        <v>0</v>
      </c>
      <c r="CW752" s="99">
        <f>CW5</f>
        <v>1</v>
      </c>
      <c r="CX752" s="100"/>
      <c r="CY752" s="110"/>
      <c r="CZ752" s="95">
        <f t="shared" si="789"/>
        <v>0</v>
      </c>
      <c r="DA752" s="15"/>
      <c r="DB752" s="24">
        <f t="shared" si="814"/>
        <v>0</v>
      </c>
      <c r="DC752" s="5">
        <v>0</v>
      </c>
      <c r="DD752" s="63"/>
      <c r="DE752" s="15"/>
      <c r="DF752" s="13"/>
      <c r="DG752" s="98">
        <f t="shared" si="790"/>
        <v>0</v>
      </c>
      <c r="DH752" s="99">
        <f>DH5</f>
        <v>1</v>
      </c>
      <c r="DI752" s="100"/>
      <c r="DJ752" s="110"/>
      <c r="DK752" s="95">
        <f t="shared" si="791"/>
        <v>0</v>
      </c>
      <c r="DL752" s="15"/>
      <c r="DM752" s="24">
        <f t="shared" si="815"/>
        <v>0</v>
      </c>
      <c r="DN752" s="5">
        <v>0</v>
      </c>
      <c r="DO752" s="63"/>
      <c r="DP752" s="15"/>
      <c r="DQ752" s="13"/>
      <c r="DR752" s="98">
        <f t="shared" si="792"/>
        <v>0</v>
      </c>
      <c r="DS752" s="99">
        <f>DS5</f>
        <v>1</v>
      </c>
      <c r="DT752" s="100"/>
      <c r="DU752" s="110"/>
      <c r="DV752" s="95">
        <f t="shared" si="793"/>
        <v>0</v>
      </c>
      <c r="DW752" s="15"/>
      <c r="DX752" s="24">
        <f t="shared" si="816"/>
        <v>0</v>
      </c>
      <c r="DY752" s="5">
        <v>0</v>
      </c>
      <c r="DZ752" s="63"/>
      <c r="EA752" s="15"/>
      <c r="EB752" s="13"/>
      <c r="EC752" s="98">
        <f t="shared" si="794"/>
        <v>0</v>
      </c>
      <c r="ED752" s="99">
        <f>ED5</f>
        <v>1</v>
      </c>
      <c r="EE752" s="100"/>
      <c r="EF752" s="110"/>
      <c r="EG752" s="95">
        <f t="shared" si="795"/>
        <v>0</v>
      </c>
      <c r="EH752" s="15"/>
      <c r="EI752" s="24">
        <f t="shared" si="817"/>
        <v>0</v>
      </c>
      <c r="EJ752" s="5">
        <v>0</v>
      </c>
      <c r="EK752" s="63"/>
      <c r="EL752" s="15"/>
      <c r="EM752" s="13"/>
      <c r="EN752" s="98">
        <f t="shared" si="796"/>
        <v>0</v>
      </c>
      <c r="EO752" s="99">
        <f>EO5</f>
        <v>1</v>
      </c>
      <c r="EP752" s="100"/>
      <c r="EQ752" s="110"/>
      <c r="ER752" s="95">
        <f t="shared" si="797"/>
        <v>0</v>
      </c>
      <c r="ES752" s="15"/>
      <c r="ET752" s="24">
        <f t="shared" si="818"/>
        <v>0</v>
      </c>
      <c r="EU752" s="5">
        <v>0</v>
      </c>
      <c r="EV752" s="63"/>
      <c r="EW752" s="15"/>
      <c r="EX752" s="13"/>
      <c r="EY752" s="98">
        <f t="shared" si="798"/>
        <v>0</v>
      </c>
      <c r="EZ752" s="99">
        <f>EZ5</f>
        <v>1</v>
      </c>
      <c r="FA752" s="100"/>
      <c r="FB752" s="110"/>
      <c r="FC752" s="95">
        <f t="shared" si="799"/>
        <v>0</v>
      </c>
      <c r="FD752" s="15"/>
      <c r="FE752" s="24">
        <f t="shared" si="819"/>
        <v>0</v>
      </c>
      <c r="FF752" s="5">
        <v>0</v>
      </c>
      <c r="FG752" s="63"/>
      <c r="FH752" s="15"/>
      <c r="FI752" s="13"/>
      <c r="FJ752" s="98">
        <f t="shared" si="800"/>
        <v>0</v>
      </c>
      <c r="FK752" s="99">
        <f>FK5</f>
        <v>1</v>
      </c>
      <c r="FL752" s="100"/>
      <c r="FM752" s="110"/>
      <c r="FN752" s="95">
        <f t="shared" si="801"/>
        <v>0</v>
      </c>
      <c r="FO752" s="15"/>
      <c r="FP752" s="24">
        <f t="shared" si="820"/>
        <v>0</v>
      </c>
      <c r="FQ752" s="5">
        <v>0</v>
      </c>
      <c r="FR752" s="8">
        <v>0</v>
      </c>
      <c r="FS752" s="84">
        <f t="shared" si="821"/>
        <v>500</v>
      </c>
      <c r="FT752" s="85">
        <f t="shared" si="822"/>
        <v>500</v>
      </c>
      <c r="FU752" s="85">
        <f t="shared" si="823"/>
        <v>500</v>
      </c>
      <c r="FV752" s="85">
        <f t="shared" si="824"/>
        <v>500</v>
      </c>
      <c r="FW752" s="85">
        <f t="shared" si="825"/>
        <v>500</v>
      </c>
      <c r="FX752" s="85">
        <f t="shared" si="826"/>
        <v>500</v>
      </c>
      <c r="FY752" s="85">
        <f t="shared" si="827"/>
        <v>500</v>
      </c>
      <c r="FZ752" s="85">
        <f t="shared" si="828"/>
        <v>500</v>
      </c>
      <c r="GA752" s="85">
        <f t="shared" si="829"/>
        <v>500</v>
      </c>
      <c r="GB752" s="85">
        <f t="shared" si="830"/>
        <v>500</v>
      </c>
      <c r="GC752" s="85">
        <f t="shared" si="831"/>
        <v>500</v>
      </c>
      <c r="GD752" s="85">
        <f t="shared" si="832"/>
        <v>500</v>
      </c>
      <c r="GE752" s="85">
        <f t="shared" si="833"/>
        <v>500</v>
      </c>
      <c r="GF752" s="85">
        <f t="shared" si="834"/>
        <v>500</v>
      </c>
      <c r="GG752" s="85">
        <f t="shared" si="835"/>
        <v>500</v>
      </c>
      <c r="GH752" s="101">
        <f t="shared" si="802"/>
        <v>0</v>
      </c>
      <c r="GI752" s="102">
        <f t="shared" si="803"/>
        <v>0</v>
      </c>
      <c r="GJ752" s="102">
        <f t="shared" si="804"/>
        <v>0</v>
      </c>
      <c r="GK752" s="79">
        <f>ROW()</f>
        <v>752</v>
      </c>
    </row>
    <row r="753" spans="1:193" s="12" customFormat="1" ht="50.1" customHeight="1">
      <c r="A753" s="17">
        <f>ROW()</f>
        <v>753</v>
      </c>
      <c r="B753" s="32">
        <f t="shared" si="836"/>
        <v>747</v>
      </c>
      <c r="C753" s="33">
        <f t="shared" si="837"/>
        <v>0</v>
      </c>
      <c r="D753" s="31"/>
      <c r="E753" s="390">
        <f t="shared" si="805"/>
        <v>500</v>
      </c>
      <c r="F753" s="107">
        <f t="shared" si="771"/>
        <v>0</v>
      </c>
      <c r="G753" s="3">
        <v>0</v>
      </c>
      <c r="H753" s="4">
        <v>0</v>
      </c>
      <c r="I753" s="63"/>
      <c r="J753" s="15"/>
      <c r="K753" s="13"/>
      <c r="L753" s="98">
        <f t="shared" si="772"/>
        <v>0</v>
      </c>
      <c r="M753" s="99">
        <f>M5</f>
        <v>0.94499999999999995</v>
      </c>
      <c r="N753" s="100"/>
      <c r="O753" s="110"/>
      <c r="P753" s="95">
        <f t="shared" si="773"/>
        <v>0</v>
      </c>
      <c r="Q753" s="15"/>
      <c r="R753" s="24">
        <f t="shared" si="806"/>
        <v>0</v>
      </c>
      <c r="S753" s="25">
        <v>0</v>
      </c>
      <c r="T753" s="63"/>
      <c r="U753" s="15"/>
      <c r="V753" s="13"/>
      <c r="W753" s="98">
        <f t="shared" si="774"/>
        <v>0</v>
      </c>
      <c r="X753" s="99">
        <f>X5</f>
        <v>0.97</v>
      </c>
      <c r="Y753" s="100"/>
      <c r="Z753" s="110"/>
      <c r="AA753" s="95">
        <f t="shared" si="775"/>
        <v>0</v>
      </c>
      <c r="AB753" s="15"/>
      <c r="AC753" s="24">
        <f t="shared" si="807"/>
        <v>0</v>
      </c>
      <c r="AD753" s="5">
        <v>0</v>
      </c>
      <c r="AE753" s="63"/>
      <c r="AF753" s="15"/>
      <c r="AG753" s="13"/>
      <c r="AH753" s="98">
        <f t="shared" si="776"/>
        <v>0</v>
      </c>
      <c r="AI753" s="99">
        <f>AI5</f>
        <v>0.95499999999999996</v>
      </c>
      <c r="AJ753" s="100"/>
      <c r="AK753" s="110"/>
      <c r="AL753" s="95">
        <f t="shared" si="777"/>
        <v>0</v>
      </c>
      <c r="AM753" s="15"/>
      <c r="AN753" s="24">
        <f t="shared" si="808"/>
        <v>0</v>
      </c>
      <c r="AO753" s="5">
        <v>0</v>
      </c>
      <c r="AP753" s="63"/>
      <c r="AQ753" s="15"/>
      <c r="AR753" s="13"/>
      <c r="AS753" s="98">
        <f t="shared" si="778"/>
        <v>0</v>
      </c>
      <c r="AT753" s="99">
        <f>AT5</f>
        <v>0.96</v>
      </c>
      <c r="AU753" s="100"/>
      <c r="AV753" s="110"/>
      <c r="AW753" s="95">
        <f t="shared" si="779"/>
        <v>0</v>
      </c>
      <c r="AX753" s="15"/>
      <c r="AY753" s="24">
        <f t="shared" si="809"/>
        <v>0</v>
      </c>
      <c r="AZ753" s="5">
        <v>0</v>
      </c>
      <c r="BA753" s="63"/>
      <c r="BB753" s="15"/>
      <c r="BC753" s="13"/>
      <c r="BD753" s="98">
        <f t="shared" si="780"/>
        <v>0</v>
      </c>
      <c r="BE753" s="99">
        <f>BE5</f>
        <v>0.98</v>
      </c>
      <c r="BF753" s="100"/>
      <c r="BG753" s="110"/>
      <c r="BH753" s="95">
        <f t="shared" si="781"/>
        <v>0</v>
      </c>
      <c r="BI753" s="15"/>
      <c r="BJ753" s="24">
        <f t="shared" si="810"/>
        <v>0</v>
      </c>
      <c r="BK753" s="5">
        <v>0</v>
      </c>
      <c r="BL753" s="63"/>
      <c r="BM753" s="15"/>
      <c r="BN753" s="13"/>
      <c r="BO753" s="98">
        <f t="shared" si="782"/>
        <v>0</v>
      </c>
      <c r="BP753" s="99">
        <f>BP5</f>
        <v>0.94499999999999995</v>
      </c>
      <c r="BQ753" s="100"/>
      <c r="BR753" s="110"/>
      <c r="BS753" s="95">
        <f t="shared" si="783"/>
        <v>0</v>
      </c>
      <c r="BT753" s="15"/>
      <c r="BU753" s="24">
        <f t="shared" si="811"/>
        <v>0</v>
      </c>
      <c r="BV753" s="5">
        <v>0</v>
      </c>
      <c r="BW753" s="63"/>
      <c r="BX753" s="15"/>
      <c r="BY753" s="13"/>
      <c r="BZ753" s="98">
        <f t="shared" si="784"/>
        <v>0</v>
      </c>
      <c r="CA753" s="99">
        <f>CA5</f>
        <v>1</v>
      </c>
      <c r="CB753" s="100"/>
      <c r="CC753" s="110"/>
      <c r="CD753" s="95">
        <f t="shared" si="785"/>
        <v>0</v>
      </c>
      <c r="CE753" s="15"/>
      <c r="CF753" s="24">
        <f t="shared" si="812"/>
        <v>0</v>
      </c>
      <c r="CG753" s="5">
        <v>0</v>
      </c>
      <c r="CH753" s="63"/>
      <c r="CI753" s="15"/>
      <c r="CJ753" s="13"/>
      <c r="CK753" s="98">
        <f t="shared" si="786"/>
        <v>0</v>
      </c>
      <c r="CL753" s="99">
        <f>CL5</f>
        <v>1</v>
      </c>
      <c r="CM753" s="100"/>
      <c r="CN753" s="110"/>
      <c r="CO753" s="95">
        <f t="shared" si="787"/>
        <v>0</v>
      </c>
      <c r="CP753" s="15"/>
      <c r="CQ753" s="24">
        <f t="shared" si="813"/>
        <v>0</v>
      </c>
      <c r="CR753" s="5">
        <v>0</v>
      </c>
      <c r="CS753" s="63"/>
      <c r="CT753" s="15"/>
      <c r="CU753" s="13"/>
      <c r="CV753" s="98">
        <f t="shared" si="788"/>
        <v>0</v>
      </c>
      <c r="CW753" s="99">
        <f>CW5</f>
        <v>1</v>
      </c>
      <c r="CX753" s="100"/>
      <c r="CY753" s="110"/>
      <c r="CZ753" s="95">
        <f t="shared" si="789"/>
        <v>0</v>
      </c>
      <c r="DA753" s="15"/>
      <c r="DB753" s="24">
        <f t="shared" si="814"/>
        <v>0</v>
      </c>
      <c r="DC753" s="5">
        <v>0</v>
      </c>
      <c r="DD753" s="63"/>
      <c r="DE753" s="15"/>
      <c r="DF753" s="13"/>
      <c r="DG753" s="98">
        <f t="shared" si="790"/>
        <v>0</v>
      </c>
      <c r="DH753" s="99">
        <f>DH5</f>
        <v>1</v>
      </c>
      <c r="DI753" s="100"/>
      <c r="DJ753" s="110"/>
      <c r="DK753" s="95">
        <f t="shared" si="791"/>
        <v>0</v>
      </c>
      <c r="DL753" s="15"/>
      <c r="DM753" s="24">
        <f t="shared" si="815"/>
        <v>0</v>
      </c>
      <c r="DN753" s="5">
        <v>0</v>
      </c>
      <c r="DO753" s="63"/>
      <c r="DP753" s="15"/>
      <c r="DQ753" s="13"/>
      <c r="DR753" s="98">
        <f t="shared" si="792"/>
        <v>0</v>
      </c>
      <c r="DS753" s="99">
        <f>DS5</f>
        <v>1</v>
      </c>
      <c r="DT753" s="100"/>
      <c r="DU753" s="110"/>
      <c r="DV753" s="95">
        <f t="shared" si="793"/>
        <v>0</v>
      </c>
      <c r="DW753" s="15"/>
      <c r="DX753" s="24">
        <f t="shared" si="816"/>
        <v>0</v>
      </c>
      <c r="DY753" s="5">
        <v>0</v>
      </c>
      <c r="DZ753" s="63"/>
      <c r="EA753" s="15"/>
      <c r="EB753" s="13"/>
      <c r="EC753" s="98">
        <f t="shared" si="794"/>
        <v>0</v>
      </c>
      <c r="ED753" s="99">
        <f>ED5</f>
        <v>1</v>
      </c>
      <c r="EE753" s="100"/>
      <c r="EF753" s="110"/>
      <c r="EG753" s="95">
        <f t="shared" si="795"/>
        <v>0</v>
      </c>
      <c r="EH753" s="15"/>
      <c r="EI753" s="24">
        <f t="shared" si="817"/>
        <v>0</v>
      </c>
      <c r="EJ753" s="5">
        <v>0</v>
      </c>
      <c r="EK753" s="63"/>
      <c r="EL753" s="15"/>
      <c r="EM753" s="13"/>
      <c r="EN753" s="98">
        <f t="shared" si="796"/>
        <v>0</v>
      </c>
      <c r="EO753" s="99">
        <f>EO5</f>
        <v>1</v>
      </c>
      <c r="EP753" s="100"/>
      <c r="EQ753" s="110"/>
      <c r="ER753" s="95">
        <f t="shared" si="797"/>
        <v>0</v>
      </c>
      <c r="ES753" s="15"/>
      <c r="ET753" s="24">
        <f t="shared" si="818"/>
        <v>0</v>
      </c>
      <c r="EU753" s="5">
        <v>0</v>
      </c>
      <c r="EV753" s="63"/>
      <c r="EW753" s="15"/>
      <c r="EX753" s="13"/>
      <c r="EY753" s="98">
        <f t="shared" si="798"/>
        <v>0</v>
      </c>
      <c r="EZ753" s="99">
        <f>EZ5</f>
        <v>1</v>
      </c>
      <c r="FA753" s="100"/>
      <c r="FB753" s="110"/>
      <c r="FC753" s="95">
        <f t="shared" si="799"/>
        <v>0</v>
      </c>
      <c r="FD753" s="15"/>
      <c r="FE753" s="24">
        <f t="shared" si="819"/>
        <v>0</v>
      </c>
      <c r="FF753" s="5">
        <v>0</v>
      </c>
      <c r="FG753" s="63"/>
      <c r="FH753" s="15"/>
      <c r="FI753" s="13"/>
      <c r="FJ753" s="98">
        <f t="shared" si="800"/>
        <v>0</v>
      </c>
      <c r="FK753" s="99">
        <f>FK5</f>
        <v>1</v>
      </c>
      <c r="FL753" s="100"/>
      <c r="FM753" s="110"/>
      <c r="FN753" s="95">
        <f t="shared" si="801"/>
        <v>0</v>
      </c>
      <c r="FO753" s="15"/>
      <c r="FP753" s="24">
        <f t="shared" si="820"/>
        <v>0</v>
      </c>
      <c r="FQ753" s="5">
        <v>0</v>
      </c>
      <c r="FR753" s="8">
        <v>0</v>
      </c>
      <c r="FS753" s="84">
        <f t="shared" si="821"/>
        <v>500</v>
      </c>
      <c r="FT753" s="85">
        <f t="shared" si="822"/>
        <v>500</v>
      </c>
      <c r="FU753" s="85">
        <f t="shared" si="823"/>
        <v>500</v>
      </c>
      <c r="FV753" s="85">
        <f t="shared" si="824"/>
        <v>500</v>
      </c>
      <c r="FW753" s="85">
        <f t="shared" si="825"/>
        <v>500</v>
      </c>
      <c r="FX753" s="85">
        <f t="shared" si="826"/>
        <v>500</v>
      </c>
      <c r="FY753" s="85">
        <f t="shared" si="827"/>
        <v>500</v>
      </c>
      <c r="FZ753" s="85">
        <f t="shared" si="828"/>
        <v>500</v>
      </c>
      <c r="GA753" s="85">
        <f t="shared" si="829"/>
        <v>500</v>
      </c>
      <c r="GB753" s="85">
        <f t="shared" si="830"/>
        <v>500</v>
      </c>
      <c r="GC753" s="85">
        <f t="shared" si="831"/>
        <v>500</v>
      </c>
      <c r="GD753" s="85">
        <f t="shared" si="832"/>
        <v>500</v>
      </c>
      <c r="GE753" s="85">
        <f t="shared" si="833"/>
        <v>500</v>
      </c>
      <c r="GF753" s="85">
        <f t="shared" si="834"/>
        <v>500</v>
      </c>
      <c r="GG753" s="85">
        <f t="shared" si="835"/>
        <v>500</v>
      </c>
      <c r="GH753" s="101">
        <f t="shared" si="802"/>
        <v>0</v>
      </c>
      <c r="GI753" s="102">
        <f t="shared" si="803"/>
        <v>0</v>
      </c>
      <c r="GJ753" s="102">
        <f t="shared" si="804"/>
        <v>0</v>
      </c>
      <c r="GK753" s="79">
        <f>ROW()</f>
        <v>753</v>
      </c>
    </row>
    <row r="754" spans="1:193" s="12" customFormat="1" ht="50.1" customHeight="1">
      <c r="A754" s="17">
        <f>ROW()</f>
        <v>754</v>
      </c>
      <c r="B754" s="32">
        <f t="shared" si="836"/>
        <v>748</v>
      </c>
      <c r="C754" s="33">
        <f t="shared" si="837"/>
        <v>0</v>
      </c>
      <c r="D754" s="31"/>
      <c r="E754" s="390">
        <f t="shared" si="805"/>
        <v>500</v>
      </c>
      <c r="F754" s="107">
        <f t="shared" si="771"/>
        <v>0</v>
      </c>
      <c r="G754" s="3">
        <v>0</v>
      </c>
      <c r="H754" s="4">
        <v>0</v>
      </c>
      <c r="I754" s="63"/>
      <c r="J754" s="15"/>
      <c r="K754" s="13"/>
      <c r="L754" s="98">
        <f t="shared" si="772"/>
        <v>0</v>
      </c>
      <c r="M754" s="99">
        <f>M5</f>
        <v>0.94499999999999995</v>
      </c>
      <c r="N754" s="100"/>
      <c r="O754" s="110"/>
      <c r="P754" s="95">
        <f t="shared" si="773"/>
        <v>0</v>
      </c>
      <c r="Q754" s="15"/>
      <c r="R754" s="24">
        <f t="shared" si="806"/>
        <v>0</v>
      </c>
      <c r="S754" s="25">
        <v>0</v>
      </c>
      <c r="T754" s="63"/>
      <c r="U754" s="15"/>
      <c r="V754" s="13"/>
      <c r="W754" s="98">
        <f t="shared" si="774"/>
        <v>0</v>
      </c>
      <c r="X754" s="99">
        <f>X5</f>
        <v>0.97</v>
      </c>
      <c r="Y754" s="100"/>
      <c r="Z754" s="110"/>
      <c r="AA754" s="95">
        <f t="shared" si="775"/>
        <v>0</v>
      </c>
      <c r="AB754" s="15"/>
      <c r="AC754" s="24">
        <f t="shared" si="807"/>
        <v>0</v>
      </c>
      <c r="AD754" s="5">
        <v>0</v>
      </c>
      <c r="AE754" s="63"/>
      <c r="AF754" s="15"/>
      <c r="AG754" s="13"/>
      <c r="AH754" s="98">
        <f t="shared" si="776"/>
        <v>0</v>
      </c>
      <c r="AI754" s="99">
        <f>AI5</f>
        <v>0.95499999999999996</v>
      </c>
      <c r="AJ754" s="100"/>
      <c r="AK754" s="110"/>
      <c r="AL754" s="95">
        <f t="shared" si="777"/>
        <v>0</v>
      </c>
      <c r="AM754" s="15"/>
      <c r="AN754" s="24">
        <f t="shared" si="808"/>
        <v>0</v>
      </c>
      <c r="AO754" s="5">
        <v>0</v>
      </c>
      <c r="AP754" s="63"/>
      <c r="AQ754" s="15"/>
      <c r="AR754" s="13"/>
      <c r="AS754" s="98">
        <f t="shared" si="778"/>
        <v>0</v>
      </c>
      <c r="AT754" s="99">
        <f>AT5</f>
        <v>0.96</v>
      </c>
      <c r="AU754" s="100"/>
      <c r="AV754" s="110"/>
      <c r="AW754" s="95">
        <f t="shared" si="779"/>
        <v>0</v>
      </c>
      <c r="AX754" s="15"/>
      <c r="AY754" s="24">
        <f t="shared" si="809"/>
        <v>0</v>
      </c>
      <c r="AZ754" s="5">
        <v>0</v>
      </c>
      <c r="BA754" s="63"/>
      <c r="BB754" s="15"/>
      <c r="BC754" s="13"/>
      <c r="BD754" s="98">
        <f t="shared" si="780"/>
        <v>0</v>
      </c>
      <c r="BE754" s="99">
        <f>BE5</f>
        <v>0.98</v>
      </c>
      <c r="BF754" s="100"/>
      <c r="BG754" s="110"/>
      <c r="BH754" s="95">
        <f t="shared" si="781"/>
        <v>0</v>
      </c>
      <c r="BI754" s="15"/>
      <c r="BJ754" s="24">
        <f t="shared" si="810"/>
        <v>0</v>
      </c>
      <c r="BK754" s="5">
        <v>0</v>
      </c>
      <c r="BL754" s="63"/>
      <c r="BM754" s="15"/>
      <c r="BN754" s="13"/>
      <c r="BO754" s="98">
        <f t="shared" si="782"/>
        <v>0</v>
      </c>
      <c r="BP754" s="99">
        <f>BP5</f>
        <v>0.94499999999999995</v>
      </c>
      <c r="BQ754" s="100"/>
      <c r="BR754" s="110"/>
      <c r="BS754" s="95">
        <f t="shared" si="783"/>
        <v>0</v>
      </c>
      <c r="BT754" s="15"/>
      <c r="BU754" s="24">
        <f t="shared" si="811"/>
        <v>0</v>
      </c>
      <c r="BV754" s="5">
        <v>0</v>
      </c>
      <c r="BW754" s="63"/>
      <c r="BX754" s="15"/>
      <c r="BY754" s="13"/>
      <c r="BZ754" s="98">
        <f t="shared" si="784"/>
        <v>0</v>
      </c>
      <c r="CA754" s="99">
        <f>CA5</f>
        <v>1</v>
      </c>
      <c r="CB754" s="100"/>
      <c r="CC754" s="110"/>
      <c r="CD754" s="95">
        <f t="shared" si="785"/>
        <v>0</v>
      </c>
      <c r="CE754" s="15"/>
      <c r="CF754" s="24">
        <f t="shared" si="812"/>
        <v>0</v>
      </c>
      <c r="CG754" s="5">
        <v>0</v>
      </c>
      <c r="CH754" s="63"/>
      <c r="CI754" s="15"/>
      <c r="CJ754" s="13"/>
      <c r="CK754" s="98">
        <f t="shared" si="786"/>
        <v>0</v>
      </c>
      <c r="CL754" s="99">
        <f>CL5</f>
        <v>1</v>
      </c>
      <c r="CM754" s="100"/>
      <c r="CN754" s="110"/>
      <c r="CO754" s="95">
        <f t="shared" si="787"/>
        <v>0</v>
      </c>
      <c r="CP754" s="15"/>
      <c r="CQ754" s="24">
        <f t="shared" si="813"/>
        <v>0</v>
      </c>
      <c r="CR754" s="5">
        <v>0</v>
      </c>
      <c r="CS754" s="63"/>
      <c r="CT754" s="15"/>
      <c r="CU754" s="13"/>
      <c r="CV754" s="98">
        <f t="shared" si="788"/>
        <v>0</v>
      </c>
      <c r="CW754" s="99">
        <f>CW5</f>
        <v>1</v>
      </c>
      <c r="CX754" s="100"/>
      <c r="CY754" s="110"/>
      <c r="CZ754" s="95">
        <f t="shared" si="789"/>
        <v>0</v>
      </c>
      <c r="DA754" s="15"/>
      <c r="DB754" s="24">
        <f t="shared" si="814"/>
        <v>0</v>
      </c>
      <c r="DC754" s="5">
        <v>0</v>
      </c>
      <c r="DD754" s="63"/>
      <c r="DE754" s="15"/>
      <c r="DF754" s="13"/>
      <c r="DG754" s="98">
        <f t="shared" si="790"/>
        <v>0</v>
      </c>
      <c r="DH754" s="99">
        <f>DH5</f>
        <v>1</v>
      </c>
      <c r="DI754" s="100"/>
      <c r="DJ754" s="110"/>
      <c r="DK754" s="95">
        <f t="shared" si="791"/>
        <v>0</v>
      </c>
      <c r="DL754" s="15"/>
      <c r="DM754" s="24">
        <f t="shared" si="815"/>
        <v>0</v>
      </c>
      <c r="DN754" s="5">
        <v>0</v>
      </c>
      <c r="DO754" s="63"/>
      <c r="DP754" s="15"/>
      <c r="DQ754" s="13"/>
      <c r="DR754" s="98">
        <f t="shared" si="792"/>
        <v>0</v>
      </c>
      <c r="DS754" s="99">
        <f>DS5</f>
        <v>1</v>
      </c>
      <c r="DT754" s="100"/>
      <c r="DU754" s="110"/>
      <c r="DV754" s="95">
        <f t="shared" si="793"/>
        <v>0</v>
      </c>
      <c r="DW754" s="15"/>
      <c r="DX754" s="24">
        <f t="shared" si="816"/>
        <v>0</v>
      </c>
      <c r="DY754" s="5">
        <v>0</v>
      </c>
      <c r="DZ754" s="63"/>
      <c r="EA754" s="15"/>
      <c r="EB754" s="13"/>
      <c r="EC754" s="98">
        <f t="shared" si="794"/>
        <v>0</v>
      </c>
      <c r="ED754" s="99">
        <f>ED5</f>
        <v>1</v>
      </c>
      <c r="EE754" s="100"/>
      <c r="EF754" s="110"/>
      <c r="EG754" s="95">
        <f t="shared" si="795"/>
        <v>0</v>
      </c>
      <c r="EH754" s="15"/>
      <c r="EI754" s="24">
        <f t="shared" si="817"/>
        <v>0</v>
      </c>
      <c r="EJ754" s="5">
        <v>0</v>
      </c>
      <c r="EK754" s="63"/>
      <c r="EL754" s="15"/>
      <c r="EM754" s="13"/>
      <c r="EN754" s="98">
        <f t="shared" si="796"/>
        <v>0</v>
      </c>
      <c r="EO754" s="99">
        <f>EO5</f>
        <v>1</v>
      </c>
      <c r="EP754" s="100"/>
      <c r="EQ754" s="110"/>
      <c r="ER754" s="95">
        <f t="shared" si="797"/>
        <v>0</v>
      </c>
      <c r="ES754" s="15"/>
      <c r="ET754" s="24">
        <f t="shared" si="818"/>
        <v>0</v>
      </c>
      <c r="EU754" s="5">
        <v>0</v>
      </c>
      <c r="EV754" s="63"/>
      <c r="EW754" s="15"/>
      <c r="EX754" s="13"/>
      <c r="EY754" s="98">
        <f t="shared" si="798"/>
        <v>0</v>
      </c>
      <c r="EZ754" s="99">
        <f>EZ5</f>
        <v>1</v>
      </c>
      <c r="FA754" s="100"/>
      <c r="FB754" s="110"/>
      <c r="FC754" s="95">
        <f t="shared" si="799"/>
        <v>0</v>
      </c>
      <c r="FD754" s="15"/>
      <c r="FE754" s="24">
        <f t="shared" si="819"/>
        <v>0</v>
      </c>
      <c r="FF754" s="5">
        <v>0</v>
      </c>
      <c r="FG754" s="63"/>
      <c r="FH754" s="15"/>
      <c r="FI754" s="13"/>
      <c r="FJ754" s="98">
        <f t="shared" si="800"/>
        <v>0</v>
      </c>
      <c r="FK754" s="99">
        <f>FK5</f>
        <v>1</v>
      </c>
      <c r="FL754" s="100"/>
      <c r="FM754" s="110"/>
      <c r="FN754" s="95">
        <f t="shared" si="801"/>
        <v>0</v>
      </c>
      <c r="FO754" s="15"/>
      <c r="FP754" s="24">
        <f t="shared" si="820"/>
        <v>0</v>
      </c>
      <c r="FQ754" s="5">
        <v>0</v>
      </c>
      <c r="FR754" s="8">
        <v>0</v>
      </c>
      <c r="FS754" s="84">
        <f t="shared" si="821"/>
        <v>500</v>
      </c>
      <c r="FT754" s="85">
        <f t="shared" si="822"/>
        <v>500</v>
      </c>
      <c r="FU754" s="85">
        <f t="shared" si="823"/>
        <v>500</v>
      </c>
      <c r="FV754" s="85">
        <f t="shared" si="824"/>
        <v>500</v>
      </c>
      <c r="FW754" s="85">
        <f t="shared" si="825"/>
        <v>500</v>
      </c>
      <c r="FX754" s="85">
        <f t="shared" si="826"/>
        <v>500</v>
      </c>
      <c r="FY754" s="85">
        <f t="shared" si="827"/>
        <v>500</v>
      </c>
      <c r="FZ754" s="85">
        <f t="shared" si="828"/>
        <v>500</v>
      </c>
      <c r="GA754" s="85">
        <f t="shared" si="829"/>
        <v>500</v>
      </c>
      <c r="GB754" s="85">
        <f t="shared" si="830"/>
        <v>500</v>
      </c>
      <c r="GC754" s="85">
        <f t="shared" si="831"/>
        <v>500</v>
      </c>
      <c r="GD754" s="85">
        <f t="shared" si="832"/>
        <v>500</v>
      </c>
      <c r="GE754" s="85">
        <f t="shared" si="833"/>
        <v>500</v>
      </c>
      <c r="GF754" s="85">
        <f t="shared" si="834"/>
        <v>500</v>
      </c>
      <c r="GG754" s="85">
        <f t="shared" si="835"/>
        <v>500</v>
      </c>
      <c r="GH754" s="101">
        <f t="shared" si="802"/>
        <v>0</v>
      </c>
      <c r="GI754" s="102">
        <f t="shared" si="803"/>
        <v>0</v>
      </c>
      <c r="GJ754" s="102">
        <f t="shared" si="804"/>
        <v>0</v>
      </c>
      <c r="GK754" s="79">
        <f>ROW()</f>
        <v>754</v>
      </c>
    </row>
    <row r="755" spans="1:193" s="12" customFormat="1" ht="50.1" customHeight="1">
      <c r="A755" s="17">
        <f>ROW()</f>
        <v>755</v>
      </c>
      <c r="B755" s="32">
        <f t="shared" si="836"/>
        <v>749</v>
      </c>
      <c r="C755" s="33">
        <f t="shared" si="837"/>
        <v>0</v>
      </c>
      <c r="D755" s="31"/>
      <c r="E755" s="390">
        <f t="shared" si="805"/>
        <v>500</v>
      </c>
      <c r="F755" s="107">
        <f t="shared" si="771"/>
        <v>0</v>
      </c>
      <c r="G755" s="3">
        <v>0</v>
      </c>
      <c r="H755" s="4">
        <v>0</v>
      </c>
      <c r="I755" s="63"/>
      <c r="J755" s="15"/>
      <c r="K755" s="13"/>
      <c r="L755" s="98">
        <f t="shared" si="772"/>
        <v>0</v>
      </c>
      <c r="M755" s="99">
        <f>M5</f>
        <v>0.94499999999999995</v>
      </c>
      <c r="N755" s="100"/>
      <c r="O755" s="110"/>
      <c r="P755" s="95">
        <f t="shared" si="773"/>
        <v>0</v>
      </c>
      <c r="Q755" s="15"/>
      <c r="R755" s="24">
        <f t="shared" si="806"/>
        <v>0</v>
      </c>
      <c r="S755" s="25">
        <v>0</v>
      </c>
      <c r="T755" s="63"/>
      <c r="U755" s="15"/>
      <c r="V755" s="13"/>
      <c r="W755" s="98">
        <f t="shared" si="774"/>
        <v>0</v>
      </c>
      <c r="X755" s="99">
        <f>X5</f>
        <v>0.97</v>
      </c>
      <c r="Y755" s="100"/>
      <c r="Z755" s="110"/>
      <c r="AA755" s="95">
        <f t="shared" si="775"/>
        <v>0</v>
      </c>
      <c r="AB755" s="15"/>
      <c r="AC755" s="24">
        <f t="shared" si="807"/>
        <v>0</v>
      </c>
      <c r="AD755" s="5">
        <v>0</v>
      </c>
      <c r="AE755" s="63"/>
      <c r="AF755" s="15"/>
      <c r="AG755" s="13"/>
      <c r="AH755" s="98">
        <f t="shared" si="776"/>
        <v>0</v>
      </c>
      <c r="AI755" s="99">
        <f>AI5</f>
        <v>0.95499999999999996</v>
      </c>
      <c r="AJ755" s="100"/>
      <c r="AK755" s="110"/>
      <c r="AL755" s="95">
        <f t="shared" si="777"/>
        <v>0</v>
      </c>
      <c r="AM755" s="15"/>
      <c r="AN755" s="24">
        <f t="shared" si="808"/>
        <v>0</v>
      </c>
      <c r="AO755" s="5">
        <v>0</v>
      </c>
      <c r="AP755" s="63"/>
      <c r="AQ755" s="15"/>
      <c r="AR755" s="13"/>
      <c r="AS755" s="98">
        <f t="shared" si="778"/>
        <v>0</v>
      </c>
      <c r="AT755" s="99">
        <f>AT5</f>
        <v>0.96</v>
      </c>
      <c r="AU755" s="100"/>
      <c r="AV755" s="110"/>
      <c r="AW755" s="95">
        <f t="shared" si="779"/>
        <v>0</v>
      </c>
      <c r="AX755" s="15"/>
      <c r="AY755" s="24">
        <f t="shared" si="809"/>
        <v>0</v>
      </c>
      <c r="AZ755" s="5">
        <v>0</v>
      </c>
      <c r="BA755" s="63"/>
      <c r="BB755" s="15"/>
      <c r="BC755" s="13"/>
      <c r="BD755" s="98">
        <f t="shared" si="780"/>
        <v>0</v>
      </c>
      <c r="BE755" s="99">
        <f>BE5</f>
        <v>0.98</v>
      </c>
      <c r="BF755" s="100"/>
      <c r="BG755" s="110"/>
      <c r="BH755" s="95">
        <f t="shared" si="781"/>
        <v>0</v>
      </c>
      <c r="BI755" s="15"/>
      <c r="BJ755" s="24">
        <f t="shared" si="810"/>
        <v>0</v>
      </c>
      <c r="BK755" s="5">
        <v>0</v>
      </c>
      <c r="BL755" s="63"/>
      <c r="BM755" s="15"/>
      <c r="BN755" s="13"/>
      <c r="BO755" s="98">
        <f t="shared" si="782"/>
        <v>0</v>
      </c>
      <c r="BP755" s="99">
        <f>BP5</f>
        <v>0.94499999999999995</v>
      </c>
      <c r="BQ755" s="100"/>
      <c r="BR755" s="110"/>
      <c r="BS755" s="95">
        <f t="shared" si="783"/>
        <v>0</v>
      </c>
      <c r="BT755" s="15"/>
      <c r="BU755" s="24">
        <f t="shared" si="811"/>
        <v>0</v>
      </c>
      <c r="BV755" s="5">
        <v>0</v>
      </c>
      <c r="BW755" s="63"/>
      <c r="BX755" s="15"/>
      <c r="BY755" s="13"/>
      <c r="BZ755" s="98">
        <f t="shared" si="784"/>
        <v>0</v>
      </c>
      <c r="CA755" s="99">
        <f>CA5</f>
        <v>1</v>
      </c>
      <c r="CB755" s="100"/>
      <c r="CC755" s="110"/>
      <c r="CD755" s="95">
        <f t="shared" si="785"/>
        <v>0</v>
      </c>
      <c r="CE755" s="15"/>
      <c r="CF755" s="24">
        <f t="shared" si="812"/>
        <v>0</v>
      </c>
      <c r="CG755" s="5">
        <v>0</v>
      </c>
      <c r="CH755" s="63"/>
      <c r="CI755" s="15"/>
      <c r="CJ755" s="13"/>
      <c r="CK755" s="98">
        <f t="shared" si="786"/>
        <v>0</v>
      </c>
      <c r="CL755" s="99">
        <f>CL5</f>
        <v>1</v>
      </c>
      <c r="CM755" s="100"/>
      <c r="CN755" s="110"/>
      <c r="CO755" s="95">
        <f t="shared" si="787"/>
        <v>0</v>
      </c>
      <c r="CP755" s="15"/>
      <c r="CQ755" s="24">
        <f t="shared" si="813"/>
        <v>0</v>
      </c>
      <c r="CR755" s="5">
        <v>0</v>
      </c>
      <c r="CS755" s="63"/>
      <c r="CT755" s="15"/>
      <c r="CU755" s="13"/>
      <c r="CV755" s="98">
        <f t="shared" si="788"/>
        <v>0</v>
      </c>
      <c r="CW755" s="99">
        <f>CW5</f>
        <v>1</v>
      </c>
      <c r="CX755" s="100"/>
      <c r="CY755" s="110"/>
      <c r="CZ755" s="95">
        <f t="shared" si="789"/>
        <v>0</v>
      </c>
      <c r="DA755" s="15"/>
      <c r="DB755" s="24">
        <f t="shared" si="814"/>
        <v>0</v>
      </c>
      <c r="DC755" s="5">
        <v>0</v>
      </c>
      <c r="DD755" s="63"/>
      <c r="DE755" s="15"/>
      <c r="DF755" s="13"/>
      <c r="DG755" s="98">
        <f t="shared" si="790"/>
        <v>0</v>
      </c>
      <c r="DH755" s="99">
        <f>DH5</f>
        <v>1</v>
      </c>
      <c r="DI755" s="100"/>
      <c r="DJ755" s="110"/>
      <c r="DK755" s="95">
        <f t="shared" si="791"/>
        <v>0</v>
      </c>
      <c r="DL755" s="15"/>
      <c r="DM755" s="24">
        <f t="shared" si="815"/>
        <v>0</v>
      </c>
      <c r="DN755" s="5">
        <v>0</v>
      </c>
      <c r="DO755" s="63"/>
      <c r="DP755" s="15"/>
      <c r="DQ755" s="13"/>
      <c r="DR755" s="98">
        <f t="shared" si="792"/>
        <v>0</v>
      </c>
      <c r="DS755" s="99">
        <f>DS5</f>
        <v>1</v>
      </c>
      <c r="DT755" s="100"/>
      <c r="DU755" s="110"/>
      <c r="DV755" s="95">
        <f t="shared" si="793"/>
        <v>0</v>
      </c>
      <c r="DW755" s="15"/>
      <c r="DX755" s="24">
        <f t="shared" si="816"/>
        <v>0</v>
      </c>
      <c r="DY755" s="5">
        <v>0</v>
      </c>
      <c r="DZ755" s="63"/>
      <c r="EA755" s="15"/>
      <c r="EB755" s="13"/>
      <c r="EC755" s="98">
        <f t="shared" si="794"/>
        <v>0</v>
      </c>
      <c r="ED755" s="99">
        <f>ED5</f>
        <v>1</v>
      </c>
      <c r="EE755" s="100"/>
      <c r="EF755" s="110"/>
      <c r="EG755" s="95">
        <f t="shared" si="795"/>
        <v>0</v>
      </c>
      <c r="EH755" s="15"/>
      <c r="EI755" s="24">
        <f t="shared" si="817"/>
        <v>0</v>
      </c>
      <c r="EJ755" s="5">
        <v>0</v>
      </c>
      <c r="EK755" s="63"/>
      <c r="EL755" s="15"/>
      <c r="EM755" s="13"/>
      <c r="EN755" s="98">
        <f t="shared" si="796"/>
        <v>0</v>
      </c>
      <c r="EO755" s="99">
        <f>EO5</f>
        <v>1</v>
      </c>
      <c r="EP755" s="100"/>
      <c r="EQ755" s="110"/>
      <c r="ER755" s="95">
        <f t="shared" si="797"/>
        <v>0</v>
      </c>
      <c r="ES755" s="15"/>
      <c r="ET755" s="24">
        <f t="shared" si="818"/>
        <v>0</v>
      </c>
      <c r="EU755" s="5">
        <v>0</v>
      </c>
      <c r="EV755" s="63"/>
      <c r="EW755" s="15"/>
      <c r="EX755" s="13"/>
      <c r="EY755" s="98">
        <f t="shared" si="798"/>
        <v>0</v>
      </c>
      <c r="EZ755" s="99">
        <f>EZ5</f>
        <v>1</v>
      </c>
      <c r="FA755" s="100"/>
      <c r="FB755" s="110"/>
      <c r="FC755" s="95">
        <f t="shared" si="799"/>
        <v>0</v>
      </c>
      <c r="FD755" s="15"/>
      <c r="FE755" s="24">
        <f t="shared" si="819"/>
        <v>0</v>
      </c>
      <c r="FF755" s="5">
        <v>0</v>
      </c>
      <c r="FG755" s="63"/>
      <c r="FH755" s="15"/>
      <c r="FI755" s="13"/>
      <c r="FJ755" s="98">
        <f t="shared" si="800"/>
        <v>0</v>
      </c>
      <c r="FK755" s="99">
        <f>FK5</f>
        <v>1</v>
      </c>
      <c r="FL755" s="100"/>
      <c r="FM755" s="110"/>
      <c r="FN755" s="95">
        <f t="shared" si="801"/>
        <v>0</v>
      </c>
      <c r="FO755" s="15"/>
      <c r="FP755" s="24">
        <f t="shared" si="820"/>
        <v>0</v>
      </c>
      <c r="FQ755" s="5">
        <v>0</v>
      </c>
      <c r="FR755" s="8">
        <v>0</v>
      </c>
      <c r="FS755" s="84">
        <f t="shared" si="821"/>
        <v>500</v>
      </c>
      <c r="FT755" s="85">
        <f t="shared" si="822"/>
        <v>500</v>
      </c>
      <c r="FU755" s="85">
        <f t="shared" si="823"/>
        <v>500</v>
      </c>
      <c r="FV755" s="85">
        <f t="shared" si="824"/>
        <v>500</v>
      </c>
      <c r="FW755" s="85">
        <f t="shared" si="825"/>
        <v>500</v>
      </c>
      <c r="FX755" s="85">
        <f t="shared" si="826"/>
        <v>500</v>
      </c>
      <c r="FY755" s="85">
        <f t="shared" si="827"/>
        <v>500</v>
      </c>
      <c r="FZ755" s="85">
        <f t="shared" si="828"/>
        <v>500</v>
      </c>
      <c r="GA755" s="85">
        <f t="shared" si="829"/>
        <v>500</v>
      </c>
      <c r="GB755" s="85">
        <f t="shared" si="830"/>
        <v>500</v>
      </c>
      <c r="GC755" s="85">
        <f t="shared" si="831"/>
        <v>500</v>
      </c>
      <c r="GD755" s="85">
        <f t="shared" si="832"/>
        <v>500</v>
      </c>
      <c r="GE755" s="85">
        <f t="shared" si="833"/>
        <v>500</v>
      </c>
      <c r="GF755" s="85">
        <f t="shared" si="834"/>
        <v>500</v>
      </c>
      <c r="GG755" s="85">
        <f t="shared" si="835"/>
        <v>500</v>
      </c>
      <c r="GH755" s="101">
        <f t="shared" si="802"/>
        <v>0</v>
      </c>
      <c r="GI755" s="102">
        <f t="shared" si="803"/>
        <v>0</v>
      </c>
      <c r="GJ755" s="102">
        <f t="shared" si="804"/>
        <v>0</v>
      </c>
      <c r="GK755" s="79">
        <f>ROW()</f>
        <v>755</v>
      </c>
    </row>
    <row r="756" spans="1:193" s="12" customFormat="1" ht="50.1" customHeight="1">
      <c r="A756" s="17">
        <f>ROW()</f>
        <v>756</v>
      </c>
      <c r="B756" s="32">
        <f t="shared" si="836"/>
        <v>750</v>
      </c>
      <c r="C756" s="33">
        <f t="shared" si="837"/>
        <v>0</v>
      </c>
      <c r="D756" s="31"/>
      <c r="E756" s="390">
        <f t="shared" si="805"/>
        <v>500</v>
      </c>
      <c r="F756" s="107">
        <f t="shared" si="771"/>
        <v>0</v>
      </c>
      <c r="G756" s="3">
        <v>0</v>
      </c>
      <c r="H756" s="4">
        <v>0</v>
      </c>
      <c r="I756" s="63"/>
      <c r="J756" s="15"/>
      <c r="K756" s="13"/>
      <c r="L756" s="98">
        <f t="shared" si="772"/>
        <v>0</v>
      </c>
      <c r="M756" s="99">
        <f>M5</f>
        <v>0.94499999999999995</v>
      </c>
      <c r="N756" s="100"/>
      <c r="O756" s="110"/>
      <c r="P756" s="95">
        <f t="shared" si="773"/>
        <v>0</v>
      </c>
      <c r="Q756" s="15"/>
      <c r="R756" s="24">
        <f t="shared" si="806"/>
        <v>0</v>
      </c>
      <c r="S756" s="25">
        <v>0</v>
      </c>
      <c r="T756" s="63"/>
      <c r="U756" s="15"/>
      <c r="V756" s="13"/>
      <c r="W756" s="98">
        <f t="shared" si="774"/>
        <v>0</v>
      </c>
      <c r="X756" s="99">
        <f>X5</f>
        <v>0.97</v>
      </c>
      <c r="Y756" s="100"/>
      <c r="Z756" s="110"/>
      <c r="AA756" s="95">
        <f t="shared" si="775"/>
        <v>0</v>
      </c>
      <c r="AB756" s="15"/>
      <c r="AC756" s="24">
        <f t="shared" si="807"/>
        <v>0</v>
      </c>
      <c r="AD756" s="5">
        <v>0</v>
      </c>
      <c r="AE756" s="63"/>
      <c r="AF756" s="15"/>
      <c r="AG756" s="13"/>
      <c r="AH756" s="98">
        <f t="shared" si="776"/>
        <v>0</v>
      </c>
      <c r="AI756" s="99">
        <f>AI5</f>
        <v>0.95499999999999996</v>
      </c>
      <c r="AJ756" s="100"/>
      <c r="AK756" s="110"/>
      <c r="AL756" s="95">
        <f t="shared" si="777"/>
        <v>0</v>
      </c>
      <c r="AM756" s="15"/>
      <c r="AN756" s="24">
        <f t="shared" si="808"/>
        <v>0</v>
      </c>
      <c r="AO756" s="5">
        <v>0</v>
      </c>
      <c r="AP756" s="63"/>
      <c r="AQ756" s="15"/>
      <c r="AR756" s="13"/>
      <c r="AS756" s="98">
        <f t="shared" si="778"/>
        <v>0</v>
      </c>
      <c r="AT756" s="99">
        <f>AT5</f>
        <v>0.96</v>
      </c>
      <c r="AU756" s="100"/>
      <c r="AV756" s="110"/>
      <c r="AW756" s="95">
        <f t="shared" si="779"/>
        <v>0</v>
      </c>
      <c r="AX756" s="15"/>
      <c r="AY756" s="24">
        <f t="shared" si="809"/>
        <v>0</v>
      </c>
      <c r="AZ756" s="5">
        <v>0</v>
      </c>
      <c r="BA756" s="63"/>
      <c r="BB756" s="15"/>
      <c r="BC756" s="13"/>
      <c r="BD756" s="98">
        <f t="shared" si="780"/>
        <v>0</v>
      </c>
      <c r="BE756" s="99">
        <f>BE5</f>
        <v>0.98</v>
      </c>
      <c r="BF756" s="100"/>
      <c r="BG756" s="110"/>
      <c r="BH756" s="95">
        <f t="shared" si="781"/>
        <v>0</v>
      </c>
      <c r="BI756" s="15"/>
      <c r="BJ756" s="24">
        <f t="shared" si="810"/>
        <v>0</v>
      </c>
      <c r="BK756" s="5">
        <v>0</v>
      </c>
      <c r="BL756" s="63"/>
      <c r="BM756" s="15"/>
      <c r="BN756" s="13"/>
      <c r="BO756" s="98">
        <f t="shared" si="782"/>
        <v>0</v>
      </c>
      <c r="BP756" s="99">
        <f>BP5</f>
        <v>0.94499999999999995</v>
      </c>
      <c r="BQ756" s="100"/>
      <c r="BR756" s="110"/>
      <c r="BS756" s="95">
        <f t="shared" si="783"/>
        <v>0</v>
      </c>
      <c r="BT756" s="15"/>
      <c r="BU756" s="24">
        <f t="shared" si="811"/>
        <v>0</v>
      </c>
      <c r="BV756" s="5">
        <v>0</v>
      </c>
      <c r="BW756" s="63"/>
      <c r="BX756" s="15"/>
      <c r="BY756" s="13"/>
      <c r="BZ756" s="98">
        <f t="shared" si="784"/>
        <v>0</v>
      </c>
      <c r="CA756" s="99">
        <f>CA5</f>
        <v>1</v>
      </c>
      <c r="CB756" s="100"/>
      <c r="CC756" s="110"/>
      <c r="CD756" s="95">
        <f t="shared" si="785"/>
        <v>0</v>
      </c>
      <c r="CE756" s="15"/>
      <c r="CF756" s="24">
        <f t="shared" si="812"/>
        <v>0</v>
      </c>
      <c r="CG756" s="5">
        <v>0</v>
      </c>
      <c r="CH756" s="63"/>
      <c r="CI756" s="15"/>
      <c r="CJ756" s="13"/>
      <c r="CK756" s="98">
        <f t="shared" si="786"/>
        <v>0</v>
      </c>
      <c r="CL756" s="99">
        <f>CL5</f>
        <v>1</v>
      </c>
      <c r="CM756" s="100"/>
      <c r="CN756" s="110"/>
      <c r="CO756" s="95">
        <f t="shared" si="787"/>
        <v>0</v>
      </c>
      <c r="CP756" s="15"/>
      <c r="CQ756" s="24">
        <f t="shared" si="813"/>
        <v>0</v>
      </c>
      <c r="CR756" s="5">
        <v>0</v>
      </c>
      <c r="CS756" s="63"/>
      <c r="CT756" s="15"/>
      <c r="CU756" s="13"/>
      <c r="CV756" s="98">
        <f t="shared" si="788"/>
        <v>0</v>
      </c>
      <c r="CW756" s="99">
        <f>CW5</f>
        <v>1</v>
      </c>
      <c r="CX756" s="100"/>
      <c r="CY756" s="110"/>
      <c r="CZ756" s="95">
        <f t="shared" si="789"/>
        <v>0</v>
      </c>
      <c r="DA756" s="15"/>
      <c r="DB756" s="24">
        <f t="shared" si="814"/>
        <v>0</v>
      </c>
      <c r="DC756" s="5">
        <v>0</v>
      </c>
      <c r="DD756" s="63"/>
      <c r="DE756" s="15"/>
      <c r="DF756" s="13"/>
      <c r="DG756" s="98">
        <f t="shared" si="790"/>
        <v>0</v>
      </c>
      <c r="DH756" s="99">
        <f>DH5</f>
        <v>1</v>
      </c>
      <c r="DI756" s="100"/>
      <c r="DJ756" s="110"/>
      <c r="DK756" s="95">
        <f t="shared" si="791"/>
        <v>0</v>
      </c>
      <c r="DL756" s="15"/>
      <c r="DM756" s="24">
        <f t="shared" si="815"/>
        <v>0</v>
      </c>
      <c r="DN756" s="5">
        <v>0</v>
      </c>
      <c r="DO756" s="63"/>
      <c r="DP756" s="15"/>
      <c r="DQ756" s="13"/>
      <c r="DR756" s="98">
        <f t="shared" si="792"/>
        <v>0</v>
      </c>
      <c r="DS756" s="99">
        <f>DS5</f>
        <v>1</v>
      </c>
      <c r="DT756" s="100"/>
      <c r="DU756" s="110"/>
      <c r="DV756" s="95">
        <f t="shared" si="793"/>
        <v>0</v>
      </c>
      <c r="DW756" s="15"/>
      <c r="DX756" s="24">
        <f t="shared" si="816"/>
        <v>0</v>
      </c>
      <c r="DY756" s="5">
        <v>0</v>
      </c>
      <c r="DZ756" s="63"/>
      <c r="EA756" s="15"/>
      <c r="EB756" s="13"/>
      <c r="EC756" s="98">
        <f t="shared" si="794"/>
        <v>0</v>
      </c>
      <c r="ED756" s="99">
        <f>ED5</f>
        <v>1</v>
      </c>
      <c r="EE756" s="100"/>
      <c r="EF756" s="110"/>
      <c r="EG756" s="95">
        <f t="shared" si="795"/>
        <v>0</v>
      </c>
      <c r="EH756" s="15"/>
      <c r="EI756" s="24">
        <f t="shared" si="817"/>
        <v>0</v>
      </c>
      <c r="EJ756" s="5">
        <v>0</v>
      </c>
      <c r="EK756" s="63"/>
      <c r="EL756" s="15"/>
      <c r="EM756" s="13"/>
      <c r="EN756" s="98">
        <f t="shared" si="796"/>
        <v>0</v>
      </c>
      <c r="EO756" s="99">
        <f>EO5</f>
        <v>1</v>
      </c>
      <c r="EP756" s="100"/>
      <c r="EQ756" s="110"/>
      <c r="ER756" s="95">
        <f t="shared" si="797"/>
        <v>0</v>
      </c>
      <c r="ES756" s="15"/>
      <c r="ET756" s="24">
        <f t="shared" si="818"/>
        <v>0</v>
      </c>
      <c r="EU756" s="5">
        <v>0</v>
      </c>
      <c r="EV756" s="63"/>
      <c r="EW756" s="15"/>
      <c r="EX756" s="13"/>
      <c r="EY756" s="98">
        <f t="shared" si="798"/>
        <v>0</v>
      </c>
      <c r="EZ756" s="99">
        <f>EZ5</f>
        <v>1</v>
      </c>
      <c r="FA756" s="100"/>
      <c r="FB756" s="110"/>
      <c r="FC756" s="95">
        <f t="shared" si="799"/>
        <v>0</v>
      </c>
      <c r="FD756" s="15"/>
      <c r="FE756" s="24">
        <f t="shared" si="819"/>
        <v>0</v>
      </c>
      <c r="FF756" s="5">
        <v>0</v>
      </c>
      <c r="FG756" s="63"/>
      <c r="FH756" s="15"/>
      <c r="FI756" s="13"/>
      <c r="FJ756" s="98">
        <f t="shared" si="800"/>
        <v>0</v>
      </c>
      <c r="FK756" s="99">
        <f>FK5</f>
        <v>1</v>
      </c>
      <c r="FL756" s="100"/>
      <c r="FM756" s="110"/>
      <c r="FN756" s="95">
        <f t="shared" si="801"/>
        <v>0</v>
      </c>
      <c r="FO756" s="15"/>
      <c r="FP756" s="24">
        <f t="shared" si="820"/>
        <v>0</v>
      </c>
      <c r="FQ756" s="5">
        <v>0</v>
      </c>
      <c r="FR756" s="8">
        <v>0</v>
      </c>
      <c r="FS756" s="84">
        <f t="shared" si="821"/>
        <v>500</v>
      </c>
      <c r="FT756" s="85">
        <f t="shared" si="822"/>
        <v>500</v>
      </c>
      <c r="FU756" s="85">
        <f t="shared" si="823"/>
        <v>500</v>
      </c>
      <c r="FV756" s="85">
        <f t="shared" si="824"/>
        <v>500</v>
      </c>
      <c r="FW756" s="85">
        <f t="shared" si="825"/>
        <v>500</v>
      </c>
      <c r="FX756" s="85">
        <f t="shared" si="826"/>
        <v>500</v>
      </c>
      <c r="FY756" s="85">
        <f t="shared" si="827"/>
        <v>500</v>
      </c>
      <c r="FZ756" s="85">
        <f t="shared" si="828"/>
        <v>500</v>
      </c>
      <c r="GA756" s="85">
        <f t="shared" si="829"/>
        <v>500</v>
      </c>
      <c r="GB756" s="85">
        <f t="shared" si="830"/>
        <v>500</v>
      </c>
      <c r="GC756" s="85">
        <f t="shared" si="831"/>
        <v>500</v>
      </c>
      <c r="GD756" s="85">
        <f t="shared" si="832"/>
        <v>500</v>
      </c>
      <c r="GE756" s="85">
        <f t="shared" si="833"/>
        <v>500</v>
      </c>
      <c r="GF756" s="85">
        <f t="shared" si="834"/>
        <v>500</v>
      </c>
      <c r="GG756" s="85">
        <f t="shared" si="835"/>
        <v>500</v>
      </c>
      <c r="GH756" s="101">
        <f t="shared" si="802"/>
        <v>0</v>
      </c>
      <c r="GI756" s="102">
        <f t="shared" si="803"/>
        <v>0</v>
      </c>
      <c r="GJ756" s="102">
        <f t="shared" si="804"/>
        <v>0</v>
      </c>
      <c r="GK756" s="79">
        <f>ROW()</f>
        <v>756</v>
      </c>
    </row>
    <row r="757" spans="1:193" s="12" customFormat="1" ht="50.1" customHeight="1">
      <c r="A757" s="17">
        <f>ROW()</f>
        <v>757</v>
      </c>
      <c r="B757" s="32">
        <f t="shared" si="836"/>
        <v>751</v>
      </c>
      <c r="C757" s="33">
        <f t="shared" si="837"/>
        <v>0</v>
      </c>
      <c r="D757" s="31"/>
      <c r="E757" s="390">
        <f t="shared" si="805"/>
        <v>500</v>
      </c>
      <c r="F757" s="107">
        <f t="shared" si="771"/>
        <v>0</v>
      </c>
      <c r="G757" s="3">
        <v>0</v>
      </c>
      <c r="H757" s="4">
        <v>0</v>
      </c>
      <c r="I757" s="63"/>
      <c r="J757" s="15"/>
      <c r="K757" s="13"/>
      <c r="L757" s="98">
        <f t="shared" si="772"/>
        <v>0</v>
      </c>
      <c r="M757" s="99">
        <f>M5</f>
        <v>0.94499999999999995</v>
      </c>
      <c r="N757" s="100"/>
      <c r="O757" s="110"/>
      <c r="P757" s="95">
        <f t="shared" si="773"/>
        <v>0</v>
      </c>
      <c r="Q757" s="15"/>
      <c r="R757" s="24">
        <f t="shared" si="806"/>
        <v>0</v>
      </c>
      <c r="S757" s="25">
        <v>0</v>
      </c>
      <c r="T757" s="63"/>
      <c r="U757" s="15"/>
      <c r="V757" s="13"/>
      <c r="W757" s="98">
        <f t="shared" si="774"/>
        <v>0</v>
      </c>
      <c r="X757" s="99">
        <f>X5</f>
        <v>0.97</v>
      </c>
      <c r="Y757" s="100"/>
      <c r="Z757" s="110"/>
      <c r="AA757" s="95">
        <f t="shared" si="775"/>
        <v>0</v>
      </c>
      <c r="AB757" s="15"/>
      <c r="AC757" s="24">
        <f t="shared" si="807"/>
        <v>0</v>
      </c>
      <c r="AD757" s="5">
        <v>0</v>
      </c>
      <c r="AE757" s="63"/>
      <c r="AF757" s="15"/>
      <c r="AG757" s="13"/>
      <c r="AH757" s="98">
        <f t="shared" si="776"/>
        <v>0</v>
      </c>
      <c r="AI757" s="99">
        <f>AI5</f>
        <v>0.95499999999999996</v>
      </c>
      <c r="AJ757" s="100"/>
      <c r="AK757" s="110"/>
      <c r="AL757" s="95">
        <f t="shared" si="777"/>
        <v>0</v>
      </c>
      <c r="AM757" s="15"/>
      <c r="AN757" s="24">
        <f t="shared" si="808"/>
        <v>0</v>
      </c>
      <c r="AO757" s="5">
        <v>0</v>
      </c>
      <c r="AP757" s="63"/>
      <c r="AQ757" s="15"/>
      <c r="AR757" s="13"/>
      <c r="AS757" s="98">
        <f t="shared" si="778"/>
        <v>0</v>
      </c>
      <c r="AT757" s="99">
        <f>AT5</f>
        <v>0.96</v>
      </c>
      <c r="AU757" s="100"/>
      <c r="AV757" s="110"/>
      <c r="AW757" s="95">
        <f t="shared" si="779"/>
        <v>0</v>
      </c>
      <c r="AX757" s="15"/>
      <c r="AY757" s="24">
        <f t="shared" si="809"/>
        <v>0</v>
      </c>
      <c r="AZ757" s="5">
        <v>0</v>
      </c>
      <c r="BA757" s="63"/>
      <c r="BB757" s="15"/>
      <c r="BC757" s="13"/>
      <c r="BD757" s="98">
        <f t="shared" si="780"/>
        <v>0</v>
      </c>
      <c r="BE757" s="99">
        <f>BE5</f>
        <v>0.98</v>
      </c>
      <c r="BF757" s="100"/>
      <c r="BG757" s="110"/>
      <c r="BH757" s="95">
        <f t="shared" si="781"/>
        <v>0</v>
      </c>
      <c r="BI757" s="15"/>
      <c r="BJ757" s="24">
        <f t="shared" si="810"/>
        <v>0</v>
      </c>
      <c r="BK757" s="5">
        <v>0</v>
      </c>
      <c r="BL757" s="63"/>
      <c r="BM757" s="15"/>
      <c r="BN757" s="13"/>
      <c r="BO757" s="98">
        <f t="shared" si="782"/>
        <v>0</v>
      </c>
      <c r="BP757" s="99">
        <f>BP5</f>
        <v>0.94499999999999995</v>
      </c>
      <c r="BQ757" s="100"/>
      <c r="BR757" s="110"/>
      <c r="BS757" s="95">
        <f t="shared" si="783"/>
        <v>0</v>
      </c>
      <c r="BT757" s="15"/>
      <c r="BU757" s="24">
        <f t="shared" si="811"/>
        <v>0</v>
      </c>
      <c r="BV757" s="5">
        <v>0</v>
      </c>
      <c r="BW757" s="63"/>
      <c r="BX757" s="15"/>
      <c r="BY757" s="13"/>
      <c r="BZ757" s="98">
        <f t="shared" si="784"/>
        <v>0</v>
      </c>
      <c r="CA757" s="99">
        <f>CA5</f>
        <v>1</v>
      </c>
      <c r="CB757" s="100"/>
      <c r="CC757" s="110"/>
      <c r="CD757" s="95">
        <f t="shared" si="785"/>
        <v>0</v>
      </c>
      <c r="CE757" s="15"/>
      <c r="CF757" s="24">
        <f t="shared" si="812"/>
        <v>0</v>
      </c>
      <c r="CG757" s="5">
        <v>0</v>
      </c>
      <c r="CH757" s="63"/>
      <c r="CI757" s="15"/>
      <c r="CJ757" s="13"/>
      <c r="CK757" s="98">
        <f t="shared" si="786"/>
        <v>0</v>
      </c>
      <c r="CL757" s="99">
        <f>CL5</f>
        <v>1</v>
      </c>
      <c r="CM757" s="100"/>
      <c r="CN757" s="110"/>
      <c r="CO757" s="95">
        <f t="shared" si="787"/>
        <v>0</v>
      </c>
      <c r="CP757" s="15"/>
      <c r="CQ757" s="24">
        <f t="shared" si="813"/>
        <v>0</v>
      </c>
      <c r="CR757" s="5">
        <v>0</v>
      </c>
      <c r="CS757" s="63"/>
      <c r="CT757" s="15"/>
      <c r="CU757" s="13"/>
      <c r="CV757" s="98">
        <f t="shared" si="788"/>
        <v>0</v>
      </c>
      <c r="CW757" s="99">
        <f>CW5</f>
        <v>1</v>
      </c>
      <c r="CX757" s="100"/>
      <c r="CY757" s="110"/>
      <c r="CZ757" s="95">
        <f t="shared" si="789"/>
        <v>0</v>
      </c>
      <c r="DA757" s="15"/>
      <c r="DB757" s="24">
        <f t="shared" si="814"/>
        <v>0</v>
      </c>
      <c r="DC757" s="5">
        <v>0</v>
      </c>
      <c r="DD757" s="63"/>
      <c r="DE757" s="15"/>
      <c r="DF757" s="13"/>
      <c r="DG757" s="98">
        <f t="shared" si="790"/>
        <v>0</v>
      </c>
      <c r="DH757" s="99">
        <f>DH5</f>
        <v>1</v>
      </c>
      <c r="DI757" s="100"/>
      <c r="DJ757" s="110"/>
      <c r="DK757" s="95">
        <f t="shared" si="791"/>
        <v>0</v>
      </c>
      <c r="DL757" s="15"/>
      <c r="DM757" s="24">
        <f t="shared" si="815"/>
        <v>0</v>
      </c>
      <c r="DN757" s="5">
        <v>0</v>
      </c>
      <c r="DO757" s="63"/>
      <c r="DP757" s="15"/>
      <c r="DQ757" s="13"/>
      <c r="DR757" s="98">
        <f t="shared" si="792"/>
        <v>0</v>
      </c>
      <c r="DS757" s="99">
        <f>DS5</f>
        <v>1</v>
      </c>
      <c r="DT757" s="100"/>
      <c r="DU757" s="110"/>
      <c r="DV757" s="95">
        <f t="shared" si="793"/>
        <v>0</v>
      </c>
      <c r="DW757" s="15"/>
      <c r="DX757" s="24">
        <f t="shared" si="816"/>
        <v>0</v>
      </c>
      <c r="DY757" s="5">
        <v>0</v>
      </c>
      <c r="DZ757" s="63"/>
      <c r="EA757" s="15"/>
      <c r="EB757" s="13"/>
      <c r="EC757" s="98">
        <f t="shared" si="794"/>
        <v>0</v>
      </c>
      <c r="ED757" s="99">
        <f>ED5</f>
        <v>1</v>
      </c>
      <c r="EE757" s="100"/>
      <c r="EF757" s="110"/>
      <c r="EG757" s="95">
        <f t="shared" si="795"/>
        <v>0</v>
      </c>
      <c r="EH757" s="15"/>
      <c r="EI757" s="24">
        <f t="shared" si="817"/>
        <v>0</v>
      </c>
      <c r="EJ757" s="5">
        <v>0</v>
      </c>
      <c r="EK757" s="63"/>
      <c r="EL757" s="15"/>
      <c r="EM757" s="13"/>
      <c r="EN757" s="98">
        <f t="shared" si="796"/>
        <v>0</v>
      </c>
      <c r="EO757" s="99">
        <f>EO5</f>
        <v>1</v>
      </c>
      <c r="EP757" s="100"/>
      <c r="EQ757" s="110"/>
      <c r="ER757" s="95">
        <f t="shared" si="797"/>
        <v>0</v>
      </c>
      <c r="ES757" s="15"/>
      <c r="ET757" s="24">
        <f t="shared" si="818"/>
        <v>0</v>
      </c>
      <c r="EU757" s="5">
        <v>0</v>
      </c>
      <c r="EV757" s="63"/>
      <c r="EW757" s="15"/>
      <c r="EX757" s="13"/>
      <c r="EY757" s="98">
        <f t="shared" si="798"/>
        <v>0</v>
      </c>
      <c r="EZ757" s="99">
        <f>EZ5</f>
        <v>1</v>
      </c>
      <c r="FA757" s="100"/>
      <c r="FB757" s="110"/>
      <c r="FC757" s="95">
        <f t="shared" si="799"/>
        <v>0</v>
      </c>
      <c r="FD757" s="15"/>
      <c r="FE757" s="24">
        <f t="shared" si="819"/>
        <v>0</v>
      </c>
      <c r="FF757" s="5">
        <v>0</v>
      </c>
      <c r="FG757" s="63"/>
      <c r="FH757" s="15"/>
      <c r="FI757" s="13"/>
      <c r="FJ757" s="98">
        <f t="shared" si="800"/>
        <v>0</v>
      </c>
      <c r="FK757" s="99">
        <f>FK5</f>
        <v>1</v>
      </c>
      <c r="FL757" s="100"/>
      <c r="FM757" s="110"/>
      <c r="FN757" s="95">
        <f t="shared" si="801"/>
        <v>0</v>
      </c>
      <c r="FO757" s="15"/>
      <c r="FP757" s="24">
        <f t="shared" si="820"/>
        <v>0</v>
      </c>
      <c r="FQ757" s="5">
        <v>0</v>
      </c>
      <c r="FR757" s="8">
        <v>0</v>
      </c>
      <c r="FS757" s="84">
        <f t="shared" si="821"/>
        <v>500</v>
      </c>
      <c r="FT757" s="85">
        <f t="shared" si="822"/>
        <v>500</v>
      </c>
      <c r="FU757" s="85">
        <f t="shared" si="823"/>
        <v>500</v>
      </c>
      <c r="FV757" s="85">
        <f t="shared" si="824"/>
        <v>500</v>
      </c>
      <c r="FW757" s="85">
        <f t="shared" si="825"/>
        <v>500</v>
      </c>
      <c r="FX757" s="85">
        <f t="shared" si="826"/>
        <v>500</v>
      </c>
      <c r="FY757" s="85">
        <f t="shared" si="827"/>
        <v>500</v>
      </c>
      <c r="FZ757" s="85">
        <f t="shared" si="828"/>
        <v>500</v>
      </c>
      <c r="GA757" s="85">
        <f t="shared" si="829"/>
        <v>500</v>
      </c>
      <c r="GB757" s="85">
        <f t="shared" si="830"/>
        <v>500</v>
      </c>
      <c r="GC757" s="85">
        <f t="shared" si="831"/>
        <v>500</v>
      </c>
      <c r="GD757" s="85">
        <f t="shared" si="832"/>
        <v>500</v>
      </c>
      <c r="GE757" s="85">
        <f t="shared" si="833"/>
        <v>500</v>
      </c>
      <c r="GF757" s="85">
        <f t="shared" si="834"/>
        <v>500</v>
      </c>
      <c r="GG757" s="85">
        <f t="shared" si="835"/>
        <v>500</v>
      </c>
      <c r="GH757" s="101">
        <f t="shared" si="802"/>
        <v>0</v>
      </c>
      <c r="GI757" s="102">
        <f t="shared" si="803"/>
        <v>0</v>
      </c>
      <c r="GJ757" s="102">
        <f t="shared" si="804"/>
        <v>0</v>
      </c>
      <c r="GK757" s="79">
        <f>ROW()</f>
        <v>757</v>
      </c>
    </row>
    <row r="758" spans="1:193" s="12" customFormat="1" ht="50.1" customHeight="1">
      <c r="A758" s="17">
        <f>ROW()</f>
        <v>758</v>
      </c>
      <c r="B758" s="32">
        <f t="shared" si="836"/>
        <v>752</v>
      </c>
      <c r="C758" s="33">
        <f t="shared" si="837"/>
        <v>0</v>
      </c>
      <c r="D758" s="31"/>
      <c r="E758" s="390">
        <f t="shared" si="805"/>
        <v>500</v>
      </c>
      <c r="F758" s="107">
        <f t="shared" si="771"/>
        <v>0</v>
      </c>
      <c r="G758" s="3">
        <v>0</v>
      </c>
      <c r="H758" s="4">
        <v>0</v>
      </c>
      <c r="I758" s="63"/>
      <c r="J758" s="15"/>
      <c r="K758" s="13"/>
      <c r="L758" s="98">
        <f t="shared" si="772"/>
        <v>0</v>
      </c>
      <c r="M758" s="99">
        <f>M5</f>
        <v>0.94499999999999995</v>
      </c>
      <c r="N758" s="100"/>
      <c r="O758" s="110"/>
      <c r="P758" s="95">
        <f t="shared" si="773"/>
        <v>0</v>
      </c>
      <c r="Q758" s="15"/>
      <c r="R758" s="24">
        <f t="shared" si="806"/>
        <v>0</v>
      </c>
      <c r="S758" s="25">
        <v>0</v>
      </c>
      <c r="T758" s="63"/>
      <c r="U758" s="15"/>
      <c r="V758" s="13"/>
      <c r="W758" s="98">
        <f t="shared" si="774"/>
        <v>0</v>
      </c>
      <c r="X758" s="99">
        <f>X5</f>
        <v>0.97</v>
      </c>
      <c r="Y758" s="100"/>
      <c r="Z758" s="110"/>
      <c r="AA758" s="95">
        <f t="shared" si="775"/>
        <v>0</v>
      </c>
      <c r="AB758" s="15"/>
      <c r="AC758" s="24">
        <f t="shared" si="807"/>
        <v>0</v>
      </c>
      <c r="AD758" s="5">
        <v>0</v>
      </c>
      <c r="AE758" s="63"/>
      <c r="AF758" s="15"/>
      <c r="AG758" s="13"/>
      <c r="AH758" s="98">
        <f t="shared" si="776"/>
        <v>0</v>
      </c>
      <c r="AI758" s="99">
        <f>AI5</f>
        <v>0.95499999999999996</v>
      </c>
      <c r="AJ758" s="100"/>
      <c r="AK758" s="110"/>
      <c r="AL758" s="95">
        <f t="shared" si="777"/>
        <v>0</v>
      </c>
      <c r="AM758" s="15"/>
      <c r="AN758" s="24">
        <f t="shared" si="808"/>
        <v>0</v>
      </c>
      <c r="AO758" s="5">
        <v>0</v>
      </c>
      <c r="AP758" s="63"/>
      <c r="AQ758" s="15"/>
      <c r="AR758" s="13"/>
      <c r="AS758" s="98">
        <f t="shared" si="778"/>
        <v>0</v>
      </c>
      <c r="AT758" s="99">
        <f>AT5</f>
        <v>0.96</v>
      </c>
      <c r="AU758" s="100"/>
      <c r="AV758" s="110"/>
      <c r="AW758" s="95">
        <f t="shared" si="779"/>
        <v>0</v>
      </c>
      <c r="AX758" s="15"/>
      <c r="AY758" s="24">
        <f t="shared" si="809"/>
        <v>0</v>
      </c>
      <c r="AZ758" s="5">
        <v>0</v>
      </c>
      <c r="BA758" s="63"/>
      <c r="BB758" s="15"/>
      <c r="BC758" s="13"/>
      <c r="BD758" s="98">
        <f t="shared" si="780"/>
        <v>0</v>
      </c>
      <c r="BE758" s="99">
        <f>BE5</f>
        <v>0.98</v>
      </c>
      <c r="BF758" s="100"/>
      <c r="BG758" s="110"/>
      <c r="BH758" s="95">
        <f t="shared" si="781"/>
        <v>0</v>
      </c>
      <c r="BI758" s="15"/>
      <c r="BJ758" s="24">
        <f t="shared" si="810"/>
        <v>0</v>
      </c>
      <c r="BK758" s="5">
        <v>0</v>
      </c>
      <c r="BL758" s="63"/>
      <c r="BM758" s="15"/>
      <c r="BN758" s="13"/>
      <c r="BO758" s="98">
        <f t="shared" si="782"/>
        <v>0</v>
      </c>
      <c r="BP758" s="99">
        <f>BP5</f>
        <v>0.94499999999999995</v>
      </c>
      <c r="BQ758" s="100"/>
      <c r="BR758" s="110"/>
      <c r="BS758" s="95">
        <f t="shared" si="783"/>
        <v>0</v>
      </c>
      <c r="BT758" s="15"/>
      <c r="BU758" s="24">
        <f t="shared" si="811"/>
        <v>0</v>
      </c>
      <c r="BV758" s="5">
        <v>0</v>
      </c>
      <c r="BW758" s="63"/>
      <c r="BX758" s="15"/>
      <c r="BY758" s="13"/>
      <c r="BZ758" s="98">
        <f t="shared" si="784"/>
        <v>0</v>
      </c>
      <c r="CA758" s="99">
        <f>CA5</f>
        <v>1</v>
      </c>
      <c r="CB758" s="100"/>
      <c r="CC758" s="110"/>
      <c r="CD758" s="95">
        <f t="shared" si="785"/>
        <v>0</v>
      </c>
      <c r="CE758" s="15"/>
      <c r="CF758" s="24">
        <f t="shared" si="812"/>
        <v>0</v>
      </c>
      <c r="CG758" s="5">
        <v>0</v>
      </c>
      <c r="CH758" s="63"/>
      <c r="CI758" s="15"/>
      <c r="CJ758" s="13"/>
      <c r="CK758" s="98">
        <f t="shared" si="786"/>
        <v>0</v>
      </c>
      <c r="CL758" s="99">
        <f>CL5</f>
        <v>1</v>
      </c>
      <c r="CM758" s="100"/>
      <c r="CN758" s="110"/>
      <c r="CO758" s="95">
        <f t="shared" si="787"/>
        <v>0</v>
      </c>
      <c r="CP758" s="15"/>
      <c r="CQ758" s="24">
        <f t="shared" si="813"/>
        <v>0</v>
      </c>
      <c r="CR758" s="5">
        <v>0</v>
      </c>
      <c r="CS758" s="63"/>
      <c r="CT758" s="15"/>
      <c r="CU758" s="13"/>
      <c r="CV758" s="98">
        <f t="shared" si="788"/>
        <v>0</v>
      </c>
      <c r="CW758" s="99">
        <f>CW5</f>
        <v>1</v>
      </c>
      <c r="CX758" s="100"/>
      <c r="CY758" s="110"/>
      <c r="CZ758" s="95">
        <f t="shared" si="789"/>
        <v>0</v>
      </c>
      <c r="DA758" s="15"/>
      <c r="DB758" s="24">
        <f t="shared" si="814"/>
        <v>0</v>
      </c>
      <c r="DC758" s="5">
        <v>0</v>
      </c>
      <c r="DD758" s="63"/>
      <c r="DE758" s="15"/>
      <c r="DF758" s="13"/>
      <c r="DG758" s="98">
        <f t="shared" si="790"/>
        <v>0</v>
      </c>
      <c r="DH758" s="99">
        <f>DH5</f>
        <v>1</v>
      </c>
      <c r="DI758" s="100"/>
      <c r="DJ758" s="110"/>
      <c r="DK758" s="95">
        <f t="shared" si="791"/>
        <v>0</v>
      </c>
      <c r="DL758" s="15"/>
      <c r="DM758" s="24">
        <f t="shared" si="815"/>
        <v>0</v>
      </c>
      <c r="DN758" s="5">
        <v>0</v>
      </c>
      <c r="DO758" s="63"/>
      <c r="DP758" s="15"/>
      <c r="DQ758" s="13"/>
      <c r="DR758" s="98">
        <f t="shared" si="792"/>
        <v>0</v>
      </c>
      <c r="DS758" s="99">
        <f>DS5</f>
        <v>1</v>
      </c>
      <c r="DT758" s="100"/>
      <c r="DU758" s="110"/>
      <c r="DV758" s="95">
        <f t="shared" si="793"/>
        <v>0</v>
      </c>
      <c r="DW758" s="15"/>
      <c r="DX758" s="24">
        <f t="shared" si="816"/>
        <v>0</v>
      </c>
      <c r="DY758" s="5">
        <v>0</v>
      </c>
      <c r="DZ758" s="63"/>
      <c r="EA758" s="15"/>
      <c r="EB758" s="13"/>
      <c r="EC758" s="98">
        <f t="shared" si="794"/>
        <v>0</v>
      </c>
      <c r="ED758" s="99">
        <f>ED5</f>
        <v>1</v>
      </c>
      <c r="EE758" s="100"/>
      <c r="EF758" s="110"/>
      <c r="EG758" s="95">
        <f t="shared" si="795"/>
        <v>0</v>
      </c>
      <c r="EH758" s="15"/>
      <c r="EI758" s="24">
        <f t="shared" si="817"/>
        <v>0</v>
      </c>
      <c r="EJ758" s="5">
        <v>0</v>
      </c>
      <c r="EK758" s="63"/>
      <c r="EL758" s="15"/>
      <c r="EM758" s="13"/>
      <c r="EN758" s="98">
        <f t="shared" si="796"/>
        <v>0</v>
      </c>
      <c r="EO758" s="99">
        <f>EO5</f>
        <v>1</v>
      </c>
      <c r="EP758" s="100"/>
      <c r="EQ758" s="110"/>
      <c r="ER758" s="95">
        <f t="shared" si="797"/>
        <v>0</v>
      </c>
      <c r="ES758" s="15"/>
      <c r="ET758" s="24">
        <f t="shared" si="818"/>
        <v>0</v>
      </c>
      <c r="EU758" s="5">
        <v>0</v>
      </c>
      <c r="EV758" s="63"/>
      <c r="EW758" s="15"/>
      <c r="EX758" s="13"/>
      <c r="EY758" s="98">
        <f t="shared" si="798"/>
        <v>0</v>
      </c>
      <c r="EZ758" s="99">
        <f>EZ5</f>
        <v>1</v>
      </c>
      <c r="FA758" s="100"/>
      <c r="FB758" s="110"/>
      <c r="FC758" s="95">
        <f t="shared" si="799"/>
        <v>0</v>
      </c>
      <c r="FD758" s="15"/>
      <c r="FE758" s="24">
        <f t="shared" si="819"/>
        <v>0</v>
      </c>
      <c r="FF758" s="5">
        <v>0</v>
      </c>
      <c r="FG758" s="63"/>
      <c r="FH758" s="15"/>
      <c r="FI758" s="13"/>
      <c r="FJ758" s="98">
        <f t="shared" si="800"/>
        <v>0</v>
      </c>
      <c r="FK758" s="99">
        <f>FK5</f>
        <v>1</v>
      </c>
      <c r="FL758" s="100"/>
      <c r="FM758" s="110"/>
      <c r="FN758" s="95">
        <f t="shared" si="801"/>
        <v>0</v>
      </c>
      <c r="FO758" s="15"/>
      <c r="FP758" s="24">
        <f t="shared" si="820"/>
        <v>0</v>
      </c>
      <c r="FQ758" s="5">
        <v>0</v>
      </c>
      <c r="FR758" s="8">
        <v>0</v>
      </c>
      <c r="FS758" s="84">
        <f t="shared" si="821"/>
        <v>500</v>
      </c>
      <c r="FT758" s="85">
        <f t="shared" si="822"/>
        <v>500</v>
      </c>
      <c r="FU758" s="85">
        <f t="shared" si="823"/>
        <v>500</v>
      </c>
      <c r="FV758" s="85">
        <f t="shared" si="824"/>
        <v>500</v>
      </c>
      <c r="FW758" s="85">
        <f t="shared" si="825"/>
        <v>500</v>
      </c>
      <c r="FX758" s="85">
        <f t="shared" si="826"/>
        <v>500</v>
      </c>
      <c r="FY758" s="85">
        <f t="shared" si="827"/>
        <v>500</v>
      </c>
      <c r="FZ758" s="85">
        <f t="shared" si="828"/>
        <v>500</v>
      </c>
      <c r="GA758" s="85">
        <f t="shared" si="829"/>
        <v>500</v>
      </c>
      <c r="GB758" s="85">
        <f t="shared" si="830"/>
        <v>500</v>
      </c>
      <c r="GC758" s="85">
        <f t="shared" si="831"/>
        <v>500</v>
      </c>
      <c r="GD758" s="85">
        <f t="shared" si="832"/>
        <v>500</v>
      </c>
      <c r="GE758" s="85">
        <f t="shared" si="833"/>
        <v>500</v>
      </c>
      <c r="GF758" s="85">
        <f t="shared" si="834"/>
        <v>500</v>
      </c>
      <c r="GG758" s="85">
        <f t="shared" si="835"/>
        <v>500</v>
      </c>
      <c r="GH758" s="101">
        <f t="shared" si="802"/>
        <v>0</v>
      </c>
      <c r="GI758" s="102">
        <f t="shared" si="803"/>
        <v>0</v>
      </c>
      <c r="GJ758" s="102">
        <f t="shared" si="804"/>
        <v>0</v>
      </c>
      <c r="GK758" s="79">
        <f>ROW()</f>
        <v>758</v>
      </c>
    </row>
    <row r="759" spans="1:193" s="12" customFormat="1" ht="50.1" customHeight="1">
      <c r="A759" s="17">
        <f>ROW()</f>
        <v>759</v>
      </c>
      <c r="B759" s="32">
        <f t="shared" si="836"/>
        <v>753</v>
      </c>
      <c r="C759" s="33">
        <f t="shared" si="837"/>
        <v>0</v>
      </c>
      <c r="D759" s="31"/>
      <c r="E759" s="390">
        <f t="shared" si="805"/>
        <v>500</v>
      </c>
      <c r="F759" s="107">
        <f t="shared" ref="F759:F822" si="838">GJ759</f>
        <v>0</v>
      </c>
      <c r="G759" s="3">
        <v>0</v>
      </c>
      <c r="H759" s="4">
        <v>0</v>
      </c>
      <c r="I759" s="63"/>
      <c r="J759" s="15"/>
      <c r="K759" s="13"/>
      <c r="L759" s="98">
        <f t="shared" ref="L759:L822" si="839">IF(N759&gt;0,1,0)</f>
        <v>0</v>
      </c>
      <c r="M759" s="99">
        <f>M5</f>
        <v>0.94499999999999995</v>
      </c>
      <c r="N759" s="100"/>
      <c r="O759" s="110"/>
      <c r="P759" s="95">
        <f t="shared" ref="P759:P822" si="840">N759*M759</f>
        <v>0</v>
      </c>
      <c r="Q759" s="15"/>
      <c r="R759" s="24">
        <f t="shared" si="806"/>
        <v>0</v>
      </c>
      <c r="S759" s="25">
        <v>0</v>
      </c>
      <c r="T759" s="63"/>
      <c r="U759" s="15"/>
      <c r="V759" s="13"/>
      <c r="W759" s="98">
        <f t="shared" ref="W759:W822" si="841">IF(Y759&gt;0,1,0)</f>
        <v>0</v>
      </c>
      <c r="X759" s="99">
        <f>X5</f>
        <v>0.97</v>
      </c>
      <c r="Y759" s="100"/>
      <c r="Z759" s="110"/>
      <c r="AA759" s="95">
        <f t="shared" ref="AA759:AA822" si="842">Y759*X759</f>
        <v>0</v>
      </c>
      <c r="AB759" s="15"/>
      <c r="AC759" s="24">
        <f t="shared" si="807"/>
        <v>0</v>
      </c>
      <c r="AD759" s="5">
        <v>0</v>
      </c>
      <c r="AE759" s="63"/>
      <c r="AF759" s="15"/>
      <c r="AG759" s="13"/>
      <c r="AH759" s="98">
        <f t="shared" ref="AH759:AH822" si="843">IF(AJ759&gt;0,1,0)</f>
        <v>0</v>
      </c>
      <c r="AI759" s="99">
        <f>AI5</f>
        <v>0.95499999999999996</v>
      </c>
      <c r="AJ759" s="100"/>
      <c r="AK759" s="110"/>
      <c r="AL759" s="95">
        <f t="shared" ref="AL759:AL822" si="844">AJ759*AI759</f>
        <v>0</v>
      </c>
      <c r="AM759" s="15"/>
      <c r="AN759" s="24">
        <f t="shared" si="808"/>
        <v>0</v>
      </c>
      <c r="AO759" s="5">
        <v>0</v>
      </c>
      <c r="AP759" s="63"/>
      <c r="AQ759" s="15"/>
      <c r="AR759" s="13"/>
      <c r="AS759" s="98">
        <f t="shared" ref="AS759:AS822" si="845">IF(AU759&gt;0,1,0)</f>
        <v>0</v>
      </c>
      <c r="AT759" s="99">
        <f>AT5</f>
        <v>0.96</v>
      </c>
      <c r="AU759" s="100"/>
      <c r="AV759" s="110"/>
      <c r="AW759" s="95">
        <f t="shared" ref="AW759:AW822" si="846">AU759*AT759</f>
        <v>0</v>
      </c>
      <c r="AX759" s="15"/>
      <c r="AY759" s="24">
        <f t="shared" si="809"/>
        <v>0</v>
      </c>
      <c r="AZ759" s="5">
        <v>0</v>
      </c>
      <c r="BA759" s="63"/>
      <c r="BB759" s="15"/>
      <c r="BC759" s="13"/>
      <c r="BD759" s="98">
        <f t="shared" ref="BD759:BD822" si="847">IF(BF759&gt;0,1,0)</f>
        <v>0</v>
      </c>
      <c r="BE759" s="99">
        <f>BE5</f>
        <v>0.98</v>
      </c>
      <c r="BF759" s="100"/>
      <c r="BG759" s="110"/>
      <c r="BH759" s="95">
        <f t="shared" ref="BH759:BH822" si="848">BF759*BE759</f>
        <v>0</v>
      </c>
      <c r="BI759" s="15"/>
      <c r="BJ759" s="24">
        <f t="shared" si="810"/>
        <v>0</v>
      </c>
      <c r="BK759" s="5">
        <v>0</v>
      </c>
      <c r="BL759" s="63"/>
      <c r="BM759" s="15"/>
      <c r="BN759" s="13"/>
      <c r="BO759" s="98">
        <f t="shared" ref="BO759:BO822" si="849">IF(BQ759&gt;0,1,0)</f>
        <v>0</v>
      </c>
      <c r="BP759" s="99">
        <f>BP5</f>
        <v>0.94499999999999995</v>
      </c>
      <c r="BQ759" s="100"/>
      <c r="BR759" s="110"/>
      <c r="BS759" s="95">
        <f t="shared" ref="BS759:BS822" si="850">BQ759*BP759</f>
        <v>0</v>
      </c>
      <c r="BT759" s="15"/>
      <c r="BU759" s="24">
        <f t="shared" si="811"/>
        <v>0</v>
      </c>
      <c r="BV759" s="5">
        <v>0</v>
      </c>
      <c r="BW759" s="63"/>
      <c r="BX759" s="15"/>
      <c r="BY759" s="13"/>
      <c r="BZ759" s="98">
        <f t="shared" ref="BZ759:BZ822" si="851">IF(CB759&gt;0,1,0)</f>
        <v>0</v>
      </c>
      <c r="CA759" s="99">
        <f>CA5</f>
        <v>1</v>
      </c>
      <c r="CB759" s="100"/>
      <c r="CC759" s="110"/>
      <c r="CD759" s="95">
        <f t="shared" ref="CD759:CD822" si="852">CB759*CA759</f>
        <v>0</v>
      </c>
      <c r="CE759" s="15"/>
      <c r="CF759" s="24">
        <f t="shared" si="812"/>
        <v>0</v>
      </c>
      <c r="CG759" s="5">
        <v>0</v>
      </c>
      <c r="CH759" s="63"/>
      <c r="CI759" s="15"/>
      <c r="CJ759" s="13"/>
      <c r="CK759" s="98">
        <f t="shared" ref="CK759:CK822" si="853">IF(CM759&gt;0,1,0)</f>
        <v>0</v>
      </c>
      <c r="CL759" s="99">
        <f>CL5</f>
        <v>1</v>
      </c>
      <c r="CM759" s="100"/>
      <c r="CN759" s="110"/>
      <c r="CO759" s="95">
        <f t="shared" ref="CO759:CO822" si="854">CM759*CL759</f>
        <v>0</v>
      </c>
      <c r="CP759" s="15"/>
      <c r="CQ759" s="24">
        <f t="shared" si="813"/>
        <v>0</v>
      </c>
      <c r="CR759" s="5">
        <v>0</v>
      </c>
      <c r="CS759" s="63"/>
      <c r="CT759" s="15"/>
      <c r="CU759" s="13"/>
      <c r="CV759" s="98">
        <f t="shared" ref="CV759:CV822" si="855">IF(CX759&gt;0,1,0)</f>
        <v>0</v>
      </c>
      <c r="CW759" s="99">
        <f>CW5</f>
        <v>1</v>
      </c>
      <c r="CX759" s="100"/>
      <c r="CY759" s="110"/>
      <c r="CZ759" s="95">
        <f t="shared" ref="CZ759:CZ822" si="856">CX759*CW759</f>
        <v>0</v>
      </c>
      <c r="DA759" s="15"/>
      <c r="DB759" s="24">
        <f t="shared" si="814"/>
        <v>0</v>
      </c>
      <c r="DC759" s="5">
        <v>0</v>
      </c>
      <c r="DD759" s="63"/>
      <c r="DE759" s="15"/>
      <c r="DF759" s="13"/>
      <c r="DG759" s="98">
        <f t="shared" ref="DG759:DG822" si="857">IF(DI759&gt;0,1,0)</f>
        <v>0</v>
      </c>
      <c r="DH759" s="99">
        <f>DH5</f>
        <v>1</v>
      </c>
      <c r="DI759" s="100"/>
      <c r="DJ759" s="110"/>
      <c r="DK759" s="95">
        <f t="shared" ref="DK759:DK822" si="858">DI759*DH759</f>
        <v>0</v>
      </c>
      <c r="DL759" s="15"/>
      <c r="DM759" s="24">
        <f t="shared" si="815"/>
        <v>0</v>
      </c>
      <c r="DN759" s="5">
        <v>0</v>
      </c>
      <c r="DO759" s="63"/>
      <c r="DP759" s="15"/>
      <c r="DQ759" s="13"/>
      <c r="DR759" s="98">
        <f t="shared" ref="DR759:DR822" si="859">IF(DT759&gt;0,1,0)</f>
        <v>0</v>
      </c>
      <c r="DS759" s="99">
        <f>DS5</f>
        <v>1</v>
      </c>
      <c r="DT759" s="100"/>
      <c r="DU759" s="110"/>
      <c r="DV759" s="95">
        <f t="shared" ref="DV759:DV822" si="860">DT759*DS759</f>
        <v>0</v>
      </c>
      <c r="DW759" s="15"/>
      <c r="DX759" s="24">
        <f t="shared" si="816"/>
        <v>0</v>
      </c>
      <c r="DY759" s="5">
        <v>0</v>
      </c>
      <c r="DZ759" s="63"/>
      <c r="EA759" s="15"/>
      <c r="EB759" s="13"/>
      <c r="EC759" s="98">
        <f t="shared" ref="EC759:EC822" si="861">IF(EE759&gt;0,1,0)</f>
        <v>0</v>
      </c>
      <c r="ED759" s="99">
        <f>ED5</f>
        <v>1</v>
      </c>
      <c r="EE759" s="100"/>
      <c r="EF759" s="110"/>
      <c r="EG759" s="95">
        <f t="shared" ref="EG759:EG822" si="862">EE759*ED759</f>
        <v>0</v>
      </c>
      <c r="EH759" s="15"/>
      <c r="EI759" s="24">
        <f t="shared" si="817"/>
        <v>0</v>
      </c>
      <c r="EJ759" s="5">
        <v>0</v>
      </c>
      <c r="EK759" s="63"/>
      <c r="EL759" s="15"/>
      <c r="EM759" s="13"/>
      <c r="EN759" s="98">
        <f t="shared" ref="EN759:EN822" si="863">IF(EP759&gt;0,1,0)</f>
        <v>0</v>
      </c>
      <c r="EO759" s="99">
        <f>EO5</f>
        <v>1</v>
      </c>
      <c r="EP759" s="100"/>
      <c r="EQ759" s="110"/>
      <c r="ER759" s="95">
        <f t="shared" ref="ER759:ER822" si="864">EP759*EO759</f>
        <v>0</v>
      </c>
      <c r="ES759" s="15"/>
      <c r="ET759" s="24">
        <f t="shared" si="818"/>
        <v>0</v>
      </c>
      <c r="EU759" s="5">
        <v>0</v>
      </c>
      <c r="EV759" s="63"/>
      <c r="EW759" s="15"/>
      <c r="EX759" s="13"/>
      <c r="EY759" s="98">
        <f t="shared" ref="EY759:EY822" si="865">IF(FA759&gt;0,1,0)</f>
        <v>0</v>
      </c>
      <c r="EZ759" s="99">
        <f>EZ5</f>
        <v>1</v>
      </c>
      <c r="FA759" s="100"/>
      <c r="FB759" s="110"/>
      <c r="FC759" s="95">
        <f t="shared" ref="FC759:FC822" si="866">FA759*EZ759</f>
        <v>0</v>
      </c>
      <c r="FD759" s="15"/>
      <c r="FE759" s="24">
        <f t="shared" si="819"/>
        <v>0</v>
      </c>
      <c r="FF759" s="5">
        <v>0</v>
      </c>
      <c r="FG759" s="63"/>
      <c r="FH759" s="15"/>
      <c r="FI759" s="13"/>
      <c r="FJ759" s="98">
        <f t="shared" ref="FJ759:FJ822" si="867">IF(FL759&gt;0,1,0)</f>
        <v>0</v>
      </c>
      <c r="FK759" s="99">
        <f>FK5</f>
        <v>1</v>
      </c>
      <c r="FL759" s="100"/>
      <c r="FM759" s="110"/>
      <c r="FN759" s="95">
        <f t="shared" ref="FN759:FN822" si="868">FL759*FK759</f>
        <v>0</v>
      </c>
      <c r="FO759" s="15"/>
      <c r="FP759" s="24">
        <f t="shared" si="820"/>
        <v>0</v>
      </c>
      <c r="FQ759" s="5">
        <v>0</v>
      </c>
      <c r="FR759" s="8">
        <v>0</v>
      </c>
      <c r="FS759" s="84">
        <f t="shared" si="821"/>
        <v>500</v>
      </c>
      <c r="FT759" s="85">
        <f t="shared" si="822"/>
        <v>500</v>
      </c>
      <c r="FU759" s="85">
        <f t="shared" si="823"/>
        <v>500</v>
      </c>
      <c r="FV759" s="85">
        <f t="shared" si="824"/>
        <v>500</v>
      </c>
      <c r="FW759" s="85">
        <f t="shared" si="825"/>
        <v>500</v>
      </c>
      <c r="FX759" s="85">
        <f t="shared" si="826"/>
        <v>500</v>
      </c>
      <c r="FY759" s="85">
        <f t="shared" si="827"/>
        <v>500</v>
      </c>
      <c r="FZ759" s="85">
        <f t="shared" si="828"/>
        <v>500</v>
      </c>
      <c r="GA759" s="85">
        <f t="shared" si="829"/>
        <v>500</v>
      </c>
      <c r="GB759" s="85">
        <f t="shared" si="830"/>
        <v>500</v>
      </c>
      <c r="GC759" s="85">
        <f t="shared" si="831"/>
        <v>500</v>
      </c>
      <c r="GD759" s="85">
        <f t="shared" si="832"/>
        <v>500</v>
      </c>
      <c r="GE759" s="85">
        <f t="shared" si="833"/>
        <v>500</v>
      </c>
      <c r="GF759" s="85">
        <f t="shared" si="834"/>
        <v>500</v>
      </c>
      <c r="GG759" s="85">
        <f t="shared" si="835"/>
        <v>500</v>
      </c>
      <c r="GH759" s="101">
        <f t="shared" ref="GH759:GH822" si="869">L759+W759+AH759+AS759+BD759+BO759+BZ759+CK759+CV759+DG759+DR759+EC759+EN759+EY759+FJ759</f>
        <v>0</v>
      </c>
      <c r="GI759" s="102">
        <f t="shared" ref="GI759:GI822" si="870">P759+AA759+AL759+AW759+BH759+BS759+CD759+CO759+CZ759+DK759+DV759+EG759+ER759+FC759+FN759</f>
        <v>0</v>
      </c>
      <c r="GJ759" s="102">
        <f t="shared" ref="GJ759:GJ822" si="871">IF(GH759&lt;=0,0,GI759/GH759)</f>
        <v>0</v>
      </c>
      <c r="GK759" s="79">
        <f>ROW()</f>
        <v>759</v>
      </c>
    </row>
    <row r="760" spans="1:193" s="12" customFormat="1" ht="50.1" customHeight="1">
      <c r="A760" s="17">
        <f>ROW()</f>
        <v>760</v>
      </c>
      <c r="B760" s="32">
        <f t="shared" si="836"/>
        <v>754</v>
      </c>
      <c r="C760" s="33">
        <f t="shared" si="837"/>
        <v>0</v>
      </c>
      <c r="D760" s="31"/>
      <c r="E760" s="390">
        <f t="shared" si="805"/>
        <v>500</v>
      </c>
      <c r="F760" s="107">
        <f t="shared" si="838"/>
        <v>0</v>
      </c>
      <c r="G760" s="3">
        <v>0</v>
      </c>
      <c r="H760" s="4">
        <v>0</v>
      </c>
      <c r="I760" s="63"/>
      <c r="J760" s="15"/>
      <c r="K760" s="13"/>
      <c r="L760" s="98">
        <f t="shared" si="839"/>
        <v>0</v>
      </c>
      <c r="M760" s="99">
        <f>M5</f>
        <v>0.94499999999999995</v>
      </c>
      <c r="N760" s="100"/>
      <c r="O760" s="110"/>
      <c r="P760" s="95">
        <f t="shared" si="840"/>
        <v>0</v>
      </c>
      <c r="Q760" s="15"/>
      <c r="R760" s="24">
        <f t="shared" si="806"/>
        <v>0</v>
      </c>
      <c r="S760" s="25">
        <v>0</v>
      </c>
      <c r="T760" s="63"/>
      <c r="U760" s="15"/>
      <c r="V760" s="13"/>
      <c r="W760" s="98">
        <f t="shared" si="841"/>
        <v>0</v>
      </c>
      <c r="X760" s="99">
        <f>X5</f>
        <v>0.97</v>
      </c>
      <c r="Y760" s="100"/>
      <c r="Z760" s="110"/>
      <c r="AA760" s="95">
        <f t="shared" si="842"/>
        <v>0</v>
      </c>
      <c r="AB760" s="15"/>
      <c r="AC760" s="24">
        <f t="shared" si="807"/>
        <v>0</v>
      </c>
      <c r="AD760" s="5">
        <v>0</v>
      </c>
      <c r="AE760" s="63"/>
      <c r="AF760" s="15"/>
      <c r="AG760" s="13"/>
      <c r="AH760" s="98">
        <f t="shared" si="843"/>
        <v>0</v>
      </c>
      <c r="AI760" s="99">
        <f>AI5</f>
        <v>0.95499999999999996</v>
      </c>
      <c r="AJ760" s="100"/>
      <c r="AK760" s="110"/>
      <c r="AL760" s="95">
        <f t="shared" si="844"/>
        <v>0</v>
      </c>
      <c r="AM760" s="15"/>
      <c r="AN760" s="24">
        <f t="shared" si="808"/>
        <v>0</v>
      </c>
      <c r="AO760" s="5">
        <v>0</v>
      </c>
      <c r="AP760" s="63"/>
      <c r="AQ760" s="15"/>
      <c r="AR760" s="13"/>
      <c r="AS760" s="98">
        <f t="shared" si="845"/>
        <v>0</v>
      </c>
      <c r="AT760" s="99">
        <f>AT5</f>
        <v>0.96</v>
      </c>
      <c r="AU760" s="100"/>
      <c r="AV760" s="110"/>
      <c r="AW760" s="95">
        <f t="shared" si="846"/>
        <v>0</v>
      </c>
      <c r="AX760" s="15"/>
      <c r="AY760" s="24">
        <f t="shared" si="809"/>
        <v>0</v>
      </c>
      <c r="AZ760" s="5">
        <v>0</v>
      </c>
      <c r="BA760" s="63"/>
      <c r="BB760" s="15"/>
      <c r="BC760" s="13"/>
      <c r="BD760" s="98">
        <f t="shared" si="847"/>
        <v>0</v>
      </c>
      <c r="BE760" s="99">
        <f>BE5</f>
        <v>0.98</v>
      </c>
      <c r="BF760" s="100"/>
      <c r="BG760" s="110"/>
      <c r="BH760" s="95">
        <f t="shared" si="848"/>
        <v>0</v>
      </c>
      <c r="BI760" s="15"/>
      <c r="BJ760" s="24">
        <f t="shared" si="810"/>
        <v>0</v>
      </c>
      <c r="BK760" s="5">
        <v>0</v>
      </c>
      <c r="BL760" s="63"/>
      <c r="BM760" s="15"/>
      <c r="BN760" s="13"/>
      <c r="BO760" s="98">
        <f t="shared" si="849"/>
        <v>0</v>
      </c>
      <c r="BP760" s="99">
        <f>BP5</f>
        <v>0.94499999999999995</v>
      </c>
      <c r="BQ760" s="100"/>
      <c r="BR760" s="110"/>
      <c r="BS760" s="95">
        <f t="shared" si="850"/>
        <v>0</v>
      </c>
      <c r="BT760" s="15"/>
      <c r="BU760" s="24">
        <f t="shared" si="811"/>
        <v>0</v>
      </c>
      <c r="BV760" s="5">
        <v>0</v>
      </c>
      <c r="BW760" s="63"/>
      <c r="BX760" s="15"/>
      <c r="BY760" s="13"/>
      <c r="BZ760" s="98">
        <f t="shared" si="851"/>
        <v>0</v>
      </c>
      <c r="CA760" s="99">
        <f>CA5</f>
        <v>1</v>
      </c>
      <c r="CB760" s="100"/>
      <c r="CC760" s="110"/>
      <c r="CD760" s="95">
        <f t="shared" si="852"/>
        <v>0</v>
      </c>
      <c r="CE760" s="15"/>
      <c r="CF760" s="24">
        <f t="shared" si="812"/>
        <v>0</v>
      </c>
      <c r="CG760" s="5">
        <v>0</v>
      </c>
      <c r="CH760" s="63"/>
      <c r="CI760" s="15"/>
      <c r="CJ760" s="13"/>
      <c r="CK760" s="98">
        <f t="shared" si="853"/>
        <v>0</v>
      </c>
      <c r="CL760" s="99">
        <f>CL5</f>
        <v>1</v>
      </c>
      <c r="CM760" s="100"/>
      <c r="CN760" s="110"/>
      <c r="CO760" s="95">
        <f t="shared" si="854"/>
        <v>0</v>
      </c>
      <c r="CP760" s="15"/>
      <c r="CQ760" s="24">
        <f t="shared" si="813"/>
        <v>0</v>
      </c>
      <c r="CR760" s="5">
        <v>0</v>
      </c>
      <c r="CS760" s="63"/>
      <c r="CT760" s="15"/>
      <c r="CU760" s="13"/>
      <c r="CV760" s="98">
        <f t="shared" si="855"/>
        <v>0</v>
      </c>
      <c r="CW760" s="99">
        <f>CW5</f>
        <v>1</v>
      </c>
      <c r="CX760" s="100"/>
      <c r="CY760" s="110"/>
      <c r="CZ760" s="95">
        <f t="shared" si="856"/>
        <v>0</v>
      </c>
      <c r="DA760" s="15"/>
      <c r="DB760" s="24">
        <f t="shared" si="814"/>
        <v>0</v>
      </c>
      <c r="DC760" s="5">
        <v>0</v>
      </c>
      <c r="DD760" s="63"/>
      <c r="DE760" s="15"/>
      <c r="DF760" s="13"/>
      <c r="DG760" s="98">
        <f t="shared" si="857"/>
        <v>0</v>
      </c>
      <c r="DH760" s="99">
        <f>DH5</f>
        <v>1</v>
      </c>
      <c r="DI760" s="100"/>
      <c r="DJ760" s="110"/>
      <c r="DK760" s="95">
        <f t="shared" si="858"/>
        <v>0</v>
      </c>
      <c r="DL760" s="15"/>
      <c r="DM760" s="24">
        <f t="shared" si="815"/>
        <v>0</v>
      </c>
      <c r="DN760" s="5">
        <v>0</v>
      </c>
      <c r="DO760" s="63"/>
      <c r="DP760" s="15"/>
      <c r="DQ760" s="13"/>
      <c r="DR760" s="98">
        <f t="shared" si="859"/>
        <v>0</v>
      </c>
      <c r="DS760" s="99">
        <f>DS5</f>
        <v>1</v>
      </c>
      <c r="DT760" s="100"/>
      <c r="DU760" s="110"/>
      <c r="DV760" s="95">
        <f t="shared" si="860"/>
        <v>0</v>
      </c>
      <c r="DW760" s="15"/>
      <c r="DX760" s="24">
        <f t="shared" si="816"/>
        <v>0</v>
      </c>
      <c r="DY760" s="5">
        <v>0</v>
      </c>
      <c r="DZ760" s="63"/>
      <c r="EA760" s="15"/>
      <c r="EB760" s="13"/>
      <c r="EC760" s="98">
        <f t="shared" si="861"/>
        <v>0</v>
      </c>
      <c r="ED760" s="99">
        <f>ED5</f>
        <v>1</v>
      </c>
      <c r="EE760" s="100"/>
      <c r="EF760" s="110"/>
      <c r="EG760" s="95">
        <f t="shared" si="862"/>
        <v>0</v>
      </c>
      <c r="EH760" s="15"/>
      <c r="EI760" s="24">
        <f t="shared" si="817"/>
        <v>0</v>
      </c>
      <c r="EJ760" s="5">
        <v>0</v>
      </c>
      <c r="EK760" s="63"/>
      <c r="EL760" s="15"/>
      <c r="EM760" s="13"/>
      <c r="EN760" s="98">
        <f t="shared" si="863"/>
        <v>0</v>
      </c>
      <c r="EO760" s="99">
        <f>EO5</f>
        <v>1</v>
      </c>
      <c r="EP760" s="100"/>
      <c r="EQ760" s="110"/>
      <c r="ER760" s="95">
        <f t="shared" si="864"/>
        <v>0</v>
      </c>
      <c r="ES760" s="15"/>
      <c r="ET760" s="24">
        <f t="shared" si="818"/>
        <v>0</v>
      </c>
      <c r="EU760" s="5">
        <v>0</v>
      </c>
      <c r="EV760" s="63"/>
      <c r="EW760" s="15"/>
      <c r="EX760" s="13"/>
      <c r="EY760" s="98">
        <f t="shared" si="865"/>
        <v>0</v>
      </c>
      <c r="EZ760" s="99">
        <f>EZ5</f>
        <v>1</v>
      </c>
      <c r="FA760" s="100"/>
      <c r="FB760" s="110"/>
      <c r="FC760" s="95">
        <f t="shared" si="866"/>
        <v>0</v>
      </c>
      <c r="FD760" s="15"/>
      <c r="FE760" s="24">
        <f t="shared" si="819"/>
        <v>0</v>
      </c>
      <c r="FF760" s="5">
        <v>0</v>
      </c>
      <c r="FG760" s="63"/>
      <c r="FH760" s="15"/>
      <c r="FI760" s="13"/>
      <c r="FJ760" s="98">
        <f t="shared" si="867"/>
        <v>0</v>
      </c>
      <c r="FK760" s="99">
        <f>FK5</f>
        <v>1</v>
      </c>
      <c r="FL760" s="100"/>
      <c r="FM760" s="110"/>
      <c r="FN760" s="95">
        <f t="shared" si="868"/>
        <v>0</v>
      </c>
      <c r="FO760" s="15"/>
      <c r="FP760" s="24">
        <f t="shared" si="820"/>
        <v>0</v>
      </c>
      <c r="FQ760" s="5">
        <v>0</v>
      </c>
      <c r="FR760" s="8">
        <v>0</v>
      </c>
      <c r="FS760" s="84">
        <f t="shared" si="821"/>
        <v>500</v>
      </c>
      <c r="FT760" s="85">
        <f t="shared" si="822"/>
        <v>500</v>
      </c>
      <c r="FU760" s="85">
        <f t="shared" si="823"/>
        <v>500</v>
      </c>
      <c r="FV760" s="85">
        <f t="shared" si="824"/>
        <v>500</v>
      </c>
      <c r="FW760" s="85">
        <f t="shared" si="825"/>
        <v>500</v>
      </c>
      <c r="FX760" s="85">
        <f t="shared" si="826"/>
        <v>500</v>
      </c>
      <c r="FY760" s="85">
        <f t="shared" si="827"/>
        <v>500</v>
      </c>
      <c r="FZ760" s="85">
        <f t="shared" si="828"/>
        <v>500</v>
      </c>
      <c r="GA760" s="85">
        <f t="shared" si="829"/>
        <v>500</v>
      </c>
      <c r="GB760" s="85">
        <f t="shared" si="830"/>
        <v>500</v>
      </c>
      <c r="GC760" s="85">
        <f t="shared" si="831"/>
        <v>500</v>
      </c>
      <c r="GD760" s="85">
        <f t="shared" si="832"/>
        <v>500</v>
      </c>
      <c r="GE760" s="85">
        <f t="shared" si="833"/>
        <v>500</v>
      </c>
      <c r="GF760" s="85">
        <f t="shared" si="834"/>
        <v>500</v>
      </c>
      <c r="GG760" s="85">
        <f t="shared" si="835"/>
        <v>500</v>
      </c>
      <c r="GH760" s="101">
        <f t="shared" si="869"/>
        <v>0</v>
      </c>
      <c r="GI760" s="102">
        <f t="shared" si="870"/>
        <v>0</v>
      </c>
      <c r="GJ760" s="102">
        <f t="shared" si="871"/>
        <v>0</v>
      </c>
      <c r="GK760" s="79">
        <f>ROW()</f>
        <v>760</v>
      </c>
    </row>
    <row r="761" spans="1:193" s="12" customFormat="1" ht="50.1" customHeight="1">
      <c r="A761" s="17">
        <f>ROW()</f>
        <v>761</v>
      </c>
      <c r="B761" s="32">
        <f t="shared" si="836"/>
        <v>755</v>
      </c>
      <c r="C761" s="33">
        <f t="shared" si="837"/>
        <v>0</v>
      </c>
      <c r="D761" s="31"/>
      <c r="E761" s="390">
        <f t="shared" si="805"/>
        <v>500</v>
      </c>
      <c r="F761" s="107">
        <f t="shared" si="838"/>
        <v>0</v>
      </c>
      <c r="G761" s="3">
        <v>0</v>
      </c>
      <c r="H761" s="4">
        <v>0</v>
      </c>
      <c r="I761" s="63"/>
      <c r="J761" s="15"/>
      <c r="K761" s="13"/>
      <c r="L761" s="98">
        <f t="shared" si="839"/>
        <v>0</v>
      </c>
      <c r="M761" s="99">
        <f>M5</f>
        <v>0.94499999999999995</v>
      </c>
      <c r="N761" s="100"/>
      <c r="O761" s="110"/>
      <c r="P761" s="95">
        <f t="shared" si="840"/>
        <v>0</v>
      </c>
      <c r="Q761" s="15"/>
      <c r="R761" s="24">
        <f t="shared" si="806"/>
        <v>0</v>
      </c>
      <c r="S761" s="25">
        <v>0</v>
      </c>
      <c r="T761" s="63"/>
      <c r="U761" s="15"/>
      <c r="V761" s="13"/>
      <c r="W761" s="98">
        <f t="shared" si="841"/>
        <v>0</v>
      </c>
      <c r="X761" s="99">
        <f>X5</f>
        <v>0.97</v>
      </c>
      <c r="Y761" s="100"/>
      <c r="Z761" s="110"/>
      <c r="AA761" s="95">
        <f t="shared" si="842"/>
        <v>0</v>
      </c>
      <c r="AB761" s="15"/>
      <c r="AC761" s="24">
        <f t="shared" si="807"/>
        <v>0</v>
      </c>
      <c r="AD761" s="5">
        <v>0</v>
      </c>
      <c r="AE761" s="63"/>
      <c r="AF761" s="15"/>
      <c r="AG761" s="13"/>
      <c r="AH761" s="98">
        <f t="shared" si="843"/>
        <v>0</v>
      </c>
      <c r="AI761" s="99">
        <f>AI5</f>
        <v>0.95499999999999996</v>
      </c>
      <c r="AJ761" s="100"/>
      <c r="AK761" s="110"/>
      <c r="AL761" s="95">
        <f t="shared" si="844"/>
        <v>0</v>
      </c>
      <c r="AM761" s="15"/>
      <c r="AN761" s="24">
        <f t="shared" si="808"/>
        <v>0</v>
      </c>
      <c r="AO761" s="5">
        <v>0</v>
      </c>
      <c r="AP761" s="63"/>
      <c r="AQ761" s="15"/>
      <c r="AR761" s="13"/>
      <c r="AS761" s="98">
        <f t="shared" si="845"/>
        <v>0</v>
      </c>
      <c r="AT761" s="99">
        <f>AT5</f>
        <v>0.96</v>
      </c>
      <c r="AU761" s="100"/>
      <c r="AV761" s="110"/>
      <c r="AW761" s="95">
        <f t="shared" si="846"/>
        <v>0</v>
      </c>
      <c r="AX761" s="15"/>
      <c r="AY761" s="24">
        <f t="shared" si="809"/>
        <v>0</v>
      </c>
      <c r="AZ761" s="5">
        <v>0</v>
      </c>
      <c r="BA761" s="63"/>
      <c r="BB761" s="15"/>
      <c r="BC761" s="13"/>
      <c r="BD761" s="98">
        <f t="shared" si="847"/>
        <v>0</v>
      </c>
      <c r="BE761" s="99">
        <f>BE5</f>
        <v>0.98</v>
      </c>
      <c r="BF761" s="100"/>
      <c r="BG761" s="110"/>
      <c r="BH761" s="95">
        <f t="shared" si="848"/>
        <v>0</v>
      </c>
      <c r="BI761" s="15"/>
      <c r="BJ761" s="24">
        <f t="shared" si="810"/>
        <v>0</v>
      </c>
      <c r="BK761" s="5">
        <v>0</v>
      </c>
      <c r="BL761" s="63"/>
      <c r="BM761" s="15"/>
      <c r="BN761" s="13"/>
      <c r="BO761" s="98">
        <f t="shared" si="849"/>
        <v>0</v>
      </c>
      <c r="BP761" s="99">
        <f>BP5</f>
        <v>0.94499999999999995</v>
      </c>
      <c r="BQ761" s="100"/>
      <c r="BR761" s="110"/>
      <c r="BS761" s="95">
        <f t="shared" si="850"/>
        <v>0</v>
      </c>
      <c r="BT761" s="15"/>
      <c r="BU761" s="24">
        <f t="shared" si="811"/>
        <v>0</v>
      </c>
      <c r="BV761" s="5">
        <v>0</v>
      </c>
      <c r="BW761" s="63"/>
      <c r="BX761" s="15"/>
      <c r="BY761" s="13"/>
      <c r="BZ761" s="98">
        <f t="shared" si="851"/>
        <v>0</v>
      </c>
      <c r="CA761" s="99">
        <f>CA5</f>
        <v>1</v>
      </c>
      <c r="CB761" s="100"/>
      <c r="CC761" s="110"/>
      <c r="CD761" s="95">
        <f t="shared" si="852"/>
        <v>0</v>
      </c>
      <c r="CE761" s="15"/>
      <c r="CF761" s="24">
        <f t="shared" si="812"/>
        <v>0</v>
      </c>
      <c r="CG761" s="5">
        <v>0</v>
      </c>
      <c r="CH761" s="63"/>
      <c r="CI761" s="15"/>
      <c r="CJ761" s="13"/>
      <c r="CK761" s="98">
        <f t="shared" si="853"/>
        <v>0</v>
      </c>
      <c r="CL761" s="99">
        <f>CL5</f>
        <v>1</v>
      </c>
      <c r="CM761" s="100"/>
      <c r="CN761" s="110"/>
      <c r="CO761" s="95">
        <f t="shared" si="854"/>
        <v>0</v>
      </c>
      <c r="CP761" s="15"/>
      <c r="CQ761" s="24">
        <f t="shared" si="813"/>
        <v>0</v>
      </c>
      <c r="CR761" s="5">
        <v>0</v>
      </c>
      <c r="CS761" s="63"/>
      <c r="CT761" s="15"/>
      <c r="CU761" s="13"/>
      <c r="CV761" s="98">
        <f t="shared" si="855"/>
        <v>0</v>
      </c>
      <c r="CW761" s="99">
        <f>CW5</f>
        <v>1</v>
      </c>
      <c r="CX761" s="100"/>
      <c r="CY761" s="110"/>
      <c r="CZ761" s="95">
        <f t="shared" si="856"/>
        <v>0</v>
      </c>
      <c r="DA761" s="15"/>
      <c r="DB761" s="24">
        <f t="shared" si="814"/>
        <v>0</v>
      </c>
      <c r="DC761" s="5">
        <v>0</v>
      </c>
      <c r="DD761" s="63"/>
      <c r="DE761" s="15"/>
      <c r="DF761" s="13"/>
      <c r="DG761" s="98">
        <f t="shared" si="857"/>
        <v>0</v>
      </c>
      <c r="DH761" s="99">
        <f>DH5</f>
        <v>1</v>
      </c>
      <c r="DI761" s="100"/>
      <c r="DJ761" s="110"/>
      <c r="DK761" s="95">
        <f t="shared" si="858"/>
        <v>0</v>
      </c>
      <c r="DL761" s="15"/>
      <c r="DM761" s="24">
        <f t="shared" si="815"/>
        <v>0</v>
      </c>
      <c r="DN761" s="5">
        <v>0</v>
      </c>
      <c r="DO761" s="63"/>
      <c r="DP761" s="15"/>
      <c r="DQ761" s="13"/>
      <c r="DR761" s="98">
        <f t="shared" si="859"/>
        <v>0</v>
      </c>
      <c r="DS761" s="99">
        <f>DS5</f>
        <v>1</v>
      </c>
      <c r="DT761" s="100"/>
      <c r="DU761" s="110"/>
      <c r="DV761" s="95">
        <f t="shared" si="860"/>
        <v>0</v>
      </c>
      <c r="DW761" s="15"/>
      <c r="DX761" s="24">
        <f t="shared" si="816"/>
        <v>0</v>
      </c>
      <c r="DY761" s="5">
        <v>0</v>
      </c>
      <c r="DZ761" s="63"/>
      <c r="EA761" s="15"/>
      <c r="EB761" s="13"/>
      <c r="EC761" s="98">
        <f t="shared" si="861"/>
        <v>0</v>
      </c>
      <c r="ED761" s="99">
        <f>ED5</f>
        <v>1</v>
      </c>
      <c r="EE761" s="100"/>
      <c r="EF761" s="110"/>
      <c r="EG761" s="95">
        <f t="shared" si="862"/>
        <v>0</v>
      </c>
      <c r="EH761" s="15"/>
      <c r="EI761" s="24">
        <f t="shared" si="817"/>
        <v>0</v>
      </c>
      <c r="EJ761" s="5">
        <v>0</v>
      </c>
      <c r="EK761" s="63"/>
      <c r="EL761" s="15"/>
      <c r="EM761" s="13"/>
      <c r="EN761" s="98">
        <f t="shared" si="863"/>
        <v>0</v>
      </c>
      <c r="EO761" s="99">
        <f>EO5</f>
        <v>1</v>
      </c>
      <c r="EP761" s="100"/>
      <c r="EQ761" s="110"/>
      <c r="ER761" s="95">
        <f t="shared" si="864"/>
        <v>0</v>
      </c>
      <c r="ES761" s="15"/>
      <c r="ET761" s="24">
        <f t="shared" si="818"/>
        <v>0</v>
      </c>
      <c r="EU761" s="5">
        <v>0</v>
      </c>
      <c r="EV761" s="63"/>
      <c r="EW761" s="15"/>
      <c r="EX761" s="13"/>
      <c r="EY761" s="98">
        <f t="shared" si="865"/>
        <v>0</v>
      </c>
      <c r="EZ761" s="99">
        <f>EZ5</f>
        <v>1</v>
      </c>
      <c r="FA761" s="100"/>
      <c r="FB761" s="110"/>
      <c r="FC761" s="95">
        <f t="shared" si="866"/>
        <v>0</v>
      </c>
      <c r="FD761" s="15"/>
      <c r="FE761" s="24">
        <f t="shared" si="819"/>
        <v>0</v>
      </c>
      <c r="FF761" s="5">
        <v>0</v>
      </c>
      <c r="FG761" s="63"/>
      <c r="FH761" s="15"/>
      <c r="FI761" s="13"/>
      <c r="FJ761" s="98">
        <f t="shared" si="867"/>
        <v>0</v>
      </c>
      <c r="FK761" s="99">
        <f>FK5</f>
        <v>1</v>
      </c>
      <c r="FL761" s="100"/>
      <c r="FM761" s="110"/>
      <c r="FN761" s="95">
        <f t="shared" si="868"/>
        <v>0</v>
      </c>
      <c r="FO761" s="15"/>
      <c r="FP761" s="24">
        <f t="shared" si="820"/>
        <v>0</v>
      </c>
      <c r="FQ761" s="5">
        <v>0</v>
      </c>
      <c r="FR761" s="8">
        <v>0</v>
      </c>
      <c r="FS761" s="84">
        <f t="shared" si="821"/>
        <v>500</v>
      </c>
      <c r="FT761" s="85">
        <f t="shared" si="822"/>
        <v>500</v>
      </c>
      <c r="FU761" s="85">
        <f t="shared" si="823"/>
        <v>500</v>
      </c>
      <c r="FV761" s="85">
        <f t="shared" si="824"/>
        <v>500</v>
      </c>
      <c r="FW761" s="85">
        <f t="shared" si="825"/>
        <v>500</v>
      </c>
      <c r="FX761" s="85">
        <f t="shared" si="826"/>
        <v>500</v>
      </c>
      <c r="FY761" s="85">
        <f t="shared" si="827"/>
        <v>500</v>
      </c>
      <c r="FZ761" s="85">
        <f t="shared" si="828"/>
        <v>500</v>
      </c>
      <c r="GA761" s="85">
        <f t="shared" si="829"/>
        <v>500</v>
      </c>
      <c r="GB761" s="85">
        <f t="shared" si="830"/>
        <v>500</v>
      </c>
      <c r="GC761" s="85">
        <f t="shared" si="831"/>
        <v>500</v>
      </c>
      <c r="GD761" s="85">
        <f t="shared" si="832"/>
        <v>500</v>
      </c>
      <c r="GE761" s="85">
        <f t="shared" si="833"/>
        <v>500</v>
      </c>
      <c r="GF761" s="85">
        <f t="shared" si="834"/>
        <v>500</v>
      </c>
      <c r="GG761" s="85">
        <f t="shared" si="835"/>
        <v>500</v>
      </c>
      <c r="GH761" s="101">
        <f t="shared" si="869"/>
        <v>0</v>
      </c>
      <c r="GI761" s="102">
        <f t="shared" si="870"/>
        <v>0</v>
      </c>
      <c r="GJ761" s="102">
        <f t="shared" si="871"/>
        <v>0</v>
      </c>
      <c r="GK761" s="79">
        <f>ROW()</f>
        <v>761</v>
      </c>
    </row>
    <row r="762" spans="1:193" s="12" customFormat="1" ht="50.1" customHeight="1">
      <c r="A762" s="17">
        <f>ROW()</f>
        <v>762</v>
      </c>
      <c r="B762" s="32">
        <f t="shared" si="836"/>
        <v>756</v>
      </c>
      <c r="C762" s="33">
        <f t="shared" si="837"/>
        <v>0</v>
      </c>
      <c r="D762" s="31"/>
      <c r="E762" s="390">
        <f t="shared" si="805"/>
        <v>500</v>
      </c>
      <c r="F762" s="107">
        <f t="shared" si="838"/>
        <v>0</v>
      </c>
      <c r="G762" s="3">
        <v>0</v>
      </c>
      <c r="H762" s="4">
        <v>0</v>
      </c>
      <c r="I762" s="63"/>
      <c r="J762" s="15"/>
      <c r="K762" s="13"/>
      <c r="L762" s="98">
        <f t="shared" si="839"/>
        <v>0</v>
      </c>
      <c r="M762" s="99">
        <f>M5</f>
        <v>0.94499999999999995</v>
      </c>
      <c r="N762" s="100"/>
      <c r="O762" s="110"/>
      <c r="P762" s="95">
        <f t="shared" si="840"/>
        <v>0</v>
      </c>
      <c r="Q762" s="15"/>
      <c r="R762" s="24">
        <f t="shared" si="806"/>
        <v>0</v>
      </c>
      <c r="S762" s="25">
        <v>0</v>
      </c>
      <c r="T762" s="63"/>
      <c r="U762" s="15"/>
      <c r="V762" s="13"/>
      <c r="W762" s="98">
        <f t="shared" si="841"/>
        <v>0</v>
      </c>
      <c r="X762" s="99">
        <f>X5</f>
        <v>0.97</v>
      </c>
      <c r="Y762" s="100"/>
      <c r="Z762" s="110"/>
      <c r="AA762" s="95">
        <f t="shared" si="842"/>
        <v>0</v>
      </c>
      <c r="AB762" s="15"/>
      <c r="AC762" s="24">
        <f t="shared" si="807"/>
        <v>0</v>
      </c>
      <c r="AD762" s="5">
        <v>0</v>
      </c>
      <c r="AE762" s="63"/>
      <c r="AF762" s="15"/>
      <c r="AG762" s="13"/>
      <c r="AH762" s="98">
        <f t="shared" si="843"/>
        <v>0</v>
      </c>
      <c r="AI762" s="99">
        <f>AI5</f>
        <v>0.95499999999999996</v>
      </c>
      <c r="AJ762" s="100"/>
      <c r="AK762" s="110"/>
      <c r="AL762" s="95">
        <f t="shared" si="844"/>
        <v>0</v>
      </c>
      <c r="AM762" s="15"/>
      <c r="AN762" s="24">
        <f t="shared" si="808"/>
        <v>0</v>
      </c>
      <c r="AO762" s="5">
        <v>0</v>
      </c>
      <c r="AP762" s="63"/>
      <c r="AQ762" s="15"/>
      <c r="AR762" s="13"/>
      <c r="AS762" s="98">
        <f t="shared" si="845"/>
        <v>0</v>
      </c>
      <c r="AT762" s="99">
        <f>AT5</f>
        <v>0.96</v>
      </c>
      <c r="AU762" s="100"/>
      <c r="AV762" s="110"/>
      <c r="AW762" s="95">
        <f t="shared" si="846"/>
        <v>0</v>
      </c>
      <c r="AX762" s="15"/>
      <c r="AY762" s="24">
        <f t="shared" si="809"/>
        <v>0</v>
      </c>
      <c r="AZ762" s="5">
        <v>0</v>
      </c>
      <c r="BA762" s="63"/>
      <c r="BB762" s="15"/>
      <c r="BC762" s="13"/>
      <c r="BD762" s="98">
        <f t="shared" si="847"/>
        <v>0</v>
      </c>
      <c r="BE762" s="99">
        <f>BE5</f>
        <v>0.98</v>
      </c>
      <c r="BF762" s="100"/>
      <c r="BG762" s="110"/>
      <c r="BH762" s="95">
        <f t="shared" si="848"/>
        <v>0</v>
      </c>
      <c r="BI762" s="15"/>
      <c r="BJ762" s="24">
        <f t="shared" si="810"/>
        <v>0</v>
      </c>
      <c r="BK762" s="5">
        <v>0</v>
      </c>
      <c r="BL762" s="63"/>
      <c r="BM762" s="15"/>
      <c r="BN762" s="13"/>
      <c r="BO762" s="98">
        <f t="shared" si="849"/>
        <v>0</v>
      </c>
      <c r="BP762" s="99">
        <f>BP5</f>
        <v>0.94499999999999995</v>
      </c>
      <c r="BQ762" s="100"/>
      <c r="BR762" s="110"/>
      <c r="BS762" s="95">
        <f t="shared" si="850"/>
        <v>0</v>
      </c>
      <c r="BT762" s="15"/>
      <c r="BU762" s="24">
        <f t="shared" si="811"/>
        <v>0</v>
      </c>
      <c r="BV762" s="5">
        <v>0</v>
      </c>
      <c r="BW762" s="63"/>
      <c r="BX762" s="15"/>
      <c r="BY762" s="13"/>
      <c r="BZ762" s="98">
        <f t="shared" si="851"/>
        <v>0</v>
      </c>
      <c r="CA762" s="99">
        <f>CA5</f>
        <v>1</v>
      </c>
      <c r="CB762" s="100"/>
      <c r="CC762" s="110"/>
      <c r="CD762" s="95">
        <f t="shared" si="852"/>
        <v>0</v>
      </c>
      <c r="CE762" s="15"/>
      <c r="CF762" s="24">
        <f t="shared" si="812"/>
        <v>0</v>
      </c>
      <c r="CG762" s="5">
        <v>0</v>
      </c>
      <c r="CH762" s="63"/>
      <c r="CI762" s="15"/>
      <c r="CJ762" s="13"/>
      <c r="CK762" s="98">
        <f t="shared" si="853"/>
        <v>0</v>
      </c>
      <c r="CL762" s="99">
        <f>CL5</f>
        <v>1</v>
      </c>
      <c r="CM762" s="100"/>
      <c r="CN762" s="110"/>
      <c r="CO762" s="95">
        <f t="shared" si="854"/>
        <v>0</v>
      </c>
      <c r="CP762" s="15"/>
      <c r="CQ762" s="24">
        <f t="shared" si="813"/>
        <v>0</v>
      </c>
      <c r="CR762" s="5">
        <v>0</v>
      </c>
      <c r="CS762" s="63"/>
      <c r="CT762" s="15"/>
      <c r="CU762" s="13"/>
      <c r="CV762" s="98">
        <f t="shared" si="855"/>
        <v>0</v>
      </c>
      <c r="CW762" s="99">
        <f>CW5</f>
        <v>1</v>
      </c>
      <c r="CX762" s="100"/>
      <c r="CY762" s="110"/>
      <c r="CZ762" s="95">
        <f t="shared" si="856"/>
        <v>0</v>
      </c>
      <c r="DA762" s="15"/>
      <c r="DB762" s="24">
        <f t="shared" si="814"/>
        <v>0</v>
      </c>
      <c r="DC762" s="5">
        <v>0</v>
      </c>
      <c r="DD762" s="63"/>
      <c r="DE762" s="15"/>
      <c r="DF762" s="13"/>
      <c r="DG762" s="98">
        <f t="shared" si="857"/>
        <v>0</v>
      </c>
      <c r="DH762" s="99">
        <f>DH5</f>
        <v>1</v>
      </c>
      <c r="DI762" s="100"/>
      <c r="DJ762" s="110"/>
      <c r="DK762" s="95">
        <f t="shared" si="858"/>
        <v>0</v>
      </c>
      <c r="DL762" s="15"/>
      <c r="DM762" s="24">
        <f t="shared" si="815"/>
        <v>0</v>
      </c>
      <c r="DN762" s="5">
        <v>0</v>
      </c>
      <c r="DO762" s="63"/>
      <c r="DP762" s="15"/>
      <c r="DQ762" s="13"/>
      <c r="DR762" s="98">
        <f t="shared" si="859"/>
        <v>0</v>
      </c>
      <c r="DS762" s="99">
        <f>DS5</f>
        <v>1</v>
      </c>
      <c r="DT762" s="100"/>
      <c r="DU762" s="110"/>
      <c r="DV762" s="95">
        <f t="shared" si="860"/>
        <v>0</v>
      </c>
      <c r="DW762" s="15"/>
      <c r="DX762" s="24">
        <f t="shared" si="816"/>
        <v>0</v>
      </c>
      <c r="DY762" s="5">
        <v>0</v>
      </c>
      <c r="DZ762" s="63"/>
      <c r="EA762" s="15"/>
      <c r="EB762" s="13"/>
      <c r="EC762" s="98">
        <f t="shared" si="861"/>
        <v>0</v>
      </c>
      <c r="ED762" s="99">
        <f>ED5</f>
        <v>1</v>
      </c>
      <c r="EE762" s="100"/>
      <c r="EF762" s="110"/>
      <c r="EG762" s="95">
        <f t="shared" si="862"/>
        <v>0</v>
      </c>
      <c r="EH762" s="15"/>
      <c r="EI762" s="24">
        <f t="shared" si="817"/>
        <v>0</v>
      </c>
      <c r="EJ762" s="5">
        <v>0</v>
      </c>
      <c r="EK762" s="63"/>
      <c r="EL762" s="15"/>
      <c r="EM762" s="13"/>
      <c r="EN762" s="98">
        <f t="shared" si="863"/>
        <v>0</v>
      </c>
      <c r="EO762" s="99">
        <f>EO5</f>
        <v>1</v>
      </c>
      <c r="EP762" s="100"/>
      <c r="EQ762" s="110"/>
      <c r="ER762" s="95">
        <f t="shared" si="864"/>
        <v>0</v>
      </c>
      <c r="ES762" s="15"/>
      <c r="ET762" s="24">
        <f t="shared" si="818"/>
        <v>0</v>
      </c>
      <c r="EU762" s="5">
        <v>0</v>
      </c>
      <c r="EV762" s="63"/>
      <c r="EW762" s="15"/>
      <c r="EX762" s="13"/>
      <c r="EY762" s="98">
        <f t="shared" si="865"/>
        <v>0</v>
      </c>
      <c r="EZ762" s="99">
        <f>EZ5</f>
        <v>1</v>
      </c>
      <c r="FA762" s="100"/>
      <c r="FB762" s="110"/>
      <c r="FC762" s="95">
        <f t="shared" si="866"/>
        <v>0</v>
      </c>
      <c r="FD762" s="15"/>
      <c r="FE762" s="24">
        <f t="shared" si="819"/>
        <v>0</v>
      </c>
      <c r="FF762" s="5">
        <v>0</v>
      </c>
      <c r="FG762" s="63"/>
      <c r="FH762" s="15"/>
      <c r="FI762" s="13"/>
      <c r="FJ762" s="98">
        <f t="shared" si="867"/>
        <v>0</v>
      </c>
      <c r="FK762" s="99">
        <f>FK5</f>
        <v>1</v>
      </c>
      <c r="FL762" s="100"/>
      <c r="FM762" s="110"/>
      <c r="FN762" s="95">
        <f t="shared" si="868"/>
        <v>0</v>
      </c>
      <c r="FO762" s="15"/>
      <c r="FP762" s="24">
        <f t="shared" si="820"/>
        <v>0</v>
      </c>
      <c r="FQ762" s="5">
        <v>0</v>
      </c>
      <c r="FR762" s="8">
        <v>0</v>
      </c>
      <c r="FS762" s="84">
        <f t="shared" si="821"/>
        <v>500</v>
      </c>
      <c r="FT762" s="85">
        <f t="shared" si="822"/>
        <v>500</v>
      </c>
      <c r="FU762" s="85">
        <f t="shared" si="823"/>
        <v>500</v>
      </c>
      <c r="FV762" s="85">
        <f t="shared" si="824"/>
        <v>500</v>
      </c>
      <c r="FW762" s="85">
        <f t="shared" si="825"/>
        <v>500</v>
      </c>
      <c r="FX762" s="85">
        <f t="shared" si="826"/>
        <v>500</v>
      </c>
      <c r="FY762" s="85">
        <f t="shared" si="827"/>
        <v>500</v>
      </c>
      <c r="FZ762" s="85">
        <f t="shared" si="828"/>
        <v>500</v>
      </c>
      <c r="GA762" s="85">
        <f t="shared" si="829"/>
        <v>500</v>
      </c>
      <c r="GB762" s="85">
        <f t="shared" si="830"/>
        <v>500</v>
      </c>
      <c r="GC762" s="85">
        <f t="shared" si="831"/>
        <v>500</v>
      </c>
      <c r="GD762" s="85">
        <f t="shared" si="832"/>
        <v>500</v>
      </c>
      <c r="GE762" s="85">
        <f t="shared" si="833"/>
        <v>500</v>
      </c>
      <c r="GF762" s="85">
        <f t="shared" si="834"/>
        <v>500</v>
      </c>
      <c r="GG762" s="85">
        <f t="shared" si="835"/>
        <v>500</v>
      </c>
      <c r="GH762" s="101">
        <f t="shared" si="869"/>
        <v>0</v>
      </c>
      <c r="GI762" s="102">
        <f t="shared" si="870"/>
        <v>0</v>
      </c>
      <c r="GJ762" s="102">
        <f t="shared" si="871"/>
        <v>0</v>
      </c>
      <c r="GK762" s="79">
        <f>ROW()</f>
        <v>762</v>
      </c>
    </row>
    <row r="763" spans="1:193" s="12" customFormat="1" ht="50.1" customHeight="1">
      <c r="A763" s="17">
        <f>ROW()</f>
        <v>763</v>
      </c>
      <c r="B763" s="32">
        <f t="shared" si="836"/>
        <v>757</v>
      </c>
      <c r="C763" s="33">
        <f t="shared" si="837"/>
        <v>0</v>
      </c>
      <c r="D763" s="31"/>
      <c r="E763" s="390">
        <f t="shared" si="805"/>
        <v>500</v>
      </c>
      <c r="F763" s="107">
        <f t="shared" si="838"/>
        <v>0</v>
      </c>
      <c r="G763" s="3">
        <v>0</v>
      </c>
      <c r="H763" s="4">
        <v>0</v>
      </c>
      <c r="I763" s="63"/>
      <c r="J763" s="15"/>
      <c r="K763" s="13"/>
      <c r="L763" s="98">
        <f t="shared" si="839"/>
        <v>0</v>
      </c>
      <c r="M763" s="99">
        <f>M5</f>
        <v>0.94499999999999995</v>
      </c>
      <c r="N763" s="100"/>
      <c r="O763" s="110"/>
      <c r="P763" s="95">
        <f t="shared" si="840"/>
        <v>0</v>
      </c>
      <c r="Q763" s="15"/>
      <c r="R763" s="24">
        <f t="shared" si="806"/>
        <v>0</v>
      </c>
      <c r="S763" s="25">
        <v>0</v>
      </c>
      <c r="T763" s="63"/>
      <c r="U763" s="15"/>
      <c r="V763" s="13"/>
      <c r="W763" s="98">
        <f t="shared" si="841"/>
        <v>0</v>
      </c>
      <c r="X763" s="99">
        <f>X5</f>
        <v>0.97</v>
      </c>
      <c r="Y763" s="100"/>
      <c r="Z763" s="110"/>
      <c r="AA763" s="95">
        <f t="shared" si="842"/>
        <v>0</v>
      </c>
      <c r="AB763" s="15"/>
      <c r="AC763" s="24">
        <f t="shared" si="807"/>
        <v>0</v>
      </c>
      <c r="AD763" s="5">
        <v>0</v>
      </c>
      <c r="AE763" s="63"/>
      <c r="AF763" s="15"/>
      <c r="AG763" s="13"/>
      <c r="AH763" s="98">
        <f t="shared" si="843"/>
        <v>0</v>
      </c>
      <c r="AI763" s="99">
        <f>AI5</f>
        <v>0.95499999999999996</v>
      </c>
      <c r="AJ763" s="100"/>
      <c r="AK763" s="110"/>
      <c r="AL763" s="95">
        <f t="shared" si="844"/>
        <v>0</v>
      </c>
      <c r="AM763" s="15"/>
      <c r="AN763" s="24">
        <f t="shared" si="808"/>
        <v>0</v>
      </c>
      <c r="AO763" s="5">
        <v>0</v>
      </c>
      <c r="AP763" s="63"/>
      <c r="AQ763" s="15"/>
      <c r="AR763" s="13"/>
      <c r="AS763" s="98">
        <f t="shared" si="845"/>
        <v>0</v>
      </c>
      <c r="AT763" s="99">
        <f>AT5</f>
        <v>0.96</v>
      </c>
      <c r="AU763" s="100"/>
      <c r="AV763" s="110"/>
      <c r="AW763" s="95">
        <f t="shared" si="846"/>
        <v>0</v>
      </c>
      <c r="AX763" s="15"/>
      <c r="AY763" s="24">
        <f t="shared" si="809"/>
        <v>0</v>
      </c>
      <c r="AZ763" s="5">
        <v>0</v>
      </c>
      <c r="BA763" s="63"/>
      <c r="BB763" s="15"/>
      <c r="BC763" s="13"/>
      <c r="BD763" s="98">
        <f t="shared" si="847"/>
        <v>0</v>
      </c>
      <c r="BE763" s="99">
        <f>BE5</f>
        <v>0.98</v>
      </c>
      <c r="BF763" s="100"/>
      <c r="BG763" s="110"/>
      <c r="BH763" s="95">
        <f t="shared" si="848"/>
        <v>0</v>
      </c>
      <c r="BI763" s="15"/>
      <c r="BJ763" s="24">
        <f t="shared" si="810"/>
        <v>0</v>
      </c>
      <c r="BK763" s="5">
        <v>0</v>
      </c>
      <c r="BL763" s="63"/>
      <c r="BM763" s="15"/>
      <c r="BN763" s="13"/>
      <c r="BO763" s="98">
        <f t="shared" si="849"/>
        <v>0</v>
      </c>
      <c r="BP763" s="99">
        <f>BP5</f>
        <v>0.94499999999999995</v>
      </c>
      <c r="BQ763" s="100"/>
      <c r="BR763" s="110"/>
      <c r="BS763" s="95">
        <f t="shared" si="850"/>
        <v>0</v>
      </c>
      <c r="BT763" s="15"/>
      <c r="BU763" s="24">
        <f t="shared" si="811"/>
        <v>0</v>
      </c>
      <c r="BV763" s="5">
        <v>0</v>
      </c>
      <c r="BW763" s="63"/>
      <c r="BX763" s="15"/>
      <c r="BY763" s="13"/>
      <c r="BZ763" s="98">
        <f t="shared" si="851"/>
        <v>0</v>
      </c>
      <c r="CA763" s="99">
        <f>CA5</f>
        <v>1</v>
      </c>
      <c r="CB763" s="100"/>
      <c r="CC763" s="110"/>
      <c r="CD763" s="95">
        <f t="shared" si="852"/>
        <v>0</v>
      </c>
      <c r="CE763" s="15"/>
      <c r="CF763" s="24">
        <f t="shared" si="812"/>
        <v>0</v>
      </c>
      <c r="CG763" s="5">
        <v>0</v>
      </c>
      <c r="CH763" s="63"/>
      <c r="CI763" s="15"/>
      <c r="CJ763" s="13"/>
      <c r="CK763" s="98">
        <f t="shared" si="853"/>
        <v>0</v>
      </c>
      <c r="CL763" s="99">
        <f>CL5</f>
        <v>1</v>
      </c>
      <c r="CM763" s="100"/>
      <c r="CN763" s="110"/>
      <c r="CO763" s="95">
        <f t="shared" si="854"/>
        <v>0</v>
      </c>
      <c r="CP763" s="15"/>
      <c r="CQ763" s="24">
        <f t="shared" si="813"/>
        <v>0</v>
      </c>
      <c r="CR763" s="5">
        <v>0</v>
      </c>
      <c r="CS763" s="63"/>
      <c r="CT763" s="15"/>
      <c r="CU763" s="13"/>
      <c r="CV763" s="98">
        <f t="shared" si="855"/>
        <v>0</v>
      </c>
      <c r="CW763" s="99">
        <f>CW5</f>
        <v>1</v>
      </c>
      <c r="CX763" s="100"/>
      <c r="CY763" s="110"/>
      <c r="CZ763" s="95">
        <f t="shared" si="856"/>
        <v>0</v>
      </c>
      <c r="DA763" s="15"/>
      <c r="DB763" s="24">
        <f t="shared" si="814"/>
        <v>0</v>
      </c>
      <c r="DC763" s="5">
        <v>0</v>
      </c>
      <c r="DD763" s="63"/>
      <c r="DE763" s="15"/>
      <c r="DF763" s="13"/>
      <c r="DG763" s="98">
        <f t="shared" si="857"/>
        <v>0</v>
      </c>
      <c r="DH763" s="99">
        <f>DH5</f>
        <v>1</v>
      </c>
      <c r="DI763" s="100"/>
      <c r="DJ763" s="110"/>
      <c r="DK763" s="95">
        <f t="shared" si="858"/>
        <v>0</v>
      </c>
      <c r="DL763" s="15"/>
      <c r="DM763" s="24">
        <f t="shared" si="815"/>
        <v>0</v>
      </c>
      <c r="DN763" s="5">
        <v>0</v>
      </c>
      <c r="DO763" s="63"/>
      <c r="DP763" s="15"/>
      <c r="DQ763" s="13"/>
      <c r="DR763" s="98">
        <f t="shared" si="859"/>
        <v>0</v>
      </c>
      <c r="DS763" s="99">
        <f>DS5</f>
        <v>1</v>
      </c>
      <c r="DT763" s="100"/>
      <c r="DU763" s="110"/>
      <c r="DV763" s="95">
        <f t="shared" si="860"/>
        <v>0</v>
      </c>
      <c r="DW763" s="15"/>
      <c r="DX763" s="24">
        <f t="shared" si="816"/>
        <v>0</v>
      </c>
      <c r="DY763" s="5">
        <v>0</v>
      </c>
      <c r="DZ763" s="63"/>
      <c r="EA763" s="15"/>
      <c r="EB763" s="13"/>
      <c r="EC763" s="98">
        <f t="shared" si="861"/>
        <v>0</v>
      </c>
      <c r="ED763" s="99">
        <f>ED5</f>
        <v>1</v>
      </c>
      <c r="EE763" s="100"/>
      <c r="EF763" s="110"/>
      <c r="EG763" s="95">
        <f t="shared" si="862"/>
        <v>0</v>
      </c>
      <c r="EH763" s="15"/>
      <c r="EI763" s="24">
        <f t="shared" si="817"/>
        <v>0</v>
      </c>
      <c r="EJ763" s="5">
        <v>0</v>
      </c>
      <c r="EK763" s="63"/>
      <c r="EL763" s="15"/>
      <c r="EM763" s="13"/>
      <c r="EN763" s="98">
        <f t="shared" si="863"/>
        <v>0</v>
      </c>
      <c r="EO763" s="99">
        <f>EO5</f>
        <v>1</v>
      </c>
      <c r="EP763" s="100"/>
      <c r="EQ763" s="110"/>
      <c r="ER763" s="95">
        <f t="shared" si="864"/>
        <v>0</v>
      </c>
      <c r="ES763" s="15"/>
      <c r="ET763" s="24">
        <f t="shared" si="818"/>
        <v>0</v>
      </c>
      <c r="EU763" s="5">
        <v>0</v>
      </c>
      <c r="EV763" s="63"/>
      <c r="EW763" s="15"/>
      <c r="EX763" s="13"/>
      <c r="EY763" s="98">
        <f t="shared" si="865"/>
        <v>0</v>
      </c>
      <c r="EZ763" s="99">
        <f>EZ5</f>
        <v>1</v>
      </c>
      <c r="FA763" s="100"/>
      <c r="FB763" s="110"/>
      <c r="FC763" s="95">
        <f t="shared" si="866"/>
        <v>0</v>
      </c>
      <c r="FD763" s="15"/>
      <c r="FE763" s="24">
        <f t="shared" si="819"/>
        <v>0</v>
      </c>
      <c r="FF763" s="5">
        <v>0</v>
      </c>
      <c r="FG763" s="63"/>
      <c r="FH763" s="15"/>
      <c r="FI763" s="13"/>
      <c r="FJ763" s="98">
        <f t="shared" si="867"/>
        <v>0</v>
      </c>
      <c r="FK763" s="99">
        <f>FK5</f>
        <v>1</v>
      </c>
      <c r="FL763" s="100"/>
      <c r="FM763" s="110"/>
      <c r="FN763" s="95">
        <f t="shared" si="868"/>
        <v>0</v>
      </c>
      <c r="FO763" s="15"/>
      <c r="FP763" s="24">
        <f t="shared" si="820"/>
        <v>0</v>
      </c>
      <c r="FQ763" s="5">
        <v>0</v>
      </c>
      <c r="FR763" s="8">
        <v>0</v>
      </c>
      <c r="FS763" s="84">
        <f t="shared" si="821"/>
        <v>500</v>
      </c>
      <c r="FT763" s="85">
        <f t="shared" si="822"/>
        <v>500</v>
      </c>
      <c r="FU763" s="85">
        <f t="shared" si="823"/>
        <v>500</v>
      </c>
      <c r="FV763" s="85">
        <f t="shared" si="824"/>
        <v>500</v>
      </c>
      <c r="FW763" s="85">
        <f t="shared" si="825"/>
        <v>500</v>
      </c>
      <c r="FX763" s="85">
        <f t="shared" si="826"/>
        <v>500</v>
      </c>
      <c r="FY763" s="85">
        <f t="shared" si="827"/>
        <v>500</v>
      </c>
      <c r="FZ763" s="85">
        <f t="shared" si="828"/>
        <v>500</v>
      </c>
      <c r="GA763" s="85">
        <f t="shared" si="829"/>
        <v>500</v>
      </c>
      <c r="GB763" s="85">
        <f t="shared" si="830"/>
        <v>500</v>
      </c>
      <c r="GC763" s="85">
        <f t="shared" si="831"/>
        <v>500</v>
      </c>
      <c r="GD763" s="85">
        <f t="shared" si="832"/>
        <v>500</v>
      </c>
      <c r="GE763" s="85">
        <f t="shared" si="833"/>
        <v>500</v>
      </c>
      <c r="GF763" s="85">
        <f t="shared" si="834"/>
        <v>500</v>
      </c>
      <c r="GG763" s="85">
        <f t="shared" si="835"/>
        <v>500</v>
      </c>
      <c r="GH763" s="101">
        <f t="shared" si="869"/>
        <v>0</v>
      </c>
      <c r="GI763" s="102">
        <f t="shared" si="870"/>
        <v>0</v>
      </c>
      <c r="GJ763" s="102">
        <f t="shared" si="871"/>
        <v>0</v>
      </c>
      <c r="GK763" s="79">
        <f>ROW()</f>
        <v>763</v>
      </c>
    </row>
    <row r="764" spans="1:193" s="12" customFormat="1" ht="50.1" customHeight="1">
      <c r="A764" s="17">
        <f>ROW()</f>
        <v>764</v>
      </c>
      <c r="B764" s="32">
        <f t="shared" si="836"/>
        <v>758</v>
      </c>
      <c r="C764" s="33">
        <f t="shared" si="837"/>
        <v>0</v>
      </c>
      <c r="D764" s="31"/>
      <c r="E764" s="390">
        <f t="shared" si="805"/>
        <v>500</v>
      </c>
      <c r="F764" s="107">
        <f t="shared" si="838"/>
        <v>0</v>
      </c>
      <c r="G764" s="3">
        <v>0</v>
      </c>
      <c r="H764" s="4">
        <v>0</v>
      </c>
      <c r="I764" s="63"/>
      <c r="J764" s="15"/>
      <c r="K764" s="13"/>
      <c r="L764" s="98">
        <f t="shared" si="839"/>
        <v>0</v>
      </c>
      <c r="M764" s="99">
        <f>M5</f>
        <v>0.94499999999999995</v>
      </c>
      <c r="N764" s="100"/>
      <c r="O764" s="110"/>
      <c r="P764" s="95">
        <f t="shared" si="840"/>
        <v>0</v>
      </c>
      <c r="Q764" s="15"/>
      <c r="R764" s="24">
        <f t="shared" si="806"/>
        <v>0</v>
      </c>
      <c r="S764" s="25">
        <v>0</v>
      </c>
      <c r="T764" s="63"/>
      <c r="U764" s="15"/>
      <c r="V764" s="13"/>
      <c r="W764" s="98">
        <f t="shared" si="841"/>
        <v>0</v>
      </c>
      <c r="X764" s="99">
        <f>X5</f>
        <v>0.97</v>
      </c>
      <c r="Y764" s="100"/>
      <c r="Z764" s="110"/>
      <c r="AA764" s="95">
        <f t="shared" si="842"/>
        <v>0</v>
      </c>
      <c r="AB764" s="15"/>
      <c r="AC764" s="24">
        <f t="shared" si="807"/>
        <v>0</v>
      </c>
      <c r="AD764" s="5">
        <v>0</v>
      </c>
      <c r="AE764" s="63"/>
      <c r="AF764" s="15"/>
      <c r="AG764" s="13"/>
      <c r="AH764" s="98">
        <f t="shared" si="843"/>
        <v>0</v>
      </c>
      <c r="AI764" s="99">
        <f>AI5</f>
        <v>0.95499999999999996</v>
      </c>
      <c r="AJ764" s="100"/>
      <c r="AK764" s="110"/>
      <c r="AL764" s="95">
        <f t="shared" si="844"/>
        <v>0</v>
      </c>
      <c r="AM764" s="15"/>
      <c r="AN764" s="24">
        <f t="shared" si="808"/>
        <v>0</v>
      </c>
      <c r="AO764" s="5">
        <v>0</v>
      </c>
      <c r="AP764" s="63"/>
      <c r="AQ764" s="15"/>
      <c r="AR764" s="13"/>
      <c r="AS764" s="98">
        <f t="shared" si="845"/>
        <v>0</v>
      </c>
      <c r="AT764" s="99">
        <f>AT5</f>
        <v>0.96</v>
      </c>
      <c r="AU764" s="100"/>
      <c r="AV764" s="110"/>
      <c r="AW764" s="95">
        <f t="shared" si="846"/>
        <v>0</v>
      </c>
      <c r="AX764" s="15"/>
      <c r="AY764" s="24">
        <f t="shared" si="809"/>
        <v>0</v>
      </c>
      <c r="AZ764" s="5">
        <v>0</v>
      </c>
      <c r="BA764" s="63"/>
      <c r="BB764" s="15"/>
      <c r="BC764" s="13"/>
      <c r="BD764" s="98">
        <f t="shared" si="847"/>
        <v>0</v>
      </c>
      <c r="BE764" s="99">
        <f>BE5</f>
        <v>0.98</v>
      </c>
      <c r="BF764" s="100"/>
      <c r="BG764" s="110"/>
      <c r="BH764" s="95">
        <f t="shared" si="848"/>
        <v>0</v>
      </c>
      <c r="BI764" s="15"/>
      <c r="BJ764" s="24">
        <f t="shared" si="810"/>
        <v>0</v>
      </c>
      <c r="BK764" s="5">
        <v>0</v>
      </c>
      <c r="BL764" s="63"/>
      <c r="BM764" s="15"/>
      <c r="BN764" s="13"/>
      <c r="BO764" s="98">
        <f t="shared" si="849"/>
        <v>0</v>
      </c>
      <c r="BP764" s="99">
        <f>BP5</f>
        <v>0.94499999999999995</v>
      </c>
      <c r="BQ764" s="100"/>
      <c r="BR764" s="110"/>
      <c r="BS764" s="95">
        <f t="shared" si="850"/>
        <v>0</v>
      </c>
      <c r="BT764" s="15"/>
      <c r="BU764" s="24">
        <f t="shared" si="811"/>
        <v>0</v>
      </c>
      <c r="BV764" s="5">
        <v>0</v>
      </c>
      <c r="BW764" s="63"/>
      <c r="BX764" s="15"/>
      <c r="BY764" s="13"/>
      <c r="BZ764" s="98">
        <f t="shared" si="851"/>
        <v>0</v>
      </c>
      <c r="CA764" s="99">
        <f>CA5</f>
        <v>1</v>
      </c>
      <c r="CB764" s="100"/>
      <c r="CC764" s="110"/>
      <c r="CD764" s="95">
        <f t="shared" si="852"/>
        <v>0</v>
      </c>
      <c r="CE764" s="15"/>
      <c r="CF764" s="24">
        <f t="shared" si="812"/>
        <v>0</v>
      </c>
      <c r="CG764" s="5">
        <v>0</v>
      </c>
      <c r="CH764" s="63"/>
      <c r="CI764" s="15"/>
      <c r="CJ764" s="13"/>
      <c r="CK764" s="98">
        <f t="shared" si="853"/>
        <v>0</v>
      </c>
      <c r="CL764" s="99">
        <f>CL5</f>
        <v>1</v>
      </c>
      <c r="CM764" s="100"/>
      <c r="CN764" s="110"/>
      <c r="CO764" s="95">
        <f t="shared" si="854"/>
        <v>0</v>
      </c>
      <c r="CP764" s="15"/>
      <c r="CQ764" s="24">
        <f t="shared" si="813"/>
        <v>0</v>
      </c>
      <c r="CR764" s="5">
        <v>0</v>
      </c>
      <c r="CS764" s="63"/>
      <c r="CT764" s="15"/>
      <c r="CU764" s="13"/>
      <c r="CV764" s="98">
        <f t="shared" si="855"/>
        <v>0</v>
      </c>
      <c r="CW764" s="99">
        <f>CW5</f>
        <v>1</v>
      </c>
      <c r="CX764" s="100"/>
      <c r="CY764" s="110"/>
      <c r="CZ764" s="95">
        <f t="shared" si="856"/>
        <v>0</v>
      </c>
      <c r="DA764" s="15"/>
      <c r="DB764" s="24">
        <f t="shared" si="814"/>
        <v>0</v>
      </c>
      <c r="DC764" s="5">
        <v>0</v>
      </c>
      <c r="DD764" s="63"/>
      <c r="DE764" s="15"/>
      <c r="DF764" s="13"/>
      <c r="DG764" s="98">
        <f t="shared" si="857"/>
        <v>0</v>
      </c>
      <c r="DH764" s="99">
        <f>DH5</f>
        <v>1</v>
      </c>
      <c r="DI764" s="100"/>
      <c r="DJ764" s="110"/>
      <c r="DK764" s="95">
        <f t="shared" si="858"/>
        <v>0</v>
      </c>
      <c r="DL764" s="15"/>
      <c r="DM764" s="24">
        <f t="shared" si="815"/>
        <v>0</v>
      </c>
      <c r="DN764" s="5">
        <v>0</v>
      </c>
      <c r="DO764" s="63"/>
      <c r="DP764" s="15"/>
      <c r="DQ764" s="13"/>
      <c r="DR764" s="98">
        <f t="shared" si="859"/>
        <v>0</v>
      </c>
      <c r="DS764" s="99">
        <f>DS5</f>
        <v>1</v>
      </c>
      <c r="DT764" s="100"/>
      <c r="DU764" s="110"/>
      <c r="DV764" s="95">
        <f t="shared" si="860"/>
        <v>0</v>
      </c>
      <c r="DW764" s="15"/>
      <c r="DX764" s="24">
        <f t="shared" si="816"/>
        <v>0</v>
      </c>
      <c r="DY764" s="5">
        <v>0</v>
      </c>
      <c r="DZ764" s="63"/>
      <c r="EA764" s="15"/>
      <c r="EB764" s="13"/>
      <c r="EC764" s="98">
        <f t="shared" si="861"/>
        <v>0</v>
      </c>
      <c r="ED764" s="99">
        <f>ED5</f>
        <v>1</v>
      </c>
      <c r="EE764" s="100"/>
      <c r="EF764" s="110"/>
      <c r="EG764" s="95">
        <f t="shared" si="862"/>
        <v>0</v>
      </c>
      <c r="EH764" s="15"/>
      <c r="EI764" s="24">
        <f t="shared" si="817"/>
        <v>0</v>
      </c>
      <c r="EJ764" s="5">
        <v>0</v>
      </c>
      <c r="EK764" s="63"/>
      <c r="EL764" s="15"/>
      <c r="EM764" s="13"/>
      <c r="EN764" s="98">
        <f t="shared" si="863"/>
        <v>0</v>
      </c>
      <c r="EO764" s="99">
        <f>EO5</f>
        <v>1</v>
      </c>
      <c r="EP764" s="100"/>
      <c r="EQ764" s="110"/>
      <c r="ER764" s="95">
        <f t="shared" si="864"/>
        <v>0</v>
      </c>
      <c r="ES764" s="15"/>
      <c r="ET764" s="24">
        <f t="shared" si="818"/>
        <v>0</v>
      </c>
      <c r="EU764" s="5">
        <v>0</v>
      </c>
      <c r="EV764" s="63"/>
      <c r="EW764" s="15"/>
      <c r="EX764" s="13"/>
      <c r="EY764" s="98">
        <f t="shared" si="865"/>
        <v>0</v>
      </c>
      <c r="EZ764" s="99">
        <f>EZ5</f>
        <v>1</v>
      </c>
      <c r="FA764" s="100"/>
      <c r="FB764" s="110"/>
      <c r="FC764" s="95">
        <f t="shared" si="866"/>
        <v>0</v>
      </c>
      <c r="FD764" s="15"/>
      <c r="FE764" s="24">
        <f t="shared" si="819"/>
        <v>0</v>
      </c>
      <c r="FF764" s="5">
        <v>0</v>
      </c>
      <c r="FG764" s="63"/>
      <c r="FH764" s="15"/>
      <c r="FI764" s="13"/>
      <c r="FJ764" s="98">
        <f t="shared" si="867"/>
        <v>0</v>
      </c>
      <c r="FK764" s="99">
        <f>FK5</f>
        <v>1</v>
      </c>
      <c r="FL764" s="100"/>
      <c r="FM764" s="110"/>
      <c r="FN764" s="95">
        <f t="shared" si="868"/>
        <v>0</v>
      </c>
      <c r="FO764" s="15"/>
      <c r="FP764" s="24">
        <f t="shared" si="820"/>
        <v>0</v>
      </c>
      <c r="FQ764" s="5">
        <v>0</v>
      </c>
      <c r="FR764" s="8">
        <v>0</v>
      </c>
      <c r="FS764" s="84">
        <f t="shared" si="821"/>
        <v>500</v>
      </c>
      <c r="FT764" s="85">
        <f t="shared" si="822"/>
        <v>500</v>
      </c>
      <c r="FU764" s="85">
        <f t="shared" si="823"/>
        <v>500</v>
      </c>
      <c r="FV764" s="85">
        <f t="shared" si="824"/>
        <v>500</v>
      </c>
      <c r="FW764" s="85">
        <f t="shared" si="825"/>
        <v>500</v>
      </c>
      <c r="FX764" s="85">
        <f t="shared" si="826"/>
        <v>500</v>
      </c>
      <c r="FY764" s="85">
        <f t="shared" si="827"/>
        <v>500</v>
      </c>
      <c r="FZ764" s="85">
        <f t="shared" si="828"/>
        <v>500</v>
      </c>
      <c r="GA764" s="85">
        <f t="shared" si="829"/>
        <v>500</v>
      </c>
      <c r="GB764" s="85">
        <f t="shared" si="830"/>
        <v>500</v>
      </c>
      <c r="GC764" s="85">
        <f t="shared" si="831"/>
        <v>500</v>
      </c>
      <c r="GD764" s="85">
        <f t="shared" si="832"/>
        <v>500</v>
      </c>
      <c r="GE764" s="85">
        <f t="shared" si="833"/>
        <v>500</v>
      </c>
      <c r="GF764" s="85">
        <f t="shared" si="834"/>
        <v>500</v>
      </c>
      <c r="GG764" s="85">
        <f t="shared" si="835"/>
        <v>500</v>
      </c>
      <c r="GH764" s="101">
        <f t="shared" si="869"/>
        <v>0</v>
      </c>
      <c r="GI764" s="102">
        <f t="shared" si="870"/>
        <v>0</v>
      </c>
      <c r="GJ764" s="102">
        <f t="shared" si="871"/>
        <v>0</v>
      </c>
      <c r="GK764" s="79">
        <f>ROW()</f>
        <v>764</v>
      </c>
    </row>
    <row r="765" spans="1:193" s="12" customFormat="1" ht="50.1" customHeight="1">
      <c r="A765" s="17">
        <f>ROW()</f>
        <v>765</v>
      </c>
      <c r="B765" s="32">
        <f t="shared" si="836"/>
        <v>759</v>
      </c>
      <c r="C765" s="33">
        <f t="shared" si="837"/>
        <v>0</v>
      </c>
      <c r="D765" s="31"/>
      <c r="E765" s="390">
        <f t="shared" si="805"/>
        <v>500</v>
      </c>
      <c r="F765" s="107">
        <f t="shared" si="838"/>
        <v>0</v>
      </c>
      <c r="G765" s="3">
        <v>0</v>
      </c>
      <c r="H765" s="4">
        <v>0</v>
      </c>
      <c r="I765" s="63"/>
      <c r="J765" s="15"/>
      <c r="K765" s="13"/>
      <c r="L765" s="98">
        <f t="shared" si="839"/>
        <v>0</v>
      </c>
      <c r="M765" s="99">
        <f>M5</f>
        <v>0.94499999999999995</v>
      </c>
      <c r="N765" s="100"/>
      <c r="O765" s="110"/>
      <c r="P765" s="95">
        <f t="shared" si="840"/>
        <v>0</v>
      </c>
      <c r="Q765" s="15"/>
      <c r="R765" s="24">
        <f t="shared" si="806"/>
        <v>0</v>
      </c>
      <c r="S765" s="25">
        <v>0</v>
      </c>
      <c r="T765" s="63"/>
      <c r="U765" s="15"/>
      <c r="V765" s="13"/>
      <c r="W765" s="98">
        <f t="shared" si="841"/>
        <v>0</v>
      </c>
      <c r="X765" s="99">
        <f>X5</f>
        <v>0.97</v>
      </c>
      <c r="Y765" s="100"/>
      <c r="Z765" s="110"/>
      <c r="AA765" s="95">
        <f t="shared" si="842"/>
        <v>0</v>
      </c>
      <c r="AB765" s="15"/>
      <c r="AC765" s="24">
        <f t="shared" si="807"/>
        <v>0</v>
      </c>
      <c r="AD765" s="5">
        <v>0</v>
      </c>
      <c r="AE765" s="63"/>
      <c r="AF765" s="15"/>
      <c r="AG765" s="13"/>
      <c r="AH765" s="98">
        <f t="shared" si="843"/>
        <v>0</v>
      </c>
      <c r="AI765" s="99">
        <f>AI5</f>
        <v>0.95499999999999996</v>
      </c>
      <c r="AJ765" s="100"/>
      <c r="AK765" s="110"/>
      <c r="AL765" s="95">
        <f t="shared" si="844"/>
        <v>0</v>
      </c>
      <c r="AM765" s="15"/>
      <c r="AN765" s="24">
        <f t="shared" si="808"/>
        <v>0</v>
      </c>
      <c r="AO765" s="5">
        <v>0</v>
      </c>
      <c r="AP765" s="63"/>
      <c r="AQ765" s="15"/>
      <c r="AR765" s="13"/>
      <c r="AS765" s="98">
        <f t="shared" si="845"/>
        <v>0</v>
      </c>
      <c r="AT765" s="99">
        <f>AT5</f>
        <v>0.96</v>
      </c>
      <c r="AU765" s="100"/>
      <c r="AV765" s="110"/>
      <c r="AW765" s="95">
        <f t="shared" si="846"/>
        <v>0</v>
      </c>
      <c r="AX765" s="15"/>
      <c r="AY765" s="24">
        <f t="shared" si="809"/>
        <v>0</v>
      </c>
      <c r="AZ765" s="5">
        <v>0</v>
      </c>
      <c r="BA765" s="63"/>
      <c r="BB765" s="15"/>
      <c r="BC765" s="13"/>
      <c r="BD765" s="98">
        <f t="shared" si="847"/>
        <v>0</v>
      </c>
      <c r="BE765" s="99">
        <f>BE5</f>
        <v>0.98</v>
      </c>
      <c r="BF765" s="100"/>
      <c r="BG765" s="110"/>
      <c r="BH765" s="95">
        <f t="shared" si="848"/>
        <v>0</v>
      </c>
      <c r="BI765" s="15"/>
      <c r="BJ765" s="24">
        <f t="shared" si="810"/>
        <v>0</v>
      </c>
      <c r="BK765" s="5">
        <v>0</v>
      </c>
      <c r="BL765" s="63"/>
      <c r="BM765" s="15"/>
      <c r="BN765" s="13"/>
      <c r="BO765" s="98">
        <f t="shared" si="849"/>
        <v>0</v>
      </c>
      <c r="BP765" s="99">
        <f>BP5</f>
        <v>0.94499999999999995</v>
      </c>
      <c r="BQ765" s="100"/>
      <c r="BR765" s="110"/>
      <c r="BS765" s="95">
        <f t="shared" si="850"/>
        <v>0</v>
      </c>
      <c r="BT765" s="15"/>
      <c r="BU765" s="24">
        <f t="shared" si="811"/>
        <v>0</v>
      </c>
      <c r="BV765" s="5">
        <v>0</v>
      </c>
      <c r="BW765" s="63"/>
      <c r="BX765" s="15"/>
      <c r="BY765" s="13"/>
      <c r="BZ765" s="98">
        <f t="shared" si="851"/>
        <v>0</v>
      </c>
      <c r="CA765" s="99">
        <f>CA5</f>
        <v>1</v>
      </c>
      <c r="CB765" s="100"/>
      <c r="CC765" s="110"/>
      <c r="CD765" s="95">
        <f t="shared" si="852"/>
        <v>0</v>
      </c>
      <c r="CE765" s="15"/>
      <c r="CF765" s="24">
        <f t="shared" si="812"/>
        <v>0</v>
      </c>
      <c r="CG765" s="5">
        <v>0</v>
      </c>
      <c r="CH765" s="63"/>
      <c r="CI765" s="15"/>
      <c r="CJ765" s="13"/>
      <c r="CK765" s="98">
        <f t="shared" si="853"/>
        <v>0</v>
      </c>
      <c r="CL765" s="99">
        <f>CL5</f>
        <v>1</v>
      </c>
      <c r="CM765" s="100"/>
      <c r="CN765" s="110"/>
      <c r="CO765" s="95">
        <f t="shared" si="854"/>
        <v>0</v>
      </c>
      <c r="CP765" s="15"/>
      <c r="CQ765" s="24">
        <f t="shared" si="813"/>
        <v>0</v>
      </c>
      <c r="CR765" s="5">
        <v>0</v>
      </c>
      <c r="CS765" s="63"/>
      <c r="CT765" s="15"/>
      <c r="CU765" s="13"/>
      <c r="CV765" s="98">
        <f t="shared" si="855"/>
        <v>0</v>
      </c>
      <c r="CW765" s="99">
        <f>CW5</f>
        <v>1</v>
      </c>
      <c r="CX765" s="100"/>
      <c r="CY765" s="110"/>
      <c r="CZ765" s="95">
        <f t="shared" si="856"/>
        <v>0</v>
      </c>
      <c r="DA765" s="15"/>
      <c r="DB765" s="24">
        <f t="shared" si="814"/>
        <v>0</v>
      </c>
      <c r="DC765" s="5">
        <v>0</v>
      </c>
      <c r="DD765" s="63"/>
      <c r="DE765" s="15"/>
      <c r="DF765" s="13"/>
      <c r="DG765" s="98">
        <f t="shared" si="857"/>
        <v>0</v>
      </c>
      <c r="DH765" s="99">
        <f>DH5</f>
        <v>1</v>
      </c>
      <c r="DI765" s="100"/>
      <c r="DJ765" s="110"/>
      <c r="DK765" s="95">
        <f t="shared" si="858"/>
        <v>0</v>
      </c>
      <c r="DL765" s="15"/>
      <c r="DM765" s="24">
        <f t="shared" si="815"/>
        <v>0</v>
      </c>
      <c r="DN765" s="5">
        <v>0</v>
      </c>
      <c r="DO765" s="63"/>
      <c r="DP765" s="15"/>
      <c r="DQ765" s="13"/>
      <c r="DR765" s="98">
        <f t="shared" si="859"/>
        <v>0</v>
      </c>
      <c r="DS765" s="99">
        <f>DS5</f>
        <v>1</v>
      </c>
      <c r="DT765" s="100"/>
      <c r="DU765" s="110"/>
      <c r="DV765" s="95">
        <f t="shared" si="860"/>
        <v>0</v>
      </c>
      <c r="DW765" s="15"/>
      <c r="DX765" s="24">
        <f t="shared" si="816"/>
        <v>0</v>
      </c>
      <c r="DY765" s="5">
        <v>0</v>
      </c>
      <c r="DZ765" s="63"/>
      <c r="EA765" s="15"/>
      <c r="EB765" s="13"/>
      <c r="EC765" s="98">
        <f t="shared" si="861"/>
        <v>0</v>
      </c>
      <c r="ED765" s="99">
        <f>ED5</f>
        <v>1</v>
      </c>
      <c r="EE765" s="100"/>
      <c r="EF765" s="110"/>
      <c r="EG765" s="95">
        <f t="shared" si="862"/>
        <v>0</v>
      </c>
      <c r="EH765" s="15"/>
      <c r="EI765" s="24">
        <f t="shared" si="817"/>
        <v>0</v>
      </c>
      <c r="EJ765" s="5">
        <v>0</v>
      </c>
      <c r="EK765" s="63"/>
      <c r="EL765" s="15"/>
      <c r="EM765" s="13"/>
      <c r="EN765" s="98">
        <f t="shared" si="863"/>
        <v>0</v>
      </c>
      <c r="EO765" s="99">
        <f>EO5</f>
        <v>1</v>
      </c>
      <c r="EP765" s="100"/>
      <c r="EQ765" s="110"/>
      <c r="ER765" s="95">
        <f t="shared" si="864"/>
        <v>0</v>
      </c>
      <c r="ES765" s="15"/>
      <c r="ET765" s="24">
        <f t="shared" si="818"/>
        <v>0</v>
      </c>
      <c r="EU765" s="5">
        <v>0</v>
      </c>
      <c r="EV765" s="63"/>
      <c r="EW765" s="15"/>
      <c r="EX765" s="13"/>
      <c r="EY765" s="98">
        <f t="shared" si="865"/>
        <v>0</v>
      </c>
      <c r="EZ765" s="99">
        <f>EZ5</f>
        <v>1</v>
      </c>
      <c r="FA765" s="100"/>
      <c r="FB765" s="110"/>
      <c r="FC765" s="95">
        <f t="shared" si="866"/>
        <v>0</v>
      </c>
      <c r="FD765" s="15"/>
      <c r="FE765" s="24">
        <f t="shared" si="819"/>
        <v>0</v>
      </c>
      <c r="FF765" s="5">
        <v>0</v>
      </c>
      <c r="FG765" s="63"/>
      <c r="FH765" s="15"/>
      <c r="FI765" s="13"/>
      <c r="FJ765" s="98">
        <f t="shared" si="867"/>
        <v>0</v>
      </c>
      <c r="FK765" s="99">
        <f>FK5</f>
        <v>1</v>
      </c>
      <c r="FL765" s="100"/>
      <c r="FM765" s="110"/>
      <c r="FN765" s="95">
        <f t="shared" si="868"/>
        <v>0</v>
      </c>
      <c r="FO765" s="15"/>
      <c r="FP765" s="24">
        <f t="shared" si="820"/>
        <v>0</v>
      </c>
      <c r="FQ765" s="5">
        <v>0</v>
      </c>
      <c r="FR765" s="8">
        <v>0</v>
      </c>
      <c r="FS765" s="84">
        <f t="shared" si="821"/>
        <v>500</v>
      </c>
      <c r="FT765" s="85">
        <f t="shared" si="822"/>
        <v>500</v>
      </c>
      <c r="FU765" s="85">
        <f t="shared" si="823"/>
        <v>500</v>
      </c>
      <c r="FV765" s="85">
        <f t="shared" si="824"/>
        <v>500</v>
      </c>
      <c r="FW765" s="85">
        <f t="shared" si="825"/>
        <v>500</v>
      </c>
      <c r="FX765" s="85">
        <f t="shared" si="826"/>
        <v>500</v>
      </c>
      <c r="FY765" s="85">
        <f t="shared" si="827"/>
        <v>500</v>
      </c>
      <c r="FZ765" s="85">
        <f t="shared" si="828"/>
        <v>500</v>
      </c>
      <c r="GA765" s="85">
        <f t="shared" si="829"/>
        <v>500</v>
      </c>
      <c r="GB765" s="85">
        <f t="shared" si="830"/>
        <v>500</v>
      </c>
      <c r="GC765" s="85">
        <f t="shared" si="831"/>
        <v>500</v>
      </c>
      <c r="GD765" s="85">
        <f t="shared" si="832"/>
        <v>500</v>
      </c>
      <c r="GE765" s="85">
        <f t="shared" si="833"/>
        <v>500</v>
      </c>
      <c r="GF765" s="85">
        <f t="shared" si="834"/>
        <v>500</v>
      </c>
      <c r="GG765" s="85">
        <f t="shared" si="835"/>
        <v>500</v>
      </c>
      <c r="GH765" s="101">
        <f t="shared" si="869"/>
        <v>0</v>
      </c>
      <c r="GI765" s="102">
        <f t="shared" si="870"/>
        <v>0</v>
      </c>
      <c r="GJ765" s="102">
        <f t="shared" si="871"/>
        <v>0</v>
      </c>
      <c r="GK765" s="79">
        <f>ROW()</f>
        <v>765</v>
      </c>
    </row>
    <row r="766" spans="1:193" s="12" customFormat="1" ht="50.1" customHeight="1">
      <c r="A766" s="17">
        <f>ROW()</f>
        <v>766</v>
      </c>
      <c r="B766" s="32">
        <f t="shared" si="836"/>
        <v>760</v>
      </c>
      <c r="C766" s="33">
        <f t="shared" si="837"/>
        <v>0</v>
      </c>
      <c r="D766" s="31"/>
      <c r="E766" s="390">
        <f t="shared" si="805"/>
        <v>500</v>
      </c>
      <c r="F766" s="107">
        <f t="shared" si="838"/>
        <v>0</v>
      </c>
      <c r="G766" s="3">
        <v>0</v>
      </c>
      <c r="H766" s="4">
        <v>0</v>
      </c>
      <c r="I766" s="63"/>
      <c r="J766" s="15"/>
      <c r="K766" s="13"/>
      <c r="L766" s="98">
        <f t="shared" si="839"/>
        <v>0</v>
      </c>
      <c r="M766" s="99">
        <f>M5</f>
        <v>0.94499999999999995</v>
      </c>
      <c r="N766" s="100"/>
      <c r="O766" s="110"/>
      <c r="P766" s="95">
        <f t="shared" si="840"/>
        <v>0</v>
      </c>
      <c r="Q766" s="15"/>
      <c r="R766" s="24">
        <f t="shared" si="806"/>
        <v>0</v>
      </c>
      <c r="S766" s="25">
        <v>0</v>
      </c>
      <c r="T766" s="63"/>
      <c r="U766" s="15"/>
      <c r="V766" s="13"/>
      <c r="W766" s="98">
        <f t="shared" si="841"/>
        <v>0</v>
      </c>
      <c r="X766" s="99">
        <f>X5</f>
        <v>0.97</v>
      </c>
      <c r="Y766" s="100"/>
      <c r="Z766" s="110"/>
      <c r="AA766" s="95">
        <f t="shared" si="842"/>
        <v>0</v>
      </c>
      <c r="AB766" s="15"/>
      <c r="AC766" s="24">
        <f t="shared" si="807"/>
        <v>0</v>
      </c>
      <c r="AD766" s="5">
        <v>0</v>
      </c>
      <c r="AE766" s="63"/>
      <c r="AF766" s="15"/>
      <c r="AG766" s="13"/>
      <c r="AH766" s="98">
        <f t="shared" si="843"/>
        <v>0</v>
      </c>
      <c r="AI766" s="99">
        <f>AI5</f>
        <v>0.95499999999999996</v>
      </c>
      <c r="AJ766" s="100"/>
      <c r="AK766" s="110"/>
      <c r="AL766" s="95">
        <f t="shared" si="844"/>
        <v>0</v>
      </c>
      <c r="AM766" s="15"/>
      <c r="AN766" s="24">
        <f t="shared" si="808"/>
        <v>0</v>
      </c>
      <c r="AO766" s="5">
        <v>0</v>
      </c>
      <c r="AP766" s="63"/>
      <c r="AQ766" s="15"/>
      <c r="AR766" s="13"/>
      <c r="AS766" s="98">
        <f t="shared" si="845"/>
        <v>0</v>
      </c>
      <c r="AT766" s="99">
        <f>AT5</f>
        <v>0.96</v>
      </c>
      <c r="AU766" s="100"/>
      <c r="AV766" s="110"/>
      <c r="AW766" s="95">
        <f t="shared" si="846"/>
        <v>0</v>
      </c>
      <c r="AX766" s="15"/>
      <c r="AY766" s="24">
        <f t="shared" si="809"/>
        <v>0</v>
      </c>
      <c r="AZ766" s="5">
        <v>0</v>
      </c>
      <c r="BA766" s="63"/>
      <c r="BB766" s="15"/>
      <c r="BC766" s="13"/>
      <c r="BD766" s="98">
        <f t="shared" si="847"/>
        <v>0</v>
      </c>
      <c r="BE766" s="99">
        <f>BE5</f>
        <v>0.98</v>
      </c>
      <c r="BF766" s="100"/>
      <c r="BG766" s="110"/>
      <c r="BH766" s="95">
        <f t="shared" si="848"/>
        <v>0</v>
      </c>
      <c r="BI766" s="15"/>
      <c r="BJ766" s="24">
        <f t="shared" si="810"/>
        <v>0</v>
      </c>
      <c r="BK766" s="5">
        <v>0</v>
      </c>
      <c r="BL766" s="63"/>
      <c r="BM766" s="15"/>
      <c r="BN766" s="13"/>
      <c r="BO766" s="98">
        <f t="shared" si="849"/>
        <v>0</v>
      </c>
      <c r="BP766" s="99">
        <f>BP5</f>
        <v>0.94499999999999995</v>
      </c>
      <c r="BQ766" s="100"/>
      <c r="BR766" s="110"/>
      <c r="BS766" s="95">
        <f t="shared" si="850"/>
        <v>0</v>
      </c>
      <c r="BT766" s="15"/>
      <c r="BU766" s="24">
        <f t="shared" si="811"/>
        <v>0</v>
      </c>
      <c r="BV766" s="5">
        <v>0</v>
      </c>
      <c r="BW766" s="63"/>
      <c r="BX766" s="15"/>
      <c r="BY766" s="13"/>
      <c r="BZ766" s="98">
        <f t="shared" si="851"/>
        <v>0</v>
      </c>
      <c r="CA766" s="99">
        <f>CA5</f>
        <v>1</v>
      </c>
      <c r="CB766" s="100"/>
      <c r="CC766" s="110"/>
      <c r="CD766" s="95">
        <f t="shared" si="852"/>
        <v>0</v>
      </c>
      <c r="CE766" s="15"/>
      <c r="CF766" s="24">
        <f t="shared" si="812"/>
        <v>0</v>
      </c>
      <c r="CG766" s="5">
        <v>0</v>
      </c>
      <c r="CH766" s="63"/>
      <c r="CI766" s="15"/>
      <c r="CJ766" s="13"/>
      <c r="CK766" s="98">
        <f t="shared" si="853"/>
        <v>0</v>
      </c>
      <c r="CL766" s="99">
        <f>CL5</f>
        <v>1</v>
      </c>
      <c r="CM766" s="100"/>
      <c r="CN766" s="110"/>
      <c r="CO766" s="95">
        <f t="shared" si="854"/>
        <v>0</v>
      </c>
      <c r="CP766" s="15"/>
      <c r="CQ766" s="24">
        <f t="shared" si="813"/>
        <v>0</v>
      </c>
      <c r="CR766" s="5">
        <v>0</v>
      </c>
      <c r="CS766" s="63"/>
      <c r="CT766" s="15"/>
      <c r="CU766" s="13"/>
      <c r="CV766" s="98">
        <f t="shared" si="855"/>
        <v>0</v>
      </c>
      <c r="CW766" s="99">
        <f>CW5</f>
        <v>1</v>
      </c>
      <c r="CX766" s="100"/>
      <c r="CY766" s="110"/>
      <c r="CZ766" s="95">
        <f t="shared" si="856"/>
        <v>0</v>
      </c>
      <c r="DA766" s="15"/>
      <c r="DB766" s="24">
        <f t="shared" si="814"/>
        <v>0</v>
      </c>
      <c r="DC766" s="5">
        <v>0</v>
      </c>
      <c r="DD766" s="63"/>
      <c r="DE766" s="15"/>
      <c r="DF766" s="13"/>
      <c r="DG766" s="98">
        <f t="shared" si="857"/>
        <v>0</v>
      </c>
      <c r="DH766" s="99">
        <f>DH5</f>
        <v>1</v>
      </c>
      <c r="DI766" s="100"/>
      <c r="DJ766" s="110"/>
      <c r="DK766" s="95">
        <f t="shared" si="858"/>
        <v>0</v>
      </c>
      <c r="DL766" s="15"/>
      <c r="DM766" s="24">
        <f t="shared" si="815"/>
        <v>0</v>
      </c>
      <c r="DN766" s="5">
        <v>0</v>
      </c>
      <c r="DO766" s="63"/>
      <c r="DP766" s="15"/>
      <c r="DQ766" s="13"/>
      <c r="DR766" s="98">
        <f t="shared" si="859"/>
        <v>0</v>
      </c>
      <c r="DS766" s="99">
        <f>DS5</f>
        <v>1</v>
      </c>
      <c r="DT766" s="100"/>
      <c r="DU766" s="110"/>
      <c r="DV766" s="95">
        <f t="shared" si="860"/>
        <v>0</v>
      </c>
      <c r="DW766" s="15"/>
      <c r="DX766" s="24">
        <f t="shared" si="816"/>
        <v>0</v>
      </c>
      <c r="DY766" s="5">
        <v>0</v>
      </c>
      <c r="DZ766" s="63"/>
      <c r="EA766" s="15"/>
      <c r="EB766" s="13"/>
      <c r="EC766" s="98">
        <f t="shared" si="861"/>
        <v>0</v>
      </c>
      <c r="ED766" s="99">
        <f>ED5</f>
        <v>1</v>
      </c>
      <c r="EE766" s="100"/>
      <c r="EF766" s="110"/>
      <c r="EG766" s="95">
        <f t="shared" si="862"/>
        <v>0</v>
      </c>
      <c r="EH766" s="15"/>
      <c r="EI766" s="24">
        <f t="shared" si="817"/>
        <v>0</v>
      </c>
      <c r="EJ766" s="5">
        <v>0</v>
      </c>
      <c r="EK766" s="63"/>
      <c r="EL766" s="15"/>
      <c r="EM766" s="13"/>
      <c r="EN766" s="98">
        <f t="shared" si="863"/>
        <v>0</v>
      </c>
      <c r="EO766" s="99">
        <f>EO5</f>
        <v>1</v>
      </c>
      <c r="EP766" s="100"/>
      <c r="EQ766" s="110"/>
      <c r="ER766" s="95">
        <f t="shared" si="864"/>
        <v>0</v>
      </c>
      <c r="ES766" s="15"/>
      <c r="ET766" s="24">
        <f t="shared" si="818"/>
        <v>0</v>
      </c>
      <c r="EU766" s="5">
        <v>0</v>
      </c>
      <c r="EV766" s="63"/>
      <c r="EW766" s="15"/>
      <c r="EX766" s="13"/>
      <c r="EY766" s="98">
        <f t="shared" si="865"/>
        <v>0</v>
      </c>
      <c r="EZ766" s="99">
        <f>EZ5</f>
        <v>1</v>
      </c>
      <c r="FA766" s="100"/>
      <c r="FB766" s="110"/>
      <c r="FC766" s="95">
        <f t="shared" si="866"/>
        <v>0</v>
      </c>
      <c r="FD766" s="15"/>
      <c r="FE766" s="24">
        <f t="shared" si="819"/>
        <v>0</v>
      </c>
      <c r="FF766" s="5">
        <v>0</v>
      </c>
      <c r="FG766" s="63"/>
      <c r="FH766" s="15"/>
      <c r="FI766" s="13"/>
      <c r="FJ766" s="98">
        <f t="shared" si="867"/>
        <v>0</v>
      </c>
      <c r="FK766" s="99">
        <f>FK5</f>
        <v>1</v>
      </c>
      <c r="FL766" s="100"/>
      <c r="FM766" s="110"/>
      <c r="FN766" s="95">
        <f t="shared" si="868"/>
        <v>0</v>
      </c>
      <c r="FO766" s="15"/>
      <c r="FP766" s="24">
        <f t="shared" si="820"/>
        <v>0</v>
      </c>
      <c r="FQ766" s="5">
        <v>0</v>
      </c>
      <c r="FR766" s="8">
        <v>0</v>
      </c>
      <c r="FS766" s="84">
        <f t="shared" si="821"/>
        <v>500</v>
      </c>
      <c r="FT766" s="85">
        <f t="shared" si="822"/>
        <v>500</v>
      </c>
      <c r="FU766" s="85">
        <f t="shared" si="823"/>
        <v>500</v>
      </c>
      <c r="FV766" s="85">
        <f t="shared" si="824"/>
        <v>500</v>
      </c>
      <c r="FW766" s="85">
        <f t="shared" si="825"/>
        <v>500</v>
      </c>
      <c r="FX766" s="85">
        <f t="shared" si="826"/>
        <v>500</v>
      </c>
      <c r="FY766" s="85">
        <f t="shared" si="827"/>
        <v>500</v>
      </c>
      <c r="FZ766" s="85">
        <f t="shared" si="828"/>
        <v>500</v>
      </c>
      <c r="GA766" s="85">
        <f t="shared" si="829"/>
        <v>500</v>
      </c>
      <c r="GB766" s="85">
        <f t="shared" si="830"/>
        <v>500</v>
      </c>
      <c r="GC766" s="85">
        <f t="shared" si="831"/>
        <v>500</v>
      </c>
      <c r="GD766" s="85">
        <f t="shared" si="832"/>
        <v>500</v>
      </c>
      <c r="GE766" s="85">
        <f t="shared" si="833"/>
        <v>500</v>
      </c>
      <c r="GF766" s="85">
        <f t="shared" si="834"/>
        <v>500</v>
      </c>
      <c r="GG766" s="85">
        <f t="shared" si="835"/>
        <v>500</v>
      </c>
      <c r="GH766" s="101">
        <f t="shared" si="869"/>
        <v>0</v>
      </c>
      <c r="GI766" s="102">
        <f t="shared" si="870"/>
        <v>0</v>
      </c>
      <c r="GJ766" s="102">
        <f t="shared" si="871"/>
        <v>0</v>
      </c>
      <c r="GK766" s="79">
        <f>ROW()</f>
        <v>766</v>
      </c>
    </row>
    <row r="767" spans="1:193" s="12" customFormat="1" ht="50.1" customHeight="1">
      <c r="A767" s="17">
        <f>ROW()</f>
        <v>767</v>
      </c>
      <c r="B767" s="32">
        <f t="shared" si="836"/>
        <v>761</v>
      </c>
      <c r="C767" s="33">
        <f t="shared" si="837"/>
        <v>0</v>
      </c>
      <c r="D767" s="31"/>
      <c r="E767" s="390">
        <f t="shared" si="805"/>
        <v>500</v>
      </c>
      <c r="F767" s="107">
        <f t="shared" si="838"/>
        <v>0</v>
      </c>
      <c r="G767" s="3">
        <v>0</v>
      </c>
      <c r="H767" s="4">
        <v>0</v>
      </c>
      <c r="I767" s="63"/>
      <c r="J767" s="15"/>
      <c r="K767" s="13"/>
      <c r="L767" s="98">
        <f t="shared" si="839"/>
        <v>0</v>
      </c>
      <c r="M767" s="99">
        <f>M5</f>
        <v>0.94499999999999995</v>
      </c>
      <c r="N767" s="100"/>
      <c r="O767" s="110"/>
      <c r="P767" s="95">
        <f t="shared" si="840"/>
        <v>0</v>
      </c>
      <c r="Q767" s="15"/>
      <c r="R767" s="24">
        <f t="shared" si="806"/>
        <v>0</v>
      </c>
      <c r="S767" s="25">
        <v>0</v>
      </c>
      <c r="T767" s="63"/>
      <c r="U767" s="15"/>
      <c r="V767" s="13"/>
      <c r="W767" s="98">
        <f t="shared" si="841"/>
        <v>0</v>
      </c>
      <c r="X767" s="99">
        <f>X5</f>
        <v>0.97</v>
      </c>
      <c r="Y767" s="100"/>
      <c r="Z767" s="110"/>
      <c r="AA767" s="95">
        <f t="shared" si="842"/>
        <v>0</v>
      </c>
      <c r="AB767" s="15"/>
      <c r="AC767" s="24">
        <f t="shared" si="807"/>
        <v>0</v>
      </c>
      <c r="AD767" s="5">
        <v>0</v>
      </c>
      <c r="AE767" s="63"/>
      <c r="AF767" s="15"/>
      <c r="AG767" s="13"/>
      <c r="AH767" s="98">
        <f t="shared" si="843"/>
        <v>0</v>
      </c>
      <c r="AI767" s="99">
        <f>AI5</f>
        <v>0.95499999999999996</v>
      </c>
      <c r="AJ767" s="100"/>
      <c r="AK767" s="110"/>
      <c r="AL767" s="95">
        <f t="shared" si="844"/>
        <v>0</v>
      </c>
      <c r="AM767" s="15"/>
      <c r="AN767" s="24">
        <f t="shared" si="808"/>
        <v>0</v>
      </c>
      <c r="AO767" s="5">
        <v>0</v>
      </c>
      <c r="AP767" s="63"/>
      <c r="AQ767" s="15"/>
      <c r="AR767" s="13"/>
      <c r="AS767" s="98">
        <f t="shared" si="845"/>
        <v>0</v>
      </c>
      <c r="AT767" s="99">
        <f>AT5</f>
        <v>0.96</v>
      </c>
      <c r="AU767" s="100"/>
      <c r="AV767" s="110"/>
      <c r="AW767" s="95">
        <f t="shared" si="846"/>
        <v>0</v>
      </c>
      <c r="AX767" s="15"/>
      <c r="AY767" s="24">
        <f t="shared" si="809"/>
        <v>0</v>
      </c>
      <c r="AZ767" s="5">
        <v>0</v>
      </c>
      <c r="BA767" s="63"/>
      <c r="BB767" s="15"/>
      <c r="BC767" s="13"/>
      <c r="BD767" s="98">
        <f t="shared" si="847"/>
        <v>0</v>
      </c>
      <c r="BE767" s="99">
        <f>BE5</f>
        <v>0.98</v>
      </c>
      <c r="BF767" s="100"/>
      <c r="BG767" s="110"/>
      <c r="BH767" s="95">
        <f t="shared" si="848"/>
        <v>0</v>
      </c>
      <c r="BI767" s="15"/>
      <c r="BJ767" s="24">
        <f t="shared" si="810"/>
        <v>0</v>
      </c>
      <c r="BK767" s="5">
        <v>0</v>
      </c>
      <c r="BL767" s="63"/>
      <c r="BM767" s="15"/>
      <c r="BN767" s="13"/>
      <c r="BO767" s="98">
        <f t="shared" si="849"/>
        <v>0</v>
      </c>
      <c r="BP767" s="99">
        <f>BP5</f>
        <v>0.94499999999999995</v>
      </c>
      <c r="BQ767" s="100"/>
      <c r="BR767" s="110"/>
      <c r="BS767" s="95">
        <f t="shared" si="850"/>
        <v>0</v>
      </c>
      <c r="BT767" s="15"/>
      <c r="BU767" s="24">
        <f t="shared" si="811"/>
        <v>0</v>
      </c>
      <c r="BV767" s="5">
        <v>0</v>
      </c>
      <c r="BW767" s="63"/>
      <c r="BX767" s="15"/>
      <c r="BY767" s="13"/>
      <c r="BZ767" s="98">
        <f t="shared" si="851"/>
        <v>0</v>
      </c>
      <c r="CA767" s="99">
        <f>CA5</f>
        <v>1</v>
      </c>
      <c r="CB767" s="100"/>
      <c r="CC767" s="110"/>
      <c r="CD767" s="95">
        <f t="shared" si="852"/>
        <v>0</v>
      </c>
      <c r="CE767" s="15"/>
      <c r="CF767" s="24">
        <f t="shared" si="812"/>
        <v>0</v>
      </c>
      <c r="CG767" s="5">
        <v>0</v>
      </c>
      <c r="CH767" s="63"/>
      <c r="CI767" s="15"/>
      <c r="CJ767" s="13"/>
      <c r="CK767" s="98">
        <f t="shared" si="853"/>
        <v>0</v>
      </c>
      <c r="CL767" s="99">
        <f>CL5</f>
        <v>1</v>
      </c>
      <c r="CM767" s="100"/>
      <c r="CN767" s="110"/>
      <c r="CO767" s="95">
        <f t="shared" si="854"/>
        <v>0</v>
      </c>
      <c r="CP767" s="15"/>
      <c r="CQ767" s="24">
        <f t="shared" si="813"/>
        <v>0</v>
      </c>
      <c r="CR767" s="5">
        <v>0</v>
      </c>
      <c r="CS767" s="63"/>
      <c r="CT767" s="15"/>
      <c r="CU767" s="13"/>
      <c r="CV767" s="98">
        <f t="shared" si="855"/>
        <v>0</v>
      </c>
      <c r="CW767" s="99">
        <f>CW5</f>
        <v>1</v>
      </c>
      <c r="CX767" s="100"/>
      <c r="CY767" s="110"/>
      <c r="CZ767" s="95">
        <f t="shared" si="856"/>
        <v>0</v>
      </c>
      <c r="DA767" s="15"/>
      <c r="DB767" s="24">
        <f t="shared" si="814"/>
        <v>0</v>
      </c>
      <c r="DC767" s="5">
        <v>0</v>
      </c>
      <c r="DD767" s="63"/>
      <c r="DE767" s="15"/>
      <c r="DF767" s="13"/>
      <c r="DG767" s="98">
        <f t="shared" si="857"/>
        <v>0</v>
      </c>
      <c r="DH767" s="99">
        <f>DH5</f>
        <v>1</v>
      </c>
      <c r="DI767" s="100"/>
      <c r="DJ767" s="110"/>
      <c r="DK767" s="95">
        <f t="shared" si="858"/>
        <v>0</v>
      </c>
      <c r="DL767" s="15"/>
      <c r="DM767" s="24">
        <f t="shared" si="815"/>
        <v>0</v>
      </c>
      <c r="DN767" s="5">
        <v>0</v>
      </c>
      <c r="DO767" s="63"/>
      <c r="DP767" s="15"/>
      <c r="DQ767" s="13"/>
      <c r="DR767" s="98">
        <f t="shared" si="859"/>
        <v>0</v>
      </c>
      <c r="DS767" s="99">
        <f>DS5</f>
        <v>1</v>
      </c>
      <c r="DT767" s="100"/>
      <c r="DU767" s="110"/>
      <c r="DV767" s="95">
        <f t="shared" si="860"/>
        <v>0</v>
      </c>
      <c r="DW767" s="15"/>
      <c r="DX767" s="24">
        <f t="shared" si="816"/>
        <v>0</v>
      </c>
      <c r="DY767" s="5">
        <v>0</v>
      </c>
      <c r="DZ767" s="63"/>
      <c r="EA767" s="15"/>
      <c r="EB767" s="13"/>
      <c r="EC767" s="98">
        <f t="shared" si="861"/>
        <v>0</v>
      </c>
      <c r="ED767" s="99">
        <f>ED5</f>
        <v>1</v>
      </c>
      <c r="EE767" s="100"/>
      <c r="EF767" s="110"/>
      <c r="EG767" s="95">
        <f t="shared" si="862"/>
        <v>0</v>
      </c>
      <c r="EH767" s="15"/>
      <c r="EI767" s="24">
        <f t="shared" si="817"/>
        <v>0</v>
      </c>
      <c r="EJ767" s="5">
        <v>0</v>
      </c>
      <c r="EK767" s="63"/>
      <c r="EL767" s="15"/>
      <c r="EM767" s="13"/>
      <c r="EN767" s="98">
        <f t="shared" si="863"/>
        <v>0</v>
      </c>
      <c r="EO767" s="99">
        <f>EO5</f>
        <v>1</v>
      </c>
      <c r="EP767" s="100"/>
      <c r="EQ767" s="110"/>
      <c r="ER767" s="95">
        <f t="shared" si="864"/>
        <v>0</v>
      </c>
      <c r="ES767" s="15"/>
      <c r="ET767" s="24">
        <f t="shared" si="818"/>
        <v>0</v>
      </c>
      <c r="EU767" s="5">
        <v>0</v>
      </c>
      <c r="EV767" s="63"/>
      <c r="EW767" s="15"/>
      <c r="EX767" s="13"/>
      <c r="EY767" s="98">
        <f t="shared" si="865"/>
        <v>0</v>
      </c>
      <c r="EZ767" s="99">
        <f>EZ5</f>
        <v>1</v>
      </c>
      <c r="FA767" s="100"/>
      <c r="FB767" s="110"/>
      <c r="FC767" s="95">
        <f t="shared" si="866"/>
        <v>0</v>
      </c>
      <c r="FD767" s="15"/>
      <c r="FE767" s="24">
        <f t="shared" si="819"/>
        <v>0</v>
      </c>
      <c r="FF767" s="5">
        <v>0</v>
      </c>
      <c r="FG767" s="63"/>
      <c r="FH767" s="15"/>
      <c r="FI767" s="13"/>
      <c r="FJ767" s="98">
        <f t="shared" si="867"/>
        <v>0</v>
      </c>
      <c r="FK767" s="99">
        <f>FK5</f>
        <v>1</v>
      </c>
      <c r="FL767" s="100"/>
      <c r="FM767" s="110"/>
      <c r="FN767" s="95">
        <f t="shared" si="868"/>
        <v>0</v>
      </c>
      <c r="FO767" s="15"/>
      <c r="FP767" s="24">
        <f t="shared" si="820"/>
        <v>0</v>
      </c>
      <c r="FQ767" s="5">
        <v>0</v>
      </c>
      <c r="FR767" s="8">
        <v>0</v>
      </c>
      <c r="FS767" s="84">
        <f t="shared" si="821"/>
        <v>500</v>
      </c>
      <c r="FT767" s="85">
        <f t="shared" si="822"/>
        <v>500</v>
      </c>
      <c r="FU767" s="85">
        <f t="shared" si="823"/>
        <v>500</v>
      </c>
      <c r="FV767" s="85">
        <f t="shared" si="824"/>
        <v>500</v>
      </c>
      <c r="FW767" s="85">
        <f t="shared" si="825"/>
        <v>500</v>
      </c>
      <c r="FX767" s="85">
        <f t="shared" si="826"/>
        <v>500</v>
      </c>
      <c r="FY767" s="85">
        <f t="shared" si="827"/>
        <v>500</v>
      </c>
      <c r="FZ767" s="85">
        <f t="shared" si="828"/>
        <v>500</v>
      </c>
      <c r="GA767" s="85">
        <f t="shared" si="829"/>
        <v>500</v>
      </c>
      <c r="GB767" s="85">
        <f t="shared" si="830"/>
        <v>500</v>
      </c>
      <c r="GC767" s="85">
        <f t="shared" si="831"/>
        <v>500</v>
      </c>
      <c r="GD767" s="85">
        <f t="shared" si="832"/>
        <v>500</v>
      </c>
      <c r="GE767" s="85">
        <f t="shared" si="833"/>
        <v>500</v>
      </c>
      <c r="GF767" s="85">
        <f t="shared" si="834"/>
        <v>500</v>
      </c>
      <c r="GG767" s="85">
        <f t="shared" si="835"/>
        <v>500</v>
      </c>
      <c r="GH767" s="101">
        <f t="shared" si="869"/>
        <v>0</v>
      </c>
      <c r="GI767" s="102">
        <f t="shared" si="870"/>
        <v>0</v>
      </c>
      <c r="GJ767" s="102">
        <f t="shared" si="871"/>
        <v>0</v>
      </c>
      <c r="GK767" s="79">
        <f>ROW()</f>
        <v>767</v>
      </c>
    </row>
    <row r="768" spans="1:193" s="12" customFormat="1" ht="50.1" customHeight="1">
      <c r="A768" s="17">
        <f>ROW()</f>
        <v>768</v>
      </c>
      <c r="B768" s="32">
        <f t="shared" si="836"/>
        <v>762</v>
      </c>
      <c r="C768" s="33">
        <f t="shared" si="837"/>
        <v>0</v>
      </c>
      <c r="D768" s="31"/>
      <c r="E768" s="390">
        <f t="shared" si="805"/>
        <v>500</v>
      </c>
      <c r="F768" s="107">
        <f t="shared" si="838"/>
        <v>0</v>
      </c>
      <c r="G768" s="3">
        <v>0</v>
      </c>
      <c r="H768" s="4">
        <v>0</v>
      </c>
      <c r="I768" s="63"/>
      <c r="J768" s="15"/>
      <c r="K768" s="13"/>
      <c r="L768" s="98">
        <f t="shared" si="839"/>
        <v>0</v>
      </c>
      <c r="M768" s="99">
        <f>M5</f>
        <v>0.94499999999999995</v>
      </c>
      <c r="N768" s="100"/>
      <c r="O768" s="110"/>
      <c r="P768" s="95">
        <f t="shared" si="840"/>
        <v>0</v>
      </c>
      <c r="Q768" s="15"/>
      <c r="R768" s="24">
        <f t="shared" si="806"/>
        <v>0</v>
      </c>
      <c r="S768" s="25">
        <v>0</v>
      </c>
      <c r="T768" s="63"/>
      <c r="U768" s="15"/>
      <c r="V768" s="13"/>
      <c r="W768" s="98">
        <f t="shared" si="841"/>
        <v>0</v>
      </c>
      <c r="X768" s="99">
        <f>X5</f>
        <v>0.97</v>
      </c>
      <c r="Y768" s="100"/>
      <c r="Z768" s="110"/>
      <c r="AA768" s="95">
        <f t="shared" si="842"/>
        <v>0</v>
      </c>
      <c r="AB768" s="15"/>
      <c r="AC768" s="24">
        <f t="shared" si="807"/>
        <v>0</v>
      </c>
      <c r="AD768" s="5">
        <v>0</v>
      </c>
      <c r="AE768" s="63"/>
      <c r="AF768" s="15"/>
      <c r="AG768" s="13"/>
      <c r="AH768" s="98">
        <f t="shared" si="843"/>
        <v>0</v>
      </c>
      <c r="AI768" s="99">
        <f>AI5</f>
        <v>0.95499999999999996</v>
      </c>
      <c r="AJ768" s="100"/>
      <c r="AK768" s="110"/>
      <c r="AL768" s="95">
        <f t="shared" si="844"/>
        <v>0</v>
      </c>
      <c r="AM768" s="15"/>
      <c r="AN768" s="24">
        <f t="shared" si="808"/>
        <v>0</v>
      </c>
      <c r="AO768" s="5">
        <v>0</v>
      </c>
      <c r="AP768" s="63"/>
      <c r="AQ768" s="15"/>
      <c r="AR768" s="13"/>
      <c r="AS768" s="98">
        <f t="shared" si="845"/>
        <v>0</v>
      </c>
      <c r="AT768" s="99">
        <f>AT5</f>
        <v>0.96</v>
      </c>
      <c r="AU768" s="100"/>
      <c r="AV768" s="110"/>
      <c r="AW768" s="95">
        <f t="shared" si="846"/>
        <v>0</v>
      </c>
      <c r="AX768" s="15"/>
      <c r="AY768" s="24">
        <f t="shared" si="809"/>
        <v>0</v>
      </c>
      <c r="AZ768" s="5">
        <v>0</v>
      </c>
      <c r="BA768" s="63"/>
      <c r="BB768" s="15"/>
      <c r="BC768" s="13"/>
      <c r="BD768" s="98">
        <f t="shared" si="847"/>
        <v>0</v>
      </c>
      <c r="BE768" s="99">
        <f>BE5</f>
        <v>0.98</v>
      </c>
      <c r="BF768" s="100"/>
      <c r="BG768" s="110"/>
      <c r="BH768" s="95">
        <f t="shared" si="848"/>
        <v>0</v>
      </c>
      <c r="BI768" s="15"/>
      <c r="BJ768" s="24">
        <f t="shared" si="810"/>
        <v>0</v>
      </c>
      <c r="BK768" s="5">
        <v>0</v>
      </c>
      <c r="BL768" s="63"/>
      <c r="BM768" s="15"/>
      <c r="BN768" s="13"/>
      <c r="BO768" s="98">
        <f t="shared" si="849"/>
        <v>0</v>
      </c>
      <c r="BP768" s="99">
        <f>BP5</f>
        <v>0.94499999999999995</v>
      </c>
      <c r="BQ768" s="100"/>
      <c r="BR768" s="110"/>
      <c r="BS768" s="95">
        <f t="shared" si="850"/>
        <v>0</v>
      </c>
      <c r="BT768" s="15"/>
      <c r="BU768" s="24">
        <f t="shared" si="811"/>
        <v>0</v>
      </c>
      <c r="BV768" s="5">
        <v>0</v>
      </c>
      <c r="BW768" s="63"/>
      <c r="BX768" s="15"/>
      <c r="BY768" s="13"/>
      <c r="BZ768" s="98">
        <f t="shared" si="851"/>
        <v>0</v>
      </c>
      <c r="CA768" s="99">
        <f>CA5</f>
        <v>1</v>
      </c>
      <c r="CB768" s="100"/>
      <c r="CC768" s="110"/>
      <c r="CD768" s="95">
        <f t="shared" si="852"/>
        <v>0</v>
      </c>
      <c r="CE768" s="15"/>
      <c r="CF768" s="24">
        <f t="shared" si="812"/>
        <v>0</v>
      </c>
      <c r="CG768" s="5">
        <v>0</v>
      </c>
      <c r="CH768" s="63"/>
      <c r="CI768" s="15"/>
      <c r="CJ768" s="13"/>
      <c r="CK768" s="98">
        <f t="shared" si="853"/>
        <v>0</v>
      </c>
      <c r="CL768" s="99">
        <f>CL5</f>
        <v>1</v>
      </c>
      <c r="CM768" s="100"/>
      <c r="CN768" s="110"/>
      <c r="CO768" s="95">
        <f t="shared" si="854"/>
        <v>0</v>
      </c>
      <c r="CP768" s="15"/>
      <c r="CQ768" s="24">
        <f t="shared" si="813"/>
        <v>0</v>
      </c>
      <c r="CR768" s="5">
        <v>0</v>
      </c>
      <c r="CS768" s="63"/>
      <c r="CT768" s="15"/>
      <c r="CU768" s="13"/>
      <c r="CV768" s="98">
        <f t="shared" si="855"/>
        <v>0</v>
      </c>
      <c r="CW768" s="99">
        <f>CW5</f>
        <v>1</v>
      </c>
      <c r="CX768" s="100"/>
      <c r="CY768" s="110"/>
      <c r="CZ768" s="95">
        <f t="shared" si="856"/>
        <v>0</v>
      </c>
      <c r="DA768" s="15"/>
      <c r="DB768" s="24">
        <f t="shared" si="814"/>
        <v>0</v>
      </c>
      <c r="DC768" s="5">
        <v>0</v>
      </c>
      <c r="DD768" s="63"/>
      <c r="DE768" s="15"/>
      <c r="DF768" s="13"/>
      <c r="DG768" s="98">
        <f t="shared" si="857"/>
        <v>0</v>
      </c>
      <c r="DH768" s="99">
        <f>DH5</f>
        <v>1</v>
      </c>
      <c r="DI768" s="100"/>
      <c r="DJ768" s="110"/>
      <c r="DK768" s="95">
        <f t="shared" si="858"/>
        <v>0</v>
      </c>
      <c r="DL768" s="15"/>
      <c r="DM768" s="24">
        <f t="shared" si="815"/>
        <v>0</v>
      </c>
      <c r="DN768" s="5">
        <v>0</v>
      </c>
      <c r="DO768" s="63"/>
      <c r="DP768" s="15"/>
      <c r="DQ768" s="13"/>
      <c r="DR768" s="98">
        <f t="shared" si="859"/>
        <v>0</v>
      </c>
      <c r="DS768" s="99">
        <f>DS5</f>
        <v>1</v>
      </c>
      <c r="DT768" s="100"/>
      <c r="DU768" s="110"/>
      <c r="DV768" s="95">
        <f t="shared" si="860"/>
        <v>0</v>
      </c>
      <c r="DW768" s="15"/>
      <c r="DX768" s="24">
        <f t="shared" si="816"/>
        <v>0</v>
      </c>
      <c r="DY768" s="5">
        <v>0</v>
      </c>
      <c r="DZ768" s="63"/>
      <c r="EA768" s="15"/>
      <c r="EB768" s="13"/>
      <c r="EC768" s="98">
        <f t="shared" si="861"/>
        <v>0</v>
      </c>
      <c r="ED768" s="99">
        <f>ED5</f>
        <v>1</v>
      </c>
      <c r="EE768" s="100"/>
      <c r="EF768" s="110"/>
      <c r="EG768" s="95">
        <f t="shared" si="862"/>
        <v>0</v>
      </c>
      <c r="EH768" s="15"/>
      <c r="EI768" s="24">
        <f t="shared" si="817"/>
        <v>0</v>
      </c>
      <c r="EJ768" s="5">
        <v>0</v>
      </c>
      <c r="EK768" s="63"/>
      <c r="EL768" s="15"/>
      <c r="EM768" s="13"/>
      <c r="EN768" s="98">
        <f t="shared" si="863"/>
        <v>0</v>
      </c>
      <c r="EO768" s="99">
        <f>EO5</f>
        <v>1</v>
      </c>
      <c r="EP768" s="100"/>
      <c r="EQ768" s="110"/>
      <c r="ER768" s="95">
        <f t="shared" si="864"/>
        <v>0</v>
      </c>
      <c r="ES768" s="15"/>
      <c r="ET768" s="24">
        <f t="shared" si="818"/>
        <v>0</v>
      </c>
      <c r="EU768" s="5">
        <v>0</v>
      </c>
      <c r="EV768" s="63"/>
      <c r="EW768" s="15"/>
      <c r="EX768" s="13"/>
      <c r="EY768" s="98">
        <f t="shared" si="865"/>
        <v>0</v>
      </c>
      <c r="EZ768" s="99">
        <f>EZ5</f>
        <v>1</v>
      </c>
      <c r="FA768" s="100"/>
      <c r="FB768" s="110"/>
      <c r="FC768" s="95">
        <f t="shared" si="866"/>
        <v>0</v>
      </c>
      <c r="FD768" s="15"/>
      <c r="FE768" s="24">
        <f t="shared" si="819"/>
        <v>0</v>
      </c>
      <c r="FF768" s="5">
        <v>0</v>
      </c>
      <c r="FG768" s="63"/>
      <c r="FH768" s="15"/>
      <c r="FI768" s="13"/>
      <c r="FJ768" s="98">
        <f t="shared" si="867"/>
        <v>0</v>
      </c>
      <c r="FK768" s="99">
        <f>FK5</f>
        <v>1</v>
      </c>
      <c r="FL768" s="100"/>
      <c r="FM768" s="110"/>
      <c r="FN768" s="95">
        <f t="shared" si="868"/>
        <v>0</v>
      </c>
      <c r="FO768" s="15"/>
      <c r="FP768" s="24">
        <f t="shared" si="820"/>
        <v>0</v>
      </c>
      <c r="FQ768" s="5">
        <v>0</v>
      </c>
      <c r="FR768" s="8">
        <v>0</v>
      </c>
      <c r="FS768" s="84">
        <f t="shared" si="821"/>
        <v>500</v>
      </c>
      <c r="FT768" s="85">
        <f t="shared" si="822"/>
        <v>500</v>
      </c>
      <c r="FU768" s="85">
        <f t="shared" si="823"/>
        <v>500</v>
      </c>
      <c r="FV768" s="85">
        <f t="shared" si="824"/>
        <v>500</v>
      </c>
      <c r="FW768" s="85">
        <f t="shared" si="825"/>
        <v>500</v>
      </c>
      <c r="FX768" s="85">
        <f t="shared" si="826"/>
        <v>500</v>
      </c>
      <c r="FY768" s="85">
        <f t="shared" si="827"/>
        <v>500</v>
      </c>
      <c r="FZ768" s="85">
        <f t="shared" si="828"/>
        <v>500</v>
      </c>
      <c r="GA768" s="85">
        <f t="shared" si="829"/>
        <v>500</v>
      </c>
      <c r="GB768" s="85">
        <f t="shared" si="830"/>
        <v>500</v>
      </c>
      <c r="GC768" s="85">
        <f t="shared" si="831"/>
        <v>500</v>
      </c>
      <c r="GD768" s="85">
        <f t="shared" si="832"/>
        <v>500</v>
      </c>
      <c r="GE768" s="85">
        <f t="shared" si="833"/>
        <v>500</v>
      </c>
      <c r="GF768" s="85">
        <f t="shared" si="834"/>
        <v>500</v>
      </c>
      <c r="GG768" s="85">
        <f t="shared" si="835"/>
        <v>500</v>
      </c>
      <c r="GH768" s="101">
        <f t="shared" si="869"/>
        <v>0</v>
      </c>
      <c r="GI768" s="102">
        <f t="shared" si="870"/>
        <v>0</v>
      </c>
      <c r="GJ768" s="102">
        <f t="shared" si="871"/>
        <v>0</v>
      </c>
      <c r="GK768" s="79">
        <f>ROW()</f>
        <v>768</v>
      </c>
    </row>
    <row r="769" spans="1:193" s="12" customFormat="1" ht="50.1" customHeight="1">
      <c r="A769" s="17">
        <f>ROW()</f>
        <v>769</v>
      </c>
      <c r="B769" s="32">
        <f t="shared" si="836"/>
        <v>763</v>
      </c>
      <c r="C769" s="33">
        <f t="shared" si="837"/>
        <v>0</v>
      </c>
      <c r="D769" s="31"/>
      <c r="E769" s="390">
        <f t="shared" si="805"/>
        <v>500</v>
      </c>
      <c r="F769" s="107">
        <f t="shared" si="838"/>
        <v>0</v>
      </c>
      <c r="G769" s="3">
        <v>0</v>
      </c>
      <c r="H769" s="4">
        <v>0</v>
      </c>
      <c r="I769" s="63"/>
      <c r="J769" s="15"/>
      <c r="K769" s="13"/>
      <c r="L769" s="98">
        <f t="shared" si="839"/>
        <v>0</v>
      </c>
      <c r="M769" s="99">
        <f>M5</f>
        <v>0.94499999999999995</v>
      </c>
      <c r="N769" s="100"/>
      <c r="O769" s="110"/>
      <c r="P769" s="95">
        <f t="shared" si="840"/>
        <v>0</v>
      </c>
      <c r="Q769" s="15"/>
      <c r="R769" s="24">
        <f t="shared" si="806"/>
        <v>0</v>
      </c>
      <c r="S769" s="25">
        <v>0</v>
      </c>
      <c r="T769" s="63"/>
      <c r="U769" s="15"/>
      <c r="V769" s="13"/>
      <c r="W769" s="98">
        <f t="shared" si="841"/>
        <v>0</v>
      </c>
      <c r="X769" s="99">
        <f>X5</f>
        <v>0.97</v>
      </c>
      <c r="Y769" s="100"/>
      <c r="Z769" s="110"/>
      <c r="AA769" s="95">
        <f t="shared" si="842"/>
        <v>0</v>
      </c>
      <c r="AB769" s="15"/>
      <c r="AC769" s="24">
        <f t="shared" si="807"/>
        <v>0</v>
      </c>
      <c r="AD769" s="5">
        <v>0</v>
      </c>
      <c r="AE769" s="63"/>
      <c r="AF769" s="15"/>
      <c r="AG769" s="13"/>
      <c r="AH769" s="98">
        <f t="shared" si="843"/>
        <v>0</v>
      </c>
      <c r="AI769" s="99">
        <f>AI5</f>
        <v>0.95499999999999996</v>
      </c>
      <c r="AJ769" s="100"/>
      <c r="AK769" s="110"/>
      <c r="AL769" s="95">
        <f t="shared" si="844"/>
        <v>0</v>
      </c>
      <c r="AM769" s="15"/>
      <c r="AN769" s="24">
        <f t="shared" si="808"/>
        <v>0</v>
      </c>
      <c r="AO769" s="5">
        <v>0</v>
      </c>
      <c r="AP769" s="63"/>
      <c r="AQ769" s="15"/>
      <c r="AR769" s="13"/>
      <c r="AS769" s="98">
        <f t="shared" si="845"/>
        <v>0</v>
      </c>
      <c r="AT769" s="99">
        <f>AT5</f>
        <v>0.96</v>
      </c>
      <c r="AU769" s="100"/>
      <c r="AV769" s="110"/>
      <c r="AW769" s="95">
        <f t="shared" si="846"/>
        <v>0</v>
      </c>
      <c r="AX769" s="15"/>
      <c r="AY769" s="24">
        <f t="shared" si="809"/>
        <v>0</v>
      </c>
      <c r="AZ769" s="5">
        <v>0</v>
      </c>
      <c r="BA769" s="63"/>
      <c r="BB769" s="15"/>
      <c r="BC769" s="13"/>
      <c r="BD769" s="98">
        <f t="shared" si="847"/>
        <v>0</v>
      </c>
      <c r="BE769" s="99">
        <f>BE5</f>
        <v>0.98</v>
      </c>
      <c r="BF769" s="100"/>
      <c r="BG769" s="110"/>
      <c r="BH769" s="95">
        <f t="shared" si="848"/>
        <v>0</v>
      </c>
      <c r="BI769" s="15"/>
      <c r="BJ769" s="24">
        <f t="shared" si="810"/>
        <v>0</v>
      </c>
      <c r="BK769" s="5">
        <v>0</v>
      </c>
      <c r="BL769" s="63"/>
      <c r="BM769" s="15"/>
      <c r="BN769" s="13"/>
      <c r="BO769" s="98">
        <f t="shared" si="849"/>
        <v>0</v>
      </c>
      <c r="BP769" s="99">
        <f>BP5</f>
        <v>0.94499999999999995</v>
      </c>
      <c r="BQ769" s="100"/>
      <c r="BR769" s="110"/>
      <c r="BS769" s="95">
        <f t="shared" si="850"/>
        <v>0</v>
      </c>
      <c r="BT769" s="15"/>
      <c r="BU769" s="24">
        <f t="shared" si="811"/>
        <v>0</v>
      </c>
      <c r="BV769" s="5">
        <v>0</v>
      </c>
      <c r="BW769" s="63"/>
      <c r="BX769" s="15"/>
      <c r="BY769" s="13"/>
      <c r="BZ769" s="98">
        <f t="shared" si="851"/>
        <v>0</v>
      </c>
      <c r="CA769" s="99">
        <f>CA5</f>
        <v>1</v>
      </c>
      <c r="CB769" s="100"/>
      <c r="CC769" s="110"/>
      <c r="CD769" s="95">
        <f t="shared" si="852"/>
        <v>0</v>
      </c>
      <c r="CE769" s="15"/>
      <c r="CF769" s="24">
        <f t="shared" si="812"/>
        <v>0</v>
      </c>
      <c r="CG769" s="5">
        <v>0</v>
      </c>
      <c r="CH769" s="63"/>
      <c r="CI769" s="15"/>
      <c r="CJ769" s="13"/>
      <c r="CK769" s="98">
        <f t="shared" si="853"/>
        <v>0</v>
      </c>
      <c r="CL769" s="99">
        <f>CL5</f>
        <v>1</v>
      </c>
      <c r="CM769" s="100"/>
      <c r="CN769" s="110"/>
      <c r="CO769" s="95">
        <f t="shared" si="854"/>
        <v>0</v>
      </c>
      <c r="CP769" s="15"/>
      <c r="CQ769" s="24">
        <f t="shared" si="813"/>
        <v>0</v>
      </c>
      <c r="CR769" s="5">
        <v>0</v>
      </c>
      <c r="CS769" s="63"/>
      <c r="CT769" s="15"/>
      <c r="CU769" s="13"/>
      <c r="CV769" s="98">
        <f t="shared" si="855"/>
        <v>0</v>
      </c>
      <c r="CW769" s="99">
        <f>CW5</f>
        <v>1</v>
      </c>
      <c r="CX769" s="100"/>
      <c r="CY769" s="110"/>
      <c r="CZ769" s="95">
        <f t="shared" si="856"/>
        <v>0</v>
      </c>
      <c r="DA769" s="15"/>
      <c r="DB769" s="24">
        <f t="shared" si="814"/>
        <v>0</v>
      </c>
      <c r="DC769" s="5">
        <v>0</v>
      </c>
      <c r="DD769" s="63"/>
      <c r="DE769" s="15"/>
      <c r="DF769" s="13"/>
      <c r="DG769" s="98">
        <f t="shared" si="857"/>
        <v>0</v>
      </c>
      <c r="DH769" s="99">
        <f>DH5</f>
        <v>1</v>
      </c>
      <c r="DI769" s="100"/>
      <c r="DJ769" s="110"/>
      <c r="DK769" s="95">
        <f t="shared" si="858"/>
        <v>0</v>
      </c>
      <c r="DL769" s="15"/>
      <c r="DM769" s="24">
        <f t="shared" si="815"/>
        <v>0</v>
      </c>
      <c r="DN769" s="5">
        <v>0</v>
      </c>
      <c r="DO769" s="63"/>
      <c r="DP769" s="15"/>
      <c r="DQ769" s="13"/>
      <c r="DR769" s="98">
        <f t="shared" si="859"/>
        <v>0</v>
      </c>
      <c r="DS769" s="99">
        <f>DS5</f>
        <v>1</v>
      </c>
      <c r="DT769" s="100"/>
      <c r="DU769" s="110"/>
      <c r="DV769" s="95">
        <f t="shared" si="860"/>
        <v>0</v>
      </c>
      <c r="DW769" s="15"/>
      <c r="DX769" s="24">
        <f t="shared" si="816"/>
        <v>0</v>
      </c>
      <c r="DY769" s="5">
        <v>0</v>
      </c>
      <c r="DZ769" s="63"/>
      <c r="EA769" s="15"/>
      <c r="EB769" s="13"/>
      <c r="EC769" s="98">
        <f t="shared" si="861"/>
        <v>0</v>
      </c>
      <c r="ED769" s="99">
        <f>ED5</f>
        <v>1</v>
      </c>
      <c r="EE769" s="100"/>
      <c r="EF769" s="110"/>
      <c r="EG769" s="95">
        <f t="shared" si="862"/>
        <v>0</v>
      </c>
      <c r="EH769" s="15"/>
      <c r="EI769" s="24">
        <f t="shared" si="817"/>
        <v>0</v>
      </c>
      <c r="EJ769" s="5">
        <v>0</v>
      </c>
      <c r="EK769" s="63"/>
      <c r="EL769" s="15"/>
      <c r="EM769" s="13"/>
      <c r="EN769" s="98">
        <f t="shared" si="863"/>
        <v>0</v>
      </c>
      <c r="EO769" s="99">
        <f>EO5</f>
        <v>1</v>
      </c>
      <c r="EP769" s="100"/>
      <c r="EQ769" s="110"/>
      <c r="ER769" s="95">
        <f t="shared" si="864"/>
        <v>0</v>
      </c>
      <c r="ES769" s="15"/>
      <c r="ET769" s="24">
        <f t="shared" si="818"/>
        <v>0</v>
      </c>
      <c r="EU769" s="5">
        <v>0</v>
      </c>
      <c r="EV769" s="63"/>
      <c r="EW769" s="15"/>
      <c r="EX769" s="13"/>
      <c r="EY769" s="98">
        <f t="shared" si="865"/>
        <v>0</v>
      </c>
      <c r="EZ769" s="99">
        <f>EZ5</f>
        <v>1</v>
      </c>
      <c r="FA769" s="100"/>
      <c r="FB769" s="110"/>
      <c r="FC769" s="95">
        <f t="shared" si="866"/>
        <v>0</v>
      </c>
      <c r="FD769" s="15"/>
      <c r="FE769" s="24">
        <f t="shared" si="819"/>
        <v>0</v>
      </c>
      <c r="FF769" s="5">
        <v>0</v>
      </c>
      <c r="FG769" s="63"/>
      <c r="FH769" s="15"/>
      <c r="FI769" s="13"/>
      <c r="FJ769" s="98">
        <f t="shared" si="867"/>
        <v>0</v>
      </c>
      <c r="FK769" s="99">
        <f>FK5</f>
        <v>1</v>
      </c>
      <c r="FL769" s="100"/>
      <c r="FM769" s="110"/>
      <c r="FN769" s="95">
        <f t="shared" si="868"/>
        <v>0</v>
      </c>
      <c r="FO769" s="15"/>
      <c r="FP769" s="24">
        <f t="shared" si="820"/>
        <v>0</v>
      </c>
      <c r="FQ769" s="5">
        <v>0</v>
      </c>
      <c r="FR769" s="8">
        <v>0</v>
      </c>
      <c r="FS769" s="84">
        <f t="shared" si="821"/>
        <v>500</v>
      </c>
      <c r="FT769" s="85">
        <f t="shared" si="822"/>
        <v>500</v>
      </c>
      <c r="FU769" s="85">
        <f t="shared" si="823"/>
        <v>500</v>
      </c>
      <c r="FV769" s="85">
        <f t="shared" si="824"/>
        <v>500</v>
      </c>
      <c r="FW769" s="85">
        <f t="shared" si="825"/>
        <v>500</v>
      </c>
      <c r="FX769" s="85">
        <f t="shared" si="826"/>
        <v>500</v>
      </c>
      <c r="FY769" s="85">
        <f t="shared" si="827"/>
        <v>500</v>
      </c>
      <c r="FZ769" s="85">
        <f t="shared" si="828"/>
        <v>500</v>
      </c>
      <c r="GA769" s="85">
        <f t="shared" si="829"/>
        <v>500</v>
      </c>
      <c r="GB769" s="85">
        <f t="shared" si="830"/>
        <v>500</v>
      </c>
      <c r="GC769" s="85">
        <f t="shared" si="831"/>
        <v>500</v>
      </c>
      <c r="GD769" s="85">
        <f t="shared" si="832"/>
        <v>500</v>
      </c>
      <c r="GE769" s="85">
        <f t="shared" si="833"/>
        <v>500</v>
      </c>
      <c r="GF769" s="85">
        <f t="shared" si="834"/>
        <v>500</v>
      </c>
      <c r="GG769" s="85">
        <f t="shared" si="835"/>
        <v>500</v>
      </c>
      <c r="GH769" s="101">
        <f t="shared" si="869"/>
        <v>0</v>
      </c>
      <c r="GI769" s="102">
        <f t="shared" si="870"/>
        <v>0</v>
      </c>
      <c r="GJ769" s="102">
        <f t="shared" si="871"/>
        <v>0</v>
      </c>
      <c r="GK769" s="79">
        <f>ROW()</f>
        <v>769</v>
      </c>
    </row>
    <row r="770" spans="1:193" s="12" customFormat="1" ht="50.1" customHeight="1">
      <c r="A770" s="17">
        <f>ROW()</f>
        <v>770</v>
      </c>
      <c r="B770" s="32">
        <f t="shared" si="836"/>
        <v>764</v>
      </c>
      <c r="C770" s="33">
        <f t="shared" si="837"/>
        <v>0</v>
      </c>
      <c r="D770" s="31"/>
      <c r="E770" s="390">
        <f t="shared" si="805"/>
        <v>500</v>
      </c>
      <c r="F770" s="107">
        <f t="shared" si="838"/>
        <v>0</v>
      </c>
      <c r="G770" s="3">
        <v>0</v>
      </c>
      <c r="H770" s="4">
        <v>0</v>
      </c>
      <c r="I770" s="63"/>
      <c r="J770" s="15"/>
      <c r="K770" s="13"/>
      <c r="L770" s="98">
        <f t="shared" si="839"/>
        <v>0</v>
      </c>
      <c r="M770" s="99">
        <f>M5</f>
        <v>0.94499999999999995</v>
      </c>
      <c r="N770" s="100"/>
      <c r="O770" s="110"/>
      <c r="P770" s="95">
        <f t="shared" si="840"/>
        <v>0</v>
      </c>
      <c r="Q770" s="15"/>
      <c r="R770" s="24">
        <f t="shared" si="806"/>
        <v>0</v>
      </c>
      <c r="S770" s="25">
        <v>0</v>
      </c>
      <c r="T770" s="63"/>
      <c r="U770" s="15"/>
      <c r="V770" s="13"/>
      <c r="W770" s="98">
        <f t="shared" si="841"/>
        <v>0</v>
      </c>
      <c r="X770" s="99">
        <f>X5</f>
        <v>0.97</v>
      </c>
      <c r="Y770" s="100"/>
      <c r="Z770" s="110"/>
      <c r="AA770" s="95">
        <f t="shared" si="842"/>
        <v>0</v>
      </c>
      <c r="AB770" s="15"/>
      <c r="AC770" s="24">
        <f t="shared" si="807"/>
        <v>0</v>
      </c>
      <c r="AD770" s="5">
        <v>0</v>
      </c>
      <c r="AE770" s="63"/>
      <c r="AF770" s="15"/>
      <c r="AG770" s="13"/>
      <c r="AH770" s="98">
        <f t="shared" si="843"/>
        <v>0</v>
      </c>
      <c r="AI770" s="99">
        <f>AI5</f>
        <v>0.95499999999999996</v>
      </c>
      <c r="AJ770" s="100"/>
      <c r="AK770" s="110"/>
      <c r="AL770" s="95">
        <f t="shared" si="844"/>
        <v>0</v>
      </c>
      <c r="AM770" s="15"/>
      <c r="AN770" s="24">
        <f t="shared" si="808"/>
        <v>0</v>
      </c>
      <c r="AO770" s="5">
        <v>0</v>
      </c>
      <c r="AP770" s="63"/>
      <c r="AQ770" s="15"/>
      <c r="AR770" s="13"/>
      <c r="AS770" s="98">
        <f t="shared" si="845"/>
        <v>0</v>
      </c>
      <c r="AT770" s="99">
        <f>AT5</f>
        <v>0.96</v>
      </c>
      <c r="AU770" s="100"/>
      <c r="AV770" s="110"/>
      <c r="AW770" s="95">
        <f t="shared" si="846"/>
        <v>0</v>
      </c>
      <c r="AX770" s="15"/>
      <c r="AY770" s="24">
        <f t="shared" si="809"/>
        <v>0</v>
      </c>
      <c r="AZ770" s="5">
        <v>0</v>
      </c>
      <c r="BA770" s="63"/>
      <c r="BB770" s="15"/>
      <c r="BC770" s="13"/>
      <c r="BD770" s="98">
        <f t="shared" si="847"/>
        <v>0</v>
      </c>
      <c r="BE770" s="99">
        <f>BE5</f>
        <v>0.98</v>
      </c>
      <c r="BF770" s="100"/>
      <c r="BG770" s="110"/>
      <c r="BH770" s="95">
        <f t="shared" si="848"/>
        <v>0</v>
      </c>
      <c r="BI770" s="15"/>
      <c r="BJ770" s="24">
        <f t="shared" si="810"/>
        <v>0</v>
      </c>
      <c r="BK770" s="5">
        <v>0</v>
      </c>
      <c r="BL770" s="63"/>
      <c r="BM770" s="15"/>
      <c r="BN770" s="13"/>
      <c r="BO770" s="98">
        <f t="shared" si="849"/>
        <v>0</v>
      </c>
      <c r="BP770" s="99">
        <f>BP5</f>
        <v>0.94499999999999995</v>
      </c>
      <c r="BQ770" s="100"/>
      <c r="BR770" s="110"/>
      <c r="BS770" s="95">
        <f t="shared" si="850"/>
        <v>0</v>
      </c>
      <c r="BT770" s="15"/>
      <c r="BU770" s="24">
        <f t="shared" si="811"/>
        <v>0</v>
      </c>
      <c r="BV770" s="5">
        <v>0</v>
      </c>
      <c r="BW770" s="63"/>
      <c r="BX770" s="15"/>
      <c r="BY770" s="13"/>
      <c r="BZ770" s="98">
        <f t="shared" si="851"/>
        <v>0</v>
      </c>
      <c r="CA770" s="99">
        <f>CA5</f>
        <v>1</v>
      </c>
      <c r="CB770" s="100"/>
      <c r="CC770" s="110"/>
      <c r="CD770" s="95">
        <f t="shared" si="852"/>
        <v>0</v>
      </c>
      <c r="CE770" s="15"/>
      <c r="CF770" s="24">
        <f t="shared" si="812"/>
        <v>0</v>
      </c>
      <c r="CG770" s="5">
        <v>0</v>
      </c>
      <c r="CH770" s="63"/>
      <c r="CI770" s="15"/>
      <c r="CJ770" s="13"/>
      <c r="CK770" s="98">
        <f t="shared" si="853"/>
        <v>0</v>
      </c>
      <c r="CL770" s="99">
        <f>CL5</f>
        <v>1</v>
      </c>
      <c r="CM770" s="100"/>
      <c r="CN770" s="110"/>
      <c r="CO770" s="95">
        <f t="shared" si="854"/>
        <v>0</v>
      </c>
      <c r="CP770" s="15"/>
      <c r="CQ770" s="24">
        <f t="shared" si="813"/>
        <v>0</v>
      </c>
      <c r="CR770" s="5">
        <v>0</v>
      </c>
      <c r="CS770" s="63"/>
      <c r="CT770" s="15"/>
      <c r="CU770" s="13"/>
      <c r="CV770" s="98">
        <f t="shared" si="855"/>
        <v>0</v>
      </c>
      <c r="CW770" s="99">
        <f>CW5</f>
        <v>1</v>
      </c>
      <c r="CX770" s="100"/>
      <c r="CY770" s="110"/>
      <c r="CZ770" s="95">
        <f t="shared" si="856"/>
        <v>0</v>
      </c>
      <c r="DA770" s="15"/>
      <c r="DB770" s="24">
        <f t="shared" si="814"/>
        <v>0</v>
      </c>
      <c r="DC770" s="5">
        <v>0</v>
      </c>
      <c r="DD770" s="63"/>
      <c r="DE770" s="15"/>
      <c r="DF770" s="13"/>
      <c r="DG770" s="98">
        <f t="shared" si="857"/>
        <v>0</v>
      </c>
      <c r="DH770" s="99">
        <f>DH5</f>
        <v>1</v>
      </c>
      <c r="DI770" s="100"/>
      <c r="DJ770" s="110"/>
      <c r="DK770" s="95">
        <f t="shared" si="858"/>
        <v>0</v>
      </c>
      <c r="DL770" s="15"/>
      <c r="DM770" s="24">
        <f t="shared" si="815"/>
        <v>0</v>
      </c>
      <c r="DN770" s="5">
        <v>0</v>
      </c>
      <c r="DO770" s="63"/>
      <c r="DP770" s="15"/>
      <c r="DQ770" s="13"/>
      <c r="DR770" s="98">
        <f t="shared" si="859"/>
        <v>0</v>
      </c>
      <c r="DS770" s="99">
        <f>DS5</f>
        <v>1</v>
      </c>
      <c r="DT770" s="100"/>
      <c r="DU770" s="110"/>
      <c r="DV770" s="95">
        <f t="shared" si="860"/>
        <v>0</v>
      </c>
      <c r="DW770" s="15"/>
      <c r="DX770" s="24">
        <f t="shared" si="816"/>
        <v>0</v>
      </c>
      <c r="DY770" s="5">
        <v>0</v>
      </c>
      <c r="DZ770" s="63"/>
      <c r="EA770" s="15"/>
      <c r="EB770" s="13"/>
      <c r="EC770" s="98">
        <f t="shared" si="861"/>
        <v>0</v>
      </c>
      <c r="ED770" s="99">
        <f>ED5</f>
        <v>1</v>
      </c>
      <c r="EE770" s="100"/>
      <c r="EF770" s="110"/>
      <c r="EG770" s="95">
        <f t="shared" si="862"/>
        <v>0</v>
      </c>
      <c r="EH770" s="15"/>
      <c r="EI770" s="24">
        <f t="shared" si="817"/>
        <v>0</v>
      </c>
      <c r="EJ770" s="5">
        <v>0</v>
      </c>
      <c r="EK770" s="63"/>
      <c r="EL770" s="15"/>
      <c r="EM770" s="13"/>
      <c r="EN770" s="98">
        <f t="shared" si="863"/>
        <v>0</v>
      </c>
      <c r="EO770" s="99">
        <f>EO5</f>
        <v>1</v>
      </c>
      <c r="EP770" s="100"/>
      <c r="EQ770" s="110"/>
      <c r="ER770" s="95">
        <f t="shared" si="864"/>
        <v>0</v>
      </c>
      <c r="ES770" s="15"/>
      <c r="ET770" s="24">
        <f t="shared" si="818"/>
        <v>0</v>
      </c>
      <c r="EU770" s="5">
        <v>0</v>
      </c>
      <c r="EV770" s="63"/>
      <c r="EW770" s="15"/>
      <c r="EX770" s="13"/>
      <c r="EY770" s="98">
        <f t="shared" si="865"/>
        <v>0</v>
      </c>
      <c r="EZ770" s="99">
        <f>EZ5</f>
        <v>1</v>
      </c>
      <c r="FA770" s="100"/>
      <c r="FB770" s="110"/>
      <c r="FC770" s="95">
        <f t="shared" si="866"/>
        <v>0</v>
      </c>
      <c r="FD770" s="15"/>
      <c r="FE770" s="24">
        <f t="shared" si="819"/>
        <v>0</v>
      </c>
      <c r="FF770" s="5">
        <v>0</v>
      </c>
      <c r="FG770" s="63"/>
      <c r="FH770" s="15"/>
      <c r="FI770" s="13"/>
      <c r="FJ770" s="98">
        <f t="shared" si="867"/>
        <v>0</v>
      </c>
      <c r="FK770" s="99">
        <f>FK5</f>
        <v>1</v>
      </c>
      <c r="FL770" s="100"/>
      <c r="FM770" s="110"/>
      <c r="FN770" s="95">
        <f t="shared" si="868"/>
        <v>0</v>
      </c>
      <c r="FO770" s="15"/>
      <c r="FP770" s="24">
        <f t="shared" si="820"/>
        <v>0</v>
      </c>
      <c r="FQ770" s="5">
        <v>0</v>
      </c>
      <c r="FR770" s="8">
        <v>0</v>
      </c>
      <c r="FS770" s="84">
        <f t="shared" si="821"/>
        <v>500</v>
      </c>
      <c r="FT770" s="85">
        <f t="shared" si="822"/>
        <v>500</v>
      </c>
      <c r="FU770" s="85">
        <f t="shared" si="823"/>
        <v>500</v>
      </c>
      <c r="FV770" s="85">
        <f t="shared" si="824"/>
        <v>500</v>
      </c>
      <c r="FW770" s="85">
        <f t="shared" si="825"/>
        <v>500</v>
      </c>
      <c r="FX770" s="85">
        <f t="shared" si="826"/>
        <v>500</v>
      </c>
      <c r="FY770" s="85">
        <f t="shared" si="827"/>
        <v>500</v>
      </c>
      <c r="FZ770" s="85">
        <f t="shared" si="828"/>
        <v>500</v>
      </c>
      <c r="GA770" s="85">
        <f t="shared" si="829"/>
        <v>500</v>
      </c>
      <c r="GB770" s="85">
        <f t="shared" si="830"/>
        <v>500</v>
      </c>
      <c r="GC770" s="85">
        <f t="shared" si="831"/>
        <v>500</v>
      </c>
      <c r="GD770" s="85">
        <f t="shared" si="832"/>
        <v>500</v>
      </c>
      <c r="GE770" s="85">
        <f t="shared" si="833"/>
        <v>500</v>
      </c>
      <c r="GF770" s="85">
        <f t="shared" si="834"/>
        <v>500</v>
      </c>
      <c r="GG770" s="85">
        <f t="shared" si="835"/>
        <v>500</v>
      </c>
      <c r="GH770" s="101">
        <f t="shared" si="869"/>
        <v>0</v>
      </c>
      <c r="GI770" s="102">
        <f t="shared" si="870"/>
        <v>0</v>
      </c>
      <c r="GJ770" s="102">
        <f t="shared" si="871"/>
        <v>0</v>
      </c>
      <c r="GK770" s="79">
        <f>ROW()</f>
        <v>770</v>
      </c>
    </row>
    <row r="771" spans="1:193" s="12" customFormat="1" ht="50.1" customHeight="1">
      <c r="A771" s="17">
        <f>ROW()</f>
        <v>771</v>
      </c>
      <c r="B771" s="32">
        <f t="shared" si="836"/>
        <v>765</v>
      </c>
      <c r="C771" s="33">
        <f t="shared" si="837"/>
        <v>0</v>
      </c>
      <c r="D771" s="31"/>
      <c r="E771" s="390">
        <f t="shared" si="805"/>
        <v>500</v>
      </c>
      <c r="F771" s="107">
        <f t="shared" si="838"/>
        <v>0</v>
      </c>
      <c r="G771" s="3">
        <v>0</v>
      </c>
      <c r="H771" s="4">
        <v>0</v>
      </c>
      <c r="I771" s="63"/>
      <c r="J771" s="15"/>
      <c r="K771" s="13"/>
      <c r="L771" s="98">
        <f t="shared" si="839"/>
        <v>0</v>
      </c>
      <c r="M771" s="99">
        <f>M5</f>
        <v>0.94499999999999995</v>
      </c>
      <c r="N771" s="100"/>
      <c r="O771" s="110"/>
      <c r="P771" s="95">
        <f t="shared" si="840"/>
        <v>0</v>
      </c>
      <c r="Q771" s="15"/>
      <c r="R771" s="24">
        <f t="shared" si="806"/>
        <v>0</v>
      </c>
      <c r="S771" s="25">
        <v>0</v>
      </c>
      <c r="T771" s="63"/>
      <c r="U771" s="15"/>
      <c r="V771" s="13"/>
      <c r="W771" s="98">
        <f t="shared" si="841"/>
        <v>0</v>
      </c>
      <c r="X771" s="99">
        <f>X5</f>
        <v>0.97</v>
      </c>
      <c r="Y771" s="100"/>
      <c r="Z771" s="110"/>
      <c r="AA771" s="95">
        <f t="shared" si="842"/>
        <v>0</v>
      </c>
      <c r="AB771" s="15"/>
      <c r="AC771" s="24">
        <f t="shared" si="807"/>
        <v>0</v>
      </c>
      <c r="AD771" s="5">
        <v>0</v>
      </c>
      <c r="AE771" s="63"/>
      <c r="AF771" s="15"/>
      <c r="AG771" s="13"/>
      <c r="AH771" s="98">
        <f t="shared" si="843"/>
        <v>0</v>
      </c>
      <c r="AI771" s="99">
        <f>AI5</f>
        <v>0.95499999999999996</v>
      </c>
      <c r="AJ771" s="100"/>
      <c r="AK771" s="110"/>
      <c r="AL771" s="95">
        <f t="shared" si="844"/>
        <v>0</v>
      </c>
      <c r="AM771" s="15"/>
      <c r="AN771" s="24">
        <f t="shared" si="808"/>
        <v>0</v>
      </c>
      <c r="AO771" s="5">
        <v>0</v>
      </c>
      <c r="AP771" s="63"/>
      <c r="AQ771" s="15"/>
      <c r="AR771" s="13"/>
      <c r="AS771" s="98">
        <f t="shared" si="845"/>
        <v>0</v>
      </c>
      <c r="AT771" s="99">
        <f>AT5</f>
        <v>0.96</v>
      </c>
      <c r="AU771" s="100"/>
      <c r="AV771" s="110"/>
      <c r="AW771" s="95">
        <f t="shared" si="846"/>
        <v>0</v>
      </c>
      <c r="AX771" s="15"/>
      <c r="AY771" s="24">
        <f t="shared" si="809"/>
        <v>0</v>
      </c>
      <c r="AZ771" s="5">
        <v>0</v>
      </c>
      <c r="BA771" s="63"/>
      <c r="BB771" s="15"/>
      <c r="BC771" s="13"/>
      <c r="BD771" s="98">
        <f t="shared" si="847"/>
        <v>0</v>
      </c>
      <c r="BE771" s="99">
        <f>BE5</f>
        <v>0.98</v>
      </c>
      <c r="BF771" s="100"/>
      <c r="BG771" s="110"/>
      <c r="BH771" s="95">
        <f t="shared" si="848"/>
        <v>0</v>
      </c>
      <c r="BI771" s="15"/>
      <c r="BJ771" s="24">
        <f t="shared" si="810"/>
        <v>0</v>
      </c>
      <c r="BK771" s="5">
        <v>0</v>
      </c>
      <c r="BL771" s="63"/>
      <c r="BM771" s="15"/>
      <c r="BN771" s="13"/>
      <c r="BO771" s="98">
        <f t="shared" si="849"/>
        <v>0</v>
      </c>
      <c r="BP771" s="99">
        <f>BP5</f>
        <v>0.94499999999999995</v>
      </c>
      <c r="BQ771" s="100"/>
      <c r="BR771" s="110"/>
      <c r="BS771" s="95">
        <f t="shared" si="850"/>
        <v>0</v>
      </c>
      <c r="BT771" s="15"/>
      <c r="BU771" s="24">
        <f t="shared" si="811"/>
        <v>0</v>
      </c>
      <c r="BV771" s="5">
        <v>0</v>
      </c>
      <c r="BW771" s="63"/>
      <c r="BX771" s="15"/>
      <c r="BY771" s="13"/>
      <c r="BZ771" s="98">
        <f t="shared" si="851"/>
        <v>0</v>
      </c>
      <c r="CA771" s="99">
        <f>CA5</f>
        <v>1</v>
      </c>
      <c r="CB771" s="100"/>
      <c r="CC771" s="110"/>
      <c r="CD771" s="95">
        <f t="shared" si="852"/>
        <v>0</v>
      </c>
      <c r="CE771" s="15"/>
      <c r="CF771" s="24">
        <f t="shared" si="812"/>
        <v>0</v>
      </c>
      <c r="CG771" s="5">
        <v>0</v>
      </c>
      <c r="CH771" s="63"/>
      <c r="CI771" s="15"/>
      <c r="CJ771" s="13"/>
      <c r="CK771" s="98">
        <f t="shared" si="853"/>
        <v>0</v>
      </c>
      <c r="CL771" s="99">
        <f>CL5</f>
        <v>1</v>
      </c>
      <c r="CM771" s="100"/>
      <c r="CN771" s="110"/>
      <c r="CO771" s="95">
        <f t="shared" si="854"/>
        <v>0</v>
      </c>
      <c r="CP771" s="15"/>
      <c r="CQ771" s="24">
        <f t="shared" si="813"/>
        <v>0</v>
      </c>
      <c r="CR771" s="5">
        <v>0</v>
      </c>
      <c r="CS771" s="63"/>
      <c r="CT771" s="15"/>
      <c r="CU771" s="13"/>
      <c r="CV771" s="98">
        <f t="shared" si="855"/>
        <v>0</v>
      </c>
      <c r="CW771" s="99">
        <f>CW5</f>
        <v>1</v>
      </c>
      <c r="CX771" s="100"/>
      <c r="CY771" s="110"/>
      <c r="CZ771" s="95">
        <f t="shared" si="856"/>
        <v>0</v>
      </c>
      <c r="DA771" s="15"/>
      <c r="DB771" s="24">
        <f t="shared" si="814"/>
        <v>0</v>
      </c>
      <c r="DC771" s="5">
        <v>0</v>
      </c>
      <c r="DD771" s="63"/>
      <c r="DE771" s="15"/>
      <c r="DF771" s="13"/>
      <c r="DG771" s="98">
        <f t="shared" si="857"/>
        <v>0</v>
      </c>
      <c r="DH771" s="99">
        <f>DH5</f>
        <v>1</v>
      </c>
      <c r="DI771" s="100"/>
      <c r="DJ771" s="110"/>
      <c r="DK771" s="95">
        <f t="shared" si="858"/>
        <v>0</v>
      </c>
      <c r="DL771" s="15"/>
      <c r="DM771" s="24">
        <f t="shared" si="815"/>
        <v>0</v>
      </c>
      <c r="DN771" s="5">
        <v>0</v>
      </c>
      <c r="DO771" s="63"/>
      <c r="DP771" s="15"/>
      <c r="DQ771" s="13"/>
      <c r="DR771" s="98">
        <f t="shared" si="859"/>
        <v>0</v>
      </c>
      <c r="DS771" s="99">
        <f>DS5</f>
        <v>1</v>
      </c>
      <c r="DT771" s="100"/>
      <c r="DU771" s="110"/>
      <c r="DV771" s="95">
        <f t="shared" si="860"/>
        <v>0</v>
      </c>
      <c r="DW771" s="15"/>
      <c r="DX771" s="24">
        <f t="shared" si="816"/>
        <v>0</v>
      </c>
      <c r="DY771" s="5">
        <v>0</v>
      </c>
      <c r="DZ771" s="63"/>
      <c r="EA771" s="15"/>
      <c r="EB771" s="13"/>
      <c r="EC771" s="98">
        <f t="shared" si="861"/>
        <v>0</v>
      </c>
      <c r="ED771" s="99">
        <f>ED5</f>
        <v>1</v>
      </c>
      <c r="EE771" s="100"/>
      <c r="EF771" s="110"/>
      <c r="EG771" s="95">
        <f t="shared" si="862"/>
        <v>0</v>
      </c>
      <c r="EH771" s="15"/>
      <c r="EI771" s="24">
        <f t="shared" si="817"/>
        <v>0</v>
      </c>
      <c r="EJ771" s="5">
        <v>0</v>
      </c>
      <c r="EK771" s="63"/>
      <c r="EL771" s="15"/>
      <c r="EM771" s="13"/>
      <c r="EN771" s="98">
        <f t="shared" si="863"/>
        <v>0</v>
      </c>
      <c r="EO771" s="99">
        <f>EO5</f>
        <v>1</v>
      </c>
      <c r="EP771" s="100"/>
      <c r="EQ771" s="110"/>
      <c r="ER771" s="95">
        <f t="shared" si="864"/>
        <v>0</v>
      </c>
      <c r="ES771" s="15"/>
      <c r="ET771" s="24">
        <f t="shared" si="818"/>
        <v>0</v>
      </c>
      <c r="EU771" s="5">
        <v>0</v>
      </c>
      <c r="EV771" s="63"/>
      <c r="EW771" s="15"/>
      <c r="EX771" s="13"/>
      <c r="EY771" s="98">
        <f t="shared" si="865"/>
        <v>0</v>
      </c>
      <c r="EZ771" s="99">
        <f>EZ5</f>
        <v>1</v>
      </c>
      <c r="FA771" s="100"/>
      <c r="FB771" s="110"/>
      <c r="FC771" s="95">
        <f t="shared" si="866"/>
        <v>0</v>
      </c>
      <c r="FD771" s="15"/>
      <c r="FE771" s="24">
        <f t="shared" si="819"/>
        <v>0</v>
      </c>
      <c r="FF771" s="5">
        <v>0</v>
      </c>
      <c r="FG771" s="63"/>
      <c r="FH771" s="15"/>
      <c r="FI771" s="13"/>
      <c r="FJ771" s="98">
        <f t="shared" si="867"/>
        <v>0</v>
      </c>
      <c r="FK771" s="99">
        <f>FK5</f>
        <v>1</v>
      </c>
      <c r="FL771" s="100"/>
      <c r="FM771" s="110"/>
      <c r="FN771" s="95">
        <f t="shared" si="868"/>
        <v>0</v>
      </c>
      <c r="FO771" s="15"/>
      <c r="FP771" s="24">
        <f t="shared" si="820"/>
        <v>0</v>
      </c>
      <c r="FQ771" s="5">
        <v>0</v>
      </c>
      <c r="FR771" s="8">
        <v>0</v>
      </c>
      <c r="FS771" s="84">
        <f t="shared" si="821"/>
        <v>500</v>
      </c>
      <c r="FT771" s="85">
        <f t="shared" si="822"/>
        <v>500</v>
      </c>
      <c r="FU771" s="85">
        <f t="shared" si="823"/>
        <v>500</v>
      </c>
      <c r="FV771" s="85">
        <f t="shared" si="824"/>
        <v>500</v>
      </c>
      <c r="FW771" s="85">
        <f t="shared" si="825"/>
        <v>500</v>
      </c>
      <c r="FX771" s="85">
        <f t="shared" si="826"/>
        <v>500</v>
      </c>
      <c r="FY771" s="85">
        <f t="shared" si="827"/>
        <v>500</v>
      </c>
      <c r="FZ771" s="85">
        <f t="shared" si="828"/>
        <v>500</v>
      </c>
      <c r="GA771" s="85">
        <f t="shared" si="829"/>
        <v>500</v>
      </c>
      <c r="GB771" s="85">
        <f t="shared" si="830"/>
        <v>500</v>
      </c>
      <c r="GC771" s="85">
        <f t="shared" si="831"/>
        <v>500</v>
      </c>
      <c r="GD771" s="85">
        <f t="shared" si="832"/>
        <v>500</v>
      </c>
      <c r="GE771" s="85">
        <f t="shared" si="833"/>
        <v>500</v>
      </c>
      <c r="GF771" s="85">
        <f t="shared" si="834"/>
        <v>500</v>
      </c>
      <c r="GG771" s="85">
        <f t="shared" si="835"/>
        <v>500</v>
      </c>
      <c r="GH771" s="101">
        <f t="shared" si="869"/>
        <v>0</v>
      </c>
      <c r="GI771" s="102">
        <f t="shared" si="870"/>
        <v>0</v>
      </c>
      <c r="GJ771" s="102">
        <f t="shared" si="871"/>
        <v>0</v>
      </c>
      <c r="GK771" s="79">
        <f>ROW()</f>
        <v>771</v>
      </c>
    </row>
    <row r="772" spans="1:193" s="12" customFormat="1" ht="50.1" customHeight="1">
      <c r="A772" s="17">
        <f>ROW()</f>
        <v>772</v>
      </c>
      <c r="B772" s="32">
        <f t="shared" si="836"/>
        <v>766</v>
      </c>
      <c r="C772" s="33">
        <f t="shared" si="837"/>
        <v>0</v>
      </c>
      <c r="D772" s="31"/>
      <c r="E772" s="390">
        <f t="shared" si="805"/>
        <v>500</v>
      </c>
      <c r="F772" s="107">
        <f t="shared" si="838"/>
        <v>0</v>
      </c>
      <c r="G772" s="3">
        <v>0</v>
      </c>
      <c r="H772" s="4">
        <v>0</v>
      </c>
      <c r="I772" s="63"/>
      <c r="J772" s="15"/>
      <c r="K772" s="13"/>
      <c r="L772" s="98">
        <f t="shared" si="839"/>
        <v>0</v>
      </c>
      <c r="M772" s="99">
        <f>M5</f>
        <v>0.94499999999999995</v>
      </c>
      <c r="N772" s="100"/>
      <c r="O772" s="110"/>
      <c r="P772" s="95">
        <f t="shared" si="840"/>
        <v>0</v>
      </c>
      <c r="Q772" s="15"/>
      <c r="R772" s="24">
        <f t="shared" si="806"/>
        <v>0</v>
      </c>
      <c r="S772" s="25">
        <v>0</v>
      </c>
      <c r="T772" s="63"/>
      <c r="U772" s="15"/>
      <c r="V772" s="13"/>
      <c r="W772" s="98">
        <f t="shared" si="841"/>
        <v>0</v>
      </c>
      <c r="X772" s="99">
        <f>X5</f>
        <v>0.97</v>
      </c>
      <c r="Y772" s="100"/>
      <c r="Z772" s="110"/>
      <c r="AA772" s="95">
        <f t="shared" si="842"/>
        <v>0</v>
      </c>
      <c r="AB772" s="15"/>
      <c r="AC772" s="24">
        <f t="shared" si="807"/>
        <v>0</v>
      </c>
      <c r="AD772" s="5">
        <v>0</v>
      </c>
      <c r="AE772" s="63"/>
      <c r="AF772" s="15"/>
      <c r="AG772" s="13"/>
      <c r="AH772" s="98">
        <f t="shared" si="843"/>
        <v>0</v>
      </c>
      <c r="AI772" s="99">
        <f>AI5</f>
        <v>0.95499999999999996</v>
      </c>
      <c r="AJ772" s="100"/>
      <c r="AK772" s="110"/>
      <c r="AL772" s="95">
        <f t="shared" si="844"/>
        <v>0</v>
      </c>
      <c r="AM772" s="15"/>
      <c r="AN772" s="24">
        <f t="shared" si="808"/>
        <v>0</v>
      </c>
      <c r="AO772" s="5">
        <v>0</v>
      </c>
      <c r="AP772" s="63"/>
      <c r="AQ772" s="15"/>
      <c r="AR772" s="13"/>
      <c r="AS772" s="98">
        <f t="shared" si="845"/>
        <v>0</v>
      </c>
      <c r="AT772" s="99">
        <f>AT5</f>
        <v>0.96</v>
      </c>
      <c r="AU772" s="100"/>
      <c r="AV772" s="110"/>
      <c r="AW772" s="95">
        <f t="shared" si="846"/>
        <v>0</v>
      </c>
      <c r="AX772" s="15"/>
      <c r="AY772" s="24">
        <f t="shared" si="809"/>
        <v>0</v>
      </c>
      <c r="AZ772" s="5">
        <v>0</v>
      </c>
      <c r="BA772" s="63"/>
      <c r="BB772" s="15"/>
      <c r="BC772" s="13"/>
      <c r="BD772" s="98">
        <f t="shared" si="847"/>
        <v>0</v>
      </c>
      <c r="BE772" s="99">
        <f>BE5</f>
        <v>0.98</v>
      </c>
      <c r="BF772" s="100"/>
      <c r="BG772" s="110"/>
      <c r="BH772" s="95">
        <f t="shared" si="848"/>
        <v>0</v>
      </c>
      <c r="BI772" s="15"/>
      <c r="BJ772" s="24">
        <f t="shared" si="810"/>
        <v>0</v>
      </c>
      <c r="BK772" s="5">
        <v>0</v>
      </c>
      <c r="BL772" s="63"/>
      <c r="BM772" s="15"/>
      <c r="BN772" s="13"/>
      <c r="BO772" s="98">
        <f t="shared" si="849"/>
        <v>0</v>
      </c>
      <c r="BP772" s="99">
        <f>BP5</f>
        <v>0.94499999999999995</v>
      </c>
      <c r="BQ772" s="100"/>
      <c r="BR772" s="110"/>
      <c r="BS772" s="95">
        <f t="shared" si="850"/>
        <v>0</v>
      </c>
      <c r="BT772" s="15"/>
      <c r="BU772" s="24">
        <f t="shared" si="811"/>
        <v>0</v>
      </c>
      <c r="BV772" s="5">
        <v>0</v>
      </c>
      <c r="BW772" s="63"/>
      <c r="BX772" s="15"/>
      <c r="BY772" s="13"/>
      <c r="BZ772" s="98">
        <f t="shared" si="851"/>
        <v>0</v>
      </c>
      <c r="CA772" s="99">
        <f>CA5</f>
        <v>1</v>
      </c>
      <c r="CB772" s="100"/>
      <c r="CC772" s="110"/>
      <c r="CD772" s="95">
        <f t="shared" si="852"/>
        <v>0</v>
      </c>
      <c r="CE772" s="15"/>
      <c r="CF772" s="24">
        <f t="shared" si="812"/>
        <v>0</v>
      </c>
      <c r="CG772" s="5">
        <v>0</v>
      </c>
      <c r="CH772" s="63"/>
      <c r="CI772" s="15"/>
      <c r="CJ772" s="13"/>
      <c r="CK772" s="98">
        <f t="shared" si="853"/>
        <v>0</v>
      </c>
      <c r="CL772" s="99">
        <f>CL5</f>
        <v>1</v>
      </c>
      <c r="CM772" s="100"/>
      <c r="CN772" s="110"/>
      <c r="CO772" s="95">
        <f t="shared" si="854"/>
        <v>0</v>
      </c>
      <c r="CP772" s="15"/>
      <c r="CQ772" s="24">
        <f t="shared" si="813"/>
        <v>0</v>
      </c>
      <c r="CR772" s="5">
        <v>0</v>
      </c>
      <c r="CS772" s="63"/>
      <c r="CT772" s="15"/>
      <c r="CU772" s="13"/>
      <c r="CV772" s="98">
        <f t="shared" si="855"/>
        <v>0</v>
      </c>
      <c r="CW772" s="99">
        <f>CW5</f>
        <v>1</v>
      </c>
      <c r="CX772" s="100"/>
      <c r="CY772" s="110"/>
      <c r="CZ772" s="95">
        <f t="shared" si="856"/>
        <v>0</v>
      </c>
      <c r="DA772" s="15"/>
      <c r="DB772" s="24">
        <f t="shared" si="814"/>
        <v>0</v>
      </c>
      <c r="DC772" s="5">
        <v>0</v>
      </c>
      <c r="DD772" s="63"/>
      <c r="DE772" s="15"/>
      <c r="DF772" s="13"/>
      <c r="DG772" s="98">
        <f t="shared" si="857"/>
        <v>0</v>
      </c>
      <c r="DH772" s="99">
        <f>DH5</f>
        <v>1</v>
      </c>
      <c r="DI772" s="100"/>
      <c r="DJ772" s="110"/>
      <c r="DK772" s="95">
        <f t="shared" si="858"/>
        <v>0</v>
      </c>
      <c r="DL772" s="15"/>
      <c r="DM772" s="24">
        <f t="shared" si="815"/>
        <v>0</v>
      </c>
      <c r="DN772" s="5">
        <v>0</v>
      </c>
      <c r="DO772" s="63"/>
      <c r="DP772" s="15"/>
      <c r="DQ772" s="13"/>
      <c r="DR772" s="98">
        <f t="shared" si="859"/>
        <v>0</v>
      </c>
      <c r="DS772" s="99">
        <f>DS5</f>
        <v>1</v>
      </c>
      <c r="DT772" s="100"/>
      <c r="DU772" s="110"/>
      <c r="DV772" s="95">
        <f t="shared" si="860"/>
        <v>0</v>
      </c>
      <c r="DW772" s="15"/>
      <c r="DX772" s="24">
        <f t="shared" si="816"/>
        <v>0</v>
      </c>
      <c r="DY772" s="5">
        <v>0</v>
      </c>
      <c r="DZ772" s="63"/>
      <c r="EA772" s="15"/>
      <c r="EB772" s="13"/>
      <c r="EC772" s="98">
        <f t="shared" si="861"/>
        <v>0</v>
      </c>
      <c r="ED772" s="99">
        <f>ED5</f>
        <v>1</v>
      </c>
      <c r="EE772" s="100"/>
      <c r="EF772" s="110"/>
      <c r="EG772" s="95">
        <f t="shared" si="862"/>
        <v>0</v>
      </c>
      <c r="EH772" s="15"/>
      <c r="EI772" s="24">
        <f t="shared" si="817"/>
        <v>0</v>
      </c>
      <c r="EJ772" s="5">
        <v>0</v>
      </c>
      <c r="EK772" s="63"/>
      <c r="EL772" s="15"/>
      <c r="EM772" s="13"/>
      <c r="EN772" s="98">
        <f t="shared" si="863"/>
        <v>0</v>
      </c>
      <c r="EO772" s="99">
        <f>EO5</f>
        <v>1</v>
      </c>
      <c r="EP772" s="100"/>
      <c r="EQ772" s="110"/>
      <c r="ER772" s="95">
        <f t="shared" si="864"/>
        <v>0</v>
      </c>
      <c r="ES772" s="15"/>
      <c r="ET772" s="24">
        <f t="shared" si="818"/>
        <v>0</v>
      </c>
      <c r="EU772" s="5">
        <v>0</v>
      </c>
      <c r="EV772" s="63"/>
      <c r="EW772" s="15"/>
      <c r="EX772" s="13"/>
      <c r="EY772" s="98">
        <f t="shared" si="865"/>
        <v>0</v>
      </c>
      <c r="EZ772" s="99">
        <f>EZ5</f>
        <v>1</v>
      </c>
      <c r="FA772" s="100"/>
      <c r="FB772" s="110"/>
      <c r="FC772" s="95">
        <f t="shared" si="866"/>
        <v>0</v>
      </c>
      <c r="FD772" s="15"/>
      <c r="FE772" s="24">
        <f t="shared" si="819"/>
        <v>0</v>
      </c>
      <c r="FF772" s="5">
        <v>0</v>
      </c>
      <c r="FG772" s="63"/>
      <c r="FH772" s="15"/>
      <c r="FI772" s="13"/>
      <c r="FJ772" s="98">
        <f t="shared" si="867"/>
        <v>0</v>
      </c>
      <c r="FK772" s="99">
        <f>FK5</f>
        <v>1</v>
      </c>
      <c r="FL772" s="100"/>
      <c r="FM772" s="110"/>
      <c r="FN772" s="95">
        <f t="shared" si="868"/>
        <v>0</v>
      </c>
      <c r="FO772" s="15"/>
      <c r="FP772" s="24">
        <f t="shared" si="820"/>
        <v>0</v>
      </c>
      <c r="FQ772" s="5">
        <v>0</v>
      </c>
      <c r="FR772" s="8">
        <v>0</v>
      </c>
      <c r="FS772" s="84">
        <f t="shared" si="821"/>
        <v>500</v>
      </c>
      <c r="FT772" s="85">
        <f t="shared" si="822"/>
        <v>500</v>
      </c>
      <c r="FU772" s="85">
        <f t="shared" si="823"/>
        <v>500</v>
      </c>
      <c r="FV772" s="85">
        <f t="shared" si="824"/>
        <v>500</v>
      </c>
      <c r="FW772" s="85">
        <f t="shared" si="825"/>
        <v>500</v>
      </c>
      <c r="FX772" s="85">
        <f t="shared" si="826"/>
        <v>500</v>
      </c>
      <c r="FY772" s="85">
        <f t="shared" si="827"/>
        <v>500</v>
      </c>
      <c r="FZ772" s="85">
        <f t="shared" si="828"/>
        <v>500</v>
      </c>
      <c r="GA772" s="85">
        <f t="shared" si="829"/>
        <v>500</v>
      </c>
      <c r="GB772" s="85">
        <f t="shared" si="830"/>
        <v>500</v>
      </c>
      <c r="GC772" s="85">
        <f t="shared" si="831"/>
        <v>500</v>
      </c>
      <c r="GD772" s="85">
        <f t="shared" si="832"/>
        <v>500</v>
      </c>
      <c r="GE772" s="85">
        <f t="shared" si="833"/>
        <v>500</v>
      </c>
      <c r="GF772" s="85">
        <f t="shared" si="834"/>
        <v>500</v>
      </c>
      <c r="GG772" s="85">
        <f t="shared" si="835"/>
        <v>500</v>
      </c>
      <c r="GH772" s="101">
        <f t="shared" si="869"/>
        <v>0</v>
      </c>
      <c r="GI772" s="102">
        <f t="shared" si="870"/>
        <v>0</v>
      </c>
      <c r="GJ772" s="102">
        <f t="shared" si="871"/>
        <v>0</v>
      </c>
      <c r="GK772" s="79">
        <f>ROW()</f>
        <v>772</v>
      </c>
    </row>
    <row r="773" spans="1:193" s="12" customFormat="1" ht="50.1" customHeight="1">
      <c r="A773" s="17">
        <f>ROW()</f>
        <v>773</v>
      </c>
      <c r="B773" s="32">
        <f t="shared" si="836"/>
        <v>767</v>
      </c>
      <c r="C773" s="33">
        <f t="shared" si="837"/>
        <v>0</v>
      </c>
      <c r="D773" s="31"/>
      <c r="E773" s="390">
        <f t="shared" si="805"/>
        <v>500</v>
      </c>
      <c r="F773" s="107">
        <f t="shared" si="838"/>
        <v>0</v>
      </c>
      <c r="G773" s="3">
        <v>0</v>
      </c>
      <c r="H773" s="4">
        <v>0</v>
      </c>
      <c r="I773" s="63"/>
      <c r="J773" s="15"/>
      <c r="K773" s="13"/>
      <c r="L773" s="98">
        <f t="shared" si="839"/>
        <v>0</v>
      </c>
      <c r="M773" s="99">
        <f>M5</f>
        <v>0.94499999999999995</v>
      </c>
      <c r="N773" s="100"/>
      <c r="O773" s="110"/>
      <c r="P773" s="95">
        <f t="shared" si="840"/>
        <v>0</v>
      </c>
      <c r="Q773" s="15"/>
      <c r="R773" s="24">
        <f t="shared" si="806"/>
        <v>0</v>
      </c>
      <c r="S773" s="25">
        <v>0</v>
      </c>
      <c r="T773" s="63"/>
      <c r="U773" s="15"/>
      <c r="V773" s="13"/>
      <c r="W773" s="98">
        <f t="shared" si="841"/>
        <v>0</v>
      </c>
      <c r="X773" s="99">
        <f>X5</f>
        <v>0.97</v>
      </c>
      <c r="Y773" s="100"/>
      <c r="Z773" s="110"/>
      <c r="AA773" s="95">
        <f t="shared" si="842"/>
        <v>0</v>
      </c>
      <c r="AB773" s="15"/>
      <c r="AC773" s="24">
        <f t="shared" si="807"/>
        <v>0</v>
      </c>
      <c r="AD773" s="5">
        <v>0</v>
      </c>
      <c r="AE773" s="63"/>
      <c r="AF773" s="15"/>
      <c r="AG773" s="13"/>
      <c r="AH773" s="98">
        <f t="shared" si="843"/>
        <v>0</v>
      </c>
      <c r="AI773" s="99">
        <f>AI5</f>
        <v>0.95499999999999996</v>
      </c>
      <c r="AJ773" s="100"/>
      <c r="AK773" s="110"/>
      <c r="AL773" s="95">
        <f t="shared" si="844"/>
        <v>0</v>
      </c>
      <c r="AM773" s="15"/>
      <c r="AN773" s="24">
        <f t="shared" si="808"/>
        <v>0</v>
      </c>
      <c r="AO773" s="5">
        <v>0</v>
      </c>
      <c r="AP773" s="63"/>
      <c r="AQ773" s="15"/>
      <c r="AR773" s="13"/>
      <c r="AS773" s="98">
        <f t="shared" si="845"/>
        <v>0</v>
      </c>
      <c r="AT773" s="99">
        <f>AT5</f>
        <v>0.96</v>
      </c>
      <c r="AU773" s="100"/>
      <c r="AV773" s="110"/>
      <c r="AW773" s="95">
        <f t="shared" si="846"/>
        <v>0</v>
      </c>
      <c r="AX773" s="15"/>
      <c r="AY773" s="24">
        <f t="shared" si="809"/>
        <v>0</v>
      </c>
      <c r="AZ773" s="5">
        <v>0</v>
      </c>
      <c r="BA773" s="63"/>
      <c r="BB773" s="15"/>
      <c r="BC773" s="13"/>
      <c r="BD773" s="98">
        <f t="shared" si="847"/>
        <v>0</v>
      </c>
      <c r="BE773" s="99">
        <f>BE5</f>
        <v>0.98</v>
      </c>
      <c r="BF773" s="100"/>
      <c r="BG773" s="110"/>
      <c r="BH773" s="95">
        <f t="shared" si="848"/>
        <v>0</v>
      </c>
      <c r="BI773" s="15"/>
      <c r="BJ773" s="24">
        <f t="shared" si="810"/>
        <v>0</v>
      </c>
      <c r="BK773" s="5">
        <v>0</v>
      </c>
      <c r="BL773" s="63"/>
      <c r="BM773" s="15"/>
      <c r="BN773" s="13"/>
      <c r="BO773" s="98">
        <f t="shared" si="849"/>
        <v>0</v>
      </c>
      <c r="BP773" s="99">
        <f>BP5</f>
        <v>0.94499999999999995</v>
      </c>
      <c r="BQ773" s="100"/>
      <c r="BR773" s="110"/>
      <c r="BS773" s="95">
        <f t="shared" si="850"/>
        <v>0</v>
      </c>
      <c r="BT773" s="15"/>
      <c r="BU773" s="24">
        <f t="shared" si="811"/>
        <v>0</v>
      </c>
      <c r="BV773" s="5">
        <v>0</v>
      </c>
      <c r="BW773" s="63"/>
      <c r="BX773" s="15"/>
      <c r="BY773" s="13"/>
      <c r="BZ773" s="98">
        <f t="shared" si="851"/>
        <v>0</v>
      </c>
      <c r="CA773" s="99">
        <f>CA5</f>
        <v>1</v>
      </c>
      <c r="CB773" s="100"/>
      <c r="CC773" s="110"/>
      <c r="CD773" s="95">
        <f t="shared" si="852"/>
        <v>0</v>
      </c>
      <c r="CE773" s="15"/>
      <c r="CF773" s="24">
        <f t="shared" si="812"/>
        <v>0</v>
      </c>
      <c r="CG773" s="5">
        <v>0</v>
      </c>
      <c r="CH773" s="63"/>
      <c r="CI773" s="15"/>
      <c r="CJ773" s="13"/>
      <c r="CK773" s="98">
        <f t="shared" si="853"/>
        <v>0</v>
      </c>
      <c r="CL773" s="99">
        <f>CL5</f>
        <v>1</v>
      </c>
      <c r="CM773" s="100"/>
      <c r="CN773" s="110"/>
      <c r="CO773" s="95">
        <f t="shared" si="854"/>
        <v>0</v>
      </c>
      <c r="CP773" s="15"/>
      <c r="CQ773" s="24">
        <f t="shared" si="813"/>
        <v>0</v>
      </c>
      <c r="CR773" s="5">
        <v>0</v>
      </c>
      <c r="CS773" s="63"/>
      <c r="CT773" s="15"/>
      <c r="CU773" s="13"/>
      <c r="CV773" s="98">
        <f t="shared" si="855"/>
        <v>0</v>
      </c>
      <c r="CW773" s="99">
        <f>CW5</f>
        <v>1</v>
      </c>
      <c r="CX773" s="100"/>
      <c r="CY773" s="110"/>
      <c r="CZ773" s="95">
        <f t="shared" si="856"/>
        <v>0</v>
      </c>
      <c r="DA773" s="15"/>
      <c r="DB773" s="24">
        <f t="shared" si="814"/>
        <v>0</v>
      </c>
      <c r="DC773" s="5">
        <v>0</v>
      </c>
      <c r="DD773" s="63"/>
      <c r="DE773" s="15"/>
      <c r="DF773" s="13"/>
      <c r="DG773" s="98">
        <f t="shared" si="857"/>
        <v>0</v>
      </c>
      <c r="DH773" s="99">
        <f>DH5</f>
        <v>1</v>
      </c>
      <c r="DI773" s="100"/>
      <c r="DJ773" s="110"/>
      <c r="DK773" s="95">
        <f t="shared" si="858"/>
        <v>0</v>
      </c>
      <c r="DL773" s="15"/>
      <c r="DM773" s="24">
        <f t="shared" si="815"/>
        <v>0</v>
      </c>
      <c r="DN773" s="5">
        <v>0</v>
      </c>
      <c r="DO773" s="63"/>
      <c r="DP773" s="15"/>
      <c r="DQ773" s="13"/>
      <c r="DR773" s="98">
        <f t="shared" si="859"/>
        <v>0</v>
      </c>
      <c r="DS773" s="99">
        <f>DS5</f>
        <v>1</v>
      </c>
      <c r="DT773" s="100"/>
      <c r="DU773" s="110"/>
      <c r="DV773" s="95">
        <f t="shared" si="860"/>
        <v>0</v>
      </c>
      <c r="DW773" s="15"/>
      <c r="DX773" s="24">
        <f t="shared" si="816"/>
        <v>0</v>
      </c>
      <c r="DY773" s="5">
        <v>0</v>
      </c>
      <c r="DZ773" s="63"/>
      <c r="EA773" s="15"/>
      <c r="EB773" s="13"/>
      <c r="EC773" s="98">
        <f t="shared" si="861"/>
        <v>0</v>
      </c>
      <c r="ED773" s="99">
        <f>ED5</f>
        <v>1</v>
      </c>
      <c r="EE773" s="100"/>
      <c r="EF773" s="110"/>
      <c r="EG773" s="95">
        <f t="shared" si="862"/>
        <v>0</v>
      </c>
      <c r="EH773" s="15"/>
      <c r="EI773" s="24">
        <f t="shared" si="817"/>
        <v>0</v>
      </c>
      <c r="EJ773" s="5">
        <v>0</v>
      </c>
      <c r="EK773" s="63"/>
      <c r="EL773" s="15"/>
      <c r="EM773" s="13"/>
      <c r="EN773" s="98">
        <f t="shared" si="863"/>
        <v>0</v>
      </c>
      <c r="EO773" s="99">
        <f>EO5</f>
        <v>1</v>
      </c>
      <c r="EP773" s="100"/>
      <c r="EQ773" s="110"/>
      <c r="ER773" s="95">
        <f t="shared" si="864"/>
        <v>0</v>
      </c>
      <c r="ES773" s="15"/>
      <c r="ET773" s="24">
        <f t="shared" si="818"/>
        <v>0</v>
      </c>
      <c r="EU773" s="5">
        <v>0</v>
      </c>
      <c r="EV773" s="63"/>
      <c r="EW773" s="15"/>
      <c r="EX773" s="13"/>
      <c r="EY773" s="98">
        <f t="shared" si="865"/>
        <v>0</v>
      </c>
      <c r="EZ773" s="99">
        <f>EZ5</f>
        <v>1</v>
      </c>
      <c r="FA773" s="100"/>
      <c r="FB773" s="110"/>
      <c r="FC773" s="95">
        <f t="shared" si="866"/>
        <v>0</v>
      </c>
      <c r="FD773" s="15"/>
      <c r="FE773" s="24">
        <f t="shared" si="819"/>
        <v>0</v>
      </c>
      <c r="FF773" s="5">
        <v>0</v>
      </c>
      <c r="FG773" s="63"/>
      <c r="FH773" s="15"/>
      <c r="FI773" s="13"/>
      <c r="FJ773" s="98">
        <f t="shared" si="867"/>
        <v>0</v>
      </c>
      <c r="FK773" s="99">
        <f>FK5</f>
        <v>1</v>
      </c>
      <c r="FL773" s="100"/>
      <c r="FM773" s="110"/>
      <c r="FN773" s="95">
        <f t="shared" si="868"/>
        <v>0</v>
      </c>
      <c r="FO773" s="15"/>
      <c r="FP773" s="24">
        <f t="shared" si="820"/>
        <v>0</v>
      </c>
      <c r="FQ773" s="5">
        <v>0</v>
      </c>
      <c r="FR773" s="8">
        <v>0</v>
      </c>
      <c r="FS773" s="84">
        <f t="shared" si="821"/>
        <v>500</v>
      </c>
      <c r="FT773" s="85">
        <f t="shared" si="822"/>
        <v>500</v>
      </c>
      <c r="FU773" s="85">
        <f t="shared" si="823"/>
        <v>500</v>
      </c>
      <c r="FV773" s="85">
        <f t="shared" si="824"/>
        <v>500</v>
      </c>
      <c r="FW773" s="85">
        <f t="shared" si="825"/>
        <v>500</v>
      </c>
      <c r="FX773" s="85">
        <f t="shared" si="826"/>
        <v>500</v>
      </c>
      <c r="FY773" s="85">
        <f t="shared" si="827"/>
        <v>500</v>
      </c>
      <c r="FZ773" s="85">
        <f t="shared" si="828"/>
        <v>500</v>
      </c>
      <c r="GA773" s="85">
        <f t="shared" si="829"/>
        <v>500</v>
      </c>
      <c r="GB773" s="85">
        <f t="shared" si="830"/>
        <v>500</v>
      </c>
      <c r="GC773" s="85">
        <f t="shared" si="831"/>
        <v>500</v>
      </c>
      <c r="GD773" s="85">
        <f t="shared" si="832"/>
        <v>500</v>
      </c>
      <c r="GE773" s="85">
        <f t="shared" si="833"/>
        <v>500</v>
      </c>
      <c r="GF773" s="85">
        <f t="shared" si="834"/>
        <v>500</v>
      </c>
      <c r="GG773" s="85">
        <f t="shared" si="835"/>
        <v>500</v>
      </c>
      <c r="GH773" s="101">
        <f t="shared" si="869"/>
        <v>0</v>
      </c>
      <c r="GI773" s="102">
        <f t="shared" si="870"/>
        <v>0</v>
      </c>
      <c r="GJ773" s="102">
        <f t="shared" si="871"/>
        <v>0</v>
      </c>
      <c r="GK773" s="79">
        <f>ROW()</f>
        <v>773</v>
      </c>
    </row>
    <row r="774" spans="1:193" s="12" customFormat="1" ht="50.1" customHeight="1">
      <c r="A774" s="17">
        <f>ROW()</f>
        <v>774</v>
      </c>
      <c r="B774" s="32">
        <f t="shared" si="836"/>
        <v>768</v>
      </c>
      <c r="C774" s="33">
        <f t="shared" si="837"/>
        <v>0</v>
      </c>
      <c r="D774" s="31"/>
      <c r="E774" s="390">
        <f t="shared" si="805"/>
        <v>500</v>
      </c>
      <c r="F774" s="107">
        <f t="shared" si="838"/>
        <v>0</v>
      </c>
      <c r="G774" s="3">
        <v>0</v>
      </c>
      <c r="H774" s="4">
        <v>0</v>
      </c>
      <c r="I774" s="63"/>
      <c r="J774" s="15"/>
      <c r="K774" s="13"/>
      <c r="L774" s="98">
        <f t="shared" si="839"/>
        <v>0</v>
      </c>
      <c r="M774" s="99">
        <f>M5</f>
        <v>0.94499999999999995</v>
      </c>
      <c r="N774" s="100"/>
      <c r="O774" s="110"/>
      <c r="P774" s="95">
        <f t="shared" si="840"/>
        <v>0</v>
      </c>
      <c r="Q774" s="15"/>
      <c r="R774" s="24">
        <f t="shared" si="806"/>
        <v>0</v>
      </c>
      <c r="S774" s="25">
        <v>0</v>
      </c>
      <c r="T774" s="63"/>
      <c r="U774" s="15"/>
      <c r="V774" s="13"/>
      <c r="W774" s="98">
        <f t="shared" si="841"/>
        <v>0</v>
      </c>
      <c r="X774" s="99">
        <f>X5</f>
        <v>0.97</v>
      </c>
      <c r="Y774" s="100"/>
      <c r="Z774" s="110"/>
      <c r="AA774" s="95">
        <f t="shared" si="842"/>
        <v>0</v>
      </c>
      <c r="AB774" s="15"/>
      <c r="AC774" s="24">
        <f t="shared" si="807"/>
        <v>0</v>
      </c>
      <c r="AD774" s="5">
        <v>0</v>
      </c>
      <c r="AE774" s="63"/>
      <c r="AF774" s="15"/>
      <c r="AG774" s="13"/>
      <c r="AH774" s="98">
        <f t="shared" si="843"/>
        <v>0</v>
      </c>
      <c r="AI774" s="99">
        <f>AI5</f>
        <v>0.95499999999999996</v>
      </c>
      <c r="AJ774" s="100"/>
      <c r="AK774" s="110"/>
      <c r="AL774" s="95">
        <f t="shared" si="844"/>
        <v>0</v>
      </c>
      <c r="AM774" s="15"/>
      <c r="AN774" s="24">
        <f t="shared" si="808"/>
        <v>0</v>
      </c>
      <c r="AO774" s="5">
        <v>0</v>
      </c>
      <c r="AP774" s="63"/>
      <c r="AQ774" s="15"/>
      <c r="AR774" s="13"/>
      <c r="AS774" s="98">
        <f t="shared" si="845"/>
        <v>0</v>
      </c>
      <c r="AT774" s="99">
        <f>AT5</f>
        <v>0.96</v>
      </c>
      <c r="AU774" s="100"/>
      <c r="AV774" s="110"/>
      <c r="AW774" s="95">
        <f t="shared" si="846"/>
        <v>0</v>
      </c>
      <c r="AX774" s="15"/>
      <c r="AY774" s="24">
        <f t="shared" si="809"/>
        <v>0</v>
      </c>
      <c r="AZ774" s="5">
        <v>0</v>
      </c>
      <c r="BA774" s="63"/>
      <c r="BB774" s="15"/>
      <c r="BC774" s="13"/>
      <c r="BD774" s="98">
        <f t="shared" si="847"/>
        <v>0</v>
      </c>
      <c r="BE774" s="99">
        <f>BE5</f>
        <v>0.98</v>
      </c>
      <c r="BF774" s="100"/>
      <c r="BG774" s="110"/>
      <c r="BH774" s="95">
        <f t="shared" si="848"/>
        <v>0</v>
      </c>
      <c r="BI774" s="15"/>
      <c r="BJ774" s="24">
        <f t="shared" si="810"/>
        <v>0</v>
      </c>
      <c r="BK774" s="5">
        <v>0</v>
      </c>
      <c r="BL774" s="63"/>
      <c r="BM774" s="15"/>
      <c r="BN774" s="13"/>
      <c r="BO774" s="98">
        <f t="shared" si="849"/>
        <v>0</v>
      </c>
      <c r="BP774" s="99">
        <f>BP5</f>
        <v>0.94499999999999995</v>
      </c>
      <c r="BQ774" s="100"/>
      <c r="BR774" s="110"/>
      <c r="BS774" s="95">
        <f t="shared" si="850"/>
        <v>0</v>
      </c>
      <c r="BT774" s="15"/>
      <c r="BU774" s="24">
        <f t="shared" si="811"/>
        <v>0</v>
      </c>
      <c r="BV774" s="5">
        <v>0</v>
      </c>
      <c r="BW774" s="63"/>
      <c r="BX774" s="15"/>
      <c r="BY774" s="13"/>
      <c r="BZ774" s="98">
        <f t="shared" si="851"/>
        <v>0</v>
      </c>
      <c r="CA774" s="99">
        <f>CA5</f>
        <v>1</v>
      </c>
      <c r="CB774" s="100"/>
      <c r="CC774" s="110"/>
      <c r="CD774" s="95">
        <f t="shared" si="852"/>
        <v>0</v>
      </c>
      <c r="CE774" s="15"/>
      <c r="CF774" s="24">
        <f t="shared" si="812"/>
        <v>0</v>
      </c>
      <c r="CG774" s="5">
        <v>0</v>
      </c>
      <c r="CH774" s="63"/>
      <c r="CI774" s="15"/>
      <c r="CJ774" s="13"/>
      <c r="CK774" s="98">
        <f t="shared" si="853"/>
        <v>0</v>
      </c>
      <c r="CL774" s="99">
        <f>CL5</f>
        <v>1</v>
      </c>
      <c r="CM774" s="100"/>
      <c r="CN774" s="110"/>
      <c r="CO774" s="95">
        <f t="shared" si="854"/>
        <v>0</v>
      </c>
      <c r="CP774" s="15"/>
      <c r="CQ774" s="24">
        <f t="shared" si="813"/>
        <v>0</v>
      </c>
      <c r="CR774" s="5">
        <v>0</v>
      </c>
      <c r="CS774" s="63"/>
      <c r="CT774" s="15"/>
      <c r="CU774" s="13"/>
      <c r="CV774" s="98">
        <f t="shared" si="855"/>
        <v>0</v>
      </c>
      <c r="CW774" s="99">
        <f>CW5</f>
        <v>1</v>
      </c>
      <c r="CX774" s="100"/>
      <c r="CY774" s="110"/>
      <c r="CZ774" s="95">
        <f t="shared" si="856"/>
        <v>0</v>
      </c>
      <c r="DA774" s="15"/>
      <c r="DB774" s="24">
        <f t="shared" si="814"/>
        <v>0</v>
      </c>
      <c r="DC774" s="5">
        <v>0</v>
      </c>
      <c r="DD774" s="63"/>
      <c r="DE774" s="15"/>
      <c r="DF774" s="13"/>
      <c r="DG774" s="98">
        <f t="shared" si="857"/>
        <v>0</v>
      </c>
      <c r="DH774" s="99">
        <f>DH5</f>
        <v>1</v>
      </c>
      <c r="DI774" s="100"/>
      <c r="DJ774" s="110"/>
      <c r="DK774" s="95">
        <f t="shared" si="858"/>
        <v>0</v>
      </c>
      <c r="DL774" s="15"/>
      <c r="DM774" s="24">
        <f t="shared" si="815"/>
        <v>0</v>
      </c>
      <c r="DN774" s="5">
        <v>0</v>
      </c>
      <c r="DO774" s="63"/>
      <c r="DP774" s="15"/>
      <c r="DQ774" s="13"/>
      <c r="DR774" s="98">
        <f t="shared" si="859"/>
        <v>0</v>
      </c>
      <c r="DS774" s="99">
        <f>DS5</f>
        <v>1</v>
      </c>
      <c r="DT774" s="100"/>
      <c r="DU774" s="110"/>
      <c r="DV774" s="95">
        <f t="shared" si="860"/>
        <v>0</v>
      </c>
      <c r="DW774" s="15"/>
      <c r="DX774" s="24">
        <f t="shared" si="816"/>
        <v>0</v>
      </c>
      <c r="DY774" s="5">
        <v>0</v>
      </c>
      <c r="DZ774" s="63"/>
      <c r="EA774" s="15"/>
      <c r="EB774" s="13"/>
      <c r="EC774" s="98">
        <f t="shared" si="861"/>
        <v>0</v>
      </c>
      <c r="ED774" s="99">
        <f>ED5</f>
        <v>1</v>
      </c>
      <c r="EE774" s="100"/>
      <c r="EF774" s="110"/>
      <c r="EG774" s="95">
        <f t="shared" si="862"/>
        <v>0</v>
      </c>
      <c r="EH774" s="15"/>
      <c r="EI774" s="24">
        <f t="shared" si="817"/>
        <v>0</v>
      </c>
      <c r="EJ774" s="5">
        <v>0</v>
      </c>
      <c r="EK774" s="63"/>
      <c r="EL774" s="15"/>
      <c r="EM774" s="13"/>
      <c r="EN774" s="98">
        <f t="shared" si="863"/>
        <v>0</v>
      </c>
      <c r="EO774" s="99">
        <f>EO5</f>
        <v>1</v>
      </c>
      <c r="EP774" s="100"/>
      <c r="EQ774" s="110"/>
      <c r="ER774" s="95">
        <f t="shared" si="864"/>
        <v>0</v>
      </c>
      <c r="ES774" s="15"/>
      <c r="ET774" s="24">
        <f t="shared" si="818"/>
        <v>0</v>
      </c>
      <c r="EU774" s="5">
        <v>0</v>
      </c>
      <c r="EV774" s="63"/>
      <c r="EW774" s="15"/>
      <c r="EX774" s="13"/>
      <c r="EY774" s="98">
        <f t="shared" si="865"/>
        <v>0</v>
      </c>
      <c r="EZ774" s="99">
        <f>EZ5</f>
        <v>1</v>
      </c>
      <c r="FA774" s="100"/>
      <c r="FB774" s="110"/>
      <c r="FC774" s="95">
        <f t="shared" si="866"/>
        <v>0</v>
      </c>
      <c r="FD774" s="15"/>
      <c r="FE774" s="24">
        <f t="shared" si="819"/>
        <v>0</v>
      </c>
      <c r="FF774" s="5">
        <v>0</v>
      </c>
      <c r="FG774" s="63"/>
      <c r="FH774" s="15"/>
      <c r="FI774" s="13"/>
      <c r="FJ774" s="98">
        <f t="shared" si="867"/>
        <v>0</v>
      </c>
      <c r="FK774" s="99">
        <f>FK5</f>
        <v>1</v>
      </c>
      <c r="FL774" s="100"/>
      <c r="FM774" s="110"/>
      <c r="FN774" s="95">
        <f t="shared" si="868"/>
        <v>0</v>
      </c>
      <c r="FO774" s="15"/>
      <c r="FP774" s="24">
        <f t="shared" si="820"/>
        <v>0</v>
      </c>
      <c r="FQ774" s="5">
        <v>0</v>
      </c>
      <c r="FR774" s="8">
        <v>0</v>
      </c>
      <c r="FS774" s="84">
        <f t="shared" si="821"/>
        <v>500</v>
      </c>
      <c r="FT774" s="85">
        <f t="shared" si="822"/>
        <v>500</v>
      </c>
      <c r="FU774" s="85">
        <f t="shared" si="823"/>
        <v>500</v>
      </c>
      <c r="FV774" s="85">
        <f t="shared" si="824"/>
        <v>500</v>
      </c>
      <c r="FW774" s="85">
        <f t="shared" si="825"/>
        <v>500</v>
      </c>
      <c r="FX774" s="85">
        <f t="shared" si="826"/>
        <v>500</v>
      </c>
      <c r="FY774" s="85">
        <f t="shared" si="827"/>
        <v>500</v>
      </c>
      <c r="FZ774" s="85">
        <f t="shared" si="828"/>
        <v>500</v>
      </c>
      <c r="GA774" s="85">
        <f t="shared" si="829"/>
        <v>500</v>
      </c>
      <c r="GB774" s="85">
        <f t="shared" si="830"/>
        <v>500</v>
      </c>
      <c r="GC774" s="85">
        <f t="shared" si="831"/>
        <v>500</v>
      </c>
      <c r="GD774" s="85">
        <f t="shared" si="832"/>
        <v>500</v>
      </c>
      <c r="GE774" s="85">
        <f t="shared" si="833"/>
        <v>500</v>
      </c>
      <c r="GF774" s="85">
        <f t="shared" si="834"/>
        <v>500</v>
      </c>
      <c r="GG774" s="85">
        <f t="shared" si="835"/>
        <v>500</v>
      </c>
      <c r="GH774" s="101">
        <f t="shared" si="869"/>
        <v>0</v>
      </c>
      <c r="GI774" s="102">
        <f t="shared" si="870"/>
        <v>0</v>
      </c>
      <c r="GJ774" s="102">
        <f t="shared" si="871"/>
        <v>0</v>
      </c>
      <c r="GK774" s="79">
        <f>ROW()</f>
        <v>774</v>
      </c>
    </row>
    <row r="775" spans="1:193" s="12" customFormat="1" ht="50.1" customHeight="1">
      <c r="A775" s="17">
        <f>ROW()</f>
        <v>775</v>
      </c>
      <c r="B775" s="32">
        <f t="shared" si="836"/>
        <v>769</v>
      </c>
      <c r="C775" s="33">
        <f t="shared" si="837"/>
        <v>0</v>
      </c>
      <c r="D775" s="31"/>
      <c r="E775" s="390">
        <f t="shared" ref="E775:E838" si="872">MIN(FS775:GG775)</f>
        <v>500</v>
      </c>
      <c r="F775" s="107">
        <f t="shared" si="838"/>
        <v>0</v>
      </c>
      <c r="G775" s="3">
        <v>0</v>
      </c>
      <c r="H775" s="4">
        <v>0</v>
      </c>
      <c r="I775" s="63"/>
      <c r="J775" s="15"/>
      <c r="K775" s="13"/>
      <c r="L775" s="98">
        <f t="shared" si="839"/>
        <v>0</v>
      </c>
      <c r="M775" s="99">
        <f>M5</f>
        <v>0.94499999999999995</v>
      </c>
      <c r="N775" s="100"/>
      <c r="O775" s="110"/>
      <c r="P775" s="95">
        <f t="shared" si="840"/>
        <v>0</v>
      </c>
      <c r="Q775" s="15"/>
      <c r="R775" s="24">
        <f t="shared" ref="R775:R838" si="873">IF(ISBLANK(P775),0,IF(P775=0,0,RANK(P775,FS775:GG775,1)))</f>
        <v>0</v>
      </c>
      <c r="S775" s="25">
        <v>0</v>
      </c>
      <c r="T775" s="63"/>
      <c r="U775" s="15"/>
      <c r="V775" s="13"/>
      <c r="W775" s="98">
        <f t="shared" si="841"/>
        <v>0</v>
      </c>
      <c r="X775" s="99">
        <f>X5</f>
        <v>0.97</v>
      </c>
      <c r="Y775" s="100"/>
      <c r="Z775" s="110"/>
      <c r="AA775" s="95">
        <f t="shared" si="842"/>
        <v>0</v>
      </c>
      <c r="AB775" s="15"/>
      <c r="AC775" s="24">
        <f t="shared" ref="AC775:AC838" si="874">IF(ISBLANK(AA775),0,IF(AA775=0,0,RANK(AA775,FS775:GG775,1)))</f>
        <v>0</v>
      </c>
      <c r="AD775" s="5">
        <v>0</v>
      </c>
      <c r="AE775" s="63"/>
      <c r="AF775" s="15"/>
      <c r="AG775" s="13"/>
      <c r="AH775" s="98">
        <f t="shared" si="843"/>
        <v>0</v>
      </c>
      <c r="AI775" s="99">
        <f>AI5</f>
        <v>0.95499999999999996</v>
      </c>
      <c r="AJ775" s="100"/>
      <c r="AK775" s="110"/>
      <c r="AL775" s="95">
        <f t="shared" si="844"/>
        <v>0</v>
      </c>
      <c r="AM775" s="15"/>
      <c r="AN775" s="24">
        <f t="shared" ref="AN775:AN838" si="875">IF(ISBLANK(AL775),0,IF(AL775=0,0,RANK(AL775,FS775:GG775,1)))</f>
        <v>0</v>
      </c>
      <c r="AO775" s="5">
        <v>0</v>
      </c>
      <c r="AP775" s="63"/>
      <c r="AQ775" s="15"/>
      <c r="AR775" s="13"/>
      <c r="AS775" s="98">
        <f t="shared" si="845"/>
        <v>0</v>
      </c>
      <c r="AT775" s="99">
        <f>AT5</f>
        <v>0.96</v>
      </c>
      <c r="AU775" s="100"/>
      <c r="AV775" s="110"/>
      <c r="AW775" s="95">
        <f t="shared" si="846"/>
        <v>0</v>
      </c>
      <c r="AX775" s="15"/>
      <c r="AY775" s="24">
        <f t="shared" ref="AY775:AY838" si="876">IF(ISBLANK(AW775),0,IF(AW775=0,0,RANK(AW775,FS775:GG775,1)))</f>
        <v>0</v>
      </c>
      <c r="AZ775" s="5">
        <v>0</v>
      </c>
      <c r="BA775" s="63"/>
      <c r="BB775" s="15"/>
      <c r="BC775" s="13"/>
      <c r="BD775" s="98">
        <f t="shared" si="847"/>
        <v>0</v>
      </c>
      <c r="BE775" s="99">
        <f>BE5</f>
        <v>0.98</v>
      </c>
      <c r="BF775" s="100"/>
      <c r="BG775" s="110"/>
      <c r="BH775" s="95">
        <f t="shared" si="848"/>
        <v>0</v>
      </c>
      <c r="BI775" s="15"/>
      <c r="BJ775" s="24">
        <f t="shared" ref="BJ775:BJ838" si="877">IF(ISBLANK(BH775),0,IF(BH775=0,0,RANK(BH775,FS775:GG775,1)))</f>
        <v>0</v>
      </c>
      <c r="BK775" s="5">
        <v>0</v>
      </c>
      <c r="BL775" s="63"/>
      <c r="BM775" s="15"/>
      <c r="BN775" s="13"/>
      <c r="BO775" s="98">
        <f t="shared" si="849"/>
        <v>0</v>
      </c>
      <c r="BP775" s="99">
        <f>BP5</f>
        <v>0.94499999999999995</v>
      </c>
      <c r="BQ775" s="100"/>
      <c r="BR775" s="110"/>
      <c r="BS775" s="95">
        <f t="shared" si="850"/>
        <v>0</v>
      </c>
      <c r="BT775" s="15"/>
      <c r="BU775" s="24">
        <f t="shared" ref="BU775:BU838" si="878">IF(ISBLANK(BS775),0,IF(BS775=0,0,RANK(BS775,FS775:GG775,1)))</f>
        <v>0</v>
      </c>
      <c r="BV775" s="5">
        <v>0</v>
      </c>
      <c r="BW775" s="63"/>
      <c r="BX775" s="15"/>
      <c r="BY775" s="13"/>
      <c r="BZ775" s="98">
        <f t="shared" si="851"/>
        <v>0</v>
      </c>
      <c r="CA775" s="99">
        <f>CA5</f>
        <v>1</v>
      </c>
      <c r="CB775" s="100"/>
      <c r="CC775" s="110"/>
      <c r="CD775" s="95">
        <f t="shared" si="852"/>
        <v>0</v>
      </c>
      <c r="CE775" s="15"/>
      <c r="CF775" s="24">
        <f t="shared" ref="CF775:CF838" si="879">IF(ISBLANK(CD775),0,IF(CD775=0,0,RANK(CD775,FS775:GG775,1)))</f>
        <v>0</v>
      </c>
      <c r="CG775" s="5">
        <v>0</v>
      </c>
      <c r="CH775" s="63"/>
      <c r="CI775" s="15"/>
      <c r="CJ775" s="13"/>
      <c r="CK775" s="98">
        <f t="shared" si="853"/>
        <v>0</v>
      </c>
      <c r="CL775" s="99">
        <f>CL5</f>
        <v>1</v>
      </c>
      <c r="CM775" s="100"/>
      <c r="CN775" s="110"/>
      <c r="CO775" s="95">
        <f t="shared" si="854"/>
        <v>0</v>
      </c>
      <c r="CP775" s="15"/>
      <c r="CQ775" s="24">
        <f t="shared" ref="CQ775:CQ838" si="880">IF(ISBLANK(CO775),0,IF(CO775=0,0,RANK(CO775,FS775:GG775,1)))</f>
        <v>0</v>
      </c>
      <c r="CR775" s="5">
        <v>0</v>
      </c>
      <c r="CS775" s="63"/>
      <c r="CT775" s="15"/>
      <c r="CU775" s="13"/>
      <c r="CV775" s="98">
        <f t="shared" si="855"/>
        <v>0</v>
      </c>
      <c r="CW775" s="99">
        <f>CW5</f>
        <v>1</v>
      </c>
      <c r="CX775" s="100"/>
      <c r="CY775" s="110"/>
      <c r="CZ775" s="95">
        <f t="shared" si="856"/>
        <v>0</v>
      </c>
      <c r="DA775" s="15"/>
      <c r="DB775" s="24">
        <f t="shared" ref="DB775:DB838" si="881">IF(ISBLANK(CZ775),0,IF(CZ775=0,0,RANK(CZ775,FS775:GG775,1)))</f>
        <v>0</v>
      </c>
      <c r="DC775" s="5">
        <v>0</v>
      </c>
      <c r="DD775" s="63"/>
      <c r="DE775" s="15"/>
      <c r="DF775" s="13"/>
      <c r="DG775" s="98">
        <f t="shared" si="857"/>
        <v>0</v>
      </c>
      <c r="DH775" s="99">
        <f>DH5</f>
        <v>1</v>
      </c>
      <c r="DI775" s="100"/>
      <c r="DJ775" s="110"/>
      <c r="DK775" s="95">
        <f t="shared" si="858"/>
        <v>0</v>
      </c>
      <c r="DL775" s="15"/>
      <c r="DM775" s="24">
        <f t="shared" ref="DM775:DM838" si="882">IF(ISBLANK(DK775),0,IF(DK775=0,0,RANK(DK775,FS775:GG775,1)))</f>
        <v>0</v>
      </c>
      <c r="DN775" s="5">
        <v>0</v>
      </c>
      <c r="DO775" s="63"/>
      <c r="DP775" s="15"/>
      <c r="DQ775" s="13"/>
      <c r="DR775" s="98">
        <f t="shared" si="859"/>
        <v>0</v>
      </c>
      <c r="DS775" s="99">
        <f>DS5</f>
        <v>1</v>
      </c>
      <c r="DT775" s="100"/>
      <c r="DU775" s="110"/>
      <c r="DV775" s="95">
        <f t="shared" si="860"/>
        <v>0</v>
      </c>
      <c r="DW775" s="15"/>
      <c r="DX775" s="24">
        <f t="shared" ref="DX775:DX838" si="883">IF(ISBLANK(DV775),0,IF(DV775=0,0,RANK(DV775,FS775:GG775,1)))</f>
        <v>0</v>
      </c>
      <c r="DY775" s="5">
        <v>0</v>
      </c>
      <c r="DZ775" s="63"/>
      <c r="EA775" s="15"/>
      <c r="EB775" s="13"/>
      <c r="EC775" s="98">
        <f t="shared" si="861"/>
        <v>0</v>
      </c>
      <c r="ED775" s="99">
        <f>ED5</f>
        <v>1</v>
      </c>
      <c r="EE775" s="100"/>
      <c r="EF775" s="110"/>
      <c r="EG775" s="95">
        <f t="shared" si="862"/>
        <v>0</v>
      </c>
      <c r="EH775" s="15"/>
      <c r="EI775" s="24">
        <f t="shared" ref="EI775:EI838" si="884">IF(ISBLANK(EG775),0,IF(EG775=0,0,RANK(EG775,FS775:GG775,1)))</f>
        <v>0</v>
      </c>
      <c r="EJ775" s="5">
        <v>0</v>
      </c>
      <c r="EK775" s="63"/>
      <c r="EL775" s="15"/>
      <c r="EM775" s="13"/>
      <c r="EN775" s="98">
        <f t="shared" si="863"/>
        <v>0</v>
      </c>
      <c r="EO775" s="99">
        <f>EO5</f>
        <v>1</v>
      </c>
      <c r="EP775" s="100"/>
      <c r="EQ775" s="110"/>
      <c r="ER775" s="95">
        <f t="shared" si="864"/>
        <v>0</v>
      </c>
      <c r="ES775" s="15"/>
      <c r="ET775" s="24">
        <f t="shared" ref="ET775:ET838" si="885">IF(ISBLANK(ER775),0,IF(ER775=0,0,RANK(ER775,FS775:GG775,1)))</f>
        <v>0</v>
      </c>
      <c r="EU775" s="5">
        <v>0</v>
      </c>
      <c r="EV775" s="63"/>
      <c r="EW775" s="15"/>
      <c r="EX775" s="13"/>
      <c r="EY775" s="98">
        <f t="shared" si="865"/>
        <v>0</v>
      </c>
      <c r="EZ775" s="99">
        <f>EZ5</f>
        <v>1</v>
      </c>
      <c r="FA775" s="100"/>
      <c r="FB775" s="110"/>
      <c r="FC775" s="95">
        <f t="shared" si="866"/>
        <v>0</v>
      </c>
      <c r="FD775" s="15"/>
      <c r="FE775" s="24">
        <f t="shared" ref="FE775:FE838" si="886">IF(ISBLANK(FC775),0,IF(FC775=0,0,RANK(FC775,FS775:GG775,1)))</f>
        <v>0</v>
      </c>
      <c r="FF775" s="5">
        <v>0</v>
      </c>
      <c r="FG775" s="63"/>
      <c r="FH775" s="15"/>
      <c r="FI775" s="13"/>
      <c r="FJ775" s="98">
        <f t="shared" si="867"/>
        <v>0</v>
      </c>
      <c r="FK775" s="99">
        <f>FK5</f>
        <v>1</v>
      </c>
      <c r="FL775" s="100"/>
      <c r="FM775" s="110"/>
      <c r="FN775" s="95">
        <f t="shared" si="868"/>
        <v>0</v>
      </c>
      <c r="FO775" s="15"/>
      <c r="FP775" s="24">
        <f t="shared" ref="FP775:FP838" si="887">IF(ISBLANK(FN775),0,IF(FN775=0,0,RANK(FN775,FS775:GG775,1)))</f>
        <v>0</v>
      </c>
      <c r="FQ775" s="5">
        <v>0</v>
      </c>
      <c r="FR775" s="8">
        <v>0</v>
      </c>
      <c r="FS775" s="84">
        <f t="shared" ref="FS775:FS838" si="888">IF(P775&lt;=0,500,P775)</f>
        <v>500</v>
      </c>
      <c r="FT775" s="85">
        <f t="shared" ref="FT775:FT838" si="889">IF(AA775&lt;=0,500,AA775)</f>
        <v>500</v>
      </c>
      <c r="FU775" s="85">
        <f t="shared" ref="FU775:FU838" si="890">IF(AL775&lt;=0,500,AL775)</f>
        <v>500</v>
      </c>
      <c r="FV775" s="85">
        <f t="shared" ref="FV775:FV838" si="891">IF(AW775&lt;=0,500,AW775)</f>
        <v>500</v>
      </c>
      <c r="FW775" s="85">
        <f t="shared" ref="FW775:FW838" si="892">IF(BH775&lt;=0,500,BH775)</f>
        <v>500</v>
      </c>
      <c r="FX775" s="85">
        <f t="shared" ref="FX775:FX838" si="893">IF(BS775&lt;=0,500,BS775)</f>
        <v>500</v>
      </c>
      <c r="FY775" s="85">
        <f t="shared" ref="FY775:FY838" si="894">IF(CD775&lt;=0,500,CD775)</f>
        <v>500</v>
      </c>
      <c r="FZ775" s="85">
        <f t="shared" ref="FZ775:FZ838" si="895">IF(CO775&lt;=0,500,CO775)</f>
        <v>500</v>
      </c>
      <c r="GA775" s="85">
        <f t="shared" ref="GA775:GA838" si="896">IF(CZ775&lt;=0,500,CZ775)</f>
        <v>500</v>
      </c>
      <c r="GB775" s="85">
        <f t="shared" ref="GB775:GB838" si="897">IF(DK775&lt;=0,500,DK775)</f>
        <v>500</v>
      </c>
      <c r="GC775" s="85">
        <f t="shared" ref="GC775:GC838" si="898">IF(DV775&lt;=0,500,DV775)</f>
        <v>500</v>
      </c>
      <c r="GD775" s="85">
        <f t="shared" ref="GD775:GD838" si="899">IF(EG775&lt;=0,500,EG775)</f>
        <v>500</v>
      </c>
      <c r="GE775" s="85">
        <f t="shared" ref="GE775:GE838" si="900">IF(ER775&lt;=0,500,ER775)</f>
        <v>500</v>
      </c>
      <c r="GF775" s="85">
        <f t="shared" ref="GF775:GF838" si="901">IF(FC775&lt;=0,500,FC775)</f>
        <v>500</v>
      </c>
      <c r="GG775" s="85">
        <f t="shared" ref="GG775:GG838" si="902">IF(FN775&lt;=0,500,FN775)</f>
        <v>500</v>
      </c>
      <c r="GH775" s="101">
        <f t="shared" si="869"/>
        <v>0</v>
      </c>
      <c r="GI775" s="102">
        <f t="shared" si="870"/>
        <v>0</v>
      </c>
      <c r="GJ775" s="102">
        <f t="shared" si="871"/>
        <v>0</v>
      </c>
      <c r="GK775" s="79">
        <f>ROW()</f>
        <v>775</v>
      </c>
    </row>
    <row r="776" spans="1:193" s="12" customFormat="1" ht="50.1" customHeight="1">
      <c r="A776" s="17">
        <f>ROW()</f>
        <v>776</v>
      </c>
      <c r="B776" s="32">
        <f t="shared" si="836"/>
        <v>770</v>
      </c>
      <c r="C776" s="33">
        <f t="shared" si="837"/>
        <v>0</v>
      </c>
      <c r="D776" s="31"/>
      <c r="E776" s="390">
        <f t="shared" si="872"/>
        <v>500</v>
      </c>
      <c r="F776" s="107">
        <f t="shared" si="838"/>
        <v>0</v>
      </c>
      <c r="G776" s="3">
        <v>0</v>
      </c>
      <c r="H776" s="4">
        <v>0</v>
      </c>
      <c r="I776" s="63"/>
      <c r="J776" s="15"/>
      <c r="K776" s="13"/>
      <c r="L776" s="98">
        <f t="shared" si="839"/>
        <v>0</v>
      </c>
      <c r="M776" s="99">
        <f>M5</f>
        <v>0.94499999999999995</v>
      </c>
      <c r="N776" s="100"/>
      <c r="O776" s="110"/>
      <c r="P776" s="95">
        <f t="shared" si="840"/>
        <v>0</v>
      </c>
      <c r="Q776" s="15"/>
      <c r="R776" s="24">
        <f t="shared" si="873"/>
        <v>0</v>
      </c>
      <c r="S776" s="25">
        <v>0</v>
      </c>
      <c r="T776" s="63"/>
      <c r="U776" s="15"/>
      <c r="V776" s="13"/>
      <c r="W776" s="98">
        <f t="shared" si="841"/>
        <v>0</v>
      </c>
      <c r="X776" s="99">
        <f>X5</f>
        <v>0.97</v>
      </c>
      <c r="Y776" s="100"/>
      <c r="Z776" s="110"/>
      <c r="AA776" s="95">
        <f t="shared" si="842"/>
        <v>0</v>
      </c>
      <c r="AB776" s="15"/>
      <c r="AC776" s="24">
        <f t="shared" si="874"/>
        <v>0</v>
      </c>
      <c r="AD776" s="5">
        <v>0</v>
      </c>
      <c r="AE776" s="63"/>
      <c r="AF776" s="15"/>
      <c r="AG776" s="13"/>
      <c r="AH776" s="98">
        <f t="shared" si="843"/>
        <v>0</v>
      </c>
      <c r="AI776" s="99">
        <f>AI5</f>
        <v>0.95499999999999996</v>
      </c>
      <c r="AJ776" s="100"/>
      <c r="AK776" s="110"/>
      <c r="AL776" s="95">
        <f t="shared" si="844"/>
        <v>0</v>
      </c>
      <c r="AM776" s="15"/>
      <c r="AN776" s="24">
        <f t="shared" si="875"/>
        <v>0</v>
      </c>
      <c r="AO776" s="5">
        <v>0</v>
      </c>
      <c r="AP776" s="63"/>
      <c r="AQ776" s="15"/>
      <c r="AR776" s="13"/>
      <c r="AS776" s="98">
        <f t="shared" si="845"/>
        <v>0</v>
      </c>
      <c r="AT776" s="99">
        <f>AT5</f>
        <v>0.96</v>
      </c>
      <c r="AU776" s="100"/>
      <c r="AV776" s="110"/>
      <c r="AW776" s="95">
        <f t="shared" si="846"/>
        <v>0</v>
      </c>
      <c r="AX776" s="15"/>
      <c r="AY776" s="24">
        <f t="shared" si="876"/>
        <v>0</v>
      </c>
      <c r="AZ776" s="5">
        <v>0</v>
      </c>
      <c r="BA776" s="63"/>
      <c r="BB776" s="15"/>
      <c r="BC776" s="13"/>
      <c r="BD776" s="98">
        <f t="shared" si="847"/>
        <v>0</v>
      </c>
      <c r="BE776" s="99">
        <f>BE5</f>
        <v>0.98</v>
      </c>
      <c r="BF776" s="100"/>
      <c r="BG776" s="110"/>
      <c r="BH776" s="95">
        <f t="shared" si="848"/>
        <v>0</v>
      </c>
      <c r="BI776" s="15"/>
      <c r="BJ776" s="24">
        <f t="shared" si="877"/>
        <v>0</v>
      </c>
      <c r="BK776" s="5">
        <v>0</v>
      </c>
      <c r="BL776" s="63"/>
      <c r="BM776" s="15"/>
      <c r="BN776" s="13"/>
      <c r="BO776" s="98">
        <f t="shared" si="849"/>
        <v>0</v>
      </c>
      <c r="BP776" s="99">
        <f>BP5</f>
        <v>0.94499999999999995</v>
      </c>
      <c r="BQ776" s="100"/>
      <c r="BR776" s="110"/>
      <c r="BS776" s="95">
        <f t="shared" si="850"/>
        <v>0</v>
      </c>
      <c r="BT776" s="15"/>
      <c r="BU776" s="24">
        <f t="shared" si="878"/>
        <v>0</v>
      </c>
      <c r="BV776" s="5">
        <v>0</v>
      </c>
      <c r="BW776" s="63"/>
      <c r="BX776" s="15"/>
      <c r="BY776" s="13"/>
      <c r="BZ776" s="98">
        <f t="shared" si="851"/>
        <v>0</v>
      </c>
      <c r="CA776" s="99">
        <f>CA5</f>
        <v>1</v>
      </c>
      <c r="CB776" s="100"/>
      <c r="CC776" s="110"/>
      <c r="CD776" s="95">
        <f t="shared" si="852"/>
        <v>0</v>
      </c>
      <c r="CE776" s="15"/>
      <c r="CF776" s="24">
        <f t="shared" si="879"/>
        <v>0</v>
      </c>
      <c r="CG776" s="5">
        <v>0</v>
      </c>
      <c r="CH776" s="63"/>
      <c r="CI776" s="15"/>
      <c r="CJ776" s="13"/>
      <c r="CK776" s="98">
        <f t="shared" si="853"/>
        <v>0</v>
      </c>
      <c r="CL776" s="99">
        <f>CL5</f>
        <v>1</v>
      </c>
      <c r="CM776" s="100"/>
      <c r="CN776" s="110"/>
      <c r="CO776" s="95">
        <f t="shared" si="854"/>
        <v>0</v>
      </c>
      <c r="CP776" s="15"/>
      <c r="CQ776" s="24">
        <f t="shared" si="880"/>
        <v>0</v>
      </c>
      <c r="CR776" s="5">
        <v>0</v>
      </c>
      <c r="CS776" s="63"/>
      <c r="CT776" s="15"/>
      <c r="CU776" s="13"/>
      <c r="CV776" s="98">
        <f t="shared" si="855"/>
        <v>0</v>
      </c>
      <c r="CW776" s="99">
        <f>CW5</f>
        <v>1</v>
      </c>
      <c r="CX776" s="100"/>
      <c r="CY776" s="110"/>
      <c r="CZ776" s="95">
        <f t="shared" si="856"/>
        <v>0</v>
      </c>
      <c r="DA776" s="15"/>
      <c r="DB776" s="24">
        <f t="shared" si="881"/>
        <v>0</v>
      </c>
      <c r="DC776" s="5">
        <v>0</v>
      </c>
      <c r="DD776" s="63"/>
      <c r="DE776" s="15"/>
      <c r="DF776" s="13"/>
      <c r="DG776" s="98">
        <f t="shared" si="857"/>
        <v>0</v>
      </c>
      <c r="DH776" s="99">
        <f>DH5</f>
        <v>1</v>
      </c>
      <c r="DI776" s="100"/>
      <c r="DJ776" s="110"/>
      <c r="DK776" s="95">
        <f t="shared" si="858"/>
        <v>0</v>
      </c>
      <c r="DL776" s="15"/>
      <c r="DM776" s="24">
        <f t="shared" si="882"/>
        <v>0</v>
      </c>
      <c r="DN776" s="5">
        <v>0</v>
      </c>
      <c r="DO776" s="63"/>
      <c r="DP776" s="15"/>
      <c r="DQ776" s="13"/>
      <c r="DR776" s="98">
        <f t="shared" si="859"/>
        <v>0</v>
      </c>
      <c r="DS776" s="99">
        <f>DS5</f>
        <v>1</v>
      </c>
      <c r="DT776" s="100"/>
      <c r="DU776" s="110"/>
      <c r="DV776" s="95">
        <f t="shared" si="860"/>
        <v>0</v>
      </c>
      <c r="DW776" s="15"/>
      <c r="DX776" s="24">
        <f t="shared" si="883"/>
        <v>0</v>
      </c>
      <c r="DY776" s="5">
        <v>0</v>
      </c>
      <c r="DZ776" s="63"/>
      <c r="EA776" s="15"/>
      <c r="EB776" s="13"/>
      <c r="EC776" s="98">
        <f t="shared" si="861"/>
        <v>0</v>
      </c>
      <c r="ED776" s="99">
        <f>ED5</f>
        <v>1</v>
      </c>
      <c r="EE776" s="100"/>
      <c r="EF776" s="110"/>
      <c r="EG776" s="95">
        <f t="shared" si="862"/>
        <v>0</v>
      </c>
      <c r="EH776" s="15"/>
      <c r="EI776" s="24">
        <f t="shared" si="884"/>
        <v>0</v>
      </c>
      <c r="EJ776" s="5">
        <v>0</v>
      </c>
      <c r="EK776" s="63"/>
      <c r="EL776" s="15"/>
      <c r="EM776" s="13"/>
      <c r="EN776" s="98">
        <f t="shared" si="863"/>
        <v>0</v>
      </c>
      <c r="EO776" s="99">
        <f>EO5</f>
        <v>1</v>
      </c>
      <c r="EP776" s="100"/>
      <c r="EQ776" s="110"/>
      <c r="ER776" s="95">
        <f t="shared" si="864"/>
        <v>0</v>
      </c>
      <c r="ES776" s="15"/>
      <c r="ET776" s="24">
        <f t="shared" si="885"/>
        <v>0</v>
      </c>
      <c r="EU776" s="5">
        <v>0</v>
      </c>
      <c r="EV776" s="63"/>
      <c r="EW776" s="15"/>
      <c r="EX776" s="13"/>
      <c r="EY776" s="98">
        <f t="shared" si="865"/>
        <v>0</v>
      </c>
      <c r="EZ776" s="99">
        <f>EZ5</f>
        <v>1</v>
      </c>
      <c r="FA776" s="100"/>
      <c r="FB776" s="110"/>
      <c r="FC776" s="95">
        <f t="shared" si="866"/>
        <v>0</v>
      </c>
      <c r="FD776" s="15"/>
      <c r="FE776" s="24">
        <f t="shared" si="886"/>
        <v>0</v>
      </c>
      <c r="FF776" s="5">
        <v>0</v>
      </c>
      <c r="FG776" s="63"/>
      <c r="FH776" s="15"/>
      <c r="FI776" s="13"/>
      <c r="FJ776" s="98">
        <f t="shared" si="867"/>
        <v>0</v>
      </c>
      <c r="FK776" s="99">
        <f>FK5</f>
        <v>1</v>
      </c>
      <c r="FL776" s="100"/>
      <c r="FM776" s="110"/>
      <c r="FN776" s="95">
        <f t="shared" si="868"/>
        <v>0</v>
      </c>
      <c r="FO776" s="15"/>
      <c r="FP776" s="24">
        <f t="shared" si="887"/>
        <v>0</v>
      </c>
      <c r="FQ776" s="5">
        <v>0</v>
      </c>
      <c r="FR776" s="8">
        <v>0</v>
      </c>
      <c r="FS776" s="84">
        <f t="shared" si="888"/>
        <v>500</v>
      </c>
      <c r="FT776" s="85">
        <f t="shared" si="889"/>
        <v>500</v>
      </c>
      <c r="FU776" s="85">
        <f t="shared" si="890"/>
        <v>500</v>
      </c>
      <c r="FV776" s="85">
        <f t="shared" si="891"/>
        <v>500</v>
      </c>
      <c r="FW776" s="85">
        <f t="shared" si="892"/>
        <v>500</v>
      </c>
      <c r="FX776" s="85">
        <f t="shared" si="893"/>
        <v>500</v>
      </c>
      <c r="FY776" s="85">
        <f t="shared" si="894"/>
        <v>500</v>
      </c>
      <c r="FZ776" s="85">
        <f t="shared" si="895"/>
        <v>500</v>
      </c>
      <c r="GA776" s="85">
        <f t="shared" si="896"/>
        <v>500</v>
      </c>
      <c r="GB776" s="85">
        <f t="shared" si="897"/>
        <v>500</v>
      </c>
      <c r="GC776" s="85">
        <f t="shared" si="898"/>
        <v>500</v>
      </c>
      <c r="GD776" s="85">
        <f t="shared" si="899"/>
        <v>500</v>
      </c>
      <c r="GE776" s="85">
        <f t="shared" si="900"/>
        <v>500</v>
      </c>
      <c r="GF776" s="85">
        <f t="shared" si="901"/>
        <v>500</v>
      </c>
      <c r="GG776" s="85">
        <f t="shared" si="902"/>
        <v>500</v>
      </c>
      <c r="GH776" s="101">
        <f t="shared" si="869"/>
        <v>0</v>
      </c>
      <c r="GI776" s="102">
        <f t="shared" si="870"/>
        <v>0</v>
      </c>
      <c r="GJ776" s="102">
        <f t="shared" si="871"/>
        <v>0</v>
      </c>
      <c r="GK776" s="79">
        <f>ROW()</f>
        <v>776</v>
      </c>
    </row>
    <row r="777" spans="1:193" s="12" customFormat="1" ht="50.1" customHeight="1">
      <c r="A777" s="17">
        <f>ROW()</f>
        <v>777</v>
      </c>
      <c r="B777" s="32">
        <f t="shared" ref="B777:B840" si="903">A777-6</f>
        <v>771</v>
      </c>
      <c r="C777" s="33">
        <f t="shared" ref="C777:C840" si="904">IF(ISTEXT(D777),B777,0)</f>
        <v>0</v>
      </c>
      <c r="D777" s="31"/>
      <c r="E777" s="390">
        <f t="shared" si="872"/>
        <v>500</v>
      </c>
      <c r="F777" s="107">
        <f t="shared" si="838"/>
        <v>0</v>
      </c>
      <c r="G777" s="3">
        <v>0</v>
      </c>
      <c r="H777" s="4">
        <v>0</v>
      </c>
      <c r="I777" s="63"/>
      <c r="J777" s="15"/>
      <c r="K777" s="13"/>
      <c r="L777" s="98">
        <f t="shared" si="839"/>
        <v>0</v>
      </c>
      <c r="M777" s="99">
        <f>M5</f>
        <v>0.94499999999999995</v>
      </c>
      <c r="N777" s="100"/>
      <c r="O777" s="110"/>
      <c r="P777" s="95">
        <f t="shared" si="840"/>
        <v>0</v>
      </c>
      <c r="Q777" s="15"/>
      <c r="R777" s="24">
        <f t="shared" si="873"/>
        <v>0</v>
      </c>
      <c r="S777" s="25">
        <v>0</v>
      </c>
      <c r="T777" s="63"/>
      <c r="U777" s="15"/>
      <c r="V777" s="13"/>
      <c r="W777" s="98">
        <f t="shared" si="841"/>
        <v>0</v>
      </c>
      <c r="X777" s="99">
        <f>X5</f>
        <v>0.97</v>
      </c>
      <c r="Y777" s="100"/>
      <c r="Z777" s="110"/>
      <c r="AA777" s="95">
        <f t="shared" si="842"/>
        <v>0</v>
      </c>
      <c r="AB777" s="15"/>
      <c r="AC777" s="24">
        <f t="shared" si="874"/>
        <v>0</v>
      </c>
      <c r="AD777" s="5">
        <v>0</v>
      </c>
      <c r="AE777" s="63"/>
      <c r="AF777" s="15"/>
      <c r="AG777" s="13"/>
      <c r="AH777" s="98">
        <f t="shared" si="843"/>
        <v>0</v>
      </c>
      <c r="AI777" s="99">
        <f>AI5</f>
        <v>0.95499999999999996</v>
      </c>
      <c r="AJ777" s="100"/>
      <c r="AK777" s="110"/>
      <c r="AL777" s="95">
        <f t="shared" si="844"/>
        <v>0</v>
      </c>
      <c r="AM777" s="15"/>
      <c r="AN777" s="24">
        <f t="shared" si="875"/>
        <v>0</v>
      </c>
      <c r="AO777" s="5">
        <v>0</v>
      </c>
      <c r="AP777" s="63"/>
      <c r="AQ777" s="15"/>
      <c r="AR777" s="13"/>
      <c r="AS777" s="98">
        <f t="shared" si="845"/>
        <v>0</v>
      </c>
      <c r="AT777" s="99">
        <f>AT5</f>
        <v>0.96</v>
      </c>
      <c r="AU777" s="100"/>
      <c r="AV777" s="110"/>
      <c r="AW777" s="95">
        <f t="shared" si="846"/>
        <v>0</v>
      </c>
      <c r="AX777" s="15"/>
      <c r="AY777" s="24">
        <f t="shared" si="876"/>
        <v>0</v>
      </c>
      <c r="AZ777" s="5">
        <v>0</v>
      </c>
      <c r="BA777" s="63"/>
      <c r="BB777" s="15"/>
      <c r="BC777" s="13"/>
      <c r="BD777" s="98">
        <f t="shared" si="847"/>
        <v>0</v>
      </c>
      <c r="BE777" s="99">
        <f>BE5</f>
        <v>0.98</v>
      </c>
      <c r="BF777" s="100"/>
      <c r="BG777" s="110"/>
      <c r="BH777" s="95">
        <f t="shared" si="848"/>
        <v>0</v>
      </c>
      <c r="BI777" s="15"/>
      <c r="BJ777" s="24">
        <f t="shared" si="877"/>
        <v>0</v>
      </c>
      <c r="BK777" s="5">
        <v>0</v>
      </c>
      <c r="BL777" s="63"/>
      <c r="BM777" s="15"/>
      <c r="BN777" s="13"/>
      <c r="BO777" s="98">
        <f t="shared" si="849"/>
        <v>0</v>
      </c>
      <c r="BP777" s="99">
        <f>BP5</f>
        <v>0.94499999999999995</v>
      </c>
      <c r="BQ777" s="100"/>
      <c r="BR777" s="110"/>
      <c r="BS777" s="95">
        <f t="shared" si="850"/>
        <v>0</v>
      </c>
      <c r="BT777" s="15"/>
      <c r="BU777" s="24">
        <f t="shared" si="878"/>
        <v>0</v>
      </c>
      <c r="BV777" s="5">
        <v>0</v>
      </c>
      <c r="BW777" s="63"/>
      <c r="BX777" s="15"/>
      <c r="BY777" s="13"/>
      <c r="BZ777" s="98">
        <f t="shared" si="851"/>
        <v>0</v>
      </c>
      <c r="CA777" s="99">
        <f>CA5</f>
        <v>1</v>
      </c>
      <c r="CB777" s="100"/>
      <c r="CC777" s="110"/>
      <c r="CD777" s="95">
        <f t="shared" si="852"/>
        <v>0</v>
      </c>
      <c r="CE777" s="15"/>
      <c r="CF777" s="24">
        <f t="shared" si="879"/>
        <v>0</v>
      </c>
      <c r="CG777" s="5">
        <v>0</v>
      </c>
      <c r="CH777" s="63"/>
      <c r="CI777" s="15"/>
      <c r="CJ777" s="13"/>
      <c r="CK777" s="98">
        <f t="shared" si="853"/>
        <v>0</v>
      </c>
      <c r="CL777" s="99">
        <f>CL5</f>
        <v>1</v>
      </c>
      <c r="CM777" s="100"/>
      <c r="CN777" s="110"/>
      <c r="CO777" s="95">
        <f t="shared" si="854"/>
        <v>0</v>
      </c>
      <c r="CP777" s="15"/>
      <c r="CQ777" s="24">
        <f t="shared" si="880"/>
        <v>0</v>
      </c>
      <c r="CR777" s="5">
        <v>0</v>
      </c>
      <c r="CS777" s="63"/>
      <c r="CT777" s="15"/>
      <c r="CU777" s="13"/>
      <c r="CV777" s="98">
        <f t="shared" si="855"/>
        <v>0</v>
      </c>
      <c r="CW777" s="99">
        <f>CW5</f>
        <v>1</v>
      </c>
      <c r="CX777" s="100"/>
      <c r="CY777" s="110"/>
      <c r="CZ777" s="95">
        <f t="shared" si="856"/>
        <v>0</v>
      </c>
      <c r="DA777" s="15"/>
      <c r="DB777" s="24">
        <f t="shared" si="881"/>
        <v>0</v>
      </c>
      <c r="DC777" s="5">
        <v>0</v>
      </c>
      <c r="DD777" s="63"/>
      <c r="DE777" s="15"/>
      <c r="DF777" s="13"/>
      <c r="DG777" s="98">
        <f t="shared" si="857"/>
        <v>0</v>
      </c>
      <c r="DH777" s="99">
        <f>DH5</f>
        <v>1</v>
      </c>
      <c r="DI777" s="100"/>
      <c r="DJ777" s="110"/>
      <c r="DK777" s="95">
        <f t="shared" si="858"/>
        <v>0</v>
      </c>
      <c r="DL777" s="15"/>
      <c r="DM777" s="24">
        <f t="shared" si="882"/>
        <v>0</v>
      </c>
      <c r="DN777" s="5">
        <v>0</v>
      </c>
      <c r="DO777" s="63"/>
      <c r="DP777" s="15"/>
      <c r="DQ777" s="13"/>
      <c r="DR777" s="98">
        <f t="shared" si="859"/>
        <v>0</v>
      </c>
      <c r="DS777" s="99">
        <f>DS5</f>
        <v>1</v>
      </c>
      <c r="DT777" s="100"/>
      <c r="DU777" s="110"/>
      <c r="DV777" s="95">
        <f t="shared" si="860"/>
        <v>0</v>
      </c>
      <c r="DW777" s="15"/>
      <c r="DX777" s="24">
        <f t="shared" si="883"/>
        <v>0</v>
      </c>
      <c r="DY777" s="5">
        <v>0</v>
      </c>
      <c r="DZ777" s="63"/>
      <c r="EA777" s="15"/>
      <c r="EB777" s="13"/>
      <c r="EC777" s="98">
        <f t="shared" si="861"/>
        <v>0</v>
      </c>
      <c r="ED777" s="99">
        <f>ED5</f>
        <v>1</v>
      </c>
      <c r="EE777" s="100"/>
      <c r="EF777" s="110"/>
      <c r="EG777" s="95">
        <f t="shared" si="862"/>
        <v>0</v>
      </c>
      <c r="EH777" s="15"/>
      <c r="EI777" s="24">
        <f t="shared" si="884"/>
        <v>0</v>
      </c>
      <c r="EJ777" s="5">
        <v>0</v>
      </c>
      <c r="EK777" s="63"/>
      <c r="EL777" s="15"/>
      <c r="EM777" s="13"/>
      <c r="EN777" s="98">
        <f t="shared" si="863"/>
        <v>0</v>
      </c>
      <c r="EO777" s="99">
        <f>EO5</f>
        <v>1</v>
      </c>
      <c r="EP777" s="100"/>
      <c r="EQ777" s="110"/>
      <c r="ER777" s="95">
        <f t="shared" si="864"/>
        <v>0</v>
      </c>
      <c r="ES777" s="15"/>
      <c r="ET777" s="24">
        <f t="shared" si="885"/>
        <v>0</v>
      </c>
      <c r="EU777" s="5">
        <v>0</v>
      </c>
      <c r="EV777" s="63"/>
      <c r="EW777" s="15"/>
      <c r="EX777" s="13"/>
      <c r="EY777" s="98">
        <f t="shared" si="865"/>
        <v>0</v>
      </c>
      <c r="EZ777" s="99">
        <f>EZ5</f>
        <v>1</v>
      </c>
      <c r="FA777" s="100"/>
      <c r="FB777" s="110"/>
      <c r="FC777" s="95">
        <f t="shared" si="866"/>
        <v>0</v>
      </c>
      <c r="FD777" s="15"/>
      <c r="FE777" s="24">
        <f t="shared" si="886"/>
        <v>0</v>
      </c>
      <c r="FF777" s="5">
        <v>0</v>
      </c>
      <c r="FG777" s="63"/>
      <c r="FH777" s="15"/>
      <c r="FI777" s="13"/>
      <c r="FJ777" s="98">
        <f t="shared" si="867"/>
        <v>0</v>
      </c>
      <c r="FK777" s="99">
        <f>FK5</f>
        <v>1</v>
      </c>
      <c r="FL777" s="100"/>
      <c r="FM777" s="110"/>
      <c r="FN777" s="95">
        <f t="shared" si="868"/>
        <v>0</v>
      </c>
      <c r="FO777" s="15"/>
      <c r="FP777" s="24">
        <f t="shared" si="887"/>
        <v>0</v>
      </c>
      <c r="FQ777" s="5">
        <v>0</v>
      </c>
      <c r="FR777" s="8">
        <v>0</v>
      </c>
      <c r="FS777" s="84">
        <f t="shared" si="888"/>
        <v>500</v>
      </c>
      <c r="FT777" s="85">
        <f t="shared" si="889"/>
        <v>500</v>
      </c>
      <c r="FU777" s="85">
        <f t="shared" si="890"/>
        <v>500</v>
      </c>
      <c r="FV777" s="85">
        <f t="shared" si="891"/>
        <v>500</v>
      </c>
      <c r="FW777" s="85">
        <f t="shared" si="892"/>
        <v>500</v>
      </c>
      <c r="FX777" s="85">
        <f t="shared" si="893"/>
        <v>500</v>
      </c>
      <c r="FY777" s="85">
        <f t="shared" si="894"/>
        <v>500</v>
      </c>
      <c r="FZ777" s="85">
        <f t="shared" si="895"/>
        <v>500</v>
      </c>
      <c r="GA777" s="85">
        <f t="shared" si="896"/>
        <v>500</v>
      </c>
      <c r="GB777" s="85">
        <f t="shared" si="897"/>
        <v>500</v>
      </c>
      <c r="GC777" s="85">
        <f t="shared" si="898"/>
        <v>500</v>
      </c>
      <c r="GD777" s="85">
        <f t="shared" si="899"/>
        <v>500</v>
      </c>
      <c r="GE777" s="85">
        <f t="shared" si="900"/>
        <v>500</v>
      </c>
      <c r="GF777" s="85">
        <f t="shared" si="901"/>
        <v>500</v>
      </c>
      <c r="GG777" s="85">
        <f t="shared" si="902"/>
        <v>500</v>
      </c>
      <c r="GH777" s="101">
        <f t="shared" si="869"/>
        <v>0</v>
      </c>
      <c r="GI777" s="102">
        <f t="shared" si="870"/>
        <v>0</v>
      </c>
      <c r="GJ777" s="102">
        <f t="shared" si="871"/>
        <v>0</v>
      </c>
      <c r="GK777" s="79">
        <f>ROW()</f>
        <v>777</v>
      </c>
    </row>
    <row r="778" spans="1:193" s="12" customFormat="1" ht="50.1" customHeight="1">
      <c r="A778" s="17">
        <f>ROW()</f>
        <v>778</v>
      </c>
      <c r="B778" s="32">
        <f t="shared" si="903"/>
        <v>772</v>
      </c>
      <c r="C778" s="33">
        <f t="shared" si="904"/>
        <v>0</v>
      </c>
      <c r="D778" s="31"/>
      <c r="E778" s="390">
        <f t="shared" si="872"/>
        <v>500</v>
      </c>
      <c r="F778" s="107">
        <f t="shared" si="838"/>
        <v>0</v>
      </c>
      <c r="G778" s="3">
        <v>0</v>
      </c>
      <c r="H778" s="4">
        <v>0</v>
      </c>
      <c r="I778" s="63"/>
      <c r="J778" s="15"/>
      <c r="K778" s="13"/>
      <c r="L778" s="98">
        <f t="shared" si="839"/>
        <v>0</v>
      </c>
      <c r="M778" s="99">
        <f>M5</f>
        <v>0.94499999999999995</v>
      </c>
      <c r="N778" s="100"/>
      <c r="O778" s="110"/>
      <c r="P778" s="95">
        <f t="shared" si="840"/>
        <v>0</v>
      </c>
      <c r="Q778" s="15"/>
      <c r="R778" s="24">
        <f t="shared" si="873"/>
        <v>0</v>
      </c>
      <c r="S778" s="25">
        <v>0</v>
      </c>
      <c r="T778" s="63"/>
      <c r="U778" s="15"/>
      <c r="V778" s="13"/>
      <c r="W778" s="98">
        <f t="shared" si="841"/>
        <v>0</v>
      </c>
      <c r="X778" s="99">
        <f>X5</f>
        <v>0.97</v>
      </c>
      <c r="Y778" s="100"/>
      <c r="Z778" s="110"/>
      <c r="AA778" s="95">
        <f t="shared" si="842"/>
        <v>0</v>
      </c>
      <c r="AB778" s="15"/>
      <c r="AC778" s="24">
        <f t="shared" si="874"/>
        <v>0</v>
      </c>
      <c r="AD778" s="5">
        <v>0</v>
      </c>
      <c r="AE778" s="63"/>
      <c r="AF778" s="15"/>
      <c r="AG778" s="13"/>
      <c r="AH778" s="98">
        <f t="shared" si="843"/>
        <v>0</v>
      </c>
      <c r="AI778" s="99">
        <f>AI5</f>
        <v>0.95499999999999996</v>
      </c>
      <c r="AJ778" s="100"/>
      <c r="AK778" s="110"/>
      <c r="AL778" s="95">
        <f t="shared" si="844"/>
        <v>0</v>
      </c>
      <c r="AM778" s="15"/>
      <c r="AN778" s="24">
        <f t="shared" si="875"/>
        <v>0</v>
      </c>
      <c r="AO778" s="5">
        <v>0</v>
      </c>
      <c r="AP778" s="63"/>
      <c r="AQ778" s="15"/>
      <c r="AR778" s="13"/>
      <c r="AS778" s="98">
        <f t="shared" si="845"/>
        <v>0</v>
      </c>
      <c r="AT778" s="99">
        <f>AT5</f>
        <v>0.96</v>
      </c>
      <c r="AU778" s="100"/>
      <c r="AV778" s="110"/>
      <c r="AW778" s="95">
        <f t="shared" si="846"/>
        <v>0</v>
      </c>
      <c r="AX778" s="15"/>
      <c r="AY778" s="24">
        <f t="shared" si="876"/>
        <v>0</v>
      </c>
      <c r="AZ778" s="5">
        <v>0</v>
      </c>
      <c r="BA778" s="63"/>
      <c r="BB778" s="15"/>
      <c r="BC778" s="13"/>
      <c r="BD778" s="98">
        <f t="shared" si="847"/>
        <v>0</v>
      </c>
      <c r="BE778" s="99">
        <f>BE5</f>
        <v>0.98</v>
      </c>
      <c r="BF778" s="100"/>
      <c r="BG778" s="110"/>
      <c r="BH778" s="95">
        <f t="shared" si="848"/>
        <v>0</v>
      </c>
      <c r="BI778" s="15"/>
      <c r="BJ778" s="24">
        <f t="shared" si="877"/>
        <v>0</v>
      </c>
      <c r="BK778" s="5">
        <v>0</v>
      </c>
      <c r="BL778" s="63"/>
      <c r="BM778" s="15"/>
      <c r="BN778" s="13"/>
      <c r="BO778" s="98">
        <f t="shared" si="849"/>
        <v>0</v>
      </c>
      <c r="BP778" s="99">
        <f>BP5</f>
        <v>0.94499999999999995</v>
      </c>
      <c r="BQ778" s="100"/>
      <c r="BR778" s="110"/>
      <c r="BS778" s="95">
        <f t="shared" si="850"/>
        <v>0</v>
      </c>
      <c r="BT778" s="15"/>
      <c r="BU778" s="24">
        <f t="shared" si="878"/>
        <v>0</v>
      </c>
      <c r="BV778" s="5">
        <v>0</v>
      </c>
      <c r="BW778" s="63"/>
      <c r="BX778" s="15"/>
      <c r="BY778" s="13"/>
      <c r="BZ778" s="98">
        <f t="shared" si="851"/>
        <v>0</v>
      </c>
      <c r="CA778" s="99">
        <f>CA5</f>
        <v>1</v>
      </c>
      <c r="CB778" s="100"/>
      <c r="CC778" s="110"/>
      <c r="CD778" s="95">
        <f t="shared" si="852"/>
        <v>0</v>
      </c>
      <c r="CE778" s="15"/>
      <c r="CF778" s="24">
        <f t="shared" si="879"/>
        <v>0</v>
      </c>
      <c r="CG778" s="5">
        <v>0</v>
      </c>
      <c r="CH778" s="63"/>
      <c r="CI778" s="15"/>
      <c r="CJ778" s="13"/>
      <c r="CK778" s="98">
        <f t="shared" si="853"/>
        <v>0</v>
      </c>
      <c r="CL778" s="99">
        <f>CL5</f>
        <v>1</v>
      </c>
      <c r="CM778" s="100"/>
      <c r="CN778" s="110"/>
      <c r="CO778" s="95">
        <f t="shared" si="854"/>
        <v>0</v>
      </c>
      <c r="CP778" s="15"/>
      <c r="CQ778" s="24">
        <f t="shared" si="880"/>
        <v>0</v>
      </c>
      <c r="CR778" s="5">
        <v>0</v>
      </c>
      <c r="CS778" s="63"/>
      <c r="CT778" s="15"/>
      <c r="CU778" s="13"/>
      <c r="CV778" s="98">
        <f t="shared" si="855"/>
        <v>0</v>
      </c>
      <c r="CW778" s="99">
        <f>CW5</f>
        <v>1</v>
      </c>
      <c r="CX778" s="100"/>
      <c r="CY778" s="110"/>
      <c r="CZ778" s="95">
        <f t="shared" si="856"/>
        <v>0</v>
      </c>
      <c r="DA778" s="15"/>
      <c r="DB778" s="24">
        <f t="shared" si="881"/>
        <v>0</v>
      </c>
      <c r="DC778" s="5">
        <v>0</v>
      </c>
      <c r="DD778" s="63"/>
      <c r="DE778" s="15"/>
      <c r="DF778" s="13"/>
      <c r="DG778" s="98">
        <f t="shared" si="857"/>
        <v>0</v>
      </c>
      <c r="DH778" s="99">
        <f>DH5</f>
        <v>1</v>
      </c>
      <c r="DI778" s="100"/>
      <c r="DJ778" s="110"/>
      <c r="DK778" s="95">
        <f t="shared" si="858"/>
        <v>0</v>
      </c>
      <c r="DL778" s="15"/>
      <c r="DM778" s="24">
        <f t="shared" si="882"/>
        <v>0</v>
      </c>
      <c r="DN778" s="5">
        <v>0</v>
      </c>
      <c r="DO778" s="63"/>
      <c r="DP778" s="15"/>
      <c r="DQ778" s="13"/>
      <c r="DR778" s="98">
        <f t="shared" si="859"/>
        <v>0</v>
      </c>
      <c r="DS778" s="99">
        <f>DS5</f>
        <v>1</v>
      </c>
      <c r="DT778" s="100"/>
      <c r="DU778" s="110"/>
      <c r="DV778" s="95">
        <f t="shared" si="860"/>
        <v>0</v>
      </c>
      <c r="DW778" s="15"/>
      <c r="DX778" s="24">
        <f t="shared" si="883"/>
        <v>0</v>
      </c>
      <c r="DY778" s="5">
        <v>0</v>
      </c>
      <c r="DZ778" s="63"/>
      <c r="EA778" s="15"/>
      <c r="EB778" s="13"/>
      <c r="EC778" s="98">
        <f t="shared" si="861"/>
        <v>0</v>
      </c>
      <c r="ED778" s="99">
        <f>ED5</f>
        <v>1</v>
      </c>
      <c r="EE778" s="100"/>
      <c r="EF778" s="110"/>
      <c r="EG778" s="95">
        <f t="shared" si="862"/>
        <v>0</v>
      </c>
      <c r="EH778" s="15"/>
      <c r="EI778" s="24">
        <f t="shared" si="884"/>
        <v>0</v>
      </c>
      <c r="EJ778" s="5">
        <v>0</v>
      </c>
      <c r="EK778" s="63"/>
      <c r="EL778" s="15"/>
      <c r="EM778" s="13"/>
      <c r="EN778" s="98">
        <f t="shared" si="863"/>
        <v>0</v>
      </c>
      <c r="EO778" s="99">
        <f>EO5</f>
        <v>1</v>
      </c>
      <c r="EP778" s="100"/>
      <c r="EQ778" s="110"/>
      <c r="ER778" s="95">
        <f t="shared" si="864"/>
        <v>0</v>
      </c>
      <c r="ES778" s="15"/>
      <c r="ET778" s="24">
        <f t="shared" si="885"/>
        <v>0</v>
      </c>
      <c r="EU778" s="5">
        <v>0</v>
      </c>
      <c r="EV778" s="63"/>
      <c r="EW778" s="15"/>
      <c r="EX778" s="13"/>
      <c r="EY778" s="98">
        <f t="shared" si="865"/>
        <v>0</v>
      </c>
      <c r="EZ778" s="99">
        <f>EZ5</f>
        <v>1</v>
      </c>
      <c r="FA778" s="100"/>
      <c r="FB778" s="110"/>
      <c r="FC778" s="95">
        <f t="shared" si="866"/>
        <v>0</v>
      </c>
      <c r="FD778" s="15"/>
      <c r="FE778" s="24">
        <f t="shared" si="886"/>
        <v>0</v>
      </c>
      <c r="FF778" s="5">
        <v>0</v>
      </c>
      <c r="FG778" s="63"/>
      <c r="FH778" s="15"/>
      <c r="FI778" s="13"/>
      <c r="FJ778" s="98">
        <f t="shared" si="867"/>
        <v>0</v>
      </c>
      <c r="FK778" s="99">
        <f>FK5</f>
        <v>1</v>
      </c>
      <c r="FL778" s="100"/>
      <c r="FM778" s="110"/>
      <c r="FN778" s="95">
        <f t="shared" si="868"/>
        <v>0</v>
      </c>
      <c r="FO778" s="15"/>
      <c r="FP778" s="24">
        <f t="shared" si="887"/>
        <v>0</v>
      </c>
      <c r="FQ778" s="5">
        <v>0</v>
      </c>
      <c r="FR778" s="8">
        <v>0</v>
      </c>
      <c r="FS778" s="84">
        <f t="shared" si="888"/>
        <v>500</v>
      </c>
      <c r="FT778" s="85">
        <f t="shared" si="889"/>
        <v>500</v>
      </c>
      <c r="FU778" s="85">
        <f t="shared" si="890"/>
        <v>500</v>
      </c>
      <c r="FV778" s="85">
        <f t="shared" si="891"/>
        <v>500</v>
      </c>
      <c r="FW778" s="85">
        <f t="shared" si="892"/>
        <v>500</v>
      </c>
      <c r="FX778" s="85">
        <f t="shared" si="893"/>
        <v>500</v>
      </c>
      <c r="FY778" s="85">
        <f t="shared" si="894"/>
        <v>500</v>
      </c>
      <c r="FZ778" s="85">
        <f t="shared" si="895"/>
        <v>500</v>
      </c>
      <c r="GA778" s="85">
        <f t="shared" si="896"/>
        <v>500</v>
      </c>
      <c r="GB778" s="85">
        <f t="shared" si="897"/>
        <v>500</v>
      </c>
      <c r="GC778" s="85">
        <f t="shared" si="898"/>
        <v>500</v>
      </c>
      <c r="GD778" s="85">
        <f t="shared" si="899"/>
        <v>500</v>
      </c>
      <c r="GE778" s="85">
        <f t="shared" si="900"/>
        <v>500</v>
      </c>
      <c r="GF778" s="85">
        <f t="shared" si="901"/>
        <v>500</v>
      </c>
      <c r="GG778" s="85">
        <f t="shared" si="902"/>
        <v>500</v>
      </c>
      <c r="GH778" s="101">
        <f t="shared" si="869"/>
        <v>0</v>
      </c>
      <c r="GI778" s="102">
        <f t="shared" si="870"/>
        <v>0</v>
      </c>
      <c r="GJ778" s="102">
        <f t="shared" si="871"/>
        <v>0</v>
      </c>
      <c r="GK778" s="79">
        <f>ROW()</f>
        <v>778</v>
      </c>
    </row>
    <row r="779" spans="1:193" s="12" customFormat="1" ht="50.1" customHeight="1">
      <c r="A779" s="17">
        <f>ROW()</f>
        <v>779</v>
      </c>
      <c r="B779" s="32">
        <f t="shared" si="903"/>
        <v>773</v>
      </c>
      <c r="C779" s="33">
        <f t="shared" si="904"/>
        <v>0</v>
      </c>
      <c r="D779" s="31"/>
      <c r="E779" s="390">
        <f t="shared" si="872"/>
        <v>500</v>
      </c>
      <c r="F779" s="107">
        <f t="shared" si="838"/>
        <v>0</v>
      </c>
      <c r="G779" s="3">
        <v>0</v>
      </c>
      <c r="H779" s="4">
        <v>0</v>
      </c>
      <c r="I779" s="63"/>
      <c r="J779" s="15"/>
      <c r="K779" s="13"/>
      <c r="L779" s="98">
        <f t="shared" si="839"/>
        <v>0</v>
      </c>
      <c r="M779" s="99">
        <f>M5</f>
        <v>0.94499999999999995</v>
      </c>
      <c r="N779" s="100"/>
      <c r="O779" s="110"/>
      <c r="P779" s="95">
        <f t="shared" si="840"/>
        <v>0</v>
      </c>
      <c r="Q779" s="15"/>
      <c r="R779" s="24">
        <f t="shared" si="873"/>
        <v>0</v>
      </c>
      <c r="S779" s="25">
        <v>0</v>
      </c>
      <c r="T779" s="63"/>
      <c r="U779" s="15"/>
      <c r="V779" s="13"/>
      <c r="W779" s="98">
        <f t="shared" si="841"/>
        <v>0</v>
      </c>
      <c r="X779" s="99">
        <f>X5</f>
        <v>0.97</v>
      </c>
      <c r="Y779" s="100"/>
      <c r="Z779" s="110"/>
      <c r="AA779" s="95">
        <f t="shared" si="842"/>
        <v>0</v>
      </c>
      <c r="AB779" s="15"/>
      <c r="AC779" s="24">
        <f t="shared" si="874"/>
        <v>0</v>
      </c>
      <c r="AD779" s="5">
        <v>0</v>
      </c>
      <c r="AE779" s="63"/>
      <c r="AF779" s="15"/>
      <c r="AG779" s="13"/>
      <c r="AH779" s="98">
        <f t="shared" si="843"/>
        <v>0</v>
      </c>
      <c r="AI779" s="99">
        <f>AI5</f>
        <v>0.95499999999999996</v>
      </c>
      <c r="AJ779" s="100"/>
      <c r="AK779" s="110"/>
      <c r="AL779" s="95">
        <f t="shared" si="844"/>
        <v>0</v>
      </c>
      <c r="AM779" s="15"/>
      <c r="AN779" s="24">
        <f t="shared" si="875"/>
        <v>0</v>
      </c>
      <c r="AO779" s="5">
        <v>0</v>
      </c>
      <c r="AP779" s="63"/>
      <c r="AQ779" s="15"/>
      <c r="AR779" s="13"/>
      <c r="AS779" s="98">
        <f t="shared" si="845"/>
        <v>0</v>
      </c>
      <c r="AT779" s="99">
        <f>AT5</f>
        <v>0.96</v>
      </c>
      <c r="AU779" s="100"/>
      <c r="AV779" s="110"/>
      <c r="AW779" s="95">
        <f t="shared" si="846"/>
        <v>0</v>
      </c>
      <c r="AX779" s="15"/>
      <c r="AY779" s="24">
        <f t="shared" si="876"/>
        <v>0</v>
      </c>
      <c r="AZ779" s="5">
        <v>0</v>
      </c>
      <c r="BA779" s="63"/>
      <c r="BB779" s="15"/>
      <c r="BC779" s="13"/>
      <c r="BD779" s="98">
        <f t="shared" si="847"/>
        <v>0</v>
      </c>
      <c r="BE779" s="99">
        <f>BE5</f>
        <v>0.98</v>
      </c>
      <c r="BF779" s="100"/>
      <c r="BG779" s="110"/>
      <c r="BH779" s="95">
        <f t="shared" si="848"/>
        <v>0</v>
      </c>
      <c r="BI779" s="15"/>
      <c r="BJ779" s="24">
        <f t="shared" si="877"/>
        <v>0</v>
      </c>
      <c r="BK779" s="5">
        <v>0</v>
      </c>
      <c r="BL779" s="63"/>
      <c r="BM779" s="15"/>
      <c r="BN779" s="13"/>
      <c r="BO779" s="98">
        <f t="shared" si="849"/>
        <v>0</v>
      </c>
      <c r="BP779" s="99">
        <f>BP5</f>
        <v>0.94499999999999995</v>
      </c>
      <c r="BQ779" s="100"/>
      <c r="BR779" s="110"/>
      <c r="BS779" s="95">
        <f t="shared" si="850"/>
        <v>0</v>
      </c>
      <c r="BT779" s="15"/>
      <c r="BU779" s="24">
        <f t="shared" si="878"/>
        <v>0</v>
      </c>
      <c r="BV779" s="5">
        <v>0</v>
      </c>
      <c r="BW779" s="63"/>
      <c r="BX779" s="15"/>
      <c r="BY779" s="13"/>
      <c r="BZ779" s="98">
        <f t="shared" si="851"/>
        <v>0</v>
      </c>
      <c r="CA779" s="99">
        <f>CA5</f>
        <v>1</v>
      </c>
      <c r="CB779" s="100"/>
      <c r="CC779" s="110"/>
      <c r="CD779" s="95">
        <f t="shared" si="852"/>
        <v>0</v>
      </c>
      <c r="CE779" s="15"/>
      <c r="CF779" s="24">
        <f t="shared" si="879"/>
        <v>0</v>
      </c>
      <c r="CG779" s="5">
        <v>0</v>
      </c>
      <c r="CH779" s="63"/>
      <c r="CI779" s="15"/>
      <c r="CJ779" s="13"/>
      <c r="CK779" s="98">
        <f t="shared" si="853"/>
        <v>0</v>
      </c>
      <c r="CL779" s="99">
        <f>CL5</f>
        <v>1</v>
      </c>
      <c r="CM779" s="100"/>
      <c r="CN779" s="110"/>
      <c r="CO779" s="95">
        <f t="shared" si="854"/>
        <v>0</v>
      </c>
      <c r="CP779" s="15"/>
      <c r="CQ779" s="24">
        <f t="shared" si="880"/>
        <v>0</v>
      </c>
      <c r="CR779" s="5">
        <v>0</v>
      </c>
      <c r="CS779" s="63"/>
      <c r="CT779" s="15"/>
      <c r="CU779" s="13"/>
      <c r="CV779" s="98">
        <f t="shared" si="855"/>
        <v>0</v>
      </c>
      <c r="CW779" s="99">
        <f>CW5</f>
        <v>1</v>
      </c>
      <c r="CX779" s="100"/>
      <c r="CY779" s="110"/>
      <c r="CZ779" s="95">
        <f t="shared" si="856"/>
        <v>0</v>
      </c>
      <c r="DA779" s="15"/>
      <c r="DB779" s="24">
        <f t="shared" si="881"/>
        <v>0</v>
      </c>
      <c r="DC779" s="5">
        <v>0</v>
      </c>
      <c r="DD779" s="63"/>
      <c r="DE779" s="15"/>
      <c r="DF779" s="13"/>
      <c r="DG779" s="98">
        <f t="shared" si="857"/>
        <v>0</v>
      </c>
      <c r="DH779" s="99">
        <f>DH5</f>
        <v>1</v>
      </c>
      <c r="DI779" s="100"/>
      <c r="DJ779" s="110"/>
      <c r="DK779" s="95">
        <f t="shared" si="858"/>
        <v>0</v>
      </c>
      <c r="DL779" s="15"/>
      <c r="DM779" s="24">
        <f t="shared" si="882"/>
        <v>0</v>
      </c>
      <c r="DN779" s="5">
        <v>0</v>
      </c>
      <c r="DO779" s="63"/>
      <c r="DP779" s="15"/>
      <c r="DQ779" s="13"/>
      <c r="DR779" s="98">
        <f t="shared" si="859"/>
        <v>0</v>
      </c>
      <c r="DS779" s="99">
        <f>DS5</f>
        <v>1</v>
      </c>
      <c r="DT779" s="100"/>
      <c r="DU779" s="110"/>
      <c r="DV779" s="95">
        <f t="shared" si="860"/>
        <v>0</v>
      </c>
      <c r="DW779" s="15"/>
      <c r="DX779" s="24">
        <f t="shared" si="883"/>
        <v>0</v>
      </c>
      <c r="DY779" s="5">
        <v>0</v>
      </c>
      <c r="DZ779" s="63"/>
      <c r="EA779" s="15"/>
      <c r="EB779" s="13"/>
      <c r="EC779" s="98">
        <f t="shared" si="861"/>
        <v>0</v>
      </c>
      <c r="ED779" s="99">
        <f>ED5</f>
        <v>1</v>
      </c>
      <c r="EE779" s="100"/>
      <c r="EF779" s="110"/>
      <c r="EG779" s="95">
        <f t="shared" si="862"/>
        <v>0</v>
      </c>
      <c r="EH779" s="15"/>
      <c r="EI779" s="24">
        <f t="shared" si="884"/>
        <v>0</v>
      </c>
      <c r="EJ779" s="5">
        <v>0</v>
      </c>
      <c r="EK779" s="63"/>
      <c r="EL779" s="15"/>
      <c r="EM779" s="13"/>
      <c r="EN779" s="98">
        <f t="shared" si="863"/>
        <v>0</v>
      </c>
      <c r="EO779" s="99">
        <f>EO5</f>
        <v>1</v>
      </c>
      <c r="EP779" s="100"/>
      <c r="EQ779" s="110"/>
      <c r="ER779" s="95">
        <f t="shared" si="864"/>
        <v>0</v>
      </c>
      <c r="ES779" s="15"/>
      <c r="ET779" s="24">
        <f t="shared" si="885"/>
        <v>0</v>
      </c>
      <c r="EU779" s="5">
        <v>0</v>
      </c>
      <c r="EV779" s="63"/>
      <c r="EW779" s="15"/>
      <c r="EX779" s="13"/>
      <c r="EY779" s="98">
        <f t="shared" si="865"/>
        <v>0</v>
      </c>
      <c r="EZ779" s="99">
        <f>EZ5</f>
        <v>1</v>
      </c>
      <c r="FA779" s="100"/>
      <c r="FB779" s="110"/>
      <c r="FC779" s="95">
        <f t="shared" si="866"/>
        <v>0</v>
      </c>
      <c r="FD779" s="15"/>
      <c r="FE779" s="24">
        <f t="shared" si="886"/>
        <v>0</v>
      </c>
      <c r="FF779" s="5">
        <v>0</v>
      </c>
      <c r="FG779" s="63"/>
      <c r="FH779" s="15"/>
      <c r="FI779" s="13"/>
      <c r="FJ779" s="98">
        <f t="shared" si="867"/>
        <v>0</v>
      </c>
      <c r="FK779" s="99">
        <f>FK5</f>
        <v>1</v>
      </c>
      <c r="FL779" s="100"/>
      <c r="FM779" s="110"/>
      <c r="FN779" s="95">
        <f t="shared" si="868"/>
        <v>0</v>
      </c>
      <c r="FO779" s="15"/>
      <c r="FP779" s="24">
        <f t="shared" si="887"/>
        <v>0</v>
      </c>
      <c r="FQ779" s="5">
        <v>0</v>
      </c>
      <c r="FR779" s="8">
        <v>0</v>
      </c>
      <c r="FS779" s="84">
        <f t="shared" si="888"/>
        <v>500</v>
      </c>
      <c r="FT779" s="85">
        <f t="shared" si="889"/>
        <v>500</v>
      </c>
      <c r="FU779" s="85">
        <f t="shared" si="890"/>
        <v>500</v>
      </c>
      <c r="FV779" s="85">
        <f t="shared" si="891"/>
        <v>500</v>
      </c>
      <c r="FW779" s="85">
        <f t="shared" si="892"/>
        <v>500</v>
      </c>
      <c r="FX779" s="85">
        <f t="shared" si="893"/>
        <v>500</v>
      </c>
      <c r="FY779" s="85">
        <f t="shared" si="894"/>
        <v>500</v>
      </c>
      <c r="FZ779" s="85">
        <f t="shared" si="895"/>
        <v>500</v>
      </c>
      <c r="GA779" s="85">
        <f t="shared" si="896"/>
        <v>500</v>
      </c>
      <c r="GB779" s="85">
        <f t="shared" si="897"/>
        <v>500</v>
      </c>
      <c r="GC779" s="85">
        <f t="shared" si="898"/>
        <v>500</v>
      </c>
      <c r="GD779" s="85">
        <f t="shared" si="899"/>
        <v>500</v>
      </c>
      <c r="GE779" s="85">
        <f t="shared" si="900"/>
        <v>500</v>
      </c>
      <c r="GF779" s="85">
        <f t="shared" si="901"/>
        <v>500</v>
      </c>
      <c r="GG779" s="85">
        <f t="shared" si="902"/>
        <v>500</v>
      </c>
      <c r="GH779" s="101">
        <f t="shared" si="869"/>
        <v>0</v>
      </c>
      <c r="GI779" s="102">
        <f t="shared" si="870"/>
        <v>0</v>
      </c>
      <c r="GJ779" s="102">
        <f t="shared" si="871"/>
        <v>0</v>
      </c>
      <c r="GK779" s="79">
        <f>ROW()</f>
        <v>779</v>
      </c>
    </row>
    <row r="780" spans="1:193" s="12" customFormat="1" ht="50.1" customHeight="1">
      <c r="A780" s="17">
        <f>ROW()</f>
        <v>780</v>
      </c>
      <c r="B780" s="32">
        <f t="shared" si="903"/>
        <v>774</v>
      </c>
      <c r="C780" s="33">
        <f t="shared" si="904"/>
        <v>0</v>
      </c>
      <c r="D780" s="31"/>
      <c r="E780" s="390">
        <f t="shared" si="872"/>
        <v>500</v>
      </c>
      <c r="F780" s="107">
        <f t="shared" si="838"/>
        <v>0</v>
      </c>
      <c r="G780" s="3">
        <v>0</v>
      </c>
      <c r="H780" s="4">
        <v>0</v>
      </c>
      <c r="I780" s="63"/>
      <c r="J780" s="15"/>
      <c r="K780" s="13"/>
      <c r="L780" s="98">
        <f t="shared" si="839"/>
        <v>0</v>
      </c>
      <c r="M780" s="99">
        <f>M5</f>
        <v>0.94499999999999995</v>
      </c>
      <c r="N780" s="100"/>
      <c r="O780" s="110"/>
      <c r="P780" s="95">
        <f t="shared" si="840"/>
        <v>0</v>
      </c>
      <c r="Q780" s="15"/>
      <c r="R780" s="24">
        <f t="shared" si="873"/>
        <v>0</v>
      </c>
      <c r="S780" s="25">
        <v>0</v>
      </c>
      <c r="T780" s="63"/>
      <c r="U780" s="15"/>
      <c r="V780" s="13"/>
      <c r="W780" s="98">
        <f t="shared" si="841"/>
        <v>0</v>
      </c>
      <c r="X780" s="99">
        <f>X5</f>
        <v>0.97</v>
      </c>
      <c r="Y780" s="100"/>
      <c r="Z780" s="110"/>
      <c r="AA780" s="95">
        <f t="shared" si="842"/>
        <v>0</v>
      </c>
      <c r="AB780" s="15"/>
      <c r="AC780" s="24">
        <f t="shared" si="874"/>
        <v>0</v>
      </c>
      <c r="AD780" s="5">
        <v>0</v>
      </c>
      <c r="AE780" s="63"/>
      <c r="AF780" s="15"/>
      <c r="AG780" s="13"/>
      <c r="AH780" s="98">
        <f t="shared" si="843"/>
        <v>0</v>
      </c>
      <c r="AI780" s="99">
        <f>AI5</f>
        <v>0.95499999999999996</v>
      </c>
      <c r="AJ780" s="100"/>
      <c r="AK780" s="110"/>
      <c r="AL780" s="95">
        <f t="shared" si="844"/>
        <v>0</v>
      </c>
      <c r="AM780" s="15"/>
      <c r="AN780" s="24">
        <f t="shared" si="875"/>
        <v>0</v>
      </c>
      <c r="AO780" s="5">
        <v>0</v>
      </c>
      <c r="AP780" s="63"/>
      <c r="AQ780" s="15"/>
      <c r="AR780" s="13"/>
      <c r="AS780" s="98">
        <f t="shared" si="845"/>
        <v>0</v>
      </c>
      <c r="AT780" s="99">
        <f>AT5</f>
        <v>0.96</v>
      </c>
      <c r="AU780" s="100"/>
      <c r="AV780" s="110"/>
      <c r="AW780" s="95">
        <f t="shared" si="846"/>
        <v>0</v>
      </c>
      <c r="AX780" s="15"/>
      <c r="AY780" s="24">
        <f t="shared" si="876"/>
        <v>0</v>
      </c>
      <c r="AZ780" s="5">
        <v>0</v>
      </c>
      <c r="BA780" s="63"/>
      <c r="BB780" s="15"/>
      <c r="BC780" s="13"/>
      <c r="BD780" s="98">
        <f t="shared" si="847"/>
        <v>0</v>
      </c>
      <c r="BE780" s="99">
        <f>BE5</f>
        <v>0.98</v>
      </c>
      <c r="BF780" s="100"/>
      <c r="BG780" s="110"/>
      <c r="BH780" s="95">
        <f t="shared" si="848"/>
        <v>0</v>
      </c>
      <c r="BI780" s="15"/>
      <c r="BJ780" s="24">
        <f t="shared" si="877"/>
        <v>0</v>
      </c>
      <c r="BK780" s="5">
        <v>0</v>
      </c>
      <c r="BL780" s="63"/>
      <c r="BM780" s="15"/>
      <c r="BN780" s="13"/>
      <c r="BO780" s="98">
        <f t="shared" si="849"/>
        <v>0</v>
      </c>
      <c r="BP780" s="99">
        <f>BP5</f>
        <v>0.94499999999999995</v>
      </c>
      <c r="BQ780" s="100"/>
      <c r="BR780" s="110"/>
      <c r="BS780" s="95">
        <f t="shared" si="850"/>
        <v>0</v>
      </c>
      <c r="BT780" s="15"/>
      <c r="BU780" s="24">
        <f t="shared" si="878"/>
        <v>0</v>
      </c>
      <c r="BV780" s="5">
        <v>0</v>
      </c>
      <c r="BW780" s="63"/>
      <c r="BX780" s="15"/>
      <c r="BY780" s="13"/>
      <c r="BZ780" s="98">
        <f t="shared" si="851"/>
        <v>0</v>
      </c>
      <c r="CA780" s="99">
        <f>CA5</f>
        <v>1</v>
      </c>
      <c r="CB780" s="100"/>
      <c r="CC780" s="110"/>
      <c r="CD780" s="95">
        <f t="shared" si="852"/>
        <v>0</v>
      </c>
      <c r="CE780" s="15"/>
      <c r="CF780" s="24">
        <f t="shared" si="879"/>
        <v>0</v>
      </c>
      <c r="CG780" s="5">
        <v>0</v>
      </c>
      <c r="CH780" s="63"/>
      <c r="CI780" s="15"/>
      <c r="CJ780" s="13"/>
      <c r="CK780" s="98">
        <f t="shared" si="853"/>
        <v>0</v>
      </c>
      <c r="CL780" s="99">
        <f>CL5</f>
        <v>1</v>
      </c>
      <c r="CM780" s="100"/>
      <c r="CN780" s="110"/>
      <c r="CO780" s="95">
        <f t="shared" si="854"/>
        <v>0</v>
      </c>
      <c r="CP780" s="15"/>
      <c r="CQ780" s="24">
        <f t="shared" si="880"/>
        <v>0</v>
      </c>
      <c r="CR780" s="5">
        <v>0</v>
      </c>
      <c r="CS780" s="63"/>
      <c r="CT780" s="15"/>
      <c r="CU780" s="13"/>
      <c r="CV780" s="98">
        <f t="shared" si="855"/>
        <v>0</v>
      </c>
      <c r="CW780" s="99">
        <f>CW5</f>
        <v>1</v>
      </c>
      <c r="CX780" s="100"/>
      <c r="CY780" s="110"/>
      <c r="CZ780" s="95">
        <f t="shared" si="856"/>
        <v>0</v>
      </c>
      <c r="DA780" s="15"/>
      <c r="DB780" s="24">
        <f t="shared" si="881"/>
        <v>0</v>
      </c>
      <c r="DC780" s="5">
        <v>0</v>
      </c>
      <c r="DD780" s="63"/>
      <c r="DE780" s="15"/>
      <c r="DF780" s="13"/>
      <c r="DG780" s="98">
        <f t="shared" si="857"/>
        <v>0</v>
      </c>
      <c r="DH780" s="99">
        <f>DH5</f>
        <v>1</v>
      </c>
      <c r="DI780" s="100"/>
      <c r="DJ780" s="110"/>
      <c r="DK780" s="95">
        <f t="shared" si="858"/>
        <v>0</v>
      </c>
      <c r="DL780" s="15"/>
      <c r="DM780" s="24">
        <f t="shared" si="882"/>
        <v>0</v>
      </c>
      <c r="DN780" s="5">
        <v>0</v>
      </c>
      <c r="DO780" s="63"/>
      <c r="DP780" s="15"/>
      <c r="DQ780" s="13"/>
      <c r="DR780" s="98">
        <f t="shared" si="859"/>
        <v>0</v>
      </c>
      <c r="DS780" s="99">
        <f>DS5</f>
        <v>1</v>
      </c>
      <c r="DT780" s="100"/>
      <c r="DU780" s="110"/>
      <c r="DV780" s="95">
        <f t="shared" si="860"/>
        <v>0</v>
      </c>
      <c r="DW780" s="15"/>
      <c r="DX780" s="24">
        <f t="shared" si="883"/>
        <v>0</v>
      </c>
      <c r="DY780" s="5">
        <v>0</v>
      </c>
      <c r="DZ780" s="63"/>
      <c r="EA780" s="15"/>
      <c r="EB780" s="13"/>
      <c r="EC780" s="98">
        <f t="shared" si="861"/>
        <v>0</v>
      </c>
      <c r="ED780" s="99">
        <f>ED5</f>
        <v>1</v>
      </c>
      <c r="EE780" s="100"/>
      <c r="EF780" s="110"/>
      <c r="EG780" s="95">
        <f t="shared" si="862"/>
        <v>0</v>
      </c>
      <c r="EH780" s="15"/>
      <c r="EI780" s="24">
        <f t="shared" si="884"/>
        <v>0</v>
      </c>
      <c r="EJ780" s="5">
        <v>0</v>
      </c>
      <c r="EK780" s="63"/>
      <c r="EL780" s="15"/>
      <c r="EM780" s="13"/>
      <c r="EN780" s="98">
        <f t="shared" si="863"/>
        <v>0</v>
      </c>
      <c r="EO780" s="99">
        <f>EO5</f>
        <v>1</v>
      </c>
      <c r="EP780" s="100"/>
      <c r="EQ780" s="110"/>
      <c r="ER780" s="95">
        <f t="shared" si="864"/>
        <v>0</v>
      </c>
      <c r="ES780" s="15"/>
      <c r="ET780" s="24">
        <f t="shared" si="885"/>
        <v>0</v>
      </c>
      <c r="EU780" s="5">
        <v>0</v>
      </c>
      <c r="EV780" s="63"/>
      <c r="EW780" s="15"/>
      <c r="EX780" s="13"/>
      <c r="EY780" s="98">
        <f t="shared" si="865"/>
        <v>0</v>
      </c>
      <c r="EZ780" s="99">
        <f>EZ5</f>
        <v>1</v>
      </c>
      <c r="FA780" s="100"/>
      <c r="FB780" s="110"/>
      <c r="FC780" s="95">
        <f t="shared" si="866"/>
        <v>0</v>
      </c>
      <c r="FD780" s="15"/>
      <c r="FE780" s="24">
        <f t="shared" si="886"/>
        <v>0</v>
      </c>
      <c r="FF780" s="5">
        <v>0</v>
      </c>
      <c r="FG780" s="63"/>
      <c r="FH780" s="15"/>
      <c r="FI780" s="13"/>
      <c r="FJ780" s="98">
        <f t="shared" si="867"/>
        <v>0</v>
      </c>
      <c r="FK780" s="99">
        <f>FK5</f>
        <v>1</v>
      </c>
      <c r="FL780" s="100"/>
      <c r="FM780" s="110"/>
      <c r="FN780" s="95">
        <f t="shared" si="868"/>
        <v>0</v>
      </c>
      <c r="FO780" s="15"/>
      <c r="FP780" s="24">
        <f t="shared" si="887"/>
        <v>0</v>
      </c>
      <c r="FQ780" s="5">
        <v>0</v>
      </c>
      <c r="FR780" s="8">
        <v>0</v>
      </c>
      <c r="FS780" s="84">
        <f t="shared" si="888"/>
        <v>500</v>
      </c>
      <c r="FT780" s="85">
        <f t="shared" si="889"/>
        <v>500</v>
      </c>
      <c r="FU780" s="85">
        <f t="shared" si="890"/>
        <v>500</v>
      </c>
      <c r="FV780" s="85">
        <f t="shared" si="891"/>
        <v>500</v>
      </c>
      <c r="FW780" s="85">
        <f t="shared" si="892"/>
        <v>500</v>
      </c>
      <c r="FX780" s="85">
        <f t="shared" si="893"/>
        <v>500</v>
      </c>
      <c r="FY780" s="85">
        <f t="shared" si="894"/>
        <v>500</v>
      </c>
      <c r="FZ780" s="85">
        <f t="shared" si="895"/>
        <v>500</v>
      </c>
      <c r="GA780" s="85">
        <f t="shared" si="896"/>
        <v>500</v>
      </c>
      <c r="GB780" s="85">
        <f t="shared" si="897"/>
        <v>500</v>
      </c>
      <c r="GC780" s="85">
        <f t="shared" si="898"/>
        <v>500</v>
      </c>
      <c r="GD780" s="85">
        <f t="shared" si="899"/>
        <v>500</v>
      </c>
      <c r="GE780" s="85">
        <f t="shared" si="900"/>
        <v>500</v>
      </c>
      <c r="GF780" s="85">
        <f t="shared" si="901"/>
        <v>500</v>
      </c>
      <c r="GG780" s="85">
        <f t="shared" si="902"/>
        <v>500</v>
      </c>
      <c r="GH780" s="101">
        <f t="shared" si="869"/>
        <v>0</v>
      </c>
      <c r="GI780" s="102">
        <f t="shared" si="870"/>
        <v>0</v>
      </c>
      <c r="GJ780" s="102">
        <f t="shared" si="871"/>
        <v>0</v>
      </c>
      <c r="GK780" s="79">
        <f>ROW()</f>
        <v>780</v>
      </c>
    </row>
    <row r="781" spans="1:193" s="12" customFormat="1" ht="50.1" customHeight="1">
      <c r="A781" s="17">
        <f>ROW()</f>
        <v>781</v>
      </c>
      <c r="B781" s="32">
        <f t="shared" si="903"/>
        <v>775</v>
      </c>
      <c r="C781" s="33">
        <f t="shared" si="904"/>
        <v>0</v>
      </c>
      <c r="D781" s="31"/>
      <c r="E781" s="390">
        <f t="shared" si="872"/>
        <v>500</v>
      </c>
      <c r="F781" s="107">
        <f t="shared" si="838"/>
        <v>0</v>
      </c>
      <c r="G781" s="3">
        <v>0</v>
      </c>
      <c r="H781" s="4">
        <v>0</v>
      </c>
      <c r="I781" s="63"/>
      <c r="J781" s="15"/>
      <c r="K781" s="13"/>
      <c r="L781" s="98">
        <f t="shared" si="839"/>
        <v>0</v>
      </c>
      <c r="M781" s="99">
        <f>M5</f>
        <v>0.94499999999999995</v>
      </c>
      <c r="N781" s="100"/>
      <c r="O781" s="110"/>
      <c r="P781" s="95">
        <f t="shared" si="840"/>
        <v>0</v>
      </c>
      <c r="Q781" s="15"/>
      <c r="R781" s="24">
        <f t="shared" si="873"/>
        <v>0</v>
      </c>
      <c r="S781" s="25">
        <v>0</v>
      </c>
      <c r="T781" s="63"/>
      <c r="U781" s="15"/>
      <c r="V781" s="13"/>
      <c r="W781" s="98">
        <f t="shared" si="841"/>
        <v>0</v>
      </c>
      <c r="X781" s="99">
        <f>X5</f>
        <v>0.97</v>
      </c>
      <c r="Y781" s="100"/>
      <c r="Z781" s="110"/>
      <c r="AA781" s="95">
        <f t="shared" si="842"/>
        <v>0</v>
      </c>
      <c r="AB781" s="15"/>
      <c r="AC781" s="24">
        <f t="shared" si="874"/>
        <v>0</v>
      </c>
      <c r="AD781" s="5">
        <v>0</v>
      </c>
      <c r="AE781" s="63"/>
      <c r="AF781" s="15"/>
      <c r="AG781" s="13"/>
      <c r="AH781" s="98">
        <f t="shared" si="843"/>
        <v>0</v>
      </c>
      <c r="AI781" s="99">
        <f>AI5</f>
        <v>0.95499999999999996</v>
      </c>
      <c r="AJ781" s="100"/>
      <c r="AK781" s="110"/>
      <c r="AL781" s="95">
        <f t="shared" si="844"/>
        <v>0</v>
      </c>
      <c r="AM781" s="15"/>
      <c r="AN781" s="24">
        <f t="shared" si="875"/>
        <v>0</v>
      </c>
      <c r="AO781" s="5">
        <v>0</v>
      </c>
      <c r="AP781" s="63"/>
      <c r="AQ781" s="15"/>
      <c r="AR781" s="13"/>
      <c r="AS781" s="98">
        <f t="shared" si="845"/>
        <v>0</v>
      </c>
      <c r="AT781" s="99">
        <f>AT5</f>
        <v>0.96</v>
      </c>
      <c r="AU781" s="100"/>
      <c r="AV781" s="110"/>
      <c r="AW781" s="95">
        <f t="shared" si="846"/>
        <v>0</v>
      </c>
      <c r="AX781" s="15"/>
      <c r="AY781" s="24">
        <f t="shared" si="876"/>
        <v>0</v>
      </c>
      <c r="AZ781" s="5">
        <v>0</v>
      </c>
      <c r="BA781" s="63"/>
      <c r="BB781" s="15"/>
      <c r="BC781" s="13"/>
      <c r="BD781" s="98">
        <f t="shared" si="847"/>
        <v>0</v>
      </c>
      <c r="BE781" s="99">
        <f>BE5</f>
        <v>0.98</v>
      </c>
      <c r="BF781" s="100"/>
      <c r="BG781" s="110"/>
      <c r="BH781" s="95">
        <f t="shared" si="848"/>
        <v>0</v>
      </c>
      <c r="BI781" s="15"/>
      <c r="BJ781" s="24">
        <f t="shared" si="877"/>
        <v>0</v>
      </c>
      <c r="BK781" s="5">
        <v>0</v>
      </c>
      <c r="BL781" s="63"/>
      <c r="BM781" s="15"/>
      <c r="BN781" s="13"/>
      <c r="BO781" s="98">
        <f t="shared" si="849"/>
        <v>0</v>
      </c>
      <c r="BP781" s="99">
        <f>BP5</f>
        <v>0.94499999999999995</v>
      </c>
      <c r="BQ781" s="100"/>
      <c r="BR781" s="110"/>
      <c r="BS781" s="95">
        <f t="shared" si="850"/>
        <v>0</v>
      </c>
      <c r="BT781" s="15"/>
      <c r="BU781" s="24">
        <f t="shared" si="878"/>
        <v>0</v>
      </c>
      <c r="BV781" s="5">
        <v>0</v>
      </c>
      <c r="BW781" s="63"/>
      <c r="BX781" s="15"/>
      <c r="BY781" s="13"/>
      <c r="BZ781" s="98">
        <f t="shared" si="851"/>
        <v>0</v>
      </c>
      <c r="CA781" s="99">
        <f>CA5</f>
        <v>1</v>
      </c>
      <c r="CB781" s="100"/>
      <c r="CC781" s="110"/>
      <c r="CD781" s="95">
        <f t="shared" si="852"/>
        <v>0</v>
      </c>
      <c r="CE781" s="15"/>
      <c r="CF781" s="24">
        <f t="shared" si="879"/>
        <v>0</v>
      </c>
      <c r="CG781" s="5">
        <v>0</v>
      </c>
      <c r="CH781" s="63"/>
      <c r="CI781" s="15"/>
      <c r="CJ781" s="13"/>
      <c r="CK781" s="98">
        <f t="shared" si="853"/>
        <v>0</v>
      </c>
      <c r="CL781" s="99">
        <f>CL5</f>
        <v>1</v>
      </c>
      <c r="CM781" s="100"/>
      <c r="CN781" s="110"/>
      <c r="CO781" s="95">
        <f t="shared" si="854"/>
        <v>0</v>
      </c>
      <c r="CP781" s="15"/>
      <c r="CQ781" s="24">
        <f t="shared" si="880"/>
        <v>0</v>
      </c>
      <c r="CR781" s="5">
        <v>0</v>
      </c>
      <c r="CS781" s="63"/>
      <c r="CT781" s="15"/>
      <c r="CU781" s="13"/>
      <c r="CV781" s="98">
        <f t="shared" si="855"/>
        <v>0</v>
      </c>
      <c r="CW781" s="99">
        <f>CW5</f>
        <v>1</v>
      </c>
      <c r="CX781" s="100"/>
      <c r="CY781" s="110"/>
      <c r="CZ781" s="95">
        <f t="shared" si="856"/>
        <v>0</v>
      </c>
      <c r="DA781" s="15"/>
      <c r="DB781" s="24">
        <f t="shared" si="881"/>
        <v>0</v>
      </c>
      <c r="DC781" s="5">
        <v>0</v>
      </c>
      <c r="DD781" s="63"/>
      <c r="DE781" s="15"/>
      <c r="DF781" s="13"/>
      <c r="DG781" s="98">
        <f t="shared" si="857"/>
        <v>0</v>
      </c>
      <c r="DH781" s="99">
        <f>DH5</f>
        <v>1</v>
      </c>
      <c r="DI781" s="100"/>
      <c r="DJ781" s="110"/>
      <c r="DK781" s="95">
        <f t="shared" si="858"/>
        <v>0</v>
      </c>
      <c r="DL781" s="15"/>
      <c r="DM781" s="24">
        <f t="shared" si="882"/>
        <v>0</v>
      </c>
      <c r="DN781" s="5">
        <v>0</v>
      </c>
      <c r="DO781" s="63"/>
      <c r="DP781" s="15"/>
      <c r="DQ781" s="13"/>
      <c r="DR781" s="98">
        <f t="shared" si="859"/>
        <v>0</v>
      </c>
      <c r="DS781" s="99">
        <f>DS5</f>
        <v>1</v>
      </c>
      <c r="DT781" s="100"/>
      <c r="DU781" s="110"/>
      <c r="DV781" s="95">
        <f t="shared" si="860"/>
        <v>0</v>
      </c>
      <c r="DW781" s="15"/>
      <c r="DX781" s="24">
        <f t="shared" si="883"/>
        <v>0</v>
      </c>
      <c r="DY781" s="5">
        <v>0</v>
      </c>
      <c r="DZ781" s="63"/>
      <c r="EA781" s="15"/>
      <c r="EB781" s="13"/>
      <c r="EC781" s="98">
        <f t="shared" si="861"/>
        <v>0</v>
      </c>
      <c r="ED781" s="99">
        <f>ED5</f>
        <v>1</v>
      </c>
      <c r="EE781" s="100"/>
      <c r="EF781" s="110"/>
      <c r="EG781" s="95">
        <f t="shared" si="862"/>
        <v>0</v>
      </c>
      <c r="EH781" s="15"/>
      <c r="EI781" s="24">
        <f t="shared" si="884"/>
        <v>0</v>
      </c>
      <c r="EJ781" s="5">
        <v>0</v>
      </c>
      <c r="EK781" s="63"/>
      <c r="EL781" s="15"/>
      <c r="EM781" s="13"/>
      <c r="EN781" s="98">
        <f t="shared" si="863"/>
        <v>0</v>
      </c>
      <c r="EO781" s="99">
        <f>EO5</f>
        <v>1</v>
      </c>
      <c r="EP781" s="100"/>
      <c r="EQ781" s="110"/>
      <c r="ER781" s="95">
        <f t="shared" si="864"/>
        <v>0</v>
      </c>
      <c r="ES781" s="15"/>
      <c r="ET781" s="24">
        <f t="shared" si="885"/>
        <v>0</v>
      </c>
      <c r="EU781" s="5">
        <v>0</v>
      </c>
      <c r="EV781" s="63"/>
      <c r="EW781" s="15"/>
      <c r="EX781" s="13"/>
      <c r="EY781" s="98">
        <f t="shared" si="865"/>
        <v>0</v>
      </c>
      <c r="EZ781" s="99">
        <f>EZ5</f>
        <v>1</v>
      </c>
      <c r="FA781" s="100"/>
      <c r="FB781" s="110"/>
      <c r="FC781" s="95">
        <f t="shared" si="866"/>
        <v>0</v>
      </c>
      <c r="FD781" s="15"/>
      <c r="FE781" s="24">
        <f t="shared" si="886"/>
        <v>0</v>
      </c>
      <c r="FF781" s="5">
        <v>0</v>
      </c>
      <c r="FG781" s="63"/>
      <c r="FH781" s="15"/>
      <c r="FI781" s="13"/>
      <c r="FJ781" s="98">
        <f t="shared" si="867"/>
        <v>0</v>
      </c>
      <c r="FK781" s="99">
        <f>FK5</f>
        <v>1</v>
      </c>
      <c r="FL781" s="100"/>
      <c r="FM781" s="110"/>
      <c r="FN781" s="95">
        <f t="shared" si="868"/>
        <v>0</v>
      </c>
      <c r="FO781" s="15"/>
      <c r="FP781" s="24">
        <f t="shared" si="887"/>
        <v>0</v>
      </c>
      <c r="FQ781" s="5">
        <v>0</v>
      </c>
      <c r="FR781" s="8">
        <v>0</v>
      </c>
      <c r="FS781" s="84">
        <f t="shared" si="888"/>
        <v>500</v>
      </c>
      <c r="FT781" s="85">
        <f t="shared" si="889"/>
        <v>500</v>
      </c>
      <c r="FU781" s="85">
        <f t="shared" si="890"/>
        <v>500</v>
      </c>
      <c r="FV781" s="85">
        <f t="shared" si="891"/>
        <v>500</v>
      </c>
      <c r="FW781" s="85">
        <f t="shared" si="892"/>
        <v>500</v>
      </c>
      <c r="FX781" s="85">
        <f t="shared" si="893"/>
        <v>500</v>
      </c>
      <c r="FY781" s="85">
        <f t="shared" si="894"/>
        <v>500</v>
      </c>
      <c r="FZ781" s="85">
        <f t="shared" si="895"/>
        <v>500</v>
      </c>
      <c r="GA781" s="85">
        <f t="shared" si="896"/>
        <v>500</v>
      </c>
      <c r="GB781" s="85">
        <f t="shared" si="897"/>
        <v>500</v>
      </c>
      <c r="GC781" s="85">
        <f t="shared" si="898"/>
        <v>500</v>
      </c>
      <c r="GD781" s="85">
        <f t="shared" si="899"/>
        <v>500</v>
      </c>
      <c r="GE781" s="85">
        <f t="shared" si="900"/>
        <v>500</v>
      </c>
      <c r="GF781" s="85">
        <f t="shared" si="901"/>
        <v>500</v>
      </c>
      <c r="GG781" s="85">
        <f t="shared" si="902"/>
        <v>500</v>
      </c>
      <c r="GH781" s="101">
        <f t="shared" si="869"/>
        <v>0</v>
      </c>
      <c r="GI781" s="102">
        <f t="shared" si="870"/>
        <v>0</v>
      </c>
      <c r="GJ781" s="102">
        <f t="shared" si="871"/>
        <v>0</v>
      </c>
      <c r="GK781" s="79">
        <f>ROW()</f>
        <v>781</v>
      </c>
    </row>
    <row r="782" spans="1:193" s="12" customFormat="1" ht="50.1" customHeight="1">
      <c r="A782" s="17">
        <f>ROW()</f>
        <v>782</v>
      </c>
      <c r="B782" s="32">
        <f t="shared" si="903"/>
        <v>776</v>
      </c>
      <c r="C782" s="33">
        <f t="shared" si="904"/>
        <v>0</v>
      </c>
      <c r="D782" s="31"/>
      <c r="E782" s="390">
        <f t="shared" si="872"/>
        <v>500</v>
      </c>
      <c r="F782" s="107">
        <f t="shared" si="838"/>
        <v>0</v>
      </c>
      <c r="G782" s="3">
        <v>0</v>
      </c>
      <c r="H782" s="4">
        <v>0</v>
      </c>
      <c r="I782" s="63"/>
      <c r="J782" s="15"/>
      <c r="K782" s="13"/>
      <c r="L782" s="98">
        <f t="shared" si="839"/>
        <v>0</v>
      </c>
      <c r="M782" s="99">
        <f>M5</f>
        <v>0.94499999999999995</v>
      </c>
      <c r="N782" s="100"/>
      <c r="O782" s="110"/>
      <c r="P782" s="95">
        <f t="shared" si="840"/>
        <v>0</v>
      </c>
      <c r="Q782" s="15"/>
      <c r="R782" s="24">
        <f t="shared" si="873"/>
        <v>0</v>
      </c>
      <c r="S782" s="25">
        <v>0</v>
      </c>
      <c r="T782" s="63"/>
      <c r="U782" s="15"/>
      <c r="V782" s="13"/>
      <c r="W782" s="98">
        <f t="shared" si="841"/>
        <v>0</v>
      </c>
      <c r="X782" s="99">
        <f>X5</f>
        <v>0.97</v>
      </c>
      <c r="Y782" s="100"/>
      <c r="Z782" s="110"/>
      <c r="AA782" s="95">
        <f t="shared" si="842"/>
        <v>0</v>
      </c>
      <c r="AB782" s="15"/>
      <c r="AC782" s="24">
        <f t="shared" si="874"/>
        <v>0</v>
      </c>
      <c r="AD782" s="5">
        <v>0</v>
      </c>
      <c r="AE782" s="63"/>
      <c r="AF782" s="15"/>
      <c r="AG782" s="13"/>
      <c r="AH782" s="98">
        <f t="shared" si="843"/>
        <v>0</v>
      </c>
      <c r="AI782" s="99">
        <f>AI5</f>
        <v>0.95499999999999996</v>
      </c>
      <c r="AJ782" s="100"/>
      <c r="AK782" s="110"/>
      <c r="AL782" s="95">
        <f t="shared" si="844"/>
        <v>0</v>
      </c>
      <c r="AM782" s="15"/>
      <c r="AN782" s="24">
        <f t="shared" si="875"/>
        <v>0</v>
      </c>
      <c r="AO782" s="5">
        <v>0</v>
      </c>
      <c r="AP782" s="63"/>
      <c r="AQ782" s="15"/>
      <c r="AR782" s="13"/>
      <c r="AS782" s="98">
        <f t="shared" si="845"/>
        <v>0</v>
      </c>
      <c r="AT782" s="99">
        <f>AT5</f>
        <v>0.96</v>
      </c>
      <c r="AU782" s="100"/>
      <c r="AV782" s="110"/>
      <c r="AW782" s="95">
        <f t="shared" si="846"/>
        <v>0</v>
      </c>
      <c r="AX782" s="15"/>
      <c r="AY782" s="24">
        <f t="shared" si="876"/>
        <v>0</v>
      </c>
      <c r="AZ782" s="5">
        <v>0</v>
      </c>
      <c r="BA782" s="63"/>
      <c r="BB782" s="15"/>
      <c r="BC782" s="13"/>
      <c r="BD782" s="98">
        <f t="shared" si="847"/>
        <v>0</v>
      </c>
      <c r="BE782" s="99">
        <f>BE5</f>
        <v>0.98</v>
      </c>
      <c r="BF782" s="100"/>
      <c r="BG782" s="110"/>
      <c r="BH782" s="95">
        <f t="shared" si="848"/>
        <v>0</v>
      </c>
      <c r="BI782" s="15"/>
      <c r="BJ782" s="24">
        <f t="shared" si="877"/>
        <v>0</v>
      </c>
      <c r="BK782" s="5">
        <v>0</v>
      </c>
      <c r="BL782" s="63"/>
      <c r="BM782" s="15"/>
      <c r="BN782" s="13"/>
      <c r="BO782" s="98">
        <f t="shared" si="849"/>
        <v>0</v>
      </c>
      <c r="BP782" s="99">
        <f>BP5</f>
        <v>0.94499999999999995</v>
      </c>
      <c r="BQ782" s="100"/>
      <c r="BR782" s="110"/>
      <c r="BS782" s="95">
        <f t="shared" si="850"/>
        <v>0</v>
      </c>
      <c r="BT782" s="15"/>
      <c r="BU782" s="24">
        <f t="shared" si="878"/>
        <v>0</v>
      </c>
      <c r="BV782" s="5">
        <v>0</v>
      </c>
      <c r="BW782" s="63"/>
      <c r="BX782" s="15"/>
      <c r="BY782" s="13"/>
      <c r="BZ782" s="98">
        <f t="shared" si="851"/>
        <v>0</v>
      </c>
      <c r="CA782" s="99">
        <f>CA5</f>
        <v>1</v>
      </c>
      <c r="CB782" s="100"/>
      <c r="CC782" s="110"/>
      <c r="CD782" s="95">
        <f t="shared" si="852"/>
        <v>0</v>
      </c>
      <c r="CE782" s="15"/>
      <c r="CF782" s="24">
        <f t="shared" si="879"/>
        <v>0</v>
      </c>
      <c r="CG782" s="5">
        <v>0</v>
      </c>
      <c r="CH782" s="63"/>
      <c r="CI782" s="15"/>
      <c r="CJ782" s="13"/>
      <c r="CK782" s="98">
        <f t="shared" si="853"/>
        <v>0</v>
      </c>
      <c r="CL782" s="99">
        <f>CL5</f>
        <v>1</v>
      </c>
      <c r="CM782" s="100"/>
      <c r="CN782" s="110"/>
      <c r="CO782" s="95">
        <f t="shared" si="854"/>
        <v>0</v>
      </c>
      <c r="CP782" s="15"/>
      <c r="CQ782" s="24">
        <f t="shared" si="880"/>
        <v>0</v>
      </c>
      <c r="CR782" s="5">
        <v>0</v>
      </c>
      <c r="CS782" s="63"/>
      <c r="CT782" s="15"/>
      <c r="CU782" s="13"/>
      <c r="CV782" s="98">
        <f t="shared" si="855"/>
        <v>0</v>
      </c>
      <c r="CW782" s="99">
        <f>CW5</f>
        <v>1</v>
      </c>
      <c r="CX782" s="100"/>
      <c r="CY782" s="110"/>
      <c r="CZ782" s="95">
        <f t="shared" si="856"/>
        <v>0</v>
      </c>
      <c r="DA782" s="15"/>
      <c r="DB782" s="24">
        <f t="shared" si="881"/>
        <v>0</v>
      </c>
      <c r="DC782" s="5">
        <v>0</v>
      </c>
      <c r="DD782" s="63"/>
      <c r="DE782" s="15"/>
      <c r="DF782" s="13"/>
      <c r="DG782" s="98">
        <f t="shared" si="857"/>
        <v>0</v>
      </c>
      <c r="DH782" s="99">
        <f>DH5</f>
        <v>1</v>
      </c>
      <c r="DI782" s="100"/>
      <c r="DJ782" s="110"/>
      <c r="DK782" s="95">
        <f t="shared" si="858"/>
        <v>0</v>
      </c>
      <c r="DL782" s="15"/>
      <c r="DM782" s="24">
        <f t="shared" si="882"/>
        <v>0</v>
      </c>
      <c r="DN782" s="5">
        <v>0</v>
      </c>
      <c r="DO782" s="63"/>
      <c r="DP782" s="15"/>
      <c r="DQ782" s="13"/>
      <c r="DR782" s="98">
        <f t="shared" si="859"/>
        <v>0</v>
      </c>
      <c r="DS782" s="99">
        <f>DS5</f>
        <v>1</v>
      </c>
      <c r="DT782" s="100"/>
      <c r="DU782" s="110"/>
      <c r="DV782" s="95">
        <f t="shared" si="860"/>
        <v>0</v>
      </c>
      <c r="DW782" s="15"/>
      <c r="DX782" s="24">
        <f t="shared" si="883"/>
        <v>0</v>
      </c>
      <c r="DY782" s="5">
        <v>0</v>
      </c>
      <c r="DZ782" s="63"/>
      <c r="EA782" s="15"/>
      <c r="EB782" s="13"/>
      <c r="EC782" s="98">
        <f t="shared" si="861"/>
        <v>0</v>
      </c>
      <c r="ED782" s="99">
        <f>ED5</f>
        <v>1</v>
      </c>
      <c r="EE782" s="100"/>
      <c r="EF782" s="110"/>
      <c r="EG782" s="95">
        <f t="shared" si="862"/>
        <v>0</v>
      </c>
      <c r="EH782" s="15"/>
      <c r="EI782" s="24">
        <f t="shared" si="884"/>
        <v>0</v>
      </c>
      <c r="EJ782" s="5">
        <v>0</v>
      </c>
      <c r="EK782" s="63"/>
      <c r="EL782" s="15"/>
      <c r="EM782" s="13"/>
      <c r="EN782" s="98">
        <f t="shared" si="863"/>
        <v>0</v>
      </c>
      <c r="EO782" s="99">
        <f>EO5</f>
        <v>1</v>
      </c>
      <c r="EP782" s="100"/>
      <c r="EQ782" s="110"/>
      <c r="ER782" s="95">
        <f t="shared" si="864"/>
        <v>0</v>
      </c>
      <c r="ES782" s="15"/>
      <c r="ET782" s="24">
        <f t="shared" si="885"/>
        <v>0</v>
      </c>
      <c r="EU782" s="5">
        <v>0</v>
      </c>
      <c r="EV782" s="63"/>
      <c r="EW782" s="15"/>
      <c r="EX782" s="13"/>
      <c r="EY782" s="98">
        <f t="shared" si="865"/>
        <v>0</v>
      </c>
      <c r="EZ782" s="99">
        <f>EZ5</f>
        <v>1</v>
      </c>
      <c r="FA782" s="100"/>
      <c r="FB782" s="110"/>
      <c r="FC782" s="95">
        <f t="shared" si="866"/>
        <v>0</v>
      </c>
      <c r="FD782" s="15"/>
      <c r="FE782" s="24">
        <f t="shared" si="886"/>
        <v>0</v>
      </c>
      <c r="FF782" s="5">
        <v>0</v>
      </c>
      <c r="FG782" s="63"/>
      <c r="FH782" s="15"/>
      <c r="FI782" s="13"/>
      <c r="FJ782" s="98">
        <f t="shared" si="867"/>
        <v>0</v>
      </c>
      <c r="FK782" s="99">
        <f>FK5</f>
        <v>1</v>
      </c>
      <c r="FL782" s="100"/>
      <c r="FM782" s="110"/>
      <c r="FN782" s="95">
        <f t="shared" si="868"/>
        <v>0</v>
      </c>
      <c r="FO782" s="15"/>
      <c r="FP782" s="24">
        <f t="shared" si="887"/>
        <v>0</v>
      </c>
      <c r="FQ782" s="5">
        <v>0</v>
      </c>
      <c r="FR782" s="8">
        <v>0</v>
      </c>
      <c r="FS782" s="84">
        <f t="shared" si="888"/>
        <v>500</v>
      </c>
      <c r="FT782" s="85">
        <f t="shared" si="889"/>
        <v>500</v>
      </c>
      <c r="FU782" s="85">
        <f t="shared" si="890"/>
        <v>500</v>
      </c>
      <c r="FV782" s="85">
        <f t="shared" si="891"/>
        <v>500</v>
      </c>
      <c r="FW782" s="85">
        <f t="shared" si="892"/>
        <v>500</v>
      </c>
      <c r="FX782" s="85">
        <f t="shared" si="893"/>
        <v>500</v>
      </c>
      <c r="FY782" s="85">
        <f t="shared" si="894"/>
        <v>500</v>
      </c>
      <c r="FZ782" s="85">
        <f t="shared" si="895"/>
        <v>500</v>
      </c>
      <c r="GA782" s="85">
        <f t="shared" si="896"/>
        <v>500</v>
      </c>
      <c r="GB782" s="85">
        <f t="shared" si="897"/>
        <v>500</v>
      </c>
      <c r="GC782" s="85">
        <f t="shared" si="898"/>
        <v>500</v>
      </c>
      <c r="GD782" s="85">
        <f t="shared" si="899"/>
        <v>500</v>
      </c>
      <c r="GE782" s="85">
        <f t="shared" si="900"/>
        <v>500</v>
      </c>
      <c r="GF782" s="85">
        <f t="shared" si="901"/>
        <v>500</v>
      </c>
      <c r="GG782" s="85">
        <f t="shared" si="902"/>
        <v>500</v>
      </c>
      <c r="GH782" s="101">
        <f t="shared" si="869"/>
        <v>0</v>
      </c>
      <c r="GI782" s="102">
        <f t="shared" si="870"/>
        <v>0</v>
      </c>
      <c r="GJ782" s="102">
        <f t="shared" si="871"/>
        <v>0</v>
      </c>
      <c r="GK782" s="79">
        <f>ROW()</f>
        <v>782</v>
      </c>
    </row>
    <row r="783" spans="1:193" s="12" customFormat="1" ht="50.1" customHeight="1">
      <c r="A783" s="17">
        <f>ROW()</f>
        <v>783</v>
      </c>
      <c r="B783" s="32">
        <f t="shared" si="903"/>
        <v>777</v>
      </c>
      <c r="C783" s="33">
        <f t="shared" si="904"/>
        <v>0</v>
      </c>
      <c r="D783" s="31"/>
      <c r="E783" s="390">
        <f t="shared" si="872"/>
        <v>500</v>
      </c>
      <c r="F783" s="107">
        <f t="shared" si="838"/>
        <v>0</v>
      </c>
      <c r="G783" s="3">
        <v>0</v>
      </c>
      <c r="H783" s="4">
        <v>0</v>
      </c>
      <c r="I783" s="63"/>
      <c r="J783" s="15"/>
      <c r="K783" s="13"/>
      <c r="L783" s="98">
        <f t="shared" si="839"/>
        <v>0</v>
      </c>
      <c r="M783" s="99">
        <f>M5</f>
        <v>0.94499999999999995</v>
      </c>
      <c r="N783" s="100"/>
      <c r="O783" s="110"/>
      <c r="P783" s="95">
        <f t="shared" si="840"/>
        <v>0</v>
      </c>
      <c r="Q783" s="15"/>
      <c r="R783" s="24">
        <f t="shared" si="873"/>
        <v>0</v>
      </c>
      <c r="S783" s="25">
        <v>0</v>
      </c>
      <c r="T783" s="63"/>
      <c r="U783" s="15"/>
      <c r="V783" s="13"/>
      <c r="W783" s="98">
        <f t="shared" si="841"/>
        <v>0</v>
      </c>
      <c r="X783" s="99">
        <f>X5</f>
        <v>0.97</v>
      </c>
      <c r="Y783" s="100"/>
      <c r="Z783" s="110"/>
      <c r="AA783" s="95">
        <f t="shared" si="842"/>
        <v>0</v>
      </c>
      <c r="AB783" s="15"/>
      <c r="AC783" s="24">
        <f t="shared" si="874"/>
        <v>0</v>
      </c>
      <c r="AD783" s="5">
        <v>0</v>
      </c>
      <c r="AE783" s="63"/>
      <c r="AF783" s="15"/>
      <c r="AG783" s="13"/>
      <c r="AH783" s="98">
        <f t="shared" si="843"/>
        <v>0</v>
      </c>
      <c r="AI783" s="99">
        <f>AI5</f>
        <v>0.95499999999999996</v>
      </c>
      <c r="AJ783" s="100"/>
      <c r="AK783" s="110"/>
      <c r="AL783" s="95">
        <f t="shared" si="844"/>
        <v>0</v>
      </c>
      <c r="AM783" s="15"/>
      <c r="AN783" s="24">
        <f t="shared" si="875"/>
        <v>0</v>
      </c>
      <c r="AO783" s="5">
        <v>0</v>
      </c>
      <c r="AP783" s="63"/>
      <c r="AQ783" s="15"/>
      <c r="AR783" s="13"/>
      <c r="AS783" s="98">
        <f t="shared" si="845"/>
        <v>0</v>
      </c>
      <c r="AT783" s="99">
        <f>AT5</f>
        <v>0.96</v>
      </c>
      <c r="AU783" s="100"/>
      <c r="AV783" s="110"/>
      <c r="AW783" s="95">
        <f t="shared" si="846"/>
        <v>0</v>
      </c>
      <c r="AX783" s="15"/>
      <c r="AY783" s="24">
        <f t="shared" si="876"/>
        <v>0</v>
      </c>
      <c r="AZ783" s="5">
        <v>0</v>
      </c>
      <c r="BA783" s="63"/>
      <c r="BB783" s="15"/>
      <c r="BC783" s="13"/>
      <c r="BD783" s="98">
        <f t="shared" si="847"/>
        <v>0</v>
      </c>
      <c r="BE783" s="99">
        <f>BE5</f>
        <v>0.98</v>
      </c>
      <c r="BF783" s="100"/>
      <c r="BG783" s="110"/>
      <c r="BH783" s="95">
        <f t="shared" si="848"/>
        <v>0</v>
      </c>
      <c r="BI783" s="15"/>
      <c r="BJ783" s="24">
        <f t="shared" si="877"/>
        <v>0</v>
      </c>
      <c r="BK783" s="5">
        <v>0</v>
      </c>
      <c r="BL783" s="63"/>
      <c r="BM783" s="15"/>
      <c r="BN783" s="13"/>
      <c r="BO783" s="98">
        <f t="shared" si="849"/>
        <v>0</v>
      </c>
      <c r="BP783" s="99">
        <f>BP5</f>
        <v>0.94499999999999995</v>
      </c>
      <c r="BQ783" s="100"/>
      <c r="BR783" s="110"/>
      <c r="BS783" s="95">
        <f t="shared" si="850"/>
        <v>0</v>
      </c>
      <c r="BT783" s="15"/>
      <c r="BU783" s="24">
        <f t="shared" si="878"/>
        <v>0</v>
      </c>
      <c r="BV783" s="5">
        <v>0</v>
      </c>
      <c r="BW783" s="63"/>
      <c r="BX783" s="15"/>
      <c r="BY783" s="13"/>
      <c r="BZ783" s="98">
        <f t="shared" si="851"/>
        <v>0</v>
      </c>
      <c r="CA783" s="99">
        <f>CA5</f>
        <v>1</v>
      </c>
      <c r="CB783" s="100"/>
      <c r="CC783" s="110"/>
      <c r="CD783" s="95">
        <f t="shared" si="852"/>
        <v>0</v>
      </c>
      <c r="CE783" s="15"/>
      <c r="CF783" s="24">
        <f t="shared" si="879"/>
        <v>0</v>
      </c>
      <c r="CG783" s="5">
        <v>0</v>
      </c>
      <c r="CH783" s="63"/>
      <c r="CI783" s="15"/>
      <c r="CJ783" s="13"/>
      <c r="CK783" s="98">
        <f t="shared" si="853"/>
        <v>0</v>
      </c>
      <c r="CL783" s="99">
        <f>CL5</f>
        <v>1</v>
      </c>
      <c r="CM783" s="100"/>
      <c r="CN783" s="110"/>
      <c r="CO783" s="95">
        <f t="shared" si="854"/>
        <v>0</v>
      </c>
      <c r="CP783" s="15"/>
      <c r="CQ783" s="24">
        <f t="shared" si="880"/>
        <v>0</v>
      </c>
      <c r="CR783" s="5">
        <v>0</v>
      </c>
      <c r="CS783" s="63"/>
      <c r="CT783" s="15"/>
      <c r="CU783" s="13"/>
      <c r="CV783" s="98">
        <f t="shared" si="855"/>
        <v>0</v>
      </c>
      <c r="CW783" s="99">
        <f>CW5</f>
        <v>1</v>
      </c>
      <c r="CX783" s="100"/>
      <c r="CY783" s="110"/>
      <c r="CZ783" s="95">
        <f t="shared" si="856"/>
        <v>0</v>
      </c>
      <c r="DA783" s="15"/>
      <c r="DB783" s="24">
        <f t="shared" si="881"/>
        <v>0</v>
      </c>
      <c r="DC783" s="5">
        <v>0</v>
      </c>
      <c r="DD783" s="63"/>
      <c r="DE783" s="15"/>
      <c r="DF783" s="13"/>
      <c r="DG783" s="98">
        <f t="shared" si="857"/>
        <v>0</v>
      </c>
      <c r="DH783" s="99">
        <f>DH5</f>
        <v>1</v>
      </c>
      <c r="DI783" s="100"/>
      <c r="DJ783" s="110"/>
      <c r="DK783" s="95">
        <f t="shared" si="858"/>
        <v>0</v>
      </c>
      <c r="DL783" s="15"/>
      <c r="DM783" s="24">
        <f t="shared" si="882"/>
        <v>0</v>
      </c>
      <c r="DN783" s="5">
        <v>0</v>
      </c>
      <c r="DO783" s="63"/>
      <c r="DP783" s="15"/>
      <c r="DQ783" s="13"/>
      <c r="DR783" s="98">
        <f t="shared" si="859"/>
        <v>0</v>
      </c>
      <c r="DS783" s="99">
        <f>DS5</f>
        <v>1</v>
      </c>
      <c r="DT783" s="100"/>
      <c r="DU783" s="110"/>
      <c r="DV783" s="95">
        <f t="shared" si="860"/>
        <v>0</v>
      </c>
      <c r="DW783" s="15"/>
      <c r="DX783" s="24">
        <f t="shared" si="883"/>
        <v>0</v>
      </c>
      <c r="DY783" s="5">
        <v>0</v>
      </c>
      <c r="DZ783" s="63"/>
      <c r="EA783" s="15"/>
      <c r="EB783" s="13"/>
      <c r="EC783" s="98">
        <f t="shared" si="861"/>
        <v>0</v>
      </c>
      <c r="ED783" s="99">
        <f>ED5</f>
        <v>1</v>
      </c>
      <c r="EE783" s="100"/>
      <c r="EF783" s="110"/>
      <c r="EG783" s="95">
        <f t="shared" si="862"/>
        <v>0</v>
      </c>
      <c r="EH783" s="15"/>
      <c r="EI783" s="24">
        <f t="shared" si="884"/>
        <v>0</v>
      </c>
      <c r="EJ783" s="5">
        <v>0</v>
      </c>
      <c r="EK783" s="63"/>
      <c r="EL783" s="15"/>
      <c r="EM783" s="13"/>
      <c r="EN783" s="98">
        <f t="shared" si="863"/>
        <v>0</v>
      </c>
      <c r="EO783" s="99">
        <f>EO5</f>
        <v>1</v>
      </c>
      <c r="EP783" s="100"/>
      <c r="EQ783" s="110"/>
      <c r="ER783" s="95">
        <f t="shared" si="864"/>
        <v>0</v>
      </c>
      <c r="ES783" s="15"/>
      <c r="ET783" s="24">
        <f t="shared" si="885"/>
        <v>0</v>
      </c>
      <c r="EU783" s="5">
        <v>0</v>
      </c>
      <c r="EV783" s="63"/>
      <c r="EW783" s="15"/>
      <c r="EX783" s="13"/>
      <c r="EY783" s="98">
        <f t="shared" si="865"/>
        <v>0</v>
      </c>
      <c r="EZ783" s="99">
        <f>EZ5</f>
        <v>1</v>
      </c>
      <c r="FA783" s="100"/>
      <c r="FB783" s="110"/>
      <c r="FC783" s="95">
        <f t="shared" si="866"/>
        <v>0</v>
      </c>
      <c r="FD783" s="15"/>
      <c r="FE783" s="24">
        <f t="shared" si="886"/>
        <v>0</v>
      </c>
      <c r="FF783" s="5">
        <v>0</v>
      </c>
      <c r="FG783" s="63"/>
      <c r="FH783" s="15"/>
      <c r="FI783" s="13"/>
      <c r="FJ783" s="98">
        <f t="shared" si="867"/>
        <v>0</v>
      </c>
      <c r="FK783" s="99">
        <f>FK5</f>
        <v>1</v>
      </c>
      <c r="FL783" s="100"/>
      <c r="FM783" s="110"/>
      <c r="FN783" s="95">
        <f t="shared" si="868"/>
        <v>0</v>
      </c>
      <c r="FO783" s="15"/>
      <c r="FP783" s="24">
        <f t="shared" si="887"/>
        <v>0</v>
      </c>
      <c r="FQ783" s="5">
        <v>0</v>
      </c>
      <c r="FR783" s="8">
        <v>0</v>
      </c>
      <c r="FS783" s="84">
        <f t="shared" si="888"/>
        <v>500</v>
      </c>
      <c r="FT783" s="85">
        <f t="shared" si="889"/>
        <v>500</v>
      </c>
      <c r="FU783" s="85">
        <f t="shared" si="890"/>
        <v>500</v>
      </c>
      <c r="FV783" s="85">
        <f t="shared" si="891"/>
        <v>500</v>
      </c>
      <c r="FW783" s="85">
        <f t="shared" si="892"/>
        <v>500</v>
      </c>
      <c r="FX783" s="85">
        <f t="shared" si="893"/>
        <v>500</v>
      </c>
      <c r="FY783" s="85">
        <f t="shared" si="894"/>
        <v>500</v>
      </c>
      <c r="FZ783" s="85">
        <f t="shared" si="895"/>
        <v>500</v>
      </c>
      <c r="GA783" s="85">
        <f t="shared" si="896"/>
        <v>500</v>
      </c>
      <c r="GB783" s="85">
        <f t="shared" si="897"/>
        <v>500</v>
      </c>
      <c r="GC783" s="85">
        <f t="shared" si="898"/>
        <v>500</v>
      </c>
      <c r="GD783" s="85">
        <f t="shared" si="899"/>
        <v>500</v>
      </c>
      <c r="GE783" s="85">
        <f t="shared" si="900"/>
        <v>500</v>
      </c>
      <c r="GF783" s="85">
        <f t="shared" si="901"/>
        <v>500</v>
      </c>
      <c r="GG783" s="85">
        <f t="shared" si="902"/>
        <v>500</v>
      </c>
      <c r="GH783" s="101">
        <f t="shared" si="869"/>
        <v>0</v>
      </c>
      <c r="GI783" s="102">
        <f t="shared" si="870"/>
        <v>0</v>
      </c>
      <c r="GJ783" s="102">
        <f t="shared" si="871"/>
        <v>0</v>
      </c>
      <c r="GK783" s="79">
        <f>ROW()</f>
        <v>783</v>
      </c>
    </row>
    <row r="784" spans="1:193" s="12" customFormat="1" ht="50.1" customHeight="1">
      <c r="A784" s="17">
        <f>ROW()</f>
        <v>784</v>
      </c>
      <c r="B784" s="32">
        <f t="shared" si="903"/>
        <v>778</v>
      </c>
      <c r="C784" s="33">
        <f t="shared" si="904"/>
        <v>0</v>
      </c>
      <c r="D784" s="31"/>
      <c r="E784" s="390">
        <f t="shared" si="872"/>
        <v>500</v>
      </c>
      <c r="F784" s="107">
        <f t="shared" si="838"/>
        <v>0</v>
      </c>
      <c r="G784" s="3">
        <v>0</v>
      </c>
      <c r="H784" s="4">
        <v>0</v>
      </c>
      <c r="I784" s="63"/>
      <c r="J784" s="15"/>
      <c r="K784" s="13"/>
      <c r="L784" s="98">
        <f t="shared" si="839"/>
        <v>0</v>
      </c>
      <c r="M784" s="99">
        <f>M5</f>
        <v>0.94499999999999995</v>
      </c>
      <c r="N784" s="100"/>
      <c r="O784" s="110"/>
      <c r="P784" s="95">
        <f t="shared" si="840"/>
        <v>0</v>
      </c>
      <c r="Q784" s="15"/>
      <c r="R784" s="24">
        <f t="shared" si="873"/>
        <v>0</v>
      </c>
      <c r="S784" s="25">
        <v>0</v>
      </c>
      <c r="T784" s="63"/>
      <c r="U784" s="15"/>
      <c r="V784" s="13"/>
      <c r="W784" s="98">
        <f t="shared" si="841"/>
        <v>0</v>
      </c>
      <c r="X784" s="99">
        <f>X5</f>
        <v>0.97</v>
      </c>
      <c r="Y784" s="100"/>
      <c r="Z784" s="110"/>
      <c r="AA784" s="95">
        <f t="shared" si="842"/>
        <v>0</v>
      </c>
      <c r="AB784" s="15"/>
      <c r="AC784" s="24">
        <f t="shared" si="874"/>
        <v>0</v>
      </c>
      <c r="AD784" s="5">
        <v>0</v>
      </c>
      <c r="AE784" s="63"/>
      <c r="AF784" s="15"/>
      <c r="AG784" s="13"/>
      <c r="AH784" s="98">
        <f t="shared" si="843"/>
        <v>0</v>
      </c>
      <c r="AI784" s="99">
        <f>AI5</f>
        <v>0.95499999999999996</v>
      </c>
      <c r="AJ784" s="100"/>
      <c r="AK784" s="110"/>
      <c r="AL784" s="95">
        <f t="shared" si="844"/>
        <v>0</v>
      </c>
      <c r="AM784" s="15"/>
      <c r="AN784" s="24">
        <f t="shared" si="875"/>
        <v>0</v>
      </c>
      <c r="AO784" s="5">
        <v>0</v>
      </c>
      <c r="AP784" s="63"/>
      <c r="AQ784" s="15"/>
      <c r="AR784" s="13"/>
      <c r="AS784" s="98">
        <f t="shared" si="845"/>
        <v>0</v>
      </c>
      <c r="AT784" s="99">
        <f>AT5</f>
        <v>0.96</v>
      </c>
      <c r="AU784" s="100"/>
      <c r="AV784" s="110"/>
      <c r="AW784" s="95">
        <f t="shared" si="846"/>
        <v>0</v>
      </c>
      <c r="AX784" s="15"/>
      <c r="AY784" s="24">
        <f t="shared" si="876"/>
        <v>0</v>
      </c>
      <c r="AZ784" s="5">
        <v>0</v>
      </c>
      <c r="BA784" s="63"/>
      <c r="BB784" s="15"/>
      <c r="BC784" s="13"/>
      <c r="BD784" s="98">
        <f t="shared" si="847"/>
        <v>0</v>
      </c>
      <c r="BE784" s="99">
        <f>BE5</f>
        <v>0.98</v>
      </c>
      <c r="BF784" s="100"/>
      <c r="BG784" s="110"/>
      <c r="BH784" s="95">
        <f t="shared" si="848"/>
        <v>0</v>
      </c>
      <c r="BI784" s="15"/>
      <c r="BJ784" s="24">
        <f t="shared" si="877"/>
        <v>0</v>
      </c>
      <c r="BK784" s="5">
        <v>0</v>
      </c>
      <c r="BL784" s="63"/>
      <c r="BM784" s="15"/>
      <c r="BN784" s="13"/>
      <c r="BO784" s="98">
        <f t="shared" si="849"/>
        <v>0</v>
      </c>
      <c r="BP784" s="99">
        <f>BP5</f>
        <v>0.94499999999999995</v>
      </c>
      <c r="BQ784" s="100"/>
      <c r="BR784" s="110"/>
      <c r="BS784" s="95">
        <f t="shared" si="850"/>
        <v>0</v>
      </c>
      <c r="BT784" s="15"/>
      <c r="BU784" s="24">
        <f t="shared" si="878"/>
        <v>0</v>
      </c>
      <c r="BV784" s="5">
        <v>0</v>
      </c>
      <c r="BW784" s="63"/>
      <c r="BX784" s="15"/>
      <c r="BY784" s="13"/>
      <c r="BZ784" s="98">
        <f t="shared" si="851"/>
        <v>0</v>
      </c>
      <c r="CA784" s="99">
        <f>CA5</f>
        <v>1</v>
      </c>
      <c r="CB784" s="100"/>
      <c r="CC784" s="110"/>
      <c r="CD784" s="95">
        <f t="shared" si="852"/>
        <v>0</v>
      </c>
      <c r="CE784" s="15"/>
      <c r="CF784" s="24">
        <f t="shared" si="879"/>
        <v>0</v>
      </c>
      <c r="CG784" s="5">
        <v>0</v>
      </c>
      <c r="CH784" s="63"/>
      <c r="CI784" s="15"/>
      <c r="CJ784" s="13"/>
      <c r="CK784" s="98">
        <f t="shared" si="853"/>
        <v>0</v>
      </c>
      <c r="CL784" s="99">
        <f>CL5</f>
        <v>1</v>
      </c>
      <c r="CM784" s="100"/>
      <c r="CN784" s="110"/>
      <c r="CO784" s="95">
        <f t="shared" si="854"/>
        <v>0</v>
      </c>
      <c r="CP784" s="15"/>
      <c r="CQ784" s="24">
        <f t="shared" si="880"/>
        <v>0</v>
      </c>
      <c r="CR784" s="5">
        <v>0</v>
      </c>
      <c r="CS784" s="63"/>
      <c r="CT784" s="15"/>
      <c r="CU784" s="13"/>
      <c r="CV784" s="98">
        <f t="shared" si="855"/>
        <v>0</v>
      </c>
      <c r="CW784" s="99">
        <f>CW5</f>
        <v>1</v>
      </c>
      <c r="CX784" s="100"/>
      <c r="CY784" s="110"/>
      <c r="CZ784" s="95">
        <f t="shared" si="856"/>
        <v>0</v>
      </c>
      <c r="DA784" s="15"/>
      <c r="DB784" s="24">
        <f t="shared" si="881"/>
        <v>0</v>
      </c>
      <c r="DC784" s="5">
        <v>0</v>
      </c>
      <c r="DD784" s="63"/>
      <c r="DE784" s="15"/>
      <c r="DF784" s="13"/>
      <c r="DG784" s="98">
        <f t="shared" si="857"/>
        <v>0</v>
      </c>
      <c r="DH784" s="99">
        <f>DH5</f>
        <v>1</v>
      </c>
      <c r="DI784" s="100"/>
      <c r="DJ784" s="110"/>
      <c r="DK784" s="95">
        <f t="shared" si="858"/>
        <v>0</v>
      </c>
      <c r="DL784" s="15"/>
      <c r="DM784" s="24">
        <f t="shared" si="882"/>
        <v>0</v>
      </c>
      <c r="DN784" s="5">
        <v>0</v>
      </c>
      <c r="DO784" s="63"/>
      <c r="DP784" s="15"/>
      <c r="DQ784" s="13"/>
      <c r="DR784" s="98">
        <f t="shared" si="859"/>
        <v>0</v>
      </c>
      <c r="DS784" s="99">
        <f>DS5</f>
        <v>1</v>
      </c>
      <c r="DT784" s="100"/>
      <c r="DU784" s="110"/>
      <c r="DV784" s="95">
        <f t="shared" si="860"/>
        <v>0</v>
      </c>
      <c r="DW784" s="15"/>
      <c r="DX784" s="24">
        <f t="shared" si="883"/>
        <v>0</v>
      </c>
      <c r="DY784" s="5">
        <v>0</v>
      </c>
      <c r="DZ784" s="63"/>
      <c r="EA784" s="15"/>
      <c r="EB784" s="13"/>
      <c r="EC784" s="98">
        <f t="shared" si="861"/>
        <v>0</v>
      </c>
      <c r="ED784" s="99">
        <f>ED5</f>
        <v>1</v>
      </c>
      <c r="EE784" s="100"/>
      <c r="EF784" s="110"/>
      <c r="EG784" s="95">
        <f t="shared" si="862"/>
        <v>0</v>
      </c>
      <c r="EH784" s="15"/>
      <c r="EI784" s="24">
        <f t="shared" si="884"/>
        <v>0</v>
      </c>
      <c r="EJ784" s="5">
        <v>0</v>
      </c>
      <c r="EK784" s="63"/>
      <c r="EL784" s="15"/>
      <c r="EM784" s="13"/>
      <c r="EN784" s="98">
        <f t="shared" si="863"/>
        <v>0</v>
      </c>
      <c r="EO784" s="99">
        <f>EO5</f>
        <v>1</v>
      </c>
      <c r="EP784" s="100"/>
      <c r="EQ784" s="110"/>
      <c r="ER784" s="95">
        <f t="shared" si="864"/>
        <v>0</v>
      </c>
      <c r="ES784" s="15"/>
      <c r="ET784" s="24">
        <f t="shared" si="885"/>
        <v>0</v>
      </c>
      <c r="EU784" s="5">
        <v>0</v>
      </c>
      <c r="EV784" s="63"/>
      <c r="EW784" s="15"/>
      <c r="EX784" s="13"/>
      <c r="EY784" s="98">
        <f t="shared" si="865"/>
        <v>0</v>
      </c>
      <c r="EZ784" s="99">
        <f>EZ5</f>
        <v>1</v>
      </c>
      <c r="FA784" s="100"/>
      <c r="FB784" s="110"/>
      <c r="FC784" s="95">
        <f t="shared" si="866"/>
        <v>0</v>
      </c>
      <c r="FD784" s="15"/>
      <c r="FE784" s="24">
        <f t="shared" si="886"/>
        <v>0</v>
      </c>
      <c r="FF784" s="5">
        <v>0</v>
      </c>
      <c r="FG784" s="63"/>
      <c r="FH784" s="15"/>
      <c r="FI784" s="13"/>
      <c r="FJ784" s="98">
        <f t="shared" si="867"/>
        <v>0</v>
      </c>
      <c r="FK784" s="99">
        <f>FK5</f>
        <v>1</v>
      </c>
      <c r="FL784" s="100"/>
      <c r="FM784" s="110"/>
      <c r="FN784" s="95">
        <f t="shared" si="868"/>
        <v>0</v>
      </c>
      <c r="FO784" s="15"/>
      <c r="FP784" s="24">
        <f t="shared" si="887"/>
        <v>0</v>
      </c>
      <c r="FQ784" s="5">
        <v>0</v>
      </c>
      <c r="FR784" s="8">
        <v>0</v>
      </c>
      <c r="FS784" s="84">
        <f t="shared" si="888"/>
        <v>500</v>
      </c>
      <c r="FT784" s="85">
        <f t="shared" si="889"/>
        <v>500</v>
      </c>
      <c r="FU784" s="85">
        <f t="shared" si="890"/>
        <v>500</v>
      </c>
      <c r="FV784" s="85">
        <f t="shared" si="891"/>
        <v>500</v>
      </c>
      <c r="FW784" s="85">
        <f t="shared" si="892"/>
        <v>500</v>
      </c>
      <c r="FX784" s="85">
        <f t="shared" si="893"/>
        <v>500</v>
      </c>
      <c r="FY784" s="85">
        <f t="shared" si="894"/>
        <v>500</v>
      </c>
      <c r="FZ784" s="85">
        <f t="shared" si="895"/>
        <v>500</v>
      </c>
      <c r="GA784" s="85">
        <f t="shared" si="896"/>
        <v>500</v>
      </c>
      <c r="GB784" s="85">
        <f t="shared" si="897"/>
        <v>500</v>
      </c>
      <c r="GC784" s="85">
        <f t="shared" si="898"/>
        <v>500</v>
      </c>
      <c r="GD784" s="85">
        <f t="shared" si="899"/>
        <v>500</v>
      </c>
      <c r="GE784" s="85">
        <f t="shared" si="900"/>
        <v>500</v>
      </c>
      <c r="GF784" s="85">
        <f t="shared" si="901"/>
        <v>500</v>
      </c>
      <c r="GG784" s="85">
        <f t="shared" si="902"/>
        <v>500</v>
      </c>
      <c r="GH784" s="101">
        <f t="shared" si="869"/>
        <v>0</v>
      </c>
      <c r="GI784" s="102">
        <f t="shared" si="870"/>
        <v>0</v>
      </c>
      <c r="GJ784" s="102">
        <f t="shared" si="871"/>
        <v>0</v>
      </c>
      <c r="GK784" s="79">
        <f>ROW()</f>
        <v>784</v>
      </c>
    </row>
    <row r="785" spans="1:193" s="12" customFormat="1" ht="50.1" customHeight="1">
      <c r="A785" s="17">
        <f>ROW()</f>
        <v>785</v>
      </c>
      <c r="B785" s="32">
        <f t="shared" si="903"/>
        <v>779</v>
      </c>
      <c r="C785" s="33">
        <f t="shared" si="904"/>
        <v>0</v>
      </c>
      <c r="D785" s="31"/>
      <c r="E785" s="390">
        <f t="shared" si="872"/>
        <v>500</v>
      </c>
      <c r="F785" s="107">
        <f t="shared" si="838"/>
        <v>0</v>
      </c>
      <c r="G785" s="3">
        <v>0</v>
      </c>
      <c r="H785" s="4">
        <v>0</v>
      </c>
      <c r="I785" s="63"/>
      <c r="J785" s="15"/>
      <c r="K785" s="13"/>
      <c r="L785" s="98">
        <f t="shared" si="839"/>
        <v>0</v>
      </c>
      <c r="M785" s="99">
        <f>M5</f>
        <v>0.94499999999999995</v>
      </c>
      <c r="N785" s="100"/>
      <c r="O785" s="110"/>
      <c r="P785" s="95">
        <f t="shared" si="840"/>
        <v>0</v>
      </c>
      <c r="Q785" s="15"/>
      <c r="R785" s="24">
        <f t="shared" si="873"/>
        <v>0</v>
      </c>
      <c r="S785" s="25">
        <v>0</v>
      </c>
      <c r="T785" s="63"/>
      <c r="U785" s="15"/>
      <c r="V785" s="13"/>
      <c r="W785" s="98">
        <f t="shared" si="841"/>
        <v>0</v>
      </c>
      <c r="X785" s="99">
        <f>X5</f>
        <v>0.97</v>
      </c>
      <c r="Y785" s="100"/>
      <c r="Z785" s="110"/>
      <c r="AA785" s="95">
        <f t="shared" si="842"/>
        <v>0</v>
      </c>
      <c r="AB785" s="15"/>
      <c r="AC785" s="24">
        <f t="shared" si="874"/>
        <v>0</v>
      </c>
      <c r="AD785" s="5">
        <v>0</v>
      </c>
      <c r="AE785" s="63"/>
      <c r="AF785" s="15"/>
      <c r="AG785" s="13"/>
      <c r="AH785" s="98">
        <f t="shared" si="843"/>
        <v>0</v>
      </c>
      <c r="AI785" s="99">
        <f>AI5</f>
        <v>0.95499999999999996</v>
      </c>
      <c r="AJ785" s="100"/>
      <c r="AK785" s="110"/>
      <c r="AL785" s="95">
        <f t="shared" si="844"/>
        <v>0</v>
      </c>
      <c r="AM785" s="15"/>
      <c r="AN785" s="24">
        <f t="shared" si="875"/>
        <v>0</v>
      </c>
      <c r="AO785" s="5">
        <v>0</v>
      </c>
      <c r="AP785" s="63"/>
      <c r="AQ785" s="15"/>
      <c r="AR785" s="13"/>
      <c r="AS785" s="98">
        <f t="shared" si="845"/>
        <v>0</v>
      </c>
      <c r="AT785" s="99">
        <f>AT5</f>
        <v>0.96</v>
      </c>
      <c r="AU785" s="100"/>
      <c r="AV785" s="110"/>
      <c r="AW785" s="95">
        <f t="shared" si="846"/>
        <v>0</v>
      </c>
      <c r="AX785" s="15"/>
      <c r="AY785" s="24">
        <f t="shared" si="876"/>
        <v>0</v>
      </c>
      <c r="AZ785" s="5">
        <v>0</v>
      </c>
      <c r="BA785" s="63"/>
      <c r="BB785" s="15"/>
      <c r="BC785" s="13"/>
      <c r="BD785" s="98">
        <f t="shared" si="847"/>
        <v>0</v>
      </c>
      <c r="BE785" s="99">
        <f>BE5</f>
        <v>0.98</v>
      </c>
      <c r="BF785" s="100"/>
      <c r="BG785" s="110"/>
      <c r="BH785" s="95">
        <f t="shared" si="848"/>
        <v>0</v>
      </c>
      <c r="BI785" s="15"/>
      <c r="BJ785" s="24">
        <f t="shared" si="877"/>
        <v>0</v>
      </c>
      <c r="BK785" s="5">
        <v>0</v>
      </c>
      <c r="BL785" s="63"/>
      <c r="BM785" s="15"/>
      <c r="BN785" s="13"/>
      <c r="BO785" s="98">
        <f t="shared" si="849"/>
        <v>0</v>
      </c>
      <c r="BP785" s="99">
        <f>BP5</f>
        <v>0.94499999999999995</v>
      </c>
      <c r="BQ785" s="100"/>
      <c r="BR785" s="110"/>
      <c r="BS785" s="95">
        <f t="shared" si="850"/>
        <v>0</v>
      </c>
      <c r="BT785" s="15"/>
      <c r="BU785" s="24">
        <f t="shared" si="878"/>
        <v>0</v>
      </c>
      <c r="BV785" s="5">
        <v>0</v>
      </c>
      <c r="BW785" s="63"/>
      <c r="BX785" s="15"/>
      <c r="BY785" s="13"/>
      <c r="BZ785" s="98">
        <f t="shared" si="851"/>
        <v>0</v>
      </c>
      <c r="CA785" s="99">
        <f>CA5</f>
        <v>1</v>
      </c>
      <c r="CB785" s="100"/>
      <c r="CC785" s="110"/>
      <c r="CD785" s="95">
        <f t="shared" si="852"/>
        <v>0</v>
      </c>
      <c r="CE785" s="15"/>
      <c r="CF785" s="24">
        <f t="shared" si="879"/>
        <v>0</v>
      </c>
      <c r="CG785" s="5">
        <v>0</v>
      </c>
      <c r="CH785" s="63"/>
      <c r="CI785" s="15"/>
      <c r="CJ785" s="13"/>
      <c r="CK785" s="98">
        <f t="shared" si="853"/>
        <v>0</v>
      </c>
      <c r="CL785" s="99">
        <f>CL5</f>
        <v>1</v>
      </c>
      <c r="CM785" s="100"/>
      <c r="CN785" s="110"/>
      <c r="CO785" s="95">
        <f t="shared" si="854"/>
        <v>0</v>
      </c>
      <c r="CP785" s="15"/>
      <c r="CQ785" s="24">
        <f t="shared" si="880"/>
        <v>0</v>
      </c>
      <c r="CR785" s="5">
        <v>0</v>
      </c>
      <c r="CS785" s="63"/>
      <c r="CT785" s="15"/>
      <c r="CU785" s="13"/>
      <c r="CV785" s="98">
        <f t="shared" si="855"/>
        <v>0</v>
      </c>
      <c r="CW785" s="99">
        <f>CW5</f>
        <v>1</v>
      </c>
      <c r="CX785" s="100"/>
      <c r="CY785" s="110"/>
      <c r="CZ785" s="95">
        <f t="shared" si="856"/>
        <v>0</v>
      </c>
      <c r="DA785" s="15"/>
      <c r="DB785" s="24">
        <f t="shared" si="881"/>
        <v>0</v>
      </c>
      <c r="DC785" s="5">
        <v>0</v>
      </c>
      <c r="DD785" s="63"/>
      <c r="DE785" s="15"/>
      <c r="DF785" s="13"/>
      <c r="DG785" s="98">
        <f t="shared" si="857"/>
        <v>0</v>
      </c>
      <c r="DH785" s="99">
        <f>DH5</f>
        <v>1</v>
      </c>
      <c r="DI785" s="100"/>
      <c r="DJ785" s="110"/>
      <c r="DK785" s="95">
        <f t="shared" si="858"/>
        <v>0</v>
      </c>
      <c r="DL785" s="15"/>
      <c r="DM785" s="24">
        <f t="shared" si="882"/>
        <v>0</v>
      </c>
      <c r="DN785" s="5">
        <v>0</v>
      </c>
      <c r="DO785" s="63"/>
      <c r="DP785" s="15"/>
      <c r="DQ785" s="13"/>
      <c r="DR785" s="98">
        <f t="shared" si="859"/>
        <v>0</v>
      </c>
      <c r="DS785" s="99">
        <f>DS5</f>
        <v>1</v>
      </c>
      <c r="DT785" s="100"/>
      <c r="DU785" s="110"/>
      <c r="DV785" s="95">
        <f t="shared" si="860"/>
        <v>0</v>
      </c>
      <c r="DW785" s="15"/>
      <c r="DX785" s="24">
        <f t="shared" si="883"/>
        <v>0</v>
      </c>
      <c r="DY785" s="5">
        <v>0</v>
      </c>
      <c r="DZ785" s="63"/>
      <c r="EA785" s="15"/>
      <c r="EB785" s="13"/>
      <c r="EC785" s="98">
        <f t="shared" si="861"/>
        <v>0</v>
      </c>
      <c r="ED785" s="99">
        <f>ED5</f>
        <v>1</v>
      </c>
      <c r="EE785" s="100"/>
      <c r="EF785" s="110"/>
      <c r="EG785" s="95">
        <f t="shared" si="862"/>
        <v>0</v>
      </c>
      <c r="EH785" s="15"/>
      <c r="EI785" s="24">
        <f t="shared" si="884"/>
        <v>0</v>
      </c>
      <c r="EJ785" s="5">
        <v>0</v>
      </c>
      <c r="EK785" s="63"/>
      <c r="EL785" s="15"/>
      <c r="EM785" s="13"/>
      <c r="EN785" s="98">
        <f t="shared" si="863"/>
        <v>0</v>
      </c>
      <c r="EO785" s="99">
        <f>EO5</f>
        <v>1</v>
      </c>
      <c r="EP785" s="100"/>
      <c r="EQ785" s="110"/>
      <c r="ER785" s="95">
        <f t="shared" si="864"/>
        <v>0</v>
      </c>
      <c r="ES785" s="15"/>
      <c r="ET785" s="24">
        <f t="shared" si="885"/>
        <v>0</v>
      </c>
      <c r="EU785" s="5">
        <v>0</v>
      </c>
      <c r="EV785" s="63"/>
      <c r="EW785" s="15"/>
      <c r="EX785" s="13"/>
      <c r="EY785" s="98">
        <f t="shared" si="865"/>
        <v>0</v>
      </c>
      <c r="EZ785" s="99">
        <f>EZ5</f>
        <v>1</v>
      </c>
      <c r="FA785" s="100"/>
      <c r="FB785" s="110"/>
      <c r="FC785" s="95">
        <f t="shared" si="866"/>
        <v>0</v>
      </c>
      <c r="FD785" s="15"/>
      <c r="FE785" s="24">
        <f t="shared" si="886"/>
        <v>0</v>
      </c>
      <c r="FF785" s="5">
        <v>0</v>
      </c>
      <c r="FG785" s="63"/>
      <c r="FH785" s="15"/>
      <c r="FI785" s="13"/>
      <c r="FJ785" s="98">
        <f t="shared" si="867"/>
        <v>0</v>
      </c>
      <c r="FK785" s="99">
        <f>FK5</f>
        <v>1</v>
      </c>
      <c r="FL785" s="100"/>
      <c r="FM785" s="110"/>
      <c r="FN785" s="95">
        <f t="shared" si="868"/>
        <v>0</v>
      </c>
      <c r="FO785" s="15"/>
      <c r="FP785" s="24">
        <f t="shared" si="887"/>
        <v>0</v>
      </c>
      <c r="FQ785" s="5">
        <v>0</v>
      </c>
      <c r="FR785" s="8">
        <v>0</v>
      </c>
      <c r="FS785" s="84">
        <f t="shared" si="888"/>
        <v>500</v>
      </c>
      <c r="FT785" s="85">
        <f t="shared" si="889"/>
        <v>500</v>
      </c>
      <c r="FU785" s="85">
        <f t="shared" si="890"/>
        <v>500</v>
      </c>
      <c r="FV785" s="85">
        <f t="shared" si="891"/>
        <v>500</v>
      </c>
      <c r="FW785" s="85">
        <f t="shared" si="892"/>
        <v>500</v>
      </c>
      <c r="FX785" s="85">
        <f t="shared" si="893"/>
        <v>500</v>
      </c>
      <c r="FY785" s="85">
        <f t="shared" si="894"/>
        <v>500</v>
      </c>
      <c r="FZ785" s="85">
        <f t="shared" si="895"/>
        <v>500</v>
      </c>
      <c r="GA785" s="85">
        <f t="shared" si="896"/>
        <v>500</v>
      </c>
      <c r="GB785" s="85">
        <f t="shared" si="897"/>
        <v>500</v>
      </c>
      <c r="GC785" s="85">
        <f t="shared" si="898"/>
        <v>500</v>
      </c>
      <c r="GD785" s="85">
        <f t="shared" si="899"/>
        <v>500</v>
      </c>
      <c r="GE785" s="85">
        <f t="shared" si="900"/>
        <v>500</v>
      </c>
      <c r="GF785" s="85">
        <f t="shared" si="901"/>
        <v>500</v>
      </c>
      <c r="GG785" s="85">
        <f t="shared" si="902"/>
        <v>500</v>
      </c>
      <c r="GH785" s="101">
        <f t="shared" si="869"/>
        <v>0</v>
      </c>
      <c r="GI785" s="102">
        <f t="shared" si="870"/>
        <v>0</v>
      </c>
      <c r="GJ785" s="102">
        <f t="shared" si="871"/>
        <v>0</v>
      </c>
      <c r="GK785" s="79">
        <f>ROW()</f>
        <v>785</v>
      </c>
    </row>
    <row r="786" spans="1:193" s="12" customFormat="1" ht="50.1" customHeight="1">
      <c r="A786" s="17">
        <f>ROW()</f>
        <v>786</v>
      </c>
      <c r="B786" s="32">
        <f t="shared" si="903"/>
        <v>780</v>
      </c>
      <c r="C786" s="33">
        <f t="shared" si="904"/>
        <v>0</v>
      </c>
      <c r="D786" s="31"/>
      <c r="E786" s="390">
        <f t="shared" si="872"/>
        <v>500</v>
      </c>
      <c r="F786" s="107">
        <f t="shared" si="838"/>
        <v>0</v>
      </c>
      <c r="G786" s="3">
        <v>0</v>
      </c>
      <c r="H786" s="4">
        <v>0</v>
      </c>
      <c r="I786" s="63"/>
      <c r="J786" s="15"/>
      <c r="K786" s="13"/>
      <c r="L786" s="98">
        <f t="shared" si="839"/>
        <v>0</v>
      </c>
      <c r="M786" s="99">
        <f>M5</f>
        <v>0.94499999999999995</v>
      </c>
      <c r="N786" s="100"/>
      <c r="O786" s="110"/>
      <c r="P786" s="95">
        <f t="shared" si="840"/>
        <v>0</v>
      </c>
      <c r="Q786" s="15"/>
      <c r="R786" s="24">
        <f t="shared" si="873"/>
        <v>0</v>
      </c>
      <c r="S786" s="25">
        <v>0</v>
      </c>
      <c r="T786" s="63"/>
      <c r="U786" s="15"/>
      <c r="V786" s="13"/>
      <c r="W786" s="98">
        <f t="shared" si="841"/>
        <v>0</v>
      </c>
      <c r="X786" s="99">
        <f>X5</f>
        <v>0.97</v>
      </c>
      <c r="Y786" s="100"/>
      <c r="Z786" s="110"/>
      <c r="AA786" s="95">
        <f t="shared" si="842"/>
        <v>0</v>
      </c>
      <c r="AB786" s="15"/>
      <c r="AC786" s="24">
        <f t="shared" si="874"/>
        <v>0</v>
      </c>
      <c r="AD786" s="5">
        <v>0</v>
      </c>
      <c r="AE786" s="63"/>
      <c r="AF786" s="15"/>
      <c r="AG786" s="13"/>
      <c r="AH786" s="98">
        <f t="shared" si="843"/>
        <v>0</v>
      </c>
      <c r="AI786" s="99">
        <f>AI5</f>
        <v>0.95499999999999996</v>
      </c>
      <c r="AJ786" s="100"/>
      <c r="AK786" s="110"/>
      <c r="AL786" s="95">
        <f t="shared" si="844"/>
        <v>0</v>
      </c>
      <c r="AM786" s="15"/>
      <c r="AN786" s="24">
        <f t="shared" si="875"/>
        <v>0</v>
      </c>
      <c r="AO786" s="5">
        <v>0</v>
      </c>
      <c r="AP786" s="63"/>
      <c r="AQ786" s="15"/>
      <c r="AR786" s="13"/>
      <c r="AS786" s="98">
        <f t="shared" si="845"/>
        <v>0</v>
      </c>
      <c r="AT786" s="99">
        <f>AT5</f>
        <v>0.96</v>
      </c>
      <c r="AU786" s="100"/>
      <c r="AV786" s="110"/>
      <c r="AW786" s="95">
        <f t="shared" si="846"/>
        <v>0</v>
      </c>
      <c r="AX786" s="15"/>
      <c r="AY786" s="24">
        <f t="shared" si="876"/>
        <v>0</v>
      </c>
      <c r="AZ786" s="5">
        <v>0</v>
      </c>
      <c r="BA786" s="63"/>
      <c r="BB786" s="15"/>
      <c r="BC786" s="13"/>
      <c r="BD786" s="98">
        <f t="shared" si="847"/>
        <v>0</v>
      </c>
      <c r="BE786" s="99">
        <f>BE5</f>
        <v>0.98</v>
      </c>
      <c r="BF786" s="100"/>
      <c r="BG786" s="110"/>
      <c r="BH786" s="95">
        <f t="shared" si="848"/>
        <v>0</v>
      </c>
      <c r="BI786" s="15"/>
      <c r="BJ786" s="24">
        <f t="shared" si="877"/>
        <v>0</v>
      </c>
      <c r="BK786" s="5">
        <v>0</v>
      </c>
      <c r="BL786" s="63"/>
      <c r="BM786" s="15"/>
      <c r="BN786" s="13"/>
      <c r="BO786" s="98">
        <f t="shared" si="849"/>
        <v>0</v>
      </c>
      <c r="BP786" s="99">
        <f>BP5</f>
        <v>0.94499999999999995</v>
      </c>
      <c r="BQ786" s="100"/>
      <c r="BR786" s="110"/>
      <c r="BS786" s="95">
        <f t="shared" si="850"/>
        <v>0</v>
      </c>
      <c r="BT786" s="15"/>
      <c r="BU786" s="24">
        <f t="shared" si="878"/>
        <v>0</v>
      </c>
      <c r="BV786" s="5">
        <v>0</v>
      </c>
      <c r="BW786" s="63"/>
      <c r="BX786" s="15"/>
      <c r="BY786" s="13"/>
      <c r="BZ786" s="98">
        <f t="shared" si="851"/>
        <v>0</v>
      </c>
      <c r="CA786" s="99">
        <f>CA5</f>
        <v>1</v>
      </c>
      <c r="CB786" s="100"/>
      <c r="CC786" s="110"/>
      <c r="CD786" s="95">
        <f t="shared" si="852"/>
        <v>0</v>
      </c>
      <c r="CE786" s="15"/>
      <c r="CF786" s="24">
        <f t="shared" si="879"/>
        <v>0</v>
      </c>
      <c r="CG786" s="5">
        <v>0</v>
      </c>
      <c r="CH786" s="63"/>
      <c r="CI786" s="15"/>
      <c r="CJ786" s="13"/>
      <c r="CK786" s="98">
        <f t="shared" si="853"/>
        <v>0</v>
      </c>
      <c r="CL786" s="99">
        <f>CL5</f>
        <v>1</v>
      </c>
      <c r="CM786" s="100"/>
      <c r="CN786" s="110"/>
      <c r="CO786" s="95">
        <f t="shared" si="854"/>
        <v>0</v>
      </c>
      <c r="CP786" s="15"/>
      <c r="CQ786" s="24">
        <f t="shared" si="880"/>
        <v>0</v>
      </c>
      <c r="CR786" s="5">
        <v>0</v>
      </c>
      <c r="CS786" s="63"/>
      <c r="CT786" s="15"/>
      <c r="CU786" s="13"/>
      <c r="CV786" s="98">
        <f t="shared" si="855"/>
        <v>0</v>
      </c>
      <c r="CW786" s="99">
        <f>CW5</f>
        <v>1</v>
      </c>
      <c r="CX786" s="100"/>
      <c r="CY786" s="110"/>
      <c r="CZ786" s="95">
        <f t="shared" si="856"/>
        <v>0</v>
      </c>
      <c r="DA786" s="15"/>
      <c r="DB786" s="24">
        <f t="shared" si="881"/>
        <v>0</v>
      </c>
      <c r="DC786" s="5">
        <v>0</v>
      </c>
      <c r="DD786" s="63"/>
      <c r="DE786" s="15"/>
      <c r="DF786" s="13"/>
      <c r="DG786" s="98">
        <f t="shared" si="857"/>
        <v>0</v>
      </c>
      <c r="DH786" s="99">
        <f>DH5</f>
        <v>1</v>
      </c>
      <c r="DI786" s="100"/>
      <c r="DJ786" s="110"/>
      <c r="DK786" s="95">
        <f t="shared" si="858"/>
        <v>0</v>
      </c>
      <c r="DL786" s="15"/>
      <c r="DM786" s="24">
        <f t="shared" si="882"/>
        <v>0</v>
      </c>
      <c r="DN786" s="5">
        <v>0</v>
      </c>
      <c r="DO786" s="63"/>
      <c r="DP786" s="15"/>
      <c r="DQ786" s="13"/>
      <c r="DR786" s="98">
        <f t="shared" si="859"/>
        <v>0</v>
      </c>
      <c r="DS786" s="99">
        <f>DS5</f>
        <v>1</v>
      </c>
      <c r="DT786" s="100"/>
      <c r="DU786" s="110"/>
      <c r="DV786" s="95">
        <f t="shared" si="860"/>
        <v>0</v>
      </c>
      <c r="DW786" s="15"/>
      <c r="DX786" s="24">
        <f t="shared" si="883"/>
        <v>0</v>
      </c>
      <c r="DY786" s="5">
        <v>0</v>
      </c>
      <c r="DZ786" s="63"/>
      <c r="EA786" s="15"/>
      <c r="EB786" s="13"/>
      <c r="EC786" s="98">
        <f t="shared" si="861"/>
        <v>0</v>
      </c>
      <c r="ED786" s="99">
        <f>ED5</f>
        <v>1</v>
      </c>
      <c r="EE786" s="100"/>
      <c r="EF786" s="110"/>
      <c r="EG786" s="95">
        <f t="shared" si="862"/>
        <v>0</v>
      </c>
      <c r="EH786" s="15"/>
      <c r="EI786" s="24">
        <f t="shared" si="884"/>
        <v>0</v>
      </c>
      <c r="EJ786" s="5">
        <v>0</v>
      </c>
      <c r="EK786" s="63"/>
      <c r="EL786" s="15"/>
      <c r="EM786" s="13"/>
      <c r="EN786" s="98">
        <f t="shared" si="863"/>
        <v>0</v>
      </c>
      <c r="EO786" s="99">
        <f>EO5</f>
        <v>1</v>
      </c>
      <c r="EP786" s="100"/>
      <c r="EQ786" s="110"/>
      <c r="ER786" s="95">
        <f t="shared" si="864"/>
        <v>0</v>
      </c>
      <c r="ES786" s="15"/>
      <c r="ET786" s="24">
        <f t="shared" si="885"/>
        <v>0</v>
      </c>
      <c r="EU786" s="5">
        <v>0</v>
      </c>
      <c r="EV786" s="63"/>
      <c r="EW786" s="15"/>
      <c r="EX786" s="13"/>
      <c r="EY786" s="98">
        <f t="shared" si="865"/>
        <v>0</v>
      </c>
      <c r="EZ786" s="99">
        <f>EZ5</f>
        <v>1</v>
      </c>
      <c r="FA786" s="100"/>
      <c r="FB786" s="110"/>
      <c r="FC786" s="95">
        <f t="shared" si="866"/>
        <v>0</v>
      </c>
      <c r="FD786" s="15"/>
      <c r="FE786" s="24">
        <f t="shared" si="886"/>
        <v>0</v>
      </c>
      <c r="FF786" s="5">
        <v>0</v>
      </c>
      <c r="FG786" s="63"/>
      <c r="FH786" s="15"/>
      <c r="FI786" s="13"/>
      <c r="FJ786" s="98">
        <f t="shared" si="867"/>
        <v>0</v>
      </c>
      <c r="FK786" s="99">
        <f>FK5</f>
        <v>1</v>
      </c>
      <c r="FL786" s="100"/>
      <c r="FM786" s="110"/>
      <c r="FN786" s="95">
        <f t="shared" si="868"/>
        <v>0</v>
      </c>
      <c r="FO786" s="15"/>
      <c r="FP786" s="24">
        <f t="shared" si="887"/>
        <v>0</v>
      </c>
      <c r="FQ786" s="5">
        <v>0</v>
      </c>
      <c r="FR786" s="8">
        <v>0</v>
      </c>
      <c r="FS786" s="84">
        <f t="shared" si="888"/>
        <v>500</v>
      </c>
      <c r="FT786" s="85">
        <f t="shared" si="889"/>
        <v>500</v>
      </c>
      <c r="FU786" s="85">
        <f t="shared" si="890"/>
        <v>500</v>
      </c>
      <c r="FV786" s="85">
        <f t="shared" si="891"/>
        <v>500</v>
      </c>
      <c r="FW786" s="85">
        <f t="shared" si="892"/>
        <v>500</v>
      </c>
      <c r="FX786" s="85">
        <f t="shared" si="893"/>
        <v>500</v>
      </c>
      <c r="FY786" s="85">
        <f t="shared" si="894"/>
        <v>500</v>
      </c>
      <c r="FZ786" s="85">
        <f t="shared" si="895"/>
        <v>500</v>
      </c>
      <c r="GA786" s="85">
        <f t="shared" si="896"/>
        <v>500</v>
      </c>
      <c r="GB786" s="85">
        <f t="shared" si="897"/>
        <v>500</v>
      </c>
      <c r="GC786" s="85">
        <f t="shared" si="898"/>
        <v>500</v>
      </c>
      <c r="GD786" s="85">
        <f t="shared" si="899"/>
        <v>500</v>
      </c>
      <c r="GE786" s="85">
        <f t="shared" si="900"/>
        <v>500</v>
      </c>
      <c r="GF786" s="85">
        <f t="shared" si="901"/>
        <v>500</v>
      </c>
      <c r="GG786" s="85">
        <f t="shared" si="902"/>
        <v>500</v>
      </c>
      <c r="GH786" s="101">
        <f t="shared" si="869"/>
        <v>0</v>
      </c>
      <c r="GI786" s="102">
        <f t="shared" si="870"/>
        <v>0</v>
      </c>
      <c r="GJ786" s="102">
        <f t="shared" si="871"/>
        <v>0</v>
      </c>
      <c r="GK786" s="79">
        <f>ROW()</f>
        <v>786</v>
      </c>
    </row>
    <row r="787" spans="1:193" s="12" customFormat="1" ht="50.1" customHeight="1">
      <c r="A787" s="17">
        <f>ROW()</f>
        <v>787</v>
      </c>
      <c r="B787" s="32">
        <f t="shared" si="903"/>
        <v>781</v>
      </c>
      <c r="C787" s="33">
        <f t="shared" si="904"/>
        <v>0</v>
      </c>
      <c r="D787" s="31"/>
      <c r="E787" s="390">
        <f t="shared" si="872"/>
        <v>500</v>
      </c>
      <c r="F787" s="107">
        <f t="shared" si="838"/>
        <v>0</v>
      </c>
      <c r="G787" s="3">
        <v>0</v>
      </c>
      <c r="H787" s="4">
        <v>0</v>
      </c>
      <c r="I787" s="63"/>
      <c r="J787" s="15"/>
      <c r="K787" s="13"/>
      <c r="L787" s="98">
        <f t="shared" si="839"/>
        <v>0</v>
      </c>
      <c r="M787" s="99">
        <f>M5</f>
        <v>0.94499999999999995</v>
      </c>
      <c r="N787" s="100"/>
      <c r="O787" s="110"/>
      <c r="P787" s="95">
        <f t="shared" si="840"/>
        <v>0</v>
      </c>
      <c r="Q787" s="15"/>
      <c r="R787" s="24">
        <f t="shared" si="873"/>
        <v>0</v>
      </c>
      <c r="S787" s="25">
        <v>0</v>
      </c>
      <c r="T787" s="63"/>
      <c r="U787" s="15"/>
      <c r="V787" s="13"/>
      <c r="W787" s="98">
        <f t="shared" si="841"/>
        <v>0</v>
      </c>
      <c r="X787" s="99">
        <f>X5</f>
        <v>0.97</v>
      </c>
      <c r="Y787" s="100"/>
      <c r="Z787" s="110"/>
      <c r="AA787" s="95">
        <f t="shared" si="842"/>
        <v>0</v>
      </c>
      <c r="AB787" s="15"/>
      <c r="AC787" s="24">
        <f t="shared" si="874"/>
        <v>0</v>
      </c>
      <c r="AD787" s="5">
        <v>0</v>
      </c>
      <c r="AE787" s="63"/>
      <c r="AF787" s="15"/>
      <c r="AG787" s="13"/>
      <c r="AH787" s="98">
        <f t="shared" si="843"/>
        <v>0</v>
      </c>
      <c r="AI787" s="99">
        <f>AI5</f>
        <v>0.95499999999999996</v>
      </c>
      <c r="AJ787" s="100"/>
      <c r="AK787" s="110"/>
      <c r="AL787" s="95">
        <f t="shared" si="844"/>
        <v>0</v>
      </c>
      <c r="AM787" s="15"/>
      <c r="AN787" s="24">
        <f t="shared" si="875"/>
        <v>0</v>
      </c>
      <c r="AO787" s="5">
        <v>0</v>
      </c>
      <c r="AP787" s="63"/>
      <c r="AQ787" s="15"/>
      <c r="AR787" s="13"/>
      <c r="AS787" s="98">
        <f t="shared" si="845"/>
        <v>0</v>
      </c>
      <c r="AT787" s="99">
        <f>AT5</f>
        <v>0.96</v>
      </c>
      <c r="AU787" s="100"/>
      <c r="AV787" s="110"/>
      <c r="AW787" s="95">
        <f t="shared" si="846"/>
        <v>0</v>
      </c>
      <c r="AX787" s="15"/>
      <c r="AY787" s="24">
        <f t="shared" si="876"/>
        <v>0</v>
      </c>
      <c r="AZ787" s="5">
        <v>0</v>
      </c>
      <c r="BA787" s="63"/>
      <c r="BB787" s="15"/>
      <c r="BC787" s="13"/>
      <c r="BD787" s="98">
        <f t="shared" si="847"/>
        <v>0</v>
      </c>
      <c r="BE787" s="99">
        <f>BE5</f>
        <v>0.98</v>
      </c>
      <c r="BF787" s="100"/>
      <c r="BG787" s="110"/>
      <c r="BH787" s="95">
        <f t="shared" si="848"/>
        <v>0</v>
      </c>
      <c r="BI787" s="15"/>
      <c r="BJ787" s="24">
        <f t="shared" si="877"/>
        <v>0</v>
      </c>
      <c r="BK787" s="5">
        <v>0</v>
      </c>
      <c r="BL787" s="63"/>
      <c r="BM787" s="15"/>
      <c r="BN787" s="13"/>
      <c r="BO787" s="98">
        <f t="shared" si="849"/>
        <v>0</v>
      </c>
      <c r="BP787" s="99">
        <f>BP5</f>
        <v>0.94499999999999995</v>
      </c>
      <c r="BQ787" s="100"/>
      <c r="BR787" s="110"/>
      <c r="BS787" s="95">
        <f t="shared" si="850"/>
        <v>0</v>
      </c>
      <c r="BT787" s="15"/>
      <c r="BU787" s="24">
        <f t="shared" si="878"/>
        <v>0</v>
      </c>
      <c r="BV787" s="5">
        <v>0</v>
      </c>
      <c r="BW787" s="63"/>
      <c r="BX787" s="15"/>
      <c r="BY787" s="13"/>
      <c r="BZ787" s="98">
        <f t="shared" si="851"/>
        <v>0</v>
      </c>
      <c r="CA787" s="99">
        <f>CA5</f>
        <v>1</v>
      </c>
      <c r="CB787" s="100"/>
      <c r="CC787" s="110"/>
      <c r="CD787" s="95">
        <f t="shared" si="852"/>
        <v>0</v>
      </c>
      <c r="CE787" s="15"/>
      <c r="CF787" s="24">
        <f t="shared" si="879"/>
        <v>0</v>
      </c>
      <c r="CG787" s="5">
        <v>0</v>
      </c>
      <c r="CH787" s="63"/>
      <c r="CI787" s="15"/>
      <c r="CJ787" s="13"/>
      <c r="CK787" s="98">
        <f t="shared" si="853"/>
        <v>0</v>
      </c>
      <c r="CL787" s="99">
        <f>CL5</f>
        <v>1</v>
      </c>
      <c r="CM787" s="100"/>
      <c r="CN787" s="110"/>
      <c r="CO787" s="95">
        <f t="shared" si="854"/>
        <v>0</v>
      </c>
      <c r="CP787" s="15"/>
      <c r="CQ787" s="24">
        <f t="shared" si="880"/>
        <v>0</v>
      </c>
      <c r="CR787" s="5">
        <v>0</v>
      </c>
      <c r="CS787" s="63"/>
      <c r="CT787" s="15"/>
      <c r="CU787" s="13"/>
      <c r="CV787" s="98">
        <f t="shared" si="855"/>
        <v>0</v>
      </c>
      <c r="CW787" s="99">
        <f>CW5</f>
        <v>1</v>
      </c>
      <c r="CX787" s="100"/>
      <c r="CY787" s="110"/>
      <c r="CZ787" s="95">
        <f t="shared" si="856"/>
        <v>0</v>
      </c>
      <c r="DA787" s="15"/>
      <c r="DB787" s="24">
        <f t="shared" si="881"/>
        <v>0</v>
      </c>
      <c r="DC787" s="5">
        <v>0</v>
      </c>
      <c r="DD787" s="63"/>
      <c r="DE787" s="15"/>
      <c r="DF787" s="13"/>
      <c r="DG787" s="98">
        <f t="shared" si="857"/>
        <v>0</v>
      </c>
      <c r="DH787" s="99">
        <f>DH5</f>
        <v>1</v>
      </c>
      <c r="DI787" s="100"/>
      <c r="DJ787" s="110"/>
      <c r="DK787" s="95">
        <f t="shared" si="858"/>
        <v>0</v>
      </c>
      <c r="DL787" s="15"/>
      <c r="DM787" s="24">
        <f t="shared" si="882"/>
        <v>0</v>
      </c>
      <c r="DN787" s="5">
        <v>0</v>
      </c>
      <c r="DO787" s="63"/>
      <c r="DP787" s="15"/>
      <c r="DQ787" s="13"/>
      <c r="DR787" s="98">
        <f t="shared" si="859"/>
        <v>0</v>
      </c>
      <c r="DS787" s="99">
        <f>DS5</f>
        <v>1</v>
      </c>
      <c r="DT787" s="100"/>
      <c r="DU787" s="110"/>
      <c r="DV787" s="95">
        <f t="shared" si="860"/>
        <v>0</v>
      </c>
      <c r="DW787" s="15"/>
      <c r="DX787" s="24">
        <f t="shared" si="883"/>
        <v>0</v>
      </c>
      <c r="DY787" s="5">
        <v>0</v>
      </c>
      <c r="DZ787" s="63"/>
      <c r="EA787" s="15"/>
      <c r="EB787" s="13"/>
      <c r="EC787" s="98">
        <f t="shared" si="861"/>
        <v>0</v>
      </c>
      <c r="ED787" s="99">
        <f>ED5</f>
        <v>1</v>
      </c>
      <c r="EE787" s="100"/>
      <c r="EF787" s="110"/>
      <c r="EG787" s="95">
        <f t="shared" si="862"/>
        <v>0</v>
      </c>
      <c r="EH787" s="15"/>
      <c r="EI787" s="24">
        <f t="shared" si="884"/>
        <v>0</v>
      </c>
      <c r="EJ787" s="5">
        <v>0</v>
      </c>
      <c r="EK787" s="63"/>
      <c r="EL787" s="15"/>
      <c r="EM787" s="13"/>
      <c r="EN787" s="98">
        <f t="shared" si="863"/>
        <v>0</v>
      </c>
      <c r="EO787" s="99">
        <f>EO5</f>
        <v>1</v>
      </c>
      <c r="EP787" s="100"/>
      <c r="EQ787" s="110"/>
      <c r="ER787" s="95">
        <f t="shared" si="864"/>
        <v>0</v>
      </c>
      <c r="ES787" s="15"/>
      <c r="ET787" s="24">
        <f t="shared" si="885"/>
        <v>0</v>
      </c>
      <c r="EU787" s="5">
        <v>0</v>
      </c>
      <c r="EV787" s="63"/>
      <c r="EW787" s="15"/>
      <c r="EX787" s="13"/>
      <c r="EY787" s="98">
        <f t="shared" si="865"/>
        <v>0</v>
      </c>
      <c r="EZ787" s="99">
        <f>EZ5</f>
        <v>1</v>
      </c>
      <c r="FA787" s="100"/>
      <c r="FB787" s="110"/>
      <c r="FC787" s="95">
        <f t="shared" si="866"/>
        <v>0</v>
      </c>
      <c r="FD787" s="15"/>
      <c r="FE787" s="24">
        <f t="shared" si="886"/>
        <v>0</v>
      </c>
      <c r="FF787" s="5">
        <v>0</v>
      </c>
      <c r="FG787" s="63"/>
      <c r="FH787" s="15"/>
      <c r="FI787" s="13"/>
      <c r="FJ787" s="98">
        <f t="shared" si="867"/>
        <v>0</v>
      </c>
      <c r="FK787" s="99">
        <f>FK5</f>
        <v>1</v>
      </c>
      <c r="FL787" s="100"/>
      <c r="FM787" s="110"/>
      <c r="FN787" s="95">
        <f t="shared" si="868"/>
        <v>0</v>
      </c>
      <c r="FO787" s="15"/>
      <c r="FP787" s="24">
        <f t="shared" si="887"/>
        <v>0</v>
      </c>
      <c r="FQ787" s="5">
        <v>0</v>
      </c>
      <c r="FR787" s="8">
        <v>0</v>
      </c>
      <c r="FS787" s="84">
        <f t="shared" si="888"/>
        <v>500</v>
      </c>
      <c r="FT787" s="85">
        <f t="shared" si="889"/>
        <v>500</v>
      </c>
      <c r="FU787" s="85">
        <f t="shared" si="890"/>
        <v>500</v>
      </c>
      <c r="FV787" s="85">
        <f t="shared" si="891"/>
        <v>500</v>
      </c>
      <c r="FW787" s="85">
        <f t="shared" si="892"/>
        <v>500</v>
      </c>
      <c r="FX787" s="85">
        <f t="shared" si="893"/>
        <v>500</v>
      </c>
      <c r="FY787" s="85">
        <f t="shared" si="894"/>
        <v>500</v>
      </c>
      <c r="FZ787" s="85">
        <f t="shared" si="895"/>
        <v>500</v>
      </c>
      <c r="GA787" s="85">
        <f t="shared" si="896"/>
        <v>500</v>
      </c>
      <c r="GB787" s="85">
        <f t="shared" si="897"/>
        <v>500</v>
      </c>
      <c r="GC787" s="85">
        <f t="shared" si="898"/>
        <v>500</v>
      </c>
      <c r="GD787" s="85">
        <f t="shared" si="899"/>
        <v>500</v>
      </c>
      <c r="GE787" s="85">
        <f t="shared" si="900"/>
        <v>500</v>
      </c>
      <c r="GF787" s="85">
        <f t="shared" si="901"/>
        <v>500</v>
      </c>
      <c r="GG787" s="85">
        <f t="shared" si="902"/>
        <v>500</v>
      </c>
      <c r="GH787" s="101">
        <f t="shared" si="869"/>
        <v>0</v>
      </c>
      <c r="GI787" s="102">
        <f t="shared" si="870"/>
        <v>0</v>
      </c>
      <c r="GJ787" s="102">
        <f t="shared" si="871"/>
        <v>0</v>
      </c>
      <c r="GK787" s="79">
        <f>ROW()</f>
        <v>787</v>
      </c>
    </row>
    <row r="788" spans="1:193" s="12" customFormat="1" ht="50.1" customHeight="1">
      <c r="A788" s="17">
        <f>ROW()</f>
        <v>788</v>
      </c>
      <c r="B788" s="32">
        <f t="shared" si="903"/>
        <v>782</v>
      </c>
      <c r="C788" s="33">
        <f t="shared" si="904"/>
        <v>0</v>
      </c>
      <c r="D788" s="31"/>
      <c r="E788" s="390">
        <f t="shared" si="872"/>
        <v>500</v>
      </c>
      <c r="F788" s="107">
        <f t="shared" si="838"/>
        <v>0</v>
      </c>
      <c r="G788" s="3">
        <v>0</v>
      </c>
      <c r="H788" s="4">
        <v>0</v>
      </c>
      <c r="I788" s="63"/>
      <c r="J788" s="15"/>
      <c r="K788" s="13"/>
      <c r="L788" s="98">
        <f t="shared" si="839"/>
        <v>0</v>
      </c>
      <c r="M788" s="99">
        <f>M5</f>
        <v>0.94499999999999995</v>
      </c>
      <c r="N788" s="100"/>
      <c r="O788" s="110"/>
      <c r="P788" s="95">
        <f t="shared" si="840"/>
        <v>0</v>
      </c>
      <c r="Q788" s="15"/>
      <c r="R788" s="24">
        <f t="shared" si="873"/>
        <v>0</v>
      </c>
      <c r="S788" s="25">
        <v>0</v>
      </c>
      <c r="T788" s="63"/>
      <c r="U788" s="15"/>
      <c r="V788" s="13"/>
      <c r="W788" s="98">
        <f t="shared" si="841"/>
        <v>0</v>
      </c>
      <c r="X788" s="99">
        <f>X5</f>
        <v>0.97</v>
      </c>
      <c r="Y788" s="100"/>
      <c r="Z788" s="110"/>
      <c r="AA788" s="95">
        <f t="shared" si="842"/>
        <v>0</v>
      </c>
      <c r="AB788" s="15"/>
      <c r="AC788" s="24">
        <f t="shared" si="874"/>
        <v>0</v>
      </c>
      <c r="AD788" s="5">
        <v>0</v>
      </c>
      <c r="AE788" s="63"/>
      <c r="AF788" s="15"/>
      <c r="AG788" s="13"/>
      <c r="AH788" s="98">
        <f t="shared" si="843"/>
        <v>0</v>
      </c>
      <c r="AI788" s="99">
        <f>AI5</f>
        <v>0.95499999999999996</v>
      </c>
      <c r="AJ788" s="100"/>
      <c r="AK788" s="110"/>
      <c r="AL788" s="95">
        <f t="shared" si="844"/>
        <v>0</v>
      </c>
      <c r="AM788" s="15"/>
      <c r="AN788" s="24">
        <f t="shared" si="875"/>
        <v>0</v>
      </c>
      <c r="AO788" s="5">
        <v>0</v>
      </c>
      <c r="AP788" s="63"/>
      <c r="AQ788" s="15"/>
      <c r="AR788" s="13"/>
      <c r="AS788" s="98">
        <f t="shared" si="845"/>
        <v>0</v>
      </c>
      <c r="AT788" s="99">
        <f>AT5</f>
        <v>0.96</v>
      </c>
      <c r="AU788" s="100"/>
      <c r="AV788" s="110"/>
      <c r="AW788" s="95">
        <f t="shared" si="846"/>
        <v>0</v>
      </c>
      <c r="AX788" s="15"/>
      <c r="AY788" s="24">
        <f t="shared" si="876"/>
        <v>0</v>
      </c>
      <c r="AZ788" s="5">
        <v>0</v>
      </c>
      <c r="BA788" s="63"/>
      <c r="BB788" s="15"/>
      <c r="BC788" s="13"/>
      <c r="BD788" s="98">
        <f t="shared" si="847"/>
        <v>0</v>
      </c>
      <c r="BE788" s="99">
        <f>BE5</f>
        <v>0.98</v>
      </c>
      <c r="BF788" s="100"/>
      <c r="BG788" s="110"/>
      <c r="BH788" s="95">
        <f t="shared" si="848"/>
        <v>0</v>
      </c>
      <c r="BI788" s="15"/>
      <c r="BJ788" s="24">
        <f t="shared" si="877"/>
        <v>0</v>
      </c>
      <c r="BK788" s="5">
        <v>0</v>
      </c>
      <c r="BL788" s="63"/>
      <c r="BM788" s="15"/>
      <c r="BN788" s="13"/>
      <c r="BO788" s="98">
        <f t="shared" si="849"/>
        <v>0</v>
      </c>
      <c r="BP788" s="99">
        <f>BP5</f>
        <v>0.94499999999999995</v>
      </c>
      <c r="BQ788" s="100"/>
      <c r="BR788" s="110"/>
      <c r="BS788" s="95">
        <f t="shared" si="850"/>
        <v>0</v>
      </c>
      <c r="BT788" s="15"/>
      <c r="BU788" s="24">
        <f t="shared" si="878"/>
        <v>0</v>
      </c>
      <c r="BV788" s="5">
        <v>0</v>
      </c>
      <c r="BW788" s="63"/>
      <c r="BX788" s="15"/>
      <c r="BY788" s="13"/>
      <c r="BZ788" s="98">
        <f t="shared" si="851"/>
        <v>0</v>
      </c>
      <c r="CA788" s="99">
        <f>CA5</f>
        <v>1</v>
      </c>
      <c r="CB788" s="100"/>
      <c r="CC788" s="110"/>
      <c r="CD788" s="95">
        <f t="shared" si="852"/>
        <v>0</v>
      </c>
      <c r="CE788" s="15"/>
      <c r="CF788" s="24">
        <f t="shared" si="879"/>
        <v>0</v>
      </c>
      <c r="CG788" s="5">
        <v>0</v>
      </c>
      <c r="CH788" s="63"/>
      <c r="CI788" s="15"/>
      <c r="CJ788" s="13"/>
      <c r="CK788" s="98">
        <f t="shared" si="853"/>
        <v>0</v>
      </c>
      <c r="CL788" s="99">
        <f>CL5</f>
        <v>1</v>
      </c>
      <c r="CM788" s="100"/>
      <c r="CN788" s="110"/>
      <c r="CO788" s="95">
        <f t="shared" si="854"/>
        <v>0</v>
      </c>
      <c r="CP788" s="15"/>
      <c r="CQ788" s="24">
        <f t="shared" si="880"/>
        <v>0</v>
      </c>
      <c r="CR788" s="5">
        <v>0</v>
      </c>
      <c r="CS788" s="63"/>
      <c r="CT788" s="15"/>
      <c r="CU788" s="13"/>
      <c r="CV788" s="98">
        <f t="shared" si="855"/>
        <v>0</v>
      </c>
      <c r="CW788" s="99">
        <f>CW5</f>
        <v>1</v>
      </c>
      <c r="CX788" s="100"/>
      <c r="CY788" s="110"/>
      <c r="CZ788" s="95">
        <f t="shared" si="856"/>
        <v>0</v>
      </c>
      <c r="DA788" s="15"/>
      <c r="DB788" s="24">
        <f t="shared" si="881"/>
        <v>0</v>
      </c>
      <c r="DC788" s="5">
        <v>0</v>
      </c>
      <c r="DD788" s="63"/>
      <c r="DE788" s="15"/>
      <c r="DF788" s="13"/>
      <c r="DG788" s="98">
        <f t="shared" si="857"/>
        <v>0</v>
      </c>
      <c r="DH788" s="99">
        <f>DH5</f>
        <v>1</v>
      </c>
      <c r="DI788" s="100"/>
      <c r="DJ788" s="110"/>
      <c r="DK788" s="95">
        <f t="shared" si="858"/>
        <v>0</v>
      </c>
      <c r="DL788" s="15"/>
      <c r="DM788" s="24">
        <f t="shared" si="882"/>
        <v>0</v>
      </c>
      <c r="DN788" s="5">
        <v>0</v>
      </c>
      <c r="DO788" s="63"/>
      <c r="DP788" s="15"/>
      <c r="DQ788" s="13"/>
      <c r="DR788" s="98">
        <f t="shared" si="859"/>
        <v>0</v>
      </c>
      <c r="DS788" s="99">
        <f>DS5</f>
        <v>1</v>
      </c>
      <c r="DT788" s="100"/>
      <c r="DU788" s="110"/>
      <c r="DV788" s="95">
        <f t="shared" si="860"/>
        <v>0</v>
      </c>
      <c r="DW788" s="15"/>
      <c r="DX788" s="24">
        <f t="shared" si="883"/>
        <v>0</v>
      </c>
      <c r="DY788" s="5">
        <v>0</v>
      </c>
      <c r="DZ788" s="63"/>
      <c r="EA788" s="15"/>
      <c r="EB788" s="13"/>
      <c r="EC788" s="98">
        <f t="shared" si="861"/>
        <v>0</v>
      </c>
      <c r="ED788" s="99">
        <f>ED5</f>
        <v>1</v>
      </c>
      <c r="EE788" s="100"/>
      <c r="EF788" s="110"/>
      <c r="EG788" s="95">
        <f t="shared" si="862"/>
        <v>0</v>
      </c>
      <c r="EH788" s="15"/>
      <c r="EI788" s="24">
        <f t="shared" si="884"/>
        <v>0</v>
      </c>
      <c r="EJ788" s="5">
        <v>0</v>
      </c>
      <c r="EK788" s="63"/>
      <c r="EL788" s="15"/>
      <c r="EM788" s="13"/>
      <c r="EN788" s="98">
        <f t="shared" si="863"/>
        <v>0</v>
      </c>
      <c r="EO788" s="99">
        <f>EO5</f>
        <v>1</v>
      </c>
      <c r="EP788" s="100"/>
      <c r="EQ788" s="110"/>
      <c r="ER788" s="95">
        <f t="shared" si="864"/>
        <v>0</v>
      </c>
      <c r="ES788" s="15"/>
      <c r="ET788" s="24">
        <f t="shared" si="885"/>
        <v>0</v>
      </c>
      <c r="EU788" s="5">
        <v>0</v>
      </c>
      <c r="EV788" s="63"/>
      <c r="EW788" s="15"/>
      <c r="EX788" s="13"/>
      <c r="EY788" s="98">
        <f t="shared" si="865"/>
        <v>0</v>
      </c>
      <c r="EZ788" s="99">
        <f>EZ5</f>
        <v>1</v>
      </c>
      <c r="FA788" s="100"/>
      <c r="FB788" s="110"/>
      <c r="FC788" s="95">
        <f t="shared" si="866"/>
        <v>0</v>
      </c>
      <c r="FD788" s="15"/>
      <c r="FE788" s="24">
        <f t="shared" si="886"/>
        <v>0</v>
      </c>
      <c r="FF788" s="5">
        <v>0</v>
      </c>
      <c r="FG788" s="63"/>
      <c r="FH788" s="15"/>
      <c r="FI788" s="13"/>
      <c r="FJ788" s="98">
        <f t="shared" si="867"/>
        <v>0</v>
      </c>
      <c r="FK788" s="99">
        <f>FK5</f>
        <v>1</v>
      </c>
      <c r="FL788" s="100"/>
      <c r="FM788" s="110"/>
      <c r="FN788" s="95">
        <f t="shared" si="868"/>
        <v>0</v>
      </c>
      <c r="FO788" s="15"/>
      <c r="FP788" s="24">
        <f t="shared" si="887"/>
        <v>0</v>
      </c>
      <c r="FQ788" s="5">
        <v>0</v>
      </c>
      <c r="FR788" s="8">
        <v>0</v>
      </c>
      <c r="FS788" s="84">
        <f t="shared" si="888"/>
        <v>500</v>
      </c>
      <c r="FT788" s="85">
        <f t="shared" si="889"/>
        <v>500</v>
      </c>
      <c r="FU788" s="85">
        <f t="shared" si="890"/>
        <v>500</v>
      </c>
      <c r="FV788" s="85">
        <f t="shared" si="891"/>
        <v>500</v>
      </c>
      <c r="FW788" s="85">
        <f t="shared" si="892"/>
        <v>500</v>
      </c>
      <c r="FX788" s="85">
        <f t="shared" si="893"/>
        <v>500</v>
      </c>
      <c r="FY788" s="85">
        <f t="shared" si="894"/>
        <v>500</v>
      </c>
      <c r="FZ788" s="85">
        <f t="shared" si="895"/>
        <v>500</v>
      </c>
      <c r="GA788" s="85">
        <f t="shared" si="896"/>
        <v>500</v>
      </c>
      <c r="GB788" s="85">
        <f t="shared" si="897"/>
        <v>500</v>
      </c>
      <c r="GC788" s="85">
        <f t="shared" si="898"/>
        <v>500</v>
      </c>
      <c r="GD788" s="85">
        <f t="shared" si="899"/>
        <v>500</v>
      </c>
      <c r="GE788" s="85">
        <f t="shared" si="900"/>
        <v>500</v>
      </c>
      <c r="GF788" s="85">
        <f t="shared" si="901"/>
        <v>500</v>
      </c>
      <c r="GG788" s="85">
        <f t="shared" si="902"/>
        <v>500</v>
      </c>
      <c r="GH788" s="101">
        <f t="shared" si="869"/>
        <v>0</v>
      </c>
      <c r="GI788" s="102">
        <f t="shared" si="870"/>
        <v>0</v>
      </c>
      <c r="GJ788" s="102">
        <f t="shared" si="871"/>
        <v>0</v>
      </c>
      <c r="GK788" s="79">
        <f>ROW()</f>
        <v>788</v>
      </c>
    </row>
    <row r="789" spans="1:193" s="12" customFormat="1" ht="50.1" customHeight="1">
      <c r="A789" s="17">
        <f>ROW()</f>
        <v>789</v>
      </c>
      <c r="B789" s="32">
        <f t="shared" si="903"/>
        <v>783</v>
      </c>
      <c r="C789" s="33">
        <f t="shared" si="904"/>
        <v>0</v>
      </c>
      <c r="D789" s="31"/>
      <c r="E789" s="390">
        <f t="shared" si="872"/>
        <v>500</v>
      </c>
      <c r="F789" s="107">
        <f t="shared" si="838"/>
        <v>0</v>
      </c>
      <c r="G789" s="3">
        <v>0</v>
      </c>
      <c r="H789" s="4">
        <v>0</v>
      </c>
      <c r="I789" s="63"/>
      <c r="J789" s="15"/>
      <c r="K789" s="13"/>
      <c r="L789" s="98">
        <f t="shared" si="839"/>
        <v>0</v>
      </c>
      <c r="M789" s="99">
        <f>M5</f>
        <v>0.94499999999999995</v>
      </c>
      <c r="N789" s="100"/>
      <c r="O789" s="110"/>
      <c r="P789" s="95">
        <f t="shared" si="840"/>
        <v>0</v>
      </c>
      <c r="Q789" s="15"/>
      <c r="R789" s="24">
        <f t="shared" si="873"/>
        <v>0</v>
      </c>
      <c r="S789" s="25">
        <v>0</v>
      </c>
      <c r="T789" s="63"/>
      <c r="U789" s="15"/>
      <c r="V789" s="13"/>
      <c r="W789" s="98">
        <f t="shared" si="841"/>
        <v>0</v>
      </c>
      <c r="X789" s="99">
        <f>X5</f>
        <v>0.97</v>
      </c>
      <c r="Y789" s="100"/>
      <c r="Z789" s="110"/>
      <c r="AA789" s="95">
        <f t="shared" si="842"/>
        <v>0</v>
      </c>
      <c r="AB789" s="15"/>
      <c r="AC789" s="24">
        <f t="shared" si="874"/>
        <v>0</v>
      </c>
      <c r="AD789" s="5">
        <v>0</v>
      </c>
      <c r="AE789" s="63"/>
      <c r="AF789" s="15"/>
      <c r="AG789" s="13"/>
      <c r="AH789" s="98">
        <f t="shared" si="843"/>
        <v>0</v>
      </c>
      <c r="AI789" s="99">
        <f>AI5</f>
        <v>0.95499999999999996</v>
      </c>
      <c r="AJ789" s="100"/>
      <c r="AK789" s="110"/>
      <c r="AL789" s="95">
        <f t="shared" si="844"/>
        <v>0</v>
      </c>
      <c r="AM789" s="15"/>
      <c r="AN789" s="24">
        <f t="shared" si="875"/>
        <v>0</v>
      </c>
      <c r="AO789" s="5">
        <v>0</v>
      </c>
      <c r="AP789" s="63"/>
      <c r="AQ789" s="15"/>
      <c r="AR789" s="13"/>
      <c r="AS789" s="98">
        <f t="shared" si="845"/>
        <v>0</v>
      </c>
      <c r="AT789" s="99">
        <f>AT5</f>
        <v>0.96</v>
      </c>
      <c r="AU789" s="100"/>
      <c r="AV789" s="110"/>
      <c r="AW789" s="95">
        <f t="shared" si="846"/>
        <v>0</v>
      </c>
      <c r="AX789" s="15"/>
      <c r="AY789" s="24">
        <f t="shared" si="876"/>
        <v>0</v>
      </c>
      <c r="AZ789" s="5">
        <v>0</v>
      </c>
      <c r="BA789" s="63"/>
      <c r="BB789" s="15"/>
      <c r="BC789" s="13"/>
      <c r="BD789" s="98">
        <f t="shared" si="847"/>
        <v>0</v>
      </c>
      <c r="BE789" s="99">
        <f>BE5</f>
        <v>0.98</v>
      </c>
      <c r="BF789" s="100"/>
      <c r="BG789" s="110"/>
      <c r="BH789" s="95">
        <f t="shared" si="848"/>
        <v>0</v>
      </c>
      <c r="BI789" s="15"/>
      <c r="BJ789" s="24">
        <f t="shared" si="877"/>
        <v>0</v>
      </c>
      <c r="BK789" s="5">
        <v>0</v>
      </c>
      <c r="BL789" s="63"/>
      <c r="BM789" s="15"/>
      <c r="BN789" s="13"/>
      <c r="BO789" s="98">
        <f t="shared" si="849"/>
        <v>0</v>
      </c>
      <c r="BP789" s="99">
        <f>BP5</f>
        <v>0.94499999999999995</v>
      </c>
      <c r="BQ789" s="100"/>
      <c r="BR789" s="110"/>
      <c r="BS789" s="95">
        <f t="shared" si="850"/>
        <v>0</v>
      </c>
      <c r="BT789" s="15"/>
      <c r="BU789" s="24">
        <f t="shared" si="878"/>
        <v>0</v>
      </c>
      <c r="BV789" s="5">
        <v>0</v>
      </c>
      <c r="BW789" s="63"/>
      <c r="BX789" s="15"/>
      <c r="BY789" s="13"/>
      <c r="BZ789" s="98">
        <f t="shared" si="851"/>
        <v>0</v>
      </c>
      <c r="CA789" s="99">
        <f>CA5</f>
        <v>1</v>
      </c>
      <c r="CB789" s="100"/>
      <c r="CC789" s="110"/>
      <c r="CD789" s="95">
        <f t="shared" si="852"/>
        <v>0</v>
      </c>
      <c r="CE789" s="15"/>
      <c r="CF789" s="24">
        <f t="shared" si="879"/>
        <v>0</v>
      </c>
      <c r="CG789" s="5">
        <v>0</v>
      </c>
      <c r="CH789" s="63"/>
      <c r="CI789" s="15"/>
      <c r="CJ789" s="13"/>
      <c r="CK789" s="98">
        <f t="shared" si="853"/>
        <v>0</v>
      </c>
      <c r="CL789" s="99">
        <f>CL5</f>
        <v>1</v>
      </c>
      <c r="CM789" s="100"/>
      <c r="CN789" s="110"/>
      <c r="CO789" s="95">
        <f t="shared" si="854"/>
        <v>0</v>
      </c>
      <c r="CP789" s="15"/>
      <c r="CQ789" s="24">
        <f t="shared" si="880"/>
        <v>0</v>
      </c>
      <c r="CR789" s="5">
        <v>0</v>
      </c>
      <c r="CS789" s="63"/>
      <c r="CT789" s="15"/>
      <c r="CU789" s="13"/>
      <c r="CV789" s="98">
        <f t="shared" si="855"/>
        <v>0</v>
      </c>
      <c r="CW789" s="99">
        <f>CW5</f>
        <v>1</v>
      </c>
      <c r="CX789" s="100"/>
      <c r="CY789" s="110"/>
      <c r="CZ789" s="95">
        <f t="shared" si="856"/>
        <v>0</v>
      </c>
      <c r="DA789" s="15"/>
      <c r="DB789" s="24">
        <f t="shared" si="881"/>
        <v>0</v>
      </c>
      <c r="DC789" s="5">
        <v>0</v>
      </c>
      <c r="DD789" s="63"/>
      <c r="DE789" s="15"/>
      <c r="DF789" s="13"/>
      <c r="DG789" s="98">
        <f t="shared" si="857"/>
        <v>0</v>
      </c>
      <c r="DH789" s="99">
        <f>DH5</f>
        <v>1</v>
      </c>
      <c r="DI789" s="100"/>
      <c r="DJ789" s="110"/>
      <c r="DK789" s="95">
        <f t="shared" si="858"/>
        <v>0</v>
      </c>
      <c r="DL789" s="15"/>
      <c r="DM789" s="24">
        <f t="shared" si="882"/>
        <v>0</v>
      </c>
      <c r="DN789" s="5">
        <v>0</v>
      </c>
      <c r="DO789" s="63"/>
      <c r="DP789" s="15"/>
      <c r="DQ789" s="13"/>
      <c r="DR789" s="98">
        <f t="shared" si="859"/>
        <v>0</v>
      </c>
      <c r="DS789" s="99">
        <f>DS5</f>
        <v>1</v>
      </c>
      <c r="DT789" s="100"/>
      <c r="DU789" s="110"/>
      <c r="DV789" s="95">
        <f t="shared" si="860"/>
        <v>0</v>
      </c>
      <c r="DW789" s="15"/>
      <c r="DX789" s="24">
        <f t="shared" si="883"/>
        <v>0</v>
      </c>
      <c r="DY789" s="5">
        <v>0</v>
      </c>
      <c r="DZ789" s="63"/>
      <c r="EA789" s="15"/>
      <c r="EB789" s="13"/>
      <c r="EC789" s="98">
        <f t="shared" si="861"/>
        <v>0</v>
      </c>
      <c r="ED789" s="99">
        <f>ED5</f>
        <v>1</v>
      </c>
      <c r="EE789" s="100"/>
      <c r="EF789" s="110"/>
      <c r="EG789" s="95">
        <f t="shared" si="862"/>
        <v>0</v>
      </c>
      <c r="EH789" s="15"/>
      <c r="EI789" s="24">
        <f t="shared" si="884"/>
        <v>0</v>
      </c>
      <c r="EJ789" s="5">
        <v>0</v>
      </c>
      <c r="EK789" s="63"/>
      <c r="EL789" s="15"/>
      <c r="EM789" s="13"/>
      <c r="EN789" s="98">
        <f t="shared" si="863"/>
        <v>0</v>
      </c>
      <c r="EO789" s="99">
        <f>EO5</f>
        <v>1</v>
      </c>
      <c r="EP789" s="100"/>
      <c r="EQ789" s="110"/>
      <c r="ER789" s="95">
        <f t="shared" si="864"/>
        <v>0</v>
      </c>
      <c r="ES789" s="15"/>
      <c r="ET789" s="24">
        <f t="shared" si="885"/>
        <v>0</v>
      </c>
      <c r="EU789" s="5">
        <v>0</v>
      </c>
      <c r="EV789" s="63"/>
      <c r="EW789" s="15"/>
      <c r="EX789" s="13"/>
      <c r="EY789" s="98">
        <f t="shared" si="865"/>
        <v>0</v>
      </c>
      <c r="EZ789" s="99">
        <f>EZ5</f>
        <v>1</v>
      </c>
      <c r="FA789" s="100"/>
      <c r="FB789" s="110"/>
      <c r="FC789" s="95">
        <f t="shared" si="866"/>
        <v>0</v>
      </c>
      <c r="FD789" s="15"/>
      <c r="FE789" s="24">
        <f t="shared" si="886"/>
        <v>0</v>
      </c>
      <c r="FF789" s="5">
        <v>0</v>
      </c>
      <c r="FG789" s="63"/>
      <c r="FH789" s="15"/>
      <c r="FI789" s="13"/>
      <c r="FJ789" s="98">
        <f t="shared" si="867"/>
        <v>0</v>
      </c>
      <c r="FK789" s="99">
        <f>FK5</f>
        <v>1</v>
      </c>
      <c r="FL789" s="100"/>
      <c r="FM789" s="110"/>
      <c r="FN789" s="95">
        <f t="shared" si="868"/>
        <v>0</v>
      </c>
      <c r="FO789" s="15"/>
      <c r="FP789" s="24">
        <f t="shared" si="887"/>
        <v>0</v>
      </c>
      <c r="FQ789" s="5">
        <v>0</v>
      </c>
      <c r="FR789" s="8">
        <v>0</v>
      </c>
      <c r="FS789" s="84">
        <f t="shared" si="888"/>
        <v>500</v>
      </c>
      <c r="FT789" s="85">
        <f t="shared" si="889"/>
        <v>500</v>
      </c>
      <c r="FU789" s="85">
        <f t="shared" si="890"/>
        <v>500</v>
      </c>
      <c r="FV789" s="85">
        <f t="shared" si="891"/>
        <v>500</v>
      </c>
      <c r="FW789" s="85">
        <f t="shared" si="892"/>
        <v>500</v>
      </c>
      <c r="FX789" s="85">
        <f t="shared" si="893"/>
        <v>500</v>
      </c>
      <c r="FY789" s="85">
        <f t="shared" si="894"/>
        <v>500</v>
      </c>
      <c r="FZ789" s="85">
        <f t="shared" si="895"/>
        <v>500</v>
      </c>
      <c r="GA789" s="85">
        <f t="shared" si="896"/>
        <v>500</v>
      </c>
      <c r="GB789" s="85">
        <f t="shared" si="897"/>
        <v>500</v>
      </c>
      <c r="GC789" s="85">
        <f t="shared" si="898"/>
        <v>500</v>
      </c>
      <c r="GD789" s="85">
        <f t="shared" si="899"/>
        <v>500</v>
      </c>
      <c r="GE789" s="85">
        <f t="shared" si="900"/>
        <v>500</v>
      </c>
      <c r="GF789" s="85">
        <f t="shared" si="901"/>
        <v>500</v>
      </c>
      <c r="GG789" s="85">
        <f t="shared" si="902"/>
        <v>500</v>
      </c>
      <c r="GH789" s="101">
        <f t="shared" si="869"/>
        <v>0</v>
      </c>
      <c r="GI789" s="102">
        <f t="shared" si="870"/>
        <v>0</v>
      </c>
      <c r="GJ789" s="102">
        <f t="shared" si="871"/>
        <v>0</v>
      </c>
      <c r="GK789" s="79">
        <f>ROW()</f>
        <v>789</v>
      </c>
    </row>
    <row r="790" spans="1:193" s="12" customFormat="1" ht="50.1" customHeight="1">
      <c r="A790" s="17">
        <f>ROW()</f>
        <v>790</v>
      </c>
      <c r="B790" s="32">
        <f t="shared" si="903"/>
        <v>784</v>
      </c>
      <c r="C790" s="33">
        <f t="shared" si="904"/>
        <v>0</v>
      </c>
      <c r="D790" s="31"/>
      <c r="E790" s="390">
        <f t="shared" si="872"/>
        <v>500</v>
      </c>
      <c r="F790" s="107">
        <f t="shared" si="838"/>
        <v>0</v>
      </c>
      <c r="G790" s="3">
        <v>0</v>
      </c>
      <c r="H790" s="4">
        <v>0</v>
      </c>
      <c r="I790" s="63"/>
      <c r="J790" s="15"/>
      <c r="K790" s="13"/>
      <c r="L790" s="98">
        <f t="shared" si="839"/>
        <v>0</v>
      </c>
      <c r="M790" s="99">
        <f>M5</f>
        <v>0.94499999999999995</v>
      </c>
      <c r="N790" s="100"/>
      <c r="O790" s="110"/>
      <c r="P790" s="95">
        <f t="shared" si="840"/>
        <v>0</v>
      </c>
      <c r="Q790" s="15"/>
      <c r="R790" s="24">
        <f t="shared" si="873"/>
        <v>0</v>
      </c>
      <c r="S790" s="25">
        <v>0</v>
      </c>
      <c r="T790" s="63"/>
      <c r="U790" s="15"/>
      <c r="V790" s="13"/>
      <c r="W790" s="98">
        <f t="shared" si="841"/>
        <v>0</v>
      </c>
      <c r="X790" s="99">
        <f>X5</f>
        <v>0.97</v>
      </c>
      <c r="Y790" s="100"/>
      <c r="Z790" s="110"/>
      <c r="AA790" s="95">
        <f t="shared" si="842"/>
        <v>0</v>
      </c>
      <c r="AB790" s="15"/>
      <c r="AC790" s="24">
        <f t="shared" si="874"/>
        <v>0</v>
      </c>
      <c r="AD790" s="5">
        <v>0</v>
      </c>
      <c r="AE790" s="63"/>
      <c r="AF790" s="15"/>
      <c r="AG790" s="13"/>
      <c r="AH790" s="98">
        <f t="shared" si="843"/>
        <v>0</v>
      </c>
      <c r="AI790" s="99">
        <f>AI5</f>
        <v>0.95499999999999996</v>
      </c>
      <c r="AJ790" s="100"/>
      <c r="AK790" s="110"/>
      <c r="AL790" s="95">
        <f t="shared" si="844"/>
        <v>0</v>
      </c>
      <c r="AM790" s="15"/>
      <c r="AN790" s="24">
        <f t="shared" si="875"/>
        <v>0</v>
      </c>
      <c r="AO790" s="5">
        <v>0</v>
      </c>
      <c r="AP790" s="63"/>
      <c r="AQ790" s="15"/>
      <c r="AR790" s="13"/>
      <c r="AS790" s="98">
        <f t="shared" si="845"/>
        <v>0</v>
      </c>
      <c r="AT790" s="99">
        <f>AT5</f>
        <v>0.96</v>
      </c>
      <c r="AU790" s="100"/>
      <c r="AV790" s="110"/>
      <c r="AW790" s="95">
        <f t="shared" si="846"/>
        <v>0</v>
      </c>
      <c r="AX790" s="15"/>
      <c r="AY790" s="24">
        <f t="shared" si="876"/>
        <v>0</v>
      </c>
      <c r="AZ790" s="5">
        <v>0</v>
      </c>
      <c r="BA790" s="63"/>
      <c r="BB790" s="15"/>
      <c r="BC790" s="13"/>
      <c r="BD790" s="98">
        <f t="shared" si="847"/>
        <v>0</v>
      </c>
      <c r="BE790" s="99">
        <f>BE5</f>
        <v>0.98</v>
      </c>
      <c r="BF790" s="100"/>
      <c r="BG790" s="110"/>
      <c r="BH790" s="95">
        <f t="shared" si="848"/>
        <v>0</v>
      </c>
      <c r="BI790" s="15"/>
      <c r="BJ790" s="24">
        <f t="shared" si="877"/>
        <v>0</v>
      </c>
      <c r="BK790" s="5">
        <v>0</v>
      </c>
      <c r="BL790" s="63"/>
      <c r="BM790" s="15"/>
      <c r="BN790" s="13"/>
      <c r="BO790" s="98">
        <f t="shared" si="849"/>
        <v>0</v>
      </c>
      <c r="BP790" s="99">
        <f>BP5</f>
        <v>0.94499999999999995</v>
      </c>
      <c r="BQ790" s="100"/>
      <c r="BR790" s="110"/>
      <c r="BS790" s="95">
        <f t="shared" si="850"/>
        <v>0</v>
      </c>
      <c r="BT790" s="15"/>
      <c r="BU790" s="24">
        <f t="shared" si="878"/>
        <v>0</v>
      </c>
      <c r="BV790" s="5">
        <v>0</v>
      </c>
      <c r="BW790" s="63"/>
      <c r="BX790" s="15"/>
      <c r="BY790" s="13"/>
      <c r="BZ790" s="98">
        <f t="shared" si="851"/>
        <v>0</v>
      </c>
      <c r="CA790" s="99">
        <f>CA5</f>
        <v>1</v>
      </c>
      <c r="CB790" s="100"/>
      <c r="CC790" s="110"/>
      <c r="CD790" s="95">
        <f t="shared" si="852"/>
        <v>0</v>
      </c>
      <c r="CE790" s="15"/>
      <c r="CF790" s="24">
        <f t="shared" si="879"/>
        <v>0</v>
      </c>
      <c r="CG790" s="5">
        <v>0</v>
      </c>
      <c r="CH790" s="63"/>
      <c r="CI790" s="15"/>
      <c r="CJ790" s="13"/>
      <c r="CK790" s="98">
        <f t="shared" si="853"/>
        <v>0</v>
      </c>
      <c r="CL790" s="99">
        <f>CL5</f>
        <v>1</v>
      </c>
      <c r="CM790" s="100"/>
      <c r="CN790" s="110"/>
      <c r="CO790" s="95">
        <f t="shared" si="854"/>
        <v>0</v>
      </c>
      <c r="CP790" s="15"/>
      <c r="CQ790" s="24">
        <f t="shared" si="880"/>
        <v>0</v>
      </c>
      <c r="CR790" s="5">
        <v>0</v>
      </c>
      <c r="CS790" s="63"/>
      <c r="CT790" s="15"/>
      <c r="CU790" s="13"/>
      <c r="CV790" s="98">
        <f t="shared" si="855"/>
        <v>0</v>
      </c>
      <c r="CW790" s="99">
        <f>CW5</f>
        <v>1</v>
      </c>
      <c r="CX790" s="100"/>
      <c r="CY790" s="110"/>
      <c r="CZ790" s="95">
        <f t="shared" si="856"/>
        <v>0</v>
      </c>
      <c r="DA790" s="15"/>
      <c r="DB790" s="24">
        <f t="shared" si="881"/>
        <v>0</v>
      </c>
      <c r="DC790" s="5">
        <v>0</v>
      </c>
      <c r="DD790" s="63"/>
      <c r="DE790" s="15"/>
      <c r="DF790" s="13"/>
      <c r="DG790" s="98">
        <f t="shared" si="857"/>
        <v>0</v>
      </c>
      <c r="DH790" s="99">
        <f>DH5</f>
        <v>1</v>
      </c>
      <c r="DI790" s="100"/>
      <c r="DJ790" s="110"/>
      <c r="DK790" s="95">
        <f t="shared" si="858"/>
        <v>0</v>
      </c>
      <c r="DL790" s="15"/>
      <c r="DM790" s="24">
        <f t="shared" si="882"/>
        <v>0</v>
      </c>
      <c r="DN790" s="5">
        <v>0</v>
      </c>
      <c r="DO790" s="63"/>
      <c r="DP790" s="15"/>
      <c r="DQ790" s="13"/>
      <c r="DR790" s="98">
        <f t="shared" si="859"/>
        <v>0</v>
      </c>
      <c r="DS790" s="99">
        <f>DS5</f>
        <v>1</v>
      </c>
      <c r="DT790" s="100"/>
      <c r="DU790" s="110"/>
      <c r="DV790" s="95">
        <f t="shared" si="860"/>
        <v>0</v>
      </c>
      <c r="DW790" s="15"/>
      <c r="DX790" s="24">
        <f t="shared" si="883"/>
        <v>0</v>
      </c>
      <c r="DY790" s="5">
        <v>0</v>
      </c>
      <c r="DZ790" s="63"/>
      <c r="EA790" s="15"/>
      <c r="EB790" s="13"/>
      <c r="EC790" s="98">
        <f t="shared" si="861"/>
        <v>0</v>
      </c>
      <c r="ED790" s="99">
        <f>ED5</f>
        <v>1</v>
      </c>
      <c r="EE790" s="100"/>
      <c r="EF790" s="110"/>
      <c r="EG790" s="95">
        <f t="shared" si="862"/>
        <v>0</v>
      </c>
      <c r="EH790" s="15"/>
      <c r="EI790" s="24">
        <f t="shared" si="884"/>
        <v>0</v>
      </c>
      <c r="EJ790" s="5">
        <v>0</v>
      </c>
      <c r="EK790" s="63"/>
      <c r="EL790" s="15"/>
      <c r="EM790" s="13"/>
      <c r="EN790" s="98">
        <f t="shared" si="863"/>
        <v>0</v>
      </c>
      <c r="EO790" s="99">
        <f>EO5</f>
        <v>1</v>
      </c>
      <c r="EP790" s="100"/>
      <c r="EQ790" s="110"/>
      <c r="ER790" s="95">
        <f t="shared" si="864"/>
        <v>0</v>
      </c>
      <c r="ES790" s="15"/>
      <c r="ET790" s="24">
        <f t="shared" si="885"/>
        <v>0</v>
      </c>
      <c r="EU790" s="5">
        <v>0</v>
      </c>
      <c r="EV790" s="63"/>
      <c r="EW790" s="15"/>
      <c r="EX790" s="13"/>
      <c r="EY790" s="98">
        <f t="shared" si="865"/>
        <v>0</v>
      </c>
      <c r="EZ790" s="99">
        <f>EZ5</f>
        <v>1</v>
      </c>
      <c r="FA790" s="100"/>
      <c r="FB790" s="110"/>
      <c r="FC790" s="95">
        <f t="shared" si="866"/>
        <v>0</v>
      </c>
      <c r="FD790" s="15"/>
      <c r="FE790" s="24">
        <f t="shared" si="886"/>
        <v>0</v>
      </c>
      <c r="FF790" s="5">
        <v>0</v>
      </c>
      <c r="FG790" s="63"/>
      <c r="FH790" s="15"/>
      <c r="FI790" s="13"/>
      <c r="FJ790" s="98">
        <f t="shared" si="867"/>
        <v>0</v>
      </c>
      <c r="FK790" s="99">
        <f>FK5</f>
        <v>1</v>
      </c>
      <c r="FL790" s="100"/>
      <c r="FM790" s="110"/>
      <c r="FN790" s="95">
        <f t="shared" si="868"/>
        <v>0</v>
      </c>
      <c r="FO790" s="15"/>
      <c r="FP790" s="24">
        <f t="shared" si="887"/>
        <v>0</v>
      </c>
      <c r="FQ790" s="5">
        <v>0</v>
      </c>
      <c r="FR790" s="8">
        <v>0</v>
      </c>
      <c r="FS790" s="84">
        <f t="shared" si="888"/>
        <v>500</v>
      </c>
      <c r="FT790" s="85">
        <f t="shared" si="889"/>
        <v>500</v>
      </c>
      <c r="FU790" s="85">
        <f t="shared" si="890"/>
        <v>500</v>
      </c>
      <c r="FV790" s="85">
        <f t="shared" si="891"/>
        <v>500</v>
      </c>
      <c r="FW790" s="85">
        <f t="shared" si="892"/>
        <v>500</v>
      </c>
      <c r="FX790" s="85">
        <f t="shared" si="893"/>
        <v>500</v>
      </c>
      <c r="FY790" s="85">
        <f t="shared" si="894"/>
        <v>500</v>
      </c>
      <c r="FZ790" s="85">
        <f t="shared" si="895"/>
        <v>500</v>
      </c>
      <c r="GA790" s="85">
        <f t="shared" si="896"/>
        <v>500</v>
      </c>
      <c r="GB790" s="85">
        <f t="shared" si="897"/>
        <v>500</v>
      </c>
      <c r="GC790" s="85">
        <f t="shared" si="898"/>
        <v>500</v>
      </c>
      <c r="GD790" s="85">
        <f t="shared" si="899"/>
        <v>500</v>
      </c>
      <c r="GE790" s="85">
        <f t="shared" si="900"/>
        <v>500</v>
      </c>
      <c r="GF790" s="85">
        <f t="shared" si="901"/>
        <v>500</v>
      </c>
      <c r="GG790" s="85">
        <f t="shared" si="902"/>
        <v>500</v>
      </c>
      <c r="GH790" s="101">
        <f t="shared" si="869"/>
        <v>0</v>
      </c>
      <c r="GI790" s="102">
        <f t="shared" si="870"/>
        <v>0</v>
      </c>
      <c r="GJ790" s="102">
        <f t="shared" si="871"/>
        <v>0</v>
      </c>
      <c r="GK790" s="79">
        <f>ROW()</f>
        <v>790</v>
      </c>
    </row>
    <row r="791" spans="1:193" s="12" customFormat="1" ht="50.1" customHeight="1">
      <c r="A791" s="17">
        <f>ROW()</f>
        <v>791</v>
      </c>
      <c r="B791" s="32">
        <f t="shared" si="903"/>
        <v>785</v>
      </c>
      <c r="C791" s="33">
        <f t="shared" si="904"/>
        <v>0</v>
      </c>
      <c r="D791" s="31"/>
      <c r="E791" s="390">
        <f t="shared" si="872"/>
        <v>500</v>
      </c>
      <c r="F791" s="107">
        <f t="shared" si="838"/>
        <v>0</v>
      </c>
      <c r="G791" s="3">
        <v>0</v>
      </c>
      <c r="H791" s="4">
        <v>0</v>
      </c>
      <c r="I791" s="63"/>
      <c r="J791" s="15"/>
      <c r="K791" s="13"/>
      <c r="L791" s="98">
        <f t="shared" si="839"/>
        <v>0</v>
      </c>
      <c r="M791" s="99">
        <f>M5</f>
        <v>0.94499999999999995</v>
      </c>
      <c r="N791" s="100"/>
      <c r="O791" s="110"/>
      <c r="P791" s="95">
        <f t="shared" si="840"/>
        <v>0</v>
      </c>
      <c r="Q791" s="15"/>
      <c r="R791" s="24">
        <f t="shared" si="873"/>
        <v>0</v>
      </c>
      <c r="S791" s="25">
        <v>0</v>
      </c>
      <c r="T791" s="63"/>
      <c r="U791" s="15"/>
      <c r="V791" s="13"/>
      <c r="W791" s="98">
        <f t="shared" si="841"/>
        <v>0</v>
      </c>
      <c r="X791" s="99">
        <f>X5</f>
        <v>0.97</v>
      </c>
      <c r="Y791" s="100"/>
      <c r="Z791" s="110"/>
      <c r="AA791" s="95">
        <f t="shared" si="842"/>
        <v>0</v>
      </c>
      <c r="AB791" s="15"/>
      <c r="AC791" s="24">
        <f t="shared" si="874"/>
        <v>0</v>
      </c>
      <c r="AD791" s="5">
        <v>0</v>
      </c>
      <c r="AE791" s="63"/>
      <c r="AF791" s="15"/>
      <c r="AG791" s="13"/>
      <c r="AH791" s="98">
        <f t="shared" si="843"/>
        <v>0</v>
      </c>
      <c r="AI791" s="99">
        <f>AI5</f>
        <v>0.95499999999999996</v>
      </c>
      <c r="AJ791" s="100"/>
      <c r="AK791" s="110"/>
      <c r="AL791" s="95">
        <f t="shared" si="844"/>
        <v>0</v>
      </c>
      <c r="AM791" s="15"/>
      <c r="AN791" s="24">
        <f t="shared" si="875"/>
        <v>0</v>
      </c>
      <c r="AO791" s="5">
        <v>0</v>
      </c>
      <c r="AP791" s="63"/>
      <c r="AQ791" s="15"/>
      <c r="AR791" s="13"/>
      <c r="AS791" s="98">
        <f t="shared" si="845"/>
        <v>0</v>
      </c>
      <c r="AT791" s="99">
        <f>AT5</f>
        <v>0.96</v>
      </c>
      <c r="AU791" s="100"/>
      <c r="AV791" s="110"/>
      <c r="AW791" s="95">
        <f t="shared" si="846"/>
        <v>0</v>
      </c>
      <c r="AX791" s="15"/>
      <c r="AY791" s="24">
        <f t="shared" si="876"/>
        <v>0</v>
      </c>
      <c r="AZ791" s="5">
        <v>0</v>
      </c>
      <c r="BA791" s="63"/>
      <c r="BB791" s="15"/>
      <c r="BC791" s="13"/>
      <c r="BD791" s="98">
        <f t="shared" si="847"/>
        <v>0</v>
      </c>
      <c r="BE791" s="99">
        <f>BE5</f>
        <v>0.98</v>
      </c>
      <c r="BF791" s="100"/>
      <c r="BG791" s="110"/>
      <c r="BH791" s="95">
        <f t="shared" si="848"/>
        <v>0</v>
      </c>
      <c r="BI791" s="15"/>
      <c r="BJ791" s="24">
        <f t="shared" si="877"/>
        <v>0</v>
      </c>
      <c r="BK791" s="5">
        <v>0</v>
      </c>
      <c r="BL791" s="63"/>
      <c r="BM791" s="15"/>
      <c r="BN791" s="13"/>
      <c r="BO791" s="98">
        <f t="shared" si="849"/>
        <v>0</v>
      </c>
      <c r="BP791" s="99">
        <f>BP5</f>
        <v>0.94499999999999995</v>
      </c>
      <c r="BQ791" s="100"/>
      <c r="BR791" s="110"/>
      <c r="BS791" s="95">
        <f t="shared" si="850"/>
        <v>0</v>
      </c>
      <c r="BT791" s="15"/>
      <c r="BU791" s="24">
        <f t="shared" si="878"/>
        <v>0</v>
      </c>
      <c r="BV791" s="5">
        <v>0</v>
      </c>
      <c r="BW791" s="63"/>
      <c r="BX791" s="15"/>
      <c r="BY791" s="13"/>
      <c r="BZ791" s="98">
        <f t="shared" si="851"/>
        <v>0</v>
      </c>
      <c r="CA791" s="99">
        <f>CA5</f>
        <v>1</v>
      </c>
      <c r="CB791" s="100"/>
      <c r="CC791" s="110"/>
      <c r="CD791" s="95">
        <f t="shared" si="852"/>
        <v>0</v>
      </c>
      <c r="CE791" s="15"/>
      <c r="CF791" s="24">
        <f t="shared" si="879"/>
        <v>0</v>
      </c>
      <c r="CG791" s="5">
        <v>0</v>
      </c>
      <c r="CH791" s="63"/>
      <c r="CI791" s="15"/>
      <c r="CJ791" s="13"/>
      <c r="CK791" s="98">
        <f t="shared" si="853"/>
        <v>0</v>
      </c>
      <c r="CL791" s="99">
        <f>CL5</f>
        <v>1</v>
      </c>
      <c r="CM791" s="100"/>
      <c r="CN791" s="110"/>
      <c r="CO791" s="95">
        <f t="shared" si="854"/>
        <v>0</v>
      </c>
      <c r="CP791" s="15"/>
      <c r="CQ791" s="24">
        <f t="shared" si="880"/>
        <v>0</v>
      </c>
      <c r="CR791" s="5">
        <v>0</v>
      </c>
      <c r="CS791" s="63"/>
      <c r="CT791" s="15"/>
      <c r="CU791" s="13"/>
      <c r="CV791" s="98">
        <f t="shared" si="855"/>
        <v>0</v>
      </c>
      <c r="CW791" s="99">
        <f>CW5</f>
        <v>1</v>
      </c>
      <c r="CX791" s="100"/>
      <c r="CY791" s="110"/>
      <c r="CZ791" s="95">
        <f t="shared" si="856"/>
        <v>0</v>
      </c>
      <c r="DA791" s="15"/>
      <c r="DB791" s="24">
        <f t="shared" si="881"/>
        <v>0</v>
      </c>
      <c r="DC791" s="5">
        <v>0</v>
      </c>
      <c r="DD791" s="63"/>
      <c r="DE791" s="15"/>
      <c r="DF791" s="13"/>
      <c r="DG791" s="98">
        <f t="shared" si="857"/>
        <v>0</v>
      </c>
      <c r="DH791" s="99">
        <f>DH5</f>
        <v>1</v>
      </c>
      <c r="DI791" s="100"/>
      <c r="DJ791" s="110"/>
      <c r="DK791" s="95">
        <f t="shared" si="858"/>
        <v>0</v>
      </c>
      <c r="DL791" s="15"/>
      <c r="DM791" s="24">
        <f t="shared" si="882"/>
        <v>0</v>
      </c>
      <c r="DN791" s="5">
        <v>0</v>
      </c>
      <c r="DO791" s="63"/>
      <c r="DP791" s="15"/>
      <c r="DQ791" s="13"/>
      <c r="DR791" s="98">
        <f t="shared" si="859"/>
        <v>0</v>
      </c>
      <c r="DS791" s="99">
        <f>DS5</f>
        <v>1</v>
      </c>
      <c r="DT791" s="100"/>
      <c r="DU791" s="110"/>
      <c r="DV791" s="95">
        <f t="shared" si="860"/>
        <v>0</v>
      </c>
      <c r="DW791" s="15"/>
      <c r="DX791" s="24">
        <f t="shared" si="883"/>
        <v>0</v>
      </c>
      <c r="DY791" s="5">
        <v>0</v>
      </c>
      <c r="DZ791" s="63"/>
      <c r="EA791" s="15"/>
      <c r="EB791" s="13"/>
      <c r="EC791" s="98">
        <f t="shared" si="861"/>
        <v>0</v>
      </c>
      <c r="ED791" s="99">
        <f>ED5</f>
        <v>1</v>
      </c>
      <c r="EE791" s="100"/>
      <c r="EF791" s="110"/>
      <c r="EG791" s="95">
        <f t="shared" si="862"/>
        <v>0</v>
      </c>
      <c r="EH791" s="15"/>
      <c r="EI791" s="24">
        <f t="shared" si="884"/>
        <v>0</v>
      </c>
      <c r="EJ791" s="5">
        <v>0</v>
      </c>
      <c r="EK791" s="63"/>
      <c r="EL791" s="15"/>
      <c r="EM791" s="13"/>
      <c r="EN791" s="98">
        <f t="shared" si="863"/>
        <v>0</v>
      </c>
      <c r="EO791" s="99">
        <f>EO5</f>
        <v>1</v>
      </c>
      <c r="EP791" s="100"/>
      <c r="EQ791" s="110"/>
      <c r="ER791" s="95">
        <f t="shared" si="864"/>
        <v>0</v>
      </c>
      <c r="ES791" s="15"/>
      <c r="ET791" s="24">
        <f t="shared" si="885"/>
        <v>0</v>
      </c>
      <c r="EU791" s="5">
        <v>0</v>
      </c>
      <c r="EV791" s="63"/>
      <c r="EW791" s="15"/>
      <c r="EX791" s="13"/>
      <c r="EY791" s="98">
        <f t="shared" si="865"/>
        <v>0</v>
      </c>
      <c r="EZ791" s="99">
        <f>EZ5</f>
        <v>1</v>
      </c>
      <c r="FA791" s="100"/>
      <c r="FB791" s="110"/>
      <c r="FC791" s="95">
        <f t="shared" si="866"/>
        <v>0</v>
      </c>
      <c r="FD791" s="15"/>
      <c r="FE791" s="24">
        <f t="shared" si="886"/>
        <v>0</v>
      </c>
      <c r="FF791" s="5">
        <v>0</v>
      </c>
      <c r="FG791" s="63"/>
      <c r="FH791" s="15"/>
      <c r="FI791" s="13"/>
      <c r="FJ791" s="98">
        <f t="shared" si="867"/>
        <v>0</v>
      </c>
      <c r="FK791" s="99">
        <f>FK5</f>
        <v>1</v>
      </c>
      <c r="FL791" s="100"/>
      <c r="FM791" s="110"/>
      <c r="FN791" s="95">
        <f t="shared" si="868"/>
        <v>0</v>
      </c>
      <c r="FO791" s="15"/>
      <c r="FP791" s="24">
        <f t="shared" si="887"/>
        <v>0</v>
      </c>
      <c r="FQ791" s="5">
        <v>0</v>
      </c>
      <c r="FR791" s="8">
        <v>0</v>
      </c>
      <c r="FS791" s="84">
        <f t="shared" si="888"/>
        <v>500</v>
      </c>
      <c r="FT791" s="85">
        <f t="shared" si="889"/>
        <v>500</v>
      </c>
      <c r="FU791" s="85">
        <f t="shared" si="890"/>
        <v>500</v>
      </c>
      <c r="FV791" s="85">
        <f t="shared" si="891"/>
        <v>500</v>
      </c>
      <c r="FW791" s="85">
        <f t="shared" si="892"/>
        <v>500</v>
      </c>
      <c r="FX791" s="85">
        <f t="shared" si="893"/>
        <v>500</v>
      </c>
      <c r="FY791" s="85">
        <f t="shared" si="894"/>
        <v>500</v>
      </c>
      <c r="FZ791" s="85">
        <f t="shared" si="895"/>
        <v>500</v>
      </c>
      <c r="GA791" s="85">
        <f t="shared" si="896"/>
        <v>500</v>
      </c>
      <c r="GB791" s="85">
        <f t="shared" si="897"/>
        <v>500</v>
      </c>
      <c r="GC791" s="85">
        <f t="shared" si="898"/>
        <v>500</v>
      </c>
      <c r="GD791" s="85">
        <f t="shared" si="899"/>
        <v>500</v>
      </c>
      <c r="GE791" s="85">
        <f t="shared" si="900"/>
        <v>500</v>
      </c>
      <c r="GF791" s="85">
        <f t="shared" si="901"/>
        <v>500</v>
      </c>
      <c r="GG791" s="85">
        <f t="shared" si="902"/>
        <v>500</v>
      </c>
      <c r="GH791" s="101">
        <f t="shared" si="869"/>
        <v>0</v>
      </c>
      <c r="GI791" s="102">
        <f t="shared" si="870"/>
        <v>0</v>
      </c>
      <c r="GJ791" s="102">
        <f t="shared" si="871"/>
        <v>0</v>
      </c>
      <c r="GK791" s="79">
        <f>ROW()</f>
        <v>791</v>
      </c>
    </row>
    <row r="792" spans="1:193" s="12" customFormat="1" ht="50.1" customHeight="1">
      <c r="A792" s="17">
        <f>ROW()</f>
        <v>792</v>
      </c>
      <c r="B792" s="32">
        <f t="shared" si="903"/>
        <v>786</v>
      </c>
      <c r="C792" s="33">
        <f t="shared" si="904"/>
        <v>0</v>
      </c>
      <c r="D792" s="31"/>
      <c r="E792" s="390">
        <f t="shared" si="872"/>
        <v>500</v>
      </c>
      <c r="F792" s="107">
        <f t="shared" si="838"/>
        <v>0</v>
      </c>
      <c r="G792" s="3">
        <v>0</v>
      </c>
      <c r="H792" s="4">
        <v>0</v>
      </c>
      <c r="I792" s="63"/>
      <c r="J792" s="15"/>
      <c r="K792" s="13"/>
      <c r="L792" s="98">
        <f t="shared" si="839"/>
        <v>0</v>
      </c>
      <c r="M792" s="99">
        <f>M5</f>
        <v>0.94499999999999995</v>
      </c>
      <c r="N792" s="100"/>
      <c r="O792" s="110"/>
      <c r="P792" s="95">
        <f t="shared" si="840"/>
        <v>0</v>
      </c>
      <c r="Q792" s="15"/>
      <c r="R792" s="24">
        <f t="shared" si="873"/>
        <v>0</v>
      </c>
      <c r="S792" s="25">
        <v>0</v>
      </c>
      <c r="T792" s="63"/>
      <c r="U792" s="15"/>
      <c r="V792" s="13"/>
      <c r="W792" s="98">
        <f t="shared" si="841"/>
        <v>0</v>
      </c>
      <c r="X792" s="99">
        <f>X5</f>
        <v>0.97</v>
      </c>
      <c r="Y792" s="100"/>
      <c r="Z792" s="110"/>
      <c r="AA792" s="95">
        <f t="shared" si="842"/>
        <v>0</v>
      </c>
      <c r="AB792" s="15"/>
      <c r="AC792" s="24">
        <f t="shared" si="874"/>
        <v>0</v>
      </c>
      <c r="AD792" s="5">
        <v>0</v>
      </c>
      <c r="AE792" s="63"/>
      <c r="AF792" s="15"/>
      <c r="AG792" s="13"/>
      <c r="AH792" s="98">
        <f t="shared" si="843"/>
        <v>0</v>
      </c>
      <c r="AI792" s="99">
        <f>AI5</f>
        <v>0.95499999999999996</v>
      </c>
      <c r="AJ792" s="100"/>
      <c r="AK792" s="110"/>
      <c r="AL792" s="95">
        <f t="shared" si="844"/>
        <v>0</v>
      </c>
      <c r="AM792" s="15"/>
      <c r="AN792" s="24">
        <f t="shared" si="875"/>
        <v>0</v>
      </c>
      <c r="AO792" s="5">
        <v>0</v>
      </c>
      <c r="AP792" s="63"/>
      <c r="AQ792" s="15"/>
      <c r="AR792" s="13"/>
      <c r="AS792" s="98">
        <f t="shared" si="845"/>
        <v>0</v>
      </c>
      <c r="AT792" s="99">
        <f>AT5</f>
        <v>0.96</v>
      </c>
      <c r="AU792" s="100"/>
      <c r="AV792" s="110"/>
      <c r="AW792" s="95">
        <f t="shared" si="846"/>
        <v>0</v>
      </c>
      <c r="AX792" s="15"/>
      <c r="AY792" s="24">
        <f t="shared" si="876"/>
        <v>0</v>
      </c>
      <c r="AZ792" s="5">
        <v>0</v>
      </c>
      <c r="BA792" s="63"/>
      <c r="BB792" s="15"/>
      <c r="BC792" s="13"/>
      <c r="BD792" s="98">
        <f t="shared" si="847"/>
        <v>0</v>
      </c>
      <c r="BE792" s="99">
        <f>BE5</f>
        <v>0.98</v>
      </c>
      <c r="BF792" s="100"/>
      <c r="BG792" s="110"/>
      <c r="BH792" s="95">
        <f t="shared" si="848"/>
        <v>0</v>
      </c>
      <c r="BI792" s="15"/>
      <c r="BJ792" s="24">
        <f t="shared" si="877"/>
        <v>0</v>
      </c>
      <c r="BK792" s="5">
        <v>0</v>
      </c>
      <c r="BL792" s="63"/>
      <c r="BM792" s="15"/>
      <c r="BN792" s="13"/>
      <c r="BO792" s="98">
        <f t="shared" si="849"/>
        <v>0</v>
      </c>
      <c r="BP792" s="99">
        <f>BP5</f>
        <v>0.94499999999999995</v>
      </c>
      <c r="BQ792" s="100"/>
      <c r="BR792" s="110"/>
      <c r="BS792" s="95">
        <f t="shared" si="850"/>
        <v>0</v>
      </c>
      <c r="BT792" s="15"/>
      <c r="BU792" s="24">
        <f t="shared" si="878"/>
        <v>0</v>
      </c>
      <c r="BV792" s="5">
        <v>0</v>
      </c>
      <c r="BW792" s="63"/>
      <c r="BX792" s="15"/>
      <c r="BY792" s="13"/>
      <c r="BZ792" s="98">
        <f t="shared" si="851"/>
        <v>0</v>
      </c>
      <c r="CA792" s="99">
        <f>CA5</f>
        <v>1</v>
      </c>
      <c r="CB792" s="100"/>
      <c r="CC792" s="110"/>
      <c r="CD792" s="95">
        <f t="shared" si="852"/>
        <v>0</v>
      </c>
      <c r="CE792" s="15"/>
      <c r="CF792" s="24">
        <f t="shared" si="879"/>
        <v>0</v>
      </c>
      <c r="CG792" s="5">
        <v>0</v>
      </c>
      <c r="CH792" s="63"/>
      <c r="CI792" s="15"/>
      <c r="CJ792" s="13"/>
      <c r="CK792" s="98">
        <f t="shared" si="853"/>
        <v>0</v>
      </c>
      <c r="CL792" s="99">
        <f>CL5</f>
        <v>1</v>
      </c>
      <c r="CM792" s="100"/>
      <c r="CN792" s="110"/>
      <c r="CO792" s="95">
        <f t="shared" si="854"/>
        <v>0</v>
      </c>
      <c r="CP792" s="15"/>
      <c r="CQ792" s="24">
        <f t="shared" si="880"/>
        <v>0</v>
      </c>
      <c r="CR792" s="5">
        <v>0</v>
      </c>
      <c r="CS792" s="63"/>
      <c r="CT792" s="15"/>
      <c r="CU792" s="13"/>
      <c r="CV792" s="98">
        <f t="shared" si="855"/>
        <v>0</v>
      </c>
      <c r="CW792" s="99">
        <f>CW5</f>
        <v>1</v>
      </c>
      <c r="CX792" s="100"/>
      <c r="CY792" s="110"/>
      <c r="CZ792" s="95">
        <f t="shared" si="856"/>
        <v>0</v>
      </c>
      <c r="DA792" s="15"/>
      <c r="DB792" s="24">
        <f t="shared" si="881"/>
        <v>0</v>
      </c>
      <c r="DC792" s="5">
        <v>0</v>
      </c>
      <c r="DD792" s="63"/>
      <c r="DE792" s="15"/>
      <c r="DF792" s="13"/>
      <c r="DG792" s="98">
        <f t="shared" si="857"/>
        <v>0</v>
      </c>
      <c r="DH792" s="99">
        <f>DH5</f>
        <v>1</v>
      </c>
      <c r="DI792" s="100"/>
      <c r="DJ792" s="110"/>
      <c r="DK792" s="95">
        <f t="shared" si="858"/>
        <v>0</v>
      </c>
      <c r="DL792" s="15"/>
      <c r="DM792" s="24">
        <f t="shared" si="882"/>
        <v>0</v>
      </c>
      <c r="DN792" s="5">
        <v>0</v>
      </c>
      <c r="DO792" s="63"/>
      <c r="DP792" s="15"/>
      <c r="DQ792" s="13"/>
      <c r="DR792" s="98">
        <f t="shared" si="859"/>
        <v>0</v>
      </c>
      <c r="DS792" s="99">
        <f>DS5</f>
        <v>1</v>
      </c>
      <c r="DT792" s="100"/>
      <c r="DU792" s="110"/>
      <c r="DV792" s="95">
        <f t="shared" si="860"/>
        <v>0</v>
      </c>
      <c r="DW792" s="15"/>
      <c r="DX792" s="24">
        <f t="shared" si="883"/>
        <v>0</v>
      </c>
      <c r="DY792" s="5">
        <v>0</v>
      </c>
      <c r="DZ792" s="63"/>
      <c r="EA792" s="15"/>
      <c r="EB792" s="13"/>
      <c r="EC792" s="98">
        <f t="shared" si="861"/>
        <v>0</v>
      </c>
      <c r="ED792" s="99">
        <f>ED5</f>
        <v>1</v>
      </c>
      <c r="EE792" s="100"/>
      <c r="EF792" s="110"/>
      <c r="EG792" s="95">
        <f t="shared" si="862"/>
        <v>0</v>
      </c>
      <c r="EH792" s="15"/>
      <c r="EI792" s="24">
        <f t="shared" si="884"/>
        <v>0</v>
      </c>
      <c r="EJ792" s="5">
        <v>0</v>
      </c>
      <c r="EK792" s="63"/>
      <c r="EL792" s="15"/>
      <c r="EM792" s="13"/>
      <c r="EN792" s="98">
        <f t="shared" si="863"/>
        <v>0</v>
      </c>
      <c r="EO792" s="99">
        <f>EO5</f>
        <v>1</v>
      </c>
      <c r="EP792" s="100"/>
      <c r="EQ792" s="110"/>
      <c r="ER792" s="95">
        <f t="shared" si="864"/>
        <v>0</v>
      </c>
      <c r="ES792" s="15"/>
      <c r="ET792" s="24">
        <f t="shared" si="885"/>
        <v>0</v>
      </c>
      <c r="EU792" s="5">
        <v>0</v>
      </c>
      <c r="EV792" s="63"/>
      <c r="EW792" s="15"/>
      <c r="EX792" s="13"/>
      <c r="EY792" s="98">
        <f t="shared" si="865"/>
        <v>0</v>
      </c>
      <c r="EZ792" s="99">
        <f>EZ5</f>
        <v>1</v>
      </c>
      <c r="FA792" s="100"/>
      <c r="FB792" s="110"/>
      <c r="FC792" s="95">
        <f t="shared" si="866"/>
        <v>0</v>
      </c>
      <c r="FD792" s="15"/>
      <c r="FE792" s="24">
        <f t="shared" si="886"/>
        <v>0</v>
      </c>
      <c r="FF792" s="5">
        <v>0</v>
      </c>
      <c r="FG792" s="63"/>
      <c r="FH792" s="15"/>
      <c r="FI792" s="13"/>
      <c r="FJ792" s="98">
        <f t="shared" si="867"/>
        <v>0</v>
      </c>
      <c r="FK792" s="99">
        <f>FK5</f>
        <v>1</v>
      </c>
      <c r="FL792" s="100"/>
      <c r="FM792" s="110"/>
      <c r="FN792" s="95">
        <f t="shared" si="868"/>
        <v>0</v>
      </c>
      <c r="FO792" s="15"/>
      <c r="FP792" s="24">
        <f t="shared" si="887"/>
        <v>0</v>
      </c>
      <c r="FQ792" s="5">
        <v>0</v>
      </c>
      <c r="FR792" s="8">
        <v>0</v>
      </c>
      <c r="FS792" s="84">
        <f t="shared" si="888"/>
        <v>500</v>
      </c>
      <c r="FT792" s="85">
        <f t="shared" si="889"/>
        <v>500</v>
      </c>
      <c r="FU792" s="85">
        <f t="shared" si="890"/>
        <v>500</v>
      </c>
      <c r="FV792" s="85">
        <f t="shared" si="891"/>
        <v>500</v>
      </c>
      <c r="FW792" s="85">
        <f t="shared" si="892"/>
        <v>500</v>
      </c>
      <c r="FX792" s="85">
        <f t="shared" si="893"/>
        <v>500</v>
      </c>
      <c r="FY792" s="85">
        <f t="shared" si="894"/>
        <v>500</v>
      </c>
      <c r="FZ792" s="85">
        <f t="shared" si="895"/>
        <v>500</v>
      </c>
      <c r="GA792" s="85">
        <f t="shared" si="896"/>
        <v>500</v>
      </c>
      <c r="GB792" s="85">
        <f t="shared" si="897"/>
        <v>500</v>
      </c>
      <c r="GC792" s="85">
        <f t="shared" si="898"/>
        <v>500</v>
      </c>
      <c r="GD792" s="85">
        <f t="shared" si="899"/>
        <v>500</v>
      </c>
      <c r="GE792" s="85">
        <f t="shared" si="900"/>
        <v>500</v>
      </c>
      <c r="GF792" s="85">
        <f t="shared" si="901"/>
        <v>500</v>
      </c>
      <c r="GG792" s="85">
        <f t="shared" si="902"/>
        <v>500</v>
      </c>
      <c r="GH792" s="101">
        <f t="shared" si="869"/>
        <v>0</v>
      </c>
      <c r="GI792" s="102">
        <f t="shared" si="870"/>
        <v>0</v>
      </c>
      <c r="GJ792" s="102">
        <f t="shared" si="871"/>
        <v>0</v>
      </c>
      <c r="GK792" s="79">
        <f>ROW()</f>
        <v>792</v>
      </c>
    </row>
    <row r="793" spans="1:193" s="12" customFormat="1" ht="50.1" customHeight="1">
      <c r="A793" s="17">
        <f>ROW()</f>
        <v>793</v>
      </c>
      <c r="B793" s="32">
        <f t="shared" si="903"/>
        <v>787</v>
      </c>
      <c r="C793" s="33">
        <f t="shared" si="904"/>
        <v>0</v>
      </c>
      <c r="D793" s="31"/>
      <c r="E793" s="390">
        <f t="shared" si="872"/>
        <v>500</v>
      </c>
      <c r="F793" s="107">
        <f t="shared" si="838"/>
        <v>0</v>
      </c>
      <c r="G793" s="3">
        <v>0</v>
      </c>
      <c r="H793" s="4">
        <v>0</v>
      </c>
      <c r="I793" s="63"/>
      <c r="J793" s="15"/>
      <c r="K793" s="13"/>
      <c r="L793" s="98">
        <f t="shared" si="839"/>
        <v>0</v>
      </c>
      <c r="M793" s="99">
        <f>M5</f>
        <v>0.94499999999999995</v>
      </c>
      <c r="N793" s="100"/>
      <c r="O793" s="110"/>
      <c r="P793" s="95">
        <f t="shared" si="840"/>
        <v>0</v>
      </c>
      <c r="Q793" s="15"/>
      <c r="R793" s="24">
        <f t="shared" si="873"/>
        <v>0</v>
      </c>
      <c r="S793" s="25">
        <v>0</v>
      </c>
      <c r="T793" s="63"/>
      <c r="U793" s="15"/>
      <c r="V793" s="13"/>
      <c r="W793" s="98">
        <f t="shared" si="841"/>
        <v>0</v>
      </c>
      <c r="X793" s="99">
        <f>X5</f>
        <v>0.97</v>
      </c>
      <c r="Y793" s="100"/>
      <c r="Z793" s="110"/>
      <c r="AA793" s="95">
        <f t="shared" si="842"/>
        <v>0</v>
      </c>
      <c r="AB793" s="15"/>
      <c r="AC793" s="24">
        <f t="shared" si="874"/>
        <v>0</v>
      </c>
      <c r="AD793" s="5">
        <v>0</v>
      </c>
      <c r="AE793" s="63"/>
      <c r="AF793" s="15"/>
      <c r="AG793" s="13"/>
      <c r="AH793" s="98">
        <f t="shared" si="843"/>
        <v>0</v>
      </c>
      <c r="AI793" s="99">
        <f>AI5</f>
        <v>0.95499999999999996</v>
      </c>
      <c r="AJ793" s="100"/>
      <c r="AK793" s="110"/>
      <c r="AL793" s="95">
        <f t="shared" si="844"/>
        <v>0</v>
      </c>
      <c r="AM793" s="15"/>
      <c r="AN793" s="24">
        <f t="shared" si="875"/>
        <v>0</v>
      </c>
      <c r="AO793" s="5">
        <v>0</v>
      </c>
      <c r="AP793" s="63"/>
      <c r="AQ793" s="15"/>
      <c r="AR793" s="13"/>
      <c r="AS793" s="98">
        <f t="shared" si="845"/>
        <v>0</v>
      </c>
      <c r="AT793" s="99">
        <f>AT5</f>
        <v>0.96</v>
      </c>
      <c r="AU793" s="100"/>
      <c r="AV793" s="110"/>
      <c r="AW793" s="95">
        <f t="shared" si="846"/>
        <v>0</v>
      </c>
      <c r="AX793" s="15"/>
      <c r="AY793" s="24">
        <f t="shared" si="876"/>
        <v>0</v>
      </c>
      <c r="AZ793" s="5">
        <v>0</v>
      </c>
      <c r="BA793" s="63"/>
      <c r="BB793" s="15"/>
      <c r="BC793" s="13"/>
      <c r="BD793" s="98">
        <f t="shared" si="847"/>
        <v>0</v>
      </c>
      <c r="BE793" s="99">
        <f>BE5</f>
        <v>0.98</v>
      </c>
      <c r="BF793" s="100"/>
      <c r="BG793" s="110"/>
      <c r="BH793" s="95">
        <f t="shared" si="848"/>
        <v>0</v>
      </c>
      <c r="BI793" s="15"/>
      <c r="BJ793" s="24">
        <f t="shared" si="877"/>
        <v>0</v>
      </c>
      <c r="BK793" s="5">
        <v>0</v>
      </c>
      <c r="BL793" s="63"/>
      <c r="BM793" s="15"/>
      <c r="BN793" s="13"/>
      <c r="BO793" s="98">
        <f t="shared" si="849"/>
        <v>0</v>
      </c>
      <c r="BP793" s="99">
        <f>BP5</f>
        <v>0.94499999999999995</v>
      </c>
      <c r="BQ793" s="100"/>
      <c r="BR793" s="110"/>
      <c r="BS793" s="95">
        <f t="shared" si="850"/>
        <v>0</v>
      </c>
      <c r="BT793" s="15"/>
      <c r="BU793" s="24">
        <f t="shared" si="878"/>
        <v>0</v>
      </c>
      <c r="BV793" s="5">
        <v>0</v>
      </c>
      <c r="BW793" s="63"/>
      <c r="BX793" s="15"/>
      <c r="BY793" s="13"/>
      <c r="BZ793" s="98">
        <f t="shared" si="851"/>
        <v>0</v>
      </c>
      <c r="CA793" s="99">
        <f>CA5</f>
        <v>1</v>
      </c>
      <c r="CB793" s="100"/>
      <c r="CC793" s="110"/>
      <c r="CD793" s="95">
        <f t="shared" si="852"/>
        <v>0</v>
      </c>
      <c r="CE793" s="15"/>
      <c r="CF793" s="24">
        <f t="shared" si="879"/>
        <v>0</v>
      </c>
      <c r="CG793" s="5">
        <v>0</v>
      </c>
      <c r="CH793" s="63"/>
      <c r="CI793" s="15"/>
      <c r="CJ793" s="13"/>
      <c r="CK793" s="98">
        <f t="shared" si="853"/>
        <v>0</v>
      </c>
      <c r="CL793" s="99">
        <f>CL5</f>
        <v>1</v>
      </c>
      <c r="CM793" s="100"/>
      <c r="CN793" s="110"/>
      <c r="CO793" s="95">
        <f t="shared" si="854"/>
        <v>0</v>
      </c>
      <c r="CP793" s="15"/>
      <c r="CQ793" s="24">
        <f t="shared" si="880"/>
        <v>0</v>
      </c>
      <c r="CR793" s="5">
        <v>0</v>
      </c>
      <c r="CS793" s="63"/>
      <c r="CT793" s="15"/>
      <c r="CU793" s="13"/>
      <c r="CV793" s="98">
        <f t="shared" si="855"/>
        <v>0</v>
      </c>
      <c r="CW793" s="99">
        <f>CW5</f>
        <v>1</v>
      </c>
      <c r="CX793" s="100"/>
      <c r="CY793" s="110"/>
      <c r="CZ793" s="95">
        <f t="shared" si="856"/>
        <v>0</v>
      </c>
      <c r="DA793" s="15"/>
      <c r="DB793" s="24">
        <f t="shared" si="881"/>
        <v>0</v>
      </c>
      <c r="DC793" s="5">
        <v>0</v>
      </c>
      <c r="DD793" s="63"/>
      <c r="DE793" s="15"/>
      <c r="DF793" s="13"/>
      <c r="DG793" s="98">
        <f t="shared" si="857"/>
        <v>0</v>
      </c>
      <c r="DH793" s="99">
        <f>DH5</f>
        <v>1</v>
      </c>
      <c r="DI793" s="100"/>
      <c r="DJ793" s="110"/>
      <c r="DK793" s="95">
        <f t="shared" si="858"/>
        <v>0</v>
      </c>
      <c r="DL793" s="15"/>
      <c r="DM793" s="24">
        <f t="shared" si="882"/>
        <v>0</v>
      </c>
      <c r="DN793" s="5">
        <v>0</v>
      </c>
      <c r="DO793" s="63"/>
      <c r="DP793" s="15"/>
      <c r="DQ793" s="13"/>
      <c r="DR793" s="98">
        <f t="shared" si="859"/>
        <v>0</v>
      </c>
      <c r="DS793" s="99">
        <f>DS5</f>
        <v>1</v>
      </c>
      <c r="DT793" s="100"/>
      <c r="DU793" s="110"/>
      <c r="DV793" s="95">
        <f t="shared" si="860"/>
        <v>0</v>
      </c>
      <c r="DW793" s="15"/>
      <c r="DX793" s="24">
        <f t="shared" si="883"/>
        <v>0</v>
      </c>
      <c r="DY793" s="5">
        <v>0</v>
      </c>
      <c r="DZ793" s="63"/>
      <c r="EA793" s="15"/>
      <c r="EB793" s="13"/>
      <c r="EC793" s="98">
        <f t="shared" si="861"/>
        <v>0</v>
      </c>
      <c r="ED793" s="99">
        <f>ED5</f>
        <v>1</v>
      </c>
      <c r="EE793" s="100"/>
      <c r="EF793" s="110"/>
      <c r="EG793" s="95">
        <f t="shared" si="862"/>
        <v>0</v>
      </c>
      <c r="EH793" s="15"/>
      <c r="EI793" s="24">
        <f t="shared" si="884"/>
        <v>0</v>
      </c>
      <c r="EJ793" s="5">
        <v>0</v>
      </c>
      <c r="EK793" s="63"/>
      <c r="EL793" s="15"/>
      <c r="EM793" s="13"/>
      <c r="EN793" s="98">
        <f t="shared" si="863"/>
        <v>0</v>
      </c>
      <c r="EO793" s="99">
        <f>EO5</f>
        <v>1</v>
      </c>
      <c r="EP793" s="100"/>
      <c r="EQ793" s="110"/>
      <c r="ER793" s="95">
        <f t="shared" si="864"/>
        <v>0</v>
      </c>
      <c r="ES793" s="15"/>
      <c r="ET793" s="24">
        <f t="shared" si="885"/>
        <v>0</v>
      </c>
      <c r="EU793" s="5">
        <v>0</v>
      </c>
      <c r="EV793" s="63"/>
      <c r="EW793" s="15"/>
      <c r="EX793" s="13"/>
      <c r="EY793" s="98">
        <f t="shared" si="865"/>
        <v>0</v>
      </c>
      <c r="EZ793" s="99">
        <f>EZ5</f>
        <v>1</v>
      </c>
      <c r="FA793" s="100"/>
      <c r="FB793" s="110"/>
      <c r="FC793" s="95">
        <f t="shared" si="866"/>
        <v>0</v>
      </c>
      <c r="FD793" s="15"/>
      <c r="FE793" s="24">
        <f t="shared" si="886"/>
        <v>0</v>
      </c>
      <c r="FF793" s="5">
        <v>0</v>
      </c>
      <c r="FG793" s="63"/>
      <c r="FH793" s="15"/>
      <c r="FI793" s="13"/>
      <c r="FJ793" s="98">
        <f t="shared" si="867"/>
        <v>0</v>
      </c>
      <c r="FK793" s="99">
        <f>FK5</f>
        <v>1</v>
      </c>
      <c r="FL793" s="100"/>
      <c r="FM793" s="110"/>
      <c r="FN793" s="95">
        <f t="shared" si="868"/>
        <v>0</v>
      </c>
      <c r="FO793" s="15"/>
      <c r="FP793" s="24">
        <f t="shared" si="887"/>
        <v>0</v>
      </c>
      <c r="FQ793" s="5">
        <v>0</v>
      </c>
      <c r="FR793" s="8">
        <v>0</v>
      </c>
      <c r="FS793" s="84">
        <f t="shared" si="888"/>
        <v>500</v>
      </c>
      <c r="FT793" s="85">
        <f t="shared" si="889"/>
        <v>500</v>
      </c>
      <c r="FU793" s="85">
        <f t="shared" si="890"/>
        <v>500</v>
      </c>
      <c r="FV793" s="85">
        <f t="shared" si="891"/>
        <v>500</v>
      </c>
      <c r="FW793" s="85">
        <f t="shared" si="892"/>
        <v>500</v>
      </c>
      <c r="FX793" s="85">
        <f t="shared" si="893"/>
        <v>500</v>
      </c>
      <c r="FY793" s="85">
        <f t="shared" si="894"/>
        <v>500</v>
      </c>
      <c r="FZ793" s="85">
        <f t="shared" si="895"/>
        <v>500</v>
      </c>
      <c r="GA793" s="85">
        <f t="shared" si="896"/>
        <v>500</v>
      </c>
      <c r="GB793" s="85">
        <f t="shared" si="897"/>
        <v>500</v>
      </c>
      <c r="GC793" s="85">
        <f t="shared" si="898"/>
        <v>500</v>
      </c>
      <c r="GD793" s="85">
        <f t="shared" si="899"/>
        <v>500</v>
      </c>
      <c r="GE793" s="85">
        <f t="shared" si="900"/>
        <v>500</v>
      </c>
      <c r="GF793" s="85">
        <f t="shared" si="901"/>
        <v>500</v>
      </c>
      <c r="GG793" s="85">
        <f t="shared" si="902"/>
        <v>500</v>
      </c>
      <c r="GH793" s="101">
        <f t="shared" si="869"/>
        <v>0</v>
      </c>
      <c r="GI793" s="102">
        <f t="shared" si="870"/>
        <v>0</v>
      </c>
      <c r="GJ793" s="102">
        <f t="shared" si="871"/>
        <v>0</v>
      </c>
      <c r="GK793" s="79">
        <f>ROW()</f>
        <v>793</v>
      </c>
    </row>
    <row r="794" spans="1:193" s="12" customFormat="1" ht="50.1" customHeight="1">
      <c r="A794" s="17">
        <f>ROW()</f>
        <v>794</v>
      </c>
      <c r="B794" s="32">
        <f t="shared" si="903"/>
        <v>788</v>
      </c>
      <c r="C794" s="33">
        <f t="shared" si="904"/>
        <v>0</v>
      </c>
      <c r="D794" s="31"/>
      <c r="E794" s="390">
        <f t="shared" si="872"/>
        <v>500</v>
      </c>
      <c r="F794" s="107">
        <f t="shared" si="838"/>
        <v>0</v>
      </c>
      <c r="G794" s="3">
        <v>0</v>
      </c>
      <c r="H794" s="4">
        <v>0</v>
      </c>
      <c r="I794" s="63"/>
      <c r="J794" s="15"/>
      <c r="K794" s="13"/>
      <c r="L794" s="98">
        <f t="shared" si="839"/>
        <v>0</v>
      </c>
      <c r="M794" s="99">
        <f>M5</f>
        <v>0.94499999999999995</v>
      </c>
      <c r="N794" s="100"/>
      <c r="O794" s="110"/>
      <c r="P794" s="95">
        <f t="shared" si="840"/>
        <v>0</v>
      </c>
      <c r="Q794" s="15"/>
      <c r="R794" s="24">
        <f t="shared" si="873"/>
        <v>0</v>
      </c>
      <c r="S794" s="25">
        <v>0</v>
      </c>
      <c r="T794" s="63"/>
      <c r="U794" s="15"/>
      <c r="V794" s="13"/>
      <c r="W794" s="98">
        <f t="shared" si="841"/>
        <v>0</v>
      </c>
      <c r="X794" s="99">
        <f>X5</f>
        <v>0.97</v>
      </c>
      <c r="Y794" s="100"/>
      <c r="Z794" s="110"/>
      <c r="AA794" s="95">
        <f t="shared" si="842"/>
        <v>0</v>
      </c>
      <c r="AB794" s="15"/>
      <c r="AC794" s="24">
        <f t="shared" si="874"/>
        <v>0</v>
      </c>
      <c r="AD794" s="5">
        <v>0</v>
      </c>
      <c r="AE794" s="63"/>
      <c r="AF794" s="15"/>
      <c r="AG794" s="13"/>
      <c r="AH794" s="98">
        <f t="shared" si="843"/>
        <v>0</v>
      </c>
      <c r="AI794" s="99">
        <f>AI5</f>
        <v>0.95499999999999996</v>
      </c>
      <c r="AJ794" s="100"/>
      <c r="AK794" s="110"/>
      <c r="AL794" s="95">
        <f t="shared" si="844"/>
        <v>0</v>
      </c>
      <c r="AM794" s="15"/>
      <c r="AN794" s="24">
        <f t="shared" si="875"/>
        <v>0</v>
      </c>
      <c r="AO794" s="5">
        <v>0</v>
      </c>
      <c r="AP794" s="63"/>
      <c r="AQ794" s="15"/>
      <c r="AR794" s="13"/>
      <c r="AS794" s="98">
        <f t="shared" si="845"/>
        <v>0</v>
      </c>
      <c r="AT794" s="99">
        <f>AT5</f>
        <v>0.96</v>
      </c>
      <c r="AU794" s="100"/>
      <c r="AV794" s="110"/>
      <c r="AW794" s="95">
        <f t="shared" si="846"/>
        <v>0</v>
      </c>
      <c r="AX794" s="15"/>
      <c r="AY794" s="24">
        <f t="shared" si="876"/>
        <v>0</v>
      </c>
      <c r="AZ794" s="5">
        <v>0</v>
      </c>
      <c r="BA794" s="63"/>
      <c r="BB794" s="15"/>
      <c r="BC794" s="13"/>
      <c r="BD794" s="98">
        <f t="shared" si="847"/>
        <v>0</v>
      </c>
      <c r="BE794" s="99">
        <f>BE5</f>
        <v>0.98</v>
      </c>
      <c r="BF794" s="100"/>
      <c r="BG794" s="110"/>
      <c r="BH794" s="95">
        <f t="shared" si="848"/>
        <v>0</v>
      </c>
      <c r="BI794" s="15"/>
      <c r="BJ794" s="24">
        <f t="shared" si="877"/>
        <v>0</v>
      </c>
      <c r="BK794" s="5">
        <v>0</v>
      </c>
      <c r="BL794" s="63"/>
      <c r="BM794" s="15"/>
      <c r="BN794" s="13"/>
      <c r="BO794" s="98">
        <f t="shared" si="849"/>
        <v>0</v>
      </c>
      <c r="BP794" s="99">
        <f>BP5</f>
        <v>0.94499999999999995</v>
      </c>
      <c r="BQ794" s="100"/>
      <c r="BR794" s="110"/>
      <c r="BS794" s="95">
        <f t="shared" si="850"/>
        <v>0</v>
      </c>
      <c r="BT794" s="15"/>
      <c r="BU794" s="24">
        <f t="shared" si="878"/>
        <v>0</v>
      </c>
      <c r="BV794" s="5">
        <v>0</v>
      </c>
      <c r="BW794" s="63"/>
      <c r="BX794" s="15"/>
      <c r="BY794" s="13"/>
      <c r="BZ794" s="98">
        <f t="shared" si="851"/>
        <v>0</v>
      </c>
      <c r="CA794" s="99">
        <f>CA5</f>
        <v>1</v>
      </c>
      <c r="CB794" s="100"/>
      <c r="CC794" s="110"/>
      <c r="CD794" s="95">
        <f t="shared" si="852"/>
        <v>0</v>
      </c>
      <c r="CE794" s="15"/>
      <c r="CF794" s="24">
        <f t="shared" si="879"/>
        <v>0</v>
      </c>
      <c r="CG794" s="5">
        <v>0</v>
      </c>
      <c r="CH794" s="63"/>
      <c r="CI794" s="15"/>
      <c r="CJ794" s="13"/>
      <c r="CK794" s="98">
        <f t="shared" si="853"/>
        <v>0</v>
      </c>
      <c r="CL794" s="99">
        <f>CL5</f>
        <v>1</v>
      </c>
      <c r="CM794" s="100"/>
      <c r="CN794" s="110"/>
      <c r="CO794" s="95">
        <f t="shared" si="854"/>
        <v>0</v>
      </c>
      <c r="CP794" s="15"/>
      <c r="CQ794" s="24">
        <f t="shared" si="880"/>
        <v>0</v>
      </c>
      <c r="CR794" s="5">
        <v>0</v>
      </c>
      <c r="CS794" s="63"/>
      <c r="CT794" s="15"/>
      <c r="CU794" s="13"/>
      <c r="CV794" s="98">
        <f t="shared" si="855"/>
        <v>0</v>
      </c>
      <c r="CW794" s="99">
        <f>CW5</f>
        <v>1</v>
      </c>
      <c r="CX794" s="100"/>
      <c r="CY794" s="110"/>
      <c r="CZ794" s="95">
        <f t="shared" si="856"/>
        <v>0</v>
      </c>
      <c r="DA794" s="15"/>
      <c r="DB794" s="24">
        <f t="shared" si="881"/>
        <v>0</v>
      </c>
      <c r="DC794" s="5">
        <v>0</v>
      </c>
      <c r="DD794" s="63"/>
      <c r="DE794" s="15"/>
      <c r="DF794" s="13"/>
      <c r="DG794" s="98">
        <f t="shared" si="857"/>
        <v>0</v>
      </c>
      <c r="DH794" s="99">
        <f>DH5</f>
        <v>1</v>
      </c>
      <c r="DI794" s="100"/>
      <c r="DJ794" s="110"/>
      <c r="DK794" s="95">
        <f t="shared" si="858"/>
        <v>0</v>
      </c>
      <c r="DL794" s="15"/>
      <c r="DM794" s="24">
        <f t="shared" si="882"/>
        <v>0</v>
      </c>
      <c r="DN794" s="5">
        <v>0</v>
      </c>
      <c r="DO794" s="63"/>
      <c r="DP794" s="15"/>
      <c r="DQ794" s="13"/>
      <c r="DR794" s="98">
        <f t="shared" si="859"/>
        <v>0</v>
      </c>
      <c r="DS794" s="99">
        <f>DS5</f>
        <v>1</v>
      </c>
      <c r="DT794" s="100"/>
      <c r="DU794" s="110"/>
      <c r="DV794" s="95">
        <f t="shared" si="860"/>
        <v>0</v>
      </c>
      <c r="DW794" s="15"/>
      <c r="DX794" s="24">
        <f t="shared" si="883"/>
        <v>0</v>
      </c>
      <c r="DY794" s="5">
        <v>0</v>
      </c>
      <c r="DZ794" s="63"/>
      <c r="EA794" s="15"/>
      <c r="EB794" s="13"/>
      <c r="EC794" s="98">
        <f t="shared" si="861"/>
        <v>0</v>
      </c>
      <c r="ED794" s="99">
        <f>ED5</f>
        <v>1</v>
      </c>
      <c r="EE794" s="100"/>
      <c r="EF794" s="110"/>
      <c r="EG794" s="95">
        <f t="shared" si="862"/>
        <v>0</v>
      </c>
      <c r="EH794" s="15"/>
      <c r="EI794" s="24">
        <f t="shared" si="884"/>
        <v>0</v>
      </c>
      <c r="EJ794" s="5">
        <v>0</v>
      </c>
      <c r="EK794" s="63"/>
      <c r="EL794" s="15"/>
      <c r="EM794" s="13"/>
      <c r="EN794" s="98">
        <f t="shared" si="863"/>
        <v>0</v>
      </c>
      <c r="EO794" s="99">
        <f>EO5</f>
        <v>1</v>
      </c>
      <c r="EP794" s="100"/>
      <c r="EQ794" s="110"/>
      <c r="ER794" s="95">
        <f t="shared" si="864"/>
        <v>0</v>
      </c>
      <c r="ES794" s="15"/>
      <c r="ET794" s="24">
        <f t="shared" si="885"/>
        <v>0</v>
      </c>
      <c r="EU794" s="5">
        <v>0</v>
      </c>
      <c r="EV794" s="63"/>
      <c r="EW794" s="15"/>
      <c r="EX794" s="13"/>
      <c r="EY794" s="98">
        <f t="shared" si="865"/>
        <v>0</v>
      </c>
      <c r="EZ794" s="99">
        <f>EZ5</f>
        <v>1</v>
      </c>
      <c r="FA794" s="100"/>
      <c r="FB794" s="110"/>
      <c r="FC794" s="95">
        <f t="shared" si="866"/>
        <v>0</v>
      </c>
      <c r="FD794" s="15"/>
      <c r="FE794" s="24">
        <f t="shared" si="886"/>
        <v>0</v>
      </c>
      <c r="FF794" s="5">
        <v>0</v>
      </c>
      <c r="FG794" s="63"/>
      <c r="FH794" s="15"/>
      <c r="FI794" s="13"/>
      <c r="FJ794" s="98">
        <f t="shared" si="867"/>
        <v>0</v>
      </c>
      <c r="FK794" s="99">
        <f>FK5</f>
        <v>1</v>
      </c>
      <c r="FL794" s="100"/>
      <c r="FM794" s="110"/>
      <c r="FN794" s="95">
        <f t="shared" si="868"/>
        <v>0</v>
      </c>
      <c r="FO794" s="15"/>
      <c r="FP794" s="24">
        <f t="shared" si="887"/>
        <v>0</v>
      </c>
      <c r="FQ794" s="5">
        <v>0</v>
      </c>
      <c r="FR794" s="8">
        <v>0</v>
      </c>
      <c r="FS794" s="84">
        <f t="shared" si="888"/>
        <v>500</v>
      </c>
      <c r="FT794" s="85">
        <f t="shared" si="889"/>
        <v>500</v>
      </c>
      <c r="FU794" s="85">
        <f t="shared" si="890"/>
        <v>500</v>
      </c>
      <c r="FV794" s="85">
        <f t="shared" si="891"/>
        <v>500</v>
      </c>
      <c r="FW794" s="85">
        <f t="shared" si="892"/>
        <v>500</v>
      </c>
      <c r="FX794" s="85">
        <f t="shared" si="893"/>
        <v>500</v>
      </c>
      <c r="FY794" s="85">
        <f t="shared" si="894"/>
        <v>500</v>
      </c>
      <c r="FZ794" s="85">
        <f t="shared" si="895"/>
        <v>500</v>
      </c>
      <c r="GA794" s="85">
        <f t="shared" si="896"/>
        <v>500</v>
      </c>
      <c r="GB794" s="85">
        <f t="shared" si="897"/>
        <v>500</v>
      </c>
      <c r="GC794" s="85">
        <f t="shared" si="898"/>
        <v>500</v>
      </c>
      <c r="GD794" s="85">
        <f t="shared" si="899"/>
        <v>500</v>
      </c>
      <c r="GE794" s="85">
        <f t="shared" si="900"/>
        <v>500</v>
      </c>
      <c r="GF794" s="85">
        <f t="shared" si="901"/>
        <v>500</v>
      </c>
      <c r="GG794" s="85">
        <f t="shared" si="902"/>
        <v>500</v>
      </c>
      <c r="GH794" s="101">
        <f t="shared" si="869"/>
        <v>0</v>
      </c>
      <c r="GI794" s="102">
        <f t="shared" si="870"/>
        <v>0</v>
      </c>
      <c r="GJ794" s="102">
        <f t="shared" si="871"/>
        <v>0</v>
      </c>
      <c r="GK794" s="79">
        <f>ROW()</f>
        <v>794</v>
      </c>
    </row>
    <row r="795" spans="1:193" s="12" customFormat="1" ht="50.1" customHeight="1">
      <c r="A795" s="17">
        <f>ROW()</f>
        <v>795</v>
      </c>
      <c r="B795" s="32">
        <f t="shared" si="903"/>
        <v>789</v>
      </c>
      <c r="C795" s="33">
        <f t="shared" si="904"/>
        <v>0</v>
      </c>
      <c r="D795" s="31"/>
      <c r="E795" s="390">
        <f t="shared" si="872"/>
        <v>500</v>
      </c>
      <c r="F795" s="107">
        <f t="shared" si="838"/>
        <v>0</v>
      </c>
      <c r="G795" s="3">
        <v>0</v>
      </c>
      <c r="H795" s="4">
        <v>0</v>
      </c>
      <c r="I795" s="63"/>
      <c r="J795" s="15"/>
      <c r="K795" s="13"/>
      <c r="L795" s="98">
        <f t="shared" si="839"/>
        <v>0</v>
      </c>
      <c r="M795" s="99">
        <f>M5</f>
        <v>0.94499999999999995</v>
      </c>
      <c r="N795" s="100"/>
      <c r="O795" s="110"/>
      <c r="P795" s="95">
        <f t="shared" si="840"/>
        <v>0</v>
      </c>
      <c r="Q795" s="15"/>
      <c r="R795" s="24">
        <f t="shared" si="873"/>
        <v>0</v>
      </c>
      <c r="S795" s="25">
        <v>0</v>
      </c>
      <c r="T795" s="63"/>
      <c r="U795" s="15"/>
      <c r="V795" s="13"/>
      <c r="W795" s="98">
        <f t="shared" si="841"/>
        <v>0</v>
      </c>
      <c r="X795" s="99">
        <f>X5</f>
        <v>0.97</v>
      </c>
      <c r="Y795" s="100"/>
      <c r="Z795" s="110"/>
      <c r="AA795" s="95">
        <f t="shared" si="842"/>
        <v>0</v>
      </c>
      <c r="AB795" s="15"/>
      <c r="AC795" s="24">
        <f t="shared" si="874"/>
        <v>0</v>
      </c>
      <c r="AD795" s="5">
        <v>0</v>
      </c>
      <c r="AE795" s="63"/>
      <c r="AF795" s="15"/>
      <c r="AG795" s="13"/>
      <c r="AH795" s="98">
        <f t="shared" si="843"/>
        <v>0</v>
      </c>
      <c r="AI795" s="99">
        <f>AI5</f>
        <v>0.95499999999999996</v>
      </c>
      <c r="AJ795" s="100"/>
      <c r="AK795" s="110"/>
      <c r="AL795" s="95">
        <f t="shared" si="844"/>
        <v>0</v>
      </c>
      <c r="AM795" s="15"/>
      <c r="AN795" s="24">
        <f t="shared" si="875"/>
        <v>0</v>
      </c>
      <c r="AO795" s="5">
        <v>0</v>
      </c>
      <c r="AP795" s="63"/>
      <c r="AQ795" s="15"/>
      <c r="AR795" s="13"/>
      <c r="AS795" s="98">
        <f t="shared" si="845"/>
        <v>0</v>
      </c>
      <c r="AT795" s="99">
        <f>AT5</f>
        <v>0.96</v>
      </c>
      <c r="AU795" s="100"/>
      <c r="AV795" s="110"/>
      <c r="AW795" s="95">
        <f t="shared" si="846"/>
        <v>0</v>
      </c>
      <c r="AX795" s="15"/>
      <c r="AY795" s="24">
        <f t="shared" si="876"/>
        <v>0</v>
      </c>
      <c r="AZ795" s="5">
        <v>0</v>
      </c>
      <c r="BA795" s="63"/>
      <c r="BB795" s="15"/>
      <c r="BC795" s="13"/>
      <c r="BD795" s="98">
        <f t="shared" si="847"/>
        <v>0</v>
      </c>
      <c r="BE795" s="99">
        <f>BE5</f>
        <v>0.98</v>
      </c>
      <c r="BF795" s="100"/>
      <c r="BG795" s="110"/>
      <c r="BH795" s="95">
        <f t="shared" si="848"/>
        <v>0</v>
      </c>
      <c r="BI795" s="15"/>
      <c r="BJ795" s="24">
        <f t="shared" si="877"/>
        <v>0</v>
      </c>
      <c r="BK795" s="5">
        <v>0</v>
      </c>
      <c r="BL795" s="63"/>
      <c r="BM795" s="15"/>
      <c r="BN795" s="13"/>
      <c r="BO795" s="98">
        <f t="shared" si="849"/>
        <v>0</v>
      </c>
      <c r="BP795" s="99">
        <f>BP5</f>
        <v>0.94499999999999995</v>
      </c>
      <c r="BQ795" s="100"/>
      <c r="BR795" s="110"/>
      <c r="BS795" s="95">
        <f t="shared" si="850"/>
        <v>0</v>
      </c>
      <c r="BT795" s="15"/>
      <c r="BU795" s="24">
        <f t="shared" si="878"/>
        <v>0</v>
      </c>
      <c r="BV795" s="5">
        <v>0</v>
      </c>
      <c r="BW795" s="63"/>
      <c r="BX795" s="15"/>
      <c r="BY795" s="13"/>
      <c r="BZ795" s="98">
        <f t="shared" si="851"/>
        <v>0</v>
      </c>
      <c r="CA795" s="99">
        <f>CA5</f>
        <v>1</v>
      </c>
      <c r="CB795" s="100"/>
      <c r="CC795" s="110"/>
      <c r="CD795" s="95">
        <f t="shared" si="852"/>
        <v>0</v>
      </c>
      <c r="CE795" s="15"/>
      <c r="CF795" s="24">
        <f t="shared" si="879"/>
        <v>0</v>
      </c>
      <c r="CG795" s="5">
        <v>0</v>
      </c>
      <c r="CH795" s="63"/>
      <c r="CI795" s="15"/>
      <c r="CJ795" s="13"/>
      <c r="CK795" s="98">
        <f t="shared" si="853"/>
        <v>0</v>
      </c>
      <c r="CL795" s="99">
        <f>CL5</f>
        <v>1</v>
      </c>
      <c r="CM795" s="100"/>
      <c r="CN795" s="110"/>
      <c r="CO795" s="95">
        <f t="shared" si="854"/>
        <v>0</v>
      </c>
      <c r="CP795" s="15"/>
      <c r="CQ795" s="24">
        <f t="shared" si="880"/>
        <v>0</v>
      </c>
      <c r="CR795" s="5">
        <v>0</v>
      </c>
      <c r="CS795" s="63"/>
      <c r="CT795" s="15"/>
      <c r="CU795" s="13"/>
      <c r="CV795" s="98">
        <f t="shared" si="855"/>
        <v>0</v>
      </c>
      <c r="CW795" s="99">
        <f>CW5</f>
        <v>1</v>
      </c>
      <c r="CX795" s="100"/>
      <c r="CY795" s="110"/>
      <c r="CZ795" s="95">
        <f t="shared" si="856"/>
        <v>0</v>
      </c>
      <c r="DA795" s="15"/>
      <c r="DB795" s="24">
        <f t="shared" si="881"/>
        <v>0</v>
      </c>
      <c r="DC795" s="5">
        <v>0</v>
      </c>
      <c r="DD795" s="63"/>
      <c r="DE795" s="15"/>
      <c r="DF795" s="13"/>
      <c r="DG795" s="98">
        <f t="shared" si="857"/>
        <v>0</v>
      </c>
      <c r="DH795" s="99">
        <f>DH5</f>
        <v>1</v>
      </c>
      <c r="DI795" s="100"/>
      <c r="DJ795" s="110"/>
      <c r="DK795" s="95">
        <f t="shared" si="858"/>
        <v>0</v>
      </c>
      <c r="DL795" s="15"/>
      <c r="DM795" s="24">
        <f t="shared" si="882"/>
        <v>0</v>
      </c>
      <c r="DN795" s="5">
        <v>0</v>
      </c>
      <c r="DO795" s="63"/>
      <c r="DP795" s="15"/>
      <c r="DQ795" s="13"/>
      <c r="DR795" s="98">
        <f t="shared" si="859"/>
        <v>0</v>
      </c>
      <c r="DS795" s="99">
        <f>DS5</f>
        <v>1</v>
      </c>
      <c r="DT795" s="100"/>
      <c r="DU795" s="110"/>
      <c r="DV795" s="95">
        <f t="shared" si="860"/>
        <v>0</v>
      </c>
      <c r="DW795" s="15"/>
      <c r="DX795" s="24">
        <f t="shared" si="883"/>
        <v>0</v>
      </c>
      <c r="DY795" s="5">
        <v>0</v>
      </c>
      <c r="DZ795" s="63"/>
      <c r="EA795" s="15"/>
      <c r="EB795" s="13"/>
      <c r="EC795" s="98">
        <f t="shared" si="861"/>
        <v>0</v>
      </c>
      <c r="ED795" s="99">
        <f>ED5</f>
        <v>1</v>
      </c>
      <c r="EE795" s="100"/>
      <c r="EF795" s="110"/>
      <c r="EG795" s="95">
        <f t="shared" si="862"/>
        <v>0</v>
      </c>
      <c r="EH795" s="15"/>
      <c r="EI795" s="24">
        <f t="shared" si="884"/>
        <v>0</v>
      </c>
      <c r="EJ795" s="5">
        <v>0</v>
      </c>
      <c r="EK795" s="63"/>
      <c r="EL795" s="15"/>
      <c r="EM795" s="13"/>
      <c r="EN795" s="98">
        <f t="shared" si="863"/>
        <v>0</v>
      </c>
      <c r="EO795" s="99">
        <f>EO5</f>
        <v>1</v>
      </c>
      <c r="EP795" s="100"/>
      <c r="EQ795" s="110"/>
      <c r="ER795" s="95">
        <f t="shared" si="864"/>
        <v>0</v>
      </c>
      <c r="ES795" s="15"/>
      <c r="ET795" s="24">
        <f t="shared" si="885"/>
        <v>0</v>
      </c>
      <c r="EU795" s="5">
        <v>0</v>
      </c>
      <c r="EV795" s="63"/>
      <c r="EW795" s="15"/>
      <c r="EX795" s="13"/>
      <c r="EY795" s="98">
        <f t="shared" si="865"/>
        <v>0</v>
      </c>
      <c r="EZ795" s="99">
        <f>EZ5</f>
        <v>1</v>
      </c>
      <c r="FA795" s="100"/>
      <c r="FB795" s="110"/>
      <c r="FC795" s="95">
        <f t="shared" si="866"/>
        <v>0</v>
      </c>
      <c r="FD795" s="15"/>
      <c r="FE795" s="24">
        <f t="shared" si="886"/>
        <v>0</v>
      </c>
      <c r="FF795" s="5">
        <v>0</v>
      </c>
      <c r="FG795" s="63"/>
      <c r="FH795" s="15"/>
      <c r="FI795" s="13"/>
      <c r="FJ795" s="98">
        <f t="shared" si="867"/>
        <v>0</v>
      </c>
      <c r="FK795" s="99">
        <f>FK5</f>
        <v>1</v>
      </c>
      <c r="FL795" s="100"/>
      <c r="FM795" s="110"/>
      <c r="FN795" s="95">
        <f t="shared" si="868"/>
        <v>0</v>
      </c>
      <c r="FO795" s="15"/>
      <c r="FP795" s="24">
        <f t="shared" si="887"/>
        <v>0</v>
      </c>
      <c r="FQ795" s="5">
        <v>0</v>
      </c>
      <c r="FR795" s="8">
        <v>0</v>
      </c>
      <c r="FS795" s="84">
        <f t="shared" si="888"/>
        <v>500</v>
      </c>
      <c r="FT795" s="85">
        <f t="shared" si="889"/>
        <v>500</v>
      </c>
      <c r="FU795" s="85">
        <f t="shared" si="890"/>
        <v>500</v>
      </c>
      <c r="FV795" s="85">
        <f t="shared" si="891"/>
        <v>500</v>
      </c>
      <c r="FW795" s="85">
        <f t="shared" si="892"/>
        <v>500</v>
      </c>
      <c r="FX795" s="85">
        <f t="shared" si="893"/>
        <v>500</v>
      </c>
      <c r="FY795" s="85">
        <f t="shared" si="894"/>
        <v>500</v>
      </c>
      <c r="FZ795" s="85">
        <f t="shared" si="895"/>
        <v>500</v>
      </c>
      <c r="GA795" s="85">
        <f t="shared" si="896"/>
        <v>500</v>
      </c>
      <c r="GB795" s="85">
        <f t="shared" si="897"/>
        <v>500</v>
      </c>
      <c r="GC795" s="85">
        <f t="shared" si="898"/>
        <v>500</v>
      </c>
      <c r="GD795" s="85">
        <f t="shared" si="899"/>
        <v>500</v>
      </c>
      <c r="GE795" s="85">
        <f t="shared" si="900"/>
        <v>500</v>
      </c>
      <c r="GF795" s="85">
        <f t="shared" si="901"/>
        <v>500</v>
      </c>
      <c r="GG795" s="85">
        <f t="shared" si="902"/>
        <v>500</v>
      </c>
      <c r="GH795" s="101">
        <f t="shared" si="869"/>
        <v>0</v>
      </c>
      <c r="GI795" s="102">
        <f t="shared" si="870"/>
        <v>0</v>
      </c>
      <c r="GJ795" s="102">
        <f t="shared" si="871"/>
        <v>0</v>
      </c>
      <c r="GK795" s="79">
        <f>ROW()</f>
        <v>795</v>
      </c>
    </row>
    <row r="796" spans="1:193" s="12" customFormat="1" ht="50.1" customHeight="1">
      <c r="A796" s="17">
        <f>ROW()</f>
        <v>796</v>
      </c>
      <c r="B796" s="32">
        <f t="shared" si="903"/>
        <v>790</v>
      </c>
      <c r="C796" s="33">
        <f t="shared" si="904"/>
        <v>0</v>
      </c>
      <c r="D796" s="31"/>
      <c r="E796" s="390">
        <f t="shared" si="872"/>
        <v>500</v>
      </c>
      <c r="F796" s="107">
        <f t="shared" si="838"/>
        <v>0</v>
      </c>
      <c r="G796" s="3">
        <v>0</v>
      </c>
      <c r="H796" s="4">
        <v>0</v>
      </c>
      <c r="I796" s="63"/>
      <c r="J796" s="15"/>
      <c r="K796" s="13"/>
      <c r="L796" s="98">
        <f t="shared" si="839"/>
        <v>0</v>
      </c>
      <c r="M796" s="99">
        <f>M5</f>
        <v>0.94499999999999995</v>
      </c>
      <c r="N796" s="100"/>
      <c r="O796" s="110"/>
      <c r="P796" s="95">
        <f t="shared" si="840"/>
        <v>0</v>
      </c>
      <c r="Q796" s="15"/>
      <c r="R796" s="24">
        <f t="shared" si="873"/>
        <v>0</v>
      </c>
      <c r="S796" s="25">
        <v>0</v>
      </c>
      <c r="T796" s="63"/>
      <c r="U796" s="15"/>
      <c r="V796" s="13"/>
      <c r="W796" s="98">
        <f t="shared" si="841"/>
        <v>0</v>
      </c>
      <c r="X796" s="99">
        <f>X5</f>
        <v>0.97</v>
      </c>
      <c r="Y796" s="100"/>
      <c r="Z796" s="110"/>
      <c r="AA796" s="95">
        <f t="shared" si="842"/>
        <v>0</v>
      </c>
      <c r="AB796" s="15"/>
      <c r="AC796" s="24">
        <f t="shared" si="874"/>
        <v>0</v>
      </c>
      <c r="AD796" s="5">
        <v>0</v>
      </c>
      <c r="AE796" s="63"/>
      <c r="AF796" s="15"/>
      <c r="AG796" s="13"/>
      <c r="AH796" s="98">
        <f t="shared" si="843"/>
        <v>0</v>
      </c>
      <c r="AI796" s="99">
        <f>AI5</f>
        <v>0.95499999999999996</v>
      </c>
      <c r="AJ796" s="100"/>
      <c r="AK796" s="110"/>
      <c r="AL796" s="95">
        <f t="shared" si="844"/>
        <v>0</v>
      </c>
      <c r="AM796" s="15"/>
      <c r="AN796" s="24">
        <f t="shared" si="875"/>
        <v>0</v>
      </c>
      <c r="AO796" s="5">
        <v>0</v>
      </c>
      <c r="AP796" s="63"/>
      <c r="AQ796" s="15"/>
      <c r="AR796" s="13"/>
      <c r="AS796" s="98">
        <f t="shared" si="845"/>
        <v>0</v>
      </c>
      <c r="AT796" s="99">
        <f>AT5</f>
        <v>0.96</v>
      </c>
      <c r="AU796" s="100"/>
      <c r="AV796" s="110"/>
      <c r="AW796" s="95">
        <f t="shared" si="846"/>
        <v>0</v>
      </c>
      <c r="AX796" s="15"/>
      <c r="AY796" s="24">
        <f t="shared" si="876"/>
        <v>0</v>
      </c>
      <c r="AZ796" s="5">
        <v>0</v>
      </c>
      <c r="BA796" s="63"/>
      <c r="BB796" s="15"/>
      <c r="BC796" s="13"/>
      <c r="BD796" s="98">
        <f t="shared" si="847"/>
        <v>0</v>
      </c>
      <c r="BE796" s="99">
        <f>BE5</f>
        <v>0.98</v>
      </c>
      <c r="BF796" s="100"/>
      <c r="BG796" s="110"/>
      <c r="BH796" s="95">
        <f t="shared" si="848"/>
        <v>0</v>
      </c>
      <c r="BI796" s="15"/>
      <c r="BJ796" s="24">
        <f t="shared" si="877"/>
        <v>0</v>
      </c>
      <c r="BK796" s="5">
        <v>0</v>
      </c>
      <c r="BL796" s="63"/>
      <c r="BM796" s="15"/>
      <c r="BN796" s="13"/>
      <c r="BO796" s="98">
        <f t="shared" si="849"/>
        <v>0</v>
      </c>
      <c r="BP796" s="99">
        <f>BP5</f>
        <v>0.94499999999999995</v>
      </c>
      <c r="BQ796" s="100"/>
      <c r="BR796" s="110"/>
      <c r="BS796" s="95">
        <f t="shared" si="850"/>
        <v>0</v>
      </c>
      <c r="BT796" s="15"/>
      <c r="BU796" s="24">
        <f t="shared" si="878"/>
        <v>0</v>
      </c>
      <c r="BV796" s="5">
        <v>0</v>
      </c>
      <c r="BW796" s="63"/>
      <c r="BX796" s="15"/>
      <c r="BY796" s="13"/>
      <c r="BZ796" s="98">
        <f t="shared" si="851"/>
        <v>0</v>
      </c>
      <c r="CA796" s="99">
        <f>CA5</f>
        <v>1</v>
      </c>
      <c r="CB796" s="100"/>
      <c r="CC796" s="110"/>
      <c r="CD796" s="95">
        <f t="shared" si="852"/>
        <v>0</v>
      </c>
      <c r="CE796" s="15"/>
      <c r="CF796" s="24">
        <f t="shared" si="879"/>
        <v>0</v>
      </c>
      <c r="CG796" s="5">
        <v>0</v>
      </c>
      <c r="CH796" s="63"/>
      <c r="CI796" s="15"/>
      <c r="CJ796" s="13"/>
      <c r="CK796" s="98">
        <f t="shared" si="853"/>
        <v>0</v>
      </c>
      <c r="CL796" s="99">
        <f>CL5</f>
        <v>1</v>
      </c>
      <c r="CM796" s="100"/>
      <c r="CN796" s="110"/>
      <c r="CO796" s="95">
        <f t="shared" si="854"/>
        <v>0</v>
      </c>
      <c r="CP796" s="15"/>
      <c r="CQ796" s="24">
        <f t="shared" si="880"/>
        <v>0</v>
      </c>
      <c r="CR796" s="5">
        <v>0</v>
      </c>
      <c r="CS796" s="63"/>
      <c r="CT796" s="15"/>
      <c r="CU796" s="13"/>
      <c r="CV796" s="98">
        <f t="shared" si="855"/>
        <v>0</v>
      </c>
      <c r="CW796" s="99">
        <f>CW5</f>
        <v>1</v>
      </c>
      <c r="CX796" s="100"/>
      <c r="CY796" s="110"/>
      <c r="CZ796" s="95">
        <f t="shared" si="856"/>
        <v>0</v>
      </c>
      <c r="DA796" s="15"/>
      <c r="DB796" s="24">
        <f t="shared" si="881"/>
        <v>0</v>
      </c>
      <c r="DC796" s="5">
        <v>0</v>
      </c>
      <c r="DD796" s="63"/>
      <c r="DE796" s="15"/>
      <c r="DF796" s="13"/>
      <c r="DG796" s="98">
        <f t="shared" si="857"/>
        <v>0</v>
      </c>
      <c r="DH796" s="99">
        <f>DH5</f>
        <v>1</v>
      </c>
      <c r="DI796" s="100"/>
      <c r="DJ796" s="110"/>
      <c r="DK796" s="95">
        <f t="shared" si="858"/>
        <v>0</v>
      </c>
      <c r="DL796" s="15"/>
      <c r="DM796" s="24">
        <f t="shared" si="882"/>
        <v>0</v>
      </c>
      <c r="DN796" s="5">
        <v>0</v>
      </c>
      <c r="DO796" s="63"/>
      <c r="DP796" s="15"/>
      <c r="DQ796" s="13"/>
      <c r="DR796" s="98">
        <f t="shared" si="859"/>
        <v>0</v>
      </c>
      <c r="DS796" s="99">
        <f>DS5</f>
        <v>1</v>
      </c>
      <c r="DT796" s="100"/>
      <c r="DU796" s="110"/>
      <c r="DV796" s="95">
        <f t="shared" si="860"/>
        <v>0</v>
      </c>
      <c r="DW796" s="15"/>
      <c r="DX796" s="24">
        <f t="shared" si="883"/>
        <v>0</v>
      </c>
      <c r="DY796" s="5">
        <v>0</v>
      </c>
      <c r="DZ796" s="63"/>
      <c r="EA796" s="15"/>
      <c r="EB796" s="13"/>
      <c r="EC796" s="98">
        <f t="shared" si="861"/>
        <v>0</v>
      </c>
      <c r="ED796" s="99">
        <f>ED5</f>
        <v>1</v>
      </c>
      <c r="EE796" s="100"/>
      <c r="EF796" s="110"/>
      <c r="EG796" s="95">
        <f t="shared" si="862"/>
        <v>0</v>
      </c>
      <c r="EH796" s="15"/>
      <c r="EI796" s="24">
        <f t="shared" si="884"/>
        <v>0</v>
      </c>
      <c r="EJ796" s="5">
        <v>0</v>
      </c>
      <c r="EK796" s="63"/>
      <c r="EL796" s="15"/>
      <c r="EM796" s="13"/>
      <c r="EN796" s="98">
        <f t="shared" si="863"/>
        <v>0</v>
      </c>
      <c r="EO796" s="99">
        <f>EO5</f>
        <v>1</v>
      </c>
      <c r="EP796" s="100"/>
      <c r="EQ796" s="110"/>
      <c r="ER796" s="95">
        <f t="shared" si="864"/>
        <v>0</v>
      </c>
      <c r="ES796" s="15"/>
      <c r="ET796" s="24">
        <f t="shared" si="885"/>
        <v>0</v>
      </c>
      <c r="EU796" s="5">
        <v>0</v>
      </c>
      <c r="EV796" s="63"/>
      <c r="EW796" s="15"/>
      <c r="EX796" s="13"/>
      <c r="EY796" s="98">
        <f t="shared" si="865"/>
        <v>0</v>
      </c>
      <c r="EZ796" s="99">
        <f>EZ5</f>
        <v>1</v>
      </c>
      <c r="FA796" s="100"/>
      <c r="FB796" s="110"/>
      <c r="FC796" s="95">
        <f t="shared" si="866"/>
        <v>0</v>
      </c>
      <c r="FD796" s="15"/>
      <c r="FE796" s="24">
        <f t="shared" si="886"/>
        <v>0</v>
      </c>
      <c r="FF796" s="5">
        <v>0</v>
      </c>
      <c r="FG796" s="63"/>
      <c r="FH796" s="15"/>
      <c r="FI796" s="13"/>
      <c r="FJ796" s="98">
        <f t="shared" si="867"/>
        <v>0</v>
      </c>
      <c r="FK796" s="99">
        <f>FK5</f>
        <v>1</v>
      </c>
      <c r="FL796" s="100"/>
      <c r="FM796" s="110"/>
      <c r="FN796" s="95">
        <f t="shared" si="868"/>
        <v>0</v>
      </c>
      <c r="FO796" s="15"/>
      <c r="FP796" s="24">
        <f t="shared" si="887"/>
        <v>0</v>
      </c>
      <c r="FQ796" s="5">
        <v>0</v>
      </c>
      <c r="FR796" s="8">
        <v>0</v>
      </c>
      <c r="FS796" s="84">
        <f t="shared" si="888"/>
        <v>500</v>
      </c>
      <c r="FT796" s="85">
        <f t="shared" si="889"/>
        <v>500</v>
      </c>
      <c r="FU796" s="85">
        <f t="shared" si="890"/>
        <v>500</v>
      </c>
      <c r="FV796" s="85">
        <f t="shared" si="891"/>
        <v>500</v>
      </c>
      <c r="FW796" s="85">
        <f t="shared" si="892"/>
        <v>500</v>
      </c>
      <c r="FX796" s="85">
        <f t="shared" si="893"/>
        <v>500</v>
      </c>
      <c r="FY796" s="85">
        <f t="shared" si="894"/>
        <v>500</v>
      </c>
      <c r="FZ796" s="85">
        <f t="shared" si="895"/>
        <v>500</v>
      </c>
      <c r="GA796" s="85">
        <f t="shared" si="896"/>
        <v>500</v>
      </c>
      <c r="GB796" s="85">
        <f t="shared" si="897"/>
        <v>500</v>
      </c>
      <c r="GC796" s="85">
        <f t="shared" si="898"/>
        <v>500</v>
      </c>
      <c r="GD796" s="85">
        <f t="shared" si="899"/>
        <v>500</v>
      </c>
      <c r="GE796" s="85">
        <f t="shared" si="900"/>
        <v>500</v>
      </c>
      <c r="GF796" s="85">
        <f t="shared" si="901"/>
        <v>500</v>
      </c>
      <c r="GG796" s="85">
        <f t="shared" si="902"/>
        <v>500</v>
      </c>
      <c r="GH796" s="101">
        <f t="shared" si="869"/>
        <v>0</v>
      </c>
      <c r="GI796" s="102">
        <f t="shared" si="870"/>
        <v>0</v>
      </c>
      <c r="GJ796" s="102">
        <f t="shared" si="871"/>
        <v>0</v>
      </c>
      <c r="GK796" s="79">
        <f>ROW()</f>
        <v>796</v>
      </c>
    </row>
    <row r="797" spans="1:193" s="12" customFormat="1" ht="50.1" customHeight="1">
      <c r="A797" s="17">
        <f>ROW()</f>
        <v>797</v>
      </c>
      <c r="B797" s="32">
        <f t="shared" si="903"/>
        <v>791</v>
      </c>
      <c r="C797" s="33">
        <f t="shared" si="904"/>
        <v>0</v>
      </c>
      <c r="D797" s="31"/>
      <c r="E797" s="390">
        <f t="shared" si="872"/>
        <v>500</v>
      </c>
      <c r="F797" s="107">
        <f t="shared" si="838"/>
        <v>0</v>
      </c>
      <c r="G797" s="3">
        <v>0</v>
      </c>
      <c r="H797" s="4">
        <v>0</v>
      </c>
      <c r="I797" s="63"/>
      <c r="J797" s="15"/>
      <c r="K797" s="13"/>
      <c r="L797" s="98">
        <f t="shared" si="839"/>
        <v>0</v>
      </c>
      <c r="M797" s="99">
        <f>M5</f>
        <v>0.94499999999999995</v>
      </c>
      <c r="N797" s="100"/>
      <c r="O797" s="110"/>
      <c r="P797" s="95">
        <f t="shared" si="840"/>
        <v>0</v>
      </c>
      <c r="Q797" s="15"/>
      <c r="R797" s="24">
        <f t="shared" si="873"/>
        <v>0</v>
      </c>
      <c r="S797" s="25">
        <v>0</v>
      </c>
      <c r="T797" s="63"/>
      <c r="U797" s="15"/>
      <c r="V797" s="13"/>
      <c r="W797" s="98">
        <f t="shared" si="841"/>
        <v>0</v>
      </c>
      <c r="X797" s="99">
        <f>X5</f>
        <v>0.97</v>
      </c>
      <c r="Y797" s="100"/>
      <c r="Z797" s="110"/>
      <c r="AA797" s="95">
        <f t="shared" si="842"/>
        <v>0</v>
      </c>
      <c r="AB797" s="15"/>
      <c r="AC797" s="24">
        <f t="shared" si="874"/>
        <v>0</v>
      </c>
      <c r="AD797" s="5">
        <v>0</v>
      </c>
      <c r="AE797" s="63"/>
      <c r="AF797" s="15"/>
      <c r="AG797" s="13"/>
      <c r="AH797" s="98">
        <f t="shared" si="843"/>
        <v>0</v>
      </c>
      <c r="AI797" s="99">
        <f>AI5</f>
        <v>0.95499999999999996</v>
      </c>
      <c r="AJ797" s="100"/>
      <c r="AK797" s="110"/>
      <c r="AL797" s="95">
        <f t="shared" si="844"/>
        <v>0</v>
      </c>
      <c r="AM797" s="15"/>
      <c r="AN797" s="24">
        <f t="shared" si="875"/>
        <v>0</v>
      </c>
      <c r="AO797" s="5">
        <v>0</v>
      </c>
      <c r="AP797" s="63"/>
      <c r="AQ797" s="15"/>
      <c r="AR797" s="13"/>
      <c r="AS797" s="98">
        <f t="shared" si="845"/>
        <v>0</v>
      </c>
      <c r="AT797" s="99">
        <f>AT5</f>
        <v>0.96</v>
      </c>
      <c r="AU797" s="100"/>
      <c r="AV797" s="110"/>
      <c r="AW797" s="95">
        <f t="shared" si="846"/>
        <v>0</v>
      </c>
      <c r="AX797" s="15"/>
      <c r="AY797" s="24">
        <f t="shared" si="876"/>
        <v>0</v>
      </c>
      <c r="AZ797" s="5">
        <v>0</v>
      </c>
      <c r="BA797" s="63"/>
      <c r="BB797" s="15"/>
      <c r="BC797" s="13"/>
      <c r="BD797" s="98">
        <f t="shared" si="847"/>
        <v>0</v>
      </c>
      <c r="BE797" s="99">
        <f>BE5</f>
        <v>0.98</v>
      </c>
      <c r="BF797" s="100"/>
      <c r="BG797" s="110"/>
      <c r="BH797" s="95">
        <f t="shared" si="848"/>
        <v>0</v>
      </c>
      <c r="BI797" s="15"/>
      <c r="BJ797" s="24">
        <f t="shared" si="877"/>
        <v>0</v>
      </c>
      <c r="BK797" s="5">
        <v>0</v>
      </c>
      <c r="BL797" s="63"/>
      <c r="BM797" s="15"/>
      <c r="BN797" s="13"/>
      <c r="BO797" s="98">
        <f t="shared" si="849"/>
        <v>0</v>
      </c>
      <c r="BP797" s="99">
        <f>BP5</f>
        <v>0.94499999999999995</v>
      </c>
      <c r="BQ797" s="100"/>
      <c r="BR797" s="110"/>
      <c r="BS797" s="95">
        <f t="shared" si="850"/>
        <v>0</v>
      </c>
      <c r="BT797" s="15"/>
      <c r="BU797" s="24">
        <f t="shared" si="878"/>
        <v>0</v>
      </c>
      <c r="BV797" s="5">
        <v>0</v>
      </c>
      <c r="BW797" s="63"/>
      <c r="BX797" s="15"/>
      <c r="BY797" s="13"/>
      <c r="BZ797" s="98">
        <f t="shared" si="851"/>
        <v>0</v>
      </c>
      <c r="CA797" s="99">
        <f>CA5</f>
        <v>1</v>
      </c>
      <c r="CB797" s="100"/>
      <c r="CC797" s="110"/>
      <c r="CD797" s="95">
        <f t="shared" si="852"/>
        <v>0</v>
      </c>
      <c r="CE797" s="15"/>
      <c r="CF797" s="24">
        <f t="shared" si="879"/>
        <v>0</v>
      </c>
      <c r="CG797" s="5">
        <v>0</v>
      </c>
      <c r="CH797" s="63"/>
      <c r="CI797" s="15"/>
      <c r="CJ797" s="13"/>
      <c r="CK797" s="98">
        <f t="shared" si="853"/>
        <v>0</v>
      </c>
      <c r="CL797" s="99">
        <f>CL5</f>
        <v>1</v>
      </c>
      <c r="CM797" s="100"/>
      <c r="CN797" s="110"/>
      <c r="CO797" s="95">
        <f t="shared" si="854"/>
        <v>0</v>
      </c>
      <c r="CP797" s="15"/>
      <c r="CQ797" s="24">
        <f t="shared" si="880"/>
        <v>0</v>
      </c>
      <c r="CR797" s="5">
        <v>0</v>
      </c>
      <c r="CS797" s="63"/>
      <c r="CT797" s="15"/>
      <c r="CU797" s="13"/>
      <c r="CV797" s="98">
        <f t="shared" si="855"/>
        <v>0</v>
      </c>
      <c r="CW797" s="99">
        <f>CW5</f>
        <v>1</v>
      </c>
      <c r="CX797" s="100"/>
      <c r="CY797" s="110"/>
      <c r="CZ797" s="95">
        <f t="shared" si="856"/>
        <v>0</v>
      </c>
      <c r="DA797" s="15"/>
      <c r="DB797" s="24">
        <f t="shared" si="881"/>
        <v>0</v>
      </c>
      <c r="DC797" s="5">
        <v>0</v>
      </c>
      <c r="DD797" s="63"/>
      <c r="DE797" s="15"/>
      <c r="DF797" s="13"/>
      <c r="DG797" s="98">
        <f t="shared" si="857"/>
        <v>0</v>
      </c>
      <c r="DH797" s="99">
        <f>DH5</f>
        <v>1</v>
      </c>
      <c r="DI797" s="100"/>
      <c r="DJ797" s="110"/>
      <c r="DK797" s="95">
        <f t="shared" si="858"/>
        <v>0</v>
      </c>
      <c r="DL797" s="15"/>
      <c r="DM797" s="24">
        <f t="shared" si="882"/>
        <v>0</v>
      </c>
      <c r="DN797" s="5">
        <v>0</v>
      </c>
      <c r="DO797" s="63"/>
      <c r="DP797" s="15"/>
      <c r="DQ797" s="13"/>
      <c r="DR797" s="98">
        <f t="shared" si="859"/>
        <v>0</v>
      </c>
      <c r="DS797" s="99">
        <f>DS5</f>
        <v>1</v>
      </c>
      <c r="DT797" s="100"/>
      <c r="DU797" s="110"/>
      <c r="DV797" s="95">
        <f t="shared" si="860"/>
        <v>0</v>
      </c>
      <c r="DW797" s="15"/>
      <c r="DX797" s="24">
        <f t="shared" si="883"/>
        <v>0</v>
      </c>
      <c r="DY797" s="5">
        <v>0</v>
      </c>
      <c r="DZ797" s="63"/>
      <c r="EA797" s="15"/>
      <c r="EB797" s="13"/>
      <c r="EC797" s="98">
        <f t="shared" si="861"/>
        <v>0</v>
      </c>
      <c r="ED797" s="99">
        <f>ED5</f>
        <v>1</v>
      </c>
      <c r="EE797" s="100"/>
      <c r="EF797" s="110"/>
      <c r="EG797" s="95">
        <f t="shared" si="862"/>
        <v>0</v>
      </c>
      <c r="EH797" s="15"/>
      <c r="EI797" s="24">
        <f t="shared" si="884"/>
        <v>0</v>
      </c>
      <c r="EJ797" s="5">
        <v>0</v>
      </c>
      <c r="EK797" s="63"/>
      <c r="EL797" s="15"/>
      <c r="EM797" s="13"/>
      <c r="EN797" s="98">
        <f t="shared" si="863"/>
        <v>0</v>
      </c>
      <c r="EO797" s="99">
        <f>EO5</f>
        <v>1</v>
      </c>
      <c r="EP797" s="100"/>
      <c r="EQ797" s="110"/>
      <c r="ER797" s="95">
        <f t="shared" si="864"/>
        <v>0</v>
      </c>
      <c r="ES797" s="15"/>
      <c r="ET797" s="24">
        <f t="shared" si="885"/>
        <v>0</v>
      </c>
      <c r="EU797" s="5">
        <v>0</v>
      </c>
      <c r="EV797" s="63"/>
      <c r="EW797" s="15"/>
      <c r="EX797" s="13"/>
      <c r="EY797" s="98">
        <f t="shared" si="865"/>
        <v>0</v>
      </c>
      <c r="EZ797" s="99">
        <f>EZ5</f>
        <v>1</v>
      </c>
      <c r="FA797" s="100"/>
      <c r="FB797" s="110"/>
      <c r="FC797" s="95">
        <f t="shared" si="866"/>
        <v>0</v>
      </c>
      <c r="FD797" s="15"/>
      <c r="FE797" s="24">
        <f t="shared" si="886"/>
        <v>0</v>
      </c>
      <c r="FF797" s="5">
        <v>0</v>
      </c>
      <c r="FG797" s="63"/>
      <c r="FH797" s="15"/>
      <c r="FI797" s="13"/>
      <c r="FJ797" s="98">
        <f t="shared" si="867"/>
        <v>0</v>
      </c>
      <c r="FK797" s="99">
        <f>FK5</f>
        <v>1</v>
      </c>
      <c r="FL797" s="100"/>
      <c r="FM797" s="110"/>
      <c r="FN797" s="95">
        <f t="shared" si="868"/>
        <v>0</v>
      </c>
      <c r="FO797" s="15"/>
      <c r="FP797" s="24">
        <f t="shared" si="887"/>
        <v>0</v>
      </c>
      <c r="FQ797" s="5">
        <v>0</v>
      </c>
      <c r="FR797" s="8">
        <v>0</v>
      </c>
      <c r="FS797" s="84">
        <f t="shared" si="888"/>
        <v>500</v>
      </c>
      <c r="FT797" s="85">
        <f t="shared" si="889"/>
        <v>500</v>
      </c>
      <c r="FU797" s="85">
        <f t="shared" si="890"/>
        <v>500</v>
      </c>
      <c r="FV797" s="85">
        <f t="shared" si="891"/>
        <v>500</v>
      </c>
      <c r="FW797" s="85">
        <f t="shared" si="892"/>
        <v>500</v>
      </c>
      <c r="FX797" s="85">
        <f t="shared" si="893"/>
        <v>500</v>
      </c>
      <c r="FY797" s="85">
        <f t="shared" si="894"/>
        <v>500</v>
      </c>
      <c r="FZ797" s="85">
        <f t="shared" si="895"/>
        <v>500</v>
      </c>
      <c r="GA797" s="85">
        <f t="shared" si="896"/>
        <v>500</v>
      </c>
      <c r="GB797" s="85">
        <f t="shared" si="897"/>
        <v>500</v>
      </c>
      <c r="GC797" s="85">
        <f t="shared" si="898"/>
        <v>500</v>
      </c>
      <c r="GD797" s="85">
        <f t="shared" si="899"/>
        <v>500</v>
      </c>
      <c r="GE797" s="85">
        <f t="shared" si="900"/>
        <v>500</v>
      </c>
      <c r="GF797" s="85">
        <f t="shared" si="901"/>
        <v>500</v>
      </c>
      <c r="GG797" s="85">
        <f t="shared" si="902"/>
        <v>500</v>
      </c>
      <c r="GH797" s="101">
        <f t="shared" si="869"/>
        <v>0</v>
      </c>
      <c r="GI797" s="102">
        <f t="shared" si="870"/>
        <v>0</v>
      </c>
      <c r="GJ797" s="102">
        <f t="shared" si="871"/>
        <v>0</v>
      </c>
      <c r="GK797" s="79">
        <f>ROW()</f>
        <v>797</v>
      </c>
    </row>
    <row r="798" spans="1:193" s="12" customFormat="1" ht="50.1" customHeight="1">
      <c r="A798" s="17">
        <f>ROW()</f>
        <v>798</v>
      </c>
      <c r="B798" s="32">
        <f t="shared" si="903"/>
        <v>792</v>
      </c>
      <c r="C798" s="33">
        <f t="shared" si="904"/>
        <v>0</v>
      </c>
      <c r="D798" s="31"/>
      <c r="E798" s="390">
        <f t="shared" si="872"/>
        <v>500</v>
      </c>
      <c r="F798" s="107">
        <f t="shared" si="838"/>
        <v>0</v>
      </c>
      <c r="G798" s="3">
        <v>0</v>
      </c>
      <c r="H798" s="4">
        <v>0</v>
      </c>
      <c r="I798" s="63"/>
      <c r="J798" s="15"/>
      <c r="K798" s="13"/>
      <c r="L798" s="98">
        <f t="shared" si="839"/>
        <v>0</v>
      </c>
      <c r="M798" s="99">
        <f>M5</f>
        <v>0.94499999999999995</v>
      </c>
      <c r="N798" s="100"/>
      <c r="O798" s="110"/>
      <c r="P798" s="95">
        <f t="shared" si="840"/>
        <v>0</v>
      </c>
      <c r="Q798" s="15"/>
      <c r="R798" s="24">
        <f t="shared" si="873"/>
        <v>0</v>
      </c>
      <c r="S798" s="25">
        <v>0</v>
      </c>
      <c r="T798" s="63"/>
      <c r="U798" s="15"/>
      <c r="V798" s="13"/>
      <c r="W798" s="98">
        <f t="shared" si="841"/>
        <v>0</v>
      </c>
      <c r="X798" s="99">
        <f>X5</f>
        <v>0.97</v>
      </c>
      <c r="Y798" s="100"/>
      <c r="Z798" s="110"/>
      <c r="AA798" s="95">
        <f t="shared" si="842"/>
        <v>0</v>
      </c>
      <c r="AB798" s="15"/>
      <c r="AC798" s="24">
        <f t="shared" si="874"/>
        <v>0</v>
      </c>
      <c r="AD798" s="5">
        <v>0</v>
      </c>
      <c r="AE798" s="63"/>
      <c r="AF798" s="15"/>
      <c r="AG798" s="13"/>
      <c r="AH798" s="98">
        <f t="shared" si="843"/>
        <v>0</v>
      </c>
      <c r="AI798" s="99">
        <f>AI5</f>
        <v>0.95499999999999996</v>
      </c>
      <c r="AJ798" s="100"/>
      <c r="AK798" s="110"/>
      <c r="AL798" s="95">
        <f t="shared" si="844"/>
        <v>0</v>
      </c>
      <c r="AM798" s="15"/>
      <c r="AN798" s="24">
        <f t="shared" si="875"/>
        <v>0</v>
      </c>
      <c r="AO798" s="5">
        <v>0</v>
      </c>
      <c r="AP798" s="63"/>
      <c r="AQ798" s="15"/>
      <c r="AR798" s="13"/>
      <c r="AS798" s="98">
        <f t="shared" si="845"/>
        <v>0</v>
      </c>
      <c r="AT798" s="99">
        <f>AT5</f>
        <v>0.96</v>
      </c>
      <c r="AU798" s="100"/>
      <c r="AV798" s="110"/>
      <c r="AW798" s="95">
        <f t="shared" si="846"/>
        <v>0</v>
      </c>
      <c r="AX798" s="15"/>
      <c r="AY798" s="24">
        <f t="shared" si="876"/>
        <v>0</v>
      </c>
      <c r="AZ798" s="5">
        <v>0</v>
      </c>
      <c r="BA798" s="63"/>
      <c r="BB798" s="15"/>
      <c r="BC798" s="13"/>
      <c r="BD798" s="98">
        <f t="shared" si="847"/>
        <v>0</v>
      </c>
      <c r="BE798" s="99">
        <f>BE5</f>
        <v>0.98</v>
      </c>
      <c r="BF798" s="100"/>
      <c r="BG798" s="110"/>
      <c r="BH798" s="95">
        <f t="shared" si="848"/>
        <v>0</v>
      </c>
      <c r="BI798" s="15"/>
      <c r="BJ798" s="24">
        <f t="shared" si="877"/>
        <v>0</v>
      </c>
      <c r="BK798" s="5">
        <v>0</v>
      </c>
      <c r="BL798" s="63"/>
      <c r="BM798" s="15"/>
      <c r="BN798" s="13"/>
      <c r="BO798" s="98">
        <f t="shared" si="849"/>
        <v>0</v>
      </c>
      <c r="BP798" s="99">
        <f>BP5</f>
        <v>0.94499999999999995</v>
      </c>
      <c r="BQ798" s="100"/>
      <c r="BR798" s="110"/>
      <c r="BS798" s="95">
        <f t="shared" si="850"/>
        <v>0</v>
      </c>
      <c r="BT798" s="15"/>
      <c r="BU798" s="24">
        <f t="shared" si="878"/>
        <v>0</v>
      </c>
      <c r="BV798" s="5">
        <v>0</v>
      </c>
      <c r="BW798" s="63"/>
      <c r="BX798" s="15"/>
      <c r="BY798" s="13"/>
      <c r="BZ798" s="98">
        <f t="shared" si="851"/>
        <v>0</v>
      </c>
      <c r="CA798" s="99">
        <f>CA5</f>
        <v>1</v>
      </c>
      <c r="CB798" s="100"/>
      <c r="CC798" s="110"/>
      <c r="CD798" s="95">
        <f t="shared" si="852"/>
        <v>0</v>
      </c>
      <c r="CE798" s="15"/>
      <c r="CF798" s="24">
        <f t="shared" si="879"/>
        <v>0</v>
      </c>
      <c r="CG798" s="5">
        <v>0</v>
      </c>
      <c r="CH798" s="63"/>
      <c r="CI798" s="15"/>
      <c r="CJ798" s="13"/>
      <c r="CK798" s="98">
        <f t="shared" si="853"/>
        <v>0</v>
      </c>
      <c r="CL798" s="99">
        <f>CL5</f>
        <v>1</v>
      </c>
      <c r="CM798" s="100"/>
      <c r="CN798" s="110"/>
      <c r="CO798" s="95">
        <f t="shared" si="854"/>
        <v>0</v>
      </c>
      <c r="CP798" s="15"/>
      <c r="CQ798" s="24">
        <f t="shared" si="880"/>
        <v>0</v>
      </c>
      <c r="CR798" s="5">
        <v>0</v>
      </c>
      <c r="CS798" s="63"/>
      <c r="CT798" s="15"/>
      <c r="CU798" s="13"/>
      <c r="CV798" s="98">
        <f t="shared" si="855"/>
        <v>0</v>
      </c>
      <c r="CW798" s="99">
        <f>CW5</f>
        <v>1</v>
      </c>
      <c r="CX798" s="100"/>
      <c r="CY798" s="110"/>
      <c r="CZ798" s="95">
        <f t="shared" si="856"/>
        <v>0</v>
      </c>
      <c r="DA798" s="15"/>
      <c r="DB798" s="24">
        <f t="shared" si="881"/>
        <v>0</v>
      </c>
      <c r="DC798" s="5">
        <v>0</v>
      </c>
      <c r="DD798" s="63"/>
      <c r="DE798" s="15"/>
      <c r="DF798" s="13"/>
      <c r="DG798" s="98">
        <f t="shared" si="857"/>
        <v>0</v>
      </c>
      <c r="DH798" s="99">
        <f>DH5</f>
        <v>1</v>
      </c>
      <c r="DI798" s="100"/>
      <c r="DJ798" s="110"/>
      <c r="DK798" s="95">
        <f t="shared" si="858"/>
        <v>0</v>
      </c>
      <c r="DL798" s="15"/>
      <c r="DM798" s="24">
        <f t="shared" si="882"/>
        <v>0</v>
      </c>
      <c r="DN798" s="5">
        <v>0</v>
      </c>
      <c r="DO798" s="63"/>
      <c r="DP798" s="15"/>
      <c r="DQ798" s="13"/>
      <c r="DR798" s="98">
        <f t="shared" si="859"/>
        <v>0</v>
      </c>
      <c r="DS798" s="99">
        <f>DS5</f>
        <v>1</v>
      </c>
      <c r="DT798" s="100"/>
      <c r="DU798" s="110"/>
      <c r="DV798" s="95">
        <f t="shared" si="860"/>
        <v>0</v>
      </c>
      <c r="DW798" s="15"/>
      <c r="DX798" s="24">
        <f t="shared" si="883"/>
        <v>0</v>
      </c>
      <c r="DY798" s="5">
        <v>0</v>
      </c>
      <c r="DZ798" s="63"/>
      <c r="EA798" s="15"/>
      <c r="EB798" s="13"/>
      <c r="EC798" s="98">
        <f t="shared" si="861"/>
        <v>0</v>
      </c>
      <c r="ED798" s="99">
        <f>ED5</f>
        <v>1</v>
      </c>
      <c r="EE798" s="100"/>
      <c r="EF798" s="110"/>
      <c r="EG798" s="95">
        <f t="shared" si="862"/>
        <v>0</v>
      </c>
      <c r="EH798" s="15"/>
      <c r="EI798" s="24">
        <f t="shared" si="884"/>
        <v>0</v>
      </c>
      <c r="EJ798" s="5">
        <v>0</v>
      </c>
      <c r="EK798" s="63"/>
      <c r="EL798" s="15"/>
      <c r="EM798" s="13"/>
      <c r="EN798" s="98">
        <f t="shared" si="863"/>
        <v>0</v>
      </c>
      <c r="EO798" s="99">
        <f>EO5</f>
        <v>1</v>
      </c>
      <c r="EP798" s="100"/>
      <c r="EQ798" s="110"/>
      <c r="ER798" s="95">
        <f t="shared" si="864"/>
        <v>0</v>
      </c>
      <c r="ES798" s="15"/>
      <c r="ET798" s="24">
        <f t="shared" si="885"/>
        <v>0</v>
      </c>
      <c r="EU798" s="5">
        <v>0</v>
      </c>
      <c r="EV798" s="63"/>
      <c r="EW798" s="15"/>
      <c r="EX798" s="13"/>
      <c r="EY798" s="98">
        <f t="shared" si="865"/>
        <v>0</v>
      </c>
      <c r="EZ798" s="99">
        <f>EZ5</f>
        <v>1</v>
      </c>
      <c r="FA798" s="100"/>
      <c r="FB798" s="110"/>
      <c r="FC798" s="95">
        <f t="shared" si="866"/>
        <v>0</v>
      </c>
      <c r="FD798" s="15"/>
      <c r="FE798" s="24">
        <f t="shared" si="886"/>
        <v>0</v>
      </c>
      <c r="FF798" s="5">
        <v>0</v>
      </c>
      <c r="FG798" s="63"/>
      <c r="FH798" s="15"/>
      <c r="FI798" s="13"/>
      <c r="FJ798" s="98">
        <f t="shared" si="867"/>
        <v>0</v>
      </c>
      <c r="FK798" s="99">
        <f>FK5</f>
        <v>1</v>
      </c>
      <c r="FL798" s="100"/>
      <c r="FM798" s="110"/>
      <c r="FN798" s="95">
        <f t="shared" si="868"/>
        <v>0</v>
      </c>
      <c r="FO798" s="15"/>
      <c r="FP798" s="24">
        <f t="shared" si="887"/>
        <v>0</v>
      </c>
      <c r="FQ798" s="5">
        <v>0</v>
      </c>
      <c r="FR798" s="8">
        <v>0</v>
      </c>
      <c r="FS798" s="84">
        <f t="shared" si="888"/>
        <v>500</v>
      </c>
      <c r="FT798" s="85">
        <f t="shared" si="889"/>
        <v>500</v>
      </c>
      <c r="FU798" s="85">
        <f t="shared" si="890"/>
        <v>500</v>
      </c>
      <c r="FV798" s="85">
        <f t="shared" si="891"/>
        <v>500</v>
      </c>
      <c r="FW798" s="85">
        <f t="shared" si="892"/>
        <v>500</v>
      </c>
      <c r="FX798" s="85">
        <f t="shared" si="893"/>
        <v>500</v>
      </c>
      <c r="FY798" s="85">
        <f t="shared" si="894"/>
        <v>500</v>
      </c>
      <c r="FZ798" s="85">
        <f t="shared" si="895"/>
        <v>500</v>
      </c>
      <c r="GA798" s="85">
        <f t="shared" si="896"/>
        <v>500</v>
      </c>
      <c r="GB798" s="85">
        <f t="shared" si="897"/>
        <v>500</v>
      </c>
      <c r="GC798" s="85">
        <f t="shared" si="898"/>
        <v>500</v>
      </c>
      <c r="GD798" s="85">
        <f t="shared" si="899"/>
        <v>500</v>
      </c>
      <c r="GE798" s="85">
        <f t="shared" si="900"/>
        <v>500</v>
      </c>
      <c r="GF798" s="85">
        <f t="shared" si="901"/>
        <v>500</v>
      </c>
      <c r="GG798" s="85">
        <f t="shared" si="902"/>
        <v>500</v>
      </c>
      <c r="GH798" s="101">
        <f t="shared" si="869"/>
        <v>0</v>
      </c>
      <c r="GI798" s="102">
        <f t="shared" si="870"/>
        <v>0</v>
      </c>
      <c r="GJ798" s="102">
        <f t="shared" si="871"/>
        <v>0</v>
      </c>
      <c r="GK798" s="79">
        <f>ROW()</f>
        <v>798</v>
      </c>
    </row>
    <row r="799" spans="1:193" s="12" customFormat="1" ht="50.1" customHeight="1">
      <c r="A799" s="17">
        <f>ROW()</f>
        <v>799</v>
      </c>
      <c r="B799" s="32">
        <f t="shared" si="903"/>
        <v>793</v>
      </c>
      <c r="C799" s="33">
        <f t="shared" si="904"/>
        <v>0</v>
      </c>
      <c r="D799" s="31"/>
      <c r="E799" s="390">
        <f t="shared" si="872"/>
        <v>500</v>
      </c>
      <c r="F799" s="107">
        <f t="shared" si="838"/>
        <v>0</v>
      </c>
      <c r="G799" s="3">
        <v>0</v>
      </c>
      <c r="H799" s="4">
        <v>0</v>
      </c>
      <c r="I799" s="63"/>
      <c r="J799" s="15"/>
      <c r="K799" s="13"/>
      <c r="L799" s="98">
        <f t="shared" si="839"/>
        <v>0</v>
      </c>
      <c r="M799" s="99">
        <f>M5</f>
        <v>0.94499999999999995</v>
      </c>
      <c r="N799" s="100"/>
      <c r="O799" s="110"/>
      <c r="P799" s="95">
        <f t="shared" si="840"/>
        <v>0</v>
      </c>
      <c r="Q799" s="15"/>
      <c r="R799" s="24">
        <f t="shared" si="873"/>
        <v>0</v>
      </c>
      <c r="S799" s="25">
        <v>0</v>
      </c>
      <c r="T799" s="63"/>
      <c r="U799" s="15"/>
      <c r="V799" s="13"/>
      <c r="W799" s="98">
        <f t="shared" si="841"/>
        <v>0</v>
      </c>
      <c r="X799" s="99">
        <f>X5</f>
        <v>0.97</v>
      </c>
      <c r="Y799" s="100"/>
      <c r="Z799" s="110"/>
      <c r="AA799" s="95">
        <f t="shared" si="842"/>
        <v>0</v>
      </c>
      <c r="AB799" s="15"/>
      <c r="AC799" s="24">
        <f t="shared" si="874"/>
        <v>0</v>
      </c>
      <c r="AD799" s="5">
        <v>0</v>
      </c>
      <c r="AE799" s="63"/>
      <c r="AF799" s="15"/>
      <c r="AG799" s="13"/>
      <c r="AH799" s="98">
        <f t="shared" si="843"/>
        <v>0</v>
      </c>
      <c r="AI799" s="99">
        <f>AI5</f>
        <v>0.95499999999999996</v>
      </c>
      <c r="AJ799" s="100"/>
      <c r="AK799" s="110"/>
      <c r="AL799" s="95">
        <f t="shared" si="844"/>
        <v>0</v>
      </c>
      <c r="AM799" s="15"/>
      <c r="AN799" s="24">
        <f t="shared" si="875"/>
        <v>0</v>
      </c>
      <c r="AO799" s="5">
        <v>0</v>
      </c>
      <c r="AP799" s="63"/>
      <c r="AQ799" s="15"/>
      <c r="AR799" s="13"/>
      <c r="AS799" s="98">
        <f t="shared" si="845"/>
        <v>0</v>
      </c>
      <c r="AT799" s="99">
        <f>AT5</f>
        <v>0.96</v>
      </c>
      <c r="AU799" s="100"/>
      <c r="AV799" s="110"/>
      <c r="AW799" s="95">
        <f t="shared" si="846"/>
        <v>0</v>
      </c>
      <c r="AX799" s="15"/>
      <c r="AY799" s="24">
        <f t="shared" si="876"/>
        <v>0</v>
      </c>
      <c r="AZ799" s="5">
        <v>0</v>
      </c>
      <c r="BA799" s="63"/>
      <c r="BB799" s="15"/>
      <c r="BC799" s="13"/>
      <c r="BD799" s="98">
        <f t="shared" si="847"/>
        <v>0</v>
      </c>
      <c r="BE799" s="99">
        <f>BE5</f>
        <v>0.98</v>
      </c>
      <c r="BF799" s="100"/>
      <c r="BG799" s="110"/>
      <c r="BH799" s="95">
        <f t="shared" si="848"/>
        <v>0</v>
      </c>
      <c r="BI799" s="15"/>
      <c r="BJ799" s="24">
        <f t="shared" si="877"/>
        <v>0</v>
      </c>
      <c r="BK799" s="5">
        <v>0</v>
      </c>
      <c r="BL799" s="63"/>
      <c r="BM799" s="15"/>
      <c r="BN799" s="13"/>
      <c r="BO799" s="98">
        <f t="shared" si="849"/>
        <v>0</v>
      </c>
      <c r="BP799" s="99">
        <f>BP5</f>
        <v>0.94499999999999995</v>
      </c>
      <c r="BQ799" s="100"/>
      <c r="BR799" s="110"/>
      <c r="BS799" s="95">
        <f t="shared" si="850"/>
        <v>0</v>
      </c>
      <c r="BT799" s="15"/>
      <c r="BU799" s="24">
        <f t="shared" si="878"/>
        <v>0</v>
      </c>
      <c r="BV799" s="5">
        <v>0</v>
      </c>
      <c r="BW799" s="63"/>
      <c r="BX799" s="15"/>
      <c r="BY799" s="13"/>
      <c r="BZ799" s="98">
        <f t="shared" si="851"/>
        <v>0</v>
      </c>
      <c r="CA799" s="99">
        <f>CA5</f>
        <v>1</v>
      </c>
      <c r="CB799" s="100"/>
      <c r="CC799" s="110"/>
      <c r="CD799" s="95">
        <f t="shared" si="852"/>
        <v>0</v>
      </c>
      <c r="CE799" s="15"/>
      <c r="CF799" s="24">
        <f t="shared" si="879"/>
        <v>0</v>
      </c>
      <c r="CG799" s="5">
        <v>0</v>
      </c>
      <c r="CH799" s="63"/>
      <c r="CI799" s="15"/>
      <c r="CJ799" s="13"/>
      <c r="CK799" s="98">
        <f t="shared" si="853"/>
        <v>0</v>
      </c>
      <c r="CL799" s="99">
        <f>CL5</f>
        <v>1</v>
      </c>
      <c r="CM799" s="100"/>
      <c r="CN799" s="110"/>
      <c r="CO799" s="95">
        <f t="shared" si="854"/>
        <v>0</v>
      </c>
      <c r="CP799" s="15"/>
      <c r="CQ799" s="24">
        <f t="shared" si="880"/>
        <v>0</v>
      </c>
      <c r="CR799" s="5">
        <v>0</v>
      </c>
      <c r="CS799" s="63"/>
      <c r="CT799" s="15"/>
      <c r="CU799" s="13"/>
      <c r="CV799" s="98">
        <f t="shared" si="855"/>
        <v>0</v>
      </c>
      <c r="CW799" s="99">
        <f>CW5</f>
        <v>1</v>
      </c>
      <c r="CX799" s="100"/>
      <c r="CY799" s="110"/>
      <c r="CZ799" s="95">
        <f t="shared" si="856"/>
        <v>0</v>
      </c>
      <c r="DA799" s="15"/>
      <c r="DB799" s="24">
        <f t="shared" si="881"/>
        <v>0</v>
      </c>
      <c r="DC799" s="5">
        <v>0</v>
      </c>
      <c r="DD799" s="63"/>
      <c r="DE799" s="15"/>
      <c r="DF799" s="13"/>
      <c r="DG799" s="98">
        <f t="shared" si="857"/>
        <v>0</v>
      </c>
      <c r="DH799" s="99">
        <f>DH5</f>
        <v>1</v>
      </c>
      <c r="DI799" s="100"/>
      <c r="DJ799" s="110"/>
      <c r="DK799" s="95">
        <f t="shared" si="858"/>
        <v>0</v>
      </c>
      <c r="DL799" s="15"/>
      <c r="DM799" s="24">
        <f t="shared" si="882"/>
        <v>0</v>
      </c>
      <c r="DN799" s="5">
        <v>0</v>
      </c>
      <c r="DO799" s="63"/>
      <c r="DP799" s="15"/>
      <c r="DQ799" s="13"/>
      <c r="DR799" s="98">
        <f t="shared" si="859"/>
        <v>0</v>
      </c>
      <c r="DS799" s="99">
        <f>DS5</f>
        <v>1</v>
      </c>
      <c r="DT799" s="100"/>
      <c r="DU799" s="110"/>
      <c r="DV799" s="95">
        <f t="shared" si="860"/>
        <v>0</v>
      </c>
      <c r="DW799" s="15"/>
      <c r="DX799" s="24">
        <f t="shared" si="883"/>
        <v>0</v>
      </c>
      <c r="DY799" s="5">
        <v>0</v>
      </c>
      <c r="DZ799" s="63"/>
      <c r="EA799" s="15"/>
      <c r="EB799" s="13"/>
      <c r="EC799" s="98">
        <f t="shared" si="861"/>
        <v>0</v>
      </c>
      <c r="ED799" s="99">
        <f>ED5</f>
        <v>1</v>
      </c>
      <c r="EE799" s="100"/>
      <c r="EF799" s="110"/>
      <c r="EG799" s="95">
        <f t="shared" si="862"/>
        <v>0</v>
      </c>
      <c r="EH799" s="15"/>
      <c r="EI799" s="24">
        <f t="shared" si="884"/>
        <v>0</v>
      </c>
      <c r="EJ799" s="5">
        <v>0</v>
      </c>
      <c r="EK799" s="63"/>
      <c r="EL799" s="15"/>
      <c r="EM799" s="13"/>
      <c r="EN799" s="98">
        <f t="shared" si="863"/>
        <v>0</v>
      </c>
      <c r="EO799" s="99">
        <f>EO5</f>
        <v>1</v>
      </c>
      <c r="EP799" s="100"/>
      <c r="EQ799" s="110"/>
      <c r="ER799" s="95">
        <f t="shared" si="864"/>
        <v>0</v>
      </c>
      <c r="ES799" s="15"/>
      <c r="ET799" s="24">
        <f t="shared" si="885"/>
        <v>0</v>
      </c>
      <c r="EU799" s="5">
        <v>0</v>
      </c>
      <c r="EV799" s="63"/>
      <c r="EW799" s="15"/>
      <c r="EX799" s="13"/>
      <c r="EY799" s="98">
        <f t="shared" si="865"/>
        <v>0</v>
      </c>
      <c r="EZ799" s="99">
        <f>EZ5</f>
        <v>1</v>
      </c>
      <c r="FA799" s="100"/>
      <c r="FB799" s="110"/>
      <c r="FC799" s="95">
        <f t="shared" si="866"/>
        <v>0</v>
      </c>
      <c r="FD799" s="15"/>
      <c r="FE799" s="24">
        <f t="shared" si="886"/>
        <v>0</v>
      </c>
      <c r="FF799" s="5">
        <v>0</v>
      </c>
      <c r="FG799" s="63"/>
      <c r="FH799" s="15"/>
      <c r="FI799" s="13"/>
      <c r="FJ799" s="98">
        <f t="shared" si="867"/>
        <v>0</v>
      </c>
      <c r="FK799" s="99">
        <f>FK5</f>
        <v>1</v>
      </c>
      <c r="FL799" s="100"/>
      <c r="FM799" s="110"/>
      <c r="FN799" s="95">
        <f t="shared" si="868"/>
        <v>0</v>
      </c>
      <c r="FO799" s="15"/>
      <c r="FP799" s="24">
        <f t="shared" si="887"/>
        <v>0</v>
      </c>
      <c r="FQ799" s="5">
        <v>0</v>
      </c>
      <c r="FR799" s="8">
        <v>0</v>
      </c>
      <c r="FS799" s="84">
        <f t="shared" si="888"/>
        <v>500</v>
      </c>
      <c r="FT799" s="85">
        <f t="shared" si="889"/>
        <v>500</v>
      </c>
      <c r="FU799" s="85">
        <f t="shared" si="890"/>
        <v>500</v>
      </c>
      <c r="FV799" s="85">
        <f t="shared" si="891"/>
        <v>500</v>
      </c>
      <c r="FW799" s="85">
        <f t="shared" si="892"/>
        <v>500</v>
      </c>
      <c r="FX799" s="85">
        <f t="shared" si="893"/>
        <v>500</v>
      </c>
      <c r="FY799" s="85">
        <f t="shared" si="894"/>
        <v>500</v>
      </c>
      <c r="FZ799" s="85">
        <f t="shared" si="895"/>
        <v>500</v>
      </c>
      <c r="GA799" s="85">
        <f t="shared" si="896"/>
        <v>500</v>
      </c>
      <c r="GB799" s="85">
        <f t="shared" si="897"/>
        <v>500</v>
      </c>
      <c r="GC799" s="85">
        <f t="shared" si="898"/>
        <v>500</v>
      </c>
      <c r="GD799" s="85">
        <f t="shared" si="899"/>
        <v>500</v>
      </c>
      <c r="GE799" s="85">
        <f t="shared" si="900"/>
        <v>500</v>
      </c>
      <c r="GF799" s="85">
        <f t="shared" si="901"/>
        <v>500</v>
      </c>
      <c r="GG799" s="85">
        <f t="shared" si="902"/>
        <v>500</v>
      </c>
      <c r="GH799" s="101">
        <f t="shared" si="869"/>
        <v>0</v>
      </c>
      <c r="GI799" s="102">
        <f t="shared" si="870"/>
        <v>0</v>
      </c>
      <c r="GJ799" s="102">
        <f t="shared" si="871"/>
        <v>0</v>
      </c>
      <c r="GK799" s="79">
        <f>ROW()</f>
        <v>799</v>
      </c>
    </row>
    <row r="800" spans="1:193" s="12" customFormat="1" ht="50.1" customHeight="1">
      <c r="A800" s="17">
        <f>ROW()</f>
        <v>800</v>
      </c>
      <c r="B800" s="32">
        <f t="shared" si="903"/>
        <v>794</v>
      </c>
      <c r="C800" s="33">
        <f t="shared" si="904"/>
        <v>0</v>
      </c>
      <c r="D800" s="31"/>
      <c r="E800" s="390">
        <f t="shared" si="872"/>
        <v>500</v>
      </c>
      <c r="F800" s="107">
        <f t="shared" si="838"/>
        <v>0</v>
      </c>
      <c r="G800" s="3">
        <v>0</v>
      </c>
      <c r="H800" s="4">
        <v>0</v>
      </c>
      <c r="I800" s="63"/>
      <c r="J800" s="15"/>
      <c r="K800" s="13"/>
      <c r="L800" s="98">
        <f t="shared" si="839"/>
        <v>0</v>
      </c>
      <c r="M800" s="99">
        <f>M5</f>
        <v>0.94499999999999995</v>
      </c>
      <c r="N800" s="100"/>
      <c r="O800" s="110"/>
      <c r="P800" s="95">
        <f t="shared" si="840"/>
        <v>0</v>
      </c>
      <c r="Q800" s="15"/>
      <c r="R800" s="24">
        <f t="shared" si="873"/>
        <v>0</v>
      </c>
      <c r="S800" s="25">
        <v>0</v>
      </c>
      <c r="T800" s="63"/>
      <c r="U800" s="15"/>
      <c r="V800" s="13"/>
      <c r="W800" s="98">
        <f t="shared" si="841"/>
        <v>0</v>
      </c>
      <c r="X800" s="99">
        <f>X5</f>
        <v>0.97</v>
      </c>
      <c r="Y800" s="100"/>
      <c r="Z800" s="110"/>
      <c r="AA800" s="95">
        <f t="shared" si="842"/>
        <v>0</v>
      </c>
      <c r="AB800" s="15"/>
      <c r="AC800" s="24">
        <f t="shared" si="874"/>
        <v>0</v>
      </c>
      <c r="AD800" s="5">
        <v>0</v>
      </c>
      <c r="AE800" s="63"/>
      <c r="AF800" s="15"/>
      <c r="AG800" s="13"/>
      <c r="AH800" s="98">
        <f t="shared" si="843"/>
        <v>0</v>
      </c>
      <c r="AI800" s="99">
        <f>AI5</f>
        <v>0.95499999999999996</v>
      </c>
      <c r="AJ800" s="100"/>
      <c r="AK800" s="110"/>
      <c r="AL800" s="95">
        <f t="shared" si="844"/>
        <v>0</v>
      </c>
      <c r="AM800" s="15"/>
      <c r="AN800" s="24">
        <f t="shared" si="875"/>
        <v>0</v>
      </c>
      <c r="AO800" s="5">
        <v>0</v>
      </c>
      <c r="AP800" s="63"/>
      <c r="AQ800" s="15"/>
      <c r="AR800" s="13"/>
      <c r="AS800" s="98">
        <f t="shared" si="845"/>
        <v>0</v>
      </c>
      <c r="AT800" s="99">
        <f>AT5</f>
        <v>0.96</v>
      </c>
      <c r="AU800" s="100"/>
      <c r="AV800" s="110"/>
      <c r="AW800" s="95">
        <f t="shared" si="846"/>
        <v>0</v>
      </c>
      <c r="AX800" s="15"/>
      <c r="AY800" s="24">
        <f t="shared" si="876"/>
        <v>0</v>
      </c>
      <c r="AZ800" s="5">
        <v>0</v>
      </c>
      <c r="BA800" s="63"/>
      <c r="BB800" s="15"/>
      <c r="BC800" s="13"/>
      <c r="BD800" s="98">
        <f t="shared" si="847"/>
        <v>0</v>
      </c>
      <c r="BE800" s="99">
        <f>BE5</f>
        <v>0.98</v>
      </c>
      <c r="BF800" s="100"/>
      <c r="BG800" s="110"/>
      <c r="BH800" s="95">
        <f t="shared" si="848"/>
        <v>0</v>
      </c>
      <c r="BI800" s="15"/>
      <c r="BJ800" s="24">
        <f t="shared" si="877"/>
        <v>0</v>
      </c>
      <c r="BK800" s="5">
        <v>0</v>
      </c>
      <c r="BL800" s="63"/>
      <c r="BM800" s="15"/>
      <c r="BN800" s="13"/>
      <c r="BO800" s="98">
        <f t="shared" si="849"/>
        <v>0</v>
      </c>
      <c r="BP800" s="99">
        <f>BP5</f>
        <v>0.94499999999999995</v>
      </c>
      <c r="BQ800" s="100"/>
      <c r="BR800" s="110"/>
      <c r="BS800" s="95">
        <f t="shared" si="850"/>
        <v>0</v>
      </c>
      <c r="BT800" s="15"/>
      <c r="BU800" s="24">
        <f t="shared" si="878"/>
        <v>0</v>
      </c>
      <c r="BV800" s="5">
        <v>0</v>
      </c>
      <c r="BW800" s="63"/>
      <c r="BX800" s="15"/>
      <c r="BY800" s="13"/>
      <c r="BZ800" s="98">
        <f t="shared" si="851"/>
        <v>0</v>
      </c>
      <c r="CA800" s="99">
        <f>CA5</f>
        <v>1</v>
      </c>
      <c r="CB800" s="100"/>
      <c r="CC800" s="110"/>
      <c r="CD800" s="95">
        <f t="shared" si="852"/>
        <v>0</v>
      </c>
      <c r="CE800" s="15"/>
      <c r="CF800" s="24">
        <f t="shared" si="879"/>
        <v>0</v>
      </c>
      <c r="CG800" s="5">
        <v>0</v>
      </c>
      <c r="CH800" s="63"/>
      <c r="CI800" s="15"/>
      <c r="CJ800" s="13"/>
      <c r="CK800" s="98">
        <f t="shared" si="853"/>
        <v>0</v>
      </c>
      <c r="CL800" s="99">
        <f>CL5</f>
        <v>1</v>
      </c>
      <c r="CM800" s="100"/>
      <c r="CN800" s="110"/>
      <c r="CO800" s="95">
        <f t="shared" si="854"/>
        <v>0</v>
      </c>
      <c r="CP800" s="15"/>
      <c r="CQ800" s="24">
        <f t="shared" si="880"/>
        <v>0</v>
      </c>
      <c r="CR800" s="5">
        <v>0</v>
      </c>
      <c r="CS800" s="63"/>
      <c r="CT800" s="15"/>
      <c r="CU800" s="13"/>
      <c r="CV800" s="98">
        <f t="shared" si="855"/>
        <v>0</v>
      </c>
      <c r="CW800" s="99">
        <f>CW5</f>
        <v>1</v>
      </c>
      <c r="CX800" s="100"/>
      <c r="CY800" s="110"/>
      <c r="CZ800" s="95">
        <f t="shared" si="856"/>
        <v>0</v>
      </c>
      <c r="DA800" s="15"/>
      <c r="DB800" s="24">
        <f t="shared" si="881"/>
        <v>0</v>
      </c>
      <c r="DC800" s="5">
        <v>0</v>
      </c>
      <c r="DD800" s="63"/>
      <c r="DE800" s="15"/>
      <c r="DF800" s="13"/>
      <c r="DG800" s="98">
        <f t="shared" si="857"/>
        <v>0</v>
      </c>
      <c r="DH800" s="99">
        <f>DH5</f>
        <v>1</v>
      </c>
      <c r="DI800" s="100"/>
      <c r="DJ800" s="110"/>
      <c r="DK800" s="95">
        <f t="shared" si="858"/>
        <v>0</v>
      </c>
      <c r="DL800" s="15"/>
      <c r="DM800" s="24">
        <f t="shared" si="882"/>
        <v>0</v>
      </c>
      <c r="DN800" s="5">
        <v>0</v>
      </c>
      <c r="DO800" s="63"/>
      <c r="DP800" s="15"/>
      <c r="DQ800" s="13"/>
      <c r="DR800" s="98">
        <f t="shared" si="859"/>
        <v>0</v>
      </c>
      <c r="DS800" s="99">
        <f>DS5</f>
        <v>1</v>
      </c>
      <c r="DT800" s="100"/>
      <c r="DU800" s="110"/>
      <c r="DV800" s="95">
        <f t="shared" si="860"/>
        <v>0</v>
      </c>
      <c r="DW800" s="15"/>
      <c r="DX800" s="24">
        <f t="shared" si="883"/>
        <v>0</v>
      </c>
      <c r="DY800" s="5">
        <v>0</v>
      </c>
      <c r="DZ800" s="63"/>
      <c r="EA800" s="15"/>
      <c r="EB800" s="13"/>
      <c r="EC800" s="98">
        <f t="shared" si="861"/>
        <v>0</v>
      </c>
      <c r="ED800" s="99">
        <f>ED5</f>
        <v>1</v>
      </c>
      <c r="EE800" s="100"/>
      <c r="EF800" s="110"/>
      <c r="EG800" s="95">
        <f t="shared" si="862"/>
        <v>0</v>
      </c>
      <c r="EH800" s="15"/>
      <c r="EI800" s="24">
        <f t="shared" si="884"/>
        <v>0</v>
      </c>
      <c r="EJ800" s="5">
        <v>0</v>
      </c>
      <c r="EK800" s="63"/>
      <c r="EL800" s="15"/>
      <c r="EM800" s="13"/>
      <c r="EN800" s="98">
        <f t="shared" si="863"/>
        <v>0</v>
      </c>
      <c r="EO800" s="99">
        <f>EO5</f>
        <v>1</v>
      </c>
      <c r="EP800" s="100"/>
      <c r="EQ800" s="110"/>
      <c r="ER800" s="95">
        <f t="shared" si="864"/>
        <v>0</v>
      </c>
      <c r="ES800" s="15"/>
      <c r="ET800" s="24">
        <f t="shared" si="885"/>
        <v>0</v>
      </c>
      <c r="EU800" s="5">
        <v>0</v>
      </c>
      <c r="EV800" s="63"/>
      <c r="EW800" s="15"/>
      <c r="EX800" s="13"/>
      <c r="EY800" s="98">
        <f t="shared" si="865"/>
        <v>0</v>
      </c>
      <c r="EZ800" s="99">
        <f>EZ5</f>
        <v>1</v>
      </c>
      <c r="FA800" s="100"/>
      <c r="FB800" s="110"/>
      <c r="FC800" s="95">
        <f t="shared" si="866"/>
        <v>0</v>
      </c>
      <c r="FD800" s="15"/>
      <c r="FE800" s="24">
        <f t="shared" si="886"/>
        <v>0</v>
      </c>
      <c r="FF800" s="5">
        <v>0</v>
      </c>
      <c r="FG800" s="63"/>
      <c r="FH800" s="15"/>
      <c r="FI800" s="13"/>
      <c r="FJ800" s="98">
        <f t="shared" si="867"/>
        <v>0</v>
      </c>
      <c r="FK800" s="99">
        <f>FK5</f>
        <v>1</v>
      </c>
      <c r="FL800" s="100"/>
      <c r="FM800" s="110"/>
      <c r="FN800" s="95">
        <f t="shared" si="868"/>
        <v>0</v>
      </c>
      <c r="FO800" s="15"/>
      <c r="FP800" s="24">
        <f t="shared" si="887"/>
        <v>0</v>
      </c>
      <c r="FQ800" s="5">
        <v>0</v>
      </c>
      <c r="FR800" s="8">
        <v>0</v>
      </c>
      <c r="FS800" s="84">
        <f t="shared" si="888"/>
        <v>500</v>
      </c>
      <c r="FT800" s="85">
        <f t="shared" si="889"/>
        <v>500</v>
      </c>
      <c r="FU800" s="85">
        <f t="shared" si="890"/>
        <v>500</v>
      </c>
      <c r="FV800" s="85">
        <f t="shared" si="891"/>
        <v>500</v>
      </c>
      <c r="FW800" s="85">
        <f t="shared" si="892"/>
        <v>500</v>
      </c>
      <c r="FX800" s="85">
        <f t="shared" si="893"/>
        <v>500</v>
      </c>
      <c r="FY800" s="85">
        <f t="shared" si="894"/>
        <v>500</v>
      </c>
      <c r="FZ800" s="85">
        <f t="shared" si="895"/>
        <v>500</v>
      </c>
      <c r="GA800" s="85">
        <f t="shared" si="896"/>
        <v>500</v>
      </c>
      <c r="GB800" s="85">
        <f t="shared" si="897"/>
        <v>500</v>
      </c>
      <c r="GC800" s="85">
        <f t="shared" si="898"/>
        <v>500</v>
      </c>
      <c r="GD800" s="85">
        <f t="shared" si="899"/>
        <v>500</v>
      </c>
      <c r="GE800" s="85">
        <f t="shared" si="900"/>
        <v>500</v>
      </c>
      <c r="GF800" s="85">
        <f t="shared" si="901"/>
        <v>500</v>
      </c>
      <c r="GG800" s="85">
        <f t="shared" si="902"/>
        <v>500</v>
      </c>
      <c r="GH800" s="101">
        <f t="shared" si="869"/>
        <v>0</v>
      </c>
      <c r="GI800" s="102">
        <f t="shared" si="870"/>
        <v>0</v>
      </c>
      <c r="GJ800" s="102">
        <f t="shared" si="871"/>
        <v>0</v>
      </c>
      <c r="GK800" s="79">
        <f>ROW()</f>
        <v>800</v>
      </c>
    </row>
    <row r="801" spans="1:193" s="12" customFormat="1" ht="50.1" customHeight="1">
      <c r="A801" s="17">
        <f>ROW()</f>
        <v>801</v>
      </c>
      <c r="B801" s="32">
        <f t="shared" si="903"/>
        <v>795</v>
      </c>
      <c r="C801" s="33">
        <f t="shared" si="904"/>
        <v>0</v>
      </c>
      <c r="D801" s="31"/>
      <c r="E801" s="390">
        <f t="shared" si="872"/>
        <v>500</v>
      </c>
      <c r="F801" s="107">
        <f t="shared" si="838"/>
        <v>0</v>
      </c>
      <c r="G801" s="3">
        <v>0</v>
      </c>
      <c r="H801" s="4">
        <v>0</v>
      </c>
      <c r="I801" s="63"/>
      <c r="J801" s="15"/>
      <c r="K801" s="13"/>
      <c r="L801" s="98">
        <f t="shared" si="839"/>
        <v>0</v>
      </c>
      <c r="M801" s="99">
        <f>M5</f>
        <v>0.94499999999999995</v>
      </c>
      <c r="N801" s="100"/>
      <c r="O801" s="110"/>
      <c r="P801" s="95">
        <f t="shared" si="840"/>
        <v>0</v>
      </c>
      <c r="Q801" s="15"/>
      <c r="R801" s="24">
        <f t="shared" si="873"/>
        <v>0</v>
      </c>
      <c r="S801" s="25">
        <v>0</v>
      </c>
      <c r="T801" s="63"/>
      <c r="U801" s="15"/>
      <c r="V801" s="13"/>
      <c r="W801" s="98">
        <f t="shared" si="841"/>
        <v>0</v>
      </c>
      <c r="X801" s="99">
        <f>X5</f>
        <v>0.97</v>
      </c>
      <c r="Y801" s="100"/>
      <c r="Z801" s="110"/>
      <c r="AA801" s="95">
        <f t="shared" si="842"/>
        <v>0</v>
      </c>
      <c r="AB801" s="15"/>
      <c r="AC801" s="24">
        <f t="shared" si="874"/>
        <v>0</v>
      </c>
      <c r="AD801" s="5">
        <v>0</v>
      </c>
      <c r="AE801" s="63"/>
      <c r="AF801" s="15"/>
      <c r="AG801" s="13"/>
      <c r="AH801" s="98">
        <f t="shared" si="843"/>
        <v>0</v>
      </c>
      <c r="AI801" s="99">
        <f>AI5</f>
        <v>0.95499999999999996</v>
      </c>
      <c r="AJ801" s="100"/>
      <c r="AK801" s="110"/>
      <c r="AL801" s="95">
        <f t="shared" si="844"/>
        <v>0</v>
      </c>
      <c r="AM801" s="15"/>
      <c r="AN801" s="24">
        <f t="shared" si="875"/>
        <v>0</v>
      </c>
      <c r="AO801" s="5">
        <v>0</v>
      </c>
      <c r="AP801" s="63"/>
      <c r="AQ801" s="15"/>
      <c r="AR801" s="13"/>
      <c r="AS801" s="98">
        <f t="shared" si="845"/>
        <v>0</v>
      </c>
      <c r="AT801" s="99">
        <f>AT5</f>
        <v>0.96</v>
      </c>
      <c r="AU801" s="100"/>
      <c r="AV801" s="110"/>
      <c r="AW801" s="95">
        <f t="shared" si="846"/>
        <v>0</v>
      </c>
      <c r="AX801" s="15"/>
      <c r="AY801" s="24">
        <f t="shared" si="876"/>
        <v>0</v>
      </c>
      <c r="AZ801" s="5">
        <v>0</v>
      </c>
      <c r="BA801" s="63"/>
      <c r="BB801" s="15"/>
      <c r="BC801" s="13"/>
      <c r="BD801" s="98">
        <f t="shared" si="847"/>
        <v>0</v>
      </c>
      <c r="BE801" s="99">
        <f>BE5</f>
        <v>0.98</v>
      </c>
      <c r="BF801" s="100"/>
      <c r="BG801" s="110"/>
      <c r="BH801" s="95">
        <f t="shared" si="848"/>
        <v>0</v>
      </c>
      <c r="BI801" s="15"/>
      <c r="BJ801" s="24">
        <f t="shared" si="877"/>
        <v>0</v>
      </c>
      <c r="BK801" s="5">
        <v>0</v>
      </c>
      <c r="BL801" s="63"/>
      <c r="BM801" s="15"/>
      <c r="BN801" s="13"/>
      <c r="BO801" s="98">
        <f t="shared" si="849"/>
        <v>0</v>
      </c>
      <c r="BP801" s="99">
        <f>BP5</f>
        <v>0.94499999999999995</v>
      </c>
      <c r="BQ801" s="100"/>
      <c r="BR801" s="110"/>
      <c r="BS801" s="95">
        <f t="shared" si="850"/>
        <v>0</v>
      </c>
      <c r="BT801" s="15"/>
      <c r="BU801" s="24">
        <f t="shared" si="878"/>
        <v>0</v>
      </c>
      <c r="BV801" s="5">
        <v>0</v>
      </c>
      <c r="BW801" s="63"/>
      <c r="BX801" s="15"/>
      <c r="BY801" s="13"/>
      <c r="BZ801" s="98">
        <f t="shared" si="851"/>
        <v>0</v>
      </c>
      <c r="CA801" s="99">
        <f>CA5</f>
        <v>1</v>
      </c>
      <c r="CB801" s="100"/>
      <c r="CC801" s="110"/>
      <c r="CD801" s="95">
        <f t="shared" si="852"/>
        <v>0</v>
      </c>
      <c r="CE801" s="15"/>
      <c r="CF801" s="24">
        <f t="shared" si="879"/>
        <v>0</v>
      </c>
      <c r="CG801" s="5">
        <v>0</v>
      </c>
      <c r="CH801" s="63"/>
      <c r="CI801" s="15"/>
      <c r="CJ801" s="13"/>
      <c r="CK801" s="98">
        <f t="shared" si="853"/>
        <v>0</v>
      </c>
      <c r="CL801" s="99">
        <f>CL5</f>
        <v>1</v>
      </c>
      <c r="CM801" s="100"/>
      <c r="CN801" s="110"/>
      <c r="CO801" s="95">
        <f t="shared" si="854"/>
        <v>0</v>
      </c>
      <c r="CP801" s="15"/>
      <c r="CQ801" s="24">
        <f t="shared" si="880"/>
        <v>0</v>
      </c>
      <c r="CR801" s="5">
        <v>0</v>
      </c>
      <c r="CS801" s="63"/>
      <c r="CT801" s="15"/>
      <c r="CU801" s="13"/>
      <c r="CV801" s="98">
        <f t="shared" si="855"/>
        <v>0</v>
      </c>
      <c r="CW801" s="99">
        <f>CW5</f>
        <v>1</v>
      </c>
      <c r="CX801" s="100"/>
      <c r="CY801" s="110"/>
      <c r="CZ801" s="95">
        <f t="shared" si="856"/>
        <v>0</v>
      </c>
      <c r="DA801" s="15"/>
      <c r="DB801" s="24">
        <f t="shared" si="881"/>
        <v>0</v>
      </c>
      <c r="DC801" s="5">
        <v>0</v>
      </c>
      <c r="DD801" s="63"/>
      <c r="DE801" s="15"/>
      <c r="DF801" s="13"/>
      <c r="DG801" s="98">
        <f t="shared" si="857"/>
        <v>0</v>
      </c>
      <c r="DH801" s="99">
        <f>DH5</f>
        <v>1</v>
      </c>
      <c r="DI801" s="100"/>
      <c r="DJ801" s="110"/>
      <c r="DK801" s="95">
        <f t="shared" si="858"/>
        <v>0</v>
      </c>
      <c r="DL801" s="15"/>
      <c r="DM801" s="24">
        <f t="shared" si="882"/>
        <v>0</v>
      </c>
      <c r="DN801" s="5">
        <v>0</v>
      </c>
      <c r="DO801" s="63"/>
      <c r="DP801" s="15"/>
      <c r="DQ801" s="13"/>
      <c r="DR801" s="98">
        <f t="shared" si="859"/>
        <v>0</v>
      </c>
      <c r="DS801" s="99">
        <f>DS5</f>
        <v>1</v>
      </c>
      <c r="DT801" s="100"/>
      <c r="DU801" s="110"/>
      <c r="DV801" s="95">
        <f t="shared" si="860"/>
        <v>0</v>
      </c>
      <c r="DW801" s="15"/>
      <c r="DX801" s="24">
        <f t="shared" si="883"/>
        <v>0</v>
      </c>
      <c r="DY801" s="5">
        <v>0</v>
      </c>
      <c r="DZ801" s="63"/>
      <c r="EA801" s="15"/>
      <c r="EB801" s="13"/>
      <c r="EC801" s="98">
        <f t="shared" si="861"/>
        <v>0</v>
      </c>
      <c r="ED801" s="99">
        <f>ED5</f>
        <v>1</v>
      </c>
      <c r="EE801" s="100"/>
      <c r="EF801" s="110"/>
      <c r="EG801" s="95">
        <f t="shared" si="862"/>
        <v>0</v>
      </c>
      <c r="EH801" s="15"/>
      <c r="EI801" s="24">
        <f t="shared" si="884"/>
        <v>0</v>
      </c>
      <c r="EJ801" s="5">
        <v>0</v>
      </c>
      <c r="EK801" s="63"/>
      <c r="EL801" s="15"/>
      <c r="EM801" s="13"/>
      <c r="EN801" s="98">
        <f t="shared" si="863"/>
        <v>0</v>
      </c>
      <c r="EO801" s="99">
        <f>EO5</f>
        <v>1</v>
      </c>
      <c r="EP801" s="100"/>
      <c r="EQ801" s="110"/>
      <c r="ER801" s="95">
        <f t="shared" si="864"/>
        <v>0</v>
      </c>
      <c r="ES801" s="15"/>
      <c r="ET801" s="24">
        <f t="shared" si="885"/>
        <v>0</v>
      </c>
      <c r="EU801" s="5">
        <v>0</v>
      </c>
      <c r="EV801" s="63"/>
      <c r="EW801" s="15"/>
      <c r="EX801" s="13"/>
      <c r="EY801" s="98">
        <f t="shared" si="865"/>
        <v>0</v>
      </c>
      <c r="EZ801" s="99">
        <f>EZ5</f>
        <v>1</v>
      </c>
      <c r="FA801" s="100"/>
      <c r="FB801" s="110"/>
      <c r="FC801" s="95">
        <f t="shared" si="866"/>
        <v>0</v>
      </c>
      <c r="FD801" s="15"/>
      <c r="FE801" s="24">
        <f t="shared" si="886"/>
        <v>0</v>
      </c>
      <c r="FF801" s="5">
        <v>0</v>
      </c>
      <c r="FG801" s="63"/>
      <c r="FH801" s="15"/>
      <c r="FI801" s="13"/>
      <c r="FJ801" s="98">
        <f t="shared" si="867"/>
        <v>0</v>
      </c>
      <c r="FK801" s="99">
        <f>FK5</f>
        <v>1</v>
      </c>
      <c r="FL801" s="100"/>
      <c r="FM801" s="110"/>
      <c r="FN801" s="95">
        <f t="shared" si="868"/>
        <v>0</v>
      </c>
      <c r="FO801" s="15"/>
      <c r="FP801" s="24">
        <f t="shared" si="887"/>
        <v>0</v>
      </c>
      <c r="FQ801" s="5">
        <v>0</v>
      </c>
      <c r="FR801" s="8">
        <v>0</v>
      </c>
      <c r="FS801" s="84">
        <f t="shared" si="888"/>
        <v>500</v>
      </c>
      <c r="FT801" s="85">
        <f t="shared" si="889"/>
        <v>500</v>
      </c>
      <c r="FU801" s="85">
        <f t="shared" si="890"/>
        <v>500</v>
      </c>
      <c r="FV801" s="85">
        <f t="shared" si="891"/>
        <v>500</v>
      </c>
      <c r="FW801" s="85">
        <f t="shared" si="892"/>
        <v>500</v>
      </c>
      <c r="FX801" s="85">
        <f t="shared" si="893"/>
        <v>500</v>
      </c>
      <c r="FY801" s="85">
        <f t="shared" si="894"/>
        <v>500</v>
      </c>
      <c r="FZ801" s="85">
        <f t="shared" si="895"/>
        <v>500</v>
      </c>
      <c r="GA801" s="85">
        <f t="shared" si="896"/>
        <v>500</v>
      </c>
      <c r="GB801" s="85">
        <f t="shared" si="897"/>
        <v>500</v>
      </c>
      <c r="GC801" s="85">
        <f t="shared" si="898"/>
        <v>500</v>
      </c>
      <c r="GD801" s="85">
        <f t="shared" si="899"/>
        <v>500</v>
      </c>
      <c r="GE801" s="85">
        <f t="shared" si="900"/>
        <v>500</v>
      </c>
      <c r="GF801" s="85">
        <f t="shared" si="901"/>
        <v>500</v>
      </c>
      <c r="GG801" s="85">
        <f t="shared" si="902"/>
        <v>500</v>
      </c>
      <c r="GH801" s="101">
        <f t="shared" si="869"/>
        <v>0</v>
      </c>
      <c r="GI801" s="102">
        <f t="shared" si="870"/>
        <v>0</v>
      </c>
      <c r="GJ801" s="102">
        <f t="shared" si="871"/>
        <v>0</v>
      </c>
      <c r="GK801" s="79">
        <f>ROW()</f>
        <v>801</v>
      </c>
    </row>
    <row r="802" spans="1:193" s="12" customFormat="1" ht="50.1" customHeight="1">
      <c r="A802" s="17">
        <f>ROW()</f>
        <v>802</v>
      </c>
      <c r="B802" s="32">
        <f t="shared" si="903"/>
        <v>796</v>
      </c>
      <c r="C802" s="33">
        <f t="shared" si="904"/>
        <v>0</v>
      </c>
      <c r="D802" s="31"/>
      <c r="E802" s="390">
        <f t="shared" si="872"/>
        <v>500</v>
      </c>
      <c r="F802" s="107">
        <f t="shared" si="838"/>
        <v>0</v>
      </c>
      <c r="G802" s="3">
        <v>0</v>
      </c>
      <c r="H802" s="4">
        <v>0</v>
      </c>
      <c r="I802" s="63"/>
      <c r="J802" s="15"/>
      <c r="K802" s="13"/>
      <c r="L802" s="98">
        <f t="shared" si="839"/>
        <v>0</v>
      </c>
      <c r="M802" s="99">
        <f>M5</f>
        <v>0.94499999999999995</v>
      </c>
      <c r="N802" s="100"/>
      <c r="O802" s="110"/>
      <c r="P802" s="95">
        <f t="shared" si="840"/>
        <v>0</v>
      </c>
      <c r="Q802" s="15"/>
      <c r="R802" s="24">
        <f t="shared" si="873"/>
        <v>0</v>
      </c>
      <c r="S802" s="25">
        <v>0</v>
      </c>
      <c r="T802" s="63"/>
      <c r="U802" s="15"/>
      <c r="V802" s="13"/>
      <c r="W802" s="98">
        <f t="shared" si="841"/>
        <v>0</v>
      </c>
      <c r="X802" s="99">
        <f>X5</f>
        <v>0.97</v>
      </c>
      <c r="Y802" s="100"/>
      <c r="Z802" s="110"/>
      <c r="AA802" s="95">
        <f t="shared" si="842"/>
        <v>0</v>
      </c>
      <c r="AB802" s="15"/>
      <c r="AC802" s="24">
        <f t="shared" si="874"/>
        <v>0</v>
      </c>
      <c r="AD802" s="5">
        <v>0</v>
      </c>
      <c r="AE802" s="63"/>
      <c r="AF802" s="15"/>
      <c r="AG802" s="13"/>
      <c r="AH802" s="98">
        <f t="shared" si="843"/>
        <v>0</v>
      </c>
      <c r="AI802" s="99">
        <f>AI5</f>
        <v>0.95499999999999996</v>
      </c>
      <c r="AJ802" s="100"/>
      <c r="AK802" s="110"/>
      <c r="AL802" s="95">
        <f t="shared" si="844"/>
        <v>0</v>
      </c>
      <c r="AM802" s="15"/>
      <c r="AN802" s="24">
        <f t="shared" si="875"/>
        <v>0</v>
      </c>
      <c r="AO802" s="5">
        <v>0</v>
      </c>
      <c r="AP802" s="63"/>
      <c r="AQ802" s="15"/>
      <c r="AR802" s="13"/>
      <c r="AS802" s="98">
        <f t="shared" si="845"/>
        <v>0</v>
      </c>
      <c r="AT802" s="99">
        <f>AT5</f>
        <v>0.96</v>
      </c>
      <c r="AU802" s="100"/>
      <c r="AV802" s="110"/>
      <c r="AW802" s="95">
        <f t="shared" si="846"/>
        <v>0</v>
      </c>
      <c r="AX802" s="15"/>
      <c r="AY802" s="24">
        <f t="shared" si="876"/>
        <v>0</v>
      </c>
      <c r="AZ802" s="5">
        <v>0</v>
      </c>
      <c r="BA802" s="63"/>
      <c r="BB802" s="15"/>
      <c r="BC802" s="13"/>
      <c r="BD802" s="98">
        <f t="shared" si="847"/>
        <v>0</v>
      </c>
      <c r="BE802" s="99">
        <f>BE5</f>
        <v>0.98</v>
      </c>
      <c r="BF802" s="100"/>
      <c r="BG802" s="110"/>
      <c r="BH802" s="95">
        <f t="shared" si="848"/>
        <v>0</v>
      </c>
      <c r="BI802" s="15"/>
      <c r="BJ802" s="24">
        <f t="shared" si="877"/>
        <v>0</v>
      </c>
      <c r="BK802" s="5">
        <v>0</v>
      </c>
      <c r="BL802" s="63"/>
      <c r="BM802" s="15"/>
      <c r="BN802" s="13"/>
      <c r="BO802" s="98">
        <f t="shared" si="849"/>
        <v>0</v>
      </c>
      <c r="BP802" s="99">
        <f>BP5</f>
        <v>0.94499999999999995</v>
      </c>
      <c r="BQ802" s="100"/>
      <c r="BR802" s="110"/>
      <c r="BS802" s="95">
        <f t="shared" si="850"/>
        <v>0</v>
      </c>
      <c r="BT802" s="15"/>
      <c r="BU802" s="24">
        <f t="shared" si="878"/>
        <v>0</v>
      </c>
      <c r="BV802" s="5">
        <v>0</v>
      </c>
      <c r="BW802" s="63"/>
      <c r="BX802" s="15"/>
      <c r="BY802" s="13"/>
      <c r="BZ802" s="98">
        <f t="shared" si="851"/>
        <v>0</v>
      </c>
      <c r="CA802" s="99">
        <f>CA5</f>
        <v>1</v>
      </c>
      <c r="CB802" s="100"/>
      <c r="CC802" s="110"/>
      <c r="CD802" s="95">
        <f t="shared" si="852"/>
        <v>0</v>
      </c>
      <c r="CE802" s="15"/>
      <c r="CF802" s="24">
        <f t="shared" si="879"/>
        <v>0</v>
      </c>
      <c r="CG802" s="5">
        <v>0</v>
      </c>
      <c r="CH802" s="63"/>
      <c r="CI802" s="15"/>
      <c r="CJ802" s="13"/>
      <c r="CK802" s="98">
        <f t="shared" si="853"/>
        <v>0</v>
      </c>
      <c r="CL802" s="99">
        <f>CL5</f>
        <v>1</v>
      </c>
      <c r="CM802" s="100"/>
      <c r="CN802" s="110"/>
      <c r="CO802" s="95">
        <f t="shared" si="854"/>
        <v>0</v>
      </c>
      <c r="CP802" s="15"/>
      <c r="CQ802" s="24">
        <f t="shared" si="880"/>
        <v>0</v>
      </c>
      <c r="CR802" s="5">
        <v>0</v>
      </c>
      <c r="CS802" s="63"/>
      <c r="CT802" s="15"/>
      <c r="CU802" s="13"/>
      <c r="CV802" s="98">
        <f t="shared" si="855"/>
        <v>0</v>
      </c>
      <c r="CW802" s="99">
        <f>CW5</f>
        <v>1</v>
      </c>
      <c r="CX802" s="100"/>
      <c r="CY802" s="110"/>
      <c r="CZ802" s="95">
        <f t="shared" si="856"/>
        <v>0</v>
      </c>
      <c r="DA802" s="15"/>
      <c r="DB802" s="24">
        <f t="shared" si="881"/>
        <v>0</v>
      </c>
      <c r="DC802" s="5">
        <v>0</v>
      </c>
      <c r="DD802" s="63"/>
      <c r="DE802" s="15"/>
      <c r="DF802" s="13"/>
      <c r="DG802" s="98">
        <f t="shared" si="857"/>
        <v>0</v>
      </c>
      <c r="DH802" s="99">
        <f>DH5</f>
        <v>1</v>
      </c>
      <c r="DI802" s="100"/>
      <c r="DJ802" s="110"/>
      <c r="DK802" s="95">
        <f t="shared" si="858"/>
        <v>0</v>
      </c>
      <c r="DL802" s="15"/>
      <c r="DM802" s="24">
        <f t="shared" si="882"/>
        <v>0</v>
      </c>
      <c r="DN802" s="5">
        <v>0</v>
      </c>
      <c r="DO802" s="63"/>
      <c r="DP802" s="15"/>
      <c r="DQ802" s="13"/>
      <c r="DR802" s="98">
        <f t="shared" si="859"/>
        <v>0</v>
      </c>
      <c r="DS802" s="99">
        <f>DS5</f>
        <v>1</v>
      </c>
      <c r="DT802" s="100"/>
      <c r="DU802" s="110"/>
      <c r="DV802" s="95">
        <f t="shared" si="860"/>
        <v>0</v>
      </c>
      <c r="DW802" s="15"/>
      <c r="DX802" s="24">
        <f t="shared" si="883"/>
        <v>0</v>
      </c>
      <c r="DY802" s="5">
        <v>0</v>
      </c>
      <c r="DZ802" s="63"/>
      <c r="EA802" s="15"/>
      <c r="EB802" s="13"/>
      <c r="EC802" s="98">
        <f t="shared" si="861"/>
        <v>0</v>
      </c>
      <c r="ED802" s="99">
        <f>ED5</f>
        <v>1</v>
      </c>
      <c r="EE802" s="100"/>
      <c r="EF802" s="110"/>
      <c r="EG802" s="95">
        <f t="shared" si="862"/>
        <v>0</v>
      </c>
      <c r="EH802" s="15"/>
      <c r="EI802" s="24">
        <f t="shared" si="884"/>
        <v>0</v>
      </c>
      <c r="EJ802" s="5">
        <v>0</v>
      </c>
      <c r="EK802" s="63"/>
      <c r="EL802" s="15"/>
      <c r="EM802" s="13"/>
      <c r="EN802" s="98">
        <f t="shared" si="863"/>
        <v>0</v>
      </c>
      <c r="EO802" s="99">
        <f>EO5</f>
        <v>1</v>
      </c>
      <c r="EP802" s="100"/>
      <c r="EQ802" s="110"/>
      <c r="ER802" s="95">
        <f t="shared" si="864"/>
        <v>0</v>
      </c>
      <c r="ES802" s="15"/>
      <c r="ET802" s="24">
        <f t="shared" si="885"/>
        <v>0</v>
      </c>
      <c r="EU802" s="5">
        <v>0</v>
      </c>
      <c r="EV802" s="63"/>
      <c r="EW802" s="15"/>
      <c r="EX802" s="13"/>
      <c r="EY802" s="98">
        <f t="shared" si="865"/>
        <v>0</v>
      </c>
      <c r="EZ802" s="99">
        <f>EZ5</f>
        <v>1</v>
      </c>
      <c r="FA802" s="100"/>
      <c r="FB802" s="110"/>
      <c r="FC802" s="95">
        <f t="shared" si="866"/>
        <v>0</v>
      </c>
      <c r="FD802" s="15"/>
      <c r="FE802" s="24">
        <f t="shared" si="886"/>
        <v>0</v>
      </c>
      <c r="FF802" s="5">
        <v>0</v>
      </c>
      <c r="FG802" s="63"/>
      <c r="FH802" s="15"/>
      <c r="FI802" s="13"/>
      <c r="FJ802" s="98">
        <f t="shared" si="867"/>
        <v>0</v>
      </c>
      <c r="FK802" s="99">
        <f>FK5</f>
        <v>1</v>
      </c>
      <c r="FL802" s="100"/>
      <c r="FM802" s="110"/>
      <c r="FN802" s="95">
        <f t="shared" si="868"/>
        <v>0</v>
      </c>
      <c r="FO802" s="15"/>
      <c r="FP802" s="24">
        <f t="shared" si="887"/>
        <v>0</v>
      </c>
      <c r="FQ802" s="5">
        <v>0</v>
      </c>
      <c r="FR802" s="8">
        <v>0</v>
      </c>
      <c r="FS802" s="84">
        <f t="shared" si="888"/>
        <v>500</v>
      </c>
      <c r="FT802" s="85">
        <f t="shared" si="889"/>
        <v>500</v>
      </c>
      <c r="FU802" s="85">
        <f t="shared" si="890"/>
        <v>500</v>
      </c>
      <c r="FV802" s="85">
        <f t="shared" si="891"/>
        <v>500</v>
      </c>
      <c r="FW802" s="85">
        <f t="shared" si="892"/>
        <v>500</v>
      </c>
      <c r="FX802" s="85">
        <f t="shared" si="893"/>
        <v>500</v>
      </c>
      <c r="FY802" s="85">
        <f t="shared" si="894"/>
        <v>500</v>
      </c>
      <c r="FZ802" s="85">
        <f t="shared" si="895"/>
        <v>500</v>
      </c>
      <c r="GA802" s="85">
        <f t="shared" si="896"/>
        <v>500</v>
      </c>
      <c r="GB802" s="85">
        <f t="shared" si="897"/>
        <v>500</v>
      </c>
      <c r="GC802" s="85">
        <f t="shared" si="898"/>
        <v>500</v>
      </c>
      <c r="GD802" s="85">
        <f t="shared" si="899"/>
        <v>500</v>
      </c>
      <c r="GE802" s="85">
        <f t="shared" si="900"/>
        <v>500</v>
      </c>
      <c r="GF802" s="85">
        <f t="shared" si="901"/>
        <v>500</v>
      </c>
      <c r="GG802" s="85">
        <f t="shared" si="902"/>
        <v>500</v>
      </c>
      <c r="GH802" s="101">
        <f t="shared" si="869"/>
        <v>0</v>
      </c>
      <c r="GI802" s="102">
        <f t="shared" si="870"/>
        <v>0</v>
      </c>
      <c r="GJ802" s="102">
        <f t="shared" si="871"/>
        <v>0</v>
      </c>
      <c r="GK802" s="79">
        <f>ROW()</f>
        <v>802</v>
      </c>
    </row>
    <row r="803" spans="1:193" s="12" customFormat="1" ht="50.1" customHeight="1">
      <c r="A803" s="17">
        <f>ROW()</f>
        <v>803</v>
      </c>
      <c r="B803" s="32">
        <f t="shared" si="903"/>
        <v>797</v>
      </c>
      <c r="C803" s="33">
        <f t="shared" si="904"/>
        <v>0</v>
      </c>
      <c r="D803" s="31"/>
      <c r="E803" s="390">
        <f t="shared" si="872"/>
        <v>500</v>
      </c>
      <c r="F803" s="107">
        <f t="shared" si="838"/>
        <v>0</v>
      </c>
      <c r="G803" s="3">
        <v>0</v>
      </c>
      <c r="H803" s="4">
        <v>0</v>
      </c>
      <c r="I803" s="63"/>
      <c r="J803" s="15"/>
      <c r="K803" s="13"/>
      <c r="L803" s="98">
        <f t="shared" si="839"/>
        <v>0</v>
      </c>
      <c r="M803" s="99">
        <f>M5</f>
        <v>0.94499999999999995</v>
      </c>
      <c r="N803" s="100"/>
      <c r="O803" s="110"/>
      <c r="P803" s="95">
        <f t="shared" si="840"/>
        <v>0</v>
      </c>
      <c r="Q803" s="15"/>
      <c r="R803" s="24">
        <f t="shared" si="873"/>
        <v>0</v>
      </c>
      <c r="S803" s="25">
        <v>0</v>
      </c>
      <c r="T803" s="63"/>
      <c r="U803" s="15"/>
      <c r="V803" s="13"/>
      <c r="W803" s="98">
        <f t="shared" si="841"/>
        <v>0</v>
      </c>
      <c r="X803" s="99">
        <f>X5</f>
        <v>0.97</v>
      </c>
      <c r="Y803" s="100"/>
      <c r="Z803" s="110"/>
      <c r="AA803" s="95">
        <f t="shared" si="842"/>
        <v>0</v>
      </c>
      <c r="AB803" s="15"/>
      <c r="AC803" s="24">
        <f t="shared" si="874"/>
        <v>0</v>
      </c>
      <c r="AD803" s="5">
        <v>0</v>
      </c>
      <c r="AE803" s="63"/>
      <c r="AF803" s="15"/>
      <c r="AG803" s="13"/>
      <c r="AH803" s="98">
        <f t="shared" si="843"/>
        <v>0</v>
      </c>
      <c r="AI803" s="99">
        <f>AI5</f>
        <v>0.95499999999999996</v>
      </c>
      <c r="AJ803" s="100"/>
      <c r="AK803" s="110"/>
      <c r="AL803" s="95">
        <f t="shared" si="844"/>
        <v>0</v>
      </c>
      <c r="AM803" s="15"/>
      <c r="AN803" s="24">
        <f t="shared" si="875"/>
        <v>0</v>
      </c>
      <c r="AO803" s="5">
        <v>0</v>
      </c>
      <c r="AP803" s="63"/>
      <c r="AQ803" s="15"/>
      <c r="AR803" s="13"/>
      <c r="AS803" s="98">
        <f t="shared" si="845"/>
        <v>0</v>
      </c>
      <c r="AT803" s="99">
        <f>AT5</f>
        <v>0.96</v>
      </c>
      <c r="AU803" s="100"/>
      <c r="AV803" s="110"/>
      <c r="AW803" s="95">
        <f t="shared" si="846"/>
        <v>0</v>
      </c>
      <c r="AX803" s="15"/>
      <c r="AY803" s="24">
        <f t="shared" si="876"/>
        <v>0</v>
      </c>
      <c r="AZ803" s="5">
        <v>0</v>
      </c>
      <c r="BA803" s="63"/>
      <c r="BB803" s="15"/>
      <c r="BC803" s="13"/>
      <c r="BD803" s="98">
        <f t="shared" si="847"/>
        <v>0</v>
      </c>
      <c r="BE803" s="99">
        <f>BE5</f>
        <v>0.98</v>
      </c>
      <c r="BF803" s="100"/>
      <c r="BG803" s="110"/>
      <c r="BH803" s="95">
        <f t="shared" si="848"/>
        <v>0</v>
      </c>
      <c r="BI803" s="15"/>
      <c r="BJ803" s="24">
        <f t="shared" si="877"/>
        <v>0</v>
      </c>
      <c r="BK803" s="5">
        <v>0</v>
      </c>
      <c r="BL803" s="63"/>
      <c r="BM803" s="15"/>
      <c r="BN803" s="13"/>
      <c r="BO803" s="98">
        <f t="shared" si="849"/>
        <v>0</v>
      </c>
      <c r="BP803" s="99">
        <f>BP5</f>
        <v>0.94499999999999995</v>
      </c>
      <c r="BQ803" s="100"/>
      <c r="BR803" s="110"/>
      <c r="BS803" s="95">
        <f t="shared" si="850"/>
        <v>0</v>
      </c>
      <c r="BT803" s="15"/>
      <c r="BU803" s="24">
        <f t="shared" si="878"/>
        <v>0</v>
      </c>
      <c r="BV803" s="5">
        <v>0</v>
      </c>
      <c r="BW803" s="63"/>
      <c r="BX803" s="15"/>
      <c r="BY803" s="13"/>
      <c r="BZ803" s="98">
        <f t="shared" si="851"/>
        <v>0</v>
      </c>
      <c r="CA803" s="99">
        <f>CA5</f>
        <v>1</v>
      </c>
      <c r="CB803" s="100"/>
      <c r="CC803" s="110"/>
      <c r="CD803" s="95">
        <f t="shared" si="852"/>
        <v>0</v>
      </c>
      <c r="CE803" s="15"/>
      <c r="CF803" s="24">
        <f t="shared" si="879"/>
        <v>0</v>
      </c>
      <c r="CG803" s="5">
        <v>0</v>
      </c>
      <c r="CH803" s="63"/>
      <c r="CI803" s="15"/>
      <c r="CJ803" s="13"/>
      <c r="CK803" s="98">
        <f t="shared" si="853"/>
        <v>0</v>
      </c>
      <c r="CL803" s="99">
        <f>CL5</f>
        <v>1</v>
      </c>
      <c r="CM803" s="100"/>
      <c r="CN803" s="110"/>
      <c r="CO803" s="95">
        <f t="shared" si="854"/>
        <v>0</v>
      </c>
      <c r="CP803" s="15"/>
      <c r="CQ803" s="24">
        <f t="shared" si="880"/>
        <v>0</v>
      </c>
      <c r="CR803" s="5">
        <v>0</v>
      </c>
      <c r="CS803" s="63"/>
      <c r="CT803" s="15"/>
      <c r="CU803" s="13"/>
      <c r="CV803" s="98">
        <f t="shared" si="855"/>
        <v>0</v>
      </c>
      <c r="CW803" s="99">
        <f>CW5</f>
        <v>1</v>
      </c>
      <c r="CX803" s="100"/>
      <c r="CY803" s="110"/>
      <c r="CZ803" s="95">
        <f t="shared" si="856"/>
        <v>0</v>
      </c>
      <c r="DA803" s="15"/>
      <c r="DB803" s="24">
        <f t="shared" si="881"/>
        <v>0</v>
      </c>
      <c r="DC803" s="5">
        <v>0</v>
      </c>
      <c r="DD803" s="63"/>
      <c r="DE803" s="15"/>
      <c r="DF803" s="13"/>
      <c r="DG803" s="98">
        <f t="shared" si="857"/>
        <v>0</v>
      </c>
      <c r="DH803" s="99">
        <f>DH5</f>
        <v>1</v>
      </c>
      <c r="DI803" s="100"/>
      <c r="DJ803" s="110"/>
      <c r="DK803" s="95">
        <f t="shared" si="858"/>
        <v>0</v>
      </c>
      <c r="DL803" s="15"/>
      <c r="DM803" s="24">
        <f t="shared" si="882"/>
        <v>0</v>
      </c>
      <c r="DN803" s="5">
        <v>0</v>
      </c>
      <c r="DO803" s="63"/>
      <c r="DP803" s="15"/>
      <c r="DQ803" s="13"/>
      <c r="DR803" s="98">
        <f t="shared" si="859"/>
        <v>0</v>
      </c>
      <c r="DS803" s="99">
        <f>DS5</f>
        <v>1</v>
      </c>
      <c r="DT803" s="100"/>
      <c r="DU803" s="110"/>
      <c r="DV803" s="95">
        <f t="shared" si="860"/>
        <v>0</v>
      </c>
      <c r="DW803" s="15"/>
      <c r="DX803" s="24">
        <f t="shared" si="883"/>
        <v>0</v>
      </c>
      <c r="DY803" s="5">
        <v>0</v>
      </c>
      <c r="DZ803" s="63"/>
      <c r="EA803" s="15"/>
      <c r="EB803" s="13"/>
      <c r="EC803" s="98">
        <f t="shared" si="861"/>
        <v>0</v>
      </c>
      <c r="ED803" s="99">
        <f>ED5</f>
        <v>1</v>
      </c>
      <c r="EE803" s="100"/>
      <c r="EF803" s="110"/>
      <c r="EG803" s="95">
        <f t="shared" si="862"/>
        <v>0</v>
      </c>
      <c r="EH803" s="15"/>
      <c r="EI803" s="24">
        <f t="shared" si="884"/>
        <v>0</v>
      </c>
      <c r="EJ803" s="5">
        <v>0</v>
      </c>
      <c r="EK803" s="63"/>
      <c r="EL803" s="15"/>
      <c r="EM803" s="13"/>
      <c r="EN803" s="98">
        <f t="shared" si="863"/>
        <v>0</v>
      </c>
      <c r="EO803" s="99">
        <f>EO5</f>
        <v>1</v>
      </c>
      <c r="EP803" s="100"/>
      <c r="EQ803" s="110"/>
      <c r="ER803" s="95">
        <f t="shared" si="864"/>
        <v>0</v>
      </c>
      <c r="ES803" s="15"/>
      <c r="ET803" s="24">
        <f t="shared" si="885"/>
        <v>0</v>
      </c>
      <c r="EU803" s="5">
        <v>0</v>
      </c>
      <c r="EV803" s="63"/>
      <c r="EW803" s="15"/>
      <c r="EX803" s="13"/>
      <c r="EY803" s="98">
        <f t="shared" si="865"/>
        <v>0</v>
      </c>
      <c r="EZ803" s="99">
        <f>EZ5</f>
        <v>1</v>
      </c>
      <c r="FA803" s="100"/>
      <c r="FB803" s="110"/>
      <c r="FC803" s="95">
        <f t="shared" si="866"/>
        <v>0</v>
      </c>
      <c r="FD803" s="15"/>
      <c r="FE803" s="24">
        <f t="shared" si="886"/>
        <v>0</v>
      </c>
      <c r="FF803" s="5">
        <v>0</v>
      </c>
      <c r="FG803" s="63"/>
      <c r="FH803" s="15"/>
      <c r="FI803" s="13"/>
      <c r="FJ803" s="98">
        <f t="shared" si="867"/>
        <v>0</v>
      </c>
      <c r="FK803" s="99">
        <f>FK5</f>
        <v>1</v>
      </c>
      <c r="FL803" s="100"/>
      <c r="FM803" s="110"/>
      <c r="FN803" s="95">
        <f t="shared" si="868"/>
        <v>0</v>
      </c>
      <c r="FO803" s="15"/>
      <c r="FP803" s="24">
        <f t="shared" si="887"/>
        <v>0</v>
      </c>
      <c r="FQ803" s="5">
        <v>0</v>
      </c>
      <c r="FR803" s="8">
        <v>0</v>
      </c>
      <c r="FS803" s="84">
        <f t="shared" si="888"/>
        <v>500</v>
      </c>
      <c r="FT803" s="85">
        <f t="shared" si="889"/>
        <v>500</v>
      </c>
      <c r="FU803" s="85">
        <f t="shared" si="890"/>
        <v>500</v>
      </c>
      <c r="FV803" s="85">
        <f t="shared" si="891"/>
        <v>500</v>
      </c>
      <c r="FW803" s="85">
        <f t="shared" si="892"/>
        <v>500</v>
      </c>
      <c r="FX803" s="85">
        <f t="shared" si="893"/>
        <v>500</v>
      </c>
      <c r="FY803" s="85">
        <f t="shared" si="894"/>
        <v>500</v>
      </c>
      <c r="FZ803" s="85">
        <f t="shared" si="895"/>
        <v>500</v>
      </c>
      <c r="GA803" s="85">
        <f t="shared" si="896"/>
        <v>500</v>
      </c>
      <c r="GB803" s="85">
        <f t="shared" si="897"/>
        <v>500</v>
      </c>
      <c r="GC803" s="85">
        <f t="shared" si="898"/>
        <v>500</v>
      </c>
      <c r="GD803" s="85">
        <f t="shared" si="899"/>
        <v>500</v>
      </c>
      <c r="GE803" s="85">
        <f t="shared" si="900"/>
        <v>500</v>
      </c>
      <c r="GF803" s="85">
        <f t="shared" si="901"/>
        <v>500</v>
      </c>
      <c r="GG803" s="85">
        <f t="shared" si="902"/>
        <v>500</v>
      </c>
      <c r="GH803" s="101">
        <f t="shared" si="869"/>
        <v>0</v>
      </c>
      <c r="GI803" s="102">
        <f t="shared" si="870"/>
        <v>0</v>
      </c>
      <c r="GJ803" s="102">
        <f t="shared" si="871"/>
        <v>0</v>
      </c>
      <c r="GK803" s="79">
        <f>ROW()</f>
        <v>803</v>
      </c>
    </row>
    <row r="804" spans="1:193" s="12" customFormat="1" ht="50.1" customHeight="1">
      <c r="A804" s="17">
        <f>ROW()</f>
        <v>804</v>
      </c>
      <c r="B804" s="32">
        <f t="shared" si="903"/>
        <v>798</v>
      </c>
      <c r="C804" s="33">
        <f t="shared" si="904"/>
        <v>0</v>
      </c>
      <c r="D804" s="31"/>
      <c r="E804" s="390">
        <f t="shared" si="872"/>
        <v>500</v>
      </c>
      <c r="F804" s="107">
        <f t="shared" si="838"/>
        <v>0</v>
      </c>
      <c r="G804" s="3">
        <v>0</v>
      </c>
      <c r="H804" s="4">
        <v>0</v>
      </c>
      <c r="I804" s="63"/>
      <c r="J804" s="15"/>
      <c r="K804" s="13"/>
      <c r="L804" s="98">
        <f t="shared" si="839"/>
        <v>0</v>
      </c>
      <c r="M804" s="99">
        <f>M5</f>
        <v>0.94499999999999995</v>
      </c>
      <c r="N804" s="100"/>
      <c r="O804" s="110"/>
      <c r="P804" s="95">
        <f t="shared" si="840"/>
        <v>0</v>
      </c>
      <c r="Q804" s="15"/>
      <c r="R804" s="24">
        <f t="shared" si="873"/>
        <v>0</v>
      </c>
      <c r="S804" s="25">
        <v>0</v>
      </c>
      <c r="T804" s="63"/>
      <c r="U804" s="15"/>
      <c r="V804" s="13"/>
      <c r="W804" s="98">
        <f t="shared" si="841"/>
        <v>0</v>
      </c>
      <c r="X804" s="99">
        <f>X5</f>
        <v>0.97</v>
      </c>
      <c r="Y804" s="100"/>
      <c r="Z804" s="110"/>
      <c r="AA804" s="95">
        <f t="shared" si="842"/>
        <v>0</v>
      </c>
      <c r="AB804" s="15"/>
      <c r="AC804" s="24">
        <f t="shared" si="874"/>
        <v>0</v>
      </c>
      <c r="AD804" s="5">
        <v>0</v>
      </c>
      <c r="AE804" s="63"/>
      <c r="AF804" s="15"/>
      <c r="AG804" s="13"/>
      <c r="AH804" s="98">
        <f t="shared" si="843"/>
        <v>0</v>
      </c>
      <c r="AI804" s="99">
        <f>AI5</f>
        <v>0.95499999999999996</v>
      </c>
      <c r="AJ804" s="100"/>
      <c r="AK804" s="110"/>
      <c r="AL804" s="95">
        <f t="shared" si="844"/>
        <v>0</v>
      </c>
      <c r="AM804" s="15"/>
      <c r="AN804" s="24">
        <f t="shared" si="875"/>
        <v>0</v>
      </c>
      <c r="AO804" s="5">
        <v>0</v>
      </c>
      <c r="AP804" s="63"/>
      <c r="AQ804" s="15"/>
      <c r="AR804" s="13"/>
      <c r="AS804" s="98">
        <f t="shared" si="845"/>
        <v>0</v>
      </c>
      <c r="AT804" s="99">
        <f>AT5</f>
        <v>0.96</v>
      </c>
      <c r="AU804" s="100"/>
      <c r="AV804" s="110"/>
      <c r="AW804" s="95">
        <f t="shared" si="846"/>
        <v>0</v>
      </c>
      <c r="AX804" s="15"/>
      <c r="AY804" s="24">
        <f t="shared" si="876"/>
        <v>0</v>
      </c>
      <c r="AZ804" s="5">
        <v>0</v>
      </c>
      <c r="BA804" s="63"/>
      <c r="BB804" s="15"/>
      <c r="BC804" s="13"/>
      <c r="BD804" s="98">
        <f t="shared" si="847"/>
        <v>0</v>
      </c>
      <c r="BE804" s="99">
        <f>BE5</f>
        <v>0.98</v>
      </c>
      <c r="BF804" s="100"/>
      <c r="BG804" s="110"/>
      <c r="BH804" s="95">
        <f t="shared" si="848"/>
        <v>0</v>
      </c>
      <c r="BI804" s="15"/>
      <c r="BJ804" s="24">
        <f t="shared" si="877"/>
        <v>0</v>
      </c>
      <c r="BK804" s="5">
        <v>0</v>
      </c>
      <c r="BL804" s="63"/>
      <c r="BM804" s="15"/>
      <c r="BN804" s="13"/>
      <c r="BO804" s="98">
        <f t="shared" si="849"/>
        <v>0</v>
      </c>
      <c r="BP804" s="99">
        <f>BP5</f>
        <v>0.94499999999999995</v>
      </c>
      <c r="BQ804" s="100"/>
      <c r="BR804" s="110"/>
      <c r="BS804" s="95">
        <f t="shared" si="850"/>
        <v>0</v>
      </c>
      <c r="BT804" s="15"/>
      <c r="BU804" s="24">
        <f t="shared" si="878"/>
        <v>0</v>
      </c>
      <c r="BV804" s="5">
        <v>0</v>
      </c>
      <c r="BW804" s="63"/>
      <c r="BX804" s="15"/>
      <c r="BY804" s="13"/>
      <c r="BZ804" s="98">
        <f t="shared" si="851"/>
        <v>0</v>
      </c>
      <c r="CA804" s="99">
        <f>CA5</f>
        <v>1</v>
      </c>
      <c r="CB804" s="100"/>
      <c r="CC804" s="110"/>
      <c r="CD804" s="95">
        <f t="shared" si="852"/>
        <v>0</v>
      </c>
      <c r="CE804" s="15"/>
      <c r="CF804" s="24">
        <f t="shared" si="879"/>
        <v>0</v>
      </c>
      <c r="CG804" s="5">
        <v>0</v>
      </c>
      <c r="CH804" s="63"/>
      <c r="CI804" s="15"/>
      <c r="CJ804" s="13"/>
      <c r="CK804" s="98">
        <f t="shared" si="853"/>
        <v>0</v>
      </c>
      <c r="CL804" s="99">
        <f>CL5</f>
        <v>1</v>
      </c>
      <c r="CM804" s="100"/>
      <c r="CN804" s="110"/>
      <c r="CO804" s="95">
        <f t="shared" si="854"/>
        <v>0</v>
      </c>
      <c r="CP804" s="15"/>
      <c r="CQ804" s="24">
        <f t="shared" si="880"/>
        <v>0</v>
      </c>
      <c r="CR804" s="5">
        <v>0</v>
      </c>
      <c r="CS804" s="63"/>
      <c r="CT804" s="15"/>
      <c r="CU804" s="13"/>
      <c r="CV804" s="98">
        <f t="shared" si="855"/>
        <v>0</v>
      </c>
      <c r="CW804" s="99">
        <f>CW5</f>
        <v>1</v>
      </c>
      <c r="CX804" s="100"/>
      <c r="CY804" s="110"/>
      <c r="CZ804" s="95">
        <f t="shared" si="856"/>
        <v>0</v>
      </c>
      <c r="DA804" s="15"/>
      <c r="DB804" s="24">
        <f t="shared" si="881"/>
        <v>0</v>
      </c>
      <c r="DC804" s="5">
        <v>0</v>
      </c>
      <c r="DD804" s="63"/>
      <c r="DE804" s="15"/>
      <c r="DF804" s="13"/>
      <c r="DG804" s="98">
        <f t="shared" si="857"/>
        <v>0</v>
      </c>
      <c r="DH804" s="99">
        <f>DH5</f>
        <v>1</v>
      </c>
      <c r="DI804" s="100"/>
      <c r="DJ804" s="110"/>
      <c r="DK804" s="95">
        <f t="shared" si="858"/>
        <v>0</v>
      </c>
      <c r="DL804" s="15"/>
      <c r="DM804" s="24">
        <f t="shared" si="882"/>
        <v>0</v>
      </c>
      <c r="DN804" s="5">
        <v>0</v>
      </c>
      <c r="DO804" s="63"/>
      <c r="DP804" s="15"/>
      <c r="DQ804" s="13"/>
      <c r="DR804" s="98">
        <f t="shared" si="859"/>
        <v>0</v>
      </c>
      <c r="DS804" s="99">
        <f>DS5</f>
        <v>1</v>
      </c>
      <c r="DT804" s="100"/>
      <c r="DU804" s="110"/>
      <c r="DV804" s="95">
        <f t="shared" si="860"/>
        <v>0</v>
      </c>
      <c r="DW804" s="15"/>
      <c r="DX804" s="24">
        <f t="shared" si="883"/>
        <v>0</v>
      </c>
      <c r="DY804" s="5">
        <v>0</v>
      </c>
      <c r="DZ804" s="63"/>
      <c r="EA804" s="15"/>
      <c r="EB804" s="13"/>
      <c r="EC804" s="98">
        <f t="shared" si="861"/>
        <v>0</v>
      </c>
      <c r="ED804" s="99">
        <f>ED5</f>
        <v>1</v>
      </c>
      <c r="EE804" s="100"/>
      <c r="EF804" s="110"/>
      <c r="EG804" s="95">
        <f t="shared" si="862"/>
        <v>0</v>
      </c>
      <c r="EH804" s="15"/>
      <c r="EI804" s="24">
        <f t="shared" si="884"/>
        <v>0</v>
      </c>
      <c r="EJ804" s="5">
        <v>0</v>
      </c>
      <c r="EK804" s="63"/>
      <c r="EL804" s="15"/>
      <c r="EM804" s="13"/>
      <c r="EN804" s="98">
        <f t="shared" si="863"/>
        <v>0</v>
      </c>
      <c r="EO804" s="99">
        <f>EO5</f>
        <v>1</v>
      </c>
      <c r="EP804" s="100"/>
      <c r="EQ804" s="110"/>
      <c r="ER804" s="95">
        <f t="shared" si="864"/>
        <v>0</v>
      </c>
      <c r="ES804" s="15"/>
      <c r="ET804" s="24">
        <f t="shared" si="885"/>
        <v>0</v>
      </c>
      <c r="EU804" s="5">
        <v>0</v>
      </c>
      <c r="EV804" s="63"/>
      <c r="EW804" s="15"/>
      <c r="EX804" s="13"/>
      <c r="EY804" s="98">
        <f t="shared" si="865"/>
        <v>0</v>
      </c>
      <c r="EZ804" s="99">
        <f>EZ5</f>
        <v>1</v>
      </c>
      <c r="FA804" s="100"/>
      <c r="FB804" s="110"/>
      <c r="FC804" s="95">
        <f t="shared" si="866"/>
        <v>0</v>
      </c>
      <c r="FD804" s="15"/>
      <c r="FE804" s="24">
        <f t="shared" si="886"/>
        <v>0</v>
      </c>
      <c r="FF804" s="5">
        <v>0</v>
      </c>
      <c r="FG804" s="63"/>
      <c r="FH804" s="15"/>
      <c r="FI804" s="13"/>
      <c r="FJ804" s="98">
        <f t="shared" si="867"/>
        <v>0</v>
      </c>
      <c r="FK804" s="99">
        <f>FK5</f>
        <v>1</v>
      </c>
      <c r="FL804" s="100"/>
      <c r="FM804" s="110"/>
      <c r="FN804" s="95">
        <f t="shared" si="868"/>
        <v>0</v>
      </c>
      <c r="FO804" s="15"/>
      <c r="FP804" s="24">
        <f t="shared" si="887"/>
        <v>0</v>
      </c>
      <c r="FQ804" s="5">
        <v>0</v>
      </c>
      <c r="FR804" s="8">
        <v>0</v>
      </c>
      <c r="FS804" s="84">
        <f t="shared" si="888"/>
        <v>500</v>
      </c>
      <c r="FT804" s="85">
        <f t="shared" si="889"/>
        <v>500</v>
      </c>
      <c r="FU804" s="85">
        <f t="shared" si="890"/>
        <v>500</v>
      </c>
      <c r="FV804" s="85">
        <f t="shared" si="891"/>
        <v>500</v>
      </c>
      <c r="FW804" s="85">
        <f t="shared" si="892"/>
        <v>500</v>
      </c>
      <c r="FX804" s="85">
        <f t="shared" si="893"/>
        <v>500</v>
      </c>
      <c r="FY804" s="85">
        <f t="shared" si="894"/>
        <v>500</v>
      </c>
      <c r="FZ804" s="85">
        <f t="shared" si="895"/>
        <v>500</v>
      </c>
      <c r="GA804" s="85">
        <f t="shared" si="896"/>
        <v>500</v>
      </c>
      <c r="GB804" s="85">
        <f t="shared" si="897"/>
        <v>500</v>
      </c>
      <c r="GC804" s="85">
        <f t="shared" si="898"/>
        <v>500</v>
      </c>
      <c r="GD804" s="85">
        <f t="shared" si="899"/>
        <v>500</v>
      </c>
      <c r="GE804" s="85">
        <f t="shared" si="900"/>
        <v>500</v>
      </c>
      <c r="GF804" s="85">
        <f t="shared" si="901"/>
        <v>500</v>
      </c>
      <c r="GG804" s="85">
        <f t="shared" si="902"/>
        <v>500</v>
      </c>
      <c r="GH804" s="101">
        <f t="shared" si="869"/>
        <v>0</v>
      </c>
      <c r="GI804" s="102">
        <f t="shared" si="870"/>
        <v>0</v>
      </c>
      <c r="GJ804" s="102">
        <f t="shared" si="871"/>
        <v>0</v>
      </c>
      <c r="GK804" s="79">
        <f>ROW()</f>
        <v>804</v>
      </c>
    </row>
    <row r="805" spans="1:193" s="12" customFormat="1" ht="50.1" customHeight="1">
      <c r="A805" s="17">
        <f>ROW()</f>
        <v>805</v>
      </c>
      <c r="B805" s="32">
        <f t="shared" si="903"/>
        <v>799</v>
      </c>
      <c r="C805" s="33">
        <f t="shared" si="904"/>
        <v>0</v>
      </c>
      <c r="D805" s="31"/>
      <c r="E805" s="390">
        <f t="shared" si="872"/>
        <v>500</v>
      </c>
      <c r="F805" s="107">
        <f t="shared" si="838"/>
        <v>0</v>
      </c>
      <c r="G805" s="3">
        <v>0</v>
      </c>
      <c r="H805" s="4">
        <v>0</v>
      </c>
      <c r="I805" s="63"/>
      <c r="J805" s="15"/>
      <c r="K805" s="13"/>
      <c r="L805" s="98">
        <f t="shared" si="839"/>
        <v>0</v>
      </c>
      <c r="M805" s="99">
        <f>M5</f>
        <v>0.94499999999999995</v>
      </c>
      <c r="N805" s="100"/>
      <c r="O805" s="110"/>
      <c r="P805" s="95">
        <f t="shared" si="840"/>
        <v>0</v>
      </c>
      <c r="Q805" s="15"/>
      <c r="R805" s="24">
        <f t="shared" si="873"/>
        <v>0</v>
      </c>
      <c r="S805" s="25">
        <v>0</v>
      </c>
      <c r="T805" s="63"/>
      <c r="U805" s="15"/>
      <c r="V805" s="13"/>
      <c r="W805" s="98">
        <f t="shared" si="841"/>
        <v>0</v>
      </c>
      <c r="X805" s="99">
        <f>X5</f>
        <v>0.97</v>
      </c>
      <c r="Y805" s="100"/>
      <c r="Z805" s="110"/>
      <c r="AA805" s="95">
        <f t="shared" si="842"/>
        <v>0</v>
      </c>
      <c r="AB805" s="15"/>
      <c r="AC805" s="24">
        <f t="shared" si="874"/>
        <v>0</v>
      </c>
      <c r="AD805" s="5">
        <v>0</v>
      </c>
      <c r="AE805" s="63"/>
      <c r="AF805" s="15"/>
      <c r="AG805" s="13"/>
      <c r="AH805" s="98">
        <f t="shared" si="843"/>
        <v>0</v>
      </c>
      <c r="AI805" s="99">
        <f>AI5</f>
        <v>0.95499999999999996</v>
      </c>
      <c r="AJ805" s="100"/>
      <c r="AK805" s="110"/>
      <c r="AL805" s="95">
        <f t="shared" si="844"/>
        <v>0</v>
      </c>
      <c r="AM805" s="15"/>
      <c r="AN805" s="24">
        <f t="shared" si="875"/>
        <v>0</v>
      </c>
      <c r="AO805" s="5">
        <v>0</v>
      </c>
      <c r="AP805" s="63"/>
      <c r="AQ805" s="15"/>
      <c r="AR805" s="13"/>
      <c r="AS805" s="98">
        <f t="shared" si="845"/>
        <v>0</v>
      </c>
      <c r="AT805" s="99">
        <f>AT5</f>
        <v>0.96</v>
      </c>
      <c r="AU805" s="100"/>
      <c r="AV805" s="110"/>
      <c r="AW805" s="95">
        <f t="shared" si="846"/>
        <v>0</v>
      </c>
      <c r="AX805" s="15"/>
      <c r="AY805" s="24">
        <f t="shared" si="876"/>
        <v>0</v>
      </c>
      <c r="AZ805" s="5">
        <v>0</v>
      </c>
      <c r="BA805" s="63"/>
      <c r="BB805" s="15"/>
      <c r="BC805" s="13"/>
      <c r="BD805" s="98">
        <f t="shared" si="847"/>
        <v>0</v>
      </c>
      <c r="BE805" s="99">
        <f>BE5</f>
        <v>0.98</v>
      </c>
      <c r="BF805" s="100"/>
      <c r="BG805" s="110"/>
      <c r="BH805" s="95">
        <f t="shared" si="848"/>
        <v>0</v>
      </c>
      <c r="BI805" s="15"/>
      <c r="BJ805" s="24">
        <f t="shared" si="877"/>
        <v>0</v>
      </c>
      <c r="BK805" s="5">
        <v>0</v>
      </c>
      <c r="BL805" s="63"/>
      <c r="BM805" s="15"/>
      <c r="BN805" s="13"/>
      <c r="BO805" s="98">
        <f t="shared" si="849"/>
        <v>0</v>
      </c>
      <c r="BP805" s="99">
        <f>BP5</f>
        <v>0.94499999999999995</v>
      </c>
      <c r="BQ805" s="100"/>
      <c r="BR805" s="110"/>
      <c r="BS805" s="95">
        <f t="shared" si="850"/>
        <v>0</v>
      </c>
      <c r="BT805" s="15"/>
      <c r="BU805" s="24">
        <f t="shared" si="878"/>
        <v>0</v>
      </c>
      <c r="BV805" s="5">
        <v>0</v>
      </c>
      <c r="BW805" s="63"/>
      <c r="BX805" s="15"/>
      <c r="BY805" s="13"/>
      <c r="BZ805" s="98">
        <f t="shared" si="851"/>
        <v>0</v>
      </c>
      <c r="CA805" s="99">
        <f>CA5</f>
        <v>1</v>
      </c>
      <c r="CB805" s="100"/>
      <c r="CC805" s="110"/>
      <c r="CD805" s="95">
        <f t="shared" si="852"/>
        <v>0</v>
      </c>
      <c r="CE805" s="15"/>
      <c r="CF805" s="24">
        <f t="shared" si="879"/>
        <v>0</v>
      </c>
      <c r="CG805" s="5">
        <v>0</v>
      </c>
      <c r="CH805" s="63"/>
      <c r="CI805" s="15"/>
      <c r="CJ805" s="13"/>
      <c r="CK805" s="98">
        <f t="shared" si="853"/>
        <v>0</v>
      </c>
      <c r="CL805" s="99">
        <f>CL5</f>
        <v>1</v>
      </c>
      <c r="CM805" s="100"/>
      <c r="CN805" s="110"/>
      <c r="CO805" s="95">
        <f t="shared" si="854"/>
        <v>0</v>
      </c>
      <c r="CP805" s="15"/>
      <c r="CQ805" s="24">
        <f t="shared" si="880"/>
        <v>0</v>
      </c>
      <c r="CR805" s="5">
        <v>0</v>
      </c>
      <c r="CS805" s="63"/>
      <c r="CT805" s="15"/>
      <c r="CU805" s="13"/>
      <c r="CV805" s="98">
        <f t="shared" si="855"/>
        <v>0</v>
      </c>
      <c r="CW805" s="99">
        <f>CW5</f>
        <v>1</v>
      </c>
      <c r="CX805" s="100"/>
      <c r="CY805" s="110"/>
      <c r="CZ805" s="95">
        <f t="shared" si="856"/>
        <v>0</v>
      </c>
      <c r="DA805" s="15"/>
      <c r="DB805" s="24">
        <f t="shared" si="881"/>
        <v>0</v>
      </c>
      <c r="DC805" s="5">
        <v>0</v>
      </c>
      <c r="DD805" s="63"/>
      <c r="DE805" s="15"/>
      <c r="DF805" s="13"/>
      <c r="DG805" s="98">
        <f t="shared" si="857"/>
        <v>0</v>
      </c>
      <c r="DH805" s="99">
        <f>DH5</f>
        <v>1</v>
      </c>
      <c r="DI805" s="100"/>
      <c r="DJ805" s="110"/>
      <c r="DK805" s="95">
        <f t="shared" si="858"/>
        <v>0</v>
      </c>
      <c r="DL805" s="15"/>
      <c r="DM805" s="24">
        <f t="shared" si="882"/>
        <v>0</v>
      </c>
      <c r="DN805" s="5">
        <v>0</v>
      </c>
      <c r="DO805" s="63"/>
      <c r="DP805" s="15"/>
      <c r="DQ805" s="13"/>
      <c r="DR805" s="98">
        <f t="shared" si="859"/>
        <v>0</v>
      </c>
      <c r="DS805" s="99">
        <f>DS5</f>
        <v>1</v>
      </c>
      <c r="DT805" s="100"/>
      <c r="DU805" s="110"/>
      <c r="DV805" s="95">
        <f t="shared" si="860"/>
        <v>0</v>
      </c>
      <c r="DW805" s="15"/>
      <c r="DX805" s="24">
        <f t="shared" si="883"/>
        <v>0</v>
      </c>
      <c r="DY805" s="5">
        <v>0</v>
      </c>
      <c r="DZ805" s="63"/>
      <c r="EA805" s="15"/>
      <c r="EB805" s="13"/>
      <c r="EC805" s="98">
        <f t="shared" si="861"/>
        <v>0</v>
      </c>
      <c r="ED805" s="99">
        <f>ED5</f>
        <v>1</v>
      </c>
      <c r="EE805" s="100"/>
      <c r="EF805" s="110"/>
      <c r="EG805" s="95">
        <f t="shared" si="862"/>
        <v>0</v>
      </c>
      <c r="EH805" s="15"/>
      <c r="EI805" s="24">
        <f t="shared" si="884"/>
        <v>0</v>
      </c>
      <c r="EJ805" s="5">
        <v>0</v>
      </c>
      <c r="EK805" s="63"/>
      <c r="EL805" s="15"/>
      <c r="EM805" s="13"/>
      <c r="EN805" s="98">
        <f t="shared" si="863"/>
        <v>0</v>
      </c>
      <c r="EO805" s="99">
        <f>EO5</f>
        <v>1</v>
      </c>
      <c r="EP805" s="100"/>
      <c r="EQ805" s="110"/>
      <c r="ER805" s="95">
        <f t="shared" si="864"/>
        <v>0</v>
      </c>
      <c r="ES805" s="15"/>
      <c r="ET805" s="24">
        <f t="shared" si="885"/>
        <v>0</v>
      </c>
      <c r="EU805" s="5">
        <v>0</v>
      </c>
      <c r="EV805" s="63"/>
      <c r="EW805" s="15"/>
      <c r="EX805" s="13"/>
      <c r="EY805" s="98">
        <f t="shared" si="865"/>
        <v>0</v>
      </c>
      <c r="EZ805" s="99">
        <f>EZ5</f>
        <v>1</v>
      </c>
      <c r="FA805" s="100"/>
      <c r="FB805" s="110"/>
      <c r="FC805" s="95">
        <f t="shared" si="866"/>
        <v>0</v>
      </c>
      <c r="FD805" s="15"/>
      <c r="FE805" s="24">
        <f t="shared" si="886"/>
        <v>0</v>
      </c>
      <c r="FF805" s="5">
        <v>0</v>
      </c>
      <c r="FG805" s="63"/>
      <c r="FH805" s="15"/>
      <c r="FI805" s="13"/>
      <c r="FJ805" s="98">
        <f t="shared" si="867"/>
        <v>0</v>
      </c>
      <c r="FK805" s="99">
        <f>FK5</f>
        <v>1</v>
      </c>
      <c r="FL805" s="100"/>
      <c r="FM805" s="110"/>
      <c r="FN805" s="95">
        <f t="shared" si="868"/>
        <v>0</v>
      </c>
      <c r="FO805" s="15"/>
      <c r="FP805" s="24">
        <f t="shared" si="887"/>
        <v>0</v>
      </c>
      <c r="FQ805" s="5">
        <v>0</v>
      </c>
      <c r="FR805" s="8">
        <v>0</v>
      </c>
      <c r="FS805" s="84">
        <f t="shared" si="888"/>
        <v>500</v>
      </c>
      <c r="FT805" s="85">
        <f t="shared" si="889"/>
        <v>500</v>
      </c>
      <c r="FU805" s="85">
        <f t="shared" si="890"/>
        <v>500</v>
      </c>
      <c r="FV805" s="85">
        <f t="shared" si="891"/>
        <v>500</v>
      </c>
      <c r="FW805" s="85">
        <f t="shared" si="892"/>
        <v>500</v>
      </c>
      <c r="FX805" s="85">
        <f t="shared" si="893"/>
        <v>500</v>
      </c>
      <c r="FY805" s="85">
        <f t="shared" si="894"/>
        <v>500</v>
      </c>
      <c r="FZ805" s="85">
        <f t="shared" si="895"/>
        <v>500</v>
      </c>
      <c r="GA805" s="85">
        <f t="shared" si="896"/>
        <v>500</v>
      </c>
      <c r="GB805" s="85">
        <f t="shared" si="897"/>
        <v>500</v>
      </c>
      <c r="GC805" s="85">
        <f t="shared" si="898"/>
        <v>500</v>
      </c>
      <c r="GD805" s="85">
        <f t="shared" si="899"/>
        <v>500</v>
      </c>
      <c r="GE805" s="85">
        <f t="shared" si="900"/>
        <v>500</v>
      </c>
      <c r="GF805" s="85">
        <f t="shared" si="901"/>
        <v>500</v>
      </c>
      <c r="GG805" s="85">
        <f t="shared" si="902"/>
        <v>500</v>
      </c>
      <c r="GH805" s="101">
        <f t="shared" si="869"/>
        <v>0</v>
      </c>
      <c r="GI805" s="102">
        <f t="shared" si="870"/>
        <v>0</v>
      </c>
      <c r="GJ805" s="102">
        <f t="shared" si="871"/>
        <v>0</v>
      </c>
      <c r="GK805" s="79">
        <f>ROW()</f>
        <v>805</v>
      </c>
    </row>
    <row r="806" spans="1:193" s="12" customFormat="1" ht="50.1" customHeight="1">
      <c r="A806" s="17">
        <f>ROW()</f>
        <v>806</v>
      </c>
      <c r="B806" s="32">
        <f t="shared" si="903"/>
        <v>800</v>
      </c>
      <c r="C806" s="33">
        <f t="shared" si="904"/>
        <v>0</v>
      </c>
      <c r="D806" s="31"/>
      <c r="E806" s="390">
        <f t="shared" si="872"/>
        <v>500</v>
      </c>
      <c r="F806" s="107">
        <f t="shared" si="838"/>
        <v>0</v>
      </c>
      <c r="G806" s="3">
        <v>0</v>
      </c>
      <c r="H806" s="4">
        <v>0</v>
      </c>
      <c r="I806" s="63"/>
      <c r="J806" s="15"/>
      <c r="K806" s="13"/>
      <c r="L806" s="98">
        <f t="shared" si="839"/>
        <v>0</v>
      </c>
      <c r="M806" s="99">
        <f>M5</f>
        <v>0.94499999999999995</v>
      </c>
      <c r="N806" s="100"/>
      <c r="O806" s="110"/>
      <c r="P806" s="95">
        <f t="shared" si="840"/>
        <v>0</v>
      </c>
      <c r="Q806" s="15"/>
      <c r="R806" s="24">
        <f t="shared" si="873"/>
        <v>0</v>
      </c>
      <c r="S806" s="25">
        <v>0</v>
      </c>
      <c r="T806" s="63"/>
      <c r="U806" s="15"/>
      <c r="V806" s="13"/>
      <c r="W806" s="98">
        <f t="shared" si="841"/>
        <v>0</v>
      </c>
      <c r="X806" s="99">
        <f>X5</f>
        <v>0.97</v>
      </c>
      <c r="Y806" s="100"/>
      <c r="Z806" s="110"/>
      <c r="AA806" s="95">
        <f t="shared" si="842"/>
        <v>0</v>
      </c>
      <c r="AB806" s="15"/>
      <c r="AC806" s="24">
        <f t="shared" si="874"/>
        <v>0</v>
      </c>
      <c r="AD806" s="5">
        <v>0</v>
      </c>
      <c r="AE806" s="63"/>
      <c r="AF806" s="15"/>
      <c r="AG806" s="13"/>
      <c r="AH806" s="98">
        <f t="shared" si="843"/>
        <v>0</v>
      </c>
      <c r="AI806" s="99">
        <f>AI5</f>
        <v>0.95499999999999996</v>
      </c>
      <c r="AJ806" s="100"/>
      <c r="AK806" s="110"/>
      <c r="AL806" s="95">
        <f t="shared" si="844"/>
        <v>0</v>
      </c>
      <c r="AM806" s="15"/>
      <c r="AN806" s="24">
        <f t="shared" si="875"/>
        <v>0</v>
      </c>
      <c r="AO806" s="5">
        <v>0</v>
      </c>
      <c r="AP806" s="63"/>
      <c r="AQ806" s="15"/>
      <c r="AR806" s="13"/>
      <c r="AS806" s="98">
        <f t="shared" si="845"/>
        <v>0</v>
      </c>
      <c r="AT806" s="99">
        <f>AT5</f>
        <v>0.96</v>
      </c>
      <c r="AU806" s="100"/>
      <c r="AV806" s="110"/>
      <c r="AW806" s="95">
        <f t="shared" si="846"/>
        <v>0</v>
      </c>
      <c r="AX806" s="15"/>
      <c r="AY806" s="24">
        <f t="shared" si="876"/>
        <v>0</v>
      </c>
      <c r="AZ806" s="5">
        <v>0</v>
      </c>
      <c r="BA806" s="63"/>
      <c r="BB806" s="15"/>
      <c r="BC806" s="13"/>
      <c r="BD806" s="98">
        <f t="shared" si="847"/>
        <v>0</v>
      </c>
      <c r="BE806" s="99">
        <f>BE5</f>
        <v>0.98</v>
      </c>
      <c r="BF806" s="100"/>
      <c r="BG806" s="110"/>
      <c r="BH806" s="95">
        <f t="shared" si="848"/>
        <v>0</v>
      </c>
      <c r="BI806" s="15"/>
      <c r="BJ806" s="24">
        <f t="shared" si="877"/>
        <v>0</v>
      </c>
      <c r="BK806" s="5">
        <v>0</v>
      </c>
      <c r="BL806" s="63"/>
      <c r="BM806" s="15"/>
      <c r="BN806" s="13"/>
      <c r="BO806" s="98">
        <f t="shared" si="849"/>
        <v>0</v>
      </c>
      <c r="BP806" s="99">
        <f>BP5</f>
        <v>0.94499999999999995</v>
      </c>
      <c r="BQ806" s="100"/>
      <c r="BR806" s="110"/>
      <c r="BS806" s="95">
        <f t="shared" si="850"/>
        <v>0</v>
      </c>
      <c r="BT806" s="15"/>
      <c r="BU806" s="24">
        <f t="shared" si="878"/>
        <v>0</v>
      </c>
      <c r="BV806" s="5">
        <v>0</v>
      </c>
      <c r="BW806" s="63"/>
      <c r="BX806" s="15"/>
      <c r="BY806" s="13"/>
      <c r="BZ806" s="98">
        <f t="shared" si="851"/>
        <v>0</v>
      </c>
      <c r="CA806" s="99">
        <f>CA5</f>
        <v>1</v>
      </c>
      <c r="CB806" s="100"/>
      <c r="CC806" s="110"/>
      <c r="CD806" s="95">
        <f t="shared" si="852"/>
        <v>0</v>
      </c>
      <c r="CE806" s="15"/>
      <c r="CF806" s="24">
        <f t="shared" si="879"/>
        <v>0</v>
      </c>
      <c r="CG806" s="5">
        <v>0</v>
      </c>
      <c r="CH806" s="63"/>
      <c r="CI806" s="15"/>
      <c r="CJ806" s="13"/>
      <c r="CK806" s="98">
        <f t="shared" si="853"/>
        <v>0</v>
      </c>
      <c r="CL806" s="99">
        <f>CL5</f>
        <v>1</v>
      </c>
      <c r="CM806" s="100"/>
      <c r="CN806" s="110"/>
      <c r="CO806" s="95">
        <f t="shared" si="854"/>
        <v>0</v>
      </c>
      <c r="CP806" s="15"/>
      <c r="CQ806" s="24">
        <f t="shared" si="880"/>
        <v>0</v>
      </c>
      <c r="CR806" s="5">
        <v>0</v>
      </c>
      <c r="CS806" s="63"/>
      <c r="CT806" s="15"/>
      <c r="CU806" s="13"/>
      <c r="CV806" s="98">
        <f t="shared" si="855"/>
        <v>0</v>
      </c>
      <c r="CW806" s="99">
        <f>CW5</f>
        <v>1</v>
      </c>
      <c r="CX806" s="100"/>
      <c r="CY806" s="110"/>
      <c r="CZ806" s="95">
        <f t="shared" si="856"/>
        <v>0</v>
      </c>
      <c r="DA806" s="15"/>
      <c r="DB806" s="24">
        <f t="shared" si="881"/>
        <v>0</v>
      </c>
      <c r="DC806" s="5">
        <v>0</v>
      </c>
      <c r="DD806" s="63"/>
      <c r="DE806" s="15"/>
      <c r="DF806" s="13"/>
      <c r="DG806" s="98">
        <f t="shared" si="857"/>
        <v>0</v>
      </c>
      <c r="DH806" s="99">
        <f>DH5</f>
        <v>1</v>
      </c>
      <c r="DI806" s="100"/>
      <c r="DJ806" s="110"/>
      <c r="DK806" s="95">
        <f t="shared" si="858"/>
        <v>0</v>
      </c>
      <c r="DL806" s="15"/>
      <c r="DM806" s="24">
        <f t="shared" si="882"/>
        <v>0</v>
      </c>
      <c r="DN806" s="5">
        <v>0</v>
      </c>
      <c r="DO806" s="63"/>
      <c r="DP806" s="15"/>
      <c r="DQ806" s="13"/>
      <c r="DR806" s="98">
        <f t="shared" si="859"/>
        <v>0</v>
      </c>
      <c r="DS806" s="99">
        <f>DS5</f>
        <v>1</v>
      </c>
      <c r="DT806" s="100"/>
      <c r="DU806" s="110"/>
      <c r="DV806" s="95">
        <f t="shared" si="860"/>
        <v>0</v>
      </c>
      <c r="DW806" s="15"/>
      <c r="DX806" s="24">
        <f t="shared" si="883"/>
        <v>0</v>
      </c>
      <c r="DY806" s="5">
        <v>0</v>
      </c>
      <c r="DZ806" s="63"/>
      <c r="EA806" s="15"/>
      <c r="EB806" s="13"/>
      <c r="EC806" s="98">
        <f t="shared" si="861"/>
        <v>0</v>
      </c>
      <c r="ED806" s="99">
        <f>ED5</f>
        <v>1</v>
      </c>
      <c r="EE806" s="100"/>
      <c r="EF806" s="110"/>
      <c r="EG806" s="95">
        <f t="shared" si="862"/>
        <v>0</v>
      </c>
      <c r="EH806" s="15"/>
      <c r="EI806" s="24">
        <f t="shared" si="884"/>
        <v>0</v>
      </c>
      <c r="EJ806" s="5">
        <v>0</v>
      </c>
      <c r="EK806" s="63"/>
      <c r="EL806" s="15"/>
      <c r="EM806" s="13"/>
      <c r="EN806" s="98">
        <f t="shared" si="863"/>
        <v>0</v>
      </c>
      <c r="EO806" s="99">
        <f>EO5</f>
        <v>1</v>
      </c>
      <c r="EP806" s="100"/>
      <c r="EQ806" s="110"/>
      <c r="ER806" s="95">
        <f t="shared" si="864"/>
        <v>0</v>
      </c>
      <c r="ES806" s="15"/>
      <c r="ET806" s="24">
        <f t="shared" si="885"/>
        <v>0</v>
      </c>
      <c r="EU806" s="5">
        <v>0</v>
      </c>
      <c r="EV806" s="63"/>
      <c r="EW806" s="15"/>
      <c r="EX806" s="13"/>
      <c r="EY806" s="98">
        <f t="shared" si="865"/>
        <v>0</v>
      </c>
      <c r="EZ806" s="99">
        <f>EZ5</f>
        <v>1</v>
      </c>
      <c r="FA806" s="100"/>
      <c r="FB806" s="110"/>
      <c r="FC806" s="95">
        <f t="shared" si="866"/>
        <v>0</v>
      </c>
      <c r="FD806" s="15"/>
      <c r="FE806" s="24">
        <f t="shared" si="886"/>
        <v>0</v>
      </c>
      <c r="FF806" s="5">
        <v>0</v>
      </c>
      <c r="FG806" s="63"/>
      <c r="FH806" s="15"/>
      <c r="FI806" s="13"/>
      <c r="FJ806" s="98">
        <f t="shared" si="867"/>
        <v>0</v>
      </c>
      <c r="FK806" s="99">
        <f>FK5</f>
        <v>1</v>
      </c>
      <c r="FL806" s="100"/>
      <c r="FM806" s="110"/>
      <c r="FN806" s="95">
        <f t="shared" si="868"/>
        <v>0</v>
      </c>
      <c r="FO806" s="15"/>
      <c r="FP806" s="24">
        <f t="shared" si="887"/>
        <v>0</v>
      </c>
      <c r="FQ806" s="5">
        <v>0</v>
      </c>
      <c r="FR806" s="8">
        <v>0</v>
      </c>
      <c r="FS806" s="84">
        <f t="shared" si="888"/>
        <v>500</v>
      </c>
      <c r="FT806" s="85">
        <f t="shared" si="889"/>
        <v>500</v>
      </c>
      <c r="FU806" s="85">
        <f t="shared" si="890"/>
        <v>500</v>
      </c>
      <c r="FV806" s="85">
        <f t="shared" si="891"/>
        <v>500</v>
      </c>
      <c r="FW806" s="85">
        <f t="shared" si="892"/>
        <v>500</v>
      </c>
      <c r="FX806" s="85">
        <f t="shared" si="893"/>
        <v>500</v>
      </c>
      <c r="FY806" s="85">
        <f t="shared" si="894"/>
        <v>500</v>
      </c>
      <c r="FZ806" s="85">
        <f t="shared" si="895"/>
        <v>500</v>
      </c>
      <c r="GA806" s="85">
        <f t="shared" si="896"/>
        <v>500</v>
      </c>
      <c r="GB806" s="85">
        <f t="shared" si="897"/>
        <v>500</v>
      </c>
      <c r="GC806" s="85">
        <f t="shared" si="898"/>
        <v>500</v>
      </c>
      <c r="GD806" s="85">
        <f t="shared" si="899"/>
        <v>500</v>
      </c>
      <c r="GE806" s="85">
        <f t="shared" si="900"/>
        <v>500</v>
      </c>
      <c r="GF806" s="85">
        <f t="shared" si="901"/>
        <v>500</v>
      </c>
      <c r="GG806" s="85">
        <f t="shared" si="902"/>
        <v>500</v>
      </c>
      <c r="GH806" s="101">
        <f t="shared" si="869"/>
        <v>0</v>
      </c>
      <c r="GI806" s="102">
        <f t="shared" si="870"/>
        <v>0</v>
      </c>
      <c r="GJ806" s="102">
        <f t="shared" si="871"/>
        <v>0</v>
      </c>
      <c r="GK806" s="79">
        <f>ROW()</f>
        <v>806</v>
      </c>
    </row>
    <row r="807" spans="1:193" s="12" customFormat="1" ht="50.1" customHeight="1">
      <c r="A807" s="17">
        <f>ROW()</f>
        <v>807</v>
      </c>
      <c r="B807" s="32">
        <f t="shared" si="903"/>
        <v>801</v>
      </c>
      <c r="C807" s="33">
        <f t="shared" si="904"/>
        <v>0</v>
      </c>
      <c r="D807" s="31"/>
      <c r="E807" s="390">
        <f t="shared" si="872"/>
        <v>500</v>
      </c>
      <c r="F807" s="107">
        <f t="shared" si="838"/>
        <v>0</v>
      </c>
      <c r="G807" s="3">
        <v>0</v>
      </c>
      <c r="H807" s="4">
        <v>0</v>
      </c>
      <c r="I807" s="63"/>
      <c r="J807" s="15"/>
      <c r="K807" s="13"/>
      <c r="L807" s="98">
        <f t="shared" si="839"/>
        <v>0</v>
      </c>
      <c r="M807" s="99">
        <f>M5</f>
        <v>0.94499999999999995</v>
      </c>
      <c r="N807" s="100"/>
      <c r="O807" s="110"/>
      <c r="P807" s="95">
        <f t="shared" si="840"/>
        <v>0</v>
      </c>
      <c r="Q807" s="15"/>
      <c r="R807" s="24">
        <f t="shared" si="873"/>
        <v>0</v>
      </c>
      <c r="S807" s="25">
        <v>0</v>
      </c>
      <c r="T807" s="63"/>
      <c r="U807" s="15"/>
      <c r="V807" s="13"/>
      <c r="W807" s="98">
        <f t="shared" si="841"/>
        <v>0</v>
      </c>
      <c r="X807" s="99">
        <f>X5</f>
        <v>0.97</v>
      </c>
      <c r="Y807" s="100"/>
      <c r="Z807" s="110"/>
      <c r="AA807" s="95">
        <f t="shared" si="842"/>
        <v>0</v>
      </c>
      <c r="AB807" s="15"/>
      <c r="AC807" s="24">
        <f t="shared" si="874"/>
        <v>0</v>
      </c>
      <c r="AD807" s="5">
        <v>0</v>
      </c>
      <c r="AE807" s="63"/>
      <c r="AF807" s="15"/>
      <c r="AG807" s="13"/>
      <c r="AH807" s="98">
        <f t="shared" si="843"/>
        <v>0</v>
      </c>
      <c r="AI807" s="99">
        <f>AI5</f>
        <v>0.95499999999999996</v>
      </c>
      <c r="AJ807" s="100"/>
      <c r="AK807" s="110"/>
      <c r="AL807" s="95">
        <f t="shared" si="844"/>
        <v>0</v>
      </c>
      <c r="AM807" s="15"/>
      <c r="AN807" s="24">
        <f t="shared" si="875"/>
        <v>0</v>
      </c>
      <c r="AO807" s="5">
        <v>0</v>
      </c>
      <c r="AP807" s="63"/>
      <c r="AQ807" s="15"/>
      <c r="AR807" s="13"/>
      <c r="AS807" s="98">
        <f t="shared" si="845"/>
        <v>0</v>
      </c>
      <c r="AT807" s="99">
        <f>AT5</f>
        <v>0.96</v>
      </c>
      <c r="AU807" s="100"/>
      <c r="AV807" s="110"/>
      <c r="AW807" s="95">
        <f t="shared" si="846"/>
        <v>0</v>
      </c>
      <c r="AX807" s="15"/>
      <c r="AY807" s="24">
        <f t="shared" si="876"/>
        <v>0</v>
      </c>
      <c r="AZ807" s="5">
        <v>0</v>
      </c>
      <c r="BA807" s="63"/>
      <c r="BB807" s="15"/>
      <c r="BC807" s="13"/>
      <c r="BD807" s="98">
        <f t="shared" si="847"/>
        <v>0</v>
      </c>
      <c r="BE807" s="99">
        <f>BE5</f>
        <v>0.98</v>
      </c>
      <c r="BF807" s="100"/>
      <c r="BG807" s="110"/>
      <c r="BH807" s="95">
        <f t="shared" si="848"/>
        <v>0</v>
      </c>
      <c r="BI807" s="15"/>
      <c r="BJ807" s="24">
        <f t="shared" si="877"/>
        <v>0</v>
      </c>
      <c r="BK807" s="5">
        <v>0</v>
      </c>
      <c r="BL807" s="63"/>
      <c r="BM807" s="15"/>
      <c r="BN807" s="13"/>
      <c r="BO807" s="98">
        <f t="shared" si="849"/>
        <v>0</v>
      </c>
      <c r="BP807" s="99">
        <f>BP5</f>
        <v>0.94499999999999995</v>
      </c>
      <c r="BQ807" s="100"/>
      <c r="BR807" s="110"/>
      <c r="BS807" s="95">
        <f t="shared" si="850"/>
        <v>0</v>
      </c>
      <c r="BT807" s="15"/>
      <c r="BU807" s="24">
        <f t="shared" si="878"/>
        <v>0</v>
      </c>
      <c r="BV807" s="5">
        <v>0</v>
      </c>
      <c r="BW807" s="63"/>
      <c r="BX807" s="15"/>
      <c r="BY807" s="13"/>
      <c r="BZ807" s="98">
        <f t="shared" si="851"/>
        <v>0</v>
      </c>
      <c r="CA807" s="99">
        <f>CA5</f>
        <v>1</v>
      </c>
      <c r="CB807" s="100"/>
      <c r="CC807" s="110"/>
      <c r="CD807" s="95">
        <f t="shared" si="852"/>
        <v>0</v>
      </c>
      <c r="CE807" s="15"/>
      <c r="CF807" s="24">
        <f t="shared" si="879"/>
        <v>0</v>
      </c>
      <c r="CG807" s="5">
        <v>0</v>
      </c>
      <c r="CH807" s="63"/>
      <c r="CI807" s="15"/>
      <c r="CJ807" s="13"/>
      <c r="CK807" s="98">
        <f t="shared" si="853"/>
        <v>0</v>
      </c>
      <c r="CL807" s="99">
        <f>CL5</f>
        <v>1</v>
      </c>
      <c r="CM807" s="100"/>
      <c r="CN807" s="110"/>
      <c r="CO807" s="95">
        <f t="shared" si="854"/>
        <v>0</v>
      </c>
      <c r="CP807" s="15"/>
      <c r="CQ807" s="24">
        <f t="shared" si="880"/>
        <v>0</v>
      </c>
      <c r="CR807" s="5">
        <v>0</v>
      </c>
      <c r="CS807" s="63"/>
      <c r="CT807" s="15"/>
      <c r="CU807" s="13"/>
      <c r="CV807" s="98">
        <f t="shared" si="855"/>
        <v>0</v>
      </c>
      <c r="CW807" s="99">
        <f>CW5</f>
        <v>1</v>
      </c>
      <c r="CX807" s="100"/>
      <c r="CY807" s="110"/>
      <c r="CZ807" s="95">
        <f t="shared" si="856"/>
        <v>0</v>
      </c>
      <c r="DA807" s="15"/>
      <c r="DB807" s="24">
        <f t="shared" si="881"/>
        <v>0</v>
      </c>
      <c r="DC807" s="5">
        <v>0</v>
      </c>
      <c r="DD807" s="63"/>
      <c r="DE807" s="15"/>
      <c r="DF807" s="13"/>
      <c r="DG807" s="98">
        <f t="shared" si="857"/>
        <v>0</v>
      </c>
      <c r="DH807" s="99">
        <f>DH5</f>
        <v>1</v>
      </c>
      <c r="DI807" s="100"/>
      <c r="DJ807" s="110"/>
      <c r="DK807" s="95">
        <f t="shared" si="858"/>
        <v>0</v>
      </c>
      <c r="DL807" s="15"/>
      <c r="DM807" s="24">
        <f t="shared" si="882"/>
        <v>0</v>
      </c>
      <c r="DN807" s="5">
        <v>0</v>
      </c>
      <c r="DO807" s="63"/>
      <c r="DP807" s="15"/>
      <c r="DQ807" s="13"/>
      <c r="DR807" s="98">
        <f t="shared" si="859"/>
        <v>0</v>
      </c>
      <c r="DS807" s="99">
        <f>DS5</f>
        <v>1</v>
      </c>
      <c r="DT807" s="100"/>
      <c r="DU807" s="110"/>
      <c r="DV807" s="95">
        <f t="shared" si="860"/>
        <v>0</v>
      </c>
      <c r="DW807" s="15"/>
      <c r="DX807" s="24">
        <f t="shared" si="883"/>
        <v>0</v>
      </c>
      <c r="DY807" s="5">
        <v>0</v>
      </c>
      <c r="DZ807" s="63"/>
      <c r="EA807" s="15"/>
      <c r="EB807" s="13"/>
      <c r="EC807" s="98">
        <f t="shared" si="861"/>
        <v>0</v>
      </c>
      <c r="ED807" s="99">
        <f>ED5</f>
        <v>1</v>
      </c>
      <c r="EE807" s="100"/>
      <c r="EF807" s="110"/>
      <c r="EG807" s="95">
        <f t="shared" si="862"/>
        <v>0</v>
      </c>
      <c r="EH807" s="15"/>
      <c r="EI807" s="24">
        <f t="shared" si="884"/>
        <v>0</v>
      </c>
      <c r="EJ807" s="5">
        <v>0</v>
      </c>
      <c r="EK807" s="63"/>
      <c r="EL807" s="15"/>
      <c r="EM807" s="13"/>
      <c r="EN807" s="98">
        <f t="shared" si="863"/>
        <v>0</v>
      </c>
      <c r="EO807" s="99">
        <f>EO5</f>
        <v>1</v>
      </c>
      <c r="EP807" s="100"/>
      <c r="EQ807" s="110"/>
      <c r="ER807" s="95">
        <f t="shared" si="864"/>
        <v>0</v>
      </c>
      <c r="ES807" s="15"/>
      <c r="ET807" s="24">
        <f t="shared" si="885"/>
        <v>0</v>
      </c>
      <c r="EU807" s="5">
        <v>0</v>
      </c>
      <c r="EV807" s="63"/>
      <c r="EW807" s="15"/>
      <c r="EX807" s="13"/>
      <c r="EY807" s="98">
        <f t="shared" si="865"/>
        <v>0</v>
      </c>
      <c r="EZ807" s="99">
        <f>EZ5</f>
        <v>1</v>
      </c>
      <c r="FA807" s="100"/>
      <c r="FB807" s="110"/>
      <c r="FC807" s="95">
        <f t="shared" si="866"/>
        <v>0</v>
      </c>
      <c r="FD807" s="15"/>
      <c r="FE807" s="24">
        <f t="shared" si="886"/>
        <v>0</v>
      </c>
      <c r="FF807" s="5">
        <v>0</v>
      </c>
      <c r="FG807" s="63"/>
      <c r="FH807" s="15"/>
      <c r="FI807" s="13"/>
      <c r="FJ807" s="98">
        <f t="shared" si="867"/>
        <v>0</v>
      </c>
      <c r="FK807" s="99">
        <f>FK5</f>
        <v>1</v>
      </c>
      <c r="FL807" s="100"/>
      <c r="FM807" s="110"/>
      <c r="FN807" s="95">
        <f t="shared" si="868"/>
        <v>0</v>
      </c>
      <c r="FO807" s="15"/>
      <c r="FP807" s="24">
        <f t="shared" si="887"/>
        <v>0</v>
      </c>
      <c r="FQ807" s="5">
        <v>0</v>
      </c>
      <c r="FR807" s="8">
        <v>0</v>
      </c>
      <c r="FS807" s="84">
        <f t="shared" si="888"/>
        <v>500</v>
      </c>
      <c r="FT807" s="85">
        <f t="shared" si="889"/>
        <v>500</v>
      </c>
      <c r="FU807" s="85">
        <f t="shared" si="890"/>
        <v>500</v>
      </c>
      <c r="FV807" s="85">
        <f t="shared" si="891"/>
        <v>500</v>
      </c>
      <c r="FW807" s="85">
        <f t="shared" si="892"/>
        <v>500</v>
      </c>
      <c r="FX807" s="85">
        <f t="shared" si="893"/>
        <v>500</v>
      </c>
      <c r="FY807" s="85">
        <f t="shared" si="894"/>
        <v>500</v>
      </c>
      <c r="FZ807" s="85">
        <f t="shared" si="895"/>
        <v>500</v>
      </c>
      <c r="GA807" s="85">
        <f t="shared" si="896"/>
        <v>500</v>
      </c>
      <c r="GB807" s="85">
        <f t="shared" si="897"/>
        <v>500</v>
      </c>
      <c r="GC807" s="85">
        <f t="shared" si="898"/>
        <v>500</v>
      </c>
      <c r="GD807" s="85">
        <f t="shared" si="899"/>
        <v>500</v>
      </c>
      <c r="GE807" s="85">
        <f t="shared" si="900"/>
        <v>500</v>
      </c>
      <c r="GF807" s="85">
        <f t="shared" si="901"/>
        <v>500</v>
      </c>
      <c r="GG807" s="85">
        <f t="shared" si="902"/>
        <v>500</v>
      </c>
      <c r="GH807" s="101">
        <f t="shared" si="869"/>
        <v>0</v>
      </c>
      <c r="GI807" s="102">
        <f t="shared" si="870"/>
        <v>0</v>
      </c>
      <c r="GJ807" s="102">
        <f t="shared" si="871"/>
        <v>0</v>
      </c>
      <c r="GK807" s="79">
        <f>ROW()</f>
        <v>807</v>
      </c>
    </row>
    <row r="808" spans="1:193" s="12" customFormat="1" ht="50.1" customHeight="1">
      <c r="A808" s="17">
        <f>ROW()</f>
        <v>808</v>
      </c>
      <c r="B808" s="32">
        <f t="shared" si="903"/>
        <v>802</v>
      </c>
      <c r="C808" s="33">
        <f t="shared" si="904"/>
        <v>0</v>
      </c>
      <c r="D808" s="31"/>
      <c r="E808" s="390">
        <f t="shared" si="872"/>
        <v>500</v>
      </c>
      <c r="F808" s="107">
        <f t="shared" si="838"/>
        <v>0</v>
      </c>
      <c r="G808" s="3">
        <v>0</v>
      </c>
      <c r="H808" s="4">
        <v>0</v>
      </c>
      <c r="I808" s="63"/>
      <c r="J808" s="15"/>
      <c r="K808" s="13"/>
      <c r="L808" s="98">
        <f t="shared" si="839"/>
        <v>0</v>
      </c>
      <c r="M808" s="99">
        <f>M5</f>
        <v>0.94499999999999995</v>
      </c>
      <c r="N808" s="100"/>
      <c r="O808" s="110"/>
      <c r="P808" s="95">
        <f t="shared" si="840"/>
        <v>0</v>
      </c>
      <c r="Q808" s="15"/>
      <c r="R808" s="24">
        <f t="shared" si="873"/>
        <v>0</v>
      </c>
      <c r="S808" s="25">
        <v>0</v>
      </c>
      <c r="T808" s="63"/>
      <c r="U808" s="15"/>
      <c r="V808" s="13"/>
      <c r="W808" s="98">
        <f t="shared" si="841"/>
        <v>0</v>
      </c>
      <c r="X808" s="99">
        <f>X5</f>
        <v>0.97</v>
      </c>
      <c r="Y808" s="100"/>
      <c r="Z808" s="110"/>
      <c r="AA808" s="95">
        <f t="shared" si="842"/>
        <v>0</v>
      </c>
      <c r="AB808" s="15"/>
      <c r="AC808" s="24">
        <f t="shared" si="874"/>
        <v>0</v>
      </c>
      <c r="AD808" s="5">
        <v>0</v>
      </c>
      <c r="AE808" s="63"/>
      <c r="AF808" s="15"/>
      <c r="AG808" s="13"/>
      <c r="AH808" s="98">
        <f t="shared" si="843"/>
        <v>0</v>
      </c>
      <c r="AI808" s="99">
        <f>AI5</f>
        <v>0.95499999999999996</v>
      </c>
      <c r="AJ808" s="100"/>
      <c r="AK808" s="110"/>
      <c r="AL808" s="95">
        <f t="shared" si="844"/>
        <v>0</v>
      </c>
      <c r="AM808" s="15"/>
      <c r="AN808" s="24">
        <f t="shared" si="875"/>
        <v>0</v>
      </c>
      <c r="AO808" s="5">
        <v>0</v>
      </c>
      <c r="AP808" s="63"/>
      <c r="AQ808" s="15"/>
      <c r="AR808" s="13"/>
      <c r="AS808" s="98">
        <f t="shared" si="845"/>
        <v>0</v>
      </c>
      <c r="AT808" s="99">
        <f>AT5</f>
        <v>0.96</v>
      </c>
      <c r="AU808" s="100"/>
      <c r="AV808" s="110"/>
      <c r="AW808" s="95">
        <f t="shared" si="846"/>
        <v>0</v>
      </c>
      <c r="AX808" s="15"/>
      <c r="AY808" s="24">
        <f t="shared" si="876"/>
        <v>0</v>
      </c>
      <c r="AZ808" s="5">
        <v>0</v>
      </c>
      <c r="BA808" s="63"/>
      <c r="BB808" s="15"/>
      <c r="BC808" s="13"/>
      <c r="BD808" s="98">
        <f t="shared" si="847"/>
        <v>0</v>
      </c>
      <c r="BE808" s="99">
        <f>BE5</f>
        <v>0.98</v>
      </c>
      <c r="BF808" s="100"/>
      <c r="BG808" s="110"/>
      <c r="BH808" s="95">
        <f t="shared" si="848"/>
        <v>0</v>
      </c>
      <c r="BI808" s="15"/>
      <c r="BJ808" s="24">
        <f t="shared" si="877"/>
        <v>0</v>
      </c>
      <c r="BK808" s="5">
        <v>0</v>
      </c>
      <c r="BL808" s="63"/>
      <c r="BM808" s="15"/>
      <c r="BN808" s="13"/>
      <c r="BO808" s="98">
        <f t="shared" si="849"/>
        <v>0</v>
      </c>
      <c r="BP808" s="99">
        <f>BP5</f>
        <v>0.94499999999999995</v>
      </c>
      <c r="BQ808" s="100"/>
      <c r="BR808" s="110"/>
      <c r="BS808" s="95">
        <f t="shared" si="850"/>
        <v>0</v>
      </c>
      <c r="BT808" s="15"/>
      <c r="BU808" s="24">
        <f t="shared" si="878"/>
        <v>0</v>
      </c>
      <c r="BV808" s="5">
        <v>0</v>
      </c>
      <c r="BW808" s="63"/>
      <c r="BX808" s="15"/>
      <c r="BY808" s="13"/>
      <c r="BZ808" s="98">
        <f t="shared" si="851"/>
        <v>0</v>
      </c>
      <c r="CA808" s="99">
        <f>CA5</f>
        <v>1</v>
      </c>
      <c r="CB808" s="100"/>
      <c r="CC808" s="110"/>
      <c r="CD808" s="95">
        <f t="shared" si="852"/>
        <v>0</v>
      </c>
      <c r="CE808" s="15"/>
      <c r="CF808" s="24">
        <f t="shared" si="879"/>
        <v>0</v>
      </c>
      <c r="CG808" s="5">
        <v>0</v>
      </c>
      <c r="CH808" s="63"/>
      <c r="CI808" s="15"/>
      <c r="CJ808" s="13"/>
      <c r="CK808" s="98">
        <f t="shared" si="853"/>
        <v>0</v>
      </c>
      <c r="CL808" s="99">
        <f>CL5</f>
        <v>1</v>
      </c>
      <c r="CM808" s="100"/>
      <c r="CN808" s="110"/>
      <c r="CO808" s="95">
        <f t="shared" si="854"/>
        <v>0</v>
      </c>
      <c r="CP808" s="15"/>
      <c r="CQ808" s="24">
        <f t="shared" si="880"/>
        <v>0</v>
      </c>
      <c r="CR808" s="5">
        <v>0</v>
      </c>
      <c r="CS808" s="63"/>
      <c r="CT808" s="15"/>
      <c r="CU808" s="13"/>
      <c r="CV808" s="98">
        <f t="shared" si="855"/>
        <v>0</v>
      </c>
      <c r="CW808" s="99">
        <f>CW5</f>
        <v>1</v>
      </c>
      <c r="CX808" s="100"/>
      <c r="CY808" s="110"/>
      <c r="CZ808" s="95">
        <f t="shared" si="856"/>
        <v>0</v>
      </c>
      <c r="DA808" s="15"/>
      <c r="DB808" s="24">
        <f t="shared" si="881"/>
        <v>0</v>
      </c>
      <c r="DC808" s="5">
        <v>0</v>
      </c>
      <c r="DD808" s="63"/>
      <c r="DE808" s="15"/>
      <c r="DF808" s="13"/>
      <c r="DG808" s="98">
        <f t="shared" si="857"/>
        <v>0</v>
      </c>
      <c r="DH808" s="99">
        <f>DH5</f>
        <v>1</v>
      </c>
      <c r="DI808" s="100"/>
      <c r="DJ808" s="110"/>
      <c r="DK808" s="95">
        <f t="shared" si="858"/>
        <v>0</v>
      </c>
      <c r="DL808" s="15"/>
      <c r="DM808" s="24">
        <f t="shared" si="882"/>
        <v>0</v>
      </c>
      <c r="DN808" s="5">
        <v>0</v>
      </c>
      <c r="DO808" s="63"/>
      <c r="DP808" s="15"/>
      <c r="DQ808" s="13"/>
      <c r="DR808" s="98">
        <f t="shared" si="859"/>
        <v>0</v>
      </c>
      <c r="DS808" s="99">
        <f>DS5</f>
        <v>1</v>
      </c>
      <c r="DT808" s="100"/>
      <c r="DU808" s="110"/>
      <c r="DV808" s="95">
        <f t="shared" si="860"/>
        <v>0</v>
      </c>
      <c r="DW808" s="15"/>
      <c r="DX808" s="24">
        <f t="shared" si="883"/>
        <v>0</v>
      </c>
      <c r="DY808" s="5">
        <v>0</v>
      </c>
      <c r="DZ808" s="63"/>
      <c r="EA808" s="15"/>
      <c r="EB808" s="13"/>
      <c r="EC808" s="98">
        <f t="shared" si="861"/>
        <v>0</v>
      </c>
      <c r="ED808" s="99">
        <f>ED5</f>
        <v>1</v>
      </c>
      <c r="EE808" s="100"/>
      <c r="EF808" s="110"/>
      <c r="EG808" s="95">
        <f t="shared" si="862"/>
        <v>0</v>
      </c>
      <c r="EH808" s="15"/>
      <c r="EI808" s="24">
        <f t="shared" si="884"/>
        <v>0</v>
      </c>
      <c r="EJ808" s="5">
        <v>0</v>
      </c>
      <c r="EK808" s="63"/>
      <c r="EL808" s="15"/>
      <c r="EM808" s="13"/>
      <c r="EN808" s="98">
        <f t="shared" si="863"/>
        <v>0</v>
      </c>
      <c r="EO808" s="99">
        <f>EO5</f>
        <v>1</v>
      </c>
      <c r="EP808" s="100"/>
      <c r="EQ808" s="110"/>
      <c r="ER808" s="95">
        <f t="shared" si="864"/>
        <v>0</v>
      </c>
      <c r="ES808" s="15"/>
      <c r="ET808" s="24">
        <f t="shared" si="885"/>
        <v>0</v>
      </c>
      <c r="EU808" s="5">
        <v>0</v>
      </c>
      <c r="EV808" s="63"/>
      <c r="EW808" s="15"/>
      <c r="EX808" s="13"/>
      <c r="EY808" s="98">
        <f t="shared" si="865"/>
        <v>0</v>
      </c>
      <c r="EZ808" s="99">
        <f>EZ5</f>
        <v>1</v>
      </c>
      <c r="FA808" s="100"/>
      <c r="FB808" s="110"/>
      <c r="FC808" s="95">
        <f t="shared" si="866"/>
        <v>0</v>
      </c>
      <c r="FD808" s="15"/>
      <c r="FE808" s="24">
        <f t="shared" si="886"/>
        <v>0</v>
      </c>
      <c r="FF808" s="5">
        <v>0</v>
      </c>
      <c r="FG808" s="63"/>
      <c r="FH808" s="15"/>
      <c r="FI808" s="13"/>
      <c r="FJ808" s="98">
        <f t="shared" si="867"/>
        <v>0</v>
      </c>
      <c r="FK808" s="99">
        <f>FK5</f>
        <v>1</v>
      </c>
      <c r="FL808" s="100"/>
      <c r="FM808" s="110"/>
      <c r="FN808" s="95">
        <f t="shared" si="868"/>
        <v>0</v>
      </c>
      <c r="FO808" s="15"/>
      <c r="FP808" s="24">
        <f t="shared" si="887"/>
        <v>0</v>
      </c>
      <c r="FQ808" s="5">
        <v>0</v>
      </c>
      <c r="FR808" s="8">
        <v>0</v>
      </c>
      <c r="FS808" s="84">
        <f t="shared" si="888"/>
        <v>500</v>
      </c>
      <c r="FT808" s="85">
        <f t="shared" si="889"/>
        <v>500</v>
      </c>
      <c r="FU808" s="85">
        <f t="shared" si="890"/>
        <v>500</v>
      </c>
      <c r="FV808" s="85">
        <f t="shared" si="891"/>
        <v>500</v>
      </c>
      <c r="FW808" s="85">
        <f t="shared" si="892"/>
        <v>500</v>
      </c>
      <c r="FX808" s="85">
        <f t="shared" si="893"/>
        <v>500</v>
      </c>
      <c r="FY808" s="85">
        <f t="shared" si="894"/>
        <v>500</v>
      </c>
      <c r="FZ808" s="85">
        <f t="shared" si="895"/>
        <v>500</v>
      </c>
      <c r="GA808" s="85">
        <f t="shared" si="896"/>
        <v>500</v>
      </c>
      <c r="GB808" s="85">
        <f t="shared" si="897"/>
        <v>500</v>
      </c>
      <c r="GC808" s="85">
        <f t="shared" si="898"/>
        <v>500</v>
      </c>
      <c r="GD808" s="85">
        <f t="shared" si="899"/>
        <v>500</v>
      </c>
      <c r="GE808" s="85">
        <f t="shared" si="900"/>
        <v>500</v>
      </c>
      <c r="GF808" s="85">
        <f t="shared" si="901"/>
        <v>500</v>
      </c>
      <c r="GG808" s="85">
        <f t="shared" si="902"/>
        <v>500</v>
      </c>
      <c r="GH808" s="101">
        <f t="shared" si="869"/>
        <v>0</v>
      </c>
      <c r="GI808" s="102">
        <f t="shared" si="870"/>
        <v>0</v>
      </c>
      <c r="GJ808" s="102">
        <f t="shared" si="871"/>
        <v>0</v>
      </c>
      <c r="GK808" s="79">
        <f>ROW()</f>
        <v>808</v>
      </c>
    </row>
    <row r="809" spans="1:193" s="12" customFormat="1" ht="50.1" customHeight="1">
      <c r="A809" s="17">
        <f>ROW()</f>
        <v>809</v>
      </c>
      <c r="B809" s="32">
        <f t="shared" si="903"/>
        <v>803</v>
      </c>
      <c r="C809" s="33">
        <f t="shared" si="904"/>
        <v>0</v>
      </c>
      <c r="D809" s="31"/>
      <c r="E809" s="390">
        <f t="shared" si="872"/>
        <v>500</v>
      </c>
      <c r="F809" s="107">
        <f t="shared" si="838"/>
        <v>0</v>
      </c>
      <c r="G809" s="3">
        <v>0</v>
      </c>
      <c r="H809" s="4">
        <v>0</v>
      </c>
      <c r="I809" s="63"/>
      <c r="J809" s="15"/>
      <c r="K809" s="13"/>
      <c r="L809" s="98">
        <f t="shared" si="839"/>
        <v>0</v>
      </c>
      <c r="M809" s="99">
        <f>M5</f>
        <v>0.94499999999999995</v>
      </c>
      <c r="N809" s="100"/>
      <c r="O809" s="110"/>
      <c r="P809" s="95">
        <f t="shared" si="840"/>
        <v>0</v>
      </c>
      <c r="Q809" s="15"/>
      <c r="R809" s="24">
        <f t="shared" si="873"/>
        <v>0</v>
      </c>
      <c r="S809" s="25">
        <v>0</v>
      </c>
      <c r="T809" s="63"/>
      <c r="U809" s="15"/>
      <c r="V809" s="13"/>
      <c r="W809" s="98">
        <f t="shared" si="841"/>
        <v>0</v>
      </c>
      <c r="X809" s="99">
        <f>X5</f>
        <v>0.97</v>
      </c>
      <c r="Y809" s="100"/>
      <c r="Z809" s="110"/>
      <c r="AA809" s="95">
        <f t="shared" si="842"/>
        <v>0</v>
      </c>
      <c r="AB809" s="15"/>
      <c r="AC809" s="24">
        <f t="shared" si="874"/>
        <v>0</v>
      </c>
      <c r="AD809" s="5">
        <v>0</v>
      </c>
      <c r="AE809" s="63"/>
      <c r="AF809" s="15"/>
      <c r="AG809" s="13"/>
      <c r="AH809" s="98">
        <f t="shared" si="843"/>
        <v>0</v>
      </c>
      <c r="AI809" s="99">
        <f>AI5</f>
        <v>0.95499999999999996</v>
      </c>
      <c r="AJ809" s="100"/>
      <c r="AK809" s="110"/>
      <c r="AL809" s="95">
        <f t="shared" si="844"/>
        <v>0</v>
      </c>
      <c r="AM809" s="15"/>
      <c r="AN809" s="24">
        <f t="shared" si="875"/>
        <v>0</v>
      </c>
      <c r="AO809" s="5">
        <v>0</v>
      </c>
      <c r="AP809" s="63"/>
      <c r="AQ809" s="15"/>
      <c r="AR809" s="13"/>
      <c r="AS809" s="98">
        <f t="shared" si="845"/>
        <v>0</v>
      </c>
      <c r="AT809" s="99">
        <f>AT5</f>
        <v>0.96</v>
      </c>
      <c r="AU809" s="100"/>
      <c r="AV809" s="110"/>
      <c r="AW809" s="95">
        <f t="shared" si="846"/>
        <v>0</v>
      </c>
      <c r="AX809" s="15"/>
      <c r="AY809" s="24">
        <f t="shared" si="876"/>
        <v>0</v>
      </c>
      <c r="AZ809" s="5">
        <v>0</v>
      </c>
      <c r="BA809" s="63"/>
      <c r="BB809" s="15"/>
      <c r="BC809" s="13"/>
      <c r="BD809" s="98">
        <f t="shared" si="847"/>
        <v>0</v>
      </c>
      <c r="BE809" s="99">
        <f>BE5</f>
        <v>0.98</v>
      </c>
      <c r="BF809" s="100"/>
      <c r="BG809" s="110"/>
      <c r="BH809" s="95">
        <f t="shared" si="848"/>
        <v>0</v>
      </c>
      <c r="BI809" s="15"/>
      <c r="BJ809" s="24">
        <f t="shared" si="877"/>
        <v>0</v>
      </c>
      <c r="BK809" s="5">
        <v>0</v>
      </c>
      <c r="BL809" s="63"/>
      <c r="BM809" s="15"/>
      <c r="BN809" s="13"/>
      <c r="BO809" s="98">
        <f t="shared" si="849"/>
        <v>0</v>
      </c>
      <c r="BP809" s="99">
        <f>BP5</f>
        <v>0.94499999999999995</v>
      </c>
      <c r="BQ809" s="100"/>
      <c r="BR809" s="110"/>
      <c r="BS809" s="95">
        <f t="shared" si="850"/>
        <v>0</v>
      </c>
      <c r="BT809" s="15"/>
      <c r="BU809" s="24">
        <f t="shared" si="878"/>
        <v>0</v>
      </c>
      <c r="BV809" s="5">
        <v>0</v>
      </c>
      <c r="BW809" s="63"/>
      <c r="BX809" s="15"/>
      <c r="BY809" s="13"/>
      <c r="BZ809" s="98">
        <f t="shared" si="851"/>
        <v>0</v>
      </c>
      <c r="CA809" s="99">
        <f>CA5</f>
        <v>1</v>
      </c>
      <c r="CB809" s="100"/>
      <c r="CC809" s="110"/>
      <c r="CD809" s="95">
        <f t="shared" si="852"/>
        <v>0</v>
      </c>
      <c r="CE809" s="15"/>
      <c r="CF809" s="24">
        <f t="shared" si="879"/>
        <v>0</v>
      </c>
      <c r="CG809" s="5">
        <v>0</v>
      </c>
      <c r="CH809" s="63"/>
      <c r="CI809" s="15"/>
      <c r="CJ809" s="13"/>
      <c r="CK809" s="98">
        <f t="shared" si="853"/>
        <v>0</v>
      </c>
      <c r="CL809" s="99">
        <f>CL5</f>
        <v>1</v>
      </c>
      <c r="CM809" s="100"/>
      <c r="CN809" s="110"/>
      <c r="CO809" s="95">
        <f t="shared" si="854"/>
        <v>0</v>
      </c>
      <c r="CP809" s="15"/>
      <c r="CQ809" s="24">
        <f t="shared" si="880"/>
        <v>0</v>
      </c>
      <c r="CR809" s="5">
        <v>0</v>
      </c>
      <c r="CS809" s="63"/>
      <c r="CT809" s="15"/>
      <c r="CU809" s="13"/>
      <c r="CV809" s="98">
        <f t="shared" si="855"/>
        <v>0</v>
      </c>
      <c r="CW809" s="99">
        <f>CW5</f>
        <v>1</v>
      </c>
      <c r="CX809" s="100"/>
      <c r="CY809" s="110"/>
      <c r="CZ809" s="95">
        <f t="shared" si="856"/>
        <v>0</v>
      </c>
      <c r="DA809" s="15"/>
      <c r="DB809" s="24">
        <f t="shared" si="881"/>
        <v>0</v>
      </c>
      <c r="DC809" s="5">
        <v>0</v>
      </c>
      <c r="DD809" s="63"/>
      <c r="DE809" s="15"/>
      <c r="DF809" s="13"/>
      <c r="DG809" s="98">
        <f t="shared" si="857"/>
        <v>0</v>
      </c>
      <c r="DH809" s="99">
        <f>DH5</f>
        <v>1</v>
      </c>
      <c r="DI809" s="100"/>
      <c r="DJ809" s="110"/>
      <c r="DK809" s="95">
        <f t="shared" si="858"/>
        <v>0</v>
      </c>
      <c r="DL809" s="15"/>
      <c r="DM809" s="24">
        <f t="shared" si="882"/>
        <v>0</v>
      </c>
      <c r="DN809" s="5">
        <v>0</v>
      </c>
      <c r="DO809" s="63"/>
      <c r="DP809" s="15"/>
      <c r="DQ809" s="13"/>
      <c r="DR809" s="98">
        <f t="shared" si="859"/>
        <v>0</v>
      </c>
      <c r="DS809" s="99">
        <f>DS5</f>
        <v>1</v>
      </c>
      <c r="DT809" s="100"/>
      <c r="DU809" s="110"/>
      <c r="DV809" s="95">
        <f t="shared" si="860"/>
        <v>0</v>
      </c>
      <c r="DW809" s="15"/>
      <c r="DX809" s="24">
        <f t="shared" si="883"/>
        <v>0</v>
      </c>
      <c r="DY809" s="5">
        <v>0</v>
      </c>
      <c r="DZ809" s="63"/>
      <c r="EA809" s="15"/>
      <c r="EB809" s="13"/>
      <c r="EC809" s="98">
        <f t="shared" si="861"/>
        <v>0</v>
      </c>
      <c r="ED809" s="99">
        <f>ED5</f>
        <v>1</v>
      </c>
      <c r="EE809" s="100"/>
      <c r="EF809" s="110"/>
      <c r="EG809" s="95">
        <f t="shared" si="862"/>
        <v>0</v>
      </c>
      <c r="EH809" s="15"/>
      <c r="EI809" s="24">
        <f t="shared" si="884"/>
        <v>0</v>
      </c>
      <c r="EJ809" s="5">
        <v>0</v>
      </c>
      <c r="EK809" s="63"/>
      <c r="EL809" s="15"/>
      <c r="EM809" s="13"/>
      <c r="EN809" s="98">
        <f t="shared" si="863"/>
        <v>0</v>
      </c>
      <c r="EO809" s="99">
        <f>EO5</f>
        <v>1</v>
      </c>
      <c r="EP809" s="100"/>
      <c r="EQ809" s="110"/>
      <c r="ER809" s="95">
        <f t="shared" si="864"/>
        <v>0</v>
      </c>
      <c r="ES809" s="15"/>
      <c r="ET809" s="24">
        <f t="shared" si="885"/>
        <v>0</v>
      </c>
      <c r="EU809" s="5">
        <v>0</v>
      </c>
      <c r="EV809" s="63"/>
      <c r="EW809" s="15"/>
      <c r="EX809" s="13"/>
      <c r="EY809" s="98">
        <f t="shared" si="865"/>
        <v>0</v>
      </c>
      <c r="EZ809" s="99">
        <f>EZ5</f>
        <v>1</v>
      </c>
      <c r="FA809" s="100"/>
      <c r="FB809" s="110"/>
      <c r="FC809" s="95">
        <f t="shared" si="866"/>
        <v>0</v>
      </c>
      <c r="FD809" s="15"/>
      <c r="FE809" s="24">
        <f t="shared" si="886"/>
        <v>0</v>
      </c>
      <c r="FF809" s="5">
        <v>0</v>
      </c>
      <c r="FG809" s="63"/>
      <c r="FH809" s="15"/>
      <c r="FI809" s="13"/>
      <c r="FJ809" s="98">
        <f t="shared" si="867"/>
        <v>0</v>
      </c>
      <c r="FK809" s="99">
        <f>FK5</f>
        <v>1</v>
      </c>
      <c r="FL809" s="100"/>
      <c r="FM809" s="110"/>
      <c r="FN809" s="95">
        <f t="shared" si="868"/>
        <v>0</v>
      </c>
      <c r="FO809" s="15"/>
      <c r="FP809" s="24">
        <f t="shared" si="887"/>
        <v>0</v>
      </c>
      <c r="FQ809" s="5">
        <v>0</v>
      </c>
      <c r="FR809" s="8">
        <v>0</v>
      </c>
      <c r="FS809" s="84">
        <f t="shared" si="888"/>
        <v>500</v>
      </c>
      <c r="FT809" s="85">
        <f t="shared" si="889"/>
        <v>500</v>
      </c>
      <c r="FU809" s="85">
        <f t="shared" si="890"/>
        <v>500</v>
      </c>
      <c r="FV809" s="85">
        <f t="shared" si="891"/>
        <v>500</v>
      </c>
      <c r="FW809" s="85">
        <f t="shared" si="892"/>
        <v>500</v>
      </c>
      <c r="FX809" s="85">
        <f t="shared" si="893"/>
        <v>500</v>
      </c>
      <c r="FY809" s="85">
        <f t="shared" si="894"/>
        <v>500</v>
      </c>
      <c r="FZ809" s="85">
        <f t="shared" si="895"/>
        <v>500</v>
      </c>
      <c r="GA809" s="85">
        <f t="shared" si="896"/>
        <v>500</v>
      </c>
      <c r="GB809" s="85">
        <f t="shared" si="897"/>
        <v>500</v>
      </c>
      <c r="GC809" s="85">
        <f t="shared" si="898"/>
        <v>500</v>
      </c>
      <c r="GD809" s="85">
        <f t="shared" si="899"/>
        <v>500</v>
      </c>
      <c r="GE809" s="85">
        <f t="shared" si="900"/>
        <v>500</v>
      </c>
      <c r="GF809" s="85">
        <f t="shared" si="901"/>
        <v>500</v>
      </c>
      <c r="GG809" s="85">
        <f t="shared" si="902"/>
        <v>500</v>
      </c>
      <c r="GH809" s="101">
        <f t="shared" si="869"/>
        <v>0</v>
      </c>
      <c r="GI809" s="102">
        <f t="shared" si="870"/>
        <v>0</v>
      </c>
      <c r="GJ809" s="102">
        <f t="shared" si="871"/>
        <v>0</v>
      </c>
      <c r="GK809" s="79">
        <f>ROW()</f>
        <v>809</v>
      </c>
    </row>
    <row r="810" spans="1:193" s="12" customFormat="1" ht="50.1" customHeight="1">
      <c r="A810" s="17">
        <f>ROW()</f>
        <v>810</v>
      </c>
      <c r="B810" s="32">
        <f t="shared" si="903"/>
        <v>804</v>
      </c>
      <c r="C810" s="33">
        <f t="shared" si="904"/>
        <v>0</v>
      </c>
      <c r="D810" s="31"/>
      <c r="E810" s="390">
        <f t="shared" si="872"/>
        <v>500</v>
      </c>
      <c r="F810" s="107">
        <f t="shared" si="838"/>
        <v>0</v>
      </c>
      <c r="G810" s="3">
        <v>0</v>
      </c>
      <c r="H810" s="4">
        <v>0</v>
      </c>
      <c r="I810" s="63"/>
      <c r="J810" s="15"/>
      <c r="K810" s="13"/>
      <c r="L810" s="98">
        <f t="shared" si="839"/>
        <v>0</v>
      </c>
      <c r="M810" s="99">
        <f>M5</f>
        <v>0.94499999999999995</v>
      </c>
      <c r="N810" s="100"/>
      <c r="O810" s="110"/>
      <c r="P810" s="95">
        <f t="shared" si="840"/>
        <v>0</v>
      </c>
      <c r="Q810" s="15"/>
      <c r="R810" s="24">
        <f t="shared" si="873"/>
        <v>0</v>
      </c>
      <c r="S810" s="25">
        <v>0</v>
      </c>
      <c r="T810" s="63"/>
      <c r="U810" s="15"/>
      <c r="V810" s="13"/>
      <c r="W810" s="98">
        <f t="shared" si="841"/>
        <v>0</v>
      </c>
      <c r="X810" s="99">
        <f>X5</f>
        <v>0.97</v>
      </c>
      <c r="Y810" s="100"/>
      <c r="Z810" s="110"/>
      <c r="AA810" s="95">
        <f t="shared" si="842"/>
        <v>0</v>
      </c>
      <c r="AB810" s="15"/>
      <c r="AC810" s="24">
        <f t="shared" si="874"/>
        <v>0</v>
      </c>
      <c r="AD810" s="5">
        <v>0</v>
      </c>
      <c r="AE810" s="63"/>
      <c r="AF810" s="15"/>
      <c r="AG810" s="13"/>
      <c r="AH810" s="98">
        <f t="shared" si="843"/>
        <v>0</v>
      </c>
      <c r="AI810" s="99">
        <f>AI5</f>
        <v>0.95499999999999996</v>
      </c>
      <c r="AJ810" s="100"/>
      <c r="AK810" s="110"/>
      <c r="AL810" s="95">
        <f t="shared" si="844"/>
        <v>0</v>
      </c>
      <c r="AM810" s="15"/>
      <c r="AN810" s="24">
        <f t="shared" si="875"/>
        <v>0</v>
      </c>
      <c r="AO810" s="5">
        <v>0</v>
      </c>
      <c r="AP810" s="63"/>
      <c r="AQ810" s="15"/>
      <c r="AR810" s="13"/>
      <c r="AS810" s="98">
        <f t="shared" si="845"/>
        <v>0</v>
      </c>
      <c r="AT810" s="99">
        <f>AT5</f>
        <v>0.96</v>
      </c>
      <c r="AU810" s="100"/>
      <c r="AV810" s="110"/>
      <c r="AW810" s="95">
        <f t="shared" si="846"/>
        <v>0</v>
      </c>
      <c r="AX810" s="15"/>
      <c r="AY810" s="24">
        <f t="shared" si="876"/>
        <v>0</v>
      </c>
      <c r="AZ810" s="5">
        <v>0</v>
      </c>
      <c r="BA810" s="63"/>
      <c r="BB810" s="15"/>
      <c r="BC810" s="13"/>
      <c r="BD810" s="98">
        <f t="shared" si="847"/>
        <v>0</v>
      </c>
      <c r="BE810" s="99">
        <f>BE5</f>
        <v>0.98</v>
      </c>
      <c r="BF810" s="100"/>
      <c r="BG810" s="110"/>
      <c r="BH810" s="95">
        <f t="shared" si="848"/>
        <v>0</v>
      </c>
      <c r="BI810" s="15"/>
      <c r="BJ810" s="24">
        <f t="shared" si="877"/>
        <v>0</v>
      </c>
      <c r="BK810" s="5">
        <v>0</v>
      </c>
      <c r="BL810" s="63"/>
      <c r="BM810" s="15"/>
      <c r="BN810" s="13"/>
      <c r="BO810" s="98">
        <f t="shared" si="849"/>
        <v>0</v>
      </c>
      <c r="BP810" s="99">
        <f>BP5</f>
        <v>0.94499999999999995</v>
      </c>
      <c r="BQ810" s="100"/>
      <c r="BR810" s="110"/>
      <c r="BS810" s="95">
        <f t="shared" si="850"/>
        <v>0</v>
      </c>
      <c r="BT810" s="15"/>
      <c r="BU810" s="24">
        <f t="shared" si="878"/>
        <v>0</v>
      </c>
      <c r="BV810" s="5">
        <v>0</v>
      </c>
      <c r="BW810" s="63"/>
      <c r="BX810" s="15"/>
      <c r="BY810" s="13"/>
      <c r="BZ810" s="98">
        <f t="shared" si="851"/>
        <v>0</v>
      </c>
      <c r="CA810" s="99">
        <f>CA5</f>
        <v>1</v>
      </c>
      <c r="CB810" s="100"/>
      <c r="CC810" s="110"/>
      <c r="CD810" s="95">
        <f t="shared" si="852"/>
        <v>0</v>
      </c>
      <c r="CE810" s="15"/>
      <c r="CF810" s="24">
        <f t="shared" si="879"/>
        <v>0</v>
      </c>
      <c r="CG810" s="5">
        <v>0</v>
      </c>
      <c r="CH810" s="63"/>
      <c r="CI810" s="15"/>
      <c r="CJ810" s="13"/>
      <c r="CK810" s="98">
        <f t="shared" si="853"/>
        <v>0</v>
      </c>
      <c r="CL810" s="99">
        <f>CL5</f>
        <v>1</v>
      </c>
      <c r="CM810" s="100"/>
      <c r="CN810" s="110"/>
      <c r="CO810" s="95">
        <f t="shared" si="854"/>
        <v>0</v>
      </c>
      <c r="CP810" s="15"/>
      <c r="CQ810" s="24">
        <f t="shared" si="880"/>
        <v>0</v>
      </c>
      <c r="CR810" s="5">
        <v>0</v>
      </c>
      <c r="CS810" s="63"/>
      <c r="CT810" s="15"/>
      <c r="CU810" s="13"/>
      <c r="CV810" s="98">
        <f t="shared" si="855"/>
        <v>0</v>
      </c>
      <c r="CW810" s="99">
        <f>CW5</f>
        <v>1</v>
      </c>
      <c r="CX810" s="100"/>
      <c r="CY810" s="110"/>
      <c r="CZ810" s="95">
        <f t="shared" si="856"/>
        <v>0</v>
      </c>
      <c r="DA810" s="15"/>
      <c r="DB810" s="24">
        <f t="shared" si="881"/>
        <v>0</v>
      </c>
      <c r="DC810" s="5">
        <v>0</v>
      </c>
      <c r="DD810" s="63"/>
      <c r="DE810" s="15"/>
      <c r="DF810" s="13"/>
      <c r="DG810" s="98">
        <f t="shared" si="857"/>
        <v>0</v>
      </c>
      <c r="DH810" s="99">
        <f>DH5</f>
        <v>1</v>
      </c>
      <c r="DI810" s="100"/>
      <c r="DJ810" s="110"/>
      <c r="DK810" s="95">
        <f t="shared" si="858"/>
        <v>0</v>
      </c>
      <c r="DL810" s="15"/>
      <c r="DM810" s="24">
        <f t="shared" si="882"/>
        <v>0</v>
      </c>
      <c r="DN810" s="5">
        <v>0</v>
      </c>
      <c r="DO810" s="63"/>
      <c r="DP810" s="15"/>
      <c r="DQ810" s="13"/>
      <c r="DR810" s="98">
        <f t="shared" si="859"/>
        <v>0</v>
      </c>
      <c r="DS810" s="99">
        <f>DS5</f>
        <v>1</v>
      </c>
      <c r="DT810" s="100"/>
      <c r="DU810" s="110"/>
      <c r="DV810" s="95">
        <f t="shared" si="860"/>
        <v>0</v>
      </c>
      <c r="DW810" s="15"/>
      <c r="DX810" s="24">
        <f t="shared" si="883"/>
        <v>0</v>
      </c>
      <c r="DY810" s="5">
        <v>0</v>
      </c>
      <c r="DZ810" s="63"/>
      <c r="EA810" s="15"/>
      <c r="EB810" s="13"/>
      <c r="EC810" s="98">
        <f t="shared" si="861"/>
        <v>0</v>
      </c>
      <c r="ED810" s="99">
        <f>ED5</f>
        <v>1</v>
      </c>
      <c r="EE810" s="100"/>
      <c r="EF810" s="110"/>
      <c r="EG810" s="95">
        <f t="shared" si="862"/>
        <v>0</v>
      </c>
      <c r="EH810" s="15"/>
      <c r="EI810" s="24">
        <f t="shared" si="884"/>
        <v>0</v>
      </c>
      <c r="EJ810" s="5">
        <v>0</v>
      </c>
      <c r="EK810" s="63"/>
      <c r="EL810" s="15"/>
      <c r="EM810" s="13"/>
      <c r="EN810" s="98">
        <f t="shared" si="863"/>
        <v>0</v>
      </c>
      <c r="EO810" s="99">
        <f>EO5</f>
        <v>1</v>
      </c>
      <c r="EP810" s="100"/>
      <c r="EQ810" s="110"/>
      <c r="ER810" s="95">
        <f t="shared" si="864"/>
        <v>0</v>
      </c>
      <c r="ES810" s="15"/>
      <c r="ET810" s="24">
        <f t="shared" si="885"/>
        <v>0</v>
      </c>
      <c r="EU810" s="5">
        <v>0</v>
      </c>
      <c r="EV810" s="63"/>
      <c r="EW810" s="15"/>
      <c r="EX810" s="13"/>
      <c r="EY810" s="98">
        <f t="shared" si="865"/>
        <v>0</v>
      </c>
      <c r="EZ810" s="99">
        <f>EZ5</f>
        <v>1</v>
      </c>
      <c r="FA810" s="100"/>
      <c r="FB810" s="110"/>
      <c r="FC810" s="95">
        <f t="shared" si="866"/>
        <v>0</v>
      </c>
      <c r="FD810" s="15"/>
      <c r="FE810" s="24">
        <f t="shared" si="886"/>
        <v>0</v>
      </c>
      <c r="FF810" s="5">
        <v>0</v>
      </c>
      <c r="FG810" s="63"/>
      <c r="FH810" s="15"/>
      <c r="FI810" s="13"/>
      <c r="FJ810" s="98">
        <f t="shared" si="867"/>
        <v>0</v>
      </c>
      <c r="FK810" s="99">
        <f>FK5</f>
        <v>1</v>
      </c>
      <c r="FL810" s="100"/>
      <c r="FM810" s="110"/>
      <c r="FN810" s="95">
        <f t="shared" si="868"/>
        <v>0</v>
      </c>
      <c r="FO810" s="15"/>
      <c r="FP810" s="24">
        <f t="shared" si="887"/>
        <v>0</v>
      </c>
      <c r="FQ810" s="5">
        <v>0</v>
      </c>
      <c r="FR810" s="8">
        <v>0</v>
      </c>
      <c r="FS810" s="84">
        <f t="shared" si="888"/>
        <v>500</v>
      </c>
      <c r="FT810" s="85">
        <f t="shared" si="889"/>
        <v>500</v>
      </c>
      <c r="FU810" s="85">
        <f t="shared" si="890"/>
        <v>500</v>
      </c>
      <c r="FV810" s="85">
        <f t="shared" si="891"/>
        <v>500</v>
      </c>
      <c r="FW810" s="85">
        <f t="shared" si="892"/>
        <v>500</v>
      </c>
      <c r="FX810" s="85">
        <f t="shared" si="893"/>
        <v>500</v>
      </c>
      <c r="FY810" s="85">
        <f t="shared" si="894"/>
        <v>500</v>
      </c>
      <c r="FZ810" s="85">
        <f t="shared" si="895"/>
        <v>500</v>
      </c>
      <c r="GA810" s="85">
        <f t="shared" si="896"/>
        <v>500</v>
      </c>
      <c r="GB810" s="85">
        <f t="shared" si="897"/>
        <v>500</v>
      </c>
      <c r="GC810" s="85">
        <f t="shared" si="898"/>
        <v>500</v>
      </c>
      <c r="GD810" s="85">
        <f t="shared" si="899"/>
        <v>500</v>
      </c>
      <c r="GE810" s="85">
        <f t="shared" si="900"/>
        <v>500</v>
      </c>
      <c r="GF810" s="85">
        <f t="shared" si="901"/>
        <v>500</v>
      </c>
      <c r="GG810" s="85">
        <f t="shared" si="902"/>
        <v>500</v>
      </c>
      <c r="GH810" s="101">
        <f t="shared" si="869"/>
        <v>0</v>
      </c>
      <c r="GI810" s="102">
        <f t="shared" si="870"/>
        <v>0</v>
      </c>
      <c r="GJ810" s="102">
        <f t="shared" si="871"/>
        <v>0</v>
      </c>
      <c r="GK810" s="79">
        <f>ROW()</f>
        <v>810</v>
      </c>
    </row>
    <row r="811" spans="1:193" s="12" customFormat="1" ht="50.1" customHeight="1">
      <c r="A811" s="17">
        <f>ROW()</f>
        <v>811</v>
      </c>
      <c r="B811" s="32">
        <f t="shared" si="903"/>
        <v>805</v>
      </c>
      <c r="C811" s="33">
        <f t="shared" si="904"/>
        <v>0</v>
      </c>
      <c r="D811" s="31"/>
      <c r="E811" s="390">
        <f t="shared" si="872"/>
        <v>500</v>
      </c>
      <c r="F811" s="107">
        <f t="shared" si="838"/>
        <v>0</v>
      </c>
      <c r="G811" s="3">
        <v>0</v>
      </c>
      <c r="H811" s="4">
        <v>0</v>
      </c>
      <c r="I811" s="63"/>
      <c r="J811" s="15"/>
      <c r="K811" s="13"/>
      <c r="L811" s="98">
        <f t="shared" si="839"/>
        <v>0</v>
      </c>
      <c r="M811" s="99">
        <f>M5</f>
        <v>0.94499999999999995</v>
      </c>
      <c r="N811" s="100"/>
      <c r="O811" s="110"/>
      <c r="P811" s="95">
        <f t="shared" si="840"/>
        <v>0</v>
      </c>
      <c r="Q811" s="15"/>
      <c r="R811" s="24">
        <f t="shared" si="873"/>
        <v>0</v>
      </c>
      <c r="S811" s="25">
        <v>0</v>
      </c>
      <c r="T811" s="63"/>
      <c r="U811" s="15"/>
      <c r="V811" s="13"/>
      <c r="W811" s="98">
        <f t="shared" si="841"/>
        <v>0</v>
      </c>
      <c r="X811" s="99">
        <f>X5</f>
        <v>0.97</v>
      </c>
      <c r="Y811" s="100"/>
      <c r="Z811" s="110"/>
      <c r="AA811" s="95">
        <f t="shared" si="842"/>
        <v>0</v>
      </c>
      <c r="AB811" s="15"/>
      <c r="AC811" s="24">
        <f t="shared" si="874"/>
        <v>0</v>
      </c>
      <c r="AD811" s="5">
        <v>0</v>
      </c>
      <c r="AE811" s="63"/>
      <c r="AF811" s="15"/>
      <c r="AG811" s="13"/>
      <c r="AH811" s="98">
        <f t="shared" si="843"/>
        <v>0</v>
      </c>
      <c r="AI811" s="99">
        <f>AI5</f>
        <v>0.95499999999999996</v>
      </c>
      <c r="AJ811" s="100"/>
      <c r="AK811" s="110"/>
      <c r="AL811" s="95">
        <f t="shared" si="844"/>
        <v>0</v>
      </c>
      <c r="AM811" s="15"/>
      <c r="AN811" s="24">
        <f t="shared" si="875"/>
        <v>0</v>
      </c>
      <c r="AO811" s="5">
        <v>0</v>
      </c>
      <c r="AP811" s="63"/>
      <c r="AQ811" s="15"/>
      <c r="AR811" s="13"/>
      <c r="AS811" s="98">
        <f t="shared" si="845"/>
        <v>0</v>
      </c>
      <c r="AT811" s="99">
        <f>AT5</f>
        <v>0.96</v>
      </c>
      <c r="AU811" s="100"/>
      <c r="AV811" s="110"/>
      <c r="AW811" s="95">
        <f t="shared" si="846"/>
        <v>0</v>
      </c>
      <c r="AX811" s="15"/>
      <c r="AY811" s="24">
        <f t="shared" si="876"/>
        <v>0</v>
      </c>
      <c r="AZ811" s="5">
        <v>0</v>
      </c>
      <c r="BA811" s="63"/>
      <c r="BB811" s="15"/>
      <c r="BC811" s="13"/>
      <c r="BD811" s="98">
        <f t="shared" si="847"/>
        <v>0</v>
      </c>
      <c r="BE811" s="99">
        <f>BE5</f>
        <v>0.98</v>
      </c>
      <c r="BF811" s="100"/>
      <c r="BG811" s="110"/>
      <c r="BH811" s="95">
        <f t="shared" si="848"/>
        <v>0</v>
      </c>
      <c r="BI811" s="15"/>
      <c r="BJ811" s="24">
        <f t="shared" si="877"/>
        <v>0</v>
      </c>
      <c r="BK811" s="5">
        <v>0</v>
      </c>
      <c r="BL811" s="63"/>
      <c r="BM811" s="15"/>
      <c r="BN811" s="13"/>
      <c r="BO811" s="98">
        <f t="shared" si="849"/>
        <v>0</v>
      </c>
      <c r="BP811" s="99">
        <f>BP5</f>
        <v>0.94499999999999995</v>
      </c>
      <c r="BQ811" s="100"/>
      <c r="BR811" s="110"/>
      <c r="BS811" s="95">
        <f t="shared" si="850"/>
        <v>0</v>
      </c>
      <c r="BT811" s="15"/>
      <c r="BU811" s="24">
        <f t="shared" si="878"/>
        <v>0</v>
      </c>
      <c r="BV811" s="5">
        <v>0</v>
      </c>
      <c r="BW811" s="63"/>
      <c r="BX811" s="15"/>
      <c r="BY811" s="13"/>
      <c r="BZ811" s="98">
        <f t="shared" si="851"/>
        <v>0</v>
      </c>
      <c r="CA811" s="99">
        <f>CA5</f>
        <v>1</v>
      </c>
      <c r="CB811" s="100"/>
      <c r="CC811" s="110"/>
      <c r="CD811" s="95">
        <f t="shared" si="852"/>
        <v>0</v>
      </c>
      <c r="CE811" s="15"/>
      <c r="CF811" s="24">
        <f t="shared" si="879"/>
        <v>0</v>
      </c>
      <c r="CG811" s="5">
        <v>0</v>
      </c>
      <c r="CH811" s="63"/>
      <c r="CI811" s="15"/>
      <c r="CJ811" s="13"/>
      <c r="CK811" s="98">
        <f t="shared" si="853"/>
        <v>0</v>
      </c>
      <c r="CL811" s="99">
        <f>CL5</f>
        <v>1</v>
      </c>
      <c r="CM811" s="100"/>
      <c r="CN811" s="110"/>
      <c r="CO811" s="95">
        <f t="shared" si="854"/>
        <v>0</v>
      </c>
      <c r="CP811" s="15"/>
      <c r="CQ811" s="24">
        <f t="shared" si="880"/>
        <v>0</v>
      </c>
      <c r="CR811" s="5">
        <v>0</v>
      </c>
      <c r="CS811" s="63"/>
      <c r="CT811" s="15"/>
      <c r="CU811" s="13"/>
      <c r="CV811" s="98">
        <f t="shared" si="855"/>
        <v>0</v>
      </c>
      <c r="CW811" s="99">
        <f>CW5</f>
        <v>1</v>
      </c>
      <c r="CX811" s="100"/>
      <c r="CY811" s="110"/>
      <c r="CZ811" s="95">
        <f t="shared" si="856"/>
        <v>0</v>
      </c>
      <c r="DA811" s="15"/>
      <c r="DB811" s="24">
        <f t="shared" si="881"/>
        <v>0</v>
      </c>
      <c r="DC811" s="5">
        <v>0</v>
      </c>
      <c r="DD811" s="63"/>
      <c r="DE811" s="15"/>
      <c r="DF811" s="13"/>
      <c r="DG811" s="98">
        <f t="shared" si="857"/>
        <v>0</v>
      </c>
      <c r="DH811" s="99">
        <f>DH5</f>
        <v>1</v>
      </c>
      <c r="DI811" s="100"/>
      <c r="DJ811" s="110"/>
      <c r="DK811" s="95">
        <f t="shared" si="858"/>
        <v>0</v>
      </c>
      <c r="DL811" s="15"/>
      <c r="DM811" s="24">
        <f t="shared" si="882"/>
        <v>0</v>
      </c>
      <c r="DN811" s="5">
        <v>0</v>
      </c>
      <c r="DO811" s="63"/>
      <c r="DP811" s="15"/>
      <c r="DQ811" s="13"/>
      <c r="DR811" s="98">
        <f t="shared" si="859"/>
        <v>0</v>
      </c>
      <c r="DS811" s="99">
        <f>DS5</f>
        <v>1</v>
      </c>
      <c r="DT811" s="100"/>
      <c r="DU811" s="110"/>
      <c r="DV811" s="95">
        <f t="shared" si="860"/>
        <v>0</v>
      </c>
      <c r="DW811" s="15"/>
      <c r="DX811" s="24">
        <f t="shared" si="883"/>
        <v>0</v>
      </c>
      <c r="DY811" s="5">
        <v>0</v>
      </c>
      <c r="DZ811" s="63"/>
      <c r="EA811" s="15"/>
      <c r="EB811" s="13"/>
      <c r="EC811" s="98">
        <f t="shared" si="861"/>
        <v>0</v>
      </c>
      <c r="ED811" s="99">
        <f>ED5</f>
        <v>1</v>
      </c>
      <c r="EE811" s="100"/>
      <c r="EF811" s="110"/>
      <c r="EG811" s="95">
        <f t="shared" si="862"/>
        <v>0</v>
      </c>
      <c r="EH811" s="15"/>
      <c r="EI811" s="24">
        <f t="shared" si="884"/>
        <v>0</v>
      </c>
      <c r="EJ811" s="5">
        <v>0</v>
      </c>
      <c r="EK811" s="63"/>
      <c r="EL811" s="15"/>
      <c r="EM811" s="13"/>
      <c r="EN811" s="98">
        <f t="shared" si="863"/>
        <v>0</v>
      </c>
      <c r="EO811" s="99">
        <f>EO5</f>
        <v>1</v>
      </c>
      <c r="EP811" s="100"/>
      <c r="EQ811" s="110"/>
      <c r="ER811" s="95">
        <f t="shared" si="864"/>
        <v>0</v>
      </c>
      <c r="ES811" s="15"/>
      <c r="ET811" s="24">
        <f t="shared" si="885"/>
        <v>0</v>
      </c>
      <c r="EU811" s="5">
        <v>0</v>
      </c>
      <c r="EV811" s="63"/>
      <c r="EW811" s="15"/>
      <c r="EX811" s="13"/>
      <c r="EY811" s="98">
        <f t="shared" si="865"/>
        <v>0</v>
      </c>
      <c r="EZ811" s="99">
        <f>EZ5</f>
        <v>1</v>
      </c>
      <c r="FA811" s="100"/>
      <c r="FB811" s="110"/>
      <c r="FC811" s="95">
        <f t="shared" si="866"/>
        <v>0</v>
      </c>
      <c r="FD811" s="15"/>
      <c r="FE811" s="24">
        <f t="shared" si="886"/>
        <v>0</v>
      </c>
      <c r="FF811" s="5">
        <v>0</v>
      </c>
      <c r="FG811" s="63"/>
      <c r="FH811" s="15"/>
      <c r="FI811" s="13"/>
      <c r="FJ811" s="98">
        <f t="shared" si="867"/>
        <v>0</v>
      </c>
      <c r="FK811" s="99">
        <f>FK5</f>
        <v>1</v>
      </c>
      <c r="FL811" s="100"/>
      <c r="FM811" s="110"/>
      <c r="FN811" s="95">
        <f t="shared" si="868"/>
        <v>0</v>
      </c>
      <c r="FO811" s="15"/>
      <c r="FP811" s="24">
        <f t="shared" si="887"/>
        <v>0</v>
      </c>
      <c r="FQ811" s="5">
        <v>0</v>
      </c>
      <c r="FR811" s="8">
        <v>0</v>
      </c>
      <c r="FS811" s="84">
        <f t="shared" si="888"/>
        <v>500</v>
      </c>
      <c r="FT811" s="85">
        <f t="shared" si="889"/>
        <v>500</v>
      </c>
      <c r="FU811" s="85">
        <f t="shared" si="890"/>
        <v>500</v>
      </c>
      <c r="FV811" s="85">
        <f t="shared" si="891"/>
        <v>500</v>
      </c>
      <c r="FW811" s="85">
        <f t="shared" si="892"/>
        <v>500</v>
      </c>
      <c r="FX811" s="85">
        <f t="shared" si="893"/>
        <v>500</v>
      </c>
      <c r="FY811" s="85">
        <f t="shared" si="894"/>
        <v>500</v>
      </c>
      <c r="FZ811" s="85">
        <f t="shared" si="895"/>
        <v>500</v>
      </c>
      <c r="GA811" s="85">
        <f t="shared" si="896"/>
        <v>500</v>
      </c>
      <c r="GB811" s="85">
        <f t="shared" si="897"/>
        <v>500</v>
      </c>
      <c r="GC811" s="85">
        <f t="shared" si="898"/>
        <v>500</v>
      </c>
      <c r="GD811" s="85">
        <f t="shared" si="899"/>
        <v>500</v>
      </c>
      <c r="GE811" s="85">
        <f t="shared" si="900"/>
        <v>500</v>
      </c>
      <c r="GF811" s="85">
        <f t="shared" si="901"/>
        <v>500</v>
      </c>
      <c r="GG811" s="85">
        <f t="shared" si="902"/>
        <v>500</v>
      </c>
      <c r="GH811" s="101">
        <f t="shared" si="869"/>
        <v>0</v>
      </c>
      <c r="GI811" s="102">
        <f t="shared" si="870"/>
        <v>0</v>
      </c>
      <c r="GJ811" s="102">
        <f t="shared" si="871"/>
        <v>0</v>
      </c>
      <c r="GK811" s="79">
        <f>ROW()</f>
        <v>811</v>
      </c>
    </row>
    <row r="812" spans="1:193" s="12" customFormat="1" ht="50.1" customHeight="1">
      <c r="A812" s="17">
        <f>ROW()</f>
        <v>812</v>
      </c>
      <c r="B812" s="32">
        <f t="shared" si="903"/>
        <v>806</v>
      </c>
      <c r="C812" s="33">
        <f t="shared" si="904"/>
        <v>0</v>
      </c>
      <c r="D812" s="31"/>
      <c r="E812" s="390">
        <f t="shared" si="872"/>
        <v>500</v>
      </c>
      <c r="F812" s="107">
        <f t="shared" si="838"/>
        <v>0</v>
      </c>
      <c r="G812" s="3">
        <v>0</v>
      </c>
      <c r="H812" s="4">
        <v>0</v>
      </c>
      <c r="I812" s="63"/>
      <c r="J812" s="15"/>
      <c r="K812" s="13"/>
      <c r="L812" s="98">
        <f t="shared" si="839"/>
        <v>0</v>
      </c>
      <c r="M812" s="99">
        <f>M5</f>
        <v>0.94499999999999995</v>
      </c>
      <c r="N812" s="100"/>
      <c r="O812" s="110"/>
      <c r="P812" s="95">
        <f t="shared" si="840"/>
        <v>0</v>
      </c>
      <c r="Q812" s="15"/>
      <c r="R812" s="24">
        <f t="shared" si="873"/>
        <v>0</v>
      </c>
      <c r="S812" s="25">
        <v>0</v>
      </c>
      <c r="T812" s="63"/>
      <c r="U812" s="15"/>
      <c r="V812" s="13"/>
      <c r="W812" s="98">
        <f t="shared" si="841"/>
        <v>0</v>
      </c>
      <c r="X812" s="99">
        <f>X5</f>
        <v>0.97</v>
      </c>
      <c r="Y812" s="100"/>
      <c r="Z812" s="110"/>
      <c r="AA812" s="95">
        <f t="shared" si="842"/>
        <v>0</v>
      </c>
      <c r="AB812" s="15"/>
      <c r="AC812" s="24">
        <f t="shared" si="874"/>
        <v>0</v>
      </c>
      <c r="AD812" s="5">
        <v>0</v>
      </c>
      <c r="AE812" s="63"/>
      <c r="AF812" s="15"/>
      <c r="AG812" s="13"/>
      <c r="AH812" s="98">
        <f t="shared" si="843"/>
        <v>0</v>
      </c>
      <c r="AI812" s="99">
        <f>AI5</f>
        <v>0.95499999999999996</v>
      </c>
      <c r="AJ812" s="100"/>
      <c r="AK812" s="110"/>
      <c r="AL812" s="95">
        <f t="shared" si="844"/>
        <v>0</v>
      </c>
      <c r="AM812" s="15"/>
      <c r="AN812" s="24">
        <f t="shared" si="875"/>
        <v>0</v>
      </c>
      <c r="AO812" s="5">
        <v>0</v>
      </c>
      <c r="AP812" s="63"/>
      <c r="AQ812" s="15"/>
      <c r="AR812" s="13"/>
      <c r="AS812" s="98">
        <f t="shared" si="845"/>
        <v>0</v>
      </c>
      <c r="AT812" s="99">
        <f>AT5</f>
        <v>0.96</v>
      </c>
      <c r="AU812" s="100"/>
      <c r="AV812" s="110"/>
      <c r="AW812" s="95">
        <f t="shared" si="846"/>
        <v>0</v>
      </c>
      <c r="AX812" s="15"/>
      <c r="AY812" s="24">
        <f t="shared" si="876"/>
        <v>0</v>
      </c>
      <c r="AZ812" s="5">
        <v>0</v>
      </c>
      <c r="BA812" s="63"/>
      <c r="BB812" s="15"/>
      <c r="BC812" s="13"/>
      <c r="BD812" s="98">
        <f t="shared" si="847"/>
        <v>0</v>
      </c>
      <c r="BE812" s="99">
        <f>BE5</f>
        <v>0.98</v>
      </c>
      <c r="BF812" s="100"/>
      <c r="BG812" s="110"/>
      <c r="BH812" s="95">
        <f t="shared" si="848"/>
        <v>0</v>
      </c>
      <c r="BI812" s="15"/>
      <c r="BJ812" s="24">
        <f t="shared" si="877"/>
        <v>0</v>
      </c>
      <c r="BK812" s="5">
        <v>0</v>
      </c>
      <c r="BL812" s="63"/>
      <c r="BM812" s="15"/>
      <c r="BN812" s="13"/>
      <c r="BO812" s="98">
        <f t="shared" si="849"/>
        <v>0</v>
      </c>
      <c r="BP812" s="99">
        <f>BP5</f>
        <v>0.94499999999999995</v>
      </c>
      <c r="BQ812" s="100"/>
      <c r="BR812" s="110"/>
      <c r="BS812" s="95">
        <f t="shared" si="850"/>
        <v>0</v>
      </c>
      <c r="BT812" s="15"/>
      <c r="BU812" s="24">
        <f t="shared" si="878"/>
        <v>0</v>
      </c>
      <c r="BV812" s="5">
        <v>0</v>
      </c>
      <c r="BW812" s="63"/>
      <c r="BX812" s="15"/>
      <c r="BY812" s="13"/>
      <c r="BZ812" s="98">
        <f t="shared" si="851"/>
        <v>0</v>
      </c>
      <c r="CA812" s="99">
        <f>CA5</f>
        <v>1</v>
      </c>
      <c r="CB812" s="100"/>
      <c r="CC812" s="110"/>
      <c r="CD812" s="95">
        <f t="shared" si="852"/>
        <v>0</v>
      </c>
      <c r="CE812" s="15"/>
      <c r="CF812" s="24">
        <f t="shared" si="879"/>
        <v>0</v>
      </c>
      <c r="CG812" s="5">
        <v>0</v>
      </c>
      <c r="CH812" s="63"/>
      <c r="CI812" s="15"/>
      <c r="CJ812" s="13"/>
      <c r="CK812" s="98">
        <f t="shared" si="853"/>
        <v>0</v>
      </c>
      <c r="CL812" s="99">
        <f>CL5</f>
        <v>1</v>
      </c>
      <c r="CM812" s="100"/>
      <c r="CN812" s="110"/>
      <c r="CO812" s="95">
        <f t="shared" si="854"/>
        <v>0</v>
      </c>
      <c r="CP812" s="15"/>
      <c r="CQ812" s="24">
        <f t="shared" si="880"/>
        <v>0</v>
      </c>
      <c r="CR812" s="5">
        <v>0</v>
      </c>
      <c r="CS812" s="63"/>
      <c r="CT812" s="15"/>
      <c r="CU812" s="13"/>
      <c r="CV812" s="98">
        <f t="shared" si="855"/>
        <v>0</v>
      </c>
      <c r="CW812" s="99">
        <f>CW5</f>
        <v>1</v>
      </c>
      <c r="CX812" s="100"/>
      <c r="CY812" s="110"/>
      <c r="CZ812" s="95">
        <f t="shared" si="856"/>
        <v>0</v>
      </c>
      <c r="DA812" s="15"/>
      <c r="DB812" s="24">
        <f t="shared" si="881"/>
        <v>0</v>
      </c>
      <c r="DC812" s="5">
        <v>0</v>
      </c>
      <c r="DD812" s="63"/>
      <c r="DE812" s="15"/>
      <c r="DF812" s="13"/>
      <c r="DG812" s="98">
        <f t="shared" si="857"/>
        <v>0</v>
      </c>
      <c r="DH812" s="99">
        <f>DH5</f>
        <v>1</v>
      </c>
      <c r="DI812" s="100"/>
      <c r="DJ812" s="110"/>
      <c r="DK812" s="95">
        <f t="shared" si="858"/>
        <v>0</v>
      </c>
      <c r="DL812" s="15"/>
      <c r="DM812" s="24">
        <f t="shared" si="882"/>
        <v>0</v>
      </c>
      <c r="DN812" s="5">
        <v>0</v>
      </c>
      <c r="DO812" s="63"/>
      <c r="DP812" s="15"/>
      <c r="DQ812" s="13"/>
      <c r="DR812" s="98">
        <f t="shared" si="859"/>
        <v>0</v>
      </c>
      <c r="DS812" s="99">
        <f>DS5</f>
        <v>1</v>
      </c>
      <c r="DT812" s="100"/>
      <c r="DU812" s="110"/>
      <c r="DV812" s="95">
        <f t="shared" si="860"/>
        <v>0</v>
      </c>
      <c r="DW812" s="15"/>
      <c r="DX812" s="24">
        <f t="shared" si="883"/>
        <v>0</v>
      </c>
      <c r="DY812" s="5">
        <v>0</v>
      </c>
      <c r="DZ812" s="63"/>
      <c r="EA812" s="15"/>
      <c r="EB812" s="13"/>
      <c r="EC812" s="98">
        <f t="shared" si="861"/>
        <v>0</v>
      </c>
      <c r="ED812" s="99">
        <f>ED5</f>
        <v>1</v>
      </c>
      <c r="EE812" s="100"/>
      <c r="EF812" s="110"/>
      <c r="EG812" s="95">
        <f t="shared" si="862"/>
        <v>0</v>
      </c>
      <c r="EH812" s="15"/>
      <c r="EI812" s="24">
        <f t="shared" si="884"/>
        <v>0</v>
      </c>
      <c r="EJ812" s="5">
        <v>0</v>
      </c>
      <c r="EK812" s="63"/>
      <c r="EL812" s="15"/>
      <c r="EM812" s="13"/>
      <c r="EN812" s="98">
        <f t="shared" si="863"/>
        <v>0</v>
      </c>
      <c r="EO812" s="99">
        <f>EO5</f>
        <v>1</v>
      </c>
      <c r="EP812" s="100"/>
      <c r="EQ812" s="110"/>
      <c r="ER812" s="95">
        <f t="shared" si="864"/>
        <v>0</v>
      </c>
      <c r="ES812" s="15"/>
      <c r="ET812" s="24">
        <f t="shared" si="885"/>
        <v>0</v>
      </c>
      <c r="EU812" s="5">
        <v>0</v>
      </c>
      <c r="EV812" s="63"/>
      <c r="EW812" s="15"/>
      <c r="EX812" s="13"/>
      <c r="EY812" s="98">
        <f t="shared" si="865"/>
        <v>0</v>
      </c>
      <c r="EZ812" s="99">
        <f>EZ5</f>
        <v>1</v>
      </c>
      <c r="FA812" s="100"/>
      <c r="FB812" s="110"/>
      <c r="FC812" s="95">
        <f t="shared" si="866"/>
        <v>0</v>
      </c>
      <c r="FD812" s="15"/>
      <c r="FE812" s="24">
        <f t="shared" si="886"/>
        <v>0</v>
      </c>
      <c r="FF812" s="5">
        <v>0</v>
      </c>
      <c r="FG812" s="63"/>
      <c r="FH812" s="15"/>
      <c r="FI812" s="13"/>
      <c r="FJ812" s="98">
        <f t="shared" si="867"/>
        <v>0</v>
      </c>
      <c r="FK812" s="99">
        <f>FK5</f>
        <v>1</v>
      </c>
      <c r="FL812" s="100"/>
      <c r="FM812" s="110"/>
      <c r="FN812" s="95">
        <f t="shared" si="868"/>
        <v>0</v>
      </c>
      <c r="FO812" s="15"/>
      <c r="FP812" s="24">
        <f t="shared" si="887"/>
        <v>0</v>
      </c>
      <c r="FQ812" s="5">
        <v>0</v>
      </c>
      <c r="FR812" s="8">
        <v>0</v>
      </c>
      <c r="FS812" s="84">
        <f t="shared" si="888"/>
        <v>500</v>
      </c>
      <c r="FT812" s="85">
        <f t="shared" si="889"/>
        <v>500</v>
      </c>
      <c r="FU812" s="85">
        <f t="shared" si="890"/>
        <v>500</v>
      </c>
      <c r="FV812" s="85">
        <f t="shared" si="891"/>
        <v>500</v>
      </c>
      <c r="FW812" s="85">
        <f t="shared" si="892"/>
        <v>500</v>
      </c>
      <c r="FX812" s="85">
        <f t="shared" si="893"/>
        <v>500</v>
      </c>
      <c r="FY812" s="85">
        <f t="shared" si="894"/>
        <v>500</v>
      </c>
      <c r="FZ812" s="85">
        <f t="shared" si="895"/>
        <v>500</v>
      </c>
      <c r="GA812" s="85">
        <f t="shared" si="896"/>
        <v>500</v>
      </c>
      <c r="GB812" s="85">
        <f t="shared" si="897"/>
        <v>500</v>
      </c>
      <c r="GC812" s="85">
        <f t="shared" si="898"/>
        <v>500</v>
      </c>
      <c r="GD812" s="85">
        <f t="shared" si="899"/>
        <v>500</v>
      </c>
      <c r="GE812" s="85">
        <f t="shared" si="900"/>
        <v>500</v>
      </c>
      <c r="GF812" s="85">
        <f t="shared" si="901"/>
        <v>500</v>
      </c>
      <c r="GG812" s="85">
        <f t="shared" si="902"/>
        <v>500</v>
      </c>
      <c r="GH812" s="101">
        <f t="shared" si="869"/>
        <v>0</v>
      </c>
      <c r="GI812" s="102">
        <f t="shared" si="870"/>
        <v>0</v>
      </c>
      <c r="GJ812" s="102">
        <f t="shared" si="871"/>
        <v>0</v>
      </c>
      <c r="GK812" s="79">
        <f>ROW()</f>
        <v>812</v>
      </c>
    </row>
    <row r="813" spans="1:193" s="12" customFormat="1" ht="50.1" customHeight="1">
      <c r="A813" s="17">
        <f>ROW()</f>
        <v>813</v>
      </c>
      <c r="B813" s="32">
        <f t="shared" si="903"/>
        <v>807</v>
      </c>
      <c r="C813" s="33">
        <f t="shared" si="904"/>
        <v>0</v>
      </c>
      <c r="D813" s="31"/>
      <c r="E813" s="390">
        <f t="shared" si="872"/>
        <v>500</v>
      </c>
      <c r="F813" s="107">
        <f t="shared" si="838"/>
        <v>0</v>
      </c>
      <c r="G813" s="3">
        <v>0</v>
      </c>
      <c r="H813" s="4">
        <v>0</v>
      </c>
      <c r="I813" s="63"/>
      <c r="J813" s="15"/>
      <c r="K813" s="13"/>
      <c r="L813" s="98">
        <f t="shared" si="839"/>
        <v>0</v>
      </c>
      <c r="M813" s="99">
        <f>M5</f>
        <v>0.94499999999999995</v>
      </c>
      <c r="N813" s="100"/>
      <c r="O813" s="110"/>
      <c r="P813" s="95">
        <f t="shared" si="840"/>
        <v>0</v>
      </c>
      <c r="Q813" s="15"/>
      <c r="R813" s="24">
        <f t="shared" si="873"/>
        <v>0</v>
      </c>
      <c r="S813" s="25">
        <v>0</v>
      </c>
      <c r="T813" s="63"/>
      <c r="U813" s="15"/>
      <c r="V813" s="13"/>
      <c r="W813" s="98">
        <f t="shared" si="841"/>
        <v>0</v>
      </c>
      <c r="X813" s="99">
        <f>X5</f>
        <v>0.97</v>
      </c>
      <c r="Y813" s="100"/>
      <c r="Z813" s="110"/>
      <c r="AA813" s="95">
        <f t="shared" si="842"/>
        <v>0</v>
      </c>
      <c r="AB813" s="15"/>
      <c r="AC813" s="24">
        <f t="shared" si="874"/>
        <v>0</v>
      </c>
      <c r="AD813" s="5">
        <v>0</v>
      </c>
      <c r="AE813" s="63"/>
      <c r="AF813" s="15"/>
      <c r="AG813" s="13"/>
      <c r="AH813" s="98">
        <f t="shared" si="843"/>
        <v>0</v>
      </c>
      <c r="AI813" s="99">
        <f>AI5</f>
        <v>0.95499999999999996</v>
      </c>
      <c r="AJ813" s="100"/>
      <c r="AK813" s="110"/>
      <c r="AL813" s="95">
        <f t="shared" si="844"/>
        <v>0</v>
      </c>
      <c r="AM813" s="15"/>
      <c r="AN813" s="24">
        <f t="shared" si="875"/>
        <v>0</v>
      </c>
      <c r="AO813" s="5">
        <v>0</v>
      </c>
      <c r="AP813" s="63"/>
      <c r="AQ813" s="15"/>
      <c r="AR813" s="13"/>
      <c r="AS813" s="98">
        <f t="shared" si="845"/>
        <v>0</v>
      </c>
      <c r="AT813" s="99">
        <f>AT5</f>
        <v>0.96</v>
      </c>
      <c r="AU813" s="100"/>
      <c r="AV813" s="110"/>
      <c r="AW813" s="95">
        <f t="shared" si="846"/>
        <v>0</v>
      </c>
      <c r="AX813" s="15"/>
      <c r="AY813" s="24">
        <f t="shared" si="876"/>
        <v>0</v>
      </c>
      <c r="AZ813" s="5">
        <v>0</v>
      </c>
      <c r="BA813" s="63"/>
      <c r="BB813" s="15"/>
      <c r="BC813" s="13"/>
      <c r="BD813" s="98">
        <f t="shared" si="847"/>
        <v>0</v>
      </c>
      <c r="BE813" s="99">
        <f>BE5</f>
        <v>0.98</v>
      </c>
      <c r="BF813" s="100"/>
      <c r="BG813" s="110"/>
      <c r="BH813" s="95">
        <f t="shared" si="848"/>
        <v>0</v>
      </c>
      <c r="BI813" s="15"/>
      <c r="BJ813" s="24">
        <f t="shared" si="877"/>
        <v>0</v>
      </c>
      <c r="BK813" s="5">
        <v>0</v>
      </c>
      <c r="BL813" s="63"/>
      <c r="BM813" s="15"/>
      <c r="BN813" s="13"/>
      <c r="BO813" s="98">
        <f t="shared" si="849"/>
        <v>0</v>
      </c>
      <c r="BP813" s="99">
        <f>BP5</f>
        <v>0.94499999999999995</v>
      </c>
      <c r="BQ813" s="100"/>
      <c r="BR813" s="110"/>
      <c r="BS813" s="95">
        <f t="shared" si="850"/>
        <v>0</v>
      </c>
      <c r="BT813" s="15"/>
      <c r="BU813" s="24">
        <f t="shared" si="878"/>
        <v>0</v>
      </c>
      <c r="BV813" s="5">
        <v>0</v>
      </c>
      <c r="BW813" s="63"/>
      <c r="BX813" s="15"/>
      <c r="BY813" s="13"/>
      <c r="BZ813" s="98">
        <f t="shared" si="851"/>
        <v>0</v>
      </c>
      <c r="CA813" s="99">
        <f>CA5</f>
        <v>1</v>
      </c>
      <c r="CB813" s="100"/>
      <c r="CC813" s="110"/>
      <c r="CD813" s="95">
        <f t="shared" si="852"/>
        <v>0</v>
      </c>
      <c r="CE813" s="15"/>
      <c r="CF813" s="24">
        <f t="shared" si="879"/>
        <v>0</v>
      </c>
      <c r="CG813" s="5">
        <v>0</v>
      </c>
      <c r="CH813" s="63"/>
      <c r="CI813" s="15"/>
      <c r="CJ813" s="13"/>
      <c r="CK813" s="98">
        <f t="shared" si="853"/>
        <v>0</v>
      </c>
      <c r="CL813" s="99">
        <f>CL5</f>
        <v>1</v>
      </c>
      <c r="CM813" s="100"/>
      <c r="CN813" s="110"/>
      <c r="CO813" s="95">
        <f t="shared" si="854"/>
        <v>0</v>
      </c>
      <c r="CP813" s="15"/>
      <c r="CQ813" s="24">
        <f t="shared" si="880"/>
        <v>0</v>
      </c>
      <c r="CR813" s="5">
        <v>0</v>
      </c>
      <c r="CS813" s="63"/>
      <c r="CT813" s="15"/>
      <c r="CU813" s="13"/>
      <c r="CV813" s="98">
        <f t="shared" si="855"/>
        <v>0</v>
      </c>
      <c r="CW813" s="99">
        <f>CW5</f>
        <v>1</v>
      </c>
      <c r="CX813" s="100"/>
      <c r="CY813" s="110"/>
      <c r="CZ813" s="95">
        <f t="shared" si="856"/>
        <v>0</v>
      </c>
      <c r="DA813" s="15"/>
      <c r="DB813" s="24">
        <f t="shared" si="881"/>
        <v>0</v>
      </c>
      <c r="DC813" s="5">
        <v>0</v>
      </c>
      <c r="DD813" s="63"/>
      <c r="DE813" s="15"/>
      <c r="DF813" s="13"/>
      <c r="DG813" s="98">
        <f t="shared" si="857"/>
        <v>0</v>
      </c>
      <c r="DH813" s="99">
        <f>DH5</f>
        <v>1</v>
      </c>
      <c r="DI813" s="100"/>
      <c r="DJ813" s="110"/>
      <c r="DK813" s="95">
        <f t="shared" si="858"/>
        <v>0</v>
      </c>
      <c r="DL813" s="15"/>
      <c r="DM813" s="24">
        <f t="shared" si="882"/>
        <v>0</v>
      </c>
      <c r="DN813" s="5">
        <v>0</v>
      </c>
      <c r="DO813" s="63"/>
      <c r="DP813" s="15"/>
      <c r="DQ813" s="13"/>
      <c r="DR813" s="98">
        <f t="shared" si="859"/>
        <v>0</v>
      </c>
      <c r="DS813" s="99">
        <f>DS5</f>
        <v>1</v>
      </c>
      <c r="DT813" s="100"/>
      <c r="DU813" s="110"/>
      <c r="DV813" s="95">
        <f t="shared" si="860"/>
        <v>0</v>
      </c>
      <c r="DW813" s="15"/>
      <c r="DX813" s="24">
        <f t="shared" si="883"/>
        <v>0</v>
      </c>
      <c r="DY813" s="5">
        <v>0</v>
      </c>
      <c r="DZ813" s="63"/>
      <c r="EA813" s="15"/>
      <c r="EB813" s="13"/>
      <c r="EC813" s="98">
        <f t="shared" si="861"/>
        <v>0</v>
      </c>
      <c r="ED813" s="99">
        <f>ED5</f>
        <v>1</v>
      </c>
      <c r="EE813" s="100"/>
      <c r="EF813" s="110"/>
      <c r="EG813" s="95">
        <f t="shared" si="862"/>
        <v>0</v>
      </c>
      <c r="EH813" s="15"/>
      <c r="EI813" s="24">
        <f t="shared" si="884"/>
        <v>0</v>
      </c>
      <c r="EJ813" s="5">
        <v>0</v>
      </c>
      <c r="EK813" s="63"/>
      <c r="EL813" s="15"/>
      <c r="EM813" s="13"/>
      <c r="EN813" s="98">
        <f t="shared" si="863"/>
        <v>0</v>
      </c>
      <c r="EO813" s="99">
        <f>EO5</f>
        <v>1</v>
      </c>
      <c r="EP813" s="100"/>
      <c r="EQ813" s="110"/>
      <c r="ER813" s="95">
        <f t="shared" si="864"/>
        <v>0</v>
      </c>
      <c r="ES813" s="15"/>
      <c r="ET813" s="24">
        <f t="shared" si="885"/>
        <v>0</v>
      </c>
      <c r="EU813" s="5">
        <v>0</v>
      </c>
      <c r="EV813" s="63"/>
      <c r="EW813" s="15"/>
      <c r="EX813" s="13"/>
      <c r="EY813" s="98">
        <f t="shared" si="865"/>
        <v>0</v>
      </c>
      <c r="EZ813" s="99">
        <f>EZ5</f>
        <v>1</v>
      </c>
      <c r="FA813" s="100"/>
      <c r="FB813" s="110"/>
      <c r="FC813" s="95">
        <f t="shared" si="866"/>
        <v>0</v>
      </c>
      <c r="FD813" s="15"/>
      <c r="FE813" s="24">
        <f t="shared" si="886"/>
        <v>0</v>
      </c>
      <c r="FF813" s="5">
        <v>0</v>
      </c>
      <c r="FG813" s="63"/>
      <c r="FH813" s="15"/>
      <c r="FI813" s="13"/>
      <c r="FJ813" s="98">
        <f t="shared" si="867"/>
        <v>0</v>
      </c>
      <c r="FK813" s="99">
        <f>FK5</f>
        <v>1</v>
      </c>
      <c r="FL813" s="100"/>
      <c r="FM813" s="110"/>
      <c r="FN813" s="95">
        <f t="shared" si="868"/>
        <v>0</v>
      </c>
      <c r="FO813" s="15"/>
      <c r="FP813" s="24">
        <f t="shared" si="887"/>
        <v>0</v>
      </c>
      <c r="FQ813" s="5">
        <v>0</v>
      </c>
      <c r="FR813" s="8">
        <v>0</v>
      </c>
      <c r="FS813" s="84">
        <f t="shared" si="888"/>
        <v>500</v>
      </c>
      <c r="FT813" s="85">
        <f t="shared" si="889"/>
        <v>500</v>
      </c>
      <c r="FU813" s="85">
        <f t="shared" si="890"/>
        <v>500</v>
      </c>
      <c r="FV813" s="85">
        <f t="shared" si="891"/>
        <v>500</v>
      </c>
      <c r="FW813" s="85">
        <f t="shared" si="892"/>
        <v>500</v>
      </c>
      <c r="FX813" s="85">
        <f t="shared" si="893"/>
        <v>500</v>
      </c>
      <c r="FY813" s="85">
        <f t="shared" si="894"/>
        <v>500</v>
      </c>
      <c r="FZ813" s="85">
        <f t="shared" si="895"/>
        <v>500</v>
      </c>
      <c r="GA813" s="85">
        <f t="shared" si="896"/>
        <v>500</v>
      </c>
      <c r="GB813" s="85">
        <f t="shared" si="897"/>
        <v>500</v>
      </c>
      <c r="GC813" s="85">
        <f t="shared" si="898"/>
        <v>500</v>
      </c>
      <c r="GD813" s="85">
        <f t="shared" si="899"/>
        <v>500</v>
      </c>
      <c r="GE813" s="85">
        <f t="shared" si="900"/>
        <v>500</v>
      </c>
      <c r="GF813" s="85">
        <f t="shared" si="901"/>
        <v>500</v>
      </c>
      <c r="GG813" s="85">
        <f t="shared" si="902"/>
        <v>500</v>
      </c>
      <c r="GH813" s="101">
        <f t="shared" si="869"/>
        <v>0</v>
      </c>
      <c r="GI813" s="102">
        <f t="shared" si="870"/>
        <v>0</v>
      </c>
      <c r="GJ813" s="102">
        <f t="shared" si="871"/>
        <v>0</v>
      </c>
      <c r="GK813" s="79">
        <f>ROW()</f>
        <v>813</v>
      </c>
    </row>
    <row r="814" spans="1:193" s="12" customFormat="1" ht="50.1" customHeight="1">
      <c r="A814" s="17">
        <f>ROW()</f>
        <v>814</v>
      </c>
      <c r="B814" s="32">
        <f t="shared" si="903"/>
        <v>808</v>
      </c>
      <c r="C814" s="33">
        <f t="shared" si="904"/>
        <v>0</v>
      </c>
      <c r="D814" s="31"/>
      <c r="E814" s="390">
        <f t="shared" si="872"/>
        <v>500</v>
      </c>
      <c r="F814" s="107">
        <f t="shared" si="838"/>
        <v>0</v>
      </c>
      <c r="G814" s="3">
        <v>0</v>
      </c>
      <c r="H814" s="4">
        <v>0</v>
      </c>
      <c r="I814" s="63"/>
      <c r="J814" s="15"/>
      <c r="K814" s="13"/>
      <c r="L814" s="98">
        <f t="shared" si="839"/>
        <v>0</v>
      </c>
      <c r="M814" s="99">
        <f>M5</f>
        <v>0.94499999999999995</v>
      </c>
      <c r="N814" s="100"/>
      <c r="O814" s="110"/>
      <c r="P814" s="95">
        <f t="shared" si="840"/>
        <v>0</v>
      </c>
      <c r="Q814" s="15"/>
      <c r="R814" s="24">
        <f t="shared" si="873"/>
        <v>0</v>
      </c>
      <c r="S814" s="25">
        <v>0</v>
      </c>
      <c r="T814" s="63"/>
      <c r="U814" s="15"/>
      <c r="V814" s="13"/>
      <c r="W814" s="98">
        <f t="shared" si="841"/>
        <v>0</v>
      </c>
      <c r="X814" s="99">
        <f>X5</f>
        <v>0.97</v>
      </c>
      <c r="Y814" s="100"/>
      <c r="Z814" s="110"/>
      <c r="AA814" s="95">
        <f t="shared" si="842"/>
        <v>0</v>
      </c>
      <c r="AB814" s="15"/>
      <c r="AC814" s="24">
        <f t="shared" si="874"/>
        <v>0</v>
      </c>
      <c r="AD814" s="5">
        <v>0</v>
      </c>
      <c r="AE814" s="63"/>
      <c r="AF814" s="15"/>
      <c r="AG814" s="13"/>
      <c r="AH814" s="98">
        <f t="shared" si="843"/>
        <v>0</v>
      </c>
      <c r="AI814" s="99">
        <f>AI5</f>
        <v>0.95499999999999996</v>
      </c>
      <c r="AJ814" s="100"/>
      <c r="AK814" s="110"/>
      <c r="AL814" s="95">
        <f t="shared" si="844"/>
        <v>0</v>
      </c>
      <c r="AM814" s="15"/>
      <c r="AN814" s="24">
        <f t="shared" si="875"/>
        <v>0</v>
      </c>
      <c r="AO814" s="5">
        <v>0</v>
      </c>
      <c r="AP814" s="63"/>
      <c r="AQ814" s="15"/>
      <c r="AR814" s="13"/>
      <c r="AS814" s="98">
        <f t="shared" si="845"/>
        <v>0</v>
      </c>
      <c r="AT814" s="99">
        <f>AT5</f>
        <v>0.96</v>
      </c>
      <c r="AU814" s="100"/>
      <c r="AV814" s="110"/>
      <c r="AW814" s="95">
        <f t="shared" si="846"/>
        <v>0</v>
      </c>
      <c r="AX814" s="15"/>
      <c r="AY814" s="24">
        <f t="shared" si="876"/>
        <v>0</v>
      </c>
      <c r="AZ814" s="5">
        <v>0</v>
      </c>
      <c r="BA814" s="63"/>
      <c r="BB814" s="15"/>
      <c r="BC814" s="13"/>
      <c r="BD814" s="98">
        <f t="shared" si="847"/>
        <v>0</v>
      </c>
      <c r="BE814" s="99">
        <f>BE5</f>
        <v>0.98</v>
      </c>
      <c r="BF814" s="100"/>
      <c r="BG814" s="110"/>
      <c r="BH814" s="95">
        <f t="shared" si="848"/>
        <v>0</v>
      </c>
      <c r="BI814" s="15"/>
      <c r="BJ814" s="24">
        <f t="shared" si="877"/>
        <v>0</v>
      </c>
      <c r="BK814" s="5">
        <v>0</v>
      </c>
      <c r="BL814" s="63"/>
      <c r="BM814" s="15"/>
      <c r="BN814" s="13"/>
      <c r="BO814" s="98">
        <f t="shared" si="849"/>
        <v>0</v>
      </c>
      <c r="BP814" s="99">
        <f>BP5</f>
        <v>0.94499999999999995</v>
      </c>
      <c r="BQ814" s="100"/>
      <c r="BR814" s="110"/>
      <c r="BS814" s="95">
        <f t="shared" si="850"/>
        <v>0</v>
      </c>
      <c r="BT814" s="15"/>
      <c r="BU814" s="24">
        <f t="shared" si="878"/>
        <v>0</v>
      </c>
      <c r="BV814" s="5">
        <v>0</v>
      </c>
      <c r="BW814" s="63"/>
      <c r="BX814" s="15"/>
      <c r="BY814" s="13"/>
      <c r="BZ814" s="98">
        <f t="shared" si="851"/>
        <v>0</v>
      </c>
      <c r="CA814" s="99">
        <f>CA5</f>
        <v>1</v>
      </c>
      <c r="CB814" s="100"/>
      <c r="CC814" s="110"/>
      <c r="CD814" s="95">
        <f t="shared" si="852"/>
        <v>0</v>
      </c>
      <c r="CE814" s="15"/>
      <c r="CF814" s="24">
        <f t="shared" si="879"/>
        <v>0</v>
      </c>
      <c r="CG814" s="5">
        <v>0</v>
      </c>
      <c r="CH814" s="63"/>
      <c r="CI814" s="15"/>
      <c r="CJ814" s="13"/>
      <c r="CK814" s="98">
        <f t="shared" si="853"/>
        <v>0</v>
      </c>
      <c r="CL814" s="99">
        <f>CL5</f>
        <v>1</v>
      </c>
      <c r="CM814" s="100"/>
      <c r="CN814" s="110"/>
      <c r="CO814" s="95">
        <f t="shared" si="854"/>
        <v>0</v>
      </c>
      <c r="CP814" s="15"/>
      <c r="CQ814" s="24">
        <f t="shared" si="880"/>
        <v>0</v>
      </c>
      <c r="CR814" s="5">
        <v>0</v>
      </c>
      <c r="CS814" s="63"/>
      <c r="CT814" s="15"/>
      <c r="CU814" s="13"/>
      <c r="CV814" s="98">
        <f t="shared" si="855"/>
        <v>0</v>
      </c>
      <c r="CW814" s="99">
        <f>CW5</f>
        <v>1</v>
      </c>
      <c r="CX814" s="100"/>
      <c r="CY814" s="110"/>
      <c r="CZ814" s="95">
        <f t="shared" si="856"/>
        <v>0</v>
      </c>
      <c r="DA814" s="15"/>
      <c r="DB814" s="24">
        <f t="shared" si="881"/>
        <v>0</v>
      </c>
      <c r="DC814" s="5">
        <v>0</v>
      </c>
      <c r="DD814" s="63"/>
      <c r="DE814" s="15"/>
      <c r="DF814" s="13"/>
      <c r="DG814" s="98">
        <f t="shared" si="857"/>
        <v>0</v>
      </c>
      <c r="DH814" s="99">
        <f>DH5</f>
        <v>1</v>
      </c>
      <c r="DI814" s="100"/>
      <c r="DJ814" s="110"/>
      <c r="DK814" s="95">
        <f t="shared" si="858"/>
        <v>0</v>
      </c>
      <c r="DL814" s="15"/>
      <c r="DM814" s="24">
        <f t="shared" si="882"/>
        <v>0</v>
      </c>
      <c r="DN814" s="5">
        <v>0</v>
      </c>
      <c r="DO814" s="63"/>
      <c r="DP814" s="15"/>
      <c r="DQ814" s="13"/>
      <c r="DR814" s="98">
        <f t="shared" si="859"/>
        <v>0</v>
      </c>
      <c r="DS814" s="99">
        <f>DS5</f>
        <v>1</v>
      </c>
      <c r="DT814" s="100"/>
      <c r="DU814" s="110"/>
      <c r="DV814" s="95">
        <f t="shared" si="860"/>
        <v>0</v>
      </c>
      <c r="DW814" s="15"/>
      <c r="DX814" s="24">
        <f t="shared" si="883"/>
        <v>0</v>
      </c>
      <c r="DY814" s="5">
        <v>0</v>
      </c>
      <c r="DZ814" s="63"/>
      <c r="EA814" s="15"/>
      <c r="EB814" s="13"/>
      <c r="EC814" s="98">
        <f t="shared" si="861"/>
        <v>0</v>
      </c>
      <c r="ED814" s="99">
        <f>ED5</f>
        <v>1</v>
      </c>
      <c r="EE814" s="100"/>
      <c r="EF814" s="110"/>
      <c r="EG814" s="95">
        <f t="shared" si="862"/>
        <v>0</v>
      </c>
      <c r="EH814" s="15"/>
      <c r="EI814" s="24">
        <f t="shared" si="884"/>
        <v>0</v>
      </c>
      <c r="EJ814" s="5">
        <v>0</v>
      </c>
      <c r="EK814" s="63"/>
      <c r="EL814" s="15"/>
      <c r="EM814" s="13"/>
      <c r="EN814" s="98">
        <f t="shared" si="863"/>
        <v>0</v>
      </c>
      <c r="EO814" s="99">
        <f>EO5</f>
        <v>1</v>
      </c>
      <c r="EP814" s="100"/>
      <c r="EQ814" s="110"/>
      <c r="ER814" s="95">
        <f t="shared" si="864"/>
        <v>0</v>
      </c>
      <c r="ES814" s="15"/>
      <c r="ET814" s="24">
        <f t="shared" si="885"/>
        <v>0</v>
      </c>
      <c r="EU814" s="5">
        <v>0</v>
      </c>
      <c r="EV814" s="63"/>
      <c r="EW814" s="15"/>
      <c r="EX814" s="13"/>
      <c r="EY814" s="98">
        <f t="shared" si="865"/>
        <v>0</v>
      </c>
      <c r="EZ814" s="99">
        <f>EZ5</f>
        <v>1</v>
      </c>
      <c r="FA814" s="100"/>
      <c r="FB814" s="110"/>
      <c r="FC814" s="95">
        <f t="shared" si="866"/>
        <v>0</v>
      </c>
      <c r="FD814" s="15"/>
      <c r="FE814" s="24">
        <f t="shared" si="886"/>
        <v>0</v>
      </c>
      <c r="FF814" s="5">
        <v>0</v>
      </c>
      <c r="FG814" s="63"/>
      <c r="FH814" s="15"/>
      <c r="FI814" s="13"/>
      <c r="FJ814" s="98">
        <f t="shared" si="867"/>
        <v>0</v>
      </c>
      <c r="FK814" s="99">
        <f>FK5</f>
        <v>1</v>
      </c>
      <c r="FL814" s="100"/>
      <c r="FM814" s="110"/>
      <c r="FN814" s="95">
        <f t="shared" si="868"/>
        <v>0</v>
      </c>
      <c r="FO814" s="15"/>
      <c r="FP814" s="24">
        <f t="shared" si="887"/>
        <v>0</v>
      </c>
      <c r="FQ814" s="5">
        <v>0</v>
      </c>
      <c r="FR814" s="8">
        <v>0</v>
      </c>
      <c r="FS814" s="84">
        <f t="shared" si="888"/>
        <v>500</v>
      </c>
      <c r="FT814" s="85">
        <f t="shared" si="889"/>
        <v>500</v>
      </c>
      <c r="FU814" s="85">
        <f t="shared" si="890"/>
        <v>500</v>
      </c>
      <c r="FV814" s="85">
        <f t="shared" si="891"/>
        <v>500</v>
      </c>
      <c r="FW814" s="85">
        <f t="shared" si="892"/>
        <v>500</v>
      </c>
      <c r="FX814" s="85">
        <f t="shared" si="893"/>
        <v>500</v>
      </c>
      <c r="FY814" s="85">
        <f t="shared" si="894"/>
        <v>500</v>
      </c>
      <c r="FZ814" s="85">
        <f t="shared" si="895"/>
        <v>500</v>
      </c>
      <c r="GA814" s="85">
        <f t="shared" si="896"/>
        <v>500</v>
      </c>
      <c r="GB814" s="85">
        <f t="shared" si="897"/>
        <v>500</v>
      </c>
      <c r="GC814" s="85">
        <f t="shared" si="898"/>
        <v>500</v>
      </c>
      <c r="GD814" s="85">
        <f t="shared" si="899"/>
        <v>500</v>
      </c>
      <c r="GE814" s="85">
        <f t="shared" si="900"/>
        <v>500</v>
      </c>
      <c r="GF814" s="85">
        <f t="shared" si="901"/>
        <v>500</v>
      </c>
      <c r="GG814" s="85">
        <f t="shared" si="902"/>
        <v>500</v>
      </c>
      <c r="GH814" s="101">
        <f t="shared" si="869"/>
        <v>0</v>
      </c>
      <c r="GI814" s="102">
        <f t="shared" si="870"/>
        <v>0</v>
      </c>
      <c r="GJ814" s="102">
        <f t="shared" si="871"/>
        <v>0</v>
      </c>
      <c r="GK814" s="79">
        <f>ROW()</f>
        <v>814</v>
      </c>
    </row>
    <row r="815" spans="1:193" s="12" customFormat="1" ht="50.1" customHeight="1">
      <c r="A815" s="17">
        <f>ROW()</f>
        <v>815</v>
      </c>
      <c r="B815" s="32">
        <f t="shared" si="903"/>
        <v>809</v>
      </c>
      <c r="C815" s="33">
        <f t="shared" si="904"/>
        <v>0</v>
      </c>
      <c r="D815" s="31"/>
      <c r="E815" s="390">
        <f t="shared" si="872"/>
        <v>500</v>
      </c>
      <c r="F815" s="107">
        <f t="shared" si="838"/>
        <v>0</v>
      </c>
      <c r="G815" s="3">
        <v>0</v>
      </c>
      <c r="H815" s="4">
        <v>0</v>
      </c>
      <c r="I815" s="63"/>
      <c r="J815" s="15"/>
      <c r="K815" s="13"/>
      <c r="L815" s="98">
        <f t="shared" si="839"/>
        <v>0</v>
      </c>
      <c r="M815" s="99">
        <f>M5</f>
        <v>0.94499999999999995</v>
      </c>
      <c r="N815" s="100"/>
      <c r="O815" s="110"/>
      <c r="P815" s="95">
        <f t="shared" si="840"/>
        <v>0</v>
      </c>
      <c r="Q815" s="15"/>
      <c r="R815" s="24">
        <f t="shared" si="873"/>
        <v>0</v>
      </c>
      <c r="S815" s="25">
        <v>0</v>
      </c>
      <c r="T815" s="63"/>
      <c r="U815" s="15"/>
      <c r="V815" s="13"/>
      <c r="W815" s="98">
        <f t="shared" si="841"/>
        <v>0</v>
      </c>
      <c r="X815" s="99">
        <f>X5</f>
        <v>0.97</v>
      </c>
      <c r="Y815" s="100"/>
      <c r="Z815" s="110"/>
      <c r="AA815" s="95">
        <f t="shared" si="842"/>
        <v>0</v>
      </c>
      <c r="AB815" s="15"/>
      <c r="AC815" s="24">
        <f t="shared" si="874"/>
        <v>0</v>
      </c>
      <c r="AD815" s="5">
        <v>0</v>
      </c>
      <c r="AE815" s="63"/>
      <c r="AF815" s="15"/>
      <c r="AG815" s="13"/>
      <c r="AH815" s="98">
        <f t="shared" si="843"/>
        <v>0</v>
      </c>
      <c r="AI815" s="99">
        <f>AI5</f>
        <v>0.95499999999999996</v>
      </c>
      <c r="AJ815" s="100"/>
      <c r="AK815" s="110"/>
      <c r="AL815" s="95">
        <f t="shared" si="844"/>
        <v>0</v>
      </c>
      <c r="AM815" s="15"/>
      <c r="AN815" s="24">
        <f t="shared" si="875"/>
        <v>0</v>
      </c>
      <c r="AO815" s="5">
        <v>0</v>
      </c>
      <c r="AP815" s="63"/>
      <c r="AQ815" s="15"/>
      <c r="AR815" s="13"/>
      <c r="AS815" s="98">
        <f t="shared" si="845"/>
        <v>0</v>
      </c>
      <c r="AT815" s="99">
        <f>AT5</f>
        <v>0.96</v>
      </c>
      <c r="AU815" s="100"/>
      <c r="AV815" s="110"/>
      <c r="AW815" s="95">
        <f t="shared" si="846"/>
        <v>0</v>
      </c>
      <c r="AX815" s="15"/>
      <c r="AY815" s="24">
        <f t="shared" si="876"/>
        <v>0</v>
      </c>
      <c r="AZ815" s="5">
        <v>0</v>
      </c>
      <c r="BA815" s="63"/>
      <c r="BB815" s="15"/>
      <c r="BC815" s="13"/>
      <c r="BD815" s="98">
        <f t="shared" si="847"/>
        <v>0</v>
      </c>
      <c r="BE815" s="99">
        <f>BE5</f>
        <v>0.98</v>
      </c>
      <c r="BF815" s="100"/>
      <c r="BG815" s="110"/>
      <c r="BH815" s="95">
        <f t="shared" si="848"/>
        <v>0</v>
      </c>
      <c r="BI815" s="15"/>
      <c r="BJ815" s="24">
        <f t="shared" si="877"/>
        <v>0</v>
      </c>
      <c r="BK815" s="5">
        <v>0</v>
      </c>
      <c r="BL815" s="63"/>
      <c r="BM815" s="15"/>
      <c r="BN815" s="13"/>
      <c r="BO815" s="98">
        <f t="shared" si="849"/>
        <v>0</v>
      </c>
      <c r="BP815" s="99">
        <f>BP5</f>
        <v>0.94499999999999995</v>
      </c>
      <c r="BQ815" s="100"/>
      <c r="BR815" s="110"/>
      <c r="BS815" s="95">
        <f t="shared" si="850"/>
        <v>0</v>
      </c>
      <c r="BT815" s="15"/>
      <c r="BU815" s="24">
        <f t="shared" si="878"/>
        <v>0</v>
      </c>
      <c r="BV815" s="5">
        <v>0</v>
      </c>
      <c r="BW815" s="63"/>
      <c r="BX815" s="15"/>
      <c r="BY815" s="13"/>
      <c r="BZ815" s="98">
        <f t="shared" si="851"/>
        <v>0</v>
      </c>
      <c r="CA815" s="99">
        <f>CA5</f>
        <v>1</v>
      </c>
      <c r="CB815" s="100"/>
      <c r="CC815" s="110"/>
      <c r="CD815" s="95">
        <f t="shared" si="852"/>
        <v>0</v>
      </c>
      <c r="CE815" s="15"/>
      <c r="CF815" s="24">
        <f t="shared" si="879"/>
        <v>0</v>
      </c>
      <c r="CG815" s="5">
        <v>0</v>
      </c>
      <c r="CH815" s="63"/>
      <c r="CI815" s="15"/>
      <c r="CJ815" s="13"/>
      <c r="CK815" s="98">
        <f t="shared" si="853"/>
        <v>0</v>
      </c>
      <c r="CL815" s="99">
        <f>CL5</f>
        <v>1</v>
      </c>
      <c r="CM815" s="100"/>
      <c r="CN815" s="110"/>
      <c r="CO815" s="95">
        <f t="shared" si="854"/>
        <v>0</v>
      </c>
      <c r="CP815" s="15"/>
      <c r="CQ815" s="24">
        <f t="shared" si="880"/>
        <v>0</v>
      </c>
      <c r="CR815" s="5">
        <v>0</v>
      </c>
      <c r="CS815" s="63"/>
      <c r="CT815" s="15"/>
      <c r="CU815" s="13"/>
      <c r="CV815" s="98">
        <f t="shared" si="855"/>
        <v>0</v>
      </c>
      <c r="CW815" s="99">
        <f>CW5</f>
        <v>1</v>
      </c>
      <c r="CX815" s="100"/>
      <c r="CY815" s="110"/>
      <c r="CZ815" s="95">
        <f t="shared" si="856"/>
        <v>0</v>
      </c>
      <c r="DA815" s="15"/>
      <c r="DB815" s="24">
        <f t="shared" si="881"/>
        <v>0</v>
      </c>
      <c r="DC815" s="5">
        <v>0</v>
      </c>
      <c r="DD815" s="63"/>
      <c r="DE815" s="15"/>
      <c r="DF815" s="13"/>
      <c r="DG815" s="98">
        <f t="shared" si="857"/>
        <v>0</v>
      </c>
      <c r="DH815" s="99">
        <f>DH5</f>
        <v>1</v>
      </c>
      <c r="DI815" s="100"/>
      <c r="DJ815" s="110"/>
      <c r="DK815" s="95">
        <f t="shared" si="858"/>
        <v>0</v>
      </c>
      <c r="DL815" s="15"/>
      <c r="DM815" s="24">
        <f t="shared" si="882"/>
        <v>0</v>
      </c>
      <c r="DN815" s="5">
        <v>0</v>
      </c>
      <c r="DO815" s="63"/>
      <c r="DP815" s="15"/>
      <c r="DQ815" s="13"/>
      <c r="DR815" s="98">
        <f t="shared" si="859"/>
        <v>0</v>
      </c>
      <c r="DS815" s="99">
        <f>DS5</f>
        <v>1</v>
      </c>
      <c r="DT815" s="100"/>
      <c r="DU815" s="110"/>
      <c r="DV815" s="95">
        <f t="shared" si="860"/>
        <v>0</v>
      </c>
      <c r="DW815" s="15"/>
      <c r="DX815" s="24">
        <f t="shared" si="883"/>
        <v>0</v>
      </c>
      <c r="DY815" s="5">
        <v>0</v>
      </c>
      <c r="DZ815" s="63"/>
      <c r="EA815" s="15"/>
      <c r="EB815" s="13"/>
      <c r="EC815" s="98">
        <f t="shared" si="861"/>
        <v>0</v>
      </c>
      <c r="ED815" s="99">
        <f>ED5</f>
        <v>1</v>
      </c>
      <c r="EE815" s="100"/>
      <c r="EF815" s="110"/>
      <c r="EG815" s="95">
        <f t="shared" si="862"/>
        <v>0</v>
      </c>
      <c r="EH815" s="15"/>
      <c r="EI815" s="24">
        <f t="shared" si="884"/>
        <v>0</v>
      </c>
      <c r="EJ815" s="5">
        <v>0</v>
      </c>
      <c r="EK815" s="63"/>
      <c r="EL815" s="15"/>
      <c r="EM815" s="13"/>
      <c r="EN815" s="98">
        <f t="shared" si="863"/>
        <v>0</v>
      </c>
      <c r="EO815" s="99">
        <f>EO5</f>
        <v>1</v>
      </c>
      <c r="EP815" s="100"/>
      <c r="EQ815" s="110"/>
      <c r="ER815" s="95">
        <f t="shared" si="864"/>
        <v>0</v>
      </c>
      <c r="ES815" s="15"/>
      <c r="ET815" s="24">
        <f t="shared" si="885"/>
        <v>0</v>
      </c>
      <c r="EU815" s="5">
        <v>0</v>
      </c>
      <c r="EV815" s="63"/>
      <c r="EW815" s="15"/>
      <c r="EX815" s="13"/>
      <c r="EY815" s="98">
        <f t="shared" si="865"/>
        <v>0</v>
      </c>
      <c r="EZ815" s="99">
        <f>EZ5</f>
        <v>1</v>
      </c>
      <c r="FA815" s="100"/>
      <c r="FB815" s="110"/>
      <c r="FC815" s="95">
        <f t="shared" si="866"/>
        <v>0</v>
      </c>
      <c r="FD815" s="15"/>
      <c r="FE815" s="24">
        <f t="shared" si="886"/>
        <v>0</v>
      </c>
      <c r="FF815" s="5">
        <v>0</v>
      </c>
      <c r="FG815" s="63"/>
      <c r="FH815" s="15"/>
      <c r="FI815" s="13"/>
      <c r="FJ815" s="98">
        <f t="shared" si="867"/>
        <v>0</v>
      </c>
      <c r="FK815" s="99">
        <f>FK5</f>
        <v>1</v>
      </c>
      <c r="FL815" s="100"/>
      <c r="FM815" s="110"/>
      <c r="FN815" s="95">
        <f t="shared" si="868"/>
        <v>0</v>
      </c>
      <c r="FO815" s="15"/>
      <c r="FP815" s="24">
        <f t="shared" si="887"/>
        <v>0</v>
      </c>
      <c r="FQ815" s="5">
        <v>0</v>
      </c>
      <c r="FR815" s="8">
        <v>0</v>
      </c>
      <c r="FS815" s="84">
        <f t="shared" si="888"/>
        <v>500</v>
      </c>
      <c r="FT815" s="85">
        <f t="shared" si="889"/>
        <v>500</v>
      </c>
      <c r="FU815" s="85">
        <f t="shared" si="890"/>
        <v>500</v>
      </c>
      <c r="FV815" s="85">
        <f t="shared" si="891"/>
        <v>500</v>
      </c>
      <c r="FW815" s="85">
        <f t="shared" si="892"/>
        <v>500</v>
      </c>
      <c r="FX815" s="85">
        <f t="shared" si="893"/>
        <v>500</v>
      </c>
      <c r="FY815" s="85">
        <f t="shared" si="894"/>
        <v>500</v>
      </c>
      <c r="FZ815" s="85">
        <f t="shared" si="895"/>
        <v>500</v>
      </c>
      <c r="GA815" s="85">
        <f t="shared" si="896"/>
        <v>500</v>
      </c>
      <c r="GB815" s="85">
        <f t="shared" si="897"/>
        <v>500</v>
      </c>
      <c r="GC815" s="85">
        <f t="shared" si="898"/>
        <v>500</v>
      </c>
      <c r="GD815" s="85">
        <f t="shared" si="899"/>
        <v>500</v>
      </c>
      <c r="GE815" s="85">
        <f t="shared" si="900"/>
        <v>500</v>
      </c>
      <c r="GF815" s="85">
        <f t="shared" si="901"/>
        <v>500</v>
      </c>
      <c r="GG815" s="85">
        <f t="shared" si="902"/>
        <v>500</v>
      </c>
      <c r="GH815" s="101">
        <f t="shared" si="869"/>
        <v>0</v>
      </c>
      <c r="GI815" s="102">
        <f t="shared" si="870"/>
        <v>0</v>
      </c>
      <c r="GJ815" s="102">
        <f t="shared" si="871"/>
        <v>0</v>
      </c>
      <c r="GK815" s="79">
        <f>ROW()</f>
        <v>815</v>
      </c>
    </row>
    <row r="816" spans="1:193" s="12" customFormat="1" ht="50.1" customHeight="1">
      <c r="A816" s="17">
        <f>ROW()</f>
        <v>816</v>
      </c>
      <c r="B816" s="32">
        <f t="shared" si="903"/>
        <v>810</v>
      </c>
      <c r="C816" s="33">
        <f t="shared" si="904"/>
        <v>0</v>
      </c>
      <c r="D816" s="31"/>
      <c r="E816" s="390">
        <f t="shared" si="872"/>
        <v>500</v>
      </c>
      <c r="F816" s="107">
        <f t="shared" si="838"/>
        <v>0</v>
      </c>
      <c r="G816" s="3">
        <v>0</v>
      </c>
      <c r="H816" s="4">
        <v>0</v>
      </c>
      <c r="I816" s="63"/>
      <c r="J816" s="15"/>
      <c r="K816" s="13"/>
      <c r="L816" s="98">
        <f t="shared" si="839"/>
        <v>0</v>
      </c>
      <c r="M816" s="99">
        <f>M5</f>
        <v>0.94499999999999995</v>
      </c>
      <c r="N816" s="100"/>
      <c r="O816" s="110"/>
      <c r="P816" s="95">
        <f t="shared" si="840"/>
        <v>0</v>
      </c>
      <c r="Q816" s="15"/>
      <c r="R816" s="24">
        <f t="shared" si="873"/>
        <v>0</v>
      </c>
      <c r="S816" s="25">
        <v>0</v>
      </c>
      <c r="T816" s="63"/>
      <c r="U816" s="15"/>
      <c r="V816" s="13"/>
      <c r="W816" s="98">
        <f t="shared" si="841"/>
        <v>0</v>
      </c>
      <c r="X816" s="99">
        <f>X5</f>
        <v>0.97</v>
      </c>
      <c r="Y816" s="100"/>
      <c r="Z816" s="110"/>
      <c r="AA816" s="95">
        <f t="shared" si="842"/>
        <v>0</v>
      </c>
      <c r="AB816" s="15"/>
      <c r="AC816" s="24">
        <f t="shared" si="874"/>
        <v>0</v>
      </c>
      <c r="AD816" s="5">
        <v>0</v>
      </c>
      <c r="AE816" s="63"/>
      <c r="AF816" s="15"/>
      <c r="AG816" s="13"/>
      <c r="AH816" s="98">
        <f t="shared" si="843"/>
        <v>0</v>
      </c>
      <c r="AI816" s="99">
        <f>AI5</f>
        <v>0.95499999999999996</v>
      </c>
      <c r="AJ816" s="100"/>
      <c r="AK816" s="110"/>
      <c r="AL816" s="95">
        <f t="shared" si="844"/>
        <v>0</v>
      </c>
      <c r="AM816" s="15"/>
      <c r="AN816" s="24">
        <f t="shared" si="875"/>
        <v>0</v>
      </c>
      <c r="AO816" s="5">
        <v>0</v>
      </c>
      <c r="AP816" s="63"/>
      <c r="AQ816" s="15"/>
      <c r="AR816" s="13"/>
      <c r="AS816" s="98">
        <f t="shared" si="845"/>
        <v>0</v>
      </c>
      <c r="AT816" s="99">
        <f>AT5</f>
        <v>0.96</v>
      </c>
      <c r="AU816" s="100"/>
      <c r="AV816" s="110"/>
      <c r="AW816" s="95">
        <f t="shared" si="846"/>
        <v>0</v>
      </c>
      <c r="AX816" s="15"/>
      <c r="AY816" s="24">
        <f t="shared" si="876"/>
        <v>0</v>
      </c>
      <c r="AZ816" s="5">
        <v>0</v>
      </c>
      <c r="BA816" s="63"/>
      <c r="BB816" s="15"/>
      <c r="BC816" s="13"/>
      <c r="BD816" s="98">
        <f t="shared" si="847"/>
        <v>0</v>
      </c>
      <c r="BE816" s="99">
        <f>BE5</f>
        <v>0.98</v>
      </c>
      <c r="BF816" s="100"/>
      <c r="BG816" s="110"/>
      <c r="BH816" s="95">
        <f t="shared" si="848"/>
        <v>0</v>
      </c>
      <c r="BI816" s="15"/>
      <c r="BJ816" s="24">
        <f t="shared" si="877"/>
        <v>0</v>
      </c>
      <c r="BK816" s="5">
        <v>0</v>
      </c>
      <c r="BL816" s="63"/>
      <c r="BM816" s="15"/>
      <c r="BN816" s="13"/>
      <c r="BO816" s="98">
        <f t="shared" si="849"/>
        <v>0</v>
      </c>
      <c r="BP816" s="99">
        <f>BP5</f>
        <v>0.94499999999999995</v>
      </c>
      <c r="BQ816" s="100"/>
      <c r="BR816" s="110"/>
      <c r="BS816" s="95">
        <f t="shared" si="850"/>
        <v>0</v>
      </c>
      <c r="BT816" s="15"/>
      <c r="BU816" s="24">
        <f t="shared" si="878"/>
        <v>0</v>
      </c>
      <c r="BV816" s="5">
        <v>0</v>
      </c>
      <c r="BW816" s="63"/>
      <c r="BX816" s="15"/>
      <c r="BY816" s="13"/>
      <c r="BZ816" s="98">
        <f t="shared" si="851"/>
        <v>0</v>
      </c>
      <c r="CA816" s="99">
        <f>CA5</f>
        <v>1</v>
      </c>
      <c r="CB816" s="100"/>
      <c r="CC816" s="110"/>
      <c r="CD816" s="95">
        <f t="shared" si="852"/>
        <v>0</v>
      </c>
      <c r="CE816" s="15"/>
      <c r="CF816" s="24">
        <f t="shared" si="879"/>
        <v>0</v>
      </c>
      <c r="CG816" s="5">
        <v>0</v>
      </c>
      <c r="CH816" s="63"/>
      <c r="CI816" s="15"/>
      <c r="CJ816" s="13"/>
      <c r="CK816" s="98">
        <f t="shared" si="853"/>
        <v>0</v>
      </c>
      <c r="CL816" s="99">
        <f>CL5</f>
        <v>1</v>
      </c>
      <c r="CM816" s="100"/>
      <c r="CN816" s="110"/>
      <c r="CO816" s="95">
        <f t="shared" si="854"/>
        <v>0</v>
      </c>
      <c r="CP816" s="15"/>
      <c r="CQ816" s="24">
        <f t="shared" si="880"/>
        <v>0</v>
      </c>
      <c r="CR816" s="5">
        <v>0</v>
      </c>
      <c r="CS816" s="63"/>
      <c r="CT816" s="15"/>
      <c r="CU816" s="13"/>
      <c r="CV816" s="98">
        <f t="shared" si="855"/>
        <v>0</v>
      </c>
      <c r="CW816" s="99">
        <f>CW5</f>
        <v>1</v>
      </c>
      <c r="CX816" s="100"/>
      <c r="CY816" s="110"/>
      <c r="CZ816" s="95">
        <f t="shared" si="856"/>
        <v>0</v>
      </c>
      <c r="DA816" s="15"/>
      <c r="DB816" s="24">
        <f t="shared" si="881"/>
        <v>0</v>
      </c>
      <c r="DC816" s="5">
        <v>0</v>
      </c>
      <c r="DD816" s="63"/>
      <c r="DE816" s="15"/>
      <c r="DF816" s="13"/>
      <c r="DG816" s="98">
        <f t="shared" si="857"/>
        <v>0</v>
      </c>
      <c r="DH816" s="99">
        <f>DH5</f>
        <v>1</v>
      </c>
      <c r="DI816" s="100"/>
      <c r="DJ816" s="110"/>
      <c r="DK816" s="95">
        <f t="shared" si="858"/>
        <v>0</v>
      </c>
      <c r="DL816" s="15"/>
      <c r="DM816" s="24">
        <f t="shared" si="882"/>
        <v>0</v>
      </c>
      <c r="DN816" s="5">
        <v>0</v>
      </c>
      <c r="DO816" s="63"/>
      <c r="DP816" s="15"/>
      <c r="DQ816" s="13"/>
      <c r="DR816" s="98">
        <f t="shared" si="859"/>
        <v>0</v>
      </c>
      <c r="DS816" s="99">
        <f>DS5</f>
        <v>1</v>
      </c>
      <c r="DT816" s="100"/>
      <c r="DU816" s="110"/>
      <c r="DV816" s="95">
        <f t="shared" si="860"/>
        <v>0</v>
      </c>
      <c r="DW816" s="15"/>
      <c r="DX816" s="24">
        <f t="shared" si="883"/>
        <v>0</v>
      </c>
      <c r="DY816" s="5">
        <v>0</v>
      </c>
      <c r="DZ816" s="63"/>
      <c r="EA816" s="15"/>
      <c r="EB816" s="13"/>
      <c r="EC816" s="98">
        <f t="shared" si="861"/>
        <v>0</v>
      </c>
      <c r="ED816" s="99">
        <f>ED5</f>
        <v>1</v>
      </c>
      <c r="EE816" s="100"/>
      <c r="EF816" s="110"/>
      <c r="EG816" s="95">
        <f t="shared" si="862"/>
        <v>0</v>
      </c>
      <c r="EH816" s="15"/>
      <c r="EI816" s="24">
        <f t="shared" si="884"/>
        <v>0</v>
      </c>
      <c r="EJ816" s="5">
        <v>0</v>
      </c>
      <c r="EK816" s="63"/>
      <c r="EL816" s="15"/>
      <c r="EM816" s="13"/>
      <c r="EN816" s="98">
        <f t="shared" si="863"/>
        <v>0</v>
      </c>
      <c r="EO816" s="99">
        <f>EO5</f>
        <v>1</v>
      </c>
      <c r="EP816" s="100"/>
      <c r="EQ816" s="110"/>
      <c r="ER816" s="95">
        <f t="shared" si="864"/>
        <v>0</v>
      </c>
      <c r="ES816" s="15"/>
      <c r="ET816" s="24">
        <f t="shared" si="885"/>
        <v>0</v>
      </c>
      <c r="EU816" s="5">
        <v>0</v>
      </c>
      <c r="EV816" s="63"/>
      <c r="EW816" s="15"/>
      <c r="EX816" s="13"/>
      <c r="EY816" s="98">
        <f t="shared" si="865"/>
        <v>0</v>
      </c>
      <c r="EZ816" s="99">
        <f>EZ5</f>
        <v>1</v>
      </c>
      <c r="FA816" s="100"/>
      <c r="FB816" s="110"/>
      <c r="FC816" s="95">
        <f t="shared" si="866"/>
        <v>0</v>
      </c>
      <c r="FD816" s="15"/>
      <c r="FE816" s="24">
        <f t="shared" si="886"/>
        <v>0</v>
      </c>
      <c r="FF816" s="5">
        <v>0</v>
      </c>
      <c r="FG816" s="63"/>
      <c r="FH816" s="15"/>
      <c r="FI816" s="13"/>
      <c r="FJ816" s="98">
        <f t="shared" si="867"/>
        <v>0</v>
      </c>
      <c r="FK816" s="99">
        <f>FK5</f>
        <v>1</v>
      </c>
      <c r="FL816" s="100"/>
      <c r="FM816" s="110"/>
      <c r="FN816" s="95">
        <f t="shared" si="868"/>
        <v>0</v>
      </c>
      <c r="FO816" s="15"/>
      <c r="FP816" s="24">
        <f t="shared" si="887"/>
        <v>0</v>
      </c>
      <c r="FQ816" s="5">
        <v>0</v>
      </c>
      <c r="FR816" s="8">
        <v>0</v>
      </c>
      <c r="FS816" s="84">
        <f t="shared" si="888"/>
        <v>500</v>
      </c>
      <c r="FT816" s="85">
        <f t="shared" si="889"/>
        <v>500</v>
      </c>
      <c r="FU816" s="85">
        <f t="shared" si="890"/>
        <v>500</v>
      </c>
      <c r="FV816" s="85">
        <f t="shared" si="891"/>
        <v>500</v>
      </c>
      <c r="FW816" s="85">
        <f t="shared" si="892"/>
        <v>500</v>
      </c>
      <c r="FX816" s="85">
        <f t="shared" si="893"/>
        <v>500</v>
      </c>
      <c r="FY816" s="85">
        <f t="shared" si="894"/>
        <v>500</v>
      </c>
      <c r="FZ816" s="85">
        <f t="shared" si="895"/>
        <v>500</v>
      </c>
      <c r="GA816" s="85">
        <f t="shared" si="896"/>
        <v>500</v>
      </c>
      <c r="GB816" s="85">
        <f t="shared" si="897"/>
        <v>500</v>
      </c>
      <c r="GC816" s="85">
        <f t="shared" si="898"/>
        <v>500</v>
      </c>
      <c r="GD816" s="85">
        <f t="shared" si="899"/>
        <v>500</v>
      </c>
      <c r="GE816" s="85">
        <f t="shared" si="900"/>
        <v>500</v>
      </c>
      <c r="GF816" s="85">
        <f t="shared" si="901"/>
        <v>500</v>
      </c>
      <c r="GG816" s="85">
        <f t="shared" si="902"/>
        <v>500</v>
      </c>
      <c r="GH816" s="101">
        <f t="shared" si="869"/>
        <v>0</v>
      </c>
      <c r="GI816" s="102">
        <f t="shared" si="870"/>
        <v>0</v>
      </c>
      <c r="GJ816" s="102">
        <f t="shared" si="871"/>
        <v>0</v>
      </c>
      <c r="GK816" s="79">
        <f>ROW()</f>
        <v>816</v>
      </c>
    </row>
    <row r="817" spans="1:193" s="12" customFormat="1" ht="50.1" customHeight="1">
      <c r="A817" s="17">
        <f>ROW()</f>
        <v>817</v>
      </c>
      <c r="B817" s="32">
        <f t="shared" si="903"/>
        <v>811</v>
      </c>
      <c r="C817" s="33">
        <f t="shared" si="904"/>
        <v>0</v>
      </c>
      <c r="D817" s="31"/>
      <c r="E817" s="390">
        <f t="shared" si="872"/>
        <v>500</v>
      </c>
      <c r="F817" s="107">
        <f t="shared" si="838"/>
        <v>0</v>
      </c>
      <c r="G817" s="3">
        <v>0</v>
      </c>
      <c r="H817" s="4">
        <v>0</v>
      </c>
      <c r="I817" s="63"/>
      <c r="J817" s="15"/>
      <c r="K817" s="13"/>
      <c r="L817" s="98">
        <f t="shared" si="839"/>
        <v>0</v>
      </c>
      <c r="M817" s="99">
        <f>M5</f>
        <v>0.94499999999999995</v>
      </c>
      <c r="N817" s="100"/>
      <c r="O817" s="110"/>
      <c r="P817" s="95">
        <f t="shared" si="840"/>
        <v>0</v>
      </c>
      <c r="Q817" s="15"/>
      <c r="R817" s="24">
        <f t="shared" si="873"/>
        <v>0</v>
      </c>
      <c r="S817" s="25">
        <v>0</v>
      </c>
      <c r="T817" s="63"/>
      <c r="U817" s="15"/>
      <c r="V817" s="13"/>
      <c r="W817" s="98">
        <f t="shared" si="841"/>
        <v>0</v>
      </c>
      <c r="X817" s="99">
        <f>X5</f>
        <v>0.97</v>
      </c>
      <c r="Y817" s="100"/>
      <c r="Z817" s="110"/>
      <c r="AA817" s="95">
        <f t="shared" si="842"/>
        <v>0</v>
      </c>
      <c r="AB817" s="15"/>
      <c r="AC817" s="24">
        <f t="shared" si="874"/>
        <v>0</v>
      </c>
      <c r="AD817" s="5">
        <v>0</v>
      </c>
      <c r="AE817" s="63"/>
      <c r="AF817" s="15"/>
      <c r="AG817" s="13"/>
      <c r="AH817" s="98">
        <f t="shared" si="843"/>
        <v>0</v>
      </c>
      <c r="AI817" s="99">
        <f>AI5</f>
        <v>0.95499999999999996</v>
      </c>
      <c r="AJ817" s="100"/>
      <c r="AK817" s="110"/>
      <c r="AL817" s="95">
        <f t="shared" si="844"/>
        <v>0</v>
      </c>
      <c r="AM817" s="15"/>
      <c r="AN817" s="24">
        <f t="shared" si="875"/>
        <v>0</v>
      </c>
      <c r="AO817" s="5">
        <v>0</v>
      </c>
      <c r="AP817" s="63"/>
      <c r="AQ817" s="15"/>
      <c r="AR817" s="13"/>
      <c r="AS817" s="98">
        <f t="shared" si="845"/>
        <v>0</v>
      </c>
      <c r="AT817" s="99">
        <f>AT5</f>
        <v>0.96</v>
      </c>
      <c r="AU817" s="100"/>
      <c r="AV817" s="110"/>
      <c r="AW817" s="95">
        <f t="shared" si="846"/>
        <v>0</v>
      </c>
      <c r="AX817" s="15"/>
      <c r="AY817" s="24">
        <f t="shared" si="876"/>
        <v>0</v>
      </c>
      <c r="AZ817" s="5">
        <v>0</v>
      </c>
      <c r="BA817" s="63"/>
      <c r="BB817" s="15"/>
      <c r="BC817" s="13"/>
      <c r="BD817" s="98">
        <f t="shared" si="847"/>
        <v>0</v>
      </c>
      <c r="BE817" s="99">
        <f>BE5</f>
        <v>0.98</v>
      </c>
      <c r="BF817" s="100"/>
      <c r="BG817" s="110"/>
      <c r="BH817" s="95">
        <f t="shared" si="848"/>
        <v>0</v>
      </c>
      <c r="BI817" s="15"/>
      <c r="BJ817" s="24">
        <f t="shared" si="877"/>
        <v>0</v>
      </c>
      <c r="BK817" s="5">
        <v>0</v>
      </c>
      <c r="BL817" s="63"/>
      <c r="BM817" s="15"/>
      <c r="BN817" s="13"/>
      <c r="BO817" s="98">
        <f t="shared" si="849"/>
        <v>0</v>
      </c>
      <c r="BP817" s="99">
        <f>BP5</f>
        <v>0.94499999999999995</v>
      </c>
      <c r="BQ817" s="100"/>
      <c r="BR817" s="110"/>
      <c r="BS817" s="95">
        <f t="shared" si="850"/>
        <v>0</v>
      </c>
      <c r="BT817" s="15"/>
      <c r="BU817" s="24">
        <f t="shared" si="878"/>
        <v>0</v>
      </c>
      <c r="BV817" s="5">
        <v>0</v>
      </c>
      <c r="BW817" s="63"/>
      <c r="BX817" s="15"/>
      <c r="BY817" s="13"/>
      <c r="BZ817" s="98">
        <f t="shared" si="851"/>
        <v>0</v>
      </c>
      <c r="CA817" s="99">
        <f>CA5</f>
        <v>1</v>
      </c>
      <c r="CB817" s="100"/>
      <c r="CC817" s="110"/>
      <c r="CD817" s="95">
        <f t="shared" si="852"/>
        <v>0</v>
      </c>
      <c r="CE817" s="15"/>
      <c r="CF817" s="24">
        <f t="shared" si="879"/>
        <v>0</v>
      </c>
      <c r="CG817" s="5">
        <v>0</v>
      </c>
      <c r="CH817" s="63"/>
      <c r="CI817" s="15"/>
      <c r="CJ817" s="13"/>
      <c r="CK817" s="98">
        <f t="shared" si="853"/>
        <v>0</v>
      </c>
      <c r="CL817" s="99">
        <f>CL5</f>
        <v>1</v>
      </c>
      <c r="CM817" s="100"/>
      <c r="CN817" s="110"/>
      <c r="CO817" s="95">
        <f t="shared" si="854"/>
        <v>0</v>
      </c>
      <c r="CP817" s="15"/>
      <c r="CQ817" s="24">
        <f t="shared" si="880"/>
        <v>0</v>
      </c>
      <c r="CR817" s="5">
        <v>0</v>
      </c>
      <c r="CS817" s="63"/>
      <c r="CT817" s="15"/>
      <c r="CU817" s="13"/>
      <c r="CV817" s="98">
        <f t="shared" si="855"/>
        <v>0</v>
      </c>
      <c r="CW817" s="99">
        <f>CW5</f>
        <v>1</v>
      </c>
      <c r="CX817" s="100"/>
      <c r="CY817" s="110"/>
      <c r="CZ817" s="95">
        <f t="shared" si="856"/>
        <v>0</v>
      </c>
      <c r="DA817" s="15"/>
      <c r="DB817" s="24">
        <f t="shared" si="881"/>
        <v>0</v>
      </c>
      <c r="DC817" s="5">
        <v>0</v>
      </c>
      <c r="DD817" s="63"/>
      <c r="DE817" s="15"/>
      <c r="DF817" s="13"/>
      <c r="DG817" s="98">
        <f t="shared" si="857"/>
        <v>0</v>
      </c>
      <c r="DH817" s="99">
        <f>DH5</f>
        <v>1</v>
      </c>
      <c r="DI817" s="100"/>
      <c r="DJ817" s="110"/>
      <c r="DK817" s="95">
        <f t="shared" si="858"/>
        <v>0</v>
      </c>
      <c r="DL817" s="15"/>
      <c r="DM817" s="24">
        <f t="shared" si="882"/>
        <v>0</v>
      </c>
      <c r="DN817" s="5">
        <v>0</v>
      </c>
      <c r="DO817" s="63"/>
      <c r="DP817" s="15"/>
      <c r="DQ817" s="13"/>
      <c r="DR817" s="98">
        <f t="shared" si="859"/>
        <v>0</v>
      </c>
      <c r="DS817" s="99">
        <f>DS5</f>
        <v>1</v>
      </c>
      <c r="DT817" s="100"/>
      <c r="DU817" s="110"/>
      <c r="DV817" s="95">
        <f t="shared" si="860"/>
        <v>0</v>
      </c>
      <c r="DW817" s="15"/>
      <c r="DX817" s="24">
        <f t="shared" si="883"/>
        <v>0</v>
      </c>
      <c r="DY817" s="5">
        <v>0</v>
      </c>
      <c r="DZ817" s="63"/>
      <c r="EA817" s="15"/>
      <c r="EB817" s="13"/>
      <c r="EC817" s="98">
        <f t="shared" si="861"/>
        <v>0</v>
      </c>
      <c r="ED817" s="99">
        <f>ED5</f>
        <v>1</v>
      </c>
      <c r="EE817" s="100"/>
      <c r="EF817" s="110"/>
      <c r="EG817" s="95">
        <f t="shared" si="862"/>
        <v>0</v>
      </c>
      <c r="EH817" s="15"/>
      <c r="EI817" s="24">
        <f t="shared" si="884"/>
        <v>0</v>
      </c>
      <c r="EJ817" s="5">
        <v>0</v>
      </c>
      <c r="EK817" s="63"/>
      <c r="EL817" s="15"/>
      <c r="EM817" s="13"/>
      <c r="EN817" s="98">
        <f t="shared" si="863"/>
        <v>0</v>
      </c>
      <c r="EO817" s="99">
        <f>EO5</f>
        <v>1</v>
      </c>
      <c r="EP817" s="100"/>
      <c r="EQ817" s="110"/>
      <c r="ER817" s="95">
        <f t="shared" si="864"/>
        <v>0</v>
      </c>
      <c r="ES817" s="15"/>
      <c r="ET817" s="24">
        <f t="shared" si="885"/>
        <v>0</v>
      </c>
      <c r="EU817" s="5">
        <v>0</v>
      </c>
      <c r="EV817" s="63"/>
      <c r="EW817" s="15"/>
      <c r="EX817" s="13"/>
      <c r="EY817" s="98">
        <f t="shared" si="865"/>
        <v>0</v>
      </c>
      <c r="EZ817" s="99">
        <f>EZ5</f>
        <v>1</v>
      </c>
      <c r="FA817" s="100"/>
      <c r="FB817" s="110"/>
      <c r="FC817" s="95">
        <f t="shared" si="866"/>
        <v>0</v>
      </c>
      <c r="FD817" s="15"/>
      <c r="FE817" s="24">
        <f t="shared" si="886"/>
        <v>0</v>
      </c>
      <c r="FF817" s="5">
        <v>0</v>
      </c>
      <c r="FG817" s="63"/>
      <c r="FH817" s="15"/>
      <c r="FI817" s="13"/>
      <c r="FJ817" s="98">
        <f t="shared" si="867"/>
        <v>0</v>
      </c>
      <c r="FK817" s="99">
        <f>FK5</f>
        <v>1</v>
      </c>
      <c r="FL817" s="100"/>
      <c r="FM817" s="110"/>
      <c r="FN817" s="95">
        <f t="shared" si="868"/>
        <v>0</v>
      </c>
      <c r="FO817" s="15"/>
      <c r="FP817" s="24">
        <f t="shared" si="887"/>
        <v>0</v>
      </c>
      <c r="FQ817" s="5">
        <v>0</v>
      </c>
      <c r="FR817" s="8">
        <v>0</v>
      </c>
      <c r="FS817" s="84">
        <f t="shared" si="888"/>
        <v>500</v>
      </c>
      <c r="FT817" s="85">
        <f t="shared" si="889"/>
        <v>500</v>
      </c>
      <c r="FU817" s="85">
        <f t="shared" si="890"/>
        <v>500</v>
      </c>
      <c r="FV817" s="85">
        <f t="shared" si="891"/>
        <v>500</v>
      </c>
      <c r="FW817" s="85">
        <f t="shared" si="892"/>
        <v>500</v>
      </c>
      <c r="FX817" s="85">
        <f t="shared" si="893"/>
        <v>500</v>
      </c>
      <c r="FY817" s="85">
        <f t="shared" si="894"/>
        <v>500</v>
      </c>
      <c r="FZ817" s="85">
        <f t="shared" si="895"/>
        <v>500</v>
      </c>
      <c r="GA817" s="85">
        <f t="shared" si="896"/>
        <v>500</v>
      </c>
      <c r="GB817" s="85">
        <f t="shared" si="897"/>
        <v>500</v>
      </c>
      <c r="GC817" s="85">
        <f t="shared" si="898"/>
        <v>500</v>
      </c>
      <c r="GD817" s="85">
        <f t="shared" si="899"/>
        <v>500</v>
      </c>
      <c r="GE817" s="85">
        <f t="shared" si="900"/>
        <v>500</v>
      </c>
      <c r="GF817" s="85">
        <f t="shared" si="901"/>
        <v>500</v>
      </c>
      <c r="GG817" s="85">
        <f t="shared" si="902"/>
        <v>500</v>
      </c>
      <c r="GH817" s="101">
        <f t="shared" si="869"/>
        <v>0</v>
      </c>
      <c r="GI817" s="102">
        <f t="shared" si="870"/>
        <v>0</v>
      </c>
      <c r="GJ817" s="102">
        <f t="shared" si="871"/>
        <v>0</v>
      </c>
      <c r="GK817" s="79">
        <f>ROW()</f>
        <v>817</v>
      </c>
    </row>
    <row r="818" spans="1:193" s="12" customFormat="1" ht="50.1" customHeight="1">
      <c r="A818" s="17">
        <f>ROW()</f>
        <v>818</v>
      </c>
      <c r="B818" s="32">
        <f t="shared" si="903"/>
        <v>812</v>
      </c>
      <c r="C818" s="33">
        <f t="shared" si="904"/>
        <v>0</v>
      </c>
      <c r="D818" s="31"/>
      <c r="E818" s="390">
        <f t="shared" si="872"/>
        <v>500</v>
      </c>
      <c r="F818" s="107">
        <f t="shared" si="838"/>
        <v>0</v>
      </c>
      <c r="G818" s="3">
        <v>0</v>
      </c>
      <c r="H818" s="4">
        <v>0</v>
      </c>
      <c r="I818" s="63"/>
      <c r="J818" s="15"/>
      <c r="K818" s="13"/>
      <c r="L818" s="98">
        <f t="shared" si="839"/>
        <v>0</v>
      </c>
      <c r="M818" s="99">
        <f>M5</f>
        <v>0.94499999999999995</v>
      </c>
      <c r="N818" s="100"/>
      <c r="O818" s="110"/>
      <c r="P818" s="95">
        <f t="shared" si="840"/>
        <v>0</v>
      </c>
      <c r="Q818" s="15"/>
      <c r="R818" s="24">
        <f t="shared" si="873"/>
        <v>0</v>
      </c>
      <c r="S818" s="25">
        <v>0</v>
      </c>
      <c r="T818" s="63"/>
      <c r="U818" s="15"/>
      <c r="V818" s="13"/>
      <c r="W818" s="98">
        <f t="shared" si="841"/>
        <v>0</v>
      </c>
      <c r="X818" s="99">
        <f>X5</f>
        <v>0.97</v>
      </c>
      <c r="Y818" s="100"/>
      <c r="Z818" s="110"/>
      <c r="AA818" s="95">
        <f t="shared" si="842"/>
        <v>0</v>
      </c>
      <c r="AB818" s="15"/>
      <c r="AC818" s="24">
        <f t="shared" si="874"/>
        <v>0</v>
      </c>
      <c r="AD818" s="5">
        <v>0</v>
      </c>
      <c r="AE818" s="63"/>
      <c r="AF818" s="15"/>
      <c r="AG818" s="13"/>
      <c r="AH818" s="98">
        <f t="shared" si="843"/>
        <v>0</v>
      </c>
      <c r="AI818" s="99">
        <f>AI5</f>
        <v>0.95499999999999996</v>
      </c>
      <c r="AJ818" s="100"/>
      <c r="AK818" s="110"/>
      <c r="AL818" s="95">
        <f t="shared" si="844"/>
        <v>0</v>
      </c>
      <c r="AM818" s="15"/>
      <c r="AN818" s="24">
        <f t="shared" si="875"/>
        <v>0</v>
      </c>
      <c r="AO818" s="5">
        <v>0</v>
      </c>
      <c r="AP818" s="63"/>
      <c r="AQ818" s="15"/>
      <c r="AR818" s="13"/>
      <c r="AS818" s="98">
        <f t="shared" si="845"/>
        <v>0</v>
      </c>
      <c r="AT818" s="99">
        <f>AT5</f>
        <v>0.96</v>
      </c>
      <c r="AU818" s="100"/>
      <c r="AV818" s="110"/>
      <c r="AW818" s="95">
        <f t="shared" si="846"/>
        <v>0</v>
      </c>
      <c r="AX818" s="15"/>
      <c r="AY818" s="24">
        <f t="shared" si="876"/>
        <v>0</v>
      </c>
      <c r="AZ818" s="5">
        <v>0</v>
      </c>
      <c r="BA818" s="63"/>
      <c r="BB818" s="15"/>
      <c r="BC818" s="13"/>
      <c r="BD818" s="98">
        <f t="shared" si="847"/>
        <v>0</v>
      </c>
      <c r="BE818" s="99">
        <f>BE5</f>
        <v>0.98</v>
      </c>
      <c r="BF818" s="100"/>
      <c r="BG818" s="110"/>
      <c r="BH818" s="95">
        <f t="shared" si="848"/>
        <v>0</v>
      </c>
      <c r="BI818" s="15"/>
      <c r="BJ818" s="24">
        <f t="shared" si="877"/>
        <v>0</v>
      </c>
      <c r="BK818" s="5">
        <v>0</v>
      </c>
      <c r="BL818" s="63"/>
      <c r="BM818" s="15"/>
      <c r="BN818" s="13"/>
      <c r="BO818" s="98">
        <f t="shared" si="849"/>
        <v>0</v>
      </c>
      <c r="BP818" s="99">
        <f>BP5</f>
        <v>0.94499999999999995</v>
      </c>
      <c r="BQ818" s="100"/>
      <c r="BR818" s="110"/>
      <c r="BS818" s="95">
        <f t="shared" si="850"/>
        <v>0</v>
      </c>
      <c r="BT818" s="15"/>
      <c r="BU818" s="24">
        <f t="shared" si="878"/>
        <v>0</v>
      </c>
      <c r="BV818" s="5">
        <v>0</v>
      </c>
      <c r="BW818" s="63"/>
      <c r="BX818" s="15"/>
      <c r="BY818" s="13"/>
      <c r="BZ818" s="98">
        <f t="shared" si="851"/>
        <v>0</v>
      </c>
      <c r="CA818" s="99">
        <f>CA5</f>
        <v>1</v>
      </c>
      <c r="CB818" s="100"/>
      <c r="CC818" s="110"/>
      <c r="CD818" s="95">
        <f t="shared" si="852"/>
        <v>0</v>
      </c>
      <c r="CE818" s="15"/>
      <c r="CF818" s="24">
        <f t="shared" si="879"/>
        <v>0</v>
      </c>
      <c r="CG818" s="5">
        <v>0</v>
      </c>
      <c r="CH818" s="63"/>
      <c r="CI818" s="15"/>
      <c r="CJ818" s="13"/>
      <c r="CK818" s="98">
        <f t="shared" si="853"/>
        <v>0</v>
      </c>
      <c r="CL818" s="99">
        <f>CL5</f>
        <v>1</v>
      </c>
      <c r="CM818" s="100"/>
      <c r="CN818" s="110"/>
      <c r="CO818" s="95">
        <f t="shared" si="854"/>
        <v>0</v>
      </c>
      <c r="CP818" s="15"/>
      <c r="CQ818" s="24">
        <f t="shared" si="880"/>
        <v>0</v>
      </c>
      <c r="CR818" s="5">
        <v>0</v>
      </c>
      <c r="CS818" s="63"/>
      <c r="CT818" s="15"/>
      <c r="CU818" s="13"/>
      <c r="CV818" s="98">
        <f t="shared" si="855"/>
        <v>0</v>
      </c>
      <c r="CW818" s="99">
        <f>CW5</f>
        <v>1</v>
      </c>
      <c r="CX818" s="100"/>
      <c r="CY818" s="110"/>
      <c r="CZ818" s="95">
        <f t="shared" si="856"/>
        <v>0</v>
      </c>
      <c r="DA818" s="15"/>
      <c r="DB818" s="24">
        <f t="shared" si="881"/>
        <v>0</v>
      </c>
      <c r="DC818" s="5">
        <v>0</v>
      </c>
      <c r="DD818" s="63"/>
      <c r="DE818" s="15"/>
      <c r="DF818" s="13"/>
      <c r="DG818" s="98">
        <f t="shared" si="857"/>
        <v>0</v>
      </c>
      <c r="DH818" s="99">
        <f>DH5</f>
        <v>1</v>
      </c>
      <c r="DI818" s="100"/>
      <c r="DJ818" s="110"/>
      <c r="DK818" s="95">
        <f t="shared" si="858"/>
        <v>0</v>
      </c>
      <c r="DL818" s="15"/>
      <c r="DM818" s="24">
        <f t="shared" si="882"/>
        <v>0</v>
      </c>
      <c r="DN818" s="5">
        <v>0</v>
      </c>
      <c r="DO818" s="63"/>
      <c r="DP818" s="15"/>
      <c r="DQ818" s="13"/>
      <c r="DR818" s="98">
        <f t="shared" si="859"/>
        <v>0</v>
      </c>
      <c r="DS818" s="99">
        <f>DS5</f>
        <v>1</v>
      </c>
      <c r="DT818" s="100"/>
      <c r="DU818" s="110"/>
      <c r="DV818" s="95">
        <f t="shared" si="860"/>
        <v>0</v>
      </c>
      <c r="DW818" s="15"/>
      <c r="DX818" s="24">
        <f t="shared" si="883"/>
        <v>0</v>
      </c>
      <c r="DY818" s="5">
        <v>0</v>
      </c>
      <c r="DZ818" s="63"/>
      <c r="EA818" s="15"/>
      <c r="EB818" s="13"/>
      <c r="EC818" s="98">
        <f t="shared" si="861"/>
        <v>0</v>
      </c>
      <c r="ED818" s="99">
        <f>ED5</f>
        <v>1</v>
      </c>
      <c r="EE818" s="100"/>
      <c r="EF818" s="110"/>
      <c r="EG818" s="95">
        <f t="shared" si="862"/>
        <v>0</v>
      </c>
      <c r="EH818" s="15"/>
      <c r="EI818" s="24">
        <f t="shared" si="884"/>
        <v>0</v>
      </c>
      <c r="EJ818" s="5">
        <v>0</v>
      </c>
      <c r="EK818" s="63"/>
      <c r="EL818" s="15"/>
      <c r="EM818" s="13"/>
      <c r="EN818" s="98">
        <f t="shared" si="863"/>
        <v>0</v>
      </c>
      <c r="EO818" s="99">
        <f>EO5</f>
        <v>1</v>
      </c>
      <c r="EP818" s="100"/>
      <c r="EQ818" s="110"/>
      <c r="ER818" s="95">
        <f t="shared" si="864"/>
        <v>0</v>
      </c>
      <c r="ES818" s="15"/>
      <c r="ET818" s="24">
        <f t="shared" si="885"/>
        <v>0</v>
      </c>
      <c r="EU818" s="5">
        <v>0</v>
      </c>
      <c r="EV818" s="63"/>
      <c r="EW818" s="15"/>
      <c r="EX818" s="13"/>
      <c r="EY818" s="98">
        <f t="shared" si="865"/>
        <v>0</v>
      </c>
      <c r="EZ818" s="99">
        <f>EZ5</f>
        <v>1</v>
      </c>
      <c r="FA818" s="100"/>
      <c r="FB818" s="110"/>
      <c r="FC818" s="95">
        <f t="shared" si="866"/>
        <v>0</v>
      </c>
      <c r="FD818" s="15"/>
      <c r="FE818" s="24">
        <f t="shared" si="886"/>
        <v>0</v>
      </c>
      <c r="FF818" s="5">
        <v>0</v>
      </c>
      <c r="FG818" s="63"/>
      <c r="FH818" s="15"/>
      <c r="FI818" s="13"/>
      <c r="FJ818" s="98">
        <f t="shared" si="867"/>
        <v>0</v>
      </c>
      <c r="FK818" s="99">
        <f>FK5</f>
        <v>1</v>
      </c>
      <c r="FL818" s="100"/>
      <c r="FM818" s="110"/>
      <c r="FN818" s="95">
        <f t="shared" si="868"/>
        <v>0</v>
      </c>
      <c r="FO818" s="15"/>
      <c r="FP818" s="24">
        <f t="shared" si="887"/>
        <v>0</v>
      </c>
      <c r="FQ818" s="5">
        <v>0</v>
      </c>
      <c r="FR818" s="8">
        <v>0</v>
      </c>
      <c r="FS818" s="84">
        <f t="shared" si="888"/>
        <v>500</v>
      </c>
      <c r="FT818" s="85">
        <f t="shared" si="889"/>
        <v>500</v>
      </c>
      <c r="FU818" s="85">
        <f t="shared" si="890"/>
        <v>500</v>
      </c>
      <c r="FV818" s="85">
        <f t="shared" si="891"/>
        <v>500</v>
      </c>
      <c r="FW818" s="85">
        <f t="shared" si="892"/>
        <v>500</v>
      </c>
      <c r="FX818" s="85">
        <f t="shared" si="893"/>
        <v>500</v>
      </c>
      <c r="FY818" s="85">
        <f t="shared" si="894"/>
        <v>500</v>
      </c>
      <c r="FZ818" s="85">
        <f t="shared" si="895"/>
        <v>500</v>
      </c>
      <c r="GA818" s="85">
        <f t="shared" si="896"/>
        <v>500</v>
      </c>
      <c r="GB818" s="85">
        <f t="shared" si="897"/>
        <v>500</v>
      </c>
      <c r="GC818" s="85">
        <f t="shared" si="898"/>
        <v>500</v>
      </c>
      <c r="GD818" s="85">
        <f t="shared" si="899"/>
        <v>500</v>
      </c>
      <c r="GE818" s="85">
        <f t="shared" si="900"/>
        <v>500</v>
      </c>
      <c r="GF818" s="85">
        <f t="shared" si="901"/>
        <v>500</v>
      </c>
      <c r="GG818" s="85">
        <f t="shared" si="902"/>
        <v>500</v>
      </c>
      <c r="GH818" s="101">
        <f t="shared" si="869"/>
        <v>0</v>
      </c>
      <c r="GI818" s="102">
        <f t="shared" si="870"/>
        <v>0</v>
      </c>
      <c r="GJ818" s="102">
        <f t="shared" si="871"/>
        <v>0</v>
      </c>
      <c r="GK818" s="79">
        <f>ROW()</f>
        <v>818</v>
      </c>
    </row>
    <row r="819" spans="1:193" s="12" customFormat="1" ht="50.1" customHeight="1">
      <c r="A819" s="17">
        <f>ROW()</f>
        <v>819</v>
      </c>
      <c r="B819" s="32">
        <f t="shared" si="903"/>
        <v>813</v>
      </c>
      <c r="C819" s="33">
        <f t="shared" si="904"/>
        <v>0</v>
      </c>
      <c r="D819" s="31"/>
      <c r="E819" s="390">
        <f t="shared" si="872"/>
        <v>500</v>
      </c>
      <c r="F819" s="107">
        <f t="shared" si="838"/>
        <v>0</v>
      </c>
      <c r="G819" s="3">
        <v>0</v>
      </c>
      <c r="H819" s="4">
        <v>0</v>
      </c>
      <c r="I819" s="63"/>
      <c r="J819" s="15"/>
      <c r="K819" s="13"/>
      <c r="L819" s="98">
        <f t="shared" si="839"/>
        <v>0</v>
      </c>
      <c r="M819" s="99">
        <f>M5</f>
        <v>0.94499999999999995</v>
      </c>
      <c r="N819" s="100"/>
      <c r="O819" s="110"/>
      <c r="P819" s="95">
        <f t="shared" si="840"/>
        <v>0</v>
      </c>
      <c r="Q819" s="15"/>
      <c r="R819" s="24">
        <f t="shared" si="873"/>
        <v>0</v>
      </c>
      <c r="S819" s="25">
        <v>0</v>
      </c>
      <c r="T819" s="63"/>
      <c r="U819" s="15"/>
      <c r="V819" s="13"/>
      <c r="W819" s="98">
        <f t="shared" si="841"/>
        <v>0</v>
      </c>
      <c r="X819" s="99">
        <f>X5</f>
        <v>0.97</v>
      </c>
      <c r="Y819" s="100"/>
      <c r="Z819" s="110"/>
      <c r="AA819" s="95">
        <f t="shared" si="842"/>
        <v>0</v>
      </c>
      <c r="AB819" s="15"/>
      <c r="AC819" s="24">
        <f t="shared" si="874"/>
        <v>0</v>
      </c>
      <c r="AD819" s="5">
        <v>0</v>
      </c>
      <c r="AE819" s="63"/>
      <c r="AF819" s="15"/>
      <c r="AG819" s="13"/>
      <c r="AH819" s="98">
        <f t="shared" si="843"/>
        <v>0</v>
      </c>
      <c r="AI819" s="99">
        <f>AI5</f>
        <v>0.95499999999999996</v>
      </c>
      <c r="AJ819" s="100"/>
      <c r="AK819" s="110"/>
      <c r="AL819" s="95">
        <f t="shared" si="844"/>
        <v>0</v>
      </c>
      <c r="AM819" s="15"/>
      <c r="AN819" s="24">
        <f t="shared" si="875"/>
        <v>0</v>
      </c>
      <c r="AO819" s="5">
        <v>0</v>
      </c>
      <c r="AP819" s="63"/>
      <c r="AQ819" s="15"/>
      <c r="AR819" s="13"/>
      <c r="AS819" s="98">
        <f t="shared" si="845"/>
        <v>0</v>
      </c>
      <c r="AT819" s="99">
        <f>AT5</f>
        <v>0.96</v>
      </c>
      <c r="AU819" s="100"/>
      <c r="AV819" s="110"/>
      <c r="AW819" s="95">
        <f t="shared" si="846"/>
        <v>0</v>
      </c>
      <c r="AX819" s="15"/>
      <c r="AY819" s="24">
        <f t="shared" si="876"/>
        <v>0</v>
      </c>
      <c r="AZ819" s="5">
        <v>0</v>
      </c>
      <c r="BA819" s="63"/>
      <c r="BB819" s="15"/>
      <c r="BC819" s="13"/>
      <c r="BD819" s="98">
        <f t="shared" si="847"/>
        <v>0</v>
      </c>
      <c r="BE819" s="99">
        <f>BE5</f>
        <v>0.98</v>
      </c>
      <c r="BF819" s="100"/>
      <c r="BG819" s="110"/>
      <c r="BH819" s="95">
        <f t="shared" si="848"/>
        <v>0</v>
      </c>
      <c r="BI819" s="15"/>
      <c r="BJ819" s="24">
        <f t="shared" si="877"/>
        <v>0</v>
      </c>
      <c r="BK819" s="5">
        <v>0</v>
      </c>
      <c r="BL819" s="63"/>
      <c r="BM819" s="15"/>
      <c r="BN819" s="13"/>
      <c r="BO819" s="98">
        <f t="shared" si="849"/>
        <v>0</v>
      </c>
      <c r="BP819" s="99">
        <f>BP5</f>
        <v>0.94499999999999995</v>
      </c>
      <c r="BQ819" s="100"/>
      <c r="BR819" s="110"/>
      <c r="BS819" s="95">
        <f t="shared" si="850"/>
        <v>0</v>
      </c>
      <c r="BT819" s="15"/>
      <c r="BU819" s="24">
        <f t="shared" si="878"/>
        <v>0</v>
      </c>
      <c r="BV819" s="5">
        <v>0</v>
      </c>
      <c r="BW819" s="63"/>
      <c r="BX819" s="15"/>
      <c r="BY819" s="13"/>
      <c r="BZ819" s="98">
        <f t="shared" si="851"/>
        <v>0</v>
      </c>
      <c r="CA819" s="99">
        <f>CA5</f>
        <v>1</v>
      </c>
      <c r="CB819" s="100"/>
      <c r="CC819" s="110"/>
      <c r="CD819" s="95">
        <f t="shared" si="852"/>
        <v>0</v>
      </c>
      <c r="CE819" s="15"/>
      <c r="CF819" s="24">
        <f t="shared" si="879"/>
        <v>0</v>
      </c>
      <c r="CG819" s="5">
        <v>0</v>
      </c>
      <c r="CH819" s="63"/>
      <c r="CI819" s="15"/>
      <c r="CJ819" s="13"/>
      <c r="CK819" s="98">
        <f t="shared" si="853"/>
        <v>0</v>
      </c>
      <c r="CL819" s="99">
        <f>CL5</f>
        <v>1</v>
      </c>
      <c r="CM819" s="100"/>
      <c r="CN819" s="110"/>
      <c r="CO819" s="95">
        <f t="shared" si="854"/>
        <v>0</v>
      </c>
      <c r="CP819" s="15"/>
      <c r="CQ819" s="24">
        <f t="shared" si="880"/>
        <v>0</v>
      </c>
      <c r="CR819" s="5">
        <v>0</v>
      </c>
      <c r="CS819" s="63"/>
      <c r="CT819" s="15"/>
      <c r="CU819" s="13"/>
      <c r="CV819" s="98">
        <f t="shared" si="855"/>
        <v>0</v>
      </c>
      <c r="CW819" s="99">
        <f>CW5</f>
        <v>1</v>
      </c>
      <c r="CX819" s="100"/>
      <c r="CY819" s="110"/>
      <c r="CZ819" s="95">
        <f t="shared" si="856"/>
        <v>0</v>
      </c>
      <c r="DA819" s="15"/>
      <c r="DB819" s="24">
        <f t="shared" si="881"/>
        <v>0</v>
      </c>
      <c r="DC819" s="5">
        <v>0</v>
      </c>
      <c r="DD819" s="63"/>
      <c r="DE819" s="15"/>
      <c r="DF819" s="13"/>
      <c r="DG819" s="98">
        <f t="shared" si="857"/>
        <v>0</v>
      </c>
      <c r="DH819" s="99">
        <f>DH5</f>
        <v>1</v>
      </c>
      <c r="DI819" s="100"/>
      <c r="DJ819" s="110"/>
      <c r="DK819" s="95">
        <f t="shared" si="858"/>
        <v>0</v>
      </c>
      <c r="DL819" s="15"/>
      <c r="DM819" s="24">
        <f t="shared" si="882"/>
        <v>0</v>
      </c>
      <c r="DN819" s="5">
        <v>0</v>
      </c>
      <c r="DO819" s="63"/>
      <c r="DP819" s="15"/>
      <c r="DQ819" s="13"/>
      <c r="DR819" s="98">
        <f t="shared" si="859"/>
        <v>0</v>
      </c>
      <c r="DS819" s="99">
        <f>DS5</f>
        <v>1</v>
      </c>
      <c r="DT819" s="100"/>
      <c r="DU819" s="110"/>
      <c r="DV819" s="95">
        <f t="shared" si="860"/>
        <v>0</v>
      </c>
      <c r="DW819" s="15"/>
      <c r="DX819" s="24">
        <f t="shared" si="883"/>
        <v>0</v>
      </c>
      <c r="DY819" s="5">
        <v>0</v>
      </c>
      <c r="DZ819" s="63"/>
      <c r="EA819" s="15"/>
      <c r="EB819" s="13"/>
      <c r="EC819" s="98">
        <f t="shared" si="861"/>
        <v>0</v>
      </c>
      <c r="ED819" s="99">
        <f>ED5</f>
        <v>1</v>
      </c>
      <c r="EE819" s="100"/>
      <c r="EF819" s="110"/>
      <c r="EG819" s="95">
        <f t="shared" si="862"/>
        <v>0</v>
      </c>
      <c r="EH819" s="15"/>
      <c r="EI819" s="24">
        <f t="shared" si="884"/>
        <v>0</v>
      </c>
      <c r="EJ819" s="5">
        <v>0</v>
      </c>
      <c r="EK819" s="63"/>
      <c r="EL819" s="15"/>
      <c r="EM819" s="13"/>
      <c r="EN819" s="98">
        <f t="shared" si="863"/>
        <v>0</v>
      </c>
      <c r="EO819" s="99">
        <f>EO5</f>
        <v>1</v>
      </c>
      <c r="EP819" s="100"/>
      <c r="EQ819" s="110"/>
      <c r="ER819" s="95">
        <f t="shared" si="864"/>
        <v>0</v>
      </c>
      <c r="ES819" s="15"/>
      <c r="ET819" s="24">
        <f t="shared" si="885"/>
        <v>0</v>
      </c>
      <c r="EU819" s="5">
        <v>0</v>
      </c>
      <c r="EV819" s="63"/>
      <c r="EW819" s="15"/>
      <c r="EX819" s="13"/>
      <c r="EY819" s="98">
        <f t="shared" si="865"/>
        <v>0</v>
      </c>
      <c r="EZ819" s="99">
        <f>EZ5</f>
        <v>1</v>
      </c>
      <c r="FA819" s="100"/>
      <c r="FB819" s="110"/>
      <c r="FC819" s="95">
        <f t="shared" si="866"/>
        <v>0</v>
      </c>
      <c r="FD819" s="15"/>
      <c r="FE819" s="24">
        <f t="shared" si="886"/>
        <v>0</v>
      </c>
      <c r="FF819" s="5">
        <v>0</v>
      </c>
      <c r="FG819" s="63"/>
      <c r="FH819" s="15"/>
      <c r="FI819" s="13"/>
      <c r="FJ819" s="98">
        <f t="shared" si="867"/>
        <v>0</v>
      </c>
      <c r="FK819" s="99">
        <f>FK5</f>
        <v>1</v>
      </c>
      <c r="FL819" s="100"/>
      <c r="FM819" s="110"/>
      <c r="FN819" s="95">
        <f t="shared" si="868"/>
        <v>0</v>
      </c>
      <c r="FO819" s="15"/>
      <c r="FP819" s="24">
        <f t="shared" si="887"/>
        <v>0</v>
      </c>
      <c r="FQ819" s="5">
        <v>0</v>
      </c>
      <c r="FR819" s="8">
        <v>0</v>
      </c>
      <c r="FS819" s="84">
        <f t="shared" si="888"/>
        <v>500</v>
      </c>
      <c r="FT819" s="85">
        <f t="shared" si="889"/>
        <v>500</v>
      </c>
      <c r="FU819" s="85">
        <f t="shared" si="890"/>
        <v>500</v>
      </c>
      <c r="FV819" s="85">
        <f t="shared" si="891"/>
        <v>500</v>
      </c>
      <c r="FW819" s="85">
        <f t="shared" si="892"/>
        <v>500</v>
      </c>
      <c r="FX819" s="85">
        <f t="shared" si="893"/>
        <v>500</v>
      </c>
      <c r="FY819" s="85">
        <f t="shared" si="894"/>
        <v>500</v>
      </c>
      <c r="FZ819" s="85">
        <f t="shared" si="895"/>
        <v>500</v>
      </c>
      <c r="GA819" s="85">
        <f t="shared" si="896"/>
        <v>500</v>
      </c>
      <c r="GB819" s="85">
        <f t="shared" si="897"/>
        <v>500</v>
      </c>
      <c r="GC819" s="85">
        <f t="shared" si="898"/>
        <v>500</v>
      </c>
      <c r="GD819" s="85">
        <f t="shared" si="899"/>
        <v>500</v>
      </c>
      <c r="GE819" s="85">
        <f t="shared" si="900"/>
        <v>500</v>
      </c>
      <c r="GF819" s="85">
        <f t="shared" si="901"/>
        <v>500</v>
      </c>
      <c r="GG819" s="85">
        <f t="shared" si="902"/>
        <v>500</v>
      </c>
      <c r="GH819" s="101">
        <f t="shared" si="869"/>
        <v>0</v>
      </c>
      <c r="GI819" s="102">
        <f t="shared" si="870"/>
        <v>0</v>
      </c>
      <c r="GJ819" s="102">
        <f t="shared" si="871"/>
        <v>0</v>
      </c>
      <c r="GK819" s="79">
        <f>ROW()</f>
        <v>819</v>
      </c>
    </row>
    <row r="820" spans="1:193" s="12" customFormat="1" ht="50.1" customHeight="1">
      <c r="A820" s="17">
        <f>ROW()</f>
        <v>820</v>
      </c>
      <c r="B820" s="32">
        <f t="shared" si="903"/>
        <v>814</v>
      </c>
      <c r="C820" s="33">
        <f t="shared" si="904"/>
        <v>0</v>
      </c>
      <c r="D820" s="31"/>
      <c r="E820" s="390">
        <f t="shared" si="872"/>
        <v>500</v>
      </c>
      <c r="F820" s="107">
        <f t="shared" si="838"/>
        <v>0</v>
      </c>
      <c r="G820" s="3">
        <v>0</v>
      </c>
      <c r="H820" s="4">
        <v>0</v>
      </c>
      <c r="I820" s="63"/>
      <c r="J820" s="15"/>
      <c r="K820" s="13"/>
      <c r="L820" s="98">
        <f t="shared" si="839"/>
        <v>0</v>
      </c>
      <c r="M820" s="99">
        <f>M5</f>
        <v>0.94499999999999995</v>
      </c>
      <c r="N820" s="100"/>
      <c r="O820" s="110"/>
      <c r="P820" s="95">
        <f t="shared" si="840"/>
        <v>0</v>
      </c>
      <c r="Q820" s="15"/>
      <c r="R820" s="24">
        <f t="shared" si="873"/>
        <v>0</v>
      </c>
      <c r="S820" s="25">
        <v>0</v>
      </c>
      <c r="T820" s="63"/>
      <c r="U820" s="15"/>
      <c r="V820" s="13"/>
      <c r="W820" s="98">
        <f t="shared" si="841"/>
        <v>0</v>
      </c>
      <c r="X820" s="99">
        <f>X5</f>
        <v>0.97</v>
      </c>
      <c r="Y820" s="100"/>
      <c r="Z820" s="110"/>
      <c r="AA820" s="95">
        <f t="shared" si="842"/>
        <v>0</v>
      </c>
      <c r="AB820" s="15"/>
      <c r="AC820" s="24">
        <f t="shared" si="874"/>
        <v>0</v>
      </c>
      <c r="AD820" s="5">
        <v>0</v>
      </c>
      <c r="AE820" s="63"/>
      <c r="AF820" s="15"/>
      <c r="AG820" s="13"/>
      <c r="AH820" s="98">
        <f t="shared" si="843"/>
        <v>0</v>
      </c>
      <c r="AI820" s="99">
        <f>AI5</f>
        <v>0.95499999999999996</v>
      </c>
      <c r="AJ820" s="100"/>
      <c r="AK820" s="110"/>
      <c r="AL820" s="95">
        <f t="shared" si="844"/>
        <v>0</v>
      </c>
      <c r="AM820" s="15"/>
      <c r="AN820" s="24">
        <f t="shared" si="875"/>
        <v>0</v>
      </c>
      <c r="AO820" s="5">
        <v>0</v>
      </c>
      <c r="AP820" s="63"/>
      <c r="AQ820" s="15"/>
      <c r="AR820" s="13"/>
      <c r="AS820" s="98">
        <f t="shared" si="845"/>
        <v>0</v>
      </c>
      <c r="AT820" s="99">
        <f>AT5</f>
        <v>0.96</v>
      </c>
      <c r="AU820" s="100"/>
      <c r="AV820" s="110"/>
      <c r="AW820" s="95">
        <f t="shared" si="846"/>
        <v>0</v>
      </c>
      <c r="AX820" s="15"/>
      <c r="AY820" s="24">
        <f t="shared" si="876"/>
        <v>0</v>
      </c>
      <c r="AZ820" s="5">
        <v>0</v>
      </c>
      <c r="BA820" s="63"/>
      <c r="BB820" s="15"/>
      <c r="BC820" s="13"/>
      <c r="BD820" s="98">
        <f t="shared" si="847"/>
        <v>0</v>
      </c>
      <c r="BE820" s="99">
        <f>BE5</f>
        <v>0.98</v>
      </c>
      <c r="BF820" s="100"/>
      <c r="BG820" s="110"/>
      <c r="BH820" s="95">
        <f t="shared" si="848"/>
        <v>0</v>
      </c>
      <c r="BI820" s="15"/>
      <c r="BJ820" s="24">
        <f t="shared" si="877"/>
        <v>0</v>
      </c>
      <c r="BK820" s="5">
        <v>0</v>
      </c>
      <c r="BL820" s="63"/>
      <c r="BM820" s="15"/>
      <c r="BN820" s="13"/>
      <c r="BO820" s="98">
        <f t="shared" si="849"/>
        <v>0</v>
      </c>
      <c r="BP820" s="99">
        <f>BP5</f>
        <v>0.94499999999999995</v>
      </c>
      <c r="BQ820" s="100"/>
      <c r="BR820" s="110"/>
      <c r="BS820" s="95">
        <f t="shared" si="850"/>
        <v>0</v>
      </c>
      <c r="BT820" s="15"/>
      <c r="BU820" s="24">
        <f t="shared" si="878"/>
        <v>0</v>
      </c>
      <c r="BV820" s="5">
        <v>0</v>
      </c>
      <c r="BW820" s="63"/>
      <c r="BX820" s="15"/>
      <c r="BY820" s="13"/>
      <c r="BZ820" s="98">
        <f t="shared" si="851"/>
        <v>0</v>
      </c>
      <c r="CA820" s="99">
        <f>CA5</f>
        <v>1</v>
      </c>
      <c r="CB820" s="100"/>
      <c r="CC820" s="110"/>
      <c r="CD820" s="95">
        <f t="shared" si="852"/>
        <v>0</v>
      </c>
      <c r="CE820" s="15"/>
      <c r="CF820" s="24">
        <f t="shared" si="879"/>
        <v>0</v>
      </c>
      <c r="CG820" s="5">
        <v>0</v>
      </c>
      <c r="CH820" s="63"/>
      <c r="CI820" s="15"/>
      <c r="CJ820" s="13"/>
      <c r="CK820" s="98">
        <f t="shared" si="853"/>
        <v>0</v>
      </c>
      <c r="CL820" s="99">
        <f>CL5</f>
        <v>1</v>
      </c>
      <c r="CM820" s="100"/>
      <c r="CN820" s="110"/>
      <c r="CO820" s="95">
        <f t="shared" si="854"/>
        <v>0</v>
      </c>
      <c r="CP820" s="15"/>
      <c r="CQ820" s="24">
        <f t="shared" si="880"/>
        <v>0</v>
      </c>
      <c r="CR820" s="5">
        <v>0</v>
      </c>
      <c r="CS820" s="63"/>
      <c r="CT820" s="15"/>
      <c r="CU820" s="13"/>
      <c r="CV820" s="98">
        <f t="shared" si="855"/>
        <v>0</v>
      </c>
      <c r="CW820" s="99">
        <f>CW5</f>
        <v>1</v>
      </c>
      <c r="CX820" s="100"/>
      <c r="CY820" s="110"/>
      <c r="CZ820" s="95">
        <f t="shared" si="856"/>
        <v>0</v>
      </c>
      <c r="DA820" s="15"/>
      <c r="DB820" s="24">
        <f t="shared" si="881"/>
        <v>0</v>
      </c>
      <c r="DC820" s="5">
        <v>0</v>
      </c>
      <c r="DD820" s="63"/>
      <c r="DE820" s="15"/>
      <c r="DF820" s="13"/>
      <c r="DG820" s="98">
        <f t="shared" si="857"/>
        <v>0</v>
      </c>
      <c r="DH820" s="99">
        <f>DH5</f>
        <v>1</v>
      </c>
      <c r="DI820" s="100"/>
      <c r="DJ820" s="110"/>
      <c r="DK820" s="95">
        <f t="shared" si="858"/>
        <v>0</v>
      </c>
      <c r="DL820" s="15"/>
      <c r="DM820" s="24">
        <f t="shared" si="882"/>
        <v>0</v>
      </c>
      <c r="DN820" s="5">
        <v>0</v>
      </c>
      <c r="DO820" s="63"/>
      <c r="DP820" s="15"/>
      <c r="DQ820" s="13"/>
      <c r="DR820" s="98">
        <f t="shared" si="859"/>
        <v>0</v>
      </c>
      <c r="DS820" s="99">
        <f>DS5</f>
        <v>1</v>
      </c>
      <c r="DT820" s="100"/>
      <c r="DU820" s="110"/>
      <c r="DV820" s="95">
        <f t="shared" si="860"/>
        <v>0</v>
      </c>
      <c r="DW820" s="15"/>
      <c r="DX820" s="24">
        <f t="shared" si="883"/>
        <v>0</v>
      </c>
      <c r="DY820" s="5">
        <v>0</v>
      </c>
      <c r="DZ820" s="63"/>
      <c r="EA820" s="15"/>
      <c r="EB820" s="13"/>
      <c r="EC820" s="98">
        <f t="shared" si="861"/>
        <v>0</v>
      </c>
      <c r="ED820" s="99">
        <f>ED5</f>
        <v>1</v>
      </c>
      <c r="EE820" s="100"/>
      <c r="EF820" s="110"/>
      <c r="EG820" s="95">
        <f t="shared" si="862"/>
        <v>0</v>
      </c>
      <c r="EH820" s="15"/>
      <c r="EI820" s="24">
        <f t="shared" si="884"/>
        <v>0</v>
      </c>
      <c r="EJ820" s="5">
        <v>0</v>
      </c>
      <c r="EK820" s="63"/>
      <c r="EL820" s="15"/>
      <c r="EM820" s="13"/>
      <c r="EN820" s="98">
        <f t="shared" si="863"/>
        <v>0</v>
      </c>
      <c r="EO820" s="99">
        <f>EO5</f>
        <v>1</v>
      </c>
      <c r="EP820" s="100"/>
      <c r="EQ820" s="110"/>
      <c r="ER820" s="95">
        <f t="shared" si="864"/>
        <v>0</v>
      </c>
      <c r="ES820" s="15"/>
      <c r="ET820" s="24">
        <f t="shared" si="885"/>
        <v>0</v>
      </c>
      <c r="EU820" s="5">
        <v>0</v>
      </c>
      <c r="EV820" s="63"/>
      <c r="EW820" s="15"/>
      <c r="EX820" s="13"/>
      <c r="EY820" s="98">
        <f t="shared" si="865"/>
        <v>0</v>
      </c>
      <c r="EZ820" s="99">
        <f>EZ5</f>
        <v>1</v>
      </c>
      <c r="FA820" s="100"/>
      <c r="FB820" s="110"/>
      <c r="FC820" s="95">
        <f t="shared" si="866"/>
        <v>0</v>
      </c>
      <c r="FD820" s="15"/>
      <c r="FE820" s="24">
        <f t="shared" si="886"/>
        <v>0</v>
      </c>
      <c r="FF820" s="5">
        <v>0</v>
      </c>
      <c r="FG820" s="63"/>
      <c r="FH820" s="15"/>
      <c r="FI820" s="13"/>
      <c r="FJ820" s="98">
        <f t="shared" si="867"/>
        <v>0</v>
      </c>
      <c r="FK820" s="99">
        <f>FK5</f>
        <v>1</v>
      </c>
      <c r="FL820" s="100"/>
      <c r="FM820" s="110"/>
      <c r="FN820" s="95">
        <f t="shared" si="868"/>
        <v>0</v>
      </c>
      <c r="FO820" s="15"/>
      <c r="FP820" s="24">
        <f t="shared" si="887"/>
        <v>0</v>
      </c>
      <c r="FQ820" s="5">
        <v>0</v>
      </c>
      <c r="FR820" s="8">
        <v>0</v>
      </c>
      <c r="FS820" s="84">
        <f t="shared" si="888"/>
        <v>500</v>
      </c>
      <c r="FT820" s="85">
        <f t="shared" si="889"/>
        <v>500</v>
      </c>
      <c r="FU820" s="85">
        <f t="shared" si="890"/>
        <v>500</v>
      </c>
      <c r="FV820" s="85">
        <f t="shared" si="891"/>
        <v>500</v>
      </c>
      <c r="FW820" s="85">
        <f t="shared" si="892"/>
        <v>500</v>
      </c>
      <c r="FX820" s="85">
        <f t="shared" si="893"/>
        <v>500</v>
      </c>
      <c r="FY820" s="85">
        <f t="shared" si="894"/>
        <v>500</v>
      </c>
      <c r="FZ820" s="85">
        <f t="shared" si="895"/>
        <v>500</v>
      </c>
      <c r="GA820" s="85">
        <f t="shared" si="896"/>
        <v>500</v>
      </c>
      <c r="GB820" s="85">
        <f t="shared" si="897"/>
        <v>500</v>
      </c>
      <c r="GC820" s="85">
        <f t="shared" si="898"/>
        <v>500</v>
      </c>
      <c r="GD820" s="85">
        <f t="shared" si="899"/>
        <v>500</v>
      </c>
      <c r="GE820" s="85">
        <f t="shared" si="900"/>
        <v>500</v>
      </c>
      <c r="GF820" s="85">
        <f t="shared" si="901"/>
        <v>500</v>
      </c>
      <c r="GG820" s="85">
        <f t="shared" si="902"/>
        <v>500</v>
      </c>
      <c r="GH820" s="101">
        <f t="shared" si="869"/>
        <v>0</v>
      </c>
      <c r="GI820" s="102">
        <f t="shared" si="870"/>
        <v>0</v>
      </c>
      <c r="GJ820" s="102">
        <f t="shared" si="871"/>
        <v>0</v>
      </c>
      <c r="GK820" s="79">
        <f>ROW()</f>
        <v>820</v>
      </c>
    </row>
    <row r="821" spans="1:193" s="12" customFormat="1" ht="50.1" customHeight="1">
      <c r="A821" s="17">
        <f>ROW()</f>
        <v>821</v>
      </c>
      <c r="B821" s="32">
        <f t="shared" si="903"/>
        <v>815</v>
      </c>
      <c r="C821" s="33">
        <f t="shared" si="904"/>
        <v>0</v>
      </c>
      <c r="D821" s="31"/>
      <c r="E821" s="390">
        <f t="shared" si="872"/>
        <v>500</v>
      </c>
      <c r="F821" s="107">
        <f t="shared" si="838"/>
        <v>0</v>
      </c>
      <c r="G821" s="3">
        <v>0</v>
      </c>
      <c r="H821" s="4">
        <v>0</v>
      </c>
      <c r="I821" s="63"/>
      <c r="J821" s="15"/>
      <c r="K821" s="13"/>
      <c r="L821" s="98">
        <f t="shared" si="839"/>
        <v>0</v>
      </c>
      <c r="M821" s="99">
        <f>M5</f>
        <v>0.94499999999999995</v>
      </c>
      <c r="N821" s="100"/>
      <c r="O821" s="110"/>
      <c r="P821" s="95">
        <f t="shared" si="840"/>
        <v>0</v>
      </c>
      <c r="Q821" s="15"/>
      <c r="R821" s="24">
        <f t="shared" si="873"/>
        <v>0</v>
      </c>
      <c r="S821" s="25">
        <v>0</v>
      </c>
      <c r="T821" s="63"/>
      <c r="U821" s="15"/>
      <c r="V821" s="13"/>
      <c r="W821" s="98">
        <f t="shared" si="841"/>
        <v>0</v>
      </c>
      <c r="X821" s="99">
        <f>X5</f>
        <v>0.97</v>
      </c>
      <c r="Y821" s="100"/>
      <c r="Z821" s="110"/>
      <c r="AA821" s="95">
        <f t="shared" si="842"/>
        <v>0</v>
      </c>
      <c r="AB821" s="15"/>
      <c r="AC821" s="24">
        <f t="shared" si="874"/>
        <v>0</v>
      </c>
      <c r="AD821" s="5">
        <v>0</v>
      </c>
      <c r="AE821" s="63"/>
      <c r="AF821" s="15"/>
      <c r="AG821" s="13"/>
      <c r="AH821" s="98">
        <f t="shared" si="843"/>
        <v>0</v>
      </c>
      <c r="AI821" s="99">
        <f>AI5</f>
        <v>0.95499999999999996</v>
      </c>
      <c r="AJ821" s="100"/>
      <c r="AK821" s="110"/>
      <c r="AL821" s="95">
        <f t="shared" si="844"/>
        <v>0</v>
      </c>
      <c r="AM821" s="15"/>
      <c r="AN821" s="24">
        <f t="shared" si="875"/>
        <v>0</v>
      </c>
      <c r="AO821" s="5">
        <v>0</v>
      </c>
      <c r="AP821" s="63"/>
      <c r="AQ821" s="15"/>
      <c r="AR821" s="13"/>
      <c r="AS821" s="98">
        <f t="shared" si="845"/>
        <v>0</v>
      </c>
      <c r="AT821" s="99">
        <f>AT5</f>
        <v>0.96</v>
      </c>
      <c r="AU821" s="100"/>
      <c r="AV821" s="110"/>
      <c r="AW821" s="95">
        <f t="shared" si="846"/>
        <v>0</v>
      </c>
      <c r="AX821" s="15"/>
      <c r="AY821" s="24">
        <f t="shared" si="876"/>
        <v>0</v>
      </c>
      <c r="AZ821" s="5">
        <v>0</v>
      </c>
      <c r="BA821" s="63"/>
      <c r="BB821" s="15"/>
      <c r="BC821" s="13"/>
      <c r="BD821" s="98">
        <f t="shared" si="847"/>
        <v>0</v>
      </c>
      <c r="BE821" s="99">
        <f>BE5</f>
        <v>0.98</v>
      </c>
      <c r="BF821" s="100"/>
      <c r="BG821" s="110"/>
      <c r="BH821" s="95">
        <f t="shared" si="848"/>
        <v>0</v>
      </c>
      <c r="BI821" s="15"/>
      <c r="BJ821" s="24">
        <f t="shared" si="877"/>
        <v>0</v>
      </c>
      <c r="BK821" s="5">
        <v>0</v>
      </c>
      <c r="BL821" s="63"/>
      <c r="BM821" s="15"/>
      <c r="BN821" s="13"/>
      <c r="BO821" s="98">
        <f t="shared" si="849"/>
        <v>0</v>
      </c>
      <c r="BP821" s="99">
        <f>BP5</f>
        <v>0.94499999999999995</v>
      </c>
      <c r="BQ821" s="100"/>
      <c r="BR821" s="110"/>
      <c r="BS821" s="95">
        <f t="shared" si="850"/>
        <v>0</v>
      </c>
      <c r="BT821" s="15"/>
      <c r="BU821" s="24">
        <f t="shared" si="878"/>
        <v>0</v>
      </c>
      <c r="BV821" s="5">
        <v>0</v>
      </c>
      <c r="BW821" s="63"/>
      <c r="BX821" s="15"/>
      <c r="BY821" s="13"/>
      <c r="BZ821" s="98">
        <f t="shared" si="851"/>
        <v>0</v>
      </c>
      <c r="CA821" s="99">
        <f>CA5</f>
        <v>1</v>
      </c>
      <c r="CB821" s="100"/>
      <c r="CC821" s="110"/>
      <c r="CD821" s="95">
        <f t="shared" si="852"/>
        <v>0</v>
      </c>
      <c r="CE821" s="15"/>
      <c r="CF821" s="24">
        <f t="shared" si="879"/>
        <v>0</v>
      </c>
      <c r="CG821" s="5">
        <v>0</v>
      </c>
      <c r="CH821" s="63"/>
      <c r="CI821" s="15"/>
      <c r="CJ821" s="13"/>
      <c r="CK821" s="98">
        <f t="shared" si="853"/>
        <v>0</v>
      </c>
      <c r="CL821" s="99">
        <f>CL5</f>
        <v>1</v>
      </c>
      <c r="CM821" s="100"/>
      <c r="CN821" s="110"/>
      <c r="CO821" s="95">
        <f t="shared" si="854"/>
        <v>0</v>
      </c>
      <c r="CP821" s="15"/>
      <c r="CQ821" s="24">
        <f t="shared" si="880"/>
        <v>0</v>
      </c>
      <c r="CR821" s="5">
        <v>0</v>
      </c>
      <c r="CS821" s="63"/>
      <c r="CT821" s="15"/>
      <c r="CU821" s="13"/>
      <c r="CV821" s="98">
        <f t="shared" si="855"/>
        <v>0</v>
      </c>
      <c r="CW821" s="99">
        <f>CW5</f>
        <v>1</v>
      </c>
      <c r="CX821" s="100"/>
      <c r="CY821" s="110"/>
      <c r="CZ821" s="95">
        <f t="shared" si="856"/>
        <v>0</v>
      </c>
      <c r="DA821" s="15"/>
      <c r="DB821" s="24">
        <f t="shared" si="881"/>
        <v>0</v>
      </c>
      <c r="DC821" s="5">
        <v>0</v>
      </c>
      <c r="DD821" s="63"/>
      <c r="DE821" s="15"/>
      <c r="DF821" s="13"/>
      <c r="DG821" s="98">
        <f t="shared" si="857"/>
        <v>0</v>
      </c>
      <c r="DH821" s="99">
        <f>DH5</f>
        <v>1</v>
      </c>
      <c r="DI821" s="100"/>
      <c r="DJ821" s="110"/>
      <c r="DK821" s="95">
        <f t="shared" si="858"/>
        <v>0</v>
      </c>
      <c r="DL821" s="15"/>
      <c r="DM821" s="24">
        <f t="shared" si="882"/>
        <v>0</v>
      </c>
      <c r="DN821" s="5">
        <v>0</v>
      </c>
      <c r="DO821" s="63"/>
      <c r="DP821" s="15"/>
      <c r="DQ821" s="13"/>
      <c r="DR821" s="98">
        <f t="shared" si="859"/>
        <v>0</v>
      </c>
      <c r="DS821" s="99">
        <f>DS5</f>
        <v>1</v>
      </c>
      <c r="DT821" s="100"/>
      <c r="DU821" s="110"/>
      <c r="DV821" s="95">
        <f t="shared" si="860"/>
        <v>0</v>
      </c>
      <c r="DW821" s="15"/>
      <c r="DX821" s="24">
        <f t="shared" si="883"/>
        <v>0</v>
      </c>
      <c r="DY821" s="5">
        <v>0</v>
      </c>
      <c r="DZ821" s="63"/>
      <c r="EA821" s="15"/>
      <c r="EB821" s="13"/>
      <c r="EC821" s="98">
        <f t="shared" si="861"/>
        <v>0</v>
      </c>
      <c r="ED821" s="99">
        <f>ED5</f>
        <v>1</v>
      </c>
      <c r="EE821" s="100"/>
      <c r="EF821" s="110"/>
      <c r="EG821" s="95">
        <f t="shared" si="862"/>
        <v>0</v>
      </c>
      <c r="EH821" s="15"/>
      <c r="EI821" s="24">
        <f t="shared" si="884"/>
        <v>0</v>
      </c>
      <c r="EJ821" s="5">
        <v>0</v>
      </c>
      <c r="EK821" s="63"/>
      <c r="EL821" s="15"/>
      <c r="EM821" s="13"/>
      <c r="EN821" s="98">
        <f t="shared" si="863"/>
        <v>0</v>
      </c>
      <c r="EO821" s="99">
        <f>EO5</f>
        <v>1</v>
      </c>
      <c r="EP821" s="100"/>
      <c r="EQ821" s="110"/>
      <c r="ER821" s="95">
        <f t="shared" si="864"/>
        <v>0</v>
      </c>
      <c r="ES821" s="15"/>
      <c r="ET821" s="24">
        <f t="shared" si="885"/>
        <v>0</v>
      </c>
      <c r="EU821" s="5">
        <v>0</v>
      </c>
      <c r="EV821" s="63"/>
      <c r="EW821" s="15"/>
      <c r="EX821" s="13"/>
      <c r="EY821" s="98">
        <f t="shared" si="865"/>
        <v>0</v>
      </c>
      <c r="EZ821" s="99">
        <f>EZ5</f>
        <v>1</v>
      </c>
      <c r="FA821" s="100"/>
      <c r="FB821" s="110"/>
      <c r="FC821" s="95">
        <f t="shared" si="866"/>
        <v>0</v>
      </c>
      <c r="FD821" s="15"/>
      <c r="FE821" s="24">
        <f t="shared" si="886"/>
        <v>0</v>
      </c>
      <c r="FF821" s="5">
        <v>0</v>
      </c>
      <c r="FG821" s="63"/>
      <c r="FH821" s="15"/>
      <c r="FI821" s="13"/>
      <c r="FJ821" s="98">
        <f t="shared" si="867"/>
        <v>0</v>
      </c>
      <c r="FK821" s="99">
        <f>FK5</f>
        <v>1</v>
      </c>
      <c r="FL821" s="100"/>
      <c r="FM821" s="110"/>
      <c r="FN821" s="95">
        <f t="shared" si="868"/>
        <v>0</v>
      </c>
      <c r="FO821" s="15"/>
      <c r="FP821" s="24">
        <f t="shared" si="887"/>
        <v>0</v>
      </c>
      <c r="FQ821" s="5">
        <v>0</v>
      </c>
      <c r="FR821" s="8">
        <v>0</v>
      </c>
      <c r="FS821" s="84">
        <f t="shared" si="888"/>
        <v>500</v>
      </c>
      <c r="FT821" s="85">
        <f t="shared" si="889"/>
        <v>500</v>
      </c>
      <c r="FU821" s="85">
        <f t="shared" si="890"/>
        <v>500</v>
      </c>
      <c r="FV821" s="85">
        <f t="shared" si="891"/>
        <v>500</v>
      </c>
      <c r="FW821" s="85">
        <f t="shared" si="892"/>
        <v>500</v>
      </c>
      <c r="FX821" s="85">
        <f t="shared" si="893"/>
        <v>500</v>
      </c>
      <c r="FY821" s="85">
        <f t="shared" si="894"/>
        <v>500</v>
      </c>
      <c r="FZ821" s="85">
        <f t="shared" si="895"/>
        <v>500</v>
      </c>
      <c r="GA821" s="85">
        <f t="shared" si="896"/>
        <v>500</v>
      </c>
      <c r="GB821" s="85">
        <f t="shared" si="897"/>
        <v>500</v>
      </c>
      <c r="GC821" s="85">
        <f t="shared" si="898"/>
        <v>500</v>
      </c>
      <c r="GD821" s="85">
        <f t="shared" si="899"/>
        <v>500</v>
      </c>
      <c r="GE821" s="85">
        <f t="shared" si="900"/>
        <v>500</v>
      </c>
      <c r="GF821" s="85">
        <f t="shared" si="901"/>
        <v>500</v>
      </c>
      <c r="GG821" s="85">
        <f t="shared" si="902"/>
        <v>500</v>
      </c>
      <c r="GH821" s="101">
        <f t="shared" si="869"/>
        <v>0</v>
      </c>
      <c r="GI821" s="102">
        <f t="shared" si="870"/>
        <v>0</v>
      </c>
      <c r="GJ821" s="102">
        <f t="shared" si="871"/>
        <v>0</v>
      </c>
      <c r="GK821" s="79">
        <f>ROW()</f>
        <v>821</v>
      </c>
    </row>
    <row r="822" spans="1:193" s="12" customFormat="1" ht="50.1" customHeight="1">
      <c r="A822" s="17">
        <f>ROW()</f>
        <v>822</v>
      </c>
      <c r="B822" s="32">
        <f t="shared" si="903"/>
        <v>816</v>
      </c>
      <c r="C822" s="33">
        <f t="shared" si="904"/>
        <v>0</v>
      </c>
      <c r="D822" s="31"/>
      <c r="E822" s="390">
        <f t="shared" si="872"/>
        <v>500</v>
      </c>
      <c r="F822" s="107">
        <f t="shared" si="838"/>
        <v>0</v>
      </c>
      <c r="G822" s="3">
        <v>0</v>
      </c>
      <c r="H822" s="4">
        <v>0</v>
      </c>
      <c r="I822" s="63"/>
      <c r="J822" s="15"/>
      <c r="K822" s="13"/>
      <c r="L822" s="98">
        <f t="shared" si="839"/>
        <v>0</v>
      </c>
      <c r="M822" s="99">
        <f>M5</f>
        <v>0.94499999999999995</v>
      </c>
      <c r="N822" s="100"/>
      <c r="O822" s="110"/>
      <c r="P822" s="95">
        <f t="shared" si="840"/>
        <v>0</v>
      </c>
      <c r="Q822" s="15"/>
      <c r="R822" s="24">
        <f t="shared" si="873"/>
        <v>0</v>
      </c>
      <c r="S822" s="25">
        <v>0</v>
      </c>
      <c r="T822" s="63"/>
      <c r="U822" s="15"/>
      <c r="V822" s="13"/>
      <c r="W822" s="98">
        <f t="shared" si="841"/>
        <v>0</v>
      </c>
      <c r="X822" s="99">
        <f>X5</f>
        <v>0.97</v>
      </c>
      <c r="Y822" s="100"/>
      <c r="Z822" s="110"/>
      <c r="AA822" s="95">
        <f t="shared" si="842"/>
        <v>0</v>
      </c>
      <c r="AB822" s="15"/>
      <c r="AC822" s="24">
        <f t="shared" si="874"/>
        <v>0</v>
      </c>
      <c r="AD822" s="5">
        <v>0</v>
      </c>
      <c r="AE822" s="63"/>
      <c r="AF822" s="15"/>
      <c r="AG822" s="13"/>
      <c r="AH822" s="98">
        <f t="shared" si="843"/>
        <v>0</v>
      </c>
      <c r="AI822" s="99">
        <f>AI5</f>
        <v>0.95499999999999996</v>
      </c>
      <c r="AJ822" s="100"/>
      <c r="AK822" s="110"/>
      <c r="AL822" s="95">
        <f t="shared" si="844"/>
        <v>0</v>
      </c>
      <c r="AM822" s="15"/>
      <c r="AN822" s="24">
        <f t="shared" si="875"/>
        <v>0</v>
      </c>
      <c r="AO822" s="5">
        <v>0</v>
      </c>
      <c r="AP822" s="63"/>
      <c r="AQ822" s="15"/>
      <c r="AR822" s="13"/>
      <c r="AS822" s="98">
        <f t="shared" si="845"/>
        <v>0</v>
      </c>
      <c r="AT822" s="99">
        <f>AT5</f>
        <v>0.96</v>
      </c>
      <c r="AU822" s="100"/>
      <c r="AV822" s="110"/>
      <c r="AW822" s="95">
        <f t="shared" si="846"/>
        <v>0</v>
      </c>
      <c r="AX822" s="15"/>
      <c r="AY822" s="24">
        <f t="shared" si="876"/>
        <v>0</v>
      </c>
      <c r="AZ822" s="5">
        <v>0</v>
      </c>
      <c r="BA822" s="63"/>
      <c r="BB822" s="15"/>
      <c r="BC822" s="13"/>
      <c r="BD822" s="98">
        <f t="shared" si="847"/>
        <v>0</v>
      </c>
      <c r="BE822" s="99">
        <f>BE5</f>
        <v>0.98</v>
      </c>
      <c r="BF822" s="100"/>
      <c r="BG822" s="110"/>
      <c r="BH822" s="95">
        <f t="shared" si="848"/>
        <v>0</v>
      </c>
      <c r="BI822" s="15"/>
      <c r="BJ822" s="24">
        <f t="shared" si="877"/>
        <v>0</v>
      </c>
      <c r="BK822" s="5">
        <v>0</v>
      </c>
      <c r="BL822" s="63"/>
      <c r="BM822" s="15"/>
      <c r="BN822" s="13"/>
      <c r="BO822" s="98">
        <f t="shared" si="849"/>
        <v>0</v>
      </c>
      <c r="BP822" s="99">
        <f>BP5</f>
        <v>0.94499999999999995</v>
      </c>
      <c r="BQ822" s="100"/>
      <c r="BR822" s="110"/>
      <c r="BS822" s="95">
        <f t="shared" si="850"/>
        <v>0</v>
      </c>
      <c r="BT822" s="15"/>
      <c r="BU822" s="24">
        <f t="shared" si="878"/>
        <v>0</v>
      </c>
      <c r="BV822" s="5">
        <v>0</v>
      </c>
      <c r="BW822" s="63"/>
      <c r="BX822" s="15"/>
      <c r="BY822" s="13"/>
      <c r="BZ822" s="98">
        <f t="shared" si="851"/>
        <v>0</v>
      </c>
      <c r="CA822" s="99">
        <f>CA5</f>
        <v>1</v>
      </c>
      <c r="CB822" s="100"/>
      <c r="CC822" s="110"/>
      <c r="CD822" s="95">
        <f t="shared" si="852"/>
        <v>0</v>
      </c>
      <c r="CE822" s="15"/>
      <c r="CF822" s="24">
        <f t="shared" si="879"/>
        <v>0</v>
      </c>
      <c r="CG822" s="5">
        <v>0</v>
      </c>
      <c r="CH822" s="63"/>
      <c r="CI822" s="15"/>
      <c r="CJ822" s="13"/>
      <c r="CK822" s="98">
        <f t="shared" si="853"/>
        <v>0</v>
      </c>
      <c r="CL822" s="99">
        <f>CL5</f>
        <v>1</v>
      </c>
      <c r="CM822" s="100"/>
      <c r="CN822" s="110"/>
      <c r="CO822" s="95">
        <f t="shared" si="854"/>
        <v>0</v>
      </c>
      <c r="CP822" s="15"/>
      <c r="CQ822" s="24">
        <f t="shared" si="880"/>
        <v>0</v>
      </c>
      <c r="CR822" s="5">
        <v>0</v>
      </c>
      <c r="CS822" s="63"/>
      <c r="CT822" s="15"/>
      <c r="CU822" s="13"/>
      <c r="CV822" s="98">
        <f t="shared" si="855"/>
        <v>0</v>
      </c>
      <c r="CW822" s="99">
        <f>CW5</f>
        <v>1</v>
      </c>
      <c r="CX822" s="100"/>
      <c r="CY822" s="110"/>
      <c r="CZ822" s="95">
        <f t="shared" si="856"/>
        <v>0</v>
      </c>
      <c r="DA822" s="15"/>
      <c r="DB822" s="24">
        <f t="shared" si="881"/>
        <v>0</v>
      </c>
      <c r="DC822" s="5">
        <v>0</v>
      </c>
      <c r="DD822" s="63"/>
      <c r="DE822" s="15"/>
      <c r="DF822" s="13"/>
      <c r="DG822" s="98">
        <f t="shared" si="857"/>
        <v>0</v>
      </c>
      <c r="DH822" s="99">
        <f>DH5</f>
        <v>1</v>
      </c>
      <c r="DI822" s="100"/>
      <c r="DJ822" s="110"/>
      <c r="DK822" s="95">
        <f t="shared" si="858"/>
        <v>0</v>
      </c>
      <c r="DL822" s="15"/>
      <c r="DM822" s="24">
        <f t="shared" si="882"/>
        <v>0</v>
      </c>
      <c r="DN822" s="5">
        <v>0</v>
      </c>
      <c r="DO822" s="63"/>
      <c r="DP822" s="15"/>
      <c r="DQ822" s="13"/>
      <c r="DR822" s="98">
        <f t="shared" si="859"/>
        <v>0</v>
      </c>
      <c r="DS822" s="99">
        <f>DS5</f>
        <v>1</v>
      </c>
      <c r="DT822" s="100"/>
      <c r="DU822" s="110"/>
      <c r="DV822" s="95">
        <f t="shared" si="860"/>
        <v>0</v>
      </c>
      <c r="DW822" s="15"/>
      <c r="DX822" s="24">
        <f t="shared" si="883"/>
        <v>0</v>
      </c>
      <c r="DY822" s="5">
        <v>0</v>
      </c>
      <c r="DZ822" s="63"/>
      <c r="EA822" s="15"/>
      <c r="EB822" s="13"/>
      <c r="EC822" s="98">
        <f t="shared" si="861"/>
        <v>0</v>
      </c>
      <c r="ED822" s="99">
        <f>ED5</f>
        <v>1</v>
      </c>
      <c r="EE822" s="100"/>
      <c r="EF822" s="110"/>
      <c r="EG822" s="95">
        <f t="shared" si="862"/>
        <v>0</v>
      </c>
      <c r="EH822" s="15"/>
      <c r="EI822" s="24">
        <f t="shared" si="884"/>
        <v>0</v>
      </c>
      <c r="EJ822" s="5">
        <v>0</v>
      </c>
      <c r="EK822" s="63"/>
      <c r="EL822" s="15"/>
      <c r="EM822" s="13"/>
      <c r="EN822" s="98">
        <f t="shared" si="863"/>
        <v>0</v>
      </c>
      <c r="EO822" s="99">
        <f>EO5</f>
        <v>1</v>
      </c>
      <c r="EP822" s="100"/>
      <c r="EQ822" s="110"/>
      <c r="ER822" s="95">
        <f t="shared" si="864"/>
        <v>0</v>
      </c>
      <c r="ES822" s="15"/>
      <c r="ET822" s="24">
        <f t="shared" si="885"/>
        <v>0</v>
      </c>
      <c r="EU822" s="5">
        <v>0</v>
      </c>
      <c r="EV822" s="63"/>
      <c r="EW822" s="15"/>
      <c r="EX822" s="13"/>
      <c r="EY822" s="98">
        <f t="shared" si="865"/>
        <v>0</v>
      </c>
      <c r="EZ822" s="99">
        <f>EZ5</f>
        <v>1</v>
      </c>
      <c r="FA822" s="100"/>
      <c r="FB822" s="110"/>
      <c r="FC822" s="95">
        <f t="shared" si="866"/>
        <v>0</v>
      </c>
      <c r="FD822" s="15"/>
      <c r="FE822" s="24">
        <f t="shared" si="886"/>
        <v>0</v>
      </c>
      <c r="FF822" s="5">
        <v>0</v>
      </c>
      <c r="FG822" s="63"/>
      <c r="FH822" s="15"/>
      <c r="FI822" s="13"/>
      <c r="FJ822" s="98">
        <f t="shared" si="867"/>
        <v>0</v>
      </c>
      <c r="FK822" s="99">
        <f>FK5</f>
        <v>1</v>
      </c>
      <c r="FL822" s="100"/>
      <c r="FM822" s="110"/>
      <c r="FN822" s="95">
        <f t="shared" si="868"/>
        <v>0</v>
      </c>
      <c r="FO822" s="15"/>
      <c r="FP822" s="24">
        <f t="shared" si="887"/>
        <v>0</v>
      </c>
      <c r="FQ822" s="5">
        <v>0</v>
      </c>
      <c r="FR822" s="8">
        <v>0</v>
      </c>
      <c r="FS822" s="84">
        <f t="shared" si="888"/>
        <v>500</v>
      </c>
      <c r="FT822" s="85">
        <f t="shared" si="889"/>
        <v>500</v>
      </c>
      <c r="FU822" s="85">
        <f t="shared" si="890"/>
        <v>500</v>
      </c>
      <c r="FV822" s="85">
        <f t="shared" si="891"/>
        <v>500</v>
      </c>
      <c r="FW822" s="85">
        <f t="shared" si="892"/>
        <v>500</v>
      </c>
      <c r="FX822" s="85">
        <f t="shared" si="893"/>
        <v>500</v>
      </c>
      <c r="FY822" s="85">
        <f t="shared" si="894"/>
        <v>500</v>
      </c>
      <c r="FZ822" s="85">
        <f t="shared" si="895"/>
        <v>500</v>
      </c>
      <c r="GA822" s="85">
        <f t="shared" si="896"/>
        <v>500</v>
      </c>
      <c r="GB822" s="85">
        <f t="shared" si="897"/>
        <v>500</v>
      </c>
      <c r="GC822" s="85">
        <f t="shared" si="898"/>
        <v>500</v>
      </c>
      <c r="GD822" s="85">
        <f t="shared" si="899"/>
        <v>500</v>
      </c>
      <c r="GE822" s="85">
        <f t="shared" si="900"/>
        <v>500</v>
      </c>
      <c r="GF822" s="85">
        <f t="shared" si="901"/>
        <v>500</v>
      </c>
      <c r="GG822" s="85">
        <f t="shared" si="902"/>
        <v>500</v>
      </c>
      <c r="GH822" s="101">
        <f t="shared" si="869"/>
        <v>0</v>
      </c>
      <c r="GI822" s="102">
        <f t="shared" si="870"/>
        <v>0</v>
      </c>
      <c r="GJ822" s="102">
        <f t="shared" si="871"/>
        <v>0</v>
      </c>
      <c r="GK822" s="79">
        <f>ROW()</f>
        <v>822</v>
      </c>
    </row>
    <row r="823" spans="1:193" s="12" customFormat="1" ht="50.1" customHeight="1">
      <c r="A823" s="17">
        <f>ROW()</f>
        <v>823</v>
      </c>
      <c r="B823" s="32">
        <f t="shared" si="903"/>
        <v>817</v>
      </c>
      <c r="C823" s="33">
        <f t="shared" si="904"/>
        <v>0</v>
      </c>
      <c r="D823" s="31"/>
      <c r="E823" s="390">
        <f t="shared" si="872"/>
        <v>500</v>
      </c>
      <c r="F823" s="107">
        <f t="shared" ref="F823:F886" si="905">GJ823</f>
        <v>0</v>
      </c>
      <c r="G823" s="3">
        <v>0</v>
      </c>
      <c r="H823" s="4">
        <v>0</v>
      </c>
      <c r="I823" s="63"/>
      <c r="J823" s="15"/>
      <c r="K823" s="13"/>
      <c r="L823" s="98">
        <f t="shared" ref="L823:L886" si="906">IF(N823&gt;0,1,0)</f>
        <v>0</v>
      </c>
      <c r="M823" s="99">
        <f>M5</f>
        <v>0.94499999999999995</v>
      </c>
      <c r="N823" s="100"/>
      <c r="O823" s="110"/>
      <c r="P823" s="95">
        <f t="shared" ref="P823:P886" si="907">N823*M823</f>
        <v>0</v>
      </c>
      <c r="Q823" s="15"/>
      <c r="R823" s="24">
        <f t="shared" si="873"/>
        <v>0</v>
      </c>
      <c r="S823" s="25">
        <v>0</v>
      </c>
      <c r="T823" s="63"/>
      <c r="U823" s="15"/>
      <c r="V823" s="13"/>
      <c r="W823" s="98">
        <f t="shared" ref="W823:W886" si="908">IF(Y823&gt;0,1,0)</f>
        <v>0</v>
      </c>
      <c r="X823" s="99">
        <f>X5</f>
        <v>0.97</v>
      </c>
      <c r="Y823" s="100"/>
      <c r="Z823" s="110"/>
      <c r="AA823" s="95">
        <f t="shared" ref="AA823:AA886" si="909">Y823*X823</f>
        <v>0</v>
      </c>
      <c r="AB823" s="15"/>
      <c r="AC823" s="24">
        <f t="shared" si="874"/>
        <v>0</v>
      </c>
      <c r="AD823" s="5">
        <v>0</v>
      </c>
      <c r="AE823" s="63"/>
      <c r="AF823" s="15"/>
      <c r="AG823" s="13"/>
      <c r="AH823" s="98">
        <f t="shared" ref="AH823:AH886" si="910">IF(AJ823&gt;0,1,0)</f>
        <v>0</v>
      </c>
      <c r="AI823" s="99">
        <f>AI5</f>
        <v>0.95499999999999996</v>
      </c>
      <c r="AJ823" s="100"/>
      <c r="AK823" s="110"/>
      <c r="AL823" s="95">
        <f t="shared" ref="AL823:AL886" si="911">AJ823*AI823</f>
        <v>0</v>
      </c>
      <c r="AM823" s="15"/>
      <c r="AN823" s="24">
        <f t="shared" si="875"/>
        <v>0</v>
      </c>
      <c r="AO823" s="5">
        <v>0</v>
      </c>
      <c r="AP823" s="63"/>
      <c r="AQ823" s="15"/>
      <c r="AR823" s="13"/>
      <c r="AS823" s="98">
        <f t="shared" ref="AS823:AS886" si="912">IF(AU823&gt;0,1,0)</f>
        <v>0</v>
      </c>
      <c r="AT823" s="99">
        <f>AT5</f>
        <v>0.96</v>
      </c>
      <c r="AU823" s="100"/>
      <c r="AV823" s="110"/>
      <c r="AW823" s="95">
        <f t="shared" ref="AW823:AW886" si="913">AU823*AT823</f>
        <v>0</v>
      </c>
      <c r="AX823" s="15"/>
      <c r="AY823" s="24">
        <f t="shared" si="876"/>
        <v>0</v>
      </c>
      <c r="AZ823" s="5">
        <v>0</v>
      </c>
      <c r="BA823" s="63"/>
      <c r="BB823" s="15"/>
      <c r="BC823" s="13"/>
      <c r="BD823" s="98">
        <f t="shared" ref="BD823:BD886" si="914">IF(BF823&gt;0,1,0)</f>
        <v>0</v>
      </c>
      <c r="BE823" s="99">
        <f>BE5</f>
        <v>0.98</v>
      </c>
      <c r="BF823" s="100"/>
      <c r="BG823" s="110"/>
      <c r="BH823" s="95">
        <f t="shared" ref="BH823:BH886" si="915">BF823*BE823</f>
        <v>0</v>
      </c>
      <c r="BI823" s="15"/>
      <c r="BJ823" s="24">
        <f t="shared" si="877"/>
        <v>0</v>
      </c>
      <c r="BK823" s="5">
        <v>0</v>
      </c>
      <c r="BL823" s="63"/>
      <c r="BM823" s="15"/>
      <c r="BN823" s="13"/>
      <c r="BO823" s="98">
        <f t="shared" ref="BO823:BO886" si="916">IF(BQ823&gt;0,1,0)</f>
        <v>0</v>
      </c>
      <c r="BP823" s="99">
        <f>BP5</f>
        <v>0.94499999999999995</v>
      </c>
      <c r="BQ823" s="100"/>
      <c r="BR823" s="110"/>
      <c r="BS823" s="95">
        <f t="shared" ref="BS823:BS886" si="917">BQ823*BP823</f>
        <v>0</v>
      </c>
      <c r="BT823" s="15"/>
      <c r="BU823" s="24">
        <f t="shared" si="878"/>
        <v>0</v>
      </c>
      <c r="BV823" s="5">
        <v>0</v>
      </c>
      <c r="BW823" s="63"/>
      <c r="BX823" s="15"/>
      <c r="BY823" s="13"/>
      <c r="BZ823" s="98">
        <f t="shared" ref="BZ823:BZ886" si="918">IF(CB823&gt;0,1,0)</f>
        <v>0</v>
      </c>
      <c r="CA823" s="99">
        <f>CA5</f>
        <v>1</v>
      </c>
      <c r="CB823" s="100"/>
      <c r="CC823" s="110"/>
      <c r="CD823" s="95">
        <f t="shared" ref="CD823:CD886" si="919">CB823*CA823</f>
        <v>0</v>
      </c>
      <c r="CE823" s="15"/>
      <c r="CF823" s="24">
        <f t="shared" si="879"/>
        <v>0</v>
      </c>
      <c r="CG823" s="5">
        <v>0</v>
      </c>
      <c r="CH823" s="63"/>
      <c r="CI823" s="15"/>
      <c r="CJ823" s="13"/>
      <c r="CK823" s="98">
        <f t="shared" ref="CK823:CK886" si="920">IF(CM823&gt;0,1,0)</f>
        <v>0</v>
      </c>
      <c r="CL823" s="99">
        <f>CL5</f>
        <v>1</v>
      </c>
      <c r="CM823" s="100"/>
      <c r="CN823" s="110"/>
      <c r="CO823" s="95">
        <f t="shared" ref="CO823:CO886" si="921">CM823*CL823</f>
        <v>0</v>
      </c>
      <c r="CP823" s="15"/>
      <c r="CQ823" s="24">
        <f t="shared" si="880"/>
        <v>0</v>
      </c>
      <c r="CR823" s="5">
        <v>0</v>
      </c>
      <c r="CS823" s="63"/>
      <c r="CT823" s="15"/>
      <c r="CU823" s="13"/>
      <c r="CV823" s="98">
        <f t="shared" ref="CV823:CV886" si="922">IF(CX823&gt;0,1,0)</f>
        <v>0</v>
      </c>
      <c r="CW823" s="99">
        <f>CW5</f>
        <v>1</v>
      </c>
      <c r="CX823" s="100"/>
      <c r="CY823" s="110"/>
      <c r="CZ823" s="95">
        <f t="shared" ref="CZ823:CZ886" si="923">CX823*CW823</f>
        <v>0</v>
      </c>
      <c r="DA823" s="15"/>
      <c r="DB823" s="24">
        <f t="shared" si="881"/>
        <v>0</v>
      </c>
      <c r="DC823" s="5">
        <v>0</v>
      </c>
      <c r="DD823" s="63"/>
      <c r="DE823" s="15"/>
      <c r="DF823" s="13"/>
      <c r="DG823" s="98">
        <f t="shared" ref="DG823:DG886" si="924">IF(DI823&gt;0,1,0)</f>
        <v>0</v>
      </c>
      <c r="DH823" s="99">
        <f>DH5</f>
        <v>1</v>
      </c>
      <c r="DI823" s="100"/>
      <c r="DJ823" s="110"/>
      <c r="DK823" s="95">
        <f t="shared" ref="DK823:DK886" si="925">DI823*DH823</f>
        <v>0</v>
      </c>
      <c r="DL823" s="15"/>
      <c r="DM823" s="24">
        <f t="shared" si="882"/>
        <v>0</v>
      </c>
      <c r="DN823" s="5">
        <v>0</v>
      </c>
      <c r="DO823" s="63"/>
      <c r="DP823" s="15"/>
      <c r="DQ823" s="13"/>
      <c r="DR823" s="98">
        <f t="shared" ref="DR823:DR886" si="926">IF(DT823&gt;0,1,0)</f>
        <v>0</v>
      </c>
      <c r="DS823" s="99">
        <f>DS5</f>
        <v>1</v>
      </c>
      <c r="DT823" s="100"/>
      <c r="DU823" s="110"/>
      <c r="DV823" s="95">
        <f t="shared" ref="DV823:DV886" si="927">DT823*DS823</f>
        <v>0</v>
      </c>
      <c r="DW823" s="15"/>
      <c r="DX823" s="24">
        <f t="shared" si="883"/>
        <v>0</v>
      </c>
      <c r="DY823" s="5">
        <v>0</v>
      </c>
      <c r="DZ823" s="63"/>
      <c r="EA823" s="15"/>
      <c r="EB823" s="13"/>
      <c r="EC823" s="98">
        <f t="shared" ref="EC823:EC886" si="928">IF(EE823&gt;0,1,0)</f>
        <v>0</v>
      </c>
      <c r="ED823" s="99">
        <f>ED5</f>
        <v>1</v>
      </c>
      <c r="EE823" s="100"/>
      <c r="EF823" s="110"/>
      <c r="EG823" s="95">
        <f t="shared" ref="EG823:EG886" si="929">EE823*ED823</f>
        <v>0</v>
      </c>
      <c r="EH823" s="15"/>
      <c r="EI823" s="24">
        <f t="shared" si="884"/>
        <v>0</v>
      </c>
      <c r="EJ823" s="5">
        <v>0</v>
      </c>
      <c r="EK823" s="63"/>
      <c r="EL823" s="15"/>
      <c r="EM823" s="13"/>
      <c r="EN823" s="98">
        <f t="shared" ref="EN823:EN886" si="930">IF(EP823&gt;0,1,0)</f>
        <v>0</v>
      </c>
      <c r="EO823" s="99">
        <f>EO5</f>
        <v>1</v>
      </c>
      <c r="EP823" s="100"/>
      <c r="EQ823" s="110"/>
      <c r="ER823" s="95">
        <f t="shared" ref="ER823:ER886" si="931">EP823*EO823</f>
        <v>0</v>
      </c>
      <c r="ES823" s="15"/>
      <c r="ET823" s="24">
        <f t="shared" si="885"/>
        <v>0</v>
      </c>
      <c r="EU823" s="5">
        <v>0</v>
      </c>
      <c r="EV823" s="63"/>
      <c r="EW823" s="15"/>
      <c r="EX823" s="13"/>
      <c r="EY823" s="98">
        <f t="shared" ref="EY823:EY886" si="932">IF(FA823&gt;0,1,0)</f>
        <v>0</v>
      </c>
      <c r="EZ823" s="99">
        <f>EZ5</f>
        <v>1</v>
      </c>
      <c r="FA823" s="100"/>
      <c r="FB823" s="110"/>
      <c r="FC823" s="95">
        <f t="shared" ref="FC823:FC886" si="933">FA823*EZ823</f>
        <v>0</v>
      </c>
      <c r="FD823" s="15"/>
      <c r="FE823" s="24">
        <f t="shared" si="886"/>
        <v>0</v>
      </c>
      <c r="FF823" s="5">
        <v>0</v>
      </c>
      <c r="FG823" s="63"/>
      <c r="FH823" s="15"/>
      <c r="FI823" s="13"/>
      <c r="FJ823" s="98">
        <f t="shared" ref="FJ823:FJ886" si="934">IF(FL823&gt;0,1,0)</f>
        <v>0</v>
      </c>
      <c r="FK823" s="99">
        <f>FK5</f>
        <v>1</v>
      </c>
      <c r="FL823" s="100"/>
      <c r="FM823" s="110"/>
      <c r="FN823" s="95">
        <f t="shared" ref="FN823:FN886" si="935">FL823*FK823</f>
        <v>0</v>
      </c>
      <c r="FO823" s="15"/>
      <c r="FP823" s="24">
        <f t="shared" si="887"/>
        <v>0</v>
      </c>
      <c r="FQ823" s="5">
        <v>0</v>
      </c>
      <c r="FR823" s="8">
        <v>0</v>
      </c>
      <c r="FS823" s="84">
        <f t="shared" si="888"/>
        <v>500</v>
      </c>
      <c r="FT823" s="85">
        <f t="shared" si="889"/>
        <v>500</v>
      </c>
      <c r="FU823" s="85">
        <f t="shared" si="890"/>
        <v>500</v>
      </c>
      <c r="FV823" s="85">
        <f t="shared" si="891"/>
        <v>500</v>
      </c>
      <c r="FW823" s="85">
        <f t="shared" si="892"/>
        <v>500</v>
      </c>
      <c r="FX823" s="85">
        <f t="shared" si="893"/>
        <v>500</v>
      </c>
      <c r="FY823" s="85">
        <f t="shared" si="894"/>
        <v>500</v>
      </c>
      <c r="FZ823" s="85">
        <f t="shared" si="895"/>
        <v>500</v>
      </c>
      <c r="GA823" s="85">
        <f t="shared" si="896"/>
        <v>500</v>
      </c>
      <c r="GB823" s="85">
        <f t="shared" si="897"/>
        <v>500</v>
      </c>
      <c r="GC823" s="85">
        <f t="shared" si="898"/>
        <v>500</v>
      </c>
      <c r="GD823" s="85">
        <f t="shared" si="899"/>
        <v>500</v>
      </c>
      <c r="GE823" s="85">
        <f t="shared" si="900"/>
        <v>500</v>
      </c>
      <c r="GF823" s="85">
        <f t="shared" si="901"/>
        <v>500</v>
      </c>
      <c r="GG823" s="85">
        <f t="shared" si="902"/>
        <v>500</v>
      </c>
      <c r="GH823" s="101">
        <f t="shared" ref="GH823:GH886" si="936">L823+W823+AH823+AS823+BD823+BO823+BZ823+CK823+CV823+DG823+DR823+EC823+EN823+EY823+FJ823</f>
        <v>0</v>
      </c>
      <c r="GI823" s="102">
        <f t="shared" ref="GI823:GI886" si="937">P823+AA823+AL823+AW823+BH823+BS823+CD823+CO823+CZ823+DK823+DV823+EG823+ER823+FC823+FN823</f>
        <v>0</v>
      </c>
      <c r="GJ823" s="102">
        <f t="shared" ref="GJ823:GJ886" si="938">IF(GH823&lt;=0,0,GI823/GH823)</f>
        <v>0</v>
      </c>
      <c r="GK823" s="79">
        <f>ROW()</f>
        <v>823</v>
      </c>
    </row>
    <row r="824" spans="1:193" s="12" customFormat="1" ht="50.1" customHeight="1">
      <c r="A824" s="17">
        <f>ROW()</f>
        <v>824</v>
      </c>
      <c r="B824" s="32">
        <f t="shared" si="903"/>
        <v>818</v>
      </c>
      <c r="C824" s="33">
        <f t="shared" si="904"/>
        <v>0</v>
      </c>
      <c r="D824" s="31"/>
      <c r="E824" s="390">
        <f t="shared" si="872"/>
        <v>500</v>
      </c>
      <c r="F824" s="107">
        <f t="shared" si="905"/>
        <v>0</v>
      </c>
      <c r="G824" s="3">
        <v>0</v>
      </c>
      <c r="H824" s="4">
        <v>0</v>
      </c>
      <c r="I824" s="63"/>
      <c r="J824" s="15"/>
      <c r="K824" s="13"/>
      <c r="L824" s="98">
        <f t="shared" si="906"/>
        <v>0</v>
      </c>
      <c r="M824" s="99">
        <f>M5</f>
        <v>0.94499999999999995</v>
      </c>
      <c r="N824" s="100"/>
      <c r="O824" s="110"/>
      <c r="P824" s="95">
        <f t="shared" si="907"/>
        <v>0</v>
      </c>
      <c r="Q824" s="15"/>
      <c r="R824" s="24">
        <f t="shared" si="873"/>
        <v>0</v>
      </c>
      <c r="S824" s="25">
        <v>0</v>
      </c>
      <c r="T824" s="63"/>
      <c r="U824" s="15"/>
      <c r="V824" s="13"/>
      <c r="W824" s="98">
        <f t="shared" si="908"/>
        <v>0</v>
      </c>
      <c r="X824" s="99">
        <f>X5</f>
        <v>0.97</v>
      </c>
      <c r="Y824" s="100"/>
      <c r="Z824" s="110"/>
      <c r="AA824" s="95">
        <f t="shared" si="909"/>
        <v>0</v>
      </c>
      <c r="AB824" s="15"/>
      <c r="AC824" s="24">
        <f t="shared" si="874"/>
        <v>0</v>
      </c>
      <c r="AD824" s="5">
        <v>0</v>
      </c>
      <c r="AE824" s="63"/>
      <c r="AF824" s="15"/>
      <c r="AG824" s="13"/>
      <c r="AH824" s="98">
        <f t="shared" si="910"/>
        <v>0</v>
      </c>
      <c r="AI824" s="99">
        <f>AI5</f>
        <v>0.95499999999999996</v>
      </c>
      <c r="AJ824" s="100"/>
      <c r="AK824" s="110"/>
      <c r="AL824" s="95">
        <f t="shared" si="911"/>
        <v>0</v>
      </c>
      <c r="AM824" s="15"/>
      <c r="AN824" s="24">
        <f t="shared" si="875"/>
        <v>0</v>
      </c>
      <c r="AO824" s="5">
        <v>0</v>
      </c>
      <c r="AP824" s="63"/>
      <c r="AQ824" s="15"/>
      <c r="AR824" s="13"/>
      <c r="AS824" s="98">
        <f t="shared" si="912"/>
        <v>0</v>
      </c>
      <c r="AT824" s="99">
        <f>AT5</f>
        <v>0.96</v>
      </c>
      <c r="AU824" s="100"/>
      <c r="AV824" s="110"/>
      <c r="AW824" s="95">
        <f t="shared" si="913"/>
        <v>0</v>
      </c>
      <c r="AX824" s="15"/>
      <c r="AY824" s="24">
        <f t="shared" si="876"/>
        <v>0</v>
      </c>
      <c r="AZ824" s="5">
        <v>0</v>
      </c>
      <c r="BA824" s="63"/>
      <c r="BB824" s="15"/>
      <c r="BC824" s="13"/>
      <c r="BD824" s="98">
        <f t="shared" si="914"/>
        <v>0</v>
      </c>
      <c r="BE824" s="99">
        <f>BE5</f>
        <v>0.98</v>
      </c>
      <c r="BF824" s="100"/>
      <c r="BG824" s="110"/>
      <c r="BH824" s="95">
        <f t="shared" si="915"/>
        <v>0</v>
      </c>
      <c r="BI824" s="15"/>
      <c r="BJ824" s="24">
        <f t="shared" si="877"/>
        <v>0</v>
      </c>
      <c r="BK824" s="5">
        <v>0</v>
      </c>
      <c r="BL824" s="63"/>
      <c r="BM824" s="15"/>
      <c r="BN824" s="13"/>
      <c r="BO824" s="98">
        <f t="shared" si="916"/>
        <v>0</v>
      </c>
      <c r="BP824" s="99">
        <f>BP5</f>
        <v>0.94499999999999995</v>
      </c>
      <c r="BQ824" s="100"/>
      <c r="BR824" s="110"/>
      <c r="BS824" s="95">
        <f t="shared" si="917"/>
        <v>0</v>
      </c>
      <c r="BT824" s="15"/>
      <c r="BU824" s="24">
        <f t="shared" si="878"/>
        <v>0</v>
      </c>
      <c r="BV824" s="5">
        <v>0</v>
      </c>
      <c r="BW824" s="63"/>
      <c r="BX824" s="15"/>
      <c r="BY824" s="13"/>
      <c r="BZ824" s="98">
        <f t="shared" si="918"/>
        <v>0</v>
      </c>
      <c r="CA824" s="99">
        <f>CA5</f>
        <v>1</v>
      </c>
      <c r="CB824" s="100"/>
      <c r="CC824" s="110"/>
      <c r="CD824" s="95">
        <f t="shared" si="919"/>
        <v>0</v>
      </c>
      <c r="CE824" s="15"/>
      <c r="CF824" s="24">
        <f t="shared" si="879"/>
        <v>0</v>
      </c>
      <c r="CG824" s="5">
        <v>0</v>
      </c>
      <c r="CH824" s="63"/>
      <c r="CI824" s="15"/>
      <c r="CJ824" s="13"/>
      <c r="CK824" s="98">
        <f t="shared" si="920"/>
        <v>0</v>
      </c>
      <c r="CL824" s="99">
        <f>CL5</f>
        <v>1</v>
      </c>
      <c r="CM824" s="100"/>
      <c r="CN824" s="110"/>
      <c r="CO824" s="95">
        <f t="shared" si="921"/>
        <v>0</v>
      </c>
      <c r="CP824" s="15"/>
      <c r="CQ824" s="24">
        <f t="shared" si="880"/>
        <v>0</v>
      </c>
      <c r="CR824" s="5">
        <v>0</v>
      </c>
      <c r="CS824" s="63"/>
      <c r="CT824" s="15"/>
      <c r="CU824" s="13"/>
      <c r="CV824" s="98">
        <f t="shared" si="922"/>
        <v>0</v>
      </c>
      <c r="CW824" s="99">
        <f>CW5</f>
        <v>1</v>
      </c>
      <c r="CX824" s="100"/>
      <c r="CY824" s="110"/>
      <c r="CZ824" s="95">
        <f t="shared" si="923"/>
        <v>0</v>
      </c>
      <c r="DA824" s="15"/>
      <c r="DB824" s="24">
        <f t="shared" si="881"/>
        <v>0</v>
      </c>
      <c r="DC824" s="5">
        <v>0</v>
      </c>
      <c r="DD824" s="63"/>
      <c r="DE824" s="15"/>
      <c r="DF824" s="13"/>
      <c r="DG824" s="98">
        <f t="shared" si="924"/>
        <v>0</v>
      </c>
      <c r="DH824" s="99">
        <f>DH5</f>
        <v>1</v>
      </c>
      <c r="DI824" s="100"/>
      <c r="DJ824" s="110"/>
      <c r="DK824" s="95">
        <f t="shared" si="925"/>
        <v>0</v>
      </c>
      <c r="DL824" s="15"/>
      <c r="DM824" s="24">
        <f t="shared" si="882"/>
        <v>0</v>
      </c>
      <c r="DN824" s="5">
        <v>0</v>
      </c>
      <c r="DO824" s="63"/>
      <c r="DP824" s="15"/>
      <c r="DQ824" s="13"/>
      <c r="DR824" s="98">
        <f t="shared" si="926"/>
        <v>0</v>
      </c>
      <c r="DS824" s="99">
        <f>DS5</f>
        <v>1</v>
      </c>
      <c r="DT824" s="100"/>
      <c r="DU824" s="110"/>
      <c r="DV824" s="95">
        <f t="shared" si="927"/>
        <v>0</v>
      </c>
      <c r="DW824" s="15"/>
      <c r="DX824" s="24">
        <f t="shared" si="883"/>
        <v>0</v>
      </c>
      <c r="DY824" s="5">
        <v>0</v>
      </c>
      <c r="DZ824" s="63"/>
      <c r="EA824" s="15"/>
      <c r="EB824" s="13"/>
      <c r="EC824" s="98">
        <f t="shared" si="928"/>
        <v>0</v>
      </c>
      <c r="ED824" s="99">
        <f>ED5</f>
        <v>1</v>
      </c>
      <c r="EE824" s="100"/>
      <c r="EF824" s="110"/>
      <c r="EG824" s="95">
        <f t="shared" si="929"/>
        <v>0</v>
      </c>
      <c r="EH824" s="15"/>
      <c r="EI824" s="24">
        <f t="shared" si="884"/>
        <v>0</v>
      </c>
      <c r="EJ824" s="5">
        <v>0</v>
      </c>
      <c r="EK824" s="63"/>
      <c r="EL824" s="15"/>
      <c r="EM824" s="13"/>
      <c r="EN824" s="98">
        <f t="shared" si="930"/>
        <v>0</v>
      </c>
      <c r="EO824" s="99">
        <f>EO5</f>
        <v>1</v>
      </c>
      <c r="EP824" s="100"/>
      <c r="EQ824" s="110"/>
      <c r="ER824" s="95">
        <f t="shared" si="931"/>
        <v>0</v>
      </c>
      <c r="ES824" s="15"/>
      <c r="ET824" s="24">
        <f t="shared" si="885"/>
        <v>0</v>
      </c>
      <c r="EU824" s="5">
        <v>0</v>
      </c>
      <c r="EV824" s="63"/>
      <c r="EW824" s="15"/>
      <c r="EX824" s="13"/>
      <c r="EY824" s="98">
        <f t="shared" si="932"/>
        <v>0</v>
      </c>
      <c r="EZ824" s="99">
        <f>EZ5</f>
        <v>1</v>
      </c>
      <c r="FA824" s="100"/>
      <c r="FB824" s="110"/>
      <c r="FC824" s="95">
        <f t="shared" si="933"/>
        <v>0</v>
      </c>
      <c r="FD824" s="15"/>
      <c r="FE824" s="24">
        <f t="shared" si="886"/>
        <v>0</v>
      </c>
      <c r="FF824" s="5">
        <v>0</v>
      </c>
      <c r="FG824" s="63"/>
      <c r="FH824" s="15"/>
      <c r="FI824" s="13"/>
      <c r="FJ824" s="98">
        <f t="shared" si="934"/>
        <v>0</v>
      </c>
      <c r="FK824" s="99">
        <f>FK5</f>
        <v>1</v>
      </c>
      <c r="FL824" s="100"/>
      <c r="FM824" s="110"/>
      <c r="FN824" s="95">
        <f t="shared" si="935"/>
        <v>0</v>
      </c>
      <c r="FO824" s="15"/>
      <c r="FP824" s="24">
        <f t="shared" si="887"/>
        <v>0</v>
      </c>
      <c r="FQ824" s="5">
        <v>0</v>
      </c>
      <c r="FR824" s="8">
        <v>0</v>
      </c>
      <c r="FS824" s="84">
        <f t="shared" si="888"/>
        <v>500</v>
      </c>
      <c r="FT824" s="85">
        <f t="shared" si="889"/>
        <v>500</v>
      </c>
      <c r="FU824" s="85">
        <f t="shared" si="890"/>
        <v>500</v>
      </c>
      <c r="FV824" s="85">
        <f t="shared" si="891"/>
        <v>500</v>
      </c>
      <c r="FW824" s="85">
        <f t="shared" si="892"/>
        <v>500</v>
      </c>
      <c r="FX824" s="85">
        <f t="shared" si="893"/>
        <v>500</v>
      </c>
      <c r="FY824" s="85">
        <f t="shared" si="894"/>
        <v>500</v>
      </c>
      <c r="FZ824" s="85">
        <f t="shared" si="895"/>
        <v>500</v>
      </c>
      <c r="GA824" s="85">
        <f t="shared" si="896"/>
        <v>500</v>
      </c>
      <c r="GB824" s="85">
        <f t="shared" si="897"/>
        <v>500</v>
      </c>
      <c r="GC824" s="85">
        <f t="shared" si="898"/>
        <v>500</v>
      </c>
      <c r="GD824" s="85">
        <f t="shared" si="899"/>
        <v>500</v>
      </c>
      <c r="GE824" s="85">
        <f t="shared" si="900"/>
        <v>500</v>
      </c>
      <c r="GF824" s="85">
        <f t="shared" si="901"/>
        <v>500</v>
      </c>
      <c r="GG824" s="85">
        <f t="shared" si="902"/>
        <v>500</v>
      </c>
      <c r="GH824" s="101">
        <f t="shared" si="936"/>
        <v>0</v>
      </c>
      <c r="GI824" s="102">
        <f t="shared" si="937"/>
        <v>0</v>
      </c>
      <c r="GJ824" s="102">
        <f t="shared" si="938"/>
        <v>0</v>
      </c>
      <c r="GK824" s="79">
        <f>ROW()</f>
        <v>824</v>
      </c>
    </row>
    <row r="825" spans="1:193" s="12" customFormat="1" ht="50.1" customHeight="1">
      <c r="A825" s="17">
        <f>ROW()</f>
        <v>825</v>
      </c>
      <c r="B825" s="32">
        <f t="shared" si="903"/>
        <v>819</v>
      </c>
      <c r="C825" s="33">
        <f t="shared" si="904"/>
        <v>0</v>
      </c>
      <c r="D825" s="31"/>
      <c r="E825" s="390">
        <f t="shared" si="872"/>
        <v>500</v>
      </c>
      <c r="F825" s="107">
        <f t="shared" si="905"/>
        <v>0</v>
      </c>
      <c r="G825" s="3">
        <v>0</v>
      </c>
      <c r="H825" s="4">
        <v>0</v>
      </c>
      <c r="I825" s="63"/>
      <c r="J825" s="15"/>
      <c r="K825" s="13"/>
      <c r="L825" s="98">
        <f t="shared" si="906"/>
        <v>0</v>
      </c>
      <c r="M825" s="99">
        <f>M5</f>
        <v>0.94499999999999995</v>
      </c>
      <c r="N825" s="100"/>
      <c r="O825" s="110"/>
      <c r="P825" s="95">
        <f t="shared" si="907"/>
        <v>0</v>
      </c>
      <c r="Q825" s="15"/>
      <c r="R825" s="24">
        <f t="shared" si="873"/>
        <v>0</v>
      </c>
      <c r="S825" s="25">
        <v>0</v>
      </c>
      <c r="T825" s="63"/>
      <c r="U825" s="15"/>
      <c r="V825" s="13"/>
      <c r="W825" s="98">
        <f t="shared" si="908"/>
        <v>0</v>
      </c>
      <c r="X825" s="99">
        <f>X5</f>
        <v>0.97</v>
      </c>
      <c r="Y825" s="100"/>
      <c r="Z825" s="110"/>
      <c r="AA825" s="95">
        <f t="shared" si="909"/>
        <v>0</v>
      </c>
      <c r="AB825" s="15"/>
      <c r="AC825" s="24">
        <f t="shared" si="874"/>
        <v>0</v>
      </c>
      <c r="AD825" s="5">
        <v>0</v>
      </c>
      <c r="AE825" s="63"/>
      <c r="AF825" s="15"/>
      <c r="AG825" s="13"/>
      <c r="AH825" s="98">
        <f t="shared" si="910"/>
        <v>0</v>
      </c>
      <c r="AI825" s="99">
        <f>AI5</f>
        <v>0.95499999999999996</v>
      </c>
      <c r="AJ825" s="100"/>
      <c r="AK825" s="110"/>
      <c r="AL825" s="95">
        <f t="shared" si="911"/>
        <v>0</v>
      </c>
      <c r="AM825" s="15"/>
      <c r="AN825" s="24">
        <f t="shared" si="875"/>
        <v>0</v>
      </c>
      <c r="AO825" s="5">
        <v>0</v>
      </c>
      <c r="AP825" s="63"/>
      <c r="AQ825" s="15"/>
      <c r="AR825" s="13"/>
      <c r="AS825" s="98">
        <f t="shared" si="912"/>
        <v>0</v>
      </c>
      <c r="AT825" s="99">
        <f>AT5</f>
        <v>0.96</v>
      </c>
      <c r="AU825" s="100"/>
      <c r="AV825" s="110"/>
      <c r="AW825" s="95">
        <f t="shared" si="913"/>
        <v>0</v>
      </c>
      <c r="AX825" s="15"/>
      <c r="AY825" s="24">
        <f t="shared" si="876"/>
        <v>0</v>
      </c>
      <c r="AZ825" s="5">
        <v>0</v>
      </c>
      <c r="BA825" s="63"/>
      <c r="BB825" s="15"/>
      <c r="BC825" s="13"/>
      <c r="BD825" s="98">
        <f t="shared" si="914"/>
        <v>0</v>
      </c>
      <c r="BE825" s="99">
        <f>BE5</f>
        <v>0.98</v>
      </c>
      <c r="BF825" s="100"/>
      <c r="BG825" s="110"/>
      <c r="BH825" s="95">
        <f t="shared" si="915"/>
        <v>0</v>
      </c>
      <c r="BI825" s="15"/>
      <c r="BJ825" s="24">
        <f t="shared" si="877"/>
        <v>0</v>
      </c>
      <c r="BK825" s="5">
        <v>0</v>
      </c>
      <c r="BL825" s="63"/>
      <c r="BM825" s="15"/>
      <c r="BN825" s="13"/>
      <c r="BO825" s="98">
        <f t="shared" si="916"/>
        <v>0</v>
      </c>
      <c r="BP825" s="99">
        <f>BP5</f>
        <v>0.94499999999999995</v>
      </c>
      <c r="BQ825" s="100"/>
      <c r="BR825" s="110"/>
      <c r="BS825" s="95">
        <f t="shared" si="917"/>
        <v>0</v>
      </c>
      <c r="BT825" s="15"/>
      <c r="BU825" s="24">
        <f t="shared" si="878"/>
        <v>0</v>
      </c>
      <c r="BV825" s="5">
        <v>0</v>
      </c>
      <c r="BW825" s="63"/>
      <c r="BX825" s="15"/>
      <c r="BY825" s="13"/>
      <c r="BZ825" s="98">
        <f t="shared" si="918"/>
        <v>0</v>
      </c>
      <c r="CA825" s="99">
        <f>CA5</f>
        <v>1</v>
      </c>
      <c r="CB825" s="100"/>
      <c r="CC825" s="110"/>
      <c r="CD825" s="95">
        <f t="shared" si="919"/>
        <v>0</v>
      </c>
      <c r="CE825" s="15"/>
      <c r="CF825" s="24">
        <f t="shared" si="879"/>
        <v>0</v>
      </c>
      <c r="CG825" s="5">
        <v>0</v>
      </c>
      <c r="CH825" s="63"/>
      <c r="CI825" s="15"/>
      <c r="CJ825" s="13"/>
      <c r="CK825" s="98">
        <f t="shared" si="920"/>
        <v>0</v>
      </c>
      <c r="CL825" s="99">
        <f>CL5</f>
        <v>1</v>
      </c>
      <c r="CM825" s="100"/>
      <c r="CN825" s="110"/>
      <c r="CO825" s="95">
        <f t="shared" si="921"/>
        <v>0</v>
      </c>
      <c r="CP825" s="15"/>
      <c r="CQ825" s="24">
        <f t="shared" si="880"/>
        <v>0</v>
      </c>
      <c r="CR825" s="5">
        <v>0</v>
      </c>
      <c r="CS825" s="63"/>
      <c r="CT825" s="15"/>
      <c r="CU825" s="13"/>
      <c r="CV825" s="98">
        <f t="shared" si="922"/>
        <v>0</v>
      </c>
      <c r="CW825" s="99">
        <f>CW5</f>
        <v>1</v>
      </c>
      <c r="CX825" s="100"/>
      <c r="CY825" s="110"/>
      <c r="CZ825" s="95">
        <f t="shared" si="923"/>
        <v>0</v>
      </c>
      <c r="DA825" s="15"/>
      <c r="DB825" s="24">
        <f t="shared" si="881"/>
        <v>0</v>
      </c>
      <c r="DC825" s="5">
        <v>0</v>
      </c>
      <c r="DD825" s="63"/>
      <c r="DE825" s="15"/>
      <c r="DF825" s="13"/>
      <c r="DG825" s="98">
        <f t="shared" si="924"/>
        <v>0</v>
      </c>
      <c r="DH825" s="99">
        <f>DH5</f>
        <v>1</v>
      </c>
      <c r="DI825" s="100"/>
      <c r="DJ825" s="110"/>
      <c r="DK825" s="95">
        <f t="shared" si="925"/>
        <v>0</v>
      </c>
      <c r="DL825" s="15"/>
      <c r="DM825" s="24">
        <f t="shared" si="882"/>
        <v>0</v>
      </c>
      <c r="DN825" s="5">
        <v>0</v>
      </c>
      <c r="DO825" s="63"/>
      <c r="DP825" s="15"/>
      <c r="DQ825" s="13"/>
      <c r="DR825" s="98">
        <f t="shared" si="926"/>
        <v>0</v>
      </c>
      <c r="DS825" s="99">
        <f>DS5</f>
        <v>1</v>
      </c>
      <c r="DT825" s="100"/>
      <c r="DU825" s="110"/>
      <c r="DV825" s="95">
        <f t="shared" si="927"/>
        <v>0</v>
      </c>
      <c r="DW825" s="15"/>
      <c r="DX825" s="24">
        <f t="shared" si="883"/>
        <v>0</v>
      </c>
      <c r="DY825" s="5">
        <v>0</v>
      </c>
      <c r="DZ825" s="63"/>
      <c r="EA825" s="15"/>
      <c r="EB825" s="13"/>
      <c r="EC825" s="98">
        <f t="shared" si="928"/>
        <v>0</v>
      </c>
      <c r="ED825" s="99">
        <f>ED5</f>
        <v>1</v>
      </c>
      <c r="EE825" s="100"/>
      <c r="EF825" s="110"/>
      <c r="EG825" s="95">
        <f t="shared" si="929"/>
        <v>0</v>
      </c>
      <c r="EH825" s="15"/>
      <c r="EI825" s="24">
        <f t="shared" si="884"/>
        <v>0</v>
      </c>
      <c r="EJ825" s="5">
        <v>0</v>
      </c>
      <c r="EK825" s="63"/>
      <c r="EL825" s="15"/>
      <c r="EM825" s="13"/>
      <c r="EN825" s="98">
        <f t="shared" si="930"/>
        <v>0</v>
      </c>
      <c r="EO825" s="99">
        <f>EO5</f>
        <v>1</v>
      </c>
      <c r="EP825" s="100"/>
      <c r="EQ825" s="110"/>
      <c r="ER825" s="95">
        <f t="shared" si="931"/>
        <v>0</v>
      </c>
      <c r="ES825" s="15"/>
      <c r="ET825" s="24">
        <f t="shared" si="885"/>
        <v>0</v>
      </c>
      <c r="EU825" s="5">
        <v>0</v>
      </c>
      <c r="EV825" s="63"/>
      <c r="EW825" s="15"/>
      <c r="EX825" s="13"/>
      <c r="EY825" s="98">
        <f t="shared" si="932"/>
        <v>0</v>
      </c>
      <c r="EZ825" s="99">
        <f>EZ5</f>
        <v>1</v>
      </c>
      <c r="FA825" s="100"/>
      <c r="FB825" s="110"/>
      <c r="FC825" s="95">
        <f t="shared" si="933"/>
        <v>0</v>
      </c>
      <c r="FD825" s="15"/>
      <c r="FE825" s="24">
        <f t="shared" si="886"/>
        <v>0</v>
      </c>
      <c r="FF825" s="5">
        <v>0</v>
      </c>
      <c r="FG825" s="63"/>
      <c r="FH825" s="15"/>
      <c r="FI825" s="13"/>
      <c r="FJ825" s="98">
        <f t="shared" si="934"/>
        <v>0</v>
      </c>
      <c r="FK825" s="99">
        <f>FK5</f>
        <v>1</v>
      </c>
      <c r="FL825" s="100"/>
      <c r="FM825" s="110"/>
      <c r="FN825" s="95">
        <f t="shared" si="935"/>
        <v>0</v>
      </c>
      <c r="FO825" s="15"/>
      <c r="FP825" s="24">
        <f t="shared" si="887"/>
        <v>0</v>
      </c>
      <c r="FQ825" s="5">
        <v>0</v>
      </c>
      <c r="FR825" s="8">
        <v>0</v>
      </c>
      <c r="FS825" s="84">
        <f t="shared" si="888"/>
        <v>500</v>
      </c>
      <c r="FT825" s="85">
        <f t="shared" si="889"/>
        <v>500</v>
      </c>
      <c r="FU825" s="85">
        <f t="shared" si="890"/>
        <v>500</v>
      </c>
      <c r="FV825" s="85">
        <f t="shared" si="891"/>
        <v>500</v>
      </c>
      <c r="FW825" s="85">
        <f t="shared" si="892"/>
        <v>500</v>
      </c>
      <c r="FX825" s="85">
        <f t="shared" si="893"/>
        <v>500</v>
      </c>
      <c r="FY825" s="85">
        <f t="shared" si="894"/>
        <v>500</v>
      </c>
      <c r="FZ825" s="85">
        <f t="shared" si="895"/>
        <v>500</v>
      </c>
      <c r="GA825" s="85">
        <f t="shared" si="896"/>
        <v>500</v>
      </c>
      <c r="GB825" s="85">
        <f t="shared" si="897"/>
        <v>500</v>
      </c>
      <c r="GC825" s="85">
        <f t="shared" si="898"/>
        <v>500</v>
      </c>
      <c r="GD825" s="85">
        <f t="shared" si="899"/>
        <v>500</v>
      </c>
      <c r="GE825" s="85">
        <f t="shared" si="900"/>
        <v>500</v>
      </c>
      <c r="GF825" s="85">
        <f t="shared" si="901"/>
        <v>500</v>
      </c>
      <c r="GG825" s="85">
        <f t="shared" si="902"/>
        <v>500</v>
      </c>
      <c r="GH825" s="101">
        <f t="shared" si="936"/>
        <v>0</v>
      </c>
      <c r="GI825" s="102">
        <f t="shared" si="937"/>
        <v>0</v>
      </c>
      <c r="GJ825" s="102">
        <f t="shared" si="938"/>
        <v>0</v>
      </c>
      <c r="GK825" s="79">
        <f>ROW()</f>
        <v>825</v>
      </c>
    </row>
    <row r="826" spans="1:193" s="12" customFormat="1" ht="50.1" customHeight="1">
      <c r="A826" s="17">
        <f>ROW()</f>
        <v>826</v>
      </c>
      <c r="B826" s="32">
        <f t="shared" si="903"/>
        <v>820</v>
      </c>
      <c r="C826" s="33">
        <f t="shared" si="904"/>
        <v>0</v>
      </c>
      <c r="D826" s="31"/>
      <c r="E826" s="390">
        <f t="shared" si="872"/>
        <v>500</v>
      </c>
      <c r="F826" s="107">
        <f t="shared" si="905"/>
        <v>0</v>
      </c>
      <c r="G826" s="3">
        <v>0</v>
      </c>
      <c r="H826" s="4">
        <v>0</v>
      </c>
      <c r="I826" s="63"/>
      <c r="J826" s="15"/>
      <c r="K826" s="13"/>
      <c r="L826" s="98">
        <f t="shared" si="906"/>
        <v>0</v>
      </c>
      <c r="M826" s="99">
        <f>M5</f>
        <v>0.94499999999999995</v>
      </c>
      <c r="N826" s="100"/>
      <c r="O826" s="110"/>
      <c r="P826" s="95">
        <f t="shared" si="907"/>
        <v>0</v>
      </c>
      <c r="Q826" s="15"/>
      <c r="R826" s="24">
        <f t="shared" si="873"/>
        <v>0</v>
      </c>
      <c r="S826" s="25">
        <v>0</v>
      </c>
      <c r="T826" s="63"/>
      <c r="U826" s="15"/>
      <c r="V826" s="13"/>
      <c r="W826" s="98">
        <f t="shared" si="908"/>
        <v>0</v>
      </c>
      <c r="X826" s="99">
        <f>X5</f>
        <v>0.97</v>
      </c>
      <c r="Y826" s="100"/>
      <c r="Z826" s="110"/>
      <c r="AA826" s="95">
        <f t="shared" si="909"/>
        <v>0</v>
      </c>
      <c r="AB826" s="15"/>
      <c r="AC826" s="24">
        <f t="shared" si="874"/>
        <v>0</v>
      </c>
      <c r="AD826" s="5">
        <v>0</v>
      </c>
      <c r="AE826" s="63"/>
      <c r="AF826" s="15"/>
      <c r="AG826" s="13"/>
      <c r="AH826" s="98">
        <f t="shared" si="910"/>
        <v>0</v>
      </c>
      <c r="AI826" s="99">
        <f>AI5</f>
        <v>0.95499999999999996</v>
      </c>
      <c r="AJ826" s="100"/>
      <c r="AK826" s="110"/>
      <c r="AL826" s="95">
        <f t="shared" si="911"/>
        <v>0</v>
      </c>
      <c r="AM826" s="15"/>
      <c r="AN826" s="24">
        <f t="shared" si="875"/>
        <v>0</v>
      </c>
      <c r="AO826" s="5">
        <v>0</v>
      </c>
      <c r="AP826" s="63"/>
      <c r="AQ826" s="15"/>
      <c r="AR826" s="13"/>
      <c r="AS826" s="98">
        <f t="shared" si="912"/>
        <v>0</v>
      </c>
      <c r="AT826" s="99">
        <f>AT5</f>
        <v>0.96</v>
      </c>
      <c r="AU826" s="100"/>
      <c r="AV826" s="110"/>
      <c r="AW826" s="95">
        <f t="shared" si="913"/>
        <v>0</v>
      </c>
      <c r="AX826" s="15"/>
      <c r="AY826" s="24">
        <f t="shared" si="876"/>
        <v>0</v>
      </c>
      <c r="AZ826" s="5">
        <v>0</v>
      </c>
      <c r="BA826" s="63"/>
      <c r="BB826" s="15"/>
      <c r="BC826" s="13"/>
      <c r="BD826" s="98">
        <f t="shared" si="914"/>
        <v>0</v>
      </c>
      <c r="BE826" s="99">
        <f>BE5</f>
        <v>0.98</v>
      </c>
      <c r="BF826" s="100"/>
      <c r="BG826" s="110"/>
      <c r="BH826" s="95">
        <f t="shared" si="915"/>
        <v>0</v>
      </c>
      <c r="BI826" s="15"/>
      <c r="BJ826" s="24">
        <f t="shared" si="877"/>
        <v>0</v>
      </c>
      <c r="BK826" s="5">
        <v>0</v>
      </c>
      <c r="BL826" s="63"/>
      <c r="BM826" s="15"/>
      <c r="BN826" s="13"/>
      <c r="BO826" s="98">
        <f t="shared" si="916"/>
        <v>0</v>
      </c>
      <c r="BP826" s="99">
        <f>BP5</f>
        <v>0.94499999999999995</v>
      </c>
      <c r="BQ826" s="100"/>
      <c r="BR826" s="110"/>
      <c r="BS826" s="95">
        <f t="shared" si="917"/>
        <v>0</v>
      </c>
      <c r="BT826" s="15"/>
      <c r="BU826" s="24">
        <f t="shared" si="878"/>
        <v>0</v>
      </c>
      <c r="BV826" s="5">
        <v>0</v>
      </c>
      <c r="BW826" s="63"/>
      <c r="BX826" s="15"/>
      <c r="BY826" s="13"/>
      <c r="BZ826" s="98">
        <f t="shared" si="918"/>
        <v>0</v>
      </c>
      <c r="CA826" s="99">
        <f>CA5</f>
        <v>1</v>
      </c>
      <c r="CB826" s="100"/>
      <c r="CC826" s="110"/>
      <c r="CD826" s="95">
        <f t="shared" si="919"/>
        <v>0</v>
      </c>
      <c r="CE826" s="15"/>
      <c r="CF826" s="24">
        <f t="shared" si="879"/>
        <v>0</v>
      </c>
      <c r="CG826" s="5">
        <v>0</v>
      </c>
      <c r="CH826" s="63"/>
      <c r="CI826" s="15"/>
      <c r="CJ826" s="13"/>
      <c r="CK826" s="98">
        <f t="shared" si="920"/>
        <v>0</v>
      </c>
      <c r="CL826" s="99">
        <f>CL5</f>
        <v>1</v>
      </c>
      <c r="CM826" s="100"/>
      <c r="CN826" s="110"/>
      <c r="CO826" s="95">
        <f t="shared" si="921"/>
        <v>0</v>
      </c>
      <c r="CP826" s="15"/>
      <c r="CQ826" s="24">
        <f t="shared" si="880"/>
        <v>0</v>
      </c>
      <c r="CR826" s="5">
        <v>0</v>
      </c>
      <c r="CS826" s="63"/>
      <c r="CT826" s="15"/>
      <c r="CU826" s="13"/>
      <c r="CV826" s="98">
        <f t="shared" si="922"/>
        <v>0</v>
      </c>
      <c r="CW826" s="99">
        <f>CW5</f>
        <v>1</v>
      </c>
      <c r="CX826" s="100"/>
      <c r="CY826" s="110"/>
      <c r="CZ826" s="95">
        <f t="shared" si="923"/>
        <v>0</v>
      </c>
      <c r="DA826" s="15"/>
      <c r="DB826" s="24">
        <f t="shared" si="881"/>
        <v>0</v>
      </c>
      <c r="DC826" s="5">
        <v>0</v>
      </c>
      <c r="DD826" s="63"/>
      <c r="DE826" s="15"/>
      <c r="DF826" s="13"/>
      <c r="DG826" s="98">
        <f t="shared" si="924"/>
        <v>0</v>
      </c>
      <c r="DH826" s="99">
        <f>DH5</f>
        <v>1</v>
      </c>
      <c r="DI826" s="100"/>
      <c r="DJ826" s="110"/>
      <c r="DK826" s="95">
        <f t="shared" si="925"/>
        <v>0</v>
      </c>
      <c r="DL826" s="15"/>
      <c r="DM826" s="24">
        <f t="shared" si="882"/>
        <v>0</v>
      </c>
      <c r="DN826" s="5">
        <v>0</v>
      </c>
      <c r="DO826" s="63"/>
      <c r="DP826" s="15"/>
      <c r="DQ826" s="13"/>
      <c r="DR826" s="98">
        <f t="shared" si="926"/>
        <v>0</v>
      </c>
      <c r="DS826" s="99">
        <f>DS5</f>
        <v>1</v>
      </c>
      <c r="DT826" s="100"/>
      <c r="DU826" s="110"/>
      <c r="DV826" s="95">
        <f t="shared" si="927"/>
        <v>0</v>
      </c>
      <c r="DW826" s="15"/>
      <c r="DX826" s="24">
        <f t="shared" si="883"/>
        <v>0</v>
      </c>
      <c r="DY826" s="5">
        <v>0</v>
      </c>
      <c r="DZ826" s="63"/>
      <c r="EA826" s="15"/>
      <c r="EB826" s="13"/>
      <c r="EC826" s="98">
        <f t="shared" si="928"/>
        <v>0</v>
      </c>
      <c r="ED826" s="99">
        <f>ED5</f>
        <v>1</v>
      </c>
      <c r="EE826" s="100"/>
      <c r="EF826" s="110"/>
      <c r="EG826" s="95">
        <f t="shared" si="929"/>
        <v>0</v>
      </c>
      <c r="EH826" s="15"/>
      <c r="EI826" s="24">
        <f t="shared" si="884"/>
        <v>0</v>
      </c>
      <c r="EJ826" s="5">
        <v>0</v>
      </c>
      <c r="EK826" s="63"/>
      <c r="EL826" s="15"/>
      <c r="EM826" s="13"/>
      <c r="EN826" s="98">
        <f t="shared" si="930"/>
        <v>0</v>
      </c>
      <c r="EO826" s="99">
        <f>EO5</f>
        <v>1</v>
      </c>
      <c r="EP826" s="100"/>
      <c r="EQ826" s="110"/>
      <c r="ER826" s="95">
        <f t="shared" si="931"/>
        <v>0</v>
      </c>
      <c r="ES826" s="15"/>
      <c r="ET826" s="24">
        <f t="shared" si="885"/>
        <v>0</v>
      </c>
      <c r="EU826" s="5">
        <v>0</v>
      </c>
      <c r="EV826" s="63"/>
      <c r="EW826" s="15"/>
      <c r="EX826" s="13"/>
      <c r="EY826" s="98">
        <f t="shared" si="932"/>
        <v>0</v>
      </c>
      <c r="EZ826" s="99">
        <f>EZ5</f>
        <v>1</v>
      </c>
      <c r="FA826" s="100"/>
      <c r="FB826" s="110"/>
      <c r="FC826" s="95">
        <f t="shared" si="933"/>
        <v>0</v>
      </c>
      <c r="FD826" s="15"/>
      <c r="FE826" s="24">
        <f t="shared" si="886"/>
        <v>0</v>
      </c>
      <c r="FF826" s="5">
        <v>0</v>
      </c>
      <c r="FG826" s="63"/>
      <c r="FH826" s="15"/>
      <c r="FI826" s="13"/>
      <c r="FJ826" s="98">
        <f t="shared" si="934"/>
        <v>0</v>
      </c>
      <c r="FK826" s="99">
        <f>FK5</f>
        <v>1</v>
      </c>
      <c r="FL826" s="100"/>
      <c r="FM826" s="110"/>
      <c r="FN826" s="95">
        <f t="shared" si="935"/>
        <v>0</v>
      </c>
      <c r="FO826" s="15"/>
      <c r="FP826" s="24">
        <f t="shared" si="887"/>
        <v>0</v>
      </c>
      <c r="FQ826" s="5">
        <v>0</v>
      </c>
      <c r="FR826" s="8">
        <v>0</v>
      </c>
      <c r="FS826" s="84">
        <f t="shared" si="888"/>
        <v>500</v>
      </c>
      <c r="FT826" s="85">
        <f t="shared" si="889"/>
        <v>500</v>
      </c>
      <c r="FU826" s="85">
        <f t="shared" si="890"/>
        <v>500</v>
      </c>
      <c r="FV826" s="85">
        <f t="shared" si="891"/>
        <v>500</v>
      </c>
      <c r="FW826" s="85">
        <f t="shared" si="892"/>
        <v>500</v>
      </c>
      <c r="FX826" s="85">
        <f t="shared" si="893"/>
        <v>500</v>
      </c>
      <c r="FY826" s="85">
        <f t="shared" si="894"/>
        <v>500</v>
      </c>
      <c r="FZ826" s="85">
        <f t="shared" si="895"/>
        <v>500</v>
      </c>
      <c r="GA826" s="85">
        <f t="shared" si="896"/>
        <v>500</v>
      </c>
      <c r="GB826" s="85">
        <f t="shared" si="897"/>
        <v>500</v>
      </c>
      <c r="GC826" s="85">
        <f t="shared" si="898"/>
        <v>500</v>
      </c>
      <c r="GD826" s="85">
        <f t="shared" si="899"/>
        <v>500</v>
      </c>
      <c r="GE826" s="85">
        <f t="shared" si="900"/>
        <v>500</v>
      </c>
      <c r="GF826" s="85">
        <f t="shared" si="901"/>
        <v>500</v>
      </c>
      <c r="GG826" s="85">
        <f t="shared" si="902"/>
        <v>500</v>
      </c>
      <c r="GH826" s="101">
        <f t="shared" si="936"/>
        <v>0</v>
      </c>
      <c r="GI826" s="102">
        <f t="shared" si="937"/>
        <v>0</v>
      </c>
      <c r="GJ826" s="102">
        <f t="shared" si="938"/>
        <v>0</v>
      </c>
      <c r="GK826" s="79">
        <f>ROW()</f>
        <v>826</v>
      </c>
    </row>
    <row r="827" spans="1:193" s="12" customFormat="1" ht="50.1" customHeight="1">
      <c r="A827" s="17">
        <f>ROW()</f>
        <v>827</v>
      </c>
      <c r="B827" s="32">
        <f t="shared" si="903"/>
        <v>821</v>
      </c>
      <c r="C827" s="33">
        <f t="shared" si="904"/>
        <v>0</v>
      </c>
      <c r="D827" s="31"/>
      <c r="E827" s="390">
        <f t="shared" si="872"/>
        <v>500</v>
      </c>
      <c r="F827" s="107">
        <f t="shared" si="905"/>
        <v>0</v>
      </c>
      <c r="G827" s="3">
        <v>0</v>
      </c>
      <c r="H827" s="4">
        <v>0</v>
      </c>
      <c r="I827" s="63"/>
      <c r="J827" s="15"/>
      <c r="K827" s="13"/>
      <c r="L827" s="98">
        <f t="shared" si="906"/>
        <v>0</v>
      </c>
      <c r="M827" s="99">
        <f>M5</f>
        <v>0.94499999999999995</v>
      </c>
      <c r="N827" s="100"/>
      <c r="O827" s="110"/>
      <c r="P827" s="95">
        <f t="shared" si="907"/>
        <v>0</v>
      </c>
      <c r="Q827" s="15"/>
      <c r="R827" s="24">
        <f t="shared" si="873"/>
        <v>0</v>
      </c>
      <c r="S827" s="25">
        <v>0</v>
      </c>
      <c r="T827" s="63"/>
      <c r="U827" s="15"/>
      <c r="V827" s="13"/>
      <c r="W827" s="98">
        <f t="shared" si="908"/>
        <v>0</v>
      </c>
      <c r="X827" s="99">
        <f>X5</f>
        <v>0.97</v>
      </c>
      <c r="Y827" s="100"/>
      <c r="Z827" s="110"/>
      <c r="AA827" s="95">
        <f t="shared" si="909"/>
        <v>0</v>
      </c>
      <c r="AB827" s="15"/>
      <c r="AC827" s="24">
        <f t="shared" si="874"/>
        <v>0</v>
      </c>
      <c r="AD827" s="5">
        <v>0</v>
      </c>
      <c r="AE827" s="63"/>
      <c r="AF827" s="15"/>
      <c r="AG827" s="13"/>
      <c r="AH827" s="98">
        <f t="shared" si="910"/>
        <v>0</v>
      </c>
      <c r="AI827" s="99">
        <f>AI5</f>
        <v>0.95499999999999996</v>
      </c>
      <c r="AJ827" s="100"/>
      <c r="AK827" s="110"/>
      <c r="AL827" s="95">
        <f t="shared" si="911"/>
        <v>0</v>
      </c>
      <c r="AM827" s="15"/>
      <c r="AN827" s="24">
        <f t="shared" si="875"/>
        <v>0</v>
      </c>
      <c r="AO827" s="5">
        <v>0</v>
      </c>
      <c r="AP827" s="63"/>
      <c r="AQ827" s="15"/>
      <c r="AR827" s="13"/>
      <c r="AS827" s="98">
        <f t="shared" si="912"/>
        <v>0</v>
      </c>
      <c r="AT827" s="99">
        <f>AT5</f>
        <v>0.96</v>
      </c>
      <c r="AU827" s="100"/>
      <c r="AV827" s="110"/>
      <c r="AW827" s="95">
        <f t="shared" si="913"/>
        <v>0</v>
      </c>
      <c r="AX827" s="15"/>
      <c r="AY827" s="24">
        <f t="shared" si="876"/>
        <v>0</v>
      </c>
      <c r="AZ827" s="5">
        <v>0</v>
      </c>
      <c r="BA827" s="63"/>
      <c r="BB827" s="15"/>
      <c r="BC827" s="13"/>
      <c r="BD827" s="98">
        <f t="shared" si="914"/>
        <v>0</v>
      </c>
      <c r="BE827" s="99">
        <f>BE5</f>
        <v>0.98</v>
      </c>
      <c r="BF827" s="100"/>
      <c r="BG827" s="110"/>
      <c r="BH827" s="95">
        <f t="shared" si="915"/>
        <v>0</v>
      </c>
      <c r="BI827" s="15"/>
      <c r="BJ827" s="24">
        <f t="shared" si="877"/>
        <v>0</v>
      </c>
      <c r="BK827" s="5">
        <v>0</v>
      </c>
      <c r="BL827" s="63"/>
      <c r="BM827" s="15"/>
      <c r="BN827" s="13"/>
      <c r="BO827" s="98">
        <f t="shared" si="916"/>
        <v>0</v>
      </c>
      <c r="BP827" s="99">
        <f>BP5</f>
        <v>0.94499999999999995</v>
      </c>
      <c r="BQ827" s="100"/>
      <c r="BR827" s="110"/>
      <c r="BS827" s="95">
        <f t="shared" si="917"/>
        <v>0</v>
      </c>
      <c r="BT827" s="15"/>
      <c r="BU827" s="24">
        <f t="shared" si="878"/>
        <v>0</v>
      </c>
      <c r="BV827" s="5">
        <v>0</v>
      </c>
      <c r="BW827" s="63"/>
      <c r="BX827" s="15"/>
      <c r="BY827" s="13"/>
      <c r="BZ827" s="98">
        <f t="shared" si="918"/>
        <v>0</v>
      </c>
      <c r="CA827" s="99">
        <f>CA5</f>
        <v>1</v>
      </c>
      <c r="CB827" s="100"/>
      <c r="CC827" s="110"/>
      <c r="CD827" s="95">
        <f t="shared" si="919"/>
        <v>0</v>
      </c>
      <c r="CE827" s="15"/>
      <c r="CF827" s="24">
        <f t="shared" si="879"/>
        <v>0</v>
      </c>
      <c r="CG827" s="5">
        <v>0</v>
      </c>
      <c r="CH827" s="63"/>
      <c r="CI827" s="15"/>
      <c r="CJ827" s="13"/>
      <c r="CK827" s="98">
        <f t="shared" si="920"/>
        <v>0</v>
      </c>
      <c r="CL827" s="99">
        <f>CL5</f>
        <v>1</v>
      </c>
      <c r="CM827" s="100"/>
      <c r="CN827" s="110"/>
      <c r="CO827" s="95">
        <f t="shared" si="921"/>
        <v>0</v>
      </c>
      <c r="CP827" s="15"/>
      <c r="CQ827" s="24">
        <f t="shared" si="880"/>
        <v>0</v>
      </c>
      <c r="CR827" s="5">
        <v>0</v>
      </c>
      <c r="CS827" s="63"/>
      <c r="CT827" s="15"/>
      <c r="CU827" s="13"/>
      <c r="CV827" s="98">
        <f t="shared" si="922"/>
        <v>0</v>
      </c>
      <c r="CW827" s="99">
        <f>CW5</f>
        <v>1</v>
      </c>
      <c r="CX827" s="100"/>
      <c r="CY827" s="110"/>
      <c r="CZ827" s="95">
        <f t="shared" si="923"/>
        <v>0</v>
      </c>
      <c r="DA827" s="15"/>
      <c r="DB827" s="24">
        <f t="shared" si="881"/>
        <v>0</v>
      </c>
      <c r="DC827" s="5">
        <v>0</v>
      </c>
      <c r="DD827" s="63"/>
      <c r="DE827" s="15"/>
      <c r="DF827" s="13"/>
      <c r="DG827" s="98">
        <f t="shared" si="924"/>
        <v>0</v>
      </c>
      <c r="DH827" s="99">
        <f>DH5</f>
        <v>1</v>
      </c>
      <c r="DI827" s="100"/>
      <c r="DJ827" s="110"/>
      <c r="DK827" s="95">
        <f t="shared" si="925"/>
        <v>0</v>
      </c>
      <c r="DL827" s="15"/>
      <c r="DM827" s="24">
        <f t="shared" si="882"/>
        <v>0</v>
      </c>
      <c r="DN827" s="5">
        <v>0</v>
      </c>
      <c r="DO827" s="63"/>
      <c r="DP827" s="15"/>
      <c r="DQ827" s="13"/>
      <c r="DR827" s="98">
        <f t="shared" si="926"/>
        <v>0</v>
      </c>
      <c r="DS827" s="99">
        <f>DS5</f>
        <v>1</v>
      </c>
      <c r="DT827" s="100"/>
      <c r="DU827" s="110"/>
      <c r="DV827" s="95">
        <f t="shared" si="927"/>
        <v>0</v>
      </c>
      <c r="DW827" s="15"/>
      <c r="DX827" s="24">
        <f t="shared" si="883"/>
        <v>0</v>
      </c>
      <c r="DY827" s="5">
        <v>0</v>
      </c>
      <c r="DZ827" s="63"/>
      <c r="EA827" s="15"/>
      <c r="EB827" s="13"/>
      <c r="EC827" s="98">
        <f t="shared" si="928"/>
        <v>0</v>
      </c>
      <c r="ED827" s="99">
        <f>ED5</f>
        <v>1</v>
      </c>
      <c r="EE827" s="100"/>
      <c r="EF827" s="110"/>
      <c r="EG827" s="95">
        <f t="shared" si="929"/>
        <v>0</v>
      </c>
      <c r="EH827" s="15"/>
      <c r="EI827" s="24">
        <f t="shared" si="884"/>
        <v>0</v>
      </c>
      <c r="EJ827" s="5">
        <v>0</v>
      </c>
      <c r="EK827" s="63"/>
      <c r="EL827" s="15"/>
      <c r="EM827" s="13"/>
      <c r="EN827" s="98">
        <f t="shared" si="930"/>
        <v>0</v>
      </c>
      <c r="EO827" s="99">
        <f>EO5</f>
        <v>1</v>
      </c>
      <c r="EP827" s="100"/>
      <c r="EQ827" s="110"/>
      <c r="ER827" s="95">
        <f t="shared" si="931"/>
        <v>0</v>
      </c>
      <c r="ES827" s="15"/>
      <c r="ET827" s="24">
        <f t="shared" si="885"/>
        <v>0</v>
      </c>
      <c r="EU827" s="5">
        <v>0</v>
      </c>
      <c r="EV827" s="63"/>
      <c r="EW827" s="15"/>
      <c r="EX827" s="13"/>
      <c r="EY827" s="98">
        <f t="shared" si="932"/>
        <v>0</v>
      </c>
      <c r="EZ827" s="99">
        <f>EZ5</f>
        <v>1</v>
      </c>
      <c r="FA827" s="100"/>
      <c r="FB827" s="110"/>
      <c r="FC827" s="95">
        <f t="shared" si="933"/>
        <v>0</v>
      </c>
      <c r="FD827" s="15"/>
      <c r="FE827" s="24">
        <f t="shared" si="886"/>
        <v>0</v>
      </c>
      <c r="FF827" s="5">
        <v>0</v>
      </c>
      <c r="FG827" s="63"/>
      <c r="FH827" s="15"/>
      <c r="FI827" s="13"/>
      <c r="FJ827" s="98">
        <f t="shared" si="934"/>
        <v>0</v>
      </c>
      <c r="FK827" s="99">
        <f>FK5</f>
        <v>1</v>
      </c>
      <c r="FL827" s="100"/>
      <c r="FM827" s="110"/>
      <c r="FN827" s="95">
        <f t="shared" si="935"/>
        <v>0</v>
      </c>
      <c r="FO827" s="15"/>
      <c r="FP827" s="24">
        <f t="shared" si="887"/>
        <v>0</v>
      </c>
      <c r="FQ827" s="5">
        <v>0</v>
      </c>
      <c r="FR827" s="8">
        <v>0</v>
      </c>
      <c r="FS827" s="84">
        <f t="shared" si="888"/>
        <v>500</v>
      </c>
      <c r="FT827" s="85">
        <f t="shared" si="889"/>
        <v>500</v>
      </c>
      <c r="FU827" s="85">
        <f t="shared" si="890"/>
        <v>500</v>
      </c>
      <c r="FV827" s="85">
        <f t="shared" si="891"/>
        <v>500</v>
      </c>
      <c r="FW827" s="85">
        <f t="shared" si="892"/>
        <v>500</v>
      </c>
      <c r="FX827" s="85">
        <f t="shared" si="893"/>
        <v>500</v>
      </c>
      <c r="FY827" s="85">
        <f t="shared" si="894"/>
        <v>500</v>
      </c>
      <c r="FZ827" s="85">
        <f t="shared" si="895"/>
        <v>500</v>
      </c>
      <c r="GA827" s="85">
        <f t="shared" si="896"/>
        <v>500</v>
      </c>
      <c r="GB827" s="85">
        <f t="shared" si="897"/>
        <v>500</v>
      </c>
      <c r="GC827" s="85">
        <f t="shared" si="898"/>
        <v>500</v>
      </c>
      <c r="GD827" s="85">
        <f t="shared" si="899"/>
        <v>500</v>
      </c>
      <c r="GE827" s="85">
        <f t="shared" si="900"/>
        <v>500</v>
      </c>
      <c r="GF827" s="85">
        <f t="shared" si="901"/>
        <v>500</v>
      </c>
      <c r="GG827" s="85">
        <f t="shared" si="902"/>
        <v>500</v>
      </c>
      <c r="GH827" s="101">
        <f t="shared" si="936"/>
        <v>0</v>
      </c>
      <c r="GI827" s="102">
        <f t="shared" si="937"/>
        <v>0</v>
      </c>
      <c r="GJ827" s="102">
        <f t="shared" si="938"/>
        <v>0</v>
      </c>
      <c r="GK827" s="79">
        <f>ROW()</f>
        <v>827</v>
      </c>
    </row>
    <row r="828" spans="1:193" s="12" customFormat="1" ht="50.1" customHeight="1">
      <c r="A828" s="17">
        <f>ROW()</f>
        <v>828</v>
      </c>
      <c r="B828" s="32">
        <f t="shared" si="903"/>
        <v>822</v>
      </c>
      <c r="C828" s="33">
        <f t="shared" si="904"/>
        <v>0</v>
      </c>
      <c r="D828" s="31"/>
      <c r="E828" s="390">
        <f t="shared" si="872"/>
        <v>500</v>
      </c>
      <c r="F828" s="107">
        <f t="shared" si="905"/>
        <v>0</v>
      </c>
      <c r="G828" s="3">
        <v>0</v>
      </c>
      <c r="H828" s="4">
        <v>0</v>
      </c>
      <c r="I828" s="63"/>
      <c r="J828" s="15"/>
      <c r="K828" s="13"/>
      <c r="L828" s="98">
        <f t="shared" si="906"/>
        <v>0</v>
      </c>
      <c r="M828" s="99">
        <f>M5</f>
        <v>0.94499999999999995</v>
      </c>
      <c r="N828" s="100"/>
      <c r="O828" s="110"/>
      <c r="P828" s="95">
        <f t="shared" si="907"/>
        <v>0</v>
      </c>
      <c r="Q828" s="15"/>
      <c r="R828" s="24">
        <f t="shared" si="873"/>
        <v>0</v>
      </c>
      <c r="S828" s="25">
        <v>0</v>
      </c>
      <c r="T828" s="63"/>
      <c r="U828" s="15"/>
      <c r="V828" s="13"/>
      <c r="W828" s="98">
        <f t="shared" si="908"/>
        <v>0</v>
      </c>
      <c r="X828" s="99">
        <f>X5</f>
        <v>0.97</v>
      </c>
      <c r="Y828" s="100"/>
      <c r="Z828" s="110"/>
      <c r="AA828" s="95">
        <f t="shared" si="909"/>
        <v>0</v>
      </c>
      <c r="AB828" s="15"/>
      <c r="AC828" s="24">
        <f t="shared" si="874"/>
        <v>0</v>
      </c>
      <c r="AD828" s="5">
        <v>0</v>
      </c>
      <c r="AE828" s="63"/>
      <c r="AF828" s="15"/>
      <c r="AG828" s="13"/>
      <c r="AH828" s="98">
        <f t="shared" si="910"/>
        <v>0</v>
      </c>
      <c r="AI828" s="99">
        <f>AI5</f>
        <v>0.95499999999999996</v>
      </c>
      <c r="AJ828" s="100"/>
      <c r="AK828" s="110"/>
      <c r="AL828" s="95">
        <f t="shared" si="911"/>
        <v>0</v>
      </c>
      <c r="AM828" s="15"/>
      <c r="AN828" s="24">
        <f t="shared" si="875"/>
        <v>0</v>
      </c>
      <c r="AO828" s="5">
        <v>0</v>
      </c>
      <c r="AP828" s="63"/>
      <c r="AQ828" s="15"/>
      <c r="AR828" s="13"/>
      <c r="AS828" s="98">
        <f t="shared" si="912"/>
        <v>0</v>
      </c>
      <c r="AT828" s="99">
        <f>AT5</f>
        <v>0.96</v>
      </c>
      <c r="AU828" s="100"/>
      <c r="AV828" s="110"/>
      <c r="AW828" s="95">
        <f t="shared" si="913"/>
        <v>0</v>
      </c>
      <c r="AX828" s="15"/>
      <c r="AY828" s="24">
        <f t="shared" si="876"/>
        <v>0</v>
      </c>
      <c r="AZ828" s="5">
        <v>0</v>
      </c>
      <c r="BA828" s="63"/>
      <c r="BB828" s="15"/>
      <c r="BC828" s="13"/>
      <c r="BD828" s="98">
        <f t="shared" si="914"/>
        <v>0</v>
      </c>
      <c r="BE828" s="99">
        <f>BE5</f>
        <v>0.98</v>
      </c>
      <c r="BF828" s="100"/>
      <c r="BG828" s="110"/>
      <c r="BH828" s="95">
        <f t="shared" si="915"/>
        <v>0</v>
      </c>
      <c r="BI828" s="15"/>
      <c r="BJ828" s="24">
        <f t="shared" si="877"/>
        <v>0</v>
      </c>
      <c r="BK828" s="5">
        <v>0</v>
      </c>
      <c r="BL828" s="63"/>
      <c r="BM828" s="15"/>
      <c r="BN828" s="13"/>
      <c r="BO828" s="98">
        <f t="shared" si="916"/>
        <v>0</v>
      </c>
      <c r="BP828" s="99">
        <f>BP5</f>
        <v>0.94499999999999995</v>
      </c>
      <c r="BQ828" s="100"/>
      <c r="BR828" s="110"/>
      <c r="BS828" s="95">
        <f t="shared" si="917"/>
        <v>0</v>
      </c>
      <c r="BT828" s="15"/>
      <c r="BU828" s="24">
        <f t="shared" si="878"/>
        <v>0</v>
      </c>
      <c r="BV828" s="5">
        <v>0</v>
      </c>
      <c r="BW828" s="63"/>
      <c r="BX828" s="15"/>
      <c r="BY828" s="13"/>
      <c r="BZ828" s="98">
        <f t="shared" si="918"/>
        <v>0</v>
      </c>
      <c r="CA828" s="99">
        <f>CA5</f>
        <v>1</v>
      </c>
      <c r="CB828" s="100"/>
      <c r="CC828" s="110"/>
      <c r="CD828" s="95">
        <f t="shared" si="919"/>
        <v>0</v>
      </c>
      <c r="CE828" s="15"/>
      <c r="CF828" s="24">
        <f t="shared" si="879"/>
        <v>0</v>
      </c>
      <c r="CG828" s="5">
        <v>0</v>
      </c>
      <c r="CH828" s="63"/>
      <c r="CI828" s="15"/>
      <c r="CJ828" s="13"/>
      <c r="CK828" s="98">
        <f t="shared" si="920"/>
        <v>0</v>
      </c>
      <c r="CL828" s="99">
        <f>CL5</f>
        <v>1</v>
      </c>
      <c r="CM828" s="100"/>
      <c r="CN828" s="110"/>
      <c r="CO828" s="95">
        <f t="shared" si="921"/>
        <v>0</v>
      </c>
      <c r="CP828" s="15"/>
      <c r="CQ828" s="24">
        <f t="shared" si="880"/>
        <v>0</v>
      </c>
      <c r="CR828" s="5">
        <v>0</v>
      </c>
      <c r="CS828" s="63"/>
      <c r="CT828" s="15"/>
      <c r="CU828" s="13"/>
      <c r="CV828" s="98">
        <f t="shared" si="922"/>
        <v>0</v>
      </c>
      <c r="CW828" s="99">
        <f>CW5</f>
        <v>1</v>
      </c>
      <c r="CX828" s="100"/>
      <c r="CY828" s="110"/>
      <c r="CZ828" s="95">
        <f t="shared" si="923"/>
        <v>0</v>
      </c>
      <c r="DA828" s="15"/>
      <c r="DB828" s="24">
        <f t="shared" si="881"/>
        <v>0</v>
      </c>
      <c r="DC828" s="5">
        <v>0</v>
      </c>
      <c r="DD828" s="63"/>
      <c r="DE828" s="15"/>
      <c r="DF828" s="13"/>
      <c r="DG828" s="98">
        <f t="shared" si="924"/>
        <v>0</v>
      </c>
      <c r="DH828" s="99">
        <f>DH5</f>
        <v>1</v>
      </c>
      <c r="DI828" s="100"/>
      <c r="DJ828" s="110"/>
      <c r="DK828" s="95">
        <f t="shared" si="925"/>
        <v>0</v>
      </c>
      <c r="DL828" s="15"/>
      <c r="DM828" s="24">
        <f t="shared" si="882"/>
        <v>0</v>
      </c>
      <c r="DN828" s="5">
        <v>0</v>
      </c>
      <c r="DO828" s="63"/>
      <c r="DP828" s="15"/>
      <c r="DQ828" s="13"/>
      <c r="DR828" s="98">
        <f t="shared" si="926"/>
        <v>0</v>
      </c>
      <c r="DS828" s="99">
        <f>DS5</f>
        <v>1</v>
      </c>
      <c r="DT828" s="100"/>
      <c r="DU828" s="110"/>
      <c r="DV828" s="95">
        <f t="shared" si="927"/>
        <v>0</v>
      </c>
      <c r="DW828" s="15"/>
      <c r="DX828" s="24">
        <f t="shared" si="883"/>
        <v>0</v>
      </c>
      <c r="DY828" s="5">
        <v>0</v>
      </c>
      <c r="DZ828" s="63"/>
      <c r="EA828" s="15"/>
      <c r="EB828" s="13"/>
      <c r="EC828" s="98">
        <f t="shared" si="928"/>
        <v>0</v>
      </c>
      <c r="ED828" s="99">
        <f>ED5</f>
        <v>1</v>
      </c>
      <c r="EE828" s="100"/>
      <c r="EF828" s="110"/>
      <c r="EG828" s="95">
        <f t="shared" si="929"/>
        <v>0</v>
      </c>
      <c r="EH828" s="15"/>
      <c r="EI828" s="24">
        <f t="shared" si="884"/>
        <v>0</v>
      </c>
      <c r="EJ828" s="5">
        <v>0</v>
      </c>
      <c r="EK828" s="63"/>
      <c r="EL828" s="15"/>
      <c r="EM828" s="13"/>
      <c r="EN828" s="98">
        <f t="shared" si="930"/>
        <v>0</v>
      </c>
      <c r="EO828" s="99">
        <f>EO5</f>
        <v>1</v>
      </c>
      <c r="EP828" s="100"/>
      <c r="EQ828" s="110"/>
      <c r="ER828" s="95">
        <f t="shared" si="931"/>
        <v>0</v>
      </c>
      <c r="ES828" s="15"/>
      <c r="ET828" s="24">
        <f t="shared" si="885"/>
        <v>0</v>
      </c>
      <c r="EU828" s="5">
        <v>0</v>
      </c>
      <c r="EV828" s="63"/>
      <c r="EW828" s="15"/>
      <c r="EX828" s="13"/>
      <c r="EY828" s="98">
        <f t="shared" si="932"/>
        <v>0</v>
      </c>
      <c r="EZ828" s="99">
        <f>EZ5</f>
        <v>1</v>
      </c>
      <c r="FA828" s="100"/>
      <c r="FB828" s="110"/>
      <c r="FC828" s="95">
        <f t="shared" si="933"/>
        <v>0</v>
      </c>
      <c r="FD828" s="15"/>
      <c r="FE828" s="24">
        <f t="shared" si="886"/>
        <v>0</v>
      </c>
      <c r="FF828" s="5">
        <v>0</v>
      </c>
      <c r="FG828" s="63"/>
      <c r="FH828" s="15"/>
      <c r="FI828" s="13"/>
      <c r="FJ828" s="98">
        <f t="shared" si="934"/>
        <v>0</v>
      </c>
      <c r="FK828" s="99">
        <f>FK5</f>
        <v>1</v>
      </c>
      <c r="FL828" s="100"/>
      <c r="FM828" s="110"/>
      <c r="FN828" s="95">
        <f t="shared" si="935"/>
        <v>0</v>
      </c>
      <c r="FO828" s="15"/>
      <c r="FP828" s="24">
        <f t="shared" si="887"/>
        <v>0</v>
      </c>
      <c r="FQ828" s="5">
        <v>0</v>
      </c>
      <c r="FR828" s="8">
        <v>0</v>
      </c>
      <c r="FS828" s="84">
        <f t="shared" si="888"/>
        <v>500</v>
      </c>
      <c r="FT828" s="85">
        <f t="shared" si="889"/>
        <v>500</v>
      </c>
      <c r="FU828" s="85">
        <f t="shared" si="890"/>
        <v>500</v>
      </c>
      <c r="FV828" s="85">
        <f t="shared" si="891"/>
        <v>500</v>
      </c>
      <c r="FW828" s="85">
        <f t="shared" si="892"/>
        <v>500</v>
      </c>
      <c r="FX828" s="85">
        <f t="shared" si="893"/>
        <v>500</v>
      </c>
      <c r="FY828" s="85">
        <f t="shared" si="894"/>
        <v>500</v>
      </c>
      <c r="FZ828" s="85">
        <f t="shared" si="895"/>
        <v>500</v>
      </c>
      <c r="GA828" s="85">
        <f t="shared" si="896"/>
        <v>500</v>
      </c>
      <c r="GB828" s="85">
        <f t="shared" si="897"/>
        <v>500</v>
      </c>
      <c r="GC828" s="85">
        <f t="shared" si="898"/>
        <v>500</v>
      </c>
      <c r="GD828" s="85">
        <f t="shared" si="899"/>
        <v>500</v>
      </c>
      <c r="GE828" s="85">
        <f t="shared" si="900"/>
        <v>500</v>
      </c>
      <c r="GF828" s="85">
        <f t="shared" si="901"/>
        <v>500</v>
      </c>
      <c r="GG828" s="85">
        <f t="shared" si="902"/>
        <v>500</v>
      </c>
      <c r="GH828" s="101">
        <f t="shared" si="936"/>
        <v>0</v>
      </c>
      <c r="GI828" s="102">
        <f t="shared" si="937"/>
        <v>0</v>
      </c>
      <c r="GJ828" s="102">
        <f t="shared" si="938"/>
        <v>0</v>
      </c>
      <c r="GK828" s="79">
        <f>ROW()</f>
        <v>828</v>
      </c>
    </row>
    <row r="829" spans="1:193" s="12" customFormat="1" ht="50.1" customHeight="1">
      <c r="A829" s="17">
        <f>ROW()</f>
        <v>829</v>
      </c>
      <c r="B829" s="32">
        <f t="shared" si="903"/>
        <v>823</v>
      </c>
      <c r="C829" s="33">
        <f t="shared" si="904"/>
        <v>0</v>
      </c>
      <c r="D829" s="31"/>
      <c r="E829" s="390">
        <f t="shared" si="872"/>
        <v>500</v>
      </c>
      <c r="F829" s="107">
        <f t="shared" si="905"/>
        <v>0</v>
      </c>
      <c r="G829" s="3">
        <v>0</v>
      </c>
      <c r="H829" s="4">
        <v>0</v>
      </c>
      <c r="I829" s="63"/>
      <c r="J829" s="15"/>
      <c r="K829" s="13"/>
      <c r="L829" s="98">
        <f t="shared" si="906"/>
        <v>0</v>
      </c>
      <c r="M829" s="99">
        <f>M5</f>
        <v>0.94499999999999995</v>
      </c>
      <c r="N829" s="100"/>
      <c r="O829" s="110"/>
      <c r="P829" s="95">
        <f t="shared" si="907"/>
        <v>0</v>
      </c>
      <c r="Q829" s="15"/>
      <c r="R829" s="24">
        <f t="shared" si="873"/>
        <v>0</v>
      </c>
      <c r="S829" s="25">
        <v>0</v>
      </c>
      <c r="T829" s="63"/>
      <c r="U829" s="15"/>
      <c r="V829" s="13"/>
      <c r="W829" s="98">
        <f t="shared" si="908"/>
        <v>0</v>
      </c>
      <c r="X829" s="99">
        <f>X5</f>
        <v>0.97</v>
      </c>
      <c r="Y829" s="100"/>
      <c r="Z829" s="110"/>
      <c r="AA829" s="95">
        <f t="shared" si="909"/>
        <v>0</v>
      </c>
      <c r="AB829" s="15"/>
      <c r="AC829" s="24">
        <f t="shared" si="874"/>
        <v>0</v>
      </c>
      <c r="AD829" s="5">
        <v>0</v>
      </c>
      <c r="AE829" s="63"/>
      <c r="AF829" s="15"/>
      <c r="AG829" s="13"/>
      <c r="AH829" s="98">
        <f t="shared" si="910"/>
        <v>0</v>
      </c>
      <c r="AI829" s="99">
        <f>AI5</f>
        <v>0.95499999999999996</v>
      </c>
      <c r="AJ829" s="100"/>
      <c r="AK829" s="110"/>
      <c r="AL829" s="95">
        <f t="shared" si="911"/>
        <v>0</v>
      </c>
      <c r="AM829" s="15"/>
      <c r="AN829" s="24">
        <f t="shared" si="875"/>
        <v>0</v>
      </c>
      <c r="AO829" s="5">
        <v>0</v>
      </c>
      <c r="AP829" s="63"/>
      <c r="AQ829" s="15"/>
      <c r="AR829" s="13"/>
      <c r="AS829" s="98">
        <f t="shared" si="912"/>
        <v>0</v>
      </c>
      <c r="AT829" s="99">
        <f>AT5</f>
        <v>0.96</v>
      </c>
      <c r="AU829" s="100"/>
      <c r="AV829" s="110"/>
      <c r="AW829" s="95">
        <f t="shared" si="913"/>
        <v>0</v>
      </c>
      <c r="AX829" s="15"/>
      <c r="AY829" s="24">
        <f t="shared" si="876"/>
        <v>0</v>
      </c>
      <c r="AZ829" s="5">
        <v>0</v>
      </c>
      <c r="BA829" s="63"/>
      <c r="BB829" s="15"/>
      <c r="BC829" s="13"/>
      <c r="BD829" s="98">
        <f t="shared" si="914"/>
        <v>0</v>
      </c>
      <c r="BE829" s="99">
        <f>BE5</f>
        <v>0.98</v>
      </c>
      <c r="BF829" s="100"/>
      <c r="BG829" s="110"/>
      <c r="BH829" s="95">
        <f t="shared" si="915"/>
        <v>0</v>
      </c>
      <c r="BI829" s="15"/>
      <c r="BJ829" s="24">
        <f t="shared" si="877"/>
        <v>0</v>
      </c>
      <c r="BK829" s="5">
        <v>0</v>
      </c>
      <c r="BL829" s="63"/>
      <c r="BM829" s="15"/>
      <c r="BN829" s="13"/>
      <c r="BO829" s="98">
        <f t="shared" si="916"/>
        <v>0</v>
      </c>
      <c r="BP829" s="99">
        <f>BP5</f>
        <v>0.94499999999999995</v>
      </c>
      <c r="BQ829" s="100"/>
      <c r="BR829" s="110"/>
      <c r="BS829" s="95">
        <f t="shared" si="917"/>
        <v>0</v>
      </c>
      <c r="BT829" s="15"/>
      <c r="BU829" s="24">
        <f t="shared" si="878"/>
        <v>0</v>
      </c>
      <c r="BV829" s="5">
        <v>0</v>
      </c>
      <c r="BW829" s="63"/>
      <c r="BX829" s="15"/>
      <c r="BY829" s="13"/>
      <c r="BZ829" s="98">
        <f t="shared" si="918"/>
        <v>0</v>
      </c>
      <c r="CA829" s="99">
        <f>CA5</f>
        <v>1</v>
      </c>
      <c r="CB829" s="100"/>
      <c r="CC829" s="110"/>
      <c r="CD829" s="95">
        <f t="shared" si="919"/>
        <v>0</v>
      </c>
      <c r="CE829" s="15"/>
      <c r="CF829" s="24">
        <f t="shared" si="879"/>
        <v>0</v>
      </c>
      <c r="CG829" s="5">
        <v>0</v>
      </c>
      <c r="CH829" s="63"/>
      <c r="CI829" s="15"/>
      <c r="CJ829" s="13"/>
      <c r="CK829" s="98">
        <f t="shared" si="920"/>
        <v>0</v>
      </c>
      <c r="CL829" s="99">
        <f>CL5</f>
        <v>1</v>
      </c>
      <c r="CM829" s="100"/>
      <c r="CN829" s="110"/>
      <c r="CO829" s="95">
        <f t="shared" si="921"/>
        <v>0</v>
      </c>
      <c r="CP829" s="15"/>
      <c r="CQ829" s="24">
        <f t="shared" si="880"/>
        <v>0</v>
      </c>
      <c r="CR829" s="5">
        <v>0</v>
      </c>
      <c r="CS829" s="63"/>
      <c r="CT829" s="15"/>
      <c r="CU829" s="13"/>
      <c r="CV829" s="98">
        <f t="shared" si="922"/>
        <v>0</v>
      </c>
      <c r="CW829" s="99">
        <f>CW5</f>
        <v>1</v>
      </c>
      <c r="CX829" s="100"/>
      <c r="CY829" s="110"/>
      <c r="CZ829" s="95">
        <f t="shared" si="923"/>
        <v>0</v>
      </c>
      <c r="DA829" s="15"/>
      <c r="DB829" s="24">
        <f t="shared" si="881"/>
        <v>0</v>
      </c>
      <c r="DC829" s="5">
        <v>0</v>
      </c>
      <c r="DD829" s="63"/>
      <c r="DE829" s="15"/>
      <c r="DF829" s="13"/>
      <c r="DG829" s="98">
        <f t="shared" si="924"/>
        <v>0</v>
      </c>
      <c r="DH829" s="99">
        <f>DH5</f>
        <v>1</v>
      </c>
      <c r="DI829" s="100"/>
      <c r="DJ829" s="110"/>
      <c r="DK829" s="95">
        <f t="shared" si="925"/>
        <v>0</v>
      </c>
      <c r="DL829" s="15"/>
      <c r="DM829" s="24">
        <f t="shared" si="882"/>
        <v>0</v>
      </c>
      <c r="DN829" s="5">
        <v>0</v>
      </c>
      <c r="DO829" s="63"/>
      <c r="DP829" s="15"/>
      <c r="DQ829" s="13"/>
      <c r="DR829" s="98">
        <f t="shared" si="926"/>
        <v>0</v>
      </c>
      <c r="DS829" s="99">
        <f>DS5</f>
        <v>1</v>
      </c>
      <c r="DT829" s="100"/>
      <c r="DU829" s="110"/>
      <c r="DV829" s="95">
        <f t="shared" si="927"/>
        <v>0</v>
      </c>
      <c r="DW829" s="15"/>
      <c r="DX829" s="24">
        <f t="shared" si="883"/>
        <v>0</v>
      </c>
      <c r="DY829" s="5">
        <v>0</v>
      </c>
      <c r="DZ829" s="63"/>
      <c r="EA829" s="15"/>
      <c r="EB829" s="13"/>
      <c r="EC829" s="98">
        <f t="shared" si="928"/>
        <v>0</v>
      </c>
      <c r="ED829" s="99">
        <f>ED5</f>
        <v>1</v>
      </c>
      <c r="EE829" s="100"/>
      <c r="EF829" s="110"/>
      <c r="EG829" s="95">
        <f t="shared" si="929"/>
        <v>0</v>
      </c>
      <c r="EH829" s="15"/>
      <c r="EI829" s="24">
        <f t="shared" si="884"/>
        <v>0</v>
      </c>
      <c r="EJ829" s="5">
        <v>0</v>
      </c>
      <c r="EK829" s="63"/>
      <c r="EL829" s="15"/>
      <c r="EM829" s="13"/>
      <c r="EN829" s="98">
        <f t="shared" si="930"/>
        <v>0</v>
      </c>
      <c r="EO829" s="99">
        <f>EO5</f>
        <v>1</v>
      </c>
      <c r="EP829" s="100"/>
      <c r="EQ829" s="110"/>
      <c r="ER829" s="95">
        <f t="shared" si="931"/>
        <v>0</v>
      </c>
      <c r="ES829" s="15"/>
      <c r="ET829" s="24">
        <f t="shared" si="885"/>
        <v>0</v>
      </c>
      <c r="EU829" s="5">
        <v>0</v>
      </c>
      <c r="EV829" s="63"/>
      <c r="EW829" s="15"/>
      <c r="EX829" s="13"/>
      <c r="EY829" s="98">
        <f t="shared" si="932"/>
        <v>0</v>
      </c>
      <c r="EZ829" s="99">
        <f>EZ5</f>
        <v>1</v>
      </c>
      <c r="FA829" s="100"/>
      <c r="FB829" s="110"/>
      <c r="FC829" s="95">
        <f t="shared" si="933"/>
        <v>0</v>
      </c>
      <c r="FD829" s="15"/>
      <c r="FE829" s="24">
        <f t="shared" si="886"/>
        <v>0</v>
      </c>
      <c r="FF829" s="5">
        <v>0</v>
      </c>
      <c r="FG829" s="63"/>
      <c r="FH829" s="15"/>
      <c r="FI829" s="13"/>
      <c r="FJ829" s="98">
        <f t="shared" si="934"/>
        <v>0</v>
      </c>
      <c r="FK829" s="99">
        <f>FK5</f>
        <v>1</v>
      </c>
      <c r="FL829" s="100"/>
      <c r="FM829" s="110"/>
      <c r="FN829" s="95">
        <f t="shared" si="935"/>
        <v>0</v>
      </c>
      <c r="FO829" s="15"/>
      <c r="FP829" s="24">
        <f t="shared" si="887"/>
        <v>0</v>
      </c>
      <c r="FQ829" s="5">
        <v>0</v>
      </c>
      <c r="FR829" s="8">
        <v>0</v>
      </c>
      <c r="FS829" s="84">
        <f t="shared" si="888"/>
        <v>500</v>
      </c>
      <c r="FT829" s="85">
        <f t="shared" si="889"/>
        <v>500</v>
      </c>
      <c r="FU829" s="85">
        <f t="shared" si="890"/>
        <v>500</v>
      </c>
      <c r="FV829" s="85">
        <f t="shared" si="891"/>
        <v>500</v>
      </c>
      <c r="FW829" s="85">
        <f t="shared" si="892"/>
        <v>500</v>
      </c>
      <c r="FX829" s="85">
        <f t="shared" si="893"/>
        <v>500</v>
      </c>
      <c r="FY829" s="85">
        <f t="shared" si="894"/>
        <v>500</v>
      </c>
      <c r="FZ829" s="85">
        <f t="shared" si="895"/>
        <v>500</v>
      </c>
      <c r="GA829" s="85">
        <f t="shared" si="896"/>
        <v>500</v>
      </c>
      <c r="GB829" s="85">
        <f t="shared" si="897"/>
        <v>500</v>
      </c>
      <c r="GC829" s="85">
        <f t="shared" si="898"/>
        <v>500</v>
      </c>
      <c r="GD829" s="85">
        <f t="shared" si="899"/>
        <v>500</v>
      </c>
      <c r="GE829" s="85">
        <f t="shared" si="900"/>
        <v>500</v>
      </c>
      <c r="GF829" s="85">
        <f t="shared" si="901"/>
        <v>500</v>
      </c>
      <c r="GG829" s="85">
        <f t="shared" si="902"/>
        <v>500</v>
      </c>
      <c r="GH829" s="101">
        <f t="shared" si="936"/>
        <v>0</v>
      </c>
      <c r="GI829" s="102">
        <f t="shared" si="937"/>
        <v>0</v>
      </c>
      <c r="GJ829" s="102">
        <f t="shared" si="938"/>
        <v>0</v>
      </c>
      <c r="GK829" s="79">
        <f>ROW()</f>
        <v>829</v>
      </c>
    </row>
    <row r="830" spans="1:193" s="12" customFormat="1" ht="50.1" customHeight="1">
      <c r="A830" s="17">
        <f>ROW()</f>
        <v>830</v>
      </c>
      <c r="B830" s="32">
        <f t="shared" si="903"/>
        <v>824</v>
      </c>
      <c r="C830" s="33">
        <f t="shared" si="904"/>
        <v>0</v>
      </c>
      <c r="D830" s="31"/>
      <c r="E830" s="390">
        <f t="shared" si="872"/>
        <v>500</v>
      </c>
      <c r="F830" s="107">
        <f t="shared" si="905"/>
        <v>0</v>
      </c>
      <c r="G830" s="3">
        <v>0</v>
      </c>
      <c r="H830" s="4">
        <v>0</v>
      </c>
      <c r="I830" s="63"/>
      <c r="J830" s="15"/>
      <c r="K830" s="13"/>
      <c r="L830" s="98">
        <f t="shared" si="906"/>
        <v>0</v>
      </c>
      <c r="M830" s="99">
        <f>M5</f>
        <v>0.94499999999999995</v>
      </c>
      <c r="N830" s="100"/>
      <c r="O830" s="110"/>
      <c r="P830" s="95">
        <f t="shared" si="907"/>
        <v>0</v>
      </c>
      <c r="Q830" s="15"/>
      <c r="R830" s="24">
        <f t="shared" si="873"/>
        <v>0</v>
      </c>
      <c r="S830" s="25">
        <v>0</v>
      </c>
      <c r="T830" s="63"/>
      <c r="U830" s="15"/>
      <c r="V830" s="13"/>
      <c r="W830" s="98">
        <f t="shared" si="908"/>
        <v>0</v>
      </c>
      <c r="X830" s="99">
        <f>X5</f>
        <v>0.97</v>
      </c>
      <c r="Y830" s="100"/>
      <c r="Z830" s="110"/>
      <c r="AA830" s="95">
        <f t="shared" si="909"/>
        <v>0</v>
      </c>
      <c r="AB830" s="15"/>
      <c r="AC830" s="24">
        <f t="shared" si="874"/>
        <v>0</v>
      </c>
      <c r="AD830" s="5">
        <v>0</v>
      </c>
      <c r="AE830" s="63"/>
      <c r="AF830" s="15"/>
      <c r="AG830" s="13"/>
      <c r="AH830" s="98">
        <f t="shared" si="910"/>
        <v>0</v>
      </c>
      <c r="AI830" s="99">
        <f>AI5</f>
        <v>0.95499999999999996</v>
      </c>
      <c r="AJ830" s="100"/>
      <c r="AK830" s="110"/>
      <c r="AL830" s="95">
        <f t="shared" si="911"/>
        <v>0</v>
      </c>
      <c r="AM830" s="15"/>
      <c r="AN830" s="24">
        <f t="shared" si="875"/>
        <v>0</v>
      </c>
      <c r="AO830" s="5">
        <v>0</v>
      </c>
      <c r="AP830" s="63"/>
      <c r="AQ830" s="15"/>
      <c r="AR830" s="13"/>
      <c r="AS830" s="98">
        <f t="shared" si="912"/>
        <v>0</v>
      </c>
      <c r="AT830" s="99">
        <f>AT5</f>
        <v>0.96</v>
      </c>
      <c r="AU830" s="100"/>
      <c r="AV830" s="110"/>
      <c r="AW830" s="95">
        <f t="shared" si="913"/>
        <v>0</v>
      </c>
      <c r="AX830" s="15"/>
      <c r="AY830" s="24">
        <f t="shared" si="876"/>
        <v>0</v>
      </c>
      <c r="AZ830" s="5">
        <v>0</v>
      </c>
      <c r="BA830" s="63"/>
      <c r="BB830" s="15"/>
      <c r="BC830" s="13"/>
      <c r="BD830" s="98">
        <f t="shared" si="914"/>
        <v>0</v>
      </c>
      <c r="BE830" s="99">
        <f>BE5</f>
        <v>0.98</v>
      </c>
      <c r="BF830" s="100"/>
      <c r="BG830" s="110"/>
      <c r="BH830" s="95">
        <f t="shared" si="915"/>
        <v>0</v>
      </c>
      <c r="BI830" s="15"/>
      <c r="BJ830" s="24">
        <f t="shared" si="877"/>
        <v>0</v>
      </c>
      <c r="BK830" s="5">
        <v>0</v>
      </c>
      <c r="BL830" s="63"/>
      <c r="BM830" s="15"/>
      <c r="BN830" s="13"/>
      <c r="BO830" s="98">
        <f t="shared" si="916"/>
        <v>0</v>
      </c>
      <c r="BP830" s="99">
        <f>BP5</f>
        <v>0.94499999999999995</v>
      </c>
      <c r="BQ830" s="100"/>
      <c r="BR830" s="110"/>
      <c r="BS830" s="95">
        <f t="shared" si="917"/>
        <v>0</v>
      </c>
      <c r="BT830" s="15"/>
      <c r="BU830" s="24">
        <f t="shared" si="878"/>
        <v>0</v>
      </c>
      <c r="BV830" s="5">
        <v>0</v>
      </c>
      <c r="BW830" s="63"/>
      <c r="BX830" s="15"/>
      <c r="BY830" s="13"/>
      <c r="BZ830" s="98">
        <f t="shared" si="918"/>
        <v>0</v>
      </c>
      <c r="CA830" s="99">
        <f>CA5</f>
        <v>1</v>
      </c>
      <c r="CB830" s="100"/>
      <c r="CC830" s="110"/>
      <c r="CD830" s="95">
        <f t="shared" si="919"/>
        <v>0</v>
      </c>
      <c r="CE830" s="15"/>
      <c r="CF830" s="24">
        <f t="shared" si="879"/>
        <v>0</v>
      </c>
      <c r="CG830" s="5">
        <v>0</v>
      </c>
      <c r="CH830" s="63"/>
      <c r="CI830" s="15"/>
      <c r="CJ830" s="13"/>
      <c r="CK830" s="98">
        <f t="shared" si="920"/>
        <v>0</v>
      </c>
      <c r="CL830" s="99">
        <f>CL5</f>
        <v>1</v>
      </c>
      <c r="CM830" s="100"/>
      <c r="CN830" s="110"/>
      <c r="CO830" s="95">
        <f t="shared" si="921"/>
        <v>0</v>
      </c>
      <c r="CP830" s="15"/>
      <c r="CQ830" s="24">
        <f t="shared" si="880"/>
        <v>0</v>
      </c>
      <c r="CR830" s="5">
        <v>0</v>
      </c>
      <c r="CS830" s="63"/>
      <c r="CT830" s="15"/>
      <c r="CU830" s="13"/>
      <c r="CV830" s="98">
        <f t="shared" si="922"/>
        <v>0</v>
      </c>
      <c r="CW830" s="99">
        <f>CW5</f>
        <v>1</v>
      </c>
      <c r="CX830" s="100"/>
      <c r="CY830" s="110"/>
      <c r="CZ830" s="95">
        <f t="shared" si="923"/>
        <v>0</v>
      </c>
      <c r="DA830" s="15"/>
      <c r="DB830" s="24">
        <f t="shared" si="881"/>
        <v>0</v>
      </c>
      <c r="DC830" s="5">
        <v>0</v>
      </c>
      <c r="DD830" s="63"/>
      <c r="DE830" s="15"/>
      <c r="DF830" s="13"/>
      <c r="DG830" s="98">
        <f t="shared" si="924"/>
        <v>0</v>
      </c>
      <c r="DH830" s="99">
        <f>DH5</f>
        <v>1</v>
      </c>
      <c r="DI830" s="100"/>
      <c r="DJ830" s="110"/>
      <c r="DK830" s="95">
        <f t="shared" si="925"/>
        <v>0</v>
      </c>
      <c r="DL830" s="15"/>
      <c r="DM830" s="24">
        <f t="shared" si="882"/>
        <v>0</v>
      </c>
      <c r="DN830" s="5">
        <v>0</v>
      </c>
      <c r="DO830" s="63"/>
      <c r="DP830" s="15"/>
      <c r="DQ830" s="13"/>
      <c r="DR830" s="98">
        <f t="shared" si="926"/>
        <v>0</v>
      </c>
      <c r="DS830" s="99">
        <f>DS5</f>
        <v>1</v>
      </c>
      <c r="DT830" s="100"/>
      <c r="DU830" s="110"/>
      <c r="DV830" s="95">
        <f t="shared" si="927"/>
        <v>0</v>
      </c>
      <c r="DW830" s="15"/>
      <c r="DX830" s="24">
        <f t="shared" si="883"/>
        <v>0</v>
      </c>
      <c r="DY830" s="5">
        <v>0</v>
      </c>
      <c r="DZ830" s="63"/>
      <c r="EA830" s="15"/>
      <c r="EB830" s="13"/>
      <c r="EC830" s="98">
        <f t="shared" si="928"/>
        <v>0</v>
      </c>
      <c r="ED830" s="99">
        <f>ED5</f>
        <v>1</v>
      </c>
      <c r="EE830" s="100"/>
      <c r="EF830" s="110"/>
      <c r="EG830" s="95">
        <f t="shared" si="929"/>
        <v>0</v>
      </c>
      <c r="EH830" s="15"/>
      <c r="EI830" s="24">
        <f t="shared" si="884"/>
        <v>0</v>
      </c>
      <c r="EJ830" s="5">
        <v>0</v>
      </c>
      <c r="EK830" s="63"/>
      <c r="EL830" s="15"/>
      <c r="EM830" s="13"/>
      <c r="EN830" s="98">
        <f t="shared" si="930"/>
        <v>0</v>
      </c>
      <c r="EO830" s="99">
        <f>EO5</f>
        <v>1</v>
      </c>
      <c r="EP830" s="100"/>
      <c r="EQ830" s="110"/>
      <c r="ER830" s="95">
        <f t="shared" si="931"/>
        <v>0</v>
      </c>
      <c r="ES830" s="15"/>
      <c r="ET830" s="24">
        <f t="shared" si="885"/>
        <v>0</v>
      </c>
      <c r="EU830" s="5">
        <v>0</v>
      </c>
      <c r="EV830" s="63"/>
      <c r="EW830" s="15"/>
      <c r="EX830" s="13"/>
      <c r="EY830" s="98">
        <f t="shared" si="932"/>
        <v>0</v>
      </c>
      <c r="EZ830" s="99">
        <f>EZ5</f>
        <v>1</v>
      </c>
      <c r="FA830" s="100"/>
      <c r="FB830" s="110"/>
      <c r="FC830" s="95">
        <f t="shared" si="933"/>
        <v>0</v>
      </c>
      <c r="FD830" s="15"/>
      <c r="FE830" s="24">
        <f t="shared" si="886"/>
        <v>0</v>
      </c>
      <c r="FF830" s="5">
        <v>0</v>
      </c>
      <c r="FG830" s="63"/>
      <c r="FH830" s="15"/>
      <c r="FI830" s="13"/>
      <c r="FJ830" s="98">
        <f t="shared" si="934"/>
        <v>0</v>
      </c>
      <c r="FK830" s="99">
        <f>FK5</f>
        <v>1</v>
      </c>
      <c r="FL830" s="100"/>
      <c r="FM830" s="110"/>
      <c r="FN830" s="95">
        <f t="shared" si="935"/>
        <v>0</v>
      </c>
      <c r="FO830" s="15"/>
      <c r="FP830" s="24">
        <f t="shared" si="887"/>
        <v>0</v>
      </c>
      <c r="FQ830" s="5">
        <v>0</v>
      </c>
      <c r="FR830" s="8">
        <v>0</v>
      </c>
      <c r="FS830" s="84">
        <f t="shared" si="888"/>
        <v>500</v>
      </c>
      <c r="FT830" s="85">
        <f t="shared" si="889"/>
        <v>500</v>
      </c>
      <c r="FU830" s="85">
        <f t="shared" si="890"/>
        <v>500</v>
      </c>
      <c r="FV830" s="85">
        <f t="shared" si="891"/>
        <v>500</v>
      </c>
      <c r="FW830" s="85">
        <f t="shared" si="892"/>
        <v>500</v>
      </c>
      <c r="FX830" s="85">
        <f t="shared" si="893"/>
        <v>500</v>
      </c>
      <c r="FY830" s="85">
        <f t="shared" si="894"/>
        <v>500</v>
      </c>
      <c r="FZ830" s="85">
        <f t="shared" si="895"/>
        <v>500</v>
      </c>
      <c r="GA830" s="85">
        <f t="shared" si="896"/>
        <v>500</v>
      </c>
      <c r="GB830" s="85">
        <f t="shared" si="897"/>
        <v>500</v>
      </c>
      <c r="GC830" s="85">
        <f t="shared" si="898"/>
        <v>500</v>
      </c>
      <c r="GD830" s="85">
        <f t="shared" si="899"/>
        <v>500</v>
      </c>
      <c r="GE830" s="85">
        <f t="shared" si="900"/>
        <v>500</v>
      </c>
      <c r="GF830" s="85">
        <f t="shared" si="901"/>
        <v>500</v>
      </c>
      <c r="GG830" s="85">
        <f t="shared" si="902"/>
        <v>500</v>
      </c>
      <c r="GH830" s="101">
        <f t="shared" si="936"/>
        <v>0</v>
      </c>
      <c r="GI830" s="102">
        <f t="shared" si="937"/>
        <v>0</v>
      </c>
      <c r="GJ830" s="102">
        <f t="shared" si="938"/>
        <v>0</v>
      </c>
      <c r="GK830" s="79">
        <f>ROW()</f>
        <v>830</v>
      </c>
    </row>
    <row r="831" spans="1:193" s="12" customFormat="1" ht="50.1" customHeight="1">
      <c r="A831" s="17">
        <f>ROW()</f>
        <v>831</v>
      </c>
      <c r="B831" s="32">
        <f t="shared" si="903"/>
        <v>825</v>
      </c>
      <c r="C831" s="33">
        <f t="shared" si="904"/>
        <v>0</v>
      </c>
      <c r="D831" s="31"/>
      <c r="E831" s="390">
        <f t="shared" si="872"/>
        <v>500</v>
      </c>
      <c r="F831" s="107">
        <f t="shared" si="905"/>
        <v>0</v>
      </c>
      <c r="G831" s="3">
        <v>0</v>
      </c>
      <c r="H831" s="4">
        <v>0</v>
      </c>
      <c r="I831" s="63"/>
      <c r="J831" s="15"/>
      <c r="K831" s="13"/>
      <c r="L831" s="98">
        <f t="shared" si="906"/>
        <v>0</v>
      </c>
      <c r="M831" s="99">
        <f>M5</f>
        <v>0.94499999999999995</v>
      </c>
      <c r="N831" s="100"/>
      <c r="O831" s="110"/>
      <c r="P831" s="95">
        <f t="shared" si="907"/>
        <v>0</v>
      </c>
      <c r="Q831" s="15"/>
      <c r="R831" s="24">
        <f t="shared" si="873"/>
        <v>0</v>
      </c>
      <c r="S831" s="25">
        <v>0</v>
      </c>
      <c r="T831" s="63"/>
      <c r="U831" s="15"/>
      <c r="V831" s="13"/>
      <c r="W831" s="98">
        <f t="shared" si="908"/>
        <v>0</v>
      </c>
      <c r="X831" s="99">
        <f>X5</f>
        <v>0.97</v>
      </c>
      <c r="Y831" s="100"/>
      <c r="Z831" s="110"/>
      <c r="AA831" s="95">
        <f t="shared" si="909"/>
        <v>0</v>
      </c>
      <c r="AB831" s="15"/>
      <c r="AC831" s="24">
        <f t="shared" si="874"/>
        <v>0</v>
      </c>
      <c r="AD831" s="5">
        <v>0</v>
      </c>
      <c r="AE831" s="63"/>
      <c r="AF831" s="15"/>
      <c r="AG831" s="13"/>
      <c r="AH831" s="98">
        <f t="shared" si="910"/>
        <v>0</v>
      </c>
      <c r="AI831" s="99">
        <f>AI5</f>
        <v>0.95499999999999996</v>
      </c>
      <c r="AJ831" s="100"/>
      <c r="AK831" s="110"/>
      <c r="AL831" s="95">
        <f t="shared" si="911"/>
        <v>0</v>
      </c>
      <c r="AM831" s="15"/>
      <c r="AN831" s="24">
        <f t="shared" si="875"/>
        <v>0</v>
      </c>
      <c r="AO831" s="5">
        <v>0</v>
      </c>
      <c r="AP831" s="63"/>
      <c r="AQ831" s="15"/>
      <c r="AR831" s="13"/>
      <c r="AS831" s="98">
        <f t="shared" si="912"/>
        <v>0</v>
      </c>
      <c r="AT831" s="99">
        <f>AT5</f>
        <v>0.96</v>
      </c>
      <c r="AU831" s="100"/>
      <c r="AV831" s="110"/>
      <c r="AW831" s="95">
        <f t="shared" si="913"/>
        <v>0</v>
      </c>
      <c r="AX831" s="15"/>
      <c r="AY831" s="24">
        <f t="shared" si="876"/>
        <v>0</v>
      </c>
      <c r="AZ831" s="5">
        <v>0</v>
      </c>
      <c r="BA831" s="63"/>
      <c r="BB831" s="15"/>
      <c r="BC831" s="13"/>
      <c r="BD831" s="98">
        <f t="shared" si="914"/>
        <v>0</v>
      </c>
      <c r="BE831" s="99">
        <f>BE5</f>
        <v>0.98</v>
      </c>
      <c r="BF831" s="100"/>
      <c r="BG831" s="110"/>
      <c r="BH831" s="95">
        <f t="shared" si="915"/>
        <v>0</v>
      </c>
      <c r="BI831" s="15"/>
      <c r="BJ831" s="24">
        <f t="shared" si="877"/>
        <v>0</v>
      </c>
      <c r="BK831" s="5">
        <v>0</v>
      </c>
      <c r="BL831" s="63"/>
      <c r="BM831" s="15"/>
      <c r="BN831" s="13"/>
      <c r="BO831" s="98">
        <f t="shared" si="916"/>
        <v>0</v>
      </c>
      <c r="BP831" s="99">
        <f>BP5</f>
        <v>0.94499999999999995</v>
      </c>
      <c r="BQ831" s="100"/>
      <c r="BR831" s="110"/>
      <c r="BS831" s="95">
        <f t="shared" si="917"/>
        <v>0</v>
      </c>
      <c r="BT831" s="15"/>
      <c r="BU831" s="24">
        <f t="shared" si="878"/>
        <v>0</v>
      </c>
      <c r="BV831" s="5">
        <v>0</v>
      </c>
      <c r="BW831" s="63"/>
      <c r="BX831" s="15"/>
      <c r="BY831" s="13"/>
      <c r="BZ831" s="98">
        <f t="shared" si="918"/>
        <v>0</v>
      </c>
      <c r="CA831" s="99">
        <f>CA5</f>
        <v>1</v>
      </c>
      <c r="CB831" s="100"/>
      <c r="CC831" s="110"/>
      <c r="CD831" s="95">
        <f t="shared" si="919"/>
        <v>0</v>
      </c>
      <c r="CE831" s="15"/>
      <c r="CF831" s="24">
        <f t="shared" si="879"/>
        <v>0</v>
      </c>
      <c r="CG831" s="5">
        <v>0</v>
      </c>
      <c r="CH831" s="63"/>
      <c r="CI831" s="15"/>
      <c r="CJ831" s="13"/>
      <c r="CK831" s="98">
        <f t="shared" si="920"/>
        <v>0</v>
      </c>
      <c r="CL831" s="99">
        <f>CL5</f>
        <v>1</v>
      </c>
      <c r="CM831" s="100"/>
      <c r="CN831" s="110"/>
      <c r="CO831" s="95">
        <f t="shared" si="921"/>
        <v>0</v>
      </c>
      <c r="CP831" s="15"/>
      <c r="CQ831" s="24">
        <f t="shared" si="880"/>
        <v>0</v>
      </c>
      <c r="CR831" s="5">
        <v>0</v>
      </c>
      <c r="CS831" s="63"/>
      <c r="CT831" s="15"/>
      <c r="CU831" s="13"/>
      <c r="CV831" s="98">
        <f t="shared" si="922"/>
        <v>0</v>
      </c>
      <c r="CW831" s="99">
        <f>CW5</f>
        <v>1</v>
      </c>
      <c r="CX831" s="100"/>
      <c r="CY831" s="110"/>
      <c r="CZ831" s="95">
        <f t="shared" si="923"/>
        <v>0</v>
      </c>
      <c r="DA831" s="15"/>
      <c r="DB831" s="24">
        <f t="shared" si="881"/>
        <v>0</v>
      </c>
      <c r="DC831" s="5">
        <v>0</v>
      </c>
      <c r="DD831" s="63"/>
      <c r="DE831" s="15"/>
      <c r="DF831" s="13"/>
      <c r="DG831" s="98">
        <f t="shared" si="924"/>
        <v>0</v>
      </c>
      <c r="DH831" s="99">
        <f>DH5</f>
        <v>1</v>
      </c>
      <c r="DI831" s="100"/>
      <c r="DJ831" s="110"/>
      <c r="DK831" s="95">
        <f t="shared" si="925"/>
        <v>0</v>
      </c>
      <c r="DL831" s="15"/>
      <c r="DM831" s="24">
        <f t="shared" si="882"/>
        <v>0</v>
      </c>
      <c r="DN831" s="5">
        <v>0</v>
      </c>
      <c r="DO831" s="63"/>
      <c r="DP831" s="15"/>
      <c r="DQ831" s="13"/>
      <c r="DR831" s="98">
        <f t="shared" si="926"/>
        <v>0</v>
      </c>
      <c r="DS831" s="99">
        <f>DS5</f>
        <v>1</v>
      </c>
      <c r="DT831" s="100"/>
      <c r="DU831" s="110"/>
      <c r="DV831" s="95">
        <f t="shared" si="927"/>
        <v>0</v>
      </c>
      <c r="DW831" s="15"/>
      <c r="DX831" s="24">
        <f t="shared" si="883"/>
        <v>0</v>
      </c>
      <c r="DY831" s="5">
        <v>0</v>
      </c>
      <c r="DZ831" s="63"/>
      <c r="EA831" s="15"/>
      <c r="EB831" s="13"/>
      <c r="EC831" s="98">
        <f t="shared" si="928"/>
        <v>0</v>
      </c>
      <c r="ED831" s="99">
        <f>ED5</f>
        <v>1</v>
      </c>
      <c r="EE831" s="100"/>
      <c r="EF831" s="110"/>
      <c r="EG831" s="95">
        <f t="shared" si="929"/>
        <v>0</v>
      </c>
      <c r="EH831" s="15"/>
      <c r="EI831" s="24">
        <f t="shared" si="884"/>
        <v>0</v>
      </c>
      <c r="EJ831" s="5">
        <v>0</v>
      </c>
      <c r="EK831" s="63"/>
      <c r="EL831" s="15"/>
      <c r="EM831" s="13"/>
      <c r="EN831" s="98">
        <f t="shared" si="930"/>
        <v>0</v>
      </c>
      <c r="EO831" s="99">
        <f>EO5</f>
        <v>1</v>
      </c>
      <c r="EP831" s="100"/>
      <c r="EQ831" s="110"/>
      <c r="ER831" s="95">
        <f t="shared" si="931"/>
        <v>0</v>
      </c>
      <c r="ES831" s="15"/>
      <c r="ET831" s="24">
        <f t="shared" si="885"/>
        <v>0</v>
      </c>
      <c r="EU831" s="5">
        <v>0</v>
      </c>
      <c r="EV831" s="63"/>
      <c r="EW831" s="15"/>
      <c r="EX831" s="13"/>
      <c r="EY831" s="98">
        <f t="shared" si="932"/>
        <v>0</v>
      </c>
      <c r="EZ831" s="99">
        <f>EZ5</f>
        <v>1</v>
      </c>
      <c r="FA831" s="100"/>
      <c r="FB831" s="110"/>
      <c r="FC831" s="95">
        <f t="shared" si="933"/>
        <v>0</v>
      </c>
      <c r="FD831" s="15"/>
      <c r="FE831" s="24">
        <f t="shared" si="886"/>
        <v>0</v>
      </c>
      <c r="FF831" s="5">
        <v>0</v>
      </c>
      <c r="FG831" s="63"/>
      <c r="FH831" s="15"/>
      <c r="FI831" s="13"/>
      <c r="FJ831" s="98">
        <f t="shared" si="934"/>
        <v>0</v>
      </c>
      <c r="FK831" s="99">
        <f>FK5</f>
        <v>1</v>
      </c>
      <c r="FL831" s="100"/>
      <c r="FM831" s="110"/>
      <c r="FN831" s="95">
        <f t="shared" si="935"/>
        <v>0</v>
      </c>
      <c r="FO831" s="15"/>
      <c r="FP831" s="24">
        <f t="shared" si="887"/>
        <v>0</v>
      </c>
      <c r="FQ831" s="5">
        <v>0</v>
      </c>
      <c r="FR831" s="8">
        <v>0</v>
      </c>
      <c r="FS831" s="84">
        <f t="shared" si="888"/>
        <v>500</v>
      </c>
      <c r="FT831" s="85">
        <f t="shared" si="889"/>
        <v>500</v>
      </c>
      <c r="FU831" s="85">
        <f t="shared" si="890"/>
        <v>500</v>
      </c>
      <c r="FV831" s="85">
        <f t="shared" si="891"/>
        <v>500</v>
      </c>
      <c r="FW831" s="85">
        <f t="shared" si="892"/>
        <v>500</v>
      </c>
      <c r="FX831" s="85">
        <f t="shared" si="893"/>
        <v>500</v>
      </c>
      <c r="FY831" s="85">
        <f t="shared" si="894"/>
        <v>500</v>
      </c>
      <c r="FZ831" s="85">
        <f t="shared" si="895"/>
        <v>500</v>
      </c>
      <c r="GA831" s="85">
        <f t="shared" si="896"/>
        <v>500</v>
      </c>
      <c r="GB831" s="85">
        <f t="shared" si="897"/>
        <v>500</v>
      </c>
      <c r="GC831" s="85">
        <f t="shared" si="898"/>
        <v>500</v>
      </c>
      <c r="GD831" s="85">
        <f t="shared" si="899"/>
        <v>500</v>
      </c>
      <c r="GE831" s="85">
        <f t="shared" si="900"/>
        <v>500</v>
      </c>
      <c r="GF831" s="85">
        <f t="shared" si="901"/>
        <v>500</v>
      </c>
      <c r="GG831" s="85">
        <f t="shared" si="902"/>
        <v>500</v>
      </c>
      <c r="GH831" s="101">
        <f t="shared" si="936"/>
        <v>0</v>
      </c>
      <c r="GI831" s="102">
        <f t="shared" si="937"/>
        <v>0</v>
      </c>
      <c r="GJ831" s="102">
        <f t="shared" si="938"/>
        <v>0</v>
      </c>
      <c r="GK831" s="79">
        <f>ROW()</f>
        <v>831</v>
      </c>
    </row>
    <row r="832" spans="1:193" s="12" customFormat="1" ht="50.1" customHeight="1">
      <c r="A832" s="17">
        <f>ROW()</f>
        <v>832</v>
      </c>
      <c r="B832" s="32">
        <f t="shared" si="903"/>
        <v>826</v>
      </c>
      <c r="C832" s="33">
        <f t="shared" si="904"/>
        <v>0</v>
      </c>
      <c r="D832" s="31"/>
      <c r="E832" s="390">
        <f t="shared" si="872"/>
        <v>500</v>
      </c>
      <c r="F832" s="107">
        <f t="shared" si="905"/>
        <v>0</v>
      </c>
      <c r="G832" s="3">
        <v>0</v>
      </c>
      <c r="H832" s="4">
        <v>0</v>
      </c>
      <c r="I832" s="63"/>
      <c r="J832" s="15"/>
      <c r="K832" s="13"/>
      <c r="L832" s="98">
        <f t="shared" si="906"/>
        <v>0</v>
      </c>
      <c r="M832" s="99">
        <f>M5</f>
        <v>0.94499999999999995</v>
      </c>
      <c r="N832" s="100"/>
      <c r="O832" s="110"/>
      <c r="P832" s="95">
        <f t="shared" si="907"/>
        <v>0</v>
      </c>
      <c r="Q832" s="15"/>
      <c r="R832" s="24">
        <f t="shared" si="873"/>
        <v>0</v>
      </c>
      <c r="S832" s="25">
        <v>0</v>
      </c>
      <c r="T832" s="63"/>
      <c r="U832" s="15"/>
      <c r="V832" s="13"/>
      <c r="W832" s="98">
        <f t="shared" si="908"/>
        <v>0</v>
      </c>
      <c r="X832" s="99">
        <f>X5</f>
        <v>0.97</v>
      </c>
      <c r="Y832" s="100"/>
      <c r="Z832" s="110"/>
      <c r="AA832" s="95">
        <f t="shared" si="909"/>
        <v>0</v>
      </c>
      <c r="AB832" s="15"/>
      <c r="AC832" s="24">
        <f t="shared" si="874"/>
        <v>0</v>
      </c>
      <c r="AD832" s="5">
        <v>0</v>
      </c>
      <c r="AE832" s="63"/>
      <c r="AF832" s="15"/>
      <c r="AG832" s="13"/>
      <c r="AH832" s="98">
        <f t="shared" si="910"/>
        <v>0</v>
      </c>
      <c r="AI832" s="99">
        <f>AI5</f>
        <v>0.95499999999999996</v>
      </c>
      <c r="AJ832" s="100"/>
      <c r="AK832" s="110"/>
      <c r="AL832" s="95">
        <f t="shared" si="911"/>
        <v>0</v>
      </c>
      <c r="AM832" s="15"/>
      <c r="AN832" s="24">
        <f t="shared" si="875"/>
        <v>0</v>
      </c>
      <c r="AO832" s="5">
        <v>0</v>
      </c>
      <c r="AP832" s="63"/>
      <c r="AQ832" s="15"/>
      <c r="AR832" s="13"/>
      <c r="AS832" s="98">
        <f t="shared" si="912"/>
        <v>0</v>
      </c>
      <c r="AT832" s="99">
        <f>AT5</f>
        <v>0.96</v>
      </c>
      <c r="AU832" s="100"/>
      <c r="AV832" s="110"/>
      <c r="AW832" s="95">
        <f t="shared" si="913"/>
        <v>0</v>
      </c>
      <c r="AX832" s="15"/>
      <c r="AY832" s="24">
        <f t="shared" si="876"/>
        <v>0</v>
      </c>
      <c r="AZ832" s="5">
        <v>0</v>
      </c>
      <c r="BA832" s="63"/>
      <c r="BB832" s="15"/>
      <c r="BC832" s="13"/>
      <c r="BD832" s="98">
        <f t="shared" si="914"/>
        <v>0</v>
      </c>
      <c r="BE832" s="99">
        <f>BE5</f>
        <v>0.98</v>
      </c>
      <c r="BF832" s="100"/>
      <c r="BG832" s="110"/>
      <c r="BH832" s="95">
        <f t="shared" si="915"/>
        <v>0</v>
      </c>
      <c r="BI832" s="15"/>
      <c r="BJ832" s="24">
        <f t="shared" si="877"/>
        <v>0</v>
      </c>
      <c r="BK832" s="5">
        <v>0</v>
      </c>
      <c r="BL832" s="63"/>
      <c r="BM832" s="15"/>
      <c r="BN832" s="13"/>
      <c r="BO832" s="98">
        <f t="shared" si="916"/>
        <v>0</v>
      </c>
      <c r="BP832" s="99">
        <f>BP5</f>
        <v>0.94499999999999995</v>
      </c>
      <c r="BQ832" s="100"/>
      <c r="BR832" s="110"/>
      <c r="BS832" s="95">
        <f t="shared" si="917"/>
        <v>0</v>
      </c>
      <c r="BT832" s="15"/>
      <c r="BU832" s="24">
        <f t="shared" si="878"/>
        <v>0</v>
      </c>
      <c r="BV832" s="5">
        <v>0</v>
      </c>
      <c r="BW832" s="63"/>
      <c r="BX832" s="15"/>
      <c r="BY832" s="13"/>
      <c r="BZ832" s="98">
        <f t="shared" si="918"/>
        <v>0</v>
      </c>
      <c r="CA832" s="99">
        <f>CA5</f>
        <v>1</v>
      </c>
      <c r="CB832" s="100"/>
      <c r="CC832" s="110"/>
      <c r="CD832" s="95">
        <f t="shared" si="919"/>
        <v>0</v>
      </c>
      <c r="CE832" s="15"/>
      <c r="CF832" s="24">
        <f t="shared" si="879"/>
        <v>0</v>
      </c>
      <c r="CG832" s="5">
        <v>0</v>
      </c>
      <c r="CH832" s="63"/>
      <c r="CI832" s="15"/>
      <c r="CJ832" s="13"/>
      <c r="CK832" s="98">
        <f t="shared" si="920"/>
        <v>0</v>
      </c>
      <c r="CL832" s="99">
        <f>CL5</f>
        <v>1</v>
      </c>
      <c r="CM832" s="100"/>
      <c r="CN832" s="110"/>
      <c r="CO832" s="95">
        <f t="shared" si="921"/>
        <v>0</v>
      </c>
      <c r="CP832" s="15"/>
      <c r="CQ832" s="24">
        <f t="shared" si="880"/>
        <v>0</v>
      </c>
      <c r="CR832" s="5">
        <v>0</v>
      </c>
      <c r="CS832" s="63"/>
      <c r="CT832" s="15"/>
      <c r="CU832" s="13"/>
      <c r="CV832" s="98">
        <f t="shared" si="922"/>
        <v>0</v>
      </c>
      <c r="CW832" s="99">
        <f>CW5</f>
        <v>1</v>
      </c>
      <c r="CX832" s="100"/>
      <c r="CY832" s="110"/>
      <c r="CZ832" s="95">
        <f t="shared" si="923"/>
        <v>0</v>
      </c>
      <c r="DA832" s="15"/>
      <c r="DB832" s="24">
        <f t="shared" si="881"/>
        <v>0</v>
      </c>
      <c r="DC832" s="5">
        <v>0</v>
      </c>
      <c r="DD832" s="63"/>
      <c r="DE832" s="15"/>
      <c r="DF832" s="13"/>
      <c r="DG832" s="98">
        <f t="shared" si="924"/>
        <v>0</v>
      </c>
      <c r="DH832" s="99">
        <f>DH5</f>
        <v>1</v>
      </c>
      <c r="DI832" s="100"/>
      <c r="DJ832" s="110"/>
      <c r="DK832" s="95">
        <f t="shared" si="925"/>
        <v>0</v>
      </c>
      <c r="DL832" s="15"/>
      <c r="DM832" s="24">
        <f t="shared" si="882"/>
        <v>0</v>
      </c>
      <c r="DN832" s="5">
        <v>0</v>
      </c>
      <c r="DO832" s="63"/>
      <c r="DP832" s="15"/>
      <c r="DQ832" s="13"/>
      <c r="DR832" s="98">
        <f t="shared" si="926"/>
        <v>0</v>
      </c>
      <c r="DS832" s="99">
        <f>DS5</f>
        <v>1</v>
      </c>
      <c r="DT832" s="100"/>
      <c r="DU832" s="110"/>
      <c r="DV832" s="95">
        <f t="shared" si="927"/>
        <v>0</v>
      </c>
      <c r="DW832" s="15"/>
      <c r="DX832" s="24">
        <f t="shared" si="883"/>
        <v>0</v>
      </c>
      <c r="DY832" s="5">
        <v>0</v>
      </c>
      <c r="DZ832" s="63"/>
      <c r="EA832" s="15"/>
      <c r="EB832" s="13"/>
      <c r="EC832" s="98">
        <f t="shared" si="928"/>
        <v>0</v>
      </c>
      <c r="ED832" s="99">
        <f>ED5</f>
        <v>1</v>
      </c>
      <c r="EE832" s="100"/>
      <c r="EF832" s="110"/>
      <c r="EG832" s="95">
        <f t="shared" si="929"/>
        <v>0</v>
      </c>
      <c r="EH832" s="15"/>
      <c r="EI832" s="24">
        <f t="shared" si="884"/>
        <v>0</v>
      </c>
      <c r="EJ832" s="5">
        <v>0</v>
      </c>
      <c r="EK832" s="63"/>
      <c r="EL832" s="15"/>
      <c r="EM832" s="13"/>
      <c r="EN832" s="98">
        <f t="shared" si="930"/>
        <v>0</v>
      </c>
      <c r="EO832" s="99">
        <f>EO5</f>
        <v>1</v>
      </c>
      <c r="EP832" s="100"/>
      <c r="EQ832" s="110"/>
      <c r="ER832" s="95">
        <f t="shared" si="931"/>
        <v>0</v>
      </c>
      <c r="ES832" s="15"/>
      <c r="ET832" s="24">
        <f t="shared" si="885"/>
        <v>0</v>
      </c>
      <c r="EU832" s="5">
        <v>0</v>
      </c>
      <c r="EV832" s="63"/>
      <c r="EW832" s="15"/>
      <c r="EX832" s="13"/>
      <c r="EY832" s="98">
        <f t="shared" si="932"/>
        <v>0</v>
      </c>
      <c r="EZ832" s="99">
        <f>EZ5</f>
        <v>1</v>
      </c>
      <c r="FA832" s="100"/>
      <c r="FB832" s="110"/>
      <c r="FC832" s="95">
        <f t="shared" si="933"/>
        <v>0</v>
      </c>
      <c r="FD832" s="15"/>
      <c r="FE832" s="24">
        <f t="shared" si="886"/>
        <v>0</v>
      </c>
      <c r="FF832" s="5">
        <v>0</v>
      </c>
      <c r="FG832" s="63"/>
      <c r="FH832" s="15"/>
      <c r="FI832" s="13"/>
      <c r="FJ832" s="98">
        <f t="shared" si="934"/>
        <v>0</v>
      </c>
      <c r="FK832" s="99">
        <f>FK5</f>
        <v>1</v>
      </c>
      <c r="FL832" s="100"/>
      <c r="FM832" s="110"/>
      <c r="FN832" s="95">
        <f t="shared" si="935"/>
        <v>0</v>
      </c>
      <c r="FO832" s="15"/>
      <c r="FP832" s="24">
        <f t="shared" si="887"/>
        <v>0</v>
      </c>
      <c r="FQ832" s="5">
        <v>0</v>
      </c>
      <c r="FR832" s="8">
        <v>0</v>
      </c>
      <c r="FS832" s="84">
        <f t="shared" si="888"/>
        <v>500</v>
      </c>
      <c r="FT832" s="85">
        <f t="shared" si="889"/>
        <v>500</v>
      </c>
      <c r="FU832" s="85">
        <f t="shared" si="890"/>
        <v>500</v>
      </c>
      <c r="FV832" s="85">
        <f t="shared" si="891"/>
        <v>500</v>
      </c>
      <c r="FW832" s="85">
        <f t="shared" si="892"/>
        <v>500</v>
      </c>
      <c r="FX832" s="85">
        <f t="shared" si="893"/>
        <v>500</v>
      </c>
      <c r="FY832" s="85">
        <f t="shared" si="894"/>
        <v>500</v>
      </c>
      <c r="FZ832" s="85">
        <f t="shared" si="895"/>
        <v>500</v>
      </c>
      <c r="GA832" s="85">
        <f t="shared" si="896"/>
        <v>500</v>
      </c>
      <c r="GB832" s="85">
        <f t="shared" si="897"/>
        <v>500</v>
      </c>
      <c r="GC832" s="85">
        <f t="shared" si="898"/>
        <v>500</v>
      </c>
      <c r="GD832" s="85">
        <f t="shared" si="899"/>
        <v>500</v>
      </c>
      <c r="GE832" s="85">
        <f t="shared" si="900"/>
        <v>500</v>
      </c>
      <c r="GF832" s="85">
        <f t="shared" si="901"/>
        <v>500</v>
      </c>
      <c r="GG832" s="85">
        <f t="shared" si="902"/>
        <v>500</v>
      </c>
      <c r="GH832" s="101">
        <f t="shared" si="936"/>
        <v>0</v>
      </c>
      <c r="GI832" s="102">
        <f t="shared" si="937"/>
        <v>0</v>
      </c>
      <c r="GJ832" s="102">
        <f t="shared" si="938"/>
        <v>0</v>
      </c>
      <c r="GK832" s="79">
        <f>ROW()</f>
        <v>832</v>
      </c>
    </row>
    <row r="833" spans="1:193" s="12" customFormat="1" ht="50.1" customHeight="1">
      <c r="A833" s="17">
        <f>ROW()</f>
        <v>833</v>
      </c>
      <c r="B833" s="32">
        <f t="shared" si="903"/>
        <v>827</v>
      </c>
      <c r="C833" s="33">
        <f t="shared" si="904"/>
        <v>0</v>
      </c>
      <c r="D833" s="31"/>
      <c r="E833" s="390">
        <f t="shared" si="872"/>
        <v>500</v>
      </c>
      <c r="F833" s="107">
        <f t="shared" si="905"/>
        <v>0</v>
      </c>
      <c r="G833" s="3">
        <v>0</v>
      </c>
      <c r="H833" s="4">
        <v>0</v>
      </c>
      <c r="I833" s="63"/>
      <c r="J833" s="15"/>
      <c r="K833" s="13"/>
      <c r="L833" s="98">
        <f t="shared" si="906"/>
        <v>0</v>
      </c>
      <c r="M833" s="99">
        <f>M5</f>
        <v>0.94499999999999995</v>
      </c>
      <c r="N833" s="100"/>
      <c r="O833" s="110"/>
      <c r="P833" s="95">
        <f t="shared" si="907"/>
        <v>0</v>
      </c>
      <c r="Q833" s="15"/>
      <c r="R833" s="24">
        <f t="shared" si="873"/>
        <v>0</v>
      </c>
      <c r="S833" s="25">
        <v>0</v>
      </c>
      <c r="T833" s="63"/>
      <c r="U833" s="15"/>
      <c r="V833" s="13"/>
      <c r="W833" s="98">
        <f t="shared" si="908"/>
        <v>0</v>
      </c>
      <c r="X833" s="99">
        <f>X5</f>
        <v>0.97</v>
      </c>
      <c r="Y833" s="100"/>
      <c r="Z833" s="110"/>
      <c r="AA833" s="95">
        <f t="shared" si="909"/>
        <v>0</v>
      </c>
      <c r="AB833" s="15"/>
      <c r="AC833" s="24">
        <f t="shared" si="874"/>
        <v>0</v>
      </c>
      <c r="AD833" s="5">
        <v>0</v>
      </c>
      <c r="AE833" s="63"/>
      <c r="AF833" s="15"/>
      <c r="AG833" s="13"/>
      <c r="AH833" s="98">
        <f t="shared" si="910"/>
        <v>0</v>
      </c>
      <c r="AI833" s="99">
        <f>AI5</f>
        <v>0.95499999999999996</v>
      </c>
      <c r="AJ833" s="100"/>
      <c r="AK833" s="110"/>
      <c r="AL833" s="95">
        <f t="shared" si="911"/>
        <v>0</v>
      </c>
      <c r="AM833" s="15"/>
      <c r="AN833" s="24">
        <f t="shared" si="875"/>
        <v>0</v>
      </c>
      <c r="AO833" s="5">
        <v>0</v>
      </c>
      <c r="AP833" s="63"/>
      <c r="AQ833" s="15"/>
      <c r="AR833" s="13"/>
      <c r="AS833" s="98">
        <f t="shared" si="912"/>
        <v>0</v>
      </c>
      <c r="AT833" s="99">
        <f>AT5</f>
        <v>0.96</v>
      </c>
      <c r="AU833" s="100"/>
      <c r="AV833" s="110"/>
      <c r="AW833" s="95">
        <f t="shared" si="913"/>
        <v>0</v>
      </c>
      <c r="AX833" s="15"/>
      <c r="AY833" s="24">
        <f t="shared" si="876"/>
        <v>0</v>
      </c>
      <c r="AZ833" s="5">
        <v>0</v>
      </c>
      <c r="BA833" s="63"/>
      <c r="BB833" s="15"/>
      <c r="BC833" s="13"/>
      <c r="BD833" s="98">
        <f t="shared" si="914"/>
        <v>0</v>
      </c>
      <c r="BE833" s="99">
        <f>BE5</f>
        <v>0.98</v>
      </c>
      <c r="BF833" s="100"/>
      <c r="BG833" s="110"/>
      <c r="BH833" s="95">
        <f t="shared" si="915"/>
        <v>0</v>
      </c>
      <c r="BI833" s="15"/>
      <c r="BJ833" s="24">
        <f t="shared" si="877"/>
        <v>0</v>
      </c>
      <c r="BK833" s="5">
        <v>0</v>
      </c>
      <c r="BL833" s="63"/>
      <c r="BM833" s="15"/>
      <c r="BN833" s="13"/>
      <c r="BO833" s="98">
        <f t="shared" si="916"/>
        <v>0</v>
      </c>
      <c r="BP833" s="99">
        <f>BP5</f>
        <v>0.94499999999999995</v>
      </c>
      <c r="BQ833" s="100"/>
      <c r="BR833" s="110"/>
      <c r="BS833" s="95">
        <f t="shared" si="917"/>
        <v>0</v>
      </c>
      <c r="BT833" s="15"/>
      <c r="BU833" s="24">
        <f t="shared" si="878"/>
        <v>0</v>
      </c>
      <c r="BV833" s="5">
        <v>0</v>
      </c>
      <c r="BW833" s="63"/>
      <c r="BX833" s="15"/>
      <c r="BY833" s="13"/>
      <c r="BZ833" s="98">
        <f t="shared" si="918"/>
        <v>0</v>
      </c>
      <c r="CA833" s="99">
        <f>CA5</f>
        <v>1</v>
      </c>
      <c r="CB833" s="100"/>
      <c r="CC833" s="110"/>
      <c r="CD833" s="95">
        <f t="shared" si="919"/>
        <v>0</v>
      </c>
      <c r="CE833" s="15"/>
      <c r="CF833" s="24">
        <f t="shared" si="879"/>
        <v>0</v>
      </c>
      <c r="CG833" s="5">
        <v>0</v>
      </c>
      <c r="CH833" s="63"/>
      <c r="CI833" s="15"/>
      <c r="CJ833" s="13"/>
      <c r="CK833" s="98">
        <f t="shared" si="920"/>
        <v>0</v>
      </c>
      <c r="CL833" s="99">
        <f>CL5</f>
        <v>1</v>
      </c>
      <c r="CM833" s="100"/>
      <c r="CN833" s="110"/>
      <c r="CO833" s="95">
        <f t="shared" si="921"/>
        <v>0</v>
      </c>
      <c r="CP833" s="15"/>
      <c r="CQ833" s="24">
        <f t="shared" si="880"/>
        <v>0</v>
      </c>
      <c r="CR833" s="5">
        <v>0</v>
      </c>
      <c r="CS833" s="63"/>
      <c r="CT833" s="15"/>
      <c r="CU833" s="13"/>
      <c r="CV833" s="98">
        <f t="shared" si="922"/>
        <v>0</v>
      </c>
      <c r="CW833" s="99">
        <f>CW5</f>
        <v>1</v>
      </c>
      <c r="CX833" s="100"/>
      <c r="CY833" s="110"/>
      <c r="CZ833" s="95">
        <f t="shared" si="923"/>
        <v>0</v>
      </c>
      <c r="DA833" s="15"/>
      <c r="DB833" s="24">
        <f t="shared" si="881"/>
        <v>0</v>
      </c>
      <c r="DC833" s="5">
        <v>0</v>
      </c>
      <c r="DD833" s="63"/>
      <c r="DE833" s="15"/>
      <c r="DF833" s="13"/>
      <c r="DG833" s="98">
        <f t="shared" si="924"/>
        <v>0</v>
      </c>
      <c r="DH833" s="99">
        <f>DH5</f>
        <v>1</v>
      </c>
      <c r="DI833" s="100"/>
      <c r="DJ833" s="110"/>
      <c r="DK833" s="95">
        <f t="shared" si="925"/>
        <v>0</v>
      </c>
      <c r="DL833" s="15"/>
      <c r="DM833" s="24">
        <f t="shared" si="882"/>
        <v>0</v>
      </c>
      <c r="DN833" s="5">
        <v>0</v>
      </c>
      <c r="DO833" s="63"/>
      <c r="DP833" s="15"/>
      <c r="DQ833" s="13"/>
      <c r="DR833" s="98">
        <f t="shared" si="926"/>
        <v>0</v>
      </c>
      <c r="DS833" s="99">
        <f>DS5</f>
        <v>1</v>
      </c>
      <c r="DT833" s="100"/>
      <c r="DU833" s="110"/>
      <c r="DV833" s="95">
        <f t="shared" si="927"/>
        <v>0</v>
      </c>
      <c r="DW833" s="15"/>
      <c r="DX833" s="24">
        <f t="shared" si="883"/>
        <v>0</v>
      </c>
      <c r="DY833" s="5">
        <v>0</v>
      </c>
      <c r="DZ833" s="63"/>
      <c r="EA833" s="15"/>
      <c r="EB833" s="13"/>
      <c r="EC833" s="98">
        <f t="shared" si="928"/>
        <v>0</v>
      </c>
      <c r="ED833" s="99">
        <f>ED5</f>
        <v>1</v>
      </c>
      <c r="EE833" s="100"/>
      <c r="EF833" s="110"/>
      <c r="EG833" s="95">
        <f t="shared" si="929"/>
        <v>0</v>
      </c>
      <c r="EH833" s="15"/>
      <c r="EI833" s="24">
        <f t="shared" si="884"/>
        <v>0</v>
      </c>
      <c r="EJ833" s="5">
        <v>0</v>
      </c>
      <c r="EK833" s="63"/>
      <c r="EL833" s="15"/>
      <c r="EM833" s="13"/>
      <c r="EN833" s="98">
        <f t="shared" si="930"/>
        <v>0</v>
      </c>
      <c r="EO833" s="99">
        <f>EO5</f>
        <v>1</v>
      </c>
      <c r="EP833" s="100"/>
      <c r="EQ833" s="110"/>
      <c r="ER833" s="95">
        <f t="shared" si="931"/>
        <v>0</v>
      </c>
      <c r="ES833" s="15"/>
      <c r="ET833" s="24">
        <f t="shared" si="885"/>
        <v>0</v>
      </c>
      <c r="EU833" s="5">
        <v>0</v>
      </c>
      <c r="EV833" s="63"/>
      <c r="EW833" s="15"/>
      <c r="EX833" s="13"/>
      <c r="EY833" s="98">
        <f t="shared" si="932"/>
        <v>0</v>
      </c>
      <c r="EZ833" s="99">
        <f>EZ5</f>
        <v>1</v>
      </c>
      <c r="FA833" s="100"/>
      <c r="FB833" s="110"/>
      <c r="FC833" s="95">
        <f t="shared" si="933"/>
        <v>0</v>
      </c>
      <c r="FD833" s="15"/>
      <c r="FE833" s="24">
        <f t="shared" si="886"/>
        <v>0</v>
      </c>
      <c r="FF833" s="5">
        <v>0</v>
      </c>
      <c r="FG833" s="63"/>
      <c r="FH833" s="15"/>
      <c r="FI833" s="13"/>
      <c r="FJ833" s="98">
        <f t="shared" si="934"/>
        <v>0</v>
      </c>
      <c r="FK833" s="99">
        <f>FK5</f>
        <v>1</v>
      </c>
      <c r="FL833" s="100"/>
      <c r="FM833" s="110"/>
      <c r="FN833" s="95">
        <f t="shared" si="935"/>
        <v>0</v>
      </c>
      <c r="FO833" s="15"/>
      <c r="FP833" s="24">
        <f t="shared" si="887"/>
        <v>0</v>
      </c>
      <c r="FQ833" s="5">
        <v>0</v>
      </c>
      <c r="FR833" s="8">
        <v>0</v>
      </c>
      <c r="FS833" s="84">
        <f t="shared" si="888"/>
        <v>500</v>
      </c>
      <c r="FT833" s="85">
        <f t="shared" si="889"/>
        <v>500</v>
      </c>
      <c r="FU833" s="85">
        <f t="shared" si="890"/>
        <v>500</v>
      </c>
      <c r="FV833" s="85">
        <f t="shared" si="891"/>
        <v>500</v>
      </c>
      <c r="FW833" s="85">
        <f t="shared" si="892"/>
        <v>500</v>
      </c>
      <c r="FX833" s="85">
        <f t="shared" si="893"/>
        <v>500</v>
      </c>
      <c r="FY833" s="85">
        <f t="shared" si="894"/>
        <v>500</v>
      </c>
      <c r="FZ833" s="85">
        <f t="shared" si="895"/>
        <v>500</v>
      </c>
      <c r="GA833" s="85">
        <f t="shared" si="896"/>
        <v>500</v>
      </c>
      <c r="GB833" s="85">
        <f t="shared" si="897"/>
        <v>500</v>
      </c>
      <c r="GC833" s="85">
        <f t="shared" si="898"/>
        <v>500</v>
      </c>
      <c r="GD833" s="85">
        <f t="shared" si="899"/>
        <v>500</v>
      </c>
      <c r="GE833" s="85">
        <f t="shared" si="900"/>
        <v>500</v>
      </c>
      <c r="GF833" s="85">
        <f t="shared" si="901"/>
        <v>500</v>
      </c>
      <c r="GG833" s="85">
        <f t="shared" si="902"/>
        <v>500</v>
      </c>
      <c r="GH833" s="101">
        <f t="shared" si="936"/>
        <v>0</v>
      </c>
      <c r="GI833" s="102">
        <f t="shared" si="937"/>
        <v>0</v>
      </c>
      <c r="GJ833" s="102">
        <f t="shared" si="938"/>
        <v>0</v>
      </c>
      <c r="GK833" s="79">
        <f>ROW()</f>
        <v>833</v>
      </c>
    </row>
    <row r="834" spans="1:193" s="12" customFormat="1" ht="50.1" customHeight="1">
      <c r="A834" s="17">
        <f>ROW()</f>
        <v>834</v>
      </c>
      <c r="B834" s="32">
        <f t="shared" si="903"/>
        <v>828</v>
      </c>
      <c r="C834" s="33">
        <f t="shared" si="904"/>
        <v>0</v>
      </c>
      <c r="D834" s="31"/>
      <c r="E834" s="390">
        <f t="shared" si="872"/>
        <v>500</v>
      </c>
      <c r="F834" s="107">
        <f t="shared" si="905"/>
        <v>0</v>
      </c>
      <c r="G834" s="3">
        <v>0</v>
      </c>
      <c r="H834" s="4">
        <v>0</v>
      </c>
      <c r="I834" s="63"/>
      <c r="J834" s="15"/>
      <c r="K834" s="13"/>
      <c r="L834" s="98">
        <f t="shared" si="906"/>
        <v>0</v>
      </c>
      <c r="M834" s="99">
        <f>M5</f>
        <v>0.94499999999999995</v>
      </c>
      <c r="N834" s="100"/>
      <c r="O834" s="110"/>
      <c r="P834" s="95">
        <f t="shared" si="907"/>
        <v>0</v>
      </c>
      <c r="Q834" s="15"/>
      <c r="R834" s="24">
        <f t="shared" si="873"/>
        <v>0</v>
      </c>
      <c r="S834" s="25">
        <v>0</v>
      </c>
      <c r="T834" s="63"/>
      <c r="U834" s="15"/>
      <c r="V834" s="13"/>
      <c r="W834" s="98">
        <f t="shared" si="908"/>
        <v>0</v>
      </c>
      <c r="X834" s="99">
        <f>X5</f>
        <v>0.97</v>
      </c>
      <c r="Y834" s="100"/>
      <c r="Z834" s="110"/>
      <c r="AA834" s="95">
        <f t="shared" si="909"/>
        <v>0</v>
      </c>
      <c r="AB834" s="15"/>
      <c r="AC834" s="24">
        <f t="shared" si="874"/>
        <v>0</v>
      </c>
      <c r="AD834" s="5">
        <v>0</v>
      </c>
      <c r="AE834" s="63"/>
      <c r="AF834" s="15"/>
      <c r="AG834" s="13"/>
      <c r="AH834" s="98">
        <f t="shared" si="910"/>
        <v>0</v>
      </c>
      <c r="AI834" s="99">
        <f>AI5</f>
        <v>0.95499999999999996</v>
      </c>
      <c r="AJ834" s="100"/>
      <c r="AK834" s="110"/>
      <c r="AL834" s="95">
        <f t="shared" si="911"/>
        <v>0</v>
      </c>
      <c r="AM834" s="15"/>
      <c r="AN834" s="24">
        <f t="shared" si="875"/>
        <v>0</v>
      </c>
      <c r="AO834" s="5">
        <v>0</v>
      </c>
      <c r="AP834" s="63"/>
      <c r="AQ834" s="15"/>
      <c r="AR834" s="13"/>
      <c r="AS834" s="98">
        <f t="shared" si="912"/>
        <v>0</v>
      </c>
      <c r="AT834" s="99">
        <f>AT5</f>
        <v>0.96</v>
      </c>
      <c r="AU834" s="100"/>
      <c r="AV834" s="110"/>
      <c r="AW834" s="95">
        <f t="shared" si="913"/>
        <v>0</v>
      </c>
      <c r="AX834" s="15"/>
      <c r="AY834" s="24">
        <f t="shared" si="876"/>
        <v>0</v>
      </c>
      <c r="AZ834" s="5">
        <v>0</v>
      </c>
      <c r="BA834" s="63"/>
      <c r="BB834" s="15"/>
      <c r="BC834" s="13"/>
      <c r="BD834" s="98">
        <f t="shared" si="914"/>
        <v>0</v>
      </c>
      <c r="BE834" s="99">
        <f>BE5</f>
        <v>0.98</v>
      </c>
      <c r="BF834" s="100"/>
      <c r="BG834" s="110"/>
      <c r="BH834" s="95">
        <f t="shared" si="915"/>
        <v>0</v>
      </c>
      <c r="BI834" s="15"/>
      <c r="BJ834" s="24">
        <f t="shared" si="877"/>
        <v>0</v>
      </c>
      <c r="BK834" s="5">
        <v>0</v>
      </c>
      <c r="BL834" s="63"/>
      <c r="BM834" s="15"/>
      <c r="BN834" s="13"/>
      <c r="BO834" s="98">
        <f t="shared" si="916"/>
        <v>0</v>
      </c>
      <c r="BP834" s="99">
        <f>BP5</f>
        <v>0.94499999999999995</v>
      </c>
      <c r="BQ834" s="100"/>
      <c r="BR834" s="110"/>
      <c r="BS834" s="95">
        <f t="shared" si="917"/>
        <v>0</v>
      </c>
      <c r="BT834" s="15"/>
      <c r="BU834" s="24">
        <f t="shared" si="878"/>
        <v>0</v>
      </c>
      <c r="BV834" s="5">
        <v>0</v>
      </c>
      <c r="BW834" s="63"/>
      <c r="BX834" s="15"/>
      <c r="BY834" s="13"/>
      <c r="BZ834" s="98">
        <f t="shared" si="918"/>
        <v>0</v>
      </c>
      <c r="CA834" s="99">
        <f>CA5</f>
        <v>1</v>
      </c>
      <c r="CB834" s="100"/>
      <c r="CC834" s="110"/>
      <c r="CD834" s="95">
        <f t="shared" si="919"/>
        <v>0</v>
      </c>
      <c r="CE834" s="15"/>
      <c r="CF834" s="24">
        <f t="shared" si="879"/>
        <v>0</v>
      </c>
      <c r="CG834" s="5">
        <v>0</v>
      </c>
      <c r="CH834" s="63"/>
      <c r="CI834" s="15"/>
      <c r="CJ834" s="13"/>
      <c r="CK834" s="98">
        <f t="shared" si="920"/>
        <v>0</v>
      </c>
      <c r="CL834" s="99">
        <f>CL5</f>
        <v>1</v>
      </c>
      <c r="CM834" s="100"/>
      <c r="CN834" s="110"/>
      <c r="CO834" s="95">
        <f t="shared" si="921"/>
        <v>0</v>
      </c>
      <c r="CP834" s="15"/>
      <c r="CQ834" s="24">
        <f t="shared" si="880"/>
        <v>0</v>
      </c>
      <c r="CR834" s="5">
        <v>0</v>
      </c>
      <c r="CS834" s="63"/>
      <c r="CT834" s="15"/>
      <c r="CU834" s="13"/>
      <c r="CV834" s="98">
        <f t="shared" si="922"/>
        <v>0</v>
      </c>
      <c r="CW834" s="99">
        <f>CW5</f>
        <v>1</v>
      </c>
      <c r="CX834" s="100"/>
      <c r="CY834" s="110"/>
      <c r="CZ834" s="95">
        <f t="shared" si="923"/>
        <v>0</v>
      </c>
      <c r="DA834" s="15"/>
      <c r="DB834" s="24">
        <f t="shared" si="881"/>
        <v>0</v>
      </c>
      <c r="DC834" s="5">
        <v>0</v>
      </c>
      <c r="DD834" s="63"/>
      <c r="DE834" s="15"/>
      <c r="DF834" s="13"/>
      <c r="DG834" s="98">
        <f t="shared" si="924"/>
        <v>0</v>
      </c>
      <c r="DH834" s="99">
        <f>DH5</f>
        <v>1</v>
      </c>
      <c r="DI834" s="100"/>
      <c r="DJ834" s="110"/>
      <c r="DK834" s="95">
        <f t="shared" si="925"/>
        <v>0</v>
      </c>
      <c r="DL834" s="15"/>
      <c r="DM834" s="24">
        <f t="shared" si="882"/>
        <v>0</v>
      </c>
      <c r="DN834" s="5">
        <v>0</v>
      </c>
      <c r="DO834" s="63"/>
      <c r="DP834" s="15"/>
      <c r="DQ834" s="13"/>
      <c r="DR834" s="98">
        <f t="shared" si="926"/>
        <v>0</v>
      </c>
      <c r="DS834" s="99">
        <f>DS5</f>
        <v>1</v>
      </c>
      <c r="DT834" s="100"/>
      <c r="DU834" s="110"/>
      <c r="DV834" s="95">
        <f t="shared" si="927"/>
        <v>0</v>
      </c>
      <c r="DW834" s="15"/>
      <c r="DX834" s="24">
        <f t="shared" si="883"/>
        <v>0</v>
      </c>
      <c r="DY834" s="5">
        <v>0</v>
      </c>
      <c r="DZ834" s="63"/>
      <c r="EA834" s="15"/>
      <c r="EB834" s="13"/>
      <c r="EC834" s="98">
        <f t="shared" si="928"/>
        <v>0</v>
      </c>
      <c r="ED834" s="99">
        <f>ED5</f>
        <v>1</v>
      </c>
      <c r="EE834" s="100"/>
      <c r="EF834" s="110"/>
      <c r="EG834" s="95">
        <f t="shared" si="929"/>
        <v>0</v>
      </c>
      <c r="EH834" s="15"/>
      <c r="EI834" s="24">
        <f t="shared" si="884"/>
        <v>0</v>
      </c>
      <c r="EJ834" s="5">
        <v>0</v>
      </c>
      <c r="EK834" s="63"/>
      <c r="EL834" s="15"/>
      <c r="EM834" s="13"/>
      <c r="EN834" s="98">
        <f t="shared" si="930"/>
        <v>0</v>
      </c>
      <c r="EO834" s="99">
        <f>EO5</f>
        <v>1</v>
      </c>
      <c r="EP834" s="100"/>
      <c r="EQ834" s="110"/>
      <c r="ER834" s="95">
        <f t="shared" si="931"/>
        <v>0</v>
      </c>
      <c r="ES834" s="15"/>
      <c r="ET834" s="24">
        <f t="shared" si="885"/>
        <v>0</v>
      </c>
      <c r="EU834" s="5">
        <v>0</v>
      </c>
      <c r="EV834" s="63"/>
      <c r="EW834" s="15"/>
      <c r="EX834" s="13"/>
      <c r="EY834" s="98">
        <f t="shared" si="932"/>
        <v>0</v>
      </c>
      <c r="EZ834" s="99">
        <f>EZ5</f>
        <v>1</v>
      </c>
      <c r="FA834" s="100"/>
      <c r="FB834" s="110"/>
      <c r="FC834" s="95">
        <f t="shared" si="933"/>
        <v>0</v>
      </c>
      <c r="FD834" s="15"/>
      <c r="FE834" s="24">
        <f t="shared" si="886"/>
        <v>0</v>
      </c>
      <c r="FF834" s="5">
        <v>0</v>
      </c>
      <c r="FG834" s="63"/>
      <c r="FH834" s="15"/>
      <c r="FI834" s="13"/>
      <c r="FJ834" s="98">
        <f t="shared" si="934"/>
        <v>0</v>
      </c>
      <c r="FK834" s="99">
        <f>FK5</f>
        <v>1</v>
      </c>
      <c r="FL834" s="100"/>
      <c r="FM834" s="110"/>
      <c r="FN834" s="95">
        <f t="shared" si="935"/>
        <v>0</v>
      </c>
      <c r="FO834" s="15"/>
      <c r="FP834" s="24">
        <f t="shared" si="887"/>
        <v>0</v>
      </c>
      <c r="FQ834" s="5">
        <v>0</v>
      </c>
      <c r="FR834" s="8">
        <v>0</v>
      </c>
      <c r="FS834" s="84">
        <f t="shared" si="888"/>
        <v>500</v>
      </c>
      <c r="FT834" s="85">
        <f t="shared" si="889"/>
        <v>500</v>
      </c>
      <c r="FU834" s="85">
        <f t="shared" si="890"/>
        <v>500</v>
      </c>
      <c r="FV834" s="85">
        <f t="shared" si="891"/>
        <v>500</v>
      </c>
      <c r="FW834" s="85">
        <f t="shared" si="892"/>
        <v>500</v>
      </c>
      <c r="FX834" s="85">
        <f t="shared" si="893"/>
        <v>500</v>
      </c>
      <c r="FY834" s="85">
        <f t="shared" si="894"/>
        <v>500</v>
      </c>
      <c r="FZ834" s="85">
        <f t="shared" si="895"/>
        <v>500</v>
      </c>
      <c r="GA834" s="85">
        <f t="shared" si="896"/>
        <v>500</v>
      </c>
      <c r="GB834" s="85">
        <f t="shared" si="897"/>
        <v>500</v>
      </c>
      <c r="GC834" s="85">
        <f t="shared" si="898"/>
        <v>500</v>
      </c>
      <c r="GD834" s="85">
        <f t="shared" si="899"/>
        <v>500</v>
      </c>
      <c r="GE834" s="85">
        <f t="shared" si="900"/>
        <v>500</v>
      </c>
      <c r="GF834" s="85">
        <f t="shared" si="901"/>
        <v>500</v>
      </c>
      <c r="GG834" s="85">
        <f t="shared" si="902"/>
        <v>500</v>
      </c>
      <c r="GH834" s="101">
        <f t="shared" si="936"/>
        <v>0</v>
      </c>
      <c r="GI834" s="102">
        <f t="shared" si="937"/>
        <v>0</v>
      </c>
      <c r="GJ834" s="102">
        <f t="shared" si="938"/>
        <v>0</v>
      </c>
      <c r="GK834" s="79">
        <f>ROW()</f>
        <v>834</v>
      </c>
    </row>
    <row r="835" spans="1:193" s="12" customFormat="1" ht="50.1" customHeight="1">
      <c r="A835" s="17">
        <f>ROW()</f>
        <v>835</v>
      </c>
      <c r="B835" s="32">
        <f t="shared" si="903"/>
        <v>829</v>
      </c>
      <c r="C835" s="33">
        <f t="shared" si="904"/>
        <v>0</v>
      </c>
      <c r="D835" s="31"/>
      <c r="E835" s="390">
        <f t="shared" si="872"/>
        <v>500</v>
      </c>
      <c r="F835" s="107">
        <f t="shared" si="905"/>
        <v>0</v>
      </c>
      <c r="G835" s="3">
        <v>0</v>
      </c>
      <c r="H835" s="4">
        <v>0</v>
      </c>
      <c r="I835" s="63"/>
      <c r="J835" s="15"/>
      <c r="K835" s="13"/>
      <c r="L835" s="98">
        <f t="shared" si="906"/>
        <v>0</v>
      </c>
      <c r="M835" s="99">
        <f>M5</f>
        <v>0.94499999999999995</v>
      </c>
      <c r="N835" s="100"/>
      <c r="O835" s="110"/>
      <c r="P835" s="95">
        <f t="shared" si="907"/>
        <v>0</v>
      </c>
      <c r="Q835" s="15"/>
      <c r="R835" s="24">
        <f t="shared" si="873"/>
        <v>0</v>
      </c>
      <c r="S835" s="25">
        <v>0</v>
      </c>
      <c r="T835" s="63"/>
      <c r="U835" s="15"/>
      <c r="V835" s="13"/>
      <c r="W835" s="98">
        <f t="shared" si="908"/>
        <v>0</v>
      </c>
      <c r="X835" s="99">
        <f>X5</f>
        <v>0.97</v>
      </c>
      <c r="Y835" s="100"/>
      <c r="Z835" s="110"/>
      <c r="AA835" s="95">
        <f t="shared" si="909"/>
        <v>0</v>
      </c>
      <c r="AB835" s="15"/>
      <c r="AC835" s="24">
        <f t="shared" si="874"/>
        <v>0</v>
      </c>
      <c r="AD835" s="5">
        <v>0</v>
      </c>
      <c r="AE835" s="63"/>
      <c r="AF835" s="15"/>
      <c r="AG835" s="13"/>
      <c r="AH835" s="98">
        <f t="shared" si="910"/>
        <v>0</v>
      </c>
      <c r="AI835" s="99">
        <f>AI5</f>
        <v>0.95499999999999996</v>
      </c>
      <c r="AJ835" s="100"/>
      <c r="AK835" s="110"/>
      <c r="AL835" s="95">
        <f t="shared" si="911"/>
        <v>0</v>
      </c>
      <c r="AM835" s="15"/>
      <c r="AN835" s="24">
        <f t="shared" si="875"/>
        <v>0</v>
      </c>
      <c r="AO835" s="5">
        <v>0</v>
      </c>
      <c r="AP835" s="63"/>
      <c r="AQ835" s="15"/>
      <c r="AR835" s="13"/>
      <c r="AS835" s="98">
        <f t="shared" si="912"/>
        <v>0</v>
      </c>
      <c r="AT835" s="99">
        <f>AT5</f>
        <v>0.96</v>
      </c>
      <c r="AU835" s="100"/>
      <c r="AV835" s="110"/>
      <c r="AW835" s="95">
        <f t="shared" si="913"/>
        <v>0</v>
      </c>
      <c r="AX835" s="15"/>
      <c r="AY835" s="24">
        <f t="shared" si="876"/>
        <v>0</v>
      </c>
      <c r="AZ835" s="5">
        <v>0</v>
      </c>
      <c r="BA835" s="63"/>
      <c r="BB835" s="15"/>
      <c r="BC835" s="13"/>
      <c r="BD835" s="98">
        <f t="shared" si="914"/>
        <v>0</v>
      </c>
      <c r="BE835" s="99">
        <f>BE5</f>
        <v>0.98</v>
      </c>
      <c r="BF835" s="100"/>
      <c r="BG835" s="110"/>
      <c r="BH835" s="95">
        <f t="shared" si="915"/>
        <v>0</v>
      </c>
      <c r="BI835" s="15"/>
      <c r="BJ835" s="24">
        <f t="shared" si="877"/>
        <v>0</v>
      </c>
      <c r="BK835" s="5">
        <v>0</v>
      </c>
      <c r="BL835" s="63"/>
      <c r="BM835" s="15"/>
      <c r="BN835" s="13"/>
      <c r="BO835" s="98">
        <f t="shared" si="916"/>
        <v>0</v>
      </c>
      <c r="BP835" s="99">
        <f>BP5</f>
        <v>0.94499999999999995</v>
      </c>
      <c r="BQ835" s="100"/>
      <c r="BR835" s="110"/>
      <c r="BS835" s="95">
        <f t="shared" si="917"/>
        <v>0</v>
      </c>
      <c r="BT835" s="15"/>
      <c r="BU835" s="24">
        <f t="shared" si="878"/>
        <v>0</v>
      </c>
      <c r="BV835" s="5">
        <v>0</v>
      </c>
      <c r="BW835" s="63"/>
      <c r="BX835" s="15"/>
      <c r="BY835" s="13"/>
      <c r="BZ835" s="98">
        <f t="shared" si="918"/>
        <v>0</v>
      </c>
      <c r="CA835" s="99">
        <f>CA5</f>
        <v>1</v>
      </c>
      <c r="CB835" s="100"/>
      <c r="CC835" s="110"/>
      <c r="CD835" s="95">
        <f t="shared" si="919"/>
        <v>0</v>
      </c>
      <c r="CE835" s="15"/>
      <c r="CF835" s="24">
        <f t="shared" si="879"/>
        <v>0</v>
      </c>
      <c r="CG835" s="5">
        <v>0</v>
      </c>
      <c r="CH835" s="63"/>
      <c r="CI835" s="15"/>
      <c r="CJ835" s="13"/>
      <c r="CK835" s="98">
        <f t="shared" si="920"/>
        <v>0</v>
      </c>
      <c r="CL835" s="99">
        <f>CL5</f>
        <v>1</v>
      </c>
      <c r="CM835" s="100"/>
      <c r="CN835" s="110"/>
      <c r="CO835" s="95">
        <f t="shared" si="921"/>
        <v>0</v>
      </c>
      <c r="CP835" s="15"/>
      <c r="CQ835" s="24">
        <f t="shared" si="880"/>
        <v>0</v>
      </c>
      <c r="CR835" s="5">
        <v>0</v>
      </c>
      <c r="CS835" s="63"/>
      <c r="CT835" s="15"/>
      <c r="CU835" s="13"/>
      <c r="CV835" s="98">
        <f t="shared" si="922"/>
        <v>0</v>
      </c>
      <c r="CW835" s="99">
        <f>CW5</f>
        <v>1</v>
      </c>
      <c r="CX835" s="100"/>
      <c r="CY835" s="110"/>
      <c r="CZ835" s="95">
        <f t="shared" si="923"/>
        <v>0</v>
      </c>
      <c r="DA835" s="15"/>
      <c r="DB835" s="24">
        <f t="shared" si="881"/>
        <v>0</v>
      </c>
      <c r="DC835" s="5">
        <v>0</v>
      </c>
      <c r="DD835" s="63"/>
      <c r="DE835" s="15"/>
      <c r="DF835" s="13"/>
      <c r="DG835" s="98">
        <f t="shared" si="924"/>
        <v>0</v>
      </c>
      <c r="DH835" s="99">
        <f>DH5</f>
        <v>1</v>
      </c>
      <c r="DI835" s="100"/>
      <c r="DJ835" s="110"/>
      <c r="DK835" s="95">
        <f t="shared" si="925"/>
        <v>0</v>
      </c>
      <c r="DL835" s="15"/>
      <c r="DM835" s="24">
        <f t="shared" si="882"/>
        <v>0</v>
      </c>
      <c r="DN835" s="5">
        <v>0</v>
      </c>
      <c r="DO835" s="63"/>
      <c r="DP835" s="15"/>
      <c r="DQ835" s="13"/>
      <c r="DR835" s="98">
        <f t="shared" si="926"/>
        <v>0</v>
      </c>
      <c r="DS835" s="99">
        <f>DS5</f>
        <v>1</v>
      </c>
      <c r="DT835" s="100"/>
      <c r="DU835" s="110"/>
      <c r="DV835" s="95">
        <f t="shared" si="927"/>
        <v>0</v>
      </c>
      <c r="DW835" s="15"/>
      <c r="DX835" s="24">
        <f t="shared" si="883"/>
        <v>0</v>
      </c>
      <c r="DY835" s="5">
        <v>0</v>
      </c>
      <c r="DZ835" s="63"/>
      <c r="EA835" s="15"/>
      <c r="EB835" s="13"/>
      <c r="EC835" s="98">
        <f t="shared" si="928"/>
        <v>0</v>
      </c>
      <c r="ED835" s="99">
        <f>ED5</f>
        <v>1</v>
      </c>
      <c r="EE835" s="100"/>
      <c r="EF835" s="110"/>
      <c r="EG835" s="95">
        <f t="shared" si="929"/>
        <v>0</v>
      </c>
      <c r="EH835" s="15"/>
      <c r="EI835" s="24">
        <f t="shared" si="884"/>
        <v>0</v>
      </c>
      <c r="EJ835" s="5">
        <v>0</v>
      </c>
      <c r="EK835" s="63"/>
      <c r="EL835" s="15"/>
      <c r="EM835" s="13"/>
      <c r="EN835" s="98">
        <f t="shared" si="930"/>
        <v>0</v>
      </c>
      <c r="EO835" s="99">
        <f>EO5</f>
        <v>1</v>
      </c>
      <c r="EP835" s="100"/>
      <c r="EQ835" s="110"/>
      <c r="ER835" s="95">
        <f t="shared" si="931"/>
        <v>0</v>
      </c>
      <c r="ES835" s="15"/>
      <c r="ET835" s="24">
        <f t="shared" si="885"/>
        <v>0</v>
      </c>
      <c r="EU835" s="5">
        <v>0</v>
      </c>
      <c r="EV835" s="63"/>
      <c r="EW835" s="15"/>
      <c r="EX835" s="13"/>
      <c r="EY835" s="98">
        <f t="shared" si="932"/>
        <v>0</v>
      </c>
      <c r="EZ835" s="99">
        <f>EZ5</f>
        <v>1</v>
      </c>
      <c r="FA835" s="100"/>
      <c r="FB835" s="110"/>
      <c r="FC835" s="95">
        <f t="shared" si="933"/>
        <v>0</v>
      </c>
      <c r="FD835" s="15"/>
      <c r="FE835" s="24">
        <f t="shared" si="886"/>
        <v>0</v>
      </c>
      <c r="FF835" s="5">
        <v>0</v>
      </c>
      <c r="FG835" s="63"/>
      <c r="FH835" s="15"/>
      <c r="FI835" s="13"/>
      <c r="FJ835" s="98">
        <f t="shared" si="934"/>
        <v>0</v>
      </c>
      <c r="FK835" s="99">
        <f>FK5</f>
        <v>1</v>
      </c>
      <c r="FL835" s="100"/>
      <c r="FM835" s="110"/>
      <c r="FN835" s="95">
        <f t="shared" si="935"/>
        <v>0</v>
      </c>
      <c r="FO835" s="15"/>
      <c r="FP835" s="24">
        <f t="shared" si="887"/>
        <v>0</v>
      </c>
      <c r="FQ835" s="5">
        <v>0</v>
      </c>
      <c r="FR835" s="8">
        <v>0</v>
      </c>
      <c r="FS835" s="84">
        <f t="shared" si="888"/>
        <v>500</v>
      </c>
      <c r="FT835" s="85">
        <f t="shared" si="889"/>
        <v>500</v>
      </c>
      <c r="FU835" s="85">
        <f t="shared" si="890"/>
        <v>500</v>
      </c>
      <c r="FV835" s="85">
        <f t="shared" si="891"/>
        <v>500</v>
      </c>
      <c r="FW835" s="85">
        <f t="shared" si="892"/>
        <v>500</v>
      </c>
      <c r="FX835" s="85">
        <f t="shared" si="893"/>
        <v>500</v>
      </c>
      <c r="FY835" s="85">
        <f t="shared" si="894"/>
        <v>500</v>
      </c>
      <c r="FZ835" s="85">
        <f t="shared" si="895"/>
        <v>500</v>
      </c>
      <c r="GA835" s="85">
        <f t="shared" si="896"/>
        <v>500</v>
      </c>
      <c r="GB835" s="85">
        <f t="shared" si="897"/>
        <v>500</v>
      </c>
      <c r="GC835" s="85">
        <f t="shared" si="898"/>
        <v>500</v>
      </c>
      <c r="GD835" s="85">
        <f t="shared" si="899"/>
        <v>500</v>
      </c>
      <c r="GE835" s="85">
        <f t="shared" si="900"/>
        <v>500</v>
      </c>
      <c r="GF835" s="85">
        <f t="shared" si="901"/>
        <v>500</v>
      </c>
      <c r="GG835" s="85">
        <f t="shared" si="902"/>
        <v>500</v>
      </c>
      <c r="GH835" s="101">
        <f t="shared" si="936"/>
        <v>0</v>
      </c>
      <c r="GI835" s="102">
        <f t="shared" si="937"/>
        <v>0</v>
      </c>
      <c r="GJ835" s="102">
        <f t="shared" si="938"/>
        <v>0</v>
      </c>
      <c r="GK835" s="79">
        <f>ROW()</f>
        <v>835</v>
      </c>
    </row>
    <row r="836" spans="1:193" s="12" customFormat="1" ht="50.1" customHeight="1">
      <c r="A836" s="17">
        <f>ROW()</f>
        <v>836</v>
      </c>
      <c r="B836" s="32">
        <f t="shared" si="903"/>
        <v>830</v>
      </c>
      <c r="C836" s="33">
        <f t="shared" si="904"/>
        <v>0</v>
      </c>
      <c r="D836" s="31"/>
      <c r="E836" s="390">
        <f t="shared" si="872"/>
        <v>500</v>
      </c>
      <c r="F836" s="107">
        <f t="shared" si="905"/>
        <v>0</v>
      </c>
      <c r="G836" s="3">
        <v>0</v>
      </c>
      <c r="H836" s="4">
        <v>0</v>
      </c>
      <c r="I836" s="63"/>
      <c r="J836" s="15"/>
      <c r="K836" s="13"/>
      <c r="L836" s="98">
        <f t="shared" si="906"/>
        <v>0</v>
      </c>
      <c r="M836" s="99">
        <f>M5</f>
        <v>0.94499999999999995</v>
      </c>
      <c r="N836" s="100"/>
      <c r="O836" s="110"/>
      <c r="P836" s="95">
        <f t="shared" si="907"/>
        <v>0</v>
      </c>
      <c r="Q836" s="15"/>
      <c r="R836" s="24">
        <f t="shared" si="873"/>
        <v>0</v>
      </c>
      <c r="S836" s="25">
        <v>0</v>
      </c>
      <c r="T836" s="63"/>
      <c r="U836" s="15"/>
      <c r="V836" s="13"/>
      <c r="W836" s="98">
        <f t="shared" si="908"/>
        <v>0</v>
      </c>
      <c r="X836" s="99">
        <f>X5</f>
        <v>0.97</v>
      </c>
      <c r="Y836" s="100"/>
      <c r="Z836" s="110"/>
      <c r="AA836" s="95">
        <f t="shared" si="909"/>
        <v>0</v>
      </c>
      <c r="AB836" s="15"/>
      <c r="AC836" s="24">
        <f t="shared" si="874"/>
        <v>0</v>
      </c>
      <c r="AD836" s="5">
        <v>0</v>
      </c>
      <c r="AE836" s="63"/>
      <c r="AF836" s="15"/>
      <c r="AG836" s="13"/>
      <c r="AH836" s="98">
        <f t="shared" si="910"/>
        <v>0</v>
      </c>
      <c r="AI836" s="99">
        <f>AI5</f>
        <v>0.95499999999999996</v>
      </c>
      <c r="AJ836" s="100"/>
      <c r="AK836" s="110"/>
      <c r="AL836" s="95">
        <f t="shared" si="911"/>
        <v>0</v>
      </c>
      <c r="AM836" s="15"/>
      <c r="AN836" s="24">
        <f t="shared" si="875"/>
        <v>0</v>
      </c>
      <c r="AO836" s="5">
        <v>0</v>
      </c>
      <c r="AP836" s="63"/>
      <c r="AQ836" s="15"/>
      <c r="AR836" s="13"/>
      <c r="AS836" s="98">
        <f t="shared" si="912"/>
        <v>0</v>
      </c>
      <c r="AT836" s="99">
        <f>AT5</f>
        <v>0.96</v>
      </c>
      <c r="AU836" s="100"/>
      <c r="AV836" s="110"/>
      <c r="AW836" s="95">
        <f t="shared" si="913"/>
        <v>0</v>
      </c>
      <c r="AX836" s="15"/>
      <c r="AY836" s="24">
        <f t="shared" si="876"/>
        <v>0</v>
      </c>
      <c r="AZ836" s="5">
        <v>0</v>
      </c>
      <c r="BA836" s="63"/>
      <c r="BB836" s="15"/>
      <c r="BC836" s="13"/>
      <c r="BD836" s="98">
        <f t="shared" si="914"/>
        <v>0</v>
      </c>
      <c r="BE836" s="99">
        <f>BE5</f>
        <v>0.98</v>
      </c>
      <c r="BF836" s="100"/>
      <c r="BG836" s="110"/>
      <c r="BH836" s="95">
        <f t="shared" si="915"/>
        <v>0</v>
      </c>
      <c r="BI836" s="15"/>
      <c r="BJ836" s="24">
        <f t="shared" si="877"/>
        <v>0</v>
      </c>
      <c r="BK836" s="5">
        <v>0</v>
      </c>
      <c r="BL836" s="63"/>
      <c r="BM836" s="15"/>
      <c r="BN836" s="13"/>
      <c r="BO836" s="98">
        <f t="shared" si="916"/>
        <v>0</v>
      </c>
      <c r="BP836" s="99">
        <f>BP5</f>
        <v>0.94499999999999995</v>
      </c>
      <c r="BQ836" s="100"/>
      <c r="BR836" s="110"/>
      <c r="BS836" s="95">
        <f t="shared" si="917"/>
        <v>0</v>
      </c>
      <c r="BT836" s="15"/>
      <c r="BU836" s="24">
        <f t="shared" si="878"/>
        <v>0</v>
      </c>
      <c r="BV836" s="5">
        <v>0</v>
      </c>
      <c r="BW836" s="63"/>
      <c r="BX836" s="15"/>
      <c r="BY836" s="13"/>
      <c r="BZ836" s="98">
        <f t="shared" si="918"/>
        <v>0</v>
      </c>
      <c r="CA836" s="99">
        <f>CA5</f>
        <v>1</v>
      </c>
      <c r="CB836" s="100"/>
      <c r="CC836" s="110"/>
      <c r="CD836" s="95">
        <f t="shared" si="919"/>
        <v>0</v>
      </c>
      <c r="CE836" s="15"/>
      <c r="CF836" s="24">
        <f t="shared" si="879"/>
        <v>0</v>
      </c>
      <c r="CG836" s="5">
        <v>0</v>
      </c>
      <c r="CH836" s="63"/>
      <c r="CI836" s="15"/>
      <c r="CJ836" s="13"/>
      <c r="CK836" s="98">
        <f t="shared" si="920"/>
        <v>0</v>
      </c>
      <c r="CL836" s="99">
        <f>CL5</f>
        <v>1</v>
      </c>
      <c r="CM836" s="100"/>
      <c r="CN836" s="110"/>
      <c r="CO836" s="95">
        <f t="shared" si="921"/>
        <v>0</v>
      </c>
      <c r="CP836" s="15"/>
      <c r="CQ836" s="24">
        <f t="shared" si="880"/>
        <v>0</v>
      </c>
      <c r="CR836" s="5">
        <v>0</v>
      </c>
      <c r="CS836" s="63"/>
      <c r="CT836" s="15"/>
      <c r="CU836" s="13"/>
      <c r="CV836" s="98">
        <f t="shared" si="922"/>
        <v>0</v>
      </c>
      <c r="CW836" s="99">
        <f>CW5</f>
        <v>1</v>
      </c>
      <c r="CX836" s="100"/>
      <c r="CY836" s="110"/>
      <c r="CZ836" s="95">
        <f t="shared" si="923"/>
        <v>0</v>
      </c>
      <c r="DA836" s="15"/>
      <c r="DB836" s="24">
        <f t="shared" si="881"/>
        <v>0</v>
      </c>
      <c r="DC836" s="5">
        <v>0</v>
      </c>
      <c r="DD836" s="63"/>
      <c r="DE836" s="15"/>
      <c r="DF836" s="13"/>
      <c r="DG836" s="98">
        <f t="shared" si="924"/>
        <v>0</v>
      </c>
      <c r="DH836" s="99">
        <f>DH5</f>
        <v>1</v>
      </c>
      <c r="DI836" s="100"/>
      <c r="DJ836" s="110"/>
      <c r="DK836" s="95">
        <f t="shared" si="925"/>
        <v>0</v>
      </c>
      <c r="DL836" s="15"/>
      <c r="DM836" s="24">
        <f t="shared" si="882"/>
        <v>0</v>
      </c>
      <c r="DN836" s="5">
        <v>0</v>
      </c>
      <c r="DO836" s="63"/>
      <c r="DP836" s="15"/>
      <c r="DQ836" s="13"/>
      <c r="DR836" s="98">
        <f t="shared" si="926"/>
        <v>0</v>
      </c>
      <c r="DS836" s="99">
        <f>DS5</f>
        <v>1</v>
      </c>
      <c r="DT836" s="100"/>
      <c r="DU836" s="110"/>
      <c r="DV836" s="95">
        <f t="shared" si="927"/>
        <v>0</v>
      </c>
      <c r="DW836" s="15"/>
      <c r="DX836" s="24">
        <f t="shared" si="883"/>
        <v>0</v>
      </c>
      <c r="DY836" s="5">
        <v>0</v>
      </c>
      <c r="DZ836" s="63"/>
      <c r="EA836" s="15"/>
      <c r="EB836" s="13"/>
      <c r="EC836" s="98">
        <f t="shared" si="928"/>
        <v>0</v>
      </c>
      <c r="ED836" s="99">
        <f>ED5</f>
        <v>1</v>
      </c>
      <c r="EE836" s="100"/>
      <c r="EF836" s="110"/>
      <c r="EG836" s="95">
        <f t="shared" si="929"/>
        <v>0</v>
      </c>
      <c r="EH836" s="15"/>
      <c r="EI836" s="24">
        <f t="shared" si="884"/>
        <v>0</v>
      </c>
      <c r="EJ836" s="5">
        <v>0</v>
      </c>
      <c r="EK836" s="63"/>
      <c r="EL836" s="15"/>
      <c r="EM836" s="13"/>
      <c r="EN836" s="98">
        <f t="shared" si="930"/>
        <v>0</v>
      </c>
      <c r="EO836" s="99">
        <f>EO5</f>
        <v>1</v>
      </c>
      <c r="EP836" s="100"/>
      <c r="EQ836" s="110"/>
      <c r="ER836" s="95">
        <f t="shared" si="931"/>
        <v>0</v>
      </c>
      <c r="ES836" s="15"/>
      <c r="ET836" s="24">
        <f t="shared" si="885"/>
        <v>0</v>
      </c>
      <c r="EU836" s="5">
        <v>0</v>
      </c>
      <c r="EV836" s="63"/>
      <c r="EW836" s="15"/>
      <c r="EX836" s="13"/>
      <c r="EY836" s="98">
        <f t="shared" si="932"/>
        <v>0</v>
      </c>
      <c r="EZ836" s="99">
        <f>EZ5</f>
        <v>1</v>
      </c>
      <c r="FA836" s="100"/>
      <c r="FB836" s="110"/>
      <c r="FC836" s="95">
        <f t="shared" si="933"/>
        <v>0</v>
      </c>
      <c r="FD836" s="15"/>
      <c r="FE836" s="24">
        <f t="shared" si="886"/>
        <v>0</v>
      </c>
      <c r="FF836" s="5">
        <v>0</v>
      </c>
      <c r="FG836" s="63"/>
      <c r="FH836" s="15"/>
      <c r="FI836" s="13"/>
      <c r="FJ836" s="98">
        <f t="shared" si="934"/>
        <v>0</v>
      </c>
      <c r="FK836" s="99">
        <f>FK5</f>
        <v>1</v>
      </c>
      <c r="FL836" s="100"/>
      <c r="FM836" s="110"/>
      <c r="FN836" s="95">
        <f t="shared" si="935"/>
        <v>0</v>
      </c>
      <c r="FO836" s="15"/>
      <c r="FP836" s="24">
        <f t="shared" si="887"/>
        <v>0</v>
      </c>
      <c r="FQ836" s="5">
        <v>0</v>
      </c>
      <c r="FR836" s="8">
        <v>0</v>
      </c>
      <c r="FS836" s="84">
        <f t="shared" si="888"/>
        <v>500</v>
      </c>
      <c r="FT836" s="85">
        <f t="shared" si="889"/>
        <v>500</v>
      </c>
      <c r="FU836" s="85">
        <f t="shared" si="890"/>
        <v>500</v>
      </c>
      <c r="FV836" s="85">
        <f t="shared" si="891"/>
        <v>500</v>
      </c>
      <c r="FW836" s="85">
        <f t="shared" si="892"/>
        <v>500</v>
      </c>
      <c r="FX836" s="85">
        <f t="shared" si="893"/>
        <v>500</v>
      </c>
      <c r="FY836" s="85">
        <f t="shared" si="894"/>
        <v>500</v>
      </c>
      <c r="FZ836" s="85">
        <f t="shared" si="895"/>
        <v>500</v>
      </c>
      <c r="GA836" s="85">
        <f t="shared" si="896"/>
        <v>500</v>
      </c>
      <c r="GB836" s="85">
        <f t="shared" si="897"/>
        <v>500</v>
      </c>
      <c r="GC836" s="85">
        <f t="shared" si="898"/>
        <v>500</v>
      </c>
      <c r="GD836" s="85">
        <f t="shared" si="899"/>
        <v>500</v>
      </c>
      <c r="GE836" s="85">
        <f t="shared" si="900"/>
        <v>500</v>
      </c>
      <c r="GF836" s="85">
        <f t="shared" si="901"/>
        <v>500</v>
      </c>
      <c r="GG836" s="85">
        <f t="shared" si="902"/>
        <v>500</v>
      </c>
      <c r="GH836" s="101">
        <f t="shared" si="936"/>
        <v>0</v>
      </c>
      <c r="GI836" s="102">
        <f t="shared" si="937"/>
        <v>0</v>
      </c>
      <c r="GJ836" s="102">
        <f t="shared" si="938"/>
        <v>0</v>
      </c>
      <c r="GK836" s="79">
        <f>ROW()</f>
        <v>836</v>
      </c>
    </row>
    <row r="837" spans="1:193" s="12" customFormat="1" ht="50.1" customHeight="1">
      <c r="A837" s="17">
        <f>ROW()</f>
        <v>837</v>
      </c>
      <c r="B837" s="32">
        <f t="shared" si="903"/>
        <v>831</v>
      </c>
      <c r="C837" s="33">
        <f t="shared" si="904"/>
        <v>0</v>
      </c>
      <c r="D837" s="31"/>
      <c r="E837" s="390">
        <f t="shared" si="872"/>
        <v>500</v>
      </c>
      <c r="F837" s="107">
        <f t="shared" si="905"/>
        <v>0</v>
      </c>
      <c r="G837" s="3">
        <v>0</v>
      </c>
      <c r="H837" s="4">
        <v>0</v>
      </c>
      <c r="I837" s="63"/>
      <c r="J837" s="15"/>
      <c r="K837" s="13"/>
      <c r="L837" s="98">
        <f t="shared" si="906"/>
        <v>0</v>
      </c>
      <c r="M837" s="99">
        <f>M5</f>
        <v>0.94499999999999995</v>
      </c>
      <c r="N837" s="100"/>
      <c r="O837" s="110"/>
      <c r="P837" s="95">
        <f t="shared" si="907"/>
        <v>0</v>
      </c>
      <c r="Q837" s="15"/>
      <c r="R837" s="24">
        <f t="shared" si="873"/>
        <v>0</v>
      </c>
      <c r="S837" s="25">
        <v>0</v>
      </c>
      <c r="T837" s="63"/>
      <c r="U837" s="15"/>
      <c r="V837" s="13"/>
      <c r="W837" s="98">
        <f t="shared" si="908"/>
        <v>0</v>
      </c>
      <c r="X837" s="99">
        <f>X5</f>
        <v>0.97</v>
      </c>
      <c r="Y837" s="100"/>
      <c r="Z837" s="110"/>
      <c r="AA837" s="95">
        <f t="shared" si="909"/>
        <v>0</v>
      </c>
      <c r="AB837" s="15"/>
      <c r="AC837" s="24">
        <f t="shared" si="874"/>
        <v>0</v>
      </c>
      <c r="AD837" s="5">
        <v>0</v>
      </c>
      <c r="AE837" s="63"/>
      <c r="AF837" s="15"/>
      <c r="AG837" s="13"/>
      <c r="AH837" s="98">
        <f t="shared" si="910"/>
        <v>0</v>
      </c>
      <c r="AI837" s="99">
        <f>AI5</f>
        <v>0.95499999999999996</v>
      </c>
      <c r="AJ837" s="100"/>
      <c r="AK837" s="110"/>
      <c r="AL837" s="95">
        <f t="shared" si="911"/>
        <v>0</v>
      </c>
      <c r="AM837" s="15"/>
      <c r="AN837" s="24">
        <f t="shared" si="875"/>
        <v>0</v>
      </c>
      <c r="AO837" s="5">
        <v>0</v>
      </c>
      <c r="AP837" s="63"/>
      <c r="AQ837" s="15"/>
      <c r="AR837" s="13"/>
      <c r="AS837" s="98">
        <f t="shared" si="912"/>
        <v>0</v>
      </c>
      <c r="AT837" s="99">
        <f>AT5</f>
        <v>0.96</v>
      </c>
      <c r="AU837" s="100"/>
      <c r="AV837" s="110"/>
      <c r="AW837" s="95">
        <f t="shared" si="913"/>
        <v>0</v>
      </c>
      <c r="AX837" s="15"/>
      <c r="AY837" s="24">
        <f t="shared" si="876"/>
        <v>0</v>
      </c>
      <c r="AZ837" s="5">
        <v>0</v>
      </c>
      <c r="BA837" s="63"/>
      <c r="BB837" s="15"/>
      <c r="BC837" s="13"/>
      <c r="BD837" s="98">
        <f t="shared" si="914"/>
        <v>0</v>
      </c>
      <c r="BE837" s="99">
        <f>BE5</f>
        <v>0.98</v>
      </c>
      <c r="BF837" s="100"/>
      <c r="BG837" s="110"/>
      <c r="BH837" s="95">
        <f t="shared" si="915"/>
        <v>0</v>
      </c>
      <c r="BI837" s="15"/>
      <c r="BJ837" s="24">
        <f t="shared" si="877"/>
        <v>0</v>
      </c>
      <c r="BK837" s="5">
        <v>0</v>
      </c>
      <c r="BL837" s="63"/>
      <c r="BM837" s="15"/>
      <c r="BN837" s="13"/>
      <c r="BO837" s="98">
        <f t="shared" si="916"/>
        <v>0</v>
      </c>
      <c r="BP837" s="99">
        <f>BP5</f>
        <v>0.94499999999999995</v>
      </c>
      <c r="BQ837" s="100"/>
      <c r="BR837" s="110"/>
      <c r="BS837" s="95">
        <f t="shared" si="917"/>
        <v>0</v>
      </c>
      <c r="BT837" s="15"/>
      <c r="BU837" s="24">
        <f t="shared" si="878"/>
        <v>0</v>
      </c>
      <c r="BV837" s="5">
        <v>0</v>
      </c>
      <c r="BW837" s="63"/>
      <c r="BX837" s="15"/>
      <c r="BY837" s="13"/>
      <c r="BZ837" s="98">
        <f t="shared" si="918"/>
        <v>0</v>
      </c>
      <c r="CA837" s="99">
        <f>CA5</f>
        <v>1</v>
      </c>
      <c r="CB837" s="100"/>
      <c r="CC837" s="110"/>
      <c r="CD837" s="95">
        <f t="shared" si="919"/>
        <v>0</v>
      </c>
      <c r="CE837" s="15"/>
      <c r="CF837" s="24">
        <f t="shared" si="879"/>
        <v>0</v>
      </c>
      <c r="CG837" s="5">
        <v>0</v>
      </c>
      <c r="CH837" s="63"/>
      <c r="CI837" s="15"/>
      <c r="CJ837" s="13"/>
      <c r="CK837" s="98">
        <f t="shared" si="920"/>
        <v>0</v>
      </c>
      <c r="CL837" s="99">
        <f>CL5</f>
        <v>1</v>
      </c>
      <c r="CM837" s="100"/>
      <c r="CN837" s="110"/>
      <c r="CO837" s="95">
        <f t="shared" si="921"/>
        <v>0</v>
      </c>
      <c r="CP837" s="15"/>
      <c r="CQ837" s="24">
        <f t="shared" si="880"/>
        <v>0</v>
      </c>
      <c r="CR837" s="5">
        <v>0</v>
      </c>
      <c r="CS837" s="63"/>
      <c r="CT837" s="15"/>
      <c r="CU837" s="13"/>
      <c r="CV837" s="98">
        <f t="shared" si="922"/>
        <v>0</v>
      </c>
      <c r="CW837" s="99">
        <f>CW5</f>
        <v>1</v>
      </c>
      <c r="CX837" s="100"/>
      <c r="CY837" s="110"/>
      <c r="CZ837" s="95">
        <f t="shared" si="923"/>
        <v>0</v>
      </c>
      <c r="DA837" s="15"/>
      <c r="DB837" s="24">
        <f t="shared" si="881"/>
        <v>0</v>
      </c>
      <c r="DC837" s="5">
        <v>0</v>
      </c>
      <c r="DD837" s="63"/>
      <c r="DE837" s="15"/>
      <c r="DF837" s="13"/>
      <c r="DG837" s="98">
        <f t="shared" si="924"/>
        <v>0</v>
      </c>
      <c r="DH837" s="99">
        <f>DH5</f>
        <v>1</v>
      </c>
      <c r="DI837" s="100"/>
      <c r="DJ837" s="110"/>
      <c r="DK837" s="95">
        <f t="shared" si="925"/>
        <v>0</v>
      </c>
      <c r="DL837" s="15"/>
      <c r="DM837" s="24">
        <f t="shared" si="882"/>
        <v>0</v>
      </c>
      <c r="DN837" s="5">
        <v>0</v>
      </c>
      <c r="DO837" s="63"/>
      <c r="DP837" s="15"/>
      <c r="DQ837" s="13"/>
      <c r="DR837" s="98">
        <f t="shared" si="926"/>
        <v>0</v>
      </c>
      <c r="DS837" s="99">
        <f>DS5</f>
        <v>1</v>
      </c>
      <c r="DT837" s="100"/>
      <c r="DU837" s="110"/>
      <c r="DV837" s="95">
        <f t="shared" si="927"/>
        <v>0</v>
      </c>
      <c r="DW837" s="15"/>
      <c r="DX837" s="24">
        <f t="shared" si="883"/>
        <v>0</v>
      </c>
      <c r="DY837" s="5">
        <v>0</v>
      </c>
      <c r="DZ837" s="63"/>
      <c r="EA837" s="15"/>
      <c r="EB837" s="13"/>
      <c r="EC837" s="98">
        <f t="shared" si="928"/>
        <v>0</v>
      </c>
      <c r="ED837" s="99">
        <f>ED5</f>
        <v>1</v>
      </c>
      <c r="EE837" s="100"/>
      <c r="EF837" s="110"/>
      <c r="EG837" s="95">
        <f t="shared" si="929"/>
        <v>0</v>
      </c>
      <c r="EH837" s="15"/>
      <c r="EI837" s="24">
        <f t="shared" si="884"/>
        <v>0</v>
      </c>
      <c r="EJ837" s="5">
        <v>0</v>
      </c>
      <c r="EK837" s="63"/>
      <c r="EL837" s="15"/>
      <c r="EM837" s="13"/>
      <c r="EN837" s="98">
        <f t="shared" si="930"/>
        <v>0</v>
      </c>
      <c r="EO837" s="99">
        <f>EO5</f>
        <v>1</v>
      </c>
      <c r="EP837" s="100"/>
      <c r="EQ837" s="110"/>
      <c r="ER837" s="95">
        <f t="shared" si="931"/>
        <v>0</v>
      </c>
      <c r="ES837" s="15"/>
      <c r="ET837" s="24">
        <f t="shared" si="885"/>
        <v>0</v>
      </c>
      <c r="EU837" s="5">
        <v>0</v>
      </c>
      <c r="EV837" s="63"/>
      <c r="EW837" s="15"/>
      <c r="EX837" s="13"/>
      <c r="EY837" s="98">
        <f t="shared" si="932"/>
        <v>0</v>
      </c>
      <c r="EZ837" s="99">
        <f>EZ5</f>
        <v>1</v>
      </c>
      <c r="FA837" s="100"/>
      <c r="FB837" s="110"/>
      <c r="FC837" s="95">
        <f t="shared" si="933"/>
        <v>0</v>
      </c>
      <c r="FD837" s="15"/>
      <c r="FE837" s="24">
        <f t="shared" si="886"/>
        <v>0</v>
      </c>
      <c r="FF837" s="5">
        <v>0</v>
      </c>
      <c r="FG837" s="63"/>
      <c r="FH837" s="15"/>
      <c r="FI837" s="13"/>
      <c r="FJ837" s="98">
        <f t="shared" si="934"/>
        <v>0</v>
      </c>
      <c r="FK837" s="99">
        <f>FK5</f>
        <v>1</v>
      </c>
      <c r="FL837" s="100"/>
      <c r="FM837" s="110"/>
      <c r="FN837" s="95">
        <f t="shared" si="935"/>
        <v>0</v>
      </c>
      <c r="FO837" s="15"/>
      <c r="FP837" s="24">
        <f t="shared" si="887"/>
        <v>0</v>
      </c>
      <c r="FQ837" s="5">
        <v>0</v>
      </c>
      <c r="FR837" s="8">
        <v>0</v>
      </c>
      <c r="FS837" s="84">
        <f t="shared" si="888"/>
        <v>500</v>
      </c>
      <c r="FT837" s="85">
        <f t="shared" si="889"/>
        <v>500</v>
      </c>
      <c r="FU837" s="85">
        <f t="shared" si="890"/>
        <v>500</v>
      </c>
      <c r="FV837" s="85">
        <f t="shared" si="891"/>
        <v>500</v>
      </c>
      <c r="FW837" s="85">
        <f t="shared" si="892"/>
        <v>500</v>
      </c>
      <c r="FX837" s="85">
        <f t="shared" si="893"/>
        <v>500</v>
      </c>
      <c r="FY837" s="85">
        <f t="shared" si="894"/>
        <v>500</v>
      </c>
      <c r="FZ837" s="85">
        <f t="shared" si="895"/>
        <v>500</v>
      </c>
      <c r="GA837" s="85">
        <f t="shared" si="896"/>
        <v>500</v>
      </c>
      <c r="GB837" s="85">
        <f t="shared" si="897"/>
        <v>500</v>
      </c>
      <c r="GC837" s="85">
        <f t="shared" si="898"/>
        <v>500</v>
      </c>
      <c r="GD837" s="85">
        <f t="shared" si="899"/>
        <v>500</v>
      </c>
      <c r="GE837" s="85">
        <f t="shared" si="900"/>
        <v>500</v>
      </c>
      <c r="GF837" s="85">
        <f t="shared" si="901"/>
        <v>500</v>
      </c>
      <c r="GG837" s="85">
        <f t="shared" si="902"/>
        <v>500</v>
      </c>
      <c r="GH837" s="101">
        <f t="shared" si="936"/>
        <v>0</v>
      </c>
      <c r="GI837" s="102">
        <f t="shared" si="937"/>
        <v>0</v>
      </c>
      <c r="GJ837" s="102">
        <f t="shared" si="938"/>
        <v>0</v>
      </c>
      <c r="GK837" s="79">
        <f>ROW()</f>
        <v>837</v>
      </c>
    </row>
    <row r="838" spans="1:193" s="12" customFormat="1" ht="50.1" customHeight="1">
      <c r="A838" s="17">
        <f>ROW()</f>
        <v>838</v>
      </c>
      <c r="B838" s="32">
        <f t="shared" si="903"/>
        <v>832</v>
      </c>
      <c r="C838" s="33">
        <f t="shared" si="904"/>
        <v>0</v>
      </c>
      <c r="D838" s="31"/>
      <c r="E838" s="390">
        <f t="shared" si="872"/>
        <v>500</v>
      </c>
      <c r="F838" s="107">
        <f t="shared" si="905"/>
        <v>0</v>
      </c>
      <c r="G838" s="3">
        <v>0</v>
      </c>
      <c r="H838" s="4">
        <v>0</v>
      </c>
      <c r="I838" s="63"/>
      <c r="J838" s="15"/>
      <c r="K838" s="13"/>
      <c r="L838" s="98">
        <f t="shared" si="906"/>
        <v>0</v>
      </c>
      <c r="M838" s="99">
        <f>M5</f>
        <v>0.94499999999999995</v>
      </c>
      <c r="N838" s="100"/>
      <c r="O838" s="110"/>
      <c r="P838" s="95">
        <f t="shared" si="907"/>
        <v>0</v>
      </c>
      <c r="Q838" s="15"/>
      <c r="R838" s="24">
        <f t="shared" si="873"/>
        <v>0</v>
      </c>
      <c r="S838" s="25">
        <v>0</v>
      </c>
      <c r="T838" s="63"/>
      <c r="U838" s="15"/>
      <c r="V838" s="13"/>
      <c r="W838" s="98">
        <f t="shared" si="908"/>
        <v>0</v>
      </c>
      <c r="X838" s="99">
        <f>X5</f>
        <v>0.97</v>
      </c>
      <c r="Y838" s="100"/>
      <c r="Z838" s="110"/>
      <c r="AA838" s="95">
        <f t="shared" si="909"/>
        <v>0</v>
      </c>
      <c r="AB838" s="15"/>
      <c r="AC838" s="24">
        <f t="shared" si="874"/>
        <v>0</v>
      </c>
      <c r="AD838" s="5">
        <v>0</v>
      </c>
      <c r="AE838" s="63"/>
      <c r="AF838" s="15"/>
      <c r="AG838" s="13"/>
      <c r="AH838" s="98">
        <f t="shared" si="910"/>
        <v>0</v>
      </c>
      <c r="AI838" s="99">
        <f>AI5</f>
        <v>0.95499999999999996</v>
      </c>
      <c r="AJ838" s="100"/>
      <c r="AK838" s="110"/>
      <c r="AL838" s="95">
        <f t="shared" si="911"/>
        <v>0</v>
      </c>
      <c r="AM838" s="15"/>
      <c r="AN838" s="24">
        <f t="shared" si="875"/>
        <v>0</v>
      </c>
      <c r="AO838" s="5">
        <v>0</v>
      </c>
      <c r="AP838" s="63"/>
      <c r="AQ838" s="15"/>
      <c r="AR838" s="13"/>
      <c r="AS838" s="98">
        <f t="shared" si="912"/>
        <v>0</v>
      </c>
      <c r="AT838" s="99">
        <f>AT5</f>
        <v>0.96</v>
      </c>
      <c r="AU838" s="100"/>
      <c r="AV838" s="110"/>
      <c r="AW838" s="95">
        <f t="shared" si="913"/>
        <v>0</v>
      </c>
      <c r="AX838" s="15"/>
      <c r="AY838" s="24">
        <f t="shared" si="876"/>
        <v>0</v>
      </c>
      <c r="AZ838" s="5">
        <v>0</v>
      </c>
      <c r="BA838" s="63"/>
      <c r="BB838" s="15"/>
      <c r="BC838" s="13"/>
      <c r="BD838" s="98">
        <f t="shared" si="914"/>
        <v>0</v>
      </c>
      <c r="BE838" s="99">
        <f>BE5</f>
        <v>0.98</v>
      </c>
      <c r="BF838" s="100"/>
      <c r="BG838" s="110"/>
      <c r="BH838" s="95">
        <f t="shared" si="915"/>
        <v>0</v>
      </c>
      <c r="BI838" s="15"/>
      <c r="BJ838" s="24">
        <f t="shared" si="877"/>
        <v>0</v>
      </c>
      <c r="BK838" s="5">
        <v>0</v>
      </c>
      <c r="BL838" s="63"/>
      <c r="BM838" s="15"/>
      <c r="BN838" s="13"/>
      <c r="BO838" s="98">
        <f t="shared" si="916"/>
        <v>0</v>
      </c>
      <c r="BP838" s="99">
        <f>BP5</f>
        <v>0.94499999999999995</v>
      </c>
      <c r="BQ838" s="100"/>
      <c r="BR838" s="110"/>
      <c r="BS838" s="95">
        <f t="shared" si="917"/>
        <v>0</v>
      </c>
      <c r="BT838" s="15"/>
      <c r="BU838" s="24">
        <f t="shared" si="878"/>
        <v>0</v>
      </c>
      <c r="BV838" s="5">
        <v>0</v>
      </c>
      <c r="BW838" s="63"/>
      <c r="BX838" s="15"/>
      <c r="BY838" s="13"/>
      <c r="BZ838" s="98">
        <f t="shared" si="918"/>
        <v>0</v>
      </c>
      <c r="CA838" s="99">
        <f>CA5</f>
        <v>1</v>
      </c>
      <c r="CB838" s="100"/>
      <c r="CC838" s="110"/>
      <c r="CD838" s="95">
        <f t="shared" si="919"/>
        <v>0</v>
      </c>
      <c r="CE838" s="15"/>
      <c r="CF838" s="24">
        <f t="shared" si="879"/>
        <v>0</v>
      </c>
      <c r="CG838" s="5">
        <v>0</v>
      </c>
      <c r="CH838" s="63"/>
      <c r="CI838" s="15"/>
      <c r="CJ838" s="13"/>
      <c r="CK838" s="98">
        <f t="shared" si="920"/>
        <v>0</v>
      </c>
      <c r="CL838" s="99">
        <f>CL5</f>
        <v>1</v>
      </c>
      <c r="CM838" s="100"/>
      <c r="CN838" s="110"/>
      <c r="CO838" s="95">
        <f t="shared" si="921"/>
        <v>0</v>
      </c>
      <c r="CP838" s="15"/>
      <c r="CQ838" s="24">
        <f t="shared" si="880"/>
        <v>0</v>
      </c>
      <c r="CR838" s="5">
        <v>0</v>
      </c>
      <c r="CS838" s="63"/>
      <c r="CT838" s="15"/>
      <c r="CU838" s="13"/>
      <c r="CV838" s="98">
        <f t="shared" si="922"/>
        <v>0</v>
      </c>
      <c r="CW838" s="99">
        <f>CW5</f>
        <v>1</v>
      </c>
      <c r="CX838" s="100"/>
      <c r="CY838" s="110"/>
      <c r="CZ838" s="95">
        <f t="shared" si="923"/>
        <v>0</v>
      </c>
      <c r="DA838" s="15"/>
      <c r="DB838" s="24">
        <f t="shared" si="881"/>
        <v>0</v>
      </c>
      <c r="DC838" s="5">
        <v>0</v>
      </c>
      <c r="DD838" s="63"/>
      <c r="DE838" s="15"/>
      <c r="DF838" s="13"/>
      <c r="DG838" s="98">
        <f t="shared" si="924"/>
        <v>0</v>
      </c>
      <c r="DH838" s="99">
        <f>DH5</f>
        <v>1</v>
      </c>
      <c r="DI838" s="100"/>
      <c r="DJ838" s="110"/>
      <c r="DK838" s="95">
        <f t="shared" si="925"/>
        <v>0</v>
      </c>
      <c r="DL838" s="15"/>
      <c r="DM838" s="24">
        <f t="shared" si="882"/>
        <v>0</v>
      </c>
      <c r="DN838" s="5">
        <v>0</v>
      </c>
      <c r="DO838" s="63"/>
      <c r="DP838" s="15"/>
      <c r="DQ838" s="13"/>
      <c r="DR838" s="98">
        <f t="shared" si="926"/>
        <v>0</v>
      </c>
      <c r="DS838" s="99">
        <f>DS5</f>
        <v>1</v>
      </c>
      <c r="DT838" s="100"/>
      <c r="DU838" s="110"/>
      <c r="DV838" s="95">
        <f t="shared" si="927"/>
        <v>0</v>
      </c>
      <c r="DW838" s="15"/>
      <c r="DX838" s="24">
        <f t="shared" si="883"/>
        <v>0</v>
      </c>
      <c r="DY838" s="5">
        <v>0</v>
      </c>
      <c r="DZ838" s="63"/>
      <c r="EA838" s="15"/>
      <c r="EB838" s="13"/>
      <c r="EC838" s="98">
        <f t="shared" si="928"/>
        <v>0</v>
      </c>
      <c r="ED838" s="99">
        <f>ED5</f>
        <v>1</v>
      </c>
      <c r="EE838" s="100"/>
      <c r="EF838" s="110"/>
      <c r="EG838" s="95">
        <f t="shared" si="929"/>
        <v>0</v>
      </c>
      <c r="EH838" s="15"/>
      <c r="EI838" s="24">
        <f t="shared" si="884"/>
        <v>0</v>
      </c>
      <c r="EJ838" s="5">
        <v>0</v>
      </c>
      <c r="EK838" s="63"/>
      <c r="EL838" s="15"/>
      <c r="EM838" s="13"/>
      <c r="EN838" s="98">
        <f t="shared" si="930"/>
        <v>0</v>
      </c>
      <c r="EO838" s="99">
        <f>EO5</f>
        <v>1</v>
      </c>
      <c r="EP838" s="100"/>
      <c r="EQ838" s="110"/>
      <c r="ER838" s="95">
        <f t="shared" si="931"/>
        <v>0</v>
      </c>
      <c r="ES838" s="15"/>
      <c r="ET838" s="24">
        <f t="shared" si="885"/>
        <v>0</v>
      </c>
      <c r="EU838" s="5">
        <v>0</v>
      </c>
      <c r="EV838" s="63"/>
      <c r="EW838" s="15"/>
      <c r="EX838" s="13"/>
      <c r="EY838" s="98">
        <f t="shared" si="932"/>
        <v>0</v>
      </c>
      <c r="EZ838" s="99">
        <f>EZ5</f>
        <v>1</v>
      </c>
      <c r="FA838" s="100"/>
      <c r="FB838" s="110"/>
      <c r="FC838" s="95">
        <f t="shared" si="933"/>
        <v>0</v>
      </c>
      <c r="FD838" s="15"/>
      <c r="FE838" s="24">
        <f t="shared" si="886"/>
        <v>0</v>
      </c>
      <c r="FF838" s="5">
        <v>0</v>
      </c>
      <c r="FG838" s="63"/>
      <c r="FH838" s="15"/>
      <c r="FI838" s="13"/>
      <c r="FJ838" s="98">
        <f t="shared" si="934"/>
        <v>0</v>
      </c>
      <c r="FK838" s="99">
        <f>FK5</f>
        <v>1</v>
      </c>
      <c r="FL838" s="100"/>
      <c r="FM838" s="110"/>
      <c r="FN838" s="95">
        <f t="shared" si="935"/>
        <v>0</v>
      </c>
      <c r="FO838" s="15"/>
      <c r="FP838" s="24">
        <f t="shared" si="887"/>
        <v>0</v>
      </c>
      <c r="FQ838" s="5">
        <v>0</v>
      </c>
      <c r="FR838" s="8">
        <v>0</v>
      </c>
      <c r="FS838" s="84">
        <f t="shared" si="888"/>
        <v>500</v>
      </c>
      <c r="FT838" s="85">
        <f t="shared" si="889"/>
        <v>500</v>
      </c>
      <c r="FU838" s="85">
        <f t="shared" si="890"/>
        <v>500</v>
      </c>
      <c r="FV838" s="85">
        <f t="shared" si="891"/>
        <v>500</v>
      </c>
      <c r="FW838" s="85">
        <f t="shared" si="892"/>
        <v>500</v>
      </c>
      <c r="FX838" s="85">
        <f t="shared" si="893"/>
        <v>500</v>
      </c>
      <c r="FY838" s="85">
        <f t="shared" si="894"/>
        <v>500</v>
      </c>
      <c r="FZ838" s="85">
        <f t="shared" si="895"/>
        <v>500</v>
      </c>
      <c r="GA838" s="85">
        <f t="shared" si="896"/>
        <v>500</v>
      </c>
      <c r="GB838" s="85">
        <f t="shared" si="897"/>
        <v>500</v>
      </c>
      <c r="GC838" s="85">
        <f t="shared" si="898"/>
        <v>500</v>
      </c>
      <c r="GD838" s="85">
        <f t="shared" si="899"/>
        <v>500</v>
      </c>
      <c r="GE838" s="85">
        <f t="shared" si="900"/>
        <v>500</v>
      </c>
      <c r="GF838" s="85">
        <f t="shared" si="901"/>
        <v>500</v>
      </c>
      <c r="GG838" s="85">
        <f t="shared" si="902"/>
        <v>500</v>
      </c>
      <c r="GH838" s="101">
        <f t="shared" si="936"/>
        <v>0</v>
      </c>
      <c r="GI838" s="102">
        <f t="shared" si="937"/>
        <v>0</v>
      </c>
      <c r="GJ838" s="102">
        <f t="shared" si="938"/>
        <v>0</v>
      </c>
      <c r="GK838" s="79">
        <f>ROW()</f>
        <v>838</v>
      </c>
    </row>
    <row r="839" spans="1:193" s="12" customFormat="1" ht="50.1" customHeight="1">
      <c r="A839" s="17">
        <f>ROW()</f>
        <v>839</v>
      </c>
      <c r="B839" s="32">
        <f t="shared" si="903"/>
        <v>833</v>
      </c>
      <c r="C839" s="33">
        <f t="shared" si="904"/>
        <v>0</v>
      </c>
      <c r="D839" s="31"/>
      <c r="E839" s="390">
        <f t="shared" ref="E839:E902" si="939">MIN(FS839:GG839)</f>
        <v>500</v>
      </c>
      <c r="F839" s="107">
        <f t="shared" si="905"/>
        <v>0</v>
      </c>
      <c r="G839" s="3">
        <v>0</v>
      </c>
      <c r="H839" s="4">
        <v>0</v>
      </c>
      <c r="I839" s="63"/>
      <c r="J839" s="15"/>
      <c r="K839" s="13"/>
      <c r="L839" s="98">
        <f t="shared" si="906"/>
        <v>0</v>
      </c>
      <c r="M839" s="99">
        <f>M5</f>
        <v>0.94499999999999995</v>
      </c>
      <c r="N839" s="100"/>
      <c r="O839" s="110"/>
      <c r="P839" s="95">
        <f t="shared" si="907"/>
        <v>0</v>
      </c>
      <c r="Q839" s="15"/>
      <c r="R839" s="24">
        <f t="shared" ref="R839:R902" si="940">IF(ISBLANK(P839),0,IF(P839=0,0,RANK(P839,FS839:GG839,1)))</f>
        <v>0</v>
      </c>
      <c r="S839" s="25">
        <v>0</v>
      </c>
      <c r="T839" s="63"/>
      <c r="U839" s="15"/>
      <c r="V839" s="13"/>
      <c r="W839" s="98">
        <f t="shared" si="908"/>
        <v>0</v>
      </c>
      <c r="X839" s="99">
        <f>X5</f>
        <v>0.97</v>
      </c>
      <c r="Y839" s="100"/>
      <c r="Z839" s="110"/>
      <c r="AA839" s="95">
        <f t="shared" si="909"/>
        <v>0</v>
      </c>
      <c r="AB839" s="15"/>
      <c r="AC839" s="24">
        <f t="shared" ref="AC839:AC902" si="941">IF(ISBLANK(AA839),0,IF(AA839=0,0,RANK(AA839,FS839:GG839,1)))</f>
        <v>0</v>
      </c>
      <c r="AD839" s="5">
        <v>0</v>
      </c>
      <c r="AE839" s="63"/>
      <c r="AF839" s="15"/>
      <c r="AG839" s="13"/>
      <c r="AH839" s="98">
        <f t="shared" si="910"/>
        <v>0</v>
      </c>
      <c r="AI839" s="99">
        <f>AI5</f>
        <v>0.95499999999999996</v>
      </c>
      <c r="AJ839" s="100"/>
      <c r="AK839" s="110"/>
      <c r="AL839" s="95">
        <f t="shared" si="911"/>
        <v>0</v>
      </c>
      <c r="AM839" s="15"/>
      <c r="AN839" s="24">
        <f t="shared" ref="AN839:AN902" si="942">IF(ISBLANK(AL839),0,IF(AL839=0,0,RANK(AL839,FS839:GG839,1)))</f>
        <v>0</v>
      </c>
      <c r="AO839" s="5">
        <v>0</v>
      </c>
      <c r="AP839" s="63"/>
      <c r="AQ839" s="15"/>
      <c r="AR839" s="13"/>
      <c r="AS839" s="98">
        <f t="shared" si="912"/>
        <v>0</v>
      </c>
      <c r="AT839" s="99">
        <f>AT5</f>
        <v>0.96</v>
      </c>
      <c r="AU839" s="100"/>
      <c r="AV839" s="110"/>
      <c r="AW839" s="95">
        <f t="shared" si="913"/>
        <v>0</v>
      </c>
      <c r="AX839" s="15"/>
      <c r="AY839" s="24">
        <f t="shared" ref="AY839:AY902" si="943">IF(ISBLANK(AW839),0,IF(AW839=0,0,RANK(AW839,FS839:GG839,1)))</f>
        <v>0</v>
      </c>
      <c r="AZ839" s="5">
        <v>0</v>
      </c>
      <c r="BA839" s="63"/>
      <c r="BB839" s="15"/>
      <c r="BC839" s="13"/>
      <c r="BD839" s="98">
        <f t="shared" si="914"/>
        <v>0</v>
      </c>
      <c r="BE839" s="99">
        <f>BE5</f>
        <v>0.98</v>
      </c>
      <c r="BF839" s="100"/>
      <c r="BG839" s="110"/>
      <c r="BH839" s="95">
        <f t="shared" si="915"/>
        <v>0</v>
      </c>
      <c r="BI839" s="15"/>
      <c r="BJ839" s="24">
        <f t="shared" ref="BJ839:BJ902" si="944">IF(ISBLANK(BH839),0,IF(BH839=0,0,RANK(BH839,FS839:GG839,1)))</f>
        <v>0</v>
      </c>
      <c r="BK839" s="5">
        <v>0</v>
      </c>
      <c r="BL839" s="63"/>
      <c r="BM839" s="15"/>
      <c r="BN839" s="13"/>
      <c r="BO839" s="98">
        <f t="shared" si="916"/>
        <v>0</v>
      </c>
      <c r="BP839" s="99">
        <f>BP5</f>
        <v>0.94499999999999995</v>
      </c>
      <c r="BQ839" s="100"/>
      <c r="BR839" s="110"/>
      <c r="BS839" s="95">
        <f t="shared" si="917"/>
        <v>0</v>
      </c>
      <c r="BT839" s="15"/>
      <c r="BU839" s="24">
        <f t="shared" ref="BU839:BU902" si="945">IF(ISBLANK(BS839),0,IF(BS839=0,0,RANK(BS839,FS839:GG839,1)))</f>
        <v>0</v>
      </c>
      <c r="BV839" s="5">
        <v>0</v>
      </c>
      <c r="BW839" s="63"/>
      <c r="BX839" s="15"/>
      <c r="BY839" s="13"/>
      <c r="BZ839" s="98">
        <f t="shared" si="918"/>
        <v>0</v>
      </c>
      <c r="CA839" s="99">
        <f>CA5</f>
        <v>1</v>
      </c>
      <c r="CB839" s="100"/>
      <c r="CC839" s="110"/>
      <c r="CD839" s="95">
        <f t="shared" si="919"/>
        <v>0</v>
      </c>
      <c r="CE839" s="15"/>
      <c r="CF839" s="24">
        <f t="shared" ref="CF839:CF902" si="946">IF(ISBLANK(CD839),0,IF(CD839=0,0,RANK(CD839,FS839:GG839,1)))</f>
        <v>0</v>
      </c>
      <c r="CG839" s="5">
        <v>0</v>
      </c>
      <c r="CH839" s="63"/>
      <c r="CI839" s="15"/>
      <c r="CJ839" s="13"/>
      <c r="CK839" s="98">
        <f t="shared" si="920"/>
        <v>0</v>
      </c>
      <c r="CL839" s="99">
        <f>CL5</f>
        <v>1</v>
      </c>
      <c r="CM839" s="100"/>
      <c r="CN839" s="110"/>
      <c r="CO839" s="95">
        <f t="shared" si="921"/>
        <v>0</v>
      </c>
      <c r="CP839" s="15"/>
      <c r="CQ839" s="24">
        <f t="shared" ref="CQ839:CQ902" si="947">IF(ISBLANK(CO839),0,IF(CO839=0,0,RANK(CO839,FS839:GG839,1)))</f>
        <v>0</v>
      </c>
      <c r="CR839" s="5">
        <v>0</v>
      </c>
      <c r="CS839" s="63"/>
      <c r="CT839" s="15"/>
      <c r="CU839" s="13"/>
      <c r="CV839" s="98">
        <f t="shared" si="922"/>
        <v>0</v>
      </c>
      <c r="CW839" s="99">
        <f>CW5</f>
        <v>1</v>
      </c>
      <c r="CX839" s="100"/>
      <c r="CY839" s="110"/>
      <c r="CZ839" s="95">
        <f t="shared" si="923"/>
        <v>0</v>
      </c>
      <c r="DA839" s="15"/>
      <c r="DB839" s="24">
        <f t="shared" ref="DB839:DB902" si="948">IF(ISBLANK(CZ839),0,IF(CZ839=0,0,RANK(CZ839,FS839:GG839,1)))</f>
        <v>0</v>
      </c>
      <c r="DC839" s="5">
        <v>0</v>
      </c>
      <c r="DD839" s="63"/>
      <c r="DE839" s="15"/>
      <c r="DF839" s="13"/>
      <c r="DG839" s="98">
        <f t="shared" si="924"/>
        <v>0</v>
      </c>
      <c r="DH839" s="99">
        <f>DH5</f>
        <v>1</v>
      </c>
      <c r="DI839" s="100"/>
      <c r="DJ839" s="110"/>
      <c r="DK839" s="95">
        <f t="shared" si="925"/>
        <v>0</v>
      </c>
      <c r="DL839" s="15"/>
      <c r="DM839" s="24">
        <f t="shared" ref="DM839:DM902" si="949">IF(ISBLANK(DK839),0,IF(DK839=0,0,RANK(DK839,FS839:GG839,1)))</f>
        <v>0</v>
      </c>
      <c r="DN839" s="5">
        <v>0</v>
      </c>
      <c r="DO839" s="63"/>
      <c r="DP839" s="15"/>
      <c r="DQ839" s="13"/>
      <c r="DR839" s="98">
        <f t="shared" si="926"/>
        <v>0</v>
      </c>
      <c r="DS839" s="99">
        <f>DS5</f>
        <v>1</v>
      </c>
      <c r="DT839" s="100"/>
      <c r="DU839" s="110"/>
      <c r="DV839" s="95">
        <f t="shared" si="927"/>
        <v>0</v>
      </c>
      <c r="DW839" s="15"/>
      <c r="DX839" s="24">
        <f t="shared" ref="DX839:DX902" si="950">IF(ISBLANK(DV839),0,IF(DV839=0,0,RANK(DV839,FS839:GG839,1)))</f>
        <v>0</v>
      </c>
      <c r="DY839" s="5">
        <v>0</v>
      </c>
      <c r="DZ839" s="63"/>
      <c r="EA839" s="15"/>
      <c r="EB839" s="13"/>
      <c r="EC839" s="98">
        <f t="shared" si="928"/>
        <v>0</v>
      </c>
      <c r="ED839" s="99">
        <f>ED5</f>
        <v>1</v>
      </c>
      <c r="EE839" s="100"/>
      <c r="EF839" s="110"/>
      <c r="EG839" s="95">
        <f t="shared" si="929"/>
        <v>0</v>
      </c>
      <c r="EH839" s="15"/>
      <c r="EI839" s="24">
        <f t="shared" ref="EI839:EI902" si="951">IF(ISBLANK(EG839),0,IF(EG839=0,0,RANK(EG839,FS839:GG839,1)))</f>
        <v>0</v>
      </c>
      <c r="EJ839" s="5">
        <v>0</v>
      </c>
      <c r="EK839" s="63"/>
      <c r="EL839" s="15"/>
      <c r="EM839" s="13"/>
      <c r="EN839" s="98">
        <f t="shared" si="930"/>
        <v>0</v>
      </c>
      <c r="EO839" s="99">
        <f>EO5</f>
        <v>1</v>
      </c>
      <c r="EP839" s="100"/>
      <c r="EQ839" s="110"/>
      <c r="ER839" s="95">
        <f t="shared" si="931"/>
        <v>0</v>
      </c>
      <c r="ES839" s="15"/>
      <c r="ET839" s="24">
        <f t="shared" ref="ET839:ET902" si="952">IF(ISBLANK(ER839),0,IF(ER839=0,0,RANK(ER839,FS839:GG839,1)))</f>
        <v>0</v>
      </c>
      <c r="EU839" s="5">
        <v>0</v>
      </c>
      <c r="EV839" s="63"/>
      <c r="EW839" s="15"/>
      <c r="EX839" s="13"/>
      <c r="EY839" s="98">
        <f t="shared" si="932"/>
        <v>0</v>
      </c>
      <c r="EZ839" s="99">
        <f>EZ5</f>
        <v>1</v>
      </c>
      <c r="FA839" s="100"/>
      <c r="FB839" s="110"/>
      <c r="FC839" s="95">
        <f t="shared" si="933"/>
        <v>0</v>
      </c>
      <c r="FD839" s="15"/>
      <c r="FE839" s="24">
        <f t="shared" ref="FE839:FE902" si="953">IF(ISBLANK(FC839),0,IF(FC839=0,0,RANK(FC839,FS839:GG839,1)))</f>
        <v>0</v>
      </c>
      <c r="FF839" s="5">
        <v>0</v>
      </c>
      <c r="FG839" s="63"/>
      <c r="FH839" s="15"/>
      <c r="FI839" s="13"/>
      <c r="FJ839" s="98">
        <f t="shared" si="934"/>
        <v>0</v>
      </c>
      <c r="FK839" s="99">
        <f>FK5</f>
        <v>1</v>
      </c>
      <c r="FL839" s="100"/>
      <c r="FM839" s="110"/>
      <c r="FN839" s="95">
        <f t="shared" si="935"/>
        <v>0</v>
      </c>
      <c r="FO839" s="15"/>
      <c r="FP839" s="24">
        <f t="shared" ref="FP839:FP902" si="954">IF(ISBLANK(FN839),0,IF(FN839=0,0,RANK(FN839,FS839:GG839,1)))</f>
        <v>0</v>
      </c>
      <c r="FQ839" s="5">
        <v>0</v>
      </c>
      <c r="FR839" s="8">
        <v>0</v>
      </c>
      <c r="FS839" s="84">
        <f t="shared" ref="FS839:FS902" si="955">IF(P839&lt;=0,500,P839)</f>
        <v>500</v>
      </c>
      <c r="FT839" s="85">
        <f t="shared" ref="FT839:FT902" si="956">IF(AA839&lt;=0,500,AA839)</f>
        <v>500</v>
      </c>
      <c r="FU839" s="85">
        <f t="shared" ref="FU839:FU902" si="957">IF(AL839&lt;=0,500,AL839)</f>
        <v>500</v>
      </c>
      <c r="FV839" s="85">
        <f t="shared" ref="FV839:FV902" si="958">IF(AW839&lt;=0,500,AW839)</f>
        <v>500</v>
      </c>
      <c r="FW839" s="85">
        <f t="shared" ref="FW839:FW902" si="959">IF(BH839&lt;=0,500,BH839)</f>
        <v>500</v>
      </c>
      <c r="FX839" s="85">
        <f t="shared" ref="FX839:FX902" si="960">IF(BS839&lt;=0,500,BS839)</f>
        <v>500</v>
      </c>
      <c r="FY839" s="85">
        <f t="shared" ref="FY839:FY902" si="961">IF(CD839&lt;=0,500,CD839)</f>
        <v>500</v>
      </c>
      <c r="FZ839" s="85">
        <f t="shared" ref="FZ839:FZ902" si="962">IF(CO839&lt;=0,500,CO839)</f>
        <v>500</v>
      </c>
      <c r="GA839" s="85">
        <f t="shared" ref="GA839:GA902" si="963">IF(CZ839&lt;=0,500,CZ839)</f>
        <v>500</v>
      </c>
      <c r="GB839" s="85">
        <f t="shared" ref="GB839:GB902" si="964">IF(DK839&lt;=0,500,DK839)</f>
        <v>500</v>
      </c>
      <c r="GC839" s="85">
        <f t="shared" ref="GC839:GC902" si="965">IF(DV839&lt;=0,500,DV839)</f>
        <v>500</v>
      </c>
      <c r="GD839" s="85">
        <f t="shared" ref="GD839:GD902" si="966">IF(EG839&lt;=0,500,EG839)</f>
        <v>500</v>
      </c>
      <c r="GE839" s="85">
        <f t="shared" ref="GE839:GE902" si="967">IF(ER839&lt;=0,500,ER839)</f>
        <v>500</v>
      </c>
      <c r="GF839" s="85">
        <f t="shared" ref="GF839:GF902" si="968">IF(FC839&lt;=0,500,FC839)</f>
        <v>500</v>
      </c>
      <c r="GG839" s="85">
        <f t="shared" ref="GG839:GG902" si="969">IF(FN839&lt;=0,500,FN839)</f>
        <v>500</v>
      </c>
      <c r="GH839" s="101">
        <f t="shared" si="936"/>
        <v>0</v>
      </c>
      <c r="GI839" s="102">
        <f t="shared" si="937"/>
        <v>0</v>
      </c>
      <c r="GJ839" s="102">
        <f t="shared" si="938"/>
        <v>0</v>
      </c>
      <c r="GK839" s="79">
        <f>ROW()</f>
        <v>839</v>
      </c>
    </row>
    <row r="840" spans="1:193" s="12" customFormat="1" ht="50.1" customHeight="1">
      <c r="A840" s="17">
        <f>ROW()</f>
        <v>840</v>
      </c>
      <c r="B840" s="32">
        <f t="shared" si="903"/>
        <v>834</v>
      </c>
      <c r="C840" s="33">
        <f t="shared" si="904"/>
        <v>0</v>
      </c>
      <c r="D840" s="31"/>
      <c r="E840" s="390">
        <f t="shared" si="939"/>
        <v>500</v>
      </c>
      <c r="F840" s="107">
        <f t="shared" si="905"/>
        <v>0</v>
      </c>
      <c r="G840" s="3">
        <v>0</v>
      </c>
      <c r="H840" s="4">
        <v>0</v>
      </c>
      <c r="I840" s="63"/>
      <c r="J840" s="15"/>
      <c r="K840" s="13"/>
      <c r="L840" s="98">
        <f t="shared" si="906"/>
        <v>0</v>
      </c>
      <c r="M840" s="99">
        <f>M5</f>
        <v>0.94499999999999995</v>
      </c>
      <c r="N840" s="100"/>
      <c r="O840" s="110"/>
      <c r="P840" s="95">
        <f t="shared" si="907"/>
        <v>0</v>
      </c>
      <c r="Q840" s="15"/>
      <c r="R840" s="24">
        <f t="shared" si="940"/>
        <v>0</v>
      </c>
      <c r="S840" s="25">
        <v>0</v>
      </c>
      <c r="T840" s="63"/>
      <c r="U840" s="15"/>
      <c r="V840" s="13"/>
      <c r="W840" s="98">
        <f t="shared" si="908"/>
        <v>0</v>
      </c>
      <c r="X840" s="99">
        <f>X5</f>
        <v>0.97</v>
      </c>
      <c r="Y840" s="100"/>
      <c r="Z840" s="110"/>
      <c r="AA840" s="95">
        <f t="shared" si="909"/>
        <v>0</v>
      </c>
      <c r="AB840" s="15"/>
      <c r="AC840" s="24">
        <f t="shared" si="941"/>
        <v>0</v>
      </c>
      <c r="AD840" s="5">
        <v>0</v>
      </c>
      <c r="AE840" s="63"/>
      <c r="AF840" s="15"/>
      <c r="AG840" s="13"/>
      <c r="AH840" s="98">
        <f t="shared" si="910"/>
        <v>0</v>
      </c>
      <c r="AI840" s="99">
        <f>AI5</f>
        <v>0.95499999999999996</v>
      </c>
      <c r="AJ840" s="100"/>
      <c r="AK840" s="110"/>
      <c r="AL840" s="95">
        <f t="shared" si="911"/>
        <v>0</v>
      </c>
      <c r="AM840" s="15"/>
      <c r="AN840" s="24">
        <f t="shared" si="942"/>
        <v>0</v>
      </c>
      <c r="AO840" s="5">
        <v>0</v>
      </c>
      <c r="AP840" s="63"/>
      <c r="AQ840" s="15"/>
      <c r="AR840" s="13"/>
      <c r="AS840" s="98">
        <f t="shared" si="912"/>
        <v>0</v>
      </c>
      <c r="AT840" s="99">
        <f>AT5</f>
        <v>0.96</v>
      </c>
      <c r="AU840" s="100"/>
      <c r="AV840" s="110"/>
      <c r="AW840" s="95">
        <f t="shared" si="913"/>
        <v>0</v>
      </c>
      <c r="AX840" s="15"/>
      <c r="AY840" s="24">
        <f t="shared" si="943"/>
        <v>0</v>
      </c>
      <c r="AZ840" s="5">
        <v>0</v>
      </c>
      <c r="BA840" s="63"/>
      <c r="BB840" s="15"/>
      <c r="BC840" s="13"/>
      <c r="BD840" s="98">
        <f t="shared" si="914"/>
        <v>0</v>
      </c>
      <c r="BE840" s="99">
        <f>BE5</f>
        <v>0.98</v>
      </c>
      <c r="BF840" s="100"/>
      <c r="BG840" s="110"/>
      <c r="BH840" s="95">
        <f t="shared" si="915"/>
        <v>0</v>
      </c>
      <c r="BI840" s="15"/>
      <c r="BJ840" s="24">
        <f t="shared" si="944"/>
        <v>0</v>
      </c>
      <c r="BK840" s="5">
        <v>0</v>
      </c>
      <c r="BL840" s="63"/>
      <c r="BM840" s="15"/>
      <c r="BN840" s="13"/>
      <c r="BO840" s="98">
        <f t="shared" si="916"/>
        <v>0</v>
      </c>
      <c r="BP840" s="99">
        <f>BP5</f>
        <v>0.94499999999999995</v>
      </c>
      <c r="BQ840" s="100"/>
      <c r="BR840" s="110"/>
      <c r="BS840" s="95">
        <f t="shared" si="917"/>
        <v>0</v>
      </c>
      <c r="BT840" s="15"/>
      <c r="BU840" s="24">
        <f t="shared" si="945"/>
        <v>0</v>
      </c>
      <c r="BV840" s="5">
        <v>0</v>
      </c>
      <c r="BW840" s="63"/>
      <c r="BX840" s="15"/>
      <c r="BY840" s="13"/>
      <c r="BZ840" s="98">
        <f t="shared" si="918"/>
        <v>0</v>
      </c>
      <c r="CA840" s="99">
        <f>CA5</f>
        <v>1</v>
      </c>
      <c r="CB840" s="100"/>
      <c r="CC840" s="110"/>
      <c r="CD840" s="95">
        <f t="shared" si="919"/>
        <v>0</v>
      </c>
      <c r="CE840" s="15"/>
      <c r="CF840" s="24">
        <f t="shared" si="946"/>
        <v>0</v>
      </c>
      <c r="CG840" s="5">
        <v>0</v>
      </c>
      <c r="CH840" s="63"/>
      <c r="CI840" s="15"/>
      <c r="CJ840" s="13"/>
      <c r="CK840" s="98">
        <f t="shared" si="920"/>
        <v>0</v>
      </c>
      <c r="CL840" s="99">
        <f>CL5</f>
        <v>1</v>
      </c>
      <c r="CM840" s="100"/>
      <c r="CN840" s="110"/>
      <c r="CO840" s="95">
        <f t="shared" si="921"/>
        <v>0</v>
      </c>
      <c r="CP840" s="15"/>
      <c r="CQ840" s="24">
        <f t="shared" si="947"/>
        <v>0</v>
      </c>
      <c r="CR840" s="5">
        <v>0</v>
      </c>
      <c r="CS840" s="63"/>
      <c r="CT840" s="15"/>
      <c r="CU840" s="13"/>
      <c r="CV840" s="98">
        <f t="shared" si="922"/>
        <v>0</v>
      </c>
      <c r="CW840" s="99">
        <f>CW5</f>
        <v>1</v>
      </c>
      <c r="CX840" s="100"/>
      <c r="CY840" s="110"/>
      <c r="CZ840" s="95">
        <f t="shared" si="923"/>
        <v>0</v>
      </c>
      <c r="DA840" s="15"/>
      <c r="DB840" s="24">
        <f t="shared" si="948"/>
        <v>0</v>
      </c>
      <c r="DC840" s="5">
        <v>0</v>
      </c>
      <c r="DD840" s="63"/>
      <c r="DE840" s="15"/>
      <c r="DF840" s="13"/>
      <c r="DG840" s="98">
        <f t="shared" si="924"/>
        <v>0</v>
      </c>
      <c r="DH840" s="99">
        <f>DH5</f>
        <v>1</v>
      </c>
      <c r="DI840" s="100"/>
      <c r="DJ840" s="110"/>
      <c r="DK840" s="95">
        <f t="shared" si="925"/>
        <v>0</v>
      </c>
      <c r="DL840" s="15"/>
      <c r="DM840" s="24">
        <f t="shared" si="949"/>
        <v>0</v>
      </c>
      <c r="DN840" s="5">
        <v>0</v>
      </c>
      <c r="DO840" s="63"/>
      <c r="DP840" s="15"/>
      <c r="DQ840" s="13"/>
      <c r="DR840" s="98">
        <f t="shared" si="926"/>
        <v>0</v>
      </c>
      <c r="DS840" s="99">
        <f>DS5</f>
        <v>1</v>
      </c>
      <c r="DT840" s="100"/>
      <c r="DU840" s="110"/>
      <c r="DV840" s="95">
        <f t="shared" si="927"/>
        <v>0</v>
      </c>
      <c r="DW840" s="15"/>
      <c r="DX840" s="24">
        <f t="shared" si="950"/>
        <v>0</v>
      </c>
      <c r="DY840" s="5">
        <v>0</v>
      </c>
      <c r="DZ840" s="63"/>
      <c r="EA840" s="15"/>
      <c r="EB840" s="13"/>
      <c r="EC840" s="98">
        <f t="shared" si="928"/>
        <v>0</v>
      </c>
      <c r="ED840" s="99">
        <f>ED5</f>
        <v>1</v>
      </c>
      <c r="EE840" s="100"/>
      <c r="EF840" s="110"/>
      <c r="EG840" s="95">
        <f t="shared" si="929"/>
        <v>0</v>
      </c>
      <c r="EH840" s="15"/>
      <c r="EI840" s="24">
        <f t="shared" si="951"/>
        <v>0</v>
      </c>
      <c r="EJ840" s="5">
        <v>0</v>
      </c>
      <c r="EK840" s="63"/>
      <c r="EL840" s="15"/>
      <c r="EM840" s="13"/>
      <c r="EN840" s="98">
        <f t="shared" si="930"/>
        <v>0</v>
      </c>
      <c r="EO840" s="99">
        <f>EO5</f>
        <v>1</v>
      </c>
      <c r="EP840" s="100"/>
      <c r="EQ840" s="110"/>
      <c r="ER840" s="95">
        <f t="shared" si="931"/>
        <v>0</v>
      </c>
      <c r="ES840" s="15"/>
      <c r="ET840" s="24">
        <f t="shared" si="952"/>
        <v>0</v>
      </c>
      <c r="EU840" s="5">
        <v>0</v>
      </c>
      <c r="EV840" s="63"/>
      <c r="EW840" s="15"/>
      <c r="EX840" s="13"/>
      <c r="EY840" s="98">
        <f t="shared" si="932"/>
        <v>0</v>
      </c>
      <c r="EZ840" s="99">
        <f>EZ5</f>
        <v>1</v>
      </c>
      <c r="FA840" s="100"/>
      <c r="FB840" s="110"/>
      <c r="FC840" s="95">
        <f t="shared" si="933"/>
        <v>0</v>
      </c>
      <c r="FD840" s="15"/>
      <c r="FE840" s="24">
        <f t="shared" si="953"/>
        <v>0</v>
      </c>
      <c r="FF840" s="5">
        <v>0</v>
      </c>
      <c r="FG840" s="63"/>
      <c r="FH840" s="15"/>
      <c r="FI840" s="13"/>
      <c r="FJ840" s="98">
        <f t="shared" si="934"/>
        <v>0</v>
      </c>
      <c r="FK840" s="99">
        <f>FK5</f>
        <v>1</v>
      </c>
      <c r="FL840" s="100"/>
      <c r="FM840" s="110"/>
      <c r="FN840" s="95">
        <f t="shared" si="935"/>
        <v>0</v>
      </c>
      <c r="FO840" s="15"/>
      <c r="FP840" s="24">
        <f t="shared" si="954"/>
        <v>0</v>
      </c>
      <c r="FQ840" s="5">
        <v>0</v>
      </c>
      <c r="FR840" s="8">
        <v>0</v>
      </c>
      <c r="FS840" s="84">
        <f t="shared" si="955"/>
        <v>500</v>
      </c>
      <c r="FT840" s="85">
        <f t="shared" si="956"/>
        <v>500</v>
      </c>
      <c r="FU840" s="85">
        <f t="shared" si="957"/>
        <v>500</v>
      </c>
      <c r="FV840" s="85">
        <f t="shared" si="958"/>
        <v>500</v>
      </c>
      <c r="FW840" s="85">
        <f t="shared" si="959"/>
        <v>500</v>
      </c>
      <c r="FX840" s="85">
        <f t="shared" si="960"/>
        <v>500</v>
      </c>
      <c r="FY840" s="85">
        <f t="shared" si="961"/>
        <v>500</v>
      </c>
      <c r="FZ840" s="85">
        <f t="shared" si="962"/>
        <v>500</v>
      </c>
      <c r="GA840" s="85">
        <f t="shared" si="963"/>
        <v>500</v>
      </c>
      <c r="GB840" s="85">
        <f t="shared" si="964"/>
        <v>500</v>
      </c>
      <c r="GC840" s="85">
        <f t="shared" si="965"/>
        <v>500</v>
      </c>
      <c r="GD840" s="85">
        <f t="shared" si="966"/>
        <v>500</v>
      </c>
      <c r="GE840" s="85">
        <f t="shared" si="967"/>
        <v>500</v>
      </c>
      <c r="GF840" s="85">
        <f t="shared" si="968"/>
        <v>500</v>
      </c>
      <c r="GG840" s="85">
        <f t="shared" si="969"/>
        <v>500</v>
      </c>
      <c r="GH840" s="101">
        <f t="shared" si="936"/>
        <v>0</v>
      </c>
      <c r="GI840" s="102">
        <f t="shared" si="937"/>
        <v>0</v>
      </c>
      <c r="GJ840" s="102">
        <f t="shared" si="938"/>
        <v>0</v>
      </c>
      <c r="GK840" s="79">
        <f>ROW()</f>
        <v>840</v>
      </c>
    </row>
    <row r="841" spans="1:193" s="12" customFormat="1" ht="50.1" customHeight="1">
      <c r="A841" s="17">
        <f>ROW()</f>
        <v>841</v>
      </c>
      <c r="B841" s="32">
        <f t="shared" ref="B841:B904" si="970">A841-6</f>
        <v>835</v>
      </c>
      <c r="C841" s="33">
        <f t="shared" ref="C841:C904" si="971">IF(ISTEXT(D841),B841,0)</f>
        <v>0</v>
      </c>
      <c r="D841" s="31"/>
      <c r="E841" s="390">
        <f t="shared" si="939"/>
        <v>500</v>
      </c>
      <c r="F841" s="107">
        <f t="shared" si="905"/>
        <v>0</v>
      </c>
      <c r="G841" s="3">
        <v>0</v>
      </c>
      <c r="H841" s="4">
        <v>0</v>
      </c>
      <c r="I841" s="63"/>
      <c r="J841" s="15"/>
      <c r="K841" s="13"/>
      <c r="L841" s="98">
        <f t="shared" si="906"/>
        <v>0</v>
      </c>
      <c r="M841" s="99">
        <f>M5</f>
        <v>0.94499999999999995</v>
      </c>
      <c r="N841" s="100"/>
      <c r="O841" s="110"/>
      <c r="P841" s="95">
        <f t="shared" si="907"/>
        <v>0</v>
      </c>
      <c r="Q841" s="15"/>
      <c r="R841" s="24">
        <f t="shared" si="940"/>
        <v>0</v>
      </c>
      <c r="S841" s="25">
        <v>0</v>
      </c>
      <c r="T841" s="63"/>
      <c r="U841" s="15"/>
      <c r="V841" s="13"/>
      <c r="W841" s="98">
        <f t="shared" si="908"/>
        <v>0</v>
      </c>
      <c r="X841" s="99">
        <f>X5</f>
        <v>0.97</v>
      </c>
      <c r="Y841" s="100"/>
      <c r="Z841" s="110"/>
      <c r="AA841" s="95">
        <f t="shared" si="909"/>
        <v>0</v>
      </c>
      <c r="AB841" s="15"/>
      <c r="AC841" s="24">
        <f t="shared" si="941"/>
        <v>0</v>
      </c>
      <c r="AD841" s="5">
        <v>0</v>
      </c>
      <c r="AE841" s="63"/>
      <c r="AF841" s="15"/>
      <c r="AG841" s="13"/>
      <c r="AH841" s="98">
        <f t="shared" si="910"/>
        <v>0</v>
      </c>
      <c r="AI841" s="99">
        <f>AI5</f>
        <v>0.95499999999999996</v>
      </c>
      <c r="AJ841" s="100"/>
      <c r="AK841" s="110"/>
      <c r="AL841" s="95">
        <f t="shared" si="911"/>
        <v>0</v>
      </c>
      <c r="AM841" s="15"/>
      <c r="AN841" s="24">
        <f t="shared" si="942"/>
        <v>0</v>
      </c>
      <c r="AO841" s="5">
        <v>0</v>
      </c>
      <c r="AP841" s="63"/>
      <c r="AQ841" s="15"/>
      <c r="AR841" s="13"/>
      <c r="AS841" s="98">
        <f t="shared" si="912"/>
        <v>0</v>
      </c>
      <c r="AT841" s="99">
        <f>AT5</f>
        <v>0.96</v>
      </c>
      <c r="AU841" s="100"/>
      <c r="AV841" s="110"/>
      <c r="AW841" s="95">
        <f t="shared" si="913"/>
        <v>0</v>
      </c>
      <c r="AX841" s="15"/>
      <c r="AY841" s="24">
        <f t="shared" si="943"/>
        <v>0</v>
      </c>
      <c r="AZ841" s="5">
        <v>0</v>
      </c>
      <c r="BA841" s="63"/>
      <c r="BB841" s="15"/>
      <c r="BC841" s="13"/>
      <c r="BD841" s="98">
        <f t="shared" si="914"/>
        <v>0</v>
      </c>
      <c r="BE841" s="99">
        <f>BE5</f>
        <v>0.98</v>
      </c>
      <c r="BF841" s="100"/>
      <c r="BG841" s="110"/>
      <c r="BH841" s="95">
        <f t="shared" si="915"/>
        <v>0</v>
      </c>
      <c r="BI841" s="15"/>
      <c r="BJ841" s="24">
        <f t="shared" si="944"/>
        <v>0</v>
      </c>
      <c r="BK841" s="5">
        <v>0</v>
      </c>
      <c r="BL841" s="63"/>
      <c r="BM841" s="15"/>
      <c r="BN841" s="13"/>
      <c r="BO841" s="98">
        <f t="shared" si="916"/>
        <v>0</v>
      </c>
      <c r="BP841" s="99">
        <f>BP5</f>
        <v>0.94499999999999995</v>
      </c>
      <c r="BQ841" s="100"/>
      <c r="BR841" s="110"/>
      <c r="BS841" s="95">
        <f t="shared" si="917"/>
        <v>0</v>
      </c>
      <c r="BT841" s="15"/>
      <c r="BU841" s="24">
        <f t="shared" si="945"/>
        <v>0</v>
      </c>
      <c r="BV841" s="5">
        <v>0</v>
      </c>
      <c r="BW841" s="63"/>
      <c r="BX841" s="15"/>
      <c r="BY841" s="13"/>
      <c r="BZ841" s="98">
        <f t="shared" si="918"/>
        <v>0</v>
      </c>
      <c r="CA841" s="99">
        <f>CA5</f>
        <v>1</v>
      </c>
      <c r="CB841" s="100"/>
      <c r="CC841" s="110"/>
      <c r="CD841" s="95">
        <f t="shared" si="919"/>
        <v>0</v>
      </c>
      <c r="CE841" s="15"/>
      <c r="CF841" s="24">
        <f t="shared" si="946"/>
        <v>0</v>
      </c>
      <c r="CG841" s="5">
        <v>0</v>
      </c>
      <c r="CH841" s="63"/>
      <c r="CI841" s="15"/>
      <c r="CJ841" s="13"/>
      <c r="CK841" s="98">
        <f t="shared" si="920"/>
        <v>0</v>
      </c>
      <c r="CL841" s="99">
        <f>CL5</f>
        <v>1</v>
      </c>
      <c r="CM841" s="100"/>
      <c r="CN841" s="110"/>
      <c r="CO841" s="95">
        <f t="shared" si="921"/>
        <v>0</v>
      </c>
      <c r="CP841" s="15"/>
      <c r="CQ841" s="24">
        <f t="shared" si="947"/>
        <v>0</v>
      </c>
      <c r="CR841" s="5">
        <v>0</v>
      </c>
      <c r="CS841" s="63"/>
      <c r="CT841" s="15"/>
      <c r="CU841" s="13"/>
      <c r="CV841" s="98">
        <f t="shared" si="922"/>
        <v>0</v>
      </c>
      <c r="CW841" s="99">
        <f>CW5</f>
        <v>1</v>
      </c>
      <c r="CX841" s="100"/>
      <c r="CY841" s="110"/>
      <c r="CZ841" s="95">
        <f t="shared" si="923"/>
        <v>0</v>
      </c>
      <c r="DA841" s="15"/>
      <c r="DB841" s="24">
        <f t="shared" si="948"/>
        <v>0</v>
      </c>
      <c r="DC841" s="5">
        <v>0</v>
      </c>
      <c r="DD841" s="63"/>
      <c r="DE841" s="15"/>
      <c r="DF841" s="13"/>
      <c r="DG841" s="98">
        <f t="shared" si="924"/>
        <v>0</v>
      </c>
      <c r="DH841" s="99">
        <f>DH5</f>
        <v>1</v>
      </c>
      <c r="DI841" s="100"/>
      <c r="DJ841" s="110"/>
      <c r="DK841" s="95">
        <f t="shared" si="925"/>
        <v>0</v>
      </c>
      <c r="DL841" s="15"/>
      <c r="DM841" s="24">
        <f t="shared" si="949"/>
        <v>0</v>
      </c>
      <c r="DN841" s="5">
        <v>0</v>
      </c>
      <c r="DO841" s="63"/>
      <c r="DP841" s="15"/>
      <c r="DQ841" s="13"/>
      <c r="DR841" s="98">
        <f t="shared" si="926"/>
        <v>0</v>
      </c>
      <c r="DS841" s="99">
        <f>DS5</f>
        <v>1</v>
      </c>
      <c r="DT841" s="100"/>
      <c r="DU841" s="110"/>
      <c r="DV841" s="95">
        <f t="shared" si="927"/>
        <v>0</v>
      </c>
      <c r="DW841" s="15"/>
      <c r="DX841" s="24">
        <f t="shared" si="950"/>
        <v>0</v>
      </c>
      <c r="DY841" s="5">
        <v>0</v>
      </c>
      <c r="DZ841" s="63"/>
      <c r="EA841" s="15"/>
      <c r="EB841" s="13"/>
      <c r="EC841" s="98">
        <f t="shared" si="928"/>
        <v>0</v>
      </c>
      <c r="ED841" s="99">
        <f>ED5</f>
        <v>1</v>
      </c>
      <c r="EE841" s="100"/>
      <c r="EF841" s="110"/>
      <c r="EG841" s="95">
        <f t="shared" si="929"/>
        <v>0</v>
      </c>
      <c r="EH841" s="15"/>
      <c r="EI841" s="24">
        <f t="shared" si="951"/>
        <v>0</v>
      </c>
      <c r="EJ841" s="5">
        <v>0</v>
      </c>
      <c r="EK841" s="63"/>
      <c r="EL841" s="15"/>
      <c r="EM841" s="13"/>
      <c r="EN841" s="98">
        <f t="shared" si="930"/>
        <v>0</v>
      </c>
      <c r="EO841" s="99">
        <f>EO5</f>
        <v>1</v>
      </c>
      <c r="EP841" s="100"/>
      <c r="EQ841" s="110"/>
      <c r="ER841" s="95">
        <f t="shared" si="931"/>
        <v>0</v>
      </c>
      <c r="ES841" s="15"/>
      <c r="ET841" s="24">
        <f t="shared" si="952"/>
        <v>0</v>
      </c>
      <c r="EU841" s="5">
        <v>0</v>
      </c>
      <c r="EV841" s="63"/>
      <c r="EW841" s="15"/>
      <c r="EX841" s="13"/>
      <c r="EY841" s="98">
        <f t="shared" si="932"/>
        <v>0</v>
      </c>
      <c r="EZ841" s="99">
        <f>EZ5</f>
        <v>1</v>
      </c>
      <c r="FA841" s="100"/>
      <c r="FB841" s="110"/>
      <c r="FC841" s="95">
        <f t="shared" si="933"/>
        <v>0</v>
      </c>
      <c r="FD841" s="15"/>
      <c r="FE841" s="24">
        <f t="shared" si="953"/>
        <v>0</v>
      </c>
      <c r="FF841" s="5">
        <v>0</v>
      </c>
      <c r="FG841" s="63"/>
      <c r="FH841" s="15"/>
      <c r="FI841" s="13"/>
      <c r="FJ841" s="98">
        <f t="shared" si="934"/>
        <v>0</v>
      </c>
      <c r="FK841" s="99">
        <f>FK5</f>
        <v>1</v>
      </c>
      <c r="FL841" s="100"/>
      <c r="FM841" s="110"/>
      <c r="FN841" s="95">
        <f t="shared" si="935"/>
        <v>0</v>
      </c>
      <c r="FO841" s="15"/>
      <c r="FP841" s="24">
        <f t="shared" si="954"/>
        <v>0</v>
      </c>
      <c r="FQ841" s="5">
        <v>0</v>
      </c>
      <c r="FR841" s="8">
        <v>0</v>
      </c>
      <c r="FS841" s="84">
        <f t="shared" si="955"/>
        <v>500</v>
      </c>
      <c r="FT841" s="85">
        <f t="shared" si="956"/>
        <v>500</v>
      </c>
      <c r="FU841" s="85">
        <f t="shared" si="957"/>
        <v>500</v>
      </c>
      <c r="FV841" s="85">
        <f t="shared" si="958"/>
        <v>500</v>
      </c>
      <c r="FW841" s="85">
        <f t="shared" si="959"/>
        <v>500</v>
      </c>
      <c r="FX841" s="85">
        <f t="shared" si="960"/>
        <v>500</v>
      </c>
      <c r="FY841" s="85">
        <f t="shared" si="961"/>
        <v>500</v>
      </c>
      <c r="FZ841" s="85">
        <f t="shared" si="962"/>
        <v>500</v>
      </c>
      <c r="GA841" s="85">
        <f t="shared" si="963"/>
        <v>500</v>
      </c>
      <c r="GB841" s="85">
        <f t="shared" si="964"/>
        <v>500</v>
      </c>
      <c r="GC841" s="85">
        <f t="shared" si="965"/>
        <v>500</v>
      </c>
      <c r="GD841" s="85">
        <f t="shared" si="966"/>
        <v>500</v>
      </c>
      <c r="GE841" s="85">
        <f t="shared" si="967"/>
        <v>500</v>
      </c>
      <c r="GF841" s="85">
        <f t="shared" si="968"/>
        <v>500</v>
      </c>
      <c r="GG841" s="85">
        <f t="shared" si="969"/>
        <v>500</v>
      </c>
      <c r="GH841" s="101">
        <f t="shared" si="936"/>
        <v>0</v>
      </c>
      <c r="GI841" s="102">
        <f t="shared" si="937"/>
        <v>0</v>
      </c>
      <c r="GJ841" s="102">
        <f t="shared" si="938"/>
        <v>0</v>
      </c>
      <c r="GK841" s="79">
        <f>ROW()</f>
        <v>841</v>
      </c>
    </row>
    <row r="842" spans="1:193" s="12" customFormat="1" ht="50.1" customHeight="1">
      <c r="A842" s="17">
        <f>ROW()</f>
        <v>842</v>
      </c>
      <c r="B842" s="32">
        <f t="shared" si="970"/>
        <v>836</v>
      </c>
      <c r="C842" s="33">
        <f t="shared" si="971"/>
        <v>0</v>
      </c>
      <c r="D842" s="31"/>
      <c r="E842" s="390">
        <f t="shared" si="939"/>
        <v>500</v>
      </c>
      <c r="F842" s="107">
        <f t="shared" si="905"/>
        <v>0</v>
      </c>
      <c r="G842" s="3">
        <v>0</v>
      </c>
      <c r="H842" s="4">
        <v>0</v>
      </c>
      <c r="I842" s="63"/>
      <c r="J842" s="15"/>
      <c r="K842" s="13"/>
      <c r="L842" s="98">
        <f t="shared" si="906"/>
        <v>0</v>
      </c>
      <c r="M842" s="99">
        <f>M5</f>
        <v>0.94499999999999995</v>
      </c>
      <c r="N842" s="100"/>
      <c r="O842" s="110"/>
      <c r="P842" s="95">
        <f t="shared" si="907"/>
        <v>0</v>
      </c>
      <c r="Q842" s="15"/>
      <c r="R842" s="24">
        <f t="shared" si="940"/>
        <v>0</v>
      </c>
      <c r="S842" s="25">
        <v>0</v>
      </c>
      <c r="T842" s="63"/>
      <c r="U842" s="15"/>
      <c r="V842" s="13"/>
      <c r="W842" s="98">
        <f t="shared" si="908"/>
        <v>0</v>
      </c>
      <c r="X842" s="99">
        <f>X5</f>
        <v>0.97</v>
      </c>
      <c r="Y842" s="100"/>
      <c r="Z842" s="110"/>
      <c r="AA842" s="95">
        <f t="shared" si="909"/>
        <v>0</v>
      </c>
      <c r="AB842" s="15"/>
      <c r="AC842" s="24">
        <f t="shared" si="941"/>
        <v>0</v>
      </c>
      <c r="AD842" s="5">
        <v>0</v>
      </c>
      <c r="AE842" s="63"/>
      <c r="AF842" s="15"/>
      <c r="AG842" s="13"/>
      <c r="AH842" s="98">
        <f t="shared" si="910"/>
        <v>0</v>
      </c>
      <c r="AI842" s="99">
        <f>AI5</f>
        <v>0.95499999999999996</v>
      </c>
      <c r="AJ842" s="100"/>
      <c r="AK842" s="110"/>
      <c r="AL842" s="95">
        <f t="shared" si="911"/>
        <v>0</v>
      </c>
      <c r="AM842" s="15"/>
      <c r="AN842" s="24">
        <f t="shared" si="942"/>
        <v>0</v>
      </c>
      <c r="AO842" s="5">
        <v>0</v>
      </c>
      <c r="AP842" s="63"/>
      <c r="AQ842" s="15"/>
      <c r="AR842" s="13"/>
      <c r="AS842" s="98">
        <f t="shared" si="912"/>
        <v>0</v>
      </c>
      <c r="AT842" s="99">
        <f>AT5</f>
        <v>0.96</v>
      </c>
      <c r="AU842" s="100"/>
      <c r="AV842" s="110"/>
      <c r="AW842" s="95">
        <f t="shared" si="913"/>
        <v>0</v>
      </c>
      <c r="AX842" s="15"/>
      <c r="AY842" s="24">
        <f t="shared" si="943"/>
        <v>0</v>
      </c>
      <c r="AZ842" s="5">
        <v>0</v>
      </c>
      <c r="BA842" s="63"/>
      <c r="BB842" s="15"/>
      <c r="BC842" s="13"/>
      <c r="BD842" s="98">
        <f t="shared" si="914"/>
        <v>0</v>
      </c>
      <c r="BE842" s="99">
        <f>BE5</f>
        <v>0.98</v>
      </c>
      <c r="BF842" s="100"/>
      <c r="BG842" s="110"/>
      <c r="BH842" s="95">
        <f t="shared" si="915"/>
        <v>0</v>
      </c>
      <c r="BI842" s="15"/>
      <c r="BJ842" s="24">
        <f t="shared" si="944"/>
        <v>0</v>
      </c>
      <c r="BK842" s="5">
        <v>0</v>
      </c>
      <c r="BL842" s="63"/>
      <c r="BM842" s="15"/>
      <c r="BN842" s="13"/>
      <c r="BO842" s="98">
        <f t="shared" si="916"/>
        <v>0</v>
      </c>
      <c r="BP842" s="99">
        <f>BP5</f>
        <v>0.94499999999999995</v>
      </c>
      <c r="BQ842" s="100"/>
      <c r="BR842" s="110"/>
      <c r="BS842" s="95">
        <f t="shared" si="917"/>
        <v>0</v>
      </c>
      <c r="BT842" s="15"/>
      <c r="BU842" s="24">
        <f t="shared" si="945"/>
        <v>0</v>
      </c>
      <c r="BV842" s="5">
        <v>0</v>
      </c>
      <c r="BW842" s="63"/>
      <c r="BX842" s="15"/>
      <c r="BY842" s="13"/>
      <c r="BZ842" s="98">
        <f t="shared" si="918"/>
        <v>0</v>
      </c>
      <c r="CA842" s="99">
        <f>CA5</f>
        <v>1</v>
      </c>
      <c r="CB842" s="100"/>
      <c r="CC842" s="110"/>
      <c r="CD842" s="95">
        <f t="shared" si="919"/>
        <v>0</v>
      </c>
      <c r="CE842" s="15"/>
      <c r="CF842" s="24">
        <f t="shared" si="946"/>
        <v>0</v>
      </c>
      <c r="CG842" s="5">
        <v>0</v>
      </c>
      <c r="CH842" s="63"/>
      <c r="CI842" s="15"/>
      <c r="CJ842" s="13"/>
      <c r="CK842" s="98">
        <f t="shared" si="920"/>
        <v>0</v>
      </c>
      <c r="CL842" s="99">
        <f>CL5</f>
        <v>1</v>
      </c>
      <c r="CM842" s="100"/>
      <c r="CN842" s="110"/>
      <c r="CO842" s="95">
        <f t="shared" si="921"/>
        <v>0</v>
      </c>
      <c r="CP842" s="15"/>
      <c r="CQ842" s="24">
        <f t="shared" si="947"/>
        <v>0</v>
      </c>
      <c r="CR842" s="5">
        <v>0</v>
      </c>
      <c r="CS842" s="63"/>
      <c r="CT842" s="15"/>
      <c r="CU842" s="13"/>
      <c r="CV842" s="98">
        <f t="shared" si="922"/>
        <v>0</v>
      </c>
      <c r="CW842" s="99">
        <f>CW5</f>
        <v>1</v>
      </c>
      <c r="CX842" s="100"/>
      <c r="CY842" s="110"/>
      <c r="CZ842" s="95">
        <f t="shared" si="923"/>
        <v>0</v>
      </c>
      <c r="DA842" s="15"/>
      <c r="DB842" s="24">
        <f t="shared" si="948"/>
        <v>0</v>
      </c>
      <c r="DC842" s="5">
        <v>0</v>
      </c>
      <c r="DD842" s="63"/>
      <c r="DE842" s="15"/>
      <c r="DF842" s="13"/>
      <c r="DG842" s="98">
        <f t="shared" si="924"/>
        <v>0</v>
      </c>
      <c r="DH842" s="99">
        <f>DH5</f>
        <v>1</v>
      </c>
      <c r="DI842" s="100"/>
      <c r="DJ842" s="110"/>
      <c r="DK842" s="95">
        <f t="shared" si="925"/>
        <v>0</v>
      </c>
      <c r="DL842" s="15"/>
      <c r="DM842" s="24">
        <f t="shared" si="949"/>
        <v>0</v>
      </c>
      <c r="DN842" s="5">
        <v>0</v>
      </c>
      <c r="DO842" s="63"/>
      <c r="DP842" s="15"/>
      <c r="DQ842" s="13"/>
      <c r="DR842" s="98">
        <f t="shared" si="926"/>
        <v>0</v>
      </c>
      <c r="DS842" s="99">
        <f>DS5</f>
        <v>1</v>
      </c>
      <c r="DT842" s="100"/>
      <c r="DU842" s="110"/>
      <c r="DV842" s="95">
        <f t="shared" si="927"/>
        <v>0</v>
      </c>
      <c r="DW842" s="15"/>
      <c r="DX842" s="24">
        <f t="shared" si="950"/>
        <v>0</v>
      </c>
      <c r="DY842" s="5">
        <v>0</v>
      </c>
      <c r="DZ842" s="63"/>
      <c r="EA842" s="15"/>
      <c r="EB842" s="13"/>
      <c r="EC842" s="98">
        <f t="shared" si="928"/>
        <v>0</v>
      </c>
      <c r="ED842" s="99">
        <f>ED5</f>
        <v>1</v>
      </c>
      <c r="EE842" s="100"/>
      <c r="EF842" s="110"/>
      <c r="EG842" s="95">
        <f t="shared" si="929"/>
        <v>0</v>
      </c>
      <c r="EH842" s="15"/>
      <c r="EI842" s="24">
        <f t="shared" si="951"/>
        <v>0</v>
      </c>
      <c r="EJ842" s="5">
        <v>0</v>
      </c>
      <c r="EK842" s="63"/>
      <c r="EL842" s="15"/>
      <c r="EM842" s="13"/>
      <c r="EN842" s="98">
        <f t="shared" si="930"/>
        <v>0</v>
      </c>
      <c r="EO842" s="99">
        <f>EO5</f>
        <v>1</v>
      </c>
      <c r="EP842" s="100"/>
      <c r="EQ842" s="110"/>
      <c r="ER842" s="95">
        <f t="shared" si="931"/>
        <v>0</v>
      </c>
      <c r="ES842" s="15"/>
      <c r="ET842" s="24">
        <f t="shared" si="952"/>
        <v>0</v>
      </c>
      <c r="EU842" s="5">
        <v>0</v>
      </c>
      <c r="EV842" s="63"/>
      <c r="EW842" s="15"/>
      <c r="EX842" s="13"/>
      <c r="EY842" s="98">
        <f t="shared" si="932"/>
        <v>0</v>
      </c>
      <c r="EZ842" s="99">
        <f>EZ5</f>
        <v>1</v>
      </c>
      <c r="FA842" s="100"/>
      <c r="FB842" s="110"/>
      <c r="FC842" s="95">
        <f t="shared" si="933"/>
        <v>0</v>
      </c>
      <c r="FD842" s="15"/>
      <c r="FE842" s="24">
        <f t="shared" si="953"/>
        <v>0</v>
      </c>
      <c r="FF842" s="5">
        <v>0</v>
      </c>
      <c r="FG842" s="63"/>
      <c r="FH842" s="15"/>
      <c r="FI842" s="13"/>
      <c r="FJ842" s="98">
        <f t="shared" si="934"/>
        <v>0</v>
      </c>
      <c r="FK842" s="99">
        <f>FK5</f>
        <v>1</v>
      </c>
      <c r="FL842" s="100"/>
      <c r="FM842" s="110"/>
      <c r="FN842" s="95">
        <f t="shared" si="935"/>
        <v>0</v>
      </c>
      <c r="FO842" s="15"/>
      <c r="FP842" s="24">
        <f t="shared" si="954"/>
        <v>0</v>
      </c>
      <c r="FQ842" s="5">
        <v>0</v>
      </c>
      <c r="FR842" s="8">
        <v>0</v>
      </c>
      <c r="FS842" s="84">
        <f t="shared" si="955"/>
        <v>500</v>
      </c>
      <c r="FT842" s="85">
        <f t="shared" si="956"/>
        <v>500</v>
      </c>
      <c r="FU842" s="85">
        <f t="shared" si="957"/>
        <v>500</v>
      </c>
      <c r="FV842" s="85">
        <f t="shared" si="958"/>
        <v>500</v>
      </c>
      <c r="FW842" s="85">
        <f t="shared" si="959"/>
        <v>500</v>
      </c>
      <c r="FX842" s="85">
        <f t="shared" si="960"/>
        <v>500</v>
      </c>
      <c r="FY842" s="85">
        <f t="shared" si="961"/>
        <v>500</v>
      </c>
      <c r="FZ842" s="85">
        <f t="shared" si="962"/>
        <v>500</v>
      </c>
      <c r="GA842" s="85">
        <f t="shared" si="963"/>
        <v>500</v>
      </c>
      <c r="GB842" s="85">
        <f t="shared" si="964"/>
        <v>500</v>
      </c>
      <c r="GC842" s="85">
        <f t="shared" si="965"/>
        <v>500</v>
      </c>
      <c r="GD842" s="85">
        <f t="shared" si="966"/>
        <v>500</v>
      </c>
      <c r="GE842" s="85">
        <f t="shared" si="967"/>
        <v>500</v>
      </c>
      <c r="GF842" s="85">
        <f t="shared" si="968"/>
        <v>500</v>
      </c>
      <c r="GG842" s="85">
        <f t="shared" si="969"/>
        <v>500</v>
      </c>
      <c r="GH842" s="101">
        <f t="shared" si="936"/>
        <v>0</v>
      </c>
      <c r="GI842" s="102">
        <f t="shared" si="937"/>
        <v>0</v>
      </c>
      <c r="GJ842" s="102">
        <f t="shared" si="938"/>
        <v>0</v>
      </c>
      <c r="GK842" s="79">
        <f>ROW()</f>
        <v>842</v>
      </c>
    </row>
    <row r="843" spans="1:193" s="12" customFormat="1" ht="50.1" customHeight="1">
      <c r="A843" s="17">
        <f>ROW()</f>
        <v>843</v>
      </c>
      <c r="B843" s="32">
        <f t="shared" si="970"/>
        <v>837</v>
      </c>
      <c r="C843" s="33">
        <f t="shared" si="971"/>
        <v>0</v>
      </c>
      <c r="D843" s="31"/>
      <c r="E843" s="390">
        <f t="shared" si="939"/>
        <v>500</v>
      </c>
      <c r="F843" s="107">
        <f t="shared" si="905"/>
        <v>0</v>
      </c>
      <c r="G843" s="3">
        <v>0</v>
      </c>
      <c r="H843" s="4">
        <v>0</v>
      </c>
      <c r="I843" s="63"/>
      <c r="J843" s="15"/>
      <c r="K843" s="13"/>
      <c r="L843" s="98">
        <f t="shared" si="906"/>
        <v>0</v>
      </c>
      <c r="M843" s="99">
        <f>M5</f>
        <v>0.94499999999999995</v>
      </c>
      <c r="N843" s="100"/>
      <c r="O843" s="110"/>
      <c r="P843" s="95">
        <f t="shared" si="907"/>
        <v>0</v>
      </c>
      <c r="Q843" s="15"/>
      <c r="R843" s="24">
        <f t="shared" si="940"/>
        <v>0</v>
      </c>
      <c r="S843" s="25">
        <v>0</v>
      </c>
      <c r="T843" s="63"/>
      <c r="U843" s="15"/>
      <c r="V843" s="13"/>
      <c r="W843" s="98">
        <f t="shared" si="908"/>
        <v>0</v>
      </c>
      <c r="X843" s="99">
        <f>X5</f>
        <v>0.97</v>
      </c>
      <c r="Y843" s="100"/>
      <c r="Z843" s="110"/>
      <c r="AA843" s="95">
        <f t="shared" si="909"/>
        <v>0</v>
      </c>
      <c r="AB843" s="15"/>
      <c r="AC843" s="24">
        <f t="shared" si="941"/>
        <v>0</v>
      </c>
      <c r="AD843" s="5">
        <v>0</v>
      </c>
      <c r="AE843" s="63"/>
      <c r="AF843" s="15"/>
      <c r="AG843" s="13"/>
      <c r="AH843" s="98">
        <f t="shared" si="910"/>
        <v>0</v>
      </c>
      <c r="AI843" s="99">
        <f>AI5</f>
        <v>0.95499999999999996</v>
      </c>
      <c r="AJ843" s="100"/>
      <c r="AK843" s="110"/>
      <c r="AL843" s="95">
        <f t="shared" si="911"/>
        <v>0</v>
      </c>
      <c r="AM843" s="15"/>
      <c r="AN843" s="24">
        <f t="shared" si="942"/>
        <v>0</v>
      </c>
      <c r="AO843" s="5">
        <v>0</v>
      </c>
      <c r="AP843" s="63"/>
      <c r="AQ843" s="15"/>
      <c r="AR843" s="13"/>
      <c r="AS843" s="98">
        <f t="shared" si="912"/>
        <v>0</v>
      </c>
      <c r="AT843" s="99">
        <f>AT5</f>
        <v>0.96</v>
      </c>
      <c r="AU843" s="100"/>
      <c r="AV843" s="110"/>
      <c r="AW843" s="95">
        <f t="shared" si="913"/>
        <v>0</v>
      </c>
      <c r="AX843" s="15"/>
      <c r="AY843" s="24">
        <f t="shared" si="943"/>
        <v>0</v>
      </c>
      <c r="AZ843" s="5">
        <v>0</v>
      </c>
      <c r="BA843" s="63"/>
      <c r="BB843" s="15"/>
      <c r="BC843" s="13"/>
      <c r="BD843" s="98">
        <f t="shared" si="914"/>
        <v>0</v>
      </c>
      <c r="BE843" s="99">
        <f>BE5</f>
        <v>0.98</v>
      </c>
      <c r="BF843" s="100"/>
      <c r="BG843" s="110"/>
      <c r="BH843" s="95">
        <f t="shared" si="915"/>
        <v>0</v>
      </c>
      <c r="BI843" s="15"/>
      <c r="BJ843" s="24">
        <f t="shared" si="944"/>
        <v>0</v>
      </c>
      <c r="BK843" s="5">
        <v>0</v>
      </c>
      <c r="BL843" s="63"/>
      <c r="BM843" s="15"/>
      <c r="BN843" s="13"/>
      <c r="BO843" s="98">
        <f t="shared" si="916"/>
        <v>0</v>
      </c>
      <c r="BP843" s="99">
        <f>BP5</f>
        <v>0.94499999999999995</v>
      </c>
      <c r="BQ843" s="100"/>
      <c r="BR843" s="110"/>
      <c r="BS843" s="95">
        <f t="shared" si="917"/>
        <v>0</v>
      </c>
      <c r="BT843" s="15"/>
      <c r="BU843" s="24">
        <f t="shared" si="945"/>
        <v>0</v>
      </c>
      <c r="BV843" s="5">
        <v>0</v>
      </c>
      <c r="BW843" s="63"/>
      <c r="BX843" s="15"/>
      <c r="BY843" s="13"/>
      <c r="BZ843" s="98">
        <f t="shared" si="918"/>
        <v>0</v>
      </c>
      <c r="CA843" s="99">
        <f>CA5</f>
        <v>1</v>
      </c>
      <c r="CB843" s="100"/>
      <c r="CC843" s="110"/>
      <c r="CD843" s="95">
        <f t="shared" si="919"/>
        <v>0</v>
      </c>
      <c r="CE843" s="15"/>
      <c r="CF843" s="24">
        <f t="shared" si="946"/>
        <v>0</v>
      </c>
      <c r="CG843" s="5">
        <v>0</v>
      </c>
      <c r="CH843" s="63"/>
      <c r="CI843" s="15"/>
      <c r="CJ843" s="13"/>
      <c r="CK843" s="98">
        <f t="shared" si="920"/>
        <v>0</v>
      </c>
      <c r="CL843" s="99">
        <f>CL5</f>
        <v>1</v>
      </c>
      <c r="CM843" s="100"/>
      <c r="CN843" s="110"/>
      <c r="CO843" s="95">
        <f t="shared" si="921"/>
        <v>0</v>
      </c>
      <c r="CP843" s="15"/>
      <c r="CQ843" s="24">
        <f t="shared" si="947"/>
        <v>0</v>
      </c>
      <c r="CR843" s="5">
        <v>0</v>
      </c>
      <c r="CS843" s="63"/>
      <c r="CT843" s="15"/>
      <c r="CU843" s="13"/>
      <c r="CV843" s="98">
        <f t="shared" si="922"/>
        <v>0</v>
      </c>
      <c r="CW843" s="99">
        <f>CW5</f>
        <v>1</v>
      </c>
      <c r="CX843" s="100"/>
      <c r="CY843" s="110"/>
      <c r="CZ843" s="95">
        <f t="shared" si="923"/>
        <v>0</v>
      </c>
      <c r="DA843" s="15"/>
      <c r="DB843" s="24">
        <f t="shared" si="948"/>
        <v>0</v>
      </c>
      <c r="DC843" s="5">
        <v>0</v>
      </c>
      <c r="DD843" s="63"/>
      <c r="DE843" s="15"/>
      <c r="DF843" s="13"/>
      <c r="DG843" s="98">
        <f t="shared" si="924"/>
        <v>0</v>
      </c>
      <c r="DH843" s="99">
        <f>DH5</f>
        <v>1</v>
      </c>
      <c r="DI843" s="100"/>
      <c r="DJ843" s="110"/>
      <c r="DK843" s="95">
        <f t="shared" si="925"/>
        <v>0</v>
      </c>
      <c r="DL843" s="15"/>
      <c r="DM843" s="24">
        <f t="shared" si="949"/>
        <v>0</v>
      </c>
      <c r="DN843" s="5">
        <v>0</v>
      </c>
      <c r="DO843" s="63"/>
      <c r="DP843" s="15"/>
      <c r="DQ843" s="13"/>
      <c r="DR843" s="98">
        <f t="shared" si="926"/>
        <v>0</v>
      </c>
      <c r="DS843" s="99">
        <f>DS5</f>
        <v>1</v>
      </c>
      <c r="DT843" s="100"/>
      <c r="DU843" s="110"/>
      <c r="DV843" s="95">
        <f t="shared" si="927"/>
        <v>0</v>
      </c>
      <c r="DW843" s="15"/>
      <c r="DX843" s="24">
        <f t="shared" si="950"/>
        <v>0</v>
      </c>
      <c r="DY843" s="5">
        <v>0</v>
      </c>
      <c r="DZ843" s="63"/>
      <c r="EA843" s="15"/>
      <c r="EB843" s="13"/>
      <c r="EC843" s="98">
        <f t="shared" si="928"/>
        <v>0</v>
      </c>
      <c r="ED843" s="99">
        <f>ED5</f>
        <v>1</v>
      </c>
      <c r="EE843" s="100"/>
      <c r="EF843" s="110"/>
      <c r="EG843" s="95">
        <f t="shared" si="929"/>
        <v>0</v>
      </c>
      <c r="EH843" s="15"/>
      <c r="EI843" s="24">
        <f t="shared" si="951"/>
        <v>0</v>
      </c>
      <c r="EJ843" s="5">
        <v>0</v>
      </c>
      <c r="EK843" s="63"/>
      <c r="EL843" s="15"/>
      <c r="EM843" s="13"/>
      <c r="EN843" s="98">
        <f t="shared" si="930"/>
        <v>0</v>
      </c>
      <c r="EO843" s="99">
        <f>EO5</f>
        <v>1</v>
      </c>
      <c r="EP843" s="100"/>
      <c r="EQ843" s="110"/>
      <c r="ER843" s="95">
        <f t="shared" si="931"/>
        <v>0</v>
      </c>
      <c r="ES843" s="15"/>
      <c r="ET843" s="24">
        <f t="shared" si="952"/>
        <v>0</v>
      </c>
      <c r="EU843" s="5">
        <v>0</v>
      </c>
      <c r="EV843" s="63"/>
      <c r="EW843" s="15"/>
      <c r="EX843" s="13"/>
      <c r="EY843" s="98">
        <f t="shared" si="932"/>
        <v>0</v>
      </c>
      <c r="EZ843" s="99">
        <f>EZ5</f>
        <v>1</v>
      </c>
      <c r="FA843" s="100"/>
      <c r="FB843" s="110"/>
      <c r="FC843" s="95">
        <f t="shared" si="933"/>
        <v>0</v>
      </c>
      <c r="FD843" s="15"/>
      <c r="FE843" s="24">
        <f t="shared" si="953"/>
        <v>0</v>
      </c>
      <c r="FF843" s="5">
        <v>0</v>
      </c>
      <c r="FG843" s="63"/>
      <c r="FH843" s="15"/>
      <c r="FI843" s="13"/>
      <c r="FJ843" s="98">
        <f t="shared" si="934"/>
        <v>0</v>
      </c>
      <c r="FK843" s="99">
        <f>FK5</f>
        <v>1</v>
      </c>
      <c r="FL843" s="100"/>
      <c r="FM843" s="110"/>
      <c r="FN843" s="95">
        <f t="shared" si="935"/>
        <v>0</v>
      </c>
      <c r="FO843" s="15"/>
      <c r="FP843" s="24">
        <f t="shared" si="954"/>
        <v>0</v>
      </c>
      <c r="FQ843" s="5">
        <v>0</v>
      </c>
      <c r="FR843" s="8">
        <v>0</v>
      </c>
      <c r="FS843" s="84">
        <f t="shared" si="955"/>
        <v>500</v>
      </c>
      <c r="FT843" s="85">
        <f t="shared" si="956"/>
        <v>500</v>
      </c>
      <c r="FU843" s="85">
        <f t="shared" si="957"/>
        <v>500</v>
      </c>
      <c r="FV843" s="85">
        <f t="shared" si="958"/>
        <v>500</v>
      </c>
      <c r="FW843" s="85">
        <f t="shared" si="959"/>
        <v>500</v>
      </c>
      <c r="FX843" s="85">
        <f t="shared" si="960"/>
        <v>500</v>
      </c>
      <c r="FY843" s="85">
        <f t="shared" si="961"/>
        <v>500</v>
      </c>
      <c r="FZ843" s="85">
        <f t="shared" si="962"/>
        <v>500</v>
      </c>
      <c r="GA843" s="85">
        <f t="shared" si="963"/>
        <v>500</v>
      </c>
      <c r="GB843" s="85">
        <f t="shared" si="964"/>
        <v>500</v>
      </c>
      <c r="GC843" s="85">
        <f t="shared" si="965"/>
        <v>500</v>
      </c>
      <c r="GD843" s="85">
        <f t="shared" si="966"/>
        <v>500</v>
      </c>
      <c r="GE843" s="85">
        <f t="shared" si="967"/>
        <v>500</v>
      </c>
      <c r="GF843" s="85">
        <f t="shared" si="968"/>
        <v>500</v>
      </c>
      <c r="GG843" s="85">
        <f t="shared" si="969"/>
        <v>500</v>
      </c>
      <c r="GH843" s="101">
        <f t="shared" si="936"/>
        <v>0</v>
      </c>
      <c r="GI843" s="102">
        <f t="shared" si="937"/>
        <v>0</v>
      </c>
      <c r="GJ843" s="102">
        <f t="shared" si="938"/>
        <v>0</v>
      </c>
      <c r="GK843" s="79">
        <f>ROW()</f>
        <v>843</v>
      </c>
    </row>
    <row r="844" spans="1:193" s="12" customFormat="1" ht="50.1" customHeight="1">
      <c r="A844" s="17">
        <f>ROW()</f>
        <v>844</v>
      </c>
      <c r="B844" s="32">
        <f t="shared" si="970"/>
        <v>838</v>
      </c>
      <c r="C844" s="33">
        <f t="shared" si="971"/>
        <v>0</v>
      </c>
      <c r="D844" s="31"/>
      <c r="E844" s="390">
        <f t="shared" si="939"/>
        <v>500</v>
      </c>
      <c r="F844" s="107">
        <f t="shared" si="905"/>
        <v>0</v>
      </c>
      <c r="G844" s="3">
        <v>0</v>
      </c>
      <c r="H844" s="4">
        <v>0</v>
      </c>
      <c r="I844" s="63"/>
      <c r="J844" s="15"/>
      <c r="K844" s="13"/>
      <c r="L844" s="98">
        <f t="shared" si="906"/>
        <v>0</v>
      </c>
      <c r="M844" s="99">
        <f>M5</f>
        <v>0.94499999999999995</v>
      </c>
      <c r="N844" s="100"/>
      <c r="O844" s="110"/>
      <c r="P844" s="95">
        <f t="shared" si="907"/>
        <v>0</v>
      </c>
      <c r="Q844" s="15"/>
      <c r="R844" s="24">
        <f t="shared" si="940"/>
        <v>0</v>
      </c>
      <c r="S844" s="25">
        <v>0</v>
      </c>
      <c r="T844" s="63"/>
      <c r="U844" s="15"/>
      <c r="V844" s="13"/>
      <c r="W844" s="98">
        <f t="shared" si="908"/>
        <v>0</v>
      </c>
      <c r="X844" s="99">
        <f>X5</f>
        <v>0.97</v>
      </c>
      <c r="Y844" s="100"/>
      <c r="Z844" s="110"/>
      <c r="AA844" s="95">
        <f t="shared" si="909"/>
        <v>0</v>
      </c>
      <c r="AB844" s="15"/>
      <c r="AC844" s="24">
        <f t="shared" si="941"/>
        <v>0</v>
      </c>
      <c r="AD844" s="5">
        <v>0</v>
      </c>
      <c r="AE844" s="63"/>
      <c r="AF844" s="15"/>
      <c r="AG844" s="13"/>
      <c r="AH844" s="98">
        <f t="shared" si="910"/>
        <v>0</v>
      </c>
      <c r="AI844" s="99">
        <f>AI5</f>
        <v>0.95499999999999996</v>
      </c>
      <c r="AJ844" s="100"/>
      <c r="AK844" s="110"/>
      <c r="AL844" s="95">
        <f t="shared" si="911"/>
        <v>0</v>
      </c>
      <c r="AM844" s="15"/>
      <c r="AN844" s="24">
        <f t="shared" si="942"/>
        <v>0</v>
      </c>
      <c r="AO844" s="5">
        <v>0</v>
      </c>
      <c r="AP844" s="63"/>
      <c r="AQ844" s="15"/>
      <c r="AR844" s="13"/>
      <c r="AS844" s="98">
        <f t="shared" si="912"/>
        <v>0</v>
      </c>
      <c r="AT844" s="99">
        <f>AT5</f>
        <v>0.96</v>
      </c>
      <c r="AU844" s="100"/>
      <c r="AV844" s="110"/>
      <c r="AW844" s="95">
        <f t="shared" si="913"/>
        <v>0</v>
      </c>
      <c r="AX844" s="15"/>
      <c r="AY844" s="24">
        <f t="shared" si="943"/>
        <v>0</v>
      </c>
      <c r="AZ844" s="5">
        <v>0</v>
      </c>
      <c r="BA844" s="63"/>
      <c r="BB844" s="15"/>
      <c r="BC844" s="13"/>
      <c r="BD844" s="98">
        <f t="shared" si="914"/>
        <v>0</v>
      </c>
      <c r="BE844" s="99">
        <f>BE5</f>
        <v>0.98</v>
      </c>
      <c r="BF844" s="100"/>
      <c r="BG844" s="110"/>
      <c r="BH844" s="95">
        <f t="shared" si="915"/>
        <v>0</v>
      </c>
      <c r="BI844" s="15"/>
      <c r="BJ844" s="24">
        <f t="shared" si="944"/>
        <v>0</v>
      </c>
      <c r="BK844" s="5">
        <v>0</v>
      </c>
      <c r="BL844" s="63"/>
      <c r="BM844" s="15"/>
      <c r="BN844" s="13"/>
      <c r="BO844" s="98">
        <f t="shared" si="916"/>
        <v>0</v>
      </c>
      <c r="BP844" s="99">
        <f>BP5</f>
        <v>0.94499999999999995</v>
      </c>
      <c r="BQ844" s="100"/>
      <c r="BR844" s="110"/>
      <c r="BS844" s="95">
        <f t="shared" si="917"/>
        <v>0</v>
      </c>
      <c r="BT844" s="15"/>
      <c r="BU844" s="24">
        <f t="shared" si="945"/>
        <v>0</v>
      </c>
      <c r="BV844" s="5">
        <v>0</v>
      </c>
      <c r="BW844" s="63"/>
      <c r="BX844" s="15"/>
      <c r="BY844" s="13"/>
      <c r="BZ844" s="98">
        <f t="shared" si="918"/>
        <v>0</v>
      </c>
      <c r="CA844" s="99">
        <f>CA5</f>
        <v>1</v>
      </c>
      <c r="CB844" s="100"/>
      <c r="CC844" s="110"/>
      <c r="CD844" s="95">
        <f t="shared" si="919"/>
        <v>0</v>
      </c>
      <c r="CE844" s="15"/>
      <c r="CF844" s="24">
        <f t="shared" si="946"/>
        <v>0</v>
      </c>
      <c r="CG844" s="5">
        <v>0</v>
      </c>
      <c r="CH844" s="63"/>
      <c r="CI844" s="15"/>
      <c r="CJ844" s="13"/>
      <c r="CK844" s="98">
        <f t="shared" si="920"/>
        <v>0</v>
      </c>
      <c r="CL844" s="99">
        <f>CL5</f>
        <v>1</v>
      </c>
      <c r="CM844" s="100"/>
      <c r="CN844" s="110"/>
      <c r="CO844" s="95">
        <f t="shared" si="921"/>
        <v>0</v>
      </c>
      <c r="CP844" s="15"/>
      <c r="CQ844" s="24">
        <f t="shared" si="947"/>
        <v>0</v>
      </c>
      <c r="CR844" s="5">
        <v>0</v>
      </c>
      <c r="CS844" s="63"/>
      <c r="CT844" s="15"/>
      <c r="CU844" s="13"/>
      <c r="CV844" s="98">
        <f t="shared" si="922"/>
        <v>0</v>
      </c>
      <c r="CW844" s="99">
        <f>CW5</f>
        <v>1</v>
      </c>
      <c r="CX844" s="100"/>
      <c r="CY844" s="110"/>
      <c r="CZ844" s="95">
        <f t="shared" si="923"/>
        <v>0</v>
      </c>
      <c r="DA844" s="15"/>
      <c r="DB844" s="24">
        <f t="shared" si="948"/>
        <v>0</v>
      </c>
      <c r="DC844" s="5">
        <v>0</v>
      </c>
      <c r="DD844" s="63"/>
      <c r="DE844" s="15"/>
      <c r="DF844" s="13"/>
      <c r="DG844" s="98">
        <f t="shared" si="924"/>
        <v>0</v>
      </c>
      <c r="DH844" s="99">
        <f>DH5</f>
        <v>1</v>
      </c>
      <c r="DI844" s="100"/>
      <c r="DJ844" s="110"/>
      <c r="DK844" s="95">
        <f t="shared" si="925"/>
        <v>0</v>
      </c>
      <c r="DL844" s="15"/>
      <c r="DM844" s="24">
        <f t="shared" si="949"/>
        <v>0</v>
      </c>
      <c r="DN844" s="5">
        <v>0</v>
      </c>
      <c r="DO844" s="63"/>
      <c r="DP844" s="15"/>
      <c r="DQ844" s="13"/>
      <c r="DR844" s="98">
        <f t="shared" si="926"/>
        <v>0</v>
      </c>
      <c r="DS844" s="99">
        <f>DS5</f>
        <v>1</v>
      </c>
      <c r="DT844" s="100"/>
      <c r="DU844" s="110"/>
      <c r="DV844" s="95">
        <f t="shared" si="927"/>
        <v>0</v>
      </c>
      <c r="DW844" s="15"/>
      <c r="DX844" s="24">
        <f t="shared" si="950"/>
        <v>0</v>
      </c>
      <c r="DY844" s="5">
        <v>0</v>
      </c>
      <c r="DZ844" s="63"/>
      <c r="EA844" s="15"/>
      <c r="EB844" s="13"/>
      <c r="EC844" s="98">
        <f t="shared" si="928"/>
        <v>0</v>
      </c>
      <c r="ED844" s="99">
        <f>ED5</f>
        <v>1</v>
      </c>
      <c r="EE844" s="100"/>
      <c r="EF844" s="110"/>
      <c r="EG844" s="95">
        <f t="shared" si="929"/>
        <v>0</v>
      </c>
      <c r="EH844" s="15"/>
      <c r="EI844" s="24">
        <f t="shared" si="951"/>
        <v>0</v>
      </c>
      <c r="EJ844" s="5">
        <v>0</v>
      </c>
      <c r="EK844" s="63"/>
      <c r="EL844" s="15"/>
      <c r="EM844" s="13"/>
      <c r="EN844" s="98">
        <f t="shared" si="930"/>
        <v>0</v>
      </c>
      <c r="EO844" s="99">
        <f>EO5</f>
        <v>1</v>
      </c>
      <c r="EP844" s="100"/>
      <c r="EQ844" s="110"/>
      <c r="ER844" s="95">
        <f t="shared" si="931"/>
        <v>0</v>
      </c>
      <c r="ES844" s="15"/>
      <c r="ET844" s="24">
        <f t="shared" si="952"/>
        <v>0</v>
      </c>
      <c r="EU844" s="5">
        <v>0</v>
      </c>
      <c r="EV844" s="63"/>
      <c r="EW844" s="15"/>
      <c r="EX844" s="13"/>
      <c r="EY844" s="98">
        <f t="shared" si="932"/>
        <v>0</v>
      </c>
      <c r="EZ844" s="99">
        <f>EZ5</f>
        <v>1</v>
      </c>
      <c r="FA844" s="100"/>
      <c r="FB844" s="110"/>
      <c r="FC844" s="95">
        <f t="shared" si="933"/>
        <v>0</v>
      </c>
      <c r="FD844" s="15"/>
      <c r="FE844" s="24">
        <f t="shared" si="953"/>
        <v>0</v>
      </c>
      <c r="FF844" s="5">
        <v>0</v>
      </c>
      <c r="FG844" s="63"/>
      <c r="FH844" s="15"/>
      <c r="FI844" s="13"/>
      <c r="FJ844" s="98">
        <f t="shared" si="934"/>
        <v>0</v>
      </c>
      <c r="FK844" s="99">
        <f>FK5</f>
        <v>1</v>
      </c>
      <c r="FL844" s="100"/>
      <c r="FM844" s="110"/>
      <c r="FN844" s="95">
        <f t="shared" si="935"/>
        <v>0</v>
      </c>
      <c r="FO844" s="15"/>
      <c r="FP844" s="24">
        <f t="shared" si="954"/>
        <v>0</v>
      </c>
      <c r="FQ844" s="5">
        <v>0</v>
      </c>
      <c r="FR844" s="8">
        <v>0</v>
      </c>
      <c r="FS844" s="84">
        <f t="shared" si="955"/>
        <v>500</v>
      </c>
      <c r="FT844" s="85">
        <f t="shared" si="956"/>
        <v>500</v>
      </c>
      <c r="FU844" s="85">
        <f t="shared" si="957"/>
        <v>500</v>
      </c>
      <c r="FV844" s="85">
        <f t="shared" si="958"/>
        <v>500</v>
      </c>
      <c r="FW844" s="85">
        <f t="shared" si="959"/>
        <v>500</v>
      </c>
      <c r="FX844" s="85">
        <f t="shared" si="960"/>
        <v>500</v>
      </c>
      <c r="FY844" s="85">
        <f t="shared" si="961"/>
        <v>500</v>
      </c>
      <c r="FZ844" s="85">
        <f t="shared" si="962"/>
        <v>500</v>
      </c>
      <c r="GA844" s="85">
        <f t="shared" si="963"/>
        <v>500</v>
      </c>
      <c r="GB844" s="85">
        <f t="shared" si="964"/>
        <v>500</v>
      </c>
      <c r="GC844" s="85">
        <f t="shared" si="965"/>
        <v>500</v>
      </c>
      <c r="GD844" s="85">
        <f t="shared" si="966"/>
        <v>500</v>
      </c>
      <c r="GE844" s="85">
        <f t="shared" si="967"/>
        <v>500</v>
      </c>
      <c r="GF844" s="85">
        <f t="shared" si="968"/>
        <v>500</v>
      </c>
      <c r="GG844" s="85">
        <f t="shared" si="969"/>
        <v>500</v>
      </c>
      <c r="GH844" s="101">
        <f t="shared" si="936"/>
        <v>0</v>
      </c>
      <c r="GI844" s="102">
        <f t="shared" si="937"/>
        <v>0</v>
      </c>
      <c r="GJ844" s="102">
        <f t="shared" si="938"/>
        <v>0</v>
      </c>
      <c r="GK844" s="79">
        <f>ROW()</f>
        <v>844</v>
      </c>
    </row>
    <row r="845" spans="1:193" s="12" customFormat="1" ht="50.1" customHeight="1">
      <c r="A845" s="17">
        <f>ROW()</f>
        <v>845</v>
      </c>
      <c r="B845" s="32">
        <f t="shared" si="970"/>
        <v>839</v>
      </c>
      <c r="C845" s="33">
        <f t="shared" si="971"/>
        <v>0</v>
      </c>
      <c r="D845" s="31"/>
      <c r="E845" s="390">
        <f t="shared" si="939"/>
        <v>500</v>
      </c>
      <c r="F845" s="107">
        <f t="shared" si="905"/>
        <v>0</v>
      </c>
      <c r="G845" s="3">
        <v>0</v>
      </c>
      <c r="H845" s="4">
        <v>0</v>
      </c>
      <c r="I845" s="63"/>
      <c r="J845" s="15"/>
      <c r="K845" s="13"/>
      <c r="L845" s="98">
        <f t="shared" si="906"/>
        <v>0</v>
      </c>
      <c r="M845" s="99">
        <f>M5</f>
        <v>0.94499999999999995</v>
      </c>
      <c r="N845" s="100"/>
      <c r="O845" s="110"/>
      <c r="P845" s="95">
        <f t="shared" si="907"/>
        <v>0</v>
      </c>
      <c r="Q845" s="15"/>
      <c r="R845" s="24">
        <f t="shared" si="940"/>
        <v>0</v>
      </c>
      <c r="S845" s="25">
        <v>0</v>
      </c>
      <c r="T845" s="63"/>
      <c r="U845" s="15"/>
      <c r="V845" s="13"/>
      <c r="W845" s="98">
        <f t="shared" si="908"/>
        <v>0</v>
      </c>
      <c r="X845" s="99">
        <f>X5</f>
        <v>0.97</v>
      </c>
      <c r="Y845" s="100"/>
      <c r="Z845" s="110"/>
      <c r="AA845" s="95">
        <f t="shared" si="909"/>
        <v>0</v>
      </c>
      <c r="AB845" s="15"/>
      <c r="AC845" s="24">
        <f t="shared" si="941"/>
        <v>0</v>
      </c>
      <c r="AD845" s="5">
        <v>0</v>
      </c>
      <c r="AE845" s="63"/>
      <c r="AF845" s="15"/>
      <c r="AG845" s="13"/>
      <c r="AH845" s="98">
        <f t="shared" si="910"/>
        <v>0</v>
      </c>
      <c r="AI845" s="99">
        <f>AI5</f>
        <v>0.95499999999999996</v>
      </c>
      <c r="AJ845" s="100"/>
      <c r="AK845" s="110"/>
      <c r="AL845" s="95">
        <f t="shared" si="911"/>
        <v>0</v>
      </c>
      <c r="AM845" s="15"/>
      <c r="AN845" s="24">
        <f t="shared" si="942"/>
        <v>0</v>
      </c>
      <c r="AO845" s="5">
        <v>0</v>
      </c>
      <c r="AP845" s="63"/>
      <c r="AQ845" s="15"/>
      <c r="AR845" s="13"/>
      <c r="AS845" s="98">
        <f t="shared" si="912"/>
        <v>0</v>
      </c>
      <c r="AT845" s="99">
        <f>AT5</f>
        <v>0.96</v>
      </c>
      <c r="AU845" s="100"/>
      <c r="AV845" s="110"/>
      <c r="AW845" s="95">
        <f t="shared" si="913"/>
        <v>0</v>
      </c>
      <c r="AX845" s="15"/>
      <c r="AY845" s="24">
        <f t="shared" si="943"/>
        <v>0</v>
      </c>
      <c r="AZ845" s="5">
        <v>0</v>
      </c>
      <c r="BA845" s="63"/>
      <c r="BB845" s="15"/>
      <c r="BC845" s="13"/>
      <c r="BD845" s="98">
        <f t="shared" si="914"/>
        <v>0</v>
      </c>
      <c r="BE845" s="99">
        <f>BE5</f>
        <v>0.98</v>
      </c>
      <c r="BF845" s="100"/>
      <c r="BG845" s="110"/>
      <c r="BH845" s="95">
        <f t="shared" si="915"/>
        <v>0</v>
      </c>
      <c r="BI845" s="15"/>
      <c r="BJ845" s="24">
        <f t="shared" si="944"/>
        <v>0</v>
      </c>
      <c r="BK845" s="5">
        <v>0</v>
      </c>
      <c r="BL845" s="63"/>
      <c r="BM845" s="15"/>
      <c r="BN845" s="13"/>
      <c r="BO845" s="98">
        <f t="shared" si="916"/>
        <v>0</v>
      </c>
      <c r="BP845" s="99">
        <f>BP5</f>
        <v>0.94499999999999995</v>
      </c>
      <c r="BQ845" s="100"/>
      <c r="BR845" s="110"/>
      <c r="BS845" s="95">
        <f t="shared" si="917"/>
        <v>0</v>
      </c>
      <c r="BT845" s="15"/>
      <c r="BU845" s="24">
        <f t="shared" si="945"/>
        <v>0</v>
      </c>
      <c r="BV845" s="5">
        <v>0</v>
      </c>
      <c r="BW845" s="63"/>
      <c r="BX845" s="15"/>
      <c r="BY845" s="13"/>
      <c r="BZ845" s="98">
        <f t="shared" si="918"/>
        <v>0</v>
      </c>
      <c r="CA845" s="99">
        <f>CA5</f>
        <v>1</v>
      </c>
      <c r="CB845" s="100"/>
      <c r="CC845" s="110"/>
      <c r="CD845" s="95">
        <f t="shared" si="919"/>
        <v>0</v>
      </c>
      <c r="CE845" s="15"/>
      <c r="CF845" s="24">
        <f t="shared" si="946"/>
        <v>0</v>
      </c>
      <c r="CG845" s="5">
        <v>0</v>
      </c>
      <c r="CH845" s="63"/>
      <c r="CI845" s="15"/>
      <c r="CJ845" s="13"/>
      <c r="CK845" s="98">
        <f t="shared" si="920"/>
        <v>0</v>
      </c>
      <c r="CL845" s="99">
        <f>CL5</f>
        <v>1</v>
      </c>
      <c r="CM845" s="100"/>
      <c r="CN845" s="110"/>
      <c r="CO845" s="95">
        <f t="shared" si="921"/>
        <v>0</v>
      </c>
      <c r="CP845" s="15"/>
      <c r="CQ845" s="24">
        <f t="shared" si="947"/>
        <v>0</v>
      </c>
      <c r="CR845" s="5">
        <v>0</v>
      </c>
      <c r="CS845" s="63"/>
      <c r="CT845" s="15"/>
      <c r="CU845" s="13"/>
      <c r="CV845" s="98">
        <f t="shared" si="922"/>
        <v>0</v>
      </c>
      <c r="CW845" s="99">
        <f>CW5</f>
        <v>1</v>
      </c>
      <c r="CX845" s="100"/>
      <c r="CY845" s="110"/>
      <c r="CZ845" s="95">
        <f t="shared" si="923"/>
        <v>0</v>
      </c>
      <c r="DA845" s="15"/>
      <c r="DB845" s="24">
        <f t="shared" si="948"/>
        <v>0</v>
      </c>
      <c r="DC845" s="5">
        <v>0</v>
      </c>
      <c r="DD845" s="63"/>
      <c r="DE845" s="15"/>
      <c r="DF845" s="13"/>
      <c r="DG845" s="98">
        <f t="shared" si="924"/>
        <v>0</v>
      </c>
      <c r="DH845" s="99">
        <f>DH5</f>
        <v>1</v>
      </c>
      <c r="DI845" s="100"/>
      <c r="DJ845" s="110"/>
      <c r="DK845" s="95">
        <f t="shared" si="925"/>
        <v>0</v>
      </c>
      <c r="DL845" s="15"/>
      <c r="DM845" s="24">
        <f t="shared" si="949"/>
        <v>0</v>
      </c>
      <c r="DN845" s="5">
        <v>0</v>
      </c>
      <c r="DO845" s="63"/>
      <c r="DP845" s="15"/>
      <c r="DQ845" s="13"/>
      <c r="DR845" s="98">
        <f t="shared" si="926"/>
        <v>0</v>
      </c>
      <c r="DS845" s="99">
        <f>DS5</f>
        <v>1</v>
      </c>
      <c r="DT845" s="100"/>
      <c r="DU845" s="110"/>
      <c r="DV845" s="95">
        <f t="shared" si="927"/>
        <v>0</v>
      </c>
      <c r="DW845" s="15"/>
      <c r="DX845" s="24">
        <f t="shared" si="950"/>
        <v>0</v>
      </c>
      <c r="DY845" s="5">
        <v>0</v>
      </c>
      <c r="DZ845" s="63"/>
      <c r="EA845" s="15"/>
      <c r="EB845" s="13"/>
      <c r="EC845" s="98">
        <f t="shared" si="928"/>
        <v>0</v>
      </c>
      <c r="ED845" s="99">
        <f>ED5</f>
        <v>1</v>
      </c>
      <c r="EE845" s="100"/>
      <c r="EF845" s="110"/>
      <c r="EG845" s="95">
        <f t="shared" si="929"/>
        <v>0</v>
      </c>
      <c r="EH845" s="15"/>
      <c r="EI845" s="24">
        <f t="shared" si="951"/>
        <v>0</v>
      </c>
      <c r="EJ845" s="5">
        <v>0</v>
      </c>
      <c r="EK845" s="63"/>
      <c r="EL845" s="15"/>
      <c r="EM845" s="13"/>
      <c r="EN845" s="98">
        <f t="shared" si="930"/>
        <v>0</v>
      </c>
      <c r="EO845" s="99">
        <f>EO5</f>
        <v>1</v>
      </c>
      <c r="EP845" s="100"/>
      <c r="EQ845" s="110"/>
      <c r="ER845" s="95">
        <f t="shared" si="931"/>
        <v>0</v>
      </c>
      <c r="ES845" s="15"/>
      <c r="ET845" s="24">
        <f t="shared" si="952"/>
        <v>0</v>
      </c>
      <c r="EU845" s="5">
        <v>0</v>
      </c>
      <c r="EV845" s="63"/>
      <c r="EW845" s="15"/>
      <c r="EX845" s="13"/>
      <c r="EY845" s="98">
        <f t="shared" si="932"/>
        <v>0</v>
      </c>
      <c r="EZ845" s="99">
        <f>EZ5</f>
        <v>1</v>
      </c>
      <c r="FA845" s="100"/>
      <c r="FB845" s="110"/>
      <c r="FC845" s="95">
        <f t="shared" si="933"/>
        <v>0</v>
      </c>
      <c r="FD845" s="15"/>
      <c r="FE845" s="24">
        <f t="shared" si="953"/>
        <v>0</v>
      </c>
      <c r="FF845" s="5">
        <v>0</v>
      </c>
      <c r="FG845" s="63"/>
      <c r="FH845" s="15"/>
      <c r="FI845" s="13"/>
      <c r="FJ845" s="98">
        <f t="shared" si="934"/>
        <v>0</v>
      </c>
      <c r="FK845" s="99">
        <f>FK5</f>
        <v>1</v>
      </c>
      <c r="FL845" s="100"/>
      <c r="FM845" s="110"/>
      <c r="FN845" s="95">
        <f t="shared" si="935"/>
        <v>0</v>
      </c>
      <c r="FO845" s="15"/>
      <c r="FP845" s="24">
        <f t="shared" si="954"/>
        <v>0</v>
      </c>
      <c r="FQ845" s="5">
        <v>0</v>
      </c>
      <c r="FR845" s="8">
        <v>0</v>
      </c>
      <c r="FS845" s="84">
        <f t="shared" si="955"/>
        <v>500</v>
      </c>
      <c r="FT845" s="85">
        <f t="shared" si="956"/>
        <v>500</v>
      </c>
      <c r="FU845" s="85">
        <f t="shared" si="957"/>
        <v>500</v>
      </c>
      <c r="FV845" s="85">
        <f t="shared" si="958"/>
        <v>500</v>
      </c>
      <c r="FW845" s="85">
        <f t="shared" si="959"/>
        <v>500</v>
      </c>
      <c r="FX845" s="85">
        <f t="shared" si="960"/>
        <v>500</v>
      </c>
      <c r="FY845" s="85">
        <f t="shared" si="961"/>
        <v>500</v>
      </c>
      <c r="FZ845" s="85">
        <f t="shared" si="962"/>
        <v>500</v>
      </c>
      <c r="GA845" s="85">
        <f t="shared" si="963"/>
        <v>500</v>
      </c>
      <c r="GB845" s="85">
        <f t="shared" si="964"/>
        <v>500</v>
      </c>
      <c r="GC845" s="85">
        <f t="shared" si="965"/>
        <v>500</v>
      </c>
      <c r="GD845" s="85">
        <f t="shared" si="966"/>
        <v>500</v>
      </c>
      <c r="GE845" s="85">
        <f t="shared" si="967"/>
        <v>500</v>
      </c>
      <c r="GF845" s="85">
        <f t="shared" si="968"/>
        <v>500</v>
      </c>
      <c r="GG845" s="85">
        <f t="shared" si="969"/>
        <v>500</v>
      </c>
      <c r="GH845" s="101">
        <f t="shared" si="936"/>
        <v>0</v>
      </c>
      <c r="GI845" s="102">
        <f t="shared" si="937"/>
        <v>0</v>
      </c>
      <c r="GJ845" s="102">
        <f t="shared" si="938"/>
        <v>0</v>
      </c>
      <c r="GK845" s="79">
        <f>ROW()</f>
        <v>845</v>
      </c>
    </row>
    <row r="846" spans="1:193" s="12" customFormat="1" ht="50.1" customHeight="1">
      <c r="A846" s="17">
        <f>ROW()</f>
        <v>846</v>
      </c>
      <c r="B846" s="32">
        <f t="shared" si="970"/>
        <v>840</v>
      </c>
      <c r="C846" s="33">
        <f t="shared" si="971"/>
        <v>0</v>
      </c>
      <c r="D846" s="31"/>
      <c r="E846" s="390">
        <f t="shared" si="939"/>
        <v>500</v>
      </c>
      <c r="F846" s="107">
        <f t="shared" si="905"/>
        <v>0</v>
      </c>
      <c r="G846" s="3">
        <v>0</v>
      </c>
      <c r="H846" s="4">
        <v>0</v>
      </c>
      <c r="I846" s="63"/>
      <c r="J846" s="15"/>
      <c r="K846" s="13"/>
      <c r="L846" s="98">
        <f t="shared" si="906"/>
        <v>0</v>
      </c>
      <c r="M846" s="99">
        <f>M5</f>
        <v>0.94499999999999995</v>
      </c>
      <c r="N846" s="100"/>
      <c r="O846" s="110"/>
      <c r="P846" s="95">
        <f t="shared" si="907"/>
        <v>0</v>
      </c>
      <c r="Q846" s="15"/>
      <c r="R846" s="24">
        <f t="shared" si="940"/>
        <v>0</v>
      </c>
      <c r="S846" s="25">
        <v>0</v>
      </c>
      <c r="T846" s="63"/>
      <c r="U846" s="15"/>
      <c r="V846" s="13"/>
      <c r="W846" s="98">
        <f t="shared" si="908"/>
        <v>0</v>
      </c>
      <c r="X846" s="99">
        <f>X5</f>
        <v>0.97</v>
      </c>
      <c r="Y846" s="100"/>
      <c r="Z846" s="110"/>
      <c r="AA846" s="95">
        <f t="shared" si="909"/>
        <v>0</v>
      </c>
      <c r="AB846" s="15"/>
      <c r="AC846" s="24">
        <f t="shared" si="941"/>
        <v>0</v>
      </c>
      <c r="AD846" s="5">
        <v>0</v>
      </c>
      <c r="AE846" s="63"/>
      <c r="AF846" s="15"/>
      <c r="AG846" s="13"/>
      <c r="AH846" s="98">
        <f t="shared" si="910"/>
        <v>0</v>
      </c>
      <c r="AI846" s="99">
        <f>AI5</f>
        <v>0.95499999999999996</v>
      </c>
      <c r="AJ846" s="100"/>
      <c r="AK846" s="110"/>
      <c r="AL846" s="95">
        <f t="shared" si="911"/>
        <v>0</v>
      </c>
      <c r="AM846" s="15"/>
      <c r="AN846" s="24">
        <f t="shared" si="942"/>
        <v>0</v>
      </c>
      <c r="AO846" s="5">
        <v>0</v>
      </c>
      <c r="AP846" s="63"/>
      <c r="AQ846" s="15"/>
      <c r="AR846" s="13"/>
      <c r="AS846" s="98">
        <f t="shared" si="912"/>
        <v>0</v>
      </c>
      <c r="AT846" s="99">
        <f>AT5</f>
        <v>0.96</v>
      </c>
      <c r="AU846" s="100"/>
      <c r="AV846" s="110"/>
      <c r="AW846" s="95">
        <f t="shared" si="913"/>
        <v>0</v>
      </c>
      <c r="AX846" s="15"/>
      <c r="AY846" s="24">
        <f t="shared" si="943"/>
        <v>0</v>
      </c>
      <c r="AZ846" s="5">
        <v>0</v>
      </c>
      <c r="BA846" s="63"/>
      <c r="BB846" s="15"/>
      <c r="BC846" s="13"/>
      <c r="BD846" s="98">
        <f t="shared" si="914"/>
        <v>0</v>
      </c>
      <c r="BE846" s="99">
        <f>BE5</f>
        <v>0.98</v>
      </c>
      <c r="BF846" s="100"/>
      <c r="BG846" s="110"/>
      <c r="BH846" s="95">
        <f t="shared" si="915"/>
        <v>0</v>
      </c>
      <c r="BI846" s="15"/>
      <c r="BJ846" s="24">
        <f t="shared" si="944"/>
        <v>0</v>
      </c>
      <c r="BK846" s="5">
        <v>0</v>
      </c>
      <c r="BL846" s="63"/>
      <c r="BM846" s="15"/>
      <c r="BN846" s="13"/>
      <c r="BO846" s="98">
        <f t="shared" si="916"/>
        <v>0</v>
      </c>
      <c r="BP846" s="99">
        <f>BP5</f>
        <v>0.94499999999999995</v>
      </c>
      <c r="BQ846" s="100"/>
      <c r="BR846" s="110"/>
      <c r="BS846" s="95">
        <f t="shared" si="917"/>
        <v>0</v>
      </c>
      <c r="BT846" s="15"/>
      <c r="BU846" s="24">
        <f t="shared" si="945"/>
        <v>0</v>
      </c>
      <c r="BV846" s="5">
        <v>0</v>
      </c>
      <c r="BW846" s="63"/>
      <c r="BX846" s="15"/>
      <c r="BY846" s="13"/>
      <c r="BZ846" s="98">
        <f t="shared" si="918"/>
        <v>0</v>
      </c>
      <c r="CA846" s="99">
        <f>CA5</f>
        <v>1</v>
      </c>
      <c r="CB846" s="100"/>
      <c r="CC846" s="110"/>
      <c r="CD846" s="95">
        <f t="shared" si="919"/>
        <v>0</v>
      </c>
      <c r="CE846" s="15"/>
      <c r="CF846" s="24">
        <f t="shared" si="946"/>
        <v>0</v>
      </c>
      <c r="CG846" s="5">
        <v>0</v>
      </c>
      <c r="CH846" s="63"/>
      <c r="CI846" s="15"/>
      <c r="CJ846" s="13"/>
      <c r="CK846" s="98">
        <f t="shared" si="920"/>
        <v>0</v>
      </c>
      <c r="CL846" s="99">
        <f>CL5</f>
        <v>1</v>
      </c>
      <c r="CM846" s="100"/>
      <c r="CN846" s="110"/>
      <c r="CO846" s="95">
        <f t="shared" si="921"/>
        <v>0</v>
      </c>
      <c r="CP846" s="15"/>
      <c r="CQ846" s="24">
        <f t="shared" si="947"/>
        <v>0</v>
      </c>
      <c r="CR846" s="5">
        <v>0</v>
      </c>
      <c r="CS846" s="63"/>
      <c r="CT846" s="15"/>
      <c r="CU846" s="13"/>
      <c r="CV846" s="98">
        <f t="shared" si="922"/>
        <v>0</v>
      </c>
      <c r="CW846" s="99">
        <f>CW5</f>
        <v>1</v>
      </c>
      <c r="CX846" s="100"/>
      <c r="CY846" s="110"/>
      <c r="CZ846" s="95">
        <f t="shared" si="923"/>
        <v>0</v>
      </c>
      <c r="DA846" s="15"/>
      <c r="DB846" s="24">
        <f t="shared" si="948"/>
        <v>0</v>
      </c>
      <c r="DC846" s="5">
        <v>0</v>
      </c>
      <c r="DD846" s="63"/>
      <c r="DE846" s="15"/>
      <c r="DF846" s="13"/>
      <c r="DG846" s="98">
        <f t="shared" si="924"/>
        <v>0</v>
      </c>
      <c r="DH846" s="99">
        <f>DH5</f>
        <v>1</v>
      </c>
      <c r="DI846" s="100"/>
      <c r="DJ846" s="110"/>
      <c r="DK846" s="95">
        <f t="shared" si="925"/>
        <v>0</v>
      </c>
      <c r="DL846" s="15"/>
      <c r="DM846" s="24">
        <f t="shared" si="949"/>
        <v>0</v>
      </c>
      <c r="DN846" s="5">
        <v>0</v>
      </c>
      <c r="DO846" s="63"/>
      <c r="DP846" s="15"/>
      <c r="DQ846" s="13"/>
      <c r="DR846" s="98">
        <f t="shared" si="926"/>
        <v>0</v>
      </c>
      <c r="DS846" s="99">
        <f>DS5</f>
        <v>1</v>
      </c>
      <c r="DT846" s="100"/>
      <c r="DU846" s="110"/>
      <c r="DV846" s="95">
        <f t="shared" si="927"/>
        <v>0</v>
      </c>
      <c r="DW846" s="15"/>
      <c r="DX846" s="24">
        <f t="shared" si="950"/>
        <v>0</v>
      </c>
      <c r="DY846" s="5">
        <v>0</v>
      </c>
      <c r="DZ846" s="63"/>
      <c r="EA846" s="15"/>
      <c r="EB846" s="13"/>
      <c r="EC846" s="98">
        <f t="shared" si="928"/>
        <v>0</v>
      </c>
      <c r="ED846" s="99">
        <f>ED5</f>
        <v>1</v>
      </c>
      <c r="EE846" s="100"/>
      <c r="EF846" s="110"/>
      <c r="EG846" s="95">
        <f t="shared" si="929"/>
        <v>0</v>
      </c>
      <c r="EH846" s="15"/>
      <c r="EI846" s="24">
        <f t="shared" si="951"/>
        <v>0</v>
      </c>
      <c r="EJ846" s="5">
        <v>0</v>
      </c>
      <c r="EK846" s="63"/>
      <c r="EL846" s="15"/>
      <c r="EM846" s="13"/>
      <c r="EN846" s="98">
        <f t="shared" si="930"/>
        <v>0</v>
      </c>
      <c r="EO846" s="99">
        <f>EO5</f>
        <v>1</v>
      </c>
      <c r="EP846" s="100"/>
      <c r="EQ846" s="110"/>
      <c r="ER846" s="95">
        <f t="shared" si="931"/>
        <v>0</v>
      </c>
      <c r="ES846" s="15"/>
      <c r="ET846" s="24">
        <f t="shared" si="952"/>
        <v>0</v>
      </c>
      <c r="EU846" s="5">
        <v>0</v>
      </c>
      <c r="EV846" s="63"/>
      <c r="EW846" s="15"/>
      <c r="EX846" s="13"/>
      <c r="EY846" s="98">
        <f t="shared" si="932"/>
        <v>0</v>
      </c>
      <c r="EZ846" s="99">
        <f>EZ5</f>
        <v>1</v>
      </c>
      <c r="FA846" s="100"/>
      <c r="FB846" s="110"/>
      <c r="FC846" s="95">
        <f t="shared" si="933"/>
        <v>0</v>
      </c>
      <c r="FD846" s="15"/>
      <c r="FE846" s="24">
        <f t="shared" si="953"/>
        <v>0</v>
      </c>
      <c r="FF846" s="5">
        <v>0</v>
      </c>
      <c r="FG846" s="63"/>
      <c r="FH846" s="15"/>
      <c r="FI846" s="13"/>
      <c r="FJ846" s="98">
        <f t="shared" si="934"/>
        <v>0</v>
      </c>
      <c r="FK846" s="99">
        <f>FK5</f>
        <v>1</v>
      </c>
      <c r="FL846" s="100"/>
      <c r="FM846" s="110"/>
      <c r="FN846" s="95">
        <f t="shared" si="935"/>
        <v>0</v>
      </c>
      <c r="FO846" s="15"/>
      <c r="FP846" s="24">
        <f t="shared" si="954"/>
        <v>0</v>
      </c>
      <c r="FQ846" s="5">
        <v>0</v>
      </c>
      <c r="FR846" s="8">
        <v>0</v>
      </c>
      <c r="FS846" s="84">
        <f t="shared" si="955"/>
        <v>500</v>
      </c>
      <c r="FT846" s="85">
        <f t="shared" si="956"/>
        <v>500</v>
      </c>
      <c r="FU846" s="85">
        <f t="shared" si="957"/>
        <v>500</v>
      </c>
      <c r="FV846" s="85">
        <f t="shared" si="958"/>
        <v>500</v>
      </c>
      <c r="FW846" s="85">
        <f t="shared" si="959"/>
        <v>500</v>
      </c>
      <c r="FX846" s="85">
        <f t="shared" si="960"/>
        <v>500</v>
      </c>
      <c r="FY846" s="85">
        <f t="shared" si="961"/>
        <v>500</v>
      </c>
      <c r="FZ846" s="85">
        <f t="shared" si="962"/>
        <v>500</v>
      </c>
      <c r="GA846" s="85">
        <f t="shared" si="963"/>
        <v>500</v>
      </c>
      <c r="GB846" s="85">
        <f t="shared" si="964"/>
        <v>500</v>
      </c>
      <c r="GC846" s="85">
        <f t="shared" si="965"/>
        <v>500</v>
      </c>
      <c r="GD846" s="85">
        <f t="shared" si="966"/>
        <v>500</v>
      </c>
      <c r="GE846" s="85">
        <f t="shared" si="967"/>
        <v>500</v>
      </c>
      <c r="GF846" s="85">
        <f t="shared" si="968"/>
        <v>500</v>
      </c>
      <c r="GG846" s="85">
        <f t="shared" si="969"/>
        <v>500</v>
      </c>
      <c r="GH846" s="101">
        <f t="shared" si="936"/>
        <v>0</v>
      </c>
      <c r="GI846" s="102">
        <f t="shared" si="937"/>
        <v>0</v>
      </c>
      <c r="GJ846" s="102">
        <f t="shared" si="938"/>
        <v>0</v>
      </c>
      <c r="GK846" s="79">
        <f>ROW()</f>
        <v>846</v>
      </c>
    </row>
    <row r="847" spans="1:193" s="12" customFormat="1" ht="50.1" customHeight="1">
      <c r="A847" s="17">
        <f>ROW()</f>
        <v>847</v>
      </c>
      <c r="B847" s="32">
        <f t="shared" si="970"/>
        <v>841</v>
      </c>
      <c r="C847" s="33">
        <f t="shared" si="971"/>
        <v>0</v>
      </c>
      <c r="D847" s="31"/>
      <c r="E847" s="390">
        <f t="shared" si="939"/>
        <v>500</v>
      </c>
      <c r="F847" s="107">
        <f t="shared" si="905"/>
        <v>0</v>
      </c>
      <c r="G847" s="3">
        <v>0</v>
      </c>
      <c r="H847" s="4">
        <v>0</v>
      </c>
      <c r="I847" s="63"/>
      <c r="J847" s="15"/>
      <c r="K847" s="13"/>
      <c r="L847" s="98">
        <f t="shared" si="906"/>
        <v>0</v>
      </c>
      <c r="M847" s="99">
        <f>M5</f>
        <v>0.94499999999999995</v>
      </c>
      <c r="N847" s="100"/>
      <c r="O847" s="110"/>
      <c r="P847" s="95">
        <f t="shared" si="907"/>
        <v>0</v>
      </c>
      <c r="Q847" s="15"/>
      <c r="R847" s="24">
        <f t="shared" si="940"/>
        <v>0</v>
      </c>
      <c r="S847" s="25">
        <v>0</v>
      </c>
      <c r="T847" s="63"/>
      <c r="U847" s="15"/>
      <c r="V847" s="13"/>
      <c r="W847" s="98">
        <f t="shared" si="908"/>
        <v>0</v>
      </c>
      <c r="X847" s="99">
        <f>X5</f>
        <v>0.97</v>
      </c>
      <c r="Y847" s="100"/>
      <c r="Z847" s="110"/>
      <c r="AA847" s="95">
        <f t="shared" si="909"/>
        <v>0</v>
      </c>
      <c r="AB847" s="15"/>
      <c r="AC847" s="24">
        <f t="shared" si="941"/>
        <v>0</v>
      </c>
      <c r="AD847" s="5">
        <v>0</v>
      </c>
      <c r="AE847" s="63"/>
      <c r="AF847" s="15"/>
      <c r="AG847" s="13"/>
      <c r="AH847" s="98">
        <f t="shared" si="910"/>
        <v>0</v>
      </c>
      <c r="AI847" s="99">
        <f>AI5</f>
        <v>0.95499999999999996</v>
      </c>
      <c r="AJ847" s="100"/>
      <c r="AK847" s="110"/>
      <c r="AL847" s="95">
        <f t="shared" si="911"/>
        <v>0</v>
      </c>
      <c r="AM847" s="15"/>
      <c r="AN847" s="24">
        <f t="shared" si="942"/>
        <v>0</v>
      </c>
      <c r="AO847" s="5">
        <v>0</v>
      </c>
      <c r="AP847" s="63"/>
      <c r="AQ847" s="15"/>
      <c r="AR847" s="13"/>
      <c r="AS847" s="98">
        <f t="shared" si="912"/>
        <v>0</v>
      </c>
      <c r="AT847" s="99">
        <f>AT5</f>
        <v>0.96</v>
      </c>
      <c r="AU847" s="100"/>
      <c r="AV847" s="110"/>
      <c r="AW847" s="95">
        <f t="shared" si="913"/>
        <v>0</v>
      </c>
      <c r="AX847" s="15"/>
      <c r="AY847" s="24">
        <f t="shared" si="943"/>
        <v>0</v>
      </c>
      <c r="AZ847" s="5">
        <v>0</v>
      </c>
      <c r="BA847" s="63"/>
      <c r="BB847" s="15"/>
      <c r="BC847" s="13"/>
      <c r="BD847" s="98">
        <f t="shared" si="914"/>
        <v>0</v>
      </c>
      <c r="BE847" s="99">
        <f>BE5</f>
        <v>0.98</v>
      </c>
      <c r="BF847" s="100"/>
      <c r="BG847" s="110"/>
      <c r="BH847" s="95">
        <f t="shared" si="915"/>
        <v>0</v>
      </c>
      <c r="BI847" s="15"/>
      <c r="BJ847" s="24">
        <f t="shared" si="944"/>
        <v>0</v>
      </c>
      <c r="BK847" s="5">
        <v>0</v>
      </c>
      <c r="BL847" s="63"/>
      <c r="BM847" s="15"/>
      <c r="BN847" s="13"/>
      <c r="BO847" s="98">
        <f t="shared" si="916"/>
        <v>0</v>
      </c>
      <c r="BP847" s="99">
        <f>BP5</f>
        <v>0.94499999999999995</v>
      </c>
      <c r="BQ847" s="100"/>
      <c r="BR847" s="110"/>
      <c r="BS847" s="95">
        <f t="shared" si="917"/>
        <v>0</v>
      </c>
      <c r="BT847" s="15"/>
      <c r="BU847" s="24">
        <f t="shared" si="945"/>
        <v>0</v>
      </c>
      <c r="BV847" s="5">
        <v>0</v>
      </c>
      <c r="BW847" s="63"/>
      <c r="BX847" s="15"/>
      <c r="BY847" s="13"/>
      <c r="BZ847" s="98">
        <f t="shared" si="918"/>
        <v>0</v>
      </c>
      <c r="CA847" s="99">
        <f>CA5</f>
        <v>1</v>
      </c>
      <c r="CB847" s="100"/>
      <c r="CC847" s="110"/>
      <c r="CD847" s="95">
        <f t="shared" si="919"/>
        <v>0</v>
      </c>
      <c r="CE847" s="15"/>
      <c r="CF847" s="24">
        <f t="shared" si="946"/>
        <v>0</v>
      </c>
      <c r="CG847" s="5">
        <v>0</v>
      </c>
      <c r="CH847" s="63"/>
      <c r="CI847" s="15"/>
      <c r="CJ847" s="13"/>
      <c r="CK847" s="98">
        <f t="shared" si="920"/>
        <v>0</v>
      </c>
      <c r="CL847" s="99">
        <f>CL5</f>
        <v>1</v>
      </c>
      <c r="CM847" s="100"/>
      <c r="CN847" s="110"/>
      <c r="CO847" s="95">
        <f t="shared" si="921"/>
        <v>0</v>
      </c>
      <c r="CP847" s="15"/>
      <c r="CQ847" s="24">
        <f t="shared" si="947"/>
        <v>0</v>
      </c>
      <c r="CR847" s="5">
        <v>0</v>
      </c>
      <c r="CS847" s="63"/>
      <c r="CT847" s="15"/>
      <c r="CU847" s="13"/>
      <c r="CV847" s="98">
        <f t="shared" si="922"/>
        <v>0</v>
      </c>
      <c r="CW847" s="99">
        <f>CW5</f>
        <v>1</v>
      </c>
      <c r="CX847" s="100"/>
      <c r="CY847" s="110"/>
      <c r="CZ847" s="95">
        <f t="shared" si="923"/>
        <v>0</v>
      </c>
      <c r="DA847" s="15"/>
      <c r="DB847" s="24">
        <f t="shared" si="948"/>
        <v>0</v>
      </c>
      <c r="DC847" s="5">
        <v>0</v>
      </c>
      <c r="DD847" s="63"/>
      <c r="DE847" s="15"/>
      <c r="DF847" s="13"/>
      <c r="DG847" s="98">
        <f t="shared" si="924"/>
        <v>0</v>
      </c>
      <c r="DH847" s="99">
        <f>DH5</f>
        <v>1</v>
      </c>
      <c r="DI847" s="100"/>
      <c r="DJ847" s="110"/>
      <c r="DK847" s="95">
        <f t="shared" si="925"/>
        <v>0</v>
      </c>
      <c r="DL847" s="15"/>
      <c r="DM847" s="24">
        <f t="shared" si="949"/>
        <v>0</v>
      </c>
      <c r="DN847" s="5">
        <v>0</v>
      </c>
      <c r="DO847" s="63"/>
      <c r="DP847" s="15"/>
      <c r="DQ847" s="13"/>
      <c r="DR847" s="98">
        <f t="shared" si="926"/>
        <v>0</v>
      </c>
      <c r="DS847" s="99">
        <f>DS5</f>
        <v>1</v>
      </c>
      <c r="DT847" s="100"/>
      <c r="DU847" s="110"/>
      <c r="DV847" s="95">
        <f t="shared" si="927"/>
        <v>0</v>
      </c>
      <c r="DW847" s="15"/>
      <c r="DX847" s="24">
        <f t="shared" si="950"/>
        <v>0</v>
      </c>
      <c r="DY847" s="5">
        <v>0</v>
      </c>
      <c r="DZ847" s="63"/>
      <c r="EA847" s="15"/>
      <c r="EB847" s="13"/>
      <c r="EC847" s="98">
        <f t="shared" si="928"/>
        <v>0</v>
      </c>
      <c r="ED847" s="99">
        <f>ED5</f>
        <v>1</v>
      </c>
      <c r="EE847" s="100"/>
      <c r="EF847" s="110"/>
      <c r="EG847" s="95">
        <f t="shared" si="929"/>
        <v>0</v>
      </c>
      <c r="EH847" s="15"/>
      <c r="EI847" s="24">
        <f t="shared" si="951"/>
        <v>0</v>
      </c>
      <c r="EJ847" s="5">
        <v>0</v>
      </c>
      <c r="EK847" s="63"/>
      <c r="EL847" s="15"/>
      <c r="EM847" s="13"/>
      <c r="EN847" s="98">
        <f t="shared" si="930"/>
        <v>0</v>
      </c>
      <c r="EO847" s="99">
        <f>EO5</f>
        <v>1</v>
      </c>
      <c r="EP847" s="100"/>
      <c r="EQ847" s="110"/>
      <c r="ER847" s="95">
        <f t="shared" si="931"/>
        <v>0</v>
      </c>
      <c r="ES847" s="15"/>
      <c r="ET847" s="24">
        <f t="shared" si="952"/>
        <v>0</v>
      </c>
      <c r="EU847" s="5">
        <v>0</v>
      </c>
      <c r="EV847" s="63"/>
      <c r="EW847" s="15"/>
      <c r="EX847" s="13"/>
      <c r="EY847" s="98">
        <f t="shared" si="932"/>
        <v>0</v>
      </c>
      <c r="EZ847" s="99">
        <f>EZ5</f>
        <v>1</v>
      </c>
      <c r="FA847" s="100"/>
      <c r="FB847" s="110"/>
      <c r="FC847" s="95">
        <f t="shared" si="933"/>
        <v>0</v>
      </c>
      <c r="FD847" s="15"/>
      <c r="FE847" s="24">
        <f t="shared" si="953"/>
        <v>0</v>
      </c>
      <c r="FF847" s="5">
        <v>0</v>
      </c>
      <c r="FG847" s="63"/>
      <c r="FH847" s="15"/>
      <c r="FI847" s="13"/>
      <c r="FJ847" s="98">
        <f t="shared" si="934"/>
        <v>0</v>
      </c>
      <c r="FK847" s="99">
        <f>FK5</f>
        <v>1</v>
      </c>
      <c r="FL847" s="100"/>
      <c r="FM847" s="110"/>
      <c r="FN847" s="95">
        <f t="shared" si="935"/>
        <v>0</v>
      </c>
      <c r="FO847" s="15"/>
      <c r="FP847" s="24">
        <f t="shared" si="954"/>
        <v>0</v>
      </c>
      <c r="FQ847" s="5">
        <v>0</v>
      </c>
      <c r="FR847" s="8">
        <v>0</v>
      </c>
      <c r="FS847" s="84">
        <f t="shared" si="955"/>
        <v>500</v>
      </c>
      <c r="FT847" s="85">
        <f t="shared" si="956"/>
        <v>500</v>
      </c>
      <c r="FU847" s="85">
        <f t="shared" si="957"/>
        <v>500</v>
      </c>
      <c r="FV847" s="85">
        <f t="shared" si="958"/>
        <v>500</v>
      </c>
      <c r="FW847" s="85">
        <f t="shared" si="959"/>
        <v>500</v>
      </c>
      <c r="FX847" s="85">
        <f t="shared" si="960"/>
        <v>500</v>
      </c>
      <c r="FY847" s="85">
        <f t="shared" si="961"/>
        <v>500</v>
      </c>
      <c r="FZ847" s="85">
        <f t="shared" si="962"/>
        <v>500</v>
      </c>
      <c r="GA847" s="85">
        <f t="shared" si="963"/>
        <v>500</v>
      </c>
      <c r="GB847" s="85">
        <f t="shared" si="964"/>
        <v>500</v>
      </c>
      <c r="GC847" s="85">
        <f t="shared" si="965"/>
        <v>500</v>
      </c>
      <c r="GD847" s="85">
        <f t="shared" si="966"/>
        <v>500</v>
      </c>
      <c r="GE847" s="85">
        <f t="shared" si="967"/>
        <v>500</v>
      </c>
      <c r="GF847" s="85">
        <f t="shared" si="968"/>
        <v>500</v>
      </c>
      <c r="GG847" s="85">
        <f t="shared" si="969"/>
        <v>500</v>
      </c>
      <c r="GH847" s="101">
        <f t="shared" si="936"/>
        <v>0</v>
      </c>
      <c r="GI847" s="102">
        <f t="shared" si="937"/>
        <v>0</v>
      </c>
      <c r="GJ847" s="102">
        <f t="shared" si="938"/>
        <v>0</v>
      </c>
      <c r="GK847" s="79">
        <f>ROW()</f>
        <v>847</v>
      </c>
    </row>
    <row r="848" spans="1:193" s="12" customFormat="1" ht="50.1" customHeight="1">
      <c r="A848" s="17">
        <f>ROW()</f>
        <v>848</v>
      </c>
      <c r="B848" s="32">
        <f t="shared" si="970"/>
        <v>842</v>
      </c>
      <c r="C848" s="33">
        <f t="shared" si="971"/>
        <v>0</v>
      </c>
      <c r="D848" s="31"/>
      <c r="E848" s="390">
        <f t="shared" si="939"/>
        <v>500</v>
      </c>
      <c r="F848" s="107">
        <f t="shared" si="905"/>
        <v>0</v>
      </c>
      <c r="G848" s="3">
        <v>0</v>
      </c>
      <c r="H848" s="4">
        <v>0</v>
      </c>
      <c r="I848" s="63"/>
      <c r="J848" s="15"/>
      <c r="K848" s="13"/>
      <c r="L848" s="98">
        <f t="shared" si="906"/>
        <v>0</v>
      </c>
      <c r="M848" s="99">
        <f>M5</f>
        <v>0.94499999999999995</v>
      </c>
      <c r="N848" s="100"/>
      <c r="O848" s="110"/>
      <c r="P848" s="95">
        <f t="shared" si="907"/>
        <v>0</v>
      </c>
      <c r="Q848" s="15"/>
      <c r="R848" s="24">
        <f t="shared" si="940"/>
        <v>0</v>
      </c>
      <c r="S848" s="25">
        <v>0</v>
      </c>
      <c r="T848" s="63"/>
      <c r="U848" s="15"/>
      <c r="V848" s="13"/>
      <c r="W848" s="98">
        <f t="shared" si="908"/>
        <v>0</v>
      </c>
      <c r="X848" s="99">
        <f>X5</f>
        <v>0.97</v>
      </c>
      <c r="Y848" s="100"/>
      <c r="Z848" s="110"/>
      <c r="AA848" s="95">
        <f t="shared" si="909"/>
        <v>0</v>
      </c>
      <c r="AB848" s="15"/>
      <c r="AC848" s="24">
        <f t="shared" si="941"/>
        <v>0</v>
      </c>
      <c r="AD848" s="5">
        <v>0</v>
      </c>
      <c r="AE848" s="63"/>
      <c r="AF848" s="15"/>
      <c r="AG848" s="13"/>
      <c r="AH848" s="98">
        <f t="shared" si="910"/>
        <v>0</v>
      </c>
      <c r="AI848" s="99">
        <f>AI5</f>
        <v>0.95499999999999996</v>
      </c>
      <c r="AJ848" s="100"/>
      <c r="AK848" s="110"/>
      <c r="AL848" s="95">
        <f t="shared" si="911"/>
        <v>0</v>
      </c>
      <c r="AM848" s="15"/>
      <c r="AN848" s="24">
        <f t="shared" si="942"/>
        <v>0</v>
      </c>
      <c r="AO848" s="5">
        <v>0</v>
      </c>
      <c r="AP848" s="63"/>
      <c r="AQ848" s="15"/>
      <c r="AR848" s="13"/>
      <c r="AS848" s="98">
        <f t="shared" si="912"/>
        <v>0</v>
      </c>
      <c r="AT848" s="99">
        <f>AT5</f>
        <v>0.96</v>
      </c>
      <c r="AU848" s="100"/>
      <c r="AV848" s="110"/>
      <c r="AW848" s="95">
        <f t="shared" si="913"/>
        <v>0</v>
      </c>
      <c r="AX848" s="15"/>
      <c r="AY848" s="24">
        <f t="shared" si="943"/>
        <v>0</v>
      </c>
      <c r="AZ848" s="5">
        <v>0</v>
      </c>
      <c r="BA848" s="63"/>
      <c r="BB848" s="15"/>
      <c r="BC848" s="13"/>
      <c r="BD848" s="98">
        <f t="shared" si="914"/>
        <v>0</v>
      </c>
      <c r="BE848" s="99">
        <f>BE5</f>
        <v>0.98</v>
      </c>
      <c r="BF848" s="100"/>
      <c r="BG848" s="110"/>
      <c r="BH848" s="95">
        <f t="shared" si="915"/>
        <v>0</v>
      </c>
      <c r="BI848" s="15"/>
      <c r="BJ848" s="24">
        <f t="shared" si="944"/>
        <v>0</v>
      </c>
      <c r="BK848" s="5">
        <v>0</v>
      </c>
      <c r="BL848" s="63"/>
      <c r="BM848" s="15"/>
      <c r="BN848" s="13"/>
      <c r="BO848" s="98">
        <f t="shared" si="916"/>
        <v>0</v>
      </c>
      <c r="BP848" s="99">
        <f>BP5</f>
        <v>0.94499999999999995</v>
      </c>
      <c r="BQ848" s="100"/>
      <c r="BR848" s="110"/>
      <c r="BS848" s="95">
        <f t="shared" si="917"/>
        <v>0</v>
      </c>
      <c r="BT848" s="15"/>
      <c r="BU848" s="24">
        <f t="shared" si="945"/>
        <v>0</v>
      </c>
      <c r="BV848" s="5">
        <v>0</v>
      </c>
      <c r="BW848" s="63"/>
      <c r="BX848" s="15"/>
      <c r="BY848" s="13"/>
      <c r="BZ848" s="98">
        <f t="shared" si="918"/>
        <v>0</v>
      </c>
      <c r="CA848" s="99">
        <f>CA5</f>
        <v>1</v>
      </c>
      <c r="CB848" s="100"/>
      <c r="CC848" s="110"/>
      <c r="CD848" s="95">
        <f t="shared" si="919"/>
        <v>0</v>
      </c>
      <c r="CE848" s="15"/>
      <c r="CF848" s="24">
        <f t="shared" si="946"/>
        <v>0</v>
      </c>
      <c r="CG848" s="5">
        <v>0</v>
      </c>
      <c r="CH848" s="63"/>
      <c r="CI848" s="15"/>
      <c r="CJ848" s="13"/>
      <c r="CK848" s="98">
        <f t="shared" si="920"/>
        <v>0</v>
      </c>
      <c r="CL848" s="99">
        <f>CL5</f>
        <v>1</v>
      </c>
      <c r="CM848" s="100"/>
      <c r="CN848" s="110"/>
      <c r="CO848" s="95">
        <f t="shared" si="921"/>
        <v>0</v>
      </c>
      <c r="CP848" s="15"/>
      <c r="CQ848" s="24">
        <f t="shared" si="947"/>
        <v>0</v>
      </c>
      <c r="CR848" s="5">
        <v>0</v>
      </c>
      <c r="CS848" s="63"/>
      <c r="CT848" s="15"/>
      <c r="CU848" s="13"/>
      <c r="CV848" s="98">
        <f t="shared" si="922"/>
        <v>0</v>
      </c>
      <c r="CW848" s="99">
        <f>CW5</f>
        <v>1</v>
      </c>
      <c r="CX848" s="100"/>
      <c r="CY848" s="110"/>
      <c r="CZ848" s="95">
        <f t="shared" si="923"/>
        <v>0</v>
      </c>
      <c r="DA848" s="15"/>
      <c r="DB848" s="24">
        <f t="shared" si="948"/>
        <v>0</v>
      </c>
      <c r="DC848" s="5">
        <v>0</v>
      </c>
      <c r="DD848" s="63"/>
      <c r="DE848" s="15"/>
      <c r="DF848" s="13"/>
      <c r="DG848" s="98">
        <f t="shared" si="924"/>
        <v>0</v>
      </c>
      <c r="DH848" s="99">
        <f>DH5</f>
        <v>1</v>
      </c>
      <c r="DI848" s="100"/>
      <c r="DJ848" s="110"/>
      <c r="DK848" s="95">
        <f t="shared" si="925"/>
        <v>0</v>
      </c>
      <c r="DL848" s="15"/>
      <c r="DM848" s="24">
        <f t="shared" si="949"/>
        <v>0</v>
      </c>
      <c r="DN848" s="5">
        <v>0</v>
      </c>
      <c r="DO848" s="63"/>
      <c r="DP848" s="15"/>
      <c r="DQ848" s="13"/>
      <c r="DR848" s="98">
        <f t="shared" si="926"/>
        <v>0</v>
      </c>
      <c r="DS848" s="99">
        <f>DS5</f>
        <v>1</v>
      </c>
      <c r="DT848" s="100"/>
      <c r="DU848" s="110"/>
      <c r="DV848" s="95">
        <f t="shared" si="927"/>
        <v>0</v>
      </c>
      <c r="DW848" s="15"/>
      <c r="DX848" s="24">
        <f t="shared" si="950"/>
        <v>0</v>
      </c>
      <c r="DY848" s="5">
        <v>0</v>
      </c>
      <c r="DZ848" s="63"/>
      <c r="EA848" s="15"/>
      <c r="EB848" s="13"/>
      <c r="EC848" s="98">
        <f t="shared" si="928"/>
        <v>0</v>
      </c>
      <c r="ED848" s="99">
        <f>ED5</f>
        <v>1</v>
      </c>
      <c r="EE848" s="100"/>
      <c r="EF848" s="110"/>
      <c r="EG848" s="95">
        <f t="shared" si="929"/>
        <v>0</v>
      </c>
      <c r="EH848" s="15"/>
      <c r="EI848" s="24">
        <f t="shared" si="951"/>
        <v>0</v>
      </c>
      <c r="EJ848" s="5">
        <v>0</v>
      </c>
      <c r="EK848" s="63"/>
      <c r="EL848" s="15"/>
      <c r="EM848" s="13"/>
      <c r="EN848" s="98">
        <f t="shared" si="930"/>
        <v>0</v>
      </c>
      <c r="EO848" s="99">
        <f>EO5</f>
        <v>1</v>
      </c>
      <c r="EP848" s="100"/>
      <c r="EQ848" s="110"/>
      <c r="ER848" s="95">
        <f t="shared" si="931"/>
        <v>0</v>
      </c>
      <c r="ES848" s="15"/>
      <c r="ET848" s="24">
        <f t="shared" si="952"/>
        <v>0</v>
      </c>
      <c r="EU848" s="5">
        <v>0</v>
      </c>
      <c r="EV848" s="63"/>
      <c r="EW848" s="15"/>
      <c r="EX848" s="13"/>
      <c r="EY848" s="98">
        <f t="shared" si="932"/>
        <v>0</v>
      </c>
      <c r="EZ848" s="99">
        <f>EZ5</f>
        <v>1</v>
      </c>
      <c r="FA848" s="100"/>
      <c r="FB848" s="110"/>
      <c r="FC848" s="95">
        <f t="shared" si="933"/>
        <v>0</v>
      </c>
      <c r="FD848" s="15"/>
      <c r="FE848" s="24">
        <f t="shared" si="953"/>
        <v>0</v>
      </c>
      <c r="FF848" s="5">
        <v>0</v>
      </c>
      <c r="FG848" s="63"/>
      <c r="FH848" s="15"/>
      <c r="FI848" s="13"/>
      <c r="FJ848" s="98">
        <f t="shared" si="934"/>
        <v>0</v>
      </c>
      <c r="FK848" s="99">
        <f>FK5</f>
        <v>1</v>
      </c>
      <c r="FL848" s="100"/>
      <c r="FM848" s="110"/>
      <c r="FN848" s="95">
        <f t="shared" si="935"/>
        <v>0</v>
      </c>
      <c r="FO848" s="15"/>
      <c r="FP848" s="24">
        <f t="shared" si="954"/>
        <v>0</v>
      </c>
      <c r="FQ848" s="5">
        <v>0</v>
      </c>
      <c r="FR848" s="8">
        <v>0</v>
      </c>
      <c r="FS848" s="84">
        <f t="shared" si="955"/>
        <v>500</v>
      </c>
      <c r="FT848" s="85">
        <f t="shared" si="956"/>
        <v>500</v>
      </c>
      <c r="FU848" s="85">
        <f t="shared" si="957"/>
        <v>500</v>
      </c>
      <c r="FV848" s="85">
        <f t="shared" si="958"/>
        <v>500</v>
      </c>
      <c r="FW848" s="85">
        <f t="shared" si="959"/>
        <v>500</v>
      </c>
      <c r="FX848" s="85">
        <f t="shared" si="960"/>
        <v>500</v>
      </c>
      <c r="FY848" s="85">
        <f t="shared" si="961"/>
        <v>500</v>
      </c>
      <c r="FZ848" s="85">
        <f t="shared" si="962"/>
        <v>500</v>
      </c>
      <c r="GA848" s="85">
        <f t="shared" si="963"/>
        <v>500</v>
      </c>
      <c r="GB848" s="85">
        <f t="shared" si="964"/>
        <v>500</v>
      </c>
      <c r="GC848" s="85">
        <f t="shared" si="965"/>
        <v>500</v>
      </c>
      <c r="GD848" s="85">
        <f t="shared" si="966"/>
        <v>500</v>
      </c>
      <c r="GE848" s="85">
        <f t="shared" si="967"/>
        <v>500</v>
      </c>
      <c r="GF848" s="85">
        <f t="shared" si="968"/>
        <v>500</v>
      </c>
      <c r="GG848" s="85">
        <f t="shared" si="969"/>
        <v>500</v>
      </c>
      <c r="GH848" s="101">
        <f t="shared" si="936"/>
        <v>0</v>
      </c>
      <c r="GI848" s="102">
        <f t="shared" si="937"/>
        <v>0</v>
      </c>
      <c r="GJ848" s="102">
        <f t="shared" si="938"/>
        <v>0</v>
      </c>
      <c r="GK848" s="79">
        <f>ROW()</f>
        <v>848</v>
      </c>
    </row>
    <row r="849" spans="1:193" s="12" customFormat="1" ht="50.1" customHeight="1">
      <c r="A849" s="17">
        <f>ROW()</f>
        <v>849</v>
      </c>
      <c r="B849" s="32">
        <f t="shared" si="970"/>
        <v>843</v>
      </c>
      <c r="C849" s="33">
        <f t="shared" si="971"/>
        <v>0</v>
      </c>
      <c r="D849" s="31"/>
      <c r="E849" s="390">
        <f t="shared" si="939"/>
        <v>500</v>
      </c>
      <c r="F849" s="107">
        <f t="shared" si="905"/>
        <v>0</v>
      </c>
      <c r="G849" s="3">
        <v>0</v>
      </c>
      <c r="H849" s="4">
        <v>0</v>
      </c>
      <c r="I849" s="63"/>
      <c r="J849" s="15"/>
      <c r="K849" s="13"/>
      <c r="L849" s="98">
        <f t="shared" si="906"/>
        <v>0</v>
      </c>
      <c r="M849" s="99">
        <f>M5</f>
        <v>0.94499999999999995</v>
      </c>
      <c r="N849" s="100"/>
      <c r="O849" s="110"/>
      <c r="P849" s="95">
        <f t="shared" si="907"/>
        <v>0</v>
      </c>
      <c r="Q849" s="15"/>
      <c r="R849" s="24">
        <f t="shared" si="940"/>
        <v>0</v>
      </c>
      <c r="S849" s="25">
        <v>0</v>
      </c>
      <c r="T849" s="63"/>
      <c r="U849" s="15"/>
      <c r="V849" s="13"/>
      <c r="W849" s="98">
        <f t="shared" si="908"/>
        <v>0</v>
      </c>
      <c r="X849" s="99">
        <f>X5</f>
        <v>0.97</v>
      </c>
      <c r="Y849" s="100"/>
      <c r="Z849" s="110"/>
      <c r="AA849" s="95">
        <f t="shared" si="909"/>
        <v>0</v>
      </c>
      <c r="AB849" s="15"/>
      <c r="AC849" s="24">
        <f t="shared" si="941"/>
        <v>0</v>
      </c>
      <c r="AD849" s="5">
        <v>0</v>
      </c>
      <c r="AE849" s="63"/>
      <c r="AF849" s="15"/>
      <c r="AG849" s="13"/>
      <c r="AH849" s="98">
        <f t="shared" si="910"/>
        <v>0</v>
      </c>
      <c r="AI849" s="99">
        <f>AI5</f>
        <v>0.95499999999999996</v>
      </c>
      <c r="AJ849" s="100"/>
      <c r="AK849" s="110"/>
      <c r="AL849" s="95">
        <f t="shared" si="911"/>
        <v>0</v>
      </c>
      <c r="AM849" s="15"/>
      <c r="AN849" s="24">
        <f t="shared" si="942"/>
        <v>0</v>
      </c>
      <c r="AO849" s="5">
        <v>0</v>
      </c>
      <c r="AP849" s="63"/>
      <c r="AQ849" s="15"/>
      <c r="AR849" s="13"/>
      <c r="AS849" s="98">
        <f t="shared" si="912"/>
        <v>0</v>
      </c>
      <c r="AT849" s="99">
        <f>AT5</f>
        <v>0.96</v>
      </c>
      <c r="AU849" s="100"/>
      <c r="AV849" s="110"/>
      <c r="AW849" s="95">
        <f t="shared" si="913"/>
        <v>0</v>
      </c>
      <c r="AX849" s="15"/>
      <c r="AY849" s="24">
        <f t="shared" si="943"/>
        <v>0</v>
      </c>
      <c r="AZ849" s="5">
        <v>0</v>
      </c>
      <c r="BA849" s="63"/>
      <c r="BB849" s="15"/>
      <c r="BC849" s="13"/>
      <c r="BD849" s="98">
        <f t="shared" si="914"/>
        <v>0</v>
      </c>
      <c r="BE849" s="99">
        <f>BE5</f>
        <v>0.98</v>
      </c>
      <c r="BF849" s="100"/>
      <c r="BG849" s="110"/>
      <c r="BH849" s="95">
        <f t="shared" si="915"/>
        <v>0</v>
      </c>
      <c r="BI849" s="15"/>
      <c r="BJ849" s="24">
        <f t="shared" si="944"/>
        <v>0</v>
      </c>
      <c r="BK849" s="5">
        <v>0</v>
      </c>
      <c r="BL849" s="63"/>
      <c r="BM849" s="15"/>
      <c r="BN849" s="13"/>
      <c r="BO849" s="98">
        <f t="shared" si="916"/>
        <v>0</v>
      </c>
      <c r="BP849" s="99">
        <f>BP5</f>
        <v>0.94499999999999995</v>
      </c>
      <c r="BQ849" s="100"/>
      <c r="BR849" s="110"/>
      <c r="BS849" s="95">
        <f t="shared" si="917"/>
        <v>0</v>
      </c>
      <c r="BT849" s="15"/>
      <c r="BU849" s="24">
        <f t="shared" si="945"/>
        <v>0</v>
      </c>
      <c r="BV849" s="5">
        <v>0</v>
      </c>
      <c r="BW849" s="63"/>
      <c r="BX849" s="15"/>
      <c r="BY849" s="13"/>
      <c r="BZ849" s="98">
        <f t="shared" si="918"/>
        <v>0</v>
      </c>
      <c r="CA849" s="99">
        <f>CA5</f>
        <v>1</v>
      </c>
      <c r="CB849" s="100"/>
      <c r="CC849" s="110"/>
      <c r="CD849" s="95">
        <f t="shared" si="919"/>
        <v>0</v>
      </c>
      <c r="CE849" s="15"/>
      <c r="CF849" s="24">
        <f t="shared" si="946"/>
        <v>0</v>
      </c>
      <c r="CG849" s="5">
        <v>0</v>
      </c>
      <c r="CH849" s="63"/>
      <c r="CI849" s="15"/>
      <c r="CJ849" s="13"/>
      <c r="CK849" s="98">
        <f t="shared" si="920"/>
        <v>0</v>
      </c>
      <c r="CL849" s="99">
        <f>CL5</f>
        <v>1</v>
      </c>
      <c r="CM849" s="100"/>
      <c r="CN849" s="110"/>
      <c r="CO849" s="95">
        <f t="shared" si="921"/>
        <v>0</v>
      </c>
      <c r="CP849" s="15"/>
      <c r="CQ849" s="24">
        <f t="shared" si="947"/>
        <v>0</v>
      </c>
      <c r="CR849" s="5">
        <v>0</v>
      </c>
      <c r="CS849" s="63"/>
      <c r="CT849" s="15"/>
      <c r="CU849" s="13"/>
      <c r="CV849" s="98">
        <f t="shared" si="922"/>
        <v>0</v>
      </c>
      <c r="CW849" s="99">
        <f>CW5</f>
        <v>1</v>
      </c>
      <c r="CX849" s="100"/>
      <c r="CY849" s="110"/>
      <c r="CZ849" s="95">
        <f t="shared" si="923"/>
        <v>0</v>
      </c>
      <c r="DA849" s="15"/>
      <c r="DB849" s="24">
        <f t="shared" si="948"/>
        <v>0</v>
      </c>
      <c r="DC849" s="5">
        <v>0</v>
      </c>
      <c r="DD849" s="63"/>
      <c r="DE849" s="15"/>
      <c r="DF849" s="13"/>
      <c r="DG849" s="98">
        <f t="shared" si="924"/>
        <v>0</v>
      </c>
      <c r="DH849" s="99">
        <f>DH5</f>
        <v>1</v>
      </c>
      <c r="DI849" s="100"/>
      <c r="DJ849" s="110"/>
      <c r="DK849" s="95">
        <f t="shared" si="925"/>
        <v>0</v>
      </c>
      <c r="DL849" s="15"/>
      <c r="DM849" s="24">
        <f t="shared" si="949"/>
        <v>0</v>
      </c>
      <c r="DN849" s="5">
        <v>0</v>
      </c>
      <c r="DO849" s="63"/>
      <c r="DP849" s="15"/>
      <c r="DQ849" s="13"/>
      <c r="DR849" s="98">
        <f t="shared" si="926"/>
        <v>0</v>
      </c>
      <c r="DS849" s="99">
        <f>DS5</f>
        <v>1</v>
      </c>
      <c r="DT849" s="100"/>
      <c r="DU849" s="110"/>
      <c r="DV849" s="95">
        <f t="shared" si="927"/>
        <v>0</v>
      </c>
      <c r="DW849" s="15"/>
      <c r="DX849" s="24">
        <f t="shared" si="950"/>
        <v>0</v>
      </c>
      <c r="DY849" s="5">
        <v>0</v>
      </c>
      <c r="DZ849" s="63"/>
      <c r="EA849" s="15"/>
      <c r="EB849" s="13"/>
      <c r="EC849" s="98">
        <f t="shared" si="928"/>
        <v>0</v>
      </c>
      <c r="ED849" s="99">
        <f>ED5</f>
        <v>1</v>
      </c>
      <c r="EE849" s="100"/>
      <c r="EF849" s="110"/>
      <c r="EG849" s="95">
        <f t="shared" si="929"/>
        <v>0</v>
      </c>
      <c r="EH849" s="15"/>
      <c r="EI849" s="24">
        <f t="shared" si="951"/>
        <v>0</v>
      </c>
      <c r="EJ849" s="5">
        <v>0</v>
      </c>
      <c r="EK849" s="63"/>
      <c r="EL849" s="15"/>
      <c r="EM849" s="13"/>
      <c r="EN849" s="98">
        <f t="shared" si="930"/>
        <v>0</v>
      </c>
      <c r="EO849" s="99">
        <f>EO5</f>
        <v>1</v>
      </c>
      <c r="EP849" s="100"/>
      <c r="EQ849" s="110"/>
      <c r="ER849" s="95">
        <f t="shared" si="931"/>
        <v>0</v>
      </c>
      <c r="ES849" s="15"/>
      <c r="ET849" s="24">
        <f t="shared" si="952"/>
        <v>0</v>
      </c>
      <c r="EU849" s="5">
        <v>0</v>
      </c>
      <c r="EV849" s="63"/>
      <c r="EW849" s="15"/>
      <c r="EX849" s="13"/>
      <c r="EY849" s="98">
        <f t="shared" si="932"/>
        <v>0</v>
      </c>
      <c r="EZ849" s="99">
        <f>EZ5</f>
        <v>1</v>
      </c>
      <c r="FA849" s="100"/>
      <c r="FB849" s="110"/>
      <c r="FC849" s="95">
        <f t="shared" si="933"/>
        <v>0</v>
      </c>
      <c r="FD849" s="15"/>
      <c r="FE849" s="24">
        <f t="shared" si="953"/>
        <v>0</v>
      </c>
      <c r="FF849" s="5">
        <v>0</v>
      </c>
      <c r="FG849" s="63"/>
      <c r="FH849" s="15"/>
      <c r="FI849" s="13"/>
      <c r="FJ849" s="98">
        <f t="shared" si="934"/>
        <v>0</v>
      </c>
      <c r="FK849" s="99">
        <f>FK5</f>
        <v>1</v>
      </c>
      <c r="FL849" s="100"/>
      <c r="FM849" s="110"/>
      <c r="FN849" s="95">
        <f t="shared" si="935"/>
        <v>0</v>
      </c>
      <c r="FO849" s="15"/>
      <c r="FP849" s="24">
        <f t="shared" si="954"/>
        <v>0</v>
      </c>
      <c r="FQ849" s="5">
        <v>0</v>
      </c>
      <c r="FR849" s="8">
        <v>0</v>
      </c>
      <c r="FS849" s="84">
        <f t="shared" si="955"/>
        <v>500</v>
      </c>
      <c r="FT849" s="85">
        <f t="shared" si="956"/>
        <v>500</v>
      </c>
      <c r="FU849" s="85">
        <f t="shared" si="957"/>
        <v>500</v>
      </c>
      <c r="FV849" s="85">
        <f t="shared" si="958"/>
        <v>500</v>
      </c>
      <c r="FW849" s="85">
        <f t="shared" si="959"/>
        <v>500</v>
      </c>
      <c r="FX849" s="85">
        <f t="shared" si="960"/>
        <v>500</v>
      </c>
      <c r="FY849" s="85">
        <f t="shared" si="961"/>
        <v>500</v>
      </c>
      <c r="FZ849" s="85">
        <f t="shared" si="962"/>
        <v>500</v>
      </c>
      <c r="GA849" s="85">
        <f t="shared" si="963"/>
        <v>500</v>
      </c>
      <c r="GB849" s="85">
        <f t="shared" si="964"/>
        <v>500</v>
      </c>
      <c r="GC849" s="85">
        <f t="shared" si="965"/>
        <v>500</v>
      </c>
      <c r="GD849" s="85">
        <f t="shared" si="966"/>
        <v>500</v>
      </c>
      <c r="GE849" s="85">
        <f t="shared" si="967"/>
        <v>500</v>
      </c>
      <c r="GF849" s="85">
        <f t="shared" si="968"/>
        <v>500</v>
      </c>
      <c r="GG849" s="85">
        <f t="shared" si="969"/>
        <v>500</v>
      </c>
      <c r="GH849" s="101">
        <f t="shared" si="936"/>
        <v>0</v>
      </c>
      <c r="GI849" s="102">
        <f t="shared" si="937"/>
        <v>0</v>
      </c>
      <c r="GJ849" s="102">
        <f t="shared" si="938"/>
        <v>0</v>
      </c>
      <c r="GK849" s="79">
        <f>ROW()</f>
        <v>849</v>
      </c>
    </row>
    <row r="850" spans="1:193" s="12" customFormat="1" ht="50.1" customHeight="1">
      <c r="A850" s="17">
        <f>ROW()</f>
        <v>850</v>
      </c>
      <c r="B850" s="32">
        <f t="shared" si="970"/>
        <v>844</v>
      </c>
      <c r="C850" s="33">
        <f t="shared" si="971"/>
        <v>0</v>
      </c>
      <c r="D850" s="31"/>
      <c r="E850" s="390">
        <f t="shared" si="939"/>
        <v>500</v>
      </c>
      <c r="F850" s="107">
        <f t="shared" si="905"/>
        <v>0</v>
      </c>
      <c r="G850" s="3">
        <v>0</v>
      </c>
      <c r="H850" s="4">
        <v>0</v>
      </c>
      <c r="I850" s="63"/>
      <c r="J850" s="15"/>
      <c r="K850" s="13"/>
      <c r="L850" s="98">
        <f t="shared" si="906"/>
        <v>0</v>
      </c>
      <c r="M850" s="99">
        <f>M5</f>
        <v>0.94499999999999995</v>
      </c>
      <c r="N850" s="100"/>
      <c r="O850" s="110"/>
      <c r="P850" s="95">
        <f t="shared" si="907"/>
        <v>0</v>
      </c>
      <c r="Q850" s="15"/>
      <c r="R850" s="24">
        <f t="shared" si="940"/>
        <v>0</v>
      </c>
      <c r="S850" s="25">
        <v>0</v>
      </c>
      <c r="T850" s="63"/>
      <c r="U850" s="15"/>
      <c r="V850" s="13"/>
      <c r="W850" s="98">
        <f t="shared" si="908"/>
        <v>0</v>
      </c>
      <c r="X850" s="99">
        <f>X5</f>
        <v>0.97</v>
      </c>
      <c r="Y850" s="100"/>
      <c r="Z850" s="110"/>
      <c r="AA850" s="95">
        <f t="shared" si="909"/>
        <v>0</v>
      </c>
      <c r="AB850" s="15"/>
      <c r="AC850" s="24">
        <f t="shared" si="941"/>
        <v>0</v>
      </c>
      <c r="AD850" s="5">
        <v>0</v>
      </c>
      <c r="AE850" s="63"/>
      <c r="AF850" s="15"/>
      <c r="AG850" s="13"/>
      <c r="AH850" s="98">
        <f t="shared" si="910"/>
        <v>0</v>
      </c>
      <c r="AI850" s="99">
        <f>AI5</f>
        <v>0.95499999999999996</v>
      </c>
      <c r="AJ850" s="100"/>
      <c r="AK850" s="110"/>
      <c r="AL850" s="95">
        <f t="shared" si="911"/>
        <v>0</v>
      </c>
      <c r="AM850" s="15"/>
      <c r="AN850" s="24">
        <f t="shared" si="942"/>
        <v>0</v>
      </c>
      <c r="AO850" s="5">
        <v>0</v>
      </c>
      <c r="AP850" s="63"/>
      <c r="AQ850" s="15"/>
      <c r="AR850" s="13"/>
      <c r="AS850" s="98">
        <f t="shared" si="912"/>
        <v>0</v>
      </c>
      <c r="AT850" s="99">
        <f>AT5</f>
        <v>0.96</v>
      </c>
      <c r="AU850" s="100"/>
      <c r="AV850" s="110"/>
      <c r="AW850" s="95">
        <f t="shared" si="913"/>
        <v>0</v>
      </c>
      <c r="AX850" s="15"/>
      <c r="AY850" s="24">
        <f t="shared" si="943"/>
        <v>0</v>
      </c>
      <c r="AZ850" s="5">
        <v>0</v>
      </c>
      <c r="BA850" s="63"/>
      <c r="BB850" s="15"/>
      <c r="BC850" s="13"/>
      <c r="BD850" s="98">
        <f t="shared" si="914"/>
        <v>0</v>
      </c>
      <c r="BE850" s="99">
        <f>BE5</f>
        <v>0.98</v>
      </c>
      <c r="BF850" s="100"/>
      <c r="BG850" s="110"/>
      <c r="BH850" s="95">
        <f t="shared" si="915"/>
        <v>0</v>
      </c>
      <c r="BI850" s="15"/>
      <c r="BJ850" s="24">
        <f t="shared" si="944"/>
        <v>0</v>
      </c>
      <c r="BK850" s="5">
        <v>0</v>
      </c>
      <c r="BL850" s="63"/>
      <c r="BM850" s="15"/>
      <c r="BN850" s="13"/>
      <c r="BO850" s="98">
        <f t="shared" si="916"/>
        <v>0</v>
      </c>
      <c r="BP850" s="99">
        <f>BP5</f>
        <v>0.94499999999999995</v>
      </c>
      <c r="BQ850" s="100"/>
      <c r="BR850" s="110"/>
      <c r="BS850" s="95">
        <f t="shared" si="917"/>
        <v>0</v>
      </c>
      <c r="BT850" s="15"/>
      <c r="BU850" s="24">
        <f t="shared" si="945"/>
        <v>0</v>
      </c>
      <c r="BV850" s="5">
        <v>0</v>
      </c>
      <c r="BW850" s="63"/>
      <c r="BX850" s="15"/>
      <c r="BY850" s="13"/>
      <c r="BZ850" s="98">
        <f t="shared" si="918"/>
        <v>0</v>
      </c>
      <c r="CA850" s="99">
        <f>CA5</f>
        <v>1</v>
      </c>
      <c r="CB850" s="100"/>
      <c r="CC850" s="110"/>
      <c r="CD850" s="95">
        <f t="shared" si="919"/>
        <v>0</v>
      </c>
      <c r="CE850" s="15"/>
      <c r="CF850" s="24">
        <f t="shared" si="946"/>
        <v>0</v>
      </c>
      <c r="CG850" s="5">
        <v>0</v>
      </c>
      <c r="CH850" s="63"/>
      <c r="CI850" s="15"/>
      <c r="CJ850" s="13"/>
      <c r="CK850" s="98">
        <f t="shared" si="920"/>
        <v>0</v>
      </c>
      <c r="CL850" s="99">
        <f>CL5</f>
        <v>1</v>
      </c>
      <c r="CM850" s="100"/>
      <c r="CN850" s="110"/>
      <c r="CO850" s="95">
        <f t="shared" si="921"/>
        <v>0</v>
      </c>
      <c r="CP850" s="15"/>
      <c r="CQ850" s="24">
        <f t="shared" si="947"/>
        <v>0</v>
      </c>
      <c r="CR850" s="5">
        <v>0</v>
      </c>
      <c r="CS850" s="63"/>
      <c r="CT850" s="15"/>
      <c r="CU850" s="13"/>
      <c r="CV850" s="98">
        <f t="shared" si="922"/>
        <v>0</v>
      </c>
      <c r="CW850" s="99">
        <f>CW5</f>
        <v>1</v>
      </c>
      <c r="CX850" s="100"/>
      <c r="CY850" s="110"/>
      <c r="CZ850" s="95">
        <f t="shared" si="923"/>
        <v>0</v>
      </c>
      <c r="DA850" s="15"/>
      <c r="DB850" s="24">
        <f t="shared" si="948"/>
        <v>0</v>
      </c>
      <c r="DC850" s="5">
        <v>0</v>
      </c>
      <c r="DD850" s="63"/>
      <c r="DE850" s="15"/>
      <c r="DF850" s="13"/>
      <c r="DG850" s="98">
        <f t="shared" si="924"/>
        <v>0</v>
      </c>
      <c r="DH850" s="99">
        <f>DH5</f>
        <v>1</v>
      </c>
      <c r="DI850" s="100"/>
      <c r="DJ850" s="110"/>
      <c r="DK850" s="95">
        <f t="shared" si="925"/>
        <v>0</v>
      </c>
      <c r="DL850" s="15"/>
      <c r="DM850" s="24">
        <f t="shared" si="949"/>
        <v>0</v>
      </c>
      <c r="DN850" s="5">
        <v>0</v>
      </c>
      <c r="DO850" s="63"/>
      <c r="DP850" s="15"/>
      <c r="DQ850" s="13"/>
      <c r="DR850" s="98">
        <f t="shared" si="926"/>
        <v>0</v>
      </c>
      <c r="DS850" s="99">
        <f>DS5</f>
        <v>1</v>
      </c>
      <c r="DT850" s="100"/>
      <c r="DU850" s="110"/>
      <c r="DV850" s="95">
        <f t="shared" si="927"/>
        <v>0</v>
      </c>
      <c r="DW850" s="15"/>
      <c r="DX850" s="24">
        <f t="shared" si="950"/>
        <v>0</v>
      </c>
      <c r="DY850" s="5">
        <v>0</v>
      </c>
      <c r="DZ850" s="63"/>
      <c r="EA850" s="15"/>
      <c r="EB850" s="13"/>
      <c r="EC850" s="98">
        <f t="shared" si="928"/>
        <v>0</v>
      </c>
      <c r="ED850" s="99">
        <f>ED5</f>
        <v>1</v>
      </c>
      <c r="EE850" s="100"/>
      <c r="EF850" s="110"/>
      <c r="EG850" s="95">
        <f t="shared" si="929"/>
        <v>0</v>
      </c>
      <c r="EH850" s="15"/>
      <c r="EI850" s="24">
        <f t="shared" si="951"/>
        <v>0</v>
      </c>
      <c r="EJ850" s="5">
        <v>0</v>
      </c>
      <c r="EK850" s="63"/>
      <c r="EL850" s="15"/>
      <c r="EM850" s="13"/>
      <c r="EN850" s="98">
        <f t="shared" si="930"/>
        <v>0</v>
      </c>
      <c r="EO850" s="99">
        <f>EO5</f>
        <v>1</v>
      </c>
      <c r="EP850" s="100"/>
      <c r="EQ850" s="110"/>
      <c r="ER850" s="95">
        <f t="shared" si="931"/>
        <v>0</v>
      </c>
      <c r="ES850" s="15"/>
      <c r="ET850" s="24">
        <f t="shared" si="952"/>
        <v>0</v>
      </c>
      <c r="EU850" s="5">
        <v>0</v>
      </c>
      <c r="EV850" s="63"/>
      <c r="EW850" s="15"/>
      <c r="EX850" s="13"/>
      <c r="EY850" s="98">
        <f t="shared" si="932"/>
        <v>0</v>
      </c>
      <c r="EZ850" s="99">
        <f>EZ5</f>
        <v>1</v>
      </c>
      <c r="FA850" s="100"/>
      <c r="FB850" s="110"/>
      <c r="FC850" s="95">
        <f t="shared" si="933"/>
        <v>0</v>
      </c>
      <c r="FD850" s="15"/>
      <c r="FE850" s="24">
        <f t="shared" si="953"/>
        <v>0</v>
      </c>
      <c r="FF850" s="5">
        <v>0</v>
      </c>
      <c r="FG850" s="63"/>
      <c r="FH850" s="15"/>
      <c r="FI850" s="13"/>
      <c r="FJ850" s="98">
        <f t="shared" si="934"/>
        <v>0</v>
      </c>
      <c r="FK850" s="99">
        <f>FK5</f>
        <v>1</v>
      </c>
      <c r="FL850" s="100"/>
      <c r="FM850" s="110"/>
      <c r="FN850" s="95">
        <f t="shared" si="935"/>
        <v>0</v>
      </c>
      <c r="FO850" s="15"/>
      <c r="FP850" s="24">
        <f t="shared" si="954"/>
        <v>0</v>
      </c>
      <c r="FQ850" s="5">
        <v>0</v>
      </c>
      <c r="FR850" s="8">
        <v>0</v>
      </c>
      <c r="FS850" s="84">
        <f t="shared" si="955"/>
        <v>500</v>
      </c>
      <c r="FT850" s="85">
        <f t="shared" si="956"/>
        <v>500</v>
      </c>
      <c r="FU850" s="85">
        <f t="shared" si="957"/>
        <v>500</v>
      </c>
      <c r="FV850" s="85">
        <f t="shared" si="958"/>
        <v>500</v>
      </c>
      <c r="FW850" s="85">
        <f t="shared" si="959"/>
        <v>500</v>
      </c>
      <c r="FX850" s="85">
        <f t="shared" si="960"/>
        <v>500</v>
      </c>
      <c r="FY850" s="85">
        <f t="shared" si="961"/>
        <v>500</v>
      </c>
      <c r="FZ850" s="85">
        <f t="shared" si="962"/>
        <v>500</v>
      </c>
      <c r="GA850" s="85">
        <f t="shared" si="963"/>
        <v>500</v>
      </c>
      <c r="GB850" s="85">
        <f t="shared" si="964"/>
        <v>500</v>
      </c>
      <c r="GC850" s="85">
        <f t="shared" si="965"/>
        <v>500</v>
      </c>
      <c r="GD850" s="85">
        <f t="shared" si="966"/>
        <v>500</v>
      </c>
      <c r="GE850" s="85">
        <f t="shared" si="967"/>
        <v>500</v>
      </c>
      <c r="GF850" s="85">
        <f t="shared" si="968"/>
        <v>500</v>
      </c>
      <c r="GG850" s="85">
        <f t="shared" si="969"/>
        <v>500</v>
      </c>
      <c r="GH850" s="101">
        <f t="shared" si="936"/>
        <v>0</v>
      </c>
      <c r="GI850" s="102">
        <f t="shared" si="937"/>
        <v>0</v>
      </c>
      <c r="GJ850" s="102">
        <f t="shared" si="938"/>
        <v>0</v>
      </c>
      <c r="GK850" s="79">
        <f>ROW()</f>
        <v>850</v>
      </c>
    </row>
    <row r="851" spans="1:193" s="12" customFormat="1" ht="50.1" customHeight="1">
      <c r="A851" s="17">
        <f>ROW()</f>
        <v>851</v>
      </c>
      <c r="B851" s="32">
        <f t="shared" si="970"/>
        <v>845</v>
      </c>
      <c r="C851" s="33">
        <f t="shared" si="971"/>
        <v>0</v>
      </c>
      <c r="D851" s="31"/>
      <c r="E851" s="390">
        <f t="shared" si="939"/>
        <v>500</v>
      </c>
      <c r="F851" s="107">
        <f t="shared" si="905"/>
        <v>0</v>
      </c>
      <c r="G851" s="3">
        <v>0</v>
      </c>
      <c r="H851" s="4">
        <v>0</v>
      </c>
      <c r="I851" s="63"/>
      <c r="J851" s="15"/>
      <c r="K851" s="13"/>
      <c r="L851" s="98">
        <f t="shared" si="906"/>
        <v>0</v>
      </c>
      <c r="M851" s="99">
        <f>M5</f>
        <v>0.94499999999999995</v>
      </c>
      <c r="N851" s="100"/>
      <c r="O851" s="110"/>
      <c r="P851" s="95">
        <f t="shared" si="907"/>
        <v>0</v>
      </c>
      <c r="Q851" s="15"/>
      <c r="R851" s="24">
        <f t="shared" si="940"/>
        <v>0</v>
      </c>
      <c r="S851" s="25">
        <v>0</v>
      </c>
      <c r="T851" s="63"/>
      <c r="U851" s="15"/>
      <c r="V851" s="13"/>
      <c r="W851" s="98">
        <f t="shared" si="908"/>
        <v>0</v>
      </c>
      <c r="X851" s="99">
        <f>X5</f>
        <v>0.97</v>
      </c>
      <c r="Y851" s="100"/>
      <c r="Z851" s="110"/>
      <c r="AA851" s="95">
        <f t="shared" si="909"/>
        <v>0</v>
      </c>
      <c r="AB851" s="15"/>
      <c r="AC851" s="24">
        <f t="shared" si="941"/>
        <v>0</v>
      </c>
      <c r="AD851" s="5">
        <v>0</v>
      </c>
      <c r="AE851" s="63"/>
      <c r="AF851" s="15"/>
      <c r="AG851" s="13"/>
      <c r="AH851" s="98">
        <f t="shared" si="910"/>
        <v>0</v>
      </c>
      <c r="AI851" s="99">
        <f>AI5</f>
        <v>0.95499999999999996</v>
      </c>
      <c r="AJ851" s="100"/>
      <c r="AK851" s="110"/>
      <c r="AL851" s="95">
        <f t="shared" si="911"/>
        <v>0</v>
      </c>
      <c r="AM851" s="15"/>
      <c r="AN851" s="24">
        <f t="shared" si="942"/>
        <v>0</v>
      </c>
      <c r="AO851" s="5">
        <v>0</v>
      </c>
      <c r="AP851" s="63"/>
      <c r="AQ851" s="15"/>
      <c r="AR851" s="13"/>
      <c r="AS851" s="98">
        <f t="shared" si="912"/>
        <v>0</v>
      </c>
      <c r="AT851" s="99">
        <f>AT5</f>
        <v>0.96</v>
      </c>
      <c r="AU851" s="100"/>
      <c r="AV851" s="110"/>
      <c r="AW851" s="95">
        <f t="shared" si="913"/>
        <v>0</v>
      </c>
      <c r="AX851" s="15"/>
      <c r="AY851" s="24">
        <f t="shared" si="943"/>
        <v>0</v>
      </c>
      <c r="AZ851" s="5">
        <v>0</v>
      </c>
      <c r="BA851" s="63"/>
      <c r="BB851" s="15"/>
      <c r="BC851" s="13"/>
      <c r="BD851" s="98">
        <f t="shared" si="914"/>
        <v>0</v>
      </c>
      <c r="BE851" s="99">
        <f>BE5</f>
        <v>0.98</v>
      </c>
      <c r="BF851" s="100"/>
      <c r="BG851" s="110"/>
      <c r="BH851" s="95">
        <f t="shared" si="915"/>
        <v>0</v>
      </c>
      <c r="BI851" s="15"/>
      <c r="BJ851" s="24">
        <f t="shared" si="944"/>
        <v>0</v>
      </c>
      <c r="BK851" s="5">
        <v>0</v>
      </c>
      <c r="BL851" s="63"/>
      <c r="BM851" s="15"/>
      <c r="BN851" s="13"/>
      <c r="BO851" s="98">
        <f t="shared" si="916"/>
        <v>0</v>
      </c>
      <c r="BP851" s="99">
        <f>BP5</f>
        <v>0.94499999999999995</v>
      </c>
      <c r="BQ851" s="100"/>
      <c r="BR851" s="110"/>
      <c r="BS851" s="95">
        <f t="shared" si="917"/>
        <v>0</v>
      </c>
      <c r="BT851" s="15"/>
      <c r="BU851" s="24">
        <f t="shared" si="945"/>
        <v>0</v>
      </c>
      <c r="BV851" s="5">
        <v>0</v>
      </c>
      <c r="BW851" s="63"/>
      <c r="BX851" s="15"/>
      <c r="BY851" s="13"/>
      <c r="BZ851" s="98">
        <f t="shared" si="918"/>
        <v>0</v>
      </c>
      <c r="CA851" s="99">
        <f>CA5</f>
        <v>1</v>
      </c>
      <c r="CB851" s="100"/>
      <c r="CC851" s="110"/>
      <c r="CD851" s="95">
        <f t="shared" si="919"/>
        <v>0</v>
      </c>
      <c r="CE851" s="15"/>
      <c r="CF851" s="24">
        <f t="shared" si="946"/>
        <v>0</v>
      </c>
      <c r="CG851" s="5">
        <v>0</v>
      </c>
      <c r="CH851" s="63"/>
      <c r="CI851" s="15"/>
      <c r="CJ851" s="13"/>
      <c r="CK851" s="98">
        <f t="shared" si="920"/>
        <v>0</v>
      </c>
      <c r="CL851" s="99">
        <f>CL5</f>
        <v>1</v>
      </c>
      <c r="CM851" s="100"/>
      <c r="CN851" s="110"/>
      <c r="CO851" s="95">
        <f t="shared" si="921"/>
        <v>0</v>
      </c>
      <c r="CP851" s="15"/>
      <c r="CQ851" s="24">
        <f t="shared" si="947"/>
        <v>0</v>
      </c>
      <c r="CR851" s="5">
        <v>0</v>
      </c>
      <c r="CS851" s="63"/>
      <c r="CT851" s="15"/>
      <c r="CU851" s="13"/>
      <c r="CV851" s="98">
        <f t="shared" si="922"/>
        <v>0</v>
      </c>
      <c r="CW851" s="99">
        <f>CW5</f>
        <v>1</v>
      </c>
      <c r="CX851" s="100"/>
      <c r="CY851" s="110"/>
      <c r="CZ851" s="95">
        <f t="shared" si="923"/>
        <v>0</v>
      </c>
      <c r="DA851" s="15"/>
      <c r="DB851" s="24">
        <f t="shared" si="948"/>
        <v>0</v>
      </c>
      <c r="DC851" s="5">
        <v>0</v>
      </c>
      <c r="DD851" s="63"/>
      <c r="DE851" s="15"/>
      <c r="DF851" s="13"/>
      <c r="DG851" s="98">
        <f t="shared" si="924"/>
        <v>0</v>
      </c>
      <c r="DH851" s="99">
        <f>DH5</f>
        <v>1</v>
      </c>
      <c r="DI851" s="100"/>
      <c r="DJ851" s="110"/>
      <c r="DK851" s="95">
        <f t="shared" si="925"/>
        <v>0</v>
      </c>
      <c r="DL851" s="15"/>
      <c r="DM851" s="24">
        <f t="shared" si="949"/>
        <v>0</v>
      </c>
      <c r="DN851" s="5">
        <v>0</v>
      </c>
      <c r="DO851" s="63"/>
      <c r="DP851" s="15"/>
      <c r="DQ851" s="13"/>
      <c r="DR851" s="98">
        <f t="shared" si="926"/>
        <v>0</v>
      </c>
      <c r="DS851" s="99">
        <f>DS5</f>
        <v>1</v>
      </c>
      <c r="DT851" s="100"/>
      <c r="DU851" s="110"/>
      <c r="DV851" s="95">
        <f t="shared" si="927"/>
        <v>0</v>
      </c>
      <c r="DW851" s="15"/>
      <c r="DX851" s="24">
        <f t="shared" si="950"/>
        <v>0</v>
      </c>
      <c r="DY851" s="5">
        <v>0</v>
      </c>
      <c r="DZ851" s="63"/>
      <c r="EA851" s="15"/>
      <c r="EB851" s="13"/>
      <c r="EC851" s="98">
        <f t="shared" si="928"/>
        <v>0</v>
      </c>
      <c r="ED851" s="99">
        <f>ED5</f>
        <v>1</v>
      </c>
      <c r="EE851" s="100"/>
      <c r="EF851" s="110"/>
      <c r="EG851" s="95">
        <f t="shared" si="929"/>
        <v>0</v>
      </c>
      <c r="EH851" s="15"/>
      <c r="EI851" s="24">
        <f t="shared" si="951"/>
        <v>0</v>
      </c>
      <c r="EJ851" s="5">
        <v>0</v>
      </c>
      <c r="EK851" s="63"/>
      <c r="EL851" s="15"/>
      <c r="EM851" s="13"/>
      <c r="EN851" s="98">
        <f t="shared" si="930"/>
        <v>0</v>
      </c>
      <c r="EO851" s="99">
        <f>EO5</f>
        <v>1</v>
      </c>
      <c r="EP851" s="100"/>
      <c r="EQ851" s="110"/>
      <c r="ER851" s="95">
        <f t="shared" si="931"/>
        <v>0</v>
      </c>
      <c r="ES851" s="15"/>
      <c r="ET851" s="24">
        <f t="shared" si="952"/>
        <v>0</v>
      </c>
      <c r="EU851" s="5">
        <v>0</v>
      </c>
      <c r="EV851" s="63"/>
      <c r="EW851" s="15"/>
      <c r="EX851" s="13"/>
      <c r="EY851" s="98">
        <f t="shared" si="932"/>
        <v>0</v>
      </c>
      <c r="EZ851" s="99">
        <f>EZ5</f>
        <v>1</v>
      </c>
      <c r="FA851" s="100"/>
      <c r="FB851" s="110"/>
      <c r="FC851" s="95">
        <f t="shared" si="933"/>
        <v>0</v>
      </c>
      <c r="FD851" s="15"/>
      <c r="FE851" s="24">
        <f t="shared" si="953"/>
        <v>0</v>
      </c>
      <c r="FF851" s="5">
        <v>0</v>
      </c>
      <c r="FG851" s="63"/>
      <c r="FH851" s="15"/>
      <c r="FI851" s="13"/>
      <c r="FJ851" s="98">
        <f t="shared" si="934"/>
        <v>0</v>
      </c>
      <c r="FK851" s="99">
        <f>FK5</f>
        <v>1</v>
      </c>
      <c r="FL851" s="100"/>
      <c r="FM851" s="110"/>
      <c r="FN851" s="95">
        <f t="shared" si="935"/>
        <v>0</v>
      </c>
      <c r="FO851" s="15"/>
      <c r="FP851" s="24">
        <f t="shared" si="954"/>
        <v>0</v>
      </c>
      <c r="FQ851" s="5">
        <v>0</v>
      </c>
      <c r="FR851" s="8">
        <v>0</v>
      </c>
      <c r="FS851" s="84">
        <f t="shared" si="955"/>
        <v>500</v>
      </c>
      <c r="FT851" s="85">
        <f t="shared" si="956"/>
        <v>500</v>
      </c>
      <c r="FU851" s="85">
        <f t="shared" si="957"/>
        <v>500</v>
      </c>
      <c r="FV851" s="85">
        <f t="shared" si="958"/>
        <v>500</v>
      </c>
      <c r="FW851" s="85">
        <f t="shared" si="959"/>
        <v>500</v>
      </c>
      <c r="FX851" s="85">
        <f t="shared" si="960"/>
        <v>500</v>
      </c>
      <c r="FY851" s="85">
        <f t="shared" si="961"/>
        <v>500</v>
      </c>
      <c r="FZ851" s="85">
        <f t="shared" si="962"/>
        <v>500</v>
      </c>
      <c r="GA851" s="85">
        <f t="shared" si="963"/>
        <v>500</v>
      </c>
      <c r="GB851" s="85">
        <f t="shared" si="964"/>
        <v>500</v>
      </c>
      <c r="GC851" s="85">
        <f t="shared" si="965"/>
        <v>500</v>
      </c>
      <c r="GD851" s="85">
        <f t="shared" si="966"/>
        <v>500</v>
      </c>
      <c r="GE851" s="85">
        <f t="shared" si="967"/>
        <v>500</v>
      </c>
      <c r="GF851" s="85">
        <f t="shared" si="968"/>
        <v>500</v>
      </c>
      <c r="GG851" s="85">
        <f t="shared" si="969"/>
        <v>500</v>
      </c>
      <c r="GH851" s="101">
        <f t="shared" si="936"/>
        <v>0</v>
      </c>
      <c r="GI851" s="102">
        <f t="shared" si="937"/>
        <v>0</v>
      </c>
      <c r="GJ851" s="102">
        <f t="shared" si="938"/>
        <v>0</v>
      </c>
      <c r="GK851" s="79">
        <f>ROW()</f>
        <v>851</v>
      </c>
    </row>
    <row r="852" spans="1:193" s="12" customFormat="1" ht="50.1" customHeight="1">
      <c r="A852" s="17">
        <f>ROW()</f>
        <v>852</v>
      </c>
      <c r="B852" s="32">
        <f t="shared" si="970"/>
        <v>846</v>
      </c>
      <c r="C852" s="33">
        <f t="shared" si="971"/>
        <v>0</v>
      </c>
      <c r="D852" s="31"/>
      <c r="E852" s="390">
        <f t="shared" si="939"/>
        <v>500</v>
      </c>
      <c r="F852" s="107">
        <f t="shared" si="905"/>
        <v>0</v>
      </c>
      <c r="G852" s="3">
        <v>0</v>
      </c>
      <c r="H852" s="4">
        <v>0</v>
      </c>
      <c r="I852" s="63"/>
      <c r="J852" s="15"/>
      <c r="K852" s="13"/>
      <c r="L852" s="98">
        <f t="shared" si="906"/>
        <v>0</v>
      </c>
      <c r="M852" s="99">
        <f>M5</f>
        <v>0.94499999999999995</v>
      </c>
      <c r="N852" s="100"/>
      <c r="O852" s="110"/>
      <c r="P852" s="95">
        <f t="shared" si="907"/>
        <v>0</v>
      </c>
      <c r="Q852" s="15"/>
      <c r="R852" s="24">
        <f t="shared" si="940"/>
        <v>0</v>
      </c>
      <c r="S852" s="25">
        <v>0</v>
      </c>
      <c r="T852" s="63"/>
      <c r="U852" s="15"/>
      <c r="V852" s="13"/>
      <c r="W852" s="98">
        <f t="shared" si="908"/>
        <v>0</v>
      </c>
      <c r="X852" s="99">
        <f>X5</f>
        <v>0.97</v>
      </c>
      <c r="Y852" s="100"/>
      <c r="Z852" s="110"/>
      <c r="AA852" s="95">
        <f t="shared" si="909"/>
        <v>0</v>
      </c>
      <c r="AB852" s="15"/>
      <c r="AC852" s="24">
        <f t="shared" si="941"/>
        <v>0</v>
      </c>
      <c r="AD852" s="5">
        <v>0</v>
      </c>
      <c r="AE852" s="63"/>
      <c r="AF852" s="15"/>
      <c r="AG852" s="13"/>
      <c r="AH852" s="98">
        <f t="shared" si="910"/>
        <v>0</v>
      </c>
      <c r="AI852" s="99">
        <f>AI5</f>
        <v>0.95499999999999996</v>
      </c>
      <c r="AJ852" s="100"/>
      <c r="AK852" s="110"/>
      <c r="AL852" s="95">
        <f t="shared" si="911"/>
        <v>0</v>
      </c>
      <c r="AM852" s="15"/>
      <c r="AN852" s="24">
        <f t="shared" si="942"/>
        <v>0</v>
      </c>
      <c r="AO852" s="5">
        <v>0</v>
      </c>
      <c r="AP852" s="63"/>
      <c r="AQ852" s="15"/>
      <c r="AR852" s="13"/>
      <c r="AS852" s="98">
        <f t="shared" si="912"/>
        <v>0</v>
      </c>
      <c r="AT852" s="99">
        <f>AT5</f>
        <v>0.96</v>
      </c>
      <c r="AU852" s="100"/>
      <c r="AV852" s="110"/>
      <c r="AW852" s="95">
        <f t="shared" si="913"/>
        <v>0</v>
      </c>
      <c r="AX852" s="15"/>
      <c r="AY852" s="24">
        <f t="shared" si="943"/>
        <v>0</v>
      </c>
      <c r="AZ852" s="5">
        <v>0</v>
      </c>
      <c r="BA852" s="63"/>
      <c r="BB852" s="15"/>
      <c r="BC852" s="13"/>
      <c r="BD852" s="98">
        <f t="shared" si="914"/>
        <v>0</v>
      </c>
      <c r="BE852" s="99">
        <f>BE5</f>
        <v>0.98</v>
      </c>
      <c r="BF852" s="100"/>
      <c r="BG852" s="110"/>
      <c r="BH852" s="95">
        <f t="shared" si="915"/>
        <v>0</v>
      </c>
      <c r="BI852" s="15"/>
      <c r="BJ852" s="24">
        <f t="shared" si="944"/>
        <v>0</v>
      </c>
      <c r="BK852" s="5">
        <v>0</v>
      </c>
      <c r="BL852" s="63"/>
      <c r="BM852" s="15"/>
      <c r="BN852" s="13"/>
      <c r="BO852" s="98">
        <f t="shared" si="916"/>
        <v>0</v>
      </c>
      <c r="BP852" s="99">
        <f>BP5</f>
        <v>0.94499999999999995</v>
      </c>
      <c r="BQ852" s="100"/>
      <c r="BR852" s="110"/>
      <c r="BS852" s="95">
        <f t="shared" si="917"/>
        <v>0</v>
      </c>
      <c r="BT852" s="15"/>
      <c r="BU852" s="24">
        <f t="shared" si="945"/>
        <v>0</v>
      </c>
      <c r="BV852" s="5">
        <v>0</v>
      </c>
      <c r="BW852" s="63"/>
      <c r="BX852" s="15"/>
      <c r="BY852" s="13"/>
      <c r="BZ852" s="98">
        <f t="shared" si="918"/>
        <v>0</v>
      </c>
      <c r="CA852" s="99">
        <f>CA5</f>
        <v>1</v>
      </c>
      <c r="CB852" s="100"/>
      <c r="CC852" s="110"/>
      <c r="CD852" s="95">
        <f t="shared" si="919"/>
        <v>0</v>
      </c>
      <c r="CE852" s="15"/>
      <c r="CF852" s="24">
        <f t="shared" si="946"/>
        <v>0</v>
      </c>
      <c r="CG852" s="5">
        <v>0</v>
      </c>
      <c r="CH852" s="63"/>
      <c r="CI852" s="15"/>
      <c r="CJ852" s="13"/>
      <c r="CK852" s="98">
        <f t="shared" si="920"/>
        <v>0</v>
      </c>
      <c r="CL852" s="99">
        <f>CL5</f>
        <v>1</v>
      </c>
      <c r="CM852" s="100"/>
      <c r="CN852" s="110"/>
      <c r="CO852" s="95">
        <f t="shared" si="921"/>
        <v>0</v>
      </c>
      <c r="CP852" s="15"/>
      <c r="CQ852" s="24">
        <f t="shared" si="947"/>
        <v>0</v>
      </c>
      <c r="CR852" s="5">
        <v>0</v>
      </c>
      <c r="CS852" s="63"/>
      <c r="CT852" s="15"/>
      <c r="CU852" s="13"/>
      <c r="CV852" s="98">
        <f t="shared" si="922"/>
        <v>0</v>
      </c>
      <c r="CW852" s="99">
        <f>CW5</f>
        <v>1</v>
      </c>
      <c r="CX852" s="100"/>
      <c r="CY852" s="110"/>
      <c r="CZ852" s="95">
        <f t="shared" si="923"/>
        <v>0</v>
      </c>
      <c r="DA852" s="15"/>
      <c r="DB852" s="24">
        <f t="shared" si="948"/>
        <v>0</v>
      </c>
      <c r="DC852" s="5">
        <v>0</v>
      </c>
      <c r="DD852" s="63"/>
      <c r="DE852" s="15"/>
      <c r="DF852" s="13"/>
      <c r="DG852" s="98">
        <f t="shared" si="924"/>
        <v>0</v>
      </c>
      <c r="DH852" s="99">
        <f>DH5</f>
        <v>1</v>
      </c>
      <c r="DI852" s="100"/>
      <c r="DJ852" s="110"/>
      <c r="DK852" s="95">
        <f t="shared" si="925"/>
        <v>0</v>
      </c>
      <c r="DL852" s="15"/>
      <c r="DM852" s="24">
        <f t="shared" si="949"/>
        <v>0</v>
      </c>
      <c r="DN852" s="5">
        <v>0</v>
      </c>
      <c r="DO852" s="63"/>
      <c r="DP852" s="15"/>
      <c r="DQ852" s="13"/>
      <c r="DR852" s="98">
        <f t="shared" si="926"/>
        <v>0</v>
      </c>
      <c r="DS852" s="99">
        <f>DS5</f>
        <v>1</v>
      </c>
      <c r="DT852" s="100"/>
      <c r="DU852" s="110"/>
      <c r="DV852" s="95">
        <f t="shared" si="927"/>
        <v>0</v>
      </c>
      <c r="DW852" s="15"/>
      <c r="DX852" s="24">
        <f t="shared" si="950"/>
        <v>0</v>
      </c>
      <c r="DY852" s="5">
        <v>0</v>
      </c>
      <c r="DZ852" s="63"/>
      <c r="EA852" s="15"/>
      <c r="EB852" s="13"/>
      <c r="EC852" s="98">
        <f t="shared" si="928"/>
        <v>0</v>
      </c>
      <c r="ED852" s="99">
        <f>ED5</f>
        <v>1</v>
      </c>
      <c r="EE852" s="100"/>
      <c r="EF852" s="110"/>
      <c r="EG852" s="95">
        <f t="shared" si="929"/>
        <v>0</v>
      </c>
      <c r="EH852" s="15"/>
      <c r="EI852" s="24">
        <f t="shared" si="951"/>
        <v>0</v>
      </c>
      <c r="EJ852" s="5">
        <v>0</v>
      </c>
      <c r="EK852" s="63"/>
      <c r="EL852" s="15"/>
      <c r="EM852" s="13"/>
      <c r="EN852" s="98">
        <f t="shared" si="930"/>
        <v>0</v>
      </c>
      <c r="EO852" s="99">
        <f>EO5</f>
        <v>1</v>
      </c>
      <c r="EP852" s="100"/>
      <c r="EQ852" s="110"/>
      <c r="ER852" s="95">
        <f t="shared" si="931"/>
        <v>0</v>
      </c>
      <c r="ES852" s="15"/>
      <c r="ET852" s="24">
        <f t="shared" si="952"/>
        <v>0</v>
      </c>
      <c r="EU852" s="5">
        <v>0</v>
      </c>
      <c r="EV852" s="63"/>
      <c r="EW852" s="15"/>
      <c r="EX852" s="13"/>
      <c r="EY852" s="98">
        <f t="shared" si="932"/>
        <v>0</v>
      </c>
      <c r="EZ852" s="99">
        <f>EZ5</f>
        <v>1</v>
      </c>
      <c r="FA852" s="100"/>
      <c r="FB852" s="110"/>
      <c r="FC852" s="95">
        <f t="shared" si="933"/>
        <v>0</v>
      </c>
      <c r="FD852" s="15"/>
      <c r="FE852" s="24">
        <f t="shared" si="953"/>
        <v>0</v>
      </c>
      <c r="FF852" s="5">
        <v>0</v>
      </c>
      <c r="FG852" s="63"/>
      <c r="FH852" s="15"/>
      <c r="FI852" s="13"/>
      <c r="FJ852" s="98">
        <f t="shared" si="934"/>
        <v>0</v>
      </c>
      <c r="FK852" s="99">
        <f>FK5</f>
        <v>1</v>
      </c>
      <c r="FL852" s="100"/>
      <c r="FM852" s="110"/>
      <c r="FN852" s="95">
        <f t="shared" si="935"/>
        <v>0</v>
      </c>
      <c r="FO852" s="15"/>
      <c r="FP852" s="24">
        <f t="shared" si="954"/>
        <v>0</v>
      </c>
      <c r="FQ852" s="5">
        <v>0</v>
      </c>
      <c r="FR852" s="8">
        <v>0</v>
      </c>
      <c r="FS852" s="84">
        <f t="shared" si="955"/>
        <v>500</v>
      </c>
      <c r="FT852" s="85">
        <f t="shared" si="956"/>
        <v>500</v>
      </c>
      <c r="FU852" s="85">
        <f t="shared" si="957"/>
        <v>500</v>
      </c>
      <c r="FV852" s="85">
        <f t="shared" si="958"/>
        <v>500</v>
      </c>
      <c r="FW852" s="85">
        <f t="shared" si="959"/>
        <v>500</v>
      </c>
      <c r="FX852" s="85">
        <f t="shared" si="960"/>
        <v>500</v>
      </c>
      <c r="FY852" s="85">
        <f t="shared" si="961"/>
        <v>500</v>
      </c>
      <c r="FZ852" s="85">
        <f t="shared" si="962"/>
        <v>500</v>
      </c>
      <c r="GA852" s="85">
        <f t="shared" si="963"/>
        <v>500</v>
      </c>
      <c r="GB852" s="85">
        <f t="shared" si="964"/>
        <v>500</v>
      </c>
      <c r="GC852" s="85">
        <f t="shared" si="965"/>
        <v>500</v>
      </c>
      <c r="GD852" s="85">
        <f t="shared" si="966"/>
        <v>500</v>
      </c>
      <c r="GE852" s="85">
        <f t="shared" si="967"/>
        <v>500</v>
      </c>
      <c r="GF852" s="85">
        <f t="shared" si="968"/>
        <v>500</v>
      </c>
      <c r="GG852" s="85">
        <f t="shared" si="969"/>
        <v>500</v>
      </c>
      <c r="GH852" s="101">
        <f t="shared" si="936"/>
        <v>0</v>
      </c>
      <c r="GI852" s="102">
        <f t="shared" si="937"/>
        <v>0</v>
      </c>
      <c r="GJ852" s="102">
        <f t="shared" si="938"/>
        <v>0</v>
      </c>
      <c r="GK852" s="79">
        <f>ROW()</f>
        <v>852</v>
      </c>
    </row>
    <row r="853" spans="1:193" s="12" customFormat="1" ht="50.1" customHeight="1">
      <c r="A853" s="17">
        <f>ROW()</f>
        <v>853</v>
      </c>
      <c r="B853" s="32">
        <f t="shared" si="970"/>
        <v>847</v>
      </c>
      <c r="C853" s="33">
        <f t="shared" si="971"/>
        <v>0</v>
      </c>
      <c r="D853" s="31"/>
      <c r="E853" s="390">
        <f t="shared" si="939"/>
        <v>500</v>
      </c>
      <c r="F853" s="107">
        <f t="shared" si="905"/>
        <v>0</v>
      </c>
      <c r="G853" s="3">
        <v>0</v>
      </c>
      <c r="H853" s="4">
        <v>0</v>
      </c>
      <c r="I853" s="63"/>
      <c r="J853" s="15"/>
      <c r="K853" s="13"/>
      <c r="L853" s="98">
        <f t="shared" si="906"/>
        <v>0</v>
      </c>
      <c r="M853" s="99">
        <f>M5</f>
        <v>0.94499999999999995</v>
      </c>
      <c r="N853" s="100"/>
      <c r="O853" s="110"/>
      <c r="P853" s="95">
        <f t="shared" si="907"/>
        <v>0</v>
      </c>
      <c r="Q853" s="15"/>
      <c r="R853" s="24">
        <f t="shared" si="940"/>
        <v>0</v>
      </c>
      <c r="S853" s="25">
        <v>0</v>
      </c>
      <c r="T853" s="63"/>
      <c r="U853" s="15"/>
      <c r="V853" s="13"/>
      <c r="W853" s="98">
        <f t="shared" si="908"/>
        <v>0</v>
      </c>
      <c r="X853" s="99">
        <f>X5</f>
        <v>0.97</v>
      </c>
      <c r="Y853" s="100"/>
      <c r="Z853" s="110"/>
      <c r="AA853" s="95">
        <f t="shared" si="909"/>
        <v>0</v>
      </c>
      <c r="AB853" s="15"/>
      <c r="AC853" s="24">
        <f t="shared" si="941"/>
        <v>0</v>
      </c>
      <c r="AD853" s="5">
        <v>0</v>
      </c>
      <c r="AE853" s="63"/>
      <c r="AF853" s="15"/>
      <c r="AG853" s="13"/>
      <c r="AH853" s="98">
        <f t="shared" si="910"/>
        <v>0</v>
      </c>
      <c r="AI853" s="99">
        <f>AI5</f>
        <v>0.95499999999999996</v>
      </c>
      <c r="AJ853" s="100"/>
      <c r="AK853" s="110"/>
      <c r="AL853" s="95">
        <f t="shared" si="911"/>
        <v>0</v>
      </c>
      <c r="AM853" s="15"/>
      <c r="AN853" s="24">
        <f t="shared" si="942"/>
        <v>0</v>
      </c>
      <c r="AO853" s="5">
        <v>0</v>
      </c>
      <c r="AP853" s="63"/>
      <c r="AQ853" s="15"/>
      <c r="AR853" s="13"/>
      <c r="AS853" s="98">
        <f t="shared" si="912"/>
        <v>0</v>
      </c>
      <c r="AT853" s="99">
        <f>AT5</f>
        <v>0.96</v>
      </c>
      <c r="AU853" s="100"/>
      <c r="AV853" s="110"/>
      <c r="AW853" s="95">
        <f t="shared" si="913"/>
        <v>0</v>
      </c>
      <c r="AX853" s="15"/>
      <c r="AY853" s="24">
        <f t="shared" si="943"/>
        <v>0</v>
      </c>
      <c r="AZ853" s="5">
        <v>0</v>
      </c>
      <c r="BA853" s="63"/>
      <c r="BB853" s="15"/>
      <c r="BC853" s="13"/>
      <c r="BD853" s="98">
        <f t="shared" si="914"/>
        <v>0</v>
      </c>
      <c r="BE853" s="99">
        <f>BE5</f>
        <v>0.98</v>
      </c>
      <c r="BF853" s="100"/>
      <c r="BG853" s="110"/>
      <c r="BH853" s="95">
        <f t="shared" si="915"/>
        <v>0</v>
      </c>
      <c r="BI853" s="15"/>
      <c r="BJ853" s="24">
        <f t="shared" si="944"/>
        <v>0</v>
      </c>
      <c r="BK853" s="5">
        <v>0</v>
      </c>
      <c r="BL853" s="63"/>
      <c r="BM853" s="15"/>
      <c r="BN853" s="13"/>
      <c r="BO853" s="98">
        <f t="shared" si="916"/>
        <v>0</v>
      </c>
      <c r="BP853" s="99">
        <f>BP5</f>
        <v>0.94499999999999995</v>
      </c>
      <c r="BQ853" s="100"/>
      <c r="BR853" s="110"/>
      <c r="BS853" s="95">
        <f t="shared" si="917"/>
        <v>0</v>
      </c>
      <c r="BT853" s="15"/>
      <c r="BU853" s="24">
        <f t="shared" si="945"/>
        <v>0</v>
      </c>
      <c r="BV853" s="5">
        <v>0</v>
      </c>
      <c r="BW853" s="63"/>
      <c r="BX853" s="15"/>
      <c r="BY853" s="13"/>
      <c r="BZ853" s="98">
        <f t="shared" si="918"/>
        <v>0</v>
      </c>
      <c r="CA853" s="99">
        <f>CA5</f>
        <v>1</v>
      </c>
      <c r="CB853" s="100"/>
      <c r="CC853" s="110"/>
      <c r="CD853" s="95">
        <f t="shared" si="919"/>
        <v>0</v>
      </c>
      <c r="CE853" s="15"/>
      <c r="CF853" s="24">
        <f t="shared" si="946"/>
        <v>0</v>
      </c>
      <c r="CG853" s="5">
        <v>0</v>
      </c>
      <c r="CH853" s="63"/>
      <c r="CI853" s="15"/>
      <c r="CJ853" s="13"/>
      <c r="CK853" s="98">
        <f t="shared" si="920"/>
        <v>0</v>
      </c>
      <c r="CL853" s="99">
        <f>CL5</f>
        <v>1</v>
      </c>
      <c r="CM853" s="100"/>
      <c r="CN853" s="110"/>
      <c r="CO853" s="95">
        <f t="shared" si="921"/>
        <v>0</v>
      </c>
      <c r="CP853" s="15"/>
      <c r="CQ853" s="24">
        <f t="shared" si="947"/>
        <v>0</v>
      </c>
      <c r="CR853" s="5">
        <v>0</v>
      </c>
      <c r="CS853" s="63"/>
      <c r="CT853" s="15"/>
      <c r="CU853" s="13"/>
      <c r="CV853" s="98">
        <f t="shared" si="922"/>
        <v>0</v>
      </c>
      <c r="CW853" s="99">
        <f>CW5</f>
        <v>1</v>
      </c>
      <c r="CX853" s="100"/>
      <c r="CY853" s="110"/>
      <c r="CZ853" s="95">
        <f t="shared" si="923"/>
        <v>0</v>
      </c>
      <c r="DA853" s="15"/>
      <c r="DB853" s="24">
        <f t="shared" si="948"/>
        <v>0</v>
      </c>
      <c r="DC853" s="5">
        <v>0</v>
      </c>
      <c r="DD853" s="63"/>
      <c r="DE853" s="15"/>
      <c r="DF853" s="13"/>
      <c r="DG853" s="98">
        <f t="shared" si="924"/>
        <v>0</v>
      </c>
      <c r="DH853" s="99">
        <f>DH5</f>
        <v>1</v>
      </c>
      <c r="DI853" s="100"/>
      <c r="DJ853" s="110"/>
      <c r="DK853" s="95">
        <f t="shared" si="925"/>
        <v>0</v>
      </c>
      <c r="DL853" s="15"/>
      <c r="DM853" s="24">
        <f t="shared" si="949"/>
        <v>0</v>
      </c>
      <c r="DN853" s="5">
        <v>0</v>
      </c>
      <c r="DO853" s="63"/>
      <c r="DP853" s="15"/>
      <c r="DQ853" s="13"/>
      <c r="DR853" s="98">
        <f t="shared" si="926"/>
        <v>0</v>
      </c>
      <c r="DS853" s="99">
        <f>DS5</f>
        <v>1</v>
      </c>
      <c r="DT853" s="100"/>
      <c r="DU853" s="110"/>
      <c r="DV853" s="95">
        <f t="shared" si="927"/>
        <v>0</v>
      </c>
      <c r="DW853" s="15"/>
      <c r="DX853" s="24">
        <f t="shared" si="950"/>
        <v>0</v>
      </c>
      <c r="DY853" s="5">
        <v>0</v>
      </c>
      <c r="DZ853" s="63"/>
      <c r="EA853" s="15"/>
      <c r="EB853" s="13"/>
      <c r="EC853" s="98">
        <f t="shared" si="928"/>
        <v>0</v>
      </c>
      <c r="ED853" s="99">
        <f>ED5</f>
        <v>1</v>
      </c>
      <c r="EE853" s="100"/>
      <c r="EF853" s="110"/>
      <c r="EG853" s="95">
        <f t="shared" si="929"/>
        <v>0</v>
      </c>
      <c r="EH853" s="15"/>
      <c r="EI853" s="24">
        <f t="shared" si="951"/>
        <v>0</v>
      </c>
      <c r="EJ853" s="5">
        <v>0</v>
      </c>
      <c r="EK853" s="63"/>
      <c r="EL853" s="15"/>
      <c r="EM853" s="13"/>
      <c r="EN853" s="98">
        <f t="shared" si="930"/>
        <v>0</v>
      </c>
      <c r="EO853" s="99">
        <f>EO5</f>
        <v>1</v>
      </c>
      <c r="EP853" s="100"/>
      <c r="EQ853" s="110"/>
      <c r="ER853" s="95">
        <f t="shared" si="931"/>
        <v>0</v>
      </c>
      <c r="ES853" s="15"/>
      <c r="ET853" s="24">
        <f t="shared" si="952"/>
        <v>0</v>
      </c>
      <c r="EU853" s="5">
        <v>0</v>
      </c>
      <c r="EV853" s="63"/>
      <c r="EW853" s="15"/>
      <c r="EX853" s="13"/>
      <c r="EY853" s="98">
        <f t="shared" si="932"/>
        <v>0</v>
      </c>
      <c r="EZ853" s="99">
        <f>EZ5</f>
        <v>1</v>
      </c>
      <c r="FA853" s="100"/>
      <c r="FB853" s="110"/>
      <c r="FC853" s="95">
        <f t="shared" si="933"/>
        <v>0</v>
      </c>
      <c r="FD853" s="15"/>
      <c r="FE853" s="24">
        <f t="shared" si="953"/>
        <v>0</v>
      </c>
      <c r="FF853" s="5">
        <v>0</v>
      </c>
      <c r="FG853" s="63"/>
      <c r="FH853" s="15"/>
      <c r="FI853" s="13"/>
      <c r="FJ853" s="98">
        <f t="shared" si="934"/>
        <v>0</v>
      </c>
      <c r="FK853" s="99">
        <f>FK5</f>
        <v>1</v>
      </c>
      <c r="FL853" s="100"/>
      <c r="FM853" s="110"/>
      <c r="FN853" s="95">
        <f t="shared" si="935"/>
        <v>0</v>
      </c>
      <c r="FO853" s="15"/>
      <c r="FP853" s="24">
        <f t="shared" si="954"/>
        <v>0</v>
      </c>
      <c r="FQ853" s="5">
        <v>0</v>
      </c>
      <c r="FR853" s="8">
        <v>0</v>
      </c>
      <c r="FS853" s="84">
        <f t="shared" si="955"/>
        <v>500</v>
      </c>
      <c r="FT853" s="85">
        <f t="shared" si="956"/>
        <v>500</v>
      </c>
      <c r="FU853" s="85">
        <f t="shared" si="957"/>
        <v>500</v>
      </c>
      <c r="FV853" s="85">
        <f t="shared" si="958"/>
        <v>500</v>
      </c>
      <c r="FW853" s="85">
        <f t="shared" si="959"/>
        <v>500</v>
      </c>
      <c r="FX853" s="85">
        <f t="shared" si="960"/>
        <v>500</v>
      </c>
      <c r="FY853" s="85">
        <f t="shared" si="961"/>
        <v>500</v>
      </c>
      <c r="FZ853" s="85">
        <f t="shared" si="962"/>
        <v>500</v>
      </c>
      <c r="GA853" s="85">
        <f t="shared" si="963"/>
        <v>500</v>
      </c>
      <c r="GB853" s="85">
        <f t="shared" si="964"/>
        <v>500</v>
      </c>
      <c r="GC853" s="85">
        <f t="shared" si="965"/>
        <v>500</v>
      </c>
      <c r="GD853" s="85">
        <f t="shared" si="966"/>
        <v>500</v>
      </c>
      <c r="GE853" s="85">
        <f t="shared" si="967"/>
        <v>500</v>
      </c>
      <c r="GF853" s="85">
        <f t="shared" si="968"/>
        <v>500</v>
      </c>
      <c r="GG853" s="85">
        <f t="shared" si="969"/>
        <v>500</v>
      </c>
      <c r="GH853" s="101">
        <f t="shared" si="936"/>
        <v>0</v>
      </c>
      <c r="GI853" s="102">
        <f t="shared" si="937"/>
        <v>0</v>
      </c>
      <c r="GJ853" s="102">
        <f t="shared" si="938"/>
        <v>0</v>
      </c>
      <c r="GK853" s="79">
        <f>ROW()</f>
        <v>853</v>
      </c>
    </row>
    <row r="854" spans="1:193" s="12" customFormat="1" ht="50.1" customHeight="1">
      <c r="A854" s="17">
        <f>ROW()</f>
        <v>854</v>
      </c>
      <c r="B854" s="32">
        <f t="shared" si="970"/>
        <v>848</v>
      </c>
      <c r="C854" s="33">
        <f t="shared" si="971"/>
        <v>0</v>
      </c>
      <c r="D854" s="31"/>
      <c r="E854" s="390">
        <f t="shared" si="939"/>
        <v>500</v>
      </c>
      <c r="F854" s="107">
        <f t="shared" si="905"/>
        <v>0</v>
      </c>
      <c r="G854" s="3">
        <v>0</v>
      </c>
      <c r="H854" s="4">
        <v>0</v>
      </c>
      <c r="I854" s="63"/>
      <c r="J854" s="15"/>
      <c r="K854" s="13"/>
      <c r="L854" s="98">
        <f t="shared" si="906"/>
        <v>0</v>
      </c>
      <c r="M854" s="99">
        <f>M5</f>
        <v>0.94499999999999995</v>
      </c>
      <c r="N854" s="100"/>
      <c r="O854" s="110"/>
      <c r="P854" s="95">
        <f t="shared" si="907"/>
        <v>0</v>
      </c>
      <c r="Q854" s="15"/>
      <c r="R854" s="24">
        <f t="shared" si="940"/>
        <v>0</v>
      </c>
      <c r="S854" s="25">
        <v>0</v>
      </c>
      <c r="T854" s="63"/>
      <c r="U854" s="15"/>
      <c r="V854" s="13"/>
      <c r="W854" s="98">
        <f t="shared" si="908"/>
        <v>0</v>
      </c>
      <c r="X854" s="99">
        <f>X5</f>
        <v>0.97</v>
      </c>
      <c r="Y854" s="100"/>
      <c r="Z854" s="110"/>
      <c r="AA854" s="95">
        <f t="shared" si="909"/>
        <v>0</v>
      </c>
      <c r="AB854" s="15"/>
      <c r="AC854" s="24">
        <f t="shared" si="941"/>
        <v>0</v>
      </c>
      <c r="AD854" s="5">
        <v>0</v>
      </c>
      <c r="AE854" s="63"/>
      <c r="AF854" s="15"/>
      <c r="AG854" s="13"/>
      <c r="AH854" s="98">
        <f t="shared" si="910"/>
        <v>0</v>
      </c>
      <c r="AI854" s="99">
        <f>AI5</f>
        <v>0.95499999999999996</v>
      </c>
      <c r="AJ854" s="100"/>
      <c r="AK854" s="110"/>
      <c r="AL854" s="95">
        <f t="shared" si="911"/>
        <v>0</v>
      </c>
      <c r="AM854" s="15"/>
      <c r="AN854" s="24">
        <f t="shared" si="942"/>
        <v>0</v>
      </c>
      <c r="AO854" s="5">
        <v>0</v>
      </c>
      <c r="AP854" s="63"/>
      <c r="AQ854" s="15"/>
      <c r="AR854" s="13"/>
      <c r="AS854" s="98">
        <f t="shared" si="912"/>
        <v>0</v>
      </c>
      <c r="AT854" s="99">
        <f>AT5</f>
        <v>0.96</v>
      </c>
      <c r="AU854" s="100"/>
      <c r="AV854" s="110"/>
      <c r="AW854" s="95">
        <f t="shared" si="913"/>
        <v>0</v>
      </c>
      <c r="AX854" s="15"/>
      <c r="AY854" s="24">
        <f t="shared" si="943"/>
        <v>0</v>
      </c>
      <c r="AZ854" s="5">
        <v>0</v>
      </c>
      <c r="BA854" s="63"/>
      <c r="BB854" s="15"/>
      <c r="BC854" s="13"/>
      <c r="BD854" s="98">
        <f t="shared" si="914"/>
        <v>0</v>
      </c>
      <c r="BE854" s="99">
        <f>BE5</f>
        <v>0.98</v>
      </c>
      <c r="BF854" s="100"/>
      <c r="BG854" s="110"/>
      <c r="BH854" s="95">
        <f t="shared" si="915"/>
        <v>0</v>
      </c>
      <c r="BI854" s="15"/>
      <c r="BJ854" s="24">
        <f t="shared" si="944"/>
        <v>0</v>
      </c>
      <c r="BK854" s="5">
        <v>0</v>
      </c>
      <c r="BL854" s="63"/>
      <c r="BM854" s="15"/>
      <c r="BN854" s="13"/>
      <c r="BO854" s="98">
        <f t="shared" si="916"/>
        <v>0</v>
      </c>
      <c r="BP854" s="99">
        <f>BP5</f>
        <v>0.94499999999999995</v>
      </c>
      <c r="BQ854" s="100"/>
      <c r="BR854" s="110"/>
      <c r="BS854" s="95">
        <f t="shared" si="917"/>
        <v>0</v>
      </c>
      <c r="BT854" s="15"/>
      <c r="BU854" s="24">
        <f t="shared" si="945"/>
        <v>0</v>
      </c>
      <c r="BV854" s="5">
        <v>0</v>
      </c>
      <c r="BW854" s="63"/>
      <c r="BX854" s="15"/>
      <c r="BY854" s="13"/>
      <c r="BZ854" s="98">
        <f t="shared" si="918"/>
        <v>0</v>
      </c>
      <c r="CA854" s="99">
        <f>CA5</f>
        <v>1</v>
      </c>
      <c r="CB854" s="100"/>
      <c r="CC854" s="110"/>
      <c r="CD854" s="95">
        <f t="shared" si="919"/>
        <v>0</v>
      </c>
      <c r="CE854" s="15"/>
      <c r="CF854" s="24">
        <f t="shared" si="946"/>
        <v>0</v>
      </c>
      <c r="CG854" s="5">
        <v>0</v>
      </c>
      <c r="CH854" s="63"/>
      <c r="CI854" s="15"/>
      <c r="CJ854" s="13"/>
      <c r="CK854" s="98">
        <f t="shared" si="920"/>
        <v>0</v>
      </c>
      <c r="CL854" s="99">
        <f>CL5</f>
        <v>1</v>
      </c>
      <c r="CM854" s="100"/>
      <c r="CN854" s="110"/>
      <c r="CO854" s="95">
        <f t="shared" si="921"/>
        <v>0</v>
      </c>
      <c r="CP854" s="15"/>
      <c r="CQ854" s="24">
        <f t="shared" si="947"/>
        <v>0</v>
      </c>
      <c r="CR854" s="5">
        <v>0</v>
      </c>
      <c r="CS854" s="63"/>
      <c r="CT854" s="15"/>
      <c r="CU854" s="13"/>
      <c r="CV854" s="98">
        <f t="shared" si="922"/>
        <v>0</v>
      </c>
      <c r="CW854" s="99">
        <f>CW5</f>
        <v>1</v>
      </c>
      <c r="CX854" s="100"/>
      <c r="CY854" s="110"/>
      <c r="CZ854" s="95">
        <f t="shared" si="923"/>
        <v>0</v>
      </c>
      <c r="DA854" s="15"/>
      <c r="DB854" s="24">
        <f t="shared" si="948"/>
        <v>0</v>
      </c>
      <c r="DC854" s="5">
        <v>0</v>
      </c>
      <c r="DD854" s="63"/>
      <c r="DE854" s="15"/>
      <c r="DF854" s="13"/>
      <c r="DG854" s="98">
        <f t="shared" si="924"/>
        <v>0</v>
      </c>
      <c r="DH854" s="99">
        <f>DH5</f>
        <v>1</v>
      </c>
      <c r="DI854" s="100"/>
      <c r="DJ854" s="110"/>
      <c r="DK854" s="95">
        <f t="shared" si="925"/>
        <v>0</v>
      </c>
      <c r="DL854" s="15"/>
      <c r="DM854" s="24">
        <f t="shared" si="949"/>
        <v>0</v>
      </c>
      <c r="DN854" s="5">
        <v>0</v>
      </c>
      <c r="DO854" s="63"/>
      <c r="DP854" s="15"/>
      <c r="DQ854" s="13"/>
      <c r="DR854" s="98">
        <f t="shared" si="926"/>
        <v>0</v>
      </c>
      <c r="DS854" s="99">
        <f>DS5</f>
        <v>1</v>
      </c>
      <c r="DT854" s="100"/>
      <c r="DU854" s="110"/>
      <c r="DV854" s="95">
        <f t="shared" si="927"/>
        <v>0</v>
      </c>
      <c r="DW854" s="15"/>
      <c r="DX854" s="24">
        <f t="shared" si="950"/>
        <v>0</v>
      </c>
      <c r="DY854" s="5">
        <v>0</v>
      </c>
      <c r="DZ854" s="63"/>
      <c r="EA854" s="15"/>
      <c r="EB854" s="13"/>
      <c r="EC854" s="98">
        <f t="shared" si="928"/>
        <v>0</v>
      </c>
      <c r="ED854" s="99">
        <f>ED5</f>
        <v>1</v>
      </c>
      <c r="EE854" s="100"/>
      <c r="EF854" s="110"/>
      <c r="EG854" s="95">
        <f t="shared" si="929"/>
        <v>0</v>
      </c>
      <c r="EH854" s="15"/>
      <c r="EI854" s="24">
        <f t="shared" si="951"/>
        <v>0</v>
      </c>
      <c r="EJ854" s="5">
        <v>0</v>
      </c>
      <c r="EK854" s="63"/>
      <c r="EL854" s="15"/>
      <c r="EM854" s="13"/>
      <c r="EN854" s="98">
        <f t="shared" si="930"/>
        <v>0</v>
      </c>
      <c r="EO854" s="99">
        <f>EO5</f>
        <v>1</v>
      </c>
      <c r="EP854" s="100"/>
      <c r="EQ854" s="110"/>
      <c r="ER854" s="95">
        <f t="shared" si="931"/>
        <v>0</v>
      </c>
      <c r="ES854" s="15"/>
      <c r="ET854" s="24">
        <f t="shared" si="952"/>
        <v>0</v>
      </c>
      <c r="EU854" s="5">
        <v>0</v>
      </c>
      <c r="EV854" s="63"/>
      <c r="EW854" s="15"/>
      <c r="EX854" s="13"/>
      <c r="EY854" s="98">
        <f t="shared" si="932"/>
        <v>0</v>
      </c>
      <c r="EZ854" s="99">
        <f>EZ5</f>
        <v>1</v>
      </c>
      <c r="FA854" s="100"/>
      <c r="FB854" s="110"/>
      <c r="FC854" s="95">
        <f t="shared" si="933"/>
        <v>0</v>
      </c>
      <c r="FD854" s="15"/>
      <c r="FE854" s="24">
        <f t="shared" si="953"/>
        <v>0</v>
      </c>
      <c r="FF854" s="5">
        <v>0</v>
      </c>
      <c r="FG854" s="63"/>
      <c r="FH854" s="15"/>
      <c r="FI854" s="13"/>
      <c r="FJ854" s="98">
        <f t="shared" si="934"/>
        <v>0</v>
      </c>
      <c r="FK854" s="99">
        <f>FK5</f>
        <v>1</v>
      </c>
      <c r="FL854" s="100"/>
      <c r="FM854" s="110"/>
      <c r="FN854" s="95">
        <f t="shared" si="935"/>
        <v>0</v>
      </c>
      <c r="FO854" s="15"/>
      <c r="FP854" s="24">
        <f t="shared" si="954"/>
        <v>0</v>
      </c>
      <c r="FQ854" s="5">
        <v>0</v>
      </c>
      <c r="FR854" s="8">
        <v>0</v>
      </c>
      <c r="FS854" s="84">
        <f t="shared" si="955"/>
        <v>500</v>
      </c>
      <c r="FT854" s="85">
        <f t="shared" si="956"/>
        <v>500</v>
      </c>
      <c r="FU854" s="85">
        <f t="shared" si="957"/>
        <v>500</v>
      </c>
      <c r="FV854" s="85">
        <f t="shared" si="958"/>
        <v>500</v>
      </c>
      <c r="FW854" s="85">
        <f t="shared" si="959"/>
        <v>500</v>
      </c>
      <c r="FX854" s="85">
        <f t="shared" si="960"/>
        <v>500</v>
      </c>
      <c r="FY854" s="85">
        <f t="shared" si="961"/>
        <v>500</v>
      </c>
      <c r="FZ854" s="85">
        <f t="shared" si="962"/>
        <v>500</v>
      </c>
      <c r="GA854" s="85">
        <f t="shared" si="963"/>
        <v>500</v>
      </c>
      <c r="GB854" s="85">
        <f t="shared" si="964"/>
        <v>500</v>
      </c>
      <c r="GC854" s="85">
        <f t="shared" si="965"/>
        <v>500</v>
      </c>
      <c r="GD854" s="85">
        <f t="shared" si="966"/>
        <v>500</v>
      </c>
      <c r="GE854" s="85">
        <f t="shared" si="967"/>
        <v>500</v>
      </c>
      <c r="GF854" s="85">
        <f t="shared" si="968"/>
        <v>500</v>
      </c>
      <c r="GG854" s="85">
        <f t="shared" si="969"/>
        <v>500</v>
      </c>
      <c r="GH854" s="101">
        <f t="shared" si="936"/>
        <v>0</v>
      </c>
      <c r="GI854" s="102">
        <f t="shared" si="937"/>
        <v>0</v>
      </c>
      <c r="GJ854" s="102">
        <f t="shared" si="938"/>
        <v>0</v>
      </c>
      <c r="GK854" s="79">
        <f>ROW()</f>
        <v>854</v>
      </c>
    </row>
    <row r="855" spans="1:193" s="12" customFormat="1" ht="50.1" customHeight="1">
      <c r="A855" s="17">
        <f>ROW()</f>
        <v>855</v>
      </c>
      <c r="B855" s="32">
        <f t="shared" si="970"/>
        <v>849</v>
      </c>
      <c r="C855" s="33">
        <f t="shared" si="971"/>
        <v>0</v>
      </c>
      <c r="D855" s="31"/>
      <c r="E855" s="390">
        <f t="shared" si="939"/>
        <v>500</v>
      </c>
      <c r="F855" s="107">
        <f t="shared" si="905"/>
        <v>0</v>
      </c>
      <c r="G855" s="3">
        <v>0</v>
      </c>
      <c r="H855" s="4">
        <v>0</v>
      </c>
      <c r="I855" s="63"/>
      <c r="J855" s="15"/>
      <c r="K855" s="13"/>
      <c r="L855" s="98">
        <f t="shared" si="906"/>
        <v>0</v>
      </c>
      <c r="M855" s="99">
        <f>M5</f>
        <v>0.94499999999999995</v>
      </c>
      <c r="N855" s="100"/>
      <c r="O855" s="110"/>
      <c r="P855" s="95">
        <f t="shared" si="907"/>
        <v>0</v>
      </c>
      <c r="Q855" s="15"/>
      <c r="R855" s="24">
        <f t="shared" si="940"/>
        <v>0</v>
      </c>
      <c r="S855" s="25">
        <v>0</v>
      </c>
      <c r="T855" s="63"/>
      <c r="U855" s="15"/>
      <c r="V855" s="13"/>
      <c r="W855" s="98">
        <f t="shared" si="908"/>
        <v>0</v>
      </c>
      <c r="X855" s="99">
        <f>X5</f>
        <v>0.97</v>
      </c>
      <c r="Y855" s="100"/>
      <c r="Z855" s="110"/>
      <c r="AA855" s="95">
        <f t="shared" si="909"/>
        <v>0</v>
      </c>
      <c r="AB855" s="15"/>
      <c r="AC855" s="24">
        <f t="shared" si="941"/>
        <v>0</v>
      </c>
      <c r="AD855" s="5">
        <v>0</v>
      </c>
      <c r="AE855" s="63"/>
      <c r="AF855" s="15"/>
      <c r="AG855" s="13"/>
      <c r="AH855" s="98">
        <f t="shared" si="910"/>
        <v>0</v>
      </c>
      <c r="AI855" s="99">
        <f>AI5</f>
        <v>0.95499999999999996</v>
      </c>
      <c r="AJ855" s="100"/>
      <c r="AK855" s="110"/>
      <c r="AL855" s="95">
        <f t="shared" si="911"/>
        <v>0</v>
      </c>
      <c r="AM855" s="15"/>
      <c r="AN855" s="24">
        <f t="shared" si="942"/>
        <v>0</v>
      </c>
      <c r="AO855" s="5">
        <v>0</v>
      </c>
      <c r="AP855" s="63"/>
      <c r="AQ855" s="15"/>
      <c r="AR855" s="13"/>
      <c r="AS855" s="98">
        <f t="shared" si="912"/>
        <v>0</v>
      </c>
      <c r="AT855" s="99">
        <f>AT5</f>
        <v>0.96</v>
      </c>
      <c r="AU855" s="100"/>
      <c r="AV855" s="110"/>
      <c r="AW855" s="95">
        <f t="shared" si="913"/>
        <v>0</v>
      </c>
      <c r="AX855" s="15"/>
      <c r="AY855" s="24">
        <f t="shared" si="943"/>
        <v>0</v>
      </c>
      <c r="AZ855" s="5">
        <v>0</v>
      </c>
      <c r="BA855" s="63"/>
      <c r="BB855" s="15"/>
      <c r="BC855" s="13"/>
      <c r="BD855" s="98">
        <f t="shared" si="914"/>
        <v>0</v>
      </c>
      <c r="BE855" s="99">
        <f>BE5</f>
        <v>0.98</v>
      </c>
      <c r="BF855" s="100"/>
      <c r="BG855" s="110"/>
      <c r="BH855" s="95">
        <f t="shared" si="915"/>
        <v>0</v>
      </c>
      <c r="BI855" s="15"/>
      <c r="BJ855" s="24">
        <f t="shared" si="944"/>
        <v>0</v>
      </c>
      <c r="BK855" s="5">
        <v>0</v>
      </c>
      <c r="BL855" s="63"/>
      <c r="BM855" s="15"/>
      <c r="BN855" s="13"/>
      <c r="BO855" s="98">
        <f t="shared" si="916"/>
        <v>0</v>
      </c>
      <c r="BP855" s="99">
        <f>BP5</f>
        <v>0.94499999999999995</v>
      </c>
      <c r="BQ855" s="100"/>
      <c r="BR855" s="110"/>
      <c r="BS855" s="95">
        <f t="shared" si="917"/>
        <v>0</v>
      </c>
      <c r="BT855" s="15"/>
      <c r="BU855" s="24">
        <f t="shared" si="945"/>
        <v>0</v>
      </c>
      <c r="BV855" s="5">
        <v>0</v>
      </c>
      <c r="BW855" s="63"/>
      <c r="BX855" s="15"/>
      <c r="BY855" s="13"/>
      <c r="BZ855" s="98">
        <f t="shared" si="918"/>
        <v>0</v>
      </c>
      <c r="CA855" s="99">
        <f>CA5</f>
        <v>1</v>
      </c>
      <c r="CB855" s="100"/>
      <c r="CC855" s="110"/>
      <c r="CD855" s="95">
        <f t="shared" si="919"/>
        <v>0</v>
      </c>
      <c r="CE855" s="15"/>
      <c r="CF855" s="24">
        <f t="shared" si="946"/>
        <v>0</v>
      </c>
      <c r="CG855" s="5">
        <v>0</v>
      </c>
      <c r="CH855" s="63"/>
      <c r="CI855" s="15"/>
      <c r="CJ855" s="13"/>
      <c r="CK855" s="98">
        <f t="shared" si="920"/>
        <v>0</v>
      </c>
      <c r="CL855" s="99">
        <f>CL5</f>
        <v>1</v>
      </c>
      <c r="CM855" s="100"/>
      <c r="CN855" s="110"/>
      <c r="CO855" s="95">
        <f t="shared" si="921"/>
        <v>0</v>
      </c>
      <c r="CP855" s="15"/>
      <c r="CQ855" s="24">
        <f t="shared" si="947"/>
        <v>0</v>
      </c>
      <c r="CR855" s="5">
        <v>0</v>
      </c>
      <c r="CS855" s="63"/>
      <c r="CT855" s="15"/>
      <c r="CU855" s="13"/>
      <c r="CV855" s="98">
        <f t="shared" si="922"/>
        <v>0</v>
      </c>
      <c r="CW855" s="99">
        <f>CW5</f>
        <v>1</v>
      </c>
      <c r="CX855" s="100"/>
      <c r="CY855" s="110"/>
      <c r="CZ855" s="95">
        <f t="shared" si="923"/>
        <v>0</v>
      </c>
      <c r="DA855" s="15"/>
      <c r="DB855" s="24">
        <f t="shared" si="948"/>
        <v>0</v>
      </c>
      <c r="DC855" s="5">
        <v>0</v>
      </c>
      <c r="DD855" s="63"/>
      <c r="DE855" s="15"/>
      <c r="DF855" s="13"/>
      <c r="DG855" s="98">
        <f t="shared" si="924"/>
        <v>0</v>
      </c>
      <c r="DH855" s="99">
        <f>DH5</f>
        <v>1</v>
      </c>
      <c r="DI855" s="100"/>
      <c r="DJ855" s="110"/>
      <c r="DK855" s="95">
        <f t="shared" si="925"/>
        <v>0</v>
      </c>
      <c r="DL855" s="15"/>
      <c r="DM855" s="24">
        <f t="shared" si="949"/>
        <v>0</v>
      </c>
      <c r="DN855" s="5">
        <v>0</v>
      </c>
      <c r="DO855" s="63"/>
      <c r="DP855" s="15"/>
      <c r="DQ855" s="13"/>
      <c r="DR855" s="98">
        <f t="shared" si="926"/>
        <v>0</v>
      </c>
      <c r="DS855" s="99">
        <f>DS5</f>
        <v>1</v>
      </c>
      <c r="DT855" s="100"/>
      <c r="DU855" s="110"/>
      <c r="DV855" s="95">
        <f t="shared" si="927"/>
        <v>0</v>
      </c>
      <c r="DW855" s="15"/>
      <c r="DX855" s="24">
        <f t="shared" si="950"/>
        <v>0</v>
      </c>
      <c r="DY855" s="5">
        <v>0</v>
      </c>
      <c r="DZ855" s="63"/>
      <c r="EA855" s="15"/>
      <c r="EB855" s="13"/>
      <c r="EC855" s="98">
        <f t="shared" si="928"/>
        <v>0</v>
      </c>
      <c r="ED855" s="99">
        <f>ED5</f>
        <v>1</v>
      </c>
      <c r="EE855" s="100"/>
      <c r="EF855" s="110"/>
      <c r="EG855" s="95">
        <f t="shared" si="929"/>
        <v>0</v>
      </c>
      <c r="EH855" s="15"/>
      <c r="EI855" s="24">
        <f t="shared" si="951"/>
        <v>0</v>
      </c>
      <c r="EJ855" s="5">
        <v>0</v>
      </c>
      <c r="EK855" s="63"/>
      <c r="EL855" s="15"/>
      <c r="EM855" s="13"/>
      <c r="EN855" s="98">
        <f t="shared" si="930"/>
        <v>0</v>
      </c>
      <c r="EO855" s="99">
        <f>EO5</f>
        <v>1</v>
      </c>
      <c r="EP855" s="100"/>
      <c r="EQ855" s="110"/>
      <c r="ER855" s="95">
        <f t="shared" si="931"/>
        <v>0</v>
      </c>
      <c r="ES855" s="15"/>
      <c r="ET855" s="24">
        <f t="shared" si="952"/>
        <v>0</v>
      </c>
      <c r="EU855" s="5">
        <v>0</v>
      </c>
      <c r="EV855" s="63"/>
      <c r="EW855" s="15"/>
      <c r="EX855" s="13"/>
      <c r="EY855" s="98">
        <f t="shared" si="932"/>
        <v>0</v>
      </c>
      <c r="EZ855" s="99">
        <f>EZ5</f>
        <v>1</v>
      </c>
      <c r="FA855" s="100"/>
      <c r="FB855" s="110"/>
      <c r="FC855" s="95">
        <f t="shared" si="933"/>
        <v>0</v>
      </c>
      <c r="FD855" s="15"/>
      <c r="FE855" s="24">
        <f t="shared" si="953"/>
        <v>0</v>
      </c>
      <c r="FF855" s="5">
        <v>0</v>
      </c>
      <c r="FG855" s="63"/>
      <c r="FH855" s="15"/>
      <c r="FI855" s="13"/>
      <c r="FJ855" s="98">
        <f t="shared" si="934"/>
        <v>0</v>
      </c>
      <c r="FK855" s="99">
        <f>FK5</f>
        <v>1</v>
      </c>
      <c r="FL855" s="100"/>
      <c r="FM855" s="110"/>
      <c r="FN855" s="95">
        <f t="shared" si="935"/>
        <v>0</v>
      </c>
      <c r="FO855" s="15"/>
      <c r="FP855" s="24">
        <f t="shared" si="954"/>
        <v>0</v>
      </c>
      <c r="FQ855" s="5">
        <v>0</v>
      </c>
      <c r="FR855" s="8">
        <v>0</v>
      </c>
      <c r="FS855" s="84">
        <f t="shared" si="955"/>
        <v>500</v>
      </c>
      <c r="FT855" s="85">
        <f t="shared" si="956"/>
        <v>500</v>
      </c>
      <c r="FU855" s="85">
        <f t="shared" si="957"/>
        <v>500</v>
      </c>
      <c r="FV855" s="85">
        <f t="shared" si="958"/>
        <v>500</v>
      </c>
      <c r="FW855" s="85">
        <f t="shared" si="959"/>
        <v>500</v>
      </c>
      <c r="FX855" s="85">
        <f t="shared" si="960"/>
        <v>500</v>
      </c>
      <c r="FY855" s="85">
        <f t="shared" si="961"/>
        <v>500</v>
      </c>
      <c r="FZ855" s="85">
        <f t="shared" si="962"/>
        <v>500</v>
      </c>
      <c r="GA855" s="85">
        <f t="shared" si="963"/>
        <v>500</v>
      </c>
      <c r="GB855" s="85">
        <f t="shared" si="964"/>
        <v>500</v>
      </c>
      <c r="GC855" s="85">
        <f t="shared" si="965"/>
        <v>500</v>
      </c>
      <c r="GD855" s="85">
        <f t="shared" si="966"/>
        <v>500</v>
      </c>
      <c r="GE855" s="85">
        <f t="shared" si="967"/>
        <v>500</v>
      </c>
      <c r="GF855" s="85">
        <f t="shared" si="968"/>
        <v>500</v>
      </c>
      <c r="GG855" s="85">
        <f t="shared" si="969"/>
        <v>500</v>
      </c>
      <c r="GH855" s="101">
        <f t="shared" si="936"/>
        <v>0</v>
      </c>
      <c r="GI855" s="102">
        <f t="shared" si="937"/>
        <v>0</v>
      </c>
      <c r="GJ855" s="102">
        <f t="shared" si="938"/>
        <v>0</v>
      </c>
      <c r="GK855" s="79">
        <f>ROW()</f>
        <v>855</v>
      </c>
    </row>
    <row r="856" spans="1:193" s="12" customFormat="1" ht="50.1" customHeight="1">
      <c r="A856" s="17">
        <f>ROW()</f>
        <v>856</v>
      </c>
      <c r="B856" s="32">
        <f t="shared" si="970"/>
        <v>850</v>
      </c>
      <c r="C856" s="33">
        <f t="shared" si="971"/>
        <v>0</v>
      </c>
      <c r="D856" s="31"/>
      <c r="E856" s="390">
        <f t="shared" si="939"/>
        <v>500</v>
      </c>
      <c r="F856" s="107">
        <f t="shared" si="905"/>
        <v>0</v>
      </c>
      <c r="G856" s="3">
        <v>0</v>
      </c>
      <c r="H856" s="4">
        <v>0</v>
      </c>
      <c r="I856" s="63"/>
      <c r="J856" s="15"/>
      <c r="K856" s="13"/>
      <c r="L856" s="98">
        <f t="shared" si="906"/>
        <v>0</v>
      </c>
      <c r="M856" s="99">
        <f>M5</f>
        <v>0.94499999999999995</v>
      </c>
      <c r="N856" s="100"/>
      <c r="O856" s="110"/>
      <c r="P856" s="95">
        <f t="shared" si="907"/>
        <v>0</v>
      </c>
      <c r="Q856" s="15"/>
      <c r="R856" s="24">
        <f t="shared" si="940"/>
        <v>0</v>
      </c>
      <c r="S856" s="25">
        <v>0</v>
      </c>
      <c r="T856" s="63"/>
      <c r="U856" s="15"/>
      <c r="V856" s="13"/>
      <c r="W856" s="98">
        <f t="shared" si="908"/>
        <v>0</v>
      </c>
      <c r="X856" s="99">
        <f>X5</f>
        <v>0.97</v>
      </c>
      <c r="Y856" s="100"/>
      <c r="Z856" s="110"/>
      <c r="AA856" s="95">
        <f t="shared" si="909"/>
        <v>0</v>
      </c>
      <c r="AB856" s="15"/>
      <c r="AC856" s="24">
        <f t="shared" si="941"/>
        <v>0</v>
      </c>
      <c r="AD856" s="5">
        <v>0</v>
      </c>
      <c r="AE856" s="63"/>
      <c r="AF856" s="15"/>
      <c r="AG856" s="13"/>
      <c r="AH856" s="98">
        <f t="shared" si="910"/>
        <v>0</v>
      </c>
      <c r="AI856" s="99">
        <f>AI5</f>
        <v>0.95499999999999996</v>
      </c>
      <c r="AJ856" s="100"/>
      <c r="AK856" s="110"/>
      <c r="AL856" s="95">
        <f t="shared" si="911"/>
        <v>0</v>
      </c>
      <c r="AM856" s="15"/>
      <c r="AN856" s="24">
        <f t="shared" si="942"/>
        <v>0</v>
      </c>
      <c r="AO856" s="5">
        <v>0</v>
      </c>
      <c r="AP856" s="63"/>
      <c r="AQ856" s="15"/>
      <c r="AR856" s="13"/>
      <c r="AS856" s="98">
        <f t="shared" si="912"/>
        <v>0</v>
      </c>
      <c r="AT856" s="99">
        <f>AT5</f>
        <v>0.96</v>
      </c>
      <c r="AU856" s="100"/>
      <c r="AV856" s="110"/>
      <c r="AW856" s="95">
        <f t="shared" si="913"/>
        <v>0</v>
      </c>
      <c r="AX856" s="15"/>
      <c r="AY856" s="24">
        <f t="shared" si="943"/>
        <v>0</v>
      </c>
      <c r="AZ856" s="5">
        <v>0</v>
      </c>
      <c r="BA856" s="63"/>
      <c r="BB856" s="15"/>
      <c r="BC856" s="13"/>
      <c r="BD856" s="98">
        <f t="shared" si="914"/>
        <v>0</v>
      </c>
      <c r="BE856" s="99">
        <f>BE5</f>
        <v>0.98</v>
      </c>
      <c r="BF856" s="100"/>
      <c r="BG856" s="110"/>
      <c r="BH856" s="95">
        <f t="shared" si="915"/>
        <v>0</v>
      </c>
      <c r="BI856" s="15"/>
      <c r="BJ856" s="24">
        <f t="shared" si="944"/>
        <v>0</v>
      </c>
      <c r="BK856" s="5">
        <v>0</v>
      </c>
      <c r="BL856" s="63"/>
      <c r="BM856" s="15"/>
      <c r="BN856" s="13"/>
      <c r="BO856" s="98">
        <f t="shared" si="916"/>
        <v>0</v>
      </c>
      <c r="BP856" s="99">
        <f>BP5</f>
        <v>0.94499999999999995</v>
      </c>
      <c r="BQ856" s="100"/>
      <c r="BR856" s="110"/>
      <c r="BS856" s="95">
        <f t="shared" si="917"/>
        <v>0</v>
      </c>
      <c r="BT856" s="15"/>
      <c r="BU856" s="24">
        <f t="shared" si="945"/>
        <v>0</v>
      </c>
      <c r="BV856" s="5">
        <v>0</v>
      </c>
      <c r="BW856" s="63"/>
      <c r="BX856" s="15"/>
      <c r="BY856" s="13"/>
      <c r="BZ856" s="98">
        <f t="shared" si="918"/>
        <v>0</v>
      </c>
      <c r="CA856" s="99">
        <f>CA5</f>
        <v>1</v>
      </c>
      <c r="CB856" s="100"/>
      <c r="CC856" s="110"/>
      <c r="CD856" s="95">
        <f t="shared" si="919"/>
        <v>0</v>
      </c>
      <c r="CE856" s="15"/>
      <c r="CF856" s="24">
        <f t="shared" si="946"/>
        <v>0</v>
      </c>
      <c r="CG856" s="5">
        <v>0</v>
      </c>
      <c r="CH856" s="63"/>
      <c r="CI856" s="15"/>
      <c r="CJ856" s="13"/>
      <c r="CK856" s="98">
        <f t="shared" si="920"/>
        <v>0</v>
      </c>
      <c r="CL856" s="99">
        <f>CL5</f>
        <v>1</v>
      </c>
      <c r="CM856" s="100"/>
      <c r="CN856" s="110"/>
      <c r="CO856" s="95">
        <f t="shared" si="921"/>
        <v>0</v>
      </c>
      <c r="CP856" s="15"/>
      <c r="CQ856" s="24">
        <f t="shared" si="947"/>
        <v>0</v>
      </c>
      <c r="CR856" s="5">
        <v>0</v>
      </c>
      <c r="CS856" s="63"/>
      <c r="CT856" s="15"/>
      <c r="CU856" s="13"/>
      <c r="CV856" s="98">
        <f t="shared" si="922"/>
        <v>0</v>
      </c>
      <c r="CW856" s="99">
        <f>CW5</f>
        <v>1</v>
      </c>
      <c r="CX856" s="100"/>
      <c r="CY856" s="110"/>
      <c r="CZ856" s="95">
        <f t="shared" si="923"/>
        <v>0</v>
      </c>
      <c r="DA856" s="15"/>
      <c r="DB856" s="24">
        <f t="shared" si="948"/>
        <v>0</v>
      </c>
      <c r="DC856" s="5">
        <v>0</v>
      </c>
      <c r="DD856" s="63"/>
      <c r="DE856" s="15"/>
      <c r="DF856" s="13"/>
      <c r="DG856" s="98">
        <f t="shared" si="924"/>
        <v>0</v>
      </c>
      <c r="DH856" s="99">
        <f>DH5</f>
        <v>1</v>
      </c>
      <c r="DI856" s="100"/>
      <c r="DJ856" s="110"/>
      <c r="DK856" s="95">
        <f t="shared" si="925"/>
        <v>0</v>
      </c>
      <c r="DL856" s="15"/>
      <c r="DM856" s="24">
        <f t="shared" si="949"/>
        <v>0</v>
      </c>
      <c r="DN856" s="5">
        <v>0</v>
      </c>
      <c r="DO856" s="63"/>
      <c r="DP856" s="15"/>
      <c r="DQ856" s="13"/>
      <c r="DR856" s="98">
        <f t="shared" si="926"/>
        <v>0</v>
      </c>
      <c r="DS856" s="99">
        <f>DS5</f>
        <v>1</v>
      </c>
      <c r="DT856" s="100"/>
      <c r="DU856" s="110"/>
      <c r="DV856" s="95">
        <f t="shared" si="927"/>
        <v>0</v>
      </c>
      <c r="DW856" s="15"/>
      <c r="DX856" s="24">
        <f t="shared" si="950"/>
        <v>0</v>
      </c>
      <c r="DY856" s="5">
        <v>0</v>
      </c>
      <c r="DZ856" s="63"/>
      <c r="EA856" s="15"/>
      <c r="EB856" s="13"/>
      <c r="EC856" s="98">
        <f t="shared" si="928"/>
        <v>0</v>
      </c>
      <c r="ED856" s="99">
        <f>ED5</f>
        <v>1</v>
      </c>
      <c r="EE856" s="100"/>
      <c r="EF856" s="110"/>
      <c r="EG856" s="95">
        <f t="shared" si="929"/>
        <v>0</v>
      </c>
      <c r="EH856" s="15"/>
      <c r="EI856" s="24">
        <f t="shared" si="951"/>
        <v>0</v>
      </c>
      <c r="EJ856" s="5">
        <v>0</v>
      </c>
      <c r="EK856" s="63"/>
      <c r="EL856" s="15"/>
      <c r="EM856" s="13"/>
      <c r="EN856" s="98">
        <f t="shared" si="930"/>
        <v>0</v>
      </c>
      <c r="EO856" s="99">
        <f>EO5</f>
        <v>1</v>
      </c>
      <c r="EP856" s="100"/>
      <c r="EQ856" s="110"/>
      <c r="ER856" s="95">
        <f t="shared" si="931"/>
        <v>0</v>
      </c>
      <c r="ES856" s="15"/>
      <c r="ET856" s="24">
        <f t="shared" si="952"/>
        <v>0</v>
      </c>
      <c r="EU856" s="5">
        <v>0</v>
      </c>
      <c r="EV856" s="63"/>
      <c r="EW856" s="15"/>
      <c r="EX856" s="13"/>
      <c r="EY856" s="98">
        <f t="shared" si="932"/>
        <v>0</v>
      </c>
      <c r="EZ856" s="99">
        <f>EZ5</f>
        <v>1</v>
      </c>
      <c r="FA856" s="100"/>
      <c r="FB856" s="110"/>
      <c r="FC856" s="95">
        <f t="shared" si="933"/>
        <v>0</v>
      </c>
      <c r="FD856" s="15"/>
      <c r="FE856" s="24">
        <f t="shared" si="953"/>
        <v>0</v>
      </c>
      <c r="FF856" s="5">
        <v>0</v>
      </c>
      <c r="FG856" s="63"/>
      <c r="FH856" s="15"/>
      <c r="FI856" s="13"/>
      <c r="FJ856" s="98">
        <f t="shared" si="934"/>
        <v>0</v>
      </c>
      <c r="FK856" s="99">
        <f>FK5</f>
        <v>1</v>
      </c>
      <c r="FL856" s="100"/>
      <c r="FM856" s="110"/>
      <c r="FN856" s="95">
        <f t="shared" si="935"/>
        <v>0</v>
      </c>
      <c r="FO856" s="15"/>
      <c r="FP856" s="24">
        <f t="shared" si="954"/>
        <v>0</v>
      </c>
      <c r="FQ856" s="5">
        <v>0</v>
      </c>
      <c r="FR856" s="8">
        <v>0</v>
      </c>
      <c r="FS856" s="84">
        <f t="shared" si="955"/>
        <v>500</v>
      </c>
      <c r="FT856" s="85">
        <f t="shared" si="956"/>
        <v>500</v>
      </c>
      <c r="FU856" s="85">
        <f t="shared" si="957"/>
        <v>500</v>
      </c>
      <c r="FV856" s="85">
        <f t="shared" si="958"/>
        <v>500</v>
      </c>
      <c r="FW856" s="85">
        <f t="shared" si="959"/>
        <v>500</v>
      </c>
      <c r="FX856" s="85">
        <f t="shared" si="960"/>
        <v>500</v>
      </c>
      <c r="FY856" s="85">
        <f t="shared" si="961"/>
        <v>500</v>
      </c>
      <c r="FZ856" s="85">
        <f t="shared" si="962"/>
        <v>500</v>
      </c>
      <c r="GA856" s="85">
        <f t="shared" si="963"/>
        <v>500</v>
      </c>
      <c r="GB856" s="85">
        <f t="shared" si="964"/>
        <v>500</v>
      </c>
      <c r="GC856" s="85">
        <f t="shared" si="965"/>
        <v>500</v>
      </c>
      <c r="GD856" s="85">
        <f t="shared" si="966"/>
        <v>500</v>
      </c>
      <c r="GE856" s="85">
        <f t="shared" si="967"/>
        <v>500</v>
      </c>
      <c r="GF856" s="85">
        <f t="shared" si="968"/>
        <v>500</v>
      </c>
      <c r="GG856" s="85">
        <f t="shared" si="969"/>
        <v>500</v>
      </c>
      <c r="GH856" s="101">
        <f t="shared" si="936"/>
        <v>0</v>
      </c>
      <c r="GI856" s="102">
        <f t="shared" si="937"/>
        <v>0</v>
      </c>
      <c r="GJ856" s="102">
        <f t="shared" si="938"/>
        <v>0</v>
      </c>
      <c r="GK856" s="79">
        <f>ROW()</f>
        <v>856</v>
      </c>
    </row>
    <row r="857" spans="1:193" s="12" customFormat="1" ht="50.1" customHeight="1">
      <c r="A857" s="17">
        <f>ROW()</f>
        <v>857</v>
      </c>
      <c r="B857" s="32">
        <f t="shared" si="970"/>
        <v>851</v>
      </c>
      <c r="C857" s="33">
        <f t="shared" si="971"/>
        <v>0</v>
      </c>
      <c r="D857" s="31"/>
      <c r="E857" s="390">
        <f t="shared" si="939"/>
        <v>500</v>
      </c>
      <c r="F857" s="107">
        <f t="shared" si="905"/>
        <v>0</v>
      </c>
      <c r="G857" s="3">
        <v>0</v>
      </c>
      <c r="H857" s="4">
        <v>0</v>
      </c>
      <c r="I857" s="63"/>
      <c r="J857" s="15"/>
      <c r="K857" s="13"/>
      <c r="L857" s="98">
        <f t="shared" si="906"/>
        <v>0</v>
      </c>
      <c r="M857" s="99">
        <f>M5</f>
        <v>0.94499999999999995</v>
      </c>
      <c r="N857" s="100"/>
      <c r="O857" s="110"/>
      <c r="P857" s="95">
        <f t="shared" si="907"/>
        <v>0</v>
      </c>
      <c r="Q857" s="15"/>
      <c r="R857" s="24">
        <f t="shared" si="940"/>
        <v>0</v>
      </c>
      <c r="S857" s="25">
        <v>0</v>
      </c>
      <c r="T857" s="63"/>
      <c r="U857" s="15"/>
      <c r="V857" s="13"/>
      <c r="W857" s="98">
        <f t="shared" si="908"/>
        <v>0</v>
      </c>
      <c r="X857" s="99">
        <f>X5</f>
        <v>0.97</v>
      </c>
      <c r="Y857" s="100"/>
      <c r="Z857" s="110"/>
      <c r="AA857" s="95">
        <f t="shared" si="909"/>
        <v>0</v>
      </c>
      <c r="AB857" s="15"/>
      <c r="AC857" s="24">
        <f t="shared" si="941"/>
        <v>0</v>
      </c>
      <c r="AD857" s="5">
        <v>0</v>
      </c>
      <c r="AE857" s="63"/>
      <c r="AF857" s="15"/>
      <c r="AG857" s="13"/>
      <c r="AH857" s="98">
        <f t="shared" si="910"/>
        <v>0</v>
      </c>
      <c r="AI857" s="99">
        <f>AI5</f>
        <v>0.95499999999999996</v>
      </c>
      <c r="AJ857" s="100"/>
      <c r="AK857" s="110"/>
      <c r="AL857" s="95">
        <f t="shared" si="911"/>
        <v>0</v>
      </c>
      <c r="AM857" s="15"/>
      <c r="AN857" s="24">
        <f t="shared" si="942"/>
        <v>0</v>
      </c>
      <c r="AO857" s="5">
        <v>0</v>
      </c>
      <c r="AP857" s="63"/>
      <c r="AQ857" s="15"/>
      <c r="AR857" s="13"/>
      <c r="AS857" s="98">
        <f t="shared" si="912"/>
        <v>0</v>
      </c>
      <c r="AT857" s="99">
        <f>AT5</f>
        <v>0.96</v>
      </c>
      <c r="AU857" s="100"/>
      <c r="AV857" s="110"/>
      <c r="AW857" s="95">
        <f t="shared" si="913"/>
        <v>0</v>
      </c>
      <c r="AX857" s="15"/>
      <c r="AY857" s="24">
        <f t="shared" si="943"/>
        <v>0</v>
      </c>
      <c r="AZ857" s="5">
        <v>0</v>
      </c>
      <c r="BA857" s="63"/>
      <c r="BB857" s="15"/>
      <c r="BC857" s="13"/>
      <c r="BD857" s="98">
        <f t="shared" si="914"/>
        <v>0</v>
      </c>
      <c r="BE857" s="99">
        <f>BE5</f>
        <v>0.98</v>
      </c>
      <c r="BF857" s="100"/>
      <c r="BG857" s="110"/>
      <c r="BH857" s="95">
        <f t="shared" si="915"/>
        <v>0</v>
      </c>
      <c r="BI857" s="15"/>
      <c r="BJ857" s="24">
        <f t="shared" si="944"/>
        <v>0</v>
      </c>
      <c r="BK857" s="5">
        <v>0</v>
      </c>
      <c r="BL857" s="63"/>
      <c r="BM857" s="15"/>
      <c r="BN857" s="13"/>
      <c r="BO857" s="98">
        <f t="shared" si="916"/>
        <v>0</v>
      </c>
      <c r="BP857" s="99">
        <f>BP5</f>
        <v>0.94499999999999995</v>
      </c>
      <c r="BQ857" s="100"/>
      <c r="BR857" s="110"/>
      <c r="BS857" s="95">
        <f t="shared" si="917"/>
        <v>0</v>
      </c>
      <c r="BT857" s="15"/>
      <c r="BU857" s="24">
        <f t="shared" si="945"/>
        <v>0</v>
      </c>
      <c r="BV857" s="5">
        <v>0</v>
      </c>
      <c r="BW857" s="63"/>
      <c r="BX857" s="15"/>
      <c r="BY857" s="13"/>
      <c r="BZ857" s="98">
        <f t="shared" si="918"/>
        <v>0</v>
      </c>
      <c r="CA857" s="99">
        <f>CA5</f>
        <v>1</v>
      </c>
      <c r="CB857" s="100"/>
      <c r="CC857" s="110"/>
      <c r="CD857" s="95">
        <f t="shared" si="919"/>
        <v>0</v>
      </c>
      <c r="CE857" s="15"/>
      <c r="CF857" s="24">
        <f t="shared" si="946"/>
        <v>0</v>
      </c>
      <c r="CG857" s="5">
        <v>0</v>
      </c>
      <c r="CH857" s="63"/>
      <c r="CI857" s="15"/>
      <c r="CJ857" s="13"/>
      <c r="CK857" s="98">
        <f t="shared" si="920"/>
        <v>0</v>
      </c>
      <c r="CL857" s="99">
        <f>CL5</f>
        <v>1</v>
      </c>
      <c r="CM857" s="100"/>
      <c r="CN857" s="110"/>
      <c r="CO857" s="95">
        <f t="shared" si="921"/>
        <v>0</v>
      </c>
      <c r="CP857" s="15"/>
      <c r="CQ857" s="24">
        <f t="shared" si="947"/>
        <v>0</v>
      </c>
      <c r="CR857" s="5">
        <v>0</v>
      </c>
      <c r="CS857" s="63"/>
      <c r="CT857" s="15"/>
      <c r="CU857" s="13"/>
      <c r="CV857" s="98">
        <f t="shared" si="922"/>
        <v>0</v>
      </c>
      <c r="CW857" s="99">
        <f>CW5</f>
        <v>1</v>
      </c>
      <c r="CX857" s="100"/>
      <c r="CY857" s="110"/>
      <c r="CZ857" s="95">
        <f t="shared" si="923"/>
        <v>0</v>
      </c>
      <c r="DA857" s="15"/>
      <c r="DB857" s="24">
        <f t="shared" si="948"/>
        <v>0</v>
      </c>
      <c r="DC857" s="5">
        <v>0</v>
      </c>
      <c r="DD857" s="63"/>
      <c r="DE857" s="15"/>
      <c r="DF857" s="13"/>
      <c r="DG857" s="98">
        <f t="shared" si="924"/>
        <v>0</v>
      </c>
      <c r="DH857" s="99">
        <f>DH5</f>
        <v>1</v>
      </c>
      <c r="DI857" s="100"/>
      <c r="DJ857" s="110"/>
      <c r="DK857" s="95">
        <f t="shared" si="925"/>
        <v>0</v>
      </c>
      <c r="DL857" s="15"/>
      <c r="DM857" s="24">
        <f t="shared" si="949"/>
        <v>0</v>
      </c>
      <c r="DN857" s="5">
        <v>0</v>
      </c>
      <c r="DO857" s="63"/>
      <c r="DP857" s="15"/>
      <c r="DQ857" s="13"/>
      <c r="DR857" s="98">
        <f t="shared" si="926"/>
        <v>0</v>
      </c>
      <c r="DS857" s="99">
        <f>DS5</f>
        <v>1</v>
      </c>
      <c r="DT857" s="100"/>
      <c r="DU857" s="110"/>
      <c r="DV857" s="95">
        <f t="shared" si="927"/>
        <v>0</v>
      </c>
      <c r="DW857" s="15"/>
      <c r="DX857" s="24">
        <f t="shared" si="950"/>
        <v>0</v>
      </c>
      <c r="DY857" s="5">
        <v>0</v>
      </c>
      <c r="DZ857" s="63"/>
      <c r="EA857" s="15"/>
      <c r="EB857" s="13"/>
      <c r="EC857" s="98">
        <f t="shared" si="928"/>
        <v>0</v>
      </c>
      <c r="ED857" s="99">
        <f>ED5</f>
        <v>1</v>
      </c>
      <c r="EE857" s="100"/>
      <c r="EF857" s="110"/>
      <c r="EG857" s="95">
        <f t="shared" si="929"/>
        <v>0</v>
      </c>
      <c r="EH857" s="15"/>
      <c r="EI857" s="24">
        <f t="shared" si="951"/>
        <v>0</v>
      </c>
      <c r="EJ857" s="5">
        <v>0</v>
      </c>
      <c r="EK857" s="63"/>
      <c r="EL857" s="15"/>
      <c r="EM857" s="13"/>
      <c r="EN857" s="98">
        <f t="shared" si="930"/>
        <v>0</v>
      </c>
      <c r="EO857" s="99">
        <f>EO5</f>
        <v>1</v>
      </c>
      <c r="EP857" s="100"/>
      <c r="EQ857" s="110"/>
      <c r="ER857" s="95">
        <f t="shared" si="931"/>
        <v>0</v>
      </c>
      <c r="ES857" s="15"/>
      <c r="ET857" s="24">
        <f t="shared" si="952"/>
        <v>0</v>
      </c>
      <c r="EU857" s="5">
        <v>0</v>
      </c>
      <c r="EV857" s="63"/>
      <c r="EW857" s="15"/>
      <c r="EX857" s="13"/>
      <c r="EY857" s="98">
        <f t="shared" si="932"/>
        <v>0</v>
      </c>
      <c r="EZ857" s="99">
        <f>EZ5</f>
        <v>1</v>
      </c>
      <c r="FA857" s="100"/>
      <c r="FB857" s="110"/>
      <c r="FC857" s="95">
        <f t="shared" si="933"/>
        <v>0</v>
      </c>
      <c r="FD857" s="15"/>
      <c r="FE857" s="24">
        <f t="shared" si="953"/>
        <v>0</v>
      </c>
      <c r="FF857" s="5">
        <v>0</v>
      </c>
      <c r="FG857" s="63"/>
      <c r="FH857" s="15"/>
      <c r="FI857" s="13"/>
      <c r="FJ857" s="98">
        <f t="shared" si="934"/>
        <v>0</v>
      </c>
      <c r="FK857" s="99">
        <f>FK5</f>
        <v>1</v>
      </c>
      <c r="FL857" s="100"/>
      <c r="FM857" s="110"/>
      <c r="FN857" s="95">
        <f t="shared" si="935"/>
        <v>0</v>
      </c>
      <c r="FO857" s="15"/>
      <c r="FP857" s="24">
        <f t="shared" si="954"/>
        <v>0</v>
      </c>
      <c r="FQ857" s="5">
        <v>0</v>
      </c>
      <c r="FR857" s="8">
        <v>0</v>
      </c>
      <c r="FS857" s="84">
        <f t="shared" si="955"/>
        <v>500</v>
      </c>
      <c r="FT857" s="85">
        <f t="shared" si="956"/>
        <v>500</v>
      </c>
      <c r="FU857" s="85">
        <f t="shared" si="957"/>
        <v>500</v>
      </c>
      <c r="FV857" s="85">
        <f t="shared" si="958"/>
        <v>500</v>
      </c>
      <c r="FW857" s="85">
        <f t="shared" si="959"/>
        <v>500</v>
      </c>
      <c r="FX857" s="85">
        <f t="shared" si="960"/>
        <v>500</v>
      </c>
      <c r="FY857" s="85">
        <f t="shared" si="961"/>
        <v>500</v>
      </c>
      <c r="FZ857" s="85">
        <f t="shared" si="962"/>
        <v>500</v>
      </c>
      <c r="GA857" s="85">
        <f t="shared" si="963"/>
        <v>500</v>
      </c>
      <c r="GB857" s="85">
        <f t="shared" si="964"/>
        <v>500</v>
      </c>
      <c r="GC857" s="85">
        <f t="shared" si="965"/>
        <v>500</v>
      </c>
      <c r="GD857" s="85">
        <f t="shared" si="966"/>
        <v>500</v>
      </c>
      <c r="GE857" s="85">
        <f t="shared" si="967"/>
        <v>500</v>
      </c>
      <c r="GF857" s="85">
        <f t="shared" si="968"/>
        <v>500</v>
      </c>
      <c r="GG857" s="85">
        <f t="shared" si="969"/>
        <v>500</v>
      </c>
      <c r="GH857" s="101">
        <f t="shared" si="936"/>
        <v>0</v>
      </c>
      <c r="GI857" s="102">
        <f t="shared" si="937"/>
        <v>0</v>
      </c>
      <c r="GJ857" s="102">
        <f t="shared" si="938"/>
        <v>0</v>
      </c>
      <c r="GK857" s="79">
        <f>ROW()</f>
        <v>857</v>
      </c>
    </row>
    <row r="858" spans="1:193" s="12" customFormat="1" ht="50.1" customHeight="1">
      <c r="A858" s="17">
        <f>ROW()</f>
        <v>858</v>
      </c>
      <c r="B858" s="32">
        <f t="shared" si="970"/>
        <v>852</v>
      </c>
      <c r="C858" s="33">
        <f t="shared" si="971"/>
        <v>0</v>
      </c>
      <c r="D858" s="31"/>
      <c r="E858" s="390">
        <f t="shared" si="939"/>
        <v>500</v>
      </c>
      <c r="F858" s="107">
        <f t="shared" si="905"/>
        <v>0</v>
      </c>
      <c r="G858" s="3">
        <v>0</v>
      </c>
      <c r="H858" s="4">
        <v>0</v>
      </c>
      <c r="I858" s="63"/>
      <c r="J858" s="15"/>
      <c r="K858" s="13"/>
      <c r="L858" s="98">
        <f t="shared" si="906"/>
        <v>0</v>
      </c>
      <c r="M858" s="99">
        <f>M5</f>
        <v>0.94499999999999995</v>
      </c>
      <c r="N858" s="100"/>
      <c r="O858" s="110"/>
      <c r="P858" s="95">
        <f t="shared" si="907"/>
        <v>0</v>
      </c>
      <c r="Q858" s="15"/>
      <c r="R858" s="24">
        <f t="shared" si="940"/>
        <v>0</v>
      </c>
      <c r="S858" s="25">
        <v>0</v>
      </c>
      <c r="T858" s="63"/>
      <c r="U858" s="15"/>
      <c r="V858" s="13"/>
      <c r="W858" s="98">
        <f t="shared" si="908"/>
        <v>0</v>
      </c>
      <c r="X858" s="99">
        <f>X5</f>
        <v>0.97</v>
      </c>
      <c r="Y858" s="100"/>
      <c r="Z858" s="110"/>
      <c r="AA858" s="95">
        <f t="shared" si="909"/>
        <v>0</v>
      </c>
      <c r="AB858" s="15"/>
      <c r="AC858" s="24">
        <f t="shared" si="941"/>
        <v>0</v>
      </c>
      <c r="AD858" s="5">
        <v>0</v>
      </c>
      <c r="AE858" s="63"/>
      <c r="AF858" s="15"/>
      <c r="AG858" s="13"/>
      <c r="AH858" s="98">
        <f t="shared" si="910"/>
        <v>0</v>
      </c>
      <c r="AI858" s="99">
        <f>AI5</f>
        <v>0.95499999999999996</v>
      </c>
      <c r="AJ858" s="100"/>
      <c r="AK858" s="110"/>
      <c r="AL858" s="95">
        <f t="shared" si="911"/>
        <v>0</v>
      </c>
      <c r="AM858" s="15"/>
      <c r="AN858" s="24">
        <f t="shared" si="942"/>
        <v>0</v>
      </c>
      <c r="AO858" s="5">
        <v>0</v>
      </c>
      <c r="AP858" s="63"/>
      <c r="AQ858" s="15"/>
      <c r="AR858" s="13"/>
      <c r="AS858" s="98">
        <f t="shared" si="912"/>
        <v>0</v>
      </c>
      <c r="AT858" s="99">
        <f>AT5</f>
        <v>0.96</v>
      </c>
      <c r="AU858" s="100"/>
      <c r="AV858" s="110"/>
      <c r="AW858" s="95">
        <f t="shared" si="913"/>
        <v>0</v>
      </c>
      <c r="AX858" s="15"/>
      <c r="AY858" s="24">
        <f t="shared" si="943"/>
        <v>0</v>
      </c>
      <c r="AZ858" s="5">
        <v>0</v>
      </c>
      <c r="BA858" s="63"/>
      <c r="BB858" s="15"/>
      <c r="BC858" s="13"/>
      <c r="BD858" s="98">
        <f t="shared" si="914"/>
        <v>0</v>
      </c>
      <c r="BE858" s="99">
        <f>BE5</f>
        <v>0.98</v>
      </c>
      <c r="BF858" s="100"/>
      <c r="BG858" s="110"/>
      <c r="BH858" s="95">
        <f t="shared" si="915"/>
        <v>0</v>
      </c>
      <c r="BI858" s="15"/>
      <c r="BJ858" s="24">
        <f t="shared" si="944"/>
        <v>0</v>
      </c>
      <c r="BK858" s="5">
        <v>0</v>
      </c>
      <c r="BL858" s="63"/>
      <c r="BM858" s="15"/>
      <c r="BN858" s="13"/>
      <c r="BO858" s="98">
        <f t="shared" si="916"/>
        <v>0</v>
      </c>
      <c r="BP858" s="99">
        <f>BP5</f>
        <v>0.94499999999999995</v>
      </c>
      <c r="BQ858" s="100"/>
      <c r="BR858" s="110"/>
      <c r="BS858" s="95">
        <f t="shared" si="917"/>
        <v>0</v>
      </c>
      <c r="BT858" s="15"/>
      <c r="BU858" s="24">
        <f t="shared" si="945"/>
        <v>0</v>
      </c>
      <c r="BV858" s="5">
        <v>0</v>
      </c>
      <c r="BW858" s="63"/>
      <c r="BX858" s="15"/>
      <c r="BY858" s="13"/>
      <c r="BZ858" s="98">
        <f t="shared" si="918"/>
        <v>0</v>
      </c>
      <c r="CA858" s="99">
        <f>CA5</f>
        <v>1</v>
      </c>
      <c r="CB858" s="100"/>
      <c r="CC858" s="110"/>
      <c r="CD858" s="95">
        <f t="shared" si="919"/>
        <v>0</v>
      </c>
      <c r="CE858" s="15"/>
      <c r="CF858" s="24">
        <f t="shared" si="946"/>
        <v>0</v>
      </c>
      <c r="CG858" s="5">
        <v>0</v>
      </c>
      <c r="CH858" s="63"/>
      <c r="CI858" s="15"/>
      <c r="CJ858" s="13"/>
      <c r="CK858" s="98">
        <f t="shared" si="920"/>
        <v>0</v>
      </c>
      <c r="CL858" s="99">
        <f>CL5</f>
        <v>1</v>
      </c>
      <c r="CM858" s="100"/>
      <c r="CN858" s="110"/>
      <c r="CO858" s="95">
        <f t="shared" si="921"/>
        <v>0</v>
      </c>
      <c r="CP858" s="15"/>
      <c r="CQ858" s="24">
        <f t="shared" si="947"/>
        <v>0</v>
      </c>
      <c r="CR858" s="5">
        <v>0</v>
      </c>
      <c r="CS858" s="63"/>
      <c r="CT858" s="15"/>
      <c r="CU858" s="13"/>
      <c r="CV858" s="98">
        <f t="shared" si="922"/>
        <v>0</v>
      </c>
      <c r="CW858" s="99">
        <f>CW5</f>
        <v>1</v>
      </c>
      <c r="CX858" s="100"/>
      <c r="CY858" s="110"/>
      <c r="CZ858" s="95">
        <f t="shared" si="923"/>
        <v>0</v>
      </c>
      <c r="DA858" s="15"/>
      <c r="DB858" s="24">
        <f t="shared" si="948"/>
        <v>0</v>
      </c>
      <c r="DC858" s="5">
        <v>0</v>
      </c>
      <c r="DD858" s="63"/>
      <c r="DE858" s="15"/>
      <c r="DF858" s="13"/>
      <c r="DG858" s="98">
        <f t="shared" si="924"/>
        <v>0</v>
      </c>
      <c r="DH858" s="99">
        <f>DH5</f>
        <v>1</v>
      </c>
      <c r="DI858" s="100"/>
      <c r="DJ858" s="110"/>
      <c r="DK858" s="95">
        <f t="shared" si="925"/>
        <v>0</v>
      </c>
      <c r="DL858" s="15"/>
      <c r="DM858" s="24">
        <f t="shared" si="949"/>
        <v>0</v>
      </c>
      <c r="DN858" s="5">
        <v>0</v>
      </c>
      <c r="DO858" s="63"/>
      <c r="DP858" s="15"/>
      <c r="DQ858" s="13"/>
      <c r="DR858" s="98">
        <f t="shared" si="926"/>
        <v>0</v>
      </c>
      <c r="DS858" s="99">
        <f>DS5</f>
        <v>1</v>
      </c>
      <c r="DT858" s="100"/>
      <c r="DU858" s="110"/>
      <c r="DV858" s="95">
        <f t="shared" si="927"/>
        <v>0</v>
      </c>
      <c r="DW858" s="15"/>
      <c r="DX858" s="24">
        <f t="shared" si="950"/>
        <v>0</v>
      </c>
      <c r="DY858" s="5">
        <v>0</v>
      </c>
      <c r="DZ858" s="63"/>
      <c r="EA858" s="15"/>
      <c r="EB858" s="13"/>
      <c r="EC858" s="98">
        <f t="shared" si="928"/>
        <v>0</v>
      </c>
      <c r="ED858" s="99">
        <f>ED5</f>
        <v>1</v>
      </c>
      <c r="EE858" s="100"/>
      <c r="EF858" s="110"/>
      <c r="EG858" s="95">
        <f t="shared" si="929"/>
        <v>0</v>
      </c>
      <c r="EH858" s="15"/>
      <c r="EI858" s="24">
        <f t="shared" si="951"/>
        <v>0</v>
      </c>
      <c r="EJ858" s="5">
        <v>0</v>
      </c>
      <c r="EK858" s="63"/>
      <c r="EL858" s="15"/>
      <c r="EM858" s="13"/>
      <c r="EN858" s="98">
        <f t="shared" si="930"/>
        <v>0</v>
      </c>
      <c r="EO858" s="99">
        <f>EO5</f>
        <v>1</v>
      </c>
      <c r="EP858" s="100"/>
      <c r="EQ858" s="110"/>
      <c r="ER858" s="95">
        <f t="shared" si="931"/>
        <v>0</v>
      </c>
      <c r="ES858" s="15"/>
      <c r="ET858" s="24">
        <f t="shared" si="952"/>
        <v>0</v>
      </c>
      <c r="EU858" s="5">
        <v>0</v>
      </c>
      <c r="EV858" s="63"/>
      <c r="EW858" s="15"/>
      <c r="EX858" s="13"/>
      <c r="EY858" s="98">
        <f t="shared" si="932"/>
        <v>0</v>
      </c>
      <c r="EZ858" s="99">
        <f>EZ5</f>
        <v>1</v>
      </c>
      <c r="FA858" s="100"/>
      <c r="FB858" s="110"/>
      <c r="FC858" s="95">
        <f t="shared" si="933"/>
        <v>0</v>
      </c>
      <c r="FD858" s="15"/>
      <c r="FE858" s="24">
        <f t="shared" si="953"/>
        <v>0</v>
      </c>
      <c r="FF858" s="5">
        <v>0</v>
      </c>
      <c r="FG858" s="63"/>
      <c r="FH858" s="15"/>
      <c r="FI858" s="13"/>
      <c r="FJ858" s="98">
        <f t="shared" si="934"/>
        <v>0</v>
      </c>
      <c r="FK858" s="99">
        <f>FK5</f>
        <v>1</v>
      </c>
      <c r="FL858" s="100"/>
      <c r="FM858" s="110"/>
      <c r="FN858" s="95">
        <f t="shared" si="935"/>
        <v>0</v>
      </c>
      <c r="FO858" s="15"/>
      <c r="FP858" s="24">
        <f t="shared" si="954"/>
        <v>0</v>
      </c>
      <c r="FQ858" s="5">
        <v>0</v>
      </c>
      <c r="FR858" s="8">
        <v>0</v>
      </c>
      <c r="FS858" s="84">
        <f t="shared" si="955"/>
        <v>500</v>
      </c>
      <c r="FT858" s="85">
        <f t="shared" si="956"/>
        <v>500</v>
      </c>
      <c r="FU858" s="85">
        <f t="shared" si="957"/>
        <v>500</v>
      </c>
      <c r="FV858" s="85">
        <f t="shared" si="958"/>
        <v>500</v>
      </c>
      <c r="FW858" s="85">
        <f t="shared" si="959"/>
        <v>500</v>
      </c>
      <c r="FX858" s="85">
        <f t="shared" si="960"/>
        <v>500</v>
      </c>
      <c r="FY858" s="85">
        <f t="shared" si="961"/>
        <v>500</v>
      </c>
      <c r="FZ858" s="85">
        <f t="shared" si="962"/>
        <v>500</v>
      </c>
      <c r="GA858" s="85">
        <f t="shared" si="963"/>
        <v>500</v>
      </c>
      <c r="GB858" s="85">
        <f t="shared" si="964"/>
        <v>500</v>
      </c>
      <c r="GC858" s="85">
        <f t="shared" si="965"/>
        <v>500</v>
      </c>
      <c r="GD858" s="85">
        <f t="shared" si="966"/>
        <v>500</v>
      </c>
      <c r="GE858" s="85">
        <f t="shared" si="967"/>
        <v>500</v>
      </c>
      <c r="GF858" s="85">
        <f t="shared" si="968"/>
        <v>500</v>
      </c>
      <c r="GG858" s="85">
        <f t="shared" si="969"/>
        <v>500</v>
      </c>
      <c r="GH858" s="101">
        <f t="shared" si="936"/>
        <v>0</v>
      </c>
      <c r="GI858" s="102">
        <f t="shared" si="937"/>
        <v>0</v>
      </c>
      <c r="GJ858" s="102">
        <f t="shared" si="938"/>
        <v>0</v>
      </c>
      <c r="GK858" s="79">
        <f>ROW()</f>
        <v>858</v>
      </c>
    </row>
    <row r="859" spans="1:193" s="12" customFormat="1" ht="50.1" customHeight="1">
      <c r="A859" s="17">
        <f>ROW()</f>
        <v>859</v>
      </c>
      <c r="B859" s="32">
        <f t="shared" si="970"/>
        <v>853</v>
      </c>
      <c r="C859" s="33">
        <f t="shared" si="971"/>
        <v>0</v>
      </c>
      <c r="D859" s="31"/>
      <c r="E859" s="390">
        <f t="shared" si="939"/>
        <v>500</v>
      </c>
      <c r="F859" s="107">
        <f t="shared" si="905"/>
        <v>0</v>
      </c>
      <c r="G859" s="3">
        <v>0</v>
      </c>
      <c r="H859" s="4">
        <v>0</v>
      </c>
      <c r="I859" s="63"/>
      <c r="J859" s="15"/>
      <c r="K859" s="13"/>
      <c r="L859" s="98">
        <f t="shared" si="906"/>
        <v>0</v>
      </c>
      <c r="M859" s="99">
        <f>M5</f>
        <v>0.94499999999999995</v>
      </c>
      <c r="N859" s="100"/>
      <c r="O859" s="110"/>
      <c r="P859" s="95">
        <f t="shared" si="907"/>
        <v>0</v>
      </c>
      <c r="Q859" s="15"/>
      <c r="R859" s="24">
        <f t="shared" si="940"/>
        <v>0</v>
      </c>
      <c r="S859" s="25">
        <v>0</v>
      </c>
      <c r="T859" s="63"/>
      <c r="U859" s="15"/>
      <c r="V859" s="13"/>
      <c r="W859" s="98">
        <f t="shared" si="908"/>
        <v>0</v>
      </c>
      <c r="X859" s="99">
        <f>X5</f>
        <v>0.97</v>
      </c>
      <c r="Y859" s="100"/>
      <c r="Z859" s="110"/>
      <c r="AA859" s="95">
        <f t="shared" si="909"/>
        <v>0</v>
      </c>
      <c r="AB859" s="15"/>
      <c r="AC859" s="24">
        <f t="shared" si="941"/>
        <v>0</v>
      </c>
      <c r="AD859" s="5">
        <v>0</v>
      </c>
      <c r="AE859" s="63"/>
      <c r="AF859" s="15"/>
      <c r="AG859" s="13"/>
      <c r="AH859" s="98">
        <f t="shared" si="910"/>
        <v>0</v>
      </c>
      <c r="AI859" s="99">
        <f>AI5</f>
        <v>0.95499999999999996</v>
      </c>
      <c r="AJ859" s="100"/>
      <c r="AK859" s="110"/>
      <c r="AL859" s="95">
        <f t="shared" si="911"/>
        <v>0</v>
      </c>
      <c r="AM859" s="15"/>
      <c r="AN859" s="24">
        <f t="shared" si="942"/>
        <v>0</v>
      </c>
      <c r="AO859" s="5">
        <v>0</v>
      </c>
      <c r="AP859" s="63"/>
      <c r="AQ859" s="15"/>
      <c r="AR859" s="13"/>
      <c r="AS859" s="98">
        <f t="shared" si="912"/>
        <v>0</v>
      </c>
      <c r="AT859" s="99">
        <f>AT5</f>
        <v>0.96</v>
      </c>
      <c r="AU859" s="100"/>
      <c r="AV859" s="110"/>
      <c r="AW859" s="95">
        <f t="shared" si="913"/>
        <v>0</v>
      </c>
      <c r="AX859" s="15"/>
      <c r="AY859" s="24">
        <f t="shared" si="943"/>
        <v>0</v>
      </c>
      <c r="AZ859" s="5">
        <v>0</v>
      </c>
      <c r="BA859" s="63"/>
      <c r="BB859" s="15"/>
      <c r="BC859" s="13"/>
      <c r="BD859" s="98">
        <f t="shared" si="914"/>
        <v>0</v>
      </c>
      <c r="BE859" s="99">
        <f>BE5</f>
        <v>0.98</v>
      </c>
      <c r="BF859" s="100"/>
      <c r="BG859" s="110"/>
      <c r="BH859" s="95">
        <f t="shared" si="915"/>
        <v>0</v>
      </c>
      <c r="BI859" s="15"/>
      <c r="BJ859" s="24">
        <f t="shared" si="944"/>
        <v>0</v>
      </c>
      <c r="BK859" s="5">
        <v>0</v>
      </c>
      <c r="BL859" s="63"/>
      <c r="BM859" s="15"/>
      <c r="BN859" s="13"/>
      <c r="BO859" s="98">
        <f t="shared" si="916"/>
        <v>0</v>
      </c>
      <c r="BP859" s="99">
        <f>BP5</f>
        <v>0.94499999999999995</v>
      </c>
      <c r="BQ859" s="100"/>
      <c r="BR859" s="110"/>
      <c r="BS859" s="95">
        <f t="shared" si="917"/>
        <v>0</v>
      </c>
      <c r="BT859" s="15"/>
      <c r="BU859" s="24">
        <f t="shared" si="945"/>
        <v>0</v>
      </c>
      <c r="BV859" s="5">
        <v>0</v>
      </c>
      <c r="BW859" s="63"/>
      <c r="BX859" s="15"/>
      <c r="BY859" s="13"/>
      <c r="BZ859" s="98">
        <f t="shared" si="918"/>
        <v>0</v>
      </c>
      <c r="CA859" s="99">
        <f>CA5</f>
        <v>1</v>
      </c>
      <c r="CB859" s="100"/>
      <c r="CC859" s="110"/>
      <c r="CD859" s="95">
        <f t="shared" si="919"/>
        <v>0</v>
      </c>
      <c r="CE859" s="15"/>
      <c r="CF859" s="24">
        <f t="shared" si="946"/>
        <v>0</v>
      </c>
      <c r="CG859" s="5">
        <v>0</v>
      </c>
      <c r="CH859" s="63"/>
      <c r="CI859" s="15"/>
      <c r="CJ859" s="13"/>
      <c r="CK859" s="98">
        <f t="shared" si="920"/>
        <v>0</v>
      </c>
      <c r="CL859" s="99">
        <f>CL5</f>
        <v>1</v>
      </c>
      <c r="CM859" s="100"/>
      <c r="CN859" s="110"/>
      <c r="CO859" s="95">
        <f t="shared" si="921"/>
        <v>0</v>
      </c>
      <c r="CP859" s="15"/>
      <c r="CQ859" s="24">
        <f t="shared" si="947"/>
        <v>0</v>
      </c>
      <c r="CR859" s="5">
        <v>0</v>
      </c>
      <c r="CS859" s="63"/>
      <c r="CT859" s="15"/>
      <c r="CU859" s="13"/>
      <c r="CV859" s="98">
        <f t="shared" si="922"/>
        <v>0</v>
      </c>
      <c r="CW859" s="99">
        <f>CW5</f>
        <v>1</v>
      </c>
      <c r="CX859" s="100"/>
      <c r="CY859" s="110"/>
      <c r="CZ859" s="95">
        <f t="shared" si="923"/>
        <v>0</v>
      </c>
      <c r="DA859" s="15"/>
      <c r="DB859" s="24">
        <f t="shared" si="948"/>
        <v>0</v>
      </c>
      <c r="DC859" s="5">
        <v>0</v>
      </c>
      <c r="DD859" s="63"/>
      <c r="DE859" s="15"/>
      <c r="DF859" s="13"/>
      <c r="DG859" s="98">
        <f t="shared" si="924"/>
        <v>0</v>
      </c>
      <c r="DH859" s="99">
        <f>DH5</f>
        <v>1</v>
      </c>
      <c r="DI859" s="100"/>
      <c r="DJ859" s="110"/>
      <c r="DK859" s="95">
        <f t="shared" si="925"/>
        <v>0</v>
      </c>
      <c r="DL859" s="15"/>
      <c r="DM859" s="24">
        <f t="shared" si="949"/>
        <v>0</v>
      </c>
      <c r="DN859" s="5">
        <v>0</v>
      </c>
      <c r="DO859" s="63"/>
      <c r="DP859" s="15"/>
      <c r="DQ859" s="13"/>
      <c r="DR859" s="98">
        <f t="shared" si="926"/>
        <v>0</v>
      </c>
      <c r="DS859" s="99">
        <f>DS5</f>
        <v>1</v>
      </c>
      <c r="DT859" s="100"/>
      <c r="DU859" s="110"/>
      <c r="DV859" s="95">
        <f t="shared" si="927"/>
        <v>0</v>
      </c>
      <c r="DW859" s="15"/>
      <c r="DX859" s="24">
        <f t="shared" si="950"/>
        <v>0</v>
      </c>
      <c r="DY859" s="5">
        <v>0</v>
      </c>
      <c r="DZ859" s="63"/>
      <c r="EA859" s="15"/>
      <c r="EB859" s="13"/>
      <c r="EC859" s="98">
        <f t="shared" si="928"/>
        <v>0</v>
      </c>
      <c r="ED859" s="99">
        <f>ED5</f>
        <v>1</v>
      </c>
      <c r="EE859" s="100"/>
      <c r="EF859" s="110"/>
      <c r="EG859" s="95">
        <f t="shared" si="929"/>
        <v>0</v>
      </c>
      <c r="EH859" s="15"/>
      <c r="EI859" s="24">
        <f t="shared" si="951"/>
        <v>0</v>
      </c>
      <c r="EJ859" s="5">
        <v>0</v>
      </c>
      <c r="EK859" s="63"/>
      <c r="EL859" s="15"/>
      <c r="EM859" s="13"/>
      <c r="EN859" s="98">
        <f t="shared" si="930"/>
        <v>0</v>
      </c>
      <c r="EO859" s="99">
        <f>EO5</f>
        <v>1</v>
      </c>
      <c r="EP859" s="100"/>
      <c r="EQ859" s="110"/>
      <c r="ER859" s="95">
        <f t="shared" si="931"/>
        <v>0</v>
      </c>
      <c r="ES859" s="15"/>
      <c r="ET859" s="24">
        <f t="shared" si="952"/>
        <v>0</v>
      </c>
      <c r="EU859" s="5">
        <v>0</v>
      </c>
      <c r="EV859" s="63"/>
      <c r="EW859" s="15"/>
      <c r="EX859" s="13"/>
      <c r="EY859" s="98">
        <f t="shared" si="932"/>
        <v>0</v>
      </c>
      <c r="EZ859" s="99">
        <f>EZ5</f>
        <v>1</v>
      </c>
      <c r="FA859" s="100"/>
      <c r="FB859" s="110"/>
      <c r="FC859" s="95">
        <f t="shared" si="933"/>
        <v>0</v>
      </c>
      <c r="FD859" s="15"/>
      <c r="FE859" s="24">
        <f t="shared" si="953"/>
        <v>0</v>
      </c>
      <c r="FF859" s="5">
        <v>0</v>
      </c>
      <c r="FG859" s="63"/>
      <c r="FH859" s="15"/>
      <c r="FI859" s="13"/>
      <c r="FJ859" s="98">
        <f t="shared" si="934"/>
        <v>0</v>
      </c>
      <c r="FK859" s="99">
        <f>FK5</f>
        <v>1</v>
      </c>
      <c r="FL859" s="100"/>
      <c r="FM859" s="110"/>
      <c r="FN859" s="95">
        <f t="shared" si="935"/>
        <v>0</v>
      </c>
      <c r="FO859" s="15"/>
      <c r="FP859" s="24">
        <f t="shared" si="954"/>
        <v>0</v>
      </c>
      <c r="FQ859" s="5">
        <v>0</v>
      </c>
      <c r="FR859" s="8">
        <v>0</v>
      </c>
      <c r="FS859" s="84">
        <f t="shared" si="955"/>
        <v>500</v>
      </c>
      <c r="FT859" s="85">
        <f t="shared" si="956"/>
        <v>500</v>
      </c>
      <c r="FU859" s="85">
        <f t="shared" si="957"/>
        <v>500</v>
      </c>
      <c r="FV859" s="85">
        <f t="shared" si="958"/>
        <v>500</v>
      </c>
      <c r="FW859" s="85">
        <f t="shared" si="959"/>
        <v>500</v>
      </c>
      <c r="FX859" s="85">
        <f t="shared" si="960"/>
        <v>500</v>
      </c>
      <c r="FY859" s="85">
        <f t="shared" si="961"/>
        <v>500</v>
      </c>
      <c r="FZ859" s="85">
        <f t="shared" si="962"/>
        <v>500</v>
      </c>
      <c r="GA859" s="85">
        <f t="shared" si="963"/>
        <v>500</v>
      </c>
      <c r="GB859" s="85">
        <f t="shared" si="964"/>
        <v>500</v>
      </c>
      <c r="GC859" s="85">
        <f t="shared" si="965"/>
        <v>500</v>
      </c>
      <c r="GD859" s="85">
        <f t="shared" si="966"/>
        <v>500</v>
      </c>
      <c r="GE859" s="85">
        <f t="shared" si="967"/>
        <v>500</v>
      </c>
      <c r="GF859" s="85">
        <f t="shared" si="968"/>
        <v>500</v>
      </c>
      <c r="GG859" s="85">
        <f t="shared" si="969"/>
        <v>500</v>
      </c>
      <c r="GH859" s="101">
        <f t="shared" si="936"/>
        <v>0</v>
      </c>
      <c r="GI859" s="102">
        <f t="shared" si="937"/>
        <v>0</v>
      </c>
      <c r="GJ859" s="102">
        <f t="shared" si="938"/>
        <v>0</v>
      </c>
      <c r="GK859" s="79">
        <f>ROW()</f>
        <v>859</v>
      </c>
    </row>
    <row r="860" spans="1:193" s="12" customFormat="1" ht="50.1" customHeight="1">
      <c r="A860" s="17">
        <f>ROW()</f>
        <v>860</v>
      </c>
      <c r="B860" s="32">
        <f t="shared" si="970"/>
        <v>854</v>
      </c>
      <c r="C860" s="33">
        <f t="shared" si="971"/>
        <v>0</v>
      </c>
      <c r="D860" s="31"/>
      <c r="E860" s="390">
        <f t="shared" si="939"/>
        <v>500</v>
      </c>
      <c r="F860" s="107">
        <f t="shared" si="905"/>
        <v>0</v>
      </c>
      <c r="G860" s="3">
        <v>0</v>
      </c>
      <c r="H860" s="4">
        <v>0</v>
      </c>
      <c r="I860" s="63"/>
      <c r="J860" s="15"/>
      <c r="K860" s="13"/>
      <c r="L860" s="98">
        <f t="shared" si="906"/>
        <v>0</v>
      </c>
      <c r="M860" s="99">
        <f>M5</f>
        <v>0.94499999999999995</v>
      </c>
      <c r="N860" s="100"/>
      <c r="O860" s="110"/>
      <c r="P860" s="95">
        <f t="shared" si="907"/>
        <v>0</v>
      </c>
      <c r="Q860" s="15"/>
      <c r="R860" s="24">
        <f t="shared" si="940"/>
        <v>0</v>
      </c>
      <c r="S860" s="25">
        <v>0</v>
      </c>
      <c r="T860" s="63"/>
      <c r="U860" s="15"/>
      <c r="V860" s="13"/>
      <c r="W860" s="98">
        <f t="shared" si="908"/>
        <v>0</v>
      </c>
      <c r="X860" s="99">
        <f>X5</f>
        <v>0.97</v>
      </c>
      <c r="Y860" s="100"/>
      <c r="Z860" s="110"/>
      <c r="AA860" s="95">
        <f t="shared" si="909"/>
        <v>0</v>
      </c>
      <c r="AB860" s="15"/>
      <c r="AC860" s="24">
        <f t="shared" si="941"/>
        <v>0</v>
      </c>
      <c r="AD860" s="5">
        <v>0</v>
      </c>
      <c r="AE860" s="63"/>
      <c r="AF860" s="15"/>
      <c r="AG860" s="13"/>
      <c r="AH860" s="98">
        <f t="shared" si="910"/>
        <v>0</v>
      </c>
      <c r="AI860" s="99">
        <f>AI5</f>
        <v>0.95499999999999996</v>
      </c>
      <c r="AJ860" s="100"/>
      <c r="AK860" s="110"/>
      <c r="AL860" s="95">
        <f t="shared" si="911"/>
        <v>0</v>
      </c>
      <c r="AM860" s="15"/>
      <c r="AN860" s="24">
        <f t="shared" si="942"/>
        <v>0</v>
      </c>
      <c r="AO860" s="5">
        <v>0</v>
      </c>
      <c r="AP860" s="63"/>
      <c r="AQ860" s="15"/>
      <c r="AR860" s="13"/>
      <c r="AS860" s="98">
        <f t="shared" si="912"/>
        <v>0</v>
      </c>
      <c r="AT860" s="99">
        <f>AT5</f>
        <v>0.96</v>
      </c>
      <c r="AU860" s="100"/>
      <c r="AV860" s="110"/>
      <c r="AW860" s="95">
        <f t="shared" si="913"/>
        <v>0</v>
      </c>
      <c r="AX860" s="15"/>
      <c r="AY860" s="24">
        <f t="shared" si="943"/>
        <v>0</v>
      </c>
      <c r="AZ860" s="5">
        <v>0</v>
      </c>
      <c r="BA860" s="63"/>
      <c r="BB860" s="15"/>
      <c r="BC860" s="13"/>
      <c r="BD860" s="98">
        <f t="shared" si="914"/>
        <v>0</v>
      </c>
      <c r="BE860" s="99">
        <f>BE5</f>
        <v>0.98</v>
      </c>
      <c r="BF860" s="100"/>
      <c r="BG860" s="110"/>
      <c r="BH860" s="95">
        <f t="shared" si="915"/>
        <v>0</v>
      </c>
      <c r="BI860" s="15"/>
      <c r="BJ860" s="24">
        <f t="shared" si="944"/>
        <v>0</v>
      </c>
      <c r="BK860" s="5">
        <v>0</v>
      </c>
      <c r="BL860" s="63"/>
      <c r="BM860" s="15"/>
      <c r="BN860" s="13"/>
      <c r="BO860" s="98">
        <f t="shared" si="916"/>
        <v>0</v>
      </c>
      <c r="BP860" s="99">
        <f>BP5</f>
        <v>0.94499999999999995</v>
      </c>
      <c r="BQ860" s="100"/>
      <c r="BR860" s="110"/>
      <c r="BS860" s="95">
        <f t="shared" si="917"/>
        <v>0</v>
      </c>
      <c r="BT860" s="15"/>
      <c r="BU860" s="24">
        <f t="shared" si="945"/>
        <v>0</v>
      </c>
      <c r="BV860" s="5">
        <v>0</v>
      </c>
      <c r="BW860" s="63"/>
      <c r="BX860" s="15"/>
      <c r="BY860" s="13"/>
      <c r="BZ860" s="98">
        <f t="shared" si="918"/>
        <v>0</v>
      </c>
      <c r="CA860" s="99">
        <f>CA5</f>
        <v>1</v>
      </c>
      <c r="CB860" s="100"/>
      <c r="CC860" s="110"/>
      <c r="CD860" s="95">
        <f t="shared" si="919"/>
        <v>0</v>
      </c>
      <c r="CE860" s="15"/>
      <c r="CF860" s="24">
        <f t="shared" si="946"/>
        <v>0</v>
      </c>
      <c r="CG860" s="5">
        <v>0</v>
      </c>
      <c r="CH860" s="63"/>
      <c r="CI860" s="15"/>
      <c r="CJ860" s="13"/>
      <c r="CK860" s="98">
        <f t="shared" si="920"/>
        <v>0</v>
      </c>
      <c r="CL860" s="99">
        <f>CL5</f>
        <v>1</v>
      </c>
      <c r="CM860" s="100"/>
      <c r="CN860" s="110"/>
      <c r="CO860" s="95">
        <f t="shared" si="921"/>
        <v>0</v>
      </c>
      <c r="CP860" s="15"/>
      <c r="CQ860" s="24">
        <f t="shared" si="947"/>
        <v>0</v>
      </c>
      <c r="CR860" s="5">
        <v>0</v>
      </c>
      <c r="CS860" s="63"/>
      <c r="CT860" s="15"/>
      <c r="CU860" s="13"/>
      <c r="CV860" s="98">
        <f t="shared" si="922"/>
        <v>0</v>
      </c>
      <c r="CW860" s="99">
        <f>CW5</f>
        <v>1</v>
      </c>
      <c r="CX860" s="100"/>
      <c r="CY860" s="110"/>
      <c r="CZ860" s="95">
        <f t="shared" si="923"/>
        <v>0</v>
      </c>
      <c r="DA860" s="15"/>
      <c r="DB860" s="24">
        <f t="shared" si="948"/>
        <v>0</v>
      </c>
      <c r="DC860" s="5">
        <v>0</v>
      </c>
      <c r="DD860" s="63"/>
      <c r="DE860" s="15"/>
      <c r="DF860" s="13"/>
      <c r="DG860" s="98">
        <f t="shared" si="924"/>
        <v>0</v>
      </c>
      <c r="DH860" s="99">
        <f>DH5</f>
        <v>1</v>
      </c>
      <c r="DI860" s="100"/>
      <c r="DJ860" s="110"/>
      <c r="DK860" s="95">
        <f t="shared" si="925"/>
        <v>0</v>
      </c>
      <c r="DL860" s="15"/>
      <c r="DM860" s="24">
        <f t="shared" si="949"/>
        <v>0</v>
      </c>
      <c r="DN860" s="5">
        <v>0</v>
      </c>
      <c r="DO860" s="63"/>
      <c r="DP860" s="15"/>
      <c r="DQ860" s="13"/>
      <c r="DR860" s="98">
        <f t="shared" si="926"/>
        <v>0</v>
      </c>
      <c r="DS860" s="99">
        <f>DS5</f>
        <v>1</v>
      </c>
      <c r="DT860" s="100"/>
      <c r="DU860" s="110"/>
      <c r="DV860" s="95">
        <f t="shared" si="927"/>
        <v>0</v>
      </c>
      <c r="DW860" s="15"/>
      <c r="DX860" s="24">
        <f t="shared" si="950"/>
        <v>0</v>
      </c>
      <c r="DY860" s="5">
        <v>0</v>
      </c>
      <c r="DZ860" s="63"/>
      <c r="EA860" s="15"/>
      <c r="EB860" s="13"/>
      <c r="EC860" s="98">
        <f t="shared" si="928"/>
        <v>0</v>
      </c>
      <c r="ED860" s="99">
        <f>ED5</f>
        <v>1</v>
      </c>
      <c r="EE860" s="100"/>
      <c r="EF860" s="110"/>
      <c r="EG860" s="95">
        <f t="shared" si="929"/>
        <v>0</v>
      </c>
      <c r="EH860" s="15"/>
      <c r="EI860" s="24">
        <f t="shared" si="951"/>
        <v>0</v>
      </c>
      <c r="EJ860" s="5">
        <v>0</v>
      </c>
      <c r="EK860" s="63"/>
      <c r="EL860" s="15"/>
      <c r="EM860" s="13"/>
      <c r="EN860" s="98">
        <f t="shared" si="930"/>
        <v>0</v>
      </c>
      <c r="EO860" s="99">
        <f>EO5</f>
        <v>1</v>
      </c>
      <c r="EP860" s="100"/>
      <c r="EQ860" s="110"/>
      <c r="ER860" s="95">
        <f t="shared" si="931"/>
        <v>0</v>
      </c>
      <c r="ES860" s="15"/>
      <c r="ET860" s="24">
        <f t="shared" si="952"/>
        <v>0</v>
      </c>
      <c r="EU860" s="5">
        <v>0</v>
      </c>
      <c r="EV860" s="63"/>
      <c r="EW860" s="15"/>
      <c r="EX860" s="13"/>
      <c r="EY860" s="98">
        <f t="shared" si="932"/>
        <v>0</v>
      </c>
      <c r="EZ860" s="99">
        <f>EZ5</f>
        <v>1</v>
      </c>
      <c r="FA860" s="100"/>
      <c r="FB860" s="110"/>
      <c r="FC860" s="95">
        <f t="shared" si="933"/>
        <v>0</v>
      </c>
      <c r="FD860" s="15"/>
      <c r="FE860" s="24">
        <f t="shared" si="953"/>
        <v>0</v>
      </c>
      <c r="FF860" s="5">
        <v>0</v>
      </c>
      <c r="FG860" s="63"/>
      <c r="FH860" s="15"/>
      <c r="FI860" s="13"/>
      <c r="FJ860" s="98">
        <f t="shared" si="934"/>
        <v>0</v>
      </c>
      <c r="FK860" s="99">
        <f>FK5</f>
        <v>1</v>
      </c>
      <c r="FL860" s="100"/>
      <c r="FM860" s="110"/>
      <c r="FN860" s="95">
        <f t="shared" si="935"/>
        <v>0</v>
      </c>
      <c r="FO860" s="15"/>
      <c r="FP860" s="24">
        <f t="shared" si="954"/>
        <v>0</v>
      </c>
      <c r="FQ860" s="5">
        <v>0</v>
      </c>
      <c r="FR860" s="8">
        <v>0</v>
      </c>
      <c r="FS860" s="84">
        <f t="shared" si="955"/>
        <v>500</v>
      </c>
      <c r="FT860" s="85">
        <f t="shared" si="956"/>
        <v>500</v>
      </c>
      <c r="FU860" s="85">
        <f t="shared" si="957"/>
        <v>500</v>
      </c>
      <c r="FV860" s="85">
        <f t="shared" si="958"/>
        <v>500</v>
      </c>
      <c r="FW860" s="85">
        <f t="shared" si="959"/>
        <v>500</v>
      </c>
      <c r="FX860" s="85">
        <f t="shared" si="960"/>
        <v>500</v>
      </c>
      <c r="FY860" s="85">
        <f t="shared" si="961"/>
        <v>500</v>
      </c>
      <c r="FZ860" s="85">
        <f t="shared" si="962"/>
        <v>500</v>
      </c>
      <c r="GA860" s="85">
        <f t="shared" si="963"/>
        <v>500</v>
      </c>
      <c r="GB860" s="85">
        <f t="shared" si="964"/>
        <v>500</v>
      </c>
      <c r="GC860" s="85">
        <f t="shared" si="965"/>
        <v>500</v>
      </c>
      <c r="GD860" s="85">
        <f t="shared" si="966"/>
        <v>500</v>
      </c>
      <c r="GE860" s="85">
        <f t="shared" si="967"/>
        <v>500</v>
      </c>
      <c r="GF860" s="85">
        <f t="shared" si="968"/>
        <v>500</v>
      </c>
      <c r="GG860" s="85">
        <f t="shared" si="969"/>
        <v>500</v>
      </c>
      <c r="GH860" s="101">
        <f t="shared" si="936"/>
        <v>0</v>
      </c>
      <c r="GI860" s="102">
        <f t="shared" si="937"/>
        <v>0</v>
      </c>
      <c r="GJ860" s="102">
        <f t="shared" si="938"/>
        <v>0</v>
      </c>
      <c r="GK860" s="79">
        <f>ROW()</f>
        <v>860</v>
      </c>
    </row>
    <row r="861" spans="1:193" s="12" customFormat="1" ht="50.1" customHeight="1">
      <c r="A861" s="17">
        <f>ROW()</f>
        <v>861</v>
      </c>
      <c r="B861" s="32">
        <f t="shared" si="970"/>
        <v>855</v>
      </c>
      <c r="C861" s="33">
        <f t="shared" si="971"/>
        <v>0</v>
      </c>
      <c r="D861" s="31"/>
      <c r="E861" s="390">
        <f t="shared" si="939"/>
        <v>500</v>
      </c>
      <c r="F861" s="107">
        <f t="shared" si="905"/>
        <v>0</v>
      </c>
      <c r="G861" s="3">
        <v>0</v>
      </c>
      <c r="H861" s="4">
        <v>0</v>
      </c>
      <c r="I861" s="63"/>
      <c r="J861" s="15"/>
      <c r="K861" s="13"/>
      <c r="L861" s="98">
        <f t="shared" si="906"/>
        <v>0</v>
      </c>
      <c r="M861" s="99">
        <f>M5</f>
        <v>0.94499999999999995</v>
      </c>
      <c r="N861" s="100"/>
      <c r="O861" s="110"/>
      <c r="P861" s="95">
        <f t="shared" si="907"/>
        <v>0</v>
      </c>
      <c r="Q861" s="15"/>
      <c r="R861" s="24">
        <f t="shared" si="940"/>
        <v>0</v>
      </c>
      <c r="S861" s="25">
        <v>0</v>
      </c>
      <c r="T861" s="63"/>
      <c r="U861" s="15"/>
      <c r="V861" s="13"/>
      <c r="W861" s="98">
        <f t="shared" si="908"/>
        <v>0</v>
      </c>
      <c r="X861" s="99">
        <f>X5</f>
        <v>0.97</v>
      </c>
      <c r="Y861" s="100"/>
      <c r="Z861" s="110"/>
      <c r="AA861" s="95">
        <f t="shared" si="909"/>
        <v>0</v>
      </c>
      <c r="AB861" s="15"/>
      <c r="AC861" s="24">
        <f t="shared" si="941"/>
        <v>0</v>
      </c>
      <c r="AD861" s="5">
        <v>0</v>
      </c>
      <c r="AE861" s="63"/>
      <c r="AF861" s="15"/>
      <c r="AG861" s="13"/>
      <c r="AH861" s="98">
        <f t="shared" si="910"/>
        <v>0</v>
      </c>
      <c r="AI861" s="99">
        <f>AI5</f>
        <v>0.95499999999999996</v>
      </c>
      <c r="AJ861" s="100"/>
      <c r="AK861" s="110"/>
      <c r="AL861" s="95">
        <f t="shared" si="911"/>
        <v>0</v>
      </c>
      <c r="AM861" s="15"/>
      <c r="AN861" s="24">
        <f t="shared" si="942"/>
        <v>0</v>
      </c>
      <c r="AO861" s="5">
        <v>0</v>
      </c>
      <c r="AP861" s="63"/>
      <c r="AQ861" s="15"/>
      <c r="AR861" s="13"/>
      <c r="AS861" s="98">
        <f t="shared" si="912"/>
        <v>0</v>
      </c>
      <c r="AT861" s="99">
        <f>AT5</f>
        <v>0.96</v>
      </c>
      <c r="AU861" s="100"/>
      <c r="AV861" s="110"/>
      <c r="AW861" s="95">
        <f t="shared" si="913"/>
        <v>0</v>
      </c>
      <c r="AX861" s="15"/>
      <c r="AY861" s="24">
        <f t="shared" si="943"/>
        <v>0</v>
      </c>
      <c r="AZ861" s="5">
        <v>0</v>
      </c>
      <c r="BA861" s="63"/>
      <c r="BB861" s="15"/>
      <c r="BC861" s="13"/>
      <c r="BD861" s="98">
        <f t="shared" si="914"/>
        <v>0</v>
      </c>
      <c r="BE861" s="99">
        <f>BE5</f>
        <v>0.98</v>
      </c>
      <c r="BF861" s="100"/>
      <c r="BG861" s="110"/>
      <c r="BH861" s="95">
        <f t="shared" si="915"/>
        <v>0</v>
      </c>
      <c r="BI861" s="15"/>
      <c r="BJ861" s="24">
        <f t="shared" si="944"/>
        <v>0</v>
      </c>
      <c r="BK861" s="5">
        <v>0</v>
      </c>
      <c r="BL861" s="63"/>
      <c r="BM861" s="15"/>
      <c r="BN861" s="13"/>
      <c r="BO861" s="98">
        <f t="shared" si="916"/>
        <v>0</v>
      </c>
      <c r="BP861" s="99">
        <f>BP5</f>
        <v>0.94499999999999995</v>
      </c>
      <c r="BQ861" s="100"/>
      <c r="BR861" s="110"/>
      <c r="BS861" s="95">
        <f t="shared" si="917"/>
        <v>0</v>
      </c>
      <c r="BT861" s="15"/>
      <c r="BU861" s="24">
        <f t="shared" si="945"/>
        <v>0</v>
      </c>
      <c r="BV861" s="5">
        <v>0</v>
      </c>
      <c r="BW861" s="63"/>
      <c r="BX861" s="15"/>
      <c r="BY861" s="13"/>
      <c r="BZ861" s="98">
        <f t="shared" si="918"/>
        <v>0</v>
      </c>
      <c r="CA861" s="99">
        <f>CA5</f>
        <v>1</v>
      </c>
      <c r="CB861" s="100"/>
      <c r="CC861" s="110"/>
      <c r="CD861" s="95">
        <f t="shared" si="919"/>
        <v>0</v>
      </c>
      <c r="CE861" s="15"/>
      <c r="CF861" s="24">
        <f t="shared" si="946"/>
        <v>0</v>
      </c>
      <c r="CG861" s="5">
        <v>0</v>
      </c>
      <c r="CH861" s="63"/>
      <c r="CI861" s="15"/>
      <c r="CJ861" s="13"/>
      <c r="CK861" s="98">
        <f t="shared" si="920"/>
        <v>0</v>
      </c>
      <c r="CL861" s="99">
        <f>CL5</f>
        <v>1</v>
      </c>
      <c r="CM861" s="100"/>
      <c r="CN861" s="110"/>
      <c r="CO861" s="95">
        <f t="shared" si="921"/>
        <v>0</v>
      </c>
      <c r="CP861" s="15"/>
      <c r="CQ861" s="24">
        <f t="shared" si="947"/>
        <v>0</v>
      </c>
      <c r="CR861" s="5">
        <v>0</v>
      </c>
      <c r="CS861" s="63"/>
      <c r="CT861" s="15"/>
      <c r="CU861" s="13"/>
      <c r="CV861" s="98">
        <f t="shared" si="922"/>
        <v>0</v>
      </c>
      <c r="CW861" s="99">
        <f>CW5</f>
        <v>1</v>
      </c>
      <c r="CX861" s="100"/>
      <c r="CY861" s="110"/>
      <c r="CZ861" s="95">
        <f t="shared" si="923"/>
        <v>0</v>
      </c>
      <c r="DA861" s="15"/>
      <c r="DB861" s="24">
        <f t="shared" si="948"/>
        <v>0</v>
      </c>
      <c r="DC861" s="5">
        <v>0</v>
      </c>
      <c r="DD861" s="63"/>
      <c r="DE861" s="15"/>
      <c r="DF861" s="13"/>
      <c r="DG861" s="98">
        <f t="shared" si="924"/>
        <v>0</v>
      </c>
      <c r="DH861" s="99">
        <f>DH5</f>
        <v>1</v>
      </c>
      <c r="DI861" s="100"/>
      <c r="DJ861" s="110"/>
      <c r="DK861" s="95">
        <f t="shared" si="925"/>
        <v>0</v>
      </c>
      <c r="DL861" s="15"/>
      <c r="DM861" s="24">
        <f t="shared" si="949"/>
        <v>0</v>
      </c>
      <c r="DN861" s="5">
        <v>0</v>
      </c>
      <c r="DO861" s="63"/>
      <c r="DP861" s="15"/>
      <c r="DQ861" s="13"/>
      <c r="DR861" s="98">
        <f t="shared" si="926"/>
        <v>0</v>
      </c>
      <c r="DS861" s="99">
        <f>DS5</f>
        <v>1</v>
      </c>
      <c r="DT861" s="100"/>
      <c r="DU861" s="110"/>
      <c r="DV861" s="95">
        <f t="shared" si="927"/>
        <v>0</v>
      </c>
      <c r="DW861" s="15"/>
      <c r="DX861" s="24">
        <f t="shared" si="950"/>
        <v>0</v>
      </c>
      <c r="DY861" s="5">
        <v>0</v>
      </c>
      <c r="DZ861" s="63"/>
      <c r="EA861" s="15"/>
      <c r="EB861" s="13"/>
      <c r="EC861" s="98">
        <f t="shared" si="928"/>
        <v>0</v>
      </c>
      <c r="ED861" s="99">
        <f>ED5</f>
        <v>1</v>
      </c>
      <c r="EE861" s="100"/>
      <c r="EF861" s="110"/>
      <c r="EG861" s="95">
        <f t="shared" si="929"/>
        <v>0</v>
      </c>
      <c r="EH861" s="15"/>
      <c r="EI861" s="24">
        <f t="shared" si="951"/>
        <v>0</v>
      </c>
      <c r="EJ861" s="5">
        <v>0</v>
      </c>
      <c r="EK861" s="63"/>
      <c r="EL861" s="15"/>
      <c r="EM861" s="13"/>
      <c r="EN861" s="98">
        <f t="shared" si="930"/>
        <v>0</v>
      </c>
      <c r="EO861" s="99">
        <f>EO5</f>
        <v>1</v>
      </c>
      <c r="EP861" s="100"/>
      <c r="EQ861" s="110"/>
      <c r="ER861" s="95">
        <f t="shared" si="931"/>
        <v>0</v>
      </c>
      <c r="ES861" s="15"/>
      <c r="ET861" s="24">
        <f t="shared" si="952"/>
        <v>0</v>
      </c>
      <c r="EU861" s="5">
        <v>0</v>
      </c>
      <c r="EV861" s="63"/>
      <c r="EW861" s="15"/>
      <c r="EX861" s="13"/>
      <c r="EY861" s="98">
        <f t="shared" si="932"/>
        <v>0</v>
      </c>
      <c r="EZ861" s="99">
        <f>EZ5</f>
        <v>1</v>
      </c>
      <c r="FA861" s="100"/>
      <c r="FB861" s="110"/>
      <c r="FC861" s="95">
        <f t="shared" si="933"/>
        <v>0</v>
      </c>
      <c r="FD861" s="15"/>
      <c r="FE861" s="24">
        <f t="shared" si="953"/>
        <v>0</v>
      </c>
      <c r="FF861" s="5">
        <v>0</v>
      </c>
      <c r="FG861" s="63"/>
      <c r="FH861" s="15"/>
      <c r="FI861" s="13"/>
      <c r="FJ861" s="98">
        <f t="shared" si="934"/>
        <v>0</v>
      </c>
      <c r="FK861" s="99">
        <f>FK5</f>
        <v>1</v>
      </c>
      <c r="FL861" s="100"/>
      <c r="FM861" s="110"/>
      <c r="FN861" s="95">
        <f t="shared" si="935"/>
        <v>0</v>
      </c>
      <c r="FO861" s="15"/>
      <c r="FP861" s="24">
        <f t="shared" si="954"/>
        <v>0</v>
      </c>
      <c r="FQ861" s="5">
        <v>0</v>
      </c>
      <c r="FR861" s="8">
        <v>0</v>
      </c>
      <c r="FS861" s="84">
        <f t="shared" si="955"/>
        <v>500</v>
      </c>
      <c r="FT861" s="85">
        <f t="shared" si="956"/>
        <v>500</v>
      </c>
      <c r="FU861" s="85">
        <f t="shared" si="957"/>
        <v>500</v>
      </c>
      <c r="FV861" s="85">
        <f t="shared" si="958"/>
        <v>500</v>
      </c>
      <c r="FW861" s="85">
        <f t="shared" si="959"/>
        <v>500</v>
      </c>
      <c r="FX861" s="85">
        <f t="shared" si="960"/>
        <v>500</v>
      </c>
      <c r="FY861" s="85">
        <f t="shared" si="961"/>
        <v>500</v>
      </c>
      <c r="FZ861" s="85">
        <f t="shared" si="962"/>
        <v>500</v>
      </c>
      <c r="GA861" s="85">
        <f t="shared" si="963"/>
        <v>500</v>
      </c>
      <c r="GB861" s="85">
        <f t="shared" si="964"/>
        <v>500</v>
      </c>
      <c r="GC861" s="85">
        <f t="shared" si="965"/>
        <v>500</v>
      </c>
      <c r="GD861" s="85">
        <f t="shared" si="966"/>
        <v>500</v>
      </c>
      <c r="GE861" s="85">
        <f t="shared" si="967"/>
        <v>500</v>
      </c>
      <c r="GF861" s="85">
        <f t="shared" si="968"/>
        <v>500</v>
      </c>
      <c r="GG861" s="85">
        <f t="shared" si="969"/>
        <v>500</v>
      </c>
      <c r="GH861" s="101">
        <f t="shared" si="936"/>
        <v>0</v>
      </c>
      <c r="GI861" s="102">
        <f t="shared" si="937"/>
        <v>0</v>
      </c>
      <c r="GJ861" s="102">
        <f t="shared" si="938"/>
        <v>0</v>
      </c>
      <c r="GK861" s="79">
        <f>ROW()</f>
        <v>861</v>
      </c>
    </row>
    <row r="862" spans="1:193" s="12" customFormat="1" ht="50.1" customHeight="1">
      <c r="A862" s="17">
        <f>ROW()</f>
        <v>862</v>
      </c>
      <c r="B862" s="32">
        <f t="shared" si="970"/>
        <v>856</v>
      </c>
      <c r="C862" s="33">
        <f t="shared" si="971"/>
        <v>0</v>
      </c>
      <c r="D862" s="31"/>
      <c r="E862" s="390">
        <f t="shared" si="939"/>
        <v>500</v>
      </c>
      <c r="F862" s="107">
        <f t="shared" si="905"/>
        <v>0</v>
      </c>
      <c r="G862" s="3">
        <v>0</v>
      </c>
      <c r="H862" s="4">
        <v>0</v>
      </c>
      <c r="I862" s="63"/>
      <c r="J862" s="15"/>
      <c r="K862" s="13"/>
      <c r="L862" s="98">
        <f t="shared" si="906"/>
        <v>0</v>
      </c>
      <c r="M862" s="99">
        <f>M5</f>
        <v>0.94499999999999995</v>
      </c>
      <c r="N862" s="100"/>
      <c r="O862" s="110"/>
      <c r="P862" s="95">
        <f t="shared" si="907"/>
        <v>0</v>
      </c>
      <c r="Q862" s="15"/>
      <c r="R862" s="24">
        <f t="shared" si="940"/>
        <v>0</v>
      </c>
      <c r="S862" s="25">
        <v>0</v>
      </c>
      <c r="T862" s="63"/>
      <c r="U862" s="15"/>
      <c r="V862" s="13"/>
      <c r="W862" s="98">
        <f t="shared" si="908"/>
        <v>0</v>
      </c>
      <c r="X862" s="99">
        <f>X5</f>
        <v>0.97</v>
      </c>
      <c r="Y862" s="100"/>
      <c r="Z862" s="110"/>
      <c r="AA862" s="95">
        <f t="shared" si="909"/>
        <v>0</v>
      </c>
      <c r="AB862" s="15"/>
      <c r="AC862" s="24">
        <f t="shared" si="941"/>
        <v>0</v>
      </c>
      <c r="AD862" s="5">
        <v>0</v>
      </c>
      <c r="AE862" s="63"/>
      <c r="AF862" s="15"/>
      <c r="AG862" s="13"/>
      <c r="AH862" s="98">
        <f t="shared" si="910"/>
        <v>0</v>
      </c>
      <c r="AI862" s="99">
        <f>AI5</f>
        <v>0.95499999999999996</v>
      </c>
      <c r="AJ862" s="100"/>
      <c r="AK862" s="110"/>
      <c r="AL862" s="95">
        <f t="shared" si="911"/>
        <v>0</v>
      </c>
      <c r="AM862" s="15"/>
      <c r="AN862" s="24">
        <f t="shared" si="942"/>
        <v>0</v>
      </c>
      <c r="AO862" s="5">
        <v>0</v>
      </c>
      <c r="AP862" s="63"/>
      <c r="AQ862" s="15"/>
      <c r="AR862" s="13"/>
      <c r="AS862" s="98">
        <f t="shared" si="912"/>
        <v>0</v>
      </c>
      <c r="AT862" s="99">
        <f>AT5</f>
        <v>0.96</v>
      </c>
      <c r="AU862" s="100"/>
      <c r="AV862" s="110"/>
      <c r="AW862" s="95">
        <f t="shared" si="913"/>
        <v>0</v>
      </c>
      <c r="AX862" s="15"/>
      <c r="AY862" s="24">
        <f t="shared" si="943"/>
        <v>0</v>
      </c>
      <c r="AZ862" s="5">
        <v>0</v>
      </c>
      <c r="BA862" s="63"/>
      <c r="BB862" s="15"/>
      <c r="BC862" s="13"/>
      <c r="BD862" s="98">
        <f t="shared" si="914"/>
        <v>0</v>
      </c>
      <c r="BE862" s="99">
        <f>BE5</f>
        <v>0.98</v>
      </c>
      <c r="BF862" s="100"/>
      <c r="BG862" s="110"/>
      <c r="BH862" s="95">
        <f t="shared" si="915"/>
        <v>0</v>
      </c>
      <c r="BI862" s="15"/>
      <c r="BJ862" s="24">
        <f t="shared" si="944"/>
        <v>0</v>
      </c>
      <c r="BK862" s="5">
        <v>0</v>
      </c>
      <c r="BL862" s="63"/>
      <c r="BM862" s="15"/>
      <c r="BN862" s="13"/>
      <c r="BO862" s="98">
        <f t="shared" si="916"/>
        <v>0</v>
      </c>
      <c r="BP862" s="99">
        <f>BP5</f>
        <v>0.94499999999999995</v>
      </c>
      <c r="BQ862" s="100"/>
      <c r="BR862" s="110"/>
      <c r="BS862" s="95">
        <f t="shared" si="917"/>
        <v>0</v>
      </c>
      <c r="BT862" s="15"/>
      <c r="BU862" s="24">
        <f t="shared" si="945"/>
        <v>0</v>
      </c>
      <c r="BV862" s="5">
        <v>0</v>
      </c>
      <c r="BW862" s="63"/>
      <c r="BX862" s="15"/>
      <c r="BY862" s="13"/>
      <c r="BZ862" s="98">
        <f t="shared" si="918"/>
        <v>0</v>
      </c>
      <c r="CA862" s="99">
        <f>CA5</f>
        <v>1</v>
      </c>
      <c r="CB862" s="100"/>
      <c r="CC862" s="110"/>
      <c r="CD862" s="95">
        <f t="shared" si="919"/>
        <v>0</v>
      </c>
      <c r="CE862" s="15"/>
      <c r="CF862" s="24">
        <f t="shared" si="946"/>
        <v>0</v>
      </c>
      <c r="CG862" s="5">
        <v>0</v>
      </c>
      <c r="CH862" s="63"/>
      <c r="CI862" s="15"/>
      <c r="CJ862" s="13"/>
      <c r="CK862" s="98">
        <f t="shared" si="920"/>
        <v>0</v>
      </c>
      <c r="CL862" s="99">
        <f>CL5</f>
        <v>1</v>
      </c>
      <c r="CM862" s="100"/>
      <c r="CN862" s="110"/>
      <c r="CO862" s="95">
        <f t="shared" si="921"/>
        <v>0</v>
      </c>
      <c r="CP862" s="15"/>
      <c r="CQ862" s="24">
        <f t="shared" si="947"/>
        <v>0</v>
      </c>
      <c r="CR862" s="5">
        <v>0</v>
      </c>
      <c r="CS862" s="63"/>
      <c r="CT862" s="15"/>
      <c r="CU862" s="13"/>
      <c r="CV862" s="98">
        <f t="shared" si="922"/>
        <v>0</v>
      </c>
      <c r="CW862" s="99">
        <f>CW5</f>
        <v>1</v>
      </c>
      <c r="CX862" s="100"/>
      <c r="CY862" s="110"/>
      <c r="CZ862" s="95">
        <f t="shared" si="923"/>
        <v>0</v>
      </c>
      <c r="DA862" s="15"/>
      <c r="DB862" s="24">
        <f t="shared" si="948"/>
        <v>0</v>
      </c>
      <c r="DC862" s="5">
        <v>0</v>
      </c>
      <c r="DD862" s="63"/>
      <c r="DE862" s="15"/>
      <c r="DF862" s="13"/>
      <c r="DG862" s="98">
        <f t="shared" si="924"/>
        <v>0</v>
      </c>
      <c r="DH862" s="99">
        <f>DH5</f>
        <v>1</v>
      </c>
      <c r="DI862" s="100"/>
      <c r="DJ862" s="110"/>
      <c r="DK862" s="95">
        <f t="shared" si="925"/>
        <v>0</v>
      </c>
      <c r="DL862" s="15"/>
      <c r="DM862" s="24">
        <f t="shared" si="949"/>
        <v>0</v>
      </c>
      <c r="DN862" s="5">
        <v>0</v>
      </c>
      <c r="DO862" s="63"/>
      <c r="DP862" s="15"/>
      <c r="DQ862" s="13"/>
      <c r="DR862" s="98">
        <f t="shared" si="926"/>
        <v>0</v>
      </c>
      <c r="DS862" s="99">
        <f>DS5</f>
        <v>1</v>
      </c>
      <c r="DT862" s="100"/>
      <c r="DU862" s="110"/>
      <c r="DV862" s="95">
        <f t="shared" si="927"/>
        <v>0</v>
      </c>
      <c r="DW862" s="15"/>
      <c r="DX862" s="24">
        <f t="shared" si="950"/>
        <v>0</v>
      </c>
      <c r="DY862" s="5">
        <v>0</v>
      </c>
      <c r="DZ862" s="63"/>
      <c r="EA862" s="15"/>
      <c r="EB862" s="13"/>
      <c r="EC862" s="98">
        <f t="shared" si="928"/>
        <v>0</v>
      </c>
      <c r="ED862" s="99">
        <f>ED5</f>
        <v>1</v>
      </c>
      <c r="EE862" s="100"/>
      <c r="EF862" s="110"/>
      <c r="EG862" s="95">
        <f t="shared" si="929"/>
        <v>0</v>
      </c>
      <c r="EH862" s="15"/>
      <c r="EI862" s="24">
        <f t="shared" si="951"/>
        <v>0</v>
      </c>
      <c r="EJ862" s="5">
        <v>0</v>
      </c>
      <c r="EK862" s="63"/>
      <c r="EL862" s="15"/>
      <c r="EM862" s="13"/>
      <c r="EN862" s="98">
        <f t="shared" si="930"/>
        <v>0</v>
      </c>
      <c r="EO862" s="99">
        <f>EO5</f>
        <v>1</v>
      </c>
      <c r="EP862" s="100"/>
      <c r="EQ862" s="110"/>
      <c r="ER862" s="95">
        <f t="shared" si="931"/>
        <v>0</v>
      </c>
      <c r="ES862" s="15"/>
      <c r="ET862" s="24">
        <f t="shared" si="952"/>
        <v>0</v>
      </c>
      <c r="EU862" s="5">
        <v>0</v>
      </c>
      <c r="EV862" s="63"/>
      <c r="EW862" s="15"/>
      <c r="EX862" s="13"/>
      <c r="EY862" s="98">
        <f t="shared" si="932"/>
        <v>0</v>
      </c>
      <c r="EZ862" s="99">
        <f>EZ5</f>
        <v>1</v>
      </c>
      <c r="FA862" s="100"/>
      <c r="FB862" s="110"/>
      <c r="FC862" s="95">
        <f t="shared" si="933"/>
        <v>0</v>
      </c>
      <c r="FD862" s="15"/>
      <c r="FE862" s="24">
        <f t="shared" si="953"/>
        <v>0</v>
      </c>
      <c r="FF862" s="5">
        <v>0</v>
      </c>
      <c r="FG862" s="63"/>
      <c r="FH862" s="15"/>
      <c r="FI862" s="13"/>
      <c r="FJ862" s="98">
        <f t="shared" si="934"/>
        <v>0</v>
      </c>
      <c r="FK862" s="99">
        <f>FK5</f>
        <v>1</v>
      </c>
      <c r="FL862" s="100"/>
      <c r="FM862" s="110"/>
      <c r="FN862" s="95">
        <f t="shared" si="935"/>
        <v>0</v>
      </c>
      <c r="FO862" s="15"/>
      <c r="FP862" s="24">
        <f t="shared" si="954"/>
        <v>0</v>
      </c>
      <c r="FQ862" s="5">
        <v>0</v>
      </c>
      <c r="FR862" s="8">
        <v>0</v>
      </c>
      <c r="FS862" s="84">
        <f t="shared" si="955"/>
        <v>500</v>
      </c>
      <c r="FT862" s="85">
        <f t="shared" si="956"/>
        <v>500</v>
      </c>
      <c r="FU862" s="85">
        <f t="shared" si="957"/>
        <v>500</v>
      </c>
      <c r="FV862" s="85">
        <f t="shared" si="958"/>
        <v>500</v>
      </c>
      <c r="FW862" s="85">
        <f t="shared" si="959"/>
        <v>500</v>
      </c>
      <c r="FX862" s="85">
        <f t="shared" si="960"/>
        <v>500</v>
      </c>
      <c r="FY862" s="85">
        <f t="shared" si="961"/>
        <v>500</v>
      </c>
      <c r="FZ862" s="85">
        <f t="shared" si="962"/>
        <v>500</v>
      </c>
      <c r="GA862" s="85">
        <f t="shared" si="963"/>
        <v>500</v>
      </c>
      <c r="GB862" s="85">
        <f t="shared" si="964"/>
        <v>500</v>
      </c>
      <c r="GC862" s="85">
        <f t="shared" si="965"/>
        <v>500</v>
      </c>
      <c r="GD862" s="85">
        <f t="shared" si="966"/>
        <v>500</v>
      </c>
      <c r="GE862" s="85">
        <f t="shared" si="967"/>
        <v>500</v>
      </c>
      <c r="GF862" s="85">
        <f t="shared" si="968"/>
        <v>500</v>
      </c>
      <c r="GG862" s="85">
        <f t="shared" si="969"/>
        <v>500</v>
      </c>
      <c r="GH862" s="101">
        <f t="shared" si="936"/>
        <v>0</v>
      </c>
      <c r="GI862" s="102">
        <f t="shared" si="937"/>
        <v>0</v>
      </c>
      <c r="GJ862" s="102">
        <f t="shared" si="938"/>
        <v>0</v>
      </c>
      <c r="GK862" s="79">
        <f>ROW()</f>
        <v>862</v>
      </c>
    </row>
    <row r="863" spans="1:193" s="12" customFormat="1" ht="50.1" customHeight="1">
      <c r="A863" s="17">
        <f>ROW()</f>
        <v>863</v>
      </c>
      <c r="B863" s="32">
        <f t="shared" si="970"/>
        <v>857</v>
      </c>
      <c r="C863" s="33">
        <f t="shared" si="971"/>
        <v>0</v>
      </c>
      <c r="D863" s="31"/>
      <c r="E863" s="390">
        <f t="shared" si="939"/>
        <v>500</v>
      </c>
      <c r="F863" s="107">
        <f t="shared" si="905"/>
        <v>0</v>
      </c>
      <c r="G863" s="3">
        <v>0</v>
      </c>
      <c r="H863" s="4">
        <v>0</v>
      </c>
      <c r="I863" s="63"/>
      <c r="J863" s="15"/>
      <c r="K863" s="13"/>
      <c r="L863" s="98">
        <f t="shared" si="906"/>
        <v>0</v>
      </c>
      <c r="M863" s="99">
        <f>M5</f>
        <v>0.94499999999999995</v>
      </c>
      <c r="N863" s="100"/>
      <c r="O863" s="110"/>
      <c r="P863" s="95">
        <f t="shared" si="907"/>
        <v>0</v>
      </c>
      <c r="Q863" s="15"/>
      <c r="R863" s="24">
        <f t="shared" si="940"/>
        <v>0</v>
      </c>
      <c r="S863" s="25">
        <v>0</v>
      </c>
      <c r="T863" s="63"/>
      <c r="U863" s="15"/>
      <c r="V863" s="13"/>
      <c r="W863" s="98">
        <f t="shared" si="908"/>
        <v>0</v>
      </c>
      <c r="X863" s="99">
        <f>X5</f>
        <v>0.97</v>
      </c>
      <c r="Y863" s="100"/>
      <c r="Z863" s="110"/>
      <c r="AA863" s="95">
        <f t="shared" si="909"/>
        <v>0</v>
      </c>
      <c r="AB863" s="15"/>
      <c r="AC863" s="24">
        <f t="shared" si="941"/>
        <v>0</v>
      </c>
      <c r="AD863" s="5">
        <v>0</v>
      </c>
      <c r="AE863" s="63"/>
      <c r="AF863" s="15"/>
      <c r="AG863" s="13"/>
      <c r="AH863" s="98">
        <f t="shared" si="910"/>
        <v>0</v>
      </c>
      <c r="AI863" s="99">
        <f>AI5</f>
        <v>0.95499999999999996</v>
      </c>
      <c r="AJ863" s="100"/>
      <c r="AK863" s="110"/>
      <c r="AL863" s="95">
        <f t="shared" si="911"/>
        <v>0</v>
      </c>
      <c r="AM863" s="15"/>
      <c r="AN863" s="24">
        <f t="shared" si="942"/>
        <v>0</v>
      </c>
      <c r="AO863" s="5">
        <v>0</v>
      </c>
      <c r="AP863" s="63"/>
      <c r="AQ863" s="15"/>
      <c r="AR863" s="13"/>
      <c r="AS863" s="98">
        <f t="shared" si="912"/>
        <v>0</v>
      </c>
      <c r="AT863" s="99">
        <f>AT5</f>
        <v>0.96</v>
      </c>
      <c r="AU863" s="100"/>
      <c r="AV863" s="110"/>
      <c r="AW863" s="95">
        <f t="shared" si="913"/>
        <v>0</v>
      </c>
      <c r="AX863" s="15"/>
      <c r="AY863" s="24">
        <f t="shared" si="943"/>
        <v>0</v>
      </c>
      <c r="AZ863" s="5">
        <v>0</v>
      </c>
      <c r="BA863" s="63"/>
      <c r="BB863" s="15"/>
      <c r="BC863" s="13"/>
      <c r="BD863" s="98">
        <f t="shared" si="914"/>
        <v>0</v>
      </c>
      <c r="BE863" s="99">
        <f>BE5</f>
        <v>0.98</v>
      </c>
      <c r="BF863" s="100"/>
      <c r="BG863" s="110"/>
      <c r="BH863" s="95">
        <f t="shared" si="915"/>
        <v>0</v>
      </c>
      <c r="BI863" s="15"/>
      <c r="BJ863" s="24">
        <f t="shared" si="944"/>
        <v>0</v>
      </c>
      <c r="BK863" s="5">
        <v>0</v>
      </c>
      <c r="BL863" s="63"/>
      <c r="BM863" s="15"/>
      <c r="BN863" s="13"/>
      <c r="BO863" s="98">
        <f t="shared" si="916"/>
        <v>0</v>
      </c>
      <c r="BP863" s="99">
        <f>BP5</f>
        <v>0.94499999999999995</v>
      </c>
      <c r="BQ863" s="100"/>
      <c r="BR863" s="110"/>
      <c r="BS863" s="95">
        <f t="shared" si="917"/>
        <v>0</v>
      </c>
      <c r="BT863" s="15"/>
      <c r="BU863" s="24">
        <f t="shared" si="945"/>
        <v>0</v>
      </c>
      <c r="BV863" s="5">
        <v>0</v>
      </c>
      <c r="BW863" s="63"/>
      <c r="BX863" s="15"/>
      <c r="BY863" s="13"/>
      <c r="BZ863" s="98">
        <f t="shared" si="918"/>
        <v>0</v>
      </c>
      <c r="CA863" s="99">
        <f>CA5</f>
        <v>1</v>
      </c>
      <c r="CB863" s="100"/>
      <c r="CC863" s="110"/>
      <c r="CD863" s="95">
        <f t="shared" si="919"/>
        <v>0</v>
      </c>
      <c r="CE863" s="15"/>
      <c r="CF863" s="24">
        <f t="shared" si="946"/>
        <v>0</v>
      </c>
      <c r="CG863" s="5">
        <v>0</v>
      </c>
      <c r="CH863" s="63"/>
      <c r="CI863" s="15"/>
      <c r="CJ863" s="13"/>
      <c r="CK863" s="98">
        <f t="shared" si="920"/>
        <v>0</v>
      </c>
      <c r="CL863" s="99">
        <f>CL5</f>
        <v>1</v>
      </c>
      <c r="CM863" s="100"/>
      <c r="CN863" s="110"/>
      <c r="CO863" s="95">
        <f t="shared" si="921"/>
        <v>0</v>
      </c>
      <c r="CP863" s="15"/>
      <c r="CQ863" s="24">
        <f t="shared" si="947"/>
        <v>0</v>
      </c>
      <c r="CR863" s="5">
        <v>0</v>
      </c>
      <c r="CS863" s="63"/>
      <c r="CT863" s="15"/>
      <c r="CU863" s="13"/>
      <c r="CV863" s="98">
        <f t="shared" si="922"/>
        <v>0</v>
      </c>
      <c r="CW863" s="99">
        <f>CW5</f>
        <v>1</v>
      </c>
      <c r="CX863" s="100"/>
      <c r="CY863" s="110"/>
      <c r="CZ863" s="95">
        <f t="shared" si="923"/>
        <v>0</v>
      </c>
      <c r="DA863" s="15"/>
      <c r="DB863" s="24">
        <f t="shared" si="948"/>
        <v>0</v>
      </c>
      <c r="DC863" s="5">
        <v>0</v>
      </c>
      <c r="DD863" s="63"/>
      <c r="DE863" s="15"/>
      <c r="DF863" s="13"/>
      <c r="DG863" s="98">
        <f t="shared" si="924"/>
        <v>0</v>
      </c>
      <c r="DH863" s="99">
        <f>DH5</f>
        <v>1</v>
      </c>
      <c r="DI863" s="100"/>
      <c r="DJ863" s="110"/>
      <c r="DK863" s="95">
        <f t="shared" si="925"/>
        <v>0</v>
      </c>
      <c r="DL863" s="15"/>
      <c r="DM863" s="24">
        <f t="shared" si="949"/>
        <v>0</v>
      </c>
      <c r="DN863" s="5">
        <v>0</v>
      </c>
      <c r="DO863" s="63"/>
      <c r="DP863" s="15"/>
      <c r="DQ863" s="13"/>
      <c r="DR863" s="98">
        <f t="shared" si="926"/>
        <v>0</v>
      </c>
      <c r="DS863" s="99">
        <f>DS5</f>
        <v>1</v>
      </c>
      <c r="DT863" s="100"/>
      <c r="DU863" s="110"/>
      <c r="DV863" s="95">
        <f t="shared" si="927"/>
        <v>0</v>
      </c>
      <c r="DW863" s="15"/>
      <c r="DX863" s="24">
        <f t="shared" si="950"/>
        <v>0</v>
      </c>
      <c r="DY863" s="5">
        <v>0</v>
      </c>
      <c r="DZ863" s="63"/>
      <c r="EA863" s="15"/>
      <c r="EB863" s="13"/>
      <c r="EC863" s="98">
        <f t="shared" si="928"/>
        <v>0</v>
      </c>
      <c r="ED863" s="99">
        <f>ED5</f>
        <v>1</v>
      </c>
      <c r="EE863" s="100"/>
      <c r="EF863" s="110"/>
      <c r="EG863" s="95">
        <f t="shared" si="929"/>
        <v>0</v>
      </c>
      <c r="EH863" s="15"/>
      <c r="EI863" s="24">
        <f t="shared" si="951"/>
        <v>0</v>
      </c>
      <c r="EJ863" s="5">
        <v>0</v>
      </c>
      <c r="EK863" s="63"/>
      <c r="EL863" s="15"/>
      <c r="EM863" s="13"/>
      <c r="EN863" s="98">
        <f t="shared" si="930"/>
        <v>0</v>
      </c>
      <c r="EO863" s="99">
        <f>EO5</f>
        <v>1</v>
      </c>
      <c r="EP863" s="100"/>
      <c r="EQ863" s="110"/>
      <c r="ER863" s="95">
        <f t="shared" si="931"/>
        <v>0</v>
      </c>
      <c r="ES863" s="15"/>
      <c r="ET863" s="24">
        <f t="shared" si="952"/>
        <v>0</v>
      </c>
      <c r="EU863" s="5">
        <v>0</v>
      </c>
      <c r="EV863" s="63"/>
      <c r="EW863" s="15"/>
      <c r="EX863" s="13"/>
      <c r="EY863" s="98">
        <f t="shared" si="932"/>
        <v>0</v>
      </c>
      <c r="EZ863" s="99">
        <f>EZ5</f>
        <v>1</v>
      </c>
      <c r="FA863" s="100"/>
      <c r="FB863" s="110"/>
      <c r="FC863" s="95">
        <f t="shared" si="933"/>
        <v>0</v>
      </c>
      <c r="FD863" s="15"/>
      <c r="FE863" s="24">
        <f t="shared" si="953"/>
        <v>0</v>
      </c>
      <c r="FF863" s="5">
        <v>0</v>
      </c>
      <c r="FG863" s="63"/>
      <c r="FH863" s="15"/>
      <c r="FI863" s="13"/>
      <c r="FJ863" s="98">
        <f t="shared" si="934"/>
        <v>0</v>
      </c>
      <c r="FK863" s="99">
        <f>FK5</f>
        <v>1</v>
      </c>
      <c r="FL863" s="100"/>
      <c r="FM863" s="110"/>
      <c r="FN863" s="95">
        <f t="shared" si="935"/>
        <v>0</v>
      </c>
      <c r="FO863" s="15"/>
      <c r="FP863" s="24">
        <f t="shared" si="954"/>
        <v>0</v>
      </c>
      <c r="FQ863" s="5">
        <v>0</v>
      </c>
      <c r="FR863" s="8">
        <v>0</v>
      </c>
      <c r="FS863" s="84">
        <f t="shared" si="955"/>
        <v>500</v>
      </c>
      <c r="FT863" s="85">
        <f t="shared" si="956"/>
        <v>500</v>
      </c>
      <c r="FU863" s="85">
        <f t="shared" si="957"/>
        <v>500</v>
      </c>
      <c r="FV863" s="85">
        <f t="shared" si="958"/>
        <v>500</v>
      </c>
      <c r="FW863" s="85">
        <f t="shared" si="959"/>
        <v>500</v>
      </c>
      <c r="FX863" s="85">
        <f t="shared" si="960"/>
        <v>500</v>
      </c>
      <c r="FY863" s="85">
        <f t="shared" si="961"/>
        <v>500</v>
      </c>
      <c r="FZ863" s="85">
        <f t="shared" si="962"/>
        <v>500</v>
      </c>
      <c r="GA863" s="85">
        <f t="shared" si="963"/>
        <v>500</v>
      </c>
      <c r="GB863" s="85">
        <f t="shared" si="964"/>
        <v>500</v>
      </c>
      <c r="GC863" s="85">
        <f t="shared" si="965"/>
        <v>500</v>
      </c>
      <c r="GD863" s="85">
        <f t="shared" si="966"/>
        <v>500</v>
      </c>
      <c r="GE863" s="85">
        <f t="shared" si="967"/>
        <v>500</v>
      </c>
      <c r="GF863" s="85">
        <f t="shared" si="968"/>
        <v>500</v>
      </c>
      <c r="GG863" s="85">
        <f t="shared" si="969"/>
        <v>500</v>
      </c>
      <c r="GH863" s="101">
        <f t="shared" si="936"/>
        <v>0</v>
      </c>
      <c r="GI863" s="102">
        <f t="shared" si="937"/>
        <v>0</v>
      </c>
      <c r="GJ863" s="102">
        <f t="shared" si="938"/>
        <v>0</v>
      </c>
      <c r="GK863" s="79">
        <f>ROW()</f>
        <v>863</v>
      </c>
    </row>
    <row r="864" spans="1:193" s="12" customFormat="1" ht="50.1" customHeight="1">
      <c r="A864" s="17">
        <f>ROW()</f>
        <v>864</v>
      </c>
      <c r="B864" s="32">
        <f t="shared" si="970"/>
        <v>858</v>
      </c>
      <c r="C864" s="33">
        <f t="shared" si="971"/>
        <v>0</v>
      </c>
      <c r="D864" s="31"/>
      <c r="E864" s="390">
        <f t="shared" si="939"/>
        <v>500</v>
      </c>
      <c r="F864" s="107">
        <f t="shared" si="905"/>
        <v>0</v>
      </c>
      <c r="G864" s="3">
        <v>0</v>
      </c>
      <c r="H864" s="4">
        <v>0</v>
      </c>
      <c r="I864" s="63"/>
      <c r="J864" s="15"/>
      <c r="K864" s="13"/>
      <c r="L864" s="98">
        <f t="shared" si="906"/>
        <v>0</v>
      </c>
      <c r="M864" s="99">
        <f>M5</f>
        <v>0.94499999999999995</v>
      </c>
      <c r="N864" s="100"/>
      <c r="O864" s="110"/>
      <c r="P864" s="95">
        <f t="shared" si="907"/>
        <v>0</v>
      </c>
      <c r="Q864" s="15"/>
      <c r="R864" s="24">
        <f t="shared" si="940"/>
        <v>0</v>
      </c>
      <c r="S864" s="25">
        <v>0</v>
      </c>
      <c r="T864" s="63"/>
      <c r="U864" s="15"/>
      <c r="V864" s="13"/>
      <c r="W864" s="98">
        <f t="shared" si="908"/>
        <v>0</v>
      </c>
      <c r="X864" s="99">
        <f>X5</f>
        <v>0.97</v>
      </c>
      <c r="Y864" s="100"/>
      <c r="Z864" s="110"/>
      <c r="AA864" s="95">
        <f t="shared" si="909"/>
        <v>0</v>
      </c>
      <c r="AB864" s="15"/>
      <c r="AC864" s="24">
        <f t="shared" si="941"/>
        <v>0</v>
      </c>
      <c r="AD864" s="5">
        <v>0</v>
      </c>
      <c r="AE864" s="63"/>
      <c r="AF864" s="15"/>
      <c r="AG864" s="13"/>
      <c r="AH864" s="98">
        <f t="shared" si="910"/>
        <v>0</v>
      </c>
      <c r="AI864" s="99">
        <f>AI5</f>
        <v>0.95499999999999996</v>
      </c>
      <c r="AJ864" s="100"/>
      <c r="AK864" s="110"/>
      <c r="AL864" s="95">
        <f t="shared" si="911"/>
        <v>0</v>
      </c>
      <c r="AM864" s="15"/>
      <c r="AN864" s="24">
        <f t="shared" si="942"/>
        <v>0</v>
      </c>
      <c r="AO864" s="5">
        <v>0</v>
      </c>
      <c r="AP864" s="63"/>
      <c r="AQ864" s="15"/>
      <c r="AR864" s="13"/>
      <c r="AS864" s="98">
        <f t="shared" si="912"/>
        <v>0</v>
      </c>
      <c r="AT864" s="99">
        <f>AT5</f>
        <v>0.96</v>
      </c>
      <c r="AU864" s="100"/>
      <c r="AV864" s="110"/>
      <c r="AW864" s="95">
        <f t="shared" si="913"/>
        <v>0</v>
      </c>
      <c r="AX864" s="15"/>
      <c r="AY864" s="24">
        <f t="shared" si="943"/>
        <v>0</v>
      </c>
      <c r="AZ864" s="5">
        <v>0</v>
      </c>
      <c r="BA864" s="63"/>
      <c r="BB864" s="15"/>
      <c r="BC864" s="13"/>
      <c r="BD864" s="98">
        <f t="shared" si="914"/>
        <v>0</v>
      </c>
      <c r="BE864" s="99">
        <f>BE5</f>
        <v>0.98</v>
      </c>
      <c r="BF864" s="100"/>
      <c r="BG864" s="110"/>
      <c r="BH864" s="95">
        <f t="shared" si="915"/>
        <v>0</v>
      </c>
      <c r="BI864" s="15"/>
      <c r="BJ864" s="24">
        <f t="shared" si="944"/>
        <v>0</v>
      </c>
      <c r="BK864" s="5">
        <v>0</v>
      </c>
      <c r="BL864" s="63"/>
      <c r="BM864" s="15"/>
      <c r="BN864" s="13"/>
      <c r="BO864" s="98">
        <f t="shared" si="916"/>
        <v>0</v>
      </c>
      <c r="BP864" s="99">
        <f>BP5</f>
        <v>0.94499999999999995</v>
      </c>
      <c r="BQ864" s="100"/>
      <c r="BR864" s="110"/>
      <c r="BS864" s="95">
        <f t="shared" si="917"/>
        <v>0</v>
      </c>
      <c r="BT864" s="15"/>
      <c r="BU864" s="24">
        <f t="shared" si="945"/>
        <v>0</v>
      </c>
      <c r="BV864" s="5">
        <v>0</v>
      </c>
      <c r="BW864" s="63"/>
      <c r="BX864" s="15"/>
      <c r="BY864" s="13"/>
      <c r="BZ864" s="98">
        <f t="shared" si="918"/>
        <v>0</v>
      </c>
      <c r="CA864" s="99">
        <f>CA5</f>
        <v>1</v>
      </c>
      <c r="CB864" s="100"/>
      <c r="CC864" s="110"/>
      <c r="CD864" s="95">
        <f t="shared" si="919"/>
        <v>0</v>
      </c>
      <c r="CE864" s="15"/>
      <c r="CF864" s="24">
        <f t="shared" si="946"/>
        <v>0</v>
      </c>
      <c r="CG864" s="5">
        <v>0</v>
      </c>
      <c r="CH864" s="63"/>
      <c r="CI864" s="15"/>
      <c r="CJ864" s="13"/>
      <c r="CK864" s="98">
        <f t="shared" si="920"/>
        <v>0</v>
      </c>
      <c r="CL864" s="99">
        <f>CL5</f>
        <v>1</v>
      </c>
      <c r="CM864" s="100"/>
      <c r="CN864" s="110"/>
      <c r="CO864" s="95">
        <f t="shared" si="921"/>
        <v>0</v>
      </c>
      <c r="CP864" s="15"/>
      <c r="CQ864" s="24">
        <f t="shared" si="947"/>
        <v>0</v>
      </c>
      <c r="CR864" s="5">
        <v>0</v>
      </c>
      <c r="CS864" s="63"/>
      <c r="CT864" s="15"/>
      <c r="CU864" s="13"/>
      <c r="CV864" s="98">
        <f t="shared" si="922"/>
        <v>0</v>
      </c>
      <c r="CW864" s="99">
        <f>CW5</f>
        <v>1</v>
      </c>
      <c r="CX864" s="100"/>
      <c r="CY864" s="110"/>
      <c r="CZ864" s="95">
        <f t="shared" si="923"/>
        <v>0</v>
      </c>
      <c r="DA864" s="15"/>
      <c r="DB864" s="24">
        <f t="shared" si="948"/>
        <v>0</v>
      </c>
      <c r="DC864" s="5">
        <v>0</v>
      </c>
      <c r="DD864" s="63"/>
      <c r="DE864" s="15"/>
      <c r="DF864" s="13"/>
      <c r="DG864" s="98">
        <f t="shared" si="924"/>
        <v>0</v>
      </c>
      <c r="DH864" s="99">
        <f>DH5</f>
        <v>1</v>
      </c>
      <c r="DI864" s="100"/>
      <c r="DJ864" s="110"/>
      <c r="DK864" s="95">
        <f t="shared" si="925"/>
        <v>0</v>
      </c>
      <c r="DL864" s="15"/>
      <c r="DM864" s="24">
        <f t="shared" si="949"/>
        <v>0</v>
      </c>
      <c r="DN864" s="5">
        <v>0</v>
      </c>
      <c r="DO864" s="63"/>
      <c r="DP864" s="15"/>
      <c r="DQ864" s="13"/>
      <c r="DR864" s="98">
        <f t="shared" si="926"/>
        <v>0</v>
      </c>
      <c r="DS864" s="99">
        <f>DS5</f>
        <v>1</v>
      </c>
      <c r="DT864" s="100"/>
      <c r="DU864" s="110"/>
      <c r="DV864" s="95">
        <f t="shared" si="927"/>
        <v>0</v>
      </c>
      <c r="DW864" s="15"/>
      <c r="DX864" s="24">
        <f t="shared" si="950"/>
        <v>0</v>
      </c>
      <c r="DY864" s="5">
        <v>0</v>
      </c>
      <c r="DZ864" s="63"/>
      <c r="EA864" s="15"/>
      <c r="EB864" s="13"/>
      <c r="EC864" s="98">
        <f t="shared" si="928"/>
        <v>0</v>
      </c>
      <c r="ED864" s="99">
        <f>ED5</f>
        <v>1</v>
      </c>
      <c r="EE864" s="100"/>
      <c r="EF864" s="110"/>
      <c r="EG864" s="95">
        <f t="shared" si="929"/>
        <v>0</v>
      </c>
      <c r="EH864" s="15"/>
      <c r="EI864" s="24">
        <f t="shared" si="951"/>
        <v>0</v>
      </c>
      <c r="EJ864" s="5">
        <v>0</v>
      </c>
      <c r="EK864" s="63"/>
      <c r="EL864" s="15"/>
      <c r="EM864" s="13"/>
      <c r="EN864" s="98">
        <f t="shared" si="930"/>
        <v>0</v>
      </c>
      <c r="EO864" s="99">
        <f>EO5</f>
        <v>1</v>
      </c>
      <c r="EP864" s="100"/>
      <c r="EQ864" s="110"/>
      <c r="ER864" s="95">
        <f t="shared" si="931"/>
        <v>0</v>
      </c>
      <c r="ES864" s="15"/>
      <c r="ET864" s="24">
        <f t="shared" si="952"/>
        <v>0</v>
      </c>
      <c r="EU864" s="5">
        <v>0</v>
      </c>
      <c r="EV864" s="63"/>
      <c r="EW864" s="15"/>
      <c r="EX864" s="13"/>
      <c r="EY864" s="98">
        <f t="shared" si="932"/>
        <v>0</v>
      </c>
      <c r="EZ864" s="99">
        <f>EZ5</f>
        <v>1</v>
      </c>
      <c r="FA864" s="100"/>
      <c r="FB864" s="110"/>
      <c r="FC864" s="95">
        <f t="shared" si="933"/>
        <v>0</v>
      </c>
      <c r="FD864" s="15"/>
      <c r="FE864" s="24">
        <f t="shared" si="953"/>
        <v>0</v>
      </c>
      <c r="FF864" s="5">
        <v>0</v>
      </c>
      <c r="FG864" s="63"/>
      <c r="FH864" s="15"/>
      <c r="FI864" s="13"/>
      <c r="FJ864" s="98">
        <f t="shared" si="934"/>
        <v>0</v>
      </c>
      <c r="FK864" s="99">
        <f>FK5</f>
        <v>1</v>
      </c>
      <c r="FL864" s="100"/>
      <c r="FM864" s="110"/>
      <c r="FN864" s="95">
        <f t="shared" si="935"/>
        <v>0</v>
      </c>
      <c r="FO864" s="15"/>
      <c r="FP864" s="24">
        <f t="shared" si="954"/>
        <v>0</v>
      </c>
      <c r="FQ864" s="5">
        <v>0</v>
      </c>
      <c r="FR864" s="8">
        <v>0</v>
      </c>
      <c r="FS864" s="84">
        <f t="shared" si="955"/>
        <v>500</v>
      </c>
      <c r="FT864" s="85">
        <f t="shared" si="956"/>
        <v>500</v>
      </c>
      <c r="FU864" s="85">
        <f t="shared" si="957"/>
        <v>500</v>
      </c>
      <c r="FV864" s="85">
        <f t="shared" si="958"/>
        <v>500</v>
      </c>
      <c r="FW864" s="85">
        <f t="shared" si="959"/>
        <v>500</v>
      </c>
      <c r="FX864" s="85">
        <f t="shared" si="960"/>
        <v>500</v>
      </c>
      <c r="FY864" s="85">
        <f t="shared" si="961"/>
        <v>500</v>
      </c>
      <c r="FZ864" s="85">
        <f t="shared" si="962"/>
        <v>500</v>
      </c>
      <c r="GA864" s="85">
        <f t="shared" si="963"/>
        <v>500</v>
      </c>
      <c r="GB864" s="85">
        <f t="shared" si="964"/>
        <v>500</v>
      </c>
      <c r="GC864" s="85">
        <f t="shared" si="965"/>
        <v>500</v>
      </c>
      <c r="GD864" s="85">
        <f t="shared" si="966"/>
        <v>500</v>
      </c>
      <c r="GE864" s="85">
        <f t="shared" si="967"/>
        <v>500</v>
      </c>
      <c r="GF864" s="85">
        <f t="shared" si="968"/>
        <v>500</v>
      </c>
      <c r="GG864" s="85">
        <f t="shared" si="969"/>
        <v>500</v>
      </c>
      <c r="GH864" s="101">
        <f t="shared" si="936"/>
        <v>0</v>
      </c>
      <c r="GI864" s="102">
        <f t="shared" si="937"/>
        <v>0</v>
      </c>
      <c r="GJ864" s="102">
        <f t="shared" si="938"/>
        <v>0</v>
      </c>
      <c r="GK864" s="79">
        <f>ROW()</f>
        <v>864</v>
      </c>
    </row>
    <row r="865" spans="1:193" s="12" customFormat="1" ht="50.1" customHeight="1">
      <c r="A865" s="17">
        <f>ROW()</f>
        <v>865</v>
      </c>
      <c r="B865" s="32">
        <f t="shared" si="970"/>
        <v>859</v>
      </c>
      <c r="C865" s="33">
        <f t="shared" si="971"/>
        <v>0</v>
      </c>
      <c r="D865" s="31"/>
      <c r="E865" s="390">
        <f t="shared" si="939"/>
        <v>500</v>
      </c>
      <c r="F865" s="107">
        <f t="shared" si="905"/>
        <v>0</v>
      </c>
      <c r="G865" s="3">
        <v>0</v>
      </c>
      <c r="H865" s="4">
        <v>0</v>
      </c>
      <c r="I865" s="63"/>
      <c r="J865" s="15"/>
      <c r="K865" s="13"/>
      <c r="L865" s="98">
        <f t="shared" si="906"/>
        <v>0</v>
      </c>
      <c r="M865" s="99">
        <f>M5</f>
        <v>0.94499999999999995</v>
      </c>
      <c r="N865" s="100"/>
      <c r="O865" s="110"/>
      <c r="P865" s="95">
        <f t="shared" si="907"/>
        <v>0</v>
      </c>
      <c r="Q865" s="15"/>
      <c r="R865" s="24">
        <f t="shared" si="940"/>
        <v>0</v>
      </c>
      <c r="S865" s="25">
        <v>0</v>
      </c>
      <c r="T865" s="63"/>
      <c r="U865" s="15"/>
      <c r="V865" s="13"/>
      <c r="W865" s="98">
        <f t="shared" si="908"/>
        <v>0</v>
      </c>
      <c r="X865" s="99">
        <f>X5</f>
        <v>0.97</v>
      </c>
      <c r="Y865" s="100"/>
      <c r="Z865" s="110"/>
      <c r="AA865" s="95">
        <f t="shared" si="909"/>
        <v>0</v>
      </c>
      <c r="AB865" s="15"/>
      <c r="AC865" s="24">
        <f t="shared" si="941"/>
        <v>0</v>
      </c>
      <c r="AD865" s="5">
        <v>0</v>
      </c>
      <c r="AE865" s="63"/>
      <c r="AF865" s="15"/>
      <c r="AG865" s="13"/>
      <c r="AH865" s="98">
        <f t="shared" si="910"/>
        <v>0</v>
      </c>
      <c r="AI865" s="99">
        <f>AI5</f>
        <v>0.95499999999999996</v>
      </c>
      <c r="AJ865" s="100"/>
      <c r="AK865" s="110"/>
      <c r="AL865" s="95">
        <f t="shared" si="911"/>
        <v>0</v>
      </c>
      <c r="AM865" s="15"/>
      <c r="AN865" s="24">
        <f t="shared" si="942"/>
        <v>0</v>
      </c>
      <c r="AO865" s="5">
        <v>0</v>
      </c>
      <c r="AP865" s="63"/>
      <c r="AQ865" s="15"/>
      <c r="AR865" s="13"/>
      <c r="AS865" s="98">
        <f t="shared" si="912"/>
        <v>0</v>
      </c>
      <c r="AT865" s="99">
        <f>AT5</f>
        <v>0.96</v>
      </c>
      <c r="AU865" s="100"/>
      <c r="AV865" s="110"/>
      <c r="AW865" s="95">
        <f t="shared" si="913"/>
        <v>0</v>
      </c>
      <c r="AX865" s="15"/>
      <c r="AY865" s="24">
        <f t="shared" si="943"/>
        <v>0</v>
      </c>
      <c r="AZ865" s="5">
        <v>0</v>
      </c>
      <c r="BA865" s="63"/>
      <c r="BB865" s="15"/>
      <c r="BC865" s="13"/>
      <c r="BD865" s="98">
        <f t="shared" si="914"/>
        <v>0</v>
      </c>
      <c r="BE865" s="99">
        <f>BE5</f>
        <v>0.98</v>
      </c>
      <c r="BF865" s="100"/>
      <c r="BG865" s="110"/>
      <c r="BH865" s="95">
        <f t="shared" si="915"/>
        <v>0</v>
      </c>
      <c r="BI865" s="15"/>
      <c r="BJ865" s="24">
        <f t="shared" si="944"/>
        <v>0</v>
      </c>
      <c r="BK865" s="5">
        <v>0</v>
      </c>
      <c r="BL865" s="63"/>
      <c r="BM865" s="15"/>
      <c r="BN865" s="13"/>
      <c r="BO865" s="98">
        <f t="shared" si="916"/>
        <v>0</v>
      </c>
      <c r="BP865" s="99">
        <f>BP5</f>
        <v>0.94499999999999995</v>
      </c>
      <c r="BQ865" s="100"/>
      <c r="BR865" s="110"/>
      <c r="BS865" s="95">
        <f t="shared" si="917"/>
        <v>0</v>
      </c>
      <c r="BT865" s="15"/>
      <c r="BU865" s="24">
        <f t="shared" si="945"/>
        <v>0</v>
      </c>
      <c r="BV865" s="5">
        <v>0</v>
      </c>
      <c r="BW865" s="63"/>
      <c r="BX865" s="15"/>
      <c r="BY865" s="13"/>
      <c r="BZ865" s="98">
        <f t="shared" si="918"/>
        <v>0</v>
      </c>
      <c r="CA865" s="99">
        <f>CA5</f>
        <v>1</v>
      </c>
      <c r="CB865" s="100"/>
      <c r="CC865" s="110"/>
      <c r="CD865" s="95">
        <f t="shared" si="919"/>
        <v>0</v>
      </c>
      <c r="CE865" s="15"/>
      <c r="CF865" s="24">
        <f t="shared" si="946"/>
        <v>0</v>
      </c>
      <c r="CG865" s="5">
        <v>0</v>
      </c>
      <c r="CH865" s="63"/>
      <c r="CI865" s="15"/>
      <c r="CJ865" s="13"/>
      <c r="CK865" s="98">
        <f t="shared" si="920"/>
        <v>0</v>
      </c>
      <c r="CL865" s="99">
        <f>CL5</f>
        <v>1</v>
      </c>
      <c r="CM865" s="100"/>
      <c r="CN865" s="110"/>
      <c r="CO865" s="95">
        <f t="shared" si="921"/>
        <v>0</v>
      </c>
      <c r="CP865" s="15"/>
      <c r="CQ865" s="24">
        <f t="shared" si="947"/>
        <v>0</v>
      </c>
      <c r="CR865" s="5">
        <v>0</v>
      </c>
      <c r="CS865" s="63"/>
      <c r="CT865" s="15"/>
      <c r="CU865" s="13"/>
      <c r="CV865" s="98">
        <f t="shared" si="922"/>
        <v>0</v>
      </c>
      <c r="CW865" s="99">
        <f>CW5</f>
        <v>1</v>
      </c>
      <c r="CX865" s="100"/>
      <c r="CY865" s="110"/>
      <c r="CZ865" s="95">
        <f t="shared" si="923"/>
        <v>0</v>
      </c>
      <c r="DA865" s="15"/>
      <c r="DB865" s="24">
        <f t="shared" si="948"/>
        <v>0</v>
      </c>
      <c r="DC865" s="5">
        <v>0</v>
      </c>
      <c r="DD865" s="63"/>
      <c r="DE865" s="15"/>
      <c r="DF865" s="13"/>
      <c r="DG865" s="98">
        <f t="shared" si="924"/>
        <v>0</v>
      </c>
      <c r="DH865" s="99">
        <f>DH5</f>
        <v>1</v>
      </c>
      <c r="DI865" s="100"/>
      <c r="DJ865" s="110"/>
      <c r="DK865" s="95">
        <f t="shared" si="925"/>
        <v>0</v>
      </c>
      <c r="DL865" s="15"/>
      <c r="DM865" s="24">
        <f t="shared" si="949"/>
        <v>0</v>
      </c>
      <c r="DN865" s="5">
        <v>0</v>
      </c>
      <c r="DO865" s="63"/>
      <c r="DP865" s="15"/>
      <c r="DQ865" s="13"/>
      <c r="DR865" s="98">
        <f t="shared" si="926"/>
        <v>0</v>
      </c>
      <c r="DS865" s="99">
        <f>DS5</f>
        <v>1</v>
      </c>
      <c r="DT865" s="100"/>
      <c r="DU865" s="110"/>
      <c r="DV865" s="95">
        <f t="shared" si="927"/>
        <v>0</v>
      </c>
      <c r="DW865" s="15"/>
      <c r="DX865" s="24">
        <f t="shared" si="950"/>
        <v>0</v>
      </c>
      <c r="DY865" s="5">
        <v>0</v>
      </c>
      <c r="DZ865" s="63"/>
      <c r="EA865" s="15"/>
      <c r="EB865" s="13"/>
      <c r="EC865" s="98">
        <f t="shared" si="928"/>
        <v>0</v>
      </c>
      <c r="ED865" s="99">
        <f>ED5</f>
        <v>1</v>
      </c>
      <c r="EE865" s="100"/>
      <c r="EF865" s="110"/>
      <c r="EG865" s="95">
        <f t="shared" si="929"/>
        <v>0</v>
      </c>
      <c r="EH865" s="15"/>
      <c r="EI865" s="24">
        <f t="shared" si="951"/>
        <v>0</v>
      </c>
      <c r="EJ865" s="5">
        <v>0</v>
      </c>
      <c r="EK865" s="63"/>
      <c r="EL865" s="15"/>
      <c r="EM865" s="13"/>
      <c r="EN865" s="98">
        <f t="shared" si="930"/>
        <v>0</v>
      </c>
      <c r="EO865" s="99">
        <f>EO5</f>
        <v>1</v>
      </c>
      <c r="EP865" s="100"/>
      <c r="EQ865" s="110"/>
      <c r="ER865" s="95">
        <f t="shared" si="931"/>
        <v>0</v>
      </c>
      <c r="ES865" s="15"/>
      <c r="ET865" s="24">
        <f t="shared" si="952"/>
        <v>0</v>
      </c>
      <c r="EU865" s="5">
        <v>0</v>
      </c>
      <c r="EV865" s="63"/>
      <c r="EW865" s="15"/>
      <c r="EX865" s="13"/>
      <c r="EY865" s="98">
        <f t="shared" si="932"/>
        <v>0</v>
      </c>
      <c r="EZ865" s="99">
        <f>EZ5</f>
        <v>1</v>
      </c>
      <c r="FA865" s="100"/>
      <c r="FB865" s="110"/>
      <c r="FC865" s="95">
        <f t="shared" si="933"/>
        <v>0</v>
      </c>
      <c r="FD865" s="15"/>
      <c r="FE865" s="24">
        <f t="shared" si="953"/>
        <v>0</v>
      </c>
      <c r="FF865" s="5">
        <v>0</v>
      </c>
      <c r="FG865" s="63"/>
      <c r="FH865" s="15"/>
      <c r="FI865" s="13"/>
      <c r="FJ865" s="98">
        <f t="shared" si="934"/>
        <v>0</v>
      </c>
      <c r="FK865" s="99">
        <f>FK5</f>
        <v>1</v>
      </c>
      <c r="FL865" s="100"/>
      <c r="FM865" s="110"/>
      <c r="FN865" s="95">
        <f t="shared" si="935"/>
        <v>0</v>
      </c>
      <c r="FO865" s="15"/>
      <c r="FP865" s="24">
        <f t="shared" si="954"/>
        <v>0</v>
      </c>
      <c r="FQ865" s="5">
        <v>0</v>
      </c>
      <c r="FR865" s="8">
        <v>0</v>
      </c>
      <c r="FS865" s="84">
        <f t="shared" si="955"/>
        <v>500</v>
      </c>
      <c r="FT865" s="85">
        <f t="shared" si="956"/>
        <v>500</v>
      </c>
      <c r="FU865" s="85">
        <f t="shared" si="957"/>
        <v>500</v>
      </c>
      <c r="FV865" s="85">
        <f t="shared" si="958"/>
        <v>500</v>
      </c>
      <c r="FW865" s="85">
        <f t="shared" si="959"/>
        <v>500</v>
      </c>
      <c r="FX865" s="85">
        <f t="shared" si="960"/>
        <v>500</v>
      </c>
      <c r="FY865" s="85">
        <f t="shared" si="961"/>
        <v>500</v>
      </c>
      <c r="FZ865" s="85">
        <f t="shared" si="962"/>
        <v>500</v>
      </c>
      <c r="GA865" s="85">
        <f t="shared" si="963"/>
        <v>500</v>
      </c>
      <c r="GB865" s="85">
        <f t="shared" si="964"/>
        <v>500</v>
      </c>
      <c r="GC865" s="85">
        <f t="shared" si="965"/>
        <v>500</v>
      </c>
      <c r="GD865" s="85">
        <f t="shared" si="966"/>
        <v>500</v>
      </c>
      <c r="GE865" s="85">
        <f t="shared" si="967"/>
        <v>500</v>
      </c>
      <c r="GF865" s="85">
        <f t="shared" si="968"/>
        <v>500</v>
      </c>
      <c r="GG865" s="85">
        <f t="shared" si="969"/>
        <v>500</v>
      </c>
      <c r="GH865" s="101">
        <f t="shared" si="936"/>
        <v>0</v>
      </c>
      <c r="GI865" s="102">
        <f t="shared" si="937"/>
        <v>0</v>
      </c>
      <c r="GJ865" s="102">
        <f t="shared" si="938"/>
        <v>0</v>
      </c>
      <c r="GK865" s="79">
        <f>ROW()</f>
        <v>865</v>
      </c>
    </row>
    <row r="866" spans="1:193" s="12" customFormat="1" ht="50.1" customHeight="1">
      <c r="A866" s="17">
        <f>ROW()</f>
        <v>866</v>
      </c>
      <c r="B866" s="32">
        <f t="shared" si="970"/>
        <v>860</v>
      </c>
      <c r="C866" s="33">
        <f t="shared" si="971"/>
        <v>0</v>
      </c>
      <c r="D866" s="31"/>
      <c r="E866" s="390">
        <f t="shared" si="939"/>
        <v>500</v>
      </c>
      <c r="F866" s="107">
        <f t="shared" si="905"/>
        <v>0</v>
      </c>
      <c r="G866" s="3">
        <v>0</v>
      </c>
      <c r="H866" s="4">
        <v>0</v>
      </c>
      <c r="I866" s="63"/>
      <c r="J866" s="15"/>
      <c r="K866" s="13"/>
      <c r="L866" s="98">
        <f t="shared" si="906"/>
        <v>0</v>
      </c>
      <c r="M866" s="99">
        <f>M5</f>
        <v>0.94499999999999995</v>
      </c>
      <c r="N866" s="100"/>
      <c r="O866" s="110"/>
      <c r="P866" s="95">
        <f t="shared" si="907"/>
        <v>0</v>
      </c>
      <c r="Q866" s="15"/>
      <c r="R866" s="24">
        <f t="shared" si="940"/>
        <v>0</v>
      </c>
      <c r="S866" s="25">
        <v>0</v>
      </c>
      <c r="T866" s="63"/>
      <c r="U866" s="15"/>
      <c r="V866" s="13"/>
      <c r="W866" s="98">
        <f t="shared" si="908"/>
        <v>0</v>
      </c>
      <c r="X866" s="99">
        <f>X5</f>
        <v>0.97</v>
      </c>
      <c r="Y866" s="100"/>
      <c r="Z866" s="110"/>
      <c r="AA866" s="95">
        <f t="shared" si="909"/>
        <v>0</v>
      </c>
      <c r="AB866" s="15"/>
      <c r="AC866" s="24">
        <f t="shared" si="941"/>
        <v>0</v>
      </c>
      <c r="AD866" s="5">
        <v>0</v>
      </c>
      <c r="AE866" s="63"/>
      <c r="AF866" s="15"/>
      <c r="AG866" s="13"/>
      <c r="AH866" s="98">
        <f t="shared" si="910"/>
        <v>0</v>
      </c>
      <c r="AI866" s="99">
        <f>AI5</f>
        <v>0.95499999999999996</v>
      </c>
      <c r="AJ866" s="100"/>
      <c r="AK866" s="110"/>
      <c r="AL866" s="95">
        <f t="shared" si="911"/>
        <v>0</v>
      </c>
      <c r="AM866" s="15"/>
      <c r="AN866" s="24">
        <f t="shared" si="942"/>
        <v>0</v>
      </c>
      <c r="AO866" s="5">
        <v>0</v>
      </c>
      <c r="AP866" s="63"/>
      <c r="AQ866" s="15"/>
      <c r="AR866" s="13"/>
      <c r="AS866" s="98">
        <f t="shared" si="912"/>
        <v>0</v>
      </c>
      <c r="AT866" s="99">
        <f>AT5</f>
        <v>0.96</v>
      </c>
      <c r="AU866" s="100"/>
      <c r="AV866" s="110"/>
      <c r="AW866" s="95">
        <f t="shared" si="913"/>
        <v>0</v>
      </c>
      <c r="AX866" s="15"/>
      <c r="AY866" s="24">
        <f t="shared" si="943"/>
        <v>0</v>
      </c>
      <c r="AZ866" s="5">
        <v>0</v>
      </c>
      <c r="BA866" s="63"/>
      <c r="BB866" s="15"/>
      <c r="BC866" s="13"/>
      <c r="BD866" s="98">
        <f t="shared" si="914"/>
        <v>0</v>
      </c>
      <c r="BE866" s="99">
        <f>BE5</f>
        <v>0.98</v>
      </c>
      <c r="BF866" s="100"/>
      <c r="BG866" s="110"/>
      <c r="BH866" s="95">
        <f t="shared" si="915"/>
        <v>0</v>
      </c>
      <c r="BI866" s="15"/>
      <c r="BJ866" s="24">
        <f t="shared" si="944"/>
        <v>0</v>
      </c>
      <c r="BK866" s="5">
        <v>0</v>
      </c>
      <c r="BL866" s="63"/>
      <c r="BM866" s="15"/>
      <c r="BN866" s="13"/>
      <c r="BO866" s="98">
        <f t="shared" si="916"/>
        <v>0</v>
      </c>
      <c r="BP866" s="99">
        <f>BP5</f>
        <v>0.94499999999999995</v>
      </c>
      <c r="BQ866" s="100"/>
      <c r="BR866" s="110"/>
      <c r="BS866" s="95">
        <f t="shared" si="917"/>
        <v>0</v>
      </c>
      <c r="BT866" s="15"/>
      <c r="BU866" s="24">
        <f t="shared" si="945"/>
        <v>0</v>
      </c>
      <c r="BV866" s="5">
        <v>0</v>
      </c>
      <c r="BW866" s="63"/>
      <c r="BX866" s="15"/>
      <c r="BY866" s="13"/>
      <c r="BZ866" s="98">
        <f t="shared" si="918"/>
        <v>0</v>
      </c>
      <c r="CA866" s="99">
        <f>CA5</f>
        <v>1</v>
      </c>
      <c r="CB866" s="100"/>
      <c r="CC866" s="110"/>
      <c r="CD866" s="95">
        <f t="shared" si="919"/>
        <v>0</v>
      </c>
      <c r="CE866" s="15"/>
      <c r="CF866" s="24">
        <f t="shared" si="946"/>
        <v>0</v>
      </c>
      <c r="CG866" s="5">
        <v>0</v>
      </c>
      <c r="CH866" s="63"/>
      <c r="CI866" s="15"/>
      <c r="CJ866" s="13"/>
      <c r="CK866" s="98">
        <f t="shared" si="920"/>
        <v>0</v>
      </c>
      <c r="CL866" s="99">
        <f>CL5</f>
        <v>1</v>
      </c>
      <c r="CM866" s="100"/>
      <c r="CN866" s="110"/>
      <c r="CO866" s="95">
        <f t="shared" si="921"/>
        <v>0</v>
      </c>
      <c r="CP866" s="15"/>
      <c r="CQ866" s="24">
        <f t="shared" si="947"/>
        <v>0</v>
      </c>
      <c r="CR866" s="5">
        <v>0</v>
      </c>
      <c r="CS866" s="63"/>
      <c r="CT866" s="15"/>
      <c r="CU866" s="13"/>
      <c r="CV866" s="98">
        <f t="shared" si="922"/>
        <v>0</v>
      </c>
      <c r="CW866" s="99">
        <f>CW5</f>
        <v>1</v>
      </c>
      <c r="CX866" s="100"/>
      <c r="CY866" s="110"/>
      <c r="CZ866" s="95">
        <f t="shared" si="923"/>
        <v>0</v>
      </c>
      <c r="DA866" s="15"/>
      <c r="DB866" s="24">
        <f t="shared" si="948"/>
        <v>0</v>
      </c>
      <c r="DC866" s="5">
        <v>0</v>
      </c>
      <c r="DD866" s="63"/>
      <c r="DE866" s="15"/>
      <c r="DF866" s="13"/>
      <c r="DG866" s="98">
        <f t="shared" si="924"/>
        <v>0</v>
      </c>
      <c r="DH866" s="99">
        <f>DH5</f>
        <v>1</v>
      </c>
      <c r="DI866" s="100"/>
      <c r="DJ866" s="110"/>
      <c r="DK866" s="95">
        <f t="shared" si="925"/>
        <v>0</v>
      </c>
      <c r="DL866" s="15"/>
      <c r="DM866" s="24">
        <f t="shared" si="949"/>
        <v>0</v>
      </c>
      <c r="DN866" s="5">
        <v>0</v>
      </c>
      <c r="DO866" s="63"/>
      <c r="DP866" s="15"/>
      <c r="DQ866" s="13"/>
      <c r="DR866" s="98">
        <f t="shared" si="926"/>
        <v>0</v>
      </c>
      <c r="DS866" s="99">
        <f>DS5</f>
        <v>1</v>
      </c>
      <c r="DT866" s="100"/>
      <c r="DU866" s="110"/>
      <c r="DV866" s="95">
        <f t="shared" si="927"/>
        <v>0</v>
      </c>
      <c r="DW866" s="15"/>
      <c r="DX866" s="24">
        <f t="shared" si="950"/>
        <v>0</v>
      </c>
      <c r="DY866" s="5">
        <v>0</v>
      </c>
      <c r="DZ866" s="63"/>
      <c r="EA866" s="15"/>
      <c r="EB866" s="13"/>
      <c r="EC866" s="98">
        <f t="shared" si="928"/>
        <v>0</v>
      </c>
      <c r="ED866" s="99">
        <f>ED5</f>
        <v>1</v>
      </c>
      <c r="EE866" s="100"/>
      <c r="EF866" s="110"/>
      <c r="EG866" s="95">
        <f t="shared" si="929"/>
        <v>0</v>
      </c>
      <c r="EH866" s="15"/>
      <c r="EI866" s="24">
        <f t="shared" si="951"/>
        <v>0</v>
      </c>
      <c r="EJ866" s="5">
        <v>0</v>
      </c>
      <c r="EK866" s="63"/>
      <c r="EL866" s="15"/>
      <c r="EM866" s="13"/>
      <c r="EN866" s="98">
        <f t="shared" si="930"/>
        <v>0</v>
      </c>
      <c r="EO866" s="99">
        <f>EO5</f>
        <v>1</v>
      </c>
      <c r="EP866" s="100"/>
      <c r="EQ866" s="110"/>
      <c r="ER866" s="95">
        <f t="shared" si="931"/>
        <v>0</v>
      </c>
      <c r="ES866" s="15"/>
      <c r="ET866" s="24">
        <f t="shared" si="952"/>
        <v>0</v>
      </c>
      <c r="EU866" s="5">
        <v>0</v>
      </c>
      <c r="EV866" s="63"/>
      <c r="EW866" s="15"/>
      <c r="EX866" s="13"/>
      <c r="EY866" s="98">
        <f t="shared" si="932"/>
        <v>0</v>
      </c>
      <c r="EZ866" s="99">
        <f>EZ5</f>
        <v>1</v>
      </c>
      <c r="FA866" s="100"/>
      <c r="FB866" s="110"/>
      <c r="FC866" s="95">
        <f t="shared" si="933"/>
        <v>0</v>
      </c>
      <c r="FD866" s="15"/>
      <c r="FE866" s="24">
        <f t="shared" si="953"/>
        <v>0</v>
      </c>
      <c r="FF866" s="5">
        <v>0</v>
      </c>
      <c r="FG866" s="63"/>
      <c r="FH866" s="15"/>
      <c r="FI866" s="13"/>
      <c r="FJ866" s="98">
        <f t="shared" si="934"/>
        <v>0</v>
      </c>
      <c r="FK866" s="99">
        <f>FK5</f>
        <v>1</v>
      </c>
      <c r="FL866" s="100"/>
      <c r="FM866" s="110"/>
      <c r="FN866" s="95">
        <f t="shared" si="935"/>
        <v>0</v>
      </c>
      <c r="FO866" s="15"/>
      <c r="FP866" s="24">
        <f t="shared" si="954"/>
        <v>0</v>
      </c>
      <c r="FQ866" s="5">
        <v>0</v>
      </c>
      <c r="FR866" s="8">
        <v>0</v>
      </c>
      <c r="FS866" s="84">
        <f t="shared" si="955"/>
        <v>500</v>
      </c>
      <c r="FT866" s="85">
        <f t="shared" si="956"/>
        <v>500</v>
      </c>
      <c r="FU866" s="85">
        <f t="shared" si="957"/>
        <v>500</v>
      </c>
      <c r="FV866" s="85">
        <f t="shared" si="958"/>
        <v>500</v>
      </c>
      <c r="FW866" s="85">
        <f t="shared" si="959"/>
        <v>500</v>
      </c>
      <c r="FX866" s="85">
        <f t="shared" si="960"/>
        <v>500</v>
      </c>
      <c r="FY866" s="85">
        <f t="shared" si="961"/>
        <v>500</v>
      </c>
      <c r="FZ866" s="85">
        <f t="shared" si="962"/>
        <v>500</v>
      </c>
      <c r="GA866" s="85">
        <f t="shared" si="963"/>
        <v>500</v>
      </c>
      <c r="GB866" s="85">
        <f t="shared" si="964"/>
        <v>500</v>
      </c>
      <c r="GC866" s="85">
        <f t="shared" si="965"/>
        <v>500</v>
      </c>
      <c r="GD866" s="85">
        <f t="shared" si="966"/>
        <v>500</v>
      </c>
      <c r="GE866" s="85">
        <f t="shared" si="967"/>
        <v>500</v>
      </c>
      <c r="GF866" s="85">
        <f t="shared" si="968"/>
        <v>500</v>
      </c>
      <c r="GG866" s="85">
        <f t="shared" si="969"/>
        <v>500</v>
      </c>
      <c r="GH866" s="101">
        <f t="shared" si="936"/>
        <v>0</v>
      </c>
      <c r="GI866" s="102">
        <f t="shared" si="937"/>
        <v>0</v>
      </c>
      <c r="GJ866" s="102">
        <f t="shared" si="938"/>
        <v>0</v>
      </c>
      <c r="GK866" s="79">
        <f>ROW()</f>
        <v>866</v>
      </c>
    </row>
    <row r="867" spans="1:193" s="12" customFormat="1" ht="50.1" customHeight="1">
      <c r="A867" s="17">
        <f>ROW()</f>
        <v>867</v>
      </c>
      <c r="B867" s="32">
        <f t="shared" si="970"/>
        <v>861</v>
      </c>
      <c r="C867" s="33">
        <f t="shared" si="971"/>
        <v>0</v>
      </c>
      <c r="D867" s="31"/>
      <c r="E867" s="390">
        <f t="shared" si="939"/>
        <v>500</v>
      </c>
      <c r="F867" s="107">
        <f t="shared" si="905"/>
        <v>0</v>
      </c>
      <c r="G867" s="3">
        <v>0</v>
      </c>
      <c r="H867" s="4">
        <v>0</v>
      </c>
      <c r="I867" s="63"/>
      <c r="J867" s="15"/>
      <c r="K867" s="13"/>
      <c r="L867" s="98">
        <f t="shared" si="906"/>
        <v>0</v>
      </c>
      <c r="M867" s="99">
        <f>M5</f>
        <v>0.94499999999999995</v>
      </c>
      <c r="N867" s="100"/>
      <c r="O867" s="110"/>
      <c r="P867" s="95">
        <f t="shared" si="907"/>
        <v>0</v>
      </c>
      <c r="Q867" s="15"/>
      <c r="R867" s="24">
        <f t="shared" si="940"/>
        <v>0</v>
      </c>
      <c r="S867" s="25">
        <v>0</v>
      </c>
      <c r="T867" s="63"/>
      <c r="U867" s="15"/>
      <c r="V867" s="13"/>
      <c r="W867" s="98">
        <f t="shared" si="908"/>
        <v>0</v>
      </c>
      <c r="X867" s="99">
        <f>X5</f>
        <v>0.97</v>
      </c>
      <c r="Y867" s="100"/>
      <c r="Z867" s="110"/>
      <c r="AA867" s="95">
        <f t="shared" si="909"/>
        <v>0</v>
      </c>
      <c r="AB867" s="15"/>
      <c r="AC867" s="24">
        <f t="shared" si="941"/>
        <v>0</v>
      </c>
      <c r="AD867" s="5">
        <v>0</v>
      </c>
      <c r="AE867" s="63"/>
      <c r="AF867" s="15"/>
      <c r="AG867" s="13"/>
      <c r="AH867" s="98">
        <f t="shared" si="910"/>
        <v>0</v>
      </c>
      <c r="AI867" s="99">
        <f>AI5</f>
        <v>0.95499999999999996</v>
      </c>
      <c r="AJ867" s="100"/>
      <c r="AK867" s="110"/>
      <c r="AL867" s="95">
        <f t="shared" si="911"/>
        <v>0</v>
      </c>
      <c r="AM867" s="15"/>
      <c r="AN867" s="24">
        <f t="shared" si="942"/>
        <v>0</v>
      </c>
      <c r="AO867" s="5">
        <v>0</v>
      </c>
      <c r="AP867" s="63"/>
      <c r="AQ867" s="15"/>
      <c r="AR867" s="13"/>
      <c r="AS867" s="98">
        <f t="shared" si="912"/>
        <v>0</v>
      </c>
      <c r="AT867" s="99">
        <f>AT5</f>
        <v>0.96</v>
      </c>
      <c r="AU867" s="100"/>
      <c r="AV867" s="110"/>
      <c r="AW867" s="95">
        <f t="shared" si="913"/>
        <v>0</v>
      </c>
      <c r="AX867" s="15"/>
      <c r="AY867" s="24">
        <f t="shared" si="943"/>
        <v>0</v>
      </c>
      <c r="AZ867" s="5">
        <v>0</v>
      </c>
      <c r="BA867" s="63"/>
      <c r="BB867" s="15"/>
      <c r="BC867" s="13"/>
      <c r="BD867" s="98">
        <f t="shared" si="914"/>
        <v>0</v>
      </c>
      <c r="BE867" s="99">
        <f>BE5</f>
        <v>0.98</v>
      </c>
      <c r="BF867" s="100"/>
      <c r="BG867" s="110"/>
      <c r="BH867" s="95">
        <f t="shared" si="915"/>
        <v>0</v>
      </c>
      <c r="BI867" s="15"/>
      <c r="BJ867" s="24">
        <f t="shared" si="944"/>
        <v>0</v>
      </c>
      <c r="BK867" s="5">
        <v>0</v>
      </c>
      <c r="BL867" s="63"/>
      <c r="BM867" s="15"/>
      <c r="BN867" s="13"/>
      <c r="BO867" s="98">
        <f t="shared" si="916"/>
        <v>0</v>
      </c>
      <c r="BP867" s="99">
        <f>BP5</f>
        <v>0.94499999999999995</v>
      </c>
      <c r="BQ867" s="100"/>
      <c r="BR867" s="110"/>
      <c r="BS867" s="95">
        <f t="shared" si="917"/>
        <v>0</v>
      </c>
      <c r="BT867" s="15"/>
      <c r="BU867" s="24">
        <f t="shared" si="945"/>
        <v>0</v>
      </c>
      <c r="BV867" s="5">
        <v>0</v>
      </c>
      <c r="BW867" s="63"/>
      <c r="BX867" s="15"/>
      <c r="BY867" s="13"/>
      <c r="BZ867" s="98">
        <f t="shared" si="918"/>
        <v>0</v>
      </c>
      <c r="CA867" s="99">
        <f>CA5</f>
        <v>1</v>
      </c>
      <c r="CB867" s="100"/>
      <c r="CC867" s="110"/>
      <c r="CD867" s="95">
        <f t="shared" si="919"/>
        <v>0</v>
      </c>
      <c r="CE867" s="15"/>
      <c r="CF867" s="24">
        <f t="shared" si="946"/>
        <v>0</v>
      </c>
      <c r="CG867" s="5">
        <v>0</v>
      </c>
      <c r="CH867" s="63"/>
      <c r="CI867" s="15"/>
      <c r="CJ867" s="13"/>
      <c r="CK867" s="98">
        <f t="shared" si="920"/>
        <v>0</v>
      </c>
      <c r="CL867" s="99">
        <f>CL5</f>
        <v>1</v>
      </c>
      <c r="CM867" s="100"/>
      <c r="CN867" s="110"/>
      <c r="CO867" s="95">
        <f t="shared" si="921"/>
        <v>0</v>
      </c>
      <c r="CP867" s="15"/>
      <c r="CQ867" s="24">
        <f t="shared" si="947"/>
        <v>0</v>
      </c>
      <c r="CR867" s="5">
        <v>0</v>
      </c>
      <c r="CS867" s="63"/>
      <c r="CT867" s="15"/>
      <c r="CU867" s="13"/>
      <c r="CV867" s="98">
        <f t="shared" si="922"/>
        <v>0</v>
      </c>
      <c r="CW867" s="99">
        <f>CW5</f>
        <v>1</v>
      </c>
      <c r="CX867" s="100"/>
      <c r="CY867" s="110"/>
      <c r="CZ867" s="95">
        <f t="shared" si="923"/>
        <v>0</v>
      </c>
      <c r="DA867" s="15"/>
      <c r="DB867" s="24">
        <f t="shared" si="948"/>
        <v>0</v>
      </c>
      <c r="DC867" s="5">
        <v>0</v>
      </c>
      <c r="DD867" s="63"/>
      <c r="DE867" s="15"/>
      <c r="DF867" s="13"/>
      <c r="DG867" s="98">
        <f t="shared" si="924"/>
        <v>0</v>
      </c>
      <c r="DH867" s="99">
        <f>DH5</f>
        <v>1</v>
      </c>
      <c r="DI867" s="100"/>
      <c r="DJ867" s="110"/>
      <c r="DK867" s="95">
        <f t="shared" si="925"/>
        <v>0</v>
      </c>
      <c r="DL867" s="15"/>
      <c r="DM867" s="24">
        <f t="shared" si="949"/>
        <v>0</v>
      </c>
      <c r="DN867" s="5">
        <v>0</v>
      </c>
      <c r="DO867" s="63"/>
      <c r="DP867" s="15"/>
      <c r="DQ867" s="13"/>
      <c r="DR867" s="98">
        <f t="shared" si="926"/>
        <v>0</v>
      </c>
      <c r="DS867" s="99">
        <f>DS5</f>
        <v>1</v>
      </c>
      <c r="DT867" s="100"/>
      <c r="DU867" s="110"/>
      <c r="DV867" s="95">
        <f t="shared" si="927"/>
        <v>0</v>
      </c>
      <c r="DW867" s="15"/>
      <c r="DX867" s="24">
        <f t="shared" si="950"/>
        <v>0</v>
      </c>
      <c r="DY867" s="5">
        <v>0</v>
      </c>
      <c r="DZ867" s="63"/>
      <c r="EA867" s="15"/>
      <c r="EB867" s="13"/>
      <c r="EC867" s="98">
        <f t="shared" si="928"/>
        <v>0</v>
      </c>
      <c r="ED867" s="99">
        <f>ED5</f>
        <v>1</v>
      </c>
      <c r="EE867" s="100"/>
      <c r="EF867" s="110"/>
      <c r="EG867" s="95">
        <f t="shared" si="929"/>
        <v>0</v>
      </c>
      <c r="EH867" s="15"/>
      <c r="EI867" s="24">
        <f t="shared" si="951"/>
        <v>0</v>
      </c>
      <c r="EJ867" s="5">
        <v>0</v>
      </c>
      <c r="EK867" s="63"/>
      <c r="EL867" s="15"/>
      <c r="EM867" s="13"/>
      <c r="EN867" s="98">
        <f t="shared" si="930"/>
        <v>0</v>
      </c>
      <c r="EO867" s="99">
        <f>EO5</f>
        <v>1</v>
      </c>
      <c r="EP867" s="100"/>
      <c r="EQ867" s="110"/>
      <c r="ER867" s="95">
        <f t="shared" si="931"/>
        <v>0</v>
      </c>
      <c r="ES867" s="15"/>
      <c r="ET867" s="24">
        <f t="shared" si="952"/>
        <v>0</v>
      </c>
      <c r="EU867" s="5">
        <v>0</v>
      </c>
      <c r="EV867" s="63"/>
      <c r="EW867" s="15"/>
      <c r="EX867" s="13"/>
      <c r="EY867" s="98">
        <f t="shared" si="932"/>
        <v>0</v>
      </c>
      <c r="EZ867" s="99">
        <f>EZ5</f>
        <v>1</v>
      </c>
      <c r="FA867" s="100"/>
      <c r="FB867" s="110"/>
      <c r="FC867" s="95">
        <f t="shared" si="933"/>
        <v>0</v>
      </c>
      <c r="FD867" s="15"/>
      <c r="FE867" s="24">
        <f t="shared" si="953"/>
        <v>0</v>
      </c>
      <c r="FF867" s="5">
        <v>0</v>
      </c>
      <c r="FG867" s="63"/>
      <c r="FH867" s="15"/>
      <c r="FI867" s="13"/>
      <c r="FJ867" s="98">
        <f t="shared" si="934"/>
        <v>0</v>
      </c>
      <c r="FK867" s="99">
        <f>FK5</f>
        <v>1</v>
      </c>
      <c r="FL867" s="100"/>
      <c r="FM867" s="110"/>
      <c r="FN867" s="95">
        <f t="shared" si="935"/>
        <v>0</v>
      </c>
      <c r="FO867" s="15"/>
      <c r="FP867" s="24">
        <f t="shared" si="954"/>
        <v>0</v>
      </c>
      <c r="FQ867" s="5">
        <v>0</v>
      </c>
      <c r="FR867" s="8">
        <v>0</v>
      </c>
      <c r="FS867" s="84">
        <f t="shared" si="955"/>
        <v>500</v>
      </c>
      <c r="FT867" s="85">
        <f t="shared" si="956"/>
        <v>500</v>
      </c>
      <c r="FU867" s="85">
        <f t="shared" si="957"/>
        <v>500</v>
      </c>
      <c r="FV867" s="85">
        <f t="shared" si="958"/>
        <v>500</v>
      </c>
      <c r="FW867" s="85">
        <f t="shared" si="959"/>
        <v>500</v>
      </c>
      <c r="FX867" s="85">
        <f t="shared" si="960"/>
        <v>500</v>
      </c>
      <c r="FY867" s="85">
        <f t="shared" si="961"/>
        <v>500</v>
      </c>
      <c r="FZ867" s="85">
        <f t="shared" si="962"/>
        <v>500</v>
      </c>
      <c r="GA867" s="85">
        <f t="shared" si="963"/>
        <v>500</v>
      </c>
      <c r="GB867" s="85">
        <f t="shared" si="964"/>
        <v>500</v>
      </c>
      <c r="GC867" s="85">
        <f t="shared" si="965"/>
        <v>500</v>
      </c>
      <c r="GD867" s="85">
        <f t="shared" si="966"/>
        <v>500</v>
      </c>
      <c r="GE867" s="85">
        <f t="shared" si="967"/>
        <v>500</v>
      </c>
      <c r="GF867" s="85">
        <f t="shared" si="968"/>
        <v>500</v>
      </c>
      <c r="GG867" s="85">
        <f t="shared" si="969"/>
        <v>500</v>
      </c>
      <c r="GH867" s="101">
        <f t="shared" si="936"/>
        <v>0</v>
      </c>
      <c r="GI867" s="102">
        <f t="shared" si="937"/>
        <v>0</v>
      </c>
      <c r="GJ867" s="102">
        <f t="shared" si="938"/>
        <v>0</v>
      </c>
      <c r="GK867" s="79">
        <f>ROW()</f>
        <v>867</v>
      </c>
    </row>
    <row r="868" spans="1:193" s="12" customFormat="1" ht="50.1" customHeight="1">
      <c r="A868" s="17">
        <f>ROW()</f>
        <v>868</v>
      </c>
      <c r="B868" s="32">
        <f t="shared" si="970"/>
        <v>862</v>
      </c>
      <c r="C868" s="33">
        <f t="shared" si="971"/>
        <v>0</v>
      </c>
      <c r="D868" s="31"/>
      <c r="E868" s="390">
        <f t="shared" si="939"/>
        <v>500</v>
      </c>
      <c r="F868" s="107">
        <f t="shared" si="905"/>
        <v>0</v>
      </c>
      <c r="G868" s="3">
        <v>0</v>
      </c>
      <c r="H868" s="4">
        <v>0</v>
      </c>
      <c r="I868" s="63"/>
      <c r="J868" s="15"/>
      <c r="K868" s="13"/>
      <c r="L868" s="98">
        <f t="shared" si="906"/>
        <v>0</v>
      </c>
      <c r="M868" s="99">
        <f>M5</f>
        <v>0.94499999999999995</v>
      </c>
      <c r="N868" s="100"/>
      <c r="O868" s="110"/>
      <c r="P868" s="95">
        <f t="shared" si="907"/>
        <v>0</v>
      </c>
      <c r="Q868" s="15"/>
      <c r="R868" s="24">
        <f t="shared" si="940"/>
        <v>0</v>
      </c>
      <c r="S868" s="25">
        <v>0</v>
      </c>
      <c r="T868" s="63"/>
      <c r="U868" s="15"/>
      <c r="V868" s="13"/>
      <c r="W868" s="98">
        <f t="shared" si="908"/>
        <v>0</v>
      </c>
      <c r="X868" s="99">
        <f>X5</f>
        <v>0.97</v>
      </c>
      <c r="Y868" s="100"/>
      <c r="Z868" s="110"/>
      <c r="AA868" s="95">
        <f t="shared" si="909"/>
        <v>0</v>
      </c>
      <c r="AB868" s="15"/>
      <c r="AC868" s="24">
        <f t="shared" si="941"/>
        <v>0</v>
      </c>
      <c r="AD868" s="5">
        <v>0</v>
      </c>
      <c r="AE868" s="63"/>
      <c r="AF868" s="15"/>
      <c r="AG868" s="13"/>
      <c r="AH868" s="98">
        <f t="shared" si="910"/>
        <v>0</v>
      </c>
      <c r="AI868" s="99">
        <f>AI5</f>
        <v>0.95499999999999996</v>
      </c>
      <c r="AJ868" s="100"/>
      <c r="AK868" s="110"/>
      <c r="AL868" s="95">
        <f t="shared" si="911"/>
        <v>0</v>
      </c>
      <c r="AM868" s="15"/>
      <c r="AN868" s="24">
        <f t="shared" si="942"/>
        <v>0</v>
      </c>
      <c r="AO868" s="5">
        <v>0</v>
      </c>
      <c r="AP868" s="63"/>
      <c r="AQ868" s="15"/>
      <c r="AR868" s="13"/>
      <c r="AS868" s="98">
        <f t="shared" si="912"/>
        <v>0</v>
      </c>
      <c r="AT868" s="99">
        <f>AT5</f>
        <v>0.96</v>
      </c>
      <c r="AU868" s="100"/>
      <c r="AV868" s="110"/>
      <c r="AW868" s="95">
        <f t="shared" si="913"/>
        <v>0</v>
      </c>
      <c r="AX868" s="15"/>
      <c r="AY868" s="24">
        <f t="shared" si="943"/>
        <v>0</v>
      </c>
      <c r="AZ868" s="5">
        <v>0</v>
      </c>
      <c r="BA868" s="63"/>
      <c r="BB868" s="15"/>
      <c r="BC868" s="13"/>
      <c r="BD868" s="98">
        <f t="shared" si="914"/>
        <v>0</v>
      </c>
      <c r="BE868" s="99">
        <f>BE5</f>
        <v>0.98</v>
      </c>
      <c r="BF868" s="100"/>
      <c r="BG868" s="110"/>
      <c r="BH868" s="95">
        <f t="shared" si="915"/>
        <v>0</v>
      </c>
      <c r="BI868" s="15"/>
      <c r="BJ868" s="24">
        <f t="shared" si="944"/>
        <v>0</v>
      </c>
      <c r="BK868" s="5">
        <v>0</v>
      </c>
      <c r="BL868" s="63"/>
      <c r="BM868" s="15"/>
      <c r="BN868" s="13"/>
      <c r="BO868" s="98">
        <f t="shared" si="916"/>
        <v>0</v>
      </c>
      <c r="BP868" s="99">
        <f>BP5</f>
        <v>0.94499999999999995</v>
      </c>
      <c r="BQ868" s="100"/>
      <c r="BR868" s="110"/>
      <c r="BS868" s="95">
        <f t="shared" si="917"/>
        <v>0</v>
      </c>
      <c r="BT868" s="15"/>
      <c r="BU868" s="24">
        <f t="shared" si="945"/>
        <v>0</v>
      </c>
      <c r="BV868" s="5">
        <v>0</v>
      </c>
      <c r="BW868" s="63"/>
      <c r="BX868" s="15"/>
      <c r="BY868" s="13"/>
      <c r="BZ868" s="98">
        <f t="shared" si="918"/>
        <v>0</v>
      </c>
      <c r="CA868" s="99">
        <f>CA5</f>
        <v>1</v>
      </c>
      <c r="CB868" s="100"/>
      <c r="CC868" s="110"/>
      <c r="CD868" s="95">
        <f t="shared" si="919"/>
        <v>0</v>
      </c>
      <c r="CE868" s="15"/>
      <c r="CF868" s="24">
        <f t="shared" si="946"/>
        <v>0</v>
      </c>
      <c r="CG868" s="5">
        <v>0</v>
      </c>
      <c r="CH868" s="63"/>
      <c r="CI868" s="15"/>
      <c r="CJ868" s="13"/>
      <c r="CK868" s="98">
        <f t="shared" si="920"/>
        <v>0</v>
      </c>
      <c r="CL868" s="99">
        <f>CL5</f>
        <v>1</v>
      </c>
      <c r="CM868" s="100"/>
      <c r="CN868" s="110"/>
      <c r="CO868" s="95">
        <f t="shared" si="921"/>
        <v>0</v>
      </c>
      <c r="CP868" s="15"/>
      <c r="CQ868" s="24">
        <f t="shared" si="947"/>
        <v>0</v>
      </c>
      <c r="CR868" s="5">
        <v>0</v>
      </c>
      <c r="CS868" s="63"/>
      <c r="CT868" s="15"/>
      <c r="CU868" s="13"/>
      <c r="CV868" s="98">
        <f t="shared" si="922"/>
        <v>0</v>
      </c>
      <c r="CW868" s="99">
        <f>CW5</f>
        <v>1</v>
      </c>
      <c r="CX868" s="100"/>
      <c r="CY868" s="110"/>
      <c r="CZ868" s="95">
        <f t="shared" si="923"/>
        <v>0</v>
      </c>
      <c r="DA868" s="15"/>
      <c r="DB868" s="24">
        <f t="shared" si="948"/>
        <v>0</v>
      </c>
      <c r="DC868" s="5">
        <v>0</v>
      </c>
      <c r="DD868" s="63"/>
      <c r="DE868" s="15"/>
      <c r="DF868" s="13"/>
      <c r="DG868" s="98">
        <f t="shared" si="924"/>
        <v>0</v>
      </c>
      <c r="DH868" s="99">
        <f>DH5</f>
        <v>1</v>
      </c>
      <c r="DI868" s="100"/>
      <c r="DJ868" s="110"/>
      <c r="DK868" s="95">
        <f t="shared" si="925"/>
        <v>0</v>
      </c>
      <c r="DL868" s="15"/>
      <c r="DM868" s="24">
        <f t="shared" si="949"/>
        <v>0</v>
      </c>
      <c r="DN868" s="5">
        <v>0</v>
      </c>
      <c r="DO868" s="63"/>
      <c r="DP868" s="15"/>
      <c r="DQ868" s="13"/>
      <c r="DR868" s="98">
        <f t="shared" si="926"/>
        <v>0</v>
      </c>
      <c r="DS868" s="99">
        <f>DS5</f>
        <v>1</v>
      </c>
      <c r="DT868" s="100"/>
      <c r="DU868" s="110"/>
      <c r="DV868" s="95">
        <f t="shared" si="927"/>
        <v>0</v>
      </c>
      <c r="DW868" s="15"/>
      <c r="DX868" s="24">
        <f t="shared" si="950"/>
        <v>0</v>
      </c>
      <c r="DY868" s="5">
        <v>0</v>
      </c>
      <c r="DZ868" s="63"/>
      <c r="EA868" s="15"/>
      <c r="EB868" s="13"/>
      <c r="EC868" s="98">
        <f t="shared" si="928"/>
        <v>0</v>
      </c>
      <c r="ED868" s="99">
        <f>ED5</f>
        <v>1</v>
      </c>
      <c r="EE868" s="100"/>
      <c r="EF868" s="110"/>
      <c r="EG868" s="95">
        <f t="shared" si="929"/>
        <v>0</v>
      </c>
      <c r="EH868" s="15"/>
      <c r="EI868" s="24">
        <f t="shared" si="951"/>
        <v>0</v>
      </c>
      <c r="EJ868" s="5">
        <v>0</v>
      </c>
      <c r="EK868" s="63"/>
      <c r="EL868" s="15"/>
      <c r="EM868" s="13"/>
      <c r="EN868" s="98">
        <f t="shared" si="930"/>
        <v>0</v>
      </c>
      <c r="EO868" s="99">
        <f>EO5</f>
        <v>1</v>
      </c>
      <c r="EP868" s="100"/>
      <c r="EQ868" s="110"/>
      <c r="ER868" s="95">
        <f t="shared" si="931"/>
        <v>0</v>
      </c>
      <c r="ES868" s="15"/>
      <c r="ET868" s="24">
        <f t="shared" si="952"/>
        <v>0</v>
      </c>
      <c r="EU868" s="5">
        <v>0</v>
      </c>
      <c r="EV868" s="63"/>
      <c r="EW868" s="15"/>
      <c r="EX868" s="13"/>
      <c r="EY868" s="98">
        <f t="shared" si="932"/>
        <v>0</v>
      </c>
      <c r="EZ868" s="99">
        <f>EZ5</f>
        <v>1</v>
      </c>
      <c r="FA868" s="100"/>
      <c r="FB868" s="110"/>
      <c r="FC868" s="95">
        <f t="shared" si="933"/>
        <v>0</v>
      </c>
      <c r="FD868" s="15"/>
      <c r="FE868" s="24">
        <f t="shared" si="953"/>
        <v>0</v>
      </c>
      <c r="FF868" s="5">
        <v>0</v>
      </c>
      <c r="FG868" s="63"/>
      <c r="FH868" s="15"/>
      <c r="FI868" s="13"/>
      <c r="FJ868" s="98">
        <f t="shared" si="934"/>
        <v>0</v>
      </c>
      <c r="FK868" s="99">
        <f>FK5</f>
        <v>1</v>
      </c>
      <c r="FL868" s="100"/>
      <c r="FM868" s="110"/>
      <c r="FN868" s="95">
        <f t="shared" si="935"/>
        <v>0</v>
      </c>
      <c r="FO868" s="15"/>
      <c r="FP868" s="24">
        <f t="shared" si="954"/>
        <v>0</v>
      </c>
      <c r="FQ868" s="5">
        <v>0</v>
      </c>
      <c r="FR868" s="8">
        <v>0</v>
      </c>
      <c r="FS868" s="84">
        <f t="shared" si="955"/>
        <v>500</v>
      </c>
      <c r="FT868" s="85">
        <f t="shared" si="956"/>
        <v>500</v>
      </c>
      <c r="FU868" s="85">
        <f t="shared" si="957"/>
        <v>500</v>
      </c>
      <c r="FV868" s="85">
        <f t="shared" si="958"/>
        <v>500</v>
      </c>
      <c r="FW868" s="85">
        <f t="shared" si="959"/>
        <v>500</v>
      </c>
      <c r="FX868" s="85">
        <f t="shared" si="960"/>
        <v>500</v>
      </c>
      <c r="FY868" s="85">
        <f t="shared" si="961"/>
        <v>500</v>
      </c>
      <c r="FZ868" s="85">
        <f t="shared" si="962"/>
        <v>500</v>
      </c>
      <c r="GA868" s="85">
        <f t="shared" si="963"/>
        <v>500</v>
      </c>
      <c r="GB868" s="85">
        <f t="shared" si="964"/>
        <v>500</v>
      </c>
      <c r="GC868" s="85">
        <f t="shared" si="965"/>
        <v>500</v>
      </c>
      <c r="GD868" s="85">
        <f t="shared" si="966"/>
        <v>500</v>
      </c>
      <c r="GE868" s="85">
        <f t="shared" si="967"/>
        <v>500</v>
      </c>
      <c r="GF868" s="85">
        <f t="shared" si="968"/>
        <v>500</v>
      </c>
      <c r="GG868" s="85">
        <f t="shared" si="969"/>
        <v>500</v>
      </c>
      <c r="GH868" s="101">
        <f t="shared" si="936"/>
        <v>0</v>
      </c>
      <c r="GI868" s="102">
        <f t="shared" si="937"/>
        <v>0</v>
      </c>
      <c r="GJ868" s="102">
        <f t="shared" si="938"/>
        <v>0</v>
      </c>
      <c r="GK868" s="79">
        <f>ROW()</f>
        <v>868</v>
      </c>
    </row>
    <row r="869" spans="1:193" s="12" customFormat="1" ht="50.1" customHeight="1">
      <c r="A869" s="17">
        <f>ROW()</f>
        <v>869</v>
      </c>
      <c r="B869" s="32">
        <f t="shared" si="970"/>
        <v>863</v>
      </c>
      <c r="C869" s="33">
        <f t="shared" si="971"/>
        <v>0</v>
      </c>
      <c r="D869" s="31"/>
      <c r="E869" s="390">
        <f t="shared" si="939"/>
        <v>500</v>
      </c>
      <c r="F869" s="107">
        <f t="shared" si="905"/>
        <v>0</v>
      </c>
      <c r="G869" s="3">
        <v>0</v>
      </c>
      <c r="H869" s="4">
        <v>0</v>
      </c>
      <c r="I869" s="63"/>
      <c r="J869" s="15"/>
      <c r="K869" s="13"/>
      <c r="L869" s="98">
        <f t="shared" si="906"/>
        <v>0</v>
      </c>
      <c r="M869" s="99">
        <f>M5</f>
        <v>0.94499999999999995</v>
      </c>
      <c r="N869" s="100"/>
      <c r="O869" s="110"/>
      <c r="P869" s="95">
        <f t="shared" si="907"/>
        <v>0</v>
      </c>
      <c r="Q869" s="15"/>
      <c r="R869" s="24">
        <f t="shared" si="940"/>
        <v>0</v>
      </c>
      <c r="S869" s="25">
        <v>0</v>
      </c>
      <c r="T869" s="63"/>
      <c r="U869" s="15"/>
      <c r="V869" s="13"/>
      <c r="W869" s="98">
        <f t="shared" si="908"/>
        <v>0</v>
      </c>
      <c r="X869" s="99">
        <f>X5</f>
        <v>0.97</v>
      </c>
      <c r="Y869" s="100"/>
      <c r="Z869" s="110"/>
      <c r="AA869" s="95">
        <f t="shared" si="909"/>
        <v>0</v>
      </c>
      <c r="AB869" s="15"/>
      <c r="AC869" s="24">
        <f t="shared" si="941"/>
        <v>0</v>
      </c>
      <c r="AD869" s="5">
        <v>0</v>
      </c>
      <c r="AE869" s="63"/>
      <c r="AF869" s="15"/>
      <c r="AG869" s="13"/>
      <c r="AH869" s="98">
        <f t="shared" si="910"/>
        <v>0</v>
      </c>
      <c r="AI869" s="99">
        <f>AI5</f>
        <v>0.95499999999999996</v>
      </c>
      <c r="AJ869" s="100"/>
      <c r="AK869" s="110"/>
      <c r="AL869" s="95">
        <f t="shared" si="911"/>
        <v>0</v>
      </c>
      <c r="AM869" s="15"/>
      <c r="AN869" s="24">
        <f t="shared" si="942"/>
        <v>0</v>
      </c>
      <c r="AO869" s="5">
        <v>0</v>
      </c>
      <c r="AP869" s="63"/>
      <c r="AQ869" s="15"/>
      <c r="AR869" s="13"/>
      <c r="AS869" s="98">
        <f t="shared" si="912"/>
        <v>0</v>
      </c>
      <c r="AT869" s="99">
        <f>AT5</f>
        <v>0.96</v>
      </c>
      <c r="AU869" s="100"/>
      <c r="AV869" s="110"/>
      <c r="AW869" s="95">
        <f t="shared" si="913"/>
        <v>0</v>
      </c>
      <c r="AX869" s="15"/>
      <c r="AY869" s="24">
        <f t="shared" si="943"/>
        <v>0</v>
      </c>
      <c r="AZ869" s="5">
        <v>0</v>
      </c>
      <c r="BA869" s="63"/>
      <c r="BB869" s="15"/>
      <c r="BC869" s="13"/>
      <c r="BD869" s="98">
        <f t="shared" si="914"/>
        <v>0</v>
      </c>
      <c r="BE869" s="99">
        <f>BE5</f>
        <v>0.98</v>
      </c>
      <c r="BF869" s="100"/>
      <c r="BG869" s="110"/>
      <c r="BH869" s="95">
        <f t="shared" si="915"/>
        <v>0</v>
      </c>
      <c r="BI869" s="15"/>
      <c r="BJ869" s="24">
        <f t="shared" si="944"/>
        <v>0</v>
      </c>
      <c r="BK869" s="5">
        <v>0</v>
      </c>
      <c r="BL869" s="63"/>
      <c r="BM869" s="15"/>
      <c r="BN869" s="13"/>
      <c r="BO869" s="98">
        <f t="shared" si="916"/>
        <v>0</v>
      </c>
      <c r="BP869" s="99">
        <f>BP5</f>
        <v>0.94499999999999995</v>
      </c>
      <c r="BQ869" s="100"/>
      <c r="BR869" s="110"/>
      <c r="BS869" s="95">
        <f t="shared" si="917"/>
        <v>0</v>
      </c>
      <c r="BT869" s="15"/>
      <c r="BU869" s="24">
        <f t="shared" si="945"/>
        <v>0</v>
      </c>
      <c r="BV869" s="5">
        <v>0</v>
      </c>
      <c r="BW869" s="63"/>
      <c r="BX869" s="15"/>
      <c r="BY869" s="13"/>
      <c r="BZ869" s="98">
        <f t="shared" si="918"/>
        <v>0</v>
      </c>
      <c r="CA869" s="99">
        <f>CA5</f>
        <v>1</v>
      </c>
      <c r="CB869" s="100"/>
      <c r="CC869" s="110"/>
      <c r="CD869" s="95">
        <f t="shared" si="919"/>
        <v>0</v>
      </c>
      <c r="CE869" s="15"/>
      <c r="CF869" s="24">
        <f t="shared" si="946"/>
        <v>0</v>
      </c>
      <c r="CG869" s="5">
        <v>0</v>
      </c>
      <c r="CH869" s="63"/>
      <c r="CI869" s="15"/>
      <c r="CJ869" s="13"/>
      <c r="CK869" s="98">
        <f t="shared" si="920"/>
        <v>0</v>
      </c>
      <c r="CL869" s="99">
        <f>CL5</f>
        <v>1</v>
      </c>
      <c r="CM869" s="100"/>
      <c r="CN869" s="110"/>
      <c r="CO869" s="95">
        <f t="shared" si="921"/>
        <v>0</v>
      </c>
      <c r="CP869" s="15"/>
      <c r="CQ869" s="24">
        <f t="shared" si="947"/>
        <v>0</v>
      </c>
      <c r="CR869" s="5">
        <v>0</v>
      </c>
      <c r="CS869" s="63"/>
      <c r="CT869" s="15"/>
      <c r="CU869" s="13"/>
      <c r="CV869" s="98">
        <f t="shared" si="922"/>
        <v>0</v>
      </c>
      <c r="CW869" s="99">
        <f>CW5</f>
        <v>1</v>
      </c>
      <c r="CX869" s="100"/>
      <c r="CY869" s="110"/>
      <c r="CZ869" s="95">
        <f t="shared" si="923"/>
        <v>0</v>
      </c>
      <c r="DA869" s="15"/>
      <c r="DB869" s="24">
        <f t="shared" si="948"/>
        <v>0</v>
      </c>
      <c r="DC869" s="5">
        <v>0</v>
      </c>
      <c r="DD869" s="63"/>
      <c r="DE869" s="15"/>
      <c r="DF869" s="13"/>
      <c r="DG869" s="98">
        <f t="shared" si="924"/>
        <v>0</v>
      </c>
      <c r="DH869" s="99">
        <f>DH5</f>
        <v>1</v>
      </c>
      <c r="DI869" s="100"/>
      <c r="DJ869" s="110"/>
      <c r="DK869" s="95">
        <f t="shared" si="925"/>
        <v>0</v>
      </c>
      <c r="DL869" s="15"/>
      <c r="DM869" s="24">
        <f t="shared" si="949"/>
        <v>0</v>
      </c>
      <c r="DN869" s="5">
        <v>0</v>
      </c>
      <c r="DO869" s="63"/>
      <c r="DP869" s="15"/>
      <c r="DQ869" s="13"/>
      <c r="DR869" s="98">
        <f t="shared" si="926"/>
        <v>0</v>
      </c>
      <c r="DS869" s="99">
        <f>DS5</f>
        <v>1</v>
      </c>
      <c r="DT869" s="100"/>
      <c r="DU869" s="110"/>
      <c r="DV869" s="95">
        <f t="shared" si="927"/>
        <v>0</v>
      </c>
      <c r="DW869" s="15"/>
      <c r="DX869" s="24">
        <f t="shared" si="950"/>
        <v>0</v>
      </c>
      <c r="DY869" s="5">
        <v>0</v>
      </c>
      <c r="DZ869" s="63"/>
      <c r="EA869" s="15"/>
      <c r="EB869" s="13"/>
      <c r="EC869" s="98">
        <f t="shared" si="928"/>
        <v>0</v>
      </c>
      <c r="ED869" s="99">
        <f>ED5</f>
        <v>1</v>
      </c>
      <c r="EE869" s="100"/>
      <c r="EF869" s="110"/>
      <c r="EG869" s="95">
        <f t="shared" si="929"/>
        <v>0</v>
      </c>
      <c r="EH869" s="15"/>
      <c r="EI869" s="24">
        <f t="shared" si="951"/>
        <v>0</v>
      </c>
      <c r="EJ869" s="5">
        <v>0</v>
      </c>
      <c r="EK869" s="63"/>
      <c r="EL869" s="15"/>
      <c r="EM869" s="13"/>
      <c r="EN869" s="98">
        <f t="shared" si="930"/>
        <v>0</v>
      </c>
      <c r="EO869" s="99">
        <f>EO5</f>
        <v>1</v>
      </c>
      <c r="EP869" s="100"/>
      <c r="EQ869" s="110"/>
      <c r="ER869" s="95">
        <f t="shared" si="931"/>
        <v>0</v>
      </c>
      <c r="ES869" s="15"/>
      <c r="ET869" s="24">
        <f t="shared" si="952"/>
        <v>0</v>
      </c>
      <c r="EU869" s="5">
        <v>0</v>
      </c>
      <c r="EV869" s="63"/>
      <c r="EW869" s="15"/>
      <c r="EX869" s="13"/>
      <c r="EY869" s="98">
        <f t="shared" si="932"/>
        <v>0</v>
      </c>
      <c r="EZ869" s="99">
        <f>EZ5</f>
        <v>1</v>
      </c>
      <c r="FA869" s="100"/>
      <c r="FB869" s="110"/>
      <c r="FC869" s="95">
        <f t="shared" si="933"/>
        <v>0</v>
      </c>
      <c r="FD869" s="15"/>
      <c r="FE869" s="24">
        <f t="shared" si="953"/>
        <v>0</v>
      </c>
      <c r="FF869" s="5">
        <v>0</v>
      </c>
      <c r="FG869" s="63"/>
      <c r="FH869" s="15"/>
      <c r="FI869" s="13"/>
      <c r="FJ869" s="98">
        <f t="shared" si="934"/>
        <v>0</v>
      </c>
      <c r="FK869" s="99">
        <f>FK5</f>
        <v>1</v>
      </c>
      <c r="FL869" s="100"/>
      <c r="FM869" s="110"/>
      <c r="FN869" s="95">
        <f t="shared" si="935"/>
        <v>0</v>
      </c>
      <c r="FO869" s="15"/>
      <c r="FP869" s="24">
        <f t="shared" si="954"/>
        <v>0</v>
      </c>
      <c r="FQ869" s="5">
        <v>0</v>
      </c>
      <c r="FR869" s="8">
        <v>0</v>
      </c>
      <c r="FS869" s="84">
        <f t="shared" si="955"/>
        <v>500</v>
      </c>
      <c r="FT869" s="85">
        <f t="shared" si="956"/>
        <v>500</v>
      </c>
      <c r="FU869" s="85">
        <f t="shared" si="957"/>
        <v>500</v>
      </c>
      <c r="FV869" s="85">
        <f t="shared" si="958"/>
        <v>500</v>
      </c>
      <c r="FW869" s="85">
        <f t="shared" si="959"/>
        <v>500</v>
      </c>
      <c r="FX869" s="85">
        <f t="shared" si="960"/>
        <v>500</v>
      </c>
      <c r="FY869" s="85">
        <f t="shared" si="961"/>
        <v>500</v>
      </c>
      <c r="FZ869" s="85">
        <f t="shared" si="962"/>
        <v>500</v>
      </c>
      <c r="GA869" s="85">
        <f t="shared" si="963"/>
        <v>500</v>
      </c>
      <c r="GB869" s="85">
        <f t="shared" si="964"/>
        <v>500</v>
      </c>
      <c r="GC869" s="85">
        <f t="shared" si="965"/>
        <v>500</v>
      </c>
      <c r="GD869" s="85">
        <f t="shared" si="966"/>
        <v>500</v>
      </c>
      <c r="GE869" s="85">
        <f t="shared" si="967"/>
        <v>500</v>
      </c>
      <c r="GF869" s="85">
        <f t="shared" si="968"/>
        <v>500</v>
      </c>
      <c r="GG869" s="85">
        <f t="shared" si="969"/>
        <v>500</v>
      </c>
      <c r="GH869" s="101">
        <f t="shared" si="936"/>
        <v>0</v>
      </c>
      <c r="GI869" s="102">
        <f t="shared" si="937"/>
        <v>0</v>
      </c>
      <c r="GJ869" s="102">
        <f t="shared" si="938"/>
        <v>0</v>
      </c>
      <c r="GK869" s="79">
        <f>ROW()</f>
        <v>869</v>
      </c>
    </row>
    <row r="870" spans="1:193" s="12" customFormat="1" ht="50.1" customHeight="1">
      <c r="A870" s="17">
        <f>ROW()</f>
        <v>870</v>
      </c>
      <c r="B870" s="32">
        <f t="shared" si="970"/>
        <v>864</v>
      </c>
      <c r="C870" s="33">
        <f t="shared" si="971"/>
        <v>0</v>
      </c>
      <c r="D870" s="31"/>
      <c r="E870" s="390">
        <f t="shared" si="939"/>
        <v>500</v>
      </c>
      <c r="F870" s="107">
        <f t="shared" si="905"/>
        <v>0</v>
      </c>
      <c r="G870" s="3">
        <v>0</v>
      </c>
      <c r="H870" s="4">
        <v>0</v>
      </c>
      <c r="I870" s="63"/>
      <c r="J870" s="15"/>
      <c r="K870" s="13"/>
      <c r="L870" s="98">
        <f t="shared" si="906"/>
        <v>0</v>
      </c>
      <c r="M870" s="99">
        <f>M5</f>
        <v>0.94499999999999995</v>
      </c>
      <c r="N870" s="100"/>
      <c r="O870" s="110"/>
      <c r="P870" s="95">
        <f t="shared" si="907"/>
        <v>0</v>
      </c>
      <c r="Q870" s="15"/>
      <c r="R870" s="24">
        <f t="shared" si="940"/>
        <v>0</v>
      </c>
      <c r="S870" s="25">
        <v>0</v>
      </c>
      <c r="T870" s="63"/>
      <c r="U870" s="15"/>
      <c r="V870" s="13"/>
      <c r="W870" s="98">
        <f t="shared" si="908"/>
        <v>0</v>
      </c>
      <c r="X870" s="99">
        <f>X5</f>
        <v>0.97</v>
      </c>
      <c r="Y870" s="100"/>
      <c r="Z870" s="110"/>
      <c r="AA870" s="95">
        <f t="shared" si="909"/>
        <v>0</v>
      </c>
      <c r="AB870" s="15"/>
      <c r="AC870" s="24">
        <f t="shared" si="941"/>
        <v>0</v>
      </c>
      <c r="AD870" s="5">
        <v>0</v>
      </c>
      <c r="AE870" s="63"/>
      <c r="AF870" s="15"/>
      <c r="AG870" s="13"/>
      <c r="AH870" s="98">
        <f t="shared" si="910"/>
        <v>0</v>
      </c>
      <c r="AI870" s="99">
        <f>AI5</f>
        <v>0.95499999999999996</v>
      </c>
      <c r="AJ870" s="100"/>
      <c r="AK870" s="110"/>
      <c r="AL870" s="95">
        <f t="shared" si="911"/>
        <v>0</v>
      </c>
      <c r="AM870" s="15"/>
      <c r="AN870" s="24">
        <f t="shared" si="942"/>
        <v>0</v>
      </c>
      <c r="AO870" s="5">
        <v>0</v>
      </c>
      <c r="AP870" s="63"/>
      <c r="AQ870" s="15"/>
      <c r="AR870" s="13"/>
      <c r="AS870" s="98">
        <f t="shared" si="912"/>
        <v>0</v>
      </c>
      <c r="AT870" s="99">
        <f>AT5</f>
        <v>0.96</v>
      </c>
      <c r="AU870" s="100"/>
      <c r="AV870" s="110"/>
      <c r="AW870" s="95">
        <f t="shared" si="913"/>
        <v>0</v>
      </c>
      <c r="AX870" s="15"/>
      <c r="AY870" s="24">
        <f t="shared" si="943"/>
        <v>0</v>
      </c>
      <c r="AZ870" s="5">
        <v>0</v>
      </c>
      <c r="BA870" s="63"/>
      <c r="BB870" s="15"/>
      <c r="BC870" s="13"/>
      <c r="BD870" s="98">
        <f t="shared" si="914"/>
        <v>0</v>
      </c>
      <c r="BE870" s="99">
        <f>BE5</f>
        <v>0.98</v>
      </c>
      <c r="BF870" s="100"/>
      <c r="BG870" s="110"/>
      <c r="BH870" s="95">
        <f t="shared" si="915"/>
        <v>0</v>
      </c>
      <c r="BI870" s="15"/>
      <c r="BJ870" s="24">
        <f t="shared" si="944"/>
        <v>0</v>
      </c>
      <c r="BK870" s="5">
        <v>0</v>
      </c>
      <c r="BL870" s="63"/>
      <c r="BM870" s="15"/>
      <c r="BN870" s="13"/>
      <c r="BO870" s="98">
        <f t="shared" si="916"/>
        <v>0</v>
      </c>
      <c r="BP870" s="99">
        <f>BP5</f>
        <v>0.94499999999999995</v>
      </c>
      <c r="BQ870" s="100"/>
      <c r="BR870" s="110"/>
      <c r="BS870" s="95">
        <f t="shared" si="917"/>
        <v>0</v>
      </c>
      <c r="BT870" s="15"/>
      <c r="BU870" s="24">
        <f t="shared" si="945"/>
        <v>0</v>
      </c>
      <c r="BV870" s="5">
        <v>0</v>
      </c>
      <c r="BW870" s="63"/>
      <c r="BX870" s="15"/>
      <c r="BY870" s="13"/>
      <c r="BZ870" s="98">
        <f t="shared" si="918"/>
        <v>0</v>
      </c>
      <c r="CA870" s="99">
        <f>CA5</f>
        <v>1</v>
      </c>
      <c r="CB870" s="100"/>
      <c r="CC870" s="110"/>
      <c r="CD870" s="95">
        <f t="shared" si="919"/>
        <v>0</v>
      </c>
      <c r="CE870" s="15"/>
      <c r="CF870" s="24">
        <f t="shared" si="946"/>
        <v>0</v>
      </c>
      <c r="CG870" s="5">
        <v>0</v>
      </c>
      <c r="CH870" s="63"/>
      <c r="CI870" s="15"/>
      <c r="CJ870" s="13"/>
      <c r="CK870" s="98">
        <f t="shared" si="920"/>
        <v>0</v>
      </c>
      <c r="CL870" s="99">
        <f>CL5</f>
        <v>1</v>
      </c>
      <c r="CM870" s="100"/>
      <c r="CN870" s="110"/>
      <c r="CO870" s="95">
        <f t="shared" si="921"/>
        <v>0</v>
      </c>
      <c r="CP870" s="15"/>
      <c r="CQ870" s="24">
        <f t="shared" si="947"/>
        <v>0</v>
      </c>
      <c r="CR870" s="5">
        <v>0</v>
      </c>
      <c r="CS870" s="63"/>
      <c r="CT870" s="15"/>
      <c r="CU870" s="13"/>
      <c r="CV870" s="98">
        <f t="shared" si="922"/>
        <v>0</v>
      </c>
      <c r="CW870" s="99">
        <f>CW5</f>
        <v>1</v>
      </c>
      <c r="CX870" s="100"/>
      <c r="CY870" s="110"/>
      <c r="CZ870" s="95">
        <f t="shared" si="923"/>
        <v>0</v>
      </c>
      <c r="DA870" s="15"/>
      <c r="DB870" s="24">
        <f t="shared" si="948"/>
        <v>0</v>
      </c>
      <c r="DC870" s="5">
        <v>0</v>
      </c>
      <c r="DD870" s="63"/>
      <c r="DE870" s="15"/>
      <c r="DF870" s="13"/>
      <c r="DG870" s="98">
        <f t="shared" si="924"/>
        <v>0</v>
      </c>
      <c r="DH870" s="99">
        <f>DH5</f>
        <v>1</v>
      </c>
      <c r="DI870" s="100"/>
      <c r="DJ870" s="110"/>
      <c r="DK870" s="95">
        <f t="shared" si="925"/>
        <v>0</v>
      </c>
      <c r="DL870" s="15"/>
      <c r="DM870" s="24">
        <f t="shared" si="949"/>
        <v>0</v>
      </c>
      <c r="DN870" s="5">
        <v>0</v>
      </c>
      <c r="DO870" s="63"/>
      <c r="DP870" s="15"/>
      <c r="DQ870" s="13"/>
      <c r="DR870" s="98">
        <f t="shared" si="926"/>
        <v>0</v>
      </c>
      <c r="DS870" s="99">
        <f>DS5</f>
        <v>1</v>
      </c>
      <c r="DT870" s="100"/>
      <c r="DU870" s="110"/>
      <c r="DV870" s="95">
        <f t="shared" si="927"/>
        <v>0</v>
      </c>
      <c r="DW870" s="15"/>
      <c r="DX870" s="24">
        <f t="shared" si="950"/>
        <v>0</v>
      </c>
      <c r="DY870" s="5">
        <v>0</v>
      </c>
      <c r="DZ870" s="63"/>
      <c r="EA870" s="15"/>
      <c r="EB870" s="13"/>
      <c r="EC870" s="98">
        <f t="shared" si="928"/>
        <v>0</v>
      </c>
      <c r="ED870" s="99">
        <f>ED5</f>
        <v>1</v>
      </c>
      <c r="EE870" s="100"/>
      <c r="EF870" s="110"/>
      <c r="EG870" s="95">
        <f t="shared" si="929"/>
        <v>0</v>
      </c>
      <c r="EH870" s="15"/>
      <c r="EI870" s="24">
        <f t="shared" si="951"/>
        <v>0</v>
      </c>
      <c r="EJ870" s="5">
        <v>0</v>
      </c>
      <c r="EK870" s="63"/>
      <c r="EL870" s="15"/>
      <c r="EM870" s="13"/>
      <c r="EN870" s="98">
        <f t="shared" si="930"/>
        <v>0</v>
      </c>
      <c r="EO870" s="99">
        <f>EO5</f>
        <v>1</v>
      </c>
      <c r="EP870" s="100"/>
      <c r="EQ870" s="110"/>
      <c r="ER870" s="95">
        <f t="shared" si="931"/>
        <v>0</v>
      </c>
      <c r="ES870" s="15"/>
      <c r="ET870" s="24">
        <f t="shared" si="952"/>
        <v>0</v>
      </c>
      <c r="EU870" s="5">
        <v>0</v>
      </c>
      <c r="EV870" s="63"/>
      <c r="EW870" s="15"/>
      <c r="EX870" s="13"/>
      <c r="EY870" s="98">
        <f t="shared" si="932"/>
        <v>0</v>
      </c>
      <c r="EZ870" s="99">
        <f>EZ5</f>
        <v>1</v>
      </c>
      <c r="FA870" s="100"/>
      <c r="FB870" s="110"/>
      <c r="FC870" s="95">
        <f t="shared" si="933"/>
        <v>0</v>
      </c>
      <c r="FD870" s="15"/>
      <c r="FE870" s="24">
        <f t="shared" si="953"/>
        <v>0</v>
      </c>
      <c r="FF870" s="5">
        <v>0</v>
      </c>
      <c r="FG870" s="63"/>
      <c r="FH870" s="15"/>
      <c r="FI870" s="13"/>
      <c r="FJ870" s="98">
        <f t="shared" si="934"/>
        <v>0</v>
      </c>
      <c r="FK870" s="99">
        <f>FK5</f>
        <v>1</v>
      </c>
      <c r="FL870" s="100"/>
      <c r="FM870" s="110"/>
      <c r="FN870" s="95">
        <f t="shared" si="935"/>
        <v>0</v>
      </c>
      <c r="FO870" s="15"/>
      <c r="FP870" s="24">
        <f t="shared" si="954"/>
        <v>0</v>
      </c>
      <c r="FQ870" s="5">
        <v>0</v>
      </c>
      <c r="FR870" s="8">
        <v>0</v>
      </c>
      <c r="FS870" s="84">
        <f t="shared" si="955"/>
        <v>500</v>
      </c>
      <c r="FT870" s="85">
        <f t="shared" si="956"/>
        <v>500</v>
      </c>
      <c r="FU870" s="85">
        <f t="shared" si="957"/>
        <v>500</v>
      </c>
      <c r="FV870" s="85">
        <f t="shared" si="958"/>
        <v>500</v>
      </c>
      <c r="FW870" s="85">
        <f t="shared" si="959"/>
        <v>500</v>
      </c>
      <c r="FX870" s="85">
        <f t="shared" si="960"/>
        <v>500</v>
      </c>
      <c r="FY870" s="85">
        <f t="shared" si="961"/>
        <v>500</v>
      </c>
      <c r="FZ870" s="85">
        <f t="shared" si="962"/>
        <v>500</v>
      </c>
      <c r="GA870" s="85">
        <f t="shared" si="963"/>
        <v>500</v>
      </c>
      <c r="GB870" s="85">
        <f t="shared" si="964"/>
        <v>500</v>
      </c>
      <c r="GC870" s="85">
        <f t="shared" si="965"/>
        <v>500</v>
      </c>
      <c r="GD870" s="85">
        <f t="shared" si="966"/>
        <v>500</v>
      </c>
      <c r="GE870" s="85">
        <f t="shared" si="967"/>
        <v>500</v>
      </c>
      <c r="GF870" s="85">
        <f t="shared" si="968"/>
        <v>500</v>
      </c>
      <c r="GG870" s="85">
        <f t="shared" si="969"/>
        <v>500</v>
      </c>
      <c r="GH870" s="101">
        <f t="shared" si="936"/>
        <v>0</v>
      </c>
      <c r="GI870" s="102">
        <f t="shared" si="937"/>
        <v>0</v>
      </c>
      <c r="GJ870" s="102">
        <f t="shared" si="938"/>
        <v>0</v>
      </c>
      <c r="GK870" s="79">
        <f>ROW()</f>
        <v>870</v>
      </c>
    </row>
    <row r="871" spans="1:193" s="12" customFormat="1" ht="50.1" customHeight="1">
      <c r="A871" s="17">
        <f>ROW()</f>
        <v>871</v>
      </c>
      <c r="B871" s="32">
        <f t="shared" si="970"/>
        <v>865</v>
      </c>
      <c r="C871" s="33">
        <f t="shared" si="971"/>
        <v>0</v>
      </c>
      <c r="D871" s="31"/>
      <c r="E871" s="390">
        <f t="shared" si="939"/>
        <v>500</v>
      </c>
      <c r="F871" s="107">
        <f t="shared" si="905"/>
        <v>0</v>
      </c>
      <c r="G871" s="3">
        <v>0</v>
      </c>
      <c r="H871" s="4">
        <v>0</v>
      </c>
      <c r="I871" s="63"/>
      <c r="J871" s="15"/>
      <c r="K871" s="13"/>
      <c r="L871" s="98">
        <f t="shared" si="906"/>
        <v>0</v>
      </c>
      <c r="M871" s="99">
        <f>M5</f>
        <v>0.94499999999999995</v>
      </c>
      <c r="N871" s="100"/>
      <c r="O871" s="110"/>
      <c r="P871" s="95">
        <f t="shared" si="907"/>
        <v>0</v>
      </c>
      <c r="Q871" s="15"/>
      <c r="R871" s="24">
        <f t="shared" si="940"/>
        <v>0</v>
      </c>
      <c r="S871" s="25">
        <v>0</v>
      </c>
      <c r="T871" s="63"/>
      <c r="U871" s="15"/>
      <c r="V871" s="13"/>
      <c r="W871" s="98">
        <f t="shared" si="908"/>
        <v>0</v>
      </c>
      <c r="X871" s="99">
        <f>X5</f>
        <v>0.97</v>
      </c>
      <c r="Y871" s="100"/>
      <c r="Z871" s="110"/>
      <c r="AA871" s="95">
        <f t="shared" si="909"/>
        <v>0</v>
      </c>
      <c r="AB871" s="15"/>
      <c r="AC871" s="24">
        <f t="shared" si="941"/>
        <v>0</v>
      </c>
      <c r="AD871" s="5">
        <v>0</v>
      </c>
      <c r="AE871" s="63"/>
      <c r="AF871" s="15"/>
      <c r="AG871" s="13"/>
      <c r="AH871" s="98">
        <f t="shared" si="910"/>
        <v>0</v>
      </c>
      <c r="AI871" s="99">
        <f>AI5</f>
        <v>0.95499999999999996</v>
      </c>
      <c r="AJ871" s="100"/>
      <c r="AK871" s="110"/>
      <c r="AL871" s="95">
        <f t="shared" si="911"/>
        <v>0</v>
      </c>
      <c r="AM871" s="15"/>
      <c r="AN871" s="24">
        <f t="shared" si="942"/>
        <v>0</v>
      </c>
      <c r="AO871" s="5">
        <v>0</v>
      </c>
      <c r="AP871" s="63"/>
      <c r="AQ871" s="15"/>
      <c r="AR871" s="13"/>
      <c r="AS871" s="98">
        <f t="shared" si="912"/>
        <v>0</v>
      </c>
      <c r="AT871" s="99">
        <f>AT5</f>
        <v>0.96</v>
      </c>
      <c r="AU871" s="100"/>
      <c r="AV871" s="110"/>
      <c r="AW871" s="95">
        <f t="shared" si="913"/>
        <v>0</v>
      </c>
      <c r="AX871" s="15"/>
      <c r="AY871" s="24">
        <f t="shared" si="943"/>
        <v>0</v>
      </c>
      <c r="AZ871" s="5">
        <v>0</v>
      </c>
      <c r="BA871" s="63"/>
      <c r="BB871" s="15"/>
      <c r="BC871" s="13"/>
      <c r="BD871" s="98">
        <f t="shared" si="914"/>
        <v>0</v>
      </c>
      <c r="BE871" s="99">
        <f>BE5</f>
        <v>0.98</v>
      </c>
      <c r="BF871" s="100"/>
      <c r="BG871" s="110"/>
      <c r="BH871" s="95">
        <f t="shared" si="915"/>
        <v>0</v>
      </c>
      <c r="BI871" s="15"/>
      <c r="BJ871" s="24">
        <f t="shared" si="944"/>
        <v>0</v>
      </c>
      <c r="BK871" s="5">
        <v>0</v>
      </c>
      <c r="BL871" s="63"/>
      <c r="BM871" s="15"/>
      <c r="BN871" s="13"/>
      <c r="BO871" s="98">
        <f t="shared" si="916"/>
        <v>0</v>
      </c>
      <c r="BP871" s="99">
        <f>BP5</f>
        <v>0.94499999999999995</v>
      </c>
      <c r="BQ871" s="100"/>
      <c r="BR871" s="110"/>
      <c r="BS871" s="95">
        <f t="shared" si="917"/>
        <v>0</v>
      </c>
      <c r="BT871" s="15"/>
      <c r="BU871" s="24">
        <f t="shared" si="945"/>
        <v>0</v>
      </c>
      <c r="BV871" s="5">
        <v>0</v>
      </c>
      <c r="BW871" s="63"/>
      <c r="BX871" s="15"/>
      <c r="BY871" s="13"/>
      <c r="BZ871" s="98">
        <f t="shared" si="918"/>
        <v>0</v>
      </c>
      <c r="CA871" s="99">
        <f>CA5</f>
        <v>1</v>
      </c>
      <c r="CB871" s="100"/>
      <c r="CC871" s="110"/>
      <c r="CD871" s="95">
        <f t="shared" si="919"/>
        <v>0</v>
      </c>
      <c r="CE871" s="15"/>
      <c r="CF871" s="24">
        <f t="shared" si="946"/>
        <v>0</v>
      </c>
      <c r="CG871" s="5">
        <v>0</v>
      </c>
      <c r="CH871" s="63"/>
      <c r="CI871" s="15"/>
      <c r="CJ871" s="13"/>
      <c r="CK871" s="98">
        <f t="shared" si="920"/>
        <v>0</v>
      </c>
      <c r="CL871" s="99">
        <f>CL5</f>
        <v>1</v>
      </c>
      <c r="CM871" s="100"/>
      <c r="CN871" s="110"/>
      <c r="CO871" s="95">
        <f t="shared" si="921"/>
        <v>0</v>
      </c>
      <c r="CP871" s="15"/>
      <c r="CQ871" s="24">
        <f t="shared" si="947"/>
        <v>0</v>
      </c>
      <c r="CR871" s="5">
        <v>0</v>
      </c>
      <c r="CS871" s="63"/>
      <c r="CT871" s="15"/>
      <c r="CU871" s="13"/>
      <c r="CV871" s="98">
        <f t="shared" si="922"/>
        <v>0</v>
      </c>
      <c r="CW871" s="99">
        <f>CW5</f>
        <v>1</v>
      </c>
      <c r="CX871" s="100"/>
      <c r="CY871" s="110"/>
      <c r="CZ871" s="95">
        <f t="shared" si="923"/>
        <v>0</v>
      </c>
      <c r="DA871" s="15"/>
      <c r="DB871" s="24">
        <f t="shared" si="948"/>
        <v>0</v>
      </c>
      <c r="DC871" s="5">
        <v>0</v>
      </c>
      <c r="DD871" s="63"/>
      <c r="DE871" s="15"/>
      <c r="DF871" s="13"/>
      <c r="DG871" s="98">
        <f t="shared" si="924"/>
        <v>0</v>
      </c>
      <c r="DH871" s="99">
        <f>DH5</f>
        <v>1</v>
      </c>
      <c r="DI871" s="100"/>
      <c r="DJ871" s="110"/>
      <c r="DK871" s="95">
        <f t="shared" si="925"/>
        <v>0</v>
      </c>
      <c r="DL871" s="15"/>
      <c r="DM871" s="24">
        <f t="shared" si="949"/>
        <v>0</v>
      </c>
      <c r="DN871" s="5">
        <v>0</v>
      </c>
      <c r="DO871" s="63"/>
      <c r="DP871" s="15"/>
      <c r="DQ871" s="13"/>
      <c r="DR871" s="98">
        <f t="shared" si="926"/>
        <v>0</v>
      </c>
      <c r="DS871" s="99">
        <f>DS5</f>
        <v>1</v>
      </c>
      <c r="DT871" s="100"/>
      <c r="DU871" s="110"/>
      <c r="DV871" s="95">
        <f t="shared" si="927"/>
        <v>0</v>
      </c>
      <c r="DW871" s="15"/>
      <c r="DX871" s="24">
        <f t="shared" si="950"/>
        <v>0</v>
      </c>
      <c r="DY871" s="5">
        <v>0</v>
      </c>
      <c r="DZ871" s="63"/>
      <c r="EA871" s="15"/>
      <c r="EB871" s="13"/>
      <c r="EC871" s="98">
        <f t="shared" si="928"/>
        <v>0</v>
      </c>
      <c r="ED871" s="99">
        <f>ED5</f>
        <v>1</v>
      </c>
      <c r="EE871" s="100"/>
      <c r="EF871" s="110"/>
      <c r="EG871" s="95">
        <f t="shared" si="929"/>
        <v>0</v>
      </c>
      <c r="EH871" s="15"/>
      <c r="EI871" s="24">
        <f t="shared" si="951"/>
        <v>0</v>
      </c>
      <c r="EJ871" s="5">
        <v>0</v>
      </c>
      <c r="EK871" s="63"/>
      <c r="EL871" s="15"/>
      <c r="EM871" s="13"/>
      <c r="EN871" s="98">
        <f t="shared" si="930"/>
        <v>0</v>
      </c>
      <c r="EO871" s="99">
        <f>EO5</f>
        <v>1</v>
      </c>
      <c r="EP871" s="100"/>
      <c r="EQ871" s="110"/>
      <c r="ER871" s="95">
        <f t="shared" si="931"/>
        <v>0</v>
      </c>
      <c r="ES871" s="15"/>
      <c r="ET871" s="24">
        <f t="shared" si="952"/>
        <v>0</v>
      </c>
      <c r="EU871" s="5">
        <v>0</v>
      </c>
      <c r="EV871" s="63"/>
      <c r="EW871" s="15"/>
      <c r="EX871" s="13"/>
      <c r="EY871" s="98">
        <f t="shared" si="932"/>
        <v>0</v>
      </c>
      <c r="EZ871" s="99">
        <f>EZ5</f>
        <v>1</v>
      </c>
      <c r="FA871" s="100"/>
      <c r="FB871" s="110"/>
      <c r="FC871" s="95">
        <f t="shared" si="933"/>
        <v>0</v>
      </c>
      <c r="FD871" s="15"/>
      <c r="FE871" s="24">
        <f t="shared" si="953"/>
        <v>0</v>
      </c>
      <c r="FF871" s="5">
        <v>0</v>
      </c>
      <c r="FG871" s="63"/>
      <c r="FH871" s="15"/>
      <c r="FI871" s="13"/>
      <c r="FJ871" s="98">
        <f t="shared" si="934"/>
        <v>0</v>
      </c>
      <c r="FK871" s="99">
        <f>FK5</f>
        <v>1</v>
      </c>
      <c r="FL871" s="100"/>
      <c r="FM871" s="110"/>
      <c r="FN871" s="95">
        <f t="shared" si="935"/>
        <v>0</v>
      </c>
      <c r="FO871" s="15"/>
      <c r="FP871" s="24">
        <f t="shared" si="954"/>
        <v>0</v>
      </c>
      <c r="FQ871" s="5">
        <v>0</v>
      </c>
      <c r="FR871" s="8">
        <v>0</v>
      </c>
      <c r="FS871" s="84">
        <f t="shared" si="955"/>
        <v>500</v>
      </c>
      <c r="FT871" s="85">
        <f t="shared" si="956"/>
        <v>500</v>
      </c>
      <c r="FU871" s="85">
        <f t="shared" si="957"/>
        <v>500</v>
      </c>
      <c r="FV871" s="85">
        <f t="shared" si="958"/>
        <v>500</v>
      </c>
      <c r="FW871" s="85">
        <f t="shared" si="959"/>
        <v>500</v>
      </c>
      <c r="FX871" s="85">
        <f t="shared" si="960"/>
        <v>500</v>
      </c>
      <c r="FY871" s="85">
        <f t="shared" si="961"/>
        <v>500</v>
      </c>
      <c r="FZ871" s="85">
        <f t="shared" si="962"/>
        <v>500</v>
      </c>
      <c r="GA871" s="85">
        <f t="shared" si="963"/>
        <v>500</v>
      </c>
      <c r="GB871" s="85">
        <f t="shared" si="964"/>
        <v>500</v>
      </c>
      <c r="GC871" s="85">
        <f t="shared" si="965"/>
        <v>500</v>
      </c>
      <c r="GD871" s="85">
        <f t="shared" si="966"/>
        <v>500</v>
      </c>
      <c r="GE871" s="85">
        <f t="shared" si="967"/>
        <v>500</v>
      </c>
      <c r="GF871" s="85">
        <f t="shared" si="968"/>
        <v>500</v>
      </c>
      <c r="GG871" s="85">
        <f t="shared" si="969"/>
        <v>500</v>
      </c>
      <c r="GH871" s="101">
        <f t="shared" si="936"/>
        <v>0</v>
      </c>
      <c r="GI871" s="102">
        <f t="shared" si="937"/>
        <v>0</v>
      </c>
      <c r="GJ871" s="102">
        <f t="shared" si="938"/>
        <v>0</v>
      </c>
      <c r="GK871" s="79">
        <f>ROW()</f>
        <v>871</v>
      </c>
    </row>
    <row r="872" spans="1:193" s="12" customFormat="1" ht="50.1" customHeight="1">
      <c r="A872" s="17">
        <f>ROW()</f>
        <v>872</v>
      </c>
      <c r="B872" s="32">
        <f t="shared" si="970"/>
        <v>866</v>
      </c>
      <c r="C872" s="33">
        <f t="shared" si="971"/>
        <v>0</v>
      </c>
      <c r="D872" s="31"/>
      <c r="E872" s="390">
        <f t="shared" si="939"/>
        <v>500</v>
      </c>
      <c r="F872" s="107">
        <f t="shared" si="905"/>
        <v>0</v>
      </c>
      <c r="G872" s="3">
        <v>0</v>
      </c>
      <c r="H872" s="4">
        <v>0</v>
      </c>
      <c r="I872" s="63"/>
      <c r="J872" s="15"/>
      <c r="K872" s="13"/>
      <c r="L872" s="98">
        <f t="shared" si="906"/>
        <v>0</v>
      </c>
      <c r="M872" s="99">
        <f>M5</f>
        <v>0.94499999999999995</v>
      </c>
      <c r="N872" s="100"/>
      <c r="O872" s="110"/>
      <c r="P872" s="95">
        <f t="shared" si="907"/>
        <v>0</v>
      </c>
      <c r="Q872" s="15"/>
      <c r="R872" s="24">
        <f t="shared" si="940"/>
        <v>0</v>
      </c>
      <c r="S872" s="25">
        <v>0</v>
      </c>
      <c r="T872" s="63"/>
      <c r="U872" s="15"/>
      <c r="V872" s="13"/>
      <c r="W872" s="98">
        <f t="shared" si="908"/>
        <v>0</v>
      </c>
      <c r="X872" s="99">
        <f>X5</f>
        <v>0.97</v>
      </c>
      <c r="Y872" s="100"/>
      <c r="Z872" s="110"/>
      <c r="AA872" s="95">
        <f t="shared" si="909"/>
        <v>0</v>
      </c>
      <c r="AB872" s="15"/>
      <c r="AC872" s="24">
        <f t="shared" si="941"/>
        <v>0</v>
      </c>
      <c r="AD872" s="5">
        <v>0</v>
      </c>
      <c r="AE872" s="63"/>
      <c r="AF872" s="15"/>
      <c r="AG872" s="13"/>
      <c r="AH872" s="98">
        <f t="shared" si="910"/>
        <v>0</v>
      </c>
      <c r="AI872" s="99">
        <f>AI5</f>
        <v>0.95499999999999996</v>
      </c>
      <c r="AJ872" s="100"/>
      <c r="AK872" s="110"/>
      <c r="AL872" s="95">
        <f t="shared" si="911"/>
        <v>0</v>
      </c>
      <c r="AM872" s="15"/>
      <c r="AN872" s="24">
        <f t="shared" si="942"/>
        <v>0</v>
      </c>
      <c r="AO872" s="5">
        <v>0</v>
      </c>
      <c r="AP872" s="63"/>
      <c r="AQ872" s="15"/>
      <c r="AR872" s="13"/>
      <c r="AS872" s="98">
        <f t="shared" si="912"/>
        <v>0</v>
      </c>
      <c r="AT872" s="99">
        <f>AT5</f>
        <v>0.96</v>
      </c>
      <c r="AU872" s="100"/>
      <c r="AV872" s="110"/>
      <c r="AW872" s="95">
        <f t="shared" si="913"/>
        <v>0</v>
      </c>
      <c r="AX872" s="15"/>
      <c r="AY872" s="24">
        <f t="shared" si="943"/>
        <v>0</v>
      </c>
      <c r="AZ872" s="5">
        <v>0</v>
      </c>
      <c r="BA872" s="63"/>
      <c r="BB872" s="15"/>
      <c r="BC872" s="13"/>
      <c r="BD872" s="98">
        <f t="shared" si="914"/>
        <v>0</v>
      </c>
      <c r="BE872" s="99">
        <f>BE5</f>
        <v>0.98</v>
      </c>
      <c r="BF872" s="100"/>
      <c r="BG872" s="110"/>
      <c r="BH872" s="95">
        <f t="shared" si="915"/>
        <v>0</v>
      </c>
      <c r="BI872" s="15"/>
      <c r="BJ872" s="24">
        <f t="shared" si="944"/>
        <v>0</v>
      </c>
      <c r="BK872" s="5">
        <v>0</v>
      </c>
      <c r="BL872" s="63"/>
      <c r="BM872" s="15"/>
      <c r="BN872" s="13"/>
      <c r="BO872" s="98">
        <f t="shared" si="916"/>
        <v>0</v>
      </c>
      <c r="BP872" s="99">
        <f>BP5</f>
        <v>0.94499999999999995</v>
      </c>
      <c r="BQ872" s="100"/>
      <c r="BR872" s="110"/>
      <c r="BS872" s="95">
        <f t="shared" si="917"/>
        <v>0</v>
      </c>
      <c r="BT872" s="15"/>
      <c r="BU872" s="24">
        <f t="shared" si="945"/>
        <v>0</v>
      </c>
      <c r="BV872" s="5">
        <v>0</v>
      </c>
      <c r="BW872" s="63"/>
      <c r="BX872" s="15"/>
      <c r="BY872" s="13"/>
      <c r="BZ872" s="98">
        <f t="shared" si="918"/>
        <v>0</v>
      </c>
      <c r="CA872" s="99">
        <f>CA5</f>
        <v>1</v>
      </c>
      <c r="CB872" s="100"/>
      <c r="CC872" s="110"/>
      <c r="CD872" s="95">
        <f t="shared" si="919"/>
        <v>0</v>
      </c>
      <c r="CE872" s="15"/>
      <c r="CF872" s="24">
        <f t="shared" si="946"/>
        <v>0</v>
      </c>
      <c r="CG872" s="5">
        <v>0</v>
      </c>
      <c r="CH872" s="63"/>
      <c r="CI872" s="15"/>
      <c r="CJ872" s="13"/>
      <c r="CK872" s="98">
        <f t="shared" si="920"/>
        <v>0</v>
      </c>
      <c r="CL872" s="99">
        <f>CL5</f>
        <v>1</v>
      </c>
      <c r="CM872" s="100"/>
      <c r="CN872" s="110"/>
      <c r="CO872" s="95">
        <f t="shared" si="921"/>
        <v>0</v>
      </c>
      <c r="CP872" s="15"/>
      <c r="CQ872" s="24">
        <f t="shared" si="947"/>
        <v>0</v>
      </c>
      <c r="CR872" s="5">
        <v>0</v>
      </c>
      <c r="CS872" s="63"/>
      <c r="CT872" s="15"/>
      <c r="CU872" s="13"/>
      <c r="CV872" s="98">
        <f t="shared" si="922"/>
        <v>0</v>
      </c>
      <c r="CW872" s="99">
        <f>CW5</f>
        <v>1</v>
      </c>
      <c r="CX872" s="100"/>
      <c r="CY872" s="110"/>
      <c r="CZ872" s="95">
        <f t="shared" si="923"/>
        <v>0</v>
      </c>
      <c r="DA872" s="15"/>
      <c r="DB872" s="24">
        <f t="shared" si="948"/>
        <v>0</v>
      </c>
      <c r="DC872" s="5">
        <v>0</v>
      </c>
      <c r="DD872" s="63"/>
      <c r="DE872" s="15"/>
      <c r="DF872" s="13"/>
      <c r="DG872" s="98">
        <f t="shared" si="924"/>
        <v>0</v>
      </c>
      <c r="DH872" s="99">
        <f>DH5</f>
        <v>1</v>
      </c>
      <c r="DI872" s="100"/>
      <c r="DJ872" s="110"/>
      <c r="DK872" s="95">
        <f t="shared" si="925"/>
        <v>0</v>
      </c>
      <c r="DL872" s="15"/>
      <c r="DM872" s="24">
        <f t="shared" si="949"/>
        <v>0</v>
      </c>
      <c r="DN872" s="5">
        <v>0</v>
      </c>
      <c r="DO872" s="63"/>
      <c r="DP872" s="15"/>
      <c r="DQ872" s="13"/>
      <c r="DR872" s="98">
        <f t="shared" si="926"/>
        <v>0</v>
      </c>
      <c r="DS872" s="99">
        <f>DS5</f>
        <v>1</v>
      </c>
      <c r="DT872" s="100"/>
      <c r="DU872" s="110"/>
      <c r="DV872" s="95">
        <f t="shared" si="927"/>
        <v>0</v>
      </c>
      <c r="DW872" s="15"/>
      <c r="DX872" s="24">
        <f t="shared" si="950"/>
        <v>0</v>
      </c>
      <c r="DY872" s="5">
        <v>0</v>
      </c>
      <c r="DZ872" s="63"/>
      <c r="EA872" s="15"/>
      <c r="EB872" s="13"/>
      <c r="EC872" s="98">
        <f t="shared" si="928"/>
        <v>0</v>
      </c>
      <c r="ED872" s="99">
        <f>ED5</f>
        <v>1</v>
      </c>
      <c r="EE872" s="100"/>
      <c r="EF872" s="110"/>
      <c r="EG872" s="95">
        <f t="shared" si="929"/>
        <v>0</v>
      </c>
      <c r="EH872" s="15"/>
      <c r="EI872" s="24">
        <f t="shared" si="951"/>
        <v>0</v>
      </c>
      <c r="EJ872" s="5">
        <v>0</v>
      </c>
      <c r="EK872" s="63"/>
      <c r="EL872" s="15"/>
      <c r="EM872" s="13"/>
      <c r="EN872" s="98">
        <f t="shared" si="930"/>
        <v>0</v>
      </c>
      <c r="EO872" s="99">
        <f>EO5</f>
        <v>1</v>
      </c>
      <c r="EP872" s="100"/>
      <c r="EQ872" s="110"/>
      <c r="ER872" s="95">
        <f t="shared" si="931"/>
        <v>0</v>
      </c>
      <c r="ES872" s="15"/>
      <c r="ET872" s="24">
        <f t="shared" si="952"/>
        <v>0</v>
      </c>
      <c r="EU872" s="5">
        <v>0</v>
      </c>
      <c r="EV872" s="63"/>
      <c r="EW872" s="15"/>
      <c r="EX872" s="13"/>
      <c r="EY872" s="98">
        <f t="shared" si="932"/>
        <v>0</v>
      </c>
      <c r="EZ872" s="99">
        <f>EZ5</f>
        <v>1</v>
      </c>
      <c r="FA872" s="100"/>
      <c r="FB872" s="110"/>
      <c r="FC872" s="95">
        <f t="shared" si="933"/>
        <v>0</v>
      </c>
      <c r="FD872" s="15"/>
      <c r="FE872" s="24">
        <f t="shared" si="953"/>
        <v>0</v>
      </c>
      <c r="FF872" s="5">
        <v>0</v>
      </c>
      <c r="FG872" s="63"/>
      <c r="FH872" s="15"/>
      <c r="FI872" s="13"/>
      <c r="FJ872" s="98">
        <f t="shared" si="934"/>
        <v>0</v>
      </c>
      <c r="FK872" s="99">
        <f>FK5</f>
        <v>1</v>
      </c>
      <c r="FL872" s="100"/>
      <c r="FM872" s="110"/>
      <c r="FN872" s="95">
        <f t="shared" si="935"/>
        <v>0</v>
      </c>
      <c r="FO872" s="15"/>
      <c r="FP872" s="24">
        <f t="shared" si="954"/>
        <v>0</v>
      </c>
      <c r="FQ872" s="5">
        <v>0</v>
      </c>
      <c r="FR872" s="8">
        <v>0</v>
      </c>
      <c r="FS872" s="84">
        <f t="shared" si="955"/>
        <v>500</v>
      </c>
      <c r="FT872" s="85">
        <f t="shared" si="956"/>
        <v>500</v>
      </c>
      <c r="FU872" s="85">
        <f t="shared" si="957"/>
        <v>500</v>
      </c>
      <c r="FV872" s="85">
        <f t="shared" si="958"/>
        <v>500</v>
      </c>
      <c r="FW872" s="85">
        <f t="shared" si="959"/>
        <v>500</v>
      </c>
      <c r="FX872" s="85">
        <f t="shared" si="960"/>
        <v>500</v>
      </c>
      <c r="FY872" s="85">
        <f t="shared" si="961"/>
        <v>500</v>
      </c>
      <c r="FZ872" s="85">
        <f t="shared" si="962"/>
        <v>500</v>
      </c>
      <c r="GA872" s="85">
        <f t="shared" si="963"/>
        <v>500</v>
      </c>
      <c r="GB872" s="85">
        <f t="shared" si="964"/>
        <v>500</v>
      </c>
      <c r="GC872" s="85">
        <f t="shared" si="965"/>
        <v>500</v>
      </c>
      <c r="GD872" s="85">
        <f t="shared" si="966"/>
        <v>500</v>
      </c>
      <c r="GE872" s="85">
        <f t="shared" si="967"/>
        <v>500</v>
      </c>
      <c r="GF872" s="85">
        <f t="shared" si="968"/>
        <v>500</v>
      </c>
      <c r="GG872" s="85">
        <f t="shared" si="969"/>
        <v>500</v>
      </c>
      <c r="GH872" s="101">
        <f t="shared" si="936"/>
        <v>0</v>
      </c>
      <c r="GI872" s="102">
        <f t="shared" si="937"/>
        <v>0</v>
      </c>
      <c r="GJ872" s="102">
        <f t="shared" si="938"/>
        <v>0</v>
      </c>
      <c r="GK872" s="79">
        <f>ROW()</f>
        <v>872</v>
      </c>
    </row>
    <row r="873" spans="1:193" s="12" customFormat="1" ht="50.1" customHeight="1">
      <c r="A873" s="17">
        <f>ROW()</f>
        <v>873</v>
      </c>
      <c r="B873" s="32">
        <f t="shared" si="970"/>
        <v>867</v>
      </c>
      <c r="C873" s="33">
        <f t="shared" si="971"/>
        <v>0</v>
      </c>
      <c r="D873" s="31"/>
      <c r="E873" s="390">
        <f t="shared" si="939"/>
        <v>500</v>
      </c>
      <c r="F873" s="107">
        <f t="shared" si="905"/>
        <v>0</v>
      </c>
      <c r="G873" s="3">
        <v>0</v>
      </c>
      <c r="H873" s="4">
        <v>0</v>
      </c>
      <c r="I873" s="63"/>
      <c r="J873" s="15"/>
      <c r="K873" s="13"/>
      <c r="L873" s="98">
        <f t="shared" si="906"/>
        <v>0</v>
      </c>
      <c r="M873" s="99">
        <f>M5</f>
        <v>0.94499999999999995</v>
      </c>
      <c r="N873" s="100"/>
      <c r="O873" s="110"/>
      <c r="P873" s="95">
        <f t="shared" si="907"/>
        <v>0</v>
      </c>
      <c r="Q873" s="15"/>
      <c r="R873" s="24">
        <f t="shared" si="940"/>
        <v>0</v>
      </c>
      <c r="S873" s="25">
        <v>0</v>
      </c>
      <c r="T873" s="63"/>
      <c r="U873" s="15"/>
      <c r="V873" s="13"/>
      <c r="W873" s="98">
        <f t="shared" si="908"/>
        <v>0</v>
      </c>
      <c r="X873" s="99">
        <f>X5</f>
        <v>0.97</v>
      </c>
      <c r="Y873" s="100"/>
      <c r="Z873" s="110"/>
      <c r="AA873" s="95">
        <f t="shared" si="909"/>
        <v>0</v>
      </c>
      <c r="AB873" s="15"/>
      <c r="AC873" s="24">
        <f t="shared" si="941"/>
        <v>0</v>
      </c>
      <c r="AD873" s="5">
        <v>0</v>
      </c>
      <c r="AE873" s="63"/>
      <c r="AF873" s="15"/>
      <c r="AG873" s="13"/>
      <c r="AH873" s="98">
        <f t="shared" si="910"/>
        <v>0</v>
      </c>
      <c r="AI873" s="99">
        <f>AI5</f>
        <v>0.95499999999999996</v>
      </c>
      <c r="AJ873" s="100"/>
      <c r="AK873" s="110"/>
      <c r="AL873" s="95">
        <f t="shared" si="911"/>
        <v>0</v>
      </c>
      <c r="AM873" s="15"/>
      <c r="AN873" s="24">
        <f t="shared" si="942"/>
        <v>0</v>
      </c>
      <c r="AO873" s="5">
        <v>0</v>
      </c>
      <c r="AP873" s="63"/>
      <c r="AQ873" s="15"/>
      <c r="AR873" s="13"/>
      <c r="AS873" s="98">
        <f t="shared" si="912"/>
        <v>0</v>
      </c>
      <c r="AT873" s="99">
        <f>AT5</f>
        <v>0.96</v>
      </c>
      <c r="AU873" s="100"/>
      <c r="AV873" s="110"/>
      <c r="AW873" s="95">
        <f t="shared" si="913"/>
        <v>0</v>
      </c>
      <c r="AX873" s="15"/>
      <c r="AY873" s="24">
        <f t="shared" si="943"/>
        <v>0</v>
      </c>
      <c r="AZ873" s="5">
        <v>0</v>
      </c>
      <c r="BA873" s="63"/>
      <c r="BB873" s="15"/>
      <c r="BC873" s="13"/>
      <c r="BD873" s="98">
        <f t="shared" si="914"/>
        <v>0</v>
      </c>
      <c r="BE873" s="99">
        <f>BE5</f>
        <v>0.98</v>
      </c>
      <c r="BF873" s="100"/>
      <c r="BG873" s="110"/>
      <c r="BH873" s="95">
        <f t="shared" si="915"/>
        <v>0</v>
      </c>
      <c r="BI873" s="15"/>
      <c r="BJ873" s="24">
        <f t="shared" si="944"/>
        <v>0</v>
      </c>
      <c r="BK873" s="5">
        <v>0</v>
      </c>
      <c r="BL873" s="63"/>
      <c r="BM873" s="15"/>
      <c r="BN873" s="13"/>
      <c r="BO873" s="98">
        <f t="shared" si="916"/>
        <v>0</v>
      </c>
      <c r="BP873" s="99">
        <f>BP5</f>
        <v>0.94499999999999995</v>
      </c>
      <c r="BQ873" s="100"/>
      <c r="BR873" s="110"/>
      <c r="BS873" s="95">
        <f t="shared" si="917"/>
        <v>0</v>
      </c>
      <c r="BT873" s="15"/>
      <c r="BU873" s="24">
        <f t="shared" si="945"/>
        <v>0</v>
      </c>
      <c r="BV873" s="5">
        <v>0</v>
      </c>
      <c r="BW873" s="63"/>
      <c r="BX873" s="15"/>
      <c r="BY873" s="13"/>
      <c r="BZ873" s="98">
        <f t="shared" si="918"/>
        <v>0</v>
      </c>
      <c r="CA873" s="99">
        <f>CA5</f>
        <v>1</v>
      </c>
      <c r="CB873" s="100"/>
      <c r="CC873" s="110"/>
      <c r="CD873" s="95">
        <f t="shared" si="919"/>
        <v>0</v>
      </c>
      <c r="CE873" s="15"/>
      <c r="CF873" s="24">
        <f t="shared" si="946"/>
        <v>0</v>
      </c>
      <c r="CG873" s="5">
        <v>0</v>
      </c>
      <c r="CH873" s="63"/>
      <c r="CI873" s="15"/>
      <c r="CJ873" s="13"/>
      <c r="CK873" s="98">
        <f t="shared" si="920"/>
        <v>0</v>
      </c>
      <c r="CL873" s="99">
        <f>CL5</f>
        <v>1</v>
      </c>
      <c r="CM873" s="100"/>
      <c r="CN873" s="110"/>
      <c r="CO873" s="95">
        <f t="shared" si="921"/>
        <v>0</v>
      </c>
      <c r="CP873" s="15"/>
      <c r="CQ873" s="24">
        <f t="shared" si="947"/>
        <v>0</v>
      </c>
      <c r="CR873" s="5">
        <v>0</v>
      </c>
      <c r="CS873" s="63"/>
      <c r="CT873" s="15"/>
      <c r="CU873" s="13"/>
      <c r="CV873" s="98">
        <f t="shared" si="922"/>
        <v>0</v>
      </c>
      <c r="CW873" s="99">
        <f>CW5</f>
        <v>1</v>
      </c>
      <c r="CX873" s="100"/>
      <c r="CY873" s="110"/>
      <c r="CZ873" s="95">
        <f t="shared" si="923"/>
        <v>0</v>
      </c>
      <c r="DA873" s="15"/>
      <c r="DB873" s="24">
        <f t="shared" si="948"/>
        <v>0</v>
      </c>
      <c r="DC873" s="5">
        <v>0</v>
      </c>
      <c r="DD873" s="63"/>
      <c r="DE873" s="15"/>
      <c r="DF873" s="13"/>
      <c r="DG873" s="98">
        <f t="shared" si="924"/>
        <v>0</v>
      </c>
      <c r="DH873" s="99">
        <f>DH5</f>
        <v>1</v>
      </c>
      <c r="DI873" s="100"/>
      <c r="DJ873" s="110"/>
      <c r="DK873" s="95">
        <f t="shared" si="925"/>
        <v>0</v>
      </c>
      <c r="DL873" s="15"/>
      <c r="DM873" s="24">
        <f t="shared" si="949"/>
        <v>0</v>
      </c>
      <c r="DN873" s="5">
        <v>0</v>
      </c>
      <c r="DO873" s="63"/>
      <c r="DP873" s="15"/>
      <c r="DQ873" s="13"/>
      <c r="DR873" s="98">
        <f t="shared" si="926"/>
        <v>0</v>
      </c>
      <c r="DS873" s="99">
        <f>DS5</f>
        <v>1</v>
      </c>
      <c r="DT873" s="100"/>
      <c r="DU873" s="110"/>
      <c r="DV873" s="95">
        <f t="shared" si="927"/>
        <v>0</v>
      </c>
      <c r="DW873" s="15"/>
      <c r="DX873" s="24">
        <f t="shared" si="950"/>
        <v>0</v>
      </c>
      <c r="DY873" s="5">
        <v>0</v>
      </c>
      <c r="DZ873" s="63"/>
      <c r="EA873" s="15"/>
      <c r="EB873" s="13"/>
      <c r="EC873" s="98">
        <f t="shared" si="928"/>
        <v>0</v>
      </c>
      <c r="ED873" s="99">
        <f>ED5</f>
        <v>1</v>
      </c>
      <c r="EE873" s="100"/>
      <c r="EF873" s="110"/>
      <c r="EG873" s="95">
        <f t="shared" si="929"/>
        <v>0</v>
      </c>
      <c r="EH873" s="15"/>
      <c r="EI873" s="24">
        <f t="shared" si="951"/>
        <v>0</v>
      </c>
      <c r="EJ873" s="5">
        <v>0</v>
      </c>
      <c r="EK873" s="63"/>
      <c r="EL873" s="15"/>
      <c r="EM873" s="13"/>
      <c r="EN873" s="98">
        <f t="shared" si="930"/>
        <v>0</v>
      </c>
      <c r="EO873" s="99">
        <f>EO5</f>
        <v>1</v>
      </c>
      <c r="EP873" s="100"/>
      <c r="EQ873" s="110"/>
      <c r="ER873" s="95">
        <f t="shared" si="931"/>
        <v>0</v>
      </c>
      <c r="ES873" s="15"/>
      <c r="ET873" s="24">
        <f t="shared" si="952"/>
        <v>0</v>
      </c>
      <c r="EU873" s="5">
        <v>0</v>
      </c>
      <c r="EV873" s="63"/>
      <c r="EW873" s="15"/>
      <c r="EX873" s="13"/>
      <c r="EY873" s="98">
        <f t="shared" si="932"/>
        <v>0</v>
      </c>
      <c r="EZ873" s="99">
        <f>EZ5</f>
        <v>1</v>
      </c>
      <c r="FA873" s="100"/>
      <c r="FB873" s="110"/>
      <c r="FC873" s="95">
        <f t="shared" si="933"/>
        <v>0</v>
      </c>
      <c r="FD873" s="15"/>
      <c r="FE873" s="24">
        <f t="shared" si="953"/>
        <v>0</v>
      </c>
      <c r="FF873" s="5">
        <v>0</v>
      </c>
      <c r="FG873" s="63"/>
      <c r="FH873" s="15"/>
      <c r="FI873" s="13"/>
      <c r="FJ873" s="98">
        <f t="shared" si="934"/>
        <v>0</v>
      </c>
      <c r="FK873" s="99">
        <f>FK5</f>
        <v>1</v>
      </c>
      <c r="FL873" s="100"/>
      <c r="FM873" s="110"/>
      <c r="FN873" s="95">
        <f t="shared" si="935"/>
        <v>0</v>
      </c>
      <c r="FO873" s="15"/>
      <c r="FP873" s="24">
        <f t="shared" si="954"/>
        <v>0</v>
      </c>
      <c r="FQ873" s="5">
        <v>0</v>
      </c>
      <c r="FR873" s="8">
        <v>0</v>
      </c>
      <c r="FS873" s="84">
        <f t="shared" si="955"/>
        <v>500</v>
      </c>
      <c r="FT873" s="85">
        <f t="shared" si="956"/>
        <v>500</v>
      </c>
      <c r="FU873" s="85">
        <f t="shared" si="957"/>
        <v>500</v>
      </c>
      <c r="FV873" s="85">
        <f t="shared" si="958"/>
        <v>500</v>
      </c>
      <c r="FW873" s="85">
        <f t="shared" si="959"/>
        <v>500</v>
      </c>
      <c r="FX873" s="85">
        <f t="shared" si="960"/>
        <v>500</v>
      </c>
      <c r="FY873" s="85">
        <f t="shared" si="961"/>
        <v>500</v>
      </c>
      <c r="FZ873" s="85">
        <f t="shared" si="962"/>
        <v>500</v>
      </c>
      <c r="GA873" s="85">
        <f t="shared" si="963"/>
        <v>500</v>
      </c>
      <c r="GB873" s="85">
        <f t="shared" si="964"/>
        <v>500</v>
      </c>
      <c r="GC873" s="85">
        <f t="shared" si="965"/>
        <v>500</v>
      </c>
      <c r="GD873" s="85">
        <f t="shared" si="966"/>
        <v>500</v>
      </c>
      <c r="GE873" s="85">
        <f t="shared" si="967"/>
        <v>500</v>
      </c>
      <c r="GF873" s="85">
        <f t="shared" si="968"/>
        <v>500</v>
      </c>
      <c r="GG873" s="85">
        <f t="shared" si="969"/>
        <v>500</v>
      </c>
      <c r="GH873" s="101">
        <f t="shared" si="936"/>
        <v>0</v>
      </c>
      <c r="GI873" s="102">
        <f t="shared" si="937"/>
        <v>0</v>
      </c>
      <c r="GJ873" s="102">
        <f t="shared" si="938"/>
        <v>0</v>
      </c>
      <c r="GK873" s="79">
        <f>ROW()</f>
        <v>873</v>
      </c>
    </row>
    <row r="874" spans="1:193" s="12" customFormat="1" ht="50.1" customHeight="1">
      <c r="A874" s="17">
        <f>ROW()</f>
        <v>874</v>
      </c>
      <c r="B874" s="32">
        <f t="shared" si="970"/>
        <v>868</v>
      </c>
      <c r="C874" s="33">
        <f t="shared" si="971"/>
        <v>0</v>
      </c>
      <c r="D874" s="31"/>
      <c r="E874" s="390">
        <f t="shared" si="939"/>
        <v>500</v>
      </c>
      <c r="F874" s="107">
        <f t="shared" si="905"/>
        <v>0</v>
      </c>
      <c r="G874" s="3">
        <v>0</v>
      </c>
      <c r="H874" s="4">
        <v>0</v>
      </c>
      <c r="I874" s="63"/>
      <c r="J874" s="15"/>
      <c r="K874" s="13"/>
      <c r="L874" s="98">
        <f t="shared" si="906"/>
        <v>0</v>
      </c>
      <c r="M874" s="99">
        <f>M5</f>
        <v>0.94499999999999995</v>
      </c>
      <c r="N874" s="100"/>
      <c r="O874" s="110"/>
      <c r="P874" s="95">
        <f t="shared" si="907"/>
        <v>0</v>
      </c>
      <c r="Q874" s="15"/>
      <c r="R874" s="24">
        <f t="shared" si="940"/>
        <v>0</v>
      </c>
      <c r="S874" s="25">
        <v>0</v>
      </c>
      <c r="T874" s="63"/>
      <c r="U874" s="15"/>
      <c r="V874" s="13"/>
      <c r="W874" s="98">
        <f t="shared" si="908"/>
        <v>0</v>
      </c>
      <c r="X874" s="99">
        <f>X5</f>
        <v>0.97</v>
      </c>
      <c r="Y874" s="100"/>
      <c r="Z874" s="110"/>
      <c r="AA874" s="95">
        <f t="shared" si="909"/>
        <v>0</v>
      </c>
      <c r="AB874" s="15"/>
      <c r="AC874" s="24">
        <f t="shared" si="941"/>
        <v>0</v>
      </c>
      <c r="AD874" s="5">
        <v>0</v>
      </c>
      <c r="AE874" s="63"/>
      <c r="AF874" s="15"/>
      <c r="AG874" s="13"/>
      <c r="AH874" s="98">
        <f t="shared" si="910"/>
        <v>0</v>
      </c>
      <c r="AI874" s="99">
        <f>AI5</f>
        <v>0.95499999999999996</v>
      </c>
      <c r="AJ874" s="100"/>
      <c r="AK874" s="110"/>
      <c r="AL874" s="95">
        <f t="shared" si="911"/>
        <v>0</v>
      </c>
      <c r="AM874" s="15"/>
      <c r="AN874" s="24">
        <f t="shared" si="942"/>
        <v>0</v>
      </c>
      <c r="AO874" s="5">
        <v>0</v>
      </c>
      <c r="AP874" s="63"/>
      <c r="AQ874" s="15"/>
      <c r="AR874" s="13"/>
      <c r="AS874" s="98">
        <f t="shared" si="912"/>
        <v>0</v>
      </c>
      <c r="AT874" s="99">
        <f>AT5</f>
        <v>0.96</v>
      </c>
      <c r="AU874" s="100"/>
      <c r="AV874" s="110"/>
      <c r="AW874" s="95">
        <f t="shared" si="913"/>
        <v>0</v>
      </c>
      <c r="AX874" s="15"/>
      <c r="AY874" s="24">
        <f t="shared" si="943"/>
        <v>0</v>
      </c>
      <c r="AZ874" s="5">
        <v>0</v>
      </c>
      <c r="BA874" s="63"/>
      <c r="BB874" s="15"/>
      <c r="BC874" s="13"/>
      <c r="BD874" s="98">
        <f t="shared" si="914"/>
        <v>0</v>
      </c>
      <c r="BE874" s="99">
        <f>BE5</f>
        <v>0.98</v>
      </c>
      <c r="BF874" s="100"/>
      <c r="BG874" s="110"/>
      <c r="BH874" s="95">
        <f t="shared" si="915"/>
        <v>0</v>
      </c>
      <c r="BI874" s="15"/>
      <c r="BJ874" s="24">
        <f t="shared" si="944"/>
        <v>0</v>
      </c>
      <c r="BK874" s="5">
        <v>0</v>
      </c>
      <c r="BL874" s="63"/>
      <c r="BM874" s="15"/>
      <c r="BN874" s="13"/>
      <c r="BO874" s="98">
        <f t="shared" si="916"/>
        <v>0</v>
      </c>
      <c r="BP874" s="99">
        <f>BP5</f>
        <v>0.94499999999999995</v>
      </c>
      <c r="BQ874" s="100"/>
      <c r="BR874" s="110"/>
      <c r="BS874" s="95">
        <f t="shared" si="917"/>
        <v>0</v>
      </c>
      <c r="BT874" s="15"/>
      <c r="BU874" s="24">
        <f t="shared" si="945"/>
        <v>0</v>
      </c>
      <c r="BV874" s="5">
        <v>0</v>
      </c>
      <c r="BW874" s="63"/>
      <c r="BX874" s="15"/>
      <c r="BY874" s="13"/>
      <c r="BZ874" s="98">
        <f t="shared" si="918"/>
        <v>0</v>
      </c>
      <c r="CA874" s="99">
        <f>CA5</f>
        <v>1</v>
      </c>
      <c r="CB874" s="100"/>
      <c r="CC874" s="110"/>
      <c r="CD874" s="95">
        <f t="shared" si="919"/>
        <v>0</v>
      </c>
      <c r="CE874" s="15"/>
      <c r="CF874" s="24">
        <f t="shared" si="946"/>
        <v>0</v>
      </c>
      <c r="CG874" s="5">
        <v>0</v>
      </c>
      <c r="CH874" s="63"/>
      <c r="CI874" s="15"/>
      <c r="CJ874" s="13"/>
      <c r="CK874" s="98">
        <f t="shared" si="920"/>
        <v>0</v>
      </c>
      <c r="CL874" s="99">
        <f>CL5</f>
        <v>1</v>
      </c>
      <c r="CM874" s="100"/>
      <c r="CN874" s="110"/>
      <c r="CO874" s="95">
        <f t="shared" si="921"/>
        <v>0</v>
      </c>
      <c r="CP874" s="15"/>
      <c r="CQ874" s="24">
        <f t="shared" si="947"/>
        <v>0</v>
      </c>
      <c r="CR874" s="5">
        <v>0</v>
      </c>
      <c r="CS874" s="63"/>
      <c r="CT874" s="15"/>
      <c r="CU874" s="13"/>
      <c r="CV874" s="98">
        <f t="shared" si="922"/>
        <v>0</v>
      </c>
      <c r="CW874" s="99">
        <f>CW5</f>
        <v>1</v>
      </c>
      <c r="CX874" s="100"/>
      <c r="CY874" s="110"/>
      <c r="CZ874" s="95">
        <f t="shared" si="923"/>
        <v>0</v>
      </c>
      <c r="DA874" s="15"/>
      <c r="DB874" s="24">
        <f t="shared" si="948"/>
        <v>0</v>
      </c>
      <c r="DC874" s="5">
        <v>0</v>
      </c>
      <c r="DD874" s="63"/>
      <c r="DE874" s="15"/>
      <c r="DF874" s="13"/>
      <c r="DG874" s="98">
        <f t="shared" si="924"/>
        <v>0</v>
      </c>
      <c r="DH874" s="99">
        <f>DH5</f>
        <v>1</v>
      </c>
      <c r="DI874" s="100"/>
      <c r="DJ874" s="110"/>
      <c r="DK874" s="95">
        <f t="shared" si="925"/>
        <v>0</v>
      </c>
      <c r="DL874" s="15"/>
      <c r="DM874" s="24">
        <f t="shared" si="949"/>
        <v>0</v>
      </c>
      <c r="DN874" s="5">
        <v>0</v>
      </c>
      <c r="DO874" s="63"/>
      <c r="DP874" s="15"/>
      <c r="DQ874" s="13"/>
      <c r="DR874" s="98">
        <f t="shared" si="926"/>
        <v>0</v>
      </c>
      <c r="DS874" s="99">
        <f>DS5</f>
        <v>1</v>
      </c>
      <c r="DT874" s="100"/>
      <c r="DU874" s="110"/>
      <c r="DV874" s="95">
        <f t="shared" si="927"/>
        <v>0</v>
      </c>
      <c r="DW874" s="15"/>
      <c r="DX874" s="24">
        <f t="shared" si="950"/>
        <v>0</v>
      </c>
      <c r="DY874" s="5">
        <v>0</v>
      </c>
      <c r="DZ874" s="63"/>
      <c r="EA874" s="15"/>
      <c r="EB874" s="13"/>
      <c r="EC874" s="98">
        <f t="shared" si="928"/>
        <v>0</v>
      </c>
      <c r="ED874" s="99">
        <f>ED5</f>
        <v>1</v>
      </c>
      <c r="EE874" s="100"/>
      <c r="EF874" s="110"/>
      <c r="EG874" s="95">
        <f t="shared" si="929"/>
        <v>0</v>
      </c>
      <c r="EH874" s="15"/>
      <c r="EI874" s="24">
        <f t="shared" si="951"/>
        <v>0</v>
      </c>
      <c r="EJ874" s="5">
        <v>0</v>
      </c>
      <c r="EK874" s="63"/>
      <c r="EL874" s="15"/>
      <c r="EM874" s="13"/>
      <c r="EN874" s="98">
        <f t="shared" si="930"/>
        <v>0</v>
      </c>
      <c r="EO874" s="99">
        <f>EO5</f>
        <v>1</v>
      </c>
      <c r="EP874" s="100"/>
      <c r="EQ874" s="110"/>
      <c r="ER874" s="95">
        <f t="shared" si="931"/>
        <v>0</v>
      </c>
      <c r="ES874" s="15"/>
      <c r="ET874" s="24">
        <f t="shared" si="952"/>
        <v>0</v>
      </c>
      <c r="EU874" s="5">
        <v>0</v>
      </c>
      <c r="EV874" s="63"/>
      <c r="EW874" s="15"/>
      <c r="EX874" s="13"/>
      <c r="EY874" s="98">
        <f t="shared" si="932"/>
        <v>0</v>
      </c>
      <c r="EZ874" s="99">
        <f>EZ5</f>
        <v>1</v>
      </c>
      <c r="FA874" s="100"/>
      <c r="FB874" s="110"/>
      <c r="FC874" s="95">
        <f t="shared" si="933"/>
        <v>0</v>
      </c>
      <c r="FD874" s="15"/>
      <c r="FE874" s="24">
        <f t="shared" si="953"/>
        <v>0</v>
      </c>
      <c r="FF874" s="5">
        <v>0</v>
      </c>
      <c r="FG874" s="63"/>
      <c r="FH874" s="15"/>
      <c r="FI874" s="13"/>
      <c r="FJ874" s="98">
        <f t="shared" si="934"/>
        <v>0</v>
      </c>
      <c r="FK874" s="99">
        <f>FK5</f>
        <v>1</v>
      </c>
      <c r="FL874" s="100"/>
      <c r="FM874" s="110"/>
      <c r="FN874" s="95">
        <f t="shared" si="935"/>
        <v>0</v>
      </c>
      <c r="FO874" s="15"/>
      <c r="FP874" s="24">
        <f t="shared" si="954"/>
        <v>0</v>
      </c>
      <c r="FQ874" s="5">
        <v>0</v>
      </c>
      <c r="FR874" s="8">
        <v>0</v>
      </c>
      <c r="FS874" s="84">
        <f t="shared" si="955"/>
        <v>500</v>
      </c>
      <c r="FT874" s="85">
        <f t="shared" si="956"/>
        <v>500</v>
      </c>
      <c r="FU874" s="85">
        <f t="shared" si="957"/>
        <v>500</v>
      </c>
      <c r="FV874" s="85">
        <f t="shared" si="958"/>
        <v>500</v>
      </c>
      <c r="FW874" s="85">
        <f t="shared" si="959"/>
        <v>500</v>
      </c>
      <c r="FX874" s="85">
        <f t="shared" si="960"/>
        <v>500</v>
      </c>
      <c r="FY874" s="85">
        <f t="shared" si="961"/>
        <v>500</v>
      </c>
      <c r="FZ874" s="85">
        <f t="shared" si="962"/>
        <v>500</v>
      </c>
      <c r="GA874" s="85">
        <f t="shared" si="963"/>
        <v>500</v>
      </c>
      <c r="GB874" s="85">
        <f t="shared" si="964"/>
        <v>500</v>
      </c>
      <c r="GC874" s="85">
        <f t="shared" si="965"/>
        <v>500</v>
      </c>
      <c r="GD874" s="85">
        <f t="shared" si="966"/>
        <v>500</v>
      </c>
      <c r="GE874" s="85">
        <f t="shared" si="967"/>
        <v>500</v>
      </c>
      <c r="GF874" s="85">
        <f t="shared" si="968"/>
        <v>500</v>
      </c>
      <c r="GG874" s="85">
        <f t="shared" si="969"/>
        <v>500</v>
      </c>
      <c r="GH874" s="101">
        <f t="shared" si="936"/>
        <v>0</v>
      </c>
      <c r="GI874" s="102">
        <f t="shared" si="937"/>
        <v>0</v>
      </c>
      <c r="GJ874" s="102">
        <f t="shared" si="938"/>
        <v>0</v>
      </c>
      <c r="GK874" s="79">
        <f>ROW()</f>
        <v>874</v>
      </c>
    </row>
    <row r="875" spans="1:193" s="12" customFormat="1" ht="50.1" customHeight="1">
      <c r="A875" s="17">
        <f>ROW()</f>
        <v>875</v>
      </c>
      <c r="B875" s="32">
        <f t="shared" si="970"/>
        <v>869</v>
      </c>
      <c r="C875" s="33">
        <f t="shared" si="971"/>
        <v>0</v>
      </c>
      <c r="D875" s="31"/>
      <c r="E875" s="390">
        <f t="shared" si="939"/>
        <v>500</v>
      </c>
      <c r="F875" s="107">
        <f t="shared" si="905"/>
        <v>0</v>
      </c>
      <c r="G875" s="3">
        <v>0</v>
      </c>
      <c r="H875" s="4">
        <v>0</v>
      </c>
      <c r="I875" s="63"/>
      <c r="J875" s="15"/>
      <c r="K875" s="13"/>
      <c r="L875" s="98">
        <f t="shared" si="906"/>
        <v>0</v>
      </c>
      <c r="M875" s="99">
        <f>M5</f>
        <v>0.94499999999999995</v>
      </c>
      <c r="N875" s="100"/>
      <c r="O875" s="110"/>
      <c r="P875" s="95">
        <f t="shared" si="907"/>
        <v>0</v>
      </c>
      <c r="Q875" s="15"/>
      <c r="R875" s="24">
        <f t="shared" si="940"/>
        <v>0</v>
      </c>
      <c r="S875" s="25">
        <v>0</v>
      </c>
      <c r="T875" s="63"/>
      <c r="U875" s="15"/>
      <c r="V875" s="13"/>
      <c r="W875" s="98">
        <f t="shared" si="908"/>
        <v>0</v>
      </c>
      <c r="X875" s="99">
        <f>X5</f>
        <v>0.97</v>
      </c>
      <c r="Y875" s="100"/>
      <c r="Z875" s="110"/>
      <c r="AA875" s="95">
        <f t="shared" si="909"/>
        <v>0</v>
      </c>
      <c r="AB875" s="15"/>
      <c r="AC875" s="24">
        <f t="shared" si="941"/>
        <v>0</v>
      </c>
      <c r="AD875" s="5">
        <v>0</v>
      </c>
      <c r="AE875" s="63"/>
      <c r="AF875" s="15"/>
      <c r="AG875" s="13"/>
      <c r="AH875" s="98">
        <f t="shared" si="910"/>
        <v>0</v>
      </c>
      <c r="AI875" s="99">
        <f>AI5</f>
        <v>0.95499999999999996</v>
      </c>
      <c r="AJ875" s="100"/>
      <c r="AK875" s="110"/>
      <c r="AL875" s="95">
        <f t="shared" si="911"/>
        <v>0</v>
      </c>
      <c r="AM875" s="15"/>
      <c r="AN875" s="24">
        <f t="shared" si="942"/>
        <v>0</v>
      </c>
      <c r="AO875" s="5">
        <v>0</v>
      </c>
      <c r="AP875" s="63"/>
      <c r="AQ875" s="15"/>
      <c r="AR875" s="13"/>
      <c r="AS875" s="98">
        <f t="shared" si="912"/>
        <v>0</v>
      </c>
      <c r="AT875" s="99">
        <f>AT5</f>
        <v>0.96</v>
      </c>
      <c r="AU875" s="100"/>
      <c r="AV875" s="110"/>
      <c r="AW875" s="95">
        <f t="shared" si="913"/>
        <v>0</v>
      </c>
      <c r="AX875" s="15"/>
      <c r="AY875" s="24">
        <f t="shared" si="943"/>
        <v>0</v>
      </c>
      <c r="AZ875" s="5">
        <v>0</v>
      </c>
      <c r="BA875" s="63"/>
      <c r="BB875" s="15"/>
      <c r="BC875" s="13"/>
      <c r="BD875" s="98">
        <f t="shared" si="914"/>
        <v>0</v>
      </c>
      <c r="BE875" s="99">
        <f>BE5</f>
        <v>0.98</v>
      </c>
      <c r="BF875" s="100"/>
      <c r="BG875" s="110"/>
      <c r="BH875" s="95">
        <f t="shared" si="915"/>
        <v>0</v>
      </c>
      <c r="BI875" s="15"/>
      <c r="BJ875" s="24">
        <f t="shared" si="944"/>
        <v>0</v>
      </c>
      <c r="BK875" s="5">
        <v>0</v>
      </c>
      <c r="BL875" s="63"/>
      <c r="BM875" s="15"/>
      <c r="BN875" s="13"/>
      <c r="BO875" s="98">
        <f t="shared" si="916"/>
        <v>0</v>
      </c>
      <c r="BP875" s="99">
        <f>BP5</f>
        <v>0.94499999999999995</v>
      </c>
      <c r="BQ875" s="100"/>
      <c r="BR875" s="110"/>
      <c r="BS875" s="95">
        <f t="shared" si="917"/>
        <v>0</v>
      </c>
      <c r="BT875" s="15"/>
      <c r="BU875" s="24">
        <f t="shared" si="945"/>
        <v>0</v>
      </c>
      <c r="BV875" s="5">
        <v>0</v>
      </c>
      <c r="BW875" s="63"/>
      <c r="BX875" s="15"/>
      <c r="BY875" s="13"/>
      <c r="BZ875" s="98">
        <f t="shared" si="918"/>
        <v>0</v>
      </c>
      <c r="CA875" s="99">
        <f>CA5</f>
        <v>1</v>
      </c>
      <c r="CB875" s="100"/>
      <c r="CC875" s="110"/>
      <c r="CD875" s="95">
        <f t="shared" si="919"/>
        <v>0</v>
      </c>
      <c r="CE875" s="15"/>
      <c r="CF875" s="24">
        <f t="shared" si="946"/>
        <v>0</v>
      </c>
      <c r="CG875" s="5">
        <v>0</v>
      </c>
      <c r="CH875" s="63"/>
      <c r="CI875" s="15"/>
      <c r="CJ875" s="13"/>
      <c r="CK875" s="98">
        <f t="shared" si="920"/>
        <v>0</v>
      </c>
      <c r="CL875" s="99">
        <f>CL5</f>
        <v>1</v>
      </c>
      <c r="CM875" s="100"/>
      <c r="CN875" s="110"/>
      <c r="CO875" s="95">
        <f t="shared" si="921"/>
        <v>0</v>
      </c>
      <c r="CP875" s="15"/>
      <c r="CQ875" s="24">
        <f t="shared" si="947"/>
        <v>0</v>
      </c>
      <c r="CR875" s="5">
        <v>0</v>
      </c>
      <c r="CS875" s="63"/>
      <c r="CT875" s="15"/>
      <c r="CU875" s="13"/>
      <c r="CV875" s="98">
        <f t="shared" si="922"/>
        <v>0</v>
      </c>
      <c r="CW875" s="99">
        <f>CW5</f>
        <v>1</v>
      </c>
      <c r="CX875" s="100"/>
      <c r="CY875" s="110"/>
      <c r="CZ875" s="95">
        <f t="shared" si="923"/>
        <v>0</v>
      </c>
      <c r="DA875" s="15"/>
      <c r="DB875" s="24">
        <f t="shared" si="948"/>
        <v>0</v>
      </c>
      <c r="DC875" s="5">
        <v>0</v>
      </c>
      <c r="DD875" s="63"/>
      <c r="DE875" s="15"/>
      <c r="DF875" s="13"/>
      <c r="DG875" s="98">
        <f t="shared" si="924"/>
        <v>0</v>
      </c>
      <c r="DH875" s="99">
        <f>DH5</f>
        <v>1</v>
      </c>
      <c r="DI875" s="100"/>
      <c r="DJ875" s="110"/>
      <c r="DK875" s="95">
        <f t="shared" si="925"/>
        <v>0</v>
      </c>
      <c r="DL875" s="15"/>
      <c r="DM875" s="24">
        <f t="shared" si="949"/>
        <v>0</v>
      </c>
      <c r="DN875" s="5">
        <v>0</v>
      </c>
      <c r="DO875" s="63"/>
      <c r="DP875" s="15"/>
      <c r="DQ875" s="13"/>
      <c r="DR875" s="98">
        <f t="shared" si="926"/>
        <v>0</v>
      </c>
      <c r="DS875" s="99">
        <f>DS5</f>
        <v>1</v>
      </c>
      <c r="DT875" s="100"/>
      <c r="DU875" s="110"/>
      <c r="DV875" s="95">
        <f t="shared" si="927"/>
        <v>0</v>
      </c>
      <c r="DW875" s="15"/>
      <c r="DX875" s="24">
        <f t="shared" si="950"/>
        <v>0</v>
      </c>
      <c r="DY875" s="5">
        <v>0</v>
      </c>
      <c r="DZ875" s="63"/>
      <c r="EA875" s="15"/>
      <c r="EB875" s="13"/>
      <c r="EC875" s="98">
        <f t="shared" si="928"/>
        <v>0</v>
      </c>
      <c r="ED875" s="99">
        <f>ED5</f>
        <v>1</v>
      </c>
      <c r="EE875" s="100"/>
      <c r="EF875" s="110"/>
      <c r="EG875" s="95">
        <f t="shared" si="929"/>
        <v>0</v>
      </c>
      <c r="EH875" s="15"/>
      <c r="EI875" s="24">
        <f t="shared" si="951"/>
        <v>0</v>
      </c>
      <c r="EJ875" s="5">
        <v>0</v>
      </c>
      <c r="EK875" s="63"/>
      <c r="EL875" s="15"/>
      <c r="EM875" s="13"/>
      <c r="EN875" s="98">
        <f t="shared" si="930"/>
        <v>0</v>
      </c>
      <c r="EO875" s="99">
        <f>EO5</f>
        <v>1</v>
      </c>
      <c r="EP875" s="100"/>
      <c r="EQ875" s="110"/>
      <c r="ER875" s="95">
        <f t="shared" si="931"/>
        <v>0</v>
      </c>
      <c r="ES875" s="15"/>
      <c r="ET875" s="24">
        <f t="shared" si="952"/>
        <v>0</v>
      </c>
      <c r="EU875" s="5">
        <v>0</v>
      </c>
      <c r="EV875" s="63"/>
      <c r="EW875" s="15"/>
      <c r="EX875" s="13"/>
      <c r="EY875" s="98">
        <f t="shared" si="932"/>
        <v>0</v>
      </c>
      <c r="EZ875" s="99">
        <f>EZ5</f>
        <v>1</v>
      </c>
      <c r="FA875" s="100"/>
      <c r="FB875" s="110"/>
      <c r="FC875" s="95">
        <f t="shared" si="933"/>
        <v>0</v>
      </c>
      <c r="FD875" s="15"/>
      <c r="FE875" s="24">
        <f t="shared" si="953"/>
        <v>0</v>
      </c>
      <c r="FF875" s="5">
        <v>0</v>
      </c>
      <c r="FG875" s="63"/>
      <c r="FH875" s="15"/>
      <c r="FI875" s="13"/>
      <c r="FJ875" s="98">
        <f t="shared" si="934"/>
        <v>0</v>
      </c>
      <c r="FK875" s="99">
        <f>FK5</f>
        <v>1</v>
      </c>
      <c r="FL875" s="100"/>
      <c r="FM875" s="110"/>
      <c r="FN875" s="95">
        <f t="shared" si="935"/>
        <v>0</v>
      </c>
      <c r="FO875" s="15"/>
      <c r="FP875" s="24">
        <f t="shared" si="954"/>
        <v>0</v>
      </c>
      <c r="FQ875" s="5">
        <v>0</v>
      </c>
      <c r="FR875" s="8">
        <v>0</v>
      </c>
      <c r="FS875" s="84">
        <f t="shared" si="955"/>
        <v>500</v>
      </c>
      <c r="FT875" s="85">
        <f t="shared" si="956"/>
        <v>500</v>
      </c>
      <c r="FU875" s="85">
        <f t="shared" si="957"/>
        <v>500</v>
      </c>
      <c r="FV875" s="85">
        <f t="shared" si="958"/>
        <v>500</v>
      </c>
      <c r="FW875" s="85">
        <f t="shared" si="959"/>
        <v>500</v>
      </c>
      <c r="FX875" s="85">
        <f t="shared" si="960"/>
        <v>500</v>
      </c>
      <c r="FY875" s="85">
        <f t="shared" si="961"/>
        <v>500</v>
      </c>
      <c r="FZ875" s="85">
        <f t="shared" si="962"/>
        <v>500</v>
      </c>
      <c r="GA875" s="85">
        <f t="shared" si="963"/>
        <v>500</v>
      </c>
      <c r="GB875" s="85">
        <f t="shared" si="964"/>
        <v>500</v>
      </c>
      <c r="GC875" s="85">
        <f t="shared" si="965"/>
        <v>500</v>
      </c>
      <c r="GD875" s="85">
        <f t="shared" si="966"/>
        <v>500</v>
      </c>
      <c r="GE875" s="85">
        <f t="shared" si="967"/>
        <v>500</v>
      </c>
      <c r="GF875" s="85">
        <f t="shared" si="968"/>
        <v>500</v>
      </c>
      <c r="GG875" s="85">
        <f t="shared" si="969"/>
        <v>500</v>
      </c>
      <c r="GH875" s="101">
        <f t="shared" si="936"/>
        <v>0</v>
      </c>
      <c r="GI875" s="102">
        <f t="shared" si="937"/>
        <v>0</v>
      </c>
      <c r="GJ875" s="102">
        <f t="shared" si="938"/>
        <v>0</v>
      </c>
      <c r="GK875" s="79">
        <f>ROW()</f>
        <v>875</v>
      </c>
    </row>
    <row r="876" spans="1:193" s="12" customFormat="1" ht="50.1" customHeight="1">
      <c r="A876" s="17">
        <f>ROW()</f>
        <v>876</v>
      </c>
      <c r="B876" s="32">
        <f t="shared" si="970"/>
        <v>870</v>
      </c>
      <c r="C876" s="33">
        <f t="shared" si="971"/>
        <v>0</v>
      </c>
      <c r="D876" s="31"/>
      <c r="E876" s="390">
        <f t="shared" si="939"/>
        <v>500</v>
      </c>
      <c r="F876" s="107">
        <f t="shared" si="905"/>
        <v>0</v>
      </c>
      <c r="G876" s="3">
        <v>0</v>
      </c>
      <c r="H876" s="4">
        <v>0</v>
      </c>
      <c r="I876" s="63"/>
      <c r="J876" s="15"/>
      <c r="K876" s="13"/>
      <c r="L876" s="98">
        <f t="shared" si="906"/>
        <v>0</v>
      </c>
      <c r="M876" s="99">
        <f>M5</f>
        <v>0.94499999999999995</v>
      </c>
      <c r="N876" s="100"/>
      <c r="O876" s="110"/>
      <c r="P876" s="95">
        <f t="shared" si="907"/>
        <v>0</v>
      </c>
      <c r="Q876" s="15"/>
      <c r="R876" s="24">
        <f t="shared" si="940"/>
        <v>0</v>
      </c>
      <c r="S876" s="25">
        <v>0</v>
      </c>
      <c r="T876" s="63"/>
      <c r="U876" s="15"/>
      <c r="V876" s="13"/>
      <c r="W876" s="98">
        <f t="shared" si="908"/>
        <v>0</v>
      </c>
      <c r="X876" s="99">
        <f>X5</f>
        <v>0.97</v>
      </c>
      <c r="Y876" s="100"/>
      <c r="Z876" s="110"/>
      <c r="AA876" s="95">
        <f t="shared" si="909"/>
        <v>0</v>
      </c>
      <c r="AB876" s="15"/>
      <c r="AC876" s="24">
        <f t="shared" si="941"/>
        <v>0</v>
      </c>
      <c r="AD876" s="5">
        <v>0</v>
      </c>
      <c r="AE876" s="63"/>
      <c r="AF876" s="15"/>
      <c r="AG876" s="13"/>
      <c r="AH876" s="98">
        <f t="shared" si="910"/>
        <v>0</v>
      </c>
      <c r="AI876" s="99">
        <f>AI5</f>
        <v>0.95499999999999996</v>
      </c>
      <c r="AJ876" s="100"/>
      <c r="AK876" s="110"/>
      <c r="AL876" s="95">
        <f t="shared" si="911"/>
        <v>0</v>
      </c>
      <c r="AM876" s="15"/>
      <c r="AN876" s="24">
        <f t="shared" si="942"/>
        <v>0</v>
      </c>
      <c r="AO876" s="5">
        <v>0</v>
      </c>
      <c r="AP876" s="63"/>
      <c r="AQ876" s="15"/>
      <c r="AR876" s="13"/>
      <c r="AS876" s="98">
        <f t="shared" si="912"/>
        <v>0</v>
      </c>
      <c r="AT876" s="99">
        <f>AT5</f>
        <v>0.96</v>
      </c>
      <c r="AU876" s="100"/>
      <c r="AV876" s="110"/>
      <c r="AW876" s="95">
        <f t="shared" si="913"/>
        <v>0</v>
      </c>
      <c r="AX876" s="15"/>
      <c r="AY876" s="24">
        <f t="shared" si="943"/>
        <v>0</v>
      </c>
      <c r="AZ876" s="5">
        <v>0</v>
      </c>
      <c r="BA876" s="63"/>
      <c r="BB876" s="15"/>
      <c r="BC876" s="13"/>
      <c r="BD876" s="98">
        <f t="shared" si="914"/>
        <v>0</v>
      </c>
      <c r="BE876" s="99">
        <f>BE5</f>
        <v>0.98</v>
      </c>
      <c r="BF876" s="100"/>
      <c r="BG876" s="110"/>
      <c r="BH876" s="95">
        <f t="shared" si="915"/>
        <v>0</v>
      </c>
      <c r="BI876" s="15"/>
      <c r="BJ876" s="24">
        <f t="shared" si="944"/>
        <v>0</v>
      </c>
      <c r="BK876" s="5">
        <v>0</v>
      </c>
      <c r="BL876" s="63"/>
      <c r="BM876" s="15"/>
      <c r="BN876" s="13"/>
      <c r="BO876" s="98">
        <f t="shared" si="916"/>
        <v>0</v>
      </c>
      <c r="BP876" s="99">
        <f>BP5</f>
        <v>0.94499999999999995</v>
      </c>
      <c r="BQ876" s="100"/>
      <c r="BR876" s="110"/>
      <c r="BS876" s="95">
        <f t="shared" si="917"/>
        <v>0</v>
      </c>
      <c r="BT876" s="15"/>
      <c r="BU876" s="24">
        <f t="shared" si="945"/>
        <v>0</v>
      </c>
      <c r="BV876" s="5">
        <v>0</v>
      </c>
      <c r="BW876" s="63"/>
      <c r="BX876" s="15"/>
      <c r="BY876" s="13"/>
      <c r="BZ876" s="98">
        <f t="shared" si="918"/>
        <v>0</v>
      </c>
      <c r="CA876" s="99">
        <f>CA5</f>
        <v>1</v>
      </c>
      <c r="CB876" s="100"/>
      <c r="CC876" s="110"/>
      <c r="CD876" s="95">
        <f t="shared" si="919"/>
        <v>0</v>
      </c>
      <c r="CE876" s="15"/>
      <c r="CF876" s="24">
        <f t="shared" si="946"/>
        <v>0</v>
      </c>
      <c r="CG876" s="5">
        <v>0</v>
      </c>
      <c r="CH876" s="63"/>
      <c r="CI876" s="15"/>
      <c r="CJ876" s="13"/>
      <c r="CK876" s="98">
        <f t="shared" si="920"/>
        <v>0</v>
      </c>
      <c r="CL876" s="99">
        <f>CL5</f>
        <v>1</v>
      </c>
      <c r="CM876" s="100"/>
      <c r="CN876" s="110"/>
      <c r="CO876" s="95">
        <f t="shared" si="921"/>
        <v>0</v>
      </c>
      <c r="CP876" s="15"/>
      <c r="CQ876" s="24">
        <f t="shared" si="947"/>
        <v>0</v>
      </c>
      <c r="CR876" s="5">
        <v>0</v>
      </c>
      <c r="CS876" s="63"/>
      <c r="CT876" s="15"/>
      <c r="CU876" s="13"/>
      <c r="CV876" s="98">
        <f t="shared" si="922"/>
        <v>0</v>
      </c>
      <c r="CW876" s="99">
        <f>CW5</f>
        <v>1</v>
      </c>
      <c r="CX876" s="100"/>
      <c r="CY876" s="110"/>
      <c r="CZ876" s="95">
        <f t="shared" si="923"/>
        <v>0</v>
      </c>
      <c r="DA876" s="15"/>
      <c r="DB876" s="24">
        <f t="shared" si="948"/>
        <v>0</v>
      </c>
      <c r="DC876" s="5">
        <v>0</v>
      </c>
      <c r="DD876" s="63"/>
      <c r="DE876" s="15"/>
      <c r="DF876" s="13"/>
      <c r="DG876" s="98">
        <f t="shared" si="924"/>
        <v>0</v>
      </c>
      <c r="DH876" s="99">
        <f>DH5</f>
        <v>1</v>
      </c>
      <c r="DI876" s="100"/>
      <c r="DJ876" s="110"/>
      <c r="DK876" s="95">
        <f t="shared" si="925"/>
        <v>0</v>
      </c>
      <c r="DL876" s="15"/>
      <c r="DM876" s="24">
        <f t="shared" si="949"/>
        <v>0</v>
      </c>
      <c r="DN876" s="5">
        <v>0</v>
      </c>
      <c r="DO876" s="63"/>
      <c r="DP876" s="15"/>
      <c r="DQ876" s="13"/>
      <c r="DR876" s="98">
        <f t="shared" si="926"/>
        <v>0</v>
      </c>
      <c r="DS876" s="99">
        <f>DS5</f>
        <v>1</v>
      </c>
      <c r="DT876" s="100"/>
      <c r="DU876" s="110"/>
      <c r="DV876" s="95">
        <f t="shared" si="927"/>
        <v>0</v>
      </c>
      <c r="DW876" s="15"/>
      <c r="DX876" s="24">
        <f t="shared" si="950"/>
        <v>0</v>
      </c>
      <c r="DY876" s="5">
        <v>0</v>
      </c>
      <c r="DZ876" s="63"/>
      <c r="EA876" s="15"/>
      <c r="EB876" s="13"/>
      <c r="EC876" s="98">
        <f t="shared" si="928"/>
        <v>0</v>
      </c>
      <c r="ED876" s="99">
        <f>ED5</f>
        <v>1</v>
      </c>
      <c r="EE876" s="100"/>
      <c r="EF876" s="110"/>
      <c r="EG876" s="95">
        <f t="shared" si="929"/>
        <v>0</v>
      </c>
      <c r="EH876" s="15"/>
      <c r="EI876" s="24">
        <f t="shared" si="951"/>
        <v>0</v>
      </c>
      <c r="EJ876" s="5">
        <v>0</v>
      </c>
      <c r="EK876" s="63"/>
      <c r="EL876" s="15"/>
      <c r="EM876" s="13"/>
      <c r="EN876" s="98">
        <f t="shared" si="930"/>
        <v>0</v>
      </c>
      <c r="EO876" s="99">
        <f>EO5</f>
        <v>1</v>
      </c>
      <c r="EP876" s="100"/>
      <c r="EQ876" s="110"/>
      <c r="ER876" s="95">
        <f t="shared" si="931"/>
        <v>0</v>
      </c>
      <c r="ES876" s="15"/>
      <c r="ET876" s="24">
        <f t="shared" si="952"/>
        <v>0</v>
      </c>
      <c r="EU876" s="5">
        <v>0</v>
      </c>
      <c r="EV876" s="63"/>
      <c r="EW876" s="15"/>
      <c r="EX876" s="13"/>
      <c r="EY876" s="98">
        <f t="shared" si="932"/>
        <v>0</v>
      </c>
      <c r="EZ876" s="99">
        <f>EZ5</f>
        <v>1</v>
      </c>
      <c r="FA876" s="100"/>
      <c r="FB876" s="110"/>
      <c r="FC876" s="95">
        <f t="shared" si="933"/>
        <v>0</v>
      </c>
      <c r="FD876" s="15"/>
      <c r="FE876" s="24">
        <f t="shared" si="953"/>
        <v>0</v>
      </c>
      <c r="FF876" s="5">
        <v>0</v>
      </c>
      <c r="FG876" s="63"/>
      <c r="FH876" s="15"/>
      <c r="FI876" s="13"/>
      <c r="FJ876" s="98">
        <f t="shared" si="934"/>
        <v>0</v>
      </c>
      <c r="FK876" s="99">
        <f>FK5</f>
        <v>1</v>
      </c>
      <c r="FL876" s="100"/>
      <c r="FM876" s="110"/>
      <c r="FN876" s="95">
        <f t="shared" si="935"/>
        <v>0</v>
      </c>
      <c r="FO876" s="15"/>
      <c r="FP876" s="24">
        <f t="shared" si="954"/>
        <v>0</v>
      </c>
      <c r="FQ876" s="5">
        <v>0</v>
      </c>
      <c r="FR876" s="8">
        <v>0</v>
      </c>
      <c r="FS876" s="84">
        <f t="shared" si="955"/>
        <v>500</v>
      </c>
      <c r="FT876" s="85">
        <f t="shared" si="956"/>
        <v>500</v>
      </c>
      <c r="FU876" s="85">
        <f t="shared" si="957"/>
        <v>500</v>
      </c>
      <c r="FV876" s="85">
        <f t="shared" si="958"/>
        <v>500</v>
      </c>
      <c r="FW876" s="85">
        <f t="shared" si="959"/>
        <v>500</v>
      </c>
      <c r="FX876" s="85">
        <f t="shared" si="960"/>
        <v>500</v>
      </c>
      <c r="FY876" s="85">
        <f t="shared" si="961"/>
        <v>500</v>
      </c>
      <c r="FZ876" s="85">
        <f t="shared" si="962"/>
        <v>500</v>
      </c>
      <c r="GA876" s="85">
        <f t="shared" si="963"/>
        <v>500</v>
      </c>
      <c r="GB876" s="85">
        <f t="shared" si="964"/>
        <v>500</v>
      </c>
      <c r="GC876" s="85">
        <f t="shared" si="965"/>
        <v>500</v>
      </c>
      <c r="GD876" s="85">
        <f t="shared" si="966"/>
        <v>500</v>
      </c>
      <c r="GE876" s="85">
        <f t="shared" si="967"/>
        <v>500</v>
      </c>
      <c r="GF876" s="85">
        <f t="shared" si="968"/>
        <v>500</v>
      </c>
      <c r="GG876" s="85">
        <f t="shared" si="969"/>
        <v>500</v>
      </c>
      <c r="GH876" s="101">
        <f t="shared" si="936"/>
        <v>0</v>
      </c>
      <c r="GI876" s="102">
        <f t="shared" si="937"/>
        <v>0</v>
      </c>
      <c r="GJ876" s="102">
        <f t="shared" si="938"/>
        <v>0</v>
      </c>
      <c r="GK876" s="79">
        <f>ROW()</f>
        <v>876</v>
      </c>
    </row>
    <row r="877" spans="1:193" s="12" customFormat="1" ht="50.1" customHeight="1">
      <c r="A877" s="17">
        <f>ROW()</f>
        <v>877</v>
      </c>
      <c r="B877" s="32">
        <f t="shared" si="970"/>
        <v>871</v>
      </c>
      <c r="C877" s="33">
        <f t="shared" si="971"/>
        <v>0</v>
      </c>
      <c r="D877" s="31"/>
      <c r="E877" s="390">
        <f t="shared" si="939"/>
        <v>500</v>
      </c>
      <c r="F877" s="107">
        <f t="shared" si="905"/>
        <v>0</v>
      </c>
      <c r="G877" s="3">
        <v>0</v>
      </c>
      <c r="H877" s="4">
        <v>0</v>
      </c>
      <c r="I877" s="63"/>
      <c r="J877" s="15"/>
      <c r="K877" s="13"/>
      <c r="L877" s="98">
        <f t="shared" si="906"/>
        <v>0</v>
      </c>
      <c r="M877" s="99">
        <f>M5</f>
        <v>0.94499999999999995</v>
      </c>
      <c r="N877" s="100"/>
      <c r="O877" s="110"/>
      <c r="P877" s="95">
        <f t="shared" si="907"/>
        <v>0</v>
      </c>
      <c r="Q877" s="15"/>
      <c r="R877" s="24">
        <f t="shared" si="940"/>
        <v>0</v>
      </c>
      <c r="S877" s="25">
        <v>0</v>
      </c>
      <c r="T877" s="63"/>
      <c r="U877" s="15"/>
      <c r="V877" s="13"/>
      <c r="W877" s="98">
        <f t="shared" si="908"/>
        <v>0</v>
      </c>
      <c r="X877" s="99">
        <f>X5</f>
        <v>0.97</v>
      </c>
      <c r="Y877" s="100"/>
      <c r="Z877" s="110"/>
      <c r="AA877" s="95">
        <f t="shared" si="909"/>
        <v>0</v>
      </c>
      <c r="AB877" s="15"/>
      <c r="AC877" s="24">
        <f t="shared" si="941"/>
        <v>0</v>
      </c>
      <c r="AD877" s="5">
        <v>0</v>
      </c>
      <c r="AE877" s="63"/>
      <c r="AF877" s="15"/>
      <c r="AG877" s="13"/>
      <c r="AH877" s="98">
        <f t="shared" si="910"/>
        <v>0</v>
      </c>
      <c r="AI877" s="99">
        <f>AI5</f>
        <v>0.95499999999999996</v>
      </c>
      <c r="AJ877" s="100"/>
      <c r="AK877" s="110"/>
      <c r="AL877" s="95">
        <f t="shared" si="911"/>
        <v>0</v>
      </c>
      <c r="AM877" s="15"/>
      <c r="AN877" s="24">
        <f t="shared" si="942"/>
        <v>0</v>
      </c>
      <c r="AO877" s="5">
        <v>0</v>
      </c>
      <c r="AP877" s="63"/>
      <c r="AQ877" s="15"/>
      <c r="AR877" s="13"/>
      <c r="AS877" s="98">
        <f t="shared" si="912"/>
        <v>0</v>
      </c>
      <c r="AT877" s="99">
        <f>AT5</f>
        <v>0.96</v>
      </c>
      <c r="AU877" s="100"/>
      <c r="AV877" s="110"/>
      <c r="AW877" s="95">
        <f t="shared" si="913"/>
        <v>0</v>
      </c>
      <c r="AX877" s="15"/>
      <c r="AY877" s="24">
        <f t="shared" si="943"/>
        <v>0</v>
      </c>
      <c r="AZ877" s="5">
        <v>0</v>
      </c>
      <c r="BA877" s="63"/>
      <c r="BB877" s="15"/>
      <c r="BC877" s="13"/>
      <c r="BD877" s="98">
        <f t="shared" si="914"/>
        <v>0</v>
      </c>
      <c r="BE877" s="99">
        <f>BE5</f>
        <v>0.98</v>
      </c>
      <c r="BF877" s="100"/>
      <c r="BG877" s="110"/>
      <c r="BH877" s="95">
        <f t="shared" si="915"/>
        <v>0</v>
      </c>
      <c r="BI877" s="15"/>
      <c r="BJ877" s="24">
        <f t="shared" si="944"/>
        <v>0</v>
      </c>
      <c r="BK877" s="5">
        <v>0</v>
      </c>
      <c r="BL877" s="63"/>
      <c r="BM877" s="15"/>
      <c r="BN877" s="13"/>
      <c r="BO877" s="98">
        <f t="shared" si="916"/>
        <v>0</v>
      </c>
      <c r="BP877" s="99">
        <f>BP5</f>
        <v>0.94499999999999995</v>
      </c>
      <c r="BQ877" s="100"/>
      <c r="BR877" s="110"/>
      <c r="BS877" s="95">
        <f t="shared" si="917"/>
        <v>0</v>
      </c>
      <c r="BT877" s="15"/>
      <c r="BU877" s="24">
        <f t="shared" si="945"/>
        <v>0</v>
      </c>
      <c r="BV877" s="5">
        <v>0</v>
      </c>
      <c r="BW877" s="63"/>
      <c r="BX877" s="15"/>
      <c r="BY877" s="13"/>
      <c r="BZ877" s="98">
        <f t="shared" si="918"/>
        <v>0</v>
      </c>
      <c r="CA877" s="99">
        <f>CA5</f>
        <v>1</v>
      </c>
      <c r="CB877" s="100"/>
      <c r="CC877" s="110"/>
      <c r="CD877" s="95">
        <f t="shared" si="919"/>
        <v>0</v>
      </c>
      <c r="CE877" s="15"/>
      <c r="CF877" s="24">
        <f t="shared" si="946"/>
        <v>0</v>
      </c>
      <c r="CG877" s="5">
        <v>0</v>
      </c>
      <c r="CH877" s="63"/>
      <c r="CI877" s="15"/>
      <c r="CJ877" s="13"/>
      <c r="CK877" s="98">
        <f t="shared" si="920"/>
        <v>0</v>
      </c>
      <c r="CL877" s="99">
        <f>CL5</f>
        <v>1</v>
      </c>
      <c r="CM877" s="100"/>
      <c r="CN877" s="110"/>
      <c r="CO877" s="95">
        <f t="shared" si="921"/>
        <v>0</v>
      </c>
      <c r="CP877" s="15"/>
      <c r="CQ877" s="24">
        <f t="shared" si="947"/>
        <v>0</v>
      </c>
      <c r="CR877" s="5">
        <v>0</v>
      </c>
      <c r="CS877" s="63"/>
      <c r="CT877" s="15"/>
      <c r="CU877" s="13"/>
      <c r="CV877" s="98">
        <f t="shared" si="922"/>
        <v>0</v>
      </c>
      <c r="CW877" s="99">
        <f>CW5</f>
        <v>1</v>
      </c>
      <c r="CX877" s="100"/>
      <c r="CY877" s="110"/>
      <c r="CZ877" s="95">
        <f t="shared" si="923"/>
        <v>0</v>
      </c>
      <c r="DA877" s="15"/>
      <c r="DB877" s="24">
        <f t="shared" si="948"/>
        <v>0</v>
      </c>
      <c r="DC877" s="5">
        <v>0</v>
      </c>
      <c r="DD877" s="63"/>
      <c r="DE877" s="15"/>
      <c r="DF877" s="13"/>
      <c r="DG877" s="98">
        <f t="shared" si="924"/>
        <v>0</v>
      </c>
      <c r="DH877" s="99">
        <f>DH5</f>
        <v>1</v>
      </c>
      <c r="DI877" s="100"/>
      <c r="DJ877" s="110"/>
      <c r="DK877" s="95">
        <f t="shared" si="925"/>
        <v>0</v>
      </c>
      <c r="DL877" s="15"/>
      <c r="DM877" s="24">
        <f t="shared" si="949"/>
        <v>0</v>
      </c>
      <c r="DN877" s="5">
        <v>0</v>
      </c>
      <c r="DO877" s="63"/>
      <c r="DP877" s="15"/>
      <c r="DQ877" s="13"/>
      <c r="DR877" s="98">
        <f t="shared" si="926"/>
        <v>0</v>
      </c>
      <c r="DS877" s="99">
        <f>DS5</f>
        <v>1</v>
      </c>
      <c r="DT877" s="100"/>
      <c r="DU877" s="110"/>
      <c r="DV877" s="95">
        <f t="shared" si="927"/>
        <v>0</v>
      </c>
      <c r="DW877" s="15"/>
      <c r="DX877" s="24">
        <f t="shared" si="950"/>
        <v>0</v>
      </c>
      <c r="DY877" s="5">
        <v>0</v>
      </c>
      <c r="DZ877" s="63"/>
      <c r="EA877" s="15"/>
      <c r="EB877" s="13"/>
      <c r="EC877" s="98">
        <f t="shared" si="928"/>
        <v>0</v>
      </c>
      <c r="ED877" s="99">
        <f>ED5</f>
        <v>1</v>
      </c>
      <c r="EE877" s="100"/>
      <c r="EF877" s="110"/>
      <c r="EG877" s="95">
        <f t="shared" si="929"/>
        <v>0</v>
      </c>
      <c r="EH877" s="15"/>
      <c r="EI877" s="24">
        <f t="shared" si="951"/>
        <v>0</v>
      </c>
      <c r="EJ877" s="5">
        <v>0</v>
      </c>
      <c r="EK877" s="63"/>
      <c r="EL877" s="15"/>
      <c r="EM877" s="13"/>
      <c r="EN877" s="98">
        <f t="shared" si="930"/>
        <v>0</v>
      </c>
      <c r="EO877" s="99">
        <f>EO5</f>
        <v>1</v>
      </c>
      <c r="EP877" s="100"/>
      <c r="EQ877" s="110"/>
      <c r="ER877" s="95">
        <f t="shared" si="931"/>
        <v>0</v>
      </c>
      <c r="ES877" s="15"/>
      <c r="ET877" s="24">
        <f t="shared" si="952"/>
        <v>0</v>
      </c>
      <c r="EU877" s="5">
        <v>0</v>
      </c>
      <c r="EV877" s="63"/>
      <c r="EW877" s="15"/>
      <c r="EX877" s="13"/>
      <c r="EY877" s="98">
        <f t="shared" si="932"/>
        <v>0</v>
      </c>
      <c r="EZ877" s="99">
        <f>EZ5</f>
        <v>1</v>
      </c>
      <c r="FA877" s="100"/>
      <c r="FB877" s="110"/>
      <c r="FC877" s="95">
        <f t="shared" si="933"/>
        <v>0</v>
      </c>
      <c r="FD877" s="15"/>
      <c r="FE877" s="24">
        <f t="shared" si="953"/>
        <v>0</v>
      </c>
      <c r="FF877" s="5">
        <v>0</v>
      </c>
      <c r="FG877" s="63"/>
      <c r="FH877" s="15"/>
      <c r="FI877" s="13"/>
      <c r="FJ877" s="98">
        <f t="shared" si="934"/>
        <v>0</v>
      </c>
      <c r="FK877" s="99">
        <f>FK5</f>
        <v>1</v>
      </c>
      <c r="FL877" s="100"/>
      <c r="FM877" s="110"/>
      <c r="FN877" s="95">
        <f t="shared" si="935"/>
        <v>0</v>
      </c>
      <c r="FO877" s="15"/>
      <c r="FP877" s="24">
        <f t="shared" si="954"/>
        <v>0</v>
      </c>
      <c r="FQ877" s="5">
        <v>0</v>
      </c>
      <c r="FR877" s="8">
        <v>0</v>
      </c>
      <c r="FS877" s="84">
        <f t="shared" si="955"/>
        <v>500</v>
      </c>
      <c r="FT877" s="85">
        <f t="shared" si="956"/>
        <v>500</v>
      </c>
      <c r="FU877" s="85">
        <f t="shared" si="957"/>
        <v>500</v>
      </c>
      <c r="FV877" s="85">
        <f t="shared" si="958"/>
        <v>500</v>
      </c>
      <c r="FW877" s="85">
        <f t="shared" si="959"/>
        <v>500</v>
      </c>
      <c r="FX877" s="85">
        <f t="shared" si="960"/>
        <v>500</v>
      </c>
      <c r="FY877" s="85">
        <f t="shared" si="961"/>
        <v>500</v>
      </c>
      <c r="FZ877" s="85">
        <f t="shared" si="962"/>
        <v>500</v>
      </c>
      <c r="GA877" s="85">
        <f t="shared" si="963"/>
        <v>500</v>
      </c>
      <c r="GB877" s="85">
        <f t="shared" si="964"/>
        <v>500</v>
      </c>
      <c r="GC877" s="85">
        <f t="shared" si="965"/>
        <v>500</v>
      </c>
      <c r="GD877" s="85">
        <f t="shared" si="966"/>
        <v>500</v>
      </c>
      <c r="GE877" s="85">
        <f t="shared" si="967"/>
        <v>500</v>
      </c>
      <c r="GF877" s="85">
        <f t="shared" si="968"/>
        <v>500</v>
      </c>
      <c r="GG877" s="85">
        <f t="shared" si="969"/>
        <v>500</v>
      </c>
      <c r="GH877" s="101">
        <f t="shared" si="936"/>
        <v>0</v>
      </c>
      <c r="GI877" s="102">
        <f t="shared" si="937"/>
        <v>0</v>
      </c>
      <c r="GJ877" s="102">
        <f t="shared" si="938"/>
        <v>0</v>
      </c>
      <c r="GK877" s="79">
        <f>ROW()</f>
        <v>877</v>
      </c>
    </row>
    <row r="878" spans="1:193" s="12" customFormat="1" ht="50.1" customHeight="1">
      <c r="A878" s="17">
        <f>ROW()</f>
        <v>878</v>
      </c>
      <c r="B878" s="32">
        <f t="shared" si="970"/>
        <v>872</v>
      </c>
      <c r="C878" s="33">
        <f t="shared" si="971"/>
        <v>0</v>
      </c>
      <c r="D878" s="31"/>
      <c r="E878" s="390">
        <f t="shared" si="939"/>
        <v>500</v>
      </c>
      <c r="F878" s="107">
        <f t="shared" si="905"/>
        <v>0</v>
      </c>
      <c r="G878" s="3">
        <v>0</v>
      </c>
      <c r="H878" s="4">
        <v>0</v>
      </c>
      <c r="I878" s="63"/>
      <c r="J878" s="15"/>
      <c r="K878" s="13"/>
      <c r="L878" s="98">
        <f t="shared" si="906"/>
        <v>0</v>
      </c>
      <c r="M878" s="99">
        <f>M5</f>
        <v>0.94499999999999995</v>
      </c>
      <c r="N878" s="100"/>
      <c r="O878" s="110"/>
      <c r="P878" s="95">
        <f t="shared" si="907"/>
        <v>0</v>
      </c>
      <c r="Q878" s="15"/>
      <c r="R878" s="24">
        <f t="shared" si="940"/>
        <v>0</v>
      </c>
      <c r="S878" s="25">
        <v>0</v>
      </c>
      <c r="T878" s="63"/>
      <c r="U878" s="15"/>
      <c r="V878" s="13"/>
      <c r="W878" s="98">
        <f t="shared" si="908"/>
        <v>0</v>
      </c>
      <c r="X878" s="99">
        <f>X5</f>
        <v>0.97</v>
      </c>
      <c r="Y878" s="100"/>
      <c r="Z878" s="110"/>
      <c r="AA878" s="95">
        <f t="shared" si="909"/>
        <v>0</v>
      </c>
      <c r="AB878" s="15"/>
      <c r="AC878" s="24">
        <f t="shared" si="941"/>
        <v>0</v>
      </c>
      <c r="AD878" s="5">
        <v>0</v>
      </c>
      <c r="AE878" s="63"/>
      <c r="AF878" s="15"/>
      <c r="AG878" s="13"/>
      <c r="AH878" s="98">
        <f t="shared" si="910"/>
        <v>0</v>
      </c>
      <c r="AI878" s="99">
        <f>AI5</f>
        <v>0.95499999999999996</v>
      </c>
      <c r="AJ878" s="100"/>
      <c r="AK878" s="110"/>
      <c r="AL878" s="95">
        <f t="shared" si="911"/>
        <v>0</v>
      </c>
      <c r="AM878" s="15"/>
      <c r="AN878" s="24">
        <f t="shared" si="942"/>
        <v>0</v>
      </c>
      <c r="AO878" s="5">
        <v>0</v>
      </c>
      <c r="AP878" s="63"/>
      <c r="AQ878" s="15"/>
      <c r="AR878" s="13"/>
      <c r="AS878" s="98">
        <f t="shared" si="912"/>
        <v>0</v>
      </c>
      <c r="AT878" s="99">
        <f>AT5</f>
        <v>0.96</v>
      </c>
      <c r="AU878" s="100"/>
      <c r="AV878" s="110"/>
      <c r="AW878" s="95">
        <f t="shared" si="913"/>
        <v>0</v>
      </c>
      <c r="AX878" s="15"/>
      <c r="AY878" s="24">
        <f t="shared" si="943"/>
        <v>0</v>
      </c>
      <c r="AZ878" s="5">
        <v>0</v>
      </c>
      <c r="BA878" s="63"/>
      <c r="BB878" s="15"/>
      <c r="BC878" s="13"/>
      <c r="BD878" s="98">
        <f t="shared" si="914"/>
        <v>0</v>
      </c>
      <c r="BE878" s="99">
        <f>BE5</f>
        <v>0.98</v>
      </c>
      <c r="BF878" s="100"/>
      <c r="BG878" s="110"/>
      <c r="BH878" s="95">
        <f t="shared" si="915"/>
        <v>0</v>
      </c>
      <c r="BI878" s="15"/>
      <c r="BJ878" s="24">
        <f t="shared" si="944"/>
        <v>0</v>
      </c>
      <c r="BK878" s="5">
        <v>0</v>
      </c>
      <c r="BL878" s="63"/>
      <c r="BM878" s="15"/>
      <c r="BN878" s="13"/>
      <c r="BO878" s="98">
        <f t="shared" si="916"/>
        <v>0</v>
      </c>
      <c r="BP878" s="99">
        <f>BP5</f>
        <v>0.94499999999999995</v>
      </c>
      <c r="BQ878" s="100"/>
      <c r="BR878" s="110"/>
      <c r="BS878" s="95">
        <f t="shared" si="917"/>
        <v>0</v>
      </c>
      <c r="BT878" s="15"/>
      <c r="BU878" s="24">
        <f t="shared" si="945"/>
        <v>0</v>
      </c>
      <c r="BV878" s="5">
        <v>0</v>
      </c>
      <c r="BW878" s="63"/>
      <c r="BX878" s="15"/>
      <c r="BY878" s="13"/>
      <c r="BZ878" s="98">
        <f t="shared" si="918"/>
        <v>0</v>
      </c>
      <c r="CA878" s="99">
        <f>CA5</f>
        <v>1</v>
      </c>
      <c r="CB878" s="100"/>
      <c r="CC878" s="110"/>
      <c r="CD878" s="95">
        <f t="shared" si="919"/>
        <v>0</v>
      </c>
      <c r="CE878" s="15"/>
      <c r="CF878" s="24">
        <f t="shared" si="946"/>
        <v>0</v>
      </c>
      <c r="CG878" s="5">
        <v>0</v>
      </c>
      <c r="CH878" s="63"/>
      <c r="CI878" s="15"/>
      <c r="CJ878" s="13"/>
      <c r="CK878" s="98">
        <f t="shared" si="920"/>
        <v>0</v>
      </c>
      <c r="CL878" s="99">
        <f>CL5</f>
        <v>1</v>
      </c>
      <c r="CM878" s="100"/>
      <c r="CN878" s="110"/>
      <c r="CO878" s="95">
        <f t="shared" si="921"/>
        <v>0</v>
      </c>
      <c r="CP878" s="15"/>
      <c r="CQ878" s="24">
        <f t="shared" si="947"/>
        <v>0</v>
      </c>
      <c r="CR878" s="5">
        <v>0</v>
      </c>
      <c r="CS878" s="63"/>
      <c r="CT878" s="15"/>
      <c r="CU878" s="13"/>
      <c r="CV878" s="98">
        <f t="shared" si="922"/>
        <v>0</v>
      </c>
      <c r="CW878" s="99">
        <f>CW5</f>
        <v>1</v>
      </c>
      <c r="CX878" s="100"/>
      <c r="CY878" s="110"/>
      <c r="CZ878" s="95">
        <f t="shared" si="923"/>
        <v>0</v>
      </c>
      <c r="DA878" s="15"/>
      <c r="DB878" s="24">
        <f t="shared" si="948"/>
        <v>0</v>
      </c>
      <c r="DC878" s="5">
        <v>0</v>
      </c>
      <c r="DD878" s="63"/>
      <c r="DE878" s="15"/>
      <c r="DF878" s="13"/>
      <c r="DG878" s="98">
        <f t="shared" si="924"/>
        <v>0</v>
      </c>
      <c r="DH878" s="99">
        <f>DH5</f>
        <v>1</v>
      </c>
      <c r="DI878" s="100"/>
      <c r="DJ878" s="110"/>
      <c r="DK878" s="95">
        <f t="shared" si="925"/>
        <v>0</v>
      </c>
      <c r="DL878" s="15"/>
      <c r="DM878" s="24">
        <f t="shared" si="949"/>
        <v>0</v>
      </c>
      <c r="DN878" s="5">
        <v>0</v>
      </c>
      <c r="DO878" s="63"/>
      <c r="DP878" s="15"/>
      <c r="DQ878" s="13"/>
      <c r="DR878" s="98">
        <f t="shared" si="926"/>
        <v>0</v>
      </c>
      <c r="DS878" s="99">
        <f>DS5</f>
        <v>1</v>
      </c>
      <c r="DT878" s="100"/>
      <c r="DU878" s="110"/>
      <c r="DV878" s="95">
        <f t="shared" si="927"/>
        <v>0</v>
      </c>
      <c r="DW878" s="15"/>
      <c r="DX878" s="24">
        <f t="shared" si="950"/>
        <v>0</v>
      </c>
      <c r="DY878" s="5">
        <v>0</v>
      </c>
      <c r="DZ878" s="63"/>
      <c r="EA878" s="15"/>
      <c r="EB878" s="13"/>
      <c r="EC878" s="98">
        <f t="shared" si="928"/>
        <v>0</v>
      </c>
      <c r="ED878" s="99">
        <f>ED5</f>
        <v>1</v>
      </c>
      <c r="EE878" s="100"/>
      <c r="EF878" s="110"/>
      <c r="EG878" s="95">
        <f t="shared" si="929"/>
        <v>0</v>
      </c>
      <c r="EH878" s="15"/>
      <c r="EI878" s="24">
        <f t="shared" si="951"/>
        <v>0</v>
      </c>
      <c r="EJ878" s="5">
        <v>0</v>
      </c>
      <c r="EK878" s="63"/>
      <c r="EL878" s="15"/>
      <c r="EM878" s="13"/>
      <c r="EN878" s="98">
        <f t="shared" si="930"/>
        <v>0</v>
      </c>
      <c r="EO878" s="99">
        <f>EO5</f>
        <v>1</v>
      </c>
      <c r="EP878" s="100"/>
      <c r="EQ878" s="110"/>
      <c r="ER878" s="95">
        <f t="shared" si="931"/>
        <v>0</v>
      </c>
      <c r="ES878" s="15"/>
      <c r="ET878" s="24">
        <f t="shared" si="952"/>
        <v>0</v>
      </c>
      <c r="EU878" s="5">
        <v>0</v>
      </c>
      <c r="EV878" s="63"/>
      <c r="EW878" s="15"/>
      <c r="EX878" s="13"/>
      <c r="EY878" s="98">
        <f t="shared" si="932"/>
        <v>0</v>
      </c>
      <c r="EZ878" s="99">
        <f>EZ5</f>
        <v>1</v>
      </c>
      <c r="FA878" s="100"/>
      <c r="FB878" s="110"/>
      <c r="FC878" s="95">
        <f t="shared" si="933"/>
        <v>0</v>
      </c>
      <c r="FD878" s="15"/>
      <c r="FE878" s="24">
        <f t="shared" si="953"/>
        <v>0</v>
      </c>
      <c r="FF878" s="5">
        <v>0</v>
      </c>
      <c r="FG878" s="63"/>
      <c r="FH878" s="15"/>
      <c r="FI878" s="13"/>
      <c r="FJ878" s="98">
        <f t="shared" si="934"/>
        <v>0</v>
      </c>
      <c r="FK878" s="99">
        <f>FK5</f>
        <v>1</v>
      </c>
      <c r="FL878" s="100"/>
      <c r="FM878" s="110"/>
      <c r="FN878" s="95">
        <f t="shared" si="935"/>
        <v>0</v>
      </c>
      <c r="FO878" s="15"/>
      <c r="FP878" s="24">
        <f t="shared" si="954"/>
        <v>0</v>
      </c>
      <c r="FQ878" s="5">
        <v>0</v>
      </c>
      <c r="FR878" s="8">
        <v>0</v>
      </c>
      <c r="FS878" s="84">
        <f t="shared" si="955"/>
        <v>500</v>
      </c>
      <c r="FT878" s="85">
        <f t="shared" si="956"/>
        <v>500</v>
      </c>
      <c r="FU878" s="85">
        <f t="shared" si="957"/>
        <v>500</v>
      </c>
      <c r="FV878" s="85">
        <f t="shared" si="958"/>
        <v>500</v>
      </c>
      <c r="FW878" s="85">
        <f t="shared" si="959"/>
        <v>500</v>
      </c>
      <c r="FX878" s="85">
        <f t="shared" si="960"/>
        <v>500</v>
      </c>
      <c r="FY878" s="85">
        <f t="shared" si="961"/>
        <v>500</v>
      </c>
      <c r="FZ878" s="85">
        <f t="shared" si="962"/>
        <v>500</v>
      </c>
      <c r="GA878" s="85">
        <f t="shared" si="963"/>
        <v>500</v>
      </c>
      <c r="GB878" s="85">
        <f t="shared" si="964"/>
        <v>500</v>
      </c>
      <c r="GC878" s="85">
        <f t="shared" si="965"/>
        <v>500</v>
      </c>
      <c r="GD878" s="85">
        <f t="shared" si="966"/>
        <v>500</v>
      </c>
      <c r="GE878" s="85">
        <f t="shared" si="967"/>
        <v>500</v>
      </c>
      <c r="GF878" s="85">
        <f t="shared" si="968"/>
        <v>500</v>
      </c>
      <c r="GG878" s="85">
        <f t="shared" si="969"/>
        <v>500</v>
      </c>
      <c r="GH878" s="101">
        <f t="shared" si="936"/>
        <v>0</v>
      </c>
      <c r="GI878" s="102">
        <f t="shared" si="937"/>
        <v>0</v>
      </c>
      <c r="GJ878" s="102">
        <f t="shared" si="938"/>
        <v>0</v>
      </c>
      <c r="GK878" s="79">
        <f>ROW()</f>
        <v>878</v>
      </c>
    </row>
    <row r="879" spans="1:193" s="12" customFormat="1" ht="50.1" customHeight="1">
      <c r="A879" s="17">
        <f>ROW()</f>
        <v>879</v>
      </c>
      <c r="B879" s="32">
        <f t="shared" si="970"/>
        <v>873</v>
      </c>
      <c r="C879" s="33">
        <f t="shared" si="971"/>
        <v>0</v>
      </c>
      <c r="D879" s="31"/>
      <c r="E879" s="390">
        <f t="shared" si="939"/>
        <v>500</v>
      </c>
      <c r="F879" s="107">
        <f t="shared" si="905"/>
        <v>0</v>
      </c>
      <c r="G879" s="3">
        <v>0</v>
      </c>
      <c r="H879" s="4">
        <v>0</v>
      </c>
      <c r="I879" s="63"/>
      <c r="J879" s="15"/>
      <c r="K879" s="13"/>
      <c r="L879" s="98">
        <f t="shared" si="906"/>
        <v>0</v>
      </c>
      <c r="M879" s="99">
        <f>M5</f>
        <v>0.94499999999999995</v>
      </c>
      <c r="N879" s="100"/>
      <c r="O879" s="110"/>
      <c r="P879" s="95">
        <f t="shared" si="907"/>
        <v>0</v>
      </c>
      <c r="Q879" s="15"/>
      <c r="R879" s="24">
        <f t="shared" si="940"/>
        <v>0</v>
      </c>
      <c r="S879" s="25">
        <v>0</v>
      </c>
      <c r="T879" s="63"/>
      <c r="U879" s="15"/>
      <c r="V879" s="13"/>
      <c r="W879" s="98">
        <f t="shared" si="908"/>
        <v>0</v>
      </c>
      <c r="X879" s="99">
        <f>X5</f>
        <v>0.97</v>
      </c>
      <c r="Y879" s="100"/>
      <c r="Z879" s="110"/>
      <c r="AA879" s="95">
        <f t="shared" si="909"/>
        <v>0</v>
      </c>
      <c r="AB879" s="15"/>
      <c r="AC879" s="24">
        <f t="shared" si="941"/>
        <v>0</v>
      </c>
      <c r="AD879" s="5">
        <v>0</v>
      </c>
      <c r="AE879" s="63"/>
      <c r="AF879" s="15"/>
      <c r="AG879" s="13"/>
      <c r="AH879" s="98">
        <f t="shared" si="910"/>
        <v>0</v>
      </c>
      <c r="AI879" s="99">
        <f>AI5</f>
        <v>0.95499999999999996</v>
      </c>
      <c r="AJ879" s="100"/>
      <c r="AK879" s="110"/>
      <c r="AL879" s="95">
        <f t="shared" si="911"/>
        <v>0</v>
      </c>
      <c r="AM879" s="15"/>
      <c r="AN879" s="24">
        <f t="shared" si="942"/>
        <v>0</v>
      </c>
      <c r="AO879" s="5">
        <v>0</v>
      </c>
      <c r="AP879" s="63"/>
      <c r="AQ879" s="15"/>
      <c r="AR879" s="13"/>
      <c r="AS879" s="98">
        <f t="shared" si="912"/>
        <v>0</v>
      </c>
      <c r="AT879" s="99">
        <f>AT5</f>
        <v>0.96</v>
      </c>
      <c r="AU879" s="100"/>
      <c r="AV879" s="110"/>
      <c r="AW879" s="95">
        <f t="shared" si="913"/>
        <v>0</v>
      </c>
      <c r="AX879" s="15"/>
      <c r="AY879" s="24">
        <f t="shared" si="943"/>
        <v>0</v>
      </c>
      <c r="AZ879" s="5">
        <v>0</v>
      </c>
      <c r="BA879" s="63"/>
      <c r="BB879" s="15"/>
      <c r="BC879" s="13"/>
      <c r="BD879" s="98">
        <f t="shared" si="914"/>
        <v>0</v>
      </c>
      <c r="BE879" s="99">
        <f>BE5</f>
        <v>0.98</v>
      </c>
      <c r="BF879" s="100"/>
      <c r="BG879" s="110"/>
      <c r="BH879" s="95">
        <f t="shared" si="915"/>
        <v>0</v>
      </c>
      <c r="BI879" s="15"/>
      <c r="BJ879" s="24">
        <f t="shared" si="944"/>
        <v>0</v>
      </c>
      <c r="BK879" s="5">
        <v>0</v>
      </c>
      <c r="BL879" s="63"/>
      <c r="BM879" s="15"/>
      <c r="BN879" s="13"/>
      <c r="BO879" s="98">
        <f t="shared" si="916"/>
        <v>0</v>
      </c>
      <c r="BP879" s="99">
        <f>BP5</f>
        <v>0.94499999999999995</v>
      </c>
      <c r="BQ879" s="100"/>
      <c r="BR879" s="110"/>
      <c r="BS879" s="95">
        <f t="shared" si="917"/>
        <v>0</v>
      </c>
      <c r="BT879" s="15"/>
      <c r="BU879" s="24">
        <f t="shared" si="945"/>
        <v>0</v>
      </c>
      <c r="BV879" s="5">
        <v>0</v>
      </c>
      <c r="BW879" s="63"/>
      <c r="BX879" s="15"/>
      <c r="BY879" s="13"/>
      <c r="BZ879" s="98">
        <f t="shared" si="918"/>
        <v>0</v>
      </c>
      <c r="CA879" s="99">
        <f>CA5</f>
        <v>1</v>
      </c>
      <c r="CB879" s="100"/>
      <c r="CC879" s="110"/>
      <c r="CD879" s="95">
        <f t="shared" si="919"/>
        <v>0</v>
      </c>
      <c r="CE879" s="15"/>
      <c r="CF879" s="24">
        <f t="shared" si="946"/>
        <v>0</v>
      </c>
      <c r="CG879" s="5">
        <v>0</v>
      </c>
      <c r="CH879" s="63"/>
      <c r="CI879" s="15"/>
      <c r="CJ879" s="13"/>
      <c r="CK879" s="98">
        <f t="shared" si="920"/>
        <v>0</v>
      </c>
      <c r="CL879" s="99">
        <f>CL5</f>
        <v>1</v>
      </c>
      <c r="CM879" s="100"/>
      <c r="CN879" s="110"/>
      <c r="CO879" s="95">
        <f t="shared" si="921"/>
        <v>0</v>
      </c>
      <c r="CP879" s="15"/>
      <c r="CQ879" s="24">
        <f t="shared" si="947"/>
        <v>0</v>
      </c>
      <c r="CR879" s="5">
        <v>0</v>
      </c>
      <c r="CS879" s="63"/>
      <c r="CT879" s="15"/>
      <c r="CU879" s="13"/>
      <c r="CV879" s="98">
        <f t="shared" si="922"/>
        <v>0</v>
      </c>
      <c r="CW879" s="99">
        <f>CW5</f>
        <v>1</v>
      </c>
      <c r="CX879" s="100"/>
      <c r="CY879" s="110"/>
      <c r="CZ879" s="95">
        <f t="shared" si="923"/>
        <v>0</v>
      </c>
      <c r="DA879" s="15"/>
      <c r="DB879" s="24">
        <f t="shared" si="948"/>
        <v>0</v>
      </c>
      <c r="DC879" s="5">
        <v>0</v>
      </c>
      <c r="DD879" s="63"/>
      <c r="DE879" s="15"/>
      <c r="DF879" s="13"/>
      <c r="DG879" s="98">
        <f t="shared" si="924"/>
        <v>0</v>
      </c>
      <c r="DH879" s="99">
        <f>DH5</f>
        <v>1</v>
      </c>
      <c r="DI879" s="100"/>
      <c r="DJ879" s="110"/>
      <c r="DK879" s="95">
        <f t="shared" si="925"/>
        <v>0</v>
      </c>
      <c r="DL879" s="15"/>
      <c r="DM879" s="24">
        <f t="shared" si="949"/>
        <v>0</v>
      </c>
      <c r="DN879" s="5">
        <v>0</v>
      </c>
      <c r="DO879" s="63"/>
      <c r="DP879" s="15"/>
      <c r="DQ879" s="13"/>
      <c r="DR879" s="98">
        <f t="shared" si="926"/>
        <v>0</v>
      </c>
      <c r="DS879" s="99">
        <f>DS5</f>
        <v>1</v>
      </c>
      <c r="DT879" s="100"/>
      <c r="DU879" s="110"/>
      <c r="DV879" s="95">
        <f t="shared" si="927"/>
        <v>0</v>
      </c>
      <c r="DW879" s="15"/>
      <c r="DX879" s="24">
        <f t="shared" si="950"/>
        <v>0</v>
      </c>
      <c r="DY879" s="5">
        <v>0</v>
      </c>
      <c r="DZ879" s="63"/>
      <c r="EA879" s="15"/>
      <c r="EB879" s="13"/>
      <c r="EC879" s="98">
        <f t="shared" si="928"/>
        <v>0</v>
      </c>
      <c r="ED879" s="99">
        <f>ED5</f>
        <v>1</v>
      </c>
      <c r="EE879" s="100"/>
      <c r="EF879" s="110"/>
      <c r="EG879" s="95">
        <f t="shared" si="929"/>
        <v>0</v>
      </c>
      <c r="EH879" s="15"/>
      <c r="EI879" s="24">
        <f t="shared" si="951"/>
        <v>0</v>
      </c>
      <c r="EJ879" s="5">
        <v>0</v>
      </c>
      <c r="EK879" s="63"/>
      <c r="EL879" s="15"/>
      <c r="EM879" s="13"/>
      <c r="EN879" s="98">
        <f t="shared" si="930"/>
        <v>0</v>
      </c>
      <c r="EO879" s="99">
        <f>EO5</f>
        <v>1</v>
      </c>
      <c r="EP879" s="100"/>
      <c r="EQ879" s="110"/>
      <c r="ER879" s="95">
        <f t="shared" si="931"/>
        <v>0</v>
      </c>
      <c r="ES879" s="15"/>
      <c r="ET879" s="24">
        <f t="shared" si="952"/>
        <v>0</v>
      </c>
      <c r="EU879" s="5">
        <v>0</v>
      </c>
      <c r="EV879" s="63"/>
      <c r="EW879" s="15"/>
      <c r="EX879" s="13"/>
      <c r="EY879" s="98">
        <f t="shared" si="932"/>
        <v>0</v>
      </c>
      <c r="EZ879" s="99">
        <f>EZ5</f>
        <v>1</v>
      </c>
      <c r="FA879" s="100"/>
      <c r="FB879" s="110"/>
      <c r="FC879" s="95">
        <f t="shared" si="933"/>
        <v>0</v>
      </c>
      <c r="FD879" s="15"/>
      <c r="FE879" s="24">
        <f t="shared" si="953"/>
        <v>0</v>
      </c>
      <c r="FF879" s="5">
        <v>0</v>
      </c>
      <c r="FG879" s="63"/>
      <c r="FH879" s="15"/>
      <c r="FI879" s="13"/>
      <c r="FJ879" s="98">
        <f t="shared" si="934"/>
        <v>0</v>
      </c>
      <c r="FK879" s="99">
        <f>FK5</f>
        <v>1</v>
      </c>
      <c r="FL879" s="100"/>
      <c r="FM879" s="110"/>
      <c r="FN879" s="95">
        <f t="shared" si="935"/>
        <v>0</v>
      </c>
      <c r="FO879" s="15"/>
      <c r="FP879" s="24">
        <f t="shared" si="954"/>
        <v>0</v>
      </c>
      <c r="FQ879" s="5">
        <v>0</v>
      </c>
      <c r="FR879" s="8">
        <v>0</v>
      </c>
      <c r="FS879" s="84">
        <f t="shared" si="955"/>
        <v>500</v>
      </c>
      <c r="FT879" s="85">
        <f t="shared" si="956"/>
        <v>500</v>
      </c>
      <c r="FU879" s="85">
        <f t="shared" si="957"/>
        <v>500</v>
      </c>
      <c r="FV879" s="85">
        <f t="shared" si="958"/>
        <v>500</v>
      </c>
      <c r="FW879" s="85">
        <f t="shared" si="959"/>
        <v>500</v>
      </c>
      <c r="FX879" s="85">
        <f t="shared" si="960"/>
        <v>500</v>
      </c>
      <c r="FY879" s="85">
        <f t="shared" si="961"/>
        <v>500</v>
      </c>
      <c r="FZ879" s="85">
        <f t="shared" si="962"/>
        <v>500</v>
      </c>
      <c r="GA879" s="85">
        <f t="shared" si="963"/>
        <v>500</v>
      </c>
      <c r="GB879" s="85">
        <f t="shared" si="964"/>
        <v>500</v>
      </c>
      <c r="GC879" s="85">
        <f t="shared" si="965"/>
        <v>500</v>
      </c>
      <c r="GD879" s="85">
        <f t="shared" si="966"/>
        <v>500</v>
      </c>
      <c r="GE879" s="85">
        <f t="shared" si="967"/>
        <v>500</v>
      </c>
      <c r="GF879" s="85">
        <f t="shared" si="968"/>
        <v>500</v>
      </c>
      <c r="GG879" s="85">
        <f t="shared" si="969"/>
        <v>500</v>
      </c>
      <c r="GH879" s="101">
        <f t="shared" si="936"/>
        <v>0</v>
      </c>
      <c r="GI879" s="102">
        <f t="shared" si="937"/>
        <v>0</v>
      </c>
      <c r="GJ879" s="102">
        <f t="shared" si="938"/>
        <v>0</v>
      </c>
      <c r="GK879" s="79">
        <f>ROW()</f>
        <v>879</v>
      </c>
    </row>
    <row r="880" spans="1:193" s="12" customFormat="1" ht="50.1" customHeight="1">
      <c r="A880" s="17">
        <f>ROW()</f>
        <v>880</v>
      </c>
      <c r="B880" s="32">
        <f t="shared" si="970"/>
        <v>874</v>
      </c>
      <c r="C880" s="33">
        <f t="shared" si="971"/>
        <v>0</v>
      </c>
      <c r="D880" s="31"/>
      <c r="E880" s="390">
        <f t="shared" si="939"/>
        <v>500</v>
      </c>
      <c r="F880" s="107">
        <f t="shared" si="905"/>
        <v>0</v>
      </c>
      <c r="G880" s="3">
        <v>0</v>
      </c>
      <c r="H880" s="4">
        <v>0</v>
      </c>
      <c r="I880" s="63"/>
      <c r="J880" s="15"/>
      <c r="K880" s="13"/>
      <c r="L880" s="98">
        <f t="shared" si="906"/>
        <v>0</v>
      </c>
      <c r="M880" s="99">
        <f>M5</f>
        <v>0.94499999999999995</v>
      </c>
      <c r="N880" s="100"/>
      <c r="O880" s="110"/>
      <c r="P880" s="95">
        <f t="shared" si="907"/>
        <v>0</v>
      </c>
      <c r="Q880" s="15"/>
      <c r="R880" s="24">
        <f t="shared" si="940"/>
        <v>0</v>
      </c>
      <c r="S880" s="25">
        <v>0</v>
      </c>
      <c r="T880" s="63"/>
      <c r="U880" s="15"/>
      <c r="V880" s="13"/>
      <c r="W880" s="98">
        <f t="shared" si="908"/>
        <v>0</v>
      </c>
      <c r="X880" s="99">
        <f>X5</f>
        <v>0.97</v>
      </c>
      <c r="Y880" s="100"/>
      <c r="Z880" s="110"/>
      <c r="AA880" s="95">
        <f t="shared" si="909"/>
        <v>0</v>
      </c>
      <c r="AB880" s="15"/>
      <c r="AC880" s="24">
        <f t="shared" si="941"/>
        <v>0</v>
      </c>
      <c r="AD880" s="5">
        <v>0</v>
      </c>
      <c r="AE880" s="63"/>
      <c r="AF880" s="15"/>
      <c r="AG880" s="13"/>
      <c r="AH880" s="98">
        <f t="shared" si="910"/>
        <v>0</v>
      </c>
      <c r="AI880" s="99">
        <f>AI5</f>
        <v>0.95499999999999996</v>
      </c>
      <c r="AJ880" s="100"/>
      <c r="AK880" s="110"/>
      <c r="AL880" s="95">
        <f t="shared" si="911"/>
        <v>0</v>
      </c>
      <c r="AM880" s="15"/>
      <c r="AN880" s="24">
        <f t="shared" si="942"/>
        <v>0</v>
      </c>
      <c r="AO880" s="5">
        <v>0</v>
      </c>
      <c r="AP880" s="63"/>
      <c r="AQ880" s="15"/>
      <c r="AR880" s="13"/>
      <c r="AS880" s="98">
        <f t="shared" si="912"/>
        <v>0</v>
      </c>
      <c r="AT880" s="99">
        <f>AT5</f>
        <v>0.96</v>
      </c>
      <c r="AU880" s="100"/>
      <c r="AV880" s="110"/>
      <c r="AW880" s="95">
        <f t="shared" si="913"/>
        <v>0</v>
      </c>
      <c r="AX880" s="15"/>
      <c r="AY880" s="24">
        <f t="shared" si="943"/>
        <v>0</v>
      </c>
      <c r="AZ880" s="5">
        <v>0</v>
      </c>
      <c r="BA880" s="63"/>
      <c r="BB880" s="15"/>
      <c r="BC880" s="13"/>
      <c r="BD880" s="98">
        <f t="shared" si="914"/>
        <v>0</v>
      </c>
      <c r="BE880" s="99">
        <f>BE5</f>
        <v>0.98</v>
      </c>
      <c r="BF880" s="100"/>
      <c r="BG880" s="110"/>
      <c r="BH880" s="95">
        <f t="shared" si="915"/>
        <v>0</v>
      </c>
      <c r="BI880" s="15"/>
      <c r="BJ880" s="24">
        <f t="shared" si="944"/>
        <v>0</v>
      </c>
      <c r="BK880" s="5">
        <v>0</v>
      </c>
      <c r="BL880" s="63"/>
      <c r="BM880" s="15"/>
      <c r="BN880" s="13"/>
      <c r="BO880" s="98">
        <f t="shared" si="916"/>
        <v>0</v>
      </c>
      <c r="BP880" s="99">
        <f>BP5</f>
        <v>0.94499999999999995</v>
      </c>
      <c r="BQ880" s="100"/>
      <c r="BR880" s="110"/>
      <c r="BS880" s="95">
        <f t="shared" si="917"/>
        <v>0</v>
      </c>
      <c r="BT880" s="15"/>
      <c r="BU880" s="24">
        <f t="shared" si="945"/>
        <v>0</v>
      </c>
      <c r="BV880" s="5">
        <v>0</v>
      </c>
      <c r="BW880" s="63"/>
      <c r="BX880" s="15"/>
      <c r="BY880" s="13"/>
      <c r="BZ880" s="98">
        <f t="shared" si="918"/>
        <v>0</v>
      </c>
      <c r="CA880" s="99">
        <f>CA5</f>
        <v>1</v>
      </c>
      <c r="CB880" s="100"/>
      <c r="CC880" s="110"/>
      <c r="CD880" s="95">
        <f t="shared" si="919"/>
        <v>0</v>
      </c>
      <c r="CE880" s="15"/>
      <c r="CF880" s="24">
        <f t="shared" si="946"/>
        <v>0</v>
      </c>
      <c r="CG880" s="5">
        <v>0</v>
      </c>
      <c r="CH880" s="63"/>
      <c r="CI880" s="15"/>
      <c r="CJ880" s="13"/>
      <c r="CK880" s="98">
        <f t="shared" si="920"/>
        <v>0</v>
      </c>
      <c r="CL880" s="99">
        <f>CL5</f>
        <v>1</v>
      </c>
      <c r="CM880" s="100"/>
      <c r="CN880" s="110"/>
      <c r="CO880" s="95">
        <f t="shared" si="921"/>
        <v>0</v>
      </c>
      <c r="CP880" s="15"/>
      <c r="CQ880" s="24">
        <f t="shared" si="947"/>
        <v>0</v>
      </c>
      <c r="CR880" s="5">
        <v>0</v>
      </c>
      <c r="CS880" s="63"/>
      <c r="CT880" s="15"/>
      <c r="CU880" s="13"/>
      <c r="CV880" s="98">
        <f t="shared" si="922"/>
        <v>0</v>
      </c>
      <c r="CW880" s="99">
        <f>CW5</f>
        <v>1</v>
      </c>
      <c r="CX880" s="100"/>
      <c r="CY880" s="110"/>
      <c r="CZ880" s="95">
        <f t="shared" si="923"/>
        <v>0</v>
      </c>
      <c r="DA880" s="15"/>
      <c r="DB880" s="24">
        <f t="shared" si="948"/>
        <v>0</v>
      </c>
      <c r="DC880" s="5">
        <v>0</v>
      </c>
      <c r="DD880" s="63"/>
      <c r="DE880" s="15"/>
      <c r="DF880" s="13"/>
      <c r="DG880" s="98">
        <f t="shared" si="924"/>
        <v>0</v>
      </c>
      <c r="DH880" s="99">
        <f>DH5</f>
        <v>1</v>
      </c>
      <c r="DI880" s="100"/>
      <c r="DJ880" s="110"/>
      <c r="DK880" s="95">
        <f t="shared" si="925"/>
        <v>0</v>
      </c>
      <c r="DL880" s="15"/>
      <c r="DM880" s="24">
        <f t="shared" si="949"/>
        <v>0</v>
      </c>
      <c r="DN880" s="5">
        <v>0</v>
      </c>
      <c r="DO880" s="63"/>
      <c r="DP880" s="15"/>
      <c r="DQ880" s="13"/>
      <c r="DR880" s="98">
        <f t="shared" si="926"/>
        <v>0</v>
      </c>
      <c r="DS880" s="99">
        <f>DS5</f>
        <v>1</v>
      </c>
      <c r="DT880" s="100"/>
      <c r="DU880" s="110"/>
      <c r="DV880" s="95">
        <f t="shared" si="927"/>
        <v>0</v>
      </c>
      <c r="DW880" s="15"/>
      <c r="DX880" s="24">
        <f t="shared" si="950"/>
        <v>0</v>
      </c>
      <c r="DY880" s="5">
        <v>0</v>
      </c>
      <c r="DZ880" s="63"/>
      <c r="EA880" s="15"/>
      <c r="EB880" s="13"/>
      <c r="EC880" s="98">
        <f t="shared" si="928"/>
        <v>0</v>
      </c>
      <c r="ED880" s="99">
        <f>ED5</f>
        <v>1</v>
      </c>
      <c r="EE880" s="100"/>
      <c r="EF880" s="110"/>
      <c r="EG880" s="95">
        <f t="shared" si="929"/>
        <v>0</v>
      </c>
      <c r="EH880" s="15"/>
      <c r="EI880" s="24">
        <f t="shared" si="951"/>
        <v>0</v>
      </c>
      <c r="EJ880" s="5">
        <v>0</v>
      </c>
      <c r="EK880" s="63"/>
      <c r="EL880" s="15"/>
      <c r="EM880" s="13"/>
      <c r="EN880" s="98">
        <f t="shared" si="930"/>
        <v>0</v>
      </c>
      <c r="EO880" s="99">
        <f>EO5</f>
        <v>1</v>
      </c>
      <c r="EP880" s="100"/>
      <c r="EQ880" s="110"/>
      <c r="ER880" s="95">
        <f t="shared" si="931"/>
        <v>0</v>
      </c>
      <c r="ES880" s="15"/>
      <c r="ET880" s="24">
        <f t="shared" si="952"/>
        <v>0</v>
      </c>
      <c r="EU880" s="5">
        <v>0</v>
      </c>
      <c r="EV880" s="63"/>
      <c r="EW880" s="15"/>
      <c r="EX880" s="13"/>
      <c r="EY880" s="98">
        <f t="shared" si="932"/>
        <v>0</v>
      </c>
      <c r="EZ880" s="99">
        <f>EZ5</f>
        <v>1</v>
      </c>
      <c r="FA880" s="100"/>
      <c r="FB880" s="110"/>
      <c r="FC880" s="95">
        <f t="shared" si="933"/>
        <v>0</v>
      </c>
      <c r="FD880" s="15"/>
      <c r="FE880" s="24">
        <f t="shared" si="953"/>
        <v>0</v>
      </c>
      <c r="FF880" s="5">
        <v>0</v>
      </c>
      <c r="FG880" s="63"/>
      <c r="FH880" s="15"/>
      <c r="FI880" s="13"/>
      <c r="FJ880" s="98">
        <f t="shared" si="934"/>
        <v>0</v>
      </c>
      <c r="FK880" s="99">
        <f>FK5</f>
        <v>1</v>
      </c>
      <c r="FL880" s="100"/>
      <c r="FM880" s="110"/>
      <c r="FN880" s="95">
        <f t="shared" si="935"/>
        <v>0</v>
      </c>
      <c r="FO880" s="15"/>
      <c r="FP880" s="24">
        <f t="shared" si="954"/>
        <v>0</v>
      </c>
      <c r="FQ880" s="5">
        <v>0</v>
      </c>
      <c r="FR880" s="8">
        <v>0</v>
      </c>
      <c r="FS880" s="84">
        <f t="shared" si="955"/>
        <v>500</v>
      </c>
      <c r="FT880" s="85">
        <f t="shared" si="956"/>
        <v>500</v>
      </c>
      <c r="FU880" s="85">
        <f t="shared" si="957"/>
        <v>500</v>
      </c>
      <c r="FV880" s="85">
        <f t="shared" si="958"/>
        <v>500</v>
      </c>
      <c r="FW880" s="85">
        <f t="shared" si="959"/>
        <v>500</v>
      </c>
      <c r="FX880" s="85">
        <f t="shared" si="960"/>
        <v>500</v>
      </c>
      <c r="FY880" s="85">
        <f t="shared" si="961"/>
        <v>500</v>
      </c>
      <c r="FZ880" s="85">
        <f t="shared" si="962"/>
        <v>500</v>
      </c>
      <c r="GA880" s="85">
        <f t="shared" si="963"/>
        <v>500</v>
      </c>
      <c r="GB880" s="85">
        <f t="shared" si="964"/>
        <v>500</v>
      </c>
      <c r="GC880" s="85">
        <f t="shared" si="965"/>
        <v>500</v>
      </c>
      <c r="GD880" s="85">
        <f t="shared" si="966"/>
        <v>500</v>
      </c>
      <c r="GE880" s="85">
        <f t="shared" si="967"/>
        <v>500</v>
      </c>
      <c r="GF880" s="85">
        <f t="shared" si="968"/>
        <v>500</v>
      </c>
      <c r="GG880" s="85">
        <f t="shared" si="969"/>
        <v>500</v>
      </c>
      <c r="GH880" s="101">
        <f t="shared" si="936"/>
        <v>0</v>
      </c>
      <c r="GI880" s="102">
        <f t="shared" si="937"/>
        <v>0</v>
      </c>
      <c r="GJ880" s="102">
        <f t="shared" si="938"/>
        <v>0</v>
      </c>
      <c r="GK880" s="79">
        <f>ROW()</f>
        <v>880</v>
      </c>
    </row>
    <row r="881" spans="1:193" s="12" customFormat="1" ht="50.1" customHeight="1">
      <c r="A881" s="17">
        <f>ROW()</f>
        <v>881</v>
      </c>
      <c r="B881" s="32">
        <f t="shared" si="970"/>
        <v>875</v>
      </c>
      <c r="C881" s="33">
        <f t="shared" si="971"/>
        <v>0</v>
      </c>
      <c r="D881" s="31"/>
      <c r="E881" s="390">
        <f t="shared" si="939"/>
        <v>500</v>
      </c>
      <c r="F881" s="107">
        <f t="shared" si="905"/>
        <v>0</v>
      </c>
      <c r="G881" s="3">
        <v>0</v>
      </c>
      <c r="H881" s="4">
        <v>0</v>
      </c>
      <c r="I881" s="63"/>
      <c r="J881" s="15"/>
      <c r="K881" s="13"/>
      <c r="L881" s="98">
        <f t="shared" si="906"/>
        <v>0</v>
      </c>
      <c r="M881" s="99">
        <f>M5</f>
        <v>0.94499999999999995</v>
      </c>
      <c r="N881" s="100"/>
      <c r="O881" s="110"/>
      <c r="P881" s="95">
        <f t="shared" si="907"/>
        <v>0</v>
      </c>
      <c r="Q881" s="15"/>
      <c r="R881" s="24">
        <f t="shared" si="940"/>
        <v>0</v>
      </c>
      <c r="S881" s="25">
        <v>0</v>
      </c>
      <c r="T881" s="63"/>
      <c r="U881" s="15"/>
      <c r="V881" s="13"/>
      <c r="W881" s="98">
        <f t="shared" si="908"/>
        <v>0</v>
      </c>
      <c r="X881" s="99">
        <f>X5</f>
        <v>0.97</v>
      </c>
      <c r="Y881" s="100"/>
      <c r="Z881" s="110"/>
      <c r="AA881" s="95">
        <f t="shared" si="909"/>
        <v>0</v>
      </c>
      <c r="AB881" s="15"/>
      <c r="AC881" s="24">
        <f t="shared" si="941"/>
        <v>0</v>
      </c>
      <c r="AD881" s="5">
        <v>0</v>
      </c>
      <c r="AE881" s="63"/>
      <c r="AF881" s="15"/>
      <c r="AG881" s="13"/>
      <c r="AH881" s="98">
        <f t="shared" si="910"/>
        <v>0</v>
      </c>
      <c r="AI881" s="99">
        <f>AI5</f>
        <v>0.95499999999999996</v>
      </c>
      <c r="AJ881" s="100"/>
      <c r="AK881" s="110"/>
      <c r="AL881" s="95">
        <f t="shared" si="911"/>
        <v>0</v>
      </c>
      <c r="AM881" s="15"/>
      <c r="AN881" s="24">
        <f t="shared" si="942"/>
        <v>0</v>
      </c>
      <c r="AO881" s="5">
        <v>0</v>
      </c>
      <c r="AP881" s="63"/>
      <c r="AQ881" s="15"/>
      <c r="AR881" s="13"/>
      <c r="AS881" s="98">
        <f t="shared" si="912"/>
        <v>0</v>
      </c>
      <c r="AT881" s="99">
        <f>AT5</f>
        <v>0.96</v>
      </c>
      <c r="AU881" s="100"/>
      <c r="AV881" s="110"/>
      <c r="AW881" s="95">
        <f t="shared" si="913"/>
        <v>0</v>
      </c>
      <c r="AX881" s="15"/>
      <c r="AY881" s="24">
        <f t="shared" si="943"/>
        <v>0</v>
      </c>
      <c r="AZ881" s="5">
        <v>0</v>
      </c>
      <c r="BA881" s="63"/>
      <c r="BB881" s="15"/>
      <c r="BC881" s="13"/>
      <c r="BD881" s="98">
        <f t="shared" si="914"/>
        <v>0</v>
      </c>
      <c r="BE881" s="99">
        <f>BE5</f>
        <v>0.98</v>
      </c>
      <c r="BF881" s="100"/>
      <c r="BG881" s="110"/>
      <c r="BH881" s="95">
        <f t="shared" si="915"/>
        <v>0</v>
      </c>
      <c r="BI881" s="15"/>
      <c r="BJ881" s="24">
        <f t="shared" si="944"/>
        <v>0</v>
      </c>
      <c r="BK881" s="5">
        <v>0</v>
      </c>
      <c r="BL881" s="63"/>
      <c r="BM881" s="15"/>
      <c r="BN881" s="13"/>
      <c r="BO881" s="98">
        <f t="shared" si="916"/>
        <v>0</v>
      </c>
      <c r="BP881" s="99">
        <f>BP5</f>
        <v>0.94499999999999995</v>
      </c>
      <c r="BQ881" s="100"/>
      <c r="BR881" s="110"/>
      <c r="BS881" s="95">
        <f t="shared" si="917"/>
        <v>0</v>
      </c>
      <c r="BT881" s="15"/>
      <c r="BU881" s="24">
        <f t="shared" si="945"/>
        <v>0</v>
      </c>
      <c r="BV881" s="5">
        <v>0</v>
      </c>
      <c r="BW881" s="63"/>
      <c r="BX881" s="15"/>
      <c r="BY881" s="13"/>
      <c r="BZ881" s="98">
        <f t="shared" si="918"/>
        <v>0</v>
      </c>
      <c r="CA881" s="99">
        <f>CA5</f>
        <v>1</v>
      </c>
      <c r="CB881" s="100"/>
      <c r="CC881" s="110"/>
      <c r="CD881" s="95">
        <f t="shared" si="919"/>
        <v>0</v>
      </c>
      <c r="CE881" s="15"/>
      <c r="CF881" s="24">
        <f t="shared" si="946"/>
        <v>0</v>
      </c>
      <c r="CG881" s="5">
        <v>0</v>
      </c>
      <c r="CH881" s="63"/>
      <c r="CI881" s="15"/>
      <c r="CJ881" s="13"/>
      <c r="CK881" s="98">
        <f t="shared" si="920"/>
        <v>0</v>
      </c>
      <c r="CL881" s="99">
        <f>CL5</f>
        <v>1</v>
      </c>
      <c r="CM881" s="100"/>
      <c r="CN881" s="110"/>
      <c r="CO881" s="95">
        <f t="shared" si="921"/>
        <v>0</v>
      </c>
      <c r="CP881" s="15"/>
      <c r="CQ881" s="24">
        <f t="shared" si="947"/>
        <v>0</v>
      </c>
      <c r="CR881" s="5">
        <v>0</v>
      </c>
      <c r="CS881" s="63"/>
      <c r="CT881" s="15"/>
      <c r="CU881" s="13"/>
      <c r="CV881" s="98">
        <f t="shared" si="922"/>
        <v>0</v>
      </c>
      <c r="CW881" s="99">
        <f>CW5</f>
        <v>1</v>
      </c>
      <c r="CX881" s="100"/>
      <c r="CY881" s="110"/>
      <c r="CZ881" s="95">
        <f t="shared" si="923"/>
        <v>0</v>
      </c>
      <c r="DA881" s="15"/>
      <c r="DB881" s="24">
        <f t="shared" si="948"/>
        <v>0</v>
      </c>
      <c r="DC881" s="5">
        <v>0</v>
      </c>
      <c r="DD881" s="63"/>
      <c r="DE881" s="15"/>
      <c r="DF881" s="13"/>
      <c r="DG881" s="98">
        <f t="shared" si="924"/>
        <v>0</v>
      </c>
      <c r="DH881" s="99">
        <f>DH5</f>
        <v>1</v>
      </c>
      <c r="DI881" s="100"/>
      <c r="DJ881" s="110"/>
      <c r="DK881" s="95">
        <f t="shared" si="925"/>
        <v>0</v>
      </c>
      <c r="DL881" s="15"/>
      <c r="DM881" s="24">
        <f t="shared" si="949"/>
        <v>0</v>
      </c>
      <c r="DN881" s="5">
        <v>0</v>
      </c>
      <c r="DO881" s="63"/>
      <c r="DP881" s="15"/>
      <c r="DQ881" s="13"/>
      <c r="DR881" s="98">
        <f t="shared" si="926"/>
        <v>0</v>
      </c>
      <c r="DS881" s="99">
        <f>DS5</f>
        <v>1</v>
      </c>
      <c r="DT881" s="100"/>
      <c r="DU881" s="110"/>
      <c r="DV881" s="95">
        <f t="shared" si="927"/>
        <v>0</v>
      </c>
      <c r="DW881" s="15"/>
      <c r="DX881" s="24">
        <f t="shared" si="950"/>
        <v>0</v>
      </c>
      <c r="DY881" s="5">
        <v>0</v>
      </c>
      <c r="DZ881" s="63"/>
      <c r="EA881" s="15"/>
      <c r="EB881" s="13"/>
      <c r="EC881" s="98">
        <f t="shared" si="928"/>
        <v>0</v>
      </c>
      <c r="ED881" s="99">
        <f>ED5</f>
        <v>1</v>
      </c>
      <c r="EE881" s="100"/>
      <c r="EF881" s="110"/>
      <c r="EG881" s="95">
        <f t="shared" si="929"/>
        <v>0</v>
      </c>
      <c r="EH881" s="15"/>
      <c r="EI881" s="24">
        <f t="shared" si="951"/>
        <v>0</v>
      </c>
      <c r="EJ881" s="5">
        <v>0</v>
      </c>
      <c r="EK881" s="63"/>
      <c r="EL881" s="15"/>
      <c r="EM881" s="13"/>
      <c r="EN881" s="98">
        <f t="shared" si="930"/>
        <v>0</v>
      </c>
      <c r="EO881" s="99">
        <f>EO5</f>
        <v>1</v>
      </c>
      <c r="EP881" s="100"/>
      <c r="EQ881" s="110"/>
      <c r="ER881" s="95">
        <f t="shared" si="931"/>
        <v>0</v>
      </c>
      <c r="ES881" s="15"/>
      <c r="ET881" s="24">
        <f t="shared" si="952"/>
        <v>0</v>
      </c>
      <c r="EU881" s="5">
        <v>0</v>
      </c>
      <c r="EV881" s="63"/>
      <c r="EW881" s="15"/>
      <c r="EX881" s="13"/>
      <c r="EY881" s="98">
        <f t="shared" si="932"/>
        <v>0</v>
      </c>
      <c r="EZ881" s="99">
        <f>EZ5</f>
        <v>1</v>
      </c>
      <c r="FA881" s="100"/>
      <c r="FB881" s="110"/>
      <c r="FC881" s="95">
        <f t="shared" si="933"/>
        <v>0</v>
      </c>
      <c r="FD881" s="15"/>
      <c r="FE881" s="24">
        <f t="shared" si="953"/>
        <v>0</v>
      </c>
      <c r="FF881" s="5">
        <v>0</v>
      </c>
      <c r="FG881" s="63"/>
      <c r="FH881" s="15"/>
      <c r="FI881" s="13"/>
      <c r="FJ881" s="98">
        <f t="shared" si="934"/>
        <v>0</v>
      </c>
      <c r="FK881" s="99">
        <f>FK5</f>
        <v>1</v>
      </c>
      <c r="FL881" s="100"/>
      <c r="FM881" s="110"/>
      <c r="FN881" s="95">
        <f t="shared" si="935"/>
        <v>0</v>
      </c>
      <c r="FO881" s="15"/>
      <c r="FP881" s="24">
        <f t="shared" si="954"/>
        <v>0</v>
      </c>
      <c r="FQ881" s="5">
        <v>0</v>
      </c>
      <c r="FR881" s="8">
        <v>0</v>
      </c>
      <c r="FS881" s="84">
        <f t="shared" si="955"/>
        <v>500</v>
      </c>
      <c r="FT881" s="85">
        <f t="shared" si="956"/>
        <v>500</v>
      </c>
      <c r="FU881" s="85">
        <f t="shared" si="957"/>
        <v>500</v>
      </c>
      <c r="FV881" s="85">
        <f t="shared" si="958"/>
        <v>500</v>
      </c>
      <c r="FW881" s="85">
        <f t="shared" si="959"/>
        <v>500</v>
      </c>
      <c r="FX881" s="85">
        <f t="shared" si="960"/>
        <v>500</v>
      </c>
      <c r="FY881" s="85">
        <f t="shared" si="961"/>
        <v>500</v>
      </c>
      <c r="FZ881" s="85">
        <f t="shared" si="962"/>
        <v>500</v>
      </c>
      <c r="GA881" s="85">
        <f t="shared" si="963"/>
        <v>500</v>
      </c>
      <c r="GB881" s="85">
        <f t="shared" si="964"/>
        <v>500</v>
      </c>
      <c r="GC881" s="85">
        <f t="shared" si="965"/>
        <v>500</v>
      </c>
      <c r="GD881" s="85">
        <f t="shared" si="966"/>
        <v>500</v>
      </c>
      <c r="GE881" s="85">
        <f t="shared" si="967"/>
        <v>500</v>
      </c>
      <c r="GF881" s="85">
        <f t="shared" si="968"/>
        <v>500</v>
      </c>
      <c r="GG881" s="85">
        <f t="shared" si="969"/>
        <v>500</v>
      </c>
      <c r="GH881" s="101">
        <f t="shared" si="936"/>
        <v>0</v>
      </c>
      <c r="GI881" s="102">
        <f t="shared" si="937"/>
        <v>0</v>
      </c>
      <c r="GJ881" s="102">
        <f t="shared" si="938"/>
        <v>0</v>
      </c>
      <c r="GK881" s="79">
        <f>ROW()</f>
        <v>881</v>
      </c>
    </row>
    <row r="882" spans="1:193" s="12" customFormat="1" ht="50.1" customHeight="1">
      <c r="A882" s="17">
        <f>ROW()</f>
        <v>882</v>
      </c>
      <c r="B882" s="32">
        <f t="shared" si="970"/>
        <v>876</v>
      </c>
      <c r="C882" s="33">
        <f t="shared" si="971"/>
        <v>0</v>
      </c>
      <c r="D882" s="31"/>
      <c r="E882" s="390">
        <f t="shared" si="939"/>
        <v>500</v>
      </c>
      <c r="F882" s="107">
        <f t="shared" si="905"/>
        <v>0</v>
      </c>
      <c r="G882" s="3">
        <v>0</v>
      </c>
      <c r="H882" s="4">
        <v>0</v>
      </c>
      <c r="I882" s="63"/>
      <c r="J882" s="15"/>
      <c r="K882" s="13"/>
      <c r="L882" s="98">
        <f t="shared" si="906"/>
        <v>0</v>
      </c>
      <c r="M882" s="99">
        <f>M5</f>
        <v>0.94499999999999995</v>
      </c>
      <c r="N882" s="100"/>
      <c r="O882" s="110"/>
      <c r="P882" s="95">
        <f t="shared" si="907"/>
        <v>0</v>
      </c>
      <c r="Q882" s="15"/>
      <c r="R882" s="24">
        <f t="shared" si="940"/>
        <v>0</v>
      </c>
      <c r="S882" s="25">
        <v>0</v>
      </c>
      <c r="T882" s="63"/>
      <c r="U882" s="15"/>
      <c r="V882" s="13"/>
      <c r="W882" s="98">
        <f t="shared" si="908"/>
        <v>0</v>
      </c>
      <c r="X882" s="99">
        <f>X5</f>
        <v>0.97</v>
      </c>
      <c r="Y882" s="100"/>
      <c r="Z882" s="110"/>
      <c r="AA882" s="95">
        <f t="shared" si="909"/>
        <v>0</v>
      </c>
      <c r="AB882" s="15"/>
      <c r="AC882" s="24">
        <f t="shared" si="941"/>
        <v>0</v>
      </c>
      <c r="AD882" s="5">
        <v>0</v>
      </c>
      <c r="AE882" s="63"/>
      <c r="AF882" s="15"/>
      <c r="AG882" s="13"/>
      <c r="AH882" s="98">
        <f t="shared" si="910"/>
        <v>0</v>
      </c>
      <c r="AI882" s="99">
        <f>AI5</f>
        <v>0.95499999999999996</v>
      </c>
      <c r="AJ882" s="100"/>
      <c r="AK882" s="110"/>
      <c r="AL882" s="95">
        <f t="shared" si="911"/>
        <v>0</v>
      </c>
      <c r="AM882" s="15"/>
      <c r="AN882" s="24">
        <f t="shared" si="942"/>
        <v>0</v>
      </c>
      <c r="AO882" s="5">
        <v>0</v>
      </c>
      <c r="AP882" s="63"/>
      <c r="AQ882" s="15"/>
      <c r="AR882" s="13"/>
      <c r="AS882" s="98">
        <f t="shared" si="912"/>
        <v>0</v>
      </c>
      <c r="AT882" s="99">
        <f>AT5</f>
        <v>0.96</v>
      </c>
      <c r="AU882" s="100"/>
      <c r="AV882" s="110"/>
      <c r="AW882" s="95">
        <f t="shared" si="913"/>
        <v>0</v>
      </c>
      <c r="AX882" s="15"/>
      <c r="AY882" s="24">
        <f t="shared" si="943"/>
        <v>0</v>
      </c>
      <c r="AZ882" s="5">
        <v>0</v>
      </c>
      <c r="BA882" s="63"/>
      <c r="BB882" s="15"/>
      <c r="BC882" s="13"/>
      <c r="BD882" s="98">
        <f t="shared" si="914"/>
        <v>0</v>
      </c>
      <c r="BE882" s="99">
        <f>BE5</f>
        <v>0.98</v>
      </c>
      <c r="BF882" s="100"/>
      <c r="BG882" s="110"/>
      <c r="BH882" s="95">
        <f t="shared" si="915"/>
        <v>0</v>
      </c>
      <c r="BI882" s="15"/>
      <c r="BJ882" s="24">
        <f t="shared" si="944"/>
        <v>0</v>
      </c>
      <c r="BK882" s="5">
        <v>0</v>
      </c>
      <c r="BL882" s="63"/>
      <c r="BM882" s="15"/>
      <c r="BN882" s="13"/>
      <c r="BO882" s="98">
        <f t="shared" si="916"/>
        <v>0</v>
      </c>
      <c r="BP882" s="99">
        <f>BP5</f>
        <v>0.94499999999999995</v>
      </c>
      <c r="BQ882" s="100"/>
      <c r="BR882" s="110"/>
      <c r="BS882" s="95">
        <f t="shared" si="917"/>
        <v>0</v>
      </c>
      <c r="BT882" s="15"/>
      <c r="BU882" s="24">
        <f t="shared" si="945"/>
        <v>0</v>
      </c>
      <c r="BV882" s="5">
        <v>0</v>
      </c>
      <c r="BW882" s="63"/>
      <c r="BX882" s="15"/>
      <c r="BY882" s="13"/>
      <c r="BZ882" s="98">
        <f t="shared" si="918"/>
        <v>0</v>
      </c>
      <c r="CA882" s="99">
        <f>CA5</f>
        <v>1</v>
      </c>
      <c r="CB882" s="100"/>
      <c r="CC882" s="110"/>
      <c r="CD882" s="95">
        <f t="shared" si="919"/>
        <v>0</v>
      </c>
      <c r="CE882" s="15"/>
      <c r="CF882" s="24">
        <f t="shared" si="946"/>
        <v>0</v>
      </c>
      <c r="CG882" s="5">
        <v>0</v>
      </c>
      <c r="CH882" s="63"/>
      <c r="CI882" s="15"/>
      <c r="CJ882" s="13"/>
      <c r="CK882" s="98">
        <f t="shared" si="920"/>
        <v>0</v>
      </c>
      <c r="CL882" s="99">
        <f>CL5</f>
        <v>1</v>
      </c>
      <c r="CM882" s="100"/>
      <c r="CN882" s="110"/>
      <c r="CO882" s="95">
        <f t="shared" si="921"/>
        <v>0</v>
      </c>
      <c r="CP882" s="15"/>
      <c r="CQ882" s="24">
        <f t="shared" si="947"/>
        <v>0</v>
      </c>
      <c r="CR882" s="5">
        <v>0</v>
      </c>
      <c r="CS882" s="63"/>
      <c r="CT882" s="15"/>
      <c r="CU882" s="13"/>
      <c r="CV882" s="98">
        <f t="shared" si="922"/>
        <v>0</v>
      </c>
      <c r="CW882" s="99">
        <f>CW5</f>
        <v>1</v>
      </c>
      <c r="CX882" s="100"/>
      <c r="CY882" s="110"/>
      <c r="CZ882" s="95">
        <f t="shared" si="923"/>
        <v>0</v>
      </c>
      <c r="DA882" s="15"/>
      <c r="DB882" s="24">
        <f t="shared" si="948"/>
        <v>0</v>
      </c>
      <c r="DC882" s="5">
        <v>0</v>
      </c>
      <c r="DD882" s="63"/>
      <c r="DE882" s="15"/>
      <c r="DF882" s="13"/>
      <c r="DG882" s="98">
        <f t="shared" si="924"/>
        <v>0</v>
      </c>
      <c r="DH882" s="99">
        <f>DH5</f>
        <v>1</v>
      </c>
      <c r="DI882" s="100"/>
      <c r="DJ882" s="110"/>
      <c r="DK882" s="95">
        <f t="shared" si="925"/>
        <v>0</v>
      </c>
      <c r="DL882" s="15"/>
      <c r="DM882" s="24">
        <f t="shared" si="949"/>
        <v>0</v>
      </c>
      <c r="DN882" s="5">
        <v>0</v>
      </c>
      <c r="DO882" s="63"/>
      <c r="DP882" s="15"/>
      <c r="DQ882" s="13"/>
      <c r="DR882" s="98">
        <f t="shared" si="926"/>
        <v>0</v>
      </c>
      <c r="DS882" s="99">
        <f>DS5</f>
        <v>1</v>
      </c>
      <c r="DT882" s="100"/>
      <c r="DU882" s="110"/>
      <c r="DV882" s="95">
        <f t="shared" si="927"/>
        <v>0</v>
      </c>
      <c r="DW882" s="15"/>
      <c r="DX882" s="24">
        <f t="shared" si="950"/>
        <v>0</v>
      </c>
      <c r="DY882" s="5">
        <v>0</v>
      </c>
      <c r="DZ882" s="63"/>
      <c r="EA882" s="15"/>
      <c r="EB882" s="13"/>
      <c r="EC882" s="98">
        <f t="shared" si="928"/>
        <v>0</v>
      </c>
      <c r="ED882" s="99">
        <f>ED5</f>
        <v>1</v>
      </c>
      <c r="EE882" s="100"/>
      <c r="EF882" s="110"/>
      <c r="EG882" s="95">
        <f t="shared" si="929"/>
        <v>0</v>
      </c>
      <c r="EH882" s="15"/>
      <c r="EI882" s="24">
        <f t="shared" si="951"/>
        <v>0</v>
      </c>
      <c r="EJ882" s="5">
        <v>0</v>
      </c>
      <c r="EK882" s="63"/>
      <c r="EL882" s="15"/>
      <c r="EM882" s="13"/>
      <c r="EN882" s="98">
        <f t="shared" si="930"/>
        <v>0</v>
      </c>
      <c r="EO882" s="99">
        <f>EO5</f>
        <v>1</v>
      </c>
      <c r="EP882" s="100"/>
      <c r="EQ882" s="110"/>
      <c r="ER882" s="95">
        <f t="shared" si="931"/>
        <v>0</v>
      </c>
      <c r="ES882" s="15"/>
      <c r="ET882" s="24">
        <f t="shared" si="952"/>
        <v>0</v>
      </c>
      <c r="EU882" s="5">
        <v>0</v>
      </c>
      <c r="EV882" s="63"/>
      <c r="EW882" s="15"/>
      <c r="EX882" s="13"/>
      <c r="EY882" s="98">
        <f t="shared" si="932"/>
        <v>0</v>
      </c>
      <c r="EZ882" s="99">
        <f>EZ5</f>
        <v>1</v>
      </c>
      <c r="FA882" s="100"/>
      <c r="FB882" s="110"/>
      <c r="FC882" s="95">
        <f t="shared" si="933"/>
        <v>0</v>
      </c>
      <c r="FD882" s="15"/>
      <c r="FE882" s="24">
        <f t="shared" si="953"/>
        <v>0</v>
      </c>
      <c r="FF882" s="5">
        <v>0</v>
      </c>
      <c r="FG882" s="63"/>
      <c r="FH882" s="15"/>
      <c r="FI882" s="13"/>
      <c r="FJ882" s="98">
        <f t="shared" si="934"/>
        <v>0</v>
      </c>
      <c r="FK882" s="99">
        <f>FK5</f>
        <v>1</v>
      </c>
      <c r="FL882" s="100"/>
      <c r="FM882" s="110"/>
      <c r="FN882" s="95">
        <f t="shared" si="935"/>
        <v>0</v>
      </c>
      <c r="FO882" s="15"/>
      <c r="FP882" s="24">
        <f t="shared" si="954"/>
        <v>0</v>
      </c>
      <c r="FQ882" s="5">
        <v>0</v>
      </c>
      <c r="FR882" s="8">
        <v>0</v>
      </c>
      <c r="FS882" s="84">
        <f t="shared" si="955"/>
        <v>500</v>
      </c>
      <c r="FT882" s="85">
        <f t="shared" si="956"/>
        <v>500</v>
      </c>
      <c r="FU882" s="85">
        <f t="shared" si="957"/>
        <v>500</v>
      </c>
      <c r="FV882" s="85">
        <f t="shared" si="958"/>
        <v>500</v>
      </c>
      <c r="FW882" s="85">
        <f t="shared" si="959"/>
        <v>500</v>
      </c>
      <c r="FX882" s="85">
        <f t="shared" si="960"/>
        <v>500</v>
      </c>
      <c r="FY882" s="85">
        <f t="shared" si="961"/>
        <v>500</v>
      </c>
      <c r="FZ882" s="85">
        <f t="shared" si="962"/>
        <v>500</v>
      </c>
      <c r="GA882" s="85">
        <f t="shared" si="963"/>
        <v>500</v>
      </c>
      <c r="GB882" s="85">
        <f t="shared" si="964"/>
        <v>500</v>
      </c>
      <c r="GC882" s="85">
        <f t="shared" si="965"/>
        <v>500</v>
      </c>
      <c r="GD882" s="85">
        <f t="shared" si="966"/>
        <v>500</v>
      </c>
      <c r="GE882" s="85">
        <f t="shared" si="967"/>
        <v>500</v>
      </c>
      <c r="GF882" s="85">
        <f t="shared" si="968"/>
        <v>500</v>
      </c>
      <c r="GG882" s="85">
        <f t="shared" si="969"/>
        <v>500</v>
      </c>
      <c r="GH882" s="101">
        <f t="shared" si="936"/>
        <v>0</v>
      </c>
      <c r="GI882" s="102">
        <f t="shared" si="937"/>
        <v>0</v>
      </c>
      <c r="GJ882" s="102">
        <f t="shared" si="938"/>
        <v>0</v>
      </c>
      <c r="GK882" s="79">
        <f>ROW()</f>
        <v>882</v>
      </c>
    </row>
    <row r="883" spans="1:193" s="12" customFormat="1" ht="50.1" customHeight="1">
      <c r="A883" s="17">
        <f>ROW()</f>
        <v>883</v>
      </c>
      <c r="B883" s="32">
        <f t="shared" si="970"/>
        <v>877</v>
      </c>
      <c r="C883" s="33">
        <f t="shared" si="971"/>
        <v>0</v>
      </c>
      <c r="D883" s="31"/>
      <c r="E883" s="390">
        <f t="shared" si="939"/>
        <v>500</v>
      </c>
      <c r="F883" s="107">
        <f t="shared" si="905"/>
        <v>0</v>
      </c>
      <c r="G883" s="3">
        <v>0</v>
      </c>
      <c r="H883" s="4">
        <v>0</v>
      </c>
      <c r="I883" s="63"/>
      <c r="J883" s="15"/>
      <c r="K883" s="13"/>
      <c r="L883" s="98">
        <f t="shared" si="906"/>
        <v>0</v>
      </c>
      <c r="M883" s="99">
        <f>M5</f>
        <v>0.94499999999999995</v>
      </c>
      <c r="N883" s="100"/>
      <c r="O883" s="110"/>
      <c r="P883" s="95">
        <f t="shared" si="907"/>
        <v>0</v>
      </c>
      <c r="Q883" s="15"/>
      <c r="R883" s="24">
        <f t="shared" si="940"/>
        <v>0</v>
      </c>
      <c r="S883" s="25">
        <v>0</v>
      </c>
      <c r="T883" s="63"/>
      <c r="U883" s="15"/>
      <c r="V883" s="13"/>
      <c r="W883" s="98">
        <f t="shared" si="908"/>
        <v>0</v>
      </c>
      <c r="X883" s="99">
        <f>X5</f>
        <v>0.97</v>
      </c>
      <c r="Y883" s="100"/>
      <c r="Z883" s="110"/>
      <c r="AA883" s="95">
        <f t="shared" si="909"/>
        <v>0</v>
      </c>
      <c r="AB883" s="15"/>
      <c r="AC883" s="24">
        <f t="shared" si="941"/>
        <v>0</v>
      </c>
      <c r="AD883" s="5">
        <v>0</v>
      </c>
      <c r="AE883" s="63"/>
      <c r="AF883" s="15"/>
      <c r="AG883" s="13"/>
      <c r="AH883" s="98">
        <f t="shared" si="910"/>
        <v>0</v>
      </c>
      <c r="AI883" s="99">
        <f>AI5</f>
        <v>0.95499999999999996</v>
      </c>
      <c r="AJ883" s="100"/>
      <c r="AK883" s="110"/>
      <c r="AL883" s="95">
        <f t="shared" si="911"/>
        <v>0</v>
      </c>
      <c r="AM883" s="15"/>
      <c r="AN883" s="24">
        <f t="shared" si="942"/>
        <v>0</v>
      </c>
      <c r="AO883" s="5">
        <v>0</v>
      </c>
      <c r="AP883" s="63"/>
      <c r="AQ883" s="15"/>
      <c r="AR883" s="13"/>
      <c r="AS883" s="98">
        <f t="shared" si="912"/>
        <v>0</v>
      </c>
      <c r="AT883" s="99">
        <f>AT5</f>
        <v>0.96</v>
      </c>
      <c r="AU883" s="100"/>
      <c r="AV883" s="110"/>
      <c r="AW883" s="95">
        <f t="shared" si="913"/>
        <v>0</v>
      </c>
      <c r="AX883" s="15"/>
      <c r="AY883" s="24">
        <f t="shared" si="943"/>
        <v>0</v>
      </c>
      <c r="AZ883" s="5">
        <v>0</v>
      </c>
      <c r="BA883" s="63"/>
      <c r="BB883" s="15"/>
      <c r="BC883" s="13"/>
      <c r="BD883" s="98">
        <f t="shared" si="914"/>
        <v>0</v>
      </c>
      <c r="BE883" s="99">
        <f>BE5</f>
        <v>0.98</v>
      </c>
      <c r="BF883" s="100"/>
      <c r="BG883" s="110"/>
      <c r="BH883" s="95">
        <f t="shared" si="915"/>
        <v>0</v>
      </c>
      <c r="BI883" s="15"/>
      <c r="BJ883" s="24">
        <f t="shared" si="944"/>
        <v>0</v>
      </c>
      <c r="BK883" s="5">
        <v>0</v>
      </c>
      <c r="BL883" s="63"/>
      <c r="BM883" s="15"/>
      <c r="BN883" s="13"/>
      <c r="BO883" s="98">
        <f t="shared" si="916"/>
        <v>0</v>
      </c>
      <c r="BP883" s="99">
        <f>BP5</f>
        <v>0.94499999999999995</v>
      </c>
      <c r="BQ883" s="100"/>
      <c r="BR883" s="110"/>
      <c r="BS883" s="95">
        <f t="shared" si="917"/>
        <v>0</v>
      </c>
      <c r="BT883" s="15"/>
      <c r="BU883" s="24">
        <f t="shared" si="945"/>
        <v>0</v>
      </c>
      <c r="BV883" s="5">
        <v>0</v>
      </c>
      <c r="BW883" s="63"/>
      <c r="BX883" s="15"/>
      <c r="BY883" s="13"/>
      <c r="BZ883" s="98">
        <f t="shared" si="918"/>
        <v>0</v>
      </c>
      <c r="CA883" s="99">
        <f>CA5</f>
        <v>1</v>
      </c>
      <c r="CB883" s="100"/>
      <c r="CC883" s="110"/>
      <c r="CD883" s="95">
        <f t="shared" si="919"/>
        <v>0</v>
      </c>
      <c r="CE883" s="15"/>
      <c r="CF883" s="24">
        <f t="shared" si="946"/>
        <v>0</v>
      </c>
      <c r="CG883" s="5">
        <v>0</v>
      </c>
      <c r="CH883" s="63"/>
      <c r="CI883" s="15"/>
      <c r="CJ883" s="13"/>
      <c r="CK883" s="98">
        <f t="shared" si="920"/>
        <v>0</v>
      </c>
      <c r="CL883" s="99">
        <f>CL5</f>
        <v>1</v>
      </c>
      <c r="CM883" s="100"/>
      <c r="CN883" s="110"/>
      <c r="CO883" s="95">
        <f t="shared" si="921"/>
        <v>0</v>
      </c>
      <c r="CP883" s="15"/>
      <c r="CQ883" s="24">
        <f t="shared" si="947"/>
        <v>0</v>
      </c>
      <c r="CR883" s="5">
        <v>0</v>
      </c>
      <c r="CS883" s="63"/>
      <c r="CT883" s="15"/>
      <c r="CU883" s="13"/>
      <c r="CV883" s="98">
        <f t="shared" si="922"/>
        <v>0</v>
      </c>
      <c r="CW883" s="99">
        <f>CW5</f>
        <v>1</v>
      </c>
      <c r="CX883" s="100"/>
      <c r="CY883" s="110"/>
      <c r="CZ883" s="95">
        <f t="shared" si="923"/>
        <v>0</v>
      </c>
      <c r="DA883" s="15"/>
      <c r="DB883" s="24">
        <f t="shared" si="948"/>
        <v>0</v>
      </c>
      <c r="DC883" s="5">
        <v>0</v>
      </c>
      <c r="DD883" s="63"/>
      <c r="DE883" s="15"/>
      <c r="DF883" s="13"/>
      <c r="DG883" s="98">
        <f t="shared" si="924"/>
        <v>0</v>
      </c>
      <c r="DH883" s="99">
        <f>DH5</f>
        <v>1</v>
      </c>
      <c r="DI883" s="100"/>
      <c r="DJ883" s="110"/>
      <c r="DK883" s="95">
        <f t="shared" si="925"/>
        <v>0</v>
      </c>
      <c r="DL883" s="15"/>
      <c r="DM883" s="24">
        <f t="shared" si="949"/>
        <v>0</v>
      </c>
      <c r="DN883" s="5">
        <v>0</v>
      </c>
      <c r="DO883" s="63"/>
      <c r="DP883" s="15"/>
      <c r="DQ883" s="13"/>
      <c r="DR883" s="98">
        <f t="shared" si="926"/>
        <v>0</v>
      </c>
      <c r="DS883" s="99">
        <f>DS5</f>
        <v>1</v>
      </c>
      <c r="DT883" s="100"/>
      <c r="DU883" s="110"/>
      <c r="DV883" s="95">
        <f t="shared" si="927"/>
        <v>0</v>
      </c>
      <c r="DW883" s="15"/>
      <c r="DX883" s="24">
        <f t="shared" si="950"/>
        <v>0</v>
      </c>
      <c r="DY883" s="5">
        <v>0</v>
      </c>
      <c r="DZ883" s="63"/>
      <c r="EA883" s="15"/>
      <c r="EB883" s="13"/>
      <c r="EC883" s="98">
        <f t="shared" si="928"/>
        <v>0</v>
      </c>
      <c r="ED883" s="99">
        <f>ED5</f>
        <v>1</v>
      </c>
      <c r="EE883" s="100"/>
      <c r="EF883" s="110"/>
      <c r="EG883" s="95">
        <f t="shared" si="929"/>
        <v>0</v>
      </c>
      <c r="EH883" s="15"/>
      <c r="EI883" s="24">
        <f t="shared" si="951"/>
        <v>0</v>
      </c>
      <c r="EJ883" s="5">
        <v>0</v>
      </c>
      <c r="EK883" s="63"/>
      <c r="EL883" s="15"/>
      <c r="EM883" s="13"/>
      <c r="EN883" s="98">
        <f t="shared" si="930"/>
        <v>0</v>
      </c>
      <c r="EO883" s="99">
        <f>EO5</f>
        <v>1</v>
      </c>
      <c r="EP883" s="100"/>
      <c r="EQ883" s="110"/>
      <c r="ER883" s="95">
        <f t="shared" si="931"/>
        <v>0</v>
      </c>
      <c r="ES883" s="15"/>
      <c r="ET883" s="24">
        <f t="shared" si="952"/>
        <v>0</v>
      </c>
      <c r="EU883" s="5">
        <v>0</v>
      </c>
      <c r="EV883" s="63"/>
      <c r="EW883" s="15"/>
      <c r="EX883" s="13"/>
      <c r="EY883" s="98">
        <f t="shared" si="932"/>
        <v>0</v>
      </c>
      <c r="EZ883" s="99">
        <f>EZ5</f>
        <v>1</v>
      </c>
      <c r="FA883" s="100"/>
      <c r="FB883" s="110"/>
      <c r="FC883" s="95">
        <f t="shared" si="933"/>
        <v>0</v>
      </c>
      <c r="FD883" s="15"/>
      <c r="FE883" s="24">
        <f t="shared" si="953"/>
        <v>0</v>
      </c>
      <c r="FF883" s="5">
        <v>0</v>
      </c>
      <c r="FG883" s="63"/>
      <c r="FH883" s="15"/>
      <c r="FI883" s="13"/>
      <c r="FJ883" s="98">
        <f t="shared" si="934"/>
        <v>0</v>
      </c>
      <c r="FK883" s="99">
        <f>FK5</f>
        <v>1</v>
      </c>
      <c r="FL883" s="100"/>
      <c r="FM883" s="110"/>
      <c r="FN883" s="95">
        <f t="shared" si="935"/>
        <v>0</v>
      </c>
      <c r="FO883" s="15"/>
      <c r="FP883" s="24">
        <f t="shared" si="954"/>
        <v>0</v>
      </c>
      <c r="FQ883" s="5">
        <v>0</v>
      </c>
      <c r="FR883" s="8">
        <v>0</v>
      </c>
      <c r="FS883" s="84">
        <f t="shared" si="955"/>
        <v>500</v>
      </c>
      <c r="FT883" s="85">
        <f t="shared" si="956"/>
        <v>500</v>
      </c>
      <c r="FU883" s="85">
        <f t="shared" si="957"/>
        <v>500</v>
      </c>
      <c r="FV883" s="85">
        <f t="shared" si="958"/>
        <v>500</v>
      </c>
      <c r="FW883" s="85">
        <f t="shared" si="959"/>
        <v>500</v>
      </c>
      <c r="FX883" s="85">
        <f t="shared" si="960"/>
        <v>500</v>
      </c>
      <c r="FY883" s="85">
        <f t="shared" si="961"/>
        <v>500</v>
      </c>
      <c r="FZ883" s="85">
        <f t="shared" si="962"/>
        <v>500</v>
      </c>
      <c r="GA883" s="85">
        <f t="shared" si="963"/>
        <v>500</v>
      </c>
      <c r="GB883" s="85">
        <f t="shared" si="964"/>
        <v>500</v>
      </c>
      <c r="GC883" s="85">
        <f t="shared" si="965"/>
        <v>500</v>
      </c>
      <c r="GD883" s="85">
        <f t="shared" si="966"/>
        <v>500</v>
      </c>
      <c r="GE883" s="85">
        <f t="shared" si="967"/>
        <v>500</v>
      </c>
      <c r="GF883" s="85">
        <f t="shared" si="968"/>
        <v>500</v>
      </c>
      <c r="GG883" s="85">
        <f t="shared" si="969"/>
        <v>500</v>
      </c>
      <c r="GH883" s="101">
        <f t="shared" si="936"/>
        <v>0</v>
      </c>
      <c r="GI883" s="102">
        <f t="shared" si="937"/>
        <v>0</v>
      </c>
      <c r="GJ883" s="102">
        <f t="shared" si="938"/>
        <v>0</v>
      </c>
      <c r="GK883" s="79">
        <f>ROW()</f>
        <v>883</v>
      </c>
    </row>
    <row r="884" spans="1:193" s="12" customFormat="1" ht="50.1" customHeight="1">
      <c r="A884" s="17">
        <f>ROW()</f>
        <v>884</v>
      </c>
      <c r="B884" s="32">
        <f t="shared" si="970"/>
        <v>878</v>
      </c>
      <c r="C884" s="33">
        <f t="shared" si="971"/>
        <v>0</v>
      </c>
      <c r="D884" s="31"/>
      <c r="E884" s="390">
        <f t="shared" si="939"/>
        <v>500</v>
      </c>
      <c r="F884" s="107">
        <f t="shared" si="905"/>
        <v>0</v>
      </c>
      <c r="G884" s="3">
        <v>0</v>
      </c>
      <c r="H884" s="4">
        <v>0</v>
      </c>
      <c r="I884" s="63"/>
      <c r="J884" s="15"/>
      <c r="K884" s="13"/>
      <c r="L884" s="98">
        <f t="shared" si="906"/>
        <v>0</v>
      </c>
      <c r="M884" s="99">
        <f>M5</f>
        <v>0.94499999999999995</v>
      </c>
      <c r="N884" s="100"/>
      <c r="O884" s="110"/>
      <c r="P884" s="95">
        <f t="shared" si="907"/>
        <v>0</v>
      </c>
      <c r="Q884" s="15"/>
      <c r="R884" s="24">
        <f t="shared" si="940"/>
        <v>0</v>
      </c>
      <c r="S884" s="25">
        <v>0</v>
      </c>
      <c r="T884" s="63"/>
      <c r="U884" s="15"/>
      <c r="V884" s="13"/>
      <c r="W884" s="98">
        <f t="shared" si="908"/>
        <v>0</v>
      </c>
      <c r="X884" s="99">
        <f>X5</f>
        <v>0.97</v>
      </c>
      <c r="Y884" s="100"/>
      <c r="Z884" s="110"/>
      <c r="AA884" s="95">
        <f t="shared" si="909"/>
        <v>0</v>
      </c>
      <c r="AB884" s="15"/>
      <c r="AC884" s="24">
        <f t="shared" si="941"/>
        <v>0</v>
      </c>
      <c r="AD884" s="5">
        <v>0</v>
      </c>
      <c r="AE884" s="63"/>
      <c r="AF884" s="15"/>
      <c r="AG884" s="13"/>
      <c r="AH884" s="98">
        <f t="shared" si="910"/>
        <v>0</v>
      </c>
      <c r="AI884" s="99">
        <f>AI5</f>
        <v>0.95499999999999996</v>
      </c>
      <c r="AJ884" s="100"/>
      <c r="AK884" s="110"/>
      <c r="AL884" s="95">
        <f t="shared" si="911"/>
        <v>0</v>
      </c>
      <c r="AM884" s="15"/>
      <c r="AN884" s="24">
        <f t="shared" si="942"/>
        <v>0</v>
      </c>
      <c r="AO884" s="5">
        <v>0</v>
      </c>
      <c r="AP884" s="63"/>
      <c r="AQ884" s="15"/>
      <c r="AR884" s="13"/>
      <c r="AS884" s="98">
        <f t="shared" si="912"/>
        <v>0</v>
      </c>
      <c r="AT884" s="99">
        <f>AT5</f>
        <v>0.96</v>
      </c>
      <c r="AU884" s="100"/>
      <c r="AV884" s="110"/>
      <c r="AW884" s="95">
        <f t="shared" si="913"/>
        <v>0</v>
      </c>
      <c r="AX884" s="15"/>
      <c r="AY884" s="24">
        <f t="shared" si="943"/>
        <v>0</v>
      </c>
      <c r="AZ884" s="5">
        <v>0</v>
      </c>
      <c r="BA884" s="63"/>
      <c r="BB884" s="15"/>
      <c r="BC884" s="13"/>
      <c r="BD884" s="98">
        <f t="shared" si="914"/>
        <v>0</v>
      </c>
      <c r="BE884" s="99">
        <f>BE5</f>
        <v>0.98</v>
      </c>
      <c r="BF884" s="100"/>
      <c r="BG884" s="110"/>
      <c r="BH884" s="95">
        <f t="shared" si="915"/>
        <v>0</v>
      </c>
      <c r="BI884" s="15"/>
      <c r="BJ884" s="24">
        <f t="shared" si="944"/>
        <v>0</v>
      </c>
      <c r="BK884" s="5">
        <v>0</v>
      </c>
      <c r="BL884" s="63"/>
      <c r="BM884" s="15"/>
      <c r="BN884" s="13"/>
      <c r="BO884" s="98">
        <f t="shared" si="916"/>
        <v>0</v>
      </c>
      <c r="BP884" s="99">
        <f>BP5</f>
        <v>0.94499999999999995</v>
      </c>
      <c r="BQ884" s="100"/>
      <c r="BR884" s="110"/>
      <c r="BS884" s="95">
        <f t="shared" si="917"/>
        <v>0</v>
      </c>
      <c r="BT884" s="15"/>
      <c r="BU884" s="24">
        <f t="shared" si="945"/>
        <v>0</v>
      </c>
      <c r="BV884" s="5">
        <v>0</v>
      </c>
      <c r="BW884" s="63"/>
      <c r="BX884" s="15"/>
      <c r="BY884" s="13"/>
      <c r="BZ884" s="98">
        <f t="shared" si="918"/>
        <v>0</v>
      </c>
      <c r="CA884" s="99">
        <f>CA5</f>
        <v>1</v>
      </c>
      <c r="CB884" s="100"/>
      <c r="CC884" s="110"/>
      <c r="CD884" s="95">
        <f t="shared" si="919"/>
        <v>0</v>
      </c>
      <c r="CE884" s="15"/>
      <c r="CF884" s="24">
        <f t="shared" si="946"/>
        <v>0</v>
      </c>
      <c r="CG884" s="5">
        <v>0</v>
      </c>
      <c r="CH884" s="63"/>
      <c r="CI884" s="15"/>
      <c r="CJ884" s="13"/>
      <c r="CK884" s="98">
        <f t="shared" si="920"/>
        <v>0</v>
      </c>
      <c r="CL884" s="99">
        <f>CL5</f>
        <v>1</v>
      </c>
      <c r="CM884" s="100"/>
      <c r="CN884" s="110"/>
      <c r="CO884" s="95">
        <f t="shared" si="921"/>
        <v>0</v>
      </c>
      <c r="CP884" s="15"/>
      <c r="CQ884" s="24">
        <f t="shared" si="947"/>
        <v>0</v>
      </c>
      <c r="CR884" s="5">
        <v>0</v>
      </c>
      <c r="CS884" s="63"/>
      <c r="CT884" s="15"/>
      <c r="CU884" s="13"/>
      <c r="CV884" s="98">
        <f t="shared" si="922"/>
        <v>0</v>
      </c>
      <c r="CW884" s="99">
        <f>CW5</f>
        <v>1</v>
      </c>
      <c r="CX884" s="100"/>
      <c r="CY884" s="110"/>
      <c r="CZ884" s="95">
        <f t="shared" si="923"/>
        <v>0</v>
      </c>
      <c r="DA884" s="15"/>
      <c r="DB884" s="24">
        <f t="shared" si="948"/>
        <v>0</v>
      </c>
      <c r="DC884" s="5">
        <v>0</v>
      </c>
      <c r="DD884" s="63"/>
      <c r="DE884" s="15"/>
      <c r="DF884" s="13"/>
      <c r="DG884" s="98">
        <f t="shared" si="924"/>
        <v>0</v>
      </c>
      <c r="DH884" s="99">
        <f>DH5</f>
        <v>1</v>
      </c>
      <c r="DI884" s="100"/>
      <c r="DJ884" s="110"/>
      <c r="DK884" s="95">
        <f t="shared" si="925"/>
        <v>0</v>
      </c>
      <c r="DL884" s="15"/>
      <c r="DM884" s="24">
        <f t="shared" si="949"/>
        <v>0</v>
      </c>
      <c r="DN884" s="5">
        <v>0</v>
      </c>
      <c r="DO884" s="63"/>
      <c r="DP884" s="15"/>
      <c r="DQ884" s="13"/>
      <c r="DR884" s="98">
        <f t="shared" si="926"/>
        <v>0</v>
      </c>
      <c r="DS884" s="99">
        <f>DS5</f>
        <v>1</v>
      </c>
      <c r="DT884" s="100"/>
      <c r="DU884" s="110"/>
      <c r="DV884" s="95">
        <f t="shared" si="927"/>
        <v>0</v>
      </c>
      <c r="DW884" s="15"/>
      <c r="DX884" s="24">
        <f t="shared" si="950"/>
        <v>0</v>
      </c>
      <c r="DY884" s="5">
        <v>0</v>
      </c>
      <c r="DZ884" s="63"/>
      <c r="EA884" s="15"/>
      <c r="EB884" s="13"/>
      <c r="EC884" s="98">
        <f t="shared" si="928"/>
        <v>0</v>
      </c>
      <c r="ED884" s="99">
        <f>ED5</f>
        <v>1</v>
      </c>
      <c r="EE884" s="100"/>
      <c r="EF884" s="110"/>
      <c r="EG884" s="95">
        <f t="shared" si="929"/>
        <v>0</v>
      </c>
      <c r="EH884" s="15"/>
      <c r="EI884" s="24">
        <f t="shared" si="951"/>
        <v>0</v>
      </c>
      <c r="EJ884" s="5">
        <v>0</v>
      </c>
      <c r="EK884" s="63"/>
      <c r="EL884" s="15"/>
      <c r="EM884" s="13"/>
      <c r="EN884" s="98">
        <f t="shared" si="930"/>
        <v>0</v>
      </c>
      <c r="EO884" s="99">
        <f>EO5</f>
        <v>1</v>
      </c>
      <c r="EP884" s="100"/>
      <c r="EQ884" s="110"/>
      <c r="ER884" s="95">
        <f t="shared" si="931"/>
        <v>0</v>
      </c>
      <c r="ES884" s="15"/>
      <c r="ET884" s="24">
        <f t="shared" si="952"/>
        <v>0</v>
      </c>
      <c r="EU884" s="5">
        <v>0</v>
      </c>
      <c r="EV884" s="63"/>
      <c r="EW884" s="15"/>
      <c r="EX884" s="13"/>
      <c r="EY884" s="98">
        <f t="shared" si="932"/>
        <v>0</v>
      </c>
      <c r="EZ884" s="99">
        <f>EZ5</f>
        <v>1</v>
      </c>
      <c r="FA884" s="100"/>
      <c r="FB884" s="110"/>
      <c r="FC884" s="95">
        <f t="shared" si="933"/>
        <v>0</v>
      </c>
      <c r="FD884" s="15"/>
      <c r="FE884" s="24">
        <f t="shared" si="953"/>
        <v>0</v>
      </c>
      <c r="FF884" s="5">
        <v>0</v>
      </c>
      <c r="FG884" s="63"/>
      <c r="FH884" s="15"/>
      <c r="FI884" s="13"/>
      <c r="FJ884" s="98">
        <f t="shared" si="934"/>
        <v>0</v>
      </c>
      <c r="FK884" s="99">
        <f>FK5</f>
        <v>1</v>
      </c>
      <c r="FL884" s="100"/>
      <c r="FM884" s="110"/>
      <c r="FN884" s="95">
        <f t="shared" si="935"/>
        <v>0</v>
      </c>
      <c r="FO884" s="15"/>
      <c r="FP884" s="24">
        <f t="shared" si="954"/>
        <v>0</v>
      </c>
      <c r="FQ884" s="5">
        <v>0</v>
      </c>
      <c r="FR884" s="8">
        <v>0</v>
      </c>
      <c r="FS884" s="84">
        <f t="shared" si="955"/>
        <v>500</v>
      </c>
      <c r="FT884" s="85">
        <f t="shared" si="956"/>
        <v>500</v>
      </c>
      <c r="FU884" s="85">
        <f t="shared" si="957"/>
        <v>500</v>
      </c>
      <c r="FV884" s="85">
        <f t="shared" si="958"/>
        <v>500</v>
      </c>
      <c r="FW884" s="85">
        <f t="shared" si="959"/>
        <v>500</v>
      </c>
      <c r="FX884" s="85">
        <f t="shared" si="960"/>
        <v>500</v>
      </c>
      <c r="FY884" s="85">
        <f t="shared" si="961"/>
        <v>500</v>
      </c>
      <c r="FZ884" s="85">
        <f t="shared" si="962"/>
        <v>500</v>
      </c>
      <c r="GA884" s="85">
        <f t="shared" si="963"/>
        <v>500</v>
      </c>
      <c r="GB884" s="85">
        <f t="shared" si="964"/>
        <v>500</v>
      </c>
      <c r="GC884" s="85">
        <f t="shared" si="965"/>
        <v>500</v>
      </c>
      <c r="GD884" s="85">
        <f t="shared" si="966"/>
        <v>500</v>
      </c>
      <c r="GE884" s="85">
        <f t="shared" si="967"/>
        <v>500</v>
      </c>
      <c r="GF884" s="85">
        <f t="shared" si="968"/>
        <v>500</v>
      </c>
      <c r="GG884" s="85">
        <f t="shared" si="969"/>
        <v>500</v>
      </c>
      <c r="GH884" s="101">
        <f t="shared" si="936"/>
        <v>0</v>
      </c>
      <c r="GI884" s="102">
        <f t="shared" si="937"/>
        <v>0</v>
      </c>
      <c r="GJ884" s="102">
        <f t="shared" si="938"/>
        <v>0</v>
      </c>
      <c r="GK884" s="79">
        <f>ROW()</f>
        <v>884</v>
      </c>
    </row>
    <row r="885" spans="1:193" s="12" customFormat="1" ht="50.1" customHeight="1">
      <c r="A885" s="17">
        <f>ROW()</f>
        <v>885</v>
      </c>
      <c r="B885" s="32">
        <f t="shared" si="970"/>
        <v>879</v>
      </c>
      <c r="C885" s="33">
        <f t="shared" si="971"/>
        <v>0</v>
      </c>
      <c r="D885" s="31"/>
      <c r="E885" s="390">
        <f t="shared" si="939"/>
        <v>500</v>
      </c>
      <c r="F885" s="107">
        <f t="shared" si="905"/>
        <v>0</v>
      </c>
      <c r="G885" s="3">
        <v>0</v>
      </c>
      <c r="H885" s="4">
        <v>0</v>
      </c>
      <c r="I885" s="63"/>
      <c r="J885" s="15"/>
      <c r="K885" s="13"/>
      <c r="L885" s="98">
        <f t="shared" si="906"/>
        <v>0</v>
      </c>
      <c r="M885" s="99">
        <f>M5</f>
        <v>0.94499999999999995</v>
      </c>
      <c r="N885" s="100"/>
      <c r="O885" s="110"/>
      <c r="P885" s="95">
        <f t="shared" si="907"/>
        <v>0</v>
      </c>
      <c r="Q885" s="15"/>
      <c r="R885" s="24">
        <f t="shared" si="940"/>
        <v>0</v>
      </c>
      <c r="S885" s="25">
        <v>0</v>
      </c>
      <c r="T885" s="63"/>
      <c r="U885" s="15"/>
      <c r="V885" s="13"/>
      <c r="W885" s="98">
        <f t="shared" si="908"/>
        <v>0</v>
      </c>
      <c r="X885" s="99">
        <f>X5</f>
        <v>0.97</v>
      </c>
      <c r="Y885" s="100"/>
      <c r="Z885" s="110"/>
      <c r="AA885" s="95">
        <f t="shared" si="909"/>
        <v>0</v>
      </c>
      <c r="AB885" s="15"/>
      <c r="AC885" s="24">
        <f t="shared" si="941"/>
        <v>0</v>
      </c>
      <c r="AD885" s="5">
        <v>0</v>
      </c>
      <c r="AE885" s="63"/>
      <c r="AF885" s="15"/>
      <c r="AG885" s="13"/>
      <c r="AH885" s="98">
        <f t="shared" si="910"/>
        <v>0</v>
      </c>
      <c r="AI885" s="99">
        <f>AI5</f>
        <v>0.95499999999999996</v>
      </c>
      <c r="AJ885" s="100"/>
      <c r="AK885" s="110"/>
      <c r="AL885" s="95">
        <f t="shared" si="911"/>
        <v>0</v>
      </c>
      <c r="AM885" s="15"/>
      <c r="AN885" s="24">
        <f t="shared" si="942"/>
        <v>0</v>
      </c>
      <c r="AO885" s="5">
        <v>0</v>
      </c>
      <c r="AP885" s="63"/>
      <c r="AQ885" s="15"/>
      <c r="AR885" s="13"/>
      <c r="AS885" s="98">
        <f t="shared" si="912"/>
        <v>0</v>
      </c>
      <c r="AT885" s="99">
        <f>AT5</f>
        <v>0.96</v>
      </c>
      <c r="AU885" s="100"/>
      <c r="AV885" s="110"/>
      <c r="AW885" s="95">
        <f t="shared" si="913"/>
        <v>0</v>
      </c>
      <c r="AX885" s="15"/>
      <c r="AY885" s="24">
        <f t="shared" si="943"/>
        <v>0</v>
      </c>
      <c r="AZ885" s="5">
        <v>0</v>
      </c>
      <c r="BA885" s="63"/>
      <c r="BB885" s="15"/>
      <c r="BC885" s="13"/>
      <c r="BD885" s="98">
        <f t="shared" si="914"/>
        <v>0</v>
      </c>
      <c r="BE885" s="99">
        <f>BE5</f>
        <v>0.98</v>
      </c>
      <c r="BF885" s="100"/>
      <c r="BG885" s="110"/>
      <c r="BH885" s="95">
        <f t="shared" si="915"/>
        <v>0</v>
      </c>
      <c r="BI885" s="15"/>
      <c r="BJ885" s="24">
        <f t="shared" si="944"/>
        <v>0</v>
      </c>
      <c r="BK885" s="5">
        <v>0</v>
      </c>
      <c r="BL885" s="63"/>
      <c r="BM885" s="15"/>
      <c r="BN885" s="13"/>
      <c r="BO885" s="98">
        <f t="shared" si="916"/>
        <v>0</v>
      </c>
      <c r="BP885" s="99">
        <f>BP5</f>
        <v>0.94499999999999995</v>
      </c>
      <c r="BQ885" s="100"/>
      <c r="BR885" s="110"/>
      <c r="BS885" s="95">
        <f t="shared" si="917"/>
        <v>0</v>
      </c>
      <c r="BT885" s="15"/>
      <c r="BU885" s="24">
        <f t="shared" si="945"/>
        <v>0</v>
      </c>
      <c r="BV885" s="5">
        <v>0</v>
      </c>
      <c r="BW885" s="63"/>
      <c r="BX885" s="15"/>
      <c r="BY885" s="13"/>
      <c r="BZ885" s="98">
        <f t="shared" si="918"/>
        <v>0</v>
      </c>
      <c r="CA885" s="99">
        <f>CA5</f>
        <v>1</v>
      </c>
      <c r="CB885" s="100"/>
      <c r="CC885" s="110"/>
      <c r="CD885" s="95">
        <f t="shared" si="919"/>
        <v>0</v>
      </c>
      <c r="CE885" s="15"/>
      <c r="CF885" s="24">
        <f t="shared" si="946"/>
        <v>0</v>
      </c>
      <c r="CG885" s="5">
        <v>0</v>
      </c>
      <c r="CH885" s="63"/>
      <c r="CI885" s="15"/>
      <c r="CJ885" s="13"/>
      <c r="CK885" s="98">
        <f t="shared" si="920"/>
        <v>0</v>
      </c>
      <c r="CL885" s="99">
        <f>CL5</f>
        <v>1</v>
      </c>
      <c r="CM885" s="100"/>
      <c r="CN885" s="110"/>
      <c r="CO885" s="95">
        <f t="shared" si="921"/>
        <v>0</v>
      </c>
      <c r="CP885" s="15"/>
      <c r="CQ885" s="24">
        <f t="shared" si="947"/>
        <v>0</v>
      </c>
      <c r="CR885" s="5">
        <v>0</v>
      </c>
      <c r="CS885" s="63"/>
      <c r="CT885" s="15"/>
      <c r="CU885" s="13"/>
      <c r="CV885" s="98">
        <f t="shared" si="922"/>
        <v>0</v>
      </c>
      <c r="CW885" s="99">
        <f>CW5</f>
        <v>1</v>
      </c>
      <c r="CX885" s="100"/>
      <c r="CY885" s="110"/>
      <c r="CZ885" s="95">
        <f t="shared" si="923"/>
        <v>0</v>
      </c>
      <c r="DA885" s="15"/>
      <c r="DB885" s="24">
        <f t="shared" si="948"/>
        <v>0</v>
      </c>
      <c r="DC885" s="5">
        <v>0</v>
      </c>
      <c r="DD885" s="63"/>
      <c r="DE885" s="15"/>
      <c r="DF885" s="13"/>
      <c r="DG885" s="98">
        <f t="shared" si="924"/>
        <v>0</v>
      </c>
      <c r="DH885" s="99">
        <f>DH5</f>
        <v>1</v>
      </c>
      <c r="DI885" s="100"/>
      <c r="DJ885" s="110"/>
      <c r="DK885" s="95">
        <f t="shared" si="925"/>
        <v>0</v>
      </c>
      <c r="DL885" s="15"/>
      <c r="DM885" s="24">
        <f t="shared" si="949"/>
        <v>0</v>
      </c>
      <c r="DN885" s="5">
        <v>0</v>
      </c>
      <c r="DO885" s="63"/>
      <c r="DP885" s="15"/>
      <c r="DQ885" s="13"/>
      <c r="DR885" s="98">
        <f t="shared" si="926"/>
        <v>0</v>
      </c>
      <c r="DS885" s="99">
        <f>DS5</f>
        <v>1</v>
      </c>
      <c r="DT885" s="100"/>
      <c r="DU885" s="110"/>
      <c r="DV885" s="95">
        <f t="shared" si="927"/>
        <v>0</v>
      </c>
      <c r="DW885" s="15"/>
      <c r="DX885" s="24">
        <f t="shared" si="950"/>
        <v>0</v>
      </c>
      <c r="DY885" s="5">
        <v>0</v>
      </c>
      <c r="DZ885" s="63"/>
      <c r="EA885" s="15"/>
      <c r="EB885" s="13"/>
      <c r="EC885" s="98">
        <f t="shared" si="928"/>
        <v>0</v>
      </c>
      <c r="ED885" s="99">
        <f>ED5</f>
        <v>1</v>
      </c>
      <c r="EE885" s="100"/>
      <c r="EF885" s="110"/>
      <c r="EG885" s="95">
        <f t="shared" si="929"/>
        <v>0</v>
      </c>
      <c r="EH885" s="15"/>
      <c r="EI885" s="24">
        <f t="shared" si="951"/>
        <v>0</v>
      </c>
      <c r="EJ885" s="5">
        <v>0</v>
      </c>
      <c r="EK885" s="63"/>
      <c r="EL885" s="15"/>
      <c r="EM885" s="13"/>
      <c r="EN885" s="98">
        <f t="shared" si="930"/>
        <v>0</v>
      </c>
      <c r="EO885" s="99">
        <f>EO5</f>
        <v>1</v>
      </c>
      <c r="EP885" s="100"/>
      <c r="EQ885" s="110"/>
      <c r="ER885" s="95">
        <f t="shared" si="931"/>
        <v>0</v>
      </c>
      <c r="ES885" s="15"/>
      <c r="ET885" s="24">
        <f t="shared" si="952"/>
        <v>0</v>
      </c>
      <c r="EU885" s="5">
        <v>0</v>
      </c>
      <c r="EV885" s="63"/>
      <c r="EW885" s="15"/>
      <c r="EX885" s="13"/>
      <c r="EY885" s="98">
        <f t="shared" si="932"/>
        <v>0</v>
      </c>
      <c r="EZ885" s="99">
        <f>EZ5</f>
        <v>1</v>
      </c>
      <c r="FA885" s="100"/>
      <c r="FB885" s="110"/>
      <c r="FC885" s="95">
        <f t="shared" si="933"/>
        <v>0</v>
      </c>
      <c r="FD885" s="15"/>
      <c r="FE885" s="24">
        <f t="shared" si="953"/>
        <v>0</v>
      </c>
      <c r="FF885" s="5">
        <v>0</v>
      </c>
      <c r="FG885" s="63"/>
      <c r="FH885" s="15"/>
      <c r="FI885" s="13"/>
      <c r="FJ885" s="98">
        <f t="shared" si="934"/>
        <v>0</v>
      </c>
      <c r="FK885" s="99">
        <f>FK5</f>
        <v>1</v>
      </c>
      <c r="FL885" s="100"/>
      <c r="FM885" s="110"/>
      <c r="FN885" s="95">
        <f t="shared" si="935"/>
        <v>0</v>
      </c>
      <c r="FO885" s="15"/>
      <c r="FP885" s="24">
        <f t="shared" si="954"/>
        <v>0</v>
      </c>
      <c r="FQ885" s="5">
        <v>0</v>
      </c>
      <c r="FR885" s="8">
        <v>0</v>
      </c>
      <c r="FS885" s="84">
        <f t="shared" si="955"/>
        <v>500</v>
      </c>
      <c r="FT885" s="85">
        <f t="shared" si="956"/>
        <v>500</v>
      </c>
      <c r="FU885" s="85">
        <f t="shared" si="957"/>
        <v>500</v>
      </c>
      <c r="FV885" s="85">
        <f t="shared" si="958"/>
        <v>500</v>
      </c>
      <c r="FW885" s="85">
        <f t="shared" si="959"/>
        <v>500</v>
      </c>
      <c r="FX885" s="85">
        <f t="shared" si="960"/>
        <v>500</v>
      </c>
      <c r="FY885" s="85">
        <f t="shared" si="961"/>
        <v>500</v>
      </c>
      <c r="FZ885" s="85">
        <f t="shared" si="962"/>
        <v>500</v>
      </c>
      <c r="GA885" s="85">
        <f t="shared" si="963"/>
        <v>500</v>
      </c>
      <c r="GB885" s="85">
        <f t="shared" si="964"/>
        <v>500</v>
      </c>
      <c r="GC885" s="85">
        <f t="shared" si="965"/>
        <v>500</v>
      </c>
      <c r="GD885" s="85">
        <f t="shared" si="966"/>
        <v>500</v>
      </c>
      <c r="GE885" s="85">
        <f t="shared" si="967"/>
        <v>500</v>
      </c>
      <c r="GF885" s="85">
        <f t="shared" si="968"/>
        <v>500</v>
      </c>
      <c r="GG885" s="85">
        <f t="shared" si="969"/>
        <v>500</v>
      </c>
      <c r="GH885" s="101">
        <f t="shared" si="936"/>
        <v>0</v>
      </c>
      <c r="GI885" s="102">
        <f t="shared" si="937"/>
        <v>0</v>
      </c>
      <c r="GJ885" s="102">
        <f t="shared" si="938"/>
        <v>0</v>
      </c>
      <c r="GK885" s="79">
        <f>ROW()</f>
        <v>885</v>
      </c>
    </row>
    <row r="886" spans="1:193" s="12" customFormat="1" ht="50.1" customHeight="1">
      <c r="A886" s="17">
        <f>ROW()</f>
        <v>886</v>
      </c>
      <c r="B886" s="32">
        <f t="shared" si="970"/>
        <v>880</v>
      </c>
      <c r="C886" s="33">
        <f t="shared" si="971"/>
        <v>0</v>
      </c>
      <c r="D886" s="31"/>
      <c r="E886" s="390">
        <f t="shared" si="939"/>
        <v>500</v>
      </c>
      <c r="F886" s="107">
        <f t="shared" si="905"/>
        <v>0</v>
      </c>
      <c r="G886" s="3">
        <v>0</v>
      </c>
      <c r="H886" s="4">
        <v>0</v>
      </c>
      <c r="I886" s="63"/>
      <c r="J886" s="15"/>
      <c r="K886" s="13"/>
      <c r="L886" s="98">
        <f t="shared" si="906"/>
        <v>0</v>
      </c>
      <c r="M886" s="99">
        <f>M5</f>
        <v>0.94499999999999995</v>
      </c>
      <c r="N886" s="100"/>
      <c r="O886" s="110"/>
      <c r="P886" s="95">
        <f t="shared" si="907"/>
        <v>0</v>
      </c>
      <c r="Q886" s="15"/>
      <c r="R886" s="24">
        <f t="shared" si="940"/>
        <v>0</v>
      </c>
      <c r="S886" s="25">
        <v>0</v>
      </c>
      <c r="T886" s="63"/>
      <c r="U886" s="15"/>
      <c r="V886" s="13"/>
      <c r="W886" s="98">
        <f t="shared" si="908"/>
        <v>0</v>
      </c>
      <c r="X886" s="99">
        <f>X5</f>
        <v>0.97</v>
      </c>
      <c r="Y886" s="100"/>
      <c r="Z886" s="110"/>
      <c r="AA886" s="95">
        <f t="shared" si="909"/>
        <v>0</v>
      </c>
      <c r="AB886" s="15"/>
      <c r="AC886" s="24">
        <f t="shared" si="941"/>
        <v>0</v>
      </c>
      <c r="AD886" s="5">
        <v>0</v>
      </c>
      <c r="AE886" s="63"/>
      <c r="AF886" s="15"/>
      <c r="AG886" s="13"/>
      <c r="AH886" s="98">
        <f t="shared" si="910"/>
        <v>0</v>
      </c>
      <c r="AI886" s="99">
        <f>AI5</f>
        <v>0.95499999999999996</v>
      </c>
      <c r="AJ886" s="100"/>
      <c r="AK886" s="110"/>
      <c r="AL886" s="95">
        <f t="shared" si="911"/>
        <v>0</v>
      </c>
      <c r="AM886" s="15"/>
      <c r="AN886" s="24">
        <f t="shared" si="942"/>
        <v>0</v>
      </c>
      <c r="AO886" s="5">
        <v>0</v>
      </c>
      <c r="AP886" s="63"/>
      <c r="AQ886" s="15"/>
      <c r="AR886" s="13"/>
      <c r="AS886" s="98">
        <f t="shared" si="912"/>
        <v>0</v>
      </c>
      <c r="AT886" s="99">
        <f>AT5</f>
        <v>0.96</v>
      </c>
      <c r="AU886" s="100"/>
      <c r="AV886" s="110"/>
      <c r="AW886" s="95">
        <f t="shared" si="913"/>
        <v>0</v>
      </c>
      <c r="AX886" s="15"/>
      <c r="AY886" s="24">
        <f t="shared" si="943"/>
        <v>0</v>
      </c>
      <c r="AZ886" s="5">
        <v>0</v>
      </c>
      <c r="BA886" s="63"/>
      <c r="BB886" s="15"/>
      <c r="BC886" s="13"/>
      <c r="BD886" s="98">
        <f t="shared" si="914"/>
        <v>0</v>
      </c>
      <c r="BE886" s="99">
        <f>BE5</f>
        <v>0.98</v>
      </c>
      <c r="BF886" s="100"/>
      <c r="BG886" s="110"/>
      <c r="BH886" s="95">
        <f t="shared" si="915"/>
        <v>0</v>
      </c>
      <c r="BI886" s="15"/>
      <c r="BJ886" s="24">
        <f t="shared" si="944"/>
        <v>0</v>
      </c>
      <c r="BK886" s="5">
        <v>0</v>
      </c>
      <c r="BL886" s="63"/>
      <c r="BM886" s="15"/>
      <c r="BN886" s="13"/>
      <c r="BO886" s="98">
        <f t="shared" si="916"/>
        <v>0</v>
      </c>
      <c r="BP886" s="99">
        <f>BP5</f>
        <v>0.94499999999999995</v>
      </c>
      <c r="BQ886" s="100"/>
      <c r="BR886" s="110"/>
      <c r="BS886" s="95">
        <f t="shared" si="917"/>
        <v>0</v>
      </c>
      <c r="BT886" s="15"/>
      <c r="BU886" s="24">
        <f t="shared" si="945"/>
        <v>0</v>
      </c>
      <c r="BV886" s="5">
        <v>0</v>
      </c>
      <c r="BW886" s="63"/>
      <c r="BX886" s="15"/>
      <c r="BY886" s="13"/>
      <c r="BZ886" s="98">
        <f t="shared" si="918"/>
        <v>0</v>
      </c>
      <c r="CA886" s="99">
        <f>CA5</f>
        <v>1</v>
      </c>
      <c r="CB886" s="100"/>
      <c r="CC886" s="110"/>
      <c r="CD886" s="95">
        <f t="shared" si="919"/>
        <v>0</v>
      </c>
      <c r="CE886" s="15"/>
      <c r="CF886" s="24">
        <f t="shared" si="946"/>
        <v>0</v>
      </c>
      <c r="CG886" s="5">
        <v>0</v>
      </c>
      <c r="CH886" s="63"/>
      <c r="CI886" s="15"/>
      <c r="CJ886" s="13"/>
      <c r="CK886" s="98">
        <f t="shared" si="920"/>
        <v>0</v>
      </c>
      <c r="CL886" s="99">
        <f>CL5</f>
        <v>1</v>
      </c>
      <c r="CM886" s="100"/>
      <c r="CN886" s="110"/>
      <c r="CO886" s="95">
        <f t="shared" si="921"/>
        <v>0</v>
      </c>
      <c r="CP886" s="15"/>
      <c r="CQ886" s="24">
        <f t="shared" si="947"/>
        <v>0</v>
      </c>
      <c r="CR886" s="5">
        <v>0</v>
      </c>
      <c r="CS886" s="63"/>
      <c r="CT886" s="15"/>
      <c r="CU886" s="13"/>
      <c r="CV886" s="98">
        <f t="shared" si="922"/>
        <v>0</v>
      </c>
      <c r="CW886" s="99">
        <f>CW5</f>
        <v>1</v>
      </c>
      <c r="CX886" s="100"/>
      <c r="CY886" s="110"/>
      <c r="CZ886" s="95">
        <f t="shared" si="923"/>
        <v>0</v>
      </c>
      <c r="DA886" s="15"/>
      <c r="DB886" s="24">
        <f t="shared" si="948"/>
        <v>0</v>
      </c>
      <c r="DC886" s="5">
        <v>0</v>
      </c>
      <c r="DD886" s="63"/>
      <c r="DE886" s="15"/>
      <c r="DF886" s="13"/>
      <c r="DG886" s="98">
        <f t="shared" si="924"/>
        <v>0</v>
      </c>
      <c r="DH886" s="99">
        <f>DH5</f>
        <v>1</v>
      </c>
      <c r="DI886" s="100"/>
      <c r="DJ886" s="110"/>
      <c r="DK886" s="95">
        <f t="shared" si="925"/>
        <v>0</v>
      </c>
      <c r="DL886" s="15"/>
      <c r="DM886" s="24">
        <f t="shared" si="949"/>
        <v>0</v>
      </c>
      <c r="DN886" s="5">
        <v>0</v>
      </c>
      <c r="DO886" s="63"/>
      <c r="DP886" s="15"/>
      <c r="DQ886" s="13"/>
      <c r="DR886" s="98">
        <f t="shared" si="926"/>
        <v>0</v>
      </c>
      <c r="DS886" s="99">
        <f>DS5</f>
        <v>1</v>
      </c>
      <c r="DT886" s="100"/>
      <c r="DU886" s="110"/>
      <c r="DV886" s="95">
        <f t="shared" si="927"/>
        <v>0</v>
      </c>
      <c r="DW886" s="15"/>
      <c r="DX886" s="24">
        <f t="shared" si="950"/>
        <v>0</v>
      </c>
      <c r="DY886" s="5">
        <v>0</v>
      </c>
      <c r="DZ886" s="63"/>
      <c r="EA886" s="15"/>
      <c r="EB886" s="13"/>
      <c r="EC886" s="98">
        <f t="shared" si="928"/>
        <v>0</v>
      </c>
      <c r="ED886" s="99">
        <f>ED5</f>
        <v>1</v>
      </c>
      <c r="EE886" s="100"/>
      <c r="EF886" s="110"/>
      <c r="EG886" s="95">
        <f t="shared" si="929"/>
        <v>0</v>
      </c>
      <c r="EH886" s="15"/>
      <c r="EI886" s="24">
        <f t="shared" si="951"/>
        <v>0</v>
      </c>
      <c r="EJ886" s="5">
        <v>0</v>
      </c>
      <c r="EK886" s="63"/>
      <c r="EL886" s="15"/>
      <c r="EM886" s="13"/>
      <c r="EN886" s="98">
        <f t="shared" si="930"/>
        <v>0</v>
      </c>
      <c r="EO886" s="99">
        <f>EO5</f>
        <v>1</v>
      </c>
      <c r="EP886" s="100"/>
      <c r="EQ886" s="110"/>
      <c r="ER886" s="95">
        <f t="shared" si="931"/>
        <v>0</v>
      </c>
      <c r="ES886" s="15"/>
      <c r="ET886" s="24">
        <f t="shared" si="952"/>
        <v>0</v>
      </c>
      <c r="EU886" s="5">
        <v>0</v>
      </c>
      <c r="EV886" s="63"/>
      <c r="EW886" s="15"/>
      <c r="EX886" s="13"/>
      <c r="EY886" s="98">
        <f t="shared" si="932"/>
        <v>0</v>
      </c>
      <c r="EZ886" s="99">
        <f>EZ5</f>
        <v>1</v>
      </c>
      <c r="FA886" s="100"/>
      <c r="FB886" s="110"/>
      <c r="FC886" s="95">
        <f t="shared" si="933"/>
        <v>0</v>
      </c>
      <c r="FD886" s="15"/>
      <c r="FE886" s="24">
        <f t="shared" si="953"/>
        <v>0</v>
      </c>
      <c r="FF886" s="5">
        <v>0</v>
      </c>
      <c r="FG886" s="63"/>
      <c r="FH886" s="15"/>
      <c r="FI886" s="13"/>
      <c r="FJ886" s="98">
        <f t="shared" si="934"/>
        <v>0</v>
      </c>
      <c r="FK886" s="99">
        <f>FK5</f>
        <v>1</v>
      </c>
      <c r="FL886" s="100"/>
      <c r="FM886" s="110"/>
      <c r="FN886" s="95">
        <f t="shared" si="935"/>
        <v>0</v>
      </c>
      <c r="FO886" s="15"/>
      <c r="FP886" s="24">
        <f t="shared" si="954"/>
        <v>0</v>
      </c>
      <c r="FQ886" s="5">
        <v>0</v>
      </c>
      <c r="FR886" s="8">
        <v>0</v>
      </c>
      <c r="FS886" s="84">
        <f t="shared" si="955"/>
        <v>500</v>
      </c>
      <c r="FT886" s="85">
        <f t="shared" si="956"/>
        <v>500</v>
      </c>
      <c r="FU886" s="85">
        <f t="shared" si="957"/>
        <v>500</v>
      </c>
      <c r="FV886" s="85">
        <f t="shared" si="958"/>
        <v>500</v>
      </c>
      <c r="FW886" s="85">
        <f t="shared" si="959"/>
        <v>500</v>
      </c>
      <c r="FX886" s="85">
        <f t="shared" si="960"/>
        <v>500</v>
      </c>
      <c r="FY886" s="85">
        <f t="shared" si="961"/>
        <v>500</v>
      </c>
      <c r="FZ886" s="85">
        <f t="shared" si="962"/>
        <v>500</v>
      </c>
      <c r="GA886" s="85">
        <f t="shared" si="963"/>
        <v>500</v>
      </c>
      <c r="GB886" s="85">
        <f t="shared" si="964"/>
        <v>500</v>
      </c>
      <c r="GC886" s="85">
        <f t="shared" si="965"/>
        <v>500</v>
      </c>
      <c r="GD886" s="85">
        <f t="shared" si="966"/>
        <v>500</v>
      </c>
      <c r="GE886" s="85">
        <f t="shared" si="967"/>
        <v>500</v>
      </c>
      <c r="GF886" s="85">
        <f t="shared" si="968"/>
        <v>500</v>
      </c>
      <c r="GG886" s="85">
        <f t="shared" si="969"/>
        <v>500</v>
      </c>
      <c r="GH886" s="101">
        <f t="shared" si="936"/>
        <v>0</v>
      </c>
      <c r="GI886" s="102">
        <f t="shared" si="937"/>
        <v>0</v>
      </c>
      <c r="GJ886" s="102">
        <f t="shared" si="938"/>
        <v>0</v>
      </c>
      <c r="GK886" s="79">
        <f>ROW()</f>
        <v>886</v>
      </c>
    </row>
    <row r="887" spans="1:193" s="12" customFormat="1" ht="50.1" customHeight="1">
      <c r="A887" s="17">
        <f>ROW()</f>
        <v>887</v>
      </c>
      <c r="B887" s="32">
        <f t="shared" si="970"/>
        <v>881</v>
      </c>
      <c r="C887" s="33">
        <f t="shared" si="971"/>
        <v>0</v>
      </c>
      <c r="D887" s="31"/>
      <c r="E887" s="390">
        <f t="shared" si="939"/>
        <v>500</v>
      </c>
      <c r="F887" s="107">
        <f t="shared" ref="F887:F950" si="972">GJ887</f>
        <v>0</v>
      </c>
      <c r="G887" s="3">
        <v>0</v>
      </c>
      <c r="H887" s="4">
        <v>0</v>
      </c>
      <c r="I887" s="63"/>
      <c r="J887" s="15"/>
      <c r="K887" s="13"/>
      <c r="L887" s="98">
        <f t="shared" ref="L887:L950" si="973">IF(N887&gt;0,1,0)</f>
        <v>0</v>
      </c>
      <c r="M887" s="99">
        <f>M5</f>
        <v>0.94499999999999995</v>
      </c>
      <c r="N887" s="100"/>
      <c r="O887" s="110"/>
      <c r="P887" s="95">
        <f t="shared" ref="P887:P950" si="974">N887*M887</f>
        <v>0</v>
      </c>
      <c r="Q887" s="15"/>
      <c r="R887" s="24">
        <f t="shared" si="940"/>
        <v>0</v>
      </c>
      <c r="S887" s="25">
        <v>0</v>
      </c>
      <c r="T887" s="63"/>
      <c r="U887" s="15"/>
      <c r="V887" s="13"/>
      <c r="W887" s="98">
        <f t="shared" ref="W887:W950" si="975">IF(Y887&gt;0,1,0)</f>
        <v>0</v>
      </c>
      <c r="X887" s="99">
        <f>X5</f>
        <v>0.97</v>
      </c>
      <c r="Y887" s="100"/>
      <c r="Z887" s="110"/>
      <c r="AA887" s="95">
        <f t="shared" ref="AA887:AA950" si="976">Y887*X887</f>
        <v>0</v>
      </c>
      <c r="AB887" s="15"/>
      <c r="AC887" s="24">
        <f t="shared" si="941"/>
        <v>0</v>
      </c>
      <c r="AD887" s="5">
        <v>0</v>
      </c>
      <c r="AE887" s="63"/>
      <c r="AF887" s="15"/>
      <c r="AG887" s="13"/>
      <c r="AH887" s="98">
        <f t="shared" ref="AH887:AH950" si="977">IF(AJ887&gt;0,1,0)</f>
        <v>0</v>
      </c>
      <c r="AI887" s="99">
        <f>AI5</f>
        <v>0.95499999999999996</v>
      </c>
      <c r="AJ887" s="100"/>
      <c r="AK887" s="110"/>
      <c r="AL887" s="95">
        <f t="shared" ref="AL887:AL950" si="978">AJ887*AI887</f>
        <v>0</v>
      </c>
      <c r="AM887" s="15"/>
      <c r="AN887" s="24">
        <f t="shared" si="942"/>
        <v>0</v>
      </c>
      <c r="AO887" s="5">
        <v>0</v>
      </c>
      <c r="AP887" s="63"/>
      <c r="AQ887" s="15"/>
      <c r="AR887" s="13"/>
      <c r="AS887" s="98">
        <f t="shared" ref="AS887:AS950" si="979">IF(AU887&gt;0,1,0)</f>
        <v>0</v>
      </c>
      <c r="AT887" s="99">
        <f>AT5</f>
        <v>0.96</v>
      </c>
      <c r="AU887" s="100"/>
      <c r="AV887" s="110"/>
      <c r="AW887" s="95">
        <f t="shared" ref="AW887:AW950" si="980">AU887*AT887</f>
        <v>0</v>
      </c>
      <c r="AX887" s="15"/>
      <c r="AY887" s="24">
        <f t="shared" si="943"/>
        <v>0</v>
      </c>
      <c r="AZ887" s="5">
        <v>0</v>
      </c>
      <c r="BA887" s="63"/>
      <c r="BB887" s="15"/>
      <c r="BC887" s="13"/>
      <c r="BD887" s="98">
        <f t="shared" ref="BD887:BD950" si="981">IF(BF887&gt;0,1,0)</f>
        <v>0</v>
      </c>
      <c r="BE887" s="99">
        <f>BE5</f>
        <v>0.98</v>
      </c>
      <c r="BF887" s="100"/>
      <c r="BG887" s="110"/>
      <c r="BH887" s="95">
        <f t="shared" ref="BH887:BH950" si="982">BF887*BE887</f>
        <v>0</v>
      </c>
      <c r="BI887" s="15"/>
      <c r="BJ887" s="24">
        <f t="shared" si="944"/>
        <v>0</v>
      </c>
      <c r="BK887" s="5">
        <v>0</v>
      </c>
      <c r="BL887" s="63"/>
      <c r="BM887" s="15"/>
      <c r="BN887" s="13"/>
      <c r="BO887" s="98">
        <f t="shared" ref="BO887:BO950" si="983">IF(BQ887&gt;0,1,0)</f>
        <v>0</v>
      </c>
      <c r="BP887" s="99">
        <f>BP5</f>
        <v>0.94499999999999995</v>
      </c>
      <c r="BQ887" s="100"/>
      <c r="BR887" s="110"/>
      <c r="BS887" s="95">
        <f t="shared" ref="BS887:BS950" si="984">BQ887*BP887</f>
        <v>0</v>
      </c>
      <c r="BT887" s="15"/>
      <c r="BU887" s="24">
        <f t="shared" si="945"/>
        <v>0</v>
      </c>
      <c r="BV887" s="5">
        <v>0</v>
      </c>
      <c r="BW887" s="63"/>
      <c r="BX887" s="15"/>
      <c r="BY887" s="13"/>
      <c r="BZ887" s="98">
        <f t="shared" ref="BZ887:BZ950" si="985">IF(CB887&gt;0,1,0)</f>
        <v>0</v>
      </c>
      <c r="CA887" s="99">
        <f>CA5</f>
        <v>1</v>
      </c>
      <c r="CB887" s="100"/>
      <c r="CC887" s="110"/>
      <c r="CD887" s="95">
        <f t="shared" ref="CD887:CD950" si="986">CB887*CA887</f>
        <v>0</v>
      </c>
      <c r="CE887" s="15"/>
      <c r="CF887" s="24">
        <f t="shared" si="946"/>
        <v>0</v>
      </c>
      <c r="CG887" s="5">
        <v>0</v>
      </c>
      <c r="CH887" s="63"/>
      <c r="CI887" s="15"/>
      <c r="CJ887" s="13"/>
      <c r="CK887" s="98">
        <f t="shared" ref="CK887:CK950" si="987">IF(CM887&gt;0,1,0)</f>
        <v>0</v>
      </c>
      <c r="CL887" s="99">
        <f>CL5</f>
        <v>1</v>
      </c>
      <c r="CM887" s="100"/>
      <c r="CN887" s="110"/>
      <c r="CO887" s="95">
        <f t="shared" ref="CO887:CO950" si="988">CM887*CL887</f>
        <v>0</v>
      </c>
      <c r="CP887" s="15"/>
      <c r="CQ887" s="24">
        <f t="shared" si="947"/>
        <v>0</v>
      </c>
      <c r="CR887" s="5">
        <v>0</v>
      </c>
      <c r="CS887" s="63"/>
      <c r="CT887" s="15"/>
      <c r="CU887" s="13"/>
      <c r="CV887" s="98">
        <f t="shared" ref="CV887:CV950" si="989">IF(CX887&gt;0,1,0)</f>
        <v>0</v>
      </c>
      <c r="CW887" s="99">
        <f>CW5</f>
        <v>1</v>
      </c>
      <c r="CX887" s="100"/>
      <c r="CY887" s="110"/>
      <c r="CZ887" s="95">
        <f t="shared" ref="CZ887:CZ950" si="990">CX887*CW887</f>
        <v>0</v>
      </c>
      <c r="DA887" s="15"/>
      <c r="DB887" s="24">
        <f t="shared" si="948"/>
        <v>0</v>
      </c>
      <c r="DC887" s="5">
        <v>0</v>
      </c>
      <c r="DD887" s="63"/>
      <c r="DE887" s="15"/>
      <c r="DF887" s="13"/>
      <c r="DG887" s="98">
        <f t="shared" ref="DG887:DG950" si="991">IF(DI887&gt;0,1,0)</f>
        <v>0</v>
      </c>
      <c r="DH887" s="99">
        <f>DH5</f>
        <v>1</v>
      </c>
      <c r="DI887" s="100"/>
      <c r="DJ887" s="110"/>
      <c r="DK887" s="95">
        <f t="shared" ref="DK887:DK950" si="992">DI887*DH887</f>
        <v>0</v>
      </c>
      <c r="DL887" s="15"/>
      <c r="DM887" s="24">
        <f t="shared" si="949"/>
        <v>0</v>
      </c>
      <c r="DN887" s="5">
        <v>0</v>
      </c>
      <c r="DO887" s="63"/>
      <c r="DP887" s="15"/>
      <c r="DQ887" s="13"/>
      <c r="DR887" s="98">
        <f t="shared" ref="DR887:DR950" si="993">IF(DT887&gt;0,1,0)</f>
        <v>0</v>
      </c>
      <c r="DS887" s="99">
        <f>DS5</f>
        <v>1</v>
      </c>
      <c r="DT887" s="100"/>
      <c r="DU887" s="110"/>
      <c r="DV887" s="95">
        <f t="shared" ref="DV887:DV950" si="994">DT887*DS887</f>
        <v>0</v>
      </c>
      <c r="DW887" s="15"/>
      <c r="DX887" s="24">
        <f t="shared" si="950"/>
        <v>0</v>
      </c>
      <c r="DY887" s="5">
        <v>0</v>
      </c>
      <c r="DZ887" s="63"/>
      <c r="EA887" s="15"/>
      <c r="EB887" s="13"/>
      <c r="EC887" s="98">
        <f t="shared" ref="EC887:EC950" si="995">IF(EE887&gt;0,1,0)</f>
        <v>0</v>
      </c>
      <c r="ED887" s="99">
        <f>ED5</f>
        <v>1</v>
      </c>
      <c r="EE887" s="100"/>
      <c r="EF887" s="110"/>
      <c r="EG887" s="95">
        <f t="shared" ref="EG887:EG950" si="996">EE887*ED887</f>
        <v>0</v>
      </c>
      <c r="EH887" s="15"/>
      <c r="EI887" s="24">
        <f t="shared" si="951"/>
        <v>0</v>
      </c>
      <c r="EJ887" s="5">
        <v>0</v>
      </c>
      <c r="EK887" s="63"/>
      <c r="EL887" s="15"/>
      <c r="EM887" s="13"/>
      <c r="EN887" s="98">
        <f t="shared" ref="EN887:EN950" si="997">IF(EP887&gt;0,1,0)</f>
        <v>0</v>
      </c>
      <c r="EO887" s="99">
        <f>EO5</f>
        <v>1</v>
      </c>
      <c r="EP887" s="100"/>
      <c r="EQ887" s="110"/>
      <c r="ER887" s="95">
        <f t="shared" ref="ER887:ER950" si="998">EP887*EO887</f>
        <v>0</v>
      </c>
      <c r="ES887" s="15"/>
      <c r="ET887" s="24">
        <f t="shared" si="952"/>
        <v>0</v>
      </c>
      <c r="EU887" s="5">
        <v>0</v>
      </c>
      <c r="EV887" s="63"/>
      <c r="EW887" s="15"/>
      <c r="EX887" s="13"/>
      <c r="EY887" s="98">
        <f t="shared" ref="EY887:EY950" si="999">IF(FA887&gt;0,1,0)</f>
        <v>0</v>
      </c>
      <c r="EZ887" s="99">
        <f>EZ5</f>
        <v>1</v>
      </c>
      <c r="FA887" s="100"/>
      <c r="FB887" s="110"/>
      <c r="FC887" s="95">
        <f t="shared" ref="FC887:FC950" si="1000">FA887*EZ887</f>
        <v>0</v>
      </c>
      <c r="FD887" s="15"/>
      <c r="FE887" s="24">
        <f t="shared" si="953"/>
        <v>0</v>
      </c>
      <c r="FF887" s="5">
        <v>0</v>
      </c>
      <c r="FG887" s="63"/>
      <c r="FH887" s="15"/>
      <c r="FI887" s="13"/>
      <c r="FJ887" s="98">
        <f t="shared" ref="FJ887:FJ950" si="1001">IF(FL887&gt;0,1,0)</f>
        <v>0</v>
      </c>
      <c r="FK887" s="99">
        <f>FK5</f>
        <v>1</v>
      </c>
      <c r="FL887" s="100"/>
      <c r="FM887" s="110"/>
      <c r="FN887" s="95">
        <f t="shared" ref="FN887:FN950" si="1002">FL887*FK887</f>
        <v>0</v>
      </c>
      <c r="FO887" s="15"/>
      <c r="FP887" s="24">
        <f t="shared" si="954"/>
        <v>0</v>
      </c>
      <c r="FQ887" s="5">
        <v>0</v>
      </c>
      <c r="FR887" s="8">
        <v>0</v>
      </c>
      <c r="FS887" s="84">
        <f t="shared" si="955"/>
        <v>500</v>
      </c>
      <c r="FT887" s="85">
        <f t="shared" si="956"/>
        <v>500</v>
      </c>
      <c r="FU887" s="85">
        <f t="shared" si="957"/>
        <v>500</v>
      </c>
      <c r="FV887" s="85">
        <f t="shared" si="958"/>
        <v>500</v>
      </c>
      <c r="FW887" s="85">
        <f t="shared" si="959"/>
        <v>500</v>
      </c>
      <c r="FX887" s="85">
        <f t="shared" si="960"/>
        <v>500</v>
      </c>
      <c r="FY887" s="85">
        <f t="shared" si="961"/>
        <v>500</v>
      </c>
      <c r="FZ887" s="85">
        <f t="shared" si="962"/>
        <v>500</v>
      </c>
      <c r="GA887" s="85">
        <f t="shared" si="963"/>
        <v>500</v>
      </c>
      <c r="GB887" s="85">
        <f t="shared" si="964"/>
        <v>500</v>
      </c>
      <c r="GC887" s="85">
        <f t="shared" si="965"/>
        <v>500</v>
      </c>
      <c r="GD887" s="85">
        <f t="shared" si="966"/>
        <v>500</v>
      </c>
      <c r="GE887" s="85">
        <f t="shared" si="967"/>
        <v>500</v>
      </c>
      <c r="GF887" s="85">
        <f t="shared" si="968"/>
        <v>500</v>
      </c>
      <c r="GG887" s="85">
        <f t="shared" si="969"/>
        <v>500</v>
      </c>
      <c r="GH887" s="101">
        <f t="shared" ref="GH887:GH950" si="1003">L887+W887+AH887+AS887+BD887+BO887+BZ887+CK887+CV887+DG887+DR887+EC887+EN887+EY887+FJ887</f>
        <v>0</v>
      </c>
      <c r="GI887" s="102">
        <f t="shared" ref="GI887:GI950" si="1004">P887+AA887+AL887+AW887+BH887+BS887+CD887+CO887+CZ887+DK887+DV887+EG887+ER887+FC887+FN887</f>
        <v>0</v>
      </c>
      <c r="GJ887" s="102">
        <f t="shared" ref="GJ887:GJ950" si="1005">IF(GH887&lt;=0,0,GI887/GH887)</f>
        <v>0</v>
      </c>
      <c r="GK887" s="79">
        <f>ROW()</f>
        <v>887</v>
      </c>
    </row>
    <row r="888" spans="1:193" s="12" customFormat="1" ht="50.1" customHeight="1">
      <c r="A888" s="17">
        <f>ROW()</f>
        <v>888</v>
      </c>
      <c r="B888" s="32">
        <f t="shared" si="970"/>
        <v>882</v>
      </c>
      <c r="C888" s="33">
        <f t="shared" si="971"/>
        <v>0</v>
      </c>
      <c r="D888" s="31"/>
      <c r="E888" s="390">
        <f t="shared" si="939"/>
        <v>500</v>
      </c>
      <c r="F888" s="107">
        <f t="shared" si="972"/>
        <v>0</v>
      </c>
      <c r="G888" s="3">
        <v>0</v>
      </c>
      <c r="H888" s="4">
        <v>0</v>
      </c>
      <c r="I888" s="63"/>
      <c r="J888" s="15"/>
      <c r="K888" s="13"/>
      <c r="L888" s="98">
        <f t="shared" si="973"/>
        <v>0</v>
      </c>
      <c r="M888" s="99">
        <f>M5</f>
        <v>0.94499999999999995</v>
      </c>
      <c r="N888" s="100"/>
      <c r="O888" s="110"/>
      <c r="P888" s="95">
        <f t="shared" si="974"/>
        <v>0</v>
      </c>
      <c r="Q888" s="15"/>
      <c r="R888" s="24">
        <f t="shared" si="940"/>
        <v>0</v>
      </c>
      <c r="S888" s="25">
        <v>0</v>
      </c>
      <c r="T888" s="63"/>
      <c r="U888" s="15"/>
      <c r="V888" s="13"/>
      <c r="W888" s="98">
        <f t="shared" si="975"/>
        <v>0</v>
      </c>
      <c r="X888" s="99">
        <f>X5</f>
        <v>0.97</v>
      </c>
      <c r="Y888" s="100"/>
      <c r="Z888" s="110"/>
      <c r="AA888" s="95">
        <f t="shared" si="976"/>
        <v>0</v>
      </c>
      <c r="AB888" s="15"/>
      <c r="AC888" s="24">
        <f t="shared" si="941"/>
        <v>0</v>
      </c>
      <c r="AD888" s="5">
        <v>0</v>
      </c>
      <c r="AE888" s="63"/>
      <c r="AF888" s="15"/>
      <c r="AG888" s="13"/>
      <c r="AH888" s="98">
        <f t="shared" si="977"/>
        <v>0</v>
      </c>
      <c r="AI888" s="99">
        <f>AI5</f>
        <v>0.95499999999999996</v>
      </c>
      <c r="AJ888" s="100"/>
      <c r="AK888" s="110"/>
      <c r="AL888" s="95">
        <f t="shared" si="978"/>
        <v>0</v>
      </c>
      <c r="AM888" s="15"/>
      <c r="AN888" s="24">
        <f t="shared" si="942"/>
        <v>0</v>
      </c>
      <c r="AO888" s="5">
        <v>0</v>
      </c>
      <c r="AP888" s="63"/>
      <c r="AQ888" s="15"/>
      <c r="AR888" s="13"/>
      <c r="AS888" s="98">
        <f t="shared" si="979"/>
        <v>0</v>
      </c>
      <c r="AT888" s="99">
        <f>AT5</f>
        <v>0.96</v>
      </c>
      <c r="AU888" s="100"/>
      <c r="AV888" s="110"/>
      <c r="AW888" s="95">
        <f t="shared" si="980"/>
        <v>0</v>
      </c>
      <c r="AX888" s="15"/>
      <c r="AY888" s="24">
        <f t="shared" si="943"/>
        <v>0</v>
      </c>
      <c r="AZ888" s="5">
        <v>0</v>
      </c>
      <c r="BA888" s="63"/>
      <c r="BB888" s="15"/>
      <c r="BC888" s="13"/>
      <c r="BD888" s="98">
        <f t="shared" si="981"/>
        <v>0</v>
      </c>
      <c r="BE888" s="99">
        <f>BE5</f>
        <v>0.98</v>
      </c>
      <c r="BF888" s="100"/>
      <c r="BG888" s="110"/>
      <c r="BH888" s="95">
        <f t="shared" si="982"/>
        <v>0</v>
      </c>
      <c r="BI888" s="15"/>
      <c r="BJ888" s="24">
        <f t="shared" si="944"/>
        <v>0</v>
      </c>
      <c r="BK888" s="5">
        <v>0</v>
      </c>
      <c r="BL888" s="63"/>
      <c r="BM888" s="15"/>
      <c r="BN888" s="13"/>
      <c r="BO888" s="98">
        <f t="shared" si="983"/>
        <v>0</v>
      </c>
      <c r="BP888" s="99">
        <f>BP5</f>
        <v>0.94499999999999995</v>
      </c>
      <c r="BQ888" s="100"/>
      <c r="BR888" s="110"/>
      <c r="BS888" s="95">
        <f t="shared" si="984"/>
        <v>0</v>
      </c>
      <c r="BT888" s="15"/>
      <c r="BU888" s="24">
        <f t="shared" si="945"/>
        <v>0</v>
      </c>
      <c r="BV888" s="5">
        <v>0</v>
      </c>
      <c r="BW888" s="63"/>
      <c r="BX888" s="15"/>
      <c r="BY888" s="13"/>
      <c r="BZ888" s="98">
        <f t="shared" si="985"/>
        <v>0</v>
      </c>
      <c r="CA888" s="99">
        <f>CA5</f>
        <v>1</v>
      </c>
      <c r="CB888" s="100"/>
      <c r="CC888" s="110"/>
      <c r="CD888" s="95">
        <f t="shared" si="986"/>
        <v>0</v>
      </c>
      <c r="CE888" s="15"/>
      <c r="CF888" s="24">
        <f t="shared" si="946"/>
        <v>0</v>
      </c>
      <c r="CG888" s="5">
        <v>0</v>
      </c>
      <c r="CH888" s="63"/>
      <c r="CI888" s="15"/>
      <c r="CJ888" s="13"/>
      <c r="CK888" s="98">
        <f t="shared" si="987"/>
        <v>0</v>
      </c>
      <c r="CL888" s="99">
        <f>CL5</f>
        <v>1</v>
      </c>
      <c r="CM888" s="100"/>
      <c r="CN888" s="110"/>
      <c r="CO888" s="95">
        <f t="shared" si="988"/>
        <v>0</v>
      </c>
      <c r="CP888" s="15"/>
      <c r="CQ888" s="24">
        <f t="shared" si="947"/>
        <v>0</v>
      </c>
      <c r="CR888" s="5">
        <v>0</v>
      </c>
      <c r="CS888" s="63"/>
      <c r="CT888" s="15"/>
      <c r="CU888" s="13"/>
      <c r="CV888" s="98">
        <f t="shared" si="989"/>
        <v>0</v>
      </c>
      <c r="CW888" s="99">
        <f>CW5</f>
        <v>1</v>
      </c>
      <c r="CX888" s="100"/>
      <c r="CY888" s="110"/>
      <c r="CZ888" s="95">
        <f t="shared" si="990"/>
        <v>0</v>
      </c>
      <c r="DA888" s="15"/>
      <c r="DB888" s="24">
        <f t="shared" si="948"/>
        <v>0</v>
      </c>
      <c r="DC888" s="5">
        <v>0</v>
      </c>
      <c r="DD888" s="63"/>
      <c r="DE888" s="15"/>
      <c r="DF888" s="13"/>
      <c r="DG888" s="98">
        <f t="shared" si="991"/>
        <v>0</v>
      </c>
      <c r="DH888" s="99">
        <f>DH5</f>
        <v>1</v>
      </c>
      <c r="DI888" s="100"/>
      <c r="DJ888" s="110"/>
      <c r="DK888" s="95">
        <f t="shared" si="992"/>
        <v>0</v>
      </c>
      <c r="DL888" s="15"/>
      <c r="DM888" s="24">
        <f t="shared" si="949"/>
        <v>0</v>
      </c>
      <c r="DN888" s="5">
        <v>0</v>
      </c>
      <c r="DO888" s="63"/>
      <c r="DP888" s="15"/>
      <c r="DQ888" s="13"/>
      <c r="DR888" s="98">
        <f t="shared" si="993"/>
        <v>0</v>
      </c>
      <c r="DS888" s="99">
        <f>DS5</f>
        <v>1</v>
      </c>
      <c r="DT888" s="100"/>
      <c r="DU888" s="110"/>
      <c r="DV888" s="95">
        <f t="shared" si="994"/>
        <v>0</v>
      </c>
      <c r="DW888" s="15"/>
      <c r="DX888" s="24">
        <f t="shared" si="950"/>
        <v>0</v>
      </c>
      <c r="DY888" s="5">
        <v>0</v>
      </c>
      <c r="DZ888" s="63"/>
      <c r="EA888" s="15"/>
      <c r="EB888" s="13"/>
      <c r="EC888" s="98">
        <f t="shared" si="995"/>
        <v>0</v>
      </c>
      <c r="ED888" s="99">
        <f>ED5</f>
        <v>1</v>
      </c>
      <c r="EE888" s="100"/>
      <c r="EF888" s="110"/>
      <c r="EG888" s="95">
        <f t="shared" si="996"/>
        <v>0</v>
      </c>
      <c r="EH888" s="15"/>
      <c r="EI888" s="24">
        <f t="shared" si="951"/>
        <v>0</v>
      </c>
      <c r="EJ888" s="5">
        <v>0</v>
      </c>
      <c r="EK888" s="63"/>
      <c r="EL888" s="15"/>
      <c r="EM888" s="13"/>
      <c r="EN888" s="98">
        <f t="shared" si="997"/>
        <v>0</v>
      </c>
      <c r="EO888" s="99">
        <f>EO5</f>
        <v>1</v>
      </c>
      <c r="EP888" s="100"/>
      <c r="EQ888" s="110"/>
      <c r="ER888" s="95">
        <f t="shared" si="998"/>
        <v>0</v>
      </c>
      <c r="ES888" s="15"/>
      <c r="ET888" s="24">
        <f t="shared" si="952"/>
        <v>0</v>
      </c>
      <c r="EU888" s="5">
        <v>0</v>
      </c>
      <c r="EV888" s="63"/>
      <c r="EW888" s="15"/>
      <c r="EX888" s="13"/>
      <c r="EY888" s="98">
        <f t="shared" si="999"/>
        <v>0</v>
      </c>
      <c r="EZ888" s="99">
        <f>EZ5</f>
        <v>1</v>
      </c>
      <c r="FA888" s="100"/>
      <c r="FB888" s="110"/>
      <c r="FC888" s="95">
        <f t="shared" si="1000"/>
        <v>0</v>
      </c>
      <c r="FD888" s="15"/>
      <c r="FE888" s="24">
        <f t="shared" si="953"/>
        <v>0</v>
      </c>
      <c r="FF888" s="5">
        <v>0</v>
      </c>
      <c r="FG888" s="63"/>
      <c r="FH888" s="15"/>
      <c r="FI888" s="13"/>
      <c r="FJ888" s="98">
        <f t="shared" si="1001"/>
        <v>0</v>
      </c>
      <c r="FK888" s="99">
        <f>FK5</f>
        <v>1</v>
      </c>
      <c r="FL888" s="100"/>
      <c r="FM888" s="110"/>
      <c r="FN888" s="95">
        <f t="shared" si="1002"/>
        <v>0</v>
      </c>
      <c r="FO888" s="15"/>
      <c r="FP888" s="24">
        <f t="shared" si="954"/>
        <v>0</v>
      </c>
      <c r="FQ888" s="5">
        <v>0</v>
      </c>
      <c r="FR888" s="8">
        <v>0</v>
      </c>
      <c r="FS888" s="84">
        <f t="shared" si="955"/>
        <v>500</v>
      </c>
      <c r="FT888" s="85">
        <f t="shared" si="956"/>
        <v>500</v>
      </c>
      <c r="FU888" s="85">
        <f t="shared" si="957"/>
        <v>500</v>
      </c>
      <c r="FV888" s="85">
        <f t="shared" si="958"/>
        <v>500</v>
      </c>
      <c r="FW888" s="85">
        <f t="shared" si="959"/>
        <v>500</v>
      </c>
      <c r="FX888" s="85">
        <f t="shared" si="960"/>
        <v>500</v>
      </c>
      <c r="FY888" s="85">
        <f t="shared" si="961"/>
        <v>500</v>
      </c>
      <c r="FZ888" s="85">
        <f t="shared" si="962"/>
        <v>500</v>
      </c>
      <c r="GA888" s="85">
        <f t="shared" si="963"/>
        <v>500</v>
      </c>
      <c r="GB888" s="85">
        <f t="shared" si="964"/>
        <v>500</v>
      </c>
      <c r="GC888" s="85">
        <f t="shared" si="965"/>
        <v>500</v>
      </c>
      <c r="GD888" s="85">
        <f t="shared" si="966"/>
        <v>500</v>
      </c>
      <c r="GE888" s="85">
        <f t="shared" si="967"/>
        <v>500</v>
      </c>
      <c r="GF888" s="85">
        <f t="shared" si="968"/>
        <v>500</v>
      </c>
      <c r="GG888" s="85">
        <f t="shared" si="969"/>
        <v>500</v>
      </c>
      <c r="GH888" s="101">
        <f t="shared" si="1003"/>
        <v>0</v>
      </c>
      <c r="GI888" s="102">
        <f t="shared" si="1004"/>
        <v>0</v>
      </c>
      <c r="GJ888" s="102">
        <f t="shared" si="1005"/>
        <v>0</v>
      </c>
      <c r="GK888" s="79">
        <f>ROW()</f>
        <v>888</v>
      </c>
    </row>
    <row r="889" spans="1:193" s="12" customFormat="1" ht="50.1" customHeight="1">
      <c r="A889" s="17">
        <f>ROW()</f>
        <v>889</v>
      </c>
      <c r="B889" s="32">
        <f t="shared" si="970"/>
        <v>883</v>
      </c>
      <c r="C889" s="33">
        <f t="shared" si="971"/>
        <v>0</v>
      </c>
      <c r="D889" s="31"/>
      <c r="E889" s="390">
        <f t="shared" si="939"/>
        <v>500</v>
      </c>
      <c r="F889" s="107">
        <f t="shared" si="972"/>
        <v>0</v>
      </c>
      <c r="G889" s="3">
        <v>0</v>
      </c>
      <c r="H889" s="4">
        <v>0</v>
      </c>
      <c r="I889" s="63"/>
      <c r="J889" s="15"/>
      <c r="K889" s="13"/>
      <c r="L889" s="98">
        <f t="shared" si="973"/>
        <v>0</v>
      </c>
      <c r="M889" s="99">
        <f>M5</f>
        <v>0.94499999999999995</v>
      </c>
      <c r="N889" s="100"/>
      <c r="O889" s="110"/>
      <c r="P889" s="95">
        <f t="shared" si="974"/>
        <v>0</v>
      </c>
      <c r="Q889" s="15"/>
      <c r="R889" s="24">
        <f t="shared" si="940"/>
        <v>0</v>
      </c>
      <c r="S889" s="25">
        <v>0</v>
      </c>
      <c r="T889" s="63"/>
      <c r="U889" s="15"/>
      <c r="V889" s="13"/>
      <c r="W889" s="98">
        <f t="shared" si="975"/>
        <v>0</v>
      </c>
      <c r="X889" s="99">
        <f>X5</f>
        <v>0.97</v>
      </c>
      <c r="Y889" s="100"/>
      <c r="Z889" s="110"/>
      <c r="AA889" s="95">
        <f t="shared" si="976"/>
        <v>0</v>
      </c>
      <c r="AB889" s="15"/>
      <c r="AC889" s="24">
        <f t="shared" si="941"/>
        <v>0</v>
      </c>
      <c r="AD889" s="5">
        <v>0</v>
      </c>
      <c r="AE889" s="63"/>
      <c r="AF889" s="15"/>
      <c r="AG889" s="13"/>
      <c r="AH889" s="98">
        <f t="shared" si="977"/>
        <v>0</v>
      </c>
      <c r="AI889" s="99">
        <f>AI5</f>
        <v>0.95499999999999996</v>
      </c>
      <c r="AJ889" s="100"/>
      <c r="AK889" s="110"/>
      <c r="AL889" s="95">
        <f t="shared" si="978"/>
        <v>0</v>
      </c>
      <c r="AM889" s="15"/>
      <c r="AN889" s="24">
        <f t="shared" si="942"/>
        <v>0</v>
      </c>
      <c r="AO889" s="5">
        <v>0</v>
      </c>
      <c r="AP889" s="63"/>
      <c r="AQ889" s="15"/>
      <c r="AR889" s="13"/>
      <c r="AS889" s="98">
        <f t="shared" si="979"/>
        <v>0</v>
      </c>
      <c r="AT889" s="99">
        <f>AT5</f>
        <v>0.96</v>
      </c>
      <c r="AU889" s="100"/>
      <c r="AV889" s="110"/>
      <c r="AW889" s="95">
        <f t="shared" si="980"/>
        <v>0</v>
      </c>
      <c r="AX889" s="15"/>
      <c r="AY889" s="24">
        <f t="shared" si="943"/>
        <v>0</v>
      </c>
      <c r="AZ889" s="5">
        <v>0</v>
      </c>
      <c r="BA889" s="63"/>
      <c r="BB889" s="15"/>
      <c r="BC889" s="13"/>
      <c r="BD889" s="98">
        <f t="shared" si="981"/>
        <v>0</v>
      </c>
      <c r="BE889" s="99">
        <f>BE5</f>
        <v>0.98</v>
      </c>
      <c r="BF889" s="100"/>
      <c r="BG889" s="110"/>
      <c r="BH889" s="95">
        <f t="shared" si="982"/>
        <v>0</v>
      </c>
      <c r="BI889" s="15"/>
      <c r="BJ889" s="24">
        <f t="shared" si="944"/>
        <v>0</v>
      </c>
      <c r="BK889" s="5">
        <v>0</v>
      </c>
      <c r="BL889" s="63"/>
      <c r="BM889" s="15"/>
      <c r="BN889" s="13"/>
      <c r="BO889" s="98">
        <f t="shared" si="983"/>
        <v>0</v>
      </c>
      <c r="BP889" s="99">
        <f>BP5</f>
        <v>0.94499999999999995</v>
      </c>
      <c r="BQ889" s="100"/>
      <c r="BR889" s="110"/>
      <c r="BS889" s="95">
        <f t="shared" si="984"/>
        <v>0</v>
      </c>
      <c r="BT889" s="15"/>
      <c r="BU889" s="24">
        <f t="shared" si="945"/>
        <v>0</v>
      </c>
      <c r="BV889" s="5">
        <v>0</v>
      </c>
      <c r="BW889" s="63"/>
      <c r="BX889" s="15"/>
      <c r="BY889" s="13"/>
      <c r="BZ889" s="98">
        <f t="shared" si="985"/>
        <v>0</v>
      </c>
      <c r="CA889" s="99">
        <f>CA5</f>
        <v>1</v>
      </c>
      <c r="CB889" s="100"/>
      <c r="CC889" s="110"/>
      <c r="CD889" s="95">
        <f t="shared" si="986"/>
        <v>0</v>
      </c>
      <c r="CE889" s="15"/>
      <c r="CF889" s="24">
        <f t="shared" si="946"/>
        <v>0</v>
      </c>
      <c r="CG889" s="5">
        <v>0</v>
      </c>
      <c r="CH889" s="63"/>
      <c r="CI889" s="15"/>
      <c r="CJ889" s="13"/>
      <c r="CK889" s="98">
        <f t="shared" si="987"/>
        <v>0</v>
      </c>
      <c r="CL889" s="99">
        <f>CL5</f>
        <v>1</v>
      </c>
      <c r="CM889" s="100"/>
      <c r="CN889" s="110"/>
      <c r="CO889" s="95">
        <f t="shared" si="988"/>
        <v>0</v>
      </c>
      <c r="CP889" s="15"/>
      <c r="CQ889" s="24">
        <f t="shared" si="947"/>
        <v>0</v>
      </c>
      <c r="CR889" s="5">
        <v>0</v>
      </c>
      <c r="CS889" s="63"/>
      <c r="CT889" s="15"/>
      <c r="CU889" s="13"/>
      <c r="CV889" s="98">
        <f t="shared" si="989"/>
        <v>0</v>
      </c>
      <c r="CW889" s="99">
        <f>CW5</f>
        <v>1</v>
      </c>
      <c r="CX889" s="100"/>
      <c r="CY889" s="110"/>
      <c r="CZ889" s="95">
        <f t="shared" si="990"/>
        <v>0</v>
      </c>
      <c r="DA889" s="15"/>
      <c r="DB889" s="24">
        <f t="shared" si="948"/>
        <v>0</v>
      </c>
      <c r="DC889" s="5">
        <v>0</v>
      </c>
      <c r="DD889" s="63"/>
      <c r="DE889" s="15"/>
      <c r="DF889" s="13"/>
      <c r="DG889" s="98">
        <f t="shared" si="991"/>
        <v>0</v>
      </c>
      <c r="DH889" s="99">
        <f>DH5</f>
        <v>1</v>
      </c>
      <c r="DI889" s="100"/>
      <c r="DJ889" s="110"/>
      <c r="DK889" s="95">
        <f t="shared" si="992"/>
        <v>0</v>
      </c>
      <c r="DL889" s="15"/>
      <c r="DM889" s="24">
        <f t="shared" si="949"/>
        <v>0</v>
      </c>
      <c r="DN889" s="5">
        <v>0</v>
      </c>
      <c r="DO889" s="63"/>
      <c r="DP889" s="15"/>
      <c r="DQ889" s="13"/>
      <c r="DR889" s="98">
        <f t="shared" si="993"/>
        <v>0</v>
      </c>
      <c r="DS889" s="99">
        <f>DS5</f>
        <v>1</v>
      </c>
      <c r="DT889" s="100"/>
      <c r="DU889" s="110"/>
      <c r="DV889" s="95">
        <f t="shared" si="994"/>
        <v>0</v>
      </c>
      <c r="DW889" s="15"/>
      <c r="DX889" s="24">
        <f t="shared" si="950"/>
        <v>0</v>
      </c>
      <c r="DY889" s="5">
        <v>0</v>
      </c>
      <c r="DZ889" s="63"/>
      <c r="EA889" s="15"/>
      <c r="EB889" s="13"/>
      <c r="EC889" s="98">
        <f t="shared" si="995"/>
        <v>0</v>
      </c>
      <c r="ED889" s="99">
        <f>ED5</f>
        <v>1</v>
      </c>
      <c r="EE889" s="100"/>
      <c r="EF889" s="110"/>
      <c r="EG889" s="95">
        <f t="shared" si="996"/>
        <v>0</v>
      </c>
      <c r="EH889" s="15"/>
      <c r="EI889" s="24">
        <f t="shared" si="951"/>
        <v>0</v>
      </c>
      <c r="EJ889" s="5">
        <v>0</v>
      </c>
      <c r="EK889" s="63"/>
      <c r="EL889" s="15"/>
      <c r="EM889" s="13"/>
      <c r="EN889" s="98">
        <f t="shared" si="997"/>
        <v>0</v>
      </c>
      <c r="EO889" s="99">
        <f>EO5</f>
        <v>1</v>
      </c>
      <c r="EP889" s="100"/>
      <c r="EQ889" s="110"/>
      <c r="ER889" s="95">
        <f t="shared" si="998"/>
        <v>0</v>
      </c>
      <c r="ES889" s="15"/>
      <c r="ET889" s="24">
        <f t="shared" si="952"/>
        <v>0</v>
      </c>
      <c r="EU889" s="5">
        <v>0</v>
      </c>
      <c r="EV889" s="63"/>
      <c r="EW889" s="15"/>
      <c r="EX889" s="13"/>
      <c r="EY889" s="98">
        <f t="shared" si="999"/>
        <v>0</v>
      </c>
      <c r="EZ889" s="99">
        <f>EZ5</f>
        <v>1</v>
      </c>
      <c r="FA889" s="100"/>
      <c r="FB889" s="110"/>
      <c r="FC889" s="95">
        <f t="shared" si="1000"/>
        <v>0</v>
      </c>
      <c r="FD889" s="15"/>
      <c r="FE889" s="24">
        <f t="shared" si="953"/>
        <v>0</v>
      </c>
      <c r="FF889" s="5">
        <v>0</v>
      </c>
      <c r="FG889" s="63"/>
      <c r="FH889" s="15"/>
      <c r="FI889" s="13"/>
      <c r="FJ889" s="98">
        <f t="shared" si="1001"/>
        <v>0</v>
      </c>
      <c r="FK889" s="99">
        <f>FK5</f>
        <v>1</v>
      </c>
      <c r="FL889" s="100"/>
      <c r="FM889" s="110"/>
      <c r="FN889" s="95">
        <f t="shared" si="1002"/>
        <v>0</v>
      </c>
      <c r="FO889" s="15"/>
      <c r="FP889" s="24">
        <f t="shared" si="954"/>
        <v>0</v>
      </c>
      <c r="FQ889" s="5">
        <v>0</v>
      </c>
      <c r="FR889" s="8">
        <v>0</v>
      </c>
      <c r="FS889" s="84">
        <f t="shared" si="955"/>
        <v>500</v>
      </c>
      <c r="FT889" s="85">
        <f t="shared" si="956"/>
        <v>500</v>
      </c>
      <c r="FU889" s="85">
        <f t="shared" si="957"/>
        <v>500</v>
      </c>
      <c r="FV889" s="85">
        <f t="shared" si="958"/>
        <v>500</v>
      </c>
      <c r="FW889" s="85">
        <f t="shared" si="959"/>
        <v>500</v>
      </c>
      <c r="FX889" s="85">
        <f t="shared" si="960"/>
        <v>500</v>
      </c>
      <c r="FY889" s="85">
        <f t="shared" si="961"/>
        <v>500</v>
      </c>
      <c r="FZ889" s="85">
        <f t="shared" si="962"/>
        <v>500</v>
      </c>
      <c r="GA889" s="85">
        <f t="shared" si="963"/>
        <v>500</v>
      </c>
      <c r="GB889" s="85">
        <f t="shared" si="964"/>
        <v>500</v>
      </c>
      <c r="GC889" s="85">
        <f t="shared" si="965"/>
        <v>500</v>
      </c>
      <c r="GD889" s="85">
        <f t="shared" si="966"/>
        <v>500</v>
      </c>
      <c r="GE889" s="85">
        <f t="shared" si="967"/>
        <v>500</v>
      </c>
      <c r="GF889" s="85">
        <f t="shared" si="968"/>
        <v>500</v>
      </c>
      <c r="GG889" s="85">
        <f t="shared" si="969"/>
        <v>500</v>
      </c>
      <c r="GH889" s="101">
        <f t="shared" si="1003"/>
        <v>0</v>
      </c>
      <c r="GI889" s="102">
        <f t="shared" si="1004"/>
        <v>0</v>
      </c>
      <c r="GJ889" s="102">
        <f t="shared" si="1005"/>
        <v>0</v>
      </c>
      <c r="GK889" s="79">
        <f>ROW()</f>
        <v>889</v>
      </c>
    </row>
    <row r="890" spans="1:193" s="12" customFormat="1" ht="50.1" customHeight="1">
      <c r="A890" s="17">
        <f>ROW()</f>
        <v>890</v>
      </c>
      <c r="B890" s="32">
        <f t="shared" si="970"/>
        <v>884</v>
      </c>
      <c r="C890" s="33">
        <f t="shared" si="971"/>
        <v>0</v>
      </c>
      <c r="D890" s="31"/>
      <c r="E890" s="390">
        <f t="shared" si="939"/>
        <v>500</v>
      </c>
      <c r="F890" s="107">
        <f t="shared" si="972"/>
        <v>0</v>
      </c>
      <c r="G890" s="3">
        <v>0</v>
      </c>
      <c r="H890" s="4">
        <v>0</v>
      </c>
      <c r="I890" s="63"/>
      <c r="J890" s="15"/>
      <c r="K890" s="13"/>
      <c r="L890" s="98">
        <f t="shared" si="973"/>
        <v>0</v>
      </c>
      <c r="M890" s="99">
        <f>M5</f>
        <v>0.94499999999999995</v>
      </c>
      <c r="N890" s="100"/>
      <c r="O890" s="110"/>
      <c r="P890" s="95">
        <f t="shared" si="974"/>
        <v>0</v>
      </c>
      <c r="Q890" s="15"/>
      <c r="R890" s="24">
        <f t="shared" si="940"/>
        <v>0</v>
      </c>
      <c r="S890" s="25">
        <v>0</v>
      </c>
      <c r="T890" s="63"/>
      <c r="U890" s="15"/>
      <c r="V890" s="13"/>
      <c r="W890" s="98">
        <f t="shared" si="975"/>
        <v>0</v>
      </c>
      <c r="X890" s="99">
        <f>X5</f>
        <v>0.97</v>
      </c>
      <c r="Y890" s="100"/>
      <c r="Z890" s="110"/>
      <c r="AA890" s="95">
        <f t="shared" si="976"/>
        <v>0</v>
      </c>
      <c r="AB890" s="15"/>
      <c r="AC890" s="24">
        <f t="shared" si="941"/>
        <v>0</v>
      </c>
      <c r="AD890" s="5">
        <v>0</v>
      </c>
      <c r="AE890" s="63"/>
      <c r="AF890" s="15"/>
      <c r="AG890" s="13"/>
      <c r="AH890" s="98">
        <f t="shared" si="977"/>
        <v>0</v>
      </c>
      <c r="AI890" s="99">
        <f>AI5</f>
        <v>0.95499999999999996</v>
      </c>
      <c r="AJ890" s="100"/>
      <c r="AK890" s="110"/>
      <c r="AL890" s="95">
        <f t="shared" si="978"/>
        <v>0</v>
      </c>
      <c r="AM890" s="15"/>
      <c r="AN890" s="24">
        <f t="shared" si="942"/>
        <v>0</v>
      </c>
      <c r="AO890" s="5">
        <v>0</v>
      </c>
      <c r="AP890" s="63"/>
      <c r="AQ890" s="15"/>
      <c r="AR890" s="13"/>
      <c r="AS890" s="98">
        <f t="shared" si="979"/>
        <v>0</v>
      </c>
      <c r="AT890" s="99">
        <f>AT5</f>
        <v>0.96</v>
      </c>
      <c r="AU890" s="100"/>
      <c r="AV890" s="110"/>
      <c r="AW890" s="95">
        <f t="shared" si="980"/>
        <v>0</v>
      </c>
      <c r="AX890" s="15"/>
      <c r="AY890" s="24">
        <f t="shared" si="943"/>
        <v>0</v>
      </c>
      <c r="AZ890" s="5">
        <v>0</v>
      </c>
      <c r="BA890" s="63"/>
      <c r="BB890" s="15"/>
      <c r="BC890" s="13"/>
      <c r="BD890" s="98">
        <f t="shared" si="981"/>
        <v>0</v>
      </c>
      <c r="BE890" s="99">
        <f>BE5</f>
        <v>0.98</v>
      </c>
      <c r="BF890" s="100"/>
      <c r="BG890" s="110"/>
      <c r="BH890" s="95">
        <f t="shared" si="982"/>
        <v>0</v>
      </c>
      <c r="BI890" s="15"/>
      <c r="BJ890" s="24">
        <f t="shared" si="944"/>
        <v>0</v>
      </c>
      <c r="BK890" s="5">
        <v>0</v>
      </c>
      <c r="BL890" s="63"/>
      <c r="BM890" s="15"/>
      <c r="BN890" s="13"/>
      <c r="BO890" s="98">
        <f t="shared" si="983"/>
        <v>0</v>
      </c>
      <c r="BP890" s="99">
        <f>BP5</f>
        <v>0.94499999999999995</v>
      </c>
      <c r="BQ890" s="100"/>
      <c r="BR890" s="110"/>
      <c r="BS890" s="95">
        <f t="shared" si="984"/>
        <v>0</v>
      </c>
      <c r="BT890" s="15"/>
      <c r="BU890" s="24">
        <f t="shared" si="945"/>
        <v>0</v>
      </c>
      <c r="BV890" s="5">
        <v>0</v>
      </c>
      <c r="BW890" s="63"/>
      <c r="BX890" s="15"/>
      <c r="BY890" s="13"/>
      <c r="BZ890" s="98">
        <f t="shared" si="985"/>
        <v>0</v>
      </c>
      <c r="CA890" s="99">
        <f>CA5</f>
        <v>1</v>
      </c>
      <c r="CB890" s="100"/>
      <c r="CC890" s="110"/>
      <c r="CD890" s="95">
        <f t="shared" si="986"/>
        <v>0</v>
      </c>
      <c r="CE890" s="15"/>
      <c r="CF890" s="24">
        <f t="shared" si="946"/>
        <v>0</v>
      </c>
      <c r="CG890" s="5">
        <v>0</v>
      </c>
      <c r="CH890" s="63"/>
      <c r="CI890" s="15"/>
      <c r="CJ890" s="13"/>
      <c r="CK890" s="98">
        <f t="shared" si="987"/>
        <v>0</v>
      </c>
      <c r="CL890" s="99">
        <f>CL5</f>
        <v>1</v>
      </c>
      <c r="CM890" s="100"/>
      <c r="CN890" s="110"/>
      <c r="CO890" s="95">
        <f t="shared" si="988"/>
        <v>0</v>
      </c>
      <c r="CP890" s="15"/>
      <c r="CQ890" s="24">
        <f t="shared" si="947"/>
        <v>0</v>
      </c>
      <c r="CR890" s="5">
        <v>0</v>
      </c>
      <c r="CS890" s="63"/>
      <c r="CT890" s="15"/>
      <c r="CU890" s="13"/>
      <c r="CV890" s="98">
        <f t="shared" si="989"/>
        <v>0</v>
      </c>
      <c r="CW890" s="99">
        <f>CW5</f>
        <v>1</v>
      </c>
      <c r="CX890" s="100"/>
      <c r="CY890" s="110"/>
      <c r="CZ890" s="95">
        <f t="shared" si="990"/>
        <v>0</v>
      </c>
      <c r="DA890" s="15"/>
      <c r="DB890" s="24">
        <f t="shared" si="948"/>
        <v>0</v>
      </c>
      <c r="DC890" s="5">
        <v>0</v>
      </c>
      <c r="DD890" s="63"/>
      <c r="DE890" s="15"/>
      <c r="DF890" s="13"/>
      <c r="DG890" s="98">
        <f t="shared" si="991"/>
        <v>0</v>
      </c>
      <c r="DH890" s="99">
        <f>DH5</f>
        <v>1</v>
      </c>
      <c r="DI890" s="100"/>
      <c r="DJ890" s="110"/>
      <c r="DK890" s="95">
        <f t="shared" si="992"/>
        <v>0</v>
      </c>
      <c r="DL890" s="15"/>
      <c r="DM890" s="24">
        <f t="shared" si="949"/>
        <v>0</v>
      </c>
      <c r="DN890" s="5">
        <v>0</v>
      </c>
      <c r="DO890" s="63"/>
      <c r="DP890" s="15"/>
      <c r="DQ890" s="13"/>
      <c r="DR890" s="98">
        <f t="shared" si="993"/>
        <v>0</v>
      </c>
      <c r="DS890" s="99">
        <f>DS5</f>
        <v>1</v>
      </c>
      <c r="DT890" s="100"/>
      <c r="DU890" s="110"/>
      <c r="DV890" s="95">
        <f t="shared" si="994"/>
        <v>0</v>
      </c>
      <c r="DW890" s="15"/>
      <c r="DX890" s="24">
        <f t="shared" si="950"/>
        <v>0</v>
      </c>
      <c r="DY890" s="5">
        <v>0</v>
      </c>
      <c r="DZ890" s="63"/>
      <c r="EA890" s="15"/>
      <c r="EB890" s="13"/>
      <c r="EC890" s="98">
        <f t="shared" si="995"/>
        <v>0</v>
      </c>
      <c r="ED890" s="99">
        <f>ED5</f>
        <v>1</v>
      </c>
      <c r="EE890" s="100"/>
      <c r="EF890" s="110"/>
      <c r="EG890" s="95">
        <f t="shared" si="996"/>
        <v>0</v>
      </c>
      <c r="EH890" s="15"/>
      <c r="EI890" s="24">
        <f t="shared" si="951"/>
        <v>0</v>
      </c>
      <c r="EJ890" s="5">
        <v>0</v>
      </c>
      <c r="EK890" s="63"/>
      <c r="EL890" s="15"/>
      <c r="EM890" s="13"/>
      <c r="EN890" s="98">
        <f t="shared" si="997"/>
        <v>0</v>
      </c>
      <c r="EO890" s="99">
        <f>EO5</f>
        <v>1</v>
      </c>
      <c r="EP890" s="100"/>
      <c r="EQ890" s="110"/>
      <c r="ER890" s="95">
        <f t="shared" si="998"/>
        <v>0</v>
      </c>
      <c r="ES890" s="15"/>
      <c r="ET890" s="24">
        <f t="shared" si="952"/>
        <v>0</v>
      </c>
      <c r="EU890" s="5">
        <v>0</v>
      </c>
      <c r="EV890" s="63"/>
      <c r="EW890" s="15"/>
      <c r="EX890" s="13"/>
      <c r="EY890" s="98">
        <f t="shared" si="999"/>
        <v>0</v>
      </c>
      <c r="EZ890" s="99">
        <f>EZ5</f>
        <v>1</v>
      </c>
      <c r="FA890" s="100"/>
      <c r="FB890" s="110"/>
      <c r="FC890" s="95">
        <f t="shared" si="1000"/>
        <v>0</v>
      </c>
      <c r="FD890" s="15"/>
      <c r="FE890" s="24">
        <f t="shared" si="953"/>
        <v>0</v>
      </c>
      <c r="FF890" s="5">
        <v>0</v>
      </c>
      <c r="FG890" s="63"/>
      <c r="FH890" s="15"/>
      <c r="FI890" s="13"/>
      <c r="FJ890" s="98">
        <f t="shared" si="1001"/>
        <v>0</v>
      </c>
      <c r="FK890" s="99">
        <f>FK5</f>
        <v>1</v>
      </c>
      <c r="FL890" s="100"/>
      <c r="FM890" s="110"/>
      <c r="FN890" s="95">
        <f t="shared" si="1002"/>
        <v>0</v>
      </c>
      <c r="FO890" s="15"/>
      <c r="FP890" s="24">
        <f t="shared" si="954"/>
        <v>0</v>
      </c>
      <c r="FQ890" s="5">
        <v>0</v>
      </c>
      <c r="FR890" s="8">
        <v>0</v>
      </c>
      <c r="FS890" s="84">
        <f t="shared" si="955"/>
        <v>500</v>
      </c>
      <c r="FT890" s="85">
        <f t="shared" si="956"/>
        <v>500</v>
      </c>
      <c r="FU890" s="85">
        <f t="shared" si="957"/>
        <v>500</v>
      </c>
      <c r="FV890" s="85">
        <f t="shared" si="958"/>
        <v>500</v>
      </c>
      <c r="FW890" s="85">
        <f t="shared" si="959"/>
        <v>500</v>
      </c>
      <c r="FX890" s="85">
        <f t="shared" si="960"/>
        <v>500</v>
      </c>
      <c r="FY890" s="85">
        <f t="shared" si="961"/>
        <v>500</v>
      </c>
      <c r="FZ890" s="85">
        <f t="shared" si="962"/>
        <v>500</v>
      </c>
      <c r="GA890" s="85">
        <f t="shared" si="963"/>
        <v>500</v>
      </c>
      <c r="GB890" s="85">
        <f t="shared" si="964"/>
        <v>500</v>
      </c>
      <c r="GC890" s="85">
        <f t="shared" si="965"/>
        <v>500</v>
      </c>
      <c r="GD890" s="85">
        <f t="shared" si="966"/>
        <v>500</v>
      </c>
      <c r="GE890" s="85">
        <f t="shared" si="967"/>
        <v>500</v>
      </c>
      <c r="GF890" s="85">
        <f t="shared" si="968"/>
        <v>500</v>
      </c>
      <c r="GG890" s="85">
        <f t="shared" si="969"/>
        <v>500</v>
      </c>
      <c r="GH890" s="101">
        <f t="shared" si="1003"/>
        <v>0</v>
      </c>
      <c r="GI890" s="102">
        <f t="shared" si="1004"/>
        <v>0</v>
      </c>
      <c r="GJ890" s="102">
        <f t="shared" si="1005"/>
        <v>0</v>
      </c>
      <c r="GK890" s="79">
        <f>ROW()</f>
        <v>890</v>
      </c>
    </row>
    <row r="891" spans="1:193" s="12" customFormat="1" ht="50.1" customHeight="1">
      <c r="A891" s="17">
        <f>ROW()</f>
        <v>891</v>
      </c>
      <c r="B891" s="32">
        <f t="shared" si="970"/>
        <v>885</v>
      </c>
      <c r="C891" s="33">
        <f t="shared" si="971"/>
        <v>0</v>
      </c>
      <c r="D891" s="31"/>
      <c r="E891" s="390">
        <f t="shared" si="939"/>
        <v>500</v>
      </c>
      <c r="F891" s="107">
        <f t="shared" si="972"/>
        <v>0</v>
      </c>
      <c r="G891" s="3">
        <v>0</v>
      </c>
      <c r="H891" s="4">
        <v>0</v>
      </c>
      <c r="I891" s="63"/>
      <c r="J891" s="15"/>
      <c r="K891" s="13"/>
      <c r="L891" s="98">
        <f t="shared" si="973"/>
        <v>0</v>
      </c>
      <c r="M891" s="99">
        <f>M5</f>
        <v>0.94499999999999995</v>
      </c>
      <c r="N891" s="100"/>
      <c r="O891" s="110"/>
      <c r="P891" s="95">
        <f t="shared" si="974"/>
        <v>0</v>
      </c>
      <c r="Q891" s="15"/>
      <c r="R891" s="24">
        <f t="shared" si="940"/>
        <v>0</v>
      </c>
      <c r="S891" s="25">
        <v>0</v>
      </c>
      <c r="T891" s="63"/>
      <c r="U891" s="15"/>
      <c r="V891" s="13"/>
      <c r="W891" s="98">
        <f t="shared" si="975"/>
        <v>0</v>
      </c>
      <c r="X891" s="99">
        <f>X5</f>
        <v>0.97</v>
      </c>
      <c r="Y891" s="100"/>
      <c r="Z891" s="110"/>
      <c r="AA891" s="95">
        <f t="shared" si="976"/>
        <v>0</v>
      </c>
      <c r="AB891" s="15"/>
      <c r="AC891" s="24">
        <f t="shared" si="941"/>
        <v>0</v>
      </c>
      <c r="AD891" s="5">
        <v>0</v>
      </c>
      <c r="AE891" s="63"/>
      <c r="AF891" s="15"/>
      <c r="AG891" s="13"/>
      <c r="AH891" s="98">
        <f t="shared" si="977"/>
        <v>0</v>
      </c>
      <c r="AI891" s="99">
        <f>AI5</f>
        <v>0.95499999999999996</v>
      </c>
      <c r="AJ891" s="100"/>
      <c r="AK891" s="110"/>
      <c r="AL891" s="95">
        <f t="shared" si="978"/>
        <v>0</v>
      </c>
      <c r="AM891" s="15"/>
      <c r="AN891" s="24">
        <f t="shared" si="942"/>
        <v>0</v>
      </c>
      <c r="AO891" s="5">
        <v>0</v>
      </c>
      <c r="AP891" s="63"/>
      <c r="AQ891" s="15"/>
      <c r="AR891" s="13"/>
      <c r="AS891" s="98">
        <f t="shared" si="979"/>
        <v>0</v>
      </c>
      <c r="AT891" s="99">
        <f>AT5</f>
        <v>0.96</v>
      </c>
      <c r="AU891" s="100"/>
      <c r="AV891" s="110"/>
      <c r="AW891" s="95">
        <f t="shared" si="980"/>
        <v>0</v>
      </c>
      <c r="AX891" s="15"/>
      <c r="AY891" s="24">
        <f t="shared" si="943"/>
        <v>0</v>
      </c>
      <c r="AZ891" s="5">
        <v>0</v>
      </c>
      <c r="BA891" s="63"/>
      <c r="BB891" s="15"/>
      <c r="BC891" s="13"/>
      <c r="BD891" s="98">
        <f t="shared" si="981"/>
        <v>0</v>
      </c>
      <c r="BE891" s="99">
        <f>BE5</f>
        <v>0.98</v>
      </c>
      <c r="BF891" s="100"/>
      <c r="BG891" s="110"/>
      <c r="BH891" s="95">
        <f t="shared" si="982"/>
        <v>0</v>
      </c>
      <c r="BI891" s="15"/>
      <c r="BJ891" s="24">
        <f t="shared" si="944"/>
        <v>0</v>
      </c>
      <c r="BK891" s="5">
        <v>0</v>
      </c>
      <c r="BL891" s="63"/>
      <c r="BM891" s="15"/>
      <c r="BN891" s="13"/>
      <c r="BO891" s="98">
        <f t="shared" si="983"/>
        <v>0</v>
      </c>
      <c r="BP891" s="99">
        <f>BP5</f>
        <v>0.94499999999999995</v>
      </c>
      <c r="BQ891" s="100"/>
      <c r="BR891" s="110"/>
      <c r="BS891" s="95">
        <f t="shared" si="984"/>
        <v>0</v>
      </c>
      <c r="BT891" s="15"/>
      <c r="BU891" s="24">
        <f t="shared" si="945"/>
        <v>0</v>
      </c>
      <c r="BV891" s="5">
        <v>0</v>
      </c>
      <c r="BW891" s="63"/>
      <c r="BX891" s="15"/>
      <c r="BY891" s="13"/>
      <c r="BZ891" s="98">
        <f t="shared" si="985"/>
        <v>0</v>
      </c>
      <c r="CA891" s="99">
        <f>CA5</f>
        <v>1</v>
      </c>
      <c r="CB891" s="100"/>
      <c r="CC891" s="110"/>
      <c r="CD891" s="95">
        <f t="shared" si="986"/>
        <v>0</v>
      </c>
      <c r="CE891" s="15"/>
      <c r="CF891" s="24">
        <f t="shared" si="946"/>
        <v>0</v>
      </c>
      <c r="CG891" s="5">
        <v>0</v>
      </c>
      <c r="CH891" s="63"/>
      <c r="CI891" s="15"/>
      <c r="CJ891" s="13"/>
      <c r="CK891" s="98">
        <f t="shared" si="987"/>
        <v>0</v>
      </c>
      <c r="CL891" s="99">
        <f>CL5</f>
        <v>1</v>
      </c>
      <c r="CM891" s="100"/>
      <c r="CN891" s="110"/>
      <c r="CO891" s="95">
        <f t="shared" si="988"/>
        <v>0</v>
      </c>
      <c r="CP891" s="15"/>
      <c r="CQ891" s="24">
        <f t="shared" si="947"/>
        <v>0</v>
      </c>
      <c r="CR891" s="5">
        <v>0</v>
      </c>
      <c r="CS891" s="63"/>
      <c r="CT891" s="15"/>
      <c r="CU891" s="13"/>
      <c r="CV891" s="98">
        <f t="shared" si="989"/>
        <v>0</v>
      </c>
      <c r="CW891" s="99">
        <f>CW5</f>
        <v>1</v>
      </c>
      <c r="CX891" s="100"/>
      <c r="CY891" s="110"/>
      <c r="CZ891" s="95">
        <f t="shared" si="990"/>
        <v>0</v>
      </c>
      <c r="DA891" s="15"/>
      <c r="DB891" s="24">
        <f t="shared" si="948"/>
        <v>0</v>
      </c>
      <c r="DC891" s="5">
        <v>0</v>
      </c>
      <c r="DD891" s="63"/>
      <c r="DE891" s="15"/>
      <c r="DF891" s="13"/>
      <c r="DG891" s="98">
        <f t="shared" si="991"/>
        <v>0</v>
      </c>
      <c r="DH891" s="99">
        <f>DH5</f>
        <v>1</v>
      </c>
      <c r="DI891" s="100"/>
      <c r="DJ891" s="110"/>
      <c r="DK891" s="95">
        <f t="shared" si="992"/>
        <v>0</v>
      </c>
      <c r="DL891" s="15"/>
      <c r="DM891" s="24">
        <f t="shared" si="949"/>
        <v>0</v>
      </c>
      <c r="DN891" s="5">
        <v>0</v>
      </c>
      <c r="DO891" s="63"/>
      <c r="DP891" s="15"/>
      <c r="DQ891" s="13"/>
      <c r="DR891" s="98">
        <f t="shared" si="993"/>
        <v>0</v>
      </c>
      <c r="DS891" s="99">
        <f>DS5</f>
        <v>1</v>
      </c>
      <c r="DT891" s="100"/>
      <c r="DU891" s="110"/>
      <c r="DV891" s="95">
        <f t="shared" si="994"/>
        <v>0</v>
      </c>
      <c r="DW891" s="15"/>
      <c r="DX891" s="24">
        <f t="shared" si="950"/>
        <v>0</v>
      </c>
      <c r="DY891" s="5">
        <v>0</v>
      </c>
      <c r="DZ891" s="63"/>
      <c r="EA891" s="15"/>
      <c r="EB891" s="13"/>
      <c r="EC891" s="98">
        <f t="shared" si="995"/>
        <v>0</v>
      </c>
      <c r="ED891" s="99">
        <f>ED5</f>
        <v>1</v>
      </c>
      <c r="EE891" s="100"/>
      <c r="EF891" s="110"/>
      <c r="EG891" s="95">
        <f t="shared" si="996"/>
        <v>0</v>
      </c>
      <c r="EH891" s="15"/>
      <c r="EI891" s="24">
        <f t="shared" si="951"/>
        <v>0</v>
      </c>
      <c r="EJ891" s="5">
        <v>0</v>
      </c>
      <c r="EK891" s="63"/>
      <c r="EL891" s="15"/>
      <c r="EM891" s="13"/>
      <c r="EN891" s="98">
        <f t="shared" si="997"/>
        <v>0</v>
      </c>
      <c r="EO891" s="99">
        <f>EO5</f>
        <v>1</v>
      </c>
      <c r="EP891" s="100"/>
      <c r="EQ891" s="110"/>
      <c r="ER891" s="95">
        <f t="shared" si="998"/>
        <v>0</v>
      </c>
      <c r="ES891" s="15"/>
      <c r="ET891" s="24">
        <f t="shared" si="952"/>
        <v>0</v>
      </c>
      <c r="EU891" s="5">
        <v>0</v>
      </c>
      <c r="EV891" s="63"/>
      <c r="EW891" s="15"/>
      <c r="EX891" s="13"/>
      <c r="EY891" s="98">
        <f t="shared" si="999"/>
        <v>0</v>
      </c>
      <c r="EZ891" s="99">
        <f>EZ5</f>
        <v>1</v>
      </c>
      <c r="FA891" s="100"/>
      <c r="FB891" s="110"/>
      <c r="FC891" s="95">
        <f t="shared" si="1000"/>
        <v>0</v>
      </c>
      <c r="FD891" s="15"/>
      <c r="FE891" s="24">
        <f t="shared" si="953"/>
        <v>0</v>
      </c>
      <c r="FF891" s="5">
        <v>0</v>
      </c>
      <c r="FG891" s="63"/>
      <c r="FH891" s="15"/>
      <c r="FI891" s="13"/>
      <c r="FJ891" s="98">
        <f t="shared" si="1001"/>
        <v>0</v>
      </c>
      <c r="FK891" s="99">
        <f>FK5</f>
        <v>1</v>
      </c>
      <c r="FL891" s="100"/>
      <c r="FM891" s="110"/>
      <c r="FN891" s="95">
        <f t="shared" si="1002"/>
        <v>0</v>
      </c>
      <c r="FO891" s="15"/>
      <c r="FP891" s="24">
        <f t="shared" si="954"/>
        <v>0</v>
      </c>
      <c r="FQ891" s="5">
        <v>0</v>
      </c>
      <c r="FR891" s="8">
        <v>0</v>
      </c>
      <c r="FS891" s="84">
        <f t="shared" si="955"/>
        <v>500</v>
      </c>
      <c r="FT891" s="85">
        <f t="shared" si="956"/>
        <v>500</v>
      </c>
      <c r="FU891" s="85">
        <f t="shared" si="957"/>
        <v>500</v>
      </c>
      <c r="FV891" s="85">
        <f t="shared" si="958"/>
        <v>500</v>
      </c>
      <c r="FW891" s="85">
        <f t="shared" si="959"/>
        <v>500</v>
      </c>
      <c r="FX891" s="85">
        <f t="shared" si="960"/>
        <v>500</v>
      </c>
      <c r="FY891" s="85">
        <f t="shared" si="961"/>
        <v>500</v>
      </c>
      <c r="FZ891" s="85">
        <f t="shared" si="962"/>
        <v>500</v>
      </c>
      <c r="GA891" s="85">
        <f t="shared" si="963"/>
        <v>500</v>
      </c>
      <c r="GB891" s="85">
        <f t="shared" si="964"/>
        <v>500</v>
      </c>
      <c r="GC891" s="85">
        <f t="shared" si="965"/>
        <v>500</v>
      </c>
      <c r="GD891" s="85">
        <f t="shared" si="966"/>
        <v>500</v>
      </c>
      <c r="GE891" s="85">
        <f t="shared" si="967"/>
        <v>500</v>
      </c>
      <c r="GF891" s="85">
        <f t="shared" si="968"/>
        <v>500</v>
      </c>
      <c r="GG891" s="85">
        <f t="shared" si="969"/>
        <v>500</v>
      </c>
      <c r="GH891" s="101">
        <f t="shared" si="1003"/>
        <v>0</v>
      </c>
      <c r="GI891" s="102">
        <f t="shared" si="1004"/>
        <v>0</v>
      </c>
      <c r="GJ891" s="102">
        <f t="shared" si="1005"/>
        <v>0</v>
      </c>
      <c r="GK891" s="79">
        <f>ROW()</f>
        <v>891</v>
      </c>
    </row>
    <row r="892" spans="1:193" s="12" customFormat="1" ht="50.1" customHeight="1">
      <c r="A892" s="17">
        <f>ROW()</f>
        <v>892</v>
      </c>
      <c r="B892" s="32">
        <f t="shared" si="970"/>
        <v>886</v>
      </c>
      <c r="C892" s="33">
        <f t="shared" si="971"/>
        <v>0</v>
      </c>
      <c r="D892" s="31"/>
      <c r="E892" s="390">
        <f t="shared" si="939"/>
        <v>500</v>
      </c>
      <c r="F892" s="107">
        <f t="shared" si="972"/>
        <v>0</v>
      </c>
      <c r="G892" s="3">
        <v>0</v>
      </c>
      <c r="H892" s="4">
        <v>0</v>
      </c>
      <c r="I892" s="63"/>
      <c r="J892" s="15"/>
      <c r="K892" s="13"/>
      <c r="L892" s="98">
        <f t="shared" si="973"/>
        <v>0</v>
      </c>
      <c r="M892" s="99">
        <f>M5</f>
        <v>0.94499999999999995</v>
      </c>
      <c r="N892" s="100"/>
      <c r="O892" s="110"/>
      <c r="P892" s="95">
        <f t="shared" si="974"/>
        <v>0</v>
      </c>
      <c r="Q892" s="15"/>
      <c r="R892" s="24">
        <f t="shared" si="940"/>
        <v>0</v>
      </c>
      <c r="S892" s="25">
        <v>0</v>
      </c>
      <c r="T892" s="63"/>
      <c r="U892" s="15"/>
      <c r="V892" s="13"/>
      <c r="W892" s="98">
        <f t="shared" si="975"/>
        <v>0</v>
      </c>
      <c r="X892" s="99">
        <f>X5</f>
        <v>0.97</v>
      </c>
      <c r="Y892" s="100"/>
      <c r="Z892" s="110"/>
      <c r="AA892" s="95">
        <f t="shared" si="976"/>
        <v>0</v>
      </c>
      <c r="AB892" s="15"/>
      <c r="AC892" s="24">
        <f t="shared" si="941"/>
        <v>0</v>
      </c>
      <c r="AD892" s="5">
        <v>0</v>
      </c>
      <c r="AE892" s="63"/>
      <c r="AF892" s="15"/>
      <c r="AG892" s="13"/>
      <c r="AH892" s="98">
        <f t="shared" si="977"/>
        <v>0</v>
      </c>
      <c r="AI892" s="99">
        <f>AI5</f>
        <v>0.95499999999999996</v>
      </c>
      <c r="AJ892" s="100"/>
      <c r="AK892" s="110"/>
      <c r="AL892" s="95">
        <f t="shared" si="978"/>
        <v>0</v>
      </c>
      <c r="AM892" s="15"/>
      <c r="AN892" s="24">
        <f t="shared" si="942"/>
        <v>0</v>
      </c>
      <c r="AO892" s="5">
        <v>0</v>
      </c>
      <c r="AP892" s="63"/>
      <c r="AQ892" s="15"/>
      <c r="AR892" s="13"/>
      <c r="AS892" s="98">
        <f t="shared" si="979"/>
        <v>0</v>
      </c>
      <c r="AT892" s="99">
        <f>AT5</f>
        <v>0.96</v>
      </c>
      <c r="AU892" s="100"/>
      <c r="AV892" s="110"/>
      <c r="AW892" s="95">
        <f t="shared" si="980"/>
        <v>0</v>
      </c>
      <c r="AX892" s="15"/>
      <c r="AY892" s="24">
        <f t="shared" si="943"/>
        <v>0</v>
      </c>
      <c r="AZ892" s="5">
        <v>0</v>
      </c>
      <c r="BA892" s="63"/>
      <c r="BB892" s="15"/>
      <c r="BC892" s="13"/>
      <c r="BD892" s="98">
        <f t="shared" si="981"/>
        <v>0</v>
      </c>
      <c r="BE892" s="99">
        <f>BE5</f>
        <v>0.98</v>
      </c>
      <c r="BF892" s="100"/>
      <c r="BG892" s="110"/>
      <c r="BH892" s="95">
        <f t="shared" si="982"/>
        <v>0</v>
      </c>
      <c r="BI892" s="15"/>
      <c r="BJ892" s="24">
        <f t="shared" si="944"/>
        <v>0</v>
      </c>
      <c r="BK892" s="5">
        <v>0</v>
      </c>
      <c r="BL892" s="63"/>
      <c r="BM892" s="15"/>
      <c r="BN892" s="13"/>
      <c r="BO892" s="98">
        <f t="shared" si="983"/>
        <v>0</v>
      </c>
      <c r="BP892" s="99">
        <f>BP5</f>
        <v>0.94499999999999995</v>
      </c>
      <c r="BQ892" s="100"/>
      <c r="BR892" s="110"/>
      <c r="BS892" s="95">
        <f t="shared" si="984"/>
        <v>0</v>
      </c>
      <c r="BT892" s="15"/>
      <c r="BU892" s="24">
        <f t="shared" si="945"/>
        <v>0</v>
      </c>
      <c r="BV892" s="5">
        <v>0</v>
      </c>
      <c r="BW892" s="63"/>
      <c r="BX892" s="15"/>
      <c r="BY892" s="13"/>
      <c r="BZ892" s="98">
        <f t="shared" si="985"/>
        <v>0</v>
      </c>
      <c r="CA892" s="99">
        <f>CA5</f>
        <v>1</v>
      </c>
      <c r="CB892" s="100"/>
      <c r="CC892" s="110"/>
      <c r="CD892" s="95">
        <f t="shared" si="986"/>
        <v>0</v>
      </c>
      <c r="CE892" s="15"/>
      <c r="CF892" s="24">
        <f t="shared" si="946"/>
        <v>0</v>
      </c>
      <c r="CG892" s="5">
        <v>0</v>
      </c>
      <c r="CH892" s="63"/>
      <c r="CI892" s="15"/>
      <c r="CJ892" s="13"/>
      <c r="CK892" s="98">
        <f t="shared" si="987"/>
        <v>0</v>
      </c>
      <c r="CL892" s="99">
        <f>CL5</f>
        <v>1</v>
      </c>
      <c r="CM892" s="100"/>
      <c r="CN892" s="110"/>
      <c r="CO892" s="95">
        <f t="shared" si="988"/>
        <v>0</v>
      </c>
      <c r="CP892" s="15"/>
      <c r="CQ892" s="24">
        <f t="shared" si="947"/>
        <v>0</v>
      </c>
      <c r="CR892" s="5">
        <v>0</v>
      </c>
      <c r="CS892" s="63"/>
      <c r="CT892" s="15"/>
      <c r="CU892" s="13"/>
      <c r="CV892" s="98">
        <f t="shared" si="989"/>
        <v>0</v>
      </c>
      <c r="CW892" s="99">
        <f>CW5</f>
        <v>1</v>
      </c>
      <c r="CX892" s="100"/>
      <c r="CY892" s="110"/>
      <c r="CZ892" s="95">
        <f t="shared" si="990"/>
        <v>0</v>
      </c>
      <c r="DA892" s="15"/>
      <c r="DB892" s="24">
        <f t="shared" si="948"/>
        <v>0</v>
      </c>
      <c r="DC892" s="5">
        <v>0</v>
      </c>
      <c r="DD892" s="63"/>
      <c r="DE892" s="15"/>
      <c r="DF892" s="13"/>
      <c r="DG892" s="98">
        <f t="shared" si="991"/>
        <v>0</v>
      </c>
      <c r="DH892" s="99">
        <f>DH5</f>
        <v>1</v>
      </c>
      <c r="DI892" s="100"/>
      <c r="DJ892" s="110"/>
      <c r="DK892" s="95">
        <f t="shared" si="992"/>
        <v>0</v>
      </c>
      <c r="DL892" s="15"/>
      <c r="DM892" s="24">
        <f t="shared" si="949"/>
        <v>0</v>
      </c>
      <c r="DN892" s="5">
        <v>0</v>
      </c>
      <c r="DO892" s="63"/>
      <c r="DP892" s="15"/>
      <c r="DQ892" s="13"/>
      <c r="DR892" s="98">
        <f t="shared" si="993"/>
        <v>0</v>
      </c>
      <c r="DS892" s="99">
        <f>DS5</f>
        <v>1</v>
      </c>
      <c r="DT892" s="100"/>
      <c r="DU892" s="110"/>
      <c r="DV892" s="95">
        <f t="shared" si="994"/>
        <v>0</v>
      </c>
      <c r="DW892" s="15"/>
      <c r="DX892" s="24">
        <f t="shared" si="950"/>
        <v>0</v>
      </c>
      <c r="DY892" s="5">
        <v>0</v>
      </c>
      <c r="DZ892" s="63"/>
      <c r="EA892" s="15"/>
      <c r="EB892" s="13"/>
      <c r="EC892" s="98">
        <f t="shared" si="995"/>
        <v>0</v>
      </c>
      <c r="ED892" s="99">
        <f>ED5</f>
        <v>1</v>
      </c>
      <c r="EE892" s="100"/>
      <c r="EF892" s="110"/>
      <c r="EG892" s="95">
        <f t="shared" si="996"/>
        <v>0</v>
      </c>
      <c r="EH892" s="15"/>
      <c r="EI892" s="24">
        <f t="shared" si="951"/>
        <v>0</v>
      </c>
      <c r="EJ892" s="5">
        <v>0</v>
      </c>
      <c r="EK892" s="63"/>
      <c r="EL892" s="15"/>
      <c r="EM892" s="13"/>
      <c r="EN892" s="98">
        <f t="shared" si="997"/>
        <v>0</v>
      </c>
      <c r="EO892" s="99">
        <f>EO5</f>
        <v>1</v>
      </c>
      <c r="EP892" s="100"/>
      <c r="EQ892" s="110"/>
      <c r="ER892" s="95">
        <f t="shared" si="998"/>
        <v>0</v>
      </c>
      <c r="ES892" s="15"/>
      <c r="ET892" s="24">
        <f t="shared" si="952"/>
        <v>0</v>
      </c>
      <c r="EU892" s="5">
        <v>0</v>
      </c>
      <c r="EV892" s="63"/>
      <c r="EW892" s="15"/>
      <c r="EX892" s="13"/>
      <c r="EY892" s="98">
        <f t="shared" si="999"/>
        <v>0</v>
      </c>
      <c r="EZ892" s="99">
        <f>EZ5</f>
        <v>1</v>
      </c>
      <c r="FA892" s="100"/>
      <c r="FB892" s="110"/>
      <c r="FC892" s="95">
        <f t="shared" si="1000"/>
        <v>0</v>
      </c>
      <c r="FD892" s="15"/>
      <c r="FE892" s="24">
        <f t="shared" si="953"/>
        <v>0</v>
      </c>
      <c r="FF892" s="5">
        <v>0</v>
      </c>
      <c r="FG892" s="63"/>
      <c r="FH892" s="15"/>
      <c r="FI892" s="13"/>
      <c r="FJ892" s="98">
        <f t="shared" si="1001"/>
        <v>0</v>
      </c>
      <c r="FK892" s="99">
        <f>FK5</f>
        <v>1</v>
      </c>
      <c r="FL892" s="100"/>
      <c r="FM892" s="110"/>
      <c r="FN892" s="95">
        <f t="shared" si="1002"/>
        <v>0</v>
      </c>
      <c r="FO892" s="15"/>
      <c r="FP892" s="24">
        <f t="shared" si="954"/>
        <v>0</v>
      </c>
      <c r="FQ892" s="5">
        <v>0</v>
      </c>
      <c r="FR892" s="8">
        <v>0</v>
      </c>
      <c r="FS892" s="84">
        <f t="shared" si="955"/>
        <v>500</v>
      </c>
      <c r="FT892" s="85">
        <f t="shared" si="956"/>
        <v>500</v>
      </c>
      <c r="FU892" s="85">
        <f t="shared" si="957"/>
        <v>500</v>
      </c>
      <c r="FV892" s="85">
        <f t="shared" si="958"/>
        <v>500</v>
      </c>
      <c r="FW892" s="85">
        <f t="shared" si="959"/>
        <v>500</v>
      </c>
      <c r="FX892" s="85">
        <f t="shared" si="960"/>
        <v>500</v>
      </c>
      <c r="FY892" s="85">
        <f t="shared" si="961"/>
        <v>500</v>
      </c>
      <c r="FZ892" s="85">
        <f t="shared" si="962"/>
        <v>500</v>
      </c>
      <c r="GA892" s="85">
        <f t="shared" si="963"/>
        <v>500</v>
      </c>
      <c r="GB892" s="85">
        <f t="shared" si="964"/>
        <v>500</v>
      </c>
      <c r="GC892" s="85">
        <f t="shared" si="965"/>
        <v>500</v>
      </c>
      <c r="GD892" s="85">
        <f t="shared" si="966"/>
        <v>500</v>
      </c>
      <c r="GE892" s="85">
        <f t="shared" si="967"/>
        <v>500</v>
      </c>
      <c r="GF892" s="85">
        <f t="shared" si="968"/>
        <v>500</v>
      </c>
      <c r="GG892" s="85">
        <f t="shared" si="969"/>
        <v>500</v>
      </c>
      <c r="GH892" s="101">
        <f t="shared" si="1003"/>
        <v>0</v>
      </c>
      <c r="GI892" s="102">
        <f t="shared" si="1004"/>
        <v>0</v>
      </c>
      <c r="GJ892" s="102">
        <f t="shared" si="1005"/>
        <v>0</v>
      </c>
      <c r="GK892" s="79">
        <f>ROW()</f>
        <v>892</v>
      </c>
    </row>
    <row r="893" spans="1:193" s="12" customFormat="1" ht="50.1" customHeight="1">
      <c r="A893" s="17">
        <f>ROW()</f>
        <v>893</v>
      </c>
      <c r="B893" s="32">
        <f t="shared" si="970"/>
        <v>887</v>
      </c>
      <c r="C893" s="33">
        <f t="shared" si="971"/>
        <v>0</v>
      </c>
      <c r="D893" s="31"/>
      <c r="E893" s="390">
        <f t="shared" si="939"/>
        <v>500</v>
      </c>
      <c r="F893" s="107">
        <f t="shared" si="972"/>
        <v>0</v>
      </c>
      <c r="G893" s="3">
        <v>0</v>
      </c>
      <c r="H893" s="4">
        <v>0</v>
      </c>
      <c r="I893" s="63"/>
      <c r="J893" s="15"/>
      <c r="K893" s="13"/>
      <c r="L893" s="98">
        <f t="shared" si="973"/>
        <v>0</v>
      </c>
      <c r="M893" s="99">
        <f>M5</f>
        <v>0.94499999999999995</v>
      </c>
      <c r="N893" s="100"/>
      <c r="O893" s="110"/>
      <c r="P893" s="95">
        <f t="shared" si="974"/>
        <v>0</v>
      </c>
      <c r="Q893" s="15"/>
      <c r="R893" s="24">
        <f t="shared" si="940"/>
        <v>0</v>
      </c>
      <c r="S893" s="25">
        <v>0</v>
      </c>
      <c r="T893" s="63"/>
      <c r="U893" s="15"/>
      <c r="V893" s="13"/>
      <c r="W893" s="98">
        <f t="shared" si="975"/>
        <v>0</v>
      </c>
      <c r="X893" s="99">
        <f>X5</f>
        <v>0.97</v>
      </c>
      <c r="Y893" s="100"/>
      <c r="Z893" s="110"/>
      <c r="AA893" s="95">
        <f t="shared" si="976"/>
        <v>0</v>
      </c>
      <c r="AB893" s="15"/>
      <c r="AC893" s="24">
        <f t="shared" si="941"/>
        <v>0</v>
      </c>
      <c r="AD893" s="5">
        <v>0</v>
      </c>
      <c r="AE893" s="63"/>
      <c r="AF893" s="15"/>
      <c r="AG893" s="13"/>
      <c r="AH893" s="98">
        <f t="shared" si="977"/>
        <v>0</v>
      </c>
      <c r="AI893" s="99">
        <f>AI5</f>
        <v>0.95499999999999996</v>
      </c>
      <c r="AJ893" s="100"/>
      <c r="AK893" s="110"/>
      <c r="AL893" s="95">
        <f t="shared" si="978"/>
        <v>0</v>
      </c>
      <c r="AM893" s="15"/>
      <c r="AN893" s="24">
        <f t="shared" si="942"/>
        <v>0</v>
      </c>
      <c r="AO893" s="5">
        <v>0</v>
      </c>
      <c r="AP893" s="63"/>
      <c r="AQ893" s="15"/>
      <c r="AR893" s="13"/>
      <c r="AS893" s="98">
        <f t="shared" si="979"/>
        <v>0</v>
      </c>
      <c r="AT893" s="99">
        <f>AT5</f>
        <v>0.96</v>
      </c>
      <c r="AU893" s="100"/>
      <c r="AV893" s="110"/>
      <c r="AW893" s="95">
        <f t="shared" si="980"/>
        <v>0</v>
      </c>
      <c r="AX893" s="15"/>
      <c r="AY893" s="24">
        <f t="shared" si="943"/>
        <v>0</v>
      </c>
      <c r="AZ893" s="5">
        <v>0</v>
      </c>
      <c r="BA893" s="63"/>
      <c r="BB893" s="15"/>
      <c r="BC893" s="13"/>
      <c r="BD893" s="98">
        <f t="shared" si="981"/>
        <v>0</v>
      </c>
      <c r="BE893" s="99">
        <f>BE5</f>
        <v>0.98</v>
      </c>
      <c r="BF893" s="100"/>
      <c r="BG893" s="110"/>
      <c r="BH893" s="95">
        <f t="shared" si="982"/>
        <v>0</v>
      </c>
      <c r="BI893" s="15"/>
      <c r="BJ893" s="24">
        <f t="shared" si="944"/>
        <v>0</v>
      </c>
      <c r="BK893" s="5">
        <v>0</v>
      </c>
      <c r="BL893" s="63"/>
      <c r="BM893" s="15"/>
      <c r="BN893" s="13"/>
      <c r="BO893" s="98">
        <f t="shared" si="983"/>
        <v>0</v>
      </c>
      <c r="BP893" s="99">
        <f>BP5</f>
        <v>0.94499999999999995</v>
      </c>
      <c r="BQ893" s="100"/>
      <c r="BR893" s="110"/>
      <c r="BS893" s="95">
        <f t="shared" si="984"/>
        <v>0</v>
      </c>
      <c r="BT893" s="15"/>
      <c r="BU893" s="24">
        <f t="shared" si="945"/>
        <v>0</v>
      </c>
      <c r="BV893" s="5">
        <v>0</v>
      </c>
      <c r="BW893" s="63"/>
      <c r="BX893" s="15"/>
      <c r="BY893" s="13"/>
      <c r="BZ893" s="98">
        <f t="shared" si="985"/>
        <v>0</v>
      </c>
      <c r="CA893" s="99">
        <f>CA5</f>
        <v>1</v>
      </c>
      <c r="CB893" s="100"/>
      <c r="CC893" s="110"/>
      <c r="CD893" s="95">
        <f t="shared" si="986"/>
        <v>0</v>
      </c>
      <c r="CE893" s="15"/>
      <c r="CF893" s="24">
        <f t="shared" si="946"/>
        <v>0</v>
      </c>
      <c r="CG893" s="5">
        <v>0</v>
      </c>
      <c r="CH893" s="63"/>
      <c r="CI893" s="15"/>
      <c r="CJ893" s="13"/>
      <c r="CK893" s="98">
        <f t="shared" si="987"/>
        <v>0</v>
      </c>
      <c r="CL893" s="99">
        <f>CL5</f>
        <v>1</v>
      </c>
      <c r="CM893" s="100"/>
      <c r="CN893" s="110"/>
      <c r="CO893" s="95">
        <f t="shared" si="988"/>
        <v>0</v>
      </c>
      <c r="CP893" s="15"/>
      <c r="CQ893" s="24">
        <f t="shared" si="947"/>
        <v>0</v>
      </c>
      <c r="CR893" s="5">
        <v>0</v>
      </c>
      <c r="CS893" s="63"/>
      <c r="CT893" s="15"/>
      <c r="CU893" s="13"/>
      <c r="CV893" s="98">
        <f t="shared" si="989"/>
        <v>0</v>
      </c>
      <c r="CW893" s="99">
        <f>CW5</f>
        <v>1</v>
      </c>
      <c r="CX893" s="100"/>
      <c r="CY893" s="110"/>
      <c r="CZ893" s="95">
        <f t="shared" si="990"/>
        <v>0</v>
      </c>
      <c r="DA893" s="15"/>
      <c r="DB893" s="24">
        <f t="shared" si="948"/>
        <v>0</v>
      </c>
      <c r="DC893" s="5">
        <v>0</v>
      </c>
      <c r="DD893" s="63"/>
      <c r="DE893" s="15"/>
      <c r="DF893" s="13"/>
      <c r="DG893" s="98">
        <f t="shared" si="991"/>
        <v>0</v>
      </c>
      <c r="DH893" s="99">
        <f>DH5</f>
        <v>1</v>
      </c>
      <c r="DI893" s="100"/>
      <c r="DJ893" s="110"/>
      <c r="DK893" s="95">
        <f t="shared" si="992"/>
        <v>0</v>
      </c>
      <c r="DL893" s="15"/>
      <c r="DM893" s="24">
        <f t="shared" si="949"/>
        <v>0</v>
      </c>
      <c r="DN893" s="5">
        <v>0</v>
      </c>
      <c r="DO893" s="63"/>
      <c r="DP893" s="15"/>
      <c r="DQ893" s="13"/>
      <c r="DR893" s="98">
        <f t="shared" si="993"/>
        <v>0</v>
      </c>
      <c r="DS893" s="99">
        <f>DS5</f>
        <v>1</v>
      </c>
      <c r="DT893" s="100"/>
      <c r="DU893" s="110"/>
      <c r="DV893" s="95">
        <f t="shared" si="994"/>
        <v>0</v>
      </c>
      <c r="DW893" s="15"/>
      <c r="DX893" s="24">
        <f t="shared" si="950"/>
        <v>0</v>
      </c>
      <c r="DY893" s="5">
        <v>0</v>
      </c>
      <c r="DZ893" s="63"/>
      <c r="EA893" s="15"/>
      <c r="EB893" s="13"/>
      <c r="EC893" s="98">
        <f t="shared" si="995"/>
        <v>0</v>
      </c>
      <c r="ED893" s="99">
        <f>ED5</f>
        <v>1</v>
      </c>
      <c r="EE893" s="100"/>
      <c r="EF893" s="110"/>
      <c r="EG893" s="95">
        <f t="shared" si="996"/>
        <v>0</v>
      </c>
      <c r="EH893" s="15"/>
      <c r="EI893" s="24">
        <f t="shared" si="951"/>
        <v>0</v>
      </c>
      <c r="EJ893" s="5">
        <v>0</v>
      </c>
      <c r="EK893" s="63"/>
      <c r="EL893" s="15"/>
      <c r="EM893" s="13"/>
      <c r="EN893" s="98">
        <f t="shared" si="997"/>
        <v>0</v>
      </c>
      <c r="EO893" s="99">
        <f>EO5</f>
        <v>1</v>
      </c>
      <c r="EP893" s="100"/>
      <c r="EQ893" s="110"/>
      <c r="ER893" s="95">
        <f t="shared" si="998"/>
        <v>0</v>
      </c>
      <c r="ES893" s="15"/>
      <c r="ET893" s="24">
        <f t="shared" si="952"/>
        <v>0</v>
      </c>
      <c r="EU893" s="5">
        <v>0</v>
      </c>
      <c r="EV893" s="63"/>
      <c r="EW893" s="15"/>
      <c r="EX893" s="13"/>
      <c r="EY893" s="98">
        <f t="shared" si="999"/>
        <v>0</v>
      </c>
      <c r="EZ893" s="99">
        <f>EZ5</f>
        <v>1</v>
      </c>
      <c r="FA893" s="100"/>
      <c r="FB893" s="110"/>
      <c r="FC893" s="95">
        <f t="shared" si="1000"/>
        <v>0</v>
      </c>
      <c r="FD893" s="15"/>
      <c r="FE893" s="24">
        <f t="shared" si="953"/>
        <v>0</v>
      </c>
      <c r="FF893" s="5">
        <v>0</v>
      </c>
      <c r="FG893" s="63"/>
      <c r="FH893" s="15"/>
      <c r="FI893" s="13"/>
      <c r="FJ893" s="98">
        <f t="shared" si="1001"/>
        <v>0</v>
      </c>
      <c r="FK893" s="99">
        <f>FK5</f>
        <v>1</v>
      </c>
      <c r="FL893" s="100"/>
      <c r="FM893" s="110"/>
      <c r="FN893" s="95">
        <f t="shared" si="1002"/>
        <v>0</v>
      </c>
      <c r="FO893" s="15"/>
      <c r="FP893" s="24">
        <f t="shared" si="954"/>
        <v>0</v>
      </c>
      <c r="FQ893" s="5">
        <v>0</v>
      </c>
      <c r="FR893" s="8">
        <v>0</v>
      </c>
      <c r="FS893" s="84">
        <f t="shared" si="955"/>
        <v>500</v>
      </c>
      <c r="FT893" s="85">
        <f t="shared" si="956"/>
        <v>500</v>
      </c>
      <c r="FU893" s="85">
        <f t="shared" si="957"/>
        <v>500</v>
      </c>
      <c r="FV893" s="85">
        <f t="shared" si="958"/>
        <v>500</v>
      </c>
      <c r="FW893" s="85">
        <f t="shared" si="959"/>
        <v>500</v>
      </c>
      <c r="FX893" s="85">
        <f t="shared" si="960"/>
        <v>500</v>
      </c>
      <c r="FY893" s="85">
        <f t="shared" si="961"/>
        <v>500</v>
      </c>
      <c r="FZ893" s="85">
        <f t="shared" si="962"/>
        <v>500</v>
      </c>
      <c r="GA893" s="85">
        <f t="shared" si="963"/>
        <v>500</v>
      </c>
      <c r="GB893" s="85">
        <f t="shared" si="964"/>
        <v>500</v>
      </c>
      <c r="GC893" s="85">
        <f t="shared" si="965"/>
        <v>500</v>
      </c>
      <c r="GD893" s="85">
        <f t="shared" si="966"/>
        <v>500</v>
      </c>
      <c r="GE893" s="85">
        <f t="shared" si="967"/>
        <v>500</v>
      </c>
      <c r="GF893" s="85">
        <f t="shared" si="968"/>
        <v>500</v>
      </c>
      <c r="GG893" s="85">
        <f t="shared" si="969"/>
        <v>500</v>
      </c>
      <c r="GH893" s="101">
        <f t="shared" si="1003"/>
        <v>0</v>
      </c>
      <c r="GI893" s="102">
        <f t="shared" si="1004"/>
        <v>0</v>
      </c>
      <c r="GJ893" s="102">
        <f t="shared" si="1005"/>
        <v>0</v>
      </c>
      <c r="GK893" s="79">
        <f>ROW()</f>
        <v>893</v>
      </c>
    </row>
    <row r="894" spans="1:193" s="12" customFormat="1" ht="50.1" customHeight="1">
      <c r="A894" s="17">
        <f>ROW()</f>
        <v>894</v>
      </c>
      <c r="B894" s="32">
        <f t="shared" si="970"/>
        <v>888</v>
      </c>
      <c r="C894" s="33">
        <f t="shared" si="971"/>
        <v>0</v>
      </c>
      <c r="D894" s="31"/>
      <c r="E894" s="390">
        <f t="shared" si="939"/>
        <v>500</v>
      </c>
      <c r="F894" s="107">
        <f t="shared" si="972"/>
        <v>0</v>
      </c>
      <c r="G894" s="3">
        <v>0</v>
      </c>
      <c r="H894" s="4">
        <v>0</v>
      </c>
      <c r="I894" s="63"/>
      <c r="J894" s="15"/>
      <c r="K894" s="13"/>
      <c r="L894" s="98">
        <f t="shared" si="973"/>
        <v>0</v>
      </c>
      <c r="M894" s="99">
        <f>M5</f>
        <v>0.94499999999999995</v>
      </c>
      <c r="N894" s="100"/>
      <c r="O894" s="110"/>
      <c r="P894" s="95">
        <f t="shared" si="974"/>
        <v>0</v>
      </c>
      <c r="Q894" s="15"/>
      <c r="R894" s="24">
        <f t="shared" si="940"/>
        <v>0</v>
      </c>
      <c r="S894" s="25">
        <v>0</v>
      </c>
      <c r="T894" s="63"/>
      <c r="U894" s="15"/>
      <c r="V894" s="13"/>
      <c r="W894" s="98">
        <f t="shared" si="975"/>
        <v>0</v>
      </c>
      <c r="X894" s="99">
        <f>X5</f>
        <v>0.97</v>
      </c>
      <c r="Y894" s="100"/>
      <c r="Z894" s="110"/>
      <c r="AA894" s="95">
        <f t="shared" si="976"/>
        <v>0</v>
      </c>
      <c r="AB894" s="15"/>
      <c r="AC894" s="24">
        <f t="shared" si="941"/>
        <v>0</v>
      </c>
      <c r="AD894" s="5">
        <v>0</v>
      </c>
      <c r="AE894" s="63"/>
      <c r="AF894" s="15"/>
      <c r="AG894" s="13"/>
      <c r="AH894" s="98">
        <f t="shared" si="977"/>
        <v>0</v>
      </c>
      <c r="AI894" s="99">
        <f>AI5</f>
        <v>0.95499999999999996</v>
      </c>
      <c r="AJ894" s="100"/>
      <c r="AK894" s="110"/>
      <c r="AL894" s="95">
        <f t="shared" si="978"/>
        <v>0</v>
      </c>
      <c r="AM894" s="15"/>
      <c r="AN894" s="24">
        <f t="shared" si="942"/>
        <v>0</v>
      </c>
      <c r="AO894" s="5">
        <v>0</v>
      </c>
      <c r="AP894" s="63"/>
      <c r="AQ894" s="15"/>
      <c r="AR894" s="13"/>
      <c r="AS894" s="98">
        <f t="shared" si="979"/>
        <v>0</v>
      </c>
      <c r="AT894" s="99">
        <f>AT5</f>
        <v>0.96</v>
      </c>
      <c r="AU894" s="100"/>
      <c r="AV894" s="110"/>
      <c r="AW894" s="95">
        <f t="shared" si="980"/>
        <v>0</v>
      </c>
      <c r="AX894" s="15"/>
      <c r="AY894" s="24">
        <f t="shared" si="943"/>
        <v>0</v>
      </c>
      <c r="AZ894" s="5">
        <v>0</v>
      </c>
      <c r="BA894" s="63"/>
      <c r="BB894" s="15"/>
      <c r="BC894" s="13"/>
      <c r="BD894" s="98">
        <f t="shared" si="981"/>
        <v>0</v>
      </c>
      <c r="BE894" s="99">
        <f>BE5</f>
        <v>0.98</v>
      </c>
      <c r="BF894" s="100"/>
      <c r="BG894" s="110"/>
      <c r="BH894" s="95">
        <f t="shared" si="982"/>
        <v>0</v>
      </c>
      <c r="BI894" s="15"/>
      <c r="BJ894" s="24">
        <f t="shared" si="944"/>
        <v>0</v>
      </c>
      <c r="BK894" s="5">
        <v>0</v>
      </c>
      <c r="BL894" s="63"/>
      <c r="BM894" s="15"/>
      <c r="BN894" s="13"/>
      <c r="BO894" s="98">
        <f t="shared" si="983"/>
        <v>0</v>
      </c>
      <c r="BP894" s="99">
        <f>BP5</f>
        <v>0.94499999999999995</v>
      </c>
      <c r="BQ894" s="100"/>
      <c r="BR894" s="110"/>
      <c r="BS894" s="95">
        <f t="shared" si="984"/>
        <v>0</v>
      </c>
      <c r="BT894" s="15"/>
      <c r="BU894" s="24">
        <f t="shared" si="945"/>
        <v>0</v>
      </c>
      <c r="BV894" s="5">
        <v>0</v>
      </c>
      <c r="BW894" s="63"/>
      <c r="BX894" s="15"/>
      <c r="BY894" s="13"/>
      <c r="BZ894" s="98">
        <f t="shared" si="985"/>
        <v>0</v>
      </c>
      <c r="CA894" s="99">
        <f>CA5</f>
        <v>1</v>
      </c>
      <c r="CB894" s="100"/>
      <c r="CC894" s="110"/>
      <c r="CD894" s="95">
        <f t="shared" si="986"/>
        <v>0</v>
      </c>
      <c r="CE894" s="15"/>
      <c r="CF894" s="24">
        <f t="shared" si="946"/>
        <v>0</v>
      </c>
      <c r="CG894" s="5">
        <v>0</v>
      </c>
      <c r="CH894" s="63"/>
      <c r="CI894" s="15"/>
      <c r="CJ894" s="13"/>
      <c r="CK894" s="98">
        <f t="shared" si="987"/>
        <v>0</v>
      </c>
      <c r="CL894" s="99">
        <f>CL5</f>
        <v>1</v>
      </c>
      <c r="CM894" s="100"/>
      <c r="CN894" s="110"/>
      <c r="CO894" s="95">
        <f t="shared" si="988"/>
        <v>0</v>
      </c>
      <c r="CP894" s="15"/>
      <c r="CQ894" s="24">
        <f t="shared" si="947"/>
        <v>0</v>
      </c>
      <c r="CR894" s="5">
        <v>0</v>
      </c>
      <c r="CS894" s="63"/>
      <c r="CT894" s="15"/>
      <c r="CU894" s="13"/>
      <c r="CV894" s="98">
        <f t="shared" si="989"/>
        <v>0</v>
      </c>
      <c r="CW894" s="99">
        <f>CW5</f>
        <v>1</v>
      </c>
      <c r="CX894" s="100"/>
      <c r="CY894" s="110"/>
      <c r="CZ894" s="95">
        <f t="shared" si="990"/>
        <v>0</v>
      </c>
      <c r="DA894" s="15"/>
      <c r="DB894" s="24">
        <f t="shared" si="948"/>
        <v>0</v>
      </c>
      <c r="DC894" s="5">
        <v>0</v>
      </c>
      <c r="DD894" s="63"/>
      <c r="DE894" s="15"/>
      <c r="DF894" s="13"/>
      <c r="DG894" s="98">
        <f t="shared" si="991"/>
        <v>0</v>
      </c>
      <c r="DH894" s="99">
        <f>DH5</f>
        <v>1</v>
      </c>
      <c r="DI894" s="100"/>
      <c r="DJ894" s="110"/>
      <c r="DK894" s="95">
        <f t="shared" si="992"/>
        <v>0</v>
      </c>
      <c r="DL894" s="15"/>
      <c r="DM894" s="24">
        <f t="shared" si="949"/>
        <v>0</v>
      </c>
      <c r="DN894" s="5">
        <v>0</v>
      </c>
      <c r="DO894" s="63"/>
      <c r="DP894" s="15"/>
      <c r="DQ894" s="13"/>
      <c r="DR894" s="98">
        <f t="shared" si="993"/>
        <v>0</v>
      </c>
      <c r="DS894" s="99">
        <f>DS5</f>
        <v>1</v>
      </c>
      <c r="DT894" s="100"/>
      <c r="DU894" s="110"/>
      <c r="DV894" s="95">
        <f t="shared" si="994"/>
        <v>0</v>
      </c>
      <c r="DW894" s="15"/>
      <c r="DX894" s="24">
        <f t="shared" si="950"/>
        <v>0</v>
      </c>
      <c r="DY894" s="5">
        <v>0</v>
      </c>
      <c r="DZ894" s="63"/>
      <c r="EA894" s="15"/>
      <c r="EB894" s="13"/>
      <c r="EC894" s="98">
        <f t="shared" si="995"/>
        <v>0</v>
      </c>
      <c r="ED894" s="99">
        <f>ED5</f>
        <v>1</v>
      </c>
      <c r="EE894" s="100"/>
      <c r="EF894" s="110"/>
      <c r="EG894" s="95">
        <f t="shared" si="996"/>
        <v>0</v>
      </c>
      <c r="EH894" s="15"/>
      <c r="EI894" s="24">
        <f t="shared" si="951"/>
        <v>0</v>
      </c>
      <c r="EJ894" s="5">
        <v>0</v>
      </c>
      <c r="EK894" s="63"/>
      <c r="EL894" s="15"/>
      <c r="EM894" s="13"/>
      <c r="EN894" s="98">
        <f t="shared" si="997"/>
        <v>0</v>
      </c>
      <c r="EO894" s="99">
        <f>EO5</f>
        <v>1</v>
      </c>
      <c r="EP894" s="100"/>
      <c r="EQ894" s="110"/>
      <c r="ER894" s="95">
        <f t="shared" si="998"/>
        <v>0</v>
      </c>
      <c r="ES894" s="15"/>
      <c r="ET894" s="24">
        <f t="shared" si="952"/>
        <v>0</v>
      </c>
      <c r="EU894" s="5">
        <v>0</v>
      </c>
      <c r="EV894" s="63"/>
      <c r="EW894" s="15"/>
      <c r="EX894" s="13"/>
      <c r="EY894" s="98">
        <f t="shared" si="999"/>
        <v>0</v>
      </c>
      <c r="EZ894" s="99">
        <f>EZ5</f>
        <v>1</v>
      </c>
      <c r="FA894" s="100"/>
      <c r="FB894" s="110"/>
      <c r="FC894" s="95">
        <f t="shared" si="1000"/>
        <v>0</v>
      </c>
      <c r="FD894" s="15"/>
      <c r="FE894" s="24">
        <f t="shared" si="953"/>
        <v>0</v>
      </c>
      <c r="FF894" s="5">
        <v>0</v>
      </c>
      <c r="FG894" s="63"/>
      <c r="FH894" s="15"/>
      <c r="FI894" s="13"/>
      <c r="FJ894" s="98">
        <f t="shared" si="1001"/>
        <v>0</v>
      </c>
      <c r="FK894" s="99">
        <f>FK5</f>
        <v>1</v>
      </c>
      <c r="FL894" s="100"/>
      <c r="FM894" s="110"/>
      <c r="FN894" s="95">
        <f t="shared" si="1002"/>
        <v>0</v>
      </c>
      <c r="FO894" s="15"/>
      <c r="FP894" s="24">
        <f t="shared" si="954"/>
        <v>0</v>
      </c>
      <c r="FQ894" s="5">
        <v>0</v>
      </c>
      <c r="FR894" s="8">
        <v>0</v>
      </c>
      <c r="FS894" s="84">
        <f t="shared" si="955"/>
        <v>500</v>
      </c>
      <c r="FT894" s="85">
        <f t="shared" si="956"/>
        <v>500</v>
      </c>
      <c r="FU894" s="85">
        <f t="shared" si="957"/>
        <v>500</v>
      </c>
      <c r="FV894" s="85">
        <f t="shared" si="958"/>
        <v>500</v>
      </c>
      <c r="FW894" s="85">
        <f t="shared" si="959"/>
        <v>500</v>
      </c>
      <c r="FX894" s="85">
        <f t="shared" si="960"/>
        <v>500</v>
      </c>
      <c r="FY894" s="85">
        <f t="shared" si="961"/>
        <v>500</v>
      </c>
      <c r="FZ894" s="85">
        <f t="shared" si="962"/>
        <v>500</v>
      </c>
      <c r="GA894" s="85">
        <f t="shared" si="963"/>
        <v>500</v>
      </c>
      <c r="GB894" s="85">
        <f t="shared" si="964"/>
        <v>500</v>
      </c>
      <c r="GC894" s="85">
        <f t="shared" si="965"/>
        <v>500</v>
      </c>
      <c r="GD894" s="85">
        <f t="shared" si="966"/>
        <v>500</v>
      </c>
      <c r="GE894" s="85">
        <f t="shared" si="967"/>
        <v>500</v>
      </c>
      <c r="GF894" s="85">
        <f t="shared" si="968"/>
        <v>500</v>
      </c>
      <c r="GG894" s="85">
        <f t="shared" si="969"/>
        <v>500</v>
      </c>
      <c r="GH894" s="101">
        <f t="shared" si="1003"/>
        <v>0</v>
      </c>
      <c r="GI894" s="102">
        <f t="shared" si="1004"/>
        <v>0</v>
      </c>
      <c r="GJ894" s="102">
        <f t="shared" si="1005"/>
        <v>0</v>
      </c>
      <c r="GK894" s="79">
        <f>ROW()</f>
        <v>894</v>
      </c>
    </row>
    <row r="895" spans="1:193" s="12" customFormat="1" ht="50.1" customHeight="1">
      <c r="A895" s="17">
        <f>ROW()</f>
        <v>895</v>
      </c>
      <c r="B895" s="32">
        <f t="shared" si="970"/>
        <v>889</v>
      </c>
      <c r="C895" s="33">
        <f t="shared" si="971"/>
        <v>0</v>
      </c>
      <c r="D895" s="31"/>
      <c r="E895" s="390">
        <f t="shared" si="939"/>
        <v>500</v>
      </c>
      <c r="F895" s="107">
        <f t="shared" si="972"/>
        <v>0</v>
      </c>
      <c r="G895" s="3">
        <v>0</v>
      </c>
      <c r="H895" s="4">
        <v>0</v>
      </c>
      <c r="I895" s="63"/>
      <c r="J895" s="15"/>
      <c r="K895" s="13"/>
      <c r="L895" s="98">
        <f t="shared" si="973"/>
        <v>0</v>
      </c>
      <c r="M895" s="99">
        <f>M5</f>
        <v>0.94499999999999995</v>
      </c>
      <c r="N895" s="100"/>
      <c r="O895" s="110"/>
      <c r="P895" s="95">
        <f t="shared" si="974"/>
        <v>0</v>
      </c>
      <c r="Q895" s="15"/>
      <c r="R895" s="24">
        <f t="shared" si="940"/>
        <v>0</v>
      </c>
      <c r="S895" s="25">
        <v>0</v>
      </c>
      <c r="T895" s="63"/>
      <c r="U895" s="15"/>
      <c r="V895" s="13"/>
      <c r="W895" s="98">
        <f t="shared" si="975"/>
        <v>0</v>
      </c>
      <c r="X895" s="99">
        <f>X5</f>
        <v>0.97</v>
      </c>
      <c r="Y895" s="100"/>
      <c r="Z895" s="110"/>
      <c r="AA895" s="95">
        <f t="shared" si="976"/>
        <v>0</v>
      </c>
      <c r="AB895" s="15"/>
      <c r="AC895" s="24">
        <f t="shared" si="941"/>
        <v>0</v>
      </c>
      <c r="AD895" s="5">
        <v>0</v>
      </c>
      <c r="AE895" s="63"/>
      <c r="AF895" s="15"/>
      <c r="AG895" s="13"/>
      <c r="AH895" s="98">
        <f t="shared" si="977"/>
        <v>0</v>
      </c>
      <c r="AI895" s="99">
        <f>AI5</f>
        <v>0.95499999999999996</v>
      </c>
      <c r="AJ895" s="100"/>
      <c r="AK895" s="110"/>
      <c r="AL895" s="95">
        <f t="shared" si="978"/>
        <v>0</v>
      </c>
      <c r="AM895" s="15"/>
      <c r="AN895" s="24">
        <f t="shared" si="942"/>
        <v>0</v>
      </c>
      <c r="AO895" s="5">
        <v>0</v>
      </c>
      <c r="AP895" s="63"/>
      <c r="AQ895" s="15"/>
      <c r="AR895" s="13"/>
      <c r="AS895" s="98">
        <f t="shared" si="979"/>
        <v>0</v>
      </c>
      <c r="AT895" s="99">
        <f>AT5</f>
        <v>0.96</v>
      </c>
      <c r="AU895" s="100"/>
      <c r="AV895" s="110"/>
      <c r="AW895" s="95">
        <f t="shared" si="980"/>
        <v>0</v>
      </c>
      <c r="AX895" s="15"/>
      <c r="AY895" s="24">
        <f t="shared" si="943"/>
        <v>0</v>
      </c>
      <c r="AZ895" s="5">
        <v>0</v>
      </c>
      <c r="BA895" s="63"/>
      <c r="BB895" s="15"/>
      <c r="BC895" s="13"/>
      <c r="BD895" s="98">
        <f t="shared" si="981"/>
        <v>0</v>
      </c>
      <c r="BE895" s="99">
        <f>BE5</f>
        <v>0.98</v>
      </c>
      <c r="BF895" s="100"/>
      <c r="BG895" s="110"/>
      <c r="BH895" s="95">
        <f t="shared" si="982"/>
        <v>0</v>
      </c>
      <c r="BI895" s="15"/>
      <c r="BJ895" s="24">
        <f t="shared" si="944"/>
        <v>0</v>
      </c>
      <c r="BK895" s="5">
        <v>0</v>
      </c>
      <c r="BL895" s="63"/>
      <c r="BM895" s="15"/>
      <c r="BN895" s="13"/>
      <c r="BO895" s="98">
        <f t="shared" si="983"/>
        <v>0</v>
      </c>
      <c r="BP895" s="99">
        <f>BP5</f>
        <v>0.94499999999999995</v>
      </c>
      <c r="BQ895" s="100"/>
      <c r="BR895" s="110"/>
      <c r="BS895" s="95">
        <f t="shared" si="984"/>
        <v>0</v>
      </c>
      <c r="BT895" s="15"/>
      <c r="BU895" s="24">
        <f t="shared" si="945"/>
        <v>0</v>
      </c>
      <c r="BV895" s="5">
        <v>0</v>
      </c>
      <c r="BW895" s="63"/>
      <c r="BX895" s="15"/>
      <c r="BY895" s="13"/>
      <c r="BZ895" s="98">
        <f t="shared" si="985"/>
        <v>0</v>
      </c>
      <c r="CA895" s="99">
        <f>CA5</f>
        <v>1</v>
      </c>
      <c r="CB895" s="100"/>
      <c r="CC895" s="110"/>
      <c r="CD895" s="95">
        <f t="shared" si="986"/>
        <v>0</v>
      </c>
      <c r="CE895" s="15"/>
      <c r="CF895" s="24">
        <f t="shared" si="946"/>
        <v>0</v>
      </c>
      <c r="CG895" s="5">
        <v>0</v>
      </c>
      <c r="CH895" s="63"/>
      <c r="CI895" s="15"/>
      <c r="CJ895" s="13"/>
      <c r="CK895" s="98">
        <f t="shared" si="987"/>
        <v>0</v>
      </c>
      <c r="CL895" s="99">
        <f>CL5</f>
        <v>1</v>
      </c>
      <c r="CM895" s="100"/>
      <c r="CN895" s="110"/>
      <c r="CO895" s="95">
        <f t="shared" si="988"/>
        <v>0</v>
      </c>
      <c r="CP895" s="15"/>
      <c r="CQ895" s="24">
        <f t="shared" si="947"/>
        <v>0</v>
      </c>
      <c r="CR895" s="5">
        <v>0</v>
      </c>
      <c r="CS895" s="63"/>
      <c r="CT895" s="15"/>
      <c r="CU895" s="13"/>
      <c r="CV895" s="98">
        <f t="shared" si="989"/>
        <v>0</v>
      </c>
      <c r="CW895" s="99">
        <f>CW5</f>
        <v>1</v>
      </c>
      <c r="CX895" s="100"/>
      <c r="CY895" s="110"/>
      <c r="CZ895" s="95">
        <f t="shared" si="990"/>
        <v>0</v>
      </c>
      <c r="DA895" s="15"/>
      <c r="DB895" s="24">
        <f t="shared" si="948"/>
        <v>0</v>
      </c>
      <c r="DC895" s="5">
        <v>0</v>
      </c>
      <c r="DD895" s="63"/>
      <c r="DE895" s="15"/>
      <c r="DF895" s="13"/>
      <c r="DG895" s="98">
        <f t="shared" si="991"/>
        <v>0</v>
      </c>
      <c r="DH895" s="99">
        <f>DH5</f>
        <v>1</v>
      </c>
      <c r="DI895" s="100"/>
      <c r="DJ895" s="110"/>
      <c r="DK895" s="95">
        <f t="shared" si="992"/>
        <v>0</v>
      </c>
      <c r="DL895" s="15"/>
      <c r="DM895" s="24">
        <f t="shared" si="949"/>
        <v>0</v>
      </c>
      <c r="DN895" s="5">
        <v>0</v>
      </c>
      <c r="DO895" s="63"/>
      <c r="DP895" s="15"/>
      <c r="DQ895" s="13"/>
      <c r="DR895" s="98">
        <f t="shared" si="993"/>
        <v>0</v>
      </c>
      <c r="DS895" s="99">
        <f>DS5</f>
        <v>1</v>
      </c>
      <c r="DT895" s="100"/>
      <c r="DU895" s="110"/>
      <c r="DV895" s="95">
        <f t="shared" si="994"/>
        <v>0</v>
      </c>
      <c r="DW895" s="15"/>
      <c r="DX895" s="24">
        <f t="shared" si="950"/>
        <v>0</v>
      </c>
      <c r="DY895" s="5">
        <v>0</v>
      </c>
      <c r="DZ895" s="63"/>
      <c r="EA895" s="15"/>
      <c r="EB895" s="13"/>
      <c r="EC895" s="98">
        <f t="shared" si="995"/>
        <v>0</v>
      </c>
      <c r="ED895" s="99">
        <f>ED5</f>
        <v>1</v>
      </c>
      <c r="EE895" s="100"/>
      <c r="EF895" s="110"/>
      <c r="EG895" s="95">
        <f t="shared" si="996"/>
        <v>0</v>
      </c>
      <c r="EH895" s="15"/>
      <c r="EI895" s="24">
        <f t="shared" si="951"/>
        <v>0</v>
      </c>
      <c r="EJ895" s="5">
        <v>0</v>
      </c>
      <c r="EK895" s="63"/>
      <c r="EL895" s="15"/>
      <c r="EM895" s="13"/>
      <c r="EN895" s="98">
        <f t="shared" si="997"/>
        <v>0</v>
      </c>
      <c r="EO895" s="99">
        <f>EO5</f>
        <v>1</v>
      </c>
      <c r="EP895" s="100"/>
      <c r="EQ895" s="110"/>
      <c r="ER895" s="95">
        <f t="shared" si="998"/>
        <v>0</v>
      </c>
      <c r="ES895" s="15"/>
      <c r="ET895" s="24">
        <f t="shared" si="952"/>
        <v>0</v>
      </c>
      <c r="EU895" s="5">
        <v>0</v>
      </c>
      <c r="EV895" s="63"/>
      <c r="EW895" s="15"/>
      <c r="EX895" s="13"/>
      <c r="EY895" s="98">
        <f t="shared" si="999"/>
        <v>0</v>
      </c>
      <c r="EZ895" s="99">
        <f>EZ5</f>
        <v>1</v>
      </c>
      <c r="FA895" s="100"/>
      <c r="FB895" s="110"/>
      <c r="FC895" s="95">
        <f t="shared" si="1000"/>
        <v>0</v>
      </c>
      <c r="FD895" s="15"/>
      <c r="FE895" s="24">
        <f t="shared" si="953"/>
        <v>0</v>
      </c>
      <c r="FF895" s="5">
        <v>0</v>
      </c>
      <c r="FG895" s="63"/>
      <c r="FH895" s="15"/>
      <c r="FI895" s="13"/>
      <c r="FJ895" s="98">
        <f t="shared" si="1001"/>
        <v>0</v>
      </c>
      <c r="FK895" s="99">
        <f>FK5</f>
        <v>1</v>
      </c>
      <c r="FL895" s="100"/>
      <c r="FM895" s="110"/>
      <c r="FN895" s="95">
        <f t="shared" si="1002"/>
        <v>0</v>
      </c>
      <c r="FO895" s="15"/>
      <c r="FP895" s="24">
        <f t="shared" si="954"/>
        <v>0</v>
      </c>
      <c r="FQ895" s="5">
        <v>0</v>
      </c>
      <c r="FR895" s="8">
        <v>0</v>
      </c>
      <c r="FS895" s="84">
        <f t="shared" si="955"/>
        <v>500</v>
      </c>
      <c r="FT895" s="85">
        <f t="shared" si="956"/>
        <v>500</v>
      </c>
      <c r="FU895" s="85">
        <f t="shared" si="957"/>
        <v>500</v>
      </c>
      <c r="FV895" s="85">
        <f t="shared" si="958"/>
        <v>500</v>
      </c>
      <c r="FW895" s="85">
        <f t="shared" si="959"/>
        <v>500</v>
      </c>
      <c r="FX895" s="85">
        <f t="shared" si="960"/>
        <v>500</v>
      </c>
      <c r="FY895" s="85">
        <f t="shared" si="961"/>
        <v>500</v>
      </c>
      <c r="FZ895" s="85">
        <f t="shared" si="962"/>
        <v>500</v>
      </c>
      <c r="GA895" s="85">
        <f t="shared" si="963"/>
        <v>500</v>
      </c>
      <c r="GB895" s="85">
        <f t="shared" si="964"/>
        <v>500</v>
      </c>
      <c r="GC895" s="85">
        <f t="shared" si="965"/>
        <v>500</v>
      </c>
      <c r="GD895" s="85">
        <f t="shared" si="966"/>
        <v>500</v>
      </c>
      <c r="GE895" s="85">
        <f t="shared" si="967"/>
        <v>500</v>
      </c>
      <c r="GF895" s="85">
        <f t="shared" si="968"/>
        <v>500</v>
      </c>
      <c r="GG895" s="85">
        <f t="shared" si="969"/>
        <v>500</v>
      </c>
      <c r="GH895" s="101">
        <f t="shared" si="1003"/>
        <v>0</v>
      </c>
      <c r="GI895" s="102">
        <f t="shared" si="1004"/>
        <v>0</v>
      </c>
      <c r="GJ895" s="102">
        <f t="shared" si="1005"/>
        <v>0</v>
      </c>
      <c r="GK895" s="79">
        <f>ROW()</f>
        <v>895</v>
      </c>
    </row>
    <row r="896" spans="1:193" s="12" customFormat="1" ht="50.1" customHeight="1">
      <c r="A896" s="17">
        <f>ROW()</f>
        <v>896</v>
      </c>
      <c r="B896" s="32">
        <f t="shared" si="970"/>
        <v>890</v>
      </c>
      <c r="C896" s="33">
        <f t="shared" si="971"/>
        <v>0</v>
      </c>
      <c r="D896" s="31"/>
      <c r="E896" s="390">
        <f t="shared" si="939"/>
        <v>500</v>
      </c>
      <c r="F896" s="107">
        <f t="shared" si="972"/>
        <v>0</v>
      </c>
      <c r="G896" s="3">
        <v>0</v>
      </c>
      <c r="H896" s="4">
        <v>0</v>
      </c>
      <c r="I896" s="63"/>
      <c r="J896" s="15"/>
      <c r="K896" s="13"/>
      <c r="L896" s="98">
        <f t="shared" si="973"/>
        <v>0</v>
      </c>
      <c r="M896" s="99">
        <f>M5</f>
        <v>0.94499999999999995</v>
      </c>
      <c r="N896" s="100"/>
      <c r="O896" s="110"/>
      <c r="P896" s="95">
        <f t="shared" si="974"/>
        <v>0</v>
      </c>
      <c r="Q896" s="15"/>
      <c r="R896" s="24">
        <f t="shared" si="940"/>
        <v>0</v>
      </c>
      <c r="S896" s="25">
        <v>0</v>
      </c>
      <c r="T896" s="63"/>
      <c r="U896" s="15"/>
      <c r="V896" s="13"/>
      <c r="W896" s="98">
        <f t="shared" si="975"/>
        <v>0</v>
      </c>
      <c r="X896" s="99">
        <f>X5</f>
        <v>0.97</v>
      </c>
      <c r="Y896" s="100"/>
      <c r="Z896" s="110"/>
      <c r="AA896" s="95">
        <f t="shared" si="976"/>
        <v>0</v>
      </c>
      <c r="AB896" s="15"/>
      <c r="AC896" s="24">
        <f t="shared" si="941"/>
        <v>0</v>
      </c>
      <c r="AD896" s="5">
        <v>0</v>
      </c>
      <c r="AE896" s="63"/>
      <c r="AF896" s="15"/>
      <c r="AG896" s="13"/>
      <c r="AH896" s="98">
        <f t="shared" si="977"/>
        <v>0</v>
      </c>
      <c r="AI896" s="99">
        <f>AI5</f>
        <v>0.95499999999999996</v>
      </c>
      <c r="AJ896" s="100"/>
      <c r="AK896" s="110"/>
      <c r="AL896" s="95">
        <f t="shared" si="978"/>
        <v>0</v>
      </c>
      <c r="AM896" s="15"/>
      <c r="AN896" s="24">
        <f t="shared" si="942"/>
        <v>0</v>
      </c>
      <c r="AO896" s="5">
        <v>0</v>
      </c>
      <c r="AP896" s="63"/>
      <c r="AQ896" s="15"/>
      <c r="AR896" s="13"/>
      <c r="AS896" s="98">
        <f t="shared" si="979"/>
        <v>0</v>
      </c>
      <c r="AT896" s="99">
        <f>AT5</f>
        <v>0.96</v>
      </c>
      <c r="AU896" s="100"/>
      <c r="AV896" s="110"/>
      <c r="AW896" s="95">
        <f t="shared" si="980"/>
        <v>0</v>
      </c>
      <c r="AX896" s="15"/>
      <c r="AY896" s="24">
        <f t="shared" si="943"/>
        <v>0</v>
      </c>
      <c r="AZ896" s="5">
        <v>0</v>
      </c>
      <c r="BA896" s="63"/>
      <c r="BB896" s="15"/>
      <c r="BC896" s="13"/>
      <c r="BD896" s="98">
        <f t="shared" si="981"/>
        <v>0</v>
      </c>
      <c r="BE896" s="99">
        <f>BE5</f>
        <v>0.98</v>
      </c>
      <c r="BF896" s="100"/>
      <c r="BG896" s="110"/>
      <c r="BH896" s="95">
        <f t="shared" si="982"/>
        <v>0</v>
      </c>
      <c r="BI896" s="15"/>
      <c r="BJ896" s="24">
        <f t="shared" si="944"/>
        <v>0</v>
      </c>
      <c r="BK896" s="5">
        <v>0</v>
      </c>
      <c r="BL896" s="63"/>
      <c r="BM896" s="15"/>
      <c r="BN896" s="13"/>
      <c r="BO896" s="98">
        <f t="shared" si="983"/>
        <v>0</v>
      </c>
      <c r="BP896" s="99">
        <f>BP5</f>
        <v>0.94499999999999995</v>
      </c>
      <c r="BQ896" s="100"/>
      <c r="BR896" s="110"/>
      <c r="BS896" s="95">
        <f t="shared" si="984"/>
        <v>0</v>
      </c>
      <c r="BT896" s="15"/>
      <c r="BU896" s="24">
        <f t="shared" si="945"/>
        <v>0</v>
      </c>
      <c r="BV896" s="5">
        <v>0</v>
      </c>
      <c r="BW896" s="63"/>
      <c r="BX896" s="15"/>
      <c r="BY896" s="13"/>
      <c r="BZ896" s="98">
        <f t="shared" si="985"/>
        <v>0</v>
      </c>
      <c r="CA896" s="99">
        <f>CA5</f>
        <v>1</v>
      </c>
      <c r="CB896" s="100"/>
      <c r="CC896" s="110"/>
      <c r="CD896" s="95">
        <f t="shared" si="986"/>
        <v>0</v>
      </c>
      <c r="CE896" s="15"/>
      <c r="CF896" s="24">
        <f t="shared" si="946"/>
        <v>0</v>
      </c>
      <c r="CG896" s="5">
        <v>0</v>
      </c>
      <c r="CH896" s="63"/>
      <c r="CI896" s="15"/>
      <c r="CJ896" s="13"/>
      <c r="CK896" s="98">
        <f t="shared" si="987"/>
        <v>0</v>
      </c>
      <c r="CL896" s="99">
        <f>CL5</f>
        <v>1</v>
      </c>
      <c r="CM896" s="100"/>
      <c r="CN896" s="110"/>
      <c r="CO896" s="95">
        <f t="shared" si="988"/>
        <v>0</v>
      </c>
      <c r="CP896" s="15"/>
      <c r="CQ896" s="24">
        <f t="shared" si="947"/>
        <v>0</v>
      </c>
      <c r="CR896" s="5">
        <v>0</v>
      </c>
      <c r="CS896" s="63"/>
      <c r="CT896" s="15"/>
      <c r="CU896" s="13"/>
      <c r="CV896" s="98">
        <f t="shared" si="989"/>
        <v>0</v>
      </c>
      <c r="CW896" s="99">
        <f>CW5</f>
        <v>1</v>
      </c>
      <c r="CX896" s="100"/>
      <c r="CY896" s="110"/>
      <c r="CZ896" s="95">
        <f t="shared" si="990"/>
        <v>0</v>
      </c>
      <c r="DA896" s="15"/>
      <c r="DB896" s="24">
        <f t="shared" si="948"/>
        <v>0</v>
      </c>
      <c r="DC896" s="5">
        <v>0</v>
      </c>
      <c r="DD896" s="63"/>
      <c r="DE896" s="15"/>
      <c r="DF896" s="13"/>
      <c r="DG896" s="98">
        <f t="shared" si="991"/>
        <v>0</v>
      </c>
      <c r="DH896" s="99">
        <f>DH5</f>
        <v>1</v>
      </c>
      <c r="DI896" s="100"/>
      <c r="DJ896" s="110"/>
      <c r="DK896" s="95">
        <f t="shared" si="992"/>
        <v>0</v>
      </c>
      <c r="DL896" s="15"/>
      <c r="DM896" s="24">
        <f t="shared" si="949"/>
        <v>0</v>
      </c>
      <c r="DN896" s="5">
        <v>0</v>
      </c>
      <c r="DO896" s="63"/>
      <c r="DP896" s="15"/>
      <c r="DQ896" s="13"/>
      <c r="DR896" s="98">
        <f t="shared" si="993"/>
        <v>0</v>
      </c>
      <c r="DS896" s="99">
        <f>DS5</f>
        <v>1</v>
      </c>
      <c r="DT896" s="100"/>
      <c r="DU896" s="110"/>
      <c r="DV896" s="95">
        <f t="shared" si="994"/>
        <v>0</v>
      </c>
      <c r="DW896" s="15"/>
      <c r="DX896" s="24">
        <f t="shared" si="950"/>
        <v>0</v>
      </c>
      <c r="DY896" s="5">
        <v>0</v>
      </c>
      <c r="DZ896" s="63"/>
      <c r="EA896" s="15"/>
      <c r="EB896" s="13"/>
      <c r="EC896" s="98">
        <f t="shared" si="995"/>
        <v>0</v>
      </c>
      <c r="ED896" s="99">
        <f>ED5</f>
        <v>1</v>
      </c>
      <c r="EE896" s="100"/>
      <c r="EF896" s="110"/>
      <c r="EG896" s="95">
        <f t="shared" si="996"/>
        <v>0</v>
      </c>
      <c r="EH896" s="15"/>
      <c r="EI896" s="24">
        <f t="shared" si="951"/>
        <v>0</v>
      </c>
      <c r="EJ896" s="5">
        <v>0</v>
      </c>
      <c r="EK896" s="63"/>
      <c r="EL896" s="15"/>
      <c r="EM896" s="13"/>
      <c r="EN896" s="98">
        <f t="shared" si="997"/>
        <v>0</v>
      </c>
      <c r="EO896" s="99">
        <f>EO5</f>
        <v>1</v>
      </c>
      <c r="EP896" s="100"/>
      <c r="EQ896" s="110"/>
      <c r="ER896" s="95">
        <f t="shared" si="998"/>
        <v>0</v>
      </c>
      <c r="ES896" s="15"/>
      <c r="ET896" s="24">
        <f t="shared" si="952"/>
        <v>0</v>
      </c>
      <c r="EU896" s="5">
        <v>0</v>
      </c>
      <c r="EV896" s="63"/>
      <c r="EW896" s="15"/>
      <c r="EX896" s="13"/>
      <c r="EY896" s="98">
        <f t="shared" si="999"/>
        <v>0</v>
      </c>
      <c r="EZ896" s="99">
        <f>EZ5</f>
        <v>1</v>
      </c>
      <c r="FA896" s="100"/>
      <c r="FB896" s="110"/>
      <c r="FC896" s="95">
        <f t="shared" si="1000"/>
        <v>0</v>
      </c>
      <c r="FD896" s="15"/>
      <c r="FE896" s="24">
        <f t="shared" si="953"/>
        <v>0</v>
      </c>
      <c r="FF896" s="5">
        <v>0</v>
      </c>
      <c r="FG896" s="63"/>
      <c r="FH896" s="15"/>
      <c r="FI896" s="13"/>
      <c r="FJ896" s="98">
        <f t="shared" si="1001"/>
        <v>0</v>
      </c>
      <c r="FK896" s="99">
        <f>FK5</f>
        <v>1</v>
      </c>
      <c r="FL896" s="100"/>
      <c r="FM896" s="110"/>
      <c r="FN896" s="95">
        <f t="shared" si="1002"/>
        <v>0</v>
      </c>
      <c r="FO896" s="15"/>
      <c r="FP896" s="24">
        <f t="shared" si="954"/>
        <v>0</v>
      </c>
      <c r="FQ896" s="5">
        <v>0</v>
      </c>
      <c r="FR896" s="8">
        <v>0</v>
      </c>
      <c r="FS896" s="84">
        <f t="shared" si="955"/>
        <v>500</v>
      </c>
      <c r="FT896" s="85">
        <f t="shared" si="956"/>
        <v>500</v>
      </c>
      <c r="FU896" s="85">
        <f t="shared" si="957"/>
        <v>500</v>
      </c>
      <c r="FV896" s="85">
        <f t="shared" si="958"/>
        <v>500</v>
      </c>
      <c r="FW896" s="85">
        <f t="shared" si="959"/>
        <v>500</v>
      </c>
      <c r="FX896" s="85">
        <f t="shared" si="960"/>
        <v>500</v>
      </c>
      <c r="FY896" s="85">
        <f t="shared" si="961"/>
        <v>500</v>
      </c>
      <c r="FZ896" s="85">
        <f t="shared" si="962"/>
        <v>500</v>
      </c>
      <c r="GA896" s="85">
        <f t="shared" si="963"/>
        <v>500</v>
      </c>
      <c r="GB896" s="85">
        <f t="shared" si="964"/>
        <v>500</v>
      </c>
      <c r="GC896" s="85">
        <f t="shared" si="965"/>
        <v>500</v>
      </c>
      <c r="GD896" s="85">
        <f t="shared" si="966"/>
        <v>500</v>
      </c>
      <c r="GE896" s="85">
        <f t="shared" si="967"/>
        <v>500</v>
      </c>
      <c r="GF896" s="85">
        <f t="shared" si="968"/>
        <v>500</v>
      </c>
      <c r="GG896" s="85">
        <f t="shared" si="969"/>
        <v>500</v>
      </c>
      <c r="GH896" s="101">
        <f t="shared" si="1003"/>
        <v>0</v>
      </c>
      <c r="GI896" s="102">
        <f t="shared" si="1004"/>
        <v>0</v>
      </c>
      <c r="GJ896" s="102">
        <f t="shared" si="1005"/>
        <v>0</v>
      </c>
      <c r="GK896" s="79">
        <f>ROW()</f>
        <v>896</v>
      </c>
    </row>
    <row r="897" spans="1:193" s="12" customFormat="1" ht="50.1" customHeight="1">
      <c r="A897" s="17">
        <f>ROW()</f>
        <v>897</v>
      </c>
      <c r="B897" s="32">
        <f t="shared" si="970"/>
        <v>891</v>
      </c>
      <c r="C897" s="33">
        <f t="shared" si="971"/>
        <v>0</v>
      </c>
      <c r="D897" s="31"/>
      <c r="E897" s="390">
        <f t="shared" si="939"/>
        <v>500</v>
      </c>
      <c r="F897" s="107">
        <f t="shared" si="972"/>
        <v>0</v>
      </c>
      <c r="G897" s="3">
        <v>0</v>
      </c>
      <c r="H897" s="4">
        <v>0</v>
      </c>
      <c r="I897" s="63"/>
      <c r="J897" s="15"/>
      <c r="K897" s="13"/>
      <c r="L897" s="98">
        <f t="shared" si="973"/>
        <v>0</v>
      </c>
      <c r="M897" s="99">
        <f>M5</f>
        <v>0.94499999999999995</v>
      </c>
      <c r="N897" s="100"/>
      <c r="O897" s="110"/>
      <c r="P897" s="95">
        <f t="shared" si="974"/>
        <v>0</v>
      </c>
      <c r="Q897" s="15"/>
      <c r="R897" s="24">
        <f t="shared" si="940"/>
        <v>0</v>
      </c>
      <c r="S897" s="25">
        <v>0</v>
      </c>
      <c r="T897" s="63"/>
      <c r="U897" s="15"/>
      <c r="V897" s="13"/>
      <c r="W897" s="98">
        <f t="shared" si="975"/>
        <v>0</v>
      </c>
      <c r="X897" s="99">
        <f>X5</f>
        <v>0.97</v>
      </c>
      <c r="Y897" s="100"/>
      <c r="Z897" s="110"/>
      <c r="AA897" s="95">
        <f t="shared" si="976"/>
        <v>0</v>
      </c>
      <c r="AB897" s="15"/>
      <c r="AC897" s="24">
        <f t="shared" si="941"/>
        <v>0</v>
      </c>
      <c r="AD897" s="5">
        <v>0</v>
      </c>
      <c r="AE897" s="63"/>
      <c r="AF897" s="15"/>
      <c r="AG897" s="13"/>
      <c r="AH897" s="98">
        <f t="shared" si="977"/>
        <v>0</v>
      </c>
      <c r="AI897" s="99">
        <f>AI5</f>
        <v>0.95499999999999996</v>
      </c>
      <c r="AJ897" s="100"/>
      <c r="AK897" s="110"/>
      <c r="AL897" s="95">
        <f t="shared" si="978"/>
        <v>0</v>
      </c>
      <c r="AM897" s="15"/>
      <c r="AN897" s="24">
        <f t="shared" si="942"/>
        <v>0</v>
      </c>
      <c r="AO897" s="5">
        <v>0</v>
      </c>
      <c r="AP897" s="63"/>
      <c r="AQ897" s="15"/>
      <c r="AR897" s="13"/>
      <c r="AS897" s="98">
        <f t="shared" si="979"/>
        <v>0</v>
      </c>
      <c r="AT897" s="99">
        <f>AT5</f>
        <v>0.96</v>
      </c>
      <c r="AU897" s="100"/>
      <c r="AV897" s="110"/>
      <c r="AW897" s="95">
        <f t="shared" si="980"/>
        <v>0</v>
      </c>
      <c r="AX897" s="15"/>
      <c r="AY897" s="24">
        <f t="shared" si="943"/>
        <v>0</v>
      </c>
      <c r="AZ897" s="5">
        <v>0</v>
      </c>
      <c r="BA897" s="63"/>
      <c r="BB897" s="15"/>
      <c r="BC897" s="13"/>
      <c r="BD897" s="98">
        <f t="shared" si="981"/>
        <v>0</v>
      </c>
      <c r="BE897" s="99">
        <f>BE5</f>
        <v>0.98</v>
      </c>
      <c r="BF897" s="100"/>
      <c r="BG897" s="110"/>
      <c r="BH897" s="95">
        <f t="shared" si="982"/>
        <v>0</v>
      </c>
      <c r="BI897" s="15"/>
      <c r="BJ897" s="24">
        <f t="shared" si="944"/>
        <v>0</v>
      </c>
      <c r="BK897" s="5">
        <v>0</v>
      </c>
      <c r="BL897" s="63"/>
      <c r="BM897" s="15"/>
      <c r="BN897" s="13"/>
      <c r="BO897" s="98">
        <f t="shared" si="983"/>
        <v>0</v>
      </c>
      <c r="BP897" s="99">
        <f>BP5</f>
        <v>0.94499999999999995</v>
      </c>
      <c r="BQ897" s="100"/>
      <c r="BR897" s="110"/>
      <c r="BS897" s="95">
        <f t="shared" si="984"/>
        <v>0</v>
      </c>
      <c r="BT897" s="15"/>
      <c r="BU897" s="24">
        <f t="shared" si="945"/>
        <v>0</v>
      </c>
      <c r="BV897" s="5">
        <v>0</v>
      </c>
      <c r="BW897" s="63"/>
      <c r="BX897" s="15"/>
      <c r="BY897" s="13"/>
      <c r="BZ897" s="98">
        <f t="shared" si="985"/>
        <v>0</v>
      </c>
      <c r="CA897" s="99">
        <f>CA5</f>
        <v>1</v>
      </c>
      <c r="CB897" s="100"/>
      <c r="CC897" s="110"/>
      <c r="CD897" s="95">
        <f t="shared" si="986"/>
        <v>0</v>
      </c>
      <c r="CE897" s="15"/>
      <c r="CF897" s="24">
        <f t="shared" si="946"/>
        <v>0</v>
      </c>
      <c r="CG897" s="5">
        <v>0</v>
      </c>
      <c r="CH897" s="63"/>
      <c r="CI897" s="15"/>
      <c r="CJ897" s="13"/>
      <c r="CK897" s="98">
        <f t="shared" si="987"/>
        <v>0</v>
      </c>
      <c r="CL897" s="99">
        <f>CL5</f>
        <v>1</v>
      </c>
      <c r="CM897" s="100"/>
      <c r="CN897" s="110"/>
      <c r="CO897" s="95">
        <f t="shared" si="988"/>
        <v>0</v>
      </c>
      <c r="CP897" s="15"/>
      <c r="CQ897" s="24">
        <f t="shared" si="947"/>
        <v>0</v>
      </c>
      <c r="CR897" s="5">
        <v>0</v>
      </c>
      <c r="CS897" s="63"/>
      <c r="CT897" s="15"/>
      <c r="CU897" s="13"/>
      <c r="CV897" s="98">
        <f t="shared" si="989"/>
        <v>0</v>
      </c>
      <c r="CW897" s="99">
        <f>CW5</f>
        <v>1</v>
      </c>
      <c r="CX897" s="100"/>
      <c r="CY897" s="110"/>
      <c r="CZ897" s="95">
        <f t="shared" si="990"/>
        <v>0</v>
      </c>
      <c r="DA897" s="15"/>
      <c r="DB897" s="24">
        <f t="shared" si="948"/>
        <v>0</v>
      </c>
      <c r="DC897" s="5">
        <v>0</v>
      </c>
      <c r="DD897" s="63"/>
      <c r="DE897" s="15"/>
      <c r="DF897" s="13"/>
      <c r="DG897" s="98">
        <f t="shared" si="991"/>
        <v>0</v>
      </c>
      <c r="DH897" s="99">
        <f>DH5</f>
        <v>1</v>
      </c>
      <c r="DI897" s="100"/>
      <c r="DJ897" s="110"/>
      <c r="DK897" s="95">
        <f t="shared" si="992"/>
        <v>0</v>
      </c>
      <c r="DL897" s="15"/>
      <c r="DM897" s="24">
        <f t="shared" si="949"/>
        <v>0</v>
      </c>
      <c r="DN897" s="5">
        <v>0</v>
      </c>
      <c r="DO897" s="63"/>
      <c r="DP897" s="15"/>
      <c r="DQ897" s="13"/>
      <c r="DR897" s="98">
        <f t="shared" si="993"/>
        <v>0</v>
      </c>
      <c r="DS897" s="99">
        <f>DS5</f>
        <v>1</v>
      </c>
      <c r="DT897" s="100"/>
      <c r="DU897" s="110"/>
      <c r="DV897" s="95">
        <f t="shared" si="994"/>
        <v>0</v>
      </c>
      <c r="DW897" s="15"/>
      <c r="DX897" s="24">
        <f t="shared" si="950"/>
        <v>0</v>
      </c>
      <c r="DY897" s="5">
        <v>0</v>
      </c>
      <c r="DZ897" s="63"/>
      <c r="EA897" s="15"/>
      <c r="EB897" s="13"/>
      <c r="EC897" s="98">
        <f t="shared" si="995"/>
        <v>0</v>
      </c>
      <c r="ED897" s="99">
        <f>ED5</f>
        <v>1</v>
      </c>
      <c r="EE897" s="100"/>
      <c r="EF897" s="110"/>
      <c r="EG897" s="95">
        <f t="shared" si="996"/>
        <v>0</v>
      </c>
      <c r="EH897" s="15"/>
      <c r="EI897" s="24">
        <f t="shared" si="951"/>
        <v>0</v>
      </c>
      <c r="EJ897" s="5">
        <v>0</v>
      </c>
      <c r="EK897" s="63"/>
      <c r="EL897" s="15"/>
      <c r="EM897" s="13"/>
      <c r="EN897" s="98">
        <f t="shared" si="997"/>
        <v>0</v>
      </c>
      <c r="EO897" s="99">
        <f>EO5</f>
        <v>1</v>
      </c>
      <c r="EP897" s="100"/>
      <c r="EQ897" s="110"/>
      <c r="ER897" s="95">
        <f t="shared" si="998"/>
        <v>0</v>
      </c>
      <c r="ES897" s="15"/>
      <c r="ET897" s="24">
        <f t="shared" si="952"/>
        <v>0</v>
      </c>
      <c r="EU897" s="5">
        <v>0</v>
      </c>
      <c r="EV897" s="63"/>
      <c r="EW897" s="15"/>
      <c r="EX897" s="13"/>
      <c r="EY897" s="98">
        <f t="shared" si="999"/>
        <v>0</v>
      </c>
      <c r="EZ897" s="99">
        <f>EZ5</f>
        <v>1</v>
      </c>
      <c r="FA897" s="100"/>
      <c r="FB897" s="110"/>
      <c r="FC897" s="95">
        <f t="shared" si="1000"/>
        <v>0</v>
      </c>
      <c r="FD897" s="15"/>
      <c r="FE897" s="24">
        <f t="shared" si="953"/>
        <v>0</v>
      </c>
      <c r="FF897" s="5">
        <v>0</v>
      </c>
      <c r="FG897" s="63"/>
      <c r="FH897" s="15"/>
      <c r="FI897" s="13"/>
      <c r="FJ897" s="98">
        <f t="shared" si="1001"/>
        <v>0</v>
      </c>
      <c r="FK897" s="99">
        <f>FK5</f>
        <v>1</v>
      </c>
      <c r="FL897" s="100"/>
      <c r="FM897" s="110"/>
      <c r="FN897" s="95">
        <f t="shared" si="1002"/>
        <v>0</v>
      </c>
      <c r="FO897" s="15"/>
      <c r="FP897" s="24">
        <f t="shared" si="954"/>
        <v>0</v>
      </c>
      <c r="FQ897" s="5">
        <v>0</v>
      </c>
      <c r="FR897" s="8">
        <v>0</v>
      </c>
      <c r="FS897" s="84">
        <f t="shared" si="955"/>
        <v>500</v>
      </c>
      <c r="FT897" s="85">
        <f t="shared" si="956"/>
        <v>500</v>
      </c>
      <c r="FU897" s="85">
        <f t="shared" si="957"/>
        <v>500</v>
      </c>
      <c r="FV897" s="85">
        <f t="shared" si="958"/>
        <v>500</v>
      </c>
      <c r="FW897" s="85">
        <f t="shared" si="959"/>
        <v>500</v>
      </c>
      <c r="FX897" s="85">
        <f t="shared" si="960"/>
        <v>500</v>
      </c>
      <c r="FY897" s="85">
        <f t="shared" si="961"/>
        <v>500</v>
      </c>
      <c r="FZ897" s="85">
        <f t="shared" si="962"/>
        <v>500</v>
      </c>
      <c r="GA897" s="85">
        <f t="shared" si="963"/>
        <v>500</v>
      </c>
      <c r="GB897" s="85">
        <f t="shared" si="964"/>
        <v>500</v>
      </c>
      <c r="GC897" s="85">
        <f t="shared" si="965"/>
        <v>500</v>
      </c>
      <c r="GD897" s="85">
        <f t="shared" si="966"/>
        <v>500</v>
      </c>
      <c r="GE897" s="85">
        <f t="shared" si="967"/>
        <v>500</v>
      </c>
      <c r="GF897" s="85">
        <f t="shared" si="968"/>
        <v>500</v>
      </c>
      <c r="GG897" s="85">
        <f t="shared" si="969"/>
        <v>500</v>
      </c>
      <c r="GH897" s="101">
        <f t="shared" si="1003"/>
        <v>0</v>
      </c>
      <c r="GI897" s="102">
        <f t="shared" si="1004"/>
        <v>0</v>
      </c>
      <c r="GJ897" s="102">
        <f t="shared" si="1005"/>
        <v>0</v>
      </c>
      <c r="GK897" s="79">
        <f>ROW()</f>
        <v>897</v>
      </c>
    </row>
    <row r="898" spans="1:193" s="12" customFormat="1" ht="50.1" customHeight="1">
      <c r="A898" s="17">
        <f>ROW()</f>
        <v>898</v>
      </c>
      <c r="B898" s="32">
        <f t="shared" si="970"/>
        <v>892</v>
      </c>
      <c r="C898" s="33">
        <f t="shared" si="971"/>
        <v>0</v>
      </c>
      <c r="D898" s="31"/>
      <c r="E898" s="390">
        <f t="shared" si="939"/>
        <v>500</v>
      </c>
      <c r="F898" s="107">
        <f t="shared" si="972"/>
        <v>0</v>
      </c>
      <c r="G898" s="3">
        <v>0</v>
      </c>
      <c r="H898" s="4">
        <v>0</v>
      </c>
      <c r="I898" s="63"/>
      <c r="J898" s="15"/>
      <c r="K898" s="13"/>
      <c r="L898" s="98">
        <f t="shared" si="973"/>
        <v>0</v>
      </c>
      <c r="M898" s="99">
        <f>M5</f>
        <v>0.94499999999999995</v>
      </c>
      <c r="N898" s="100"/>
      <c r="O898" s="110"/>
      <c r="P898" s="95">
        <f t="shared" si="974"/>
        <v>0</v>
      </c>
      <c r="Q898" s="15"/>
      <c r="R898" s="24">
        <f t="shared" si="940"/>
        <v>0</v>
      </c>
      <c r="S898" s="25">
        <v>0</v>
      </c>
      <c r="T898" s="63"/>
      <c r="U898" s="15"/>
      <c r="V898" s="13"/>
      <c r="W898" s="98">
        <f t="shared" si="975"/>
        <v>0</v>
      </c>
      <c r="X898" s="99">
        <f>X5</f>
        <v>0.97</v>
      </c>
      <c r="Y898" s="100"/>
      <c r="Z898" s="110"/>
      <c r="AA898" s="95">
        <f t="shared" si="976"/>
        <v>0</v>
      </c>
      <c r="AB898" s="15"/>
      <c r="AC898" s="24">
        <f t="shared" si="941"/>
        <v>0</v>
      </c>
      <c r="AD898" s="5">
        <v>0</v>
      </c>
      <c r="AE898" s="63"/>
      <c r="AF898" s="15"/>
      <c r="AG898" s="13"/>
      <c r="AH898" s="98">
        <f t="shared" si="977"/>
        <v>0</v>
      </c>
      <c r="AI898" s="99">
        <f>AI5</f>
        <v>0.95499999999999996</v>
      </c>
      <c r="AJ898" s="100"/>
      <c r="AK898" s="110"/>
      <c r="AL898" s="95">
        <f t="shared" si="978"/>
        <v>0</v>
      </c>
      <c r="AM898" s="15"/>
      <c r="AN898" s="24">
        <f t="shared" si="942"/>
        <v>0</v>
      </c>
      <c r="AO898" s="5">
        <v>0</v>
      </c>
      <c r="AP898" s="63"/>
      <c r="AQ898" s="15"/>
      <c r="AR898" s="13"/>
      <c r="AS898" s="98">
        <f t="shared" si="979"/>
        <v>0</v>
      </c>
      <c r="AT898" s="99">
        <f>AT5</f>
        <v>0.96</v>
      </c>
      <c r="AU898" s="100"/>
      <c r="AV898" s="110"/>
      <c r="AW898" s="95">
        <f t="shared" si="980"/>
        <v>0</v>
      </c>
      <c r="AX898" s="15"/>
      <c r="AY898" s="24">
        <f t="shared" si="943"/>
        <v>0</v>
      </c>
      <c r="AZ898" s="5">
        <v>0</v>
      </c>
      <c r="BA898" s="63"/>
      <c r="BB898" s="15"/>
      <c r="BC898" s="13"/>
      <c r="BD898" s="98">
        <f t="shared" si="981"/>
        <v>0</v>
      </c>
      <c r="BE898" s="99">
        <f>BE5</f>
        <v>0.98</v>
      </c>
      <c r="BF898" s="100"/>
      <c r="BG898" s="110"/>
      <c r="BH898" s="95">
        <f t="shared" si="982"/>
        <v>0</v>
      </c>
      <c r="BI898" s="15"/>
      <c r="BJ898" s="24">
        <f t="shared" si="944"/>
        <v>0</v>
      </c>
      <c r="BK898" s="5">
        <v>0</v>
      </c>
      <c r="BL898" s="63"/>
      <c r="BM898" s="15"/>
      <c r="BN898" s="13"/>
      <c r="BO898" s="98">
        <f t="shared" si="983"/>
        <v>0</v>
      </c>
      <c r="BP898" s="99">
        <f>BP5</f>
        <v>0.94499999999999995</v>
      </c>
      <c r="BQ898" s="100"/>
      <c r="BR898" s="110"/>
      <c r="BS898" s="95">
        <f t="shared" si="984"/>
        <v>0</v>
      </c>
      <c r="BT898" s="15"/>
      <c r="BU898" s="24">
        <f t="shared" si="945"/>
        <v>0</v>
      </c>
      <c r="BV898" s="5">
        <v>0</v>
      </c>
      <c r="BW898" s="63"/>
      <c r="BX898" s="15"/>
      <c r="BY898" s="13"/>
      <c r="BZ898" s="98">
        <f t="shared" si="985"/>
        <v>0</v>
      </c>
      <c r="CA898" s="99">
        <f>CA5</f>
        <v>1</v>
      </c>
      <c r="CB898" s="100"/>
      <c r="CC898" s="110"/>
      <c r="CD898" s="95">
        <f t="shared" si="986"/>
        <v>0</v>
      </c>
      <c r="CE898" s="15"/>
      <c r="CF898" s="24">
        <f t="shared" si="946"/>
        <v>0</v>
      </c>
      <c r="CG898" s="5">
        <v>0</v>
      </c>
      <c r="CH898" s="63"/>
      <c r="CI898" s="15"/>
      <c r="CJ898" s="13"/>
      <c r="CK898" s="98">
        <f t="shared" si="987"/>
        <v>0</v>
      </c>
      <c r="CL898" s="99">
        <f>CL5</f>
        <v>1</v>
      </c>
      <c r="CM898" s="100"/>
      <c r="CN898" s="110"/>
      <c r="CO898" s="95">
        <f t="shared" si="988"/>
        <v>0</v>
      </c>
      <c r="CP898" s="15"/>
      <c r="CQ898" s="24">
        <f t="shared" si="947"/>
        <v>0</v>
      </c>
      <c r="CR898" s="5">
        <v>0</v>
      </c>
      <c r="CS898" s="63"/>
      <c r="CT898" s="15"/>
      <c r="CU898" s="13"/>
      <c r="CV898" s="98">
        <f t="shared" si="989"/>
        <v>0</v>
      </c>
      <c r="CW898" s="99">
        <f>CW5</f>
        <v>1</v>
      </c>
      <c r="CX898" s="100"/>
      <c r="CY898" s="110"/>
      <c r="CZ898" s="95">
        <f t="shared" si="990"/>
        <v>0</v>
      </c>
      <c r="DA898" s="15"/>
      <c r="DB898" s="24">
        <f t="shared" si="948"/>
        <v>0</v>
      </c>
      <c r="DC898" s="5">
        <v>0</v>
      </c>
      <c r="DD898" s="63"/>
      <c r="DE898" s="15"/>
      <c r="DF898" s="13"/>
      <c r="DG898" s="98">
        <f t="shared" si="991"/>
        <v>0</v>
      </c>
      <c r="DH898" s="99">
        <f>DH5</f>
        <v>1</v>
      </c>
      <c r="DI898" s="100"/>
      <c r="DJ898" s="110"/>
      <c r="DK898" s="95">
        <f t="shared" si="992"/>
        <v>0</v>
      </c>
      <c r="DL898" s="15"/>
      <c r="DM898" s="24">
        <f t="shared" si="949"/>
        <v>0</v>
      </c>
      <c r="DN898" s="5">
        <v>0</v>
      </c>
      <c r="DO898" s="63"/>
      <c r="DP898" s="15"/>
      <c r="DQ898" s="13"/>
      <c r="DR898" s="98">
        <f t="shared" si="993"/>
        <v>0</v>
      </c>
      <c r="DS898" s="99">
        <f>DS5</f>
        <v>1</v>
      </c>
      <c r="DT898" s="100"/>
      <c r="DU898" s="110"/>
      <c r="DV898" s="95">
        <f t="shared" si="994"/>
        <v>0</v>
      </c>
      <c r="DW898" s="15"/>
      <c r="DX898" s="24">
        <f t="shared" si="950"/>
        <v>0</v>
      </c>
      <c r="DY898" s="5">
        <v>0</v>
      </c>
      <c r="DZ898" s="63"/>
      <c r="EA898" s="15"/>
      <c r="EB898" s="13"/>
      <c r="EC898" s="98">
        <f t="shared" si="995"/>
        <v>0</v>
      </c>
      <c r="ED898" s="99">
        <f>ED5</f>
        <v>1</v>
      </c>
      <c r="EE898" s="100"/>
      <c r="EF898" s="110"/>
      <c r="EG898" s="95">
        <f t="shared" si="996"/>
        <v>0</v>
      </c>
      <c r="EH898" s="15"/>
      <c r="EI898" s="24">
        <f t="shared" si="951"/>
        <v>0</v>
      </c>
      <c r="EJ898" s="5">
        <v>0</v>
      </c>
      <c r="EK898" s="63"/>
      <c r="EL898" s="15"/>
      <c r="EM898" s="13"/>
      <c r="EN898" s="98">
        <f t="shared" si="997"/>
        <v>0</v>
      </c>
      <c r="EO898" s="99">
        <f>EO5</f>
        <v>1</v>
      </c>
      <c r="EP898" s="100"/>
      <c r="EQ898" s="110"/>
      <c r="ER898" s="95">
        <f t="shared" si="998"/>
        <v>0</v>
      </c>
      <c r="ES898" s="15"/>
      <c r="ET898" s="24">
        <f t="shared" si="952"/>
        <v>0</v>
      </c>
      <c r="EU898" s="5">
        <v>0</v>
      </c>
      <c r="EV898" s="63"/>
      <c r="EW898" s="15"/>
      <c r="EX898" s="13"/>
      <c r="EY898" s="98">
        <f t="shared" si="999"/>
        <v>0</v>
      </c>
      <c r="EZ898" s="99">
        <f>EZ5</f>
        <v>1</v>
      </c>
      <c r="FA898" s="100"/>
      <c r="FB898" s="110"/>
      <c r="FC898" s="95">
        <f t="shared" si="1000"/>
        <v>0</v>
      </c>
      <c r="FD898" s="15"/>
      <c r="FE898" s="24">
        <f t="shared" si="953"/>
        <v>0</v>
      </c>
      <c r="FF898" s="5">
        <v>0</v>
      </c>
      <c r="FG898" s="63"/>
      <c r="FH898" s="15"/>
      <c r="FI898" s="13"/>
      <c r="FJ898" s="98">
        <f t="shared" si="1001"/>
        <v>0</v>
      </c>
      <c r="FK898" s="99">
        <f>FK5</f>
        <v>1</v>
      </c>
      <c r="FL898" s="100"/>
      <c r="FM898" s="110"/>
      <c r="FN898" s="95">
        <f t="shared" si="1002"/>
        <v>0</v>
      </c>
      <c r="FO898" s="15"/>
      <c r="FP898" s="24">
        <f t="shared" si="954"/>
        <v>0</v>
      </c>
      <c r="FQ898" s="5">
        <v>0</v>
      </c>
      <c r="FR898" s="8">
        <v>0</v>
      </c>
      <c r="FS898" s="84">
        <f t="shared" si="955"/>
        <v>500</v>
      </c>
      <c r="FT898" s="85">
        <f t="shared" si="956"/>
        <v>500</v>
      </c>
      <c r="FU898" s="85">
        <f t="shared" si="957"/>
        <v>500</v>
      </c>
      <c r="FV898" s="85">
        <f t="shared" si="958"/>
        <v>500</v>
      </c>
      <c r="FW898" s="85">
        <f t="shared" si="959"/>
        <v>500</v>
      </c>
      <c r="FX898" s="85">
        <f t="shared" si="960"/>
        <v>500</v>
      </c>
      <c r="FY898" s="85">
        <f t="shared" si="961"/>
        <v>500</v>
      </c>
      <c r="FZ898" s="85">
        <f t="shared" si="962"/>
        <v>500</v>
      </c>
      <c r="GA898" s="85">
        <f t="shared" si="963"/>
        <v>500</v>
      </c>
      <c r="GB898" s="85">
        <f t="shared" si="964"/>
        <v>500</v>
      </c>
      <c r="GC898" s="85">
        <f t="shared" si="965"/>
        <v>500</v>
      </c>
      <c r="GD898" s="85">
        <f t="shared" si="966"/>
        <v>500</v>
      </c>
      <c r="GE898" s="85">
        <f t="shared" si="967"/>
        <v>500</v>
      </c>
      <c r="GF898" s="85">
        <f t="shared" si="968"/>
        <v>500</v>
      </c>
      <c r="GG898" s="85">
        <f t="shared" si="969"/>
        <v>500</v>
      </c>
      <c r="GH898" s="101">
        <f t="shared" si="1003"/>
        <v>0</v>
      </c>
      <c r="GI898" s="102">
        <f t="shared" si="1004"/>
        <v>0</v>
      </c>
      <c r="GJ898" s="102">
        <f t="shared" si="1005"/>
        <v>0</v>
      </c>
      <c r="GK898" s="79">
        <f>ROW()</f>
        <v>898</v>
      </c>
    </row>
    <row r="899" spans="1:193" s="12" customFormat="1" ht="50.1" customHeight="1">
      <c r="A899" s="17">
        <f>ROW()</f>
        <v>899</v>
      </c>
      <c r="B899" s="32">
        <f t="shared" si="970"/>
        <v>893</v>
      </c>
      <c r="C899" s="33">
        <f t="shared" si="971"/>
        <v>0</v>
      </c>
      <c r="D899" s="31"/>
      <c r="E899" s="390">
        <f t="shared" si="939"/>
        <v>500</v>
      </c>
      <c r="F899" s="107">
        <f t="shared" si="972"/>
        <v>0</v>
      </c>
      <c r="G899" s="3">
        <v>0</v>
      </c>
      <c r="H899" s="4">
        <v>0</v>
      </c>
      <c r="I899" s="63"/>
      <c r="J899" s="15"/>
      <c r="K899" s="13"/>
      <c r="L899" s="98">
        <f t="shared" si="973"/>
        <v>0</v>
      </c>
      <c r="M899" s="99">
        <f>M5</f>
        <v>0.94499999999999995</v>
      </c>
      <c r="N899" s="100"/>
      <c r="O899" s="110"/>
      <c r="P899" s="95">
        <f t="shared" si="974"/>
        <v>0</v>
      </c>
      <c r="Q899" s="15"/>
      <c r="R899" s="24">
        <f t="shared" si="940"/>
        <v>0</v>
      </c>
      <c r="S899" s="25">
        <v>0</v>
      </c>
      <c r="T899" s="63"/>
      <c r="U899" s="15"/>
      <c r="V899" s="13"/>
      <c r="W899" s="98">
        <f t="shared" si="975"/>
        <v>0</v>
      </c>
      <c r="X899" s="99">
        <f>X5</f>
        <v>0.97</v>
      </c>
      <c r="Y899" s="100"/>
      <c r="Z899" s="110"/>
      <c r="AA899" s="95">
        <f t="shared" si="976"/>
        <v>0</v>
      </c>
      <c r="AB899" s="15"/>
      <c r="AC899" s="24">
        <f t="shared" si="941"/>
        <v>0</v>
      </c>
      <c r="AD899" s="5">
        <v>0</v>
      </c>
      <c r="AE899" s="63"/>
      <c r="AF899" s="15"/>
      <c r="AG899" s="13"/>
      <c r="AH899" s="98">
        <f t="shared" si="977"/>
        <v>0</v>
      </c>
      <c r="AI899" s="99">
        <f>AI5</f>
        <v>0.95499999999999996</v>
      </c>
      <c r="AJ899" s="100"/>
      <c r="AK899" s="110"/>
      <c r="AL899" s="95">
        <f t="shared" si="978"/>
        <v>0</v>
      </c>
      <c r="AM899" s="15"/>
      <c r="AN899" s="24">
        <f t="shared" si="942"/>
        <v>0</v>
      </c>
      <c r="AO899" s="5">
        <v>0</v>
      </c>
      <c r="AP899" s="63"/>
      <c r="AQ899" s="15"/>
      <c r="AR899" s="13"/>
      <c r="AS899" s="98">
        <f t="shared" si="979"/>
        <v>0</v>
      </c>
      <c r="AT899" s="99">
        <f>AT5</f>
        <v>0.96</v>
      </c>
      <c r="AU899" s="100"/>
      <c r="AV899" s="110"/>
      <c r="AW899" s="95">
        <f t="shared" si="980"/>
        <v>0</v>
      </c>
      <c r="AX899" s="15"/>
      <c r="AY899" s="24">
        <f t="shared" si="943"/>
        <v>0</v>
      </c>
      <c r="AZ899" s="5">
        <v>0</v>
      </c>
      <c r="BA899" s="63"/>
      <c r="BB899" s="15"/>
      <c r="BC899" s="13"/>
      <c r="BD899" s="98">
        <f t="shared" si="981"/>
        <v>0</v>
      </c>
      <c r="BE899" s="99">
        <f>BE5</f>
        <v>0.98</v>
      </c>
      <c r="BF899" s="100"/>
      <c r="BG899" s="110"/>
      <c r="BH899" s="95">
        <f t="shared" si="982"/>
        <v>0</v>
      </c>
      <c r="BI899" s="15"/>
      <c r="BJ899" s="24">
        <f t="shared" si="944"/>
        <v>0</v>
      </c>
      <c r="BK899" s="5">
        <v>0</v>
      </c>
      <c r="BL899" s="63"/>
      <c r="BM899" s="15"/>
      <c r="BN899" s="13"/>
      <c r="BO899" s="98">
        <f t="shared" si="983"/>
        <v>0</v>
      </c>
      <c r="BP899" s="99">
        <f>BP5</f>
        <v>0.94499999999999995</v>
      </c>
      <c r="BQ899" s="100"/>
      <c r="BR899" s="110"/>
      <c r="BS899" s="95">
        <f t="shared" si="984"/>
        <v>0</v>
      </c>
      <c r="BT899" s="15"/>
      <c r="BU899" s="24">
        <f t="shared" si="945"/>
        <v>0</v>
      </c>
      <c r="BV899" s="5">
        <v>0</v>
      </c>
      <c r="BW899" s="63"/>
      <c r="BX899" s="15"/>
      <c r="BY899" s="13"/>
      <c r="BZ899" s="98">
        <f t="shared" si="985"/>
        <v>0</v>
      </c>
      <c r="CA899" s="99">
        <f>CA5</f>
        <v>1</v>
      </c>
      <c r="CB899" s="100"/>
      <c r="CC899" s="110"/>
      <c r="CD899" s="95">
        <f t="shared" si="986"/>
        <v>0</v>
      </c>
      <c r="CE899" s="15"/>
      <c r="CF899" s="24">
        <f t="shared" si="946"/>
        <v>0</v>
      </c>
      <c r="CG899" s="5">
        <v>0</v>
      </c>
      <c r="CH899" s="63"/>
      <c r="CI899" s="15"/>
      <c r="CJ899" s="13"/>
      <c r="CK899" s="98">
        <f t="shared" si="987"/>
        <v>0</v>
      </c>
      <c r="CL899" s="99">
        <f>CL5</f>
        <v>1</v>
      </c>
      <c r="CM899" s="100"/>
      <c r="CN899" s="110"/>
      <c r="CO899" s="95">
        <f t="shared" si="988"/>
        <v>0</v>
      </c>
      <c r="CP899" s="15"/>
      <c r="CQ899" s="24">
        <f t="shared" si="947"/>
        <v>0</v>
      </c>
      <c r="CR899" s="5">
        <v>0</v>
      </c>
      <c r="CS899" s="63"/>
      <c r="CT899" s="15"/>
      <c r="CU899" s="13"/>
      <c r="CV899" s="98">
        <f t="shared" si="989"/>
        <v>0</v>
      </c>
      <c r="CW899" s="99">
        <f>CW5</f>
        <v>1</v>
      </c>
      <c r="CX899" s="100"/>
      <c r="CY899" s="110"/>
      <c r="CZ899" s="95">
        <f t="shared" si="990"/>
        <v>0</v>
      </c>
      <c r="DA899" s="15"/>
      <c r="DB899" s="24">
        <f t="shared" si="948"/>
        <v>0</v>
      </c>
      <c r="DC899" s="5">
        <v>0</v>
      </c>
      <c r="DD899" s="63"/>
      <c r="DE899" s="15"/>
      <c r="DF899" s="13"/>
      <c r="DG899" s="98">
        <f t="shared" si="991"/>
        <v>0</v>
      </c>
      <c r="DH899" s="99">
        <f>DH5</f>
        <v>1</v>
      </c>
      <c r="DI899" s="100"/>
      <c r="DJ899" s="110"/>
      <c r="DK899" s="95">
        <f t="shared" si="992"/>
        <v>0</v>
      </c>
      <c r="DL899" s="15"/>
      <c r="DM899" s="24">
        <f t="shared" si="949"/>
        <v>0</v>
      </c>
      <c r="DN899" s="5">
        <v>0</v>
      </c>
      <c r="DO899" s="63"/>
      <c r="DP899" s="15"/>
      <c r="DQ899" s="13"/>
      <c r="DR899" s="98">
        <f t="shared" si="993"/>
        <v>0</v>
      </c>
      <c r="DS899" s="99">
        <f>DS5</f>
        <v>1</v>
      </c>
      <c r="DT899" s="100"/>
      <c r="DU899" s="110"/>
      <c r="DV899" s="95">
        <f t="shared" si="994"/>
        <v>0</v>
      </c>
      <c r="DW899" s="15"/>
      <c r="DX899" s="24">
        <f t="shared" si="950"/>
        <v>0</v>
      </c>
      <c r="DY899" s="5">
        <v>0</v>
      </c>
      <c r="DZ899" s="63"/>
      <c r="EA899" s="15"/>
      <c r="EB899" s="13"/>
      <c r="EC899" s="98">
        <f t="shared" si="995"/>
        <v>0</v>
      </c>
      <c r="ED899" s="99">
        <f>ED5</f>
        <v>1</v>
      </c>
      <c r="EE899" s="100"/>
      <c r="EF899" s="110"/>
      <c r="EG899" s="95">
        <f t="shared" si="996"/>
        <v>0</v>
      </c>
      <c r="EH899" s="15"/>
      <c r="EI899" s="24">
        <f t="shared" si="951"/>
        <v>0</v>
      </c>
      <c r="EJ899" s="5">
        <v>0</v>
      </c>
      <c r="EK899" s="63"/>
      <c r="EL899" s="15"/>
      <c r="EM899" s="13"/>
      <c r="EN899" s="98">
        <f t="shared" si="997"/>
        <v>0</v>
      </c>
      <c r="EO899" s="99">
        <f>EO5</f>
        <v>1</v>
      </c>
      <c r="EP899" s="100"/>
      <c r="EQ899" s="110"/>
      <c r="ER899" s="95">
        <f t="shared" si="998"/>
        <v>0</v>
      </c>
      <c r="ES899" s="15"/>
      <c r="ET899" s="24">
        <f t="shared" si="952"/>
        <v>0</v>
      </c>
      <c r="EU899" s="5">
        <v>0</v>
      </c>
      <c r="EV899" s="63"/>
      <c r="EW899" s="15"/>
      <c r="EX899" s="13"/>
      <c r="EY899" s="98">
        <f t="shared" si="999"/>
        <v>0</v>
      </c>
      <c r="EZ899" s="99">
        <f>EZ5</f>
        <v>1</v>
      </c>
      <c r="FA899" s="100"/>
      <c r="FB899" s="110"/>
      <c r="FC899" s="95">
        <f t="shared" si="1000"/>
        <v>0</v>
      </c>
      <c r="FD899" s="15"/>
      <c r="FE899" s="24">
        <f t="shared" si="953"/>
        <v>0</v>
      </c>
      <c r="FF899" s="5">
        <v>0</v>
      </c>
      <c r="FG899" s="63"/>
      <c r="FH899" s="15"/>
      <c r="FI899" s="13"/>
      <c r="FJ899" s="98">
        <f t="shared" si="1001"/>
        <v>0</v>
      </c>
      <c r="FK899" s="99">
        <f>FK5</f>
        <v>1</v>
      </c>
      <c r="FL899" s="100"/>
      <c r="FM899" s="110"/>
      <c r="FN899" s="95">
        <f t="shared" si="1002"/>
        <v>0</v>
      </c>
      <c r="FO899" s="15"/>
      <c r="FP899" s="24">
        <f t="shared" si="954"/>
        <v>0</v>
      </c>
      <c r="FQ899" s="5">
        <v>0</v>
      </c>
      <c r="FR899" s="8">
        <v>0</v>
      </c>
      <c r="FS899" s="84">
        <f t="shared" si="955"/>
        <v>500</v>
      </c>
      <c r="FT899" s="85">
        <f t="shared" si="956"/>
        <v>500</v>
      </c>
      <c r="FU899" s="85">
        <f t="shared" si="957"/>
        <v>500</v>
      </c>
      <c r="FV899" s="85">
        <f t="shared" si="958"/>
        <v>500</v>
      </c>
      <c r="FW899" s="85">
        <f t="shared" si="959"/>
        <v>500</v>
      </c>
      <c r="FX899" s="85">
        <f t="shared" si="960"/>
        <v>500</v>
      </c>
      <c r="FY899" s="85">
        <f t="shared" si="961"/>
        <v>500</v>
      </c>
      <c r="FZ899" s="85">
        <f t="shared" si="962"/>
        <v>500</v>
      </c>
      <c r="GA899" s="85">
        <f t="shared" si="963"/>
        <v>500</v>
      </c>
      <c r="GB899" s="85">
        <f t="shared" si="964"/>
        <v>500</v>
      </c>
      <c r="GC899" s="85">
        <f t="shared" si="965"/>
        <v>500</v>
      </c>
      <c r="GD899" s="85">
        <f t="shared" si="966"/>
        <v>500</v>
      </c>
      <c r="GE899" s="85">
        <f t="shared" si="967"/>
        <v>500</v>
      </c>
      <c r="GF899" s="85">
        <f t="shared" si="968"/>
        <v>500</v>
      </c>
      <c r="GG899" s="85">
        <f t="shared" si="969"/>
        <v>500</v>
      </c>
      <c r="GH899" s="101">
        <f t="shared" si="1003"/>
        <v>0</v>
      </c>
      <c r="GI899" s="102">
        <f t="shared" si="1004"/>
        <v>0</v>
      </c>
      <c r="GJ899" s="102">
        <f t="shared" si="1005"/>
        <v>0</v>
      </c>
      <c r="GK899" s="79">
        <f>ROW()</f>
        <v>899</v>
      </c>
    </row>
    <row r="900" spans="1:193" s="12" customFormat="1" ht="50.1" customHeight="1">
      <c r="A900" s="17">
        <f>ROW()</f>
        <v>900</v>
      </c>
      <c r="B900" s="32">
        <f t="shared" si="970"/>
        <v>894</v>
      </c>
      <c r="C900" s="33">
        <f t="shared" si="971"/>
        <v>0</v>
      </c>
      <c r="D900" s="31"/>
      <c r="E900" s="390">
        <f t="shared" si="939"/>
        <v>500</v>
      </c>
      <c r="F900" s="107">
        <f t="shared" si="972"/>
        <v>0</v>
      </c>
      <c r="G900" s="3">
        <v>0</v>
      </c>
      <c r="H900" s="4">
        <v>0</v>
      </c>
      <c r="I900" s="63"/>
      <c r="J900" s="15"/>
      <c r="K900" s="13"/>
      <c r="L900" s="98">
        <f t="shared" si="973"/>
        <v>0</v>
      </c>
      <c r="M900" s="99">
        <f>M5</f>
        <v>0.94499999999999995</v>
      </c>
      <c r="N900" s="100"/>
      <c r="O900" s="110"/>
      <c r="P900" s="95">
        <f t="shared" si="974"/>
        <v>0</v>
      </c>
      <c r="Q900" s="15"/>
      <c r="R900" s="24">
        <f t="shared" si="940"/>
        <v>0</v>
      </c>
      <c r="S900" s="25">
        <v>0</v>
      </c>
      <c r="T900" s="63"/>
      <c r="U900" s="15"/>
      <c r="V900" s="13"/>
      <c r="W900" s="98">
        <f t="shared" si="975"/>
        <v>0</v>
      </c>
      <c r="X900" s="99">
        <f>X5</f>
        <v>0.97</v>
      </c>
      <c r="Y900" s="100"/>
      <c r="Z900" s="110"/>
      <c r="AA900" s="95">
        <f t="shared" si="976"/>
        <v>0</v>
      </c>
      <c r="AB900" s="15"/>
      <c r="AC900" s="24">
        <f t="shared" si="941"/>
        <v>0</v>
      </c>
      <c r="AD900" s="5">
        <v>0</v>
      </c>
      <c r="AE900" s="63"/>
      <c r="AF900" s="15"/>
      <c r="AG900" s="13"/>
      <c r="AH900" s="98">
        <f t="shared" si="977"/>
        <v>0</v>
      </c>
      <c r="AI900" s="99">
        <f>AI5</f>
        <v>0.95499999999999996</v>
      </c>
      <c r="AJ900" s="100"/>
      <c r="AK900" s="110"/>
      <c r="AL900" s="95">
        <f t="shared" si="978"/>
        <v>0</v>
      </c>
      <c r="AM900" s="15"/>
      <c r="AN900" s="24">
        <f t="shared" si="942"/>
        <v>0</v>
      </c>
      <c r="AO900" s="5">
        <v>0</v>
      </c>
      <c r="AP900" s="63"/>
      <c r="AQ900" s="15"/>
      <c r="AR900" s="13"/>
      <c r="AS900" s="98">
        <f t="shared" si="979"/>
        <v>0</v>
      </c>
      <c r="AT900" s="99">
        <f>AT5</f>
        <v>0.96</v>
      </c>
      <c r="AU900" s="100"/>
      <c r="AV900" s="110"/>
      <c r="AW900" s="95">
        <f t="shared" si="980"/>
        <v>0</v>
      </c>
      <c r="AX900" s="15"/>
      <c r="AY900" s="24">
        <f t="shared" si="943"/>
        <v>0</v>
      </c>
      <c r="AZ900" s="5">
        <v>0</v>
      </c>
      <c r="BA900" s="63"/>
      <c r="BB900" s="15"/>
      <c r="BC900" s="13"/>
      <c r="BD900" s="98">
        <f t="shared" si="981"/>
        <v>0</v>
      </c>
      <c r="BE900" s="99">
        <f>BE5</f>
        <v>0.98</v>
      </c>
      <c r="BF900" s="100"/>
      <c r="BG900" s="110"/>
      <c r="BH900" s="95">
        <f t="shared" si="982"/>
        <v>0</v>
      </c>
      <c r="BI900" s="15"/>
      <c r="BJ900" s="24">
        <f t="shared" si="944"/>
        <v>0</v>
      </c>
      <c r="BK900" s="5">
        <v>0</v>
      </c>
      <c r="BL900" s="63"/>
      <c r="BM900" s="15"/>
      <c r="BN900" s="13"/>
      <c r="BO900" s="98">
        <f t="shared" si="983"/>
        <v>0</v>
      </c>
      <c r="BP900" s="99">
        <f>BP5</f>
        <v>0.94499999999999995</v>
      </c>
      <c r="BQ900" s="100"/>
      <c r="BR900" s="110"/>
      <c r="BS900" s="95">
        <f t="shared" si="984"/>
        <v>0</v>
      </c>
      <c r="BT900" s="15"/>
      <c r="BU900" s="24">
        <f t="shared" si="945"/>
        <v>0</v>
      </c>
      <c r="BV900" s="5">
        <v>0</v>
      </c>
      <c r="BW900" s="63"/>
      <c r="BX900" s="15"/>
      <c r="BY900" s="13"/>
      <c r="BZ900" s="98">
        <f t="shared" si="985"/>
        <v>0</v>
      </c>
      <c r="CA900" s="99">
        <f>CA5</f>
        <v>1</v>
      </c>
      <c r="CB900" s="100"/>
      <c r="CC900" s="110"/>
      <c r="CD900" s="95">
        <f t="shared" si="986"/>
        <v>0</v>
      </c>
      <c r="CE900" s="15"/>
      <c r="CF900" s="24">
        <f t="shared" si="946"/>
        <v>0</v>
      </c>
      <c r="CG900" s="5">
        <v>0</v>
      </c>
      <c r="CH900" s="63"/>
      <c r="CI900" s="15"/>
      <c r="CJ900" s="13"/>
      <c r="CK900" s="98">
        <f t="shared" si="987"/>
        <v>0</v>
      </c>
      <c r="CL900" s="99">
        <f>CL5</f>
        <v>1</v>
      </c>
      <c r="CM900" s="100"/>
      <c r="CN900" s="110"/>
      <c r="CO900" s="95">
        <f t="shared" si="988"/>
        <v>0</v>
      </c>
      <c r="CP900" s="15"/>
      <c r="CQ900" s="24">
        <f t="shared" si="947"/>
        <v>0</v>
      </c>
      <c r="CR900" s="5">
        <v>0</v>
      </c>
      <c r="CS900" s="63"/>
      <c r="CT900" s="15"/>
      <c r="CU900" s="13"/>
      <c r="CV900" s="98">
        <f t="shared" si="989"/>
        <v>0</v>
      </c>
      <c r="CW900" s="99">
        <f>CW5</f>
        <v>1</v>
      </c>
      <c r="CX900" s="100"/>
      <c r="CY900" s="110"/>
      <c r="CZ900" s="95">
        <f t="shared" si="990"/>
        <v>0</v>
      </c>
      <c r="DA900" s="15"/>
      <c r="DB900" s="24">
        <f t="shared" si="948"/>
        <v>0</v>
      </c>
      <c r="DC900" s="5">
        <v>0</v>
      </c>
      <c r="DD900" s="63"/>
      <c r="DE900" s="15"/>
      <c r="DF900" s="13"/>
      <c r="DG900" s="98">
        <f t="shared" si="991"/>
        <v>0</v>
      </c>
      <c r="DH900" s="99">
        <f>DH5</f>
        <v>1</v>
      </c>
      <c r="DI900" s="100"/>
      <c r="DJ900" s="110"/>
      <c r="DK900" s="95">
        <f t="shared" si="992"/>
        <v>0</v>
      </c>
      <c r="DL900" s="15"/>
      <c r="DM900" s="24">
        <f t="shared" si="949"/>
        <v>0</v>
      </c>
      <c r="DN900" s="5">
        <v>0</v>
      </c>
      <c r="DO900" s="63"/>
      <c r="DP900" s="15"/>
      <c r="DQ900" s="13"/>
      <c r="DR900" s="98">
        <f t="shared" si="993"/>
        <v>0</v>
      </c>
      <c r="DS900" s="99">
        <f>DS5</f>
        <v>1</v>
      </c>
      <c r="DT900" s="100"/>
      <c r="DU900" s="110"/>
      <c r="DV900" s="95">
        <f t="shared" si="994"/>
        <v>0</v>
      </c>
      <c r="DW900" s="15"/>
      <c r="DX900" s="24">
        <f t="shared" si="950"/>
        <v>0</v>
      </c>
      <c r="DY900" s="5">
        <v>0</v>
      </c>
      <c r="DZ900" s="63"/>
      <c r="EA900" s="15"/>
      <c r="EB900" s="13"/>
      <c r="EC900" s="98">
        <f t="shared" si="995"/>
        <v>0</v>
      </c>
      <c r="ED900" s="99">
        <f>ED5</f>
        <v>1</v>
      </c>
      <c r="EE900" s="100"/>
      <c r="EF900" s="110"/>
      <c r="EG900" s="95">
        <f t="shared" si="996"/>
        <v>0</v>
      </c>
      <c r="EH900" s="15"/>
      <c r="EI900" s="24">
        <f t="shared" si="951"/>
        <v>0</v>
      </c>
      <c r="EJ900" s="5">
        <v>0</v>
      </c>
      <c r="EK900" s="63"/>
      <c r="EL900" s="15"/>
      <c r="EM900" s="13"/>
      <c r="EN900" s="98">
        <f t="shared" si="997"/>
        <v>0</v>
      </c>
      <c r="EO900" s="99">
        <f>EO5</f>
        <v>1</v>
      </c>
      <c r="EP900" s="100"/>
      <c r="EQ900" s="110"/>
      <c r="ER900" s="95">
        <f t="shared" si="998"/>
        <v>0</v>
      </c>
      <c r="ES900" s="15"/>
      <c r="ET900" s="24">
        <f t="shared" si="952"/>
        <v>0</v>
      </c>
      <c r="EU900" s="5">
        <v>0</v>
      </c>
      <c r="EV900" s="63"/>
      <c r="EW900" s="15"/>
      <c r="EX900" s="13"/>
      <c r="EY900" s="98">
        <f t="shared" si="999"/>
        <v>0</v>
      </c>
      <c r="EZ900" s="99">
        <f>EZ5</f>
        <v>1</v>
      </c>
      <c r="FA900" s="100"/>
      <c r="FB900" s="110"/>
      <c r="FC900" s="95">
        <f t="shared" si="1000"/>
        <v>0</v>
      </c>
      <c r="FD900" s="15"/>
      <c r="FE900" s="24">
        <f t="shared" si="953"/>
        <v>0</v>
      </c>
      <c r="FF900" s="5">
        <v>0</v>
      </c>
      <c r="FG900" s="63"/>
      <c r="FH900" s="15"/>
      <c r="FI900" s="13"/>
      <c r="FJ900" s="98">
        <f t="shared" si="1001"/>
        <v>0</v>
      </c>
      <c r="FK900" s="99">
        <f>FK5</f>
        <v>1</v>
      </c>
      <c r="FL900" s="100"/>
      <c r="FM900" s="110"/>
      <c r="FN900" s="95">
        <f t="shared" si="1002"/>
        <v>0</v>
      </c>
      <c r="FO900" s="15"/>
      <c r="FP900" s="24">
        <f t="shared" si="954"/>
        <v>0</v>
      </c>
      <c r="FQ900" s="5">
        <v>0</v>
      </c>
      <c r="FR900" s="8">
        <v>0</v>
      </c>
      <c r="FS900" s="84">
        <f t="shared" si="955"/>
        <v>500</v>
      </c>
      <c r="FT900" s="85">
        <f t="shared" si="956"/>
        <v>500</v>
      </c>
      <c r="FU900" s="85">
        <f t="shared" si="957"/>
        <v>500</v>
      </c>
      <c r="FV900" s="85">
        <f t="shared" si="958"/>
        <v>500</v>
      </c>
      <c r="FW900" s="85">
        <f t="shared" si="959"/>
        <v>500</v>
      </c>
      <c r="FX900" s="85">
        <f t="shared" si="960"/>
        <v>500</v>
      </c>
      <c r="FY900" s="85">
        <f t="shared" si="961"/>
        <v>500</v>
      </c>
      <c r="FZ900" s="85">
        <f t="shared" si="962"/>
        <v>500</v>
      </c>
      <c r="GA900" s="85">
        <f t="shared" si="963"/>
        <v>500</v>
      </c>
      <c r="GB900" s="85">
        <f t="shared" si="964"/>
        <v>500</v>
      </c>
      <c r="GC900" s="85">
        <f t="shared" si="965"/>
        <v>500</v>
      </c>
      <c r="GD900" s="85">
        <f t="shared" si="966"/>
        <v>500</v>
      </c>
      <c r="GE900" s="85">
        <f t="shared" si="967"/>
        <v>500</v>
      </c>
      <c r="GF900" s="85">
        <f t="shared" si="968"/>
        <v>500</v>
      </c>
      <c r="GG900" s="85">
        <f t="shared" si="969"/>
        <v>500</v>
      </c>
      <c r="GH900" s="101">
        <f t="shared" si="1003"/>
        <v>0</v>
      </c>
      <c r="GI900" s="102">
        <f t="shared" si="1004"/>
        <v>0</v>
      </c>
      <c r="GJ900" s="102">
        <f t="shared" si="1005"/>
        <v>0</v>
      </c>
      <c r="GK900" s="79">
        <f>ROW()</f>
        <v>900</v>
      </c>
    </row>
    <row r="901" spans="1:193" s="12" customFormat="1" ht="50.1" customHeight="1">
      <c r="A901" s="17">
        <f>ROW()</f>
        <v>901</v>
      </c>
      <c r="B901" s="32">
        <f t="shared" si="970"/>
        <v>895</v>
      </c>
      <c r="C901" s="33">
        <f t="shared" si="971"/>
        <v>0</v>
      </c>
      <c r="D901" s="31"/>
      <c r="E901" s="390">
        <f t="shared" si="939"/>
        <v>500</v>
      </c>
      <c r="F901" s="107">
        <f t="shared" si="972"/>
        <v>0</v>
      </c>
      <c r="G901" s="3">
        <v>0</v>
      </c>
      <c r="H901" s="4">
        <v>0</v>
      </c>
      <c r="I901" s="63"/>
      <c r="J901" s="15"/>
      <c r="K901" s="13"/>
      <c r="L901" s="98">
        <f t="shared" si="973"/>
        <v>0</v>
      </c>
      <c r="M901" s="99">
        <f>M5</f>
        <v>0.94499999999999995</v>
      </c>
      <c r="N901" s="100"/>
      <c r="O901" s="110"/>
      <c r="P901" s="95">
        <f t="shared" si="974"/>
        <v>0</v>
      </c>
      <c r="Q901" s="15"/>
      <c r="R901" s="24">
        <f t="shared" si="940"/>
        <v>0</v>
      </c>
      <c r="S901" s="25">
        <v>0</v>
      </c>
      <c r="T901" s="63"/>
      <c r="U901" s="15"/>
      <c r="V901" s="13"/>
      <c r="W901" s="98">
        <f t="shared" si="975"/>
        <v>0</v>
      </c>
      <c r="X901" s="99">
        <f>X5</f>
        <v>0.97</v>
      </c>
      <c r="Y901" s="100"/>
      <c r="Z901" s="110"/>
      <c r="AA901" s="95">
        <f t="shared" si="976"/>
        <v>0</v>
      </c>
      <c r="AB901" s="15"/>
      <c r="AC901" s="24">
        <f t="shared" si="941"/>
        <v>0</v>
      </c>
      <c r="AD901" s="5">
        <v>0</v>
      </c>
      <c r="AE901" s="63"/>
      <c r="AF901" s="15"/>
      <c r="AG901" s="13"/>
      <c r="AH901" s="98">
        <f t="shared" si="977"/>
        <v>0</v>
      </c>
      <c r="AI901" s="99">
        <f>AI5</f>
        <v>0.95499999999999996</v>
      </c>
      <c r="AJ901" s="100"/>
      <c r="AK901" s="110"/>
      <c r="AL901" s="95">
        <f t="shared" si="978"/>
        <v>0</v>
      </c>
      <c r="AM901" s="15"/>
      <c r="AN901" s="24">
        <f t="shared" si="942"/>
        <v>0</v>
      </c>
      <c r="AO901" s="5">
        <v>0</v>
      </c>
      <c r="AP901" s="63"/>
      <c r="AQ901" s="15"/>
      <c r="AR901" s="13"/>
      <c r="AS901" s="98">
        <f t="shared" si="979"/>
        <v>0</v>
      </c>
      <c r="AT901" s="99">
        <f>AT5</f>
        <v>0.96</v>
      </c>
      <c r="AU901" s="100"/>
      <c r="AV901" s="110"/>
      <c r="AW901" s="95">
        <f t="shared" si="980"/>
        <v>0</v>
      </c>
      <c r="AX901" s="15"/>
      <c r="AY901" s="24">
        <f t="shared" si="943"/>
        <v>0</v>
      </c>
      <c r="AZ901" s="5">
        <v>0</v>
      </c>
      <c r="BA901" s="63"/>
      <c r="BB901" s="15"/>
      <c r="BC901" s="13"/>
      <c r="BD901" s="98">
        <f t="shared" si="981"/>
        <v>0</v>
      </c>
      <c r="BE901" s="99">
        <f>BE5</f>
        <v>0.98</v>
      </c>
      <c r="BF901" s="100"/>
      <c r="BG901" s="110"/>
      <c r="BH901" s="95">
        <f t="shared" si="982"/>
        <v>0</v>
      </c>
      <c r="BI901" s="15"/>
      <c r="BJ901" s="24">
        <f t="shared" si="944"/>
        <v>0</v>
      </c>
      <c r="BK901" s="5">
        <v>0</v>
      </c>
      <c r="BL901" s="63"/>
      <c r="BM901" s="15"/>
      <c r="BN901" s="13"/>
      <c r="BO901" s="98">
        <f t="shared" si="983"/>
        <v>0</v>
      </c>
      <c r="BP901" s="99">
        <f>BP5</f>
        <v>0.94499999999999995</v>
      </c>
      <c r="BQ901" s="100"/>
      <c r="BR901" s="110"/>
      <c r="BS901" s="95">
        <f t="shared" si="984"/>
        <v>0</v>
      </c>
      <c r="BT901" s="15"/>
      <c r="BU901" s="24">
        <f t="shared" si="945"/>
        <v>0</v>
      </c>
      <c r="BV901" s="5">
        <v>0</v>
      </c>
      <c r="BW901" s="63"/>
      <c r="BX901" s="15"/>
      <c r="BY901" s="13"/>
      <c r="BZ901" s="98">
        <f t="shared" si="985"/>
        <v>0</v>
      </c>
      <c r="CA901" s="99">
        <f>CA5</f>
        <v>1</v>
      </c>
      <c r="CB901" s="100"/>
      <c r="CC901" s="110"/>
      <c r="CD901" s="95">
        <f t="shared" si="986"/>
        <v>0</v>
      </c>
      <c r="CE901" s="15"/>
      <c r="CF901" s="24">
        <f t="shared" si="946"/>
        <v>0</v>
      </c>
      <c r="CG901" s="5">
        <v>0</v>
      </c>
      <c r="CH901" s="63"/>
      <c r="CI901" s="15"/>
      <c r="CJ901" s="13"/>
      <c r="CK901" s="98">
        <f t="shared" si="987"/>
        <v>0</v>
      </c>
      <c r="CL901" s="99">
        <f>CL5</f>
        <v>1</v>
      </c>
      <c r="CM901" s="100"/>
      <c r="CN901" s="110"/>
      <c r="CO901" s="95">
        <f t="shared" si="988"/>
        <v>0</v>
      </c>
      <c r="CP901" s="15"/>
      <c r="CQ901" s="24">
        <f t="shared" si="947"/>
        <v>0</v>
      </c>
      <c r="CR901" s="5">
        <v>0</v>
      </c>
      <c r="CS901" s="63"/>
      <c r="CT901" s="15"/>
      <c r="CU901" s="13"/>
      <c r="CV901" s="98">
        <f t="shared" si="989"/>
        <v>0</v>
      </c>
      <c r="CW901" s="99">
        <f>CW5</f>
        <v>1</v>
      </c>
      <c r="CX901" s="100"/>
      <c r="CY901" s="110"/>
      <c r="CZ901" s="95">
        <f t="shared" si="990"/>
        <v>0</v>
      </c>
      <c r="DA901" s="15"/>
      <c r="DB901" s="24">
        <f t="shared" si="948"/>
        <v>0</v>
      </c>
      <c r="DC901" s="5">
        <v>0</v>
      </c>
      <c r="DD901" s="63"/>
      <c r="DE901" s="15"/>
      <c r="DF901" s="13"/>
      <c r="DG901" s="98">
        <f t="shared" si="991"/>
        <v>0</v>
      </c>
      <c r="DH901" s="99">
        <f>DH5</f>
        <v>1</v>
      </c>
      <c r="DI901" s="100"/>
      <c r="DJ901" s="110"/>
      <c r="DK901" s="95">
        <f t="shared" si="992"/>
        <v>0</v>
      </c>
      <c r="DL901" s="15"/>
      <c r="DM901" s="24">
        <f t="shared" si="949"/>
        <v>0</v>
      </c>
      <c r="DN901" s="5">
        <v>0</v>
      </c>
      <c r="DO901" s="63"/>
      <c r="DP901" s="15"/>
      <c r="DQ901" s="13"/>
      <c r="DR901" s="98">
        <f t="shared" si="993"/>
        <v>0</v>
      </c>
      <c r="DS901" s="99">
        <f>DS5</f>
        <v>1</v>
      </c>
      <c r="DT901" s="100"/>
      <c r="DU901" s="110"/>
      <c r="DV901" s="95">
        <f t="shared" si="994"/>
        <v>0</v>
      </c>
      <c r="DW901" s="15"/>
      <c r="DX901" s="24">
        <f t="shared" si="950"/>
        <v>0</v>
      </c>
      <c r="DY901" s="5">
        <v>0</v>
      </c>
      <c r="DZ901" s="63"/>
      <c r="EA901" s="15"/>
      <c r="EB901" s="13"/>
      <c r="EC901" s="98">
        <f t="shared" si="995"/>
        <v>0</v>
      </c>
      <c r="ED901" s="99">
        <f>ED5</f>
        <v>1</v>
      </c>
      <c r="EE901" s="100"/>
      <c r="EF901" s="110"/>
      <c r="EG901" s="95">
        <f t="shared" si="996"/>
        <v>0</v>
      </c>
      <c r="EH901" s="15"/>
      <c r="EI901" s="24">
        <f t="shared" si="951"/>
        <v>0</v>
      </c>
      <c r="EJ901" s="5">
        <v>0</v>
      </c>
      <c r="EK901" s="63"/>
      <c r="EL901" s="15"/>
      <c r="EM901" s="13"/>
      <c r="EN901" s="98">
        <f t="shared" si="997"/>
        <v>0</v>
      </c>
      <c r="EO901" s="99">
        <f>EO5</f>
        <v>1</v>
      </c>
      <c r="EP901" s="100"/>
      <c r="EQ901" s="110"/>
      <c r="ER901" s="95">
        <f t="shared" si="998"/>
        <v>0</v>
      </c>
      <c r="ES901" s="15"/>
      <c r="ET901" s="24">
        <f t="shared" si="952"/>
        <v>0</v>
      </c>
      <c r="EU901" s="5">
        <v>0</v>
      </c>
      <c r="EV901" s="63"/>
      <c r="EW901" s="15"/>
      <c r="EX901" s="13"/>
      <c r="EY901" s="98">
        <f t="shared" si="999"/>
        <v>0</v>
      </c>
      <c r="EZ901" s="99">
        <f>EZ5</f>
        <v>1</v>
      </c>
      <c r="FA901" s="100"/>
      <c r="FB901" s="110"/>
      <c r="FC901" s="95">
        <f t="shared" si="1000"/>
        <v>0</v>
      </c>
      <c r="FD901" s="15"/>
      <c r="FE901" s="24">
        <f t="shared" si="953"/>
        <v>0</v>
      </c>
      <c r="FF901" s="5">
        <v>0</v>
      </c>
      <c r="FG901" s="63"/>
      <c r="FH901" s="15"/>
      <c r="FI901" s="13"/>
      <c r="FJ901" s="98">
        <f t="shared" si="1001"/>
        <v>0</v>
      </c>
      <c r="FK901" s="99">
        <f>FK5</f>
        <v>1</v>
      </c>
      <c r="FL901" s="100"/>
      <c r="FM901" s="110"/>
      <c r="FN901" s="95">
        <f t="shared" si="1002"/>
        <v>0</v>
      </c>
      <c r="FO901" s="15"/>
      <c r="FP901" s="24">
        <f t="shared" si="954"/>
        <v>0</v>
      </c>
      <c r="FQ901" s="5">
        <v>0</v>
      </c>
      <c r="FR901" s="8">
        <v>0</v>
      </c>
      <c r="FS901" s="84">
        <f t="shared" si="955"/>
        <v>500</v>
      </c>
      <c r="FT901" s="85">
        <f t="shared" si="956"/>
        <v>500</v>
      </c>
      <c r="FU901" s="85">
        <f t="shared" si="957"/>
        <v>500</v>
      </c>
      <c r="FV901" s="85">
        <f t="shared" si="958"/>
        <v>500</v>
      </c>
      <c r="FW901" s="85">
        <f t="shared" si="959"/>
        <v>500</v>
      </c>
      <c r="FX901" s="85">
        <f t="shared" si="960"/>
        <v>500</v>
      </c>
      <c r="FY901" s="85">
        <f t="shared" si="961"/>
        <v>500</v>
      </c>
      <c r="FZ901" s="85">
        <f t="shared" si="962"/>
        <v>500</v>
      </c>
      <c r="GA901" s="85">
        <f t="shared" si="963"/>
        <v>500</v>
      </c>
      <c r="GB901" s="85">
        <f t="shared" si="964"/>
        <v>500</v>
      </c>
      <c r="GC901" s="85">
        <f t="shared" si="965"/>
        <v>500</v>
      </c>
      <c r="GD901" s="85">
        <f t="shared" si="966"/>
        <v>500</v>
      </c>
      <c r="GE901" s="85">
        <f t="shared" si="967"/>
        <v>500</v>
      </c>
      <c r="GF901" s="85">
        <f t="shared" si="968"/>
        <v>500</v>
      </c>
      <c r="GG901" s="85">
        <f t="shared" si="969"/>
        <v>500</v>
      </c>
      <c r="GH901" s="101">
        <f t="shared" si="1003"/>
        <v>0</v>
      </c>
      <c r="GI901" s="102">
        <f t="shared" si="1004"/>
        <v>0</v>
      </c>
      <c r="GJ901" s="102">
        <f t="shared" si="1005"/>
        <v>0</v>
      </c>
      <c r="GK901" s="79">
        <f>ROW()</f>
        <v>901</v>
      </c>
    </row>
    <row r="902" spans="1:193" s="12" customFormat="1" ht="50.1" customHeight="1">
      <c r="A902" s="17">
        <f>ROW()</f>
        <v>902</v>
      </c>
      <c r="B902" s="32">
        <f t="shared" si="970"/>
        <v>896</v>
      </c>
      <c r="C902" s="33">
        <f t="shared" si="971"/>
        <v>0</v>
      </c>
      <c r="D902" s="31"/>
      <c r="E902" s="390">
        <f t="shared" si="939"/>
        <v>500</v>
      </c>
      <c r="F902" s="107">
        <f t="shared" si="972"/>
        <v>0</v>
      </c>
      <c r="G902" s="3">
        <v>0</v>
      </c>
      <c r="H902" s="4">
        <v>0</v>
      </c>
      <c r="I902" s="63"/>
      <c r="J902" s="15"/>
      <c r="K902" s="13"/>
      <c r="L902" s="98">
        <f t="shared" si="973"/>
        <v>0</v>
      </c>
      <c r="M902" s="99">
        <f>M5</f>
        <v>0.94499999999999995</v>
      </c>
      <c r="N902" s="100"/>
      <c r="O902" s="110"/>
      <c r="P902" s="95">
        <f t="shared" si="974"/>
        <v>0</v>
      </c>
      <c r="Q902" s="15"/>
      <c r="R902" s="24">
        <f t="shared" si="940"/>
        <v>0</v>
      </c>
      <c r="S902" s="25">
        <v>0</v>
      </c>
      <c r="T902" s="63"/>
      <c r="U902" s="15"/>
      <c r="V902" s="13"/>
      <c r="W902" s="98">
        <f t="shared" si="975"/>
        <v>0</v>
      </c>
      <c r="X902" s="99">
        <f>X5</f>
        <v>0.97</v>
      </c>
      <c r="Y902" s="100"/>
      <c r="Z902" s="110"/>
      <c r="AA902" s="95">
        <f t="shared" si="976"/>
        <v>0</v>
      </c>
      <c r="AB902" s="15"/>
      <c r="AC902" s="24">
        <f t="shared" si="941"/>
        <v>0</v>
      </c>
      <c r="AD902" s="5">
        <v>0</v>
      </c>
      <c r="AE902" s="63"/>
      <c r="AF902" s="15"/>
      <c r="AG902" s="13"/>
      <c r="AH902" s="98">
        <f t="shared" si="977"/>
        <v>0</v>
      </c>
      <c r="AI902" s="99">
        <f>AI5</f>
        <v>0.95499999999999996</v>
      </c>
      <c r="AJ902" s="100"/>
      <c r="AK902" s="110"/>
      <c r="AL902" s="95">
        <f t="shared" si="978"/>
        <v>0</v>
      </c>
      <c r="AM902" s="15"/>
      <c r="AN902" s="24">
        <f t="shared" si="942"/>
        <v>0</v>
      </c>
      <c r="AO902" s="5">
        <v>0</v>
      </c>
      <c r="AP902" s="63"/>
      <c r="AQ902" s="15"/>
      <c r="AR902" s="13"/>
      <c r="AS902" s="98">
        <f t="shared" si="979"/>
        <v>0</v>
      </c>
      <c r="AT902" s="99">
        <f>AT5</f>
        <v>0.96</v>
      </c>
      <c r="AU902" s="100"/>
      <c r="AV902" s="110"/>
      <c r="AW902" s="95">
        <f t="shared" si="980"/>
        <v>0</v>
      </c>
      <c r="AX902" s="15"/>
      <c r="AY902" s="24">
        <f t="shared" si="943"/>
        <v>0</v>
      </c>
      <c r="AZ902" s="5">
        <v>0</v>
      </c>
      <c r="BA902" s="63"/>
      <c r="BB902" s="15"/>
      <c r="BC902" s="13"/>
      <c r="BD902" s="98">
        <f t="shared" si="981"/>
        <v>0</v>
      </c>
      <c r="BE902" s="99">
        <f>BE5</f>
        <v>0.98</v>
      </c>
      <c r="BF902" s="100"/>
      <c r="BG902" s="110"/>
      <c r="BH902" s="95">
        <f t="shared" si="982"/>
        <v>0</v>
      </c>
      <c r="BI902" s="15"/>
      <c r="BJ902" s="24">
        <f t="shared" si="944"/>
        <v>0</v>
      </c>
      <c r="BK902" s="5">
        <v>0</v>
      </c>
      <c r="BL902" s="63"/>
      <c r="BM902" s="15"/>
      <c r="BN902" s="13"/>
      <c r="BO902" s="98">
        <f t="shared" si="983"/>
        <v>0</v>
      </c>
      <c r="BP902" s="99">
        <f>BP5</f>
        <v>0.94499999999999995</v>
      </c>
      <c r="BQ902" s="100"/>
      <c r="BR902" s="110"/>
      <c r="BS902" s="95">
        <f t="shared" si="984"/>
        <v>0</v>
      </c>
      <c r="BT902" s="15"/>
      <c r="BU902" s="24">
        <f t="shared" si="945"/>
        <v>0</v>
      </c>
      <c r="BV902" s="5">
        <v>0</v>
      </c>
      <c r="BW902" s="63"/>
      <c r="BX902" s="15"/>
      <c r="BY902" s="13"/>
      <c r="BZ902" s="98">
        <f t="shared" si="985"/>
        <v>0</v>
      </c>
      <c r="CA902" s="99">
        <f>CA5</f>
        <v>1</v>
      </c>
      <c r="CB902" s="100"/>
      <c r="CC902" s="110"/>
      <c r="CD902" s="95">
        <f t="shared" si="986"/>
        <v>0</v>
      </c>
      <c r="CE902" s="15"/>
      <c r="CF902" s="24">
        <f t="shared" si="946"/>
        <v>0</v>
      </c>
      <c r="CG902" s="5">
        <v>0</v>
      </c>
      <c r="CH902" s="63"/>
      <c r="CI902" s="15"/>
      <c r="CJ902" s="13"/>
      <c r="CK902" s="98">
        <f t="shared" si="987"/>
        <v>0</v>
      </c>
      <c r="CL902" s="99">
        <f>CL5</f>
        <v>1</v>
      </c>
      <c r="CM902" s="100"/>
      <c r="CN902" s="110"/>
      <c r="CO902" s="95">
        <f t="shared" si="988"/>
        <v>0</v>
      </c>
      <c r="CP902" s="15"/>
      <c r="CQ902" s="24">
        <f t="shared" si="947"/>
        <v>0</v>
      </c>
      <c r="CR902" s="5">
        <v>0</v>
      </c>
      <c r="CS902" s="63"/>
      <c r="CT902" s="15"/>
      <c r="CU902" s="13"/>
      <c r="CV902" s="98">
        <f t="shared" si="989"/>
        <v>0</v>
      </c>
      <c r="CW902" s="99">
        <f>CW5</f>
        <v>1</v>
      </c>
      <c r="CX902" s="100"/>
      <c r="CY902" s="110"/>
      <c r="CZ902" s="95">
        <f t="shared" si="990"/>
        <v>0</v>
      </c>
      <c r="DA902" s="15"/>
      <c r="DB902" s="24">
        <f t="shared" si="948"/>
        <v>0</v>
      </c>
      <c r="DC902" s="5">
        <v>0</v>
      </c>
      <c r="DD902" s="63"/>
      <c r="DE902" s="15"/>
      <c r="DF902" s="13"/>
      <c r="DG902" s="98">
        <f t="shared" si="991"/>
        <v>0</v>
      </c>
      <c r="DH902" s="99">
        <f>DH5</f>
        <v>1</v>
      </c>
      <c r="DI902" s="100"/>
      <c r="DJ902" s="110"/>
      <c r="DK902" s="95">
        <f t="shared" si="992"/>
        <v>0</v>
      </c>
      <c r="DL902" s="15"/>
      <c r="DM902" s="24">
        <f t="shared" si="949"/>
        <v>0</v>
      </c>
      <c r="DN902" s="5">
        <v>0</v>
      </c>
      <c r="DO902" s="63"/>
      <c r="DP902" s="15"/>
      <c r="DQ902" s="13"/>
      <c r="DR902" s="98">
        <f t="shared" si="993"/>
        <v>0</v>
      </c>
      <c r="DS902" s="99">
        <f>DS5</f>
        <v>1</v>
      </c>
      <c r="DT902" s="100"/>
      <c r="DU902" s="110"/>
      <c r="DV902" s="95">
        <f t="shared" si="994"/>
        <v>0</v>
      </c>
      <c r="DW902" s="15"/>
      <c r="DX902" s="24">
        <f t="shared" si="950"/>
        <v>0</v>
      </c>
      <c r="DY902" s="5">
        <v>0</v>
      </c>
      <c r="DZ902" s="63"/>
      <c r="EA902" s="15"/>
      <c r="EB902" s="13"/>
      <c r="EC902" s="98">
        <f t="shared" si="995"/>
        <v>0</v>
      </c>
      <c r="ED902" s="99">
        <f>ED5</f>
        <v>1</v>
      </c>
      <c r="EE902" s="100"/>
      <c r="EF902" s="110"/>
      <c r="EG902" s="95">
        <f t="shared" si="996"/>
        <v>0</v>
      </c>
      <c r="EH902" s="15"/>
      <c r="EI902" s="24">
        <f t="shared" si="951"/>
        <v>0</v>
      </c>
      <c r="EJ902" s="5">
        <v>0</v>
      </c>
      <c r="EK902" s="63"/>
      <c r="EL902" s="15"/>
      <c r="EM902" s="13"/>
      <c r="EN902" s="98">
        <f t="shared" si="997"/>
        <v>0</v>
      </c>
      <c r="EO902" s="99">
        <f>EO5</f>
        <v>1</v>
      </c>
      <c r="EP902" s="100"/>
      <c r="EQ902" s="110"/>
      <c r="ER902" s="95">
        <f t="shared" si="998"/>
        <v>0</v>
      </c>
      <c r="ES902" s="15"/>
      <c r="ET902" s="24">
        <f t="shared" si="952"/>
        <v>0</v>
      </c>
      <c r="EU902" s="5">
        <v>0</v>
      </c>
      <c r="EV902" s="63"/>
      <c r="EW902" s="15"/>
      <c r="EX902" s="13"/>
      <c r="EY902" s="98">
        <f t="shared" si="999"/>
        <v>0</v>
      </c>
      <c r="EZ902" s="99">
        <f>EZ5</f>
        <v>1</v>
      </c>
      <c r="FA902" s="100"/>
      <c r="FB902" s="110"/>
      <c r="FC902" s="95">
        <f t="shared" si="1000"/>
        <v>0</v>
      </c>
      <c r="FD902" s="15"/>
      <c r="FE902" s="24">
        <f t="shared" si="953"/>
        <v>0</v>
      </c>
      <c r="FF902" s="5">
        <v>0</v>
      </c>
      <c r="FG902" s="63"/>
      <c r="FH902" s="15"/>
      <c r="FI902" s="13"/>
      <c r="FJ902" s="98">
        <f t="shared" si="1001"/>
        <v>0</v>
      </c>
      <c r="FK902" s="99">
        <f>FK5</f>
        <v>1</v>
      </c>
      <c r="FL902" s="100"/>
      <c r="FM902" s="110"/>
      <c r="FN902" s="95">
        <f t="shared" si="1002"/>
        <v>0</v>
      </c>
      <c r="FO902" s="15"/>
      <c r="FP902" s="24">
        <f t="shared" si="954"/>
        <v>0</v>
      </c>
      <c r="FQ902" s="5">
        <v>0</v>
      </c>
      <c r="FR902" s="8">
        <v>0</v>
      </c>
      <c r="FS902" s="84">
        <f t="shared" si="955"/>
        <v>500</v>
      </c>
      <c r="FT902" s="85">
        <f t="shared" si="956"/>
        <v>500</v>
      </c>
      <c r="FU902" s="85">
        <f t="shared" si="957"/>
        <v>500</v>
      </c>
      <c r="FV902" s="85">
        <f t="shared" si="958"/>
        <v>500</v>
      </c>
      <c r="FW902" s="85">
        <f t="shared" si="959"/>
        <v>500</v>
      </c>
      <c r="FX902" s="85">
        <f t="shared" si="960"/>
        <v>500</v>
      </c>
      <c r="FY902" s="85">
        <f t="shared" si="961"/>
        <v>500</v>
      </c>
      <c r="FZ902" s="85">
        <f t="shared" si="962"/>
        <v>500</v>
      </c>
      <c r="GA902" s="85">
        <f t="shared" si="963"/>
        <v>500</v>
      </c>
      <c r="GB902" s="85">
        <f t="shared" si="964"/>
        <v>500</v>
      </c>
      <c r="GC902" s="85">
        <f t="shared" si="965"/>
        <v>500</v>
      </c>
      <c r="GD902" s="85">
        <f t="shared" si="966"/>
        <v>500</v>
      </c>
      <c r="GE902" s="85">
        <f t="shared" si="967"/>
        <v>500</v>
      </c>
      <c r="GF902" s="85">
        <f t="shared" si="968"/>
        <v>500</v>
      </c>
      <c r="GG902" s="85">
        <f t="shared" si="969"/>
        <v>500</v>
      </c>
      <c r="GH902" s="101">
        <f t="shared" si="1003"/>
        <v>0</v>
      </c>
      <c r="GI902" s="102">
        <f t="shared" si="1004"/>
        <v>0</v>
      </c>
      <c r="GJ902" s="102">
        <f t="shared" si="1005"/>
        <v>0</v>
      </c>
      <c r="GK902" s="79">
        <f>ROW()</f>
        <v>902</v>
      </c>
    </row>
    <row r="903" spans="1:193" s="12" customFormat="1" ht="50.1" customHeight="1">
      <c r="A903" s="17">
        <f>ROW()</f>
        <v>903</v>
      </c>
      <c r="B903" s="32">
        <f t="shared" si="970"/>
        <v>897</v>
      </c>
      <c r="C903" s="33">
        <f t="shared" si="971"/>
        <v>0</v>
      </c>
      <c r="D903" s="31"/>
      <c r="E903" s="390">
        <f t="shared" ref="E903:E966" si="1006">MIN(FS903:GG903)</f>
        <v>500</v>
      </c>
      <c r="F903" s="107">
        <f t="shared" si="972"/>
        <v>0</v>
      </c>
      <c r="G903" s="3">
        <v>0</v>
      </c>
      <c r="H903" s="4">
        <v>0</v>
      </c>
      <c r="I903" s="63"/>
      <c r="J903" s="15"/>
      <c r="K903" s="13"/>
      <c r="L903" s="98">
        <f t="shared" si="973"/>
        <v>0</v>
      </c>
      <c r="M903" s="99">
        <f>M5</f>
        <v>0.94499999999999995</v>
      </c>
      <c r="N903" s="100"/>
      <c r="O903" s="110"/>
      <c r="P903" s="95">
        <f t="shared" si="974"/>
        <v>0</v>
      </c>
      <c r="Q903" s="15"/>
      <c r="R903" s="24">
        <f t="shared" ref="R903:R966" si="1007">IF(ISBLANK(P903),0,IF(P903=0,0,RANK(P903,FS903:GG903,1)))</f>
        <v>0</v>
      </c>
      <c r="S903" s="25">
        <v>0</v>
      </c>
      <c r="T903" s="63"/>
      <c r="U903" s="15"/>
      <c r="V903" s="13"/>
      <c r="W903" s="98">
        <f t="shared" si="975"/>
        <v>0</v>
      </c>
      <c r="X903" s="99">
        <f>X5</f>
        <v>0.97</v>
      </c>
      <c r="Y903" s="100"/>
      <c r="Z903" s="110"/>
      <c r="AA903" s="95">
        <f t="shared" si="976"/>
        <v>0</v>
      </c>
      <c r="AB903" s="15"/>
      <c r="AC903" s="24">
        <f t="shared" ref="AC903:AC966" si="1008">IF(ISBLANK(AA903),0,IF(AA903=0,0,RANK(AA903,FS903:GG903,1)))</f>
        <v>0</v>
      </c>
      <c r="AD903" s="5">
        <v>0</v>
      </c>
      <c r="AE903" s="63"/>
      <c r="AF903" s="15"/>
      <c r="AG903" s="13"/>
      <c r="AH903" s="98">
        <f t="shared" si="977"/>
        <v>0</v>
      </c>
      <c r="AI903" s="99">
        <f>AI5</f>
        <v>0.95499999999999996</v>
      </c>
      <c r="AJ903" s="100"/>
      <c r="AK903" s="110"/>
      <c r="AL903" s="95">
        <f t="shared" si="978"/>
        <v>0</v>
      </c>
      <c r="AM903" s="15"/>
      <c r="AN903" s="24">
        <f t="shared" ref="AN903:AN966" si="1009">IF(ISBLANK(AL903),0,IF(AL903=0,0,RANK(AL903,FS903:GG903,1)))</f>
        <v>0</v>
      </c>
      <c r="AO903" s="5">
        <v>0</v>
      </c>
      <c r="AP903" s="63"/>
      <c r="AQ903" s="15"/>
      <c r="AR903" s="13"/>
      <c r="AS903" s="98">
        <f t="shared" si="979"/>
        <v>0</v>
      </c>
      <c r="AT903" s="99">
        <f>AT5</f>
        <v>0.96</v>
      </c>
      <c r="AU903" s="100"/>
      <c r="AV903" s="110"/>
      <c r="AW903" s="95">
        <f t="shared" si="980"/>
        <v>0</v>
      </c>
      <c r="AX903" s="15"/>
      <c r="AY903" s="24">
        <f t="shared" ref="AY903:AY966" si="1010">IF(ISBLANK(AW903),0,IF(AW903=0,0,RANK(AW903,FS903:GG903,1)))</f>
        <v>0</v>
      </c>
      <c r="AZ903" s="5">
        <v>0</v>
      </c>
      <c r="BA903" s="63"/>
      <c r="BB903" s="15"/>
      <c r="BC903" s="13"/>
      <c r="BD903" s="98">
        <f t="shared" si="981"/>
        <v>0</v>
      </c>
      <c r="BE903" s="99">
        <f>BE5</f>
        <v>0.98</v>
      </c>
      <c r="BF903" s="100"/>
      <c r="BG903" s="110"/>
      <c r="BH903" s="95">
        <f t="shared" si="982"/>
        <v>0</v>
      </c>
      <c r="BI903" s="15"/>
      <c r="BJ903" s="24">
        <f t="shared" ref="BJ903:BJ966" si="1011">IF(ISBLANK(BH903),0,IF(BH903=0,0,RANK(BH903,FS903:GG903,1)))</f>
        <v>0</v>
      </c>
      <c r="BK903" s="5">
        <v>0</v>
      </c>
      <c r="BL903" s="63"/>
      <c r="BM903" s="15"/>
      <c r="BN903" s="13"/>
      <c r="BO903" s="98">
        <f t="shared" si="983"/>
        <v>0</v>
      </c>
      <c r="BP903" s="99">
        <f>BP5</f>
        <v>0.94499999999999995</v>
      </c>
      <c r="BQ903" s="100"/>
      <c r="BR903" s="110"/>
      <c r="BS903" s="95">
        <f t="shared" si="984"/>
        <v>0</v>
      </c>
      <c r="BT903" s="15"/>
      <c r="BU903" s="24">
        <f t="shared" ref="BU903:BU966" si="1012">IF(ISBLANK(BS903),0,IF(BS903=0,0,RANK(BS903,FS903:GG903,1)))</f>
        <v>0</v>
      </c>
      <c r="BV903" s="5">
        <v>0</v>
      </c>
      <c r="BW903" s="63"/>
      <c r="BX903" s="15"/>
      <c r="BY903" s="13"/>
      <c r="BZ903" s="98">
        <f t="shared" si="985"/>
        <v>0</v>
      </c>
      <c r="CA903" s="99">
        <f>CA5</f>
        <v>1</v>
      </c>
      <c r="CB903" s="100"/>
      <c r="CC903" s="110"/>
      <c r="CD903" s="95">
        <f t="shared" si="986"/>
        <v>0</v>
      </c>
      <c r="CE903" s="15"/>
      <c r="CF903" s="24">
        <f t="shared" ref="CF903:CF966" si="1013">IF(ISBLANK(CD903),0,IF(CD903=0,0,RANK(CD903,FS903:GG903,1)))</f>
        <v>0</v>
      </c>
      <c r="CG903" s="5">
        <v>0</v>
      </c>
      <c r="CH903" s="63"/>
      <c r="CI903" s="15"/>
      <c r="CJ903" s="13"/>
      <c r="CK903" s="98">
        <f t="shared" si="987"/>
        <v>0</v>
      </c>
      <c r="CL903" s="99">
        <f>CL5</f>
        <v>1</v>
      </c>
      <c r="CM903" s="100"/>
      <c r="CN903" s="110"/>
      <c r="CO903" s="95">
        <f t="shared" si="988"/>
        <v>0</v>
      </c>
      <c r="CP903" s="15"/>
      <c r="CQ903" s="24">
        <f t="shared" ref="CQ903:CQ966" si="1014">IF(ISBLANK(CO903),0,IF(CO903=0,0,RANK(CO903,FS903:GG903,1)))</f>
        <v>0</v>
      </c>
      <c r="CR903" s="5">
        <v>0</v>
      </c>
      <c r="CS903" s="63"/>
      <c r="CT903" s="15"/>
      <c r="CU903" s="13"/>
      <c r="CV903" s="98">
        <f t="shared" si="989"/>
        <v>0</v>
      </c>
      <c r="CW903" s="99">
        <f>CW5</f>
        <v>1</v>
      </c>
      <c r="CX903" s="100"/>
      <c r="CY903" s="110"/>
      <c r="CZ903" s="95">
        <f t="shared" si="990"/>
        <v>0</v>
      </c>
      <c r="DA903" s="15"/>
      <c r="DB903" s="24">
        <f t="shared" ref="DB903:DB966" si="1015">IF(ISBLANK(CZ903),0,IF(CZ903=0,0,RANK(CZ903,FS903:GG903,1)))</f>
        <v>0</v>
      </c>
      <c r="DC903" s="5">
        <v>0</v>
      </c>
      <c r="DD903" s="63"/>
      <c r="DE903" s="15"/>
      <c r="DF903" s="13"/>
      <c r="DG903" s="98">
        <f t="shared" si="991"/>
        <v>0</v>
      </c>
      <c r="DH903" s="99">
        <f>DH5</f>
        <v>1</v>
      </c>
      <c r="DI903" s="100"/>
      <c r="DJ903" s="110"/>
      <c r="DK903" s="95">
        <f t="shared" si="992"/>
        <v>0</v>
      </c>
      <c r="DL903" s="15"/>
      <c r="DM903" s="24">
        <f t="shared" ref="DM903:DM966" si="1016">IF(ISBLANK(DK903),0,IF(DK903=0,0,RANK(DK903,FS903:GG903,1)))</f>
        <v>0</v>
      </c>
      <c r="DN903" s="5">
        <v>0</v>
      </c>
      <c r="DO903" s="63"/>
      <c r="DP903" s="15"/>
      <c r="DQ903" s="13"/>
      <c r="DR903" s="98">
        <f t="shared" si="993"/>
        <v>0</v>
      </c>
      <c r="DS903" s="99">
        <f>DS5</f>
        <v>1</v>
      </c>
      <c r="DT903" s="100"/>
      <c r="DU903" s="110"/>
      <c r="DV903" s="95">
        <f t="shared" si="994"/>
        <v>0</v>
      </c>
      <c r="DW903" s="15"/>
      <c r="DX903" s="24">
        <f t="shared" ref="DX903:DX966" si="1017">IF(ISBLANK(DV903),0,IF(DV903=0,0,RANK(DV903,FS903:GG903,1)))</f>
        <v>0</v>
      </c>
      <c r="DY903" s="5">
        <v>0</v>
      </c>
      <c r="DZ903" s="63"/>
      <c r="EA903" s="15"/>
      <c r="EB903" s="13"/>
      <c r="EC903" s="98">
        <f t="shared" si="995"/>
        <v>0</v>
      </c>
      <c r="ED903" s="99">
        <f>ED5</f>
        <v>1</v>
      </c>
      <c r="EE903" s="100"/>
      <c r="EF903" s="110"/>
      <c r="EG903" s="95">
        <f t="shared" si="996"/>
        <v>0</v>
      </c>
      <c r="EH903" s="15"/>
      <c r="EI903" s="24">
        <f t="shared" ref="EI903:EI966" si="1018">IF(ISBLANK(EG903),0,IF(EG903=0,0,RANK(EG903,FS903:GG903,1)))</f>
        <v>0</v>
      </c>
      <c r="EJ903" s="5">
        <v>0</v>
      </c>
      <c r="EK903" s="63"/>
      <c r="EL903" s="15"/>
      <c r="EM903" s="13"/>
      <c r="EN903" s="98">
        <f t="shared" si="997"/>
        <v>0</v>
      </c>
      <c r="EO903" s="99">
        <f>EO5</f>
        <v>1</v>
      </c>
      <c r="EP903" s="100"/>
      <c r="EQ903" s="110"/>
      <c r="ER903" s="95">
        <f t="shared" si="998"/>
        <v>0</v>
      </c>
      <c r="ES903" s="15"/>
      <c r="ET903" s="24">
        <f t="shared" ref="ET903:ET966" si="1019">IF(ISBLANK(ER903),0,IF(ER903=0,0,RANK(ER903,FS903:GG903,1)))</f>
        <v>0</v>
      </c>
      <c r="EU903" s="5">
        <v>0</v>
      </c>
      <c r="EV903" s="63"/>
      <c r="EW903" s="15"/>
      <c r="EX903" s="13"/>
      <c r="EY903" s="98">
        <f t="shared" si="999"/>
        <v>0</v>
      </c>
      <c r="EZ903" s="99">
        <f>EZ5</f>
        <v>1</v>
      </c>
      <c r="FA903" s="100"/>
      <c r="FB903" s="110"/>
      <c r="FC903" s="95">
        <f t="shared" si="1000"/>
        <v>0</v>
      </c>
      <c r="FD903" s="15"/>
      <c r="FE903" s="24">
        <f t="shared" ref="FE903:FE966" si="1020">IF(ISBLANK(FC903),0,IF(FC903=0,0,RANK(FC903,FS903:GG903,1)))</f>
        <v>0</v>
      </c>
      <c r="FF903" s="5">
        <v>0</v>
      </c>
      <c r="FG903" s="63"/>
      <c r="FH903" s="15"/>
      <c r="FI903" s="13"/>
      <c r="FJ903" s="98">
        <f t="shared" si="1001"/>
        <v>0</v>
      </c>
      <c r="FK903" s="99">
        <f>FK5</f>
        <v>1</v>
      </c>
      <c r="FL903" s="100"/>
      <c r="FM903" s="110"/>
      <c r="FN903" s="95">
        <f t="shared" si="1002"/>
        <v>0</v>
      </c>
      <c r="FO903" s="15"/>
      <c r="FP903" s="24">
        <f t="shared" ref="FP903:FP966" si="1021">IF(ISBLANK(FN903),0,IF(FN903=0,0,RANK(FN903,FS903:GG903,1)))</f>
        <v>0</v>
      </c>
      <c r="FQ903" s="5">
        <v>0</v>
      </c>
      <c r="FR903" s="8">
        <v>0</v>
      </c>
      <c r="FS903" s="84">
        <f t="shared" ref="FS903:FS966" si="1022">IF(P903&lt;=0,500,P903)</f>
        <v>500</v>
      </c>
      <c r="FT903" s="85">
        <f t="shared" ref="FT903:FT966" si="1023">IF(AA903&lt;=0,500,AA903)</f>
        <v>500</v>
      </c>
      <c r="FU903" s="85">
        <f t="shared" ref="FU903:FU966" si="1024">IF(AL903&lt;=0,500,AL903)</f>
        <v>500</v>
      </c>
      <c r="FV903" s="85">
        <f t="shared" ref="FV903:FV966" si="1025">IF(AW903&lt;=0,500,AW903)</f>
        <v>500</v>
      </c>
      <c r="FW903" s="85">
        <f t="shared" ref="FW903:FW966" si="1026">IF(BH903&lt;=0,500,BH903)</f>
        <v>500</v>
      </c>
      <c r="FX903" s="85">
        <f t="shared" ref="FX903:FX966" si="1027">IF(BS903&lt;=0,500,BS903)</f>
        <v>500</v>
      </c>
      <c r="FY903" s="85">
        <f t="shared" ref="FY903:FY966" si="1028">IF(CD903&lt;=0,500,CD903)</f>
        <v>500</v>
      </c>
      <c r="FZ903" s="85">
        <f t="shared" ref="FZ903:FZ966" si="1029">IF(CO903&lt;=0,500,CO903)</f>
        <v>500</v>
      </c>
      <c r="GA903" s="85">
        <f t="shared" ref="GA903:GA966" si="1030">IF(CZ903&lt;=0,500,CZ903)</f>
        <v>500</v>
      </c>
      <c r="GB903" s="85">
        <f t="shared" ref="GB903:GB966" si="1031">IF(DK903&lt;=0,500,DK903)</f>
        <v>500</v>
      </c>
      <c r="GC903" s="85">
        <f t="shared" ref="GC903:GC966" si="1032">IF(DV903&lt;=0,500,DV903)</f>
        <v>500</v>
      </c>
      <c r="GD903" s="85">
        <f t="shared" ref="GD903:GD966" si="1033">IF(EG903&lt;=0,500,EG903)</f>
        <v>500</v>
      </c>
      <c r="GE903" s="85">
        <f t="shared" ref="GE903:GE966" si="1034">IF(ER903&lt;=0,500,ER903)</f>
        <v>500</v>
      </c>
      <c r="GF903" s="85">
        <f t="shared" ref="GF903:GF966" si="1035">IF(FC903&lt;=0,500,FC903)</f>
        <v>500</v>
      </c>
      <c r="GG903" s="85">
        <f t="shared" ref="GG903:GG966" si="1036">IF(FN903&lt;=0,500,FN903)</f>
        <v>500</v>
      </c>
      <c r="GH903" s="101">
        <f t="shared" si="1003"/>
        <v>0</v>
      </c>
      <c r="GI903" s="102">
        <f t="shared" si="1004"/>
        <v>0</v>
      </c>
      <c r="GJ903" s="102">
        <f t="shared" si="1005"/>
        <v>0</v>
      </c>
      <c r="GK903" s="79">
        <f>ROW()</f>
        <v>903</v>
      </c>
    </row>
    <row r="904" spans="1:193" s="12" customFormat="1" ht="50.1" customHeight="1">
      <c r="A904" s="17">
        <f>ROW()</f>
        <v>904</v>
      </c>
      <c r="B904" s="32">
        <f t="shared" si="970"/>
        <v>898</v>
      </c>
      <c r="C904" s="33">
        <f t="shared" si="971"/>
        <v>0</v>
      </c>
      <c r="D904" s="31"/>
      <c r="E904" s="390">
        <f t="shared" si="1006"/>
        <v>500</v>
      </c>
      <c r="F904" s="107">
        <f t="shared" si="972"/>
        <v>0</v>
      </c>
      <c r="G904" s="3">
        <v>0</v>
      </c>
      <c r="H904" s="4">
        <v>0</v>
      </c>
      <c r="I904" s="63"/>
      <c r="J904" s="15"/>
      <c r="K904" s="13"/>
      <c r="L904" s="98">
        <f t="shared" si="973"/>
        <v>0</v>
      </c>
      <c r="M904" s="99">
        <f>M5</f>
        <v>0.94499999999999995</v>
      </c>
      <c r="N904" s="100"/>
      <c r="O904" s="110"/>
      <c r="P904" s="95">
        <f t="shared" si="974"/>
        <v>0</v>
      </c>
      <c r="Q904" s="15"/>
      <c r="R904" s="24">
        <f t="shared" si="1007"/>
        <v>0</v>
      </c>
      <c r="S904" s="25">
        <v>0</v>
      </c>
      <c r="T904" s="63"/>
      <c r="U904" s="15"/>
      <c r="V904" s="13"/>
      <c r="W904" s="98">
        <f t="shared" si="975"/>
        <v>0</v>
      </c>
      <c r="X904" s="99">
        <f>X5</f>
        <v>0.97</v>
      </c>
      <c r="Y904" s="100"/>
      <c r="Z904" s="110"/>
      <c r="AA904" s="95">
        <f t="shared" si="976"/>
        <v>0</v>
      </c>
      <c r="AB904" s="15"/>
      <c r="AC904" s="24">
        <f t="shared" si="1008"/>
        <v>0</v>
      </c>
      <c r="AD904" s="5">
        <v>0</v>
      </c>
      <c r="AE904" s="63"/>
      <c r="AF904" s="15"/>
      <c r="AG904" s="13"/>
      <c r="AH904" s="98">
        <f t="shared" si="977"/>
        <v>0</v>
      </c>
      <c r="AI904" s="99">
        <f>AI5</f>
        <v>0.95499999999999996</v>
      </c>
      <c r="AJ904" s="100"/>
      <c r="AK904" s="110"/>
      <c r="AL904" s="95">
        <f t="shared" si="978"/>
        <v>0</v>
      </c>
      <c r="AM904" s="15"/>
      <c r="AN904" s="24">
        <f t="shared" si="1009"/>
        <v>0</v>
      </c>
      <c r="AO904" s="5">
        <v>0</v>
      </c>
      <c r="AP904" s="63"/>
      <c r="AQ904" s="15"/>
      <c r="AR904" s="13"/>
      <c r="AS904" s="98">
        <f t="shared" si="979"/>
        <v>0</v>
      </c>
      <c r="AT904" s="99">
        <f>AT5</f>
        <v>0.96</v>
      </c>
      <c r="AU904" s="100"/>
      <c r="AV904" s="110"/>
      <c r="AW904" s="95">
        <f t="shared" si="980"/>
        <v>0</v>
      </c>
      <c r="AX904" s="15"/>
      <c r="AY904" s="24">
        <f t="shared" si="1010"/>
        <v>0</v>
      </c>
      <c r="AZ904" s="5">
        <v>0</v>
      </c>
      <c r="BA904" s="63"/>
      <c r="BB904" s="15"/>
      <c r="BC904" s="13"/>
      <c r="BD904" s="98">
        <f t="shared" si="981"/>
        <v>0</v>
      </c>
      <c r="BE904" s="99">
        <f>BE5</f>
        <v>0.98</v>
      </c>
      <c r="BF904" s="100"/>
      <c r="BG904" s="110"/>
      <c r="BH904" s="95">
        <f t="shared" si="982"/>
        <v>0</v>
      </c>
      <c r="BI904" s="15"/>
      <c r="BJ904" s="24">
        <f t="shared" si="1011"/>
        <v>0</v>
      </c>
      <c r="BK904" s="5">
        <v>0</v>
      </c>
      <c r="BL904" s="63"/>
      <c r="BM904" s="15"/>
      <c r="BN904" s="13"/>
      <c r="BO904" s="98">
        <f t="shared" si="983"/>
        <v>0</v>
      </c>
      <c r="BP904" s="99">
        <f>BP5</f>
        <v>0.94499999999999995</v>
      </c>
      <c r="BQ904" s="100"/>
      <c r="BR904" s="110"/>
      <c r="BS904" s="95">
        <f t="shared" si="984"/>
        <v>0</v>
      </c>
      <c r="BT904" s="15"/>
      <c r="BU904" s="24">
        <f t="shared" si="1012"/>
        <v>0</v>
      </c>
      <c r="BV904" s="5">
        <v>0</v>
      </c>
      <c r="BW904" s="63"/>
      <c r="BX904" s="15"/>
      <c r="BY904" s="13"/>
      <c r="BZ904" s="98">
        <f t="shared" si="985"/>
        <v>0</v>
      </c>
      <c r="CA904" s="99">
        <f>CA5</f>
        <v>1</v>
      </c>
      <c r="CB904" s="100"/>
      <c r="CC904" s="110"/>
      <c r="CD904" s="95">
        <f t="shared" si="986"/>
        <v>0</v>
      </c>
      <c r="CE904" s="15"/>
      <c r="CF904" s="24">
        <f t="shared" si="1013"/>
        <v>0</v>
      </c>
      <c r="CG904" s="5">
        <v>0</v>
      </c>
      <c r="CH904" s="63"/>
      <c r="CI904" s="15"/>
      <c r="CJ904" s="13"/>
      <c r="CK904" s="98">
        <f t="shared" si="987"/>
        <v>0</v>
      </c>
      <c r="CL904" s="99">
        <f>CL5</f>
        <v>1</v>
      </c>
      <c r="CM904" s="100"/>
      <c r="CN904" s="110"/>
      <c r="CO904" s="95">
        <f t="shared" si="988"/>
        <v>0</v>
      </c>
      <c r="CP904" s="15"/>
      <c r="CQ904" s="24">
        <f t="shared" si="1014"/>
        <v>0</v>
      </c>
      <c r="CR904" s="5">
        <v>0</v>
      </c>
      <c r="CS904" s="63"/>
      <c r="CT904" s="15"/>
      <c r="CU904" s="13"/>
      <c r="CV904" s="98">
        <f t="shared" si="989"/>
        <v>0</v>
      </c>
      <c r="CW904" s="99">
        <f>CW5</f>
        <v>1</v>
      </c>
      <c r="CX904" s="100"/>
      <c r="CY904" s="110"/>
      <c r="CZ904" s="95">
        <f t="shared" si="990"/>
        <v>0</v>
      </c>
      <c r="DA904" s="15"/>
      <c r="DB904" s="24">
        <f t="shared" si="1015"/>
        <v>0</v>
      </c>
      <c r="DC904" s="5">
        <v>0</v>
      </c>
      <c r="DD904" s="63"/>
      <c r="DE904" s="15"/>
      <c r="DF904" s="13"/>
      <c r="DG904" s="98">
        <f t="shared" si="991"/>
        <v>0</v>
      </c>
      <c r="DH904" s="99">
        <f>DH5</f>
        <v>1</v>
      </c>
      <c r="DI904" s="100"/>
      <c r="DJ904" s="110"/>
      <c r="DK904" s="95">
        <f t="shared" si="992"/>
        <v>0</v>
      </c>
      <c r="DL904" s="15"/>
      <c r="DM904" s="24">
        <f t="shared" si="1016"/>
        <v>0</v>
      </c>
      <c r="DN904" s="5">
        <v>0</v>
      </c>
      <c r="DO904" s="63"/>
      <c r="DP904" s="15"/>
      <c r="DQ904" s="13"/>
      <c r="DR904" s="98">
        <f t="shared" si="993"/>
        <v>0</v>
      </c>
      <c r="DS904" s="99">
        <f>DS5</f>
        <v>1</v>
      </c>
      <c r="DT904" s="100"/>
      <c r="DU904" s="110"/>
      <c r="DV904" s="95">
        <f t="shared" si="994"/>
        <v>0</v>
      </c>
      <c r="DW904" s="15"/>
      <c r="DX904" s="24">
        <f t="shared" si="1017"/>
        <v>0</v>
      </c>
      <c r="DY904" s="5">
        <v>0</v>
      </c>
      <c r="DZ904" s="63"/>
      <c r="EA904" s="15"/>
      <c r="EB904" s="13"/>
      <c r="EC904" s="98">
        <f t="shared" si="995"/>
        <v>0</v>
      </c>
      <c r="ED904" s="99">
        <f>ED5</f>
        <v>1</v>
      </c>
      <c r="EE904" s="100"/>
      <c r="EF904" s="110"/>
      <c r="EG904" s="95">
        <f t="shared" si="996"/>
        <v>0</v>
      </c>
      <c r="EH904" s="15"/>
      <c r="EI904" s="24">
        <f t="shared" si="1018"/>
        <v>0</v>
      </c>
      <c r="EJ904" s="5">
        <v>0</v>
      </c>
      <c r="EK904" s="63"/>
      <c r="EL904" s="15"/>
      <c r="EM904" s="13"/>
      <c r="EN904" s="98">
        <f t="shared" si="997"/>
        <v>0</v>
      </c>
      <c r="EO904" s="99">
        <f>EO5</f>
        <v>1</v>
      </c>
      <c r="EP904" s="100"/>
      <c r="EQ904" s="110"/>
      <c r="ER904" s="95">
        <f t="shared" si="998"/>
        <v>0</v>
      </c>
      <c r="ES904" s="15"/>
      <c r="ET904" s="24">
        <f t="shared" si="1019"/>
        <v>0</v>
      </c>
      <c r="EU904" s="5">
        <v>0</v>
      </c>
      <c r="EV904" s="63"/>
      <c r="EW904" s="15"/>
      <c r="EX904" s="13"/>
      <c r="EY904" s="98">
        <f t="shared" si="999"/>
        <v>0</v>
      </c>
      <c r="EZ904" s="99">
        <f>EZ5</f>
        <v>1</v>
      </c>
      <c r="FA904" s="100"/>
      <c r="FB904" s="110"/>
      <c r="FC904" s="95">
        <f t="shared" si="1000"/>
        <v>0</v>
      </c>
      <c r="FD904" s="15"/>
      <c r="FE904" s="24">
        <f t="shared" si="1020"/>
        <v>0</v>
      </c>
      <c r="FF904" s="5">
        <v>0</v>
      </c>
      <c r="FG904" s="63"/>
      <c r="FH904" s="15"/>
      <c r="FI904" s="13"/>
      <c r="FJ904" s="98">
        <f t="shared" si="1001"/>
        <v>0</v>
      </c>
      <c r="FK904" s="99">
        <f>FK5</f>
        <v>1</v>
      </c>
      <c r="FL904" s="100"/>
      <c r="FM904" s="110"/>
      <c r="FN904" s="95">
        <f t="shared" si="1002"/>
        <v>0</v>
      </c>
      <c r="FO904" s="15"/>
      <c r="FP904" s="24">
        <f t="shared" si="1021"/>
        <v>0</v>
      </c>
      <c r="FQ904" s="5">
        <v>0</v>
      </c>
      <c r="FR904" s="8">
        <v>0</v>
      </c>
      <c r="FS904" s="84">
        <f t="shared" si="1022"/>
        <v>500</v>
      </c>
      <c r="FT904" s="85">
        <f t="shared" si="1023"/>
        <v>500</v>
      </c>
      <c r="FU904" s="85">
        <f t="shared" si="1024"/>
        <v>500</v>
      </c>
      <c r="FV904" s="85">
        <f t="shared" si="1025"/>
        <v>500</v>
      </c>
      <c r="FW904" s="85">
        <f t="shared" si="1026"/>
        <v>500</v>
      </c>
      <c r="FX904" s="85">
        <f t="shared" si="1027"/>
        <v>500</v>
      </c>
      <c r="FY904" s="85">
        <f t="shared" si="1028"/>
        <v>500</v>
      </c>
      <c r="FZ904" s="85">
        <f t="shared" si="1029"/>
        <v>500</v>
      </c>
      <c r="GA904" s="85">
        <f t="shared" si="1030"/>
        <v>500</v>
      </c>
      <c r="GB904" s="85">
        <f t="shared" si="1031"/>
        <v>500</v>
      </c>
      <c r="GC904" s="85">
        <f t="shared" si="1032"/>
        <v>500</v>
      </c>
      <c r="GD904" s="85">
        <f t="shared" si="1033"/>
        <v>500</v>
      </c>
      <c r="GE904" s="85">
        <f t="shared" si="1034"/>
        <v>500</v>
      </c>
      <c r="GF904" s="85">
        <f t="shared" si="1035"/>
        <v>500</v>
      </c>
      <c r="GG904" s="85">
        <f t="shared" si="1036"/>
        <v>500</v>
      </c>
      <c r="GH904" s="101">
        <f t="shared" si="1003"/>
        <v>0</v>
      </c>
      <c r="GI904" s="102">
        <f t="shared" si="1004"/>
        <v>0</v>
      </c>
      <c r="GJ904" s="102">
        <f t="shared" si="1005"/>
        <v>0</v>
      </c>
      <c r="GK904" s="79">
        <f>ROW()</f>
        <v>904</v>
      </c>
    </row>
    <row r="905" spans="1:193" s="12" customFormat="1" ht="50.1" customHeight="1">
      <c r="A905" s="17">
        <f>ROW()</f>
        <v>905</v>
      </c>
      <c r="B905" s="32">
        <f t="shared" ref="B905:B968" si="1037">A905-6</f>
        <v>899</v>
      </c>
      <c r="C905" s="33">
        <f t="shared" ref="C905:C968" si="1038">IF(ISTEXT(D905),B905,0)</f>
        <v>0</v>
      </c>
      <c r="D905" s="31"/>
      <c r="E905" s="390">
        <f t="shared" si="1006"/>
        <v>500</v>
      </c>
      <c r="F905" s="107">
        <f t="shared" si="972"/>
        <v>0</v>
      </c>
      <c r="G905" s="3">
        <v>0</v>
      </c>
      <c r="H905" s="4">
        <v>0</v>
      </c>
      <c r="I905" s="63"/>
      <c r="J905" s="15"/>
      <c r="K905" s="13"/>
      <c r="L905" s="98">
        <f t="shared" si="973"/>
        <v>0</v>
      </c>
      <c r="M905" s="99">
        <f>M5</f>
        <v>0.94499999999999995</v>
      </c>
      <c r="N905" s="100"/>
      <c r="O905" s="110"/>
      <c r="P905" s="95">
        <f t="shared" si="974"/>
        <v>0</v>
      </c>
      <c r="Q905" s="15"/>
      <c r="R905" s="24">
        <f t="shared" si="1007"/>
        <v>0</v>
      </c>
      <c r="S905" s="25">
        <v>0</v>
      </c>
      <c r="T905" s="63"/>
      <c r="U905" s="15"/>
      <c r="V905" s="13"/>
      <c r="W905" s="98">
        <f t="shared" si="975"/>
        <v>0</v>
      </c>
      <c r="X905" s="99">
        <f>X5</f>
        <v>0.97</v>
      </c>
      <c r="Y905" s="100"/>
      <c r="Z905" s="110"/>
      <c r="AA905" s="95">
        <f t="shared" si="976"/>
        <v>0</v>
      </c>
      <c r="AB905" s="15"/>
      <c r="AC905" s="24">
        <f t="shared" si="1008"/>
        <v>0</v>
      </c>
      <c r="AD905" s="5">
        <v>0</v>
      </c>
      <c r="AE905" s="63"/>
      <c r="AF905" s="15"/>
      <c r="AG905" s="13"/>
      <c r="AH905" s="98">
        <f t="shared" si="977"/>
        <v>0</v>
      </c>
      <c r="AI905" s="99">
        <f>AI5</f>
        <v>0.95499999999999996</v>
      </c>
      <c r="AJ905" s="100"/>
      <c r="AK905" s="110"/>
      <c r="AL905" s="95">
        <f t="shared" si="978"/>
        <v>0</v>
      </c>
      <c r="AM905" s="15"/>
      <c r="AN905" s="24">
        <f t="shared" si="1009"/>
        <v>0</v>
      </c>
      <c r="AO905" s="5">
        <v>0</v>
      </c>
      <c r="AP905" s="63"/>
      <c r="AQ905" s="15"/>
      <c r="AR905" s="13"/>
      <c r="AS905" s="98">
        <f t="shared" si="979"/>
        <v>0</v>
      </c>
      <c r="AT905" s="99">
        <f>AT5</f>
        <v>0.96</v>
      </c>
      <c r="AU905" s="100"/>
      <c r="AV905" s="110"/>
      <c r="AW905" s="95">
        <f t="shared" si="980"/>
        <v>0</v>
      </c>
      <c r="AX905" s="15"/>
      <c r="AY905" s="24">
        <f t="shared" si="1010"/>
        <v>0</v>
      </c>
      <c r="AZ905" s="5">
        <v>0</v>
      </c>
      <c r="BA905" s="63"/>
      <c r="BB905" s="15"/>
      <c r="BC905" s="13"/>
      <c r="BD905" s="98">
        <f t="shared" si="981"/>
        <v>0</v>
      </c>
      <c r="BE905" s="99">
        <f>BE5</f>
        <v>0.98</v>
      </c>
      <c r="BF905" s="100"/>
      <c r="BG905" s="110"/>
      <c r="BH905" s="95">
        <f t="shared" si="982"/>
        <v>0</v>
      </c>
      <c r="BI905" s="15"/>
      <c r="BJ905" s="24">
        <f t="shared" si="1011"/>
        <v>0</v>
      </c>
      <c r="BK905" s="5">
        <v>0</v>
      </c>
      <c r="BL905" s="63"/>
      <c r="BM905" s="15"/>
      <c r="BN905" s="13"/>
      <c r="BO905" s="98">
        <f t="shared" si="983"/>
        <v>0</v>
      </c>
      <c r="BP905" s="99">
        <f>BP5</f>
        <v>0.94499999999999995</v>
      </c>
      <c r="BQ905" s="100"/>
      <c r="BR905" s="110"/>
      <c r="BS905" s="95">
        <f t="shared" si="984"/>
        <v>0</v>
      </c>
      <c r="BT905" s="15"/>
      <c r="BU905" s="24">
        <f t="shared" si="1012"/>
        <v>0</v>
      </c>
      <c r="BV905" s="5">
        <v>0</v>
      </c>
      <c r="BW905" s="63"/>
      <c r="BX905" s="15"/>
      <c r="BY905" s="13"/>
      <c r="BZ905" s="98">
        <f t="shared" si="985"/>
        <v>0</v>
      </c>
      <c r="CA905" s="99">
        <f>CA5</f>
        <v>1</v>
      </c>
      <c r="CB905" s="100"/>
      <c r="CC905" s="110"/>
      <c r="CD905" s="95">
        <f t="shared" si="986"/>
        <v>0</v>
      </c>
      <c r="CE905" s="15"/>
      <c r="CF905" s="24">
        <f t="shared" si="1013"/>
        <v>0</v>
      </c>
      <c r="CG905" s="5">
        <v>0</v>
      </c>
      <c r="CH905" s="63"/>
      <c r="CI905" s="15"/>
      <c r="CJ905" s="13"/>
      <c r="CK905" s="98">
        <f t="shared" si="987"/>
        <v>0</v>
      </c>
      <c r="CL905" s="99">
        <f>CL5</f>
        <v>1</v>
      </c>
      <c r="CM905" s="100"/>
      <c r="CN905" s="110"/>
      <c r="CO905" s="95">
        <f t="shared" si="988"/>
        <v>0</v>
      </c>
      <c r="CP905" s="15"/>
      <c r="CQ905" s="24">
        <f t="shared" si="1014"/>
        <v>0</v>
      </c>
      <c r="CR905" s="5">
        <v>0</v>
      </c>
      <c r="CS905" s="63"/>
      <c r="CT905" s="15"/>
      <c r="CU905" s="13"/>
      <c r="CV905" s="98">
        <f t="shared" si="989"/>
        <v>0</v>
      </c>
      <c r="CW905" s="99">
        <f>CW5</f>
        <v>1</v>
      </c>
      <c r="CX905" s="100"/>
      <c r="CY905" s="110"/>
      <c r="CZ905" s="95">
        <f t="shared" si="990"/>
        <v>0</v>
      </c>
      <c r="DA905" s="15"/>
      <c r="DB905" s="24">
        <f t="shared" si="1015"/>
        <v>0</v>
      </c>
      <c r="DC905" s="5">
        <v>0</v>
      </c>
      <c r="DD905" s="63"/>
      <c r="DE905" s="15"/>
      <c r="DF905" s="13"/>
      <c r="DG905" s="98">
        <f t="shared" si="991"/>
        <v>0</v>
      </c>
      <c r="DH905" s="99">
        <f>DH5</f>
        <v>1</v>
      </c>
      <c r="DI905" s="100"/>
      <c r="DJ905" s="110"/>
      <c r="DK905" s="95">
        <f t="shared" si="992"/>
        <v>0</v>
      </c>
      <c r="DL905" s="15"/>
      <c r="DM905" s="24">
        <f t="shared" si="1016"/>
        <v>0</v>
      </c>
      <c r="DN905" s="5">
        <v>0</v>
      </c>
      <c r="DO905" s="63"/>
      <c r="DP905" s="15"/>
      <c r="DQ905" s="13"/>
      <c r="DR905" s="98">
        <f t="shared" si="993"/>
        <v>0</v>
      </c>
      <c r="DS905" s="99">
        <f>DS5</f>
        <v>1</v>
      </c>
      <c r="DT905" s="100"/>
      <c r="DU905" s="110"/>
      <c r="DV905" s="95">
        <f t="shared" si="994"/>
        <v>0</v>
      </c>
      <c r="DW905" s="15"/>
      <c r="DX905" s="24">
        <f t="shared" si="1017"/>
        <v>0</v>
      </c>
      <c r="DY905" s="5">
        <v>0</v>
      </c>
      <c r="DZ905" s="63"/>
      <c r="EA905" s="15"/>
      <c r="EB905" s="13"/>
      <c r="EC905" s="98">
        <f t="shared" si="995"/>
        <v>0</v>
      </c>
      <c r="ED905" s="99">
        <f>ED5</f>
        <v>1</v>
      </c>
      <c r="EE905" s="100"/>
      <c r="EF905" s="110"/>
      <c r="EG905" s="95">
        <f t="shared" si="996"/>
        <v>0</v>
      </c>
      <c r="EH905" s="15"/>
      <c r="EI905" s="24">
        <f t="shared" si="1018"/>
        <v>0</v>
      </c>
      <c r="EJ905" s="5">
        <v>0</v>
      </c>
      <c r="EK905" s="63"/>
      <c r="EL905" s="15"/>
      <c r="EM905" s="13"/>
      <c r="EN905" s="98">
        <f t="shared" si="997"/>
        <v>0</v>
      </c>
      <c r="EO905" s="99">
        <f>EO5</f>
        <v>1</v>
      </c>
      <c r="EP905" s="100"/>
      <c r="EQ905" s="110"/>
      <c r="ER905" s="95">
        <f t="shared" si="998"/>
        <v>0</v>
      </c>
      <c r="ES905" s="15"/>
      <c r="ET905" s="24">
        <f t="shared" si="1019"/>
        <v>0</v>
      </c>
      <c r="EU905" s="5">
        <v>0</v>
      </c>
      <c r="EV905" s="63"/>
      <c r="EW905" s="15"/>
      <c r="EX905" s="13"/>
      <c r="EY905" s="98">
        <f t="shared" si="999"/>
        <v>0</v>
      </c>
      <c r="EZ905" s="99">
        <f>EZ5</f>
        <v>1</v>
      </c>
      <c r="FA905" s="100"/>
      <c r="FB905" s="110"/>
      <c r="FC905" s="95">
        <f t="shared" si="1000"/>
        <v>0</v>
      </c>
      <c r="FD905" s="15"/>
      <c r="FE905" s="24">
        <f t="shared" si="1020"/>
        <v>0</v>
      </c>
      <c r="FF905" s="5">
        <v>0</v>
      </c>
      <c r="FG905" s="63"/>
      <c r="FH905" s="15"/>
      <c r="FI905" s="13"/>
      <c r="FJ905" s="98">
        <f t="shared" si="1001"/>
        <v>0</v>
      </c>
      <c r="FK905" s="99">
        <f>FK5</f>
        <v>1</v>
      </c>
      <c r="FL905" s="100"/>
      <c r="FM905" s="110"/>
      <c r="FN905" s="95">
        <f t="shared" si="1002"/>
        <v>0</v>
      </c>
      <c r="FO905" s="15"/>
      <c r="FP905" s="24">
        <f t="shared" si="1021"/>
        <v>0</v>
      </c>
      <c r="FQ905" s="5">
        <v>0</v>
      </c>
      <c r="FR905" s="8">
        <v>0</v>
      </c>
      <c r="FS905" s="84">
        <f t="shared" si="1022"/>
        <v>500</v>
      </c>
      <c r="FT905" s="85">
        <f t="shared" si="1023"/>
        <v>500</v>
      </c>
      <c r="FU905" s="85">
        <f t="shared" si="1024"/>
        <v>500</v>
      </c>
      <c r="FV905" s="85">
        <f t="shared" si="1025"/>
        <v>500</v>
      </c>
      <c r="FW905" s="85">
        <f t="shared" si="1026"/>
        <v>500</v>
      </c>
      <c r="FX905" s="85">
        <f t="shared" si="1027"/>
        <v>500</v>
      </c>
      <c r="FY905" s="85">
        <f t="shared" si="1028"/>
        <v>500</v>
      </c>
      <c r="FZ905" s="85">
        <f t="shared" si="1029"/>
        <v>500</v>
      </c>
      <c r="GA905" s="85">
        <f t="shared" si="1030"/>
        <v>500</v>
      </c>
      <c r="GB905" s="85">
        <f t="shared" si="1031"/>
        <v>500</v>
      </c>
      <c r="GC905" s="85">
        <f t="shared" si="1032"/>
        <v>500</v>
      </c>
      <c r="GD905" s="85">
        <f t="shared" si="1033"/>
        <v>500</v>
      </c>
      <c r="GE905" s="85">
        <f t="shared" si="1034"/>
        <v>500</v>
      </c>
      <c r="GF905" s="85">
        <f t="shared" si="1035"/>
        <v>500</v>
      </c>
      <c r="GG905" s="85">
        <f t="shared" si="1036"/>
        <v>500</v>
      </c>
      <c r="GH905" s="101">
        <f t="shared" si="1003"/>
        <v>0</v>
      </c>
      <c r="GI905" s="102">
        <f t="shared" si="1004"/>
        <v>0</v>
      </c>
      <c r="GJ905" s="102">
        <f t="shared" si="1005"/>
        <v>0</v>
      </c>
      <c r="GK905" s="79">
        <f>ROW()</f>
        <v>905</v>
      </c>
    </row>
    <row r="906" spans="1:193" s="12" customFormat="1" ht="50.1" customHeight="1">
      <c r="A906" s="17">
        <f>ROW()</f>
        <v>906</v>
      </c>
      <c r="B906" s="32">
        <f t="shared" si="1037"/>
        <v>900</v>
      </c>
      <c r="C906" s="33">
        <f t="shared" si="1038"/>
        <v>0</v>
      </c>
      <c r="D906" s="31"/>
      <c r="E906" s="390">
        <f t="shared" si="1006"/>
        <v>500</v>
      </c>
      <c r="F906" s="107">
        <f t="shared" si="972"/>
        <v>0</v>
      </c>
      <c r="G906" s="3">
        <v>0</v>
      </c>
      <c r="H906" s="4">
        <v>0</v>
      </c>
      <c r="I906" s="63"/>
      <c r="J906" s="15"/>
      <c r="K906" s="13"/>
      <c r="L906" s="98">
        <f t="shared" si="973"/>
        <v>0</v>
      </c>
      <c r="M906" s="99">
        <f>M5</f>
        <v>0.94499999999999995</v>
      </c>
      <c r="N906" s="100"/>
      <c r="O906" s="110"/>
      <c r="P906" s="95">
        <f t="shared" si="974"/>
        <v>0</v>
      </c>
      <c r="Q906" s="15"/>
      <c r="R906" s="24">
        <f t="shared" si="1007"/>
        <v>0</v>
      </c>
      <c r="S906" s="25">
        <v>0</v>
      </c>
      <c r="T906" s="63"/>
      <c r="U906" s="15"/>
      <c r="V906" s="13"/>
      <c r="W906" s="98">
        <f t="shared" si="975"/>
        <v>0</v>
      </c>
      <c r="X906" s="99">
        <f>X5</f>
        <v>0.97</v>
      </c>
      <c r="Y906" s="100"/>
      <c r="Z906" s="110"/>
      <c r="AA906" s="95">
        <f t="shared" si="976"/>
        <v>0</v>
      </c>
      <c r="AB906" s="15"/>
      <c r="AC906" s="24">
        <f t="shared" si="1008"/>
        <v>0</v>
      </c>
      <c r="AD906" s="5">
        <v>0</v>
      </c>
      <c r="AE906" s="63"/>
      <c r="AF906" s="15"/>
      <c r="AG906" s="13"/>
      <c r="AH906" s="98">
        <f t="shared" si="977"/>
        <v>0</v>
      </c>
      <c r="AI906" s="99">
        <f>AI5</f>
        <v>0.95499999999999996</v>
      </c>
      <c r="AJ906" s="100"/>
      <c r="AK906" s="110"/>
      <c r="AL906" s="95">
        <f t="shared" si="978"/>
        <v>0</v>
      </c>
      <c r="AM906" s="15"/>
      <c r="AN906" s="24">
        <f t="shared" si="1009"/>
        <v>0</v>
      </c>
      <c r="AO906" s="5">
        <v>0</v>
      </c>
      <c r="AP906" s="63"/>
      <c r="AQ906" s="15"/>
      <c r="AR906" s="13"/>
      <c r="AS906" s="98">
        <f t="shared" si="979"/>
        <v>0</v>
      </c>
      <c r="AT906" s="99">
        <f>AT5</f>
        <v>0.96</v>
      </c>
      <c r="AU906" s="100"/>
      <c r="AV906" s="110"/>
      <c r="AW906" s="95">
        <f t="shared" si="980"/>
        <v>0</v>
      </c>
      <c r="AX906" s="15"/>
      <c r="AY906" s="24">
        <f t="shared" si="1010"/>
        <v>0</v>
      </c>
      <c r="AZ906" s="5">
        <v>0</v>
      </c>
      <c r="BA906" s="63"/>
      <c r="BB906" s="15"/>
      <c r="BC906" s="13"/>
      <c r="BD906" s="98">
        <f t="shared" si="981"/>
        <v>0</v>
      </c>
      <c r="BE906" s="99">
        <f>BE5</f>
        <v>0.98</v>
      </c>
      <c r="BF906" s="100"/>
      <c r="BG906" s="110"/>
      <c r="BH906" s="95">
        <f t="shared" si="982"/>
        <v>0</v>
      </c>
      <c r="BI906" s="15"/>
      <c r="BJ906" s="24">
        <f t="shared" si="1011"/>
        <v>0</v>
      </c>
      <c r="BK906" s="5">
        <v>0</v>
      </c>
      <c r="BL906" s="63"/>
      <c r="BM906" s="15"/>
      <c r="BN906" s="13"/>
      <c r="BO906" s="98">
        <f t="shared" si="983"/>
        <v>0</v>
      </c>
      <c r="BP906" s="99">
        <f>BP5</f>
        <v>0.94499999999999995</v>
      </c>
      <c r="BQ906" s="100"/>
      <c r="BR906" s="110"/>
      <c r="BS906" s="95">
        <f t="shared" si="984"/>
        <v>0</v>
      </c>
      <c r="BT906" s="15"/>
      <c r="BU906" s="24">
        <f t="shared" si="1012"/>
        <v>0</v>
      </c>
      <c r="BV906" s="5">
        <v>0</v>
      </c>
      <c r="BW906" s="63"/>
      <c r="BX906" s="15"/>
      <c r="BY906" s="13"/>
      <c r="BZ906" s="98">
        <f t="shared" si="985"/>
        <v>0</v>
      </c>
      <c r="CA906" s="99">
        <f>CA5</f>
        <v>1</v>
      </c>
      <c r="CB906" s="100"/>
      <c r="CC906" s="110"/>
      <c r="CD906" s="95">
        <f t="shared" si="986"/>
        <v>0</v>
      </c>
      <c r="CE906" s="15"/>
      <c r="CF906" s="24">
        <f t="shared" si="1013"/>
        <v>0</v>
      </c>
      <c r="CG906" s="5">
        <v>0</v>
      </c>
      <c r="CH906" s="63"/>
      <c r="CI906" s="15"/>
      <c r="CJ906" s="13"/>
      <c r="CK906" s="98">
        <f t="shared" si="987"/>
        <v>0</v>
      </c>
      <c r="CL906" s="99">
        <f>CL5</f>
        <v>1</v>
      </c>
      <c r="CM906" s="100"/>
      <c r="CN906" s="110"/>
      <c r="CO906" s="95">
        <f t="shared" si="988"/>
        <v>0</v>
      </c>
      <c r="CP906" s="15"/>
      <c r="CQ906" s="24">
        <f t="shared" si="1014"/>
        <v>0</v>
      </c>
      <c r="CR906" s="5">
        <v>0</v>
      </c>
      <c r="CS906" s="63"/>
      <c r="CT906" s="15"/>
      <c r="CU906" s="13"/>
      <c r="CV906" s="98">
        <f t="shared" si="989"/>
        <v>0</v>
      </c>
      <c r="CW906" s="99">
        <f>CW5</f>
        <v>1</v>
      </c>
      <c r="CX906" s="100"/>
      <c r="CY906" s="110"/>
      <c r="CZ906" s="95">
        <f t="shared" si="990"/>
        <v>0</v>
      </c>
      <c r="DA906" s="15"/>
      <c r="DB906" s="24">
        <f t="shared" si="1015"/>
        <v>0</v>
      </c>
      <c r="DC906" s="5">
        <v>0</v>
      </c>
      <c r="DD906" s="63"/>
      <c r="DE906" s="15"/>
      <c r="DF906" s="13"/>
      <c r="DG906" s="98">
        <f t="shared" si="991"/>
        <v>0</v>
      </c>
      <c r="DH906" s="99">
        <f>DH5</f>
        <v>1</v>
      </c>
      <c r="DI906" s="100"/>
      <c r="DJ906" s="110"/>
      <c r="DK906" s="95">
        <f t="shared" si="992"/>
        <v>0</v>
      </c>
      <c r="DL906" s="15"/>
      <c r="DM906" s="24">
        <f t="shared" si="1016"/>
        <v>0</v>
      </c>
      <c r="DN906" s="5">
        <v>0</v>
      </c>
      <c r="DO906" s="63"/>
      <c r="DP906" s="15"/>
      <c r="DQ906" s="13"/>
      <c r="DR906" s="98">
        <f t="shared" si="993"/>
        <v>0</v>
      </c>
      <c r="DS906" s="99">
        <f>DS5</f>
        <v>1</v>
      </c>
      <c r="DT906" s="100"/>
      <c r="DU906" s="110"/>
      <c r="DV906" s="95">
        <f t="shared" si="994"/>
        <v>0</v>
      </c>
      <c r="DW906" s="15"/>
      <c r="DX906" s="24">
        <f t="shared" si="1017"/>
        <v>0</v>
      </c>
      <c r="DY906" s="5">
        <v>0</v>
      </c>
      <c r="DZ906" s="63"/>
      <c r="EA906" s="15"/>
      <c r="EB906" s="13"/>
      <c r="EC906" s="98">
        <f t="shared" si="995"/>
        <v>0</v>
      </c>
      <c r="ED906" s="99">
        <f>ED5</f>
        <v>1</v>
      </c>
      <c r="EE906" s="100"/>
      <c r="EF906" s="110"/>
      <c r="EG906" s="95">
        <f t="shared" si="996"/>
        <v>0</v>
      </c>
      <c r="EH906" s="15"/>
      <c r="EI906" s="24">
        <f t="shared" si="1018"/>
        <v>0</v>
      </c>
      <c r="EJ906" s="5">
        <v>0</v>
      </c>
      <c r="EK906" s="63"/>
      <c r="EL906" s="15"/>
      <c r="EM906" s="13"/>
      <c r="EN906" s="98">
        <f t="shared" si="997"/>
        <v>0</v>
      </c>
      <c r="EO906" s="99">
        <f>EO5</f>
        <v>1</v>
      </c>
      <c r="EP906" s="100"/>
      <c r="EQ906" s="110"/>
      <c r="ER906" s="95">
        <f t="shared" si="998"/>
        <v>0</v>
      </c>
      <c r="ES906" s="15"/>
      <c r="ET906" s="24">
        <f t="shared" si="1019"/>
        <v>0</v>
      </c>
      <c r="EU906" s="5">
        <v>0</v>
      </c>
      <c r="EV906" s="63"/>
      <c r="EW906" s="15"/>
      <c r="EX906" s="13"/>
      <c r="EY906" s="98">
        <f t="shared" si="999"/>
        <v>0</v>
      </c>
      <c r="EZ906" s="99">
        <f>EZ5</f>
        <v>1</v>
      </c>
      <c r="FA906" s="100"/>
      <c r="FB906" s="110"/>
      <c r="FC906" s="95">
        <f t="shared" si="1000"/>
        <v>0</v>
      </c>
      <c r="FD906" s="15"/>
      <c r="FE906" s="24">
        <f t="shared" si="1020"/>
        <v>0</v>
      </c>
      <c r="FF906" s="5">
        <v>0</v>
      </c>
      <c r="FG906" s="63"/>
      <c r="FH906" s="15"/>
      <c r="FI906" s="13"/>
      <c r="FJ906" s="98">
        <f t="shared" si="1001"/>
        <v>0</v>
      </c>
      <c r="FK906" s="99">
        <f>FK5</f>
        <v>1</v>
      </c>
      <c r="FL906" s="100"/>
      <c r="FM906" s="110"/>
      <c r="FN906" s="95">
        <f t="shared" si="1002"/>
        <v>0</v>
      </c>
      <c r="FO906" s="15"/>
      <c r="FP906" s="24">
        <f t="shared" si="1021"/>
        <v>0</v>
      </c>
      <c r="FQ906" s="5">
        <v>0</v>
      </c>
      <c r="FR906" s="8">
        <v>0</v>
      </c>
      <c r="FS906" s="84">
        <f t="shared" si="1022"/>
        <v>500</v>
      </c>
      <c r="FT906" s="85">
        <f t="shared" si="1023"/>
        <v>500</v>
      </c>
      <c r="FU906" s="85">
        <f t="shared" si="1024"/>
        <v>500</v>
      </c>
      <c r="FV906" s="85">
        <f t="shared" si="1025"/>
        <v>500</v>
      </c>
      <c r="FW906" s="85">
        <f t="shared" si="1026"/>
        <v>500</v>
      </c>
      <c r="FX906" s="85">
        <f t="shared" si="1027"/>
        <v>500</v>
      </c>
      <c r="FY906" s="85">
        <f t="shared" si="1028"/>
        <v>500</v>
      </c>
      <c r="FZ906" s="85">
        <f t="shared" si="1029"/>
        <v>500</v>
      </c>
      <c r="GA906" s="85">
        <f t="shared" si="1030"/>
        <v>500</v>
      </c>
      <c r="GB906" s="85">
        <f t="shared" si="1031"/>
        <v>500</v>
      </c>
      <c r="GC906" s="85">
        <f t="shared" si="1032"/>
        <v>500</v>
      </c>
      <c r="GD906" s="85">
        <f t="shared" si="1033"/>
        <v>500</v>
      </c>
      <c r="GE906" s="85">
        <f t="shared" si="1034"/>
        <v>500</v>
      </c>
      <c r="GF906" s="85">
        <f t="shared" si="1035"/>
        <v>500</v>
      </c>
      <c r="GG906" s="85">
        <f t="shared" si="1036"/>
        <v>500</v>
      </c>
      <c r="GH906" s="101">
        <f t="shared" si="1003"/>
        <v>0</v>
      </c>
      <c r="GI906" s="102">
        <f t="shared" si="1004"/>
        <v>0</v>
      </c>
      <c r="GJ906" s="102">
        <f t="shared" si="1005"/>
        <v>0</v>
      </c>
      <c r="GK906" s="79">
        <f>ROW()</f>
        <v>906</v>
      </c>
    </row>
    <row r="907" spans="1:193" s="12" customFormat="1" ht="50.1" customHeight="1">
      <c r="A907" s="17">
        <f>ROW()</f>
        <v>907</v>
      </c>
      <c r="B907" s="32">
        <f t="shared" si="1037"/>
        <v>901</v>
      </c>
      <c r="C907" s="33">
        <f t="shared" si="1038"/>
        <v>0</v>
      </c>
      <c r="D907" s="31"/>
      <c r="E907" s="390">
        <f t="shared" si="1006"/>
        <v>500</v>
      </c>
      <c r="F907" s="107">
        <f t="shared" si="972"/>
        <v>0</v>
      </c>
      <c r="G907" s="3">
        <v>0</v>
      </c>
      <c r="H907" s="4">
        <v>0</v>
      </c>
      <c r="I907" s="63"/>
      <c r="J907" s="15"/>
      <c r="K907" s="13"/>
      <c r="L907" s="98">
        <f t="shared" si="973"/>
        <v>0</v>
      </c>
      <c r="M907" s="99">
        <f>M5</f>
        <v>0.94499999999999995</v>
      </c>
      <c r="N907" s="100"/>
      <c r="O907" s="110"/>
      <c r="P907" s="95">
        <f t="shared" si="974"/>
        <v>0</v>
      </c>
      <c r="Q907" s="15"/>
      <c r="R907" s="24">
        <f t="shared" si="1007"/>
        <v>0</v>
      </c>
      <c r="S907" s="25">
        <v>0</v>
      </c>
      <c r="T907" s="63"/>
      <c r="U907" s="15"/>
      <c r="V907" s="13"/>
      <c r="W907" s="98">
        <f t="shared" si="975"/>
        <v>0</v>
      </c>
      <c r="X907" s="99">
        <f>X5</f>
        <v>0.97</v>
      </c>
      <c r="Y907" s="100"/>
      <c r="Z907" s="110"/>
      <c r="AA907" s="95">
        <f t="shared" si="976"/>
        <v>0</v>
      </c>
      <c r="AB907" s="15"/>
      <c r="AC907" s="24">
        <f t="shared" si="1008"/>
        <v>0</v>
      </c>
      <c r="AD907" s="5">
        <v>0</v>
      </c>
      <c r="AE907" s="63"/>
      <c r="AF907" s="15"/>
      <c r="AG907" s="13"/>
      <c r="AH907" s="98">
        <f t="shared" si="977"/>
        <v>0</v>
      </c>
      <c r="AI907" s="99">
        <f>AI5</f>
        <v>0.95499999999999996</v>
      </c>
      <c r="AJ907" s="100"/>
      <c r="AK907" s="110"/>
      <c r="AL907" s="95">
        <f t="shared" si="978"/>
        <v>0</v>
      </c>
      <c r="AM907" s="15"/>
      <c r="AN907" s="24">
        <f t="shared" si="1009"/>
        <v>0</v>
      </c>
      <c r="AO907" s="5">
        <v>0</v>
      </c>
      <c r="AP907" s="63"/>
      <c r="AQ907" s="15"/>
      <c r="AR907" s="13"/>
      <c r="AS907" s="98">
        <f t="shared" si="979"/>
        <v>0</v>
      </c>
      <c r="AT907" s="99">
        <f>AT5</f>
        <v>0.96</v>
      </c>
      <c r="AU907" s="100"/>
      <c r="AV907" s="110"/>
      <c r="AW907" s="95">
        <f t="shared" si="980"/>
        <v>0</v>
      </c>
      <c r="AX907" s="15"/>
      <c r="AY907" s="24">
        <f t="shared" si="1010"/>
        <v>0</v>
      </c>
      <c r="AZ907" s="5">
        <v>0</v>
      </c>
      <c r="BA907" s="63"/>
      <c r="BB907" s="15"/>
      <c r="BC907" s="13"/>
      <c r="BD907" s="98">
        <f t="shared" si="981"/>
        <v>0</v>
      </c>
      <c r="BE907" s="99">
        <f>BE5</f>
        <v>0.98</v>
      </c>
      <c r="BF907" s="100"/>
      <c r="BG907" s="110"/>
      <c r="BH907" s="95">
        <f t="shared" si="982"/>
        <v>0</v>
      </c>
      <c r="BI907" s="15"/>
      <c r="BJ907" s="24">
        <f t="shared" si="1011"/>
        <v>0</v>
      </c>
      <c r="BK907" s="5">
        <v>0</v>
      </c>
      <c r="BL907" s="63"/>
      <c r="BM907" s="15"/>
      <c r="BN907" s="13"/>
      <c r="BO907" s="98">
        <f t="shared" si="983"/>
        <v>0</v>
      </c>
      <c r="BP907" s="99">
        <f>BP5</f>
        <v>0.94499999999999995</v>
      </c>
      <c r="BQ907" s="100"/>
      <c r="BR907" s="110"/>
      <c r="BS907" s="95">
        <f t="shared" si="984"/>
        <v>0</v>
      </c>
      <c r="BT907" s="15"/>
      <c r="BU907" s="24">
        <f t="shared" si="1012"/>
        <v>0</v>
      </c>
      <c r="BV907" s="5">
        <v>0</v>
      </c>
      <c r="BW907" s="63"/>
      <c r="BX907" s="15"/>
      <c r="BY907" s="13"/>
      <c r="BZ907" s="98">
        <f t="shared" si="985"/>
        <v>0</v>
      </c>
      <c r="CA907" s="99">
        <f>CA5</f>
        <v>1</v>
      </c>
      <c r="CB907" s="100"/>
      <c r="CC907" s="110"/>
      <c r="CD907" s="95">
        <f t="shared" si="986"/>
        <v>0</v>
      </c>
      <c r="CE907" s="15"/>
      <c r="CF907" s="24">
        <f t="shared" si="1013"/>
        <v>0</v>
      </c>
      <c r="CG907" s="5">
        <v>0</v>
      </c>
      <c r="CH907" s="63"/>
      <c r="CI907" s="15"/>
      <c r="CJ907" s="13"/>
      <c r="CK907" s="98">
        <f t="shared" si="987"/>
        <v>0</v>
      </c>
      <c r="CL907" s="99">
        <f>CL5</f>
        <v>1</v>
      </c>
      <c r="CM907" s="100"/>
      <c r="CN907" s="110"/>
      <c r="CO907" s="95">
        <f t="shared" si="988"/>
        <v>0</v>
      </c>
      <c r="CP907" s="15"/>
      <c r="CQ907" s="24">
        <f t="shared" si="1014"/>
        <v>0</v>
      </c>
      <c r="CR907" s="5">
        <v>0</v>
      </c>
      <c r="CS907" s="63"/>
      <c r="CT907" s="15"/>
      <c r="CU907" s="13"/>
      <c r="CV907" s="98">
        <f t="shared" si="989"/>
        <v>0</v>
      </c>
      <c r="CW907" s="99">
        <f>CW5</f>
        <v>1</v>
      </c>
      <c r="CX907" s="100"/>
      <c r="CY907" s="110"/>
      <c r="CZ907" s="95">
        <f t="shared" si="990"/>
        <v>0</v>
      </c>
      <c r="DA907" s="15"/>
      <c r="DB907" s="24">
        <f t="shared" si="1015"/>
        <v>0</v>
      </c>
      <c r="DC907" s="5">
        <v>0</v>
      </c>
      <c r="DD907" s="63"/>
      <c r="DE907" s="15"/>
      <c r="DF907" s="13"/>
      <c r="DG907" s="98">
        <f t="shared" si="991"/>
        <v>0</v>
      </c>
      <c r="DH907" s="99">
        <f>DH5</f>
        <v>1</v>
      </c>
      <c r="DI907" s="100"/>
      <c r="DJ907" s="110"/>
      <c r="DK907" s="95">
        <f t="shared" si="992"/>
        <v>0</v>
      </c>
      <c r="DL907" s="15"/>
      <c r="DM907" s="24">
        <f t="shared" si="1016"/>
        <v>0</v>
      </c>
      <c r="DN907" s="5">
        <v>0</v>
      </c>
      <c r="DO907" s="63"/>
      <c r="DP907" s="15"/>
      <c r="DQ907" s="13"/>
      <c r="DR907" s="98">
        <f t="shared" si="993"/>
        <v>0</v>
      </c>
      <c r="DS907" s="99">
        <f>DS5</f>
        <v>1</v>
      </c>
      <c r="DT907" s="100"/>
      <c r="DU907" s="110"/>
      <c r="DV907" s="95">
        <f t="shared" si="994"/>
        <v>0</v>
      </c>
      <c r="DW907" s="15"/>
      <c r="DX907" s="24">
        <f t="shared" si="1017"/>
        <v>0</v>
      </c>
      <c r="DY907" s="5">
        <v>0</v>
      </c>
      <c r="DZ907" s="63"/>
      <c r="EA907" s="15"/>
      <c r="EB907" s="13"/>
      <c r="EC907" s="98">
        <f t="shared" si="995"/>
        <v>0</v>
      </c>
      <c r="ED907" s="99">
        <f>ED5</f>
        <v>1</v>
      </c>
      <c r="EE907" s="100"/>
      <c r="EF907" s="110"/>
      <c r="EG907" s="95">
        <f t="shared" si="996"/>
        <v>0</v>
      </c>
      <c r="EH907" s="15"/>
      <c r="EI907" s="24">
        <f t="shared" si="1018"/>
        <v>0</v>
      </c>
      <c r="EJ907" s="5">
        <v>0</v>
      </c>
      <c r="EK907" s="63"/>
      <c r="EL907" s="15"/>
      <c r="EM907" s="13"/>
      <c r="EN907" s="98">
        <f t="shared" si="997"/>
        <v>0</v>
      </c>
      <c r="EO907" s="99">
        <f>EO5</f>
        <v>1</v>
      </c>
      <c r="EP907" s="100"/>
      <c r="EQ907" s="110"/>
      <c r="ER907" s="95">
        <f t="shared" si="998"/>
        <v>0</v>
      </c>
      <c r="ES907" s="15"/>
      <c r="ET907" s="24">
        <f t="shared" si="1019"/>
        <v>0</v>
      </c>
      <c r="EU907" s="5">
        <v>0</v>
      </c>
      <c r="EV907" s="63"/>
      <c r="EW907" s="15"/>
      <c r="EX907" s="13"/>
      <c r="EY907" s="98">
        <f t="shared" si="999"/>
        <v>0</v>
      </c>
      <c r="EZ907" s="99">
        <f>EZ5</f>
        <v>1</v>
      </c>
      <c r="FA907" s="100"/>
      <c r="FB907" s="110"/>
      <c r="FC907" s="95">
        <f t="shared" si="1000"/>
        <v>0</v>
      </c>
      <c r="FD907" s="15"/>
      <c r="FE907" s="24">
        <f t="shared" si="1020"/>
        <v>0</v>
      </c>
      <c r="FF907" s="5">
        <v>0</v>
      </c>
      <c r="FG907" s="63"/>
      <c r="FH907" s="15"/>
      <c r="FI907" s="13"/>
      <c r="FJ907" s="98">
        <f t="shared" si="1001"/>
        <v>0</v>
      </c>
      <c r="FK907" s="99">
        <f>FK5</f>
        <v>1</v>
      </c>
      <c r="FL907" s="100"/>
      <c r="FM907" s="110"/>
      <c r="FN907" s="95">
        <f t="shared" si="1002"/>
        <v>0</v>
      </c>
      <c r="FO907" s="15"/>
      <c r="FP907" s="24">
        <f t="shared" si="1021"/>
        <v>0</v>
      </c>
      <c r="FQ907" s="5">
        <v>0</v>
      </c>
      <c r="FR907" s="8">
        <v>0</v>
      </c>
      <c r="FS907" s="84">
        <f t="shared" si="1022"/>
        <v>500</v>
      </c>
      <c r="FT907" s="85">
        <f t="shared" si="1023"/>
        <v>500</v>
      </c>
      <c r="FU907" s="85">
        <f t="shared" si="1024"/>
        <v>500</v>
      </c>
      <c r="FV907" s="85">
        <f t="shared" si="1025"/>
        <v>500</v>
      </c>
      <c r="FW907" s="85">
        <f t="shared" si="1026"/>
        <v>500</v>
      </c>
      <c r="FX907" s="85">
        <f t="shared" si="1027"/>
        <v>500</v>
      </c>
      <c r="FY907" s="85">
        <f t="shared" si="1028"/>
        <v>500</v>
      </c>
      <c r="FZ907" s="85">
        <f t="shared" si="1029"/>
        <v>500</v>
      </c>
      <c r="GA907" s="85">
        <f t="shared" si="1030"/>
        <v>500</v>
      </c>
      <c r="GB907" s="85">
        <f t="shared" si="1031"/>
        <v>500</v>
      </c>
      <c r="GC907" s="85">
        <f t="shared" si="1032"/>
        <v>500</v>
      </c>
      <c r="GD907" s="85">
        <f t="shared" si="1033"/>
        <v>500</v>
      </c>
      <c r="GE907" s="85">
        <f t="shared" si="1034"/>
        <v>500</v>
      </c>
      <c r="GF907" s="85">
        <f t="shared" si="1035"/>
        <v>500</v>
      </c>
      <c r="GG907" s="85">
        <f t="shared" si="1036"/>
        <v>500</v>
      </c>
      <c r="GH907" s="101">
        <f t="shared" si="1003"/>
        <v>0</v>
      </c>
      <c r="GI907" s="102">
        <f t="shared" si="1004"/>
        <v>0</v>
      </c>
      <c r="GJ907" s="102">
        <f t="shared" si="1005"/>
        <v>0</v>
      </c>
      <c r="GK907" s="79">
        <f>ROW()</f>
        <v>907</v>
      </c>
    </row>
    <row r="908" spans="1:193" s="12" customFormat="1" ht="50.1" customHeight="1">
      <c r="A908" s="17">
        <f>ROW()</f>
        <v>908</v>
      </c>
      <c r="B908" s="32">
        <f t="shared" si="1037"/>
        <v>902</v>
      </c>
      <c r="C908" s="33">
        <f t="shared" si="1038"/>
        <v>0</v>
      </c>
      <c r="D908" s="31"/>
      <c r="E908" s="390">
        <f t="shared" si="1006"/>
        <v>500</v>
      </c>
      <c r="F908" s="107">
        <f t="shared" si="972"/>
        <v>0</v>
      </c>
      <c r="G908" s="3">
        <v>0</v>
      </c>
      <c r="H908" s="4">
        <v>0</v>
      </c>
      <c r="I908" s="63"/>
      <c r="J908" s="15"/>
      <c r="K908" s="13"/>
      <c r="L908" s="98">
        <f t="shared" si="973"/>
        <v>0</v>
      </c>
      <c r="M908" s="99">
        <f>M5</f>
        <v>0.94499999999999995</v>
      </c>
      <c r="N908" s="100"/>
      <c r="O908" s="110"/>
      <c r="P908" s="95">
        <f t="shared" si="974"/>
        <v>0</v>
      </c>
      <c r="Q908" s="15"/>
      <c r="R908" s="24">
        <f t="shared" si="1007"/>
        <v>0</v>
      </c>
      <c r="S908" s="25">
        <v>0</v>
      </c>
      <c r="T908" s="63"/>
      <c r="U908" s="15"/>
      <c r="V908" s="13"/>
      <c r="W908" s="98">
        <f t="shared" si="975"/>
        <v>0</v>
      </c>
      <c r="X908" s="99">
        <f>X5</f>
        <v>0.97</v>
      </c>
      <c r="Y908" s="100"/>
      <c r="Z908" s="110"/>
      <c r="AA908" s="95">
        <f t="shared" si="976"/>
        <v>0</v>
      </c>
      <c r="AB908" s="15"/>
      <c r="AC908" s="24">
        <f t="shared" si="1008"/>
        <v>0</v>
      </c>
      <c r="AD908" s="5">
        <v>0</v>
      </c>
      <c r="AE908" s="63"/>
      <c r="AF908" s="15"/>
      <c r="AG908" s="13"/>
      <c r="AH908" s="98">
        <f t="shared" si="977"/>
        <v>0</v>
      </c>
      <c r="AI908" s="99">
        <f>AI5</f>
        <v>0.95499999999999996</v>
      </c>
      <c r="AJ908" s="100"/>
      <c r="AK908" s="110"/>
      <c r="AL908" s="95">
        <f t="shared" si="978"/>
        <v>0</v>
      </c>
      <c r="AM908" s="15"/>
      <c r="AN908" s="24">
        <f t="shared" si="1009"/>
        <v>0</v>
      </c>
      <c r="AO908" s="5">
        <v>0</v>
      </c>
      <c r="AP908" s="63"/>
      <c r="AQ908" s="15"/>
      <c r="AR908" s="13"/>
      <c r="AS908" s="98">
        <f t="shared" si="979"/>
        <v>0</v>
      </c>
      <c r="AT908" s="99">
        <f>AT5</f>
        <v>0.96</v>
      </c>
      <c r="AU908" s="100"/>
      <c r="AV908" s="110"/>
      <c r="AW908" s="95">
        <f t="shared" si="980"/>
        <v>0</v>
      </c>
      <c r="AX908" s="15"/>
      <c r="AY908" s="24">
        <f t="shared" si="1010"/>
        <v>0</v>
      </c>
      <c r="AZ908" s="5">
        <v>0</v>
      </c>
      <c r="BA908" s="63"/>
      <c r="BB908" s="15"/>
      <c r="BC908" s="13"/>
      <c r="BD908" s="98">
        <f t="shared" si="981"/>
        <v>0</v>
      </c>
      <c r="BE908" s="99">
        <f>BE5</f>
        <v>0.98</v>
      </c>
      <c r="BF908" s="100"/>
      <c r="BG908" s="110"/>
      <c r="BH908" s="95">
        <f t="shared" si="982"/>
        <v>0</v>
      </c>
      <c r="BI908" s="15"/>
      <c r="BJ908" s="24">
        <f t="shared" si="1011"/>
        <v>0</v>
      </c>
      <c r="BK908" s="5">
        <v>0</v>
      </c>
      <c r="BL908" s="63"/>
      <c r="BM908" s="15"/>
      <c r="BN908" s="13"/>
      <c r="BO908" s="98">
        <f t="shared" si="983"/>
        <v>0</v>
      </c>
      <c r="BP908" s="99">
        <f>BP5</f>
        <v>0.94499999999999995</v>
      </c>
      <c r="BQ908" s="100"/>
      <c r="BR908" s="110"/>
      <c r="BS908" s="95">
        <f t="shared" si="984"/>
        <v>0</v>
      </c>
      <c r="BT908" s="15"/>
      <c r="BU908" s="24">
        <f t="shared" si="1012"/>
        <v>0</v>
      </c>
      <c r="BV908" s="5">
        <v>0</v>
      </c>
      <c r="BW908" s="63"/>
      <c r="BX908" s="15"/>
      <c r="BY908" s="13"/>
      <c r="BZ908" s="98">
        <f t="shared" si="985"/>
        <v>0</v>
      </c>
      <c r="CA908" s="99">
        <f>CA5</f>
        <v>1</v>
      </c>
      <c r="CB908" s="100"/>
      <c r="CC908" s="110"/>
      <c r="CD908" s="95">
        <f t="shared" si="986"/>
        <v>0</v>
      </c>
      <c r="CE908" s="15"/>
      <c r="CF908" s="24">
        <f t="shared" si="1013"/>
        <v>0</v>
      </c>
      <c r="CG908" s="5">
        <v>0</v>
      </c>
      <c r="CH908" s="63"/>
      <c r="CI908" s="15"/>
      <c r="CJ908" s="13"/>
      <c r="CK908" s="98">
        <f t="shared" si="987"/>
        <v>0</v>
      </c>
      <c r="CL908" s="99">
        <f>CL5</f>
        <v>1</v>
      </c>
      <c r="CM908" s="100"/>
      <c r="CN908" s="110"/>
      <c r="CO908" s="95">
        <f t="shared" si="988"/>
        <v>0</v>
      </c>
      <c r="CP908" s="15"/>
      <c r="CQ908" s="24">
        <f t="shared" si="1014"/>
        <v>0</v>
      </c>
      <c r="CR908" s="5">
        <v>0</v>
      </c>
      <c r="CS908" s="63"/>
      <c r="CT908" s="15"/>
      <c r="CU908" s="13"/>
      <c r="CV908" s="98">
        <f t="shared" si="989"/>
        <v>0</v>
      </c>
      <c r="CW908" s="99">
        <f>CW5</f>
        <v>1</v>
      </c>
      <c r="CX908" s="100"/>
      <c r="CY908" s="110"/>
      <c r="CZ908" s="95">
        <f t="shared" si="990"/>
        <v>0</v>
      </c>
      <c r="DA908" s="15"/>
      <c r="DB908" s="24">
        <f t="shared" si="1015"/>
        <v>0</v>
      </c>
      <c r="DC908" s="5">
        <v>0</v>
      </c>
      <c r="DD908" s="63"/>
      <c r="DE908" s="15"/>
      <c r="DF908" s="13"/>
      <c r="DG908" s="98">
        <f t="shared" si="991"/>
        <v>0</v>
      </c>
      <c r="DH908" s="99">
        <f>DH5</f>
        <v>1</v>
      </c>
      <c r="DI908" s="100"/>
      <c r="DJ908" s="110"/>
      <c r="DK908" s="95">
        <f t="shared" si="992"/>
        <v>0</v>
      </c>
      <c r="DL908" s="15"/>
      <c r="DM908" s="24">
        <f t="shared" si="1016"/>
        <v>0</v>
      </c>
      <c r="DN908" s="5">
        <v>0</v>
      </c>
      <c r="DO908" s="63"/>
      <c r="DP908" s="15"/>
      <c r="DQ908" s="13"/>
      <c r="DR908" s="98">
        <f t="shared" si="993"/>
        <v>0</v>
      </c>
      <c r="DS908" s="99">
        <f>DS5</f>
        <v>1</v>
      </c>
      <c r="DT908" s="100"/>
      <c r="DU908" s="110"/>
      <c r="DV908" s="95">
        <f t="shared" si="994"/>
        <v>0</v>
      </c>
      <c r="DW908" s="15"/>
      <c r="DX908" s="24">
        <f t="shared" si="1017"/>
        <v>0</v>
      </c>
      <c r="DY908" s="5">
        <v>0</v>
      </c>
      <c r="DZ908" s="63"/>
      <c r="EA908" s="15"/>
      <c r="EB908" s="13"/>
      <c r="EC908" s="98">
        <f t="shared" si="995"/>
        <v>0</v>
      </c>
      <c r="ED908" s="99">
        <f>ED5</f>
        <v>1</v>
      </c>
      <c r="EE908" s="100"/>
      <c r="EF908" s="110"/>
      <c r="EG908" s="95">
        <f t="shared" si="996"/>
        <v>0</v>
      </c>
      <c r="EH908" s="15"/>
      <c r="EI908" s="24">
        <f t="shared" si="1018"/>
        <v>0</v>
      </c>
      <c r="EJ908" s="5">
        <v>0</v>
      </c>
      <c r="EK908" s="63"/>
      <c r="EL908" s="15"/>
      <c r="EM908" s="13"/>
      <c r="EN908" s="98">
        <f t="shared" si="997"/>
        <v>0</v>
      </c>
      <c r="EO908" s="99">
        <f>EO5</f>
        <v>1</v>
      </c>
      <c r="EP908" s="100"/>
      <c r="EQ908" s="110"/>
      <c r="ER908" s="95">
        <f t="shared" si="998"/>
        <v>0</v>
      </c>
      <c r="ES908" s="15"/>
      <c r="ET908" s="24">
        <f t="shared" si="1019"/>
        <v>0</v>
      </c>
      <c r="EU908" s="5">
        <v>0</v>
      </c>
      <c r="EV908" s="63"/>
      <c r="EW908" s="15"/>
      <c r="EX908" s="13"/>
      <c r="EY908" s="98">
        <f t="shared" si="999"/>
        <v>0</v>
      </c>
      <c r="EZ908" s="99">
        <f>EZ5</f>
        <v>1</v>
      </c>
      <c r="FA908" s="100"/>
      <c r="FB908" s="110"/>
      <c r="FC908" s="95">
        <f t="shared" si="1000"/>
        <v>0</v>
      </c>
      <c r="FD908" s="15"/>
      <c r="FE908" s="24">
        <f t="shared" si="1020"/>
        <v>0</v>
      </c>
      <c r="FF908" s="5">
        <v>0</v>
      </c>
      <c r="FG908" s="63"/>
      <c r="FH908" s="15"/>
      <c r="FI908" s="13"/>
      <c r="FJ908" s="98">
        <f t="shared" si="1001"/>
        <v>0</v>
      </c>
      <c r="FK908" s="99">
        <f>FK5</f>
        <v>1</v>
      </c>
      <c r="FL908" s="100"/>
      <c r="FM908" s="110"/>
      <c r="FN908" s="95">
        <f t="shared" si="1002"/>
        <v>0</v>
      </c>
      <c r="FO908" s="15"/>
      <c r="FP908" s="24">
        <f t="shared" si="1021"/>
        <v>0</v>
      </c>
      <c r="FQ908" s="5">
        <v>0</v>
      </c>
      <c r="FR908" s="8">
        <v>0</v>
      </c>
      <c r="FS908" s="84">
        <f t="shared" si="1022"/>
        <v>500</v>
      </c>
      <c r="FT908" s="85">
        <f t="shared" si="1023"/>
        <v>500</v>
      </c>
      <c r="FU908" s="85">
        <f t="shared" si="1024"/>
        <v>500</v>
      </c>
      <c r="FV908" s="85">
        <f t="shared" si="1025"/>
        <v>500</v>
      </c>
      <c r="FW908" s="85">
        <f t="shared" si="1026"/>
        <v>500</v>
      </c>
      <c r="FX908" s="85">
        <f t="shared" si="1027"/>
        <v>500</v>
      </c>
      <c r="FY908" s="85">
        <f t="shared" si="1028"/>
        <v>500</v>
      </c>
      <c r="FZ908" s="85">
        <f t="shared" si="1029"/>
        <v>500</v>
      </c>
      <c r="GA908" s="85">
        <f t="shared" si="1030"/>
        <v>500</v>
      </c>
      <c r="GB908" s="85">
        <f t="shared" si="1031"/>
        <v>500</v>
      </c>
      <c r="GC908" s="85">
        <f t="shared" si="1032"/>
        <v>500</v>
      </c>
      <c r="GD908" s="85">
        <f t="shared" si="1033"/>
        <v>500</v>
      </c>
      <c r="GE908" s="85">
        <f t="shared" si="1034"/>
        <v>500</v>
      </c>
      <c r="GF908" s="85">
        <f t="shared" si="1035"/>
        <v>500</v>
      </c>
      <c r="GG908" s="85">
        <f t="shared" si="1036"/>
        <v>500</v>
      </c>
      <c r="GH908" s="101">
        <f t="shared" si="1003"/>
        <v>0</v>
      </c>
      <c r="GI908" s="102">
        <f t="shared" si="1004"/>
        <v>0</v>
      </c>
      <c r="GJ908" s="102">
        <f t="shared" si="1005"/>
        <v>0</v>
      </c>
      <c r="GK908" s="79">
        <f>ROW()</f>
        <v>908</v>
      </c>
    </row>
    <row r="909" spans="1:193" s="12" customFormat="1" ht="50.1" customHeight="1">
      <c r="A909" s="17">
        <f>ROW()</f>
        <v>909</v>
      </c>
      <c r="B909" s="32">
        <f t="shared" si="1037"/>
        <v>903</v>
      </c>
      <c r="C909" s="33">
        <f t="shared" si="1038"/>
        <v>0</v>
      </c>
      <c r="D909" s="31"/>
      <c r="E909" s="390">
        <f t="shared" si="1006"/>
        <v>500</v>
      </c>
      <c r="F909" s="107">
        <f t="shared" si="972"/>
        <v>0</v>
      </c>
      <c r="G909" s="3">
        <v>0</v>
      </c>
      <c r="H909" s="4">
        <v>0</v>
      </c>
      <c r="I909" s="63"/>
      <c r="J909" s="15"/>
      <c r="K909" s="13"/>
      <c r="L909" s="98">
        <f t="shared" si="973"/>
        <v>0</v>
      </c>
      <c r="M909" s="99">
        <f>M5</f>
        <v>0.94499999999999995</v>
      </c>
      <c r="N909" s="100"/>
      <c r="O909" s="110"/>
      <c r="P909" s="95">
        <f t="shared" si="974"/>
        <v>0</v>
      </c>
      <c r="Q909" s="15"/>
      <c r="R909" s="24">
        <f t="shared" si="1007"/>
        <v>0</v>
      </c>
      <c r="S909" s="25">
        <v>0</v>
      </c>
      <c r="T909" s="63"/>
      <c r="U909" s="15"/>
      <c r="V909" s="13"/>
      <c r="W909" s="98">
        <f t="shared" si="975"/>
        <v>0</v>
      </c>
      <c r="X909" s="99">
        <f>X5</f>
        <v>0.97</v>
      </c>
      <c r="Y909" s="100"/>
      <c r="Z909" s="110"/>
      <c r="AA909" s="95">
        <f t="shared" si="976"/>
        <v>0</v>
      </c>
      <c r="AB909" s="15"/>
      <c r="AC909" s="24">
        <f t="shared" si="1008"/>
        <v>0</v>
      </c>
      <c r="AD909" s="5">
        <v>0</v>
      </c>
      <c r="AE909" s="63"/>
      <c r="AF909" s="15"/>
      <c r="AG909" s="13"/>
      <c r="AH909" s="98">
        <f t="shared" si="977"/>
        <v>0</v>
      </c>
      <c r="AI909" s="99">
        <f>AI5</f>
        <v>0.95499999999999996</v>
      </c>
      <c r="AJ909" s="100"/>
      <c r="AK909" s="110"/>
      <c r="AL909" s="95">
        <f t="shared" si="978"/>
        <v>0</v>
      </c>
      <c r="AM909" s="15"/>
      <c r="AN909" s="24">
        <f t="shared" si="1009"/>
        <v>0</v>
      </c>
      <c r="AO909" s="5">
        <v>0</v>
      </c>
      <c r="AP909" s="63"/>
      <c r="AQ909" s="15"/>
      <c r="AR909" s="13"/>
      <c r="AS909" s="98">
        <f t="shared" si="979"/>
        <v>0</v>
      </c>
      <c r="AT909" s="99">
        <f>AT5</f>
        <v>0.96</v>
      </c>
      <c r="AU909" s="100"/>
      <c r="AV909" s="110"/>
      <c r="AW909" s="95">
        <f t="shared" si="980"/>
        <v>0</v>
      </c>
      <c r="AX909" s="15"/>
      <c r="AY909" s="24">
        <f t="shared" si="1010"/>
        <v>0</v>
      </c>
      <c r="AZ909" s="5">
        <v>0</v>
      </c>
      <c r="BA909" s="63"/>
      <c r="BB909" s="15"/>
      <c r="BC909" s="13"/>
      <c r="BD909" s="98">
        <f t="shared" si="981"/>
        <v>0</v>
      </c>
      <c r="BE909" s="99">
        <f>BE5</f>
        <v>0.98</v>
      </c>
      <c r="BF909" s="100"/>
      <c r="BG909" s="110"/>
      <c r="BH909" s="95">
        <f t="shared" si="982"/>
        <v>0</v>
      </c>
      <c r="BI909" s="15"/>
      <c r="BJ909" s="24">
        <f t="shared" si="1011"/>
        <v>0</v>
      </c>
      <c r="BK909" s="5">
        <v>0</v>
      </c>
      <c r="BL909" s="63"/>
      <c r="BM909" s="15"/>
      <c r="BN909" s="13"/>
      <c r="BO909" s="98">
        <f t="shared" si="983"/>
        <v>0</v>
      </c>
      <c r="BP909" s="99">
        <f>BP5</f>
        <v>0.94499999999999995</v>
      </c>
      <c r="BQ909" s="100"/>
      <c r="BR909" s="110"/>
      <c r="BS909" s="95">
        <f t="shared" si="984"/>
        <v>0</v>
      </c>
      <c r="BT909" s="15"/>
      <c r="BU909" s="24">
        <f t="shared" si="1012"/>
        <v>0</v>
      </c>
      <c r="BV909" s="5">
        <v>0</v>
      </c>
      <c r="BW909" s="63"/>
      <c r="BX909" s="15"/>
      <c r="BY909" s="13"/>
      <c r="BZ909" s="98">
        <f t="shared" si="985"/>
        <v>0</v>
      </c>
      <c r="CA909" s="99">
        <f>CA5</f>
        <v>1</v>
      </c>
      <c r="CB909" s="100"/>
      <c r="CC909" s="110"/>
      <c r="CD909" s="95">
        <f t="shared" si="986"/>
        <v>0</v>
      </c>
      <c r="CE909" s="15"/>
      <c r="CF909" s="24">
        <f t="shared" si="1013"/>
        <v>0</v>
      </c>
      <c r="CG909" s="5">
        <v>0</v>
      </c>
      <c r="CH909" s="63"/>
      <c r="CI909" s="15"/>
      <c r="CJ909" s="13"/>
      <c r="CK909" s="98">
        <f t="shared" si="987"/>
        <v>0</v>
      </c>
      <c r="CL909" s="99">
        <f>CL5</f>
        <v>1</v>
      </c>
      <c r="CM909" s="100"/>
      <c r="CN909" s="110"/>
      <c r="CO909" s="95">
        <f t="shared" si="988"/>
        <v>0</v>
      </c>
      <c r="CP909" s="15"/>
      <c r="CQ909" s="24">
        <f t="shared" si="1014"/>
        <v>0</v>
      </c>
      <c r="CR909" s="5">
        <v>0</v>
      </c>
      <c r="CS909" s="63"/>
      <c r="CT909" s="15"/>
      <c r="CU909" s="13"/>
      <c r="CV909" s="98">
        <f t="shared" si="989"/>
        <v>0</v>
      </c>
      <c r="CW909" s="99">
        <f>CW5</f>
        <v>1</v>
      </c>
      <c r="CX909" s="100"/>
      <c r="CY909" s="110"/>
      <c r="CZ909" s="95">
        <f t="shared" si="990"/>
        <v>0</v>
      </c>
      <c r="DA909" s="15"/>
      <c r="DB909" s="24">
        <f t="shared" si="1015"/>
        <v>0</v>
      </c>
      <c r="DC909" s="5">
        <v>0</v>
      </c>
      <c r="DD909" s="63"/>
      <c r="DE909" s="15"/>
      <c r="DF909" s="13"/>
      <c r="DG909" s="98">
        <f t="shared" si="991"/>
        <v>0</v>
      </c>
      <c r="DH909" s="99">
        <f>DH5</f>
        <v>1</v>
      </c>
      <c r="DI909" s="100"/>
      <c r="DJ909" s="110"/>
      <c r="DK909" s="95">
        <f t="shared" si="992"/>
        <v>0</v>
      </c>
      <c r="DL909" s="15"/>
      <c r="DM909" s="24">
        <f t="shared" si="1016"/>
        <v>0</v>
      </c>
      <c r="DN909" s="5">
        <v>0</v>
      </c>
      <c r="DO909" s="63"/>
      <c r="DP909" s="15"/>
      <c r="DQ909" s="13"/>
      <c r="DR909" s="98">
        <f t="shared" si="993"/>
        <v>0</v>
      </c>
      <c r="DS909" s="99">
        <f>DS5</f>
        <v>1</v>
      </c>
      <c r="DT909" s="100"/>
      <c r="DU909" s="110"/>
      <c r="DV909" s="95">
        <f t="shared" si="994"/>
        <v>0</v>
      </c>
      <c r="DW909" s="15"/>
      <c r="DX909" s="24">
        <f t="shared" si="1017"/>
        <v>0</v>
      </c>
      <c r="DY909" s="5">
        <v>0</v>
      </c>
      <c r="DZ909" s="63"/>
      <c r="EA909" s="15"/>
      <c r="EB909" s="13"/>
      <c r="EC909" s="98">
        <f t="shared" si="995"/>
        <v>0</v>
      </c>
      <c r="ED909" s="99">
        <f>ED5</f>
        <v>1</v>
      </c>
      <c r="EE909" s="100"/>
      <c r="EF909" s="110"/>
      <c r="EG909" s="95">
        <f t="shared" si="996"/>
        <v>0</v>
      </c>
      <c r="EH909" s="15"/>
      <c r="EI909" s="24">
        <f t="shared" si="1018"/>
        <v>0</v>
      </c>
      <c r="EJ909" s="5">
        <v>0</v>
      </c>
      <c r="EK909" s="63"/>
      <c r="EL909" s="15"/>
      <c r="EM909" s="13"/>
      <c r="EN909" s="98">
        <f t="shared" si="997"/>
        <v>0</v>
      </c>
      <c r="EO909" s="99">
        <f>EO5</f>
        <v>1</v>
      </c>
      <c r="EP909" s="100"/>
      <c r="EQ909" s="110"/>
      <c r="ER909" s="95">
        <f t="shared" si="998"/>
        <v>0</v>
      </c>
      <c r="ES909" s="15"/>
      <c r="ET909" s="24">
        <f t="shared" si="1019"/>
        <v>0</v>
      </c>
      <c r="EU909" s="5">
        <v>0</v>
      </c>
      <c r="EV909" s="63"/>
      <c r="EW909" s="15"/>
      <c r="EX909" s="13"/>
      <c r="EY909" s="98">
        <f t="shared" si="999"/>
        <v>0</v>
      </c>
      <c r="EZ909" s="99">
        <f>EZ5</f>
        <v>1</v>
      </c>
      <c r="FA909" s="100"/>
      <c r="FB909" s="110"/>
      <c r="FC909" s="95">
        <f t="shared" si="1000"/>
        <v>0</v>
      </c>
      <c r="FD909" s="15"/>
      <c r="FE909" s="24">
        <f t="shared" si="1020"/>
        <v>0</v>
      </c>
      <c r="FF909" s="5">
        <v>0</v>
      </c>
      <c r="FG909" s="63"/>
      <c r="FH909" s="15"/>
      <c r="FI909" s="13"/>
      <c r="FJ909" s="98">
        <f t="shared" si="1001"/>
        <v>0</v>
      </c>
      <c r="FK909" s="99">
        <f>FK5</f>
        <v>1</v>
      </c>
      <c r="FL909" s="100"/>
      <c r="FM909" s="110"/>
      <c r="FN909" s="95">
        <f t="shared" si="1002"/>
        <v>0</v>
      </c>
      <c r="FO909" s="15"/>
      <c r="FP909" s="24">
        <f t="shared" si="1021"/>
        <v>0</v>
      </c>
      <c r="FQ909" s="5">
        <v>0</v>
      </c>
      <c r="FR909" s="8">
        <v>0</v>
      </c>
      <c r="FS909" s="84">
        <f t="shared" si="1022"/>
        <v>500</v>
      </c>
      <c r="FT909" s="85">
        <f t="shared" si="1023"/>
        <v>500</v>
      </c>
      <c r="FU909" s="85">
        <f t="shared" si="1024"/>
        <v>500</v>
      </c>
      <c r="FV909" s="85">
        <f t="shared" si="1025"/>
        <v>500</v>
      </c>
      <c r="FW909" s="85">
        <f t="shared" si="1026"/>
        <v>500</v>
      </c>
      <c r="FX909" s="85">
        <f t="shared" si="1027"/>
        <v>500</v>
      </c>
      <c r="FY909" s="85">
        <f t="shared" si="1028"/>
        <v>500</v>
      </c>
      <c r="FZ909" s="85">
        <f t="shared" si="1029"/>
        <v>500</v>
      </c>
      <c r="GA909" s="85">
        <f t="shared" si="1030"/>
        <v>500</v>
      </c>
      <c r="GB909" s="85">
        <f t="shared" si="1031"/>
        <v>500</v>
      </c>
      <c r="GC909" s="85">
        <f t="shared" si="1032"/>
        <v>500</v>
      </c>
      <c r="GD909" s="85">
        <f t="shared" si="1033"/>
        <v>500</v>
      </c>
      <c r="GE909" s="85">
        <f t="shared" si="1034"/>
        <v>500</v>
      </c>
      <c r="GF909" s="85">
        <f t="shared" si="1035"/>
        <v>500</v>
      </c>
      <c r="GG909" s="85">
        <f t="shared" si="1036"/>
        <v>500</v>
      </c>
      <c r="GH909" s="101">
        <f t="shared" si="1003"/>
        <v>0</v>
      </c>
      <c r="GI909" s="102">
        <f t="shared" si="1004"/>
        <v>0</v>
      </c>
      <c r="GJ909" s="102">
        <f t="shared" si="1005"/>
        <v>0</v>
      </c>
      <c r="GK909" s="79">
        <f>ROW()</f>
        <v>909</v>
      </c>
    </row>
    <row r="910" spans="1:193" s="12" customFormat="1" ht="50.1" customHeight="1">
      <c r="A910" s="17">
        <f>ROW()</f>
        <v>910</v>
      </c>
      <c r="B910" s="32">
        <f t="shared" si="1037"/>
        <v>904</v>
      </c>
      <c r="C910" s="33">
        <f t="shared" si="1038"/>
        <v>0</v>
      </c>
      <c r="D910" s="31"/>
      <c r="E910" s="390">
        <f t="shared" si="1006"/>
        <v>500</v>
      </c>
      <c r="F910" s="107">
        <f t="shared" si="972"/>
        <v>0</v>
      </c>
      <c r="G910" s="3">
        <v>0</v>
      </c>
      <c r="H910" s="4">
        <v>0</v>
      </c>
      <c r="I910" s="63"/>
      <c r="J910" s="15"/>
      <c r="K910" s="13"/>
      <c r="L910" s="98">
        <f t="shared" si="973"/>
        <v>0</v>
      </c>
      <c r="M910" s="99">
        <f>M5</f>
        <v>0.94499999999999995</v>
      </c>
      <c r="N910" s="100"/>
      <c r="O910" s="110"/>
      <c r="P910" s="95">
        <f t="shared" si="974"/>
        <v>0</v>
      </c>
      <c r="Q910" s="15"/>
      <c r="R910" s="24">
        <f t="shared" si="1007"/>
        <v>0</v>
      </c>
      <c r="S910" s="25">
        <v>0</v>
      </c>
      <c r="T910" s="63"/>
      <c r="U910" s="15"/>
      <c r="V910" s="13"/>
      <c r="W910" s="98">
        <f t="shared" si="975"/>
        <v>0</v>
      </c>
      <c r="X910" s="99">
        <f>X5</f>
        <v>0.97</v>
      </c>
      <c r="Y910" s="100"/>
      <c r="Z910" s="110"/>
      <c r="AA910" s="95">
        <f t="shared" si="976"/>
        <v>0</v>
      </c>
      <c r="AB910" s="15"/>
      <c r="AC910" s="24">
        <f t="shared" si="1008"/>
        <v>0</v>
      </c>
      <c r="AD910" s="5">
        <v>0</v>
      </c>
      <c r="AE910" s="63"/>
      <c r="AF910" s="15"/>
      <c r="AG910" s="13"/>
      <c r="AH910" s="98">
        <f t="shared" si="977"/>
        <v>0</v>
      </c>
      <c r="AI910" s="99">
        <f>AI5</f>
        <v>0.95499999999999996</v>
      </c>
      <c r="AJ910" s="100"/>
      <c r="AK910" s="110"/>
      <c r="AL910" s="95">
        <f t="shared" si="978"/>
        <v>0</v>
      </c>
      <c r="AM910" s="15"/>
      <c r="AN910" s="24">
        <f t="shared" si="1009"/>
        <v>0</v>
      </c>
      <c r="AO910" s="5">
        <v>0</v>
      </c>
      <c r="AP910" s="63"/>
      <c r="AQ910" s="15"/>
      <c r="AR910" s="13"/>
      <c r="AS910" s="98">
        <f t="shared" si="979"/>
        <v>0</v>
      </c>
      <c r="AT910" s="99">
        <f>AT5</f>
        <v>0.96</v>
      </c>
      <c r="AU910" s="100"/>
      <c r="AV910" s="110"/>
      <c r="AW910" s="95">
        <f t="shared" si="980"/>
        <v>0</v>
      </c>
      <c r="AX910" s="15"/>
      <c r="AY910" s="24">
        <f t="shared" si="1010"/>
        <v>0</v>
      </c>
      <c r="AZ910" s="5">
        <v>0</v>
      </c>
      <c r="BA910" s="63"/>
      <c r="BB910" s="15"/>
      <c r="BC910" s="13"/>
      <c r="BD910" s="98">
        <f t="shared" si="981"/>
        <v>0</v>
      </c>
      <c r="BE910" s="99">
        <f>BE5</f>
        <v>0.98</v>
      </c>
      <c r="BF910" s="100"/>
      <c r="BG910" s="110"/>
      <c r="BH910" s="95">
        <f t="shared" si="982"/>
        <v>0</v>
      </c>
      <c r="BI910" s="15"/>
      <c r="BJ910" s="24">
        <f t="shared" si="1011"/>
        <v>0</v>
      </c>
      <c r="BK910" s="5">
        <v>0</v>
      </c>
      <c r="BL910" s="63"/>
      <c r="BM910" s="15"/>
      <c r="BN910" s="13"/>
      <c r="BO910" s="98">
        <f t="shared" si="983"/>
        <v>0</v>
      </c>
      <c r="BP910" s="99">
        <f>BP5</f>
        <v>0.94499999999999995</v>
      </c>
      <c r="BQ910" s="100"/>
      <c r="BR910" s="110"/>
      <c r="BS910" s="95">
        <f t="shared" si="984"/>
        <v>0</v>
      </c>
      <c r="BT910" s="15"/>
      <c r="BU910" s="24">
        <f t="shared" si="1012"/>
        <v>0</v>
      </c>
      <c r="BV910" s="5">
        <v>0</v>
      </c>
      <c r="BW910" s="63"/>
      <c r="BX910" s="15"/>
      <c r="BY910" s="13"/>
      <c r="BZ910" s="98">
        <f t="shared" si="985"/>
        <v>0</v>
      </c>
      <c r="CA910" s="99">
        <f>CA5</f>
        <v>1</v>
      </c>
      <c r="CB910" s="100"/>
      <c r="CC910" s="110"/>
      <c r="CD910" s="95">
        <f t="shared" si="986"/>
        <v>0</v>
      </c>
      <c r="CE910" s="15"/>
      <c r="CF910" s="24">
        <f t="shared" si="1013"/>
        <v>0</v>
      </c>
      <c r="CG910" s="5">
        <v>0</v>
      </c>
      <c r="CH910" s="63"/>
      <c r="CI910" s="15"/>
      <c r="CJ910" s="13"/>
      <c r="CK910" s="98">
        <f t="shared" si="987"/>
        <v>0</v>
      </c>
      <c r="CL910" s="99">
        <f>CL5</f>
        <v>1</v>
      </c>
      <c r="CM910" s="100"/>
      <c r="CN910" s="110"/>
      <c r="CO910" s="95">
        <f t="shared" si="988"/>
        <v>0</v>
      </c>
      <c r="CP910" s="15"/>
      <c r="CQ910" s="24">
        <f t="shared" si="1014"/>
        <v>0</v>
      </c>
      <c r="CR910" s="5">
        <v>0</v>
      </c>
      <c r="CS910" s="63"/>
      <c r="CT910" s="15"/>
      <c r="CU910" s="13"/>
      <c r="CV910" s="98">
        <f t="shared" si="989"/>
        <v>0</v>
      </c>
      <c r="CW910" s="99">
        <f>CW5</f>
        <v>1</v>
      </c>
      <c r="CX910" s="100"/>
      <c r="CY910" s="110"/>
      <c r="CZ910" s="95">
        <f t="shared" si="990"/>
        <v>0</v>
      </c>
      <c r="DA910" s="15"/>
      <c r="DB910" s="24">
        <f t="shared" si="1015"/>
        <v>0</v>
      </c>
      <c r="DC910" s="5">
        <v>0</v>
      </c>
      <c r="DD910" s="63"/>
      <c r="DE910" s="15"/>
      <c r="DF910" s="13"/>
      <c r="DG910" s="98">
        <f t="shared" si="991"/>
        <v>0</v>
      </c>
      <c r="DH910" s="99">
        <f>DH5</f>
        <v>1</v>
      </c>
      <c r="DI910" s="100"/>
      <c r="DJ910" s="110"/>
      <c r="DK910" s="95">
        <f t="shared" si="992"/>
        <v>0</v>
      </c>
      <c r="DL910" s="15"/>
      <c r="DM910" s="24">
        <f t="shared" si="1016"/>
        <v>0</v>
      </c>
      <c r="DN910" s="5">
        <v>0</v>
      </c>
      <c r="DO910" s="63"/>
      <c r="DP910" s="15"/>
      <c r="DQ910" s="13"/>
      <c r="DR910" s="98">
        <f t="shared" si="993"/>
        <v>0</v>
      </c>
      <c r="DS910" s="99">
        <f>DS5</f>
        <v>1</v>
      </c>
      <c r="DT910" s="100"/>
      <c r="DU910" s="110"/>
      <c r="DV910" s="95">
        <f t="shared" si="994"/>
        <v>0</v>
      </c>
      <c r="DW910" s="15"/>
      <c r="DX910" s="24">
        <f t="shared" si="1017"/>
        <v>0</v>
      </c>
      <c r="DY910" s="5">
        <v>0</v>
      </c>
      <c r="DZ910" s="63"/>
      <c r="EA910" s="15"/>
      <c r="EB910" s="13"/>
      <c r="EC910" s="98">
        <f t="shared" si="995"/>
        <v>0</v>
      </c>
      <c r="ED910" s="99">
        <f>ED5</f>
        <v>1</v>
      </c>
      <c r="EE910" s="100"/>
      <c r="EF910" s="110"/>
      <c r="EG910" s="95">
        <f t="shared" si="996"/>
        <v>0</v>
      </c>
      <c r="EH910" s="15"/>
      <c r="EI910" s="24">
        <f t="shared" si="1018"/>
        <v>0</v>
      </c>
      <c r="EJ910" s="5">
        <v>0</v>
      </c>
      <c r="EK910" s="63"/>
      <c r="EL910" s="15"/>
      <c r="EM910" s="13"/>
      <c r="EN910" s="98">
        <f t="shared" si="997"/>
        <v>0</v>
      </c>
      <c r="EO910" s="99">
        <f>EO5</f>
        <v>1</v>
      </c>
      <c r="EP910" s="100"/>
      <c r="EQ910" s="110"/>
      <c r="ER910" s="95">
        <f t="shared" si="998"/>
        <v>0</v>
      </c>
      <c r="ES910" s="15"/>
      <c r="ET910" s="24">
        <f t="shared" si="1019"/>
        <v>0</v>
      </c>
      <c r="EU910" s="5">
        <v>0</v>
      </c>
      <c r="EV910" s="63"/>
      <c r="EW910" s="15"/>
      <c r="EX910" s="13"/>
      <c r="EY910" s="98">
        <f t="shared" si="999"/>
        <v>0</v>
      </c>
      <c r="EZ910" s="99">
        <f>EZ5</f>
        <v>1</v>
      </c>
      <c r="FA910" s="100"/>
      <c r="FB910" s="110"/>
      <c r="FC910" s="95">
        <f t="shared" si="1000"/>
        <v>0</v>
      </c>
      <c r="FD910" s="15"/>
      <c r="FE910" s="24">
        <f t="shared" si="1020"/>
        <v>0</v>
      </c>
      <c r="FF910" s="5">
        <v>0</v>
      </c>
      <c r="FG910" s="63"/>
      <c r="FH910" s="15"/>
      <c r="FI910" s="13"/>
      <c r="FJ910" s="98">
        <f t="shared" si="1001"/>
        <v>0</v>
      </c>
      <c r="FK910" s="99">
        <f>FK5</f>
        <v>1</v>
      </c>
      <c r="FL910" s="100"/>
      <c r="FM910" s="110"/>
      <c r="FN910" s="95">
        <f t="shared" si="1002"/>
        <v>0</v>
      </c>
      <c r="FO910" s="15"/>
      <c r="FP910" s="24">
        <f t="shared" si="1021"/>
        <v>0</v>
      </c>
      <c r="FQ910" s="5">
        <v>0</v>
      </c>
      <c r="FR910" s="8">
        <v>0</v>
      </c>
      <c r="FS910" s="84">
        <f t="shared" si="1022"/>
        <v>500</v>
      </c>
      <c r="FT910" s="85">
        <f t="shared" si="1023"/>
        <v>500</v>
      </c>
      <c r="FU910" s="85">
        <f t="shared" si="1024"/>
        <v>500</v>
      </c>
      <c r="FV910" s="85">
        <f t="shared" si="1025"/>
        <v>500</v>
      </c>
      <c r="FW910" s="85">
        <f t="shared" si="1026"/>
        <v>500</v>
      </c>
      <c r="FX910" s="85">
        <f t="shared" si="1027"/>
        <v>500</v>
      </c>
      <c r="FY910" s="85">
        <f t="shared" si="1028"/>
        <v>500</v>
      </c>
      <c r="FZ910" s="85">
        <f t="shared" si="1029"/>
        <v>500</v>
      </c>
      <c r="GA910" s="85">
        <f t="shared" si="1030"/>
        <v>500</v>
      </c>
      <c r="GB910" s="85">
        <f t="shared" si="1031"/>
        <v>500</v>
      </c>
      <c r="GC910" s="85">
        <f t="shared" si="1032"/>
        <v>500</v>
      </c>
      <c r="GD910" s="85">
        <f t="shared" si="1033"/>
        <v>500</v>
      </c>
      <c r="GE910" s="85">
        <f t="shared" si="1034"/>
        <v>500</v>
      </c>
      <c r="GF910" s="85">
        <f t="shared" si="1035"/>
        <v>500</v>
      </c>
      <c r="GG910" s="85">
        <f t="shared" si="1036"/>
        <v>500</v>
      </c>
      <c r="GH910" s="101">
        <f t="shared" si="1003"/>
        <v>0</v>
      </c>
      <c r="GI910" s="102">
        <f t="shared" si="1004"/>
        <v>0</v>
      </c>
      <c r="GJ910" s="102">
        <f t="shared" si="1005"/>
        <v>0</v>
      </c>
      <c r="GK910" s="79">
        <f>ROW()</f>
        <v>910</v>
      </c>
    </row>
    <row r="911" spans="1:193" s="12" customFormat="1" ht="50.1" customHeight="1">
      <c r="A911" s="17">
        <f>ROW()</f>
        <v>911</v>
      </c>
      <c r="B911" s="32">
        <f t="shared" si="1037"/>
        <v>905</v>
      </c>
      <c r="C911" s="33">
        <f t="shared" si="1038"/>
        <v>0</v>
      </c>
      <c r="D911" s="31"/>
      <c r="E911" s="390">
        <f t="shared" si="1006"/>
        <v>500</v>
      </c>
      <c r="F911" s="107">
        <f t="shared" si="972"/>
        <v>0</v>
      </c>
      <c r="G911" s="3">
        <v>0</v>
      </c>
      <c r="H911" s="4">
        <v>0</v>
      </c>
      <c r="I911" s="63"/>
      <c r="J911" s="15"/>
      <c r="K911" s="13"/>
      <c r="L911" s="98">
        <f t="shared" si="973"/>
        <v>0</v>
      </c>
      <c r="M911" s="99">
        <f>M5</f>
        <v>0.94499999999999995</v>
      </c>
      <c r="N911" s="100"/>
      <c r="O911" s="110"/>
      <c r="P911" s="95">
        <f t="shared" si="974"/>
        <v>0</v>
      </c>
      <c r="Q911" s="15"/>
      <c r="R911" s="24">
        <f t="shared" si="1007"/>
        <v>0</v>
      </c>
      <c r="S911" s="25">
        <v>0</v>
      </c>
      <c r="T911" s="63"/>
      <c r="U911" s="15"/>
      <c r="V911" s="13"/>
      <c r="W911" s="98">
        <f t="shared" si="975"/>
        <v>0</v>
      </c>
      <c r="X911" s="99">
        <f>X5</f>
        <v>0.97</v>
      </c>
      <c r="Y911" s="100"/>
      <c r="Z911" s="110"/>
      <c r="AA911" s="95">
        <f t="shared" si="976"/>
        <v>0</v>
      </c>
      <c r="AB911" s="15"/>
      <c r="AC911" s="24">
        <f t="shared" si="1008"/>
        <v>0</v>
      </c>
      <c r="AD911" s="5">
        <v>0</v>
      </c>
      <c r="AE911" s="63"/>
      <c r="AF911" s="15"/>
      <c r="AG911" s="13"/>
      <c r="AH911" s="98">
        <f t="shared" si="977"/>
        <v>0</v>
      </c>
      <c r="AI911" s="99">
        <f>AI5</f>
        <v>0.95499999999999996</v>
      </c>
      <c r="AJ911" s="100"/>
      <c r="AK911" s="110"/>
      <c r="AL911" s="95">
        <f t="shared" si="978"/>
        <v>0</v>
      </c>
      <c r="AM911" s="15"/>
      <c r="AN911" s="24">
        <f t="shared" si="1009"/>
        <v>0</v>
      </c>
      <c r="AO911" s="5">
        <v>0</v>
      </c>
      <c r="AP911" s="63"/>
      <c r="AQ911" s="15"/>
      <c r="AR911" s="13"/>
      <c r="AS911" s="98">
        <f t="shared" si="979"/>
        <v>0</v>
      </c>
      <c r="AT911" s="99">
        <f>AT5</f>
        <v>0.96</v>
      </c>
      <c r="AU911" s="100"/>
      <c r="AV911" s="110"/>
      <c r="AW911" s="95">
        <f t="shared" si="980"/>
        <v>0</v>
      </c>
      <c r="AX911" s="15"/>
      <c r="AY911" s="24">
        <f t="shared" si="1010"/>
        <v>0</v>
      </c>
      <c r="AZ911" s="5">
        <v>0</v>
      </c>
      <c r="BA911" s="63"/>
      <c r="BB911" s="15"/>
      <c r="BC911" s="13"/>
      <c r="BD911" s="98">
        <f t="shared" si="981"/>
        <v>0</v>
      </c>
      <c r="BE911" s="99">
        <f>BE5</f>
        <v>0.98</v>
      </c>
      <c r="BF911" s="100"/>
      <c r="BG911" s="110"/>
      <c r="BH911" s="95">
        <f t="shared" si="982"/>
        <v>0</v>
      </c>
      <c r="BI911" s="15"/>
      <c r="BJ911" s="24">
        <f t="shared" si="1011"/>
        <v>0</v>
      </c>
      <c r="BK911" s="5">
        <v>0</v>
      </c>
      <c r="BL911" s="63"/>
      <c r="BM911" s="15"/>
      <c r="BN911" s="13"/>
      <c r="BO911" s="98">
        <f t="shared" si="983"/>
        <v>0</v>
      </c>
      <c r="BP911" s="99">
        <f>BP5</f>
        <v>0.94499999999999995</v>
      </c>
      <c r="BQ911" s="100"/>
      <c r="BR911" s="110"/>
      <c r="BS911" s="95">
        <f t="shared" si="984"/>
        <v>0</v>
      </c>
      <c r="BT911" s="15"/>
      <c r="BU911" s="24">
        <f t="shared" si="1012"/>
        <v>0</v>
      </c>
      <c r="BV911" s="5">
        <v>0</v>
      </c>
      <c r="BW911" s="63"/>
      <c r="BX911" s="15"/>
      <c r="BY911" s="13"/>
      <c r="BZ911" s="98">
        <f t="shared" si="985"/>
        <v>0</v>
      </c>
      <c r="CA911" s="99">
        <f>CA5</f>
        <v>1</v>
      </c>
      <c r="CB911" s="100"/>
      <c r="CC911" s="110"/>
      <c r="CD911" s="95">
        <f t="shared" si="986"/>
        <v>0</v>
      </c>
      <c r="CE911" s="15"/>
      <c r="CF911" s="24">
        <f t="shared" si="1013"/>
        <v>0</v>
      </c>
      <c r="CG911" s="5">
        <v>0</v>
      </c>
      <c r="CH911" s="63"/>
      <c r="CI911" s="15"/>
      <c r="CJ911" s="13"/>
      <c r="CK911" s="98">
        <f t="shared" si="987"/>
        <v>0</v>
      </c>
      <c r="CL911" s="99">
        <f>CL5</f>
        <v>1</v>
      </c>
      <c r="CM911" s="100"/>
      <c r="CN911" s="110"/>
      <c r="CO911" s="95">
        <f t="shared" si="988"/>
        <v>0</v>
      </c>
      <c r="CP911" s="15"/>
      <c r="CQ911" s="24">
        <f t="shared" si="1014"/>
        <v>0</v>
      </c>
      <c r="CR911" s="5">
        <v>0</v>
      </c>
      <c r="CS911" s="63"/>
      <c r="CT911" s="15"/>
      <c r="CU911" s="13"/>
      <c r="CV911" s="98">
        <f t="shared" si="989"/>
        <v>0</v>
      </c>
      <c r="CW911" s="99">
        <f>CW5</f>
        <v>1</v>
      </c>
      <c r="CX911" s="100"/>
      <c r="CY911" s="110"/>
      <c r="CZ911" s="95">
        <f t="shared" si="990"/>
        <v>0</v>
      </c>
      <c r="DA911" s="15"/>
      <c r="DB911" s="24">
        <f t="shared" si="1015"/>
        <v>0</v>
      </c>
      <c r="DC911" s="5">
        <v>0</v>
      </c>
      <c r="DD911" s="63"/>
      <c r="DE911" s="15"/>
      <c r="DF911" s="13"/>
      <c r="DG911" s="98">
        <f t="shared" si="991"/>
        <v>0</v>
      </c>
      <c r="DH911" s="99">
        <f>DH5</f>
        <v>1</v>
      </c>
      <c r="DI911" s="100"/>
      <c r="DJ911" s="110"/>
      <c r="DK911" s="95">
        <f t="shared" si="992"/>
        <v>0</v>
      </c>
      <c r="DL911" s="15"/>
      <c r="DM911" s="24">
        <f t="shared" si="1016"/>
        <v>0</v>
      </c>
      <c r="DN911" s="5">
        <v>0</v>
      </c>
      <c r="DO911" s="63"/>
      <c r="DP911" s="15"/>
      <c r="DQ911" s="13"/>
      <c r="DR911" s="98">
        <f t="shared" si="993"/>
        <v>0</v>
      </c>
      <c r="DS911" s="99">
        <f>DS5</f>
        <v>1</v>
      </c>
      <c r="DT911" s="100"/>
      <c r="DU911" s="110"/>
      <c r="DV911" s="95">
        <f t="shared" si="994"/>
        <v>0</v>
      </c>
      <c r="DW911" s="15"/>
      <c r="DX911" s="24">
        <f t="shared" si="1017"/>
        <v>0</v>
      </c>
      <c r="DY911" s="5">
        <v>0</v>
      </c>
      <c r="DZ911" s="63"/>
      <c r="EA911" s="15"/>
      <c r="EB911" s="13"/>
      <c r="EC911" s="98">
        <f t="shared" si="995"/>
        <v>0</v>
      </c>
      <c r="ED911" s="99">
        <f>ED5</f>
        <v>1</v>
      </c>
      <c r="EE911" s="100"/>
      <c r="EF911" s="110"/>
      <c r="EG911" s="95">
        <f t="shared" si="996"/>
        <v>0</v>
      </c>
      <c r="EH911" s="15"/>
      <c r="EI911" s="24">
        <f t="shared" si="1018"/>
        <v>0</v>
      </c>
      <c r="EJ911" s="5">
        <v>0</v>
      </c>
      <c r="EK911" s="63"/>
      <c r="EL911" s="15"/>
      <c r="EM911" s="13"/>
      <c r="EN911" s="98">
        <f t="shared" si="997"/>
        <v>0</v>
      </c>
      <c r="EO911" s="99">
        <f>EO5</f>
        <v>1</v>
      </c>
      <c r="EP911" s="100"/>
      <c r="EQ911" s="110"/>
      <c r="ER911" s="95">
        <f t="shared" si="998"/>
        <v>0</v>
      </c>
      <c r="ES911" s="15"/>
      <c r="ET911" s="24">
        <f t="shared" si="1019"/>
        <v>0</v>
      </c>
      <c r="EU911" s="5">
        <v>0</v>
      </c>
      <c r="EV911" s="63"/>
      <c r="EW911" s="15"/>
      <c r="EX911" s="13"/>
      <c r="EY911" s="98">
        <f t="shared" si="999"/>
        <v>0</v>
      </c>
      <c r="EZ911" s="99">
        <f>EZ5</f>
        <v>1</v>
      </c>
      <c r="FA911" s="100"/>
      <c r="FB911" s="110"/>
      <c r="FC911" s="95">
        <f t="shared" si="1000"/>
        <v>0</v>
      </c>
      <c r="FD911" s="15"/>
      <c r="FE911" s="24">
        <f t="shared" si="1020"/>
        <v>0</v>
      </c>
      <c r="FF911" s="5">
        <v>0</v>
      </c>
      <c r="FG911" s="63"/>
      <c r="FH911" s="15"/>
      <c r="FI911" s="13"/>
      <c r="FJ911" s="98">
        <f t="shared" si="1001"/>
        <v>0</v>
      </c>
      <c r="FK911" s="99">
        <f>FK5</f>
        <v>1</v>
      </c>
      <c r="FL911" s="100"/>
      <c r="FM911" s="110"/>
      <c r="FN911" s="95">
        <f t="shared" si="1002"/>
        <v>0</v>
      </c>
      <c r="FO911" s="15"/>
      <c r="FP911" s="24">
        <f t="shared" si="1021"/>
        <v>0</v>
      </c>
      <c r="FQ911" s="5">
        <v>0</v>
      </c>
      <c r="FR911" s="8">
        <v>0</v>
      </c>
      <c r="FS911" s="84">
        <f t="shared" si="1022"/>
        <v>500</v>
      </c>
      <c r="FT911" s="85">
        <f t="shared" si="1023"/>
        <v>500</v>
      </c>
      <c r="FU911" s="85">
        <f t="shared" si="1024"/>
        <v>500</v>
      </c>
      <c r="FV911" s="85">
        <f t="shared" si="1025"/>
        <v>500</v>
      </c>
      <c r="FW911" s="85">
        <f t="shared" si="1026"/>
        <v>500</v>
      </c>
      <c r="FX911" s="85">
        <f t="shared" si="1027"/>
        <v>500</v>
      </c>
      <c r="FY911" s="85">
        <f t="shared" si="1028"/>
        <v>500</v>
      </c>
      <c r="FZ911" s="85">
        <f t="shared" si="1029"/>
        <v>500</v>
      </c>
      <c r="GA911" s="85">
        <f t="shared" si="1030"/>
        <v>500</v>
      </c>
      <c r="GB911" s="85">
        <f t="shared" si="1031"/>
        <v>500</v>
      </c>
      <c r="GC911" s="85">
        <f t="shared" si="1032"/>
        <v>500</v>
      </c>
      <c r="GD911" s="85">
        <f t="shared" si="1033"/>
        <v>500</v>
      </c>
      <c r="GE911" s="85">
        <f t="shared" si="1034"/>
        <v>500</v>
      </c>
      <c r="GF911" s="85">
        <f t="shared" si="1035"/>
        <v>500</v>
      </c>
      <c r="GG911" s="85">
        <f t="shared" si="1036"/>
        <v>500</v>
      </c>
      <c r="GH911" s="101">
        <f t="shared" si="1003"/>
        <v>0</v>
      </c>
      <c r="GI911" s="102">
        <f t="shared" si="1004"/>
        <v>0</v>
      </c>
      <c r="GJ911" s="102">
        <f t="shared" si="1005"/>
        <v>0</v>
      </c>
      <c r="GK911" s="79">
        <f>ROW()</f>
        <v>911</v>
      </c>
    </row>
    <row r="912" spans="1:193" s="12" customFormat="1" ht="50.1" customHeight="1">
      <c r="A912" s="17">
        <f>ROW()</f>
        <v>912</v>
      </c>
      <c r="B912" s="32">
        <f t="shared" si="1037"/>
        <v>906</v>
      </c>
      <c r="C912" s="33">
        <f t="shared" si="1038"/>
        <v>0</v>
      </c>
      <c r="D912" s="31"/>
      <c r="E912" s="390">
        <f t="shared" si="1006"/>
        <v>500</v>
      </c>
      <c r="F912" s="107">
        <f t="shared" si="972"/>
        <v>0</v>
      </c>
      <c r="G912" s="3">
        <v>0</v>
      </c>
      <c r="H912" s="4">
        <v>0</v>
      </c>
      <c r="I912" s="63"/>
      <c r="J912" s="15"/>
      <c r="K912" s="13"/>
      <c r="L912" s="98">
        <f t="shared" si="973"/>
        <v>0</v>
      </c>
      <c r="M912" s="99">
        <f>M5</f>
        <v>0.94499999999999995</v>
      </c>
      <c r="N912" s="100"/>
      <c r="O912" s="110"/>
      <c r="P912" s="95">
        <f t="shared" si="974"/>
        <v>0</v>
      </c>
      <c r="Q912" s="15"/>
      <c r="R912" s="24">
        <f t="shared" si="1007"/>
        <v>0</v>
      </c>
      <c r="S912" s="25">
        <v>0</v>
      </c>
      <c r="T912" s="63"/>
      <c r="U912" s="15"/>
      <c r="V912" s="13"/>
      <c r="W912" s="98">
        <f t="shared" si="975"/>
        <v>0</v>
      </c>
      <c r="X912" s="99">
        <f>X5</f>
        <v>0.97</v>
      </c>
      <c r="Y912" s="100"/>
      <c r="Z912" s="110"/>
      <c r="AA912" s="95">
        <f t="shared" si="976"/>
        <v>0</v>
      </c>
      <c r="AB912" s="15"/>
      <c r="AC912" s="24">
        <f t="shared" si="1008"/>
        <v>0</v>
      </c>
      <c r="AD912" s="5">
        <v>0</v>
      </c>
      <c r="AE912" s="63"/>
      <c r="AF912" s="15"/>
      <c r="AG912" s="13"/>
      <c r="AH912" s="98">
        <f t="shared" si="977"/>
        <v>0</v>
      </c>
      <c r="AI912" s="99">
        <f>AI5</f>
        <v>0.95499999999999996</v>
      </c>
      <c r="AJ912" s="100"/>
      <c r="AK912" s="110"/>
      <c r="AL912" s="95">
        <f t="shared" si="978"/>
        <v>0</v>
      </c>
      <c r="AM912" s="15"/>
      <c r="AN912" s="24">
        <f t="shared" si="1009"/>
        <v>0</v>
      </c>
      <c r="AO912" s="5">
        <v>0</v>
      </c>
      <c r="AP912" s="63"/>
      <c r="AQ912" s="15"/>
      <c r="AR912" s="13"/>
      <c r="AS912" s="98">
        <f t="shared" si="979"/>
        <v>0</v>
      </c>
      <c r="AT912" s="99">
        <f>AT5</f>
        <v>0.96</v>
      </c>
      <c r="AU912" s="100"/>
      <c r="AV912" s="110"/>
      <c r="AW912" s="95">
        <f t="shared" si="980"/>
        <v>0</v>
      </c>
      <c r="AX912" s="15"/>
      <c r="AY912" s="24">
        <f t="shared" si="1010"/>
        <v>0</v>
      </c>
      <c r="AZ912" s="5">
        <v>0</v>
      </c>
      <c r="BA912" s="63"/>
      <c r="BB912" s="15"/>
      <c r="BC912" s="13"/>
      <c r="BD912" s="98">
        <f t="shared" si="981"/>
        <v>0</v>
      </c>
      <c r="BE912" s="99">
        <f>BE5</f>
        <v>0.98</v>
      </c>
      <c r="BF912" s="100"/>
      <c r="BG912" s="110"/>
      <c r="BH912" s="95">
        <f t="shared" si="982"/>
        <v>0</v>
      </c>
      <c r="BI912" s="15"/>
      <c r="BJ912" s="24">
        <f t="shared" si="1011"/>
        <v>0</v>
      </c>
      <c r="BK912" s="5">
        <v>0</v>
      </c>
      <c r="BL912" s="63"/>
      <c r="BM912" s="15"/>
      <c r="BN912" s="13"/>
      <c r="BO912" s="98">
        <f t="shared" si="983"/>
        <v>0</v>
      </c>
      <c r="BP912" s="99">
        <f>BP5</f>
        <v>0.94499999999999995</v>
      </c>
      <c r="BQ912" s="100"/>
      <c r="BR912" s="110"/>
      <c r="BS912" s="95">
        <f t="shared" si="984"/>
        <v>0</v>
      </c>
      <c r="BT912" s="15"/>
      <c r="BU912" s="24">
        <f t="shared" si="1012"/>
        <v>0</v>
      </c>
      <c r="BV912" s="5">
        <v>0</v>
      </c>
      <c r="BW912" s="63"/>
      <c r="BX912" s="15"/>
      <c r="BY912" s="13"/>
      <c r="BZ912" s="98">
        <f t="shared" si="985"/>
        <v>0</v>
      </c>
      <c r="CA912" s="99">
        <f>CA5</f>
        <v>1</v>
      </c>
      <c r="CB912" s="100"/>
      <c r="CC912" s="110"/>
      <c r="CD912" s="95">
        <f t="shared" si="986"/>
        <v>0</v>
      </c>
      <c r="CE912" s="15"/>
      <c r="CF912" s="24">
        <f t="shared" si="1013"/>
        <v>0</v>
      </c>
      <c r="CG912" s="5">
        <v>0</v>
      </c>
      <c r="CH912" s="63"/>
      <c r="CI912" s="15"/>
      <c r="CJ912" s="13"/>
      <c r="CK912" s="98">
        <f t="shared" si="987"/>
        <v>0</v>
      </c>
      <c r="CL912" s="99">
        <f>CL5</f>
        <v>1</v>
      </c>
      <c r="CM912" s="100"/>
      <c r="CN912" s="110"/>
      <c r="CO912" s="95">
        <f t="shared" si="988"/>
        <v>0</v>
      </c>
      <c r="CP912" s="15"/>
      <c r="CQ912" s="24">
        <f t="shared" si="1014"/>
        <v>0</v>
      </c>
      <c r="CR912" s="5">
        <v>0</v>
      </c>
      <c r="CS912" s="63"/>
      <c r="CT912" s="15"/>
      <c r="CU912" s="13"/>
      <c r="CV912" s="98">
        <f t="shared" si="989"/>
        <v>0</v>
      </c>
      <c r="CW912" s="99">
        <f>CW5</f>
        <v>1</v>
      </c>
      <c r="CX912" s="100"/>
      <c r="CY912" s="110"/>
      <c r="CZ912" s="95">
        <f t="shared" si="990"/>
        <v>0</v>
      </c>
      <c r="DA912" s="15"/>
      <c r="DB912" s="24">
        <f t="shared" si="1015"/>
        <v>0</v>
      </c>
      <c r="DC912" s="5">
        <v>0</v>
      </c>
      <c r="DD912" s="63"/>
      <c r="DE912" s="15"/>
      <c r="DF912" s="13"/>
      <c r="DG912" s="98">
        <f t="shared" si="991"/>
        <v>0</v>
      </c>
      <c r="DH912" s="99">
        <f>DH5</f>
        <v>1</v>
      </c>
      <c r="DI912" s="100"/>
      <c r="DJ912" s="110"/>
      <c r="DK912" s="95">
        <f t="shared" si="992"/>
        <v>0</v>
      </c>
      <c r="DL912" s="15"/>
      <c r="DM912" s="24">
        <f t="shared" si="1016"/>
        <v>0</v>
      </c>
      <c r="DN912" s="5">
        <v>0</v>
      </c>
      <c r="DO912" s="63"/>
      <c r="DP912" s="15"/>
      <c r="DQ912" s="13"/>
      <c r="DR912" s="98">
        <f t="shared" si="993"/>
        <v>0</v>
      </c>
      <c r="DS912" s="99">
        <f>DS5</f>
        <v>1</v>
      </c>
      <c r="DT912" s="100"/>
      <c r="DU912" s="110"/>
      <c r="DV912" s="95">
        <f t="shared" si="994"/>
        <v>0</v>
      </c>
      <c r="DW912" s="15"/>
      <c r="DX912" s="24">
        <f t="shared" si="1017"/>
        <v>0</v>
      </c>
      <c r="DY912" s="5">
        <v>0</v>
      </c>
      <c r="DZ912" s="63"/>
      <c r="EA912" s="15"/>
      <c r="EB912" s="13"/>
      <c r="EC912" s="98">
        <f t="shared" si="995"/>
        <v>0</v>
      </c>
      <c r="ED912" s="99">
        <f>ED5</f>
        <v>1</v>
      </c>
      <c r="EE912" s="100"/>
      <c r="EF912" s="110"/>
      <c r="EG912" s="95">
        <f t="shared" si="996"/>
        <v>0</v>
      </c>
      <c r="EH912" s="15"/>
      <c r="EI912" s="24">
        <f t="shared" si="1018"/>
        <v>0</v>
      </c>
      <c r="EJ912" s="5">
        <v>0</v>
      </c>
      <c r="EK912" s="63"/>
      <c r="EL912" s="15"/>
      <c r="EM912" s="13"/>
      <c r="EN912" s="98">
        <f t="shared" si="997"/>
        <v>0</v>
      </c>
      <c r="EO912" s="99">
        <f>EO5</f>
        <v>1</v>
      </c>
      <c r="EP912" s="100"/>
      <c r="EQ912" s="110"/>
      <c r="ER912" s="95">
        <f t="shared" si="998"/>
        <v>0</v>
      </c>
      <c r="ES912" s="15"/>
      <c r="ET912" s="24">
        <f t="shared" si="1019"/>
        <v>0</v>
      </c>
      <c r="EU912" s="5">
        <v>0</v>
      </c>
      <c r="EV912" s="63"/>
      <c r="EW912" s="15"/>
      <c r="EX912" s="13"/>
      <c r="EY912" s="98">
        <f t="shared" si="999"/>
        <v>0</v>
      </c>
      <c r="EZ912" s="99">
        <f>EZ5</f>
        <v>1</v>
      </c>
      <c r="FA912" s="100"/>
      <c r="FB912" s="110"/>
      <c r="FC912" s="95">
        <f t="shared" si="1000"/>
        <v>0</v>
      </c>
      <c r="FD912" s="15"/>
      <c r="FE912" s="24">
        <f t="shared" si="1020"/>
        <v>0</v>
      </c>
      <c r="FF912" s="5">
        <v>0</v>
      </c>
      <c r="FG912" s="63"/>
      <c r="FH912" s="15"/>
      <c r="FI912" s="13"/>
      <c r="FJ912" s="98">
        <f t="shared" si="1001"/>
        <v>0</v>
      </c>
      <c r="FK912" s="99">
        <f>FK5</f>
        <v>1</v>
      </c>
      <c r="FL912" s="100"/>
      <c r="FM912" s="110"/>
      <c r="FN912" s="95">
        <f t="shared" si="1002"/>
        <v>0</v>
      </c>
      <c r="FO912" s="15"/>
      <c r="FP912" s="24">
        <f t="shared" si="1021"/>
        <v>0</v>
      </c>
      <c r="FQ912" s="5">
        <v>0</v>
      </c>
      <c r="FR912" s="8">
        <v>0</v>
      </c>
      <c r="FS912" s="84">
        <f t="shared" si="1022"/>
        <v>500</v>
      </c>
      <c r="FT912" s="85">
        <f t="shared" si="1023"/>
        <v>500</v>
      </c>
      <c r="FU912" s="85">
        <f t="shared" si="1024"/>
        <v>500</v>
      </c>
      <c r="FV912" s="85">
        <f t="shared" si="1025"/>
        <v>500</v>
      </c>
      <c r="FW912" s="85">
        <f t="shared" si="1026"/>
        <v>500</v>
      </c>
      <c r="FX912" s="85">
        <f t="shared" si="1027"/>
        <v>500</v>
      </c>
      <c r="FY912" s="85">
        <f t="shared" si="1028"/>
        <v>500</v>
      </c>
      <c r="FZ912" s="85">
        <f t="shared" si="1029"/>
        <v>500</v>
      </c>
      <c r="GA912" s="85">
        <f t="shared" si="1030"/>
        <v>500</v>
      </c>
      <c r="GB912" s="85">
        <f t="shared" si="1031"/>
        <v>500</v>
      </c>
      <c r="GC912" s="85">
        <f t="shared" si="1032"/>
        <v>500</v>
      </c>
      <c r="GD912" s="85">
        <f t="shared" si="1033"/>
        <v>500</v>
      </c>
      <c r="GE912" s="85">
        <f t="shared" si="1034"/>
        <v>500</v>
      </c>
      <c r="GF912" s="85">
        <f t="shared" si="1035"/>
        <v>500</v>
      </c>
      <c r="GG912" s="85">
        <f t="shared" si="1036"/>
        <v>500</v>
      </c>
      <c r="GH912" s="101">
        <f t="shared" si="1003"/>
        <v>0</v>
      </c>
      <c r="GI912" s="102">
        <f t="shared" si="1004"/>
        <v>0</v>
      </c>
      <c r="GJ912" s="102">
        <f t="shared" si="1005"/>
        <v>0</v>
      </c>
      <c r="GK912" s="79">
        <f>ROW()</f>
        <v>912</v>
      </c>
    </row>
    <row r="913" spans="1:193" s="12" customFormat="1" ht="50.1" customHeight="1">
      <c r="A913" s="17">
        <f>ROW()</f>
        <v>913</v>
      </c>
      <c r="B913" s="32">
        <f t="shared" si="1037"/>
        <v>907</v>
      </c>
      <c r="C913" s="33">
        <f t="shared" si="1038"/>
        <v>0</v>
      </c>
      <c r="D913" s="31"/>
      <c r="E913" s="390">
        <f t="shared" si="1006"/>
        <v>500</v>
      </c>
      <c r="F913" s="107">
        <f t="shared" si="972"/>
        <v>0</v>
      </c>
      <c r="G913" s="3">
        <v>0</v>
      </c>
      <c r="H913" s="4">
        <v>0</v>
      </c>
      <c r="I913" s="63"/>
      <c r="J913" s="15"/>
      <c r="K913" s="13"/>
      <c r="L913" s="98">
        <f t="shared" si="973"/>
        <v>0</v>
      </c>
      <c r="M913" s="99">
        <f>M5</f>
        <v>0.94499999999999995</v>
      </c>
      <c r="N913" s="100"/>
      <c r="O913" s="110"/>
      <c r="P913" s="95">
        <f t="shared" si="974"/>
        <v>0</v>
      </c>
      <c r="Q913" s="15"/>
      <c r="R913" s="24">
        <f t="shared" si="1007"/>
        <v>0</v>
      </c>
      <c r="S913" s="25">
        <v>0</v>
      </c>
      <c r="T913" s="63"/>
      <c r="U913" s="15"/>
      <c r="V913" s="13"/>
      <c r="W913" s="98">
        <f t="shared" si="975"/>
        <v>0</v>
      </c>
      <c r="X913" s="99">
        <f>X5</f>
        <v>0.97</v>
      </c>
      <c r="Y913" s="100"/>
      <c r="Z913" s="110"/>
      <c r="AA913" s="95">
        <f t="shared" si="976"/>
        <v>0</v>
      </c>
      <c r="AB913" s="15"/>
      <c r="AC913" s="24">
        <f t="shared" si="1008"/>
        <v>0</v>
      </c>
      <c r="AD913" s="5">
        <v>0</v>
      </c>
      <c r="AE913" s="63"/>
      <c r="AF913" s="15"/>
      <c r="AG913" s="13"/>
      <c r="AH913" s="98">
        <f t="shared" si="977"/>
        <v>0</v>
      </c>
      <c r="AI913" s="99">
        <f>AI5</f>
        <v>0.95499999999999996</v>
      </c>
      <c r="AJ913" s="100"/>
      <c r="AK913" s="110"/>
      <c r="AL913" s="95">
        <f t="shared" si="978"/>
        <v>0</v>
      </c>
      <c r="AM913" s="15"/>
      <c r="AN913" s="24">
        <f t="shared" si="1009"/>
        <v>0</v>
      </c>
      <c r="AO913" s="5">
        <v>0</v>
      </c>
      <c r="AP913" s="63"/>
      <c r="AQ913" s="15"/>
      <c r="AR913" s="13"/>
      <c r="AS913" s="98">
        <f t="shared" si="979"/>
        <v>0</v>
      </c>
      <c r="AT913" s="99">
        <f>AT5</f>
        <v>0.96</v>
      </c>
      <c r="AU913" s="100"/>
      <c r="AV913" s="110"/>
      <c r="AW913" s="95">
        <f t="shared" si="980"/>
        <v>0</v>
      </c>
      <c r="AX913" s="15"/>
      <c r="AY913" s="24">
        <f t="shared" si="1010"/>
        <v>0</v>
      </c>
      <c r="AZ913" s="5">
        <v>0</v>
      </c>
      <c r="BA913" s="63"/>
      <c r="BB913" s="15"/>
      <c r="BC913" s="13"/>
      <c r="BD913" s="98">
        <f t="shared" si="981"/>
        <v>0</v>
      </c>
      <c r="BE913" s="99">
        <f>BE5</f>
        <v>0.98</v>
      </c>
      <c r="BF913" s="100"/>
      <c r="BG913" s="110"/>
      <c r="BH913" s="95">
        <f t="shared" si="982"/>
        <v>0</v>
      </c>
      <c r="BI913" s="15"/>
      <c r="BJ913" s="24">
        <f t="shared" si="1011"/>
        <v>0</v>
      </c>
      <c r="BK913" s="5">
        <v>0</v>
      </c>
      <c r="BL913" s="63"/>
      <c r="BM913" s="15"/>
      <c r="BN913" s="13"/>
      <c r="BO913" s="98">
        <f t="shared" si="983"/>
        <v>0</v>
      </c>
      <c r="BP913" s="99">
        <f>BP5</f>
        <v>0.94499999999999995</v>
      </c>
      <c r="BQ913" s="100"/>
      <c r="BR913" s="110"/>
      <c r="BS913" s="95">
        <f t="shared" si="984"/>
        <v>0</v>
      </c>
      <c r="BT913" s="15"/>
      <c r="BU913" s="24">
        <f t="shared" si="1012"/>
        <v>0</v>
      </c>
      <c r="BV913" s="5">
        <v>0</v>
      </c>
      <c r="BW913" s="63"/>
      <c r="BX913" s="15"/>
      <c r="BY913" s="13"/>
      <c r="BZ913" s="98">
        <f t="shared" si="985"/>
        <v>0</v>
      </c>
      <c r="CA913" s="99">
        <f>CA5</f>
        <v>1</v>
      </c>
      <c r="CB913" s="100"/>
      <c r="CC913" s="110"/>
      <c r="CD913" s="95">
        <f t="shared" si="986"/>
        <v>0</v>
      </c>
      <c r="CE913" s="15"/>
      <c r="CF913" s="24">
        <f t="shared" si="1013"/>
        <v>0</v>
      </c>
      <c r="CG913" s="5">
        <v>0</v>
      </c>
      <c r="CH913" s="63"/>
      <c r="CI913" s="15"/>
      <c r="CJ913" s="13"/>
      <c r="CK913" s="98">
        <f t="shared" si="987"/>
        <v>0</v>
      </c>
      <c r="CL913" s="99">
        <f>CL5</f>
        <v>1</v>
      </c>
      <c r="CM913" s="100"/>
      <c r="CN913" s="110"/>
      <c r="CO913" s="95">
        <f t="shared" si="988"/>
        <v>0</v>
      </c>
      <c r="CP913" s="15"/>
      <c r="CQ913" s="24">
        <f t="shared" si="1014"/>
        <v>0</v>
      </c>
      <c r="CR913" s="5">
        <v>0</v>
      </c>
      <c r="CS913" s="63"/>
      <c r="CT913" s="15"/>
      <c r="CU913" s="13"/>
      <c r="CV913" s="98">
        <f t="shared" si="989"/>
        <v>0</v>
      </c>
      <c r="CW913" s="99">
        <f>CW5</f>
        <v>1</v>
      </c>
      <c r="CX913" s="100"/>
      <c r="CY913" s="110"/>
      <c r="CZ913" s="95">
        <f t="shared" si="990"/>
        <v>0</v>
      </c>
      <c r="DA913" s="15"/>
      <c r="DB913" s="24">
        <f t="shared" si="1015"/>
        <v>0</v>
      </c>
      <c r="DC913" s="5">
        <v>0</v>
      </c>
      <c r="DD913" s="63"/>
      <c r="DE913" s="15"/>
      <c r="DF913" s="13"/>
      <c r="DG913" s="98">
        <f t="shared" si="991"/>
        <v>0</v>
      </c>
      <c r="DH913" s="99">
        <f>DH5</f>
        <v>1</v>
      </c>
      <c r="DI913" s="100"/>
      <c r="DJ913" s="110"/>
      <c r="DK913" s="95">
        <f t="shared" si="992"/>
        <v>0</v>
      </c>
      <c r="DL913" s="15"/>
      <c r="DM913" s="24">
        <f t="shared" si="1016"/>
        <v>0</v>
      </c>
      <c r="DN913" s="5">
        <v>0</v>
      </c>
      <c r="DO913" s="63"/>
      <c r="DP913" s="15"/>
      <c r="DQ913" s="13"/>
      <c r="DR913" s="98">
        <f t="shared" si="993"/>
        <v>0</v>
      </c>
      <c r="DS913" s="99">
        <f>DS5</f>
        <v>1</v>
      </c>
      <c r="DT913" s="100"/>
      <c r="DU913" s="110"/>
      <c r="DV913" s="95">
        <f t="shared" si="994"/>
        <v>0</v>
      </c>
      <c r="DW913" s="15"/>
      <c r="DX913" s="24">
        <f t="shared" si="1017"/>
        <v>0</v>
      </c>
      <c r="DY913" s="5">
        <v>0</v>
      </c>
      <c r="DZ913" s="63"/>
      <c r="EA913" s="15"/>
      <c r="EB913" s="13"/>
      <c r="EC913" s="98">
        <f t="shared" si="995"/>
        <v>0</v>
      </c>
      <c r="ED913" s="99">
        <f>ED5</f>
        <v>1</v>
      </c>
      <c r="EE913" s="100"/>
      <c r="EF913" s="110"/>
      <c r="EG913" s="95">
        <f t="shared" si="996"/>
        <v>0</v>
      </c>
      <c r="EH913" s="15"/>
      <c r="EI913" s="24">
        <f t="shared" si="1018"/>
        <v>0</v>
      </c>
      <c r="EJ913" s="5">
        <v>0</v>
      </c>
      <c r="EK913" s="63"/>
      <c r="EL913" s="15"/>
      <c r="EM913" s="13"/>
      <c r="EN913" s="98">
        <f t="shared" si="997"/>
        <v>0</v>
      </c>
      <c r="EO913" s="99">
        <f>EO5</f>
        <v>1</v>
      </c>
      <c r="EP913" s="100"/>
      <c r="EQ913" s="110"/>
      <c r="ER913" s="95">
        <f t="shared" si="998"/>
        <v>0</v>
      </c>
      <c r="ES913" s="15"/>
      <c r="ET913" s="24">
        <f t="shared" si="1019"/>
        <v>0</v>
      </c>
      <c r="EU913" s="5">
        <v>0</v>
      </c>
      <c r="EV913" s="63"/>
      <c r="EW913" s="15"/>
      <c r="EX913" s="13"/>
      <c r="EY913" s="98">
        <f t="shared" si="999"/>
        <v>0</v>
      </c>
      <c r="EZ913" s="99">
        <f>EZ5</f>
        <v>1</v>
      </c>
      <c r="FA913" s="100"/>
      <c r="FB913" s="110"/>
      <c r="FC913" s="95">
        <f t="shared" si="1000"/>
        <v>0</v>
      </c>
      <c r="FD913" s="15"/>
      <c r="FE913" s="24">
        <f t="shared" si="1020"/>
        <v>0</v>
      </c>
      <c r="FF913" s="5">
        <v>0</v>
      </c>
      <c r="FG913" s="63"/>
      <c r="FH913" s="15"/>
      <c r="FI913" s="13"/>
      <c r="FJ913" s="98">
        <f t="shared" si="1001"/>
        <v>0</v>
      </c>
      <c r="FK913" s="99">
        <f>FK5</f>
        <v>1</v>
      </c>
      <c r="FL913" s="100"/>
      <c r="FM913" s="110"/>
      <c r="FN913" s="95">
        <f t="shared" si="1002"/>
        <v>0</v>
      </c>
      <c r="FO913" s="15"/>
      <c r="FP913" s="24">
        <f t="shared" si="1021"/>
        <v>0</v>
      </c>
      <c r="FQ913" s="5">
        <v>0</v>
      </c>
      <c r="FR913" s="8">
        <v>0</v>
      </c>
      <c r="FS913" s="84">
        <f t="shared" si="1022"/>
        <v>500</v>
      </c>
      <c r="FT913" s="85">
        <f t="shared" si="1023"/>
        <v>500</v>
      </c>
      <c r="FU913" s="85">
        <f t="shared" si="1024"/>
        <v>500</v>
      </c>
      <c r="FV913" s="85">
        <f t="shared" si="1025"/>
        <v>500</v>
      </c>
      <c r="FW913" s="85">
        <f t="shared" si="1026"/>
        <v>500</v>
      </c>
      <c r="FX913" s="85">
        <f t="shared" si="1027"/>
        <v>500</v>
      </c>
      <c r="FY913" s="85">
        <f t="shared" si="1028"/>
        <v>500</v>
      </c>
      <c r="FZ913" s="85">
        <f t="shared" si="1029"/>
        <v>500</v>
      </c>
      <c r="GA913" s="85">
        <f t="shared" si="1030"/>
        <v>500</v>
      </c>
      <c r="GB913" s="85">
        <f t="shared" si="1031"/>
        <v>500</v>
      </c>
      <c r="GC913" s="85">
        <f t="shared" si="1032"/>
        <v>500</v>
      </c>
      <c r="GD913" s="85">
        <f t="shared" si="1033"/>
        <v>500</v>
      </c>
      <c r="GE913" s="85">
        <f t="shared" si="1034"/>
        <v>500</v>
      </c>
      <c r="GF913" s="85">
        <f t="shared" si="1035"/>
        <v>500</v>
      </c>
      <c r="GG913" s="85">
        <f t="shared" si="1036"/>
        <v>500</v>
      </c>
      <c r="GH913" s="101">
        <f t="shared" si="1003"/>
        <v>0</v>
      </c>
      <c r="GI913" s="102">
        <f t="shared" si="1004"/>
        <v>0</v>
      </c>
      <c r="GJ913" s="102">
        <f t="shared" si="1005"/>
        <v>0</v>
      </c>
      <c r="GK913" s="79">
        <f>ROW()</f>
        <v>913</v>
      </c>
    </row>
    <row r="914" spans="1:193" s="12" customFormat="1" ht="50.1" customHeight="1">
      <c r="A914" s="17">
        <f>ROW()</f>
        <v>914</v>
      </c>
      <c r="B914" s="32">
        <f t="shared" si="1037"/>
        <v>908</v>
      </c>
      <c r="C914" s="33">
        <f t="shared" si="1038"/>
        <v>0</v>
      </c>
      <c r="D914" s="31"/>
      <c r="E914" s="390">
        <f t="shared" si="1006"/>
        <v>500</v>
      </c>
      <c r="F914" s="107">
        <f t="shared" si="972"/>
        <v>0</v>
      </c>
      <c r="G914" s="3">
        <v>0</v>
      </c>
      <c r="H914" s="4">
        <v>0</v>
      </c>
      <c r="I914" s="63"/>
      <c r="J914" s="15"/>
      <c r="K914" s="13"/>
      <c r="L914" s="98">
        <f t="shared" si="973"/>
        <v>0</v>
      </c>
      <c r="M914" s="99">
        <f>M5</f>
        <v>0.94499999999999995</v>
      </c>
      <c r="N914" s="100"/>
      <c r="O914" s="110"/>
      <c r="P914" s="95">
        <f t="shared" si="974"/>
        <v>0</v>
      </c>
      <c r="Q914" s="15"/>
      <c r="R914" s="24">
        <f t="shared" si="1007"/>
        <v>0</v>
      </c>
      <c r="S914" s="25">
        <v>0</v>
      </c>
      <c r="T914" s="63"/>
      <c r="U914" s="15"/>
      <c r="V914" s="13"/>
      <c r="W914" s="98">
        <f t="shared" si="975"/>
        <v>0</v>
      </c>
      <c r="X914" s="99">
        <f>X5</f>
        <v>0.97</v>
      </c>
      <c r="Y914" s="100"/>
      <c r="Z914" s="110"/>
      <c r="AA914" s="95">
        <f t="shared" si="976"/>
        <v>0</v>
      </c>
      <c r="AB914" s="15"/>
      <c r="AC914" s="24">
        <f t="shared" si="1008"/>
        <v>0</v>
      </c>
      <c r="AD914" s="5">
        <v>0</v>
      </c>
      <c r="AE914" s="63"/>
      <c r="AF914" s="15"/>
      <c r="AG914" s="13"/>
      <c r="AH914" s="98">
        <f t="shared" si="977"/>
        <v>0</v>
      </c>
      <c r="AI914" s="99">
        <f>AI5</f>
        <v>0.95499999999999996</v>
      </c>
      <c r="AJ914" s="100"/>
      <c r="AK914" s="110"/>
      <c r="AL914" s="95">
        <f t="shared" si="978"/>
        <v>0</v>
      </c>
      <c r="AM914" s="15"/>
      <c r="AN914" s="24">
        <f t="shared" si="1009"/>
        <v>0</v>
      </c>
      <c r="AO914" s="5">
        <v>0</v>
      </c>
      <c r="AP914" s="63"/>
      <c r="AQ914" s="15"/>
      <c r="AR914" s="13"/>
      <c r="AS914" s="98">
        <f t="shared" si="979"/>
        <v>0</v>
      </c>
      <c r="AT914" s="99">
        <f>AT5</f>
        <v>0.96</v>
      </c>
      <c r="AU914" s="100"/>
      <c r="AV914" s="110"/>
      <c r="AW914" s="95">
        <f t="shared" si="980"/>
        <v>0</v>
      </c>
      <c r="AX914" s="15"/>
      <c r="AY914" s="24">
        <f t="shared" si="1010"/>
        <v>0</v>
      </c>
      <c r="AZ914" s="5">
        <v>0</v>
      </c>
      <c r="BA914" s="63"/>
      <c r="BB914" s="15"/>
      <c r="BC914" s="13"/>
      <c r="BD914" s="98">
        <f t="shared" si="981"/>
        <v>0</v>
      </c>
      <c r="BE914" s="99">
        <f>BE5</f>
        <v>0.98</v>
      </c>
      <c r="BF914" s="100"/>
      <c r="BG914" s="110"/>
      <c r="BH914" s="95">
        <f t="shared" si="982"/>
        <v>0</v>
      </c>
      <c r="BI914" s="15"/>
      <c r="BJ914" s="24">
        <f t="shared" si="1011"/>
        <v>0</v>
      </c>
      <c r="BK914" s="5">
        <v>0</v>
      </c>
      <c r="BL914" s="63"/>
      <c r="BM914" s="15"/>
      <c r="BN914" s="13"/>
      <c r="BO914" s="98">
        <f t="shared" si="983"/>
        <v>0</v>
      </c>
      <c r="BP914" s="99">
        <f>BP5</f>
        <v>0.94499999999999995</v>
      </c>
      <c r="BQ914" s="100"/>
      <c r="BR914" s="110"/>
      <c r="BS914" s="95">
        <f t="shared" si="984"/>
        <v>0</v>
      </c>
      <c r="BT914" s="15"/>
      <c r="BU914" s="24">
        <f t="shared" si="1012"/>
        <v>0</v>
      </c>
      <c r="BV914" s="5">
        <v>0</v>
      </c>
      <c r="BW914" s="63"/>
      <c r="BX914" s="15"/>
      <c r="BY914" s="13"/>
      <c r="BZ914" s="98">
        <f t="shared" si="985"/>
        <v>0</v>
      </c>
      <c r="CA914" s="99">
        <f>CA5</f>
        <v>1</v>
      </c>
      <c r="CB914" s="100"/>
      <c r="CC914" s="110"/>
      <c r="CD914" s="95">
        <f t="shared" si="986"/>
        <v>0</v>
      </c>
      <c r="CE914" s="15"/>
      <c r="CF914" s="24">
        <f t="shared" si="1013"/>
        <v>0</v>
      </c>
      <c r="CG914" s="5">
        <v>0</v>
      </c>
      <c r="CH914" s="63"/>
      <c r="CI914" s="15"/>
      <c r="CJ914" s="13"/>
      <c r="CK914" s="98">
        <f t="shared" si="987"/>
        <v>0</v>
      </c>
      <c r="CL914" s="99">
        <f>CL5</f>
        <v>1</v>
      </c>
      <c r="CM914" s="100"/>
      <c r="CN914" s="110"/>
      <c r="CO914" s="95">
        <f t="shared" si="988"/>
        <v>0</v>
      </c>
      <c r="CP914" s="15"/>
      <c r="CQ914" s="24">
        <f t="shared" si="1014"/>
        <v>0</v>
      </c>
      <c r="CR914" s="5">
        <v>0</v>
      </c>
      <c r="CS914" s="63"/>
      <c r="CT914" s="15"/>
      <c r="CU914" s="13"/>
      <c r="CV914" s="98">
        <f t="shared" si="989"/>
        <v>0</v>
      </c>
      <c r="CW914" s="99">
        <f>CW5</f>
        <v>1</v>
      </c>
      <c r="CX914" s="100"/>
      <c r="CY914" s="110"/>
      <c r="CZ914" s="95">
        <f t="shared" si="990"/>
        <v>0</v>
      </c>
      <c r="DA914" s="15"/>
      <c r="DB914" s="24">
        <f t="shared" si="1015"/>
        <v>0</v>
      </c>
      <c r="DC914" s="5">
        <v>0</v>
      </c>
      <c r="DD914" s="63"/>
      <c r="DE914" s="15"/>
      <c r="DF914" s="13"/>
      <c r="DG914" s="98">
        <f t="shared" si="991"/>
        <v>0</v>
      </c>
      <c r="DH914" s="99">
        <f>DH5</f>
        <v>1</v>
      </c>
      <c r="DI914" s="100"/>
      <c r="DJ914" s="110"/>
      <c r="DK914" s="95">
        <f t="shared" si="992"/>
        <v>0</v>
      </c>
      <c r="DL914" s="15"/>
      <c r="DM914" s="24">
        <f t="shared" si="1016"/>
        <v>0</v>
      </c>
      <c r="DN914" s="5">
        <v>0</v>
      </c>
      <c r="DO914" s="63"/>
      <c r="DP914" s="15"/>
      <c r="DQ914" s="13"/>
      <c r="DR914" s="98">
        <f t="shared" si="993"/>
        <v>0</v>
      </c>
      <c r="DS914" s="99">
        <f>DS5</f>
        <v>1</v>
      </c>
      <c r="DT914" s="100"/>
      <c r="DU914" s="110"/>
      <c r="DV914" s="95">
        <f t="shared" si="994"/>
        <v>0</v>
      </c>
      <c r="DW914" s="15"/>
      <c r="DX914" s="24">
        <f t="shared" si="1017"/>
        <v>0</v>
      </c>
      <c r="DY914" s="5">
        <v>0</v>
      </c>
      <c r="DZ914" s="63"/>
      <c r="EA914" s="15"/>
      <c r="EB914" s="13"/>
      <c r="EC914" s="98">
        <f t="shared" si="995"/>
        <v>0</v>
      </c>
      <c r="ED914" s="99">
        <f>ED5</f>
        <v>1</v>
      </c>
      <c r="EE914" s="100"/>
      <c r="EF914" s="110"/>
      <c r="EG914" s="95">
        <f t="shared" si="996"/>
        <v>0</v>
      </c>
      <c r="EH914" s="15"/>
      <c r="EI914" s="24">
        <f t="shared" si="1018"/>
        <v>0</v>
      </c>
      <c r="EJ914" s="5">
        <v>0</v>
      </c>
      <c r="EK914" s="63"/>
      <c r="EL914" s="15"/>
      <c r="EM914" s="13"/>
      <c r="EN914" s="98">
        <f t="shared" si="997"/>
        <v>0</v>
      </c>
      <c r="EO914" s="99">
        <f>EO5</f>
        <v>1</v>
      </c>
      <c r="EP914" s="100"/>
      <c r="EQ914" s="110"/>
      <c r="ER914" s="95">
        <f t="shared" si="998"/>
        <v>0</v>
      </c>
      <c r="ES914" s="15"/>
      <c r="ET914" s="24">
        <f t="shared" si="1019"/>
        <v>0</v>
      </c>
      <c r="EU914" s="5">
        <v>0</v>
      </c>
      <c r="EV914" s="63"/>
      <c r="EW914" s="15"/>
      <c r="EX914" s="13"/>
      <c r="EY914" s="98">
        <f t="shared" si="999"/>
        <v>0</v>
      </c>
      <c r="EZ914" s="99">
        <f>EZ5</f>
        <v>1</v>
      </c>
      <c r="FA914" s="100"/>
      <c r="FB914" s="110"/>
      <c r="FC914" s="95">
        <f t="shared" si="1000"/>
        <v>0</v>
      </c>
      <c r="FD914" s="15"/>
      <c r="FE914" s="24">
        <f t="shared" si="1020"/>
        <v>0</v>
      </c>
      <c r="FF914" s="5">
        <v>0</v>
      </c>
      <c r="FG914" s="63"/>
      <c r="FH914" s="15"/>
      <c r="FI914" s="13"/>
      <c r="FJ914" s="98">
        <f t="shared" si="1001"/>
        <v>0</v>
      </c>
      <c r="FK914" s="99">
        <f>FK5</f>
        <v>1</v>
      </c>
      <c r="FL914" s="100"/>
      <c r="FM914" s="110"/>
      <c r="FN914" s="95">
        <f t="shared" si="1002"/>
        <v>0</v>
      </c>
      <c r="FO914" s="15"/>
      <c r="FP914" s="24">
        <f t="shared" si="1021"/>
        <v>0</v>
      </c>
      <c r="FQ914" s="5">
        <v>0</v>
      </c>
      <c r="FR914" s="8">
        <v>0</v>
      </c>
      <c r="FS914" s="84">
        <f t="shared" si="1022"/>
        <v>500</v>
      </c>
      <c r="FT914" s="85">
        <f t="shared" si="1023"/>
        <v>500</v>
      </c>
      <c r="FU914" s="85">
        <f t="shared" si="1024"/>
        <v>500</v>
      </c>
      <c r="FV914" s="85">
        <f t="shared" si="1025"/>
        <v>500</v>
      </c>
      <c r="FW914" s="85">
        <f t="shared" si="1026"/>
        <v>500</v>
      </c>
      <c r="FX914" s="85">
        <f t="shared" si="1027"/>
        <v>500</v>
      </c>
      <c r="FY914" s="85">
        <f t="shared" si="1028"/>
        <v>500</v>
      </c>
      <c r="FZ914" s="85">
        <f t="shared" si="1029"/>
        <v>500</v>
      </c>
      <c r="GA914" s="85">
        <f t="shared" si="1030"/>
        <v>500</v>
      </c>
      <c r="GB914" s="85">
        <f t="shared" si="1031"/>
        <v>500</v>
      </c>
      <c r="GC914" s="85">
        <f t="shared" si="1032"/>
        <v>500</v>
      </c>
      <c r="GD914" s="85">
        <f t="shared" si="1033"/>
        <v>500</v>
      </c>
      <c r="GE914" s="85">
        <f t="shared" si="1034"/>
        <v>500</v>
      </c>
      <c r="GF914" s="85">
        <f t="shared" si="1035"/>
        <v>500</v>
      </c>
      <c r="GG914" s="85">
        <f t="shared" si="1036"/>
        <v>500</v>
      </c>
      <c r="GH914" s="101">
        <f t="shared" si="1003"/>
        <v>0</v>
      </c>
      <c r="GI914" s="102">
        <f t="shared" si="1004"/>
        <v>0</v>
      </c>
      <c r="GJ914" s="102">
        <f t="shared" si="1005"/>
        <v>0</v>
      </c>
      <c r="GK914" s="79">
        <f>ROW()</f>
        <v>914</v>
      </c>
    </row>
    <row r="915" spans="1:193" s="12" customFormat="1" ht="50.1" customHeight="1">
      <c r="A915" s="17">
        <f>ROW()</f>
        <v>915</v>
      </c>
      <c r="B915" s="32">
        <f t="shared" si="1037"/>
        <v>909</v>
      </c>
      <c r="C915" s="33">
        <f t="shared" si="1038"/>
        <v>0</v>
      </c>
      <c r="D915" s="31"/>
      <c r="E915" s="390">
        <f t="shared" si="1006"/>
        <v>500</v>
      </c>
      <c r="F915" s="107">
        <f t="shared" si="972"/>
        <v>0</v>
      </c>
      <c r="G915" s="3">
        <v>0</v>
      </c>
      <c r="H915" s="4">
        <v>0</v>
      </c>
      <c r="I915" s="63"/>
      <c r="J915" s="15"/>
      <c r="K915" s="13"/>
      <c r="L915" s="98">
        <f t="shared" si="973"/>
        <v>0</v>
      </c>
      <c r="M915" s="99">
        <f>M5</f>
        <v>0.94499999999999995</v>
      </c>
      <c r="N915" s="100"/>
      <c r="O915" s="110"/>
      <c r="P915" s="95">
        <f t="shared" si="974"/>
        <v>0</v>
      </c>
      <c r="Q915" s="15"/>
      <c r="R915" s="24">
        <f t="shared" si="1007"/>
        <v>0</v>
      </c>
      <c r="S915" s="25">
        <v>0</v>
      </c>
      <c r="T915" s="63"/>
      <c r="U915" s="15"/>
      <c r="V915" s="13"/>
      <c r="W915" s="98">
        <f t="shared" si="975"/>
        <v>0</v>
      </c>
      <c r="X915" s="99">
        <f>X5</f>
        <v>0.97</v>
      </c>
      <c r="Y915" s="100"/>
      <c r="Z915" s="110"/>
      <c r="AA915" s="95">
        <f t="shared" si="976"/>
        <v>0</v>
      </c>
      <c r="AB915" s="15"/>
      <c r="AC915" s="24">
        <f t="shared" si="1008"/>
        <v>0</v>
      </c>
      <c r="AD915" s="5">
        <v>0</v>
      </c>
      <c r="AE915" s="63"/>
      <c r="AF915" s="15"/>
      <c r="AG915" s="13"/>
      <c r="AH915" s="98">
        <f t="shared" si="977"/>
        <v>0</v>
      </c>
      <c r="AI915" s="99">
        <f>AI5</f>
        <v>0.95499999999999996</v>
      </c>
      <c r="AJ915" s="100"/>
      <c r="AK915" s="110"/>
      <c r="AL915" s="95">
        <f t="shared" si="978"/>
        <v>0</v>
      </c>
      <c r="AM915" s="15"/>
      <c r="AN915" s="24">
        <f t="shared" si="1009"/>
        <v>0</v>
      </c>
      <c r="AO915" s="5">
        <v>0</v>
      </c>
      <c r="AP915" s="63"/>
      <c r="AQ915" s="15"/>
      <c r="AR915" s="13"/>
      <c r="AS915" s="98">
        <f t="shared" si="979"/>
        <v>0</v>
      </c>
      <c r="AT915" s="99">
        <f>AT5</f>
        <v>0.96</v>
      </c>
      <c r="AU915" s="100"/>
      <c r="AV915" s="110"/>
      <c r="AW915" s="95">
        <f t="shared" si="980"/>
        <v>0</v>
      </c>
      <c r="AX915" s="15"/>
      <c r="AY915" s="24">
        <f t="shared" si="1010"/>
        <v>0</v>
      </c>
      <c r="AZ915" s="5">
        <v>0</v>
      </c>
      <c r="BA915" s="63"/>
      <c r="BB915" s="15"/>
      <c r="BC915" s="13"/>
      <c r="BD915" s="98">
        <f t="shared" si="981"/>
        <v>0</v>
      </c>
      <c r="BE915" s="99">
        <f>BE5</f>
        <v>0.98</v>
      </c>
      <c r="BF915" s="100"/>
      <c r="BG915" s="110"/>
      <c r="BH915" s="95">
        <f t="shared" si="982"/>
        <v>0</v>
      </c>
      <c r="BI915" s="15"/>
      <c r="BJ915" s="24">
        <f t="shared" si="1011"/>
        <v>0</v>
      </c>
      <c r="BK915" s="5">
        <v>0</v>
      </c>
      <c r="BL915" s="63"/>
      <c r="BM915" s="15"/>
      <c r="BN915" s="13"/>
      <c r="BO915" s="98">
        <f t="shared" si="983"/>
        <v>0</v>
      </c>
      <c r="BP915" s="99">
        <f>BP5</f>
        <v>0.94499999999999995</v>
      </c>
      <c r="BQ915" s="100"/>
      <c r="BR915" s="110"/>
      <c r="BS915" s="95">
        <f t="shared" si="984"/>
        <v>0</v>
      </c>
      <c r="BT915" s="15"/>
      <c r="BU915" s="24">
        <f t="shared" si="1012"/>
        <v>0</v>
      </c>
      <c r="BV915" s="5">
        <v>0</v>
      </c>
      <c r="BW915" s="63"/>
      <c r="BX915" s="15"/>
      <c r="BY915" s="13"/>
      <c r="BZ915" s="98">
        <f t="shared" si="985"/>
        <v>0</v>
      </c>
      <c r="CA915" s="99">
        <f>CA5</f>
        <v>1</v>
      </c>
      <c r="CB915" s="100"/>
      <c r="CC915" s="110"/>
      <c r="CD915" s="95">
        <f t="shared" si="986"/>
        <v>0</v>
      </c>
      <c r="CE915" s="15"/>
      <c r="CF915" s="24">
        <f t="shared" si="1013"/>
        <v>0</v>
      </c>
      <c r="CG915" s="5">
        <v>0</v>
      </c>
      <c r="CH915" s="63"/>
      <c r="CI915" s="15"/>
      <c r="CJ915" s="13"/>
      <c r="CK915" s="98">
        <f t="shared" si="987"/>
        <v>0</v>
      </c>
      <c r="CL915" s="99">
        <f>CL5</f>
        <v>1</v>
      </c>
      <c r="CM915" s="100"/>
      <c r="CN915" s="110"/>
      <c r="CO915" s="95">
        <f t="shared" si="988"/>
        <v>0</v>
      </c>
      <c r="CP915" s="15"/>
      <c r="CQ915" s="24">
        <f t="shared" si="1014"/>
        <v>0</v>
      </c>
      <c r="CR915" s="5">
        <v>0</v>
      </c>
      <c r="CS915" s="63"/>
      <c r="CT915" s="15"/>
      <c r="CU915" s="13"/>
      <c r="CV915" s="98">
        <f t="shared" si="989"/>
        <v>0</v>
      </c>
      <c r="CW915" s="99">
        <f>CW5</f>
        <v>1</v>
      </c>
      <c r="CX915" s="100"/>
      <c r="CY915" s="110"/>
      <c r="CZ915" s="95">
        <f t="shared" si="990"/>
        <v>0</v>
      </c>
      <c r="DA915" s="15"/>
      <c r="DB915" s="24">
        <f t="shared" si="1015"/>
        <v>0</v>
      </c>
      <c r="DC915" s="5">
        <v>0</v>
      </c>
      <c r="DD915" s="63"/>
      <c r="DE915" s="15"/>
      <c r="DF915" s="13"/>
      <c r="DG915" s="98">
        <f t="shared" si="991"/>
        <v>0</v>
      </c>
      <c r="DH915" s="99">
        <f>DH5</f>
        <v>1</v>
      </c>
      <c r="DI915" s="100"/>
      <c r="DJ915" s="110"/>
      <c r="DK915" s="95">
        <f t="shared" si="992"/>
        <v>0</v>
      </c>
      <c r="DL915" s="15"/>
      <c r="DM915" s="24">
        <f t="shared" si="1016"/>
        <v>0</v>
      </c>
      <c r="DN915" s="5">
        <v>0</v>
      </c>
      <c r="DO915" s="63"/>
      <c r="DP915" s="15"/>
      <c r="DQ915" s="13"/>
      <c r="DR915" s="98">
        <f t="shared" si="993"/>
        <v>0</v>
      </c>
      <c r="DS915" s="99">
        <f>DS5</f>
        <v>1</v>
      </c>
      <c r="DT915" s="100"/>
      <c r="DU915" s="110"/>
      <c r="DV915" s="95">
        <f t="shared" si="994"/>
        <v>0</v>
      </c>
      <c r="DW915" s="15"/>
      <c r="DX915" s="24">
        <f t="shared" si="1017"/>
        <v>0</v>
      </c>
      <c r="DY915" s="5">
        <v>0</v>
      </c>
      <c r="DZ915" s="63"/>
      <c r="EA915" s="15"/>
      <c r="EB915" s="13"/>
      <c r="EC915" s="98">
        <f t="shared" si="995"/>
        <v>0</v>
      </c>
      <c r="ED915" s="99">
        <f>ED5</f>
        <v>1</v>
      </c>
      <c r="EE915" s="100"/>
      <c r="EF915" s="110"/>
      <c r="EG915" s="95">
        <f t="shared" si="996"/>
        <v>0</v>
      </c>
      <c r="EH915" s="15"/>
      <c r="EI915" s="24">
        <f t="shared" si="1018"/>
        <v>0</v>
      </c>
      <c r="EJ915" s="5">
        <v>0</v>
      </c>
      <c r="EK915" s="63"/>
      <c r="EL915" s="15"/>
      <c r="EM915" s="13"/>
      <c r="EN915" s="98">
        <f t="shared" si="997"/>
        <v>0</v>
      </c>
      <c r="EO915" s="99">
        <f>EO5</f>
        <v>1</v>
      </c>
      <c r="EP915" s="100"/>
      <c r="EQ915" s="110"/>
      <c r="ER915" s="95">
        <f t="shared" si="998"/>
        <v>0</v>
      </c>
      <c r="ES915" s="15"/>
      <c r="ET915" s="24">
        <f t="shared" si="1019"/>
        <v>0</v>
      </c>
      <c r="EU915" s="5">
        <v>0</v>
      </c>
      <c r="EV915" s="63"/>
      <c r="EW915" s="15"/>
      <c r="EX915" s="13"/>
      <c r="EY915" s="98">
        <f t="shared" si="999"/>
        <v>0</v>
      </c>
      <c r="EZ915" s="99">
        <f>EZ5</f>
        <v>1</v>
      </c>
      <c r="FA915" s="100"/>
      <c r="FB915" s="110"/>
      <c r="FC915" s="95">
        <f t="shared" si="1000"/>
        <v>0</v>
      </c>
      <c r="FD915" s="15"/>
      <c r="FE915" s="24">
        <f t="shared" si="1020"/>
        <v>0</v>
      </c>
      <c r="FF915" s="5">
        <v>0</v>
      </c>
      <c r="FG915" s="63"/>
      <c r="FH915" s="15"/>
      <c r="FI915" s="13"/>
      <c r="FJ915" s="98">
        <f t="shared" si="1001"/>
        <v>0</v>
      </c>
      <c r="FK915" s="99">
        <f>FK5</f>
        <v>1</v>
      </c>
      <c r="FL915" s="100"/>
      <c r="FM915" s="110"/>
      <c r="FN915" s="95">
        <f t="shared" si="1002"/>
        <v>0</v>
      </c>
      <c r="FO915" s="15"/>
      <c r="FP915" s="24">
        <f t="shared" si="1021"/>
        <v>0</v>
      </c>
      <c r="FQ915" s="5">
        <v>0</v>
      </c>
      <c r="FR915" s="8">
        <v>0</v>
      </c>
      <c r="FS915" s="84">
        <f t="shared" si="1022"/>
        <v>500</v>
      </c>
      <c r="FT915" s="85">
        <f t="shared" si="1023"/>
        <v>500</v>
      </c>
      <c r="FU915" s="85">
        <f t="shared" si="1024"/>
        <v>500</v>
      </c>
      <c r="FV915" s="85">
        <f t="shared" si="1025"/>
        <v>500</v>
      </c>
      <c r="FW915" s="85">
        <f t="shared" si="1026"/>
        <v>500</v>
      </c>
      <c r="FX915" s="85">
        <f t="shared" si="1027"/>
        <v>500</v>
      </c>
      <c r="FY915" s="85">
        <f t="shared" si="1028"/>
        <v>500</v>
      </c>
      <c r="FZ915" s="85">
        <f t="shared" si="1029"/>
        <v>500</v>
      </c>
      <c r="GA915" s="85">
        <f t="shared" si="1030"/>
        <v>500</v>
      </c>
      <c r="GB915" s="85">
        <f t="shared" si="1031"/>
        <v>500</v>
      </c>
      <c r="GC915" s="85">
        <f t="shared" si="1032"/>
        <v>500</v>
      </c>
      <c r="GD915" s="85">
        <f t="shared" si="1033"/>
        <v>500</v>
      </c>
      <c r="GE915" s="85">
        <f t="shared" si="1034"/>
        <v>500</v>
      </c>
      <c r="GF915" s="85">
        <f t="shared" si="1035"/>
        <v>500</v>
      </c>
      <c r="GG915" s="85">
        <f t="shared" si="1036"/>
        <v>500</v>
      </c>
      <c r="GH915" s="101">
        <f t="shared" si="1003"/>
        <v>0</v>
      </c>
      <c r="GI915" s="102">
        <f t="shared" si="1004"/>
        <v>0</v>
      </c>
      <c r="GJ915" s="102">
        <f t="shared" si="1005"/>
        <v>0</v>
      </c>
      <c r="GK915" s="79">
        <f>ROW()</f>
        <v>915</v>
      </c>
    </row>
    <row r="916" spans="1:193" s="12" customFormat="1" ht="50.1" customHeight="1">
      <c r="A916" s="17">
        <f>ROW()</f>
        <v>916</v>
      </c>
      <c r="B916" s="32">
        <f t="shared" si="1037"/>
        <v>910</v>
      </c>
      <c r="C916" s="33">
        <f t="shared" si="1038"/>
        <v>0</v>
      </c>
      <c r="D916" s="31"/>
      <c r="E916" s="390">
        <f t="shared" si="1006"/>
        <v>500</v>
      </c>
      <c r="F916" s="107">
        <f t="shared" si="972"/>
        <v>0</v>
      </c>
      <c r="G916" s="3">
        <v>0</v>
      </c>
      <c r="H916" s="4">
        <v>0</v>
      </c>
      <c r="I916" s="63"/>
      <c r="J916" s="15"/>
      <c r="K916" s="13"/>
      <c r="L916" s="98">
        <f t="shared" si="973"/>
        <v>0</v>
      </c>
      <c r="M916" s="99">
        <f>M5</f>
        <v>0.94499999999999995</v>
      </c>
      <c r="N916" s="100"/>
      <c r="O916" s="110"/>
      <c r="P916" s="95">
        <f t="shared" si="974"/>
        <v>0</v>
      </c>
      <c r="Q916" s="15"/>
      <c r="R916" s="24">
        <f t="shared" si="1007"/>
        <v>0</v>
      </c>
      <c r="S916" s="25">
        <v>0</v>
      </c>
      <c r="T916" s="63"/>
      <c r="U916" s="15"/>
      <c r="V916" s="13"/>
      <c r="W916" s="98">
        <f t="shared" si="975"/>
        <v>0</v>
      </c>
      <c r="X916" s="99">
        <f>X5</f>
        <v>0.97</v>
      </c>
      <c r="Y916" s="100"/>
      <c r="Z916" s="110"/>
      <c r="AA916" s="95">
        <f t="shared" si="976"/>
        <v>0</v>
      </c>
      <c r="AB916" s="15"/>
      <c r="AC916" s="24">
        <f t="shared" si="1008"/>
        <v>0</v>
      </c>
      <c r="AD916" s="5">
        <v>0</v>
      </c>
      <c r="AE916" s="63"/>
      <c r="AF916" s="15"/>
      <c r="AG916" s="13"/>
      <c r="AH916" s="98">
        <f t="shared" si="977"/>
        <v>0</v>
      </c>
      <c r="AI916" s="99">
        <f>AI5</f>
        <v>0.95499999999999996</v>
      </c>
      <c r="AJ916" s="100"/>
      <c r="AK916" s="110"/>
      <c r="AL916" s="95">
        <f t="shared" si="978"/>
        <v>0</v>
      </c>
      <c r="AM916" s="15"/>
      <c r="AN916" s="24">
        <f t="shared" si="1009"/>
        <v>0</v>
      </c>
      <c r="AO916" s="5">
        <v>0</v>
      </c>
      <c r="AP916" s="63"/>
      <c r="AQ916" s="15"/>
      <c r="AR916" s="13"/>
      <c r="AS916" s="98">
        <f t="shared" si="979"/>
        <v>0</v>
      </c>
      <c r="AT916" s="99">
        <f>AT5</f>
        <v>0.96</v>
      </c>
      <c r="AU916" s="100"/>
      <c r="AV916" s="110"/>
      <c r="AW916" s="95">
        <f t="shared" si="980"/>
        <v>0</v>
      </c>
      <c r="AX916" s="15"/>
      <c r="AY916" s="24">
        <f t="shared" si="1010"/>
        <v>0</v>
      </c>
      <c r="AZ916" s="5">
        <v>0</v>
      </c>
      <c r="BA916" s="63"/>
      <c r="BB916" s="15"/>
      <c r="BC916" s="13"/>
      <c r="BD916" s="98">
        <f t="shared" si="981"/>
        <v>0</v>
      </c>
      <c r="BE916" s="99">
        <f>BE5</f>
        <v>0.98</v>
      </c>
      <c r="BF916" s="100"/>
      <c r="BG916" s="110"/>
      <c r="BH916" s="95">
        <f t="shared" si="982"/>
        <v>0</v>
      </c>
      <c r="BI916" s="15"/>
      <c r="BJ916" s="24">
        <f t="shared" si="1011"/>
        <v>0</v>
      </c>
      <c r="BK916" s="5">
        <v>0</v>
      </c>
      <c r="BL916" s="63"/>
      <c r="BM916" s="15"/>
      <c r="BN916" s="13"/>
      <c r="BO916" s="98">
        <f t="shared" si="983"/>
        <v>0</v>
      </c>
      <c r="BP916" s="99">
        <f>BP5</f>
        <v>0.94499999999999995</v>
      </c>
      <c r="BQ916" s="100"/>
      <c r="BR916" s="110"/>
      <c r="BS916" s="95">
        <f t="shared" si="984"/>
        <v>0</v>
      </c>
      <c r="BT916" s="15"/>
      <c r="BU916" s="24">
        <f t="shared" si="1012"/>
        <v>0</v>
      </c>
      <c r="BV916" s="5">
        <v>0</v>
      </c>
      <c r="BW916" s="63"/>
      <c r="BX916" s="15"/>
      <c r="BY916" s="13"/>
      <c r="BZ916" s="98">
        <f t="shared" si="985"/>
        <v>0</v>
      </c>
      <c r="CA916" s="99">
        <f>CA5</f>
        <v>1</v>
      </c>
      <c r="CB916" s="100"/>
      <c r="CC916" s="110"/>
      <c r="CD916" s="95">
        <f t="shared" si="986"/>
        <v>0</v>
      </c>
      <c r="CE916" s="15"/>
      <c r="CF916" s="24">
        <f t="shared" si="1013"/>
        <v>0</v>
      </c>
      <c r="CG916" s="5">
        <v>0</v>
      </c>
      <c r="CH916" s="63"/>
      <c r="CI916" s="15"/>
      <c r="CJ916" s="13"/>
      <c r="CK916" s="98">
        <f t="shared" si="987"/>
        <v>0</v>
      </c>
      <c r="CL916" s="99">
        <f>CL5</f>
        <v>1</v>
      </c>
      <c r="CM916" s="100"/>
      <c r="CN916" s="110"/>
      <c r="CO916" s="95">
        <f t="shared" si="988"/>
        <v>0</v>
      </c>
      <c r="CP916" s="15"/>
      <c r="CQ916" s="24">
        <f t="shared" si="1014"/>
        <v>0</v>
      </c>
      <c r="CR916" s="5">
        <v>0</v>
      </c>
      <c r="CS916" s="63"/>
      <c r="CT916" s="15"/>
      <c r="CU916" s="13"/>
      <c r="CV916" s="98">
        <f t="shared" si="989"/>
        <v>0</v>
      </c>
      <c r="CW916" s="99">
        <f>CW5</f>
        <v>1</v>
      </c>
      <c r="CX916" s="100"/>
      <c r="CY916" s="110"/>
      <c r="CZ916" s="95">
        <f t="shared" si="990"/>
        <v>0</v>
      </c>
      <c r="DA916" s="15"/>
      <c r="DB916" s="24">
        <f t="shared" si="1015"/>
        <v>0</v>
      </c>
      <c r="DC916" s="5">
        <v>0</v>
      </c>
      <c r="DD916" s="63"/>
      <c r="DE916" s="15"/>
      <c r="DF916" s="13"/>
      <c r="DG916" s="98">
        <f t="shared" si="991"/>
        <v>0</v>
      </c>
      <c r="DH916" s="99">
        <f>DH5</f>
        <v>1</v>
      </c>
      <c r="DI916" s="100"/>
      <c r="DJ916" s="110"/>
      <c r="DK916" s="95">
        <f t="shared" si="992"/>
        <v>0</v>
      </c>
      <c r="DL916" s="15"/>
      <c r="DM916" s="24">
        <f t="shared" si="1016"/>
        <v>0</v>
      </c>
      <c r="DN916" s="5">
        <v>0</v>
      </c>
      <c r="DO916" s="63"/>
      <c r="DP916" s="15"/>
      <c r="DQ916" s="13"/>
      <c r="DR916" s="98">
        <f t="shared" si="993"/>
        <v>0</v>
      </c>
      <c r="DS916" s="99">
        <f>DS5</f>
        <v>1</v>
      </c>
      <c r="DT916" s="100"/>
      <c r="DU916" s="110"/>
      <c r="DV916" s="95">
        <f t="shared" si="994"/>
        <v>0</v>
      </c>
      <c r="DW916" s="15"/>
      <c r="DX916" s="24">
        <f t="shared" si="1017"/>
        <v>0</v>
      </c>
      <c r="DY916" s="5">
        <v>0</v>
      </c>
      <c r="DZ916" s="63"/>
      <c r="EA916" s="15"/>
      <c r="EB916" s="13"/>
      <c r="EC916" s="98">
        <f t="shared" si="995"/>
        <v>0</v>
      </c>
      <c r="ED916" s="99">
        <f>ED5</f>
        <v>1</v>
      </c>
      <c r="EE916" s="100"/>
      <c r="EF916" s="110"/>
      <c r="EG916" s="95">
        <f t="shared" si="996"/>
        <v>0</v>
      </c>
      <c r="EH916" s="15"/>
      <c r="EI916" s="24">
        <f t="shared" si="1018"/>
        <v>0</v>
      </c>
      <c r="EJ916" s="5">
        <v>0</v>
      </c>
      <c r="EK916" s="63"/>
      <c r="EL916" s="15"/>
      <c r="EM916" s="13"/>
      <c r="EN916" s="98">
        <f t="shared" si="997"/>
        <v>0</v>
      </c>
      <c r="EO916" s="99">
        <f>EO5</f>
        <v>1</v>
      </c>
      <c r="EP916" s="100"/>
      <c r="EQ916" s="110"/>
      <c r="ER916" s="95">
        <f t="shared" si="998"/>
        <v>0</v>
      </c>
      <c r="ES916" s="15"/>
      <c r="ET916" s="24">
        <f t="shared" si="1019"/>
        <v>0</v>
      </c>
      <c r="EU916" s="5">
        <v>0</v>
      </c>
      <c r="EV916" s="63"/>
      <c r="EW916" s="15"/>
      <c r="EX916" s="13"/>
      <c r="EY916" s="98">
        <f t="shared" si="999"/>
        <v>0</v>
      </c>
      <c r="EZ916" s="99">
        <f>EZ5</f>
        <v>1</v>
      </c>
      <c r="FA916" s="100"/>
      <c r="FB916" s="110"/>
      <c r="FC916" s="95">
        <f t="shared" si="1000"/>
        <v>0</v>
      </c>
      <c r="FD916" s="15"/>
      <c r="FE916" s="24">
        <f t="shared" si="1020"/>
        <v>0</v>
      </c>
      <c r="FF916" s="5">
        <v>0</v>
      </c>
      <c r="FG916" s="63"/>
      <c r="FH916" s="15"/>
      <c r="FI916" s="13"/>
      <c r="FJ916" s="98">
        <f t="shared" si="1001"/>
        <v>0</v>
      </c>
      <c r="FK916" s="99">
        <f>FK5</f>
        <v>1</v>
      </c>
      <c r="FL916" s="100"/>
      <c r="FM916" s="110"/>
      <c r="FN916" s="95">
        <f t="shared" si="1002"/>
        <v>0</v>
      </c>
      <c r="FO916" s="15"/>
      <c r="FP916" s="24">
        <f t="shared" si="1021"/>
        <v>0</v>
      </c>
      <c r="FQ916" s="5">
        <v>0</v>
      </c>
      <c r="FR916" s="8">
        <v>0</v>
      </c>
      <c r="FS916" s="84">
        <f t="shared" si="1022"/>
        <v>500</v>
      </c>
      <c r="FT916" s="85">
        <f t="shared" si="1023"/>
        <v>500</v>
      </c>
      <c r="FU916" s="85">
        <f t="shared" si="1024"/>
        <v>500</v>
      </c>
      <c r="FV916" s="85">
        <f t="shared" si="1025"/>
        <v>500</v>
      </c>
      <c r="FW916" s="85">
        <f t="shared" si="1026"/>
        <v>500</v>
      </c>
      <c r="FX916" s="85">
        <f t="shared" si="1027"/>
        <v>500</v>
      </c>
      <c r="FY916" s="85">
        <f t="shared" si="1028"/>
        <v>500</v>
      </c>
      <c r="FZ916" s="85">
        <f t="shared" si="1029"/>
        <v>500</v>
      </c>
      <c r="GA916" s="85">
        <f t="shared" si="1030"/>
        <v>500</v>
      </c>
      <c r="GB916" s="85">
        <f t="shared" si="1031"/>
        <v>500</v>
      </c>
      <c r="GC916" s="85">
        <f t="shared" si="1032"/>
        <v>500</v>
      </c>
      <c r="GD916" s="85">
        <f t="shared" si="1033"/>
        <v>500</v>
      </c>
      <c r="GE916" s="85">
        <f t="shared" si="1034"/>
        <v>500</v>
      </c>
      <c r="GF916" s="85">
        <f t="shared" si="1035"/>
        <v>500</v>
      </c>
      <c r="GG916" s="85">
        <f t="shared" si="1036"/>
        <v>500</v>
      </c>
      <c r="GH916" s="101">
        <f t="shared" si="1003"/>
        <v>0</v>
      </c>
      <c r="GI916" s="102">
        <f t="shared" si="1004"/>
        <v>0</v>
      </c>
      <c r="GJ916" s="102">
        <f t="shared" si="1005"/>
        <v>0</v>
      </c>
      <c r="GK916" s="79">
        <f>ROW()</f>
        <v>916</v>
      </c>
    </row>
    <row r="917" spans="1:193" s="12" customFormat="1" ht="50.1" customHeight="1">
      <c r="A917" s="17">
        <f>ROW()</f>
        <v>917</v>
      </c>
      <c r="B917" s="32">
        <f t="shared" si="1037"/>
        <v>911</v>
      </c>
      <c r="C917" s="33">
        <f t="shared" si="1038"/>
        <v>0</v>
      </c>
      <c r="D917" s="31"/>
      <c r="E917" s="390">
        <f t="shared" si="1006"/>
        <v>500</v>
      </c>
      <c r="F917" s="107">
        <f t="shared" si="972"/>
        <v>0</v>
      </c>
      <c r="G917" s="3">
        <v>0</v>
      </c>
      <c r="H917" s="4">
        <v>0</v>
      </c>
      <c r="I917" s="63"/>
      <c r="J917" s="15"/>
      <c r="K917" s="13"/>
      <c r="L917" s="98">
        <f t="shared" si="973"/>
        <v>0</v>
      </c>
      <c r="M917" s="99">
        <f>M5</f>
        <v>0.94499999999999995</v>
      </c>
      <c r="N917" s="100"/>
      <c r="O917" s="110"/>
      <c r="P917" s="95">
        <f t="shared" si="974"/>
        <v>0</v>
      </c>
      <c r="Q917" s="15"/>
      <c r="R917" s="24">
        <f t="shared" si="1007"/>
        <v>0</v>
      </c>
      <c r="S917" s="25">
        <v>0</v>
      </c>
      <c r="T917" s="63"/>
      <c r="U917" s="15"/>
      <c r="V917" s="13"/>
      <c r="W917" s="98">
        <f t="shared" si="975"/>
        <v>0</v>
      </c>
      <c r="X917" s="99">
        <f>X5</f>
        <v>0.97</v>
      </c>
      <c r="Y917" s="100"/>
      <c r="Z917" s="110"/>
      <c r="AA917" s="95">
        <f t="shared" si="976"/>
        <v>0</v>
      </c>
      <c r="AB917" s="15"/>
      <c r="AC917" s="24">
        <f t="shared" si="1008"/>
        <v>0</v>
      </c>
      <c r="AD917" s="5">
        <v>0</v>
      </c>
      <c r="AE917" s="63"/>
      <c r="AF917" s="15"/>
      <c r="AG917" s="13"/>
      <c r="AH917" s="98">
        <f t="shared" si="977"/>
        <v>0</v>
      </c>
      <c r="AI917" s="99">
        <f>AI5</f>
        <v>0.95499999999999996</v>
      </c>
      <c r="AJ917" s="100"/>
      <c r="AK917" s="110"/>
      <c r="AL917" s="95">
        <f t="shared" si="978"/>
        <v>0</v>
      </c>
      <c r="AM917" s="15"/>
      <c r="AN917" s="24">
        <f t="shared" si="1009"/>
        <v>0</v>
      </c>
      <c r="AO917" s="5">
        <v>0</v>
      </c>
      <c r="AP917" s="63"/>
      <c r="AQ917" s="15"/>
      <c r="AR917" s="13"/>
      <c r="AS917" s="98">
        <f t="shared" si="979"/>
        <v>0</v>
      </c>
      <c r="AT917" s="99">
        <f>AT5</f>
        <v>0.96</v>
      </c>
      <c r="AU917" s="100"/>
      <c r="AV917" s="110"/>
      <c r="AW917" s="95">
        <f t="shared" si="980"/>
        <v>0</v>
      </c>
      <c r="AX917" s="15"/>
      <c r="AY917" s="24">
        <f t="shared" si="1010"/>
        <v>0</v>
      </c>
      <c r="AZ917" s="5">
        <v>0</v>
      </c>
      <c r="BA917" s="63"/>
      <c r="BB917" s="15"/>
      <c r="BC917" s="13"/>
      <c r="BD917" s="98">
        <f t="shared" si="981"/>
        <v>0</v>
      </c>
      <c r="BE917" s="99">
        <f>BE5</f>
        <v>0.98</v>
      </c>
      <c r="BF917" s="100"/>
      <c r="BG917" s="110"/>
      <c r="BH917" s="95">
        <f t="shared" si="982"/>
        <v>0</v>
      </c>
      <c r="BI917" s="15"/>
      <c r="BJ917" s="24">
        <f t="shared" si="1011"/>
        <v>0</v>
      </c>
      <c r="BK917" s="5">
        <v>0</v>
      </c>
      <c r="BL917" s="63"/>
      <c r="BM917" s="15"/>
      <c r="BN917" s="13"/>
      <c r="BO917" s="98">
        <f t="shared" si="983"/>
        <v>0</v>
      </c>
      <c r="BP917" s="99">
        <f>BP5</f>
        <v>0.94499999999999995</v>
      </c>
      <c r="BQ917" s="100"/>
      <c r="BR917" s="110"/>
      <c r="BS917" s="95">
        <f t="shared" si="984"/>
        <v>0</v>
      </c>
      <c r="BT917" s="15"/>
      <c r="BU917" s="24">
        <f t="shared" si="1012"/>
        <v>0</v>
      </c>
      <c r="BV917" s="5">
        <v>0</v>
      </c>
      <c r="BW917" s="63"/>
      <c r="BX917" s="15"/>
      <c r="BY917" s="13"/>
      <c r="BZ917" s="98">
        <f t="shared" si="985"/>
        <v>0</v>
      </c>
      <c r="CA917" s="99">
        <f>CA5</f>
        <v>1</v>
      </c>
      <c r="CB917" s="100"/>
      <c r="CC917" s="110"/>
      <c r="CD917" s="95">
        <f t="shared" si="986"/>
        <v>0</v>
      </c>
      <c r="CE917" s="15"/>
      <c r="CF917" s="24">
        <f t="shared" si="1013"/>
        <v>0</v>
      </c>
      <c r="CG917" s="5">
        <v>0</v>
      </c>
      <c r="CH917" s="63"/>
      <c r="CI917" s="15"/>
      <c r="CJ917" s="13"/>
      <c r="CK917" s="98">
        <f t="shared" si="987"/>
        <v>0</v>
      </c>
      <c r="CL917" s="99">
        <f>CL5</f>
        <v>1</v>
      </c>
      <c r="CM917" s="100"/>
      <c r="CN917" s="110"/>
      <c r="CO917" s="95">
        <f t="shared" si="988"/>
        <v>0</v>
      </c>
      <c r="CP917" s="15"/>
      <c r="CQ917" s="24">
        <f t="shared" si="1014"/>
        <v>0</v>
      </c>
      <c r="CR917" s="5">
        <v>0</v>
      </c>
      <c r="CS917" s="63"/>
      <c r="CT917" s="15"/>
      <c r="CU917" s="13"/>
      <c r="CV917" s="98">
        <f t="shared" si="989"/>
        <v>0</v>
      </c>
      <c r="CW917" s="99">
        <f>CW5</f>
        <v>1</v>
      </c>
      <c r="CX917" s="100"/>
      <c r="CY917" s="110"/>
      <c r="CZ917" s="95">
        <f t="shared" si="990"/>
        <v>0</v>
      </c>
      <c r="DA917" s="15"/>
      <c r="DB917" s="24">
        <f t="shared" si="1015"/>
        <v>0</v>
      </c>
      <c r="DC917" s="5">
        <v>0</v>
      </c>
      <c r="DD917" s="63"/>
      <c r="DE917" s="15"/>
      <c r="DF917" s="13"/>
      <c r="DG917" s="98">
        <f t="shared" si="991"/>
        <v>0</v>
      </c>
      <c r="DH917" s="99">
        <f>DH5</f>
        <v>1</v>
      </c>
      <c r="DI917" s="100"/>
      <c r="DJ917" s="110"/>
      <c r="DK917" s="95">
        <f t="shared" si="992"/>
        <v>0</v>
      </c>
      <c r="DL917" s="15"/>
      <c r="DM917" s="24">
        <f t="shared" si="1016"/>
        <v>0</v>
      </c>
      <c r="DN917" s="5">
        <v>0</v>
      </c>
      <c r="DO917" s="63"/>
      <c r="DP917" s="15"/>
      <c r="DQ917" s="13"/>
      <c r="DR917" s="98">
        <f t="shared" si="993"/>
        <v>0</v>
      </c>
      <c r="DS917" s="99">
        <f>DS5</f>
        <v>1</v>
      </c>
      <c r="DT917" s="100"/>
      <c r="DU917" s="110"/>
      <c r="DV917" s="95">
        <f t="shared" si="994"/>
        <v>0</v>
      </c>
      <c r="DW917" s="15"/>
      <c r="DX917" s="24">
        <f t="shared" si="1017"/>
        <v>0</v>
      </c>
      <c r="DY917" s="5">
        <v>0</v>
      </c>
      <c r="DZ917" s="63"/>
      <c r="EA917" s="15"/>
      <c r="EB917" s="13"/>
      <c r="EC917" s="98">
        <f t="shared" si="995"/>
        <v>0</v>
      </c>
      <c r="ED917" s="99">
        <f>ED5</f>
        <v>1</v>
      </c>
      <c r="EE917" s="100"/>
      <c r="EF917" s="110"/>
      <c r="EG917" s="95">
        <f t="shared" si="996"/>
        <v>0</v>
      </c>
      <c r="EH917" s="15"/>
      <c r="EI917" s="24">
        <f t="shared" si="1018"/>
        <v>0</v>
      </c>
      <c r="EJ917" s="5">
        <v>0</v>
      </c>
      <c r="EK917" s="63"/>
      <c r="EL917" s="15"/>
      <c r="EM917" s="13"/>
      <c r="EN917" s="98">
        <f t="shared" si="997"/>
        <v>0</v>
      </c>
      <c r="EO917" s="99">
        <f>EO5</f>
        <v>1</v>
      </c>
      <c r="EP917" s="100"/>
      <c r="EQ917" s="110"/>
      <c r="ER917" s="95">
        <f t="shared" si="998"/>
        <v>0</v>
      </c>
      <c r="ES917" s="15"/>
      <c r="ET917" s="24">
        <f t="shared" si="1019"/>
        <v>0</v>
      </c>
      <c r="EU917" s="5">
        <v>0</v>
      </c>
      <c r="EV917" s="63"/>
      <c r="EW917" s="15"/>
      <c r="EX917" s="13"/>
      <c r="EY917" s="98">
        <f t="shared" si="999"/>
        <v>0</v>
      </c>
      <c r="EZ917" s="99">
        <f>EZ5</f>
        <v>1</v>
      </c>
      <c r="FA917" s="100"/>
      <c r="FB917" s="110"/>
      <c r="FC917" s="95">
        <f t="shared" si="1000"/>
        <v>0</v>
      </c>
      <c r="FD917" s="15"/>
      <c r="FE917" s="24">
        <f t="shared" si="1020"/>
        <v>0</v>
      </c>
      <c r="FF917" s="5">
        <v>0</v>
      </c>
      <c r="FG917" s="63"/>
      <c r="FH917" s="15"/>
      <c r="FI917" s="13"/>
      <c r="FJ917" s="98">
        <f t="shared" si="1001"/>
        <v>0</v>
      </c>
      <c r="FK917" s="99">
        <f>FK5</f>
        <v>1</v>
      </c>
      <c r="FL917" s="100"/>
      <c r="FM917" s="110"/>
      <c r="FN917" s="95">
        <f t="shared" si="1002"/>
        <v>0</v>
      </c>
      <c r="FO917" s="15"/>
      <c r="FP917" s="24">
        <f t="shared" si="1021"/>
        <v>0</v>
      </c>
      <c r="FQ917" s="5">
        <v>0</v>
      </c>
      <c r="FR917" s="8">
        <v>0</v>
      </c>
      <c r="FS917" s="84">
        <f t="shared" si="1022"/>
        <v>500</v>
      </c>
      <c r="FT917" s="85">
        <f t="shared" si="1023"/>
        <v>500</v>
      </c>
      <c r="FU917" s="85">
        <f t="shared" si="1024"/>
        <v>500</v>
      </c>
      <c r="FV917" s="85">
        <f t="shared" si="1025"/>
        <v>500</v>
      </c>
      <c r="FW917" s="85">
        <f t="shared" si="1026"/>
        <v>500</v>
      </c>
      <c r="FX917" s="85">
        <f t="shared" si="1027"/>
        <v>500</v>
      </c>
      <c r="FY917" s="85">
        <f t="shared" si="1028"/>
        <v>500</v>
      </c>
      <c r="FZ917" s="85">
        <f t="shared" si="1029"/>
        <v>500</v>
      </c>
      <c r="GA917" s="85">
        <f t="shared" si="1030"/>
        <v>500</v>
      </c>
      <c r="GB917" s="85">
        <f t="shared" si="1031"/>
        <v>500</v>
      </c>
      <c r="GC917" s="85">
        <f t="shared" si="1032"/>
        <v>500</v>
      </c>
      <c r="GD917" s="85">
        <f t="shared" si="1033"/>
        <v>500</v>
      </c>
      <c r="GE917" s="85">
        <f t="shared" si="1034"/>
        <v>500</v>
      </c>
      <c r="GF917" s="85">
        <f t="shared" si="1035"/>
        <v>500</v>
      </c>
      <c r="GG917" s="85">
        <f t="shared" si="1036"/>
        <v>500</v>
      </c>
      <c r="GH917" s="101">
        <f t="shared" si="1003"/>
        <v>0</v>
      </c>
      <c r="GI917" s="102">
        <f t="shared" si="1004"/>
        <v>0</v>
      </c>
      <c r="GJ917" s="102">
        <f t="shared" si="1005"/>
        <v>0</v>
      </c>
      <c r="GK917" s="79">
        <f>ROW()</f>
        <v>917</v>
      </c>
    </row>
    <row r="918" spans="1:193" s="12" customFormat="1" ht="50.1" customHeight="1">
      <c r="A918" s="17">
        <f>ROW()</f>
        <v>918</v>
      </c>
      <c r="B918" s="32">
        <f t="shared" si="1037"/>
        <v>912</v>
      </c>
      <c r="C918" s="33">
        <f t="shared" si="1038"/>
        <v>0</v>
      </c>
      <c r="D918" s="31"/>
      <c r="E918" s="390">
        <f t="shared" si="1006"/>
        <v>500</v>
      </c>
      <c r="F918" s="107">
        <f t="shared" si="972"/>
        <v>0</v>
      </c>
      <c r="G918" s="3">
        <v>0</v>
      </c>
      <c r="H918" s="4">
        <v>0</v>
      </c>
      <c r="I918" s="63"/>
      <c r="J918" s="15"/>
      <c r="K918" s="13"/>
      <c r="L918" s="98">
        <f t="shared" si="973"/>
        <v>0</v>
      </c>
      <c r="M918" s="99">
        <f>M5</f>
        <v>0.94499999999999995</v>
      </c>
      <c r="N918" s="100"/>
      <c r="O918" s="110"/>
      <c r="P918" s="95">
        <f t="shared" si="974"/>
        <v>0</v>
      </c>
      <c r="Q918" s="15"/>
      <c r="R918" s="24">
        <f t="shared" si="1007"/>
        <v>0</v>
      </c>
      <c r="S918" s="25">
        <v>0</v>
      </c>
      <c r="T918" s="63"/>
      <c r="U918" s="15"/>
      <c r="V918" s="13"/>
      <c r="W918" s="98">
        <f t="shared" si="975"/>
        <v>0</v>
      </c>
      <c r="X918" s="99">
        <f>X5</f>
        <v>0.97</v>
      </c>
      <c r="Y918" s="100"/>
      <c r="Z918" s="110"/>
      <c r="AA918" s="95">
        <f t="shared" si="976"/>
        <v>0</v>
      </c>
      <c r="AB918" s="15"/>
      <c r="AC918" s="24">
        <f t="shared" si="1008"/>
        <v>0</v>
      </c>
      <c r="AD918" s="5">
        <v>0</v>
      </c>
      <c r="AE918" s="63"/>
      <c r="AF918" s="15"/>
      <c r="AG918" s="13"/>
      <c r="AH918" s="98">
        <f t="shared" si="977"/>
        <v>0</v>
      </c>
      <c r="AI918" s="99">
        <f>AI5</f>
        <v>0.95499999999999996</v>
      </c>
      <c r="AJ918" s="100"/>
      <c r="AK918" s="110"/>
      <c r="AL918" s="95">
        <f t="shared" si="978"/>
        <v>0</v>
      </c>
      <c r="AM918" s="15"/>
      <c r="AN918" s="24">
        <f t="shared" si="1009"/>
        <v>0</v>
      </c>
      <c r="AO918" s="5">
        <v>0</v>
      </c>
      <c r="AP918" s="63"/>
      <c r="AQ918" s="15"/>
      <c r="AR918" s="13"/>
      <c r="AS918" s="98">
        <f t="shared" si="979"/>
        <v>0</v>
      </c>
      <c r="AT918" s="99">
        <f>AT5</f>
        <v>0.96</v>
      </c>
      <c r="AU918" s="100"/>
      <c r="AV918" s="110"/>
      <c r="AW918" s="95">
        <f t="shared" si="980"/>
        <v>0</v>
      </c>
      <c r="AX918" s="15"/>
      <c r="AY918" s="24">
        <f t="shared" si="1010"/>
        <v>0</v>
      </c>
      <c r="AZ918" s="5">
        <v>0</v>
      </c>
      <c r="BA918" s="63"/>
      <c r="BB918" s="15"/>
      <c r="BC918" s="13"/>
      <c r="BD918" s="98">
        <f t="shared" si="981"/>
        <v>0</v>
      </c>
      <c r="BE918" s="99">
        <f>BE5</f>
        <v>0.98</v>
      </c>
      <c r="BF918" s="100"/>
      <c r="BG918" s="110"/>
      <c r="BH918" s="95">
        <f t="shared" si="982"/>
        <v>0</v>
      </c>
      <c r="BI918" s="15"/>
      <c r="BJ918" s="24">
        <f t="shared" si="1011"/>
        <v>0</v>
      </c>
      <c r="BK918" s="5">
        <v>0</v>
      </c>
      <c r="BL918" s="63"/>
      <c r="BM918" s="15"/>
      <c r="BN918" s="13"/>
      <c r="BO918" s="98">
        <f t="shared" si="983"/>
        <v>0</v>
      </c>
      <c r="BP918" s="99">
        <f>BP5</f>
        <v>0.94499999999999995</v>
      </c>
      <c r="BQ918" s="100"/>
      <c r="BR918" s="110"/>
      <c r="BS918" s="95">
        <f t="shared" si="984"/>
        <v>0</v>
      </c>
      <c r="BT918" s="15"/>
      <c r="BU918" s="24">
        <f t="shared" si="1012"/>
        <v>0</v>
      </c>
      <c r="BV918" s="5">
        <v>0</v>
      </c>
      <c r="BW918" s="63"/>
      <c r="BX918" s="15"/>
      <c r="BY918" s="13"/>
      <c r="BZ918" s="98">
        <f t="shared" si="985"/>
        <v>0</v>
      </c>
      <c r="CA918" s="99">
        <f>CA5</f>
        <v>1</v>
      </c>
      <c r="CB918" s="100"/>
      <c r="CC918" s="110"/>
      <c r="CD918" s="95">
        <f t="shared" si="986"/>
        <v>0</v>
      </c>
      <c r="CE918" s="15"/>
      <c r="CF918" s="24">
        <f t="shared" si="1013"/>
        <v>0</v>
      </c>
      <c r="CG918" s="5">
        <v>0</v>
      </c>
      <c r="CH918" s="63"/>
      <c r="CI918" s="15"/>
      <c r="CJ918" s="13"/>
      <c r="CK918" s="98">
        <f t="shared" si="987"/>
        <v>0</v>
      </c>
      <c r="CL918" s="99">
        <f>CL5</f>
        <v>1</v>
      </c>
      <c r="CM918" s="100"/>
      <c r="CN918" s="110"/>
      <c r="CO918" s="95">
        <f t="shared" si="988"/>
        <v>0</v>
      </c>
      <c r="CP918" s="15"/>
      <c r="CQ918" s="24">
        <f t="shared" si="1014"/>
        <v>0</v>
      </c>
      <c r="CR918" s="5">
        <v>0</v>
      </c>
      <c r="CS918" s="63"/>
      <c r="CT918" s="15"/>
      <c r="CU918" s="13"/>
      <c r="CV918" s="98">
        <f t="shared" si="989"/>
        <v>0</v>
      </c>
      <c r="CW918" s="99">
        <f>CW5</f>
        <v>1</v>
      </c>
      <c r="CX918" s="100"/>
      <c r="CY918" s="110"/>
      <c r="CZ918" s="95">
        <f t="shared" si="990"/>
        <v>0</v>
      </c>
      <c r="DA918" s="15"/>
      <c r="DB918" s="24">
        <f t="shared" si="1015"/>
        <v>0</v>
      </c>
      <c r="DC918" s="5">
        <v>0</v>
      </c>
      <c r="DD918" s="63"/>
      <c r="DE918" s="15"/>
      <c r="DF918" s="13"/>
      <c r="DG918" s="98">
        <f t="shared" si="991"/>
        <v>0</v>
      </c>
      <c r="DH918" s="99">
        <f>DH5</f>
        <v>1</v>
      </c>
      <c r="DI918" s="100"/>
      <c r="DJ918" s="110"/>
      <c r="DK918" s="95">
        <f t="shared" si="992"/>
        <v>0</v>
      </c>
      <c r="DL918" s="15"/>
      <c r="DM918" s="24">
        <f t="shared" si="1016"/>
        <v>0</v>
      </c>
      <c r="DN918" s="5">
        <v>0</v>
      </c>
      <c r="DO918" s="63"/>
      <c r="DP918" s="15"/>
      <c r="DQ918" s="13"/>
      <c r="DR918" s="98">
        <f t="shared" si="993"/>
        <v>0</v>
      </c>
      <c r="DS918" s="99">
        <f>DS5</f>
        <v>1</v>
      </c>
      <c r="DT918" s="100"/>
      <c r="DU918" s="110"/>
      <c r="DV918" s="95">
        <f t="shared" si="994"/>
        <v>0</v>
      </c>
      <c r="DW918" s="15"/>
      <c r="DX918" s="24">
        <f t="shared" si="1017"/>
        <v>0</v>
      </c>
      <c r="DY918" s="5">
        <v>0</v>
      </c>
      <c r="DZ918" s="63"/>
      <c r="EA918" s="15"/>
      <c r="EB918" s="13"/>
      <c r="EC918" s="98">
        <f t="shared" si="995"/>
        <v>0</v>
      </c>
      <c r="ED918" s="99">
        <f>ED5</f>
        <v>1</v>
      </c>
      <c r="EE918" s="100"/>
      <c r="EF918" s="110"/>
      <c r="EG918" s="95">
        <f t="shared" si="996"/>
        <v>0</v>
      </c>
      <c r="EH918" s="15"/>
      <c r="EI918" s="24">
        <f t="shared" si="1018"/>
        <v>0</v>
      </c>
      <c r="EJ918" s="5">
        <v>0</v>
      </c>
      <c r="EK918" s="63"/>
      <c r="EL918" s="15"/>
      <c r="EM918" s="13"/>
      <c r="EN918" s="98">
        <f t="shared" si="997"/>
        <v>0</v>
      </c>
      <c r="EO918" s="99">
        <f>EO5</f>
        <v>1</v>
      </c>
      <c r="EP918" s="100"/>
      <c r="EQ918" s="110"/>
      <c r="ER918" s="95">
        <f t="shared" si="998"/>
        <v>0</v>
      </c>
      <c r="ES918" s="15"/>
      <c r="ET918" s="24">
        <f t="shared" si="1019"/>
        <v>0</v>
      </c>
      <c r="EU918" s="5">
        <v>0</v>
      </c>
      <c r="EV918" s="63"/>
      <c r="EW918" s="15"/>
      <c r="EX918" s="13"/>
      <c r="EY918" s="98">
        <f t="shared" si="999"/>
        <v>0</v>
      </c>
      <c r="EZ918" s="99">
        <f>EZ5</f>
        <v>1</v>
      </c>
      <c r="FA918" s="100"/>
      <c r="FB918" s="110"/>
      <c r="FC918" s="95">
        <f t="shared" si="1000"/>
        <v>0</v>
      </c>
      <c r="FD918" s="15"/>
      <c r="FE918" s="24">
        <f t="shared" si="1020"/>
        <v>0</v>
      </c>
      <c r="FF918" s="5">
        <v>0</v>
      </c>
      <c r="FG918" s="63"/>
      <c r="FH918" s="15"/>
      <c r="FI918" s="13"/>
      <c r="FJ918" s="98">
        <f t="shared" si="1001"/>
        <v>0</v>
      </c>
      <c r="FK918" s="99">
        <f>FK5</f>
        <v>1</v>
      </c>
      <c r="FL918" s="100"/>
      <c r="FM918" s="110"/>
      <c r="FN918" s="95">
        <f t="shared" si="1002"/>
        <v>0</v>
      </c>
      <c r="FO918" s="15"/>
      <c r="FP918" s="24">
        <f t="shared" si="1021"/>
        <v>0</v>
      </c>
      <c r="FQ918" s="5">
        <v>0</v>
      </c>
      <c r="FR918" s="8">
        <v>0</v>
      </c>
      <c r="FS918" s="84">
        <f t="shared" si="1022"/>
        <v>500</v>
      </c>
      <c r="FT918" s="85">
        <f t="shared" si="1023"/>
        <v>500</v>
      </c>
      <c r="FU918" s="85">
        <f t="shared" si="1024"/>
        <v>500</v>
      </c>
      <c r="FV918" s="85">
        <f t="shared" si="1025"/>
        <v>500</v>
      </c>
      <c r="FW918" s="85">
        <f t="shared" si="1026"/>
        <v>500</v>
      </c>
      <c r="FX918" s="85">
        <f t="shared" si="1027"/>
        <v>500</v>
      </c>
      <c r="FY918" s="85">
        <f t="shared" si="1028"/>
        <v>500</v>
      </c>
      <c r="FZ918" s="85">
        <f t="shared" si="1029"/>
        <v>500</v>
      </c>
      <c r="GA918" s="85">
        <f t="shared" si="1030"/>
        <v>500</v>
      </c>
      <c r="GB918" s="85">
        <f t="shared" si="1031"/>
        <v>500</v>
      </c>
      <c r="GC918" s="85">
        <f t="shared" si="1032"/>
        <v>500</v>
      </c>
      <c r="GD918" s="85">
        <f t="shared" si="1033"/>
        <v>500</v>
      </c>
      <c r="GE918" s="85">
        <f t="shared" si="1034"/>
        <v>500</v>
      </c>
      <c r="GF918" s="85">
        <f t="shared" si="1035"/>
        <v>500</v>
      </c>
      <c r="GG918" s="85">
        <f t="shared" si="1036"/>
        <v>500</v>
      </c>
      <c r="GH918" s="101">
        <f t="shared" si="1003"/>
        <v>0</v>
      </c>
      <c r="GI918" s="102">
        <f t="shared" si="1004"/>
        <v>0</v>
      </c>
      <c r="GJ918" s="102">
        <f t="shared" si="1005"/>
        <v>0</v>
      </c>
      <c r="GK918" s="79">
        <f>ROW()</f>
        <v>918</v>
      </c>
    </row>
    <row r="919" spans="1:193" s="12" customFormat="1" ht="50.1" customHeight="1">
      <c r="A919" s="17">
        <f>ROW()</f>
        <v>919</v>
      </c>
      <c r="B919" s="32">
        <f t="shared" si="1037"/>
        <v>913</v>
      </c>
      <c r="C919" s="33">
        <f t="shared" si="1038"/>
        <v>0</v>
      </c>
      <c r="D919" s="31"/>
      <c r="E919" s="390">
        <f t="shared" si="1006"/>
        <v>500</v>
      </c>
      <c r="F919" s="107">
        <f t="shared" si="972"/>
        <v>0</v>
      </c>
      <c r="G919" s="3">
        <v>0</v>
      </c>
      <c r="H919" s="4">
        <v>0</v>
      </c>
      <c r="I919" s="63"/>
      <c r="J919" s="15"/>
      <c r="K919" s="13"/>
      <c r="L919" s="98">
        <f t="shared" si="973"/>
        <v>0</v>
      </c>
      <c r="M919" s="99">
        <f>M5</f>
        <v>0.94499999999999995</v>
      </c>
      <c r="N919" s="100"/>
      <c r="O919" s="110"/>
      <c r="P919" s="95">
        <f t="shared" si="974"/>
        <v>0</v>
      </c>
      <c r="Q919" s="15"/>
      <c r="R919" s="24">
        <f t="shared" si="1007"/>
        <v>0</v>
      </c>
      <c r="S919" s="25">
        <v>0</v>
      </c>
      <c r="T919" s="63"/>
      <c r="U919" s="15"/>
      <c r="V919" s="13"/>
      <c r="W919" s="98">
        <f t="shared" si="975"/>
        <v>0</v>
      </c>
      <c r="X919" s="99">
        <f>X5</f>
        <v>0.97</v>
      </c>
      <c r="Y919" s="100"/>
      <c r="Z919" s="110"/>
      <c r="AA919" s="95">
        <f t="shared" si="976"/>
        <v>0</v>
      </c>
      <c r="AB919" s="15"/>
      <c r="AC919" s="24">
        <f t="shared" si="1008"/>
        <v>0</v>
      </c>
      <c r="AD919" s="5">
        <v>0</v>
      </c>
      <c r="AE919" s="63"/>
      <c r="AF919" s="15"/>
      <c r="AG919" s="13"/>
      <c r="AH919" s="98">
        <f t="shared" si="977"/>
        <v>0</v>
      </c>
      <c r="AI919" s="99">
        <f>AI5</f>
        <v>0.95499999999999996</v>
      </c>
      <c r="AJ919" s="100"/>
      <c r="AK919" s="110"/>
      <c r="AL919" s="95">
        <f t="shared" si="978"/>
        <v>0</v>
      </c>
      <c r="AM919" s="15"/>
      <c r="AN919" s="24">
        <f t="shared" si="1009"/>
        <v>0</v>
      </c>
      <c r="AO919" s="5">
        <v>0</v>
      </c>
      <c r="AP919" s="63"/>
      <c r="AQ919" s="15"/>
      <c r="AR919" s="13"/>
      <c r="AS919" s="98">
        <f t="shared" si="979"/>
        <v>0</v>
      </c>
      <c r="AT919" s="99">
        <f>AT5</f>
        <v>0.96</v>
      </c>
      <c r="AU919" s="100"/>
      <c r="AV919" s="110"/>
      <c r="AW919" s="95">
        <f t="shared" si="980"/>
        <v>0</v>
      </c>
      <c r="AX919" s="15"/>
      <c r="AY919" s="24">
        <f t="shared" si="1010"/>
        <v>0</v>
      </c>
      <c r="AZ919" s="5">
        <v>0</v>
      </c>
      <c r="BA919" s="63"/>
      <c r="BB919" s="15"/>
      <c r="BC919" s="13"/>
      <c r="BD919" s="98">
        <f t="shared" si="981"/>
        <v>0</v>
      </c>
      <c r="BE919" s="99">
        <f>BE5</f>
        <v>0.98</v>
      </c>
      <c r="BF919" s="100"/>
      <c r="BG919" s="110"/>
      <c r="BH919" s="95">
        <f t="shared" si="982"/>
        <v>0</v>
      </c>
      <c r="BI919" s="15"/>
      <c r="BJ919" s="24">
        <f t="shared" si="1011"/>
        <v>0</v>
      </c>
      <c r="BK919" s="5">
        <v>0</v>
      </c>
      <c r="BL919" s="63"/>
      <c r="BM919" s="15"/>
      <c r="BN919" s="13"/>
      <c r="BO919" s="98">
        <f t="shared" si="983"/>
        <v>0</v>
      </c>
      <c r="BP919" s="99">
        <f>BP5</f>
        <v>0.94499999999999995</v>
      </c>
      <c r="BQ919" s="100"/>
      <c r="BR919" s="110"/>
      <c r="BS919" s="95">
        <f t="shared" si="984"/>
        <v>0</v>
      </c>
      <c r="BT919" s="15"/>
      <c r="BU919" s="24">
        <f t="shared" si="1012"/>
        <v>0</v>
      </c>
      <c r="BV919" s="5">
        <v>0</v>
      </c>
      <c r="BW919" s="63"/>
      <c r="BX919" s="15"/>
      <c r="BY919" s="13"/>
      <c r="BZ919" s="98">
        <f t="shared" si="985"/>
        <v>0</v>
      </c>
      <c r="CA919" s="99">
        <f>CA5</f>
        <v>1</v>
      </c>
      <c r="CB919" s="100"/>
      <c r="CC919" s="110"/>
      <c r="CD919" s="95">
        <f t="shared" si="986"/>
        <v>0</v>
      </c>
      <c r="CE919" s="15"/>
      <c r="CF919" s="24">
        <f t="shared" si="1013"/>
        <v>0</v>
      </c>
      <c r="CG919" s="5">
        <v>0</v>
      </c>
      <c r="CH919" s="63"/>
      <c r="CI919" s="15"/>
      <c r="CJ919" s="13"/>
      <c r="CK919" s="98">
        <f t="shared" si="987"/>
        <v>0</v>
      </c>
      <c r="CL919" s="99">
        <f>CL5</f>
        <v>1</v>
      </c>
      <c r="CM919" s="100"/>
      <c r="CN919" s="110"/>
      <c r="CO919" s="95">
        <f t="shared" si="988"/>
        <v>0</v>
      </c>
      <c r="CP919" s="15"/>
      <c r="CQ919" s="24">
        <f t="shared" si="1014"/>
        <v>0</v>
      </c>
      <c r="CR919" s="5">
        <v>0</v>
      </c>
      <c r="CS919" s="63"/>
      <c r="CT919" s="15"/>
      <c r="CU919" s="13"/>
      <c r="CV919" s="98">
        <f t="shared" si="989"/>
        <v>0</v>
      </c>
      <c r="CW919" s="99">
        <f>CW5</f>
        <v>1</v>
      </c>
      <c r="CX919" s="100"/>
      <c r="CY919" s="110"/>
      <c r="CZ919" s="95">
        <f t="shared" si="990"/>
        <v>0</v>
      </c>
      <c r="DA919" s="15"/>
      <c r="DB919" s="24">
        <f t="shared" si="1015"/>
        <v>0</v>
      </c>
      <c r="DC919" s="5">
        <v>0</v>
      </c>
      <c r="DD919" s="63"/>
      <c r="DE919" s="15"/>
      <c r="DF919" s="13"/>
      <c r="DG919" s="98">
        <f t="shared" si="991"/>
        <v>0</v>
      </c>
      <c r="DH919" s="99">
        <f>DH5</f>
        <v>1</v>
      </c>
      <c r="DI919" s="100"/>
      <c r="DJ919" s="110"/>
      <c r="DK919" s="95">
        <f t="shared" si="992"/>
        <v>0</v>
      </c>
      <c r="DL919" s="15"/>
      <c r="DM919" s="24">
        <f t="shared" si="1016"/>
        <v>0</v>
      </c>
      <c r="DN919" s="5">
        <v>0</v>
      </c>
      <c r="DO919" s="63"/>
      <c r="DP919" s="15"/>
      <c r="DQ919" s="13"/>
      <c r="DR919" s="98">
        <f t="shared" si="993"/>
        <v>0</v>
      </c>
      <c r="DS919" s="99">
        <f>DS5</f>
        <v>1</v>
      </c>
      <c r="DT919" s="100"/>
      <c r="DU919" s="110"/>
      <c r="DV919" s="95">
        <f t="shared" si="994"/>
        <v>0</v>
      </c>
      <c r="DW919" s="15"/>
      <c r="DX919" s="24">
        <f t="shared" si="1017"/>
        <v>0</v>
      </c>
      <c r="DY919" s="5">
        <v>0</v>
      </c>
      <c r="DZ919" s="63"/>
      <c r="EA919" s="15"/>
      <c r="EB919" s="13"/>
      <c r="EC919" s="98">
        <f t="shared" si="995"/>
        <v>0</v>
      </c>
      <c r="ED919" s="99">
        <f>ED5</f>
        <v>1</v>
      </c>
      <c r="EE919" s="100"/>
      <c r="EF919" s="110"/>
      <c r="EG919" s="95">
        <f t="shared" si="996"/>
        <v>0</v>
      </c>
      <c r="EH919" s="15"/>
      <c r="EI919" s="24">
        <f t="shared" si="1018"/>
        <v>0</v>
      </c>
      <c r="EJ919" s="5">
        <v>0</v>
      </c>
      <c r="EK919" s="63"/>
      <c r="EL919" s="15"/>
      <c r="EM919" s="13"/>
      <c r="EN919" s="98">
        <f t="shared" si="997"/>
        <v>0</v>
      </c>
      <c r="EO919" s="99">
        <f>EO5</f>
        <v>1</v>
      </c>
      <c r="EP919" s="100"/>
      <c r="EQ919" s="110"/>
      <c r="ER919" s="95">
        <f t="shared" si="998"/>
        <v>0</v>
      </c>
      <c r="ES919" s="15"/>
      <c r="ET919" s="24">
        <f t="shared" si="1019"/>
        <v>0</v>
      </c>
      <c r="EU919" s="5">
        <v>0</v>
      </c>
      <c r="EV919" s="63"/>
      <c r="EW919" s="15"/>
      <c r="EX919" s="13"/>
      <c r="EY919" s="98">
        <f t="shared" si="999"/>
        <v>0</v>
      </c>
      <c r="EZ919" s="99">
        <f>EZ5</f>
        <v>1</v>
      </c>
      <c r="FA919" s="100"/>
      <c r="FB919" s="110"/>
      <c r="FC919" s="95">
        <f t="shared" si="1000"/>
        <v>0</v>
      </c>
      <c r="FD919" s="15"/>
      <c r="FE919" s="24">
        <f t="shared" si="1020"/>
        <v>0</v>
      </c>
      <c r="FF919" s="5">
        <v>0</v>
      </c>
      <c r="FG919" s="63"/>
      <c r="FH919" s="15"/>
      <c r="FI919" s="13"/>
      <c r="FJ919" s="98">
        <f t="shared" si="1001"/>
        <v>0</v>
      </c>
      <c r="FK919" s="99">
        <f>FK5</f>
        <v>1</v>
      </c>
      <c r="FL919" s="100"/>
      <c r="FM919" s="110"/>
      <c r="FN919" s="95">
        <f t="shared" si="1002"/>
        <v>0</v>
      </c>
      <c r="FO919" s="15"/>
      <c r="FP919" s="24">
        <f t="shared" si="1021"/>
        <v>0</v>
      </c>
      <c r="FQ919" s="5">
        <v>0</v>
      </c>
      <c r="FR919" s="8">
        <v>0</v>
      </c>
      <c r="FS919" s="84">
        <f t="shared" si="1022"/>
        <v>500</v>
      </c>
      <c r="FT919" s="85">
        <f t="shared" si="1023"/>
        <v>500</v>
      </c>
      <c r="FU919" s="85">
        <f t="shared" si="1024"/>
        <v>500</v>
      </c>
      <c r="FV919" s="85">
        <f t="shared" si="1025"/>
        <v>500</v>
      </c>
      <c r="FW919" s="85">
        <f t="shared" si="1026"/>
        <v>500</v>
      </c>
      <c r="FX919" s="85">
        <f t="shared" si="1027"/>
        <v>500</v>
      </c>
      <c r="FY919" s="85">
        <f t="shared" si="1028"/>
        <v>500</v>
      </c>
      <c r="FZ919" s="85">
        <f t="shared" si="1029"/>
        <v>500</v>
      </c>
      <c r="GA919" s="85">
        <f t="shared" si="1030"/>
        <v>500</v>
      </c>
      <c r="GB919" s="85">
        <f t="shared" si="1031"/>
        <v>500</v>
      </c>
      <c r="GC919" s="85">
        <f t="shared" si="1032"/>
        <v>500</v>
      </c>
      <c r="GD919" s="85">
        <f t="shared" si="1033"/>
        <v>500</v>
      </c>
      <c r="GE919" s="85">
        <f t="shared" si="1034"/>
        <v>500</v>
      </c>
      <c r="GF919" s="85">
        <f t="shared" si="1035"/>
        <v>500</v>
      </c>
      <c r="GG919" s="85">
        <f t="shared" si="1036"/>
        <v>500</v>
      </c>
      <c r="GH919" s="101">
        <f t="shared" si="1003"/>
        <v>0</v>
      </c>
      <c r="GI919" s="102">
        <f t="shared" si="1004"/>
        <v>0</v>
      </c>
      <c r="GJ919" s="102">
        <f t="shared" si="1005"/>
        <v>0</v>
      </c>
      <c r="GK919" s="79">
        <f>ROW()</f>
        <v>919</v>
      </c>
    </row>
    <row r="920" spans="1:193" s="12" customFormat="1" ht="50.1" customHeight="1">
      <c r="A920" s="17">
        <f>ROW()</f>
        <v>920</v>
      </c>
      <c r="B920" s="32">
        <f t="shared" si="1037"/>
        <v>914</v>
      </c>
      <c r="C920" s="33">
        <f t="shared" si="1038"/>
        <v>0</v>
      </c>
      <c r="D920" s="31"/>
      <c r="E920" s="390">
        <f t="shared" si="1006"/>
        <v>500</v>
      </c>
      <c r="F920" s="107">
        <f t="shared" si="972"/>
        <v>0</v>
      </c>
      <c r="G920" s="3">
        <v>0</v>
      </c>
      <c r="H920" s="4">
        <v>0</v>
      </c>
      <c r="I920" s="63"/>
      <c r="J920" s="15"/>
      <c r="K920" s="13"/>
      <c r="L920" s="98">
        <f t="shared" si="973"/>
        <v>0</v>
      </c>
      <c r="M920" s="99">
        <f>M5</f>
        <v>0.94499999999999995</v>
      </c>
      <c r="N920" s="100"/>
      <c r="O920" s="110"/>
      <c r="P920" s="95">
        <f t="shared" si="974"/>
        <v>0</v>
      </c>
      <c r="Q920" s="15"/>
      <c r="R920" s="24">
        <f t="shared" si="1007"/>
        <v>0</v>
      </c>
      <c r="S920" s="25">
        <v>0</v>
      </c>
      <c r="T920" s="63"/>
      <c r="U920" s="15"/>
      <c r="V920" s="13"/>
      <c r="W920" s="98">
        <f t="shared" si="975"/>
        <v>0</v>
      </c>
      <c r="X920" s="99">
        <f>X5</f>
        <v>0.97</v>
      </c>
      <c r="Y920" s="100"/>
      <c r="Z920" s="110"/>
      <c r="AA920" s="95">
        <f t="shared" si="976"/>
        <v>0</v>
      </c>
      <c r="AB920" s="15"/>
      <c r="AC920" s="24">
        <f t="shared" si="1008"/>
        <v>0</v>
      </c>
      <c r="AD920" s="5">
        <v>0</v>
      </c>
      <c r="AE920" s="63"/>
      <c r="AF920" s="15"/>
      <c r="AG920" s="13"/>
      <c r="AH920" s="98">
        <f t="shared" si="977"/>
        <v>0</v>
      </c>
      <c r="AI920" s="99">
        <f>AI5</f>
        <v>0.95499999999999996</v>
      </c>
      <c r="AJ920" s="100"/>
      <c r="AK920" s="110"/>
      <c r="AL920" s="95">
        <f t="shared" si="978"/>
        <v>0</v>
      </c>
      <c r="AM920" s="15"/>
      <c r="AN920" s="24">
        <f t="shared" si="1009"/>
        <v>0</v>
      </c>
      <c r="AO920" s="5">
        <v>0</v>
      </c>
      <c r="AP920" s="63"/>
      <c r="AQ920" s="15"/>
      <c r="AR920" s="13"/>
      <c r="AS920" s="98">
        <f t="shared" si="979"/>
        <v>0</v>
      </c>
      <c r="AT920" s="99">
        <f>AT5</f>
        <v>0.96</v>
      </c>
      <c r="AU920" s="100"/>
      <c r="AV920" s="110"/>
      <c r="AW920" s="95">
        <f t="shared" si="980"/>
        <v>0</v>
      </c>
      <c r="AX920" s="15"/>
      <c r="AY920" s="24">
        <f t="shared" si="1010"/>
        <v>0</v>
      </c>
      <c r="AZ920" s="5">
        <v>0</v>
      </c>
      <c r="BA920" s="63"/>
      <c r="BB920" s="15"/>
      <c r="BC920" s="13"/>
      <c r="BD920" s="98">
        <f t="shared" si="981"/>
        <v>0</v>
      </c>
      <c r="BE920" s="99">
        <f>BE5</f>
        <v>0.98</v>
      </c>
      <c r="BF920" s="100"/>
      <c r="BG920" s="110"/>
      <c r="BH920" s="95">
        <f t="shared" si="982"/>
        <v>0</v>
      </c>
      <c r="BI920" s="15"/>
      <c r="BJ920" s="24">
        <f t="shared" si="1011"/>
        <v>0</v>
      </c>
      <c r="BK920" s="5">
        <v>0</v>
      </c>
      <c r="BL920" s="63"/>
      <c r="BM920" s="15"/>
      <c r="BN920" s="13"/>
      <c r="BO920" s="98">
        <f t="shared" si="983"/>
        <v>0</v>
      </c>
      <c r="BP920" s="99">
        <f>BP5</f>
        <v>0.94499999999999995</v>
      </c>
      <c r="BQ920" s="100"/>
      <c r="BR920" s="110"/>
      <c r="BS920" s="95">
        <f t="shared" si="984"/>
        <v>0</v>
      </c>
      <c r="BT920" s="15"/>
      <c r="BU920" s="24">
        <f t="shared" si="1012"/>
        <v>0</v>
      </c>
      <c r="BV920" s="5">
        <v>0</v>
      </c>
      <c r="BW920" s="63"/>
      <c r="BX920" s="15"/>
      <c r="BY920" s="13"/>
      <c r="BZ920" s="98">
        <f t="shared" si="985"/>
        <v>0</v>
      </c>
      <c r="CA920" s="99">
        <f>CA5</f>
        <v>1</v>
      </c>
      <c r="CB920" s="100"/>
      <c r="CC920" s="110"/>
      <c r="CD920" s="95">
        <f t="shared" si="986"/>
        <v>0</v>
      </c>
      <c r="CE920" s="15"/>
      <c r="CF920" s="24">
        <f t="shared" si="1013"/>
        <v>0</v>
      </c>
      <c r="CG920" s="5">
        <v>0</v>
      </c>
      <c r="CH920" s="63"/>
      <c r="CI920" s="15"/>
      <c r="CJ920" s="13"/>
      <c r="CK920" s="98">
        <f t="shared" si="987"/>
        <v>0</v>
      </c>
      <c r="CL920" s="99">
        <f>CL5</f>
        <v>1</v>
      </c>
      <c r="CM920" s="100"/>
      <c r="CN920" s="110"/>
      <c r="CO920" s="95">
        <f t="shared" si="988"/>
        <v>0</v>
      </c>
      <c r="CP920" s="15"/>
      <c r="CQ920" s="24">
        <f t="shared" si="1014"/>
        <v>0</v>
      </c>
      <c r="CR920" s="5">
        <v>0</v>
      </c>
      <c r="CS920" s="63"/>
      <c r="CT920" s="15"/>
      <c r="CU920" s="13"/>
      <c r="CV920" s="98">
        <f t="shared" si="989"/>
        <v>0</v>
      </c>
      <c r="CW920" s="99">
        <f>CW5</f>
        <v>1</v>
      </c>
      <c r="CX920" s="100"/>
      <c r="CY920" s="110"/>
      <c r="CZ920" s="95">
        <f t="shared" si="990"/>
        <v>0</v>
      </c>
      <c r="DA920" s="15"/>
      <c r="DB920" s="24">
        <f t="shared" si="1015"/>
        <v>0</v>
      </c>
      <c r="DC920" s="5">
        <v>0</v>
      </c>
      <c r="DD920" s="63"/>
      <c r="DE920" s="15"/>
      <c r="DF920" s="13"/>
      <c r="DG920" s="98">
        <f t="shared" si="991"/>
        <v>0</v>
      </c>
      <c r="DH920" s="99">
        <f>DH5</f>
        <v>1</v>
      </c>
      <c r="DI920" s="100"/>
      <c r="DJ920" s="110"/>
      <c r="DK920" s="95">
        <f t="shared" si="992"/>
        <v>0</v>
      </c>
      <c r="DL920" s="15"/>
      <c r="DM920" s="24">
        <f t="shared" si="1016"/>
        <v>0</v>
      </c>
      <c r="DN920" s="5">
        <v>0</v>
      </c>
      <c r="DO920" s="63"/>
      <c r="DP920" s="15"/>
      <c r="DQ920" s="13"/>
      <c r="DR920" s="98">
        <f t="shared" si="993"/>
        <v>0</v>
      </c>
      <c r="DS920" s="99">
        <f>DS5</f>
        <v>1</v>
      </c>
      <c r="DT920" s="100"/>
      <c r="DU920" s="110"/>
      <c r="DV920" s="95">
        <f t="shared" si="994"/>
        <v>0</v>
      </c>
      <c r="DW920" s="15"/>
      <c r="DX920" s="24">
        <f t="shared" si="1017"/>
        <v>0</v>
      </c>
      <c r="DY920" s="5">
        <v>0</v>
      </c>
      <c r="DZ920" s="63"/>
      <c r="EA920" s="15"/>
      <c r="EB920" s="13"/>
      <c r="EC920" s="98">
        <f t="shared" si="995"/>
        <v>0</v>
      </c>
      <c r="ED920" s="99">
        <f>ED5</f>
        <v>1</v>
      </c>
      <c r="EE920" s="100"/>
      <c r="EF920" s="110"/>
      <c r="EG920" s="95">
        <f t="shared" si="996"/>
        <v>0</v>
      </c>
      <c r="EH920" s="15"/>
      <c r="EI920" s="24">
        <f t="shared" si="1018"/>
        <v>0</v>
      </c>
      <c r="EJ920" s="5">
        <v>0</v>
      </c>
      <c r="EK920" s="63"/>
      <c r="EL920" s="15"/>
      <c r="EM920" s="13"/>
      <c r="EN920" s="98">
        <f t="shared" si="997"/>
        <v>0</v>
      </c>
      <c r="EO920" s="99">
        <f>EO5</f>
        <v>1</v>
      </c>
      <c r="EP920" s="100"/>
      <c r="EQ920" s="110"/>
      <c r="ER920" s="95">
        <f t="shared" si="998"/>
        <v>0</v>
      </c>
      <c r="ES920" s="15"/>
      <c r="ET920" s="24">
        <f t="shared" si="1019"/>
        <v>0</v>
      </c>
      <c r="EU920" s="5">
        <v>0</v>
      </c>
      <c r="EV920" s="63"/>
      <c r="EW920" s="15"/>
      <c r="EX920" s="13"/>
      <c r="EY920" s="98">
        <f t="shared" si="999"/>
        <v>0</v>
      </c>
      <c r="EZ920" s="99">
        <f>EZ5</f>
        <v>1</v>
      </c>
      <c r="FA920" s="100"/>
      <c r="FB920" s="110"/>
      <c r="FC920" s="95">
        <f t="shared" si="1000"/>
        <v>0</v>
      </c>
      <c r="FD920" s="15"/>
      <c r="FE920" s="24">
        <f t="shared" si="1020"/>
        <v>0</v>
      </c>
      <c r="FF920" s="5">
        <v>0</v>
      </c>
      <c r="FG920" s="63"/>
      <c r="FH920" s="15"/>
      <c r="FI920" s="13"/>
      <c r="FJ920" s="98">
        <f t="shared" si="1001"/>
        <v>0</v>
      </c>
      <c r="FK920" s="99">
        <f>FK5</f>
        <v>1</v>
      </c>
      <c r="FL920" s="100"/>
      <c r="FM920" s="110"/>
      <c r="FN920" s="95">
        <f t="shared" si="1002"/>
        <v>0</v>
      </c>
      <c r="FO920" s="15"/>
      <c r="FP920" s="24">
        <f t="shared" si="1021"/>
        <v>0</v>
      </c>
      <c r="FQ920" s="5">
        <v>0</v>
      </c>
      <c r="FR920" s="8">
        <v>0</v>
      </c>
      <c r="FS920" s="84">
        <f t="shared" si="1022"/>
        <v>500</v>
      </c>
      <c r="FT920" s="85">
        <f t="shared" si="1023"/>
        <v>500</v>
      </c>
      <c r="FU920" s="85">
        <f t="shared" si="1024"/>
        <v>500</v>
      </c>
      <c r="FV920" s="85">
        <f t="shared" si="1025"/>
        <v>500</v>
      </c>
      <c r="FW920" s="85">
        <f t="shared" si="1026"/>
        <v>500</v>
      </c>
      <c r="FX920" s="85">
        <f t="shared" si="1027"/>
        <v>500</v>
      </c>
      <c r="FY920" s="85">
        <f t="shared" si="1028"/>
        <v>500</v>
      </c>
      <c r="FZ920" s="85">
        <f t="shared" si="1029"/>
        <v>500</v>
      </c>
      <c r="GA920" s="85">
        <f t="shared" si="1030"/>
        <v>500</v>
      </c>
      <c r="GB920" s="85">
        <f t="shared" si="1031"/>
        <v>500</v>
      </c>
      <c r="GC920" s="85">
        <f t="shared" si="1032"/>
        <v>500</v>
      </c>
      <c r="GD920" s="85">
        <f t="shared" si="1033"/>
        <v>500</v>
      </c>
      <c r="GE920" s="85">
        <f t="shared" si="1034"/>
        <v>500</v>
      </c>
      <c r="GF920" s="85">
        <f t="shared" si="1035"/>
        <v>500</v>
      </c>
      <c r="GG920" s="85">
        <f t="shared" si="1036"/>
        <v>500</v>
      </c>
      <c r="GH920" s="101">
        <f t="shared" si="1003"/>
        <v>0</v>
      </c>
      <c r="GI920" s="102">
        <f t="shared" si="1004"/>
        <v>0</v>
      </c>
      <c r="GJ920" s="102">
        <f t="shared" si="1005"/>
        <v>0</v>
      </c>
      <c r="GK920" s="79">
        <f>ROW()</f>
        <v>920</v>
      </c>
    </row>
    <row r="921" spans="1:193" s="12" customFormat="1" ht="50.1" customHeight="1">
      <c r="A921" s="17">
        <f>ROW()</f>
        <v>921</v>
      </c>
      <c r="B921" s="32">
        <f t="shared" si="1037"/>
        <v>915</v>
      </c>
      <c r="C921" s="33">
        <f t="shared" si="1038"/>
        <v>0</v>
      </c>
      <c r="D921" s="31"/>
      <c r="E921" s="390">
        <f t="shared" si="1006"/>
        <v>500</v>
      </c>
      <c r="F921" s="107">
        <f t="shared" si="972"/>
        <v>0</v>
      </c>
      <c r="G921" s="3">
        <v>0</v>
      </c>
      <c r="H921" s="4">
        <v>0</v>
      </c>
      <c r="I921" s="63"/>
      <c r="J921" s="15"/>
      <c r="K921" s="13"/>
      <c r="L921" s="98">
        <f t="shared" si="973"/>
        <v>0</v>
      </c>
      <c r="M921" s="99">
        <f>M5</f>
        <v>0.94499999999999995</v>
      </c>
      <c r="N921" s="100"/>
      <c r="O921" s="110"/>
      <c r="P921" s="95">
        <f t="shared" si="974"/>
        <v>0</v>
      </c>
      <c r="Q921" s="15"/>
      <c r="R921" s="24">
        <f t="shared" si="1007"/>
        <v>0</v>
      </c>
      <c r="S921" s="25">
        <v>0</v>
      </c>
      <c r="T921" s="63"/>
      <c r="U921" s="15"/>
      <c r="V921" s="13"/>
      <c r="W921" s="98">
        <f t="shared" si="975"/>
        <v>0</v>
      </c>
      <c r="X921" s="99">
        <f>X5</f>
        <v>0.97</v>
      </c>
      <c r="Y921" s="100"/>
      <c r="Z921" s="110"/>
      <c r="AA921" s="95">
        <f t="shared" si="976"/>
        <v>0</v>
      </c>
      <c r="AB921" s="15"/>
      <c r="AC921" s="24">
        <f t="shared" si="1008"/>
        <v>0</v>
      </c>
      <c r="AD921" s="5">
        <v>0</v>
      </c>
      <c r="AE921" s="63"/>
      <c r="AF921" s="15"/>
      <c r="AG921" s="13"/>
      <c r="AH921" s="98">
        <f t="shared" si="977"/>
        <v>0</v>
      </c>
      <c r="AI921" s="99">
        <f>AI5</f>
        <v>0.95499999999999996</v>
      </c>
      <c r="AJ921" s="100"/>
      <c r="AK921" s="110"/>
      <c r="AL921" s="95">
        <f t="shared" si="978"/>
        <v>0</v>
      </c>
      <c r="AM921" s="15"/>
      <c r="AN921" s="24">
        <f t="shared" si="1009"/>
        <v>0</v>
      </c>
      <c r="AO921" s="5">
        <v>0</v>
      </c>
      <c r="AP921" s="63"/>
      <c r="AQ921" s="15"/>
      <c r="AR921" s="13"/>
      <c r="AS921" s="98">
        <f t="shared" si="979"/>
        <v>0</v>
      </c>
      <c r="AT921" s="99">
        <f>AT5</f>
        <v>0.96</v>
      </c>
      <c r="AU921" s="100"/>
      <c r="AV921" s="110"/>
      <c r="AW921" s="95">
        <f t="shared" si="980"/>
        <v>0</v>
      </c>
      <c r="AX921" s="15"/>
      <c r="AY921" s="24">
        <f t="shared" si="1010"/>
        <v>0</v>
      </c>
      <c r="AZ921" s="5">
        <v>0</v>
      </c>
      <c r="BA921" s="63"/>
      <c r="BB921" s="15"/>
      <c r="BC921" s="13"/>
      <c r="BD921" s="98">
        <f t="shared" si="981"/>
        <v>0</v>
      </c>
      <c r="BE921" s="99">
        <f>BE5</f>
        <v>0.98</v>
      </c>
      <c r="BF921" s="100"/>
      <c r="BG921" s="110"/>
      <c r="BH921" s="95">
        <f t="shared" si="982"/>
        <v>0</v>
      </c>
      <c r="BI921" s="15"/>
      <c r="BJ921" s="24">
        <f t="shared" si="1011"/>
        <v>0</v>
      </c>
      <c r="BK921" s="5">
        <v>0</v>
      </c>
      <c r="BL921" s="63"/>
      <c r="BM921" s="15"/>
      <c r="BN921" s="13"/>
      <c r="BO921" s="98">
        <f t="shared" si="983"/>
        <v>0</v>
      </c>
      <c r="BP921" s="99">
        <f>BP5</f>
        <v>0.94499999999999995</v>
      </c>
      <c r="BQ921" s="100"/>
      <c r="BR921" s="110"/>
      <c r="BS921" s="95">
        <f t="shared" si="984"/>
        <v>0</v>
      </c>
      <c r="BT921" s="15"/>
      <c r="BU921" s="24">
        <f t="shared" si="1012"/>
        <v>0</v>
      </c>
      <c r="BV921" s="5">
        <v>0</v>
      </c>
      <c r="BW921" s="63"/>
      <c r="BX921" s="15"/>
      <c r="BY921" s="13"/>
      <c r="BZ921" s="98">
        <f t="shared" si="985"/>
        <v>0</v>
      </c>
      <c r="CA921" s="99">
        <f>CA5</f>
        <v>1</v>
      </c>
      <c r="CB921" s="100"/>
      <c r="CC921" s="110"/>
      <c r="CD921" s="95">
        <f t="shared" si="986"/>
        <v>0</v>
      </c>
      <c r="CE921" s="15"/>
      <c r="CF921" s="24">
        <f t="shared" si="1013"/>
        <v>0</v>
      </c>
      <c r="CG921" s="5">
        <v>0</v>
      </c>
      <c r="CH921" s="63"/>
      <c r="CI921" s="15"/>
      <c r="CJ921" s="13"/>
      <c r="CK921" s="98">
        <f t="shared" si="987"/>
        <v>0</v>
      </c>
      <c r="CL921" s="99">
        <f>CL5</f>
        <v>1</v>
      </c>
      <c r="CM921" s="100"/>
      <c r="CN921" s="110"/>
      <c r="CO921" s="95">
        <f t="shared" si="988"/>
        <v>0</v>
      </c>
      <c r="CP921" s="15"/>
      <c r="CQ921" s="24">
        <f t="shared" si="1014"/>
        <v>0</v>
      </c>
      <c r="CR921" s="5">
        <v>0</v>
      </c>
      <c r="CS921" s="63"/>
      <c r="CT921" s="15"/>
      <c r="CU921" s="13"/>
      <c r="CV921" s="98">
        <f t="shared" si="989"/>
        <v>0</v>
      </c>
      <c r="CW921" s="99">
        <f>CW5</f>
        <v>1</v>
      </c>
      <c r="CX921" s="100"/>
      <c r="CY921" s="110"/>
      <c r="CZ921" s="95">
        <f t="shared" si="990"/>
        <v>0</v>
      </c>
      <c r="DA921" s="15"/>
      <c r="DB921" s="24">
        <f t="shared" si="1015"/>
        <v>0</v>
      </c>
      <c r="DC921" s="5">
        <v>0</v>
      </c>
      <c r="DD921" s="63"/>
      <c r="DE921" s="15"/>
      <c r="DF921" s="13"/>
      <c r="DG921" s="98">
        <f t="shared" si="991"/>
        <v>0</v>
      </c>
      <c r="DH921" s="99">
        <f>DH5</f>
        <v>1</v>
      </c>
      <c r="DI921" s="100"/>
      <c r="DJ921" s="110"/>
      <c r="DK921" s="95">
        <f t="shared" si="992"/>
        <v>0</v>
      </c>
      <c r="DL921" s="15"/>
      <c r="DM921" s="24">
        <f t="shared" si="1016"/>
        <v>0</v>
      </c>
      <c r="DN921" s="5">
        <v>0</v>
      </c>
      <c r="DO921" s="63"/>
      <c r="DP921" s="15"/>
      <c r="DQ921" s="13"/>
      <c r="DR921" s="98">
        <f t="shared" si="993"/>
        <v>0</v>
      </c>
      <c r="DS921" s="99">
        <f>DS5</f>
        <v>1</v>
      </c>
      <c r="DT921" s="100"/>
      <c r="DU921" s="110"/>
      <c r="DV921" s="95">
        <f t="shared" si="994"/>
        <v>0</v>
      </c>
      <c r="DW921" s="15"/>
      <c r="DX921" s="24">
        <f t="shared" si="1017"/>
        <v>0</v>
      </c>
      <c r="DY921" s="5">
        <v>0</v>
      </c>
      <c r="DZ921" s="63"/>
      <c r="EA921" s="15"/>
      <c r="EB921" s="13"/>
      <c r="EC921" s="98">
        <f t="shared" si="995"/>
        <v>0</v>
      </c>
      <c r="ED921" s="99">
        <f>ED5</f>
        <v>1</v>
      </c>
      <c r="EE921" s="100"/>
      <c r="EF921" s="110"/>
      <c r="EG921" s="95">
        <f t="shared" si="996"/>
        <v>0</v>
      </c>
      <c r="EH921" s="15"/>
      <c r="EI921" s="24">
        <f t="shared" si="1018"/>
        <v>0</v>
      </c>
      <c r="EJ921" s="5">
        <v>0</v>
      </c>
      <c r="EK921" s="63"/>
      <c r="EL921" s="15"/>
      <c r="EM921" s="13"/>
      <c r="EN921" s="98">
        <f t="shared" si="997"/>
        <v>0</v>
      </c>
      <c r="EO921" s="99">
        <f>EO5</f>
        <v>1</v>
      </c>
      <c r="EP921" s="100"/>
      <c r="EQ921" s="110"/>
      <c r="ER921" s="95">
        <f t="shared" si="998"/>
        <v>0</v>
      </c>
      <c r="ES921" s="15"/>
      <c r="ET921" s="24">
        <f t="shared" si="1019"/>
        <v>0</v>
      </c>
      <c r="EU921" s="5">
        <v>0</v>
      </c>
      <c r="EV921" s="63"/>
      <c r="EW921" s="15"/>
      <c r="EX921" s="13"/>
      <c r="EY921" s="98">
        <f t="shared" si="999"/>
        <v>0</v>
      </c>
      <c r="EZ921" s="99">
        <f>EZ5</f>
        <v>1</v>
      </c>
      <c r="FA921" s="100"/>
      <c r="FB921" s="110"/>
      <c r="FC921" s="95">
        <f t="shared" si="1000"/>
        <v>0</v>
      </c>
      <c r="FD921" s="15"/>
      <c r="FE921" s="24">
        <f t="shared" si="1020"/>
        <v>0</v>
      </c>
      <c r="FF921" s="5">
        <v>0</v>
      </c>
      <c r="FG921" s="63"/>
      <c r="FH921" s="15"/>
      <c r="FI921" s="13"/>
      <c r="FJ921" s="98">
        <f t="shared" si="1001"/>
        <v>0</v>
      </c>
      <c r="FK921" s="99">
        <f>FK5</f>
        <v>1</v>
      </c>
      <c r="FL921" s="100"/>
      <c r="FM921" s="110"/>
      <c r="FN921" s="95">
        <f t="shared" si="1002"/>
        <v>0</v>
      </c>
      <c r="FO921" s="15"/>
      <c r="FP921" s="24">
        <f t="shared" si="1021"/>
        <v>0</v>
      </c>
      <c r="FQ921" s="5">
        <v>0</v>
      </c>
      <c r="FR921" s="8">
        <v>0</v>
      </c>
      <c r="FS921" s="84">
        <f t="shared" si="1022"/>
        <v>500</v>
      </c>
      <c r="FT921" s="85">
        <f t="shared" si="1023"/>
        <v>500</v>
      </c>
      <c r="FU921" s="85">
        <f t="shared" si="1024"/>
        <v>500</v>
      </c>
      <c r="FV921" s="85">
        <f t="shared" si="1025"/>
        <v>500</v>
      </c>
      <c r="FW921" s="85">
        <f t="shared" si="1026"/>
        <v>500</v>
      </c>
      <c r="FX921" s="85">
        <f t="shared" si="1027"/>
        <v>500</v>
      </c>
      <c r="FY921" s="85">
        <f t="shared" si="1028"/>
        <v>500</v>
      </c>
      <c r="FZ921" s="85">
        <f t="shared" si="1029"/>
        <v>500</v>
      </c>
      <c r="GA921" s="85">
        <f t="shared" si="1030"/>
        <v>500</v>
      </c>
      <c r="GB921" s="85">
        <f t="shared" si="1031"/>
        <v>500</v>
      </c>
      <c r="GC921" s="85">
        <f t="shared" si="1032"/>
        <v>500</v>
      </c>
      <c r="GD921" s="85">
        <f t="shared" si="1033"/>
        <v>500</v>
      </c>
      <c r="GE921" s="85">
        <f t="shared" si="1034"/>
        <v>500</v>
      </c>
      <c r="GF921" s="85">
        <f t="shared" si="1035"/>
        <v>500</v>
      </c>
      <c r="GG921" s="85">
        <f t="shared" si="1036"/>
        <v>500</v>
      </c>
      <c r="GH921" s="101">
        <f t="shared" si="1003"/>
        <v>0</v>
      </c>
      <c r="GI921" s="102">
        <f t="shared" si="1004"/>
        <v>0</v>
      </c>
      <c r="GJ921" s="102">
        <f t="shared" si="1005"/>
        <v>0</v>
      </c>
      <c r="GK921" s="79">
        <f>ROW()</f>
        <v>921</v>
      </c>
    </row>
    <row r="922" spans="1:193" s="12" customFormat="1" ht="50.1" customHeight="1">
      <c r="A922" s="17">
        <f>ROW()</f>
        <v>922</v>
      </c>
      <c r="B922" s="32">
        <f t="shared" si="1037"/>
        <v>916</v>
      </c>
      <c r="C922" s="33">
        <f t="shared" si="1038"/>
        <v>0</v>
      </c>
      <c r="D922" s="31"/>
      <c r="E922" s="390">
        <f t="shared" si="1006"/>
        <v>500</v>
      </c>
      <c r="F922" s="107">
        <f t="shared" si="972"/>
        <v>0</v>
      </c>
      <c r="G922" s="3">
        <v>0</v>
      </c>
      <c r="H922" s="4">
        <v>0</v>
      </c>
      <c r="I922" s="63"/>
      <c r="J922" s="15"/>
      <c r="K922" s="13"/>
      <c r="L922" s="98">
        <f t="shared" si="973"/>
        <v>0</v>
      </c>
      <c r="M922" s="99">
        <f>M5</f>
        <v>0.94499999999999995</v>
      </c>
      <c r="N922" s="100"/>
      <c r="O922" s="110"/>
      <c r="P922" s="95">
        <f t="shared" si="974"/>
        <v>0</v>
      </c>
      <c r="Q922" s="15"/>
      <c r="R922" s="24">
        <f t="shared" si="1007"/>
        <v>0</v>
      </c>
      <c r="S922" s="25">
        <v>0</v>
      </c>
      <c r="T922" s="63"/>
      <c r="U922" s="15"/>
      <c r="V922" s="13"/>
      <c r="W922" s="98">
        <f t="shared" si="975"/>
        <v>0</v>
      </c>
      <c r="X922" s="99">
        <f>X5</f>
        <v>0.97</v>
      </c>
      <c r="Y922" s="100"/>
      <c r="Z922" s="110"/>
      <c r="AA922" s="95">
        <f t="shared" si="976"/>
        <v>0</v>
      </c>
      <c r="AB922" s="15"/>
      <c r="AC922" s="24">
        <f t="shared" si="1008"/>
        <v>0</v>
      </c>
      <c r="AD922" s="5">
        <v>0</v>
      </c>
      <c r="AE922" s="63"/>
      <c r="AF922" s="15"/>
      <c r="AG922" s="13"/>
      <c r="AH922" s="98">
        <f t="shared" si="977"/>
        <v>0</v>
      </c>
      <c r="AI922" s="99">
        <f>AI5</f>
        <v>0.95499999999999996</v>
      </c>
      <c r="AJ922" s="100"/>
      <c r="AK922" s="110"/>
      <c r="AL922" s="95">
        <f t="shared" si="978"/>
        <v>0</v>
      </c>
      <c r="AM922" s="15"/>
      <c r="AN922" s="24">
        <f t="shared" si="1009"/>
        <v>0</v>
      </c>
      <c r="AO922" s="5">
        <v>0</v>
      </c>
      <c r="AP922" s="63"/>
      <c r="AQ922" s="15"/>
      <c r="AR922" s="13"/>
      <c r="AS922" s="98">
        <f t="shared" si="979"/>
        <v>0</v>
      </c>
      <c r="AT922" s="99">
        <f>AT5</f>
        <v>0.96</v>
      </c>
      <c r="AU922" s="100"/>
      <c r="AV922" s="110"/>
      <c r="AW922" s="95">
        <f t="shared" si="980"/>
        <v>0</v>
      </c>
      <c r="AX922" s="15"/>
      <c r="AY922" s="24">
        <f t="shared" si="1010"/>
        <v>0</v>
      </c>
      <c r="AZ922" s="5">
        <v>0</v>
      </c>
      <c r="BA922" s="63"/>
      <c r="BB922" s="15"/>
      <c r="BC922" s="13"/>
      <c r="BD922" s="98">
        <f t="shared" si="981"/>
        <v>0</v>
      </c>
      <c r="BE922" s="99">
        <f>BE5</f>
        <v>0.98</v>
      </c>
      <c r="BF922" s="100"/>
      <c r="BG922" s="110"/>
      <c r="BH922" s="95">
        <f t="shared" si="982"/>
        <v>0</v>
      </c>
      <c r="BI922" s="15"/>
      <c r="BJ922" s="24">
        <f t="shared" si="1011"/>
        <v>0</v>
      </c>
      <c r="BK922" s="5">
        <v>0</v>
      </c>
      <c r="BL922" s="63"/>
      <c r="BM922" s="15"/>
      <c r="BN922" s="13"/>
      <c r="BO922" s="98">
        <f t="shared" si="983"/>
        <v>0</v>
      </c>
      <c r="BP922" s="99">
        <f>BP5</f>
        <v>0.94499999999999995</v>
      </c>
      <c r="BQ922" s="100"/>
      <c r="BR922" s="110"/>
      <c r="BS922" s="95">
        <f t="shared" si="984"/>
        <v>0</v>
      </c>
      <c r="BT922" s="15"/>
      <c r="BU922" s="24">
        <f t="shared" si="1012"/>
        <v>0</v>
      </c>
      <c r="BV922" s="5">
        <v>0</v>
      </c>
      <c r="BW922" s="63"/>
      <c r="BX922" s="15"/>
      <c r="BY922" s="13"/>
      <c r="BZ922" s="98">
        <f t="shared" si="985"/>
        <v>0</v>
      </c>
      <c r="CA922" s="99">
        <f>CA5</f>
        <v>1</v>
      </c>
      <c r="CB922" s="100"/>
      <c r="CC922" s="110"/>
      <c r="CD922" s="95">
        <f t="shared" si="986"/>
        <v>0</v>
      </c>
      <c r="CE922" s="15"/>
      <c r="CF922" s="24">
        <f t="shared" si="1013"/>
        <v>0</v>
      </c>
      <c r="CG922" s="5">
        <v>0</v>
      </c>
      <c r="CH922" s="63"/>
      <c r="CI922" s="15"/>
      <c r="CJ922" s="13"/>
      <c r="CK922" s="98">
        <f t="shared" si="987"/>
        <v>0</v>
      </c>
      <c r="CL922" s="99">
        <f>CL5</f>
        <v>1</v>
      </c>
      <c r="CM922" s="100"/>
      <c r="CN922" s="110"/>
      <c r="CO922" s="95">
        <f t="shared" si="988"/>
        <v>0</v>
      </c>
      <c r="CP922" s="15"/>
      <c r="CQ922" s="24">
        <f t="shared" si="1014"/>
        <v>0</v>
      </c>
      <c r="CR922" s="5">
        <v>0</v>
      </c>
      <c r="CS922" s="63"/>
      <c r="CT922" s="15"/>
      <c r="CU922" s="13"/>
      <c r="CV922" s="98">
        <f t="shared" si="989"/>
        <v>0</v>
      </c>
      <c r="CW922" s="99">
        <f>CW5</f>
        <v>1</v>
      </c>
      <c r="CX922" s="100"/>
      <c r="CY922" s="110"/>
      <c r="CZ922" s="95">
        <f t="shared" si="990"/>
        <v>0</v>
      </c>
      <c r="DA922" s="15"/>
      <c r="DB922" s="24">
        <f t="shared" si="1015"/>
        <v>0</v>
      </c>
      <c r="DC922" s="5">
        <v>0</v>
      </c>
      <c r="DD922" s="63"/>
      <c r="DE922" s="15"/>
      <c r="DF922" s="13"/>
      <c r="DG922" s="98">
        <f t="shared" si="991"/>
        <v>0</v>
      </c>
      <c r="DH922" s="99">
        <f>DH5</f>
        <v>1</v>
      </c>
      <c r="DI922" s="100"/>
      <c r="DJ922" s="110"/>
      <c r="DK922" s="95">
        <f t="shared" si="992"/>
        <v>0</v>
      </c>
      <c r="DL922" s="15"/>
      <c r="DM922" s="24">
        <f t="shared" si="1016"/>
        <v>0</v>
      </c>
      <c r="DN922" s="5">
        <v>0</v>
      </c>
      <c r="DO922" s="63"/>
      <c r="DP922" s="15"/>
      <c r="DQ922" s="13"/>
      <c r="DR922" s="98">
        <f t="shared" si="993"/>
        <v>0</v>
      </c>
      <c r="DS922" s="99">
        <f>DS5</f>
        <v>1</v>
      </c>
      <c r="DT922" s="100"/>
      <c r="DU922" s="110"/>
      <c r="DV922" s="95">
        <f t="shared" si="994"/>
        <v>0</v>
      </c>
      <c r="DW922" s="15"/>
      <c r="DX922" s="24">
        <f t="shared" si="1017"/>
        <v>0</v>
      </c>
      <c r="DY922" s="5">
        <v>0</v>
      </c>
      <c r="DZ922" s="63"/>
      <c r="EA922" s="15"/>
      <c r="EB922" s="13"/>
      <c r="EC922" s="98">
        <f t="shared" si="995"/>
        <v>0</v>
      </c>
      <c r="ED922" s="99">
        <f>ED5</f>
        <v>1</v>
      </c>
      <c r="EE922" s="100"/>
      <c r="EF922" s="110"/>
      <c r="EG922" s="95">
        <f t="shared" si="996"/>
        <v>0</v>
      </c>
      <c r="EH922" s="15"/>
      <c r="EI922" s="24">
        <f t="shared" si="1018"/>
        <v>0</v>
      </c>
      <c r="EJ922" s="5">
        <v>0</v>
      </c>
      <c r="EK922" s="63"/>
      <c r="EL922" s="15"/>
      <c r="EM922" s="13"/>
      <c r="EN922" s="98">
        <f t="shared" si="997"/>
        <v>0</v>
      </c>
      <c r="EO922" s="99">
        <f>EO5</f>
        <v>1</v>
      </c>
      <c r="EP922" s="100"/>
      <c r="EQ922" s="110"/>
      <c r="ER922" s="95">
        <f t="shared" si="998"/>
        <v>0</v>
      </c>
      <c r="ES922" s="15"/>
      <c r="ET922" s="24">
        <f t="shared" si="1019"/>
        <v>0</v>
      </c>
      <c r="EU922" s="5">
        <v>0</v>
      </c>
      <c r="EV922" s="63"/>
      <c r="EW922" s="15"/>
      <c r="EX922" s="13"/>
      <c r="EY922" s="98">
        <f t="shared" si="999"/>
        <v>0</v>
      </c>
      <c r="EZ922" s="99">
        <f>EZ5</f>
        <v>1</v>
      </c>
      <c r="FA922" s="100"/>
      <c r="FB922" s="110"/>
      <c r="FC922" s="95">
        <f t="shared" si="1000"/>
        <v>0</v>
      </c>
      <c r="FD922" s="15"/>
      <c r="FE922" s="24">
        <f t="shared" si="1020"/>
        <v>0</v>
      </c>
      <c r="FF922" s="5">
        <v>0</v>
      </c>
      <c r="FG922" s="63"/>
      <c r="FH922" s="15"/>
      <c r="FI922" s="13"/>
      <c r="FJ922" s="98">
        <f t="shared" si="1001"/>
        <v>0</v>
      </c>
      <c r="FK922" s="99">
        <f>FK5</f>
        <v>1</v>
      </c>
      <c r="FL922" s="100"/>
      <c r="FM922" s="110"/>
      <c r="FN922" s="95">
        <f t="shared" si="1002"/>
        <v>0</v>
      </c>
      <c r="FO922" s="15"/>
      <c r="FP922" s="24">
        <f t="shared" si="1021"/>
        <v>0</v>
      </c>
      <c r="FQ922" s="5">
        <v>0</v>
      </c>
      <c r="FR922" s="8">
        <v>0</v>
      </c>
      <c r="FS922" s="84">
        <f t="shared" si="1022"/>
        <v>500</v>
      </c>
      <c r="FT922" s="85">
        <f t="shared" si="1023"/>
        <v>500</v>
      </c>
      <c r="FU922" s="85">
        <f t="shared" si="1024"/>
        <v>500</v>
      </c>
      <c r="FV922" s="85">
        <f t="shared" si="1025"/>
        <v>500</v>
      </c>
      <c r="FW922" s="85">
        <f t="shared" si="1026"/>
        <v>500</v>
      </c>
      <c r="FX922" s="85">
        <f t="shared" si="1027"/>
        <v>500</v>
      </c>
      <c r="FY922" s="85">
        <f t="shared" si="1028"/>
        <v>500</v>
      </c>
      <c r="FZ922" s="85">
        <f t="shared" si="1029"/>
        <v>500</v>
      </c>
      <c r="GA922" s="85">
        <f t="shared" si="1030"/>
        <v>500</v>
      </c>
      <c r="GB922" s="85">
        <f t="shared" si="1031"/>
        <v>500</v>
      </c>
      <c r="GC922" s="85">
        <f t="shared" si="1032"/>
        <v>500</v>
      </c>
      <c r="GD922" s="85">
        <f t="shared" si="1033"/>
        <v>500</v>
      </c>
      <c r="GE922" s="85">
        <f t="shared" si="1034"/>
        <v>500</v>
      </c>
      <c r="GF922" s="85">
        <f t="shared" si="1035"/>
        <v>500</v>
      </c>
      <c r="GG922" s="85">
        <f t="shared" si="1036"/>
        <v>500</v>
      </c>
      <c r="GH922" s="101">
        <f t="shared" si="1003"/>
        <v>0</v>
      </c>
      <c r="GI922" s="102">
        <f t="shared" si="1004"/>
        <v>0</v>
      </c>
      <c r="GJ922" s="102">
        <f t="shared" si="1005"/>
        <v>0</v>
      </c>
      <c r="GK922" s="79">
        <f>ROW()</f>
        <v>922</v>
      </c>
    </row>
    <row r="923" spans="1:193" s="12" customFormat="1" ht="50.1" customHeight="1">
      <c r="A923" s="17">
        <f>ROW()</f>
        <v>923</v>
      </c>
      <c r="B923" s="32">
        <f t="shared" si="1037"/>
        <v>917</v>
      </c>
      <c r="C923" s="33">
        <f t="shared" si="1038"/>
        <v>0</v>
      </c>
      <c r="D923" s="31"/>
      <c r="E923" s="390">
        <f t="shared" si="1006"/>
        <v>500</v>
      </c>
      <c r="F923" s="107">
        <f t="shared" si="972"/>
        <v>0</v>
      </c>
      <c r="G923" s="3">
        <v>0</v>
      </c>
      <c r="H923" s="4">
        <v>0</v>
      </c>
      <c r="I923" s="63"/>
      <c r="J923" s="15"/>
      <c r="K923" s="13"/>
      <c r="L923" s="98">
        <f t="shared" si="973"/>
        <v>0</v>
      </c>
      <c r="M923" s="99">
        <f>M5</f>
        <v>0.94499999999999995</v>
      </c>
      <c r="N923" s="100"/>
      <c r="O923" s="110"/>
      <c r="P923" s="95">
        <f t="shared" si="974"/>
        <v>0</v>
      </c>
      <c r="Q923" s="15"/>
      <c r="R923" s="24">
        <f t="shared" si="1007"/>
        <v>0</v>
      </c>
      <c r="S923" s="25">
        <v>0</v>
      </c>
      <c r="T923" s="63"/>
      <c r="U923" s="15"/>
      <c r="V923" s="13"/>
      <c r="W923" s="98">
        <f t="shared" si="975"/>
        <v>0</v>
      </c>
      <c r="X923" s="99">
        <f>X5</f>
        <v>0.97</v>
      </c>
      <c r="Y923" s="100"/>
      <c r="Z923" s="110"/>
      <c r="AA923" s="95">
        <f t="shared" si="976"/>
        <v>0</v>
      </c>
      <c r="AB923" s="15"/>
      <c r="AC923" s="24">
        <f t="shared" si="1008"/>
        <v>0</v>
      </c>
      <c r="AD923" s="5">
        <v>0</v>
      </c>
      <c r="AE923" s="63"/>
      <c r="AF923" s="15"/>
      <c r="AG923" s="13"/>
      <c r="AH923" s="98">
        <f t="shared" si="977"/>
        <v>0</v>
      </c>
      <c r="AI923" s="99">
        <f>AI5</f>
        <v>0.95499999999999996</v>
      </c>
      <c r="AJ923" s="100"/>
      <c r="AK923" s="110"/>
      <c r="AL923" s="95">
        <f t="shared" si="978"/>
        <v>0</v>
      </c>
      <c r="AM923" s="15"/>
      <c r="AN923" s="24">
        <f t="shared" si="1009"/>
        <v>0</v>
      </c>
      <c r="AO923" s="5">
        <v>0</v>
      </c>
      <c r="AP923" s="63"/>
      <c r="AQ923" s="15"/>
      <c r="AR923" s="13"/>
      <c r="AS923" s="98">
        <f t="shared" si="979"/>
        <v>0</v>
      </c>
      <c r="AT923" s="99">
        <f>AT5</f>
        <v>0.96</v>
      </c>
      <c r="AU923" s="100"/>
      <c r="AV923" s="110"/>
      <c r="AW923" s="95">
        <f t="shared" si="980"/>
        <v>0</v>
      </c>
      <c r="AX923" s="15"/>
      <c r="AY923" s="24">
        <f t="shared" si="1010"/>
        <v>0</v>
      </c>
      <c r="AZ923" s="5">
        <v>0</v>
      </c>
      <c r="BA923" s="63"/>
      <c r="BB923" s="15"/>
      <c r="BC923" s="13"/>
      <c r="BD923" s="98">
        <f t="shared" si="981"/>
        <v>0</v>
      </c>
      <c r="BE923" s="99">
        <f>BE5</f>
        <v>0.98</v>
      </c>
      <c r="BF923" s="100"/>
      <c r="BG923" s="110"/>
      <c r="BH923" s="95">
        <f t="shared" si="982"/>
        <v>0</v>
      </c>
      <c r="BI923" s="15"/>
      <c r="BJ923" s="24">
        <f t="shared" si="1011"/>
        <v>0</v>
      </c>
      <c r="BK923" s="5">
        <v>0</v>
      </c>
      <c r="BL923" s="63"/>
      <c r="BM923" s="15"/>
      <c r="BN923" s="13"/>
      <c r="BO923" s="98">
        <f t="shared" si="983"/>
        <v>0</v>
      </c>
      <c r="BP923" s="99">
        <f>BP5</f>
        <v>0.94499999999999995</v>
      </c>
      <c r="BQ923" s="100"/>
      <c r="BR923" s="110"/>
      <c r="BS923" s="95">
        <f t="shared" si="984"/>
        <v>0</v>
      </c>
      <c r="BT923" s="15"/>
      <c r="BU923" s="24">
        <f t="shared" si="1012"/>
        <v>0</v>
      </c>
      <c r="BV923" s="5">
        <v>0</v>
      </c>
      <c r="BW923" s="63"/>
      <c r="BX923" s="15"/>
      <c r="BY923" s="13"/>
      <c r="BZ923" s="98">
        <f t="shared" si="985"/>
        <v>0</v>
      </c>
      <c r="CA923" s="99">
        <f>CA5</f>
        <v>1</v>
      </c>
      <c r="CB923" s="100"/>
      <c r="CC923" s="110"/>
      <c r="CD923" s="95">
        <f t="shared" si="986"/>
        <v>0</v>
      </c>
      <c r="CE923" s="15"/>
      <c r="CF923" s="24">
        <f t="shared" si="1013"/>
        <v>0</v>
      </c>
      <c r="CG923" s="5">
        <v>0</v>
      </c>
      <c r="CH923" s="63"/>
      <c r="CI923" s="15"/>
      <c r="CJ923" s="13"/>
      <c r="CK923" s="98">
        <f t="shared" si="987"/>
        <v>0</v>
      </c>
      <c r="CL923" s="99">
        <f>CL5</f>
        <v>1</v>
      </c>
      <c r="CM923" s="100"/>
      <c r="CN923" s="110"/>
      <c r="CO923" s="95">
        <f t="shared" si="988"/>
        <v>0</v>
      </c>
      <c r="CP923" s="15"/>
      <c r="CQ923" s="24">
        <f t="shared" si="1014"/>
        <v>0</v>
      </c>
      <c r="CR923" s="5">
        <v>0</v>
      </c>
      <c r="CS923" s="63"/>
      <c r="CT923" s="15"/>
      <c r="CU923" s="13"/>
      <c r="CV923" s="98">
        <f t="shared" si="989"/>
        <v>0</v>
      </c>
      <c r="CW923" s="99">
        <f>CW5</f>
        <v>1</v>
      </c>
      <c r="CX923" s="100"/>
      <c r="CY923" s="110"/>
      <c r="CZ923" s="95">
        <f t="shared" si="990"/>
        <v>0</v>
      </c>
      <c r="DA923" s="15"/>
      <c r="DB923" s="24">
        <f t="shared" si="1015"/>
        <v>0</v>
      </c>
      <c r="DC923" s="5">
        <v>0</v>
      </c>
      <c r="DD923" s="63"/>
      <c r="DE923" s="15"/>
      <c r="DF923" s="13"/>
      <c r="DG923" s="98">
        <f t="shared" si="991"/>
        <v>0</v>
      </c>
      <c r="DH923" s="99">
        <f>DH5</f>
        <v>1</v>
      </c>
      <c r="DI923" s="100"/>
      <c r="DJ923" s="110"/>
      <c r="DK923" s="95">
        <f t="shared" si="992"/>
        <v>0</v>
      </c>
      <c r="DL923" s="15"/>
      <c r="DM923" s="24">
        <f t="shared" si="1016"/>
        <v>0</v>
      </c>
      <c r="DN923" s="5">
        <v>0</v>
      </c>
      <c r="DO923" s="63"/>
      <c r="DP923" s="15"/>
      <c r="DQ923" s="13"/>
      <c r="DR923" s="98">
        <f t="shared" si="993"/>
        <v>0</v>
      </c>
      <c r="DS923" s="99">
        <f>DS5</f>
        <v>1</v>
      </c>
      <c r="DT923" s="100"/>
      <c r="DU923" s="110"/>
      <c r="DV923" s="95">
        <f t="shared" si="994"/>
        <v>0</v>
      </c>
      <c r="DW923" s="15"/>
      <c r="DX923" s="24">
        <f t="shared" si="1017"/>
        <v>0</v>
      </c>
      <c r="DY923" s="5">
        <v>0</v>
      </c>
      <c r="DZ923" s="63"/>
      <c r="EA923" s="15"/>
      <c r="EB923" s="13"/>
      <c r="EC923" s="98">
        <f t="shared" si="995"/>
        <v>0</v>
      </c>
      <c r="ED923" s="99">
        <f>ED5</f>
        <v>1</v>
      </c>
      <c r="EE923" s="100"/>
      <c r="EF923" s="110"/>
      <c r="EG923" s="95">
        <f t="shared" si="996"/>
        <v>0</v>
      </c>
      <c r="EH923" s="15"/>
      <c r="EI923" s="24">
        <f t="shared" si="1018"/>
        <v>0</v>
      </c>
      <c r="EJ923" s="5">
        <v>0</v>
      </c>
      <c r="EK923" s="63"/>
      <c r="EL923" s="15"/>
      <c r="EM923" s="13"/>
      <c r="EN923" s="98">
        <f t="shared" si="997"/>
        <v>0</v>
      </c>
      <c r="EO923" s="99">
        <f>EO5</f>
        <v>1</v>
      </c>
      <c r="EP923" s="100"/>
      <c r="EQ923" s="110"/>
      <c r="ER923" s="95">
        <f t="shared" si="998"/>
        <v>0</v>
      </c>
      <c r="ES923" s="15"/>
      <c r="ET923" s="24">
        <f t="shared" si="1019"/>
        <v>0</v>
      </c>
      <c r="EU923" s="5">
        <v>0</v>
      </c>
      <c r="EV923" s="63"/>
      <c r="EW923" s="15"/>
      <c r="EX923" s="13"/>
      <c r="EY923" s="98">
        <f t="shared" si="999"/>
        <v>0</v>
      </c>
      <c r="EZ923" s="99">
        <f>EZ5</f>
        <v>1</v>
      </c>
      <c r="FA923" s="100"/>
      <c r="FB923" s="110"/>
      <c r="FC923" s="95">
        <f t="shared" si="1000"/>
        <v>0</v>
      </c>
      <c r="FD923" s="15"/>
      <c r="FE923" s="24">
        <f t="shared" si="1020"/>
        <v>0</v>
      </c>
      <c r="FF923" s="5">
        <v>0</v>
      </c>
      <c r="FG923" s="63"/>
      <c r="FH923" s="15"/>
      <c r="FI923" s="13"/>
      <c r="FJ923" s="98">
        <f t="shared" si="1001"/>
        <v>0</v>
      </c>
      <c r="FK923" s="99">
        <f>FK5</f>
        <v>1</v>
      </c>
      <c r="FL923" s="100"/>
      <c r="FM923" s="110"/>
      <c r="FN923" s="95">
        <f t="shared" si="1002"/>
        <v>0</v>
      </c>
      <c r="FO923" s="15"/>
      <c r="FP923" s="24">
        <f t="shared" si="1021"/>
        <v>0</v>
      </c>
      <c r="FQ923" s="5">
        <v>0</v>
      </c>
      <c r="FR923" s="8">
        <v>0</v>
      </c>
      <c r="FS923" s="84">
        <f t="shared" si="1022"/>
        <v>500</v>
      </c>
      <c r="FT923" s="85">
        <f t="shared" si="1023"/>
        <v>500</v>
      </c>
      <c r="FU923" s="85">
        <f t="shared" si="1024"/>
        <v>500</v>
      </c>
      <c r="FV923" s="85">
        <f t="shared" si="1025"/>
        <v>500</v>
      </c>
      <c r="FW923" s="85">
        <f t="shared" si="1026"/>
        <v>500</v>
      </c>
      <c r="FX923" s="85">
        <f t="shared" si="1027"/>
        <v>500</v>
      </c>
      <c r="FY923" s="85">
        <f t="shared" si="1028"/>
        <v>500</v>
      </c>
      <c r="FZ923" s="85">
        <f t="shared" si="1029"/>
        <v>500</v>
      </c>
      <c r="GA923" s="85">
        <f t="shared" si="1030"/>
        <v>500</v>
      </c>
      <c r="GB923" s="85">
        <f t="shared" si="1031"/>
        <v>500</v>
      </c>
      <c r="GC923" s="85">
        <f t="shared" si="1032"/>
        <v>500</v>
      </c>
      <c r="GD923" s="85">
        <f t="shared" si="1033"/>
        <v>500</v>
      </c>
      <c r="GE923" s="85">
        <f t="shared" si="1034"/>
        <v>500</v>
      </c>
      <c r="GF923" s="85">
        <f t="shared" si="1035"/>
        <v>500</v>
      </c>
      <c r="GG923" s="85">
        <f t="shared" si="1036"/>
        <v>500</v>
      </c>
      <c r="GH923" s="101">
        <f t="shared" si="1003"/>
        <v>0</v>
      </c>
      <c r="GI923" s="102">
        <f t="shared" si="1004"/>
        <v>0</v>
      </c>
      <c r="GJ923" s="102">
        <f t="shared" si="1005"/>
        <v>0</v>
      </c>
      <c r="GK923" s="79">
        <f>ROW()</f>
        <v>923</v>
      </c>
    </row>
    <row r="924" spans="1:193" s="12" customFormat="1" ht="50.1" customHeight="1">
      <c r="A924" s="17">
        <f>ROW()</f>
        <v>924</v>
      </c>
      <c r="B924" s="32">
        <f t="shared" si="1037"/>
        <v>918</v>
      </c>
      <c r="C924" s="33">
        <f t="shared" si="1038"/>
        <v>0</v>
      </c>
      <c r="D924" s="31"/>
      <c r="E924" s="390">
        <f t="shared" si="1006"/>
        <v>500</v>
      </c>
      <c r="F924" s="107">
        <f t="shared" si="972"/>
        <v>0</v>
      </c>
      <c r="G924" s="3">
        <v>0</v>
      </c>
      <c r="H924" s="4">
        <v>0</v>
      </c>
      <c r="I924" s="63"/>
      <c r="J924" s="15"/>
      <c r="K924" s="13"/>
      <c r="L924" s="98">
        <f t="shared" si="973"/>
        <v>0</v>
      </c>
      <c r="M924" s="99">
        <f>M5</f>
        <v>0.94499999999999995</v>
      </c>
      <c r="N924" s="100"/>
      <c r="O924" s="110"/>
      <c r="P924" s="95">
        <f t="shared" si="974"/>
        <v>0</v>
      </c>
      <c r="Q924" s="15"/>
      <c r="R924" s="24">
        <f t="shared" si="1007"/>
        <v>0</v>
      </c>
      <c r="S924" s="25">
        <v>0</v>
      </c>
      <c r="T924" s="63"/>
      <c r="U924" s="15"/>
      <c r="V924" s="13"/>
      <c r="W924" s="98">
        <f t="shared" si="975"/>
        <v>0</v>
      </c>
      <c r="X924" s="99">
        <f>X5</f>
        <v>0.97</v>
      </c>
      <c r="Y924" s="100"/>
      <c r="Z924" s="110"/>
      <c r="AA924" s="95">
        <f t="shared" si="976"/>
        <v>0</v>
      </c>
      <c r="AB924" s="15"/>
      <c r="AC924" s="24">
        <f t="shared" si="1008"/>
        <v>0</v>
      </c>
      <c r="AD924" s="5">
        <v>0</v>
      </c>
      <c r="AE924" s="63"/>
      <c r="AF924" s="15"/>
      <c r="AG924" s="13"/>
      <c r="AH924" s="98">
        <f t="shared" si="977"/>
        <v>0</v>
      </c>
      <c r="AI924" s="99">
        <f>AI5</f>
        <v>0.95499999999999996</v>
      </c>
      <c r="AJ924" s="100"/>
      <c r="AK924" s="110"/>
      <c r="AL924" s="95">
        <f t="shared" si="978"/>
        <v>0</v>
      </c>
      <c r="AM924" s="15"/>
      <c r="AN924" s="24">
        <f t="shared" si="1009"/>
        <v>0</v>
      </c>
      <c r="AO924" s="5">
        <v>0</v>
      </c>
      <c r="AP924" s="63"/>
      <c r="AQ924" s="15"/>
      <c r="AR924" s="13"/>
      <c r="AS924" s="98">
        <f t="shared" si="979"/>
        <v>0</v>
      </c>
      <c r="AT924" s="99">
        <f>AT5</f>
        <v>0.96</v>
      </c>
      <c r="AU924" s="100"/>
      <c r="AV924" s="110"/>
      <c r="AW924" s="95">
        <f t="shared" si="980"/>
        <v>0</v>
      </c>
      <c r="AX924" s="15"/>
      <c r="AY924" s="24">
        <f t="shared" si="1010"/>
        <v>0</v>
      </c>
      <c r="AZ924" s="5">
        <v>0</v>
      </c>
      <c r="BA924" s="63"/>
      <c r="BB924" s="15"/>
      <c r="BC924" s="13"/>
      <c r="BD924" s="98">
        <f t="shared" si="981"/>
        <v>0</v>
      </c>
      <c r="BE924" s="99">
        <f>BE5</f>
        <v>0.98</v>
      </c>
      <c r="BF924" s="100"/>
      <c r="BG924" s="110"/>
      <c r="BH924" s="95">
        <f t="shared" si="982"/>
        <v>0</v>
      </c>
      <c r="BI924" s="15"/>
      <c r="BJ924" s="24">
        <f t="shared" si="1011"/>
        <v>0</v>
      </c>
      <c r="BK924" s="5">
        <v>0</v>
      </c>
      <c r="BL924" s="63"/>
      <c r="BM924" s="15"/>
      <c r="BN924" s="13"/>
      <c r="BO924" s="98">
        <f t="shared" si="983"/>
        <v>0</v>
      </c>
      <c r="BP924" s="99">
        <f>BP5</f>
        <v>0.94499999999999995</v>
      </c>
      <c r="BQ924" s="100"/>
      <c r="BR924" s="110"/>
      <c r="BS924" s="95">
        <f t="shared" si="984"/>
        <v>0</v>
      </c>
      <c r="BT924" s="15"/>
      <c r="BU924" s="24">
        <f t="shared" si="1012"/>
        <v>0</v>
      </c>
      <c r="BV924" s="5">
        <v>0</v>
      </c>
      <c r="BW924" s="63"/>
      <c r="BX924" s="15"/>
      <c r="BY924" s="13"/>
      <c r="BZ924" s="98">
        <f t="shared" si="985"/>
        <v>0</v>
      </c>
      <c r="CA924" s="99">
        <f>CA5</f>
        <v>1</v>
      </c>
      <c r="CB924" s="100"/>
      <c r="CC924" s="110"/>
      <c r="CD924" s="95">
        <f t="shared" si="986"/>
        <v>0</v>
      </c>
      <c r="CE924" s="15"/>
      <c r="CF924" s="24">
        <f t="shared" si="1013"/>
        <v>0</v>
      </c>
      <c r="CG924" s="5">
        <v>0</v>
      </c>
      <c r="CH924" s="63"/>
      <c r="CI924" s="15"/>
      <c r="CJ924" s="13"/>
      <c r="CK924" s="98">
        <f t="shared" si="987"/>
        <v>0</v>
      </c>
      <c r="CL924" s="99">
        <f>CL5</f>
        <v>1</v>
      </c>
      <c r="CM924" s="100"/>
      <c r="CN924" s="110"/>
      <c r="CO924" s="95">
        <f t="shared" si="988"/>
        <v>0</v>
      </c>
      <c r="CP924" s="15"/>
      <c r="CQ924" s="24">
        <f t="shared" si="1014"/>
        <v>0</v>
      </c>
      <c r="CR924" s="5">
        <v>0</v>
      </c>
      <c r="CS924" s="63"/>
      <c r="CT924" s="15"/>
      <c r="CU924" s="13"/>
      <c r="CV924" s="98">
        <f t="shared" si="989"/>
        <v>0</v>
      </c>
      <c r="CW924" s="99">
        <f>CW5</f>
        <v>1</v>
      </c>
      <c r="CX924" s="100"/>
      <c r="CY924" s="110"/>
      <c r="CZ924" s="95">
        <f t="shared" si="990"/>
        <v>0</v>
      </c>
      <c r="DA924" s="15"/>
      <c r="DB924" s="24">
        <f t="shared" si="1015"/>
        <v>0</v>
      </c>
      <c r="DC924" s="5">
        <v>0</v>
      </c>
      <c r="DD924" s="63"/>
      <c r="DE924" s="15"/>
      <c r="DF924" s="13"/>
      <c r="DG924" s="98">
        <f t="shared" si="991"/>
        <v>0</v>
      </c>
      <c r="DH924" s="99">
        <f>DH5</f>
        <v>1</v>
      </c>
      <c r="DI924" s="100"/>
      <c r="DJ924" s="110"/>
      <c r="DK924" s="95">
        <f t="shared" si="992"/>
        <v>0</v>
      </c>
      <c r="DL924" s="15"/>
      <c r="DM924" s="24">
        <f t="shared" si="1016"/>
        <v>0</v>
      </c>
      <c r="DN924" s="5">
        <v>0</v>
      </c>
      <c r="DO924" s="63"/>
      <c r="DP924" s="15"/>
      <c r="DQ924" s="13"/>
      <c r="DR924" s="98">
        <f t="shared" si="993"/>
        <v>0</v>
      </c>
      <c r="DS924" s="99">
        <f>DS5</f>
        <v>1</v>
      </c>
      <c r="DT924" s="100"/>
      <c r="DU924" s="110"/>
      <c r="DV924" s="95">
        <f t="shared" si="994"/>
        <v>0</v>
      </c>
      <c r="DW924" s="15"/>
      <c r="DX924" s="24">
        <f t="shared" si="1017"/>
        <v>0</v>
      </c>
      <c r="DY924" s="5">
        <v>0</v>
      </c>
      <c r="DZ924" s="63"/>
      <c r="EA924" s="15"/>
      <c r="EB924" s="13"/>
      <c r="EC924" s="98">
        <f t="shared" si="995"/>
        <v>0</v>
      </c>
      <c r="ED924" s="99">
        <f>ED5</f>
        <v>1</v>
      </c>
      <c r="EE924" s="100"/>
      <c r="EF924" s="110"/>
      <c r="EG924" s="95">
        <f t="shared" si="996"/>
        <v>0</v>
      </c>
      <c r="EH924" s="15"/>
      <c r="EI924" s="24">
        <f t="shared" si="1018"/>
        <v>0</v>
      </c>
      <c r="EJ924" s="5">
        <v>0</v>
      </c>
      <c r="EK924" s="63"/>
      <c r="EL924" s="15"/>
      <c r="EM924" s="13"/>
      <c r="EN924" s="98">
        <f t="shared" si="997"/>
        <v>0</v>
      </c>
      <c r="EO924" s="99">
        <f>EO5</f>
        <v>1</v>
      </c>
      <c r="EP924" s="100"/>
      <c r="EQ924" s="110"/>
      <c r="ER924" s="95">
        <f t="shared" si="998"/>
        <v>0</v>
      </c>
      <c r="ES924" s="15"/>
      <c r="ET924" s="24">
        <f t="shared" si="1019"/>
        <v>0</v>
      </c>
      <c r="EU924" s="5">
        <v>0</v>
      </c>
      <c r="EV924" s="63"/>
      <c r="EW924" s="15"/>
      <c r="EX924" s="13"/>
      <c r="EY924" s="98">
        <f t="shared" si="999"/>
        <v>0</v>
      </c>
      <c r="EZ924" s="99">
        <f>EZ5</f>
        <v>1</v>
      </c>
      <c r="FA924" s="100"/>
      <c r="FB924" s="110"/>
      <c r="FC924" s="95">
        <f t="shared" si="1000"/>
        <v>0</v>
      </c>
      <c r="FD924" s="15"/>
      <c r="FE924" s="24">
        <f t="shared" si="1020"/>
        <v>0</v>
      </c>
      <c r="FF924" s="5">
        <v>0</v>
      </c>
      <c r="FG924" s="63"/>
      <c r="FH924" s="15"/>
      <c r="FI924" s="13"/>
      <c r="FJ924" s="98">
        <f t="shared" si="1001"/>
        <v>0</v>
      </c>
      <c r="FK924" s="99">
        <f>FK5</f>
        <v>1</v>
      </c>
      <c r="FL924" s="100"/>
      <c r="FM924" s="110"/>
      <c r="FN924" s="95">
        <f t="shared" si="1002"/>
        <v>0</v>
      </c>
      <c r="FO924" s="15"/>
      <c r="FP924" s="24">
        <f t="shared" si="1021"/>
        <v>0</v>
      </c>
      <c r="FQ924" s="5">
        <v>0</v>
      </c>
      <c r="FR924" s="8">
        <v>0</v>
      </c>
      <c r="FS924" s="84">
        <f t="shared" si="1022"/>
        <v>500</v>
      </c>
      <c r="FT924" s="85">
        <f t="shared" si="1023"/>
        <v>500</v>
      </c>
      <c r="FU924" s="85">
        <f t="shared" si="1024"/>
        <v>500</v>
      </c>
      <c r="FV924" s="85">
        <f t="shared" si="1025"/>
        <v>500</v>
      </c>
      <c r="FW924" s="85">
        <f t="shared" si="1026"/>
        <v>500</v>
      </c>
      <c r="FX924" s="85">
        <f t="shared" si="1027"/>
        <v>500</v>
      </c>
      <c r="FY924" s="85">
        <f t="shared" si="1028"/>
        <v>500</v>
      </c>
      <c r="FZ924" s="85">
        <f t="shared" si="1029"/>
        <v>500</v>
      </c>
      <c r="GA924" s="85">
        <f t="shared" si="1030"/>
        <v>500</v>
      </c>
      <c r="GB924" s="85">
        <f t="shared" si="1031"/>
        <v>500</v>
      </c>
      <c r="GC924" s="85">
        <f t="shared" si="1032"/>
        <v>500</v>
      </c>
      <c r="GD924" s="85">
        <f t="shared" si="1033"/>
        <v>500</v>
      </c>
      <c r="GE924" s="85">
        <f t="shared" si="1034"/>
        <v>500</v>
      </c>
      <c r="GF924" s="85">
        <f t="shared" si="1035"/>
        <v>500</v>
      </c>
      <c r="GG924" s="85">
        <f t="shared" si="1036"/>
        <v>500</v>
      </c>
      <c r="GH924" s="101">
        <f t="shared" si="1003"/>
        <v>0</v>
      </c>
      <c r="GI924" s="102">
        <f t="shared" si="1004"/>
        <v>0</v>
      </c>
      <c r="GJ924" s="102">
        <f t="shared" si="1005"/>
        <v>0</v>
      </c>
      <c r="GK924" s="79">
        <f>ROW()</f>
        <v>924</v>
      </c>
    </row>
    <row r="925" spans="1:193" s="12" customFormat="1" ht="50.1" customHeight="1">
      <c r="A925" s="17">
        <f>ROW()</f>
        <v>925</v>
      </c>
      <c r="B925" s="32">
        <f t="shared" si="1037"/>
        <v>919</v>
      </c>
      <c r="C925" s="33">
        <f t="shared" si="1038"/>
        <v>0</v>
      </c>
      <c r="D925" s="31"/>
      <c r="E925" s="390">
        <f t="shared" si="1006"/>
        <v>500</v>
      </c>
      <c r="F925" s="107">
        <f t="shared" si="972"/>
        <v>0</v>
      </c>
      <c r="G925" s="3">
        <v>0</v>
      </c>
      <c r="H925" s="4">
        <v>0</v>
      </c>
      <c r="I925" s="63"/>
      <c r="J925" s="15"/>
      <c r="K925" s="13"/>
      <c r="L925" s="98">
        <f t="shared" si="973"/>
        <v>0</v>
      </c>
      <c r="M925" s="99">
        <f>M5</f>
        <v>0.94499999999999995</v>
      </c>
      <c r="N925" s="100"/>
      <c r="O925" s="110"/>
      <c r="P925" s="95">
        <f t="shared" si="974"/>
        <v>0</v>
      </c>
      <c r="Q925" s="15"/>
      <c r="R925" s="24">
        <f t="shared" si="1007"/>
        <v>0</v>
      </c>
      <c r="S925" s="25">
        <v>0</v>
      </c>
      <c r="T925" s="63"/>
      <c r="U925" s="15"/>
      <c r="V925" s="13"/>
      <c r="W925" s="98">
        <f t="shared" si="975"/>
        <v>0</v>
      </c>
      <c r="X925" s="99">
        <f>X5</f>
        <v>0.97</v>
      </c>
      <c r="Y925" s="100"/>
      <c r="Z925" s="110"/>
      <c r="AA925" s="95">
        <f t="shared" si="976"/>
        <v>0</v>
      </c>
      <c r="AB925" s="15"/>
      <c r="AC925" s="24">
        <f t="shared" si="1008"/>
        <v>0</v>
      </c>
      <c r="AD925" s="5">
        <v>0</v>
      </c>
      <c r="AE925" s="63"/>
      <c r="AF925" s="15"/>
      <c r="AG925" s="13"/>
      <c r="AH925" s="98">
        <f t="shared" si="977"/>
        <v>0</v>
      </c>
      <c r="AI925" s="99">
        <f>AI5</f>
        <v>0.95499999999999996</v>
      </c>
      <c r="AJ925" s="100"/>
      <c r="AK925" s="110"/>
      <c r="AL925" s="95">
        <f t="shared" si="978"/>
        <v>0</v>
      </c>
      <c r="AM925" s="15"/>
      <c r="AN925" s="24">
        <f t="shared" si="1009"/>
        <v>0</v>
      </c>
      <c r="AO925" s="5">
        <v>0</v>
      </c>
      <c r="AP925" s="63"/>
      <c r="AQ925" s="15"/>
      <c r="AR925" s="13"/>
      <c r="AS925" s="98">
        <f t="shared" si="979"/>
        <v>0</v>
      </c>
      <c r="AT925" s="99">
        <f>AT5</f>
        <v>0.96</v>
      </c>
      <c r="AU925" s="100"/>
      <c r="AV925" s="110"/>
      <c r="AW925" s="95">
        <f t="shared" si="980"/>
        <v>0</v>
      </c>
      <c r="AX925" s="15"/>
      <c r="AY925" s="24">
        <f t="shared" si="1010"/>
        <v>0</v>
      </c>
      <c r="AZ925" s="5">
        <v>0</v>
      </c>
      <c r="BA925" s="63"/>
      <c r="BB925" s="15"/>
      <c r="BC925" s="13"/>
      <c r="BD925" s="98">
        <f t="shared" si="981"/>
        <v>0</v>
      </c>
      <c r="BE925" s="99">
        <f>BE5</f>
        <v>0.98</v>
      </c>
      <c r="BF925" s="100"/>
      <c r="BG925" s="110"/>
      <c r="BH925" s="95">
        <f t="shared" si="982"/>
        <v>0</v>
      </c>
      <c r="BI925" s="15"/>
      <c r="BJ925" s="24">
        <f t="shared" si="1011"/>
        <v>0</v>
      </c>
      <c r="BK925" s="5">
        <v>0</v>
      </c>
      <c r="BL925" s="63"/>
      <c r="BM925" s="15"/>
      <c r="BN925" s="13"/>
      <c r="BO925" s="98">
        <f t="shared" si="983"/>
        <v>0</v>
      </c>
      <c r="BP925" s="99">
        <f>BP5</f>
        <v>0.94499999999999995</v>
      </c>
      <c r="BQ925" s="100"/>
      <c r="BR925" s="110"/>
      <c r="BS925" s="95">
        <f t="shared" si="984"/>
        <v>0</v>
      </c>
      <c r="BT925" s="15"/>
      <c r="BU925" s="24">
        <f t="shared" si="1012"/>
        <v>0</v>
      </c>
      <c r="BV925" s="5">
        <v>0</v>
      </c>
      <c r="BW925" s="63"/>
      <c r="BX925" s="15"/>
      <c r="BY925" s="13"/>
      <c r="BZ925" s="98">
        <f t="shared" si="985"/>
        <v>0</v>
      </c>
      <c r="CA925" s="99">
        <f>CA5</f>
        <v>1</v>
      </c>
      <c r="CB925" s="100"/>
      <c r="CC925" s="110"/>
      <c r="CD925" s="95">
        <f t="shared" si="986"/>
        <v>0</v>
      </c>
      <c r="CE925" s="15"/>
      <c r="CF925" s="24">
        <f t="shared" si="1013"/>
        <v>0</v>
      </c>
      <c r="CG925" s="5">
        <v>0</v>
      </c>
      <c r="CH925" s="63"/>
      <c r="CI925" s="15"/>
      <c r="CJ925" s="13"/>
      <c r="CK925" s="98">
        <f t="shared" si="987"/>
        <v>0</v>
      </c>
      <c r="CL925" s="99">
        <f>CL5</f>
        <v>1</v>
      </c>
      <c r="CM925" s="100"/>
      <c r="CN925" s="110"/>
      <c r="CO925" s="95">
        <f t="shared" si="988"/>
        <v>0</v>
      </c>
      <c r="CP925" s="15"/>
      <c r="CQ925" s="24">
        <f t="shared" si="1014"/>
        <v>0</v>
      </c>
      <c r="CR925" s="5">
        <v>0</v>
      </c>
      <c r="CS925" s="63"/>
      <c r="CT925" s="15"/>
      <c r="CU925" s="13"/>
      <c r="CV925" s="98">
        <f t="shared" si="989"/>
        <v>0</v>
      </c>
      <c r="CW925" s="99">
        <f>CW5</f>
        <v>1</v>
      </c>
      <c r="CX925" s="100"/>
      <c r="CY925" s="110"/>
      <c r="CZ925" s="95">
        <f t="shared" si="990"/>
        <v>0</v>
      </c>
      <c r="DA925" s="15"/>
      <c r="DB925" s="24">
        <f t="shared" si="1015"/>
        <v>0</v>
      </c>
      <c r="DC925" s="5">
        <v>0</v>
      </c>
      <c r="DD925" s="63"/>
      <c r="DE925" s="15"/>
      <c r="DF925" s="13"/>
      <c r="DG925" s="98">
        <f t="shared" si="991"/>
        <v>0</v>
      </c>
      <c r="DH925" s="99">
        <f>DH5</f>
        <v>1</v>
      </c>
      <c r="DI925" s="100"/>
      <c r="DJ925" s="110"/>
      <c r="DK925" s="95">
        <f t="shared" si="992"/>
        <v>0</v>
      </c>
      <c r="DL925" s="15"/>
      <c r="DM925" s="24">
        <f t="shared" si="1016"/>
        <v>0</v>
      </c>
      <c r="DN925" s="5">
        <v>0</v>
      </c>
      <c r="DO925" s="63"/>
      <c r="DP925" s="15"/>
      <c r="DQ925" s="13"/>
      <c r="DR925" s="98">
        <f t="shared" si="993"/>
        <v>0</v>
      </c>
      <c r="DS925" s="99">
        <f>DS5</f>
        <v>1</v>
      </c>
      <c r="DT925" s="100"/>
      <c r="DU925" s="110"/>
      <c r="DV925" s="95">
        <f t="shared" si="994"/>
        <v>0</v>
      </c>
      <c r="DW925" s="15"/>
      <c r="DX925" s="24">
        <f t="shared" si="1017"/>
        <v>0</v>
      </c>
      <c r="DY925" s="5">
        <v>0</v>
      </c>
      <c r="DZ925" s="63"/>
      <c r="EA925" s="15"/>
      <c r="EB925" s="13"/>
      <c r="EC925" s="98">
        <f t="shared" si="995"/>
        <v>0</v>
      </c>
      <c r="ED925" s="99">
        <f>ED5</f>
        <v>1</v>
      </c>
      <c r="EE925" s="100"/>
      <c r="EF925" s="110"/>
      <c r="EG925" s="95">
        <f t="shared" si="996"/>
        <v>0</v>
      </c>
      <c r="EH925" s="15"/>
      <c r="EI925" s="24">
        <f t="shared" si="1018"/>
        <v>0</v>
      </c>
      <c r="EJ925" s="5">
        <v>0</v>
      </c>
      <c r="EK925" s="63"/>
      <c r="EL925" s="15"/>
      <c r="EM925" s="13"/>
      <c r="EN925" s="98">
        <f t="shared" si="997"/>
        <v>0</v>
      </c>
      <c r="EO925" s="99">
        <f>EO5</f>
        <v>1</v>
      </c>
      <c r="EP925" s="100"/>
      <c r="EQ925" s="110"/>
      <c r="ER925" s="95">
        <f t="shared" si="998"/>
        <v>0</v>
      </c>
      <c r="ES925" s="15"/>
      <c r="ET925" s="24">
        <f t="shared" si="1019"/>
        <v>0</v>
      </c>
      <c r="EU925" s="5">
        <v>0</v>
      </c>
      <c r="EV925" s="63"/>
      <c r="EW925" s="15"/>
      <c r="EX925" s="13"/>
      <c r="EY925" s="98">
        <f t="shared" si="999"/>
        <v>0</v>
      </c>
      <c r="EZ925" s="99">
        <f>EZ5</f>
        <v>1</v>
      </c>
      <c r="FA925" s="100"/>
      <c r="FB925" s="110"/>
      <c r="FC925" s="95">
        <f t="shared" si="1000"/>
        <v>0</v>
      </c>
      <c r="FD925" s="15"/>
      <c r="FE925" s="24">
        <f t="shared" si="1020"/>
        <v>0</v>
      </c>
      <c r="FF925" s="5">
        <v>0</v>
      </c>
      <c r="FG925" s="63"/>
      <c r="FH925" s="15"/>
      <c r="FI925" s="13"/>
      <c r="FJ925" s="98">
        <f t="shared" si="1001"/>
        <v>0</v>
      </c>
      <c r="FK925" s="99">
        <f>FK5</f>
        <v>1</v>
      </c>
      <c r="FL925" s="100"/>
      <c r="FM925" s="110"/>
      <c r="FN925" s="95">
        <f t="shared" si="1002"/>
        <v>0</v>
      </c>
      <c r="FO925" s="15"/>
      <c r="FP925" s="24">
        <f t="shared" si="1021"/>
        <v>0</v>
      </c>
      <c r="FQ925" s="5">
        <v>0</v>
      </c>
      <c r="FR925" s="8">
        <v>0</v>
      </c>
      <c r="FS925" s="84">
        <f t="shared" si="1022"/>
        <v>500</v>
      </c>
      <c r="FT925" s="85">
        <f t="shared" si="1023"/>
        <v>500</v>
      </c>
      <c r="FU925" s="85">
        <f t="shared" si="1024"/>
        <v>500</v>
      </c>
      <c r="FV925" s="85">
        <f t="shared" si="1025"/>
        <v>500</v>
      </c>
      <c r="FW925" s="85">
        <f t="shared" si="1026"/>
        <v>500</v>
      </c>
      <c r="FX925" s="85">
        <f t="shared" si="1027"/>
        <v>500</v>
      </c>
      <c r="FY925" s="85">
        <f t="shared" si="1028"/>
        <v>500</v>
      </c>
      <c r="FZ925" s="85">
        <f t="shared" si="1029"/>
        <v>500</v>
      </c>
      <c r="GA925" s="85">
        <f t="shared" si="1030"/>
        <v>500</v>
      </c>
      <c r="GB925" s="85">
        <f t="shared" si="1031"/>
        <v>500</v>
      </c>
      <c r="GC925" s="85">
        <f t="shared" si="1032"/>
        <v>500</v>
      </c>
      <c r="GD925" s="85">
        <f t="shared" si="1033"/>
        <v>500</v>
      </c>
      <c r="GE925" s="85">
        <f t="shared" si="1034"/>
        <v>500</v>
      </c>
      <c r="GF925" s="85">
        <f t="shared" si="1035"/>
        <v>500</v>
      </c>
      <c r="GG925" s="85">
        <f t="shared" si="1036"/>
        <v>500</v>
      </c>
      <c r="GH925" s="101">
        <f t="shared" si="1003"/>
        <v>0</v>
      </c>
      <c r="GI925" s="102">
        <f t="shared" si="1004"/>
        <v>0</v>
      </c>
      <c r="GJ925" s="102">
        <f t="shared" si="1005"/>
        <v>0</v>
      </c>
      <c r="GK925" s="79">
        <f>ROW()</f>
        <v>925</v>
      </c>
    </row>
    <row r="926" spans="1:193" s="12" customFormat="1" ht="50.1" customHeight="1">
      <c r="A926" s="17">
        <f>ROW()</f>
        <v>926</v>
      </c>
      <c r="B926" s="32">
        <f t="shared" si="1037"/>
        <v>920</v>
      </c>
      <c r="C926" s="33">
        <f t="shared" si="1038"/>
        <v>0</v>
      </c>
      <c r="D926" s="31"/>
      <c r="E926" s="390">
        <f t="shared" si="1006"/>
        <v>500</v>
      </c>
      <c r="F926" s="107">
        <f t="shared" si="972"/>
        <v>0</v>
      </c>
      <c r="G926" s="3">
        <v>0</v>
      </c>
      <c r="H926" s="4">
        <v>0</v>
      </c>
      <c r="I926" s="63"/>
      <c r="J926" s="15"/>
      <c r="K926" s="13"/>
      <c r="L926" s="98">
        <f t="shared" si="973"/>
        <v>0</v>
      </c>
      <c r="M926" s="99">
        <f>M5</f>
        <v>0.94499999999999995</v>
      </c>
      <c r="N926" s="100"/>
      <c r="O926" s="110"/>
      <c r="P926" s="95">
        <f t="shared" si="974"/>
        <v>0</v>
      </c>
      <c r="Q926" s="15"/>
      <c r="R926" s="24">
        <f t="shared" si="1007"/>
        <v>0</v>
      </c>
      <c r="S926" s="25">
        <v>0</v>
      </c>
      <c r="T926" s="63"/>
      <c r="U926" s="15"/>
      <c r="V926" s="13"/>
      <c r="W926" s="98">
        <f t="shared" si="975"/>
        <v>0</v>
      </c>
      <c r="X926" s="99">
        <f>X5</f>
        <v>0.97</v>
      </c>
      <c r="Y926" s="100"/>
      <c r="Z926" s="110"/>
      <c r="AA926" s="95">
        <f t="shared" si="976"/>
        <v>0</v>
      </c>
      <c r="AB926" s="15"/>
      <c r="AC926" s="24">
        <f t="shared" si="1008"/>
        <v>0</v>
      </c>
      <c r="AD926" s="5">
        <v>0</v>
      </c>
      <c r="AE926" s="63"/>
      <c r="AF926" s="15"/>
      <c r="AG926" s="13"/>
      <c r="AH926" s="98">
        <f t="shared" si="977"/>
        <v>0</v>
      </c>
      <c r="AI926" s="99">
        <f>AI5</f>
        <v>0.95499999999999996</v>
      </c>
      <c r="AJ926" s="100"/>
      <c r="AK926" s="110"/>
      <c r="AL926" s="95">
        <f t="shared" si="978"/>
        <v>0</v>
      </c>
      <c r="AM926" s="15"/>
      <c r="AN926" s="24">
        <f t="shared" si="1009"/>
        <v>0</v>
      </c>
      <c r="AO926" s="5">
        <v>0</v>
      </c>
      <c r="AP926" s="63"/>
      <c r="AQ926" s="15"/>
      <c r="AR926" s="13"/>
      <c r="AS926" s="98">
        <f t="shared" si="979"/>
        <v>0</v>
      </c>
      <c r="AT926" s="99">
        <f>AT5</f>
        <v>0.96</v>
      </c>
      <c r="AU926" s="100"/>
      <c r="AV926" s="110"/>
      <c r="AW926" s="95">
        <f t="shared" si="980"/>
        <v>0</v>
      </c>
      <c r="AX926" s="15"/>
      <c r="AY926" s="24">
        <f t="shared" si="1010"/>
        <v>0</v>
      </c>
      <c r="AZ926" s="5">
        <v>0</v>
      </c>
      <c r="BA926" s="63"/>
      <c r="BB926" s="15"/>
      <c r="BC926" s="13"/>
      <c r="BD926" s="98">
        <f t="shared" si="981"/>
        <v>0</v>
      </c>
      <c r="BE926" s="99">
        <f>BE5</f>
        <v>0.98</v>
      </c>
      <c r="BF926" s="100"/>
      <c r="BG926" s="110"/>
      <c r="BH926" s="95">
        <f t="shared" si="982"/>
        <v>0</v>
      </c>
      <c r="BI926" s="15"/>
      <c r="BJ926" s="24">
        <f t="shared" si="1011"/>
        <v>0</v>
      </c>
      <c r="BK926" s="5">
        <v>0</v>
      </c>
      <c r="BL926" s="63"/>
      <c r="BM926" s="15"/>
      <c r="BN926" s="13"/>
      <c r="BO926" s="98">
        <f t="shared" si="983"/>
        <v>0</v>
      </c>
      <c r="BP926" s="99">
        <f>BP5</f>
        <v>0.94499999999999995</v>
      </c>
      <c r="BQ926" s="100"/>
      <c r="BR926" s="110"/>
      <c r="BS926" s="95">
        <f t="shared" si="984"/>
        <v>0</v>
      </c>
      <c r="BT926" s="15"/>
      <c r="BU926" s="24">
        <f t="shared" si="1012"/>
        <v>0</v>
      </c>
      <c r="BV926" s="5">
        <v>0</v>
      </c>
      <c r="BW926" s="63"/>
      <c r="BX926" s="15"/>
      <c r="BY926" s="13"/>
      <c r="BZ926" s="98">
        <f t="shared" si="985"/>
        <v>0</v>
      </c>
      <c r="CA926" s="99">
        <f>CA5</f>
        <v>1</v>
      </c>
      <c r="CB926" s="100"/>
      <c r="CC926" s="110"/>
      <c r="CD926" s="95">
        <f t="shared" si="986"/>
        <v>0</v>
      </c>
      <c r="CE926" s="15"/>
      <c r="CF926" s="24">
        <f t="shared" si="1013"/>
        <v>0</v>
      </c>
      <c r="CG926" s="5">
        <v>0</v>
      </c>
      <c r="CH926" s="63"/>
      <c r="CI926" s="15"/>
      <c r="CJ926" s="13"/>
      <c r="CK926" s="98">
        <f t="shared" si="987"/>
        <v>0</v>
      </c>
      <c r="CL926" s="99">
        <f>CL5</f>
        <v>1</v>
      </c>
      <c r="CM926" s="100"/>
      <c r="CN926" s="110"/>
      <c r="CO926" s="95">
        <f t="shared" si="988"/>
        <v>0</v>
      </c>
      <c r="CP926" s="15"/>
      <c r="CQ926" s="24">
        <f t="shared" si="1014"/>
        <v>0</v>
      </c>
      <c r="CR926" s="5">
        <v>0</v>
      </c>
      <c r="CS926" s="63"/>
      <c r="CT926" s="15"/>
      <c r="CU926" s="13"/>
      <c r="CV926" s="98">
        <f t="shared" si="989"/>
        <v>0</v>
      </c>
      <c r="CW926" s="99">
        <f>CW5</f>
        <v>1</v>
      </c>
      <c r="CX926" s="100"/>
      <c r="CY926" s="110"/>
      <c r="CZ926" s="95">
        <f t="shared" si="990"/>
        <v>0</v>
      </c>
      <c r="DA926" s="15"/>
      <c r="DB926" s="24">
        <f t="shared" si="1015"/>
        <v>0</v>
      </c>
      <c r="DC926" s="5">
        <v>0</v>
      </c>
      <c r="DD926" s="63"/>
      <c r="DE926" s="15"/>
      <c r="DF926" s="13"/>
      <c r="DG926" s="98">
        <f t="shared" si="991"/>
        <v>0</v>
      </c>
      <c r="DH926" s="99">
        <f>DH5</f>
        <v>1</v>
      </c>
      <c r="DI926" s="100"/>
      <c r="DJ926" s="110"/>
      <c r="DK926" s="95">
        <f t="shared" si="992"/>
        <v>0</v>
      </c>
      <c r="DL926" s="15"/>
      <c r="DM926" s="24">
        <f t="shared" si="1016"/>
        <v>0</v>
      </c>
      <c r="DN926" s="5">
        <v>0</v>
      </c>
      <c r="DO926" s="63"/>
      <c r="DP926" s="15"/>
      <c r="DQ926" s="13"/>
      <c r="DR926" s="98">
        <f t="shared" si="993"/>
        <v>0</v>
      </c>
      <c r="DS926" s="99">
        <f>DS5</f>
        <v>1</v>
      </c>
      <c r="DT926" s="100"/>
      <c r="DU926" s="110"/>
      <c r="DV926" s="95">
        <f t="shared" si="994"/>
        <v>0</v>
      </c>
      <c r="DW926" s="15"/>
      <c r="DX926" s="24">
        <f t="shared" si="1017"/>
        <v>0</v>
      </c>
      <c r="DY926" s="5">
        <v>0</v>
      </c>
      <c r="DZ926" s="63"/>
      <c r="EA926" s="15"/>
      <c r="EB926" s="13"/>
      <c r="EC926" s="98">
        <f t="shared" si="995"/>
        <v>0</v>
      </c>
      <c r="ED926" s="99">
        <f>ED5</f>
        <v>1</v>
      </c>
      <c r="EE926" s="100"/>
      <c r="EF926" s="110"/>
      <c r="EG926" s="95">
        <f t="shared" si="996"/>
        <v>0</v>
      </c>
      <c r="EH926" s="15"/>
      <c r="EI926" s="24">
        <f t="shared" si="1018"/>
        <v>0</v>
      </c>
      <c r="EJ926" s="5">
        <v>0</v>
      </c>
      <c r="EK926" s="63"/>
      <c r="EL926" s="15"/>
      <c r="EM926" s="13"/>
      <c r="EN926" s="98">
        <f t="shared" si="997"/>
        <v>0</v>
      </c>
      <c r="EO926" s="99">
        <f>EO5</f>
        <v>1</v>
      </c>
      <c r="EP926" s="100"/>
      <c r="EQ926" s="110"/>
      <c r="ER926" s="95">
        <f t="shared" si="998"/>
        <v>0</v>
      </c>
      <c r="ES926" s="15"/>
      <c r="ET926" s="24">
        <f t="shared" si="1019"/>
        <v>0</v>
      </c>
      <c r="EU926" s="5">
        <v>0</v>
      </c>
      <c r="EV926" s="63"/>
      <c r="EW926" s="15"/>
      <c r="EX926" s="13"/>
      <c r="EY926" s="98">
        <f t="shared" si="999"/>
        <v>0</v>
      </c>
      <c r="EZ926" s="99">
        <f>EZ5</f>
        <v>1</v>
      </c>
      <c r="FA926" s="100"/>
      <c r="FB926" s="110"/>
      <c r="FC926" s="95">
        <f t="shared" si="1000"/>
        <v>0</v>
      </c>
      <c r="FD926" s="15"/>
      <c r="FE926" s="24">
        <f t="shared" si="1020"/>
        <v>0</v>
      </c>
      <c r="FF926" s="5">
        <v>0</v>
      </c>
      <c r="FG926" s="63"/>
      <c r="FH926" s="15"/>
      <c r="FI926" s="13"/>
      <c r="FJ926" s="98">
        <f t="shared" si="1001"/>
        <v>0</v>
      </c>
      <c r="FK926" s="99">
        <f>FK5</f>
        <v>1</v>
      </c>
      <c r="FL926" s="100"/>
      <c r="FM926" s="110"/>
      <c r="FN926" s="95">
        <f t="shared" si="1002"/>
        <v>0</v>
      </c>
      <c r="FO926" s="15"/>
      <c r="FP926" s="24">
        <f t="shared" si="1021"/>
        <v>0</v>
      </c>
      <c r="FQ926" s="5">
        <v>0</v>
      </c>
      <c r="FR926" s="8">
        <v>0</v>
      </c>
      <c r="FS926" s="84">
        <f t="shared" si="1022"/>
        <v>500</v>
      </c>
      <c r="FT926" s="85">
        <f t="shared" si="1023"/>
        <v>500</v>
      </c>
      <c r="FU926" s="85">
        <f t="shared" si="1024"/>
        <v>500</v>
      </c>
      <c r="FV926" s="85">
        <f t="shared" si="1025"/>
        <v>500</v>
      </c>
      <c r="FW926" s="85">
        <f t="shared" si="1026"/>
        <v>500</v>
      </c>
      <c r="FX926" s="85">
        <f t="shared" si="1027"/>
        <v>500</v>
      </c>
      <c r="FY926" s="85">
        <f t="shared" si="1028"/>
        <v>500</v>
      </c>
      <c r="FZ926" s="85">
        <f t="shared" si="1029"/>
        <v>500</v>
      </c>
      <c r="GA926" s="85">
        <f t="shared" si="1030"/>
        <v>500</v>
      </c>
      <c r="GB926" s="85">
        <f t="shared" si="1031"/>
        <v>500</v>
      </c>
      <c r="GC926" s="85">
        <f t="shared" si="1032"/>
        <v>500</v>
      </c>
      <c r="GD926" s="85">
        <f t="shared" si="1033"/>
        <v>500</v>
      </c>
      <c r="GE926" s="85">
        <f t="shared" si="1034"/>
        <v>500</v>
      </c>
      <c r="GF926" s="85">
        <f t="shared" si="1035"/>
        <v>500</v>
      </c>
      <c r="GG926" s="85">
        <f t="shared" si="1036"/>
        <v>500</v>
      </c>
      <c r="GH926" s="101">
        <f t="shared" si="1003"/>
        <v>0</v>
      </c>
      <c r="GI926" s="102">
        <f t="shared" si="1004"/>
        <v>0</v>
      </c>
      <c r="GJ926" s="102">
        <f t="shared" si="1005"/>
        <v>0</v>
      </c>
      <c r="GK926" s="79">
        <f>ROW()</f>
        <v>926</v>
      </c>
    </row>
    <row r="927" spans="1:193" s="12" customFormat="1" ht="50.1" customHeight="1">
      <c r="A927" s="17">
        <f>ROW()</f>
        <v>927</v>
      </c>
      <c r="B927" s="32">
        <f t="shared" si="1037"/>
        <v>921</v>
      </c>
      <c r="C927" s="33">
        <f t="shared" si="1038"/>
        <v>0</v>
      </c>
      <c r="D927" s="31"/>
      <c r="E927" s="390">
        <f t="shared" si="1006"/>
        <v>500</v>
      </c>
      <c r="F927" s="107">
        <f t="shared" si="972"/>
        <v>0</v>
      </c>
      <c r="G927" s="3">
        <v>0</v>
      </c>
      <c r="H927" s="4">
        <v>0</v>
      </c>
      <c r="I927" s="63"/>
      <c r="J927" s="15"/>
      <c r="K927" s="13"/>
      <c r="L927" s="98">
        <f t="shared" si="973"/>
        <v>0</v>
      </c>
      <c r="M927" s="99">
        <f>M5</f>
        <v>0.94499999999999995</v>
      </c>
      <c r="N927" s="100"/>
      <c r="O927" s="110"/>
      <c r="P927" s="95">
        <f t="shared" si="974"/>
        <v>0</v>
      </c>
      <c r="Q927" s="15"/>
      <c r="R927" s="24">
        <f t="shared" si="1007"/>
        <v>0</v>
      </c>
      <c r="S927" s="25">
        <v>0</v>
      </c>
      <c r="T927" s="63"/>
      <c r="U927" s="15"/>
      <c r="V927" s="13"/>
      <c r="W927" s="98">
        <f t="shared" si="975"/>
        <v>0</v>
      </c>
      <c r="X927" s="99">
        <f>X5</f>
        <v>0.97</v>
      </c>
      <c r="Y927" s="100"/>
      <c r="Z927" s="110"/>
      <c r="AA927" s="95">
        <f t="shared" si="976"/>
        <v>0</v>
      </c>
      <c r="AB927" s="15"/>
      <c r="AC927" s="24">
        <f t="shared" si="1008"/>
        <v>0</v>
      </c>
      <c r="AD927" s="5">
        <v>0</v>
      </c>
      <c r="AE927" s="63"/>
      <c r="AF927" s="15"/>
      <c r="AG927" s="13"/>
      <c r="AH927" s="98">
        <f t="shared" si="977"/>
        <v>0</v>
      </c>
      <c r="AI927" s="99">
        <f>AI5</f>
        <v>0.95499999999999996</v>
      </c>
      <c r="AJ927" s="100"/>
      <c r="AK927" s="110"/>
      <c r="AL927" s="95">
        <f t="shared" si="978"/>
        <v>0</v>
      </c>
      <c r="AM927" s="15"/>
      <c r="AN927" s="24">
        <f t="shared" si="1009"/>
        <v>0</v>
      </c>
      <c r="AO927" s="5">
        <v>0</v>
      </c>
      <c r="AP927" s="63"/>
      <c r="AQ927" s="15"/>
      <c r="AR927" s="13"/>
      <c r="AS927" s="98">
        <f t="shared" si="979"/>
        <v>0</v>
      </c>
      <c r="AT927" s="99">
        <f>AT5</f>
        <v>0.96</v>
      </c>
      <c r="AU927" s="100"/>
      <c r="AV927" s="110"/>
      <c r="AW927" s="95">
        <f t="shared" si="980"/>
        <v>0</v>
      </c>
      <c r="AX927" s="15"/>
      <c r="AY927" s="24">
        <f t="shared" si="1010"/>
        <v>0</v>
      </c>
      <c r="AZ927" s="5">
        <v>0</v>
      </c>
      <c r="BA927" s="63"/>
      <c r="BB927" s="15"/>
      <c r="BC927" s="13"/>
      <c r="BD927" s="98">
        <f t="shared" si="981"/>
        <v>0</v>
      </c>
      <c r="BE927" s="99">
        <f>BE5</f>
        <v>0.98</v>
      </c>
      <c r="BF927" s="100"/>
      <c r="BG927" s="110"/>
      <c r="BH927" s="95">
        <f t="shared" si="982"/>
        <v>0</v>
      </c>
      <c r="BI927" s="15"/>
      <c r="BJ927" s="24">
        <f t="shared" si="1011"/>
        <v>0</v>
      </c>
      <c r="BK927" s="5">
        <v>0</v>
      </c>
      <c r="BL927" s="63"/>
      <c r="BM927" s="15"/>
      <c r="BN927" s="13"/>
      <c r="BO927" s="98">
        <f t="shared" si="983"/>
        <v>0</v>
      </c>
      <c r="BP927" s="99">
        <f>BP5</f>
        <v>0.94499999999999995</v>
      </c>
      <c r="BQ927" s="100"/>
      <c r="BR927" s="110"/>
      <c r="BS927" s="95">
        <f t="shared" si="984"/>
        <v>0</v>
      </c>
      <c r="BT927" s="15"/>
      <c r="BU927" s="24">
        <f t="shared" si="1012"/>
        <v>0</v>
      </c>
      <c r="BV927" s="5">
        <v>0</v>
      </c>
      <c r="BW927" s="63"/>
      <c r="BX927" s="15"/>
      <c r="BY927" s="13"/>
      <c r="BZ927" s="98">
        <f t="shared" si="985"/>
        <v>0</v>
      </c>
      <c r="CA927" s="99">
        <f>CA5</f>
        <v>1</v>
      </c>
      <c r="CB927" s="100"/>
      <c r="CC927" s="110"/>
      <c r="CD927" s="95">
        <f t="shared" si="986"/>
        <v>0</v>
      </c>
      <c r="CE927" s="15"/>
      <c r="CF927" s="24">
        <f t="shared" si="1013"/>
        <v>0</v>
      </c>
      <c r="CG927" s="5">
        <v>0</v>
      </c>
      <c r="CH927" s="63"/>
      <c r="CI927" s="15"/>
      <c r="CJ927" s="13"/>
      <c r="CK927" s="98">
        <f t="shared" si="987"/>
        <v>0</v>
      </c>
      <c r="CL927" s="99">
        <f>CL5</f>
        <v>1</v>
      </c>
      <c r="CM927" s="100"/>
      <c r="CN927" s="110"/>
      <c r="CO927" s="95">
        <f t="shared" si="988"/>
        <v>0</v>
      </c>
      <c r="CP927" s="15"/>
      <c r="CQ927" s="24">
        <f t="shared" si="1014"/>
        <v>0</v>
      </c>
      <c r="CR927" s="5">
        <v>0</v>
      </c>
      <c r="CS927" s="63"/>
      <c r="CT927" s="15"/>
      <c r="CU927" s="13"/>
      <c r="CV927" s="98">
        <f t="shared" si="989"/>
        <v>0</v>
      </c>
      <c r="CW927" s="99">
        <f>CW5</f>
        <v>1</v>
      </c>
      <c r="CX927" s="100"/>
      <c r="CY927" s="110"/>
      <c r="CZ927" s="95">
        <f t="shared" si="990"/>
        <v>0</v>
      </c>
      <c r="DA927" s="15"/>
      <c r="DB927" s="24">
        <f t="shared" si="1015"/>
        <v>0</v>
      </c>
      <c r="DC927" s="5">
        <v>0</v>
      </c>
      <c r="DD927" s="63"/>
      <c r="DE927" s="15"/>
      <c r="DF927" s="13"/>
      <c r="DG927" s="98">
        <f t="shared" si="991"/>
        <v>0</v>
      </c>
      <c r="DH927" s="99">
        <f>DH5</f>
        <v>1</v>
      </c>
      <c r="DI927" s="100"/>
      <c r="DJ927" s="110"/>
      <c r="DK927" s="95">
        <f t="shared" si="992"/>
        <v>0</v>
      </c>
      <c r="DL927" s="15"/>
      <c r="DM927" s="24">
        <f t="shared" si="1016"/>
        <v>0</v>
      </c>
      <c r="DN927" s="5">
        <v>0</v>
      </c>
      <c r="DO927" s="63"/>
      <c r="DP927" s="15"/>
      <c r="DQ927" s="13"/>
      <c r="DR927" s="98">
        <f t="shared" si="993"/>
        <v>0</v>
      </c>
      <c r="DS927" s="99">
        <f>DS5</f>
        <v>1</v>
      </c>
      <c r="DT927" s="100"/>
      <c r="DU927" s="110"/>
      <c r="DV927" s="95">
        <f t="shared" si="994"/>
        <v>0</v>
      </c>
      <c r="DW927" s="15"/>
      <c r="DX927" s="24">
        <f t="shared" si="1017"/>
        <v>0</v>
      </c>
      <c r="DY927" s="5">
        <v>0</v>
      </c>
      <c r="DZ927" s="63"/>
      <c r="EA927" s="15"/>
      <c r="EB927" s="13"/>
      <c r="EC927" s="98">
        <f t="shared" si="995"/>
        <v>0</v>
      </c>
      <c r="ED927" s="99">
        <f>ED5</f>
        <v>1</v>
      </c>
      <c r="EE927" s="100"/>
      <c r="EF927" s="110"/>
      <c r="EG927" s="95">
        <f t="shared" si="996"/>
        <v>0</v>
      </c>
      <c r="EH927" s="15"/>
      <c r="EI927" s="24">
        <f t="shared" si="1018"/>
        <v>0</v>
      </c>
      <c r="EJ927" s="5">
        <v>0</v>
      </c>
      <c r="EK927" s="63"/>
      <c r="EL927" s="15"/>
      <c r="EM927" s="13"/>
      <c r="EN927" s="98">
        <f t="shared" si="997"/>
        <v>0</v>
      </c>
      <c r="EO927" s="99">
        <f>EO5</f>
        <v>1</v>
      </c>
      <c r="EP927" s="100"/>
      <c r="EQ927" s="110"/>
      <c r="ER927" s="95">
        <f t="shared" si="998"/>
        <v>0</v>
      </c>
      <c r="ES927" s="15"/>
      <c r="ET927" s="24">
        <f t="shared" si="1019"/>
        <v>0</v>
      </c>
      <c r="EU927" s="5">
        <v>0</v>
      </c>
      <c r="EV927" s="63"/>
      <c r="EW927" s="15"/>
      <c r="EX927" s="13"/>
      <c r="EY927" s="98">
        <f t="shared" si="999"/>
        <v>0</v>
      </c>
      <c r="EZ927" s="99">
        <f>EZ5</f>
        <v>1</v>
      </c>
      <c r="FA927" s="100"/>
      <c r="FB927" s="110"/>
      <c r="FC927" s="95">
        <f t="shared" si="1000"/>
        <v>0</v>
      </c>
      <c r="FD927" s="15"/>
      <c r="FE927" s="24">
        <f t="shared" si="1020"/>
        <v>0</v>
      </c>
      <c r="FF927" s="5">
        <v>0</v>
      </c>
      <c r="FG927" s="63"/>
      <c r="FH927" s="15"/>
      <c r="FI927" s="13"/>
      <c r="FJ927" s="98">
        <f t="shared" si="1001"/>
        <v>0</v>
      </c>
      <c r="FK927" s="99">
        <f>FK5</f>
        <v>1</v>
      </c>
      <c r="FL927" s="100"/>
      <c r="FM927" s="110"/>
      <c r="FN927" s="95">
        <f t="shared" si="1002"/>
        <v>0</v>
      </c>
      <c r="FO927" s="15"/>
      <c r="FP927" s="24">
        <f t="shared" si="1021"/>
        <v>0</v>
      </c>
      <c r="FQ927" s="5">
        <v>0</v>
      </c>
      <c r="FR927" s="8">
        <v>0</v>
      </c>
      <c r="FS927" s="84">
        <f t="shared" si="1022"/>
        <v>500</v>
      </c>
      <c r="FT927" s="85">
        <f t="shared" si="1023"/>
        <v>500</v>
      </c>
      <c r="FU927" s="85">
        <f t="shared" si="1024"/>
        <v>500</v>
      </c>
      <c r="FV927" s="85">
        <f t="shared" si="1025"/>
        <v>500</v>
      </c>
      <c r="FW927" s="85">
        <f t="shared" si="1026"/>
        <v>500</v>
      </c>
      <c r="FX927" s="85">
        <f t="shared" si="1027"/>
        <v>500</v>
      </c>
      <c r="FY927" s="85">
        <f t="shared" si="1028"/>
        <v>500</v>
      </c>
      <c r="FZ927" s="85">
        <f t="shared" si="1029"/>
        <v>500</v>
      </c>
      <c r="GA927" s="85">
        <f t="shared" si="1030"/>
        <v>500</v>
      </c>
      <c r="GB927" s="85">
        <f t="shared" si="1031"/>
        <v>500</v>
      </c>
      <c r="GC927" s="85">
        <f t="shared" si="1032"/>
        <v>500</v>
      </c>
      <c r="GD927" s="85">
        <f t="shared" si="1033"/>
        <v>500</v>
      </c>
      <c r="GE927" s="85">
        <f t="shared" si="1034"/>
        <v>500</v>
      </c>
      <c r="GF927" s="85">
        <f t="shared" si="1035"/>
        <v>500</v>
      </c>
      <c r="GG927" s="85">
        <f t="shared" si="1036"/>
        <v>500</v>
      </c>
      <c r="GH927" s="101">
        <f t="shared" si="1003"/>
        <v>0</v>
      </c>
      <c r="GI927" s="102">
        <f t="shared" si="1004"/>
        <v>0</v>
      </c>
      <c r="GJ927" s="102">
        <f t="shared" si="1005"/>
        <v>0</v>
      </c>
      <c r="GK927" s="79">
        <f>ROW()</f>
        <v>927</v>
      </c>
    </row>
    <row r="928" spans="1:193" s="12" customFormat="1" ht="50.1" customHeight="1">
      <c r="A928" s="17">
        <f>ROW()</f>
        <v>928</v>
      </c>
      <c r="B928" s="32">
        <f t="shared" si="1037"/>
        <v>922</v>
      </c>
      <c r="C928" s="33">
        <f t="shared" si="1038"/>
        <v>0</v>
      </c>
      <c r="D928" s="31"/>
      <c r="E928" s="390">
        <f t="shared" si="1006"/>
        <v>500</v>
      </c>
      <c r="F928" s="107">
        <f t="shared" si="972"/>
        <v>0</v>
      </c>
      <c r="G928" s="3">
        <v>0</v>
      </c>
      <c r="H928" s="4">
        <v>0</v>
      </c>
      <c r="I928" s="63"/>
      <c r="J928" s="15"/>
      <c r="K928" s="13"/>
      <c r="L928" s="98">
        <f t="shared" si="973"/>
        <v>0</v>
      </c>
      <c r="M928" s="99">
        <f>M5</f>
        <v>0.94499999999999995</v>
      </c>
      <c r="N928" s="100"/>
      <c r="O928" s="110"/>
      <c r="P928" s="95">
        <f t="shared" si="974"/>
        <v>0</v>
      </c>
      <c r="Q928" s="15"/>
      <c r="R928" s="24">
        <f t="shared" si="1007"/>
        <v>0</v>
      </c>
      <c r="S928" s="25">
        <v>0</v>
      </c>
      <c r="T928" s="63"/>
      <c r="U928" s="15"/>
      <c r="V928" s="13"/>
      <c r="W928" s="98">
        <f t="shared" si="975"/>
        <v>0</v>
      </c>
      <c r="X928" s="99">
        <f>X5</f>
        <v>0.97</v>
      </c>
      <c r="Y928" s="100"/>
      <c r="Z928" s="110"/>
      <c r="AA928" s="95">
        <f t="shared" si="976"/>
        <v>0</v>
      </c>
      <c r="AB928" s="15"/>
      <c r="AC928" s="24">
        <f t="shared" si="1008"/>
        <v>0</v>
      </c>
      <c r="AD928" s="5">
        <v>0</v>
      </c>
      <c r="AE928" s="63"/>
      <c r="AF928" s="15"/>
      <c r="AG928" s="13"/>
      <c r="AH928" s="98">
        <f t="shared" si="977"/>
        <v>0</v>
      </c>
      <c r="AI928" s="99">
        <f>AI5</f>
        <v>0.95499999999999996</v>
      </c>
      <c r="AJ928" s="100"/>
      <c r="AK928" s="110"/>
      <c r="AL928" s="95">
        <f t="shared" si="978"/>
        <v>0</v>
      </c>
      <c r="AM928" s="15"/>
      <c r="AN928" s="24">
        <f t="shared" si="1009"/>
        <v>0</v>
      </c>
      <c r="AO928" s="5">
        <v>0</v>
      </c>
      <c r="AP928" s="63"/>
      <c r="AQ928" s="15"/>
      <c r="AR928" s="13"/>
      <c r="AS928" s="98">
        <f t="shared" si="979"/>
        <v>0</v>
      </c>
      <c r="AT928" s="99">
        <f>AT5</f>
        <v>0.96</v>
      </c>
      <c r="AU928" s="100"/>
      <c r="AV928" s="110"/>
      <c r="AW928" s="95">
        <f t="shared" si="980"/>
        <v>0</v>
      </c>
      <c r="AX928" s="15"/>
      <c r="AY928" s="24">
        <f t="shared" si="1010"/>
        <v>0</v>
      </c>
      <c r="AZ928" s="5">
        <v>0</v>
      </c>
      <c r="BA928" s="63"/>
      <c r="BB928" s="15"/>
      <c r="BC928" s="13"/>
      <c r="BD928" s="98">
        <f t="shared" si="981"/>
        <v>0</v>
      </c>
      <c r="BE928" s="99">
        <f>BE5</f>
        <v>0.98</v>
      </c>
      <c r="BF928" s="100"/>
      <c r="BG928" s="110"/>
      <c r="BH928" s="95">
        <f t="shared" si="982"/>
        <v>0</v>
      </c>
      <c r="BI928" s="15"/>
      <c r="BJ928" s="24">
        <f t="shared" si="1011"/>
        <v>0</v>
      </c>
      <c r="BK928" s="5">
        <v>0</v>
      </c>
      <c r="BL928" s="63"/>
      <c r="BM928" s="15"/>
      <c r="BN928" s="13"/>
      <c r="BO928" s="98">
        <f t="shared" si="983"/>
        <v>0</v>
      </c>
      <c r="BP928" s="99">
        <f>BP5</f>
        <v>0.94499999999999995</v>
      </c>
      <c r="BQ928" s="100"/>
      <c r="BR928" s="110"/>
      <c r="BS928" s="95">
        <f t="shared" si="984"/>
        <v>0</v>
      </c>
      <c r="BT928" s="15"/>
      <c r="BU928" s="24">
        <f t="shared" si="1012"/>
        <v>0</v>
      </c>
      <c r="BV928" s="5">
        <v>0</v>
      </c>
      <c r="BW928" s="63"/>
      <c r="BX928" s="15"/>
      <c r="BY928" s="13"/>
      <c r="BZ928" s="98">
        <f t="shared" si="985"/>
        <v>0</v>
      </c>
      <c r="CA928" s="99">
        <f>CA5</f>
        <v>1</v>
      </c>
      <c r="CB928" s="100"/>
      <c r="CC928" s="110"/>
      <c r="CD928" s="95">
        <f t="shared" si="986"/>
        <v>0</v>
      </c>
      <c r="CE928" s="15"/>
      <c r="CF928" s="24">
        <f t="shared" si="1013"/>
        <v>0</v>
      </c>
      <c r="CG928" s="5">
        <v>0</v>
      </c>
      <c r="CH928" s="63"/>
      <c r="CI928" s="15"/>
      <c r="CJ928" s="13"/>
      <c r="CK928" s="98">
        <f t="shared" si="987"/>
        <v>0</v>
      </c>
      <c r="CL928" s="99">
        <f>CL5</f>
        <v>1</v>
      </c>
      <c r="CM928" s="100"/>
      <c r="CN928" s="110"/>
      <c r="CO928" s="95">
        <f t="shared" si="988"/>
        <v>0</v>
      </c>
      <c r="CP928" s="15"/>
      <c r="CQ928" s="24">
        <f t="shared" si="1014"/>
        <v>0</v>
      </c>
      <c r="CR928" s="5">
        <v>0</v>
      </c>
      <c r="CS928" s="63"/>
      <c r="CT928" s="15"/>
      <c r="CU928" s="13"/>
      <c r="CV928" s="98">
        <f t="shared" si="989"/>
        <v>0</v>
      </c>
      <c r="CW928" s="99">
        <f>CW5</f>
        <v>1</v>
      </c>
      <c r="CX928" s="100"/>
      <c r="CY928" s="110"/>
      <c r="CZ928" s="95">
        <f t="shared" si="990"/>
        <v>0</v>
      </c>
      <c r="DA928" s="15"/>
      <c r="DB928" s="24">
        <f t="shared" si="1015"/>
        <v>0</v>
      </c>
      <c r="DC928" s="5">
        <v>0</v>
      </c>
      <c r="DD928" s="63"/>
      <c r="DE928" s="15"/>
      <c r="DF928" s="13"/>
      <c r="DG928" s="98">
        <f t="shared" si="991"/>
        <v>0</v>
      </c>
      <c r="DH928" s="99">
        <f>DH5</f>
        <v>1</v>
      </c>
      <c r="DI928" s="100"/>
      <c r="DJ928" s="110"/>
      <c r="DK928" s="95">
        <f t="shared" si="992"/>
        <v>0</v>
      </c>
      <c r="DL928" s="15"/>
      <c r="DM928" s="24">
        <f t="shared" si="1016"/>
        <v>0</v>
      </c>
      <c r="DN928" s="5">
        <v>0</v>
      </c>
      <c r="DO928" s="63"/>
      <c r="DP928" s="15"/>
      <c r="DQ928" s="13"/>
      <c r="DR928" s="98">
        <f t="shared" si="993"/>
        <v>0</v>
      </c>
      <c r="DS928" s="99">
        <f>DS5</f>
        <v>1</v>
      </c>
      <c r="DT928" s="100"/>
      <c r="DU928" s="110"/>
      <c r="DV928" s="95">
        <f t="shared" si="994"/>
        <v>0</v>
      </c>
      <c r="DW928" s="15"/>
      <c r="DX928" s="24">
        <f t="shared" si="1017"/>
        <v>0</v>
      </c>
      <c r="DY928" s="5">
        <v>0</v>
      </c>
      <c r="DZ928" s="63"/>
      <c r="EA928" s="15"/>
      <c r="EB928" s="13"/>
      <c r="EC928" s="98">
        <f t="shared" si="995"/>
        <v>0</v>
      </c>
      <c r="ED928" s="99">
        <f>ED5</f>
        <v>1</v>
      </c>
      <c r="EE928" s="100"/>
      <c r="EF928" s="110"/>
      <c r="EG928" s="95">
        <f t="shared" si="996"/>
        <v>0</v>
      </c>
      <c r="EH928" s="15"/>
      <c r="EI928" s="24">
        <f t="shared" si="1018"/>
        <v>0</v>
      </c>
      <c r="EJ928" s="5">
        <v>0</v>
      </c>
      <c r="EK928" s="63"/>
      <c r="EL928" s="15"/>
      <c r="EM928" s="13"/>
      <c r="EN928" s="98">
        <f t="shared" si="997"/>
        <v>0</v>
      </c>
      <c r="EO928" s="99">
        <f>EO5</f>
        <v>1</v>
      </c>
      <c r="EP928" s="100"/>
      <c r="EQ928" s="110"/>
      <c r="ER928" s="95">
        <f t="shared" si="998"/>
        <v>0</v>
      </c>
      <c r="ES928" s="15"/>
      <c r="ET928" s="24">
        <f t="shared" si="1019"/>
        <v>0</v>
      </c>
      <c r="EU928" s="5">
        <v>0</v>
      </c>
      <c r="EV928" s="63"/>
      <c r="EW928" s="15"/>
      <c r="EX928" s="13"/>
      <c r="EY928" s="98">
        <f t="shared" si="999"/>
        <v>0</v>
      </c>
      <c r="EZ928" s="99">
        <f>EZ5</f>
        <v>1</v>
      </c>
      <c r="FA928" s="100"/>
      <c r="FB928" s="110"/>
      <c r="FC928" s="95">
        <f t="shared" si="1000"/>
        <v>0</v>
      </c>
      <c r="FD928" s="15"/>
      <c r="FE928" s="24">
        <f t="shared" si="1020"/>
        <v>0</v>
      </c>
      <c r="FF928" s="5">
        <v>0</v>
      </c>
      <c r="FG928" s="63"/>
      <c r="FH928" s="15"/>
      <c r="FI928" s="13"/>
      <c r="FJ928" s="98">
        <f t="shared" si="1001"/>
        <v>0</v>
      </c>
      <c r="FK928" s="99">
        <f>FK5</f>
        <v>1</v>
      </c>
      <c r="FL928" s="100"/>
      <c r="FM928" s="110"/>
      <c r="FN928" s="95">
        <f t="shared" si="1002"/>
        <v>0</v>
      </c>
      <c r="FO928" s="15"/>
      <c r="FP928" s="24">
        <f t="shared" si="1021"/>
        <v>0</v>
      </c>
      <c r="FQ928" s="5">
        <v>0</v>
      </c>
      <c r="FR928" s="8">
        <v>0</v>
      </c>
      <c r="FS928" s="84">
        <f t="shared" si="1022"/>
        <v>500</v>
      </c>
      <c r="FT928" s="85">
        <f t="shared" si="1023"/>
        <v>500</v>
      </c>
      <c r="FU928" s="85">
        <f t="shared" si="1024"/>
        <v>500</v>
      </c>
      <c r="FV928" s="85">
        <f t="shared" si="1025"/>
        <v>500</v>
      </c>
      <c r="FW928" s="85">
        <f t="shared" si="1026"/>
        <v>500</v>
      </c>
      <c r="FX928" s="85">
        <f t="shared" si="1027"/>
        <v>500</v>
      </c>
      <c r="FY928" s="85">
        <f t="shared" si="1028"/>
        <v>500</v>
      </c>
      <c r="FZ928" s="85">
        <f t="shared" si="1029"/>
        <v>500</v>
      </c>
      <c r="GA928" s="85">
        <f t="shared" si="1030"/>
        <v>500</v>
      </c>
      <c r="GB928" s="85">
        <f t="shared" si="1031"/>
        <v>500</v>
      </c>
      <c r="GC928" s="85">
        <f t="shared" si="1032"/>
        <v>500</v>
      </c>
      <c r="GD928" s="85">
        <f t="shared" si="1033"/>
        <v>500</v>
      </c>
      <c r="GE928" s="85">
        <f t="shared" si="1034"/>
        <v>500</v>
      </c>
      <c r="GF928" s="85">
        <f t="shared" si="1035"/>
        <v>500</v>
      </c>
      <c r="GG928" s="85">
        <f t="shared" si="1036"/>
        <v>500</v>
      </c>
      <c r="GH928" s="101">
        <f t="shared" si="1003"/>
        <v>0</v>
      </c>
      <c r="GI928" s="102">
        <f t="shared" si="1004"/>
        <v>0</v>
      </c>
      <c r="GJ928" s="102">
        <f t="shared" si="1005"/>
        <v>0</v>
      </c>
      <c r="GK928" s="79">
        <f>ROW()</f>
        <v>928</v>
      </c>
    </row>
    <row r="929" spans="1:193" s="12" customFormat="1" ht="50.1" customHeight="1">
      <c r="A929" s="17">
        <f>ROW()</f>
        <v>929</v>
      </c>
      <c r="B929" s="32">
        <f t="shared" si="1037"/>
        <v>923</v>
      </c>
      <c r="C929" s="33">
        <f t="shared" si="1038"/>
        <v>0</v>
      </c>
      <c r="D929" s="31"/>
      <c r="E929" s="390">
        <f t="shared" si="1006"/>
        <v>500</v>
      </c>
      <c r="F929" s="107">
        <f t="shared" si="972"/>
        <v>0</v>
      </c>
      <c r="G929" s="3">
        <v>0</v>
      </c>
      <c r="H929" s="4">
        <v>0</v>
      </c>
      <c r="I929" s="63"/>
      <c r="J929" s="15"/>
      <c r="K929" s="13"/>
      <c r="L929" s="98">
        <f t="shared" si="973"/>
        <v>0</v>
      </c>
      <c r="M929" s="99">
        <f>M5</f>
        <v>0.94499999999999995</v>
      </c>
      <c r="N929" s="100"/>
      <c r="O929" s="110"/>
      <c r="P929" s="95">
        <f t="shared" si="974"/>
        <v>0</v>
      </c>
      <c r="Q929" s="15"/>
      <c r="R929" s="24">
        <f t="shared" si="1007"/>
        <v>0</v>
      </c>
      <c r="S929" s="25">
        <v>0</v>
      </c>
      <c r="T929" s="63"/>
      <c r="U929" s="15"/>
      <c r="V929" s="13"/>
      <c r="W929" s="98">
        <f t="shared" si="975"/>
        <v>0</v>
      </c>
      <c r="X929" s="99">
        <f>X5</f>
        <v>0.97</v>
      </c>
      <c r="Y929" s="100"/>
      <c r="Z929" s="110"/>
      <c r="AA929" s="95">
        <f t="shared" si="976"/>
        <v>0</v>
      </c>
      <c r="AB929" s="15"/>
      <c r="AC929" s="24">
        <f t="shared" si="1008"/>
        <v>0</v>
      </c>
      <c r="AD929" s="5">
        <v>0</v>
      </c>
      <c r="AE929" s="63"/>
      <c r="AF929" s="15"/>
      <c r="AG929" s="13"/>
      <c r="AH929" s="98">
        <f t="shared" si="977"/>
        <v>0</v>
      </c>
      <c r="AI929" s="99">
        <f>AI5</f>
        <v>0.95499999999999996</v>
      </c>
      <c r="AJ929" s="100"/>
      <c r="AK929" s="110"/>
      <c r="AL929" s="95">
        <f t="shared" si="978"/>
        <v>0</v>
      </c>
      <c r="AM929" s="15"/>
      <c r="AN929" s="24">
        <f t="shared" si="1009"/>
        <v>0</v>
      </c>
      <c r="AO929" s="5">
        <v>0</v>
      </c>
      <c r="AP929" s="63"/>
      <c r="AQ929" s="15"/>
      <c r="AR929" s="13"/>
      <c r="AS929" s="98">
        <f t="shared" si="979"/>
        <v>0</v>
      </c>
      <c r="AT929" s="99">
        <f>AT5</f>
        <v>0.96</v>
      </c>
      <c r="AU929" s="100"/>
      <c r="AV929" s="110"/>
      <c r="AW929" s="95">
        <f t="shared" si="980"/>
        <v>0</v>
      </c>
      <c r="AX929" s="15"/>
      <c r="AY929" s="24">
        <f t="shared" si="1010"/>
        <v>0</v>
      </c>
      <c r="AZ929" s="5">
        <v>0</v>
      </c>
      <c r="BA929" s="63"/>
      <c r="BB929" s="15"/>
      <c r="BC929" s="13"/>
      <c r="BD929" s="98">
        <f t="shared" si="981"/>
        <v>0</v>
      </c>
      <c r="BE929" s="99">
        <f>BE5</f>
        <v>0.98</v>
      </c>
      <c r="BF929" s="100"/>
      <c r="BG929" s="110"/>
      <c r="BH929" s="95">
        <f t="shared" si="982"/>
        <v>0</v>
      </c>
      <c r="BI929" s="15"/>
      <c r="BJ929" s="24">
        <f t="shared" si="1011"/>
        <v>0</v>
      </c>
      <c r="BK929" s="5">
        <v>0</v>
      </c>
      <c r="BL929" s="63"/>
      <c r="BM929" s="15"/>
      <c r="BN929" s="13"/>
      <c r="BO929" s="98">
        <f t="shared" si="983"/>
        <v>0</v>
      </c>
      <c r="BP929" s="99">
        <f>BP5</f>
        <v>0.94499999999999995</v>
      </c>
      <c r="BQ929" s="100"/>
      <c r="BR929" s="110"/>
      <c r="BS929" s="95">
        <f t="shared" si="984"/>
        <v>0</v>
      </c>
      <c r="BT929" s="15"/>
      <c r="BU929" s="24">
        <f t="shared" si="1012"/>
        <v>0</v>
      </c>
      <c r="BV929" s="5">
        <v>0</v>
      </c>
      <c r="BW929" s="63"/>
      <c r="BX929" s="15"/>
      <c r="BY929" s="13"/>
      <c r="BZ929" s="98">
        <f t="shared" si="985"/>
        <v>0</v>
      </c>
      <c r="CA929" s="99">
        <f>CA5</f>
        <v>1</v>
      </c>
      <c r="CB929" s="100"/>
      <c r="CC929" s="110"/>
      <c r="CD929" s="95">
        <f t="shared" si="986"/>
        <v>0</v>
      </c>
      <c r="CE929" s="15"/>
      <c r="CF929" s="24">
        <f t="shared" si="1013"/>
        <v>0</v>
      </c>
      <c r="CG929" s="5">
        <v>0</v>
      </c>
      <c r="CH929" s="63"/>
      <c r="CI929" s="15"/>
      <c r="CJ929" s="13"/>
      <c r="CK929" s="98">
        <f t="shared" si="987"/>
        <v>0</v>
      </c>
      <c r="CL929" s="99">
        <f>CL5</f>
        <v>1</v>
      </c>
      <c r="CM929" s="100"/>
      <c r="CN929" s="110"/>
      <c r="CO929" s="95">
        <f t="shared" si="988"/>
        <v>0</v>
      </c>
      <c r="CP929" s="15"/>
      <c r="CQ929" s="24">
        <f t="shared" si="1014"/>
        <v>0</v>
      </c>
      <c r="CR929" s="5">
        <v>0</v>
      </c>
      <c r="CS929" s="63"/>
      <c r="CT929" s="15"/>
      <c r="CU929" s="13"/>
      <c r="CV929" s="98">
        <f t="shared" si="989"/>
        <v>0</v>
      </c>
      <c r="CW929" s="99">
        <f>CW5</f>
        <v>1</v>
      </c>
      <c r="CX929" s="100"/>
      <c r="CY929" s="110"/>
      <c r="CZ929" s="95">
        <f t="shared" si="990"/>
        <v>0</v>
      </c>
      <c r="DA929" s="15"/>
      <c r="DB929" s="24">
        <f t="shared" si="1015"/>
        <v>0</v>
      </c>
      <c r="DC929" s="5">
        <v>0</v>
      </c>
      <c r="DD929" s="63"/>
      <c r="DE929" s="15"/>
      <c r="DF929" s="13"/>
      <c r="DG929" s="98">
        <f t="shared" si="991"/>
        <v>0</v>
      </c>
      <c r="DH929" s="99">
        <f>DH5</f>
        <v>1</v>
      </c>
      <c r="DI929" s="100"/>
      <c r="DJ929" s="110"/>
      <c r="DK929" s="95">
        <f t="shared" si="992"/>
        <v>0</v>
      </c>
      <c r="DL929" s="15"/>
      <c r="DM929" s="24">
        <f t="shared" si="1016"/>
        <v>0</v>
      </c>
      <c r="DN929" s="5">
        <v>0</v>
      </c>
      <c r="DO929" s="63"/>
      <c r="DP929" s="15"/>
      <c r="DQ929" s="13"/>
      <c r="DR929" s="98">
        <f t="shared" si="993"/>
        <v>0</v>
      </c>
      <c r="DS929" s="99">
        <f>DS5</f>
        <v>1</v>
      </c>
      <c r="DT929" s="100"/>
      <c r="DU929" s="110"/>
      <c r="DV929" s="95">
        <f t="shared" si="994"/>
        <v>0</v>
      </c>
      <c r="DW929" s="15"/>
      <c r="DX929" s="24">
        <f t="shared" si="1017"/>
        <v>0</v>
      </c>
      <c r="DY929" s="5">
        <v>0</v>
      </c>
      <c r="DZ929" s="63"/>
      <c r="EA929" s="15"/>
      <c r="EB929" s="13"/>
      <c r="EC929" s="98">
        <f t="shared" si="995"/>
        <v>0</v>
      </c>
      <c r="ED929" s="99">
        <f>ED5</f>
        <v>1</v>
      </c>
      <c r="EE929" s="100"/>
      <c r="EF929" s="110"/>
      <c r="EG929" s="95">
        <f t="shared" si="996"/>
        <v>0</v>
      </c>
      <c r="EH929" s="15"/>
      <c r="EI929" s="24">
        <f t="shared" si="1018"/>
        <v>0</v>
      </c>
      <c r="EJ929" s="5">
        <v>0</v>
      </c>
      <c r="EK929" s="63"/>
      <c r="EL929" s="15"/>
      <c r="EM929" s="13"/>
      <c r="EN929" s="98">
        <f t="shared" si="997"/>
        <v>0</v>
      </c>
      <c r="EO929" s="99">
        <f>EO5</f>
        <v>1</v>
      </c>
      <c r="EP929" s="100"/>
      <c r="EQ929" s="110"/>
      <c r="ER929" s="95">
        <f t="shared" si="998"/>
        <v>0</v>
      </c>
      <c r="ES929" s="15"/>
      <c r="ET929" s="24">
        <f t="shared" si="1019"/>
        <v>0</v>
      </c>
      <c r="EU929" s="5">
        <v>0</v>
      </c>
      <c r="EV929" s="63"/>
      <c r="EW929" s="15"/>
      <c r="EX929" s="13"/>
      <c r="EY929" s="98">
        <f t="shared" si="999"/>
        <v>0</v>
      </c>
      <c r="EZ929" s="99">
        <f>EZ5</f>
        <v>1</v>
      </c>
      <c r="FA929" s="100"/>
      <c r="FB929" s="110"/>
      <c r="FC929" s="95">
        <f t="shared" si="1000"/>
        <v>0</v>
      </c>
      <c r="FD929" s="15"/>
      <c r="FE929" s="24">
        <f t="shared" si="1020"/>
        <v>0</v>
      </c>
      <c r="FF929" s="5">
        <v>0</v>
      </c>
      <c r="FG929" s="63"/>
      <c r="FH929" s="15"/>
      <c r="FI929" s="13"/>
      <c r="FJ929" s="98">
        <f t="shared" si="1001"/>
        <v>0</v>
      </c>
      <c r="FK929" s="99">
        <f>FK5</f>
        <v>1</v>
      </c>
      <c r="FL929" s="100"/>
      <c r="FM929" s="110"/>
      <c r="FN929" s="95">
        <f t="shared" si="1002"/>
        <v>0</v>
      </c>
      <c r="FO929" s="15"/>
      <c r="FP929" s="24">
        <f t="shared" si="1021"/>
        <v>0</v>
      </c>
      <c r="FQ929" s="5">
        <v>0</v>
      </c>
      <c r="FR929" s="8">
        <v>0</v>
      </c>
      <c r="FS929" s="84">
        <f t="shared" si="1022"/>
        <v>500</v>
      </c>
      <c r="FT929" s="85">
        <f t="shared" si="1023"/>
        <v>500</v>
      </c>
      <c r="FU929" s="85">
        <f t="shared" si="1024"/>
        <v>500</v>
      </c>
      <c r="FV929" s="85">
        <f t="shared" si="1025"/>
        <v>500</v>
      </c>
      <c r="FW929" s="85">
        <f t="shared" si="1026"/>
        <v>500</v>
      </c>
      <c r="FX929" s="85">
        <f t="shared" si="1027"/>
        <v>500</v>
      </c>
      <c r="FY929" s="85">
        <f t="shared" si="1028"/>
        <v>500</v>
      </c>
      <c r="FZ929" s="85">
        <f t="shared" si="1029"/>
        <v>500</v>
      </c>
      <c r="GA929" s="85">
        <f t="shared" si="1030"/>
        <v>500</v>
      </c>
      <c r="GB929" s="85">
        <f t="shared" si="1031"/>
        <v>500</v>
      </c>
      <c r="GC929" s="85">
        <f t="shared" si="1032"/>
        <v>500</v>
      </c>
      <c r="GD929" s="85">
        <f t="shared" si="1033"/>
        <v>500</v>
      </c>
      <c r="GE929" s="85">
        <f t="shared" si="1034"/>
        <v>500</v>
      </c>
      <c r="GF929" s="85">
        <f t="shared" si="1035"/>
        <v>500</v>
      </c>
      <c r="GG929" s="85">
        <f t="shared" si="1036"/>
        <v>500</v>
      </c>
      <c r="GH929" s="101">
        <f t="shared" si="1003"/>
        <v>0</v>
      </c>
      <c r="GI929" s="102">
        <f t="shared" si="1004"/>
        <v>0</v>
      </c>
      <c r="GJ929" s="102">
        <f t="shared" si="1005"/>
        <v>0</v>
      </c>
      <c r="GK929" s="79">
        <f>ROW()</f>
        <v>929</v>
      </c>
    </row>
    <row r="930" spans="1:193" s="12" customFormat="1" ht="50.1" customHeight="1">
      <c r="A930" s="17">
        <f>ROW()</f>
        <v>930</v>
      </c>
      <c r="B930" s="32">
        <f t="shared" si="1037"/>
        <v>924</v>
      </c>
      <c r="C930" s="33">
        <f t="shared" si="1038"/>
        <v>0</v>
      </c>
      <c r="D930" s="31"/>
      <c r="E930" s="390">
        <f t="shared" si="1006"/>
        <v>500</v>
      </c>
      <c r="F930" s="107">
        <f t="shared" si="972"/>
        <v>0</v>
      </c>
      <c r="G930" s="3">
        <v>0</v>
      </c>
      <c r="H930" s="4">
        <v>0</v>
      </c>
      <c r="I930" s="63"/>
      <c r="J930" s="15"/>
      <c r="K930" s="13"/>
      <c r="L930" s="98">
        <f t="shared" si="973"/>
        <v>0</v>
      </c>
      <c r="M930" s="99">
        <f>M5</f>
        <v>0.94499999999999995</v>
      </c>
      <c r="N930" s="100"/>
      <c r="O930" s="110"/>
      <c r="P930" s="95">
        <f t="shared" si="974"/>
        <v>0</v>
      </c>
      <c r="Q930" s="15"/>
      <c r="R930" s="24">
        <f t="shared" si="1007"/>
        <v>0</v>
      </c>
      <c r="S930" s="25">
        <v>0</v>
      </c>
      <c r="T930" s="63"/>
      <c r="U930" s="15"/>
      <c r="V930" s="13"/>
      <c r="W930" s="98">
        <f t="shared" si="975"/>
        <v>0</v>
      </c>
      <c r="X930" s="99">
        <f>X5</f>
        <v>0.97</v>
      </c>
      <c r="Y930" s="100"/>
      <c r="Z930" s="110"/>
      <c r="AA930" s="95">
        <f t="shared" si="976"/>
        <v>0</v>
      </c>
      <c r="AB930" s="15"/>
      <c r="AC930" s="24">
        <f t="shared" si="1008"/>
        <v>0</v>
      </c>
      <c r="AD930" s="5">
        <v>0</v>
      </c>
      <c r="AE930" s="63"/>
      <c r="AF930" s="15"/>
      <c r="AG930" s="13"/>
      <c r="AH930" s="98">
        <f t="shared" si="977"/>
        <v>0</v>
      </c>
      <c r="AI930" s="99">
        <f>AI5</f>
        <v>0.95499999999999996</v>
      </c>
      <c r="AJ930" s="100"/>
      <c r="AK930" s="110"/>
      <c r="AL930" s="95">
        <f t="shared" si="978"/>
        <v>0</v>
      </c>
      <c r="AM930" s="15"/>
      <c r="AN930" s="24">
        <f t="shared" si="1009"/>
        <v>0</v>
      </c>
      <c r="AO930" s="5">
        <v>0</v>
      </c>
      <c r="AP930" s="63"/>
      <c r="AQ930" s="15"/>
      <c r="AR930" s="13"/>
      <c r="AS930" s="98">
        <f t="shared" si="979"/>
        <v>0</v>
      </c>
      <c r="AT930" s="99">
        <f>AT5</f>
        <v>0.96</v>
      </c>
      <c r="AU930" s="100"/>
      <c r="AV930" s="110"/>
      <c r="AW930" s="95">
        <f t="shared" si="980"/>
        <v>0</v>
      </c>
      <c r="AX930" s="15"/>
      <c r="AY930" s="24">
        <f t="shared" si="1010"/>
        <v>0</v>
      </c>
      <c r="AZ930" s="5">
        <v>0</v>
      </c>
      <c r="BA930" s="63"/>
      <c r="BB930" s="15"/>
      <c r="BC930" s="13"/>
      <c r="BD930" s="98">
        <f t="shared" si="981"/>
        <v>0</v>
      </c>
      <c r="BE930" s="99">
        <f>BE5</f>
        <v>0.98</v>
      </c>
      <c r="BF930" s="100"/>
      <c r="BG930" s="110"/>
      <c r="BH930" s="95">
        <f t="shared" si="982"/>
        <v>0</v>
      </c>
      <c r="BI930" s="15"/>
      <c r="BJ930" s="24">
        <f t="shared" si="1011"/>
        <v>0</v>
      </c>
      <c r="BK930" s="5">
        <v>0</v>
      </c>
      <c r="BL930" s="63"/>
      <c r="BM930" s="15"/>
      <c r="BN930" s="13"/>
      <c r="BO930" s="98">
        <f t="shared" si="983"/>
        <v>0</v>
      </c>
      <c r="BP930" s="99">
        <f>BP5</f>
        <v>0.94499999999999995</v>
      </c>
      <c r="BQ930" s="100"/>
      <c r="BR930" s="110"/>
      <c r="BS930" s="95">
        <f t="shared" si="984"/>
        <v>0</v>
      </c>
      <c r="BT930" s="15"/>
      <c r="BU930" s="24">
        <f t="shared" si="1012"/>
        <v>0</v>
      </c>
      <c r="BV930" s="5">
        <v>0</v>
      </c>
      <c r="BW930" s="63"/>
      <c r="BX930" s="15"/>
      <c r="BY930" s="13"/>
      <c r="BZ930" s="98">
        <f t="shared" si="985"/>
        <v>0</v>
      </c>
      <c r="CA930" s="99">
        <f>CA5</f>
        <v>1</v>
      </c>
      <c r="CB930" s="100"/>
      <c r="CC930" s="110"/>
      <c r="CD930" s="95">
        <f t="shared" si="986"/>
        <v>0</v>
      </c>
      <c r="CE930" s="15"/>
      <c r="CF930" s="24">
        <f t="shared" si="1013"/>
        <v>0</v>
      </c>
      <c r="CG930" s="5">
        <v>0</v>
      </c>
      <c r="CH930" s="63"/>
      <c r="CI930" s="15"/>
      <c r="CJ930" s="13"/>
      <c r="CK930" s="98">
        <f t="shared" si="987"/>
        <v>0</v>
      </c>
      <c r="CL930" s="99">
        <f>CL5</f>
        <v>1</v>
      </c>
      <c r="CM930" s="100"/>
      <c r="CN930" s="110"/>
      <c r="CO930" s="95">
        <f t="shared" si="988"/>
        <v>0</v>
      </c>
      <c r="CP930" s="15"/>
      <c r="CQ930" s="24">
        <f t="shared" si="1014"/>
        <v>0</v>
      </c>
      <c r="CR930" s="5">
        <v>0</v>
      </c>
      <c r="CS930" s="63"/>
      <c r="CT930" s="15"/>
      <c r="CU930" s="13"/>
      <c r="CV930" s="98">
        <f t="shared" si="989"/>
        <v>0</v>
      </c>
      <c r="CW930" s="99">
        <f>CW5</f>
        <v>1</v>
      </c>
      <c r="CX930" s="100"/>
      <c r="CY930" s="110"/>
      <c r="CZ930" s="95">
        <f t="shared" si="990"/>
        <v>0</v>
      </c>
      <c r="DA930" s="15"/>
      <c r="DB930" s="24">
        <f t="shared" si="1015"/>
        <v>0</v>
      </c>
      <c r="DC930" s="5">
        <v>0</v>
      </c>
      <c r="DD930" s="63"/>
      <c r="DE930" s="15"/>
      <c r="DF930" s="13"/>
      <c r="DG930" s="98">
        <f t="shared" si="991"/>
        <v>0</v>
      </c>
      <c r="DH930" s="99">
        <f>DH5</f>
        <v>1</v>
      </c>
      <c r="DI930" s="100"/>
      <c r="DJ930" s="110"/>
      <c r="DK930" s="95">
        <f t="shared" si="992"/>
        <v>0</v>
      </c>
      <c r="DL930" s="15"/>
      <c r="DM930" s="24">
        <f t="shared" si="1016"/>
        <v>0</v>
      </c>
      <c r="DN930" s="5">
        <v>0</v>
      </c>
      <c r="DO930" s="63"/>
      <c r="DP930" s="15"/>
      <c r="DQ930" s="13"/>
      <c r="DR930" s="98">
        <f t="shared" si="993"/>
        <v>0</v>
      </c>
      <c r="DS930" s="99">
        <f>DS5</f>
        <v>1</v>
      </c>
      <c r="DT930" s="100"/>
      <c r="DU930" s="110"/>
      <c r="DV930" s="95">
        <f t="shared" si="994"/>
        <v>0</v>
      </c>
      <c r="DW930" s="15"/>
      <c r="DX930" s="24">
        <f t="shared" si="1017"/>
        <v>0</v>
      </c>
      <c r="DY930" s="5">
        <v>0</v>
      </c>
      <c r="DZ930" s="63"/>
      <c r="EA930" s="15"/>
      <c r="EB930" s="13"/>
      <c r="EC930" s="98">
        <f t="shared" si="995"/>
        <v>0</v>
      </c>
      <c r="ED930" s="99">
        <f>ED5</f>
        <v>1</v>
      </c>
      <c r="EE930" s="100"/>
      <c r="EF930" s="110"/>
      <c r="EG930" s="95">
        <f t="shared" si="996"/>
        <v>0</v>
      </c>
      <c r="EH930" s="15"/>
      <c r="EI930" s="24">
        <f t="shared" si="1018"/>
        <v>0</v>
      </c>
      <c r="EJ930" s="5">
        <v>0</v>
      </c>
      <c r="EK930" s="63"/>
      <c r="EL930" s="15"/>
      <c r="EM930" s="13"/>
      <c r="EN930" s="98">
        <f t="shared" si="997"/>
        <v>0</v>
      </c>
      <c r="EO930" s="99">
        <f>EO5</f>
        <v>1</v>
      </c>
      <c r="EP930" s="100"/>
      <c r="EQ930" s="110"/>
      <c r="ER930" s="95">
        <f t="shared" si="998"/>
        <v>0</v>
      </c>
      <c r="ES930" s="15"/>
      <c r="ET930" s="24">
        <f t="shared" si="1019"/>
        <v>0</v>
      </c>
      <c r="EU930" s="5">
        <v>0</v>
      </c>
      <c r="EV930" s="63"/>
      <c r="EW930" s="15"/>
      <c r="EX930" s="13"/>
      <c r="EY930" s="98">
        <f t="shared" si="999"/>
        <v>0</v>
      </c>
      <c r="EZ930" s="99">
        <f>EZ5</f>
        <v>1</v>
      </c>
      <c r="FA930" s="100"/>
      <c r="FB930" s="110"/>
      <c r="FC930" s="95">
        <f t="shared" si="1000"/>
        <v>0</v>
      </c>
      <c r="FD930" s="15"/>
      <c r="FE930" s="24">
        <f t="shared" si="1020"/>
        <v>0</v>
      </c>
      <c r="FF930" s="5">
        <v>0</v>
      </c>
      <c r="FG930" s="63"/>
      <c r="FH930" s="15"/>
      <c r="FI930" s="13"/>
      <c r="FJ930" s="98">
        <f t="shared" si="1001"/>
        <v>0</v>
      </c>
      <c r="FK930" s="99">
        <f>FK5</f>
        <v>1</v>
      </c>
      <c r="FL930" s="100"/>
      <c r="FM930" s="110"/>
      <c r="FN930" s="95">
        <f t="shared" si="1002"/>
        <v>0</v>
      </c>
      <c r="FO930" s="15"/>
      <c r="FP930" s="24">
        <f t="shared" si="1021"/>
        <v>0</v>
      </c>
      <c r="FQ930" s="5">
        <v>0</v>
      </c>
      <c r="FR930" s="8">
        <v>0</v>
      </c>
      <c r="FS930" s="84">
        <f t="shared" si="1022"/>
        <v>500</v>
      </c>
      <c r="FT930" s="85">
        <f t="shared" si="1023"/>
        <v>500</v>
      </c>
      <c r="FU930" s="85">
        <f t="shared" si="1024"/>
        <v>500</v>
      </c>
      <c r="FV930" s="85">
        <f t="shared" si="1025"/>
        <v>500</v>
      </c>
      <c r="FW930" s="85">
        <f t="shared" si="1026"/>
        <v>500</v>
      </c>
      <c r="FX930" s="85">
        <f t="shared" si="1027"/>
        <v>500</v>
      </c>
      <c r="FY930" s="85">
        <f t="shared" si="1028"/>
        <v>500</v>
      </c>
      <c r="FZ930" s="85">
        <f t="shared" si="1029"/>
        <v>500</v>
      </c>
      <c r="GA930" s="85">
        <f t="shared" si="1030"/>
        <v>500</v>
      </c>
      <c r="GB930" s="85">
        <f t="shared" si="1031"/>
        <v>500</v>
      </c>
      <c r="GC930" s="85">
        <f t="shared" si="1032"/>
        <v>500</v>
      </c>
      <c r="GD930" s="85">
        <f t="shared" si="1033"/>
        <v>500</v>
      </c>
      <c r="GE930" s="85">
        <f t="shared" si="1034"/>
        <v>500</v>
      </c>
      <c r="GF930" s="85">
        <f t="shared" si="1035"/>
        <v>500</v>
      </c>
      <c r="GG930" s="85">
        <f t="shared" si="1036"/>
        <v>500</v>
      </c>
      <c r="GH930" s="101">
        <f t="shared" si="1003"/>
        <v>0</v>
      </c>
      <c r="GI930" s="102">
        <f t="shared" si="1004"/>
        <v>0</v>
      </c>
      <c r="GJ930" s="102">
        <f t="shared" si="1005"/>
        <v>0</v>
      </c>
      <c r="GK930" s="79">
        <f>ROW()</f>
        <v>930</v>
      </c>
    </row>
    <row r="931" spans="1:193" s="12" customFormat="1" ht="50.1" customHeight="1">
      <c r="A931" s="17">
        <f>ROW()</f>
        <v>931</v>
      </c>
      <c r="B931" s="32">
        <f t="shared" si="1037"/>
        <v>925</v>
      </c>
      <c r="C931" s="33">
        <f t="shared" si="1038"/>
        <v>0</v>
      </c>
      <c r="D931" s="31"/>
      <c r="E931" s="390">
        <f t="shared" si="1006"/>
        <v>500</v>
      </c>
      <c r="F931" s="107">
        <f t="shared" si="972"/>
        <v>0</v>
      </c>
      <c r="G931" s="3">
        <v>0</v>
      </c>
      <c r="H931" s="4">
        <v>0</v>
      </c>
      <c r="I931" s="63"/>
      <c r="J931" s="15"/>
      <c r="K931" s="13"/>
      <c r="L931" s="98">
        <f t="shared" si="973"/>
        <v>0</v>
      </c>
      <c r="M931" s="99">
        <f>M5</f>
        <v>0.94499999999999995</v>
      </c>
      <c r="N931" s="100"/>
      <c r="O931" s="110"/>
      <c r="P931" s="95">
        <f t="shared" si="974"/>
        <v>0</v>
      </c>
      <c r="Q931" s="15"/>
      <c r="R931" s="24">
        <f t="shared" si="1007"/>
        <v>0</v>
      </c>
      <c r="S931" s="25">
        <v>0</v>
      </c>
      <c r="T931" s="63"/>
      <c r="U931" s="15"/>
      <c r="V931" s="13"/>
      <c r="W931" s="98">
        <f t="shared" si="975"/>
        <v>0</v>
      </c>
      <c r="X931" s="99">
        <f>X5</f>
        <v>0.97</v>
      </c>
      <c r="Y931" s="100"/>
      <c r="Z931" s="110"/>
      <c r="AA931" s="95">
        <f t="shared" si="976"/>
        <v>0</v>
      </c>
      <c r="AB931" s="15"/>
      <c r="AC931" s="24">
        <f t="shared" si="1008"/>
        <v>0</v>
      </c>
      <c r="AD931" s="5">
        <v>0</v>
      </c>
      <c r="AE931" s="63"/>
      <c r="AF931" s="15"/>
      <c r="AG931" s="13"/>
      <c r="AH931" s="98">
        <f t="shared" si="977"/>
        <v>0</v>
      </c>
      <c r="AI931" s="99">
        <f>AI5</f>
        <v>0.95499999999999996</v>
      </c>
      <c r="AJ931" s="100"/>
      <c r="AK931" s="110"/>
      <c r="AL931" s="95">
        <f t="shared" si="978"/>
        <v>0</v>
      </c>
      <c r="AM931" s="15"/>
      <c r="AN931" s="24">
        <f t="shared" si="1009"/>
        <v>0</v>
      </c>
      <c r="AO931" s="5">
        <v>0</v>
      </c>
      <c r="AP931" s="63"/>
      <c r="AQ931" s="15"/>
      <c r="AR931" s="13"/>
      <c r="AS931" s="98">
        <f t="shared" si="979"/>
        <v>0</v>
      </c>
      <c r="AT931" s="99">
        <f>AT5</f>
        <v>0.96</v>
      </c>
      <c r="AU931" s="100"/>
      <c r="AV931" s="110"/>
      <c r="AW931" s="95">
        <f t="shared" si="980"/>
        <v>0</v>
      </c>
      <c r="AX931" s="15"/>
      <c r="AY931" s="24">
        <f t="shared" si="1010"/>
        <v>0</v>
      </c>
      <c r="AZ931" s="5">
        <v>0</v>
      </c>
      <c r="BA931" s="63"/>
      <c r="BB931" s="15"/>
      <c r="BC931" s="13"/>
      <c r="BD931" s="98">
        <f t="shared" si="981"/>
        <v>0</v>
      </c>
      <c r="BE931" s="99">
        <f>BE5</f>
        <v>0.98</v>
      </c>
      <c r="BF931" s="100"/>
      <c r="BG931" s="110"/>
      <c r="BH931" s="95">
        <f t="shared" si="982"/>
        <v>0</v>
      </c>
      <c r="BI931" s="15"/>
      <c r="BJ931" s="24">
        <f t="shared" si="1011"/>
        <v>0</v>
      </c>
      <c r="BK931" s="5">
        <v>0</v>
      </c>
      <c r="BL931" s="63"/>
      <c r="BM931" s="15"/>
      <c r="BN931" s="13"/>
      <c r="BO931" s="98">
        <f t="shared" si="983"/>
        <v>0</v>
      </c>
      <c r="BP931" s="99">
        <f>BP5</f>
        <v>0.94499999999999995</v>
      </c>
      <c r="BQ931" s="100"/>
      <c r="BR931" s="110"/>
      <c r="BS931" s="95">
        <f t="shared" si="984"/>
        <v>0</v>
      </c>
      <c r="BT931" s="15"/>
      <c r="BU931" s="24">
        <f t="shared" si="1012"/>
        <v>0</v>
      </c>
      <c r="BV931" s="5">
        <v>0</v>
      </c>
      <c r="BW931" s="63"/>
      <c r="BX931" s="15"/>
      <c r="BY931" s="13"/>
      <c r="BZ931" s="98">
        <f t="shared" si="985"/>
        <v>0</v>
      </c>
      <c r="CA931" s="99">
        <f>CA5</f>
        <v>1</v>
      </c>
      <c r="CB931" s="100"/>
      <c r="CC931" s="110"/>
      <c r="CD931" s="95">
        <f t="shared" si="986"/>
        <v>0</v>
      </c>
      <c r="CE931" s="15"/>
      <c r="CF931" s="24">
        <f t="shared" si="1013"/>
        <v>0</v>
      </c>
      <c r="CG931" s="5">
        <v>0</v>
      </c>
      <c r="CH931" s="63"/>
      <c r="CI931" s="15"/>
      <c r="CJ931" s="13"/>
      <c r="CK931" s="98">
        <f t="shared" si="987"/>
        <v>0</v>
      </c>
      <c r="CL931" s="99">
        <f>CL5</f>
        <v>1</v>
      </c>
      <c r="CM931" s="100"/>
      <c r="CN931" s="110"/>
      <c r="CO931" s="95">
        <f t="shared" si="988"/>
        <v>0</v>
      </c>
      <c r="CP931" s="15"/>
      <c r="CQ931" s="24">
        <f t="shared" si="1014"/>
        <v>0</v>
      </c>
      <c r="CR931" s="5">
        <v>0</v>
      </c>
      <c r="CS931" s="63"/>
      <c r="CT931" s="15"/>
      <c r="CU931" s="13"/>
      <c r="CV931" s="98">
        <f t="shared" si="989"/>
        <v>0</v>
      </c>
      <c r="CW931" s="99">
        <f>CW5</f>
        <v>1</v>
      </c>
      <c r="CX931" s="100"/>
      <c r="CY931" s="110"/>
      <c r="CZ931" s="95">
        <f t="shared" si="990"/>
        <v>0</v>
      </c>
      <c r="DA931" s="15"/>
      <c r="DB931" s="24">
        <f t="shared" si="1015"/>
        <v>0</v>
      </c>
      <c r="DC931" s="5">
        <v>0</v>
      </c>
      <c r="DD931" s="63"/>
      <c r="DE931" s="15"/>
      <c r="DF931" s="13"/>
      <c r="DG931" s="98">
        <f t="shared" si="991"/>
        <v>0</v>
      </c>
      <c r="DH931" s="99">
        <f>DH5</f>
        <v>1</v>
      </c>
      <c r="DI931" s="100"/>
      <c r="DJ931" s="110"/>
      <c r="DK931" s="95">
        <f t="shared" si="992"/>
        <v>0</v>
      </c>
      <c r="DL931" s="15"/>
      <c r="DM931" s="24">
        <f t="shared" si="1016"/>
        <v>0</v>
      </c>
      <c r="DN931" s="5">
        <v>0</v>
      </c>
      <c r="DO931" s="63"/>
      <c r="DP931" s="15"/>
      <c r="DQ931" s="13"/>
      <c r="DR931" s="98">
        <f t="shared" si="993"/>
        <v>0</v>
      </c>
      <c r="DS931" s="99">
        <f>DS5</f>
        <v>1</v>
      </c>
      <c r="DT931" s="100"/>
      <c r="DU931" s="110"/>
      <c r="DV931" s="95">
        <f t="shared" si="994"/>
        <v>0</v>
      </c>
      <c r="DW931" s="15"/>
      <c r="DX931" s="24">
        <f t="shared" si="1017"/>
        <v>0</v>
      </c>
      <c r="DY931" s="5">
        <v>0</v>
      </c>
      <c r="DZ931" s="63"/>
      <c r="EA931" s="15"/>
      <c r="EB931" s="13"/>
      <c r="EC931" s="98">
        <f t="shared" si="995"/>
        <v>0</v>
      </c>
      <c r="ED931" s="99">
        <f>ED5</f>
        <v>1</v>
      </c>
      <c r="EE931" s="100"/>
      <c r="EF931" s="110"/>
      <c r="EG931" s="95">
        <f t="shared" si="996"/>
        <v>0</v>
      </c>
      <c r="EH931" s="15"/>
      <c r="EI931" s="24">
        <f t="shared" si="1018"/>
        <v>0</v>
      </c>
      <c r="EJ931" s="5">
        <v>0</v>
      </c>
      <c r="EK931" s="63"/>
      <c r="EL931" s="15"/>
      <c r="EM931" s="13"/>
      <c r="EN931" s="98">
        <f t="shared" si="997"/>
        <v>0</v>
      </c>
      <c r="EO931" s="99">
        <f>EO5</f>
        <v>1</v>
      </c>
      <c r="EP931" s="100"/>
      <c r="EQ931" s="110"/>
      <c r="ER931" s="95">
        <f t="shared" si="998"/>
        <v>0</v>
      </c>
      <c r="ES931" s="15"/>
      <c r="ET931" s="24">
        <f t="shared" si="1019"/>
        <v>0</v>
      </c>
      <c r="EU931" s="5">
        <v>0</v>
      </c>
      <c r="EV931" s="63"/>
      <c r="EW931" s="15"/>
      <c r="EX931" s="13"/>
      <c r="EY931" s="98">
        <f t="shared" si="999"/>
        <v>0</v>
      </c>
      <c r="EZ931" s="99">
        <f>EZ5</f>
        <v>1</v>
      </c>
      <c r="FA931" s="100"/>
      <c r="FB931" s="110"/>
      <c r="FC931" s="95">
        <f t="shared" si="1000"/>
        <v>0</v>
      </c>
      <c r="FD931" s="15"/>
      <c r="FE931" s="24">
        <f t="shared" si="1020"/>
        <v>0</v>
      </c>
      <c r="FF931" s="5">
        <v>0</v>
      </c>
      <c r="FG931" s="63"/>
      <c r="FH931" s="15"/>
      <c r="FI931" s="13"/>
      <c r="FJ931" s="98">
        <f t="shared" si="1001"/>
        <v>0</v>
      </c>
      <c r="FK931" s="99">
        <f>FK5</f>
        <v>1</v>
      </c>
      <c r="FL931" s="100"/>
      <c r="FM931" s="110"/>
      <c r="FN931" s="95">
        <f t="shared" si="1002"/>
        <v>0</v>
      </c>
      <c r="FO931" s="15"/>
      <c r="FP931" s="24">
        <f t="shared" si="1021"/>
        <v>0</v>
      </c>
      <c r="FQ931" s="5">
        <v>0</v>
      </c>
      <c r="FR931" s="8">
        <v>0</v>
      </c>
      <c r="FS931" s="84">
        <f t="shared" si="1022"/>
        <v>500</v>
      </c>
      <c r="FT931" s="85">
        <f t="shared" si="1023"/>
        <v>500</v>
      </c>
      <c r="FU931" s="85">
        <f t="shared" si="1024"/>
        <v>500</v>
      </c>
      <c r="FV931" s="85">
        <f t="shared" si="1025"/>
        <v>500</v>
      </c>
      <c r="FW931" s="85">
        <f t="shared" si="1026"/>
        <v>500</v>
      </c>
      <c r="FX931" s="85">
        <f t="shared" si="1027"/>
        <v>500</v>
      </c>
      <c r="FY931" s="85">
        <f t="shared" si="1028"/>
        <v>500</v>
      </c>
      <c r="FZ931" s="85">
        <f t="shared" si="1029"/>
        <v>500</v>
      </c>
      <c r="GA931" s="85">
        <f t="shared" si="1030"/>
        <v>500</v>
      </c>
      <c r="GB931" s="85">
        <f t="shared" si="1031"/>
        <v>500</v>
      </c>
      <c r="GC931" s="85">
        <f t="shared" si="1032"/>
        <v>500</v>
      </c>
      <c r="GD931" s="85">
        <f t="shared" si="1033"/>
        <v>500</v>
      </c>
      <c r="GE931" s="85">
        <f t="shared" si="1034"/>
        <v>500</v>
      </c>
      <c r="GF931" s="85">
        <f t="shared" si="1035"/>
        <v>500</v>
      </c>
      <c r="GG931" s="85">
        <f t="shared" si="1036"/>
        <v>500</v>
      </c>
      <c r="GH931" s="101">
        <f t="shared" si="1003"/>
        <v>0</v>
      </c>
      <c r="GI931" s="102">
        <f t="shared" si="1004"/>
        <v>0</v>
      </c>
      <c r="GJ931" s="102">
        <f t="shared" si="1005"/>
        <v>0</v>
      </c>
      <c r="GK931" s="79">
        <f>ROW()</f>
        <v>931</v>
      </c>
    </row>
    <row r="932" spans="1:193" s="12" customFormat="1" ht="50.1" customHeight="1">
      <c r="A932" s="17">
        <f>ROW()</f>
        <v>932</v>
      </c>
      <c r="B932" s="32">
        <f t="shared" si="1037"/>
        <v>926</v>
      </c>
      <c r="C932" s="33">
        <f t="shared" si="1038"/>
        <v>0</v>
      </c>
      <c r="D932" s="31"/>
      <c r="E932" s="390">
        <f t="shared" si="1006"/>
        <v>500</v>
      </c>
      <c r="F932" s="107">
        <f t="shared" si="972"/>
        <v>0</v>
      </c>
      <c r="G932" s="3">
        <v>0</v>
      </c>
      <c r="H932" s="4">
        <v>0</v>
      </c>
      <c r="I932" s="63"/>
      <c r="J932" s="15"/>
      <c r="K932" s="13"/>
      <c r="L932" s="98">
        <f t="shared" si="973"/>
        <v>0</v>
      </c>
      <c r="M932" s="99">
        <f>M5</f>
        <v>0.94499999999999995</v>
      </c>
      <c r="N932" s="100"/>
      <c r="O932" s="110"/>
      <c r="P932" s="95">
        <f t="shared" si="974"/>
        <v>0</v>
      </c>
      <c r="Q932" s="15"/>
      <c r="R932" s="24">
        <f t="shared" si="1007"/>
        <v>0</v>
      </c>
      <c r="S932" s="25">
        <v>0</v>
      </c>
      <c r="T932" s="63"/>
      <c r="U932" s="15"/>
      <c r="V932" s="13"/>
      <c r="W932" s="98">
        <f t="shared" si="975"/>
        <v>0</v>
      </c>
      <c r="X932" s="99">
        <f>X5</f>
        <v>0.97</v>
      </c>
      <c r="Y932" s="100"/>
      <c r="Z932" s="110"/>
      <c r="AA932" s="95">
        <f t="shared" si="976"/>
        <v>0</v>
      </c>
      <c r="AB932" s="15"/>
      <c r="AC932" s="24">
        <f t="shared" si="1008"/>
        <v>0</v>
      </c>
      <c r="AD932" s="5">
        <v>0</v>
      </c>
      <c r="AE932" s="63"/>
      <c r="AF932" s="15"/>
      <c r="AG932" s="13"/>
      <c r="AH932" s="98">
        <f t="shared" si="977"/>
        <v>0</v>
      </c>
      <c r="AI932" s="99">
        <f>AI5</f>
        <v>0.95499999999999996</v>
      </c>
      <c r="AJ932" s="100"/>
      <c r="AK932" s="110"/>
      <c r="AL932" s="95">
        <f t="shared" si="978"/>
        <v>0</v>
      </c>
      <c r="AM932" s="15"/>
      <c r="AN932" s="24">
        <f t="shared" si="1009"/>
        <v>0</v>
      </c>
      <c r="AO932" s="5">
        <v>0</v>
      </c>
      <c r="AP932" s="63"/>
      <c r="AQ932" s="15"/>
      <c r="AR932" s="13"/>
      <c r="AS932" s="98">
        <f t="shared" si="979"/>
        <v>0</v>
      </c>
      <c r="AT932" s="99">
        <f>AT5</f>
        <v>0.96</v>
      </c>
      <c r="AU932" s="100"/>
      <c r="AV932" s="110"/>
      <c r="AW932" s="95">
        <f t="shared" si="980"/>
        <v>0</v>
      </c>
      <c r="AX932" s="15"/>
      <c r="AY932" s="24">
        <f t="shared" si="1010"/>
        <v>0</v>
      </c>
      <c r="AZ932" s="5">
        <v>0</v>
      </c>
      <c r="BA932" s="63"/>
      <c r="BB932" s="15"/>
      <c r="BC932" s="13"/>
      <c r="BD932" s="98">
        <f t="shared" si="981"/>
        <v>0</v>
      </c>
      <c r="BE932" s="99">
        <f>BE5</f>
        <v>0.98</v>
      </c>
      <c r="BF932" s="100"/>
      <c r="BG932" s="110"/>
      <c r="BH932" s="95">
        <f t="shared" si="982"/>
        <v>0</v>
      </c>
      <c r="BI932" s="15"/>
      <c r="BJ932" s="24">
        <f t="shared" si="1011"/>
        <v>0</v>
      </c>
      <c r="BK932" s="5">
        <v>0</v>
      </c>
      <c r="BL932" s="63"/>
      <c r="BM932" s="15"/>
      <c r="BN932" s="13"/>
      <c r="BO932" s="98">
        <f t="shared" si="983"/>
        <v>0</v>
      </c>
      <c r="BP932" s="99">
        <f>BP5</f>
        <v>0.94499999999999995</v>
      </c>
      <c r="BQ932" s="100"/>
      <c r="BR932" s="110"/>
      <c r="BS932" s="95">
        <f t="shared" si="984"/>
        <v>0</v>
      </c>
      <c r="BT932" s="15"/>
      <c r="BU932" s="24">
        <f t="shared" si="1012"/>
        <v>0</v>
      </c>
      <c r="BV932" s="5">
        <v>0</v>
      </c>
      <c r="BW932" s="63"/>
      <c r="BX932" s="15"/>
      <c r="BY932" s="13"/>
      <c r="BZ932" s="98">
        <f t="shared" si="985"/>
        <v>0</v>
      </c>
      <c r="CA932" s="99">
        <f>CA5</f>
        <v>1</v>
      </c>
      <c r="CB932" s="100"/>
      <c r="CC932" s="110"/>
      <c r="CD932" s="95">
        <f t="shared" si="986"/>
        <v>0</v>
      </c>
      <c r="CE932" s="15"/>
      <c r="CF932" s="24">
        <f t="shared" si="1013"/>
        <v>0</v>
      </c>
      <c r="CG932" s="5">
        <v>0</v>
      </c>
      <c r="CH932" s="63"/>
      <c r="CI932" s="15"/>
      <c r="CJ932" s="13"/>
      <c r="CK932" s="98">
        <f t="shared" si="987"/>
        <v>0</v>
      </c>
      <c r="CL932" s="99">
        <f>CL5</f>
        <v>1</v>
      </c>
      <c r="CM932" s="100"/>
      <c r="CN932" s="110"/>
      <c r="CO932" s="95">
        <f t="shared" si="988"/>
        <v>0</v>
      </c>
      <c r="CP932" s="15"/>
      <c r="CQ932" s="24">
        <f t="shared" si="1014"/>
        <v>0</v>
      </c>
      <c r="CR932" s="5">
        <v>0</v>
      </c>
      <c r="CS932" s="63"/>
      <c r="CT932" s="15"/>
      <c r="CU932" s="13"/>
      <c r="CV932" s="98">
        <f t="shared" si="989"/>
        <v>0</v>
      </c>
      <c r="CW932" s="99">
        <f>CW5</f>
        <v>1</v>
      </c>
      <c r="CX932" s="100"/>
      <c r="CY932" s="110"/>
      <c r="CZ932" s="95">
        <f t="shared" si="990"/>
        <v>0</v>
      </c>
      <c r="DA932" s="15"/>
      <c r="DB932" s="24">
        <f t="shared" si="1015"/>
        <v>0</v>
      </c>
      <c r="DC932" s="5">
        <v>0</v>
      </c>
      <c r="DD932" s="63"/>
      <c r="DE932" s="15"/>
      <c r="DF932" s="13"/>
      <c r="DG932" s="98">
        <f t="shared" si="991"/>
        <v>0</v>
      </c>
      <c r="DH932" s="99">
        <f>DH5</f>
        <v>1</v>
      </c>
      <c r="DI932" s="100"/>
      <c r="DJ932" s="110"/>
      <c r="DK932" s="95">
        <f t="shared" si="992"/>
        <v>0</v>
      </c>
      <c r="DL932" s="15"/>
      <c r="DM932" s="24">
        <f t="shared" si="1016"/>
        <v>0</v>
      </c>
      <c r="DN932" s="5">
        <v>0</v>
      </c>
      <c r="DO932" s="63"/>
      <c r="DP932" s="15"/>
      <c r="DQ932" s="13"/>
      <c r="DR932" s="98">
        <f t="shared" si="993"/>
        <v>0</v>
      </c>
      <c r="DS932" s="99">
        <f>DS5</f>
        <v>1</v>
      </c>
      <c r="DT932" s="100"/>
      <c r="DU932" s="110"/>
      <c r="DV932" s="95">
        <f t="shared" si="994"/>
        <v>0</v>
      </c>
      <c r="DW932" s="15"/>
      <c r="DX932" s="24">
        <f t="shared" si="1017"/>
        <v>0</v>
      </c>
      <c r="DY932" s="5">
        <v>0</v>
      </c>
      <c r="DZ932" s="63"/>
      <c r="EA932" s="15"/>
      <c r="EB932" s="13"/>
      <c r="EC932" s="98">
        <f t="shared" si="995"/>
        <v>0</v>
      </c>
      <c r="ED932" s="99">
        <f>ED5</f>
        <v>1</v>
      </c>
      <c r="EE932" s="100"/>
      <c r="EF932" s="110"/>
      <c r="EG932" s="95">
        <f t="shared" si="996"/>
        <v>0</v>
      </c>
      <c r="EH932" s="15"/>
      <c r="EI932" s="24">
        <f t="shared" si="1018"/>
        <v>0</v>
      </c>
      <c r="EJ932" s="5">
        <v>0</v>
      </c>
      <c r="EK932" s="63"/>
      <c r="EL932" s="15"/>
      <c r="EM932" s="13"/>
      <c r="EN932" s="98">
        <f t="shared" si="997"/>
        <v>0</v>
      </c>
      <c r="EO932" s="99">
        <f>EO5</f>
        <v>1</v>
      </c>
      <c r="EP932" s="100"/>
      <c r="EQ932" s="110"/>
      <c r="ER932" s="95">
        <f t="shared" si="998"/>
        <v>0</v>
      </c>
      <c r="ES932" s="15"/>
      <c r="ET932" s="24">
        <f t="shared" si="1019"/>
        <v>0</v>
      </c>
      <c r="EU932" s="5">
        <v>0</v>
      </c>
      <c r="EV932" s="63"/>
      <c r="EW932" s="15"/>
      <c r="EX932" s="13"/>
      <c r="EY932" s="98">
        <f t="shared" si="999"/>
        <v>0</v>
      </c>
      <c r="EZ932" s="99">
        <f>EZ5</f>
        <v>1</v>
      </c>
      <c r="FA932" s="100"/>
      <c r="FB932" s="110"/>
      <c r="FC932" s="95">
        <f t="shared" si="1000"/>
        <v>0</v>
      </c>
      <c r="FD932" s="15"/>
      <c r="FE932" s="24">
        <f t="shared" si="1020"/>
        <v>0</v>
      </c>
      <c r="FF932" s="5">
        <v>0</v>
      </c>
      <c r="FG932" s="63"/>
      <c r="FH932" s="15"/>
      <c r="FI932" s="13"/>
      <c r="FJ932" s="98">
        <f t="shared" si="1001"/>
        <v>0</v>
      </c>
      <c r="FK932" s="99">
        <f>FK5</f>
        <v>1</v>
      </c>
      <c r="FL932" s="100"/>
      <c r="FM932" s="110"/>
      <c r="FN932" s="95">
        <f t="shared" si="1002"/>
        <v>0</v>
      </c>
      <c r="FO932" s="15"/>
      <c r="FP932" s="24">
        <f t="shared" si="1021"/>
        <v>0</v>
      </c>
      <c r="FQ932" s="5">
        <v>0</v>
      </c>
      <c r="FR932" s="8">
        <v>0</v>
      </c>
      <c r="FS932" s="84">
        <f t="shared" si="1022"/>
        <v>500</v>
      </c>
      <c r="FT932" s="85">
        <f t="shared" si="1023"/>
        <v>500</v>
      </c>
      <c r="FU932" s="85">
        <f t="shared" si="1024"/>
        <v>500</v>
      </c>
      <c r="FV932" s="85">
        <f t="shared" si="1025"/>
        <v>500</v>
      </c>
      <c r="FW932" s="85">
        <f t="shared" si="1026"/>
        <v>500</v>
      </c>
      <c r="FX932" s="85">
        <f t="shared" si="1027"/>
        <v>500</v>
      </c>
      <c r="FY932" s="85">
        <f t="shared" si="1028"/>
        <v>500</v>
      </c>
      <c r="FZ932" s="85">
        <f t="shared" si="1029"/>
        <v>500</v>
      </c>
      <c r="GA932" s="85">
        <f t="shared" si="1030"/>
        <v>500</v>
      </c>
      <c r="GB932" s="85">
        <f t="shared" si="1031"/>
        <v>500</v>
      </c>
      <c r="GC932" s="85">
        <f t="shared" si="1032"/>
        <v>500</v>
      </c>
      <c r="GD932" s="85">
        <f t="shared" si="1033"/>
        <v>500</v>
      </c>
      <c r="GE932" s="85">
        <f t="shared" si="1034"/>
        <v>500</v>
      </c>
      <c r="GF932" s="85">
        <f t="shared" si="1035"/>
        <v>500</v>
      </c>
      <c r="GG932" s="85">
        <f t="shared" si="1036"/>
        <v>500</v>
      </c>
      <c r="GH932" s="101">
        <f t="shared" si="1003"/>
        <v>0</v>
      </c>
      <c r="GI932" s="102">
        <f t="shared" si="1004"/>
        <v>0</v>
      </c>
      <c r="GJ932" s="102">
        <f t="shared" si="1005"/>
        <v>0</v>
      </c>
      <c r="GK932" s="79">
        <f>ROW()</f>
        <v>932</v>
      </c>
    </row>
    <row r="933" spans="1:193" s="12" customFormat="1" ht="50.1" customHeight="1">
      <c r="A933" s="17">
        <f>ROW()</f>
        <v>933</v>
      </c>
      <c r="B933" s="32">
        <f t="shared" si="1037"/>
        <v>927</v>
      </c>
      <c r="C933" s="33">
        <f t="shared" si="1038"/>
        <v>0</v>
      </c>
      <c r="D933" s="31"/>
      <c r="E933" s="390">
        <f t="shared" si="1006"/>
        <v>500</v>
      </c>
      <c r="F933" s="107">
        <f t="shared" si="972"/>
        <v>0</v>
      </c>
      <c r="G933" s="3">
        <v>0</v>
      </c>
      <c r="H933" s="4">
        <v>0</v>
      </c>
      <c r="I933" s="63"/>
      <c r="J933" s="15"/>
      <c r="K933" s="13"/>
      <c r="L933" s="98">
        <f t="shared" si="973"/>
        <v>0</v>
      </c>
      <c r="M933" s="99">
        <f>M5</f>
        <v>0.94499999999999995</v>
      </c>
      <c r="N933" s="100"/>
      <c r="O933" s="110"/>
      <c r="P933" s="95">
        <f t="shared" si="974"/>
        <v>0</v>
      </c>
      <c r="Q933" s="15"/>
      <c r="R933" s="24">
        <f t="shared" si="1007"/>
        <v>0</v>
      </c>
      <c r="S933" s="25">
        <v>0</v>
      </c>
      <c r="T933" s="63"/>
      <c r="U933" s="15"/>
      <c r="V933" s="13"/>
      <c r="W933" s="98">
        <f t="shared" si="975"/>
        <v>0</v>
      </c>
      <c r="X933" s="99">
        <f>X5</f>
        <v>0.97</v>
      </c>
      <c r="Y933" s="100"/>
      <c r="Z933" s="110"/>
      <c r="AA933" s="95">
        <f t="shared" si="976"/>
        <v>0</v>
      </c>
      <c r="AB933" s="15"/>
      <c r="AC933" s="24">
        <f t="shared" si="1008"/>
        <v>0</v>
      </c>
      <c r="AD933" s="5">
        <v>0</v>
      </c>
      <c r="AE933" s="63"/>
      <c r="AF933" s="15"/>
      <c r="AG933" s="13"/>
      <c r="AH933" s="98">
        <f t="shared" si="977"/>
        <v>0</v>
      </c>
      <c r="AI933" s="99">
        <f>AI5</f>
        <v>0.95499999999999996</v>
      </c>
      <c r="AJ933" s="100"/>
      <c r="AK933" s="110"/>
      <c r="AL933" s="95">
        <f t="shared" si="978"/>
        <v>0</v>
      </c>
      <c r="AM933" s="15"/>
      <c r="AN933" s="24">
        <f t="shared" si="1009"/>
        <v>0</v>
      </c>
      <c r="AO933" s="5">
        <v>0</v>
      </c>
      <c r="AP933" s="63"/>
      <c r="AQ933" s="15"/>
      <c r="AR933" s="13"/>
      <c r="AS933" s="98">
        <f t="shared" si="979"/>
        <v>0</v>
      </c>
      <c r="AT933" s="99">
        <f>AT5</f>
        <v>0.96</v>
      </c>
      <c r="AU933" s="100"/>
      <c r="AV933" s="110"/>
      <c r="AW933" s="95">
        <f t="shared" si="980"/>
        <v>0</v>
      </c>
      <c r="AX933" s="15"/>
      <c r="AY933" s="24">
        <f t="shared" si="1010"/>
        <v>0</v>
      </c>
      <c r="AZ933" s="5">
        <v>0</v>
      </c>
      <c r="BA933" s="63"/>
      <c r="BB933" s="15"/>
      <c r="BC933" s="13"/>
      <c r="BD933" s="98">
        <f t="shared" si="981"/>
        <v>0</v>
      </c>
      <c r="BE933" s="99">
        <f>BE5</f>
        <v>0.98</v>
      </c>
      <c r="BF933" s="100"/>
      <c r="BG933" s="110"/>
      <c r="BH933" s="95">
        <f t="shared" si="982"/>
        <v>0</v>
      </c>
      <c r="BI933" s="15"/>
      <c r="BJ933" s="24">
        <f t="shared" si="1011"/>
        <v>0</v>
      </c>
      <c r="BK933" s="5">
        <v>0</v>
      </c>
      <c r="BL933" s="63"/>
      <c r="BM933" s="15"/>
      <c r="BN933" s="13"/>
      <c r="BO933" s="98">
        <f t="shared" si="983"/>
        <v>0</v>
      </c>
      <c r="BP933" s="99">
        <f>BP5</f>
        <v>0.94499999999999995</v>
      </c>
      <c r="BQ933" s="100"/>
      <c r="BR933" s="110"/>
      <c r="BS933" s="95">
        <f t="shared" si="984"/>
        <v>0</v>
      </c>
      <c r="BT933" s="15"/>
      <c r="BU933" s="24">
        <f t="shared" si="1012"/>
        <v>0</v>
      </c>
      <c r="BV933" s="5">
        <v>0</v>
      </c>
      <c r="BW933" s="63"/>
      <c r="BX933" s="15"/>
      <c r="BY933" s="13"/>
      <c r="BZ933" s="98">
        <f t="shared" si="985"/>
        <v>0</v>
      </c>
      <c r="CA933" s="99">
        <f>CA5</f>
        <v>1</v>
      </c>
      <c r="CB933" s="100"/>
      <c r="CC933" s="110"/>
      <c r="CD933" s="95">
        <f t="shared" si="986"/>
        <v>0</v>
      </c>
      <c r="CE933" s="15"/>
      <c r="CF933" s="24">
        <f t="shared" si="1013"/>
        <v>0</v>
      </c>
      <c r="CG933" s="5">
        <v>0</v>
      </c>
      <c r="CH933" s="63"/>
      <c r="CI933" s="15"/>
      <c r="CJ933" s="13"/>
      <c r="CK933" s="98">
        <f t="shared" si="987"/>
        <v>0</v>
      </c>
      <c r="CL933" s="99">
        <f>CL5</f>
        <v>1</v>
      </c>
      <c r="CM933" s="100"/>
      <c r="CN933" s="110"/>
      <c r="CO933" s="95">
        <f t="shared" si="988"/>
        <v>0</v>
      </c>
      <c r="CP933" s="15"/>
      <c r="CQ933" s="24">
        <f t="shared" si="1014"/>
        <v>0</v>
      </c>
      <c r="CR933" s="5">
        <v>0</v>
      </c>
      <c r="CS933" s="63"/>
      <c r="CT933" s="15"/>
      <c r="CU933" s="13"/>
      <c r="CV933" s="98">
        <f t="shared" si="989"/>
        <v>0</v>
      </c>
      <c r="CW933" s="99">
        <f>CW5</f>
        <v>1</v>
      </c>
      <c r="CX933" s="100"/>
      <c r="CY933" s="110"/>
      <c r="CZ933" s="95">
        <f t="shared" si="990"/>
        <v>0</v>
      </c>
      <c r="DA933" s="15"/>
      <c r="DB933" s="24">
        <f t="shared" si="1015"/>
        <v>0</v>
      </c>
      <c r="DC933" s="5">
        <v>0</v>
      </c>
      <c r="DD933" s="63"/>
      <c r="DE933" s="15"/>
      <c r="DF933" s="13"/>
      <c r="DG933" s="98">
        <f t="shared" si="991"/>
        <v>0</v>
      </c>
      <c r="DH933" s="99">
        <f>DH5</f>
        <v>1</v>
      </c>
      <c r="DI933" s="100"/>
      <c r="DJ933" s="110"/>
      <c r="DK933" s="95">
        <f t="shared" si="992"/>
        <v>0</v>
      </c>
      <c r="DL933" s="15"/>
      <c r="DM933" s="24">
        <f t="shared" si="1016"/>
        <v>0</v>
      </c>
      <c r="DN933" s="5">
        <v>0</v>
      </c>
      <c r="DO933" s="63"/>
      <c r="DP933" s="15"/>
      <c r="DQ933" s="13"/>
      <c r="DR933" s="98">
        <f t="shared" si="993"/>
        <v>0</v>
      </c>
      <c r="DS933" s="99">
        <f>DS5</f>
        <v>1</v>
      </c>
      <c r="DT933" s="100"/>
      <c r="DU933" s="110"/>
      <c r="DV933" s="95">
        <f t="shared" si="994"/>
        <v>0</v>
      </c>
      <c r="DW933" s="15"/>
      <c r="DX933" s="24">
        <f t="shared" si="1017"/>
        <v>0</v>
      </c>
      <c r="DY933" s="5">
        <v>0</v>
      </c>
      <c r="DZ933" s="63"/>
      <c r="EA933" s="15"/>
      <c r="EB933" s="13"/>
      <c r="EC933" s="98">
        <f t="shared" si="995"/>
        <v>0</v>
      </c>
      <c r="ED933" s="99">
        <f>ED5</f>
        <v>1</v>
      </c>
      <c r="EE933" s="100"/>
      <c r="EF933" s="110"/>
      <c r="EG933" s="95">
        <f t="shared" si="996"/>
        <v>0</v>
      </c>
      <c r="EH933" s="15"/>
      <c r="EI933" s="24">
        <f t="shared" si="1018"/>
        <v>0</v>
      </c>
      <c r="EJ933" s="5">
        <v>0</v>
      </c>
      <c r="EK933" s="63"/>
      <c r="EL933" s="15"/>
      <c r="EM933" s="13"/>
      <c r="EN933" s="98">
        <f t="shared" si="997"/>
        <v>0</v>
      </c>
      <c r="EO933" s="99">
        <f>EO5</f>
        <v>1</v>
      </c>
      <c r="EP933" s="100"/>
      <c r="EQ933" s="110"/>
      <c r="ER933" s="95">
        <f t="shared" si="998"/>
        <v>0</v>
      </c>
      <c r="ES933" s="15"/>
      <c r="ET933" s="24">
        <f t="shared" si="1019"/>
        <v>0</v>
      </c>
      <c r="EU933" s="5">
        <v>0</v>
      </c>
      <c r="EV933" s="63"/>
      <c r="EW933" s="15"/>
      <c r="EX933" s="13"/>
      <c r="EY933" s="98">
        <f t="shared" si="999"/>
        <v>0</v>
      </c>
      <c r="EZ933" s="99">
        <f>EZ5</f>
        <v>1</v>
      </c>
      <c r="FA933" s="100"/>
      <c r="FB933" s="110"/>
      <c r="FC933" s="95">
        <f t="shared" si="1000"/>
        <v>0</v>
      </c>
      <c r="FD933" s="15"/>
      <c r="FE933" s="24">
        <f t="shared" si="1020"/>
        <v>0</v>
      </c>
      <c r="FF933" s="5">
        <v>0</v>
      </c>
      <c r="FG933" s="63"/>
      <c r="FH933" s="15"/>
      <c r="FI933" s="13"/>
      <c r="FJ933" s="98">
        <f t="shared" si="1001"/>
        <v>0</v>
      </c>
      <c r="FK933" s="99">
        <f>FK5</f>
        <v>1</v>
      </c>
      <c r="FL933" s="100"/>
      <c r="FM933" s="110"/>
      <c r="FN933" s="95">
        <f t="shared" si="1002"/>
        <v>0</v>
      </c>
      <c r="FO933" s="15"/>
      <c r="FP933" s="24">
        <f t="shared" si="1021"/>
        <v>0</v>
      </c>
      <c r="FQ933" s="5">
        <v>0</v>
      </c>
      <c r="FR933" s="8">
        <v>0</v>
      </c>
      <c r="FS933" s="84">
        <f t="shared" si="1022"/>
        <v>500</v>
      </c>
      <c r="FT933" s="85">
        <f t="shared" si="1023"/>
        <v>500</v>
      </c>
      <c r="FU933" s="85">
        <f t="shared" si="1024"/>
        <v>500</v>
      </c>
      <c r="FV933" s="85">
        <f t="shared" si="1025"/>
        <v>500</v>
      </c>
      <c r="FW933" s="85">
        <f t="shared" si="1026"/>
        <v>500</v>
      </c>
      <c r="FX933" s="85">
        <f t="shared" si="1027"/>
        <v>500</v>
      </c>
      <c r="FY933" s="85">
        <f t="shared" si="1028"/>
        <v>500</v>
      </c>
      <c r="FZ933" s="85">
        <f t="shared" si="1029"/>
        <v>500</v>
      </c>
      <c r="GA933" s="85">
        <f t="shared" si="1030"/>
        <v>500</v>
      </c>
      <c r="GB933" s="85">
        <f t="shared" si="1031"/>
        <v>500</v>
      </c>
      <c r="GC933" s="85">
        <f t="shared" si="1032"/>
        <v>500</v>
      </c>
      <c r="GD933" s="85">
        <f t="shared" si="1033"/>
        <v>500</v>
      </c>
      <c r="GE933" s="85">
        <f t="shared" si="1034"/>
        <v>500</v>
      </c>
      <c r="GF933" s="85">
        <f t="shared" si="1035"/>
        <v>500</v>
      </c>
      <c r="GG933" s="85">
        <f t="shared" si="1036"/>
        <v>500</v>
      </c>
      <c r="GH933" s="101">
        <f t="shared" si="1003"/>
        <v>0</v>
      </c>
      <c r="GI933" s="102">
        <f t="shared" si="1004"/>
        <v>0</v>
      </c>
      <c r="GJ933" s="102">
        <f t="shared" si="1005"/>
        <v>0</v>
      </c>
      <c r="GK933" s="79">
        <f>ROW()</f>
        <v>933</v>
      </c>
    </row>
    <row r="934" spans="1:193" s="12" customFormat="1" ht="50.1" customHeight="1">
      <c r="A934" s="17">
        <f>ROW()</f>
        <v>934</v>
      </c>
      <c r="B934" s="32">
        <f t="shared" si="1037"/>
        <v>928</v>
      </c>
      <c r="C934" s="33">
        <f t="shared" si="1038"/>
        <v>0</v>
      </c>
      <c r="D934" s="31"/>
      <c r="E934" s="390">
        <f t="shared" si="1006"/>
        <v>500</v>
      </c>
      <c r="F934" s="107">
        <f t="shared" si="972"/>
        <v>0</v>
      </c>
      <c r="G934" s="3">
        <v>0</v>
      </c>
      <c r="H934" s="4">
        <v>0</v>
      </c>
      <c r="I934" s="63"/>
      <c r="J934" s="15"/>
      <c r="K934" s="13"/>
      <c r="L934" s="98">
        <f t="shared" si="973"/>
        <v>0</v>
      </c>
      <c r="M934" s="99">
        <f>M5</f>
        <v>0.94499999999999995</v>
      </c>
      <c r="N934" s="100"/>
      <c r="O934" s="110"/>
      <c r="P934" s="95">
        <f t="shared" si="974"/>
        <v>0</v>
      </c>
      <c r="Q934" s="15"/>
      <c r="R934" s="24">
        <f t="shared" si="1007"/>
        <v>0</v>
      </c>
      <c r="S934" s="25">
        <v>0</v>
      </c>
      <c r="T934" s="63"/>
      <c r="U934" s="15"/>
      <c r="V934" s="13"/>
      <c r="W934" s="98">
        <f t="shared" si="975"/>
        <v>0</v>
      </c>
      <c r="X934" s="99">
        <f>X5</f>
        <v>0.97</v>
      </c>
      <c r="Y934" s="100"/>
      <c r="Z934" s="110"/>
      <c r="AA934" s="95">
        <f t="shared" si="976"/>
        <v>0</v>
      </c>
      <c r="AB934" s="15"/>
      <c r="AC934" s="24">
        <f t="shared" si="1008"/>
        <v>0</v>
      </c>
      <c r="AD934" s="5">
        <v>0</v>
      </c>
      <c r="AE934" s="63"/>
      <c r="AF934" s="15"/>
      <c r="AG934" s="13"/>
      <c r="AH934" s="98">
        <f t="shared" si="977"/>
        <v>0</v>
      </c>
      <c r="AI934" s="99">
        <f>AI5</f>
        <v>0.95499999999999996</v>
      </c>
      <c r="AJ934" s="100"/>
      <c r="AK934" s="110"/>
      <c r="AL934" s="95">
        <f t="shared" si="978"/>
        <v>0</v>
      </c>
      <c r="AM934" s="15"/>
      <c r="AN934" s="24">
        <f t="shared" si="1009"/>
        <v>0</v>
      </c>
      <c r="AO934" s="5">
        <v>0</v>
      </c>
      <c r="AP934" s="63"/>
      <c r="AQ934" s="15"/>
      <c r="AR934" s="13"/>
      <c r="AS934" s="98">
        <f t="shared" si="979"/>
        <v>0</v>
      </c>
      <c r="AT934" s="99">
        <f>AT5</f>
        <v>0.96</v>
      </c>
      <c r="AU934" s="100"/>
      <c r="AV934" s="110"/>
      <c r="AW934" s="95">
        <f t="shared" si="980"/>
        <v>0</v>
      </c>
      <c r="AX934" s="15"/>
      <c r="AY934" s="24">
        <f t="shared" si="1010"/>
        <v>0</v>
      </c>
      <c r="AZ934" s="5">
        <v>0</v>
      </c>
      <c r="BA934" s="63"/>
      <c r="BB934" s="15"/>
      <c r="BC934" s="13"/>
      <c r="BD934" s="98">
        <f t="shared" si="981"/>
        <v>0</v>
      </c>
      <c r="BE934" s="99">
        <f>BE5</f>
        <v>0.98</v>
      </c>
      <c r="BF934" s="100"/>
      <c r="BG934" s="110"/>
      <c r="BH934" s="95">
        <f t="shared" si="982"/>
        <v>0</v>
      </c>
      <c r="BI934" s="15"/>
      <c r="BJ934" s="24">
        <f t="shared" si="1011"/>
        <v>0</v>
      </c>
      <c r="BK934" s="5">
        <v>0</v>
      </c>
      <c r="BL934" s="63"/>
      <c r="BM934" s="15"/>
      <c r="BN934" s="13"/>
      <c r="BO934" s="98">
        <f t="shared" si="983"/>
        <v>0</v>
      </c>
      <c r="BP934" s="99">
        <f>BP5</f>
        <v>0.94499999999999995</v>
      </c>
      <c r="BQ934" s="100"/>
      <c r="BR934" s="110"/>
      <c r="BS934" s="95">
        <f t="shared" si="984"/>
        <v>0</v>
      </c>
      <c r="BT934" s="15"/>
      <c r="BU934" s="24">
        <f t="shared" si="1012"/>
        <v>0</v>
      </c>
      <c r="BV934" s="5">
        <v>0</v>
      </c>
      <c r="BW934" s="63"/>
      <c r="BX934" s="15"/>
      <c r="BY934" s="13"/>
      <c r="BZ934" s="98">
        <f t="shared" si="985"/>
        <v>0</v>
      </c>
      <c r="CA934" s="99">
        <f>CA5</f>
        <v>1</v>
      </c>
      <c r="CB934" s="100"/>
      <c r="CC934" s="110"/>
      <c r="CD934" s="95">
        <f t="shared" si="986"/>
        <v>0</v>
      </c>
      <c r="CE934" s="15"/>
      <c r="CF934" s="24">
        <f t="shared" si="1013"/>
        <v>0</v>
      </c>
      <c r="CG934" s="5">
        <v>0</v>
      </c>
      <c r="CH934" s="63"/>
      <c r="CI934" s="15"/>
      <c r="CJ934" s="13"/>
      <c r="CK934" s="98">
        <f t="shared" si="987"/>
        <v>0</v>
      </c>
      <c r="CL934" s="99">
        <f>CL5</f>
        <v>1</v>
      </c>
      <c r="CM934" s="100"/>
      <c r="CN934" s="110"/>
      <c r="CO934" s="95">
        <f t="shared" si="988"/>
        <v>0</v>
      </c>
      <c r="CP934" s="15"/>
      <c r="CQ934" s="24">
        <f t="shared" si="1014"/>
        <v>0</v>
      </c>
      <c r="CR934" s="5">
        <v>0</v>
      </c>
      <c r="CS934" s="63"/>
      <c r="CT934" s="15"/>
      <c r="CU934" s="13"/>
      <c r="CV934" s="98">
        <f t="shared" si="989"/>
        <v>0</v>
      </c>
      <c r="CW934" s="99">
        <f>CW5</f>
        <v>1</v>
      </c>
      <c r="CX934" s="100"/>
      <c r="CY934" s="110"/>
      <c r="CZ934" s="95">
        <f t="shared" si="990"/>
        <v>0</v>
      </c>
      <c r="DA934" s="15"/>
      <c r="DB934" s="24">
        <f t="shared" si="1015"/>
        <v>0</v>
      </c>
      <c r="DC934" s="5">
        <v>0</v>
      </c>
      <c r="DD934" s="63"/>
      <c r="DE934" s="15"/>
      <c r="DF934" s="13"/>
      <c r="DG934" s="98">
        <f t="shared" si="991"/>
        <v>0</v>
      </c>
      <c r="DH934" s="99">
        <f>DH5</f>
        <v>1</v>
      </c>
      <c r="DI934" s="100"/>
      <c r="DJ934" s="110"/>
      <c r="DK934" s="95">
        <f t="shared" si="992"/>
        <v>0</v>
      </c>
      <c r="DL934" s="15"/>
      <c r="DM934" s="24">
        <f t="shared" si="1016"/>
        <v>0</v>
      </c>
      <c r="DN934" s="5">
        <v>0</v>
      </c>
      <c r="DO934" s="63"/>
      <c r="DP934" s="15"/>
      <c r="DQ934" s="13"/>
      <c r="DR934" s="98">
        <f t="shared" si="993"/>
        <v>0</v>
      </c>
      <c r="DS934" s="99">
        <f>DS5</f>
        <v>1</v>
      </c>
      <c r="DT934" s="100"/>
      <c r="DU934" s="110"/>
      <c r="DV934" s="95">
        <f t="shared" si="994"/>
        <v>0</v>
      </c>
      <c r="DW934" s="15"/>
      <c r="DX934" s="24">
        <f t="shared" si="1017"/>
        <v>0</v>
      </c>
      <c r="DY934" s="5">
        <v>0</v>
      </c>
      <c r="DZ934" s="63"/>
      <c r="EA934" s="15"/>
      <c r="EB934" s="13"/>
      <c r="EC934" s="98">
        <f t="shared" si="995"/>
        <v>0</v>
      </c>
      <c r="ED934" s="99">
        <f>ED5</f>
        <v>1</v>
      </c>
      <c r="EE934" s="100"/>
      <c r="EF934" s="110"/>
      <c r="EG934" s="95">
        <f t="shared" si="996"/>
        <v>0</v>
      </c>
      <c r="EH934" s="15"/>
      <c r="EI934" s="24">
        <f t="shared" si="1018"/>
        <v>0</v>
      </c>
      <c r="EJ934" s="5">
        <v>0</v>
      </c>
      <c r="EK934" s="63"/>
      <c r="EL934" s="15"/>
      <c r="EM934" s="13"/>
      <c r="EN934" s="98">
        <f t="shared" si="997"/>
        <v>0</v>
      </c>
      <c r="EO934" s="99">
        <f>EO5</f>
        <v>1</v>
      </c>
      <c r="EP934" s="100"/>
      <c r="EQ934" s="110"/>
      <c r="ER934" s="95">
        <f t="shared" si="998"/>
        <v>0</v>
      </c>
      <c r="ES934" s="15"/>
      <c r="ET934" s="24">
        <f t="shared" si="1019"/>
        <v>0</v>
      </c>
      <c r="EU934" s="5">
        <v>0</v>
      </c>
      <c r="EV934" s="63"/>
      <c r="EW934" s="15"/>
      <c r="EX934" s="13"/>
      <c r="EY934" s="98">
        <f t="shared" si="999"/>
        <v>0</v>
      </c>
      <c r="EZ934" s="99">
        <f>EZ5</f>
        <v>1</v>
      </c>
      <c r="FA934" s="100"/>
      <c r="FB934" s="110"/>
      <c r="FC934" s="95">
        <f t="shared" si="1000"/>
        <v>0</v>
      </c>
      <c r="FD934" s="15"/>
      <c r="FE934" s="24">
        <f t="shared" si="1020"/>
        <v>0</v>
      </c>
      <c r="FF934" s="5">
        <v>0</v>
      </c>
      <c r="FG934" s="63"/>
      <c r="FH934" s="15"/>
      <c r="FI934" s="13"/>
      <c r="FJ934" s="98">
        <f t="shared" si="1001"/>
        <v>0</v>
      </c>
      <c r="FK934" s="99">
        <f>FK5</f>
        <v>1</v>
      </c>
      <c r="FL934" s="100"/>
      <c r="FM934" s="110"/>
      <c r="FN934" s="95">
        <f t="shared" si="1002"/>
        <v>0</v>
      </c>
      <c r="FO934" s="15"/>
      <c r="FP934" s="24">
        <f t="shared" si="1021"/>
        <v>0</v>
      </c>
      <c r="FQ934" s="5">
        <v>0</v>
      </c>
      <c r="FR934" s="8">
        <v>0</v>
      </c>
      <c r="FS934" s="84">
        <f t="shared" si="1022"/>
        <v>500</v>
      </c>
      <c r="FT934" s="85">
        <f t="shared" si="1023"/>
        <v>500</v>
      </c>
      <c r="FU934" s="85">
        <f t="shared" si="1024"/>
        <v>500</v>
      </c>
      <c r="FV934" s="85">
        <f t="shared" si="1025"/>
        <v>500</v>
      </c>
      <c r="FW934" s="85">
        <f t="shared" si="1026"/>
        <v>500</v>
      </c>
      <c r="FX934" s="85">
        <f t="shared" si="1027"/>
        <v>500</v>
      </c>
      <c r="FY934" s="85">
        <f t="shared" si="1028"/>
        <v>500</v>
      </c>
      <c r="FZ934" s="85">
        <f t="shared" si="1029"/>
        <v>500</v>
      </c>
      <c r="GA934" s="85">
        <f t="shared" si="1030"/>
        <v>500</v>
      </c>
      <c r="GB934" s="85">
        <f t="shared" si="1031"/>
        <v>500</v>
      </c>
      <c r="GC934" s="85">
        <f t="shared" si="1032"/>
        <v>500</v>
      </c>
      <c r="GD934" s="85">
        <f t="shared" si="1033"/>
        <v>500</v>
      </c>
      <c r="GE934" s="85">
        <f t="shared" si="1034"/>
        <v>500</v>
      </c>
      <c r="GF934" s="85">
        <f t="shared" si="1035"/>
        <v>500</v>
      </c>
      <c r="GG934" s="85">
        <f t="shared" si="1036"/>
        <v>500</v>
      </c>
      <c r="GH934" s="101">
        <f t="shared" si="1003"/>
        <v>0</v>
      </c>
      <c r="GI934" s="102">
        <f t="shared" si="1004"/>
        <v>0</v>
      </c>
      <c r="GJ934" s="102">
        <f t="shared" si="1005"/>
        <v>0</v>
      </c>
      <c r="GK934" s="79">
        <f>ROW()</f>
        <v>934</v>
      </c>
    </row>
    <row r="935" spans="1:193" s="12" customFormat="1" ht="50.1" customHeight="1">
      <c r="A935" s="17">
        <f>ROW()</f>
        <v>935</v>
      </c>
      <c r="B935" s="32">
        <f t="shared" si="1037"/>
        <v>929</v>
      </c>
      <c r="C935" s="33">
        <f t="shared" si="1038"/>
        <v>0</v>
      </c>
      <c r="D935" s="31"/>
      <c r="E935" s="390">
        <f t="shared" si="1006"/>
        <v>500</v>
      </c>
      <c r="F935" s="107">
        <f t="shared" si="972"/>
        <v>0</v>
      </c>
      <c r="G935" s="3">
        <v>0</v>
      </c>
      <c r="H935" s="4">
        <v>0</v>
      </c>
      <c r="I935" s="63"/>
      <c r="J935" s="15"/>
      <c r="K935" s="13"/>
      <c r="L935" s="98">
        <f t="shared" si="973"/>
        <v>0</v>
      </c>
      <c r="M935" s="99">
        <f>M5</f>
        <v>0.94499999999999995</v>
      </c>
      <c r="N935" s="100"/>
      <c r="O935" s="110"/>
      <c r="P935" s="95">
        <f t="shared" si="974"/>
        <v>0</v>
      </c>
      <c r="Q935" s="15"/>
      <c r="R935" s="24">
        <f t="shared" si="1007"/>
        <v>0</v>
      </c>
      <c r="S935" s="25">
        <v>0</v>
      </c>
      <c r="T935" s="63"/>
      <c r="U935" s="15"/>
      <c r="V935" s="13"/>
      <c r="W935" s="98">
        <f t="shared" si="975"/>
        <v>0</v>
      </c>
      <c r="X935" s="99">
        <f>X5</f>
        <v>0.97</v>
      </c>
      <c r="Y935" s="100"/>
      <c r="Z935" s="110"/>
      <c r="AA935" s="95">
        <f t="shared" si="976"/>
        <v>0</v>
      </c>
      <c r="AB935" s="15"/>
      <c r="AC935" s="24">
        <f t="shared" si="1008"/>
        <v>0</v>
      </c>
      <c r="AD935" s="5">
        <v>0</v>
      </c>
      <c r="AE935" s="63"/>
      <c r="AF935" s="15"/>
      <c r="AG935" s="13"/>
      <c r="AH935" s="98">
        <f t="shared" si="977"/>
        <v>0</v>
      </c>
      <c r="AI935" s="99">
        <f>AI5</f>
        <v>0.95499999999999996</v>
      </c>
      <c r="AJ935" s="100"/>
      <c r="AK935" s="110"/>
      <c r="AL935" s="95">
        <f t="shared" si="978"/>
        <v>0</v>
      </c>
      <c r="AM935" s="15"/>
      <c r="AN935" s="24">
        <f t="shared" si="1009"/>
        <v>0</v>
      </c>
      <c r="AO935" s="5">
        <v>0</v>
      </c>
      <c r="AP935" s="63"/>
      <c r="AQ935" s="15"/>
      <c r="AR935" s="13"/>
      <c r="AS935" s="98">
        <f t="shared" si="979"/>
        <v>0</v>
      </c>
      <c r="AT935" s="99">
        <f>AT5</f>
        <v>0.96</v>
      </c>
      <c r="AU935" s="100"/>
      <c r="AV935" s="110"/>
      <c r="AW935" s="95">
        <f t="shared" si="980"/>
        <v>0</v>
      </c>
      <c r="AX935" s="15"/>
      <c r="AY935" s="24">
        <f t="shared" si="1010"/>
        <v>0</v>
      </c>
      <c r="AZ935" s="5">
        <v>0</v>
      </c>
      <c r="BA935" s="63"/>
      <c r="BB935" s="15"/>
      <c r="BC935" s="13"/>
      <c r="BD935" s="98">
        <f t="shared" si="981"/>
        <v>0</v>
      </c>
      <c r="BE935" s="99">
        <f>BE5</f>
        <v>0.98</v>
      </c>
      <c r="BF935" s="100"/>
      <c r="BG935" s="110"/>
      <c r="BH935" s="95">
        <f t="shared" si="982"/>
        <v>0</v>
      </c>
      <c r="BI935" s="15"/>
      <c r="BJ935" s="24">
        <f t="shared" si="1011"/>
        <v>0</v>
      </c>
      <c r="BK935" s="5">
        <v>0</v>
      </c>
      <c r="BL935" s="63"/>
      <c r="BM935" s="15"/>
      <c r="BN935" s="13"/>
      <c r="BO935" s="98">
        <f t="shared" si="983"/>
        <v>0</v>
      </c>
      <c r="BP935" s="99">
        <f>BP5</f>
        <v>0.94499999999999995</v>
      </c>
      <c r="BQ935" s="100"/>
      <c r="BR935" s="110"/>
      <c r="BS935" s="95">
        <f t="shared" si="984"/>
        <v>0</v>
      </c>
      <c r="BT935" s="15"/>
      <c r="BU935" s="24">
        <f t="shared" si="1012"/>
        <v>0</v>
      </c>
      <c r="BV935" s="5">
        <v>0</v>
      </c>
      <c r="BW935" s="63"/>
      <c r="BX935" s="15"/>
      <c r="BY935" s="13"/>
      <c r="BZ935" s="98">
        <f t="shared" si="985"/>
        <v>0</v>
      </c>
      <c r="CA935" s="99">
        <f>CA5</f>
        <v>1</v>
      </c>
      <c r="CB935" s="100"/>
      <c r="CC935" s="110"/>
      <c r="CD935" s="95">
        <f t="shared" si="986"/>
        <v>0</v>
      </c>
      <c r="CE935" s="15"/>
      <c r="CF935" s="24">
        <f t="shared" si="1013"/>
        <v>0</v>
      </c>
      <c r="CG935" s="5">
        <v>0</v>
      </c>
      <c r="CH935" s="63"/>
      <c r="CI935" s="15"/>
      <c r="CJ935" s="13"/>
      <c r="CK935" s="98">
        <f t="shared" si="987"/>
        <v>0</v>
      </c>
      <c r="CL935" s="99">
        <f>CL5</f>
        <v>1</v>
      </c>
      <c r="CM935" s="100"/>
      <c r="CN935" s="110"/>
      <c r="CO935" s="95">
        <f t="shared" si="988"/>
        <v>0</v>
      </c>
      <c r="CP935" s="15"/>
      <c r="CQ935" s="24">
        <f t="shared" si="1014"/>
        <v>0</v>
      </c>
      <c r="CR935" s="5">
        <v>0</v>
      </c>
      <c r="CS935" s="63"/>
      <c r="CT935" s="15"/>
      <c r="CU935" s="13"/>
      <c r="CV935" s="98">
        <f t="shared" si="989"/>
        <v>0</v>
      </c>
      <c r="CW935" s="99">
        <f>CW5</f>
        <v>1</v>
      </c>
      <c r="CX935" s="100"/>
      <c r="CY935" s="110"/>
      <c r="CZ935" s="95">
        <f t="shared" si="990"/>
        <v>0</v>
      </c>
      <c r="DA935" s="15"/>
      <c r="DB935" s="24">
        <f t="shared" si="1015"/>
        <v>0</v>
      </c>
      <c r="DC935" s="5">
        <v>0</v>
      </c>
      <c r="DD935" s="63"/>
      <c r="DE935" s="15"/>
      <c r="DF935" s="13"/>
      <c r="DG935" s="98">
        <f t="shared" si="991"/>
        <v>0</v>
      </c>
      <c r="DH935" s="99">
        <f>DH5</f>
        <v>1</v>
      </c>
      <c r="DI935" s="100"/>
      <c r="DJ935" s="110"/>
      <c r="DK935" s="95">
        <f t="shared" si="992"/>
        <v>0</v>
      </c>
      <c r="DL935" s="15"/>
      <c r="DM935" s="24">
        <f t="shared" si="1016"/>
        <v>0</v>
      </c>
      <c r="DN935" s="5">
        <v>0</v>
      </c>
      <c r="DO935" s="63"/>
      <c r="DP935" s="15"/>
      <c r="DQ935" s="13"/>
      <c r="DR935" s="98">
        <f t="shared" si="993"/>
        <v>0</v>
      </c>
      <c r="DS935" s="99">
        <f>DS5</f>
        <v>1</v>
      </c>
      <c r="DT935" s="100"/>
      <c r="DU935" s="110"/>
      <c r="DV935" s="95">
        <f t="shared" si="994"/>
        <v>0</v>
      </c>
      <c r="DW935" s="15"/>
      <c r="DX935" s="24">
        <f t="shared" si="1017"/>
        <v>0</v>
      </c>
      <c r="DY935" s="5">
        <v>0</v>
      </c>
      <c r="DZ935" s="63"/>
      <c r="EA935" s="15"/>
      <c r="EB935" s="13"/>
      <c r="EC935" s="98">
        <f t="shared" si="995"/>
        <v>0</v>
      </c>
      <c r="ED935" s="99">
        <f>ED5</f>
        <v>1</v>
      </c>
      <c r="EE935" s="100"/>
      <c r="EF935" s="110"/>
      <c r="EG935" s="95">
        <f t="shared" si="996"/>
        <v>0</v>
      </c>
      <c r="EH935" s="15"/>
      <c r="EI935" s="24">
        <f t="shared" si="1018"/>
        <v>0</v>
      </c>
      <c r="EJ935" s="5">
        <v>0</v>
      </c>
      <c r="EK935" s="63"/>
      <c r="EL935" s="15"/>
      <c r="EM935" s="13"/>
      <c r="EN935" s="98">
        <f t="shared" si="997"/>
        <v>0</v>
      </c>
      <c r="EO935" s="99">
        <f>EO5</f>
        <v>1</v>
      </c>
      <c r="EP935" s="100"/>
      <c r="EQ935" s="110"/>
      <c r="ER935" s="95">
        <f t="shared" si="998"/>
        <v>0</v>
      </c>
      <c r="ES935" s="15"/>
      <c r="ET935" s="24">
        <f t="shared" si="1019"/>
        <v>0</v>
      </c>
      <c r="EU935" s="5">
        <v>0</v>
      </c>
      <c r="EV935" s="63"/>
      <c r="EW935" s="15"/>
      <c r="EX935" s="13"/>
      <c r="EY935" s="98">
        <f t="shared" si="999"/>
        <v>0</v>
      </c>
      <c r="EZ935" s="99">
        <f>EZ5</f>
        <v>1</v>
      </c>
      <c r="FA935" s="100"/>
      <c r="FB935" s="110"/>
      <c r="FC935" s="95">
        <f t="shared" si="1000"/>
        <v>0</v>
      </c>
      <c r="FD935" s="15"/>
      <c r="FE935" s="24">
        <f t="shared" si="1020"/>
        <v>0</v>
      </c>
      <c r="FF935" s="5">
        <v>0</v>
      </c>
      <c r="FG935" s="63"/>
      <c r="FH935" s="15"/>
      <c r="FI935" s="13"/>
      <c r="FJ935" s="98">
        <f t="shared" si="1001"/>
        <v>0</v>
      </c>
      <c r="FK935" s="99">
        <f>FK5</f>
        <v>1</v>
      </c>
      <c r="FL935" s="100"/>
      <c r="FM935" s="110"/>
      <c r="FN935" s="95">
        <f t="shared" si="1002"/>
        <v>0</v>
      </c>
      <c r="FO935" s="15"/>
      <c r="FP935" s="24">
        <f t="shared" si="1021"/>
        <v>0</v>
      </c>
      <c r="FQ935" s="5">
        <v>0</v>
      </c>
      <c r="FR935" s="8">
        <v>0</v>
      </c>
      <c r="FS935" s="84">
        <f t="shared" si="1022"/>
        <v>500</v>
      </c>
      <c r="FT935" s="85">
        <f t="shared" si="1023"/>
        <v>500</v>
      </c>
      <c r="FU935" s="85">
        <f t="shared" si="1024"/>
        <v>500</v>
      </c>
      <c r="FV935" s="85">
        <f t="shared" si="1025"/>
        <v>500</v>
      </c>
      <c r="FW935" s="85">
        <f t="shared" si="1026"/>
        <v>500</v>
      </c>
      <c r="FX935" s="85">
        <f t="shared" si="1027"/>
        <v>500</v>
      </c>
      <c r="FY935" s="85">
        <f t="shared" si="1028"/>
        <v>500</v>
      </c>
      <c r="FZ935" s="85">
        <f t="shared" si="1029"/>
        <v>500</v>
      </c>
      <c r="GA935" s="85">
        <f t="shared" si="1030"/>
        <v>500</v>
      </c>
      <c r="GB935" s="85">
        <f t="shared" si="1031"/>
        <v>500</v>
      </c>
      <c r="GC935" s="85">
        <f t="shared" si="1032"/>
        <v>500</v>
      </c>
      <c r="GD935" s="85">
        <f t="shared" si="1033"/>
        <v>500</v>
      </c>
      <c r="GE935" s="85">
        <f t="shared" si="1034"/>
        <v>500</v>
      </c>
      <c r="GF935" s="85">
        <f t="shared" si="1035"/>
        <v>500</v>
      </c>
      <c r="GG935" s="85">
        <f t="shared" si="1036"/>
        <v>500</v>
      </c>
      <c r="GH935" s="101">
        <f t="shared" si="1003"/>
        <v>0</v>
      </c>
      <c r="GI935" s="102">
        <f t="shared" si="1004"/>
        <v>0</v>
      </c>
      <c r="GJ935" s="102">
        <f t="shared" si="1005"/>
        <v>0</v>
      </c>
      <c r="GK935" s="79">
        <f>ROW()</f>
        <v>935</v>
      </c>
    </row>
    <row r="936" spans="1:193" s="12" customFormat="1" ht="50.1" customHeight="1">
      <c r="A936" s="17">
        <f>ROW()</f>
        <v>936</v>
      </c>
      <c r="B936" s="32">
        <f t="shared" si="1037"/>
        <v>930</v>
      </c>
      <c r="C936" s="33">
        <f t="shared" si="1038"/>
        <v>0</v>
      </c>
      <c r="D936" s="31"/>
      <c r="E936" s="390">
        <f t="shared" si="1006"/>
        <v>500</v>
      </c>
      <c r="F936" s="107">
        <f t="shared" si="972"/>
        <v>0</v>
      </c>
      <c r="G936" s="3">
        <v>0</v>
      </c>
      <c r="H936" s="4">
        <v>0</v>
      </c>
      <c r="I936" s="63"/>
      <c r="J936" s="15"/>
      <c r="K936" s="13"/>
      <c r="L936" s="98">
        <f t="shared" si="973"/>
        <v>0</v>
      </c>
      <c r="M936" s="99">
        <f>M5</f>
        <v>0.94499999999999995</v>
      </c>
      <c r="N936" s="100"/>
      <c r="O936" s="110"/>
      <c r="P936" s="95">
        <f t="shared" si="974"/>
        <v>0</v>
      </c>
      <c r="Q936" s="15"/>
      <c r="R936" s="24">
        <f t="shared" si="1007"/>
        <v>0</v>
      </c>
      <c r="S936" s="25">
        <v>0</v>
      </c>
      <c r="T936" s="63"/>
      <c r="U936" s="15"/>
      <c r="V936" s="13"/>
      <c r="W936" s="98">
        <f t="shared" si="975"/>
        <v>0</v>
      </c>
      <c r="X936" s="99">
        <f>X5</f>
        <v>0.97</v>
      </c>
      <c r="Y936" s="100"/>
      <c r="Z936" s="110"/>
      <c r="AA936" s="95">
        <f t="shared" si="976"/>
        <v>0</v>
      </c>
      <c r="AB936" s="15"/>
      <c r="AC936" s="24">
        <f t="shared" si="1008"/>
        <v>0</v>
      </c>
      <c r="AD936" s="5">
        <v>0</v>
      </c>
      <c r="AE936" s="63"/>
      <c r="AF936" s="15"/>
      <c r="AG936" s="13"/>
      <c r="AH936" s="98">
        <f t="shared" si="977"/>
        <v>0</v>
      </c>
      <c r="AI936" s="99">
        <f>AI5</f>
        <v>0.95499999999999996</v>
      </c>
      <c r="AJ936" s="100"/>
      <c r="AK936" s="110"/>
      <c r="AL936" s="95">
        <f t="shared" si="978"/>
        <v>0</v>
      </c>
      <c r="AM936" s="15"/>
      <c r="AN936" s="24">
        <f t="shared" si="1009"/>
        <v>0</v>
      </c>
      <c r="AO936" s="5">
        <v>0</v>
      </c>
      <c r="AP936" s="63"/>
      <c r="AQ936" s="15"/>
      <c r="AR936" s="13"/>
      <c r="AS936" s="98">
        <f t="shared" si="979"/>
        <v>0</v>
      </c>
      <c r="AT936" s="99">
        <f>AT5</f>
        <v>0.96</v>
      </c>
      <c r="AU936" s="100"/>
      <c r="AV936" s="110"/>
      <c r="AW936" s="95">
        <f t="shared" si="980"/>
        <v>0</v>
      </c>
      <c r="AX936" s="15"/>
      <c r="AY936" s="24">
        <f t="shared" si="1010"/>
        <v>0</v>
      </c>
      <c r="AZ936" s="5">
        <v>0</v>
      </c>
      <c r="BA936" s="63"/>
      <c r="BB936" s="15"/>
      <c r="BC936" s="13"/>
      <c r="BD936" s="98">
        <f t="shared" si="981"/>
        <v>0</v>
      </c>
      <c r="BE936" s="99">
        <f>BE5</f>
        <v>0.98</v>
      </c>
      <c r="BF936" s="100"/>
      <c r="BG936" s="110"/>
      <c r="BH936" s="95">
        <f t="shared" si="982"/>
        <v>0</v>
      </c>
      <c r="BI936" s="15"/>
      <c r="BJ936" s="24">
        <f t="shared" si="1011"/>
        <v>0</v>
      </c>
      <c r="BK936" s="5">
        <v>0</v>
      </c>
      <c r="BL936" s="63"/>
      <c r="BM936" s="15"/>
      <c r="BN936" s="13"/>
      <c r="BO936" s="98">
        <f t="shared" si="983"/>
        <v>0</v>
      </c>
      <c r="BP936" s="99">
        <f>BP5</f>
        <v>0.94499999999999995</v>
      </c>
      <c r="BQ936" s="100"/>
      <c r="BR936" s="110"/>
      <c r="BS936" s="95">
        <f t="shared" si="984"/>
        <v>0</v>
      </c>
      <c r="BT936" s="15"/>
      <c r="BU936" s="24">
        <f t="shared" si="1012"/>
        <v>0</v>
      </c>
      <c r="BV936" s="5">
        <v>0</v>
      </c>
      <c r="BW936" s="63"/>
      <c r="BX936" s="15"/>
      <c r="BY936" s="13"/>
      <c r="BZ936" s="98">
        <f t="shared" si="985"/>
        <v>0</v>
      </c>
      <c r="CA936" s="99">
        <f>CA5</f>
        <v>1</v>
      </c>
      <c r="CB936" s="100"/>
      <c r="CC936" s="110"/>
      <c r="CD936" s="95">
        <f t="shared" si="986"/>
        <v>0</v>
      </c>
      <c r="CE936" s="15"/>
      <c r="CF936" s="24">
        <f t="shared" si="1013"/>
        <v>0</v>
      </c>
      <c r="CG936" s="5">
        <v>0</v>
      </c>
      <c r="CH936" s="63"/>
      <c r="CI936" s="15"/>
      <c r="CJ936" s="13"/>
      <c r="CK936" s="98">
        <f t="shared" si="987"/>
        <v>0</v>
      </c>
      <c r="CL936" s="99">
        <f>CL5</f>
        <v>1</v>
      </c>
      <c r="CM936" s="100"/>
      <c r="CN936" s="110"/>
      <c r="CO936" s="95">
        <f t="shared" si="988"/>
        <v>0</v>
      </c>
      <c r="CP936" s="15"/>
      <c r="CQ936" s="24">
        <f t="shared" si="1014"/>
        <v>0</v>
      </c>
      <c r="CR936" s="5">
        <v>0</v>
      </c>
      <c r="CS936" s="63"/>
      <c r="CT936" s="15"/>
      <c r="CU936" s="13"/>
      <c r="CV936" s="98">
        <f t="shared" si="989"/>
        <v>0</v>
      </c>
      <c r="CW936" s="99">
        <f>CW5</f>
        <v>1</v>
      </c>
      <c r="CX936" s="100"/>
      <c r="CY936" s="110"/>
      <c r="CZ936" s="95">
        <f t="shared" si="990"/>
        <v>0</v>
      </c>
      <c r="DA936" s="15"/>
      <c r="DB936" s="24">
        <f t="shared" si="1015"/>
        <v>0</v>
      </c>
      <c r="DC936" s="5">
        <v>0</v>
      </c>
      <c r="DD936" s="63"/>
      <c r="DE936" s="15"/>
      <c r="DF936" s="13"/>
      <c r="DG936" s="98">
        <f t="shared" si="991"/>
        <v>0</v>
      </c>
      <c r="DH936" s="99">
        <f>DH5</f>
        <v>1</v>
      </c>
      <c r="DI936" s="100"/>
      <c r="DJ936" s="110"/>
      <c r="DK936" s="95">
        <f t="shared" si="992"/>
        <v>0</v>
      </c>
      <c r="DL936" s="15"/>
      <c r="DM936" s="24">
        <f t="shared" si="1016"/>
        <v>0</v>
      </c>
      <c r="DN936" s="5">
        <v>0</v>
      </c>
      <c r="DO936" s="63"/>
      <c r="DP936" s="15"/>
      <c r="DQ936" s="13"/>
      <c r="DR936" s="98">
        <f t="shared" si="993"/>
        <v>0</v>
      </c>
      <c r="DS936" s="99">
        <f>DS5</f>
        <v>1</v>
      </c>
      <c r="DT936" s="100"/>
      <c r="DU936" s="110"/>
      <c r="DV936" s="95">
        <f t="shared" si="994"/>
        <v>0</v>
      </c>
      <c r="DW936" s="15"/>
      <c r="DX936" s="24">
        <f t="shared" si="1017"/>
        <v>0</v>
      </c>
      <c r="DY936" s="5">
        <v>0</v>
      </c>
      <c r="DZ936" s="63"/>
      <c r="EA936" s="15"/>
      <c r="EB936" s="13"/>
      <c r="EC936" s="98">
        <f t="shared" si="995"/>
        <v>0</v>
      </c>
      <c r="ED936" s="99">
        <f>ED5</f>
        <v>1</v>
      </c>
      <c r="EE936" s="100"/>
      <c r="EF936" s="110"/>
      <c r="EG936" s="95">
        <f t="shared" si="996"/>
        <v>0</v>
      </c>
      <c r="EH936" s="15"/>
      <c r="EI936" s="24">
        <f t="shared" si="1018"/>
        <v>0</v>
      </c>
      <c r="EJ936" s="5">
        <v>0</v>
      </c>
      <c r="EK936" s="63"/>
      <c r="EL936" s="15"/>
      <c r="EM936" s="13"/>
      <c r="EN936" s="98">
        <f t="shared" si="997"/>
        <v>0</v>
      </c>
      <c r="EO936" s="99">
        <f>EO5</f>
        <v>1</v>
      </c>
      <c r="EP936" s="100"/>
      <c r="EQ936" s="110"/>
      <c r="ER936" s="95">
        <f t="shared" si="998"/>
        <v>0</v>
      </c>
      <c r="ES936" s="15"/>
      <c r="ET936" s="24">
        <f t="shared" si="1019"/>
        <v>0</v>
      </c>
      <c r="EU936" s="5">
        <v>0</v>
      </c>
      <c r="EV936" s="63"/>
      <c r="EW936" s="15"/>
      <c r="EX936" s="13"/>
      <c r="EY936" s="98">
        <f t="shared" si="999"/>
        <v>0</v>
      </c>
      <c r="EZ936" s="99">
        <f>EZ5</f>
        <v>1</v>
      </c>
      <c r="FA936" s="100"/>
      <c r="FB936" s="110"/>
      <c r="FC936" s="95">
        <f t="shared" si="1000"/>
        <v>0</v>
      </c>
      <c r="FD936" s="15"/>
      <c r="FE936" s="24">
        <f t="shared" si="1020"/>
        <v>0</v>
      </c>
      <c r="FF936" s="5">
        <v>0</v>
      </c>
      <c r="FG936" s="63"/>
      <c r="FH936" s="15"/>
      <c r="FI936" s="13"/>
      <c r="FJ936" s="98">
        <f t="shared" si="1001"/>
        <v>0</v>
      </c>
      <c r="FK936" s="99">
        <f>FK5</f>
        <v>1</v>
      </c>
      <c r="FL936" s="100"/>
      <c r="FM936" s="110"/>
      <c r="FN936" s="95">
        <f t="shared" si="1002"/>
        <v>0</v>
      </c>
      <c r="FO936" s="15"/>
      <c r="FP936" s="24">
        <f t="shared" si="1021"/>
        <v>0</v>
      </c>
      <c r="FQ936" s="5">
        <v>0</v>
      </c>
      <c r="FR936" s="8">
        <v>0</v>
      </c>
      <c r="FS936" s="84">
        <f t="shared" si="1022"/>
        <v>500</v>
      </c>
      <c r="FT936" s="85">
        <f t="shared" si="1023"/>
        <v>500</v>
      </c>
      <c r="FU936" s="85">
        <f t="shared" si="1024"/>
        <v>500</v>
      </c>
      <c r="FV936" s="85">
        <f t="shared" si="1025"/>
        <v>500</v>
      </c>
      <c r="FW936" s="85">
        <f t="shared" si="1026"/>
        <v>500</v>
      </c>
      <c r="FX936" s="85">
        <f t="shared" si="1027"/>
        <v>500</v>
      </c>
      <c r="FY936" s="85">
        <f t="shared" si="1028"/>
        <v>500</v>
      </c>
      <c r="FZ936" s="85">
        <f t="shared" si="1029"/>
        <v>500</v>
      </c>
      <c r="GA936" s="85">
        <f t="shared" si="1030"/>
        <v>500</v>
      </c>
      <c r="GB936" s="85">
        <f t="shared" si="1031"/>
        <v>500</v>
      </c>
      <c r="GC936" s="85">
        <f t="shared" si="1032"/>
        <v>500</v>
      </c>
      <c r="GD936" s="85">
        <f t="shared" si="1033"/>
        <v>500</v>
      </c>
      <c r="GE936" s="85">
        <f t="shared" si="1034"/>
        <v>500</v>
      </c>
      <c r="GF936" s="85">
        <f t="shared" si="1035"/>
        <v>500</v>
      </c>
      <c r="GG936" s="85">
        <f t="shared" si="1036"/>
        <v>500</v>
      </c>
      <c r="GH936" s="101">
        <f t="shared" si="1003"/>
        <v>0</v>
      </c>
      <c r="GI936" s="102">
        <f t="shared" si="1004"/>
        <v>0</v>
      </c>
      <c r="GJ936" s="102">
        <f t="shared" si="1005"/>
        <v>0</v>
      </c>
      <c r="GK936" s="79">
        <f>ROW()</f>
        <v>936</v>
      </c>
    </row>
    <row r="937" spans="1:193" s="12" customFormat="1" ht="50.1" customHeight="1">
      <c r="A937" s="17">
        <f>ROW()</f>
        <v>937</v>
      </c>
      <c r="B937" s="32">
        <f t="shared" si="1037"/>
        <v>931</v>
      </c>
      <c r="C937" s="33">
        <f t="shared" si="1038"/>
        <v>0</v>
      </c>
      <c r="D937" s="31"/>
      <c r="E937" s="390">
        <f t="shared" si="1006"/>
        <v>500</v>
      </c>
      <c r="F937" s="107">
        <f t="shared" si="972"/>
        <v>0</v>
      </c>
      <c r="G937" s="3">
        <v>0</v>
      </c>
      <c r="H937" s="4">
        <v>0</v>
      </c>
      <c r="I937" s="63"/>
      <c r="J937" s="15"/>
      <c r="K937" s="13"/>
      <c r="L937" s="98">
        <f t="shared" si="973"/>
        <v>0</v>
      </c>
      <c r="M937" s="99">
        <f>M5</f>
        <v>0.94499999999999995</v>
      </c>
      <c r="N937" s="100"/>
      <c r="O937" s="110"/>
      <c r="P937" s="95">
        <f t="shared" si="974"/>
        <v>0</v>
      </c>
      <c r="Q937" s="15"/>
      <c r="R937" s="24">
        <f t="shared" si="1007"/>
        <v>0</v>
      </c>
      <c r="S937" s="25">
        <v>0</v>
      </c>
      <c r="T937" s="63"/>
      <c r="U937" s="15"/>
      <c r="V937" s="13"/>
      <c r="W937" s="98">
        <f t="shared" si="975"/>
        <v>0</v>
      </c>
      <c r="X937" s="99">
        <f>X5</f>
        <v>0.97</v>
      </c>
      <c r="Y937" s="100"/>
      <c r="Z937" s="110"/>
      <c r="AA937" s="95">
        <f t="shared" si="976"/>
        <v>0</v>
      </c>
      <c r="AB937" s="15"/>
      <c r="AC937" s="24">
        <f t="shared" si="1008"/>
        <v>0</v>
      </c>
      <c r="AD937" s="5">
        <v>0</v>
      </c>
      <c r="AE937" s="63"/>
      <c r="AF937" s="15"/>
      <c r="AG937" s="13"/>
      <c r="AH937" s="98">
        <f t="shared" si="977"/>
        <v>0</v>
      </c>
      <c r="AI937" s="99">
        <f>AI5</f>
        <v>0.95499999999999996</v>
      </c>
      <c r="AJ937" s="100"/>
      <c r="AK937" s="110"/>
      <c r="AL937" s="95">
        <f t="shared" si="978"/>
        <v>0</v>
      </c>
      <c r="AM937" s="15"/>
      <c r="AN937" s="24">
        <f t="shared" si="1009"/>
        <v>0</v>
      </c>
      <c r="AO937" s="5">
        <v>0</v>
      </c>
      <c r="AP937" s="63"/>
      <c r="AQ937" s="15"/>
      <c r="AR937" s="13"/>
      <c r="AS937" s="98">
        <f t="shared" si="979"/>
        <v>0</v>
      </c>
      <c r="AT937" s="99">
        <f>AT5</f>
        <v>0.96</v>
      </c>
      <c r="AU937" s="100"/>
      <c r="AV937" s="110"/>
      <c r="AW937" s="95">
        <f t="shared" si="980"/>
        <v>0</v>
      </c>
      <c r="AX937" s="15"/>
      <c r="AY937" s="24">
        <f t="shared" si="1010"/>
        <v>0</v>
      </c>
      <c r="AZ937" s="5">
        <v>0</v>
      </c>
      <c r="BA937" s="63"/>
      <c r="BB937" s="15"/>
      <c r="BC937" s="13"/>
      <c r="BD937" s="98">
        <f t="shared" si="981"/>
        <v>0</v>
      </c>
      <c r="BE937" s="99">
        <f>BE5</f>
        <v>0.98</v>
      </c>
      <c r="BF937" s="100"/>
      <c r="BG937" s="110"/>
      <c r="BH937" s="95">
        <f t="shared" si="982"/>
        <v>0</v>
      </c>
      <c r="BI937" s="15"/>
      <c r="BJ937" s="24">
        <f t="shared" si="1011"/>
        <v>0</v>
      </c>
      <c r="BK937" s="5">
        <v>0</v>
      </c>
      <c r="BL937" s="63"/>
      <c r="BM937" s="15"/>
      <c r="BN937" s="13"/>
      <c r="BO937" s="98">
        <f t="shared" si="983"/>
        <v>0</v>
      </c>
      <c r="BP937" s="99">
        <f>BP5</f>
        <v>0.94499999999999995</v>
      </c>
      <c r="BQ937" s="100"/>
      <c r="BR937" s="110"/>
      <c r="BS937" s="95">
        <f t="shared" si="984"/>
        <v>0</v>
      </c>
      <c r="BT937" s="15"/>
      <c r="BU937" s="24">
        <f t="shared" si="1012"/>
        <v>0</v>
      </c>
      <c r="BV937" s="5">
        <v>0</v>
      </c>
      <c r="BW937" s="63"/>
      <c r="BX937" s="15"/>
      <c r="BY937" s="13"/>
      <c r="BZ937" s="98">
        <f t="shared" si="985"/>
        <v>0</v>
      </c>
      <c r="CA937" s="99">
        <f>CA5</f>
        <v>1</v>
      </c>
      <c r="CB937" s="100"/>
      <c r="CC937" s="110"/>
      <c r="CD937" s="95">
        <f t="shared" si="986"/>
        <v>0</v>
      </c>
      <c r="CE937" s="15"/>
      <c r="CF937" s="24">
        <f t="shared" si="1013"/>
        <v>0</v>
      </c>
      <c r="CG937" s="5">
        <v>0</v>
      </c>
      <c r="CH937" s="63"/>
      <c r="CI937" s="15"/>
      <c r="CJ937" s="13"/>
      <c r="CK937" s="98">
        <f t="shared" si="987"/>
        <v>0</v>
      </c>
      <c r="CL937" s="99">
        <f>CL5</f>
        <v>1</v>
      </c>
      <c r="CM937" s="100"/>
      <c r="CN937" s="110"/>
      <c r="CO937" s="95">
        <f t="shared" si="988"/>
        <v>0</v>
      </c>
      <c r="CP937" s="15"/>
      <c r="CQ937" s="24">
        <f t="shared" si="1014"/>
        <v>0</v>
      </c>
      <c r="CR937" s="5">
        <v>0</v>
      </c>
      <c r="CS937" s="63"/>
      <c r="CT937" s="15"/>
      <c r="CU937" s="13"/>
      <c r="CV937" s="98">
        <f t="shared" si="989"/>
        <v>0</v>
      </c>
      <c r="CW937" s="99">
        <f>CW5</f>
        <v>1</v>
      </c>
      <c r="CX937" s="100"/>
      <c r="CY937" s="110"/>
      <c r="CZ937" s="95">
        <f t="shared" si="990"/>
        <v>0</v>
      </c>
      <c r="DA937" s="15"/>
      <c r="DB937" s="24">
        <f t="shared" si="1015"/>
        <v>0</v>
      </c>
      <c r="DC937" s="5">
        <v>0</v>
      </c>
      <c r="DD937" s="63"/>
      <c r="DE937" s="15"/>
      <c r="DF937" s="13"/>
      <c r="DG937" s="98">
        <f t="shared" si="991"/>
        <v>0</v>
      </c>
      <c r="DH937" s="99">
        <f>DH5</f>
        <v>1</v>
      </c>
      <c r="DI937" s="100"/>
      <c r="DJ937" s="110"/>
      <c r="DK937" s="95">
        <f t="shared" si="992"/>
        <v>0</v>
      </c>
      <c r="DL937" s="15"/>
      <c r="DM937" s="24">
        <f t="shared" si="1016"/>
        <v>0</v>
      </c>
      <c r="DN937" s="5">
        <v>0</v>
      </c>
      <c r="DO937" s="63"/>
      <c r="DP937" s="15"/>
      <c r="DQ937" s="13"/>
      <c r="DR937" s="98">
        <f t="shared" si="993"/>
        <v>0</v>
      </c>
      <c r="DS937" s="99">
        <f>DS5</f>
        <v>1</v>
      </c>
      <c r="DT937" s="100"/>
      <c r="DU937" s="110"/>
      <c r="DV937" s="95">
        <f t="shared" si="994"/>
        <v>0</v>
      </c>
      <c r="DW937" s="15"/>
      <c r="DX937" s="24">
        <f t="shared" si="1017"/>
        <v>0</v>
      </c>
      <c r="DY937" s="5">
        <v>0</v>
      </c>
      <c r="DZ937" s="63"/>
      <c r="EA937" s="15"/>
      <c r="EB937" s="13"/>
      <c r="EC937" s="98">
        <f t="shared" si="995"/>
        <v>0</v>
      </c>
      <c r="ED937" s="99">
        <f>ED5</f>
        <v>1</v>
      </c>
      <c r="EE937" s="100"/>
      <c r="EF937" s="110"/>
      <c r="EG937" s="95">
        <f t="shared" si="996"/>
        <v>0</v>
      </c>
      <c r="EH937" s="15"/>
      <c r="EI937" s="24">
        <f t="shared" si="1018"/>
        <v>0</v>
      </c>
      <c r="EJ937" s="5">
        <v>0</v>
      </c>
      <c r="EK937" s="63"/>
      <c r="EL937" s="15"/>
      <c r="EM937" s="13"/>
      <c r="EN937" s="98">
        <f t="shared" si="997"/>
        <v>0</v>
      </c>
      <c r="EO937" s="99">
        <f>EO5</f>
        <v>1</v>
      </c>
      <c r="EP937" s="100"/>
      <c r="EQ937" s="110"/>
      <c r="ER937" s="95">
        <f t="shared" si="998"/>
        <v>0</v>
      </c>
      <c r="ES937" s="15"/>
      <c r="ET937" s="24">
        <f t="shared" si="1019"/>
        <v>0</v>
      </c>
      <c r="EU937" s="5">
        <v>0</v>
      </c>
      <c r="EV937" s="63"/>
      <c r="EW937" s="15"/>
      <c r="EX937" s="13"/>
      <c r="EY937" s="98">
        <f t="shared" si="999"/>
        <v>0</v>
      </c>
      <c r="EZ937" s="99">
        <f>EZ5</f>
        <v>1</v>
      </c>
      <c r="FA937" s="100"/>
      <c r="FB937" s="110"/>
      <c r="FC937" s="95">
        <f t="shared" si="1000"/>
        <v>0</v>
      </c>
      <c r="FD937" s="15"/>
      <c r="FE937" s="24">
        <f t="shared" si="1020"/>
        <v>0</v>
      </c>
      <c r="FF937" s="5">
        <v>0</v>
      </c>
      <c r="FG937" s="63"/>
      <c r="FH937" s="15"/>
      <c r="FI937" s="13"/>
      <c r="FJ937" s="98">
        <f t="shared" si="1001"/>
        <v>0</v>
      </c>
      <c r="FK937" s="99">
        <f>FK5</f>
        <v>1</v>
      </c>
      <c r="FL937" s="100"/>
      <c r="FM937" s="110"/>
      <c r="FN937" s="95">
        <f t="shared" si="1002"/>
        <v>0</v>
      </c>
      <c r="FO937" s="15"/>
      <c r="FP937" s="24">
        <f t="shared" si="1021"/>
        <v>0</v>
      </c>
      <c r="FQ937" s="5">
        <v>0</v>
      </c>
      <c r="FR937" s="8">
        <v>0</v>
      </c>
      <c r="FS937" s="84">
        <f t="shared" si="1022"/>
        <v>500</v>
      </c>
      <c r="FT937" s="85">
        <f t="shared" si="1023"/>
        <v>500</v>
      </c>
      <c r="FU937" s="85">
        <f t="shared" si="1024"/>
        <v>500</v>
      </c>
      <c r="FV937" s="85">
        <f t="shared" si="1025"/>
        <v>500</v>
      </c>
      <c r="FW937" s="85">
        <f t="shared" si="1026"/>
        <v>500</v>
      </c>
      <c r="FX937" s="85">
        <f t="shared" si="1027"/>
        <v>500</v>
      </c>
      <c r="FY937" s="85">
        <f t="shared" si="1028"/>
        <v>500</v>
      </c>
      <c r="FZ937" s="85">
        <f t="shared" si="1029"/>
        <v>500</v>
      </c>
      <c r="GA937" s="85">
        <f t="shared" si="1030"/>
        <v>500</v>
      </c>
      <c r="GB937" s="85">
        <f t="shared" si="1031"/>
        <v>500</v>
      </c>
      <c r="GC937" s="85">
        <f t="shared" si="1032"/>
        <v>500</v>
      </c>
      <c r="GD937" s="85">
        <f t="shared" si="1033"/>
        <v>500</v>
      </c>
      <c r="GE937" s="85">
        <f t="shared" si="1034"/>
        <v>500</v>
      </c>
      <c r="GF937" s="85">
        <f t="shared" si="1035"/>
        <v>500</v>
      </c>
      <c r="GG937" s="85">
        <f t="shared" si="1036"/>
        <v>500</v>
      </c>
      <c r="GH937" s="101">
        <f t="shared" si="1003"/>
        <v>0</v>
      </c>
      <c r="GI937" s="102">
        <f t="shared" si="1004"/>
        <v>0</v>
      </c>
      <c r="GJ937" s="102">
        <f t="shared" si="1005"/>
        <v>0</v>
      </c>
      <c r="GK937" s="79">
        <f>ROW()</f>
        <v>937</v>
      </c>
    </row>
    <row r="938" spans="1:193" s="12" customFormat="1" ht="50.1" customHeight="1">
      <c r="A938" s="17">
        <f>ROW()</f>
        <v>938</v>
      </c>
      <c r="B938" s="32">
        <f t="shared" si="1037"/>
        <v>932</v>
      </c>
      <c r="C938" s="33">
        <f t="shared" si="1038"/>
        <v>0</v>
      </c>
      <c r="D938" s="31"/>
      <c r="E938" s="390">
        <f t="shared" si="1006"/>
        <v>500</v>
      </c>
      <c r="F938" s="107">
        <f t="shared" si="972"/>
        <v>0</v>
      </c>
      <c r="G938" s="3">
        <v>0</v>
      </c>
      <c r="H938" s="4">
        <v>0</v>
      </c>
      <c r="I938" s="63"/>
      <c r="J938" s="15"/>
      <c r="K938" s="13"/>
      <c r="L938" s="98">
        <f t="shared" si="973"/>
        <v>0</v>
      </c>
      <c r="M938" s="99">
        <f>M5</f>
        <v>0.94499999999999995</v>
      </c>
      <c r="N938" s="100"/>
      <c r="O938" s="110"/>
      <c r="P938" s="95">
        <f t="shared" si="974"/>
        <v>0</v>
      </c>
      <c r="Q938" s="15"/>
      <c r="R938" s="24">
        <f t="shared" si="1007"/>
        <v>0</v>
      </c>
      <c r="S938" s="25">
        <v>0</v>
      </c>
      <c r="T938" s="63"/>
      <c r="U938" s="15"/>
      <c r="V938" s="13"/>
      <c r="W938" s="98">
        <f t="shared" si="975"/>
        <v>0</v>
      </c>
      <c r="X938" s="99">
        <f>X5</f>
        <v>0.97</v>
      </c>
      <c r="Y938" s="100"/>
      <c r="Z938" s="110"/>
      <c r="AA938" s="95">
        <f t="shared" si="976"/>
        <v>0</v>
      </c>
      <c r="AB938" s="15"/>
      <c r="AC938" s="24">
        <f t="shared" si="1008"/>
        <v>0</v>
      </c>
      <c r="AD938" s="5">
        <v>0</v>
      </c>
      <c r="AE938" s="63"/>
      <c r="AF938" s="15"/>
      <c r="AG938" s="13"/>
      <c r="AH938" s="98">
        <f t="shared" si="977"/>
        <v>0</v>
      </c>
      <c r="AI938" s="99">
        <f>AI5</f>
        <v>0.95499999999999996</v>
      </c>
      <c r="AJ938" s="100"/>
      <c r="AK938" s="110"/>
      <c r="AL938" s="95">
        <f t="shared" si="978"/>
        <v>0</v>
      </c>
      <c r="AM938" s="15"/>
      <c r="AN938" s="24">
        <f t="shared" si="1009"/>
        <v>0</v>
      </c>
      <c r="AO938" s="5">
        <v>0</v>
      </c>
      <c r="AP938" s="63"/>
      <c r="AQ938" s="15"/>
      <c r="AR938" s="13"/>
      <c r="AS938" s="98">
        <f t="shared" si="979"/>
        <v>0</v>
      </c>
      <c r="AT938" s="99">
        <f>AT5</f>
        <v>0.96</v>
      </c>
      <c r="AU938" s="100"/>
      <c r="AV938" s="110"/>
      <c r="AW938" s="95">
        <f t="shared" si="980"/>
        <v>0</v>
      </c>
      <c r="AX938" s="15"/>
      <c r="AY938" s="24">
        <f t="shared" si="1010"/>
        <v>0</v>
      </c>
      <c r="AZ938" s="5">
        <v>0</v>
      </c>
      <c r="BA938" s="63"/>
      <c r="BB938" s="15"/>
      <c r="BC938" s="13"/>
      <c r="BD938" s="98">
        <f t="shared" si="981"/>
        <v>0</v>
      </c>
      <c r="BE938" s="99">
        <f>BE5</f>
        <v>0.98</v>
      </c>
      <c r="BF938" s="100"/>
      <c r="BG938" s="110"/>
      <c r="BH938" s="95">
        <f t="shared" si="982"/>
        <v>0</v>
      </c>
      <c r="BI938" s="15"/>
      <c r="BJ938" s="24">
        <f t="shared" si="1011"/>
        <v>0</v>
      </c>
      <c r="BK938" s="5">
        <v>0</v>
      </c>
      <c r="BL938" s="63"/>
      <c r="BM938" s="15"/>
      <c r="BN938" s="13"/>
      <c r="BO938" s="98">
        <f t="shared" si="983"/>
        <v>0</v>
      </c>
      <c r="BP938" s="99">
        <f>BP5</f>
        <v>0.94499999999999995</v>
      </c>
      <c r="BQ938" s="100"/>
      <c r="BR938" s="110"/>
      <c r="BS938" s="95">
        <f t="shared" si="984"/>
        <v>0</v>
      </c>
      <c r="BT938" s="15"/>
      <c r="BU938" s="24">
        <f t="shared" si="1012"/>
        <v>0</v>
      </c>
      <c r="BV938" s="5">
        <v>0</v>
      </c>
      <c r="BW938" s="63"/>
      <c r="BX938" s="15"/>
      <c r="BY938" s="13"/>
      <c r="BZ938" s="98">
        <f t="shared" si="985"/>
        <v>0</v>
      </c>
      <c r="CA938" s="99">
        <f>CA5</f>
        <v>1</v>
      </c>
      <c r="CB938" s="100"/>
      <c r="CC938" s="110"/>
      <c r="CD938" s="95">
        <f t="shared" si="986"/>
        <v>0</v>
      </c>
      <c r="CE938" s="15"/>
      <c r="CF938" s="24">
        <f t="shared" si="1013"/>
        <v>0</v>
      </c>
      <c r="CG938" s="5">
        <v>0</v>
      </c>
      <c r="CH938" s="63"/>
      <c r="CI938" s="15"/>
      <c r="CJ938" s="13"/>
      <c r="CK938" s="98">
        <f t="shared" si="987"/>
        <v>0</v>
      </c>
      <c r="CL938" s="99">
        <f>CL5</f>
        <v>1</v>
      </c>
      <c r="CM938" s="100"/>
      <c r="CN938" s="110"/>
      <c r="CO938" s="95">
        <f t="shared" si="988"/>
        <v>0</v>
      </c>
      <c r="CP938" s="15"/>
      <c r="CQ938" s="24">
        <f t="shared" si="1014"/>
        <v>0</v>
      </c>
      <c r="CR938" s="5">
        <v>0</v>
      </c>
      <c r="CS938" s="63"/>
      <c r="CT938" s="15"/>
      <c r="CU938" s="13"/>
      <c r="CV938" s="98">
        <f t="shared" si="989"/>
        <v>0</v>
      </c>
      <c r="CW938" s="99">
        <f>CW5</f>
        <v>1</v>
      </c>
      <c r="CX938" s="100"/>
      <c r="CY938" s="110"/>
      <c r="CZ938" s="95">
        <f t="shared" si="990"/>
        <v>0</v>
      </c>
      <c r="DA938" s="15"/>
      <c r="DB938" s="24">
        <f t="shared" si="1015"/>
        <v>0</v>
      </c>
      <c r="DC938" s="5">
        <v>0</v>
      </c>
      <c r="DD938" s="63"/>
      <c r="DE938" s="15"/>
      <c r="DF938" s="13"/>
      <c r="DG938" s="98">
        <f t="shared" si="991"/>
        <v>0</v>
      </c>
      <c r="DH938" s="99">
        <f>DH5</f>
        <v>1</v>
      </c>
      <c r="DI938" s="100"/>
      <c r="DJ938" s="110"/>
      <c r="DK938" s="95">
        <f t="shared" si="992"/>
        <v>0</v>
      </c>
      <c r="DL938" s="15"/>
      <c r="DM938" s="24">
        <f t="shared" si="1016"/>
        <v>0</v>
      </c>
      <c r="DN938" s="5">
        <v>0</v>
      </c>
      <c r="DO938" s="63"/>
      <c r="DP938" s="15"/>
      <c r="DQ938" s="13"/>
      <c r="DR938" s="98">
        <f t="shared" si="993"/>
        <v>0</v>
      </c>
      <c r="DS938" s="99">
        <f>DS5</f>
        <v>1</v>
      </c>
      <c r="DT938" s="100"/>
      <c r="DU938" s="110"/>
      <c r="DV938" s="95">
        <f t="shared" si="994"/>
        <v>0</v>
      </c>
      <c r="DW938" s="15"/>
      <c r="DX938" s="24">
        <f t="shared" si="1017"/>
        <v>0</v>
      </c>
      <c r="DY938" s="5">
        <v>0</v>
      </c>
      <c r="DZ938" s="63"/>
      <c r="EA938" s="15"/>
      <c r="EB938" s="13"/>
      <c r="EC938" s="98">
        <f t="shared" si="995"/>
        <v>0</v>
      </c>
      <c r="ED938" s="99">
        <f>ED5</f>
        <v>1</v>
      </c>
      <c r="EE938" s="100"/>
      <c r="EF938" s="110"/>
      <c r="EG938" s="95">
        <f t="shared" si="996"/>
        <v>0</v>
      </c>
      <c r="EH938" s="15"/>
      <c r="EI938" s="24">
        <f t="shared" si="1018"/>
        <v>0</v>
      </c>
      <c r="EJ938" s="5">
        <v>0</v>
      </c>
      <c r="EK938" s="63"/>
      <c r="EL938" s="15"/>
      <c r="EM938" s="13"/>
      <c r="EN938" s="98">
        <f t="shared" si="997"/>
        <v>0</v>
      </c>
      <c r="EO938" s="99">
        <f>EO5</f>
        <v>1</v>
      </c>
      <c r="EP938" s="100"/>
      <c r="EQ938" s="110"/>
      <c r="ER938" s="95">
        <f t="shared" si="998"/>
        <v>0</v>
      </c>
      <c r="ES938" s="15"/>
      <c r="ET938" s="24">
        <f t="shared" si="1019"/>
        <v>0</v>
      </c>
      <c r="EU938" s="5">
        <v>0</v>
      </c>
      <c r="EV938" s="63"/>
      <c r="EW938" s="15"/>
      <c r="EX938" s="13"/>
      <c r="EY938" s="98">
        <f t="shared" si="999"/>
        <v>0</v>
      </c>
      <c r="EZ938" s="99">
        <f>EZ5</f>
        <v>1</v>
      </c>
      <c r="FA938" s="100"/>
      <c r="FB938" s="110"/>
      <c r="FC938" s="95">
        <f t="shared" si="1000"/>
        <v>0</v>
      </c>
      <c r="FD938" s="15"/>
      <c r="FE938" s="24">
        <f t="shared" si="1020"/>
        <v>0</v>
      </c>
      <c r="FF938" s="5">
        <v>0</v>
      </c>
      <c r="FG938" s="63"/>
      <c r="FH938" s="15"/>
      <c r="FI938" s="13"/>
      <c r="FJ938" s="98">
        <f t="shared" si="1001"/>
        <v>0</v>
      </c>
      <c r="FK938" s="99">
        <f>FK5</f>
        <v>1</v>
      </c>
      <c r="FL938" s="100"/>
      <c r="FM938" s="110"/>
      <c r="FN938" s="95">
        <f t="shared" si="1002"/>
        <v>0</v>
      </c>
      <c r="FO938" s="15"/>
      <c r="FP938" s="24">
        <f t="shared" si="1021"/>
        <v>0</v>
      </c>
      <c r="FQ938" s="5">
        <v>0</v>
      </c>
      <c r="FR938" s="8">
        <v>0</v>
      </c>
      <c r="FS938" s="84">
        <f t="shared" si="1022"/>
        <v>500</v>
      </c>
      <c r="FT938" s="85">
        <f t="shared" si="1023"/>
        <v>500</v>
      </c>
      <c r="FU938" s="85">
        <f t="shared" si="1024"/>
        <v>500</v>
      </c>
      <c r="FV938" s="85">
        <f t="shared" si="1025"/>
        <v>500</v>
      </c>
      <c r="FW938" s="85">
        <f t="shared" si="1026"/>
        <v>500</v>
      </c>
      <c r="FX938" s="85">
        <f t="shared" si="1027"/>
        <v>500</v>
      </c>
      <c r="FY938" s="85">
        <f t="shared" si="1028"/>
        <v>500</v>
      </c>
      <c r="FZ938" s="85">
        <f t="shared" si="1029"/>
        <v>500</v>
      </c>
      <c r="GA938" s="85">
        <f t="shared" si="1030"/>
        <v>500</v>
      </c>
      <c r="GB938" s="85">
        <f t="shared" si="1031"/>
        <v>500</v>
      </c>
      <c r="GC938" s="85">
        <f t="shared" si="1032"/>
        <v>500</v>
      </c>
      <c r="GD938" s="85">
        <f t="shared" si="1033"/>
        <v>500</v>
      </c>
      <c r="GE938" s="85">
        <f t="shared" si="1034"/>
        <v>500</v>
      </c>
      <c r="GF938" s="85">
        <f t="shared" si="1035"/>
        <v>500</v>
      </c>
      <c r="GG938" s="85">
        <f t="shared" si="1036"/>
        <v>500</v>
      </c>
      <c r="GH938" s="101">
        <f t="shared" si="1003"/>
        <v>0</v>
      </c>
      <c r="GI938" s="102">
        <f t="shared" si="1004"/>
        <v>0</v>
      </c>
      <c r="GJ938" s="102">
        <f t="shared" si="1005"/>
        <v>0</v>
      </c>
      <c r="GK938" s="79">
        <f>ROW()</f>
        <v>938</v>
      </c>
    </row>
    <row r="939" spans="1:193" s="12" customFormat="1" ht="50.1" customHeight="1">
      <c r="A939" s="17">
        <f>ROW()</f>
        <v>939</v>
      </c>
      <c r="B939" s="32">
        <f t="shared" si="1037"/>
        <v>933</v>
      </c>
      <c r="C939" s="33">
        <f t="shared" si="1038"/>
        <v>0</v>
      </c>
      <c r="D939" s="31"/>
      <c r="E939" s="390">
        <f t="shared" si="1006"/>
        <v>500</v>
      </c>
      <c r="F939" s="107">
        <f t="shared" si="972"/>
        <v>0</v>
      </c>
      <c r="G939" s="3">
        <v>0</v>
      </c>
      <c r="H939" s="4">
        <v>0</v>
      </c>
      <c r="I939" s="63"/>
      <c r="J939" s="15"/>
      <c r="K939" s="13"/>
      <c r="L939" s="98">
        <f t="shared" si="973"/>
        <v>0</v>
      </c>
      <c r="M939" s="99">
        <f>M5</f>
        <v>0.94499999999999995</v>
      </c>
      <c r="N939" s="100"/>
      <c r="O939" s="110"/>
      <c r="P939" s="95">
        <f t="shared" si="974"/>
        <v>0</v>
      </c>
      <c r="Q939" s="15"/>
      <c r="R939" s="24">
        <f t="shared" si="1007"/>
        <v>0</v>
      </c>
      <c r="S939" s="25">
        <v>0</v>
      </c>
      <c r="T939" s="63"/>
      <c r="U939" s="15"/>
      <c r="V939" s="13"/>
      <c r="W939" s="98">
        <f t="shared" si="975"/>
        <v>0</v>
      </c>
      <c r="X939" s="99">
        <f>X5</f>
        <v>0.97</v>
      </c>
      <c r="Y939" s="100"/>
      <c r="Z939" s="110"/>
      <c r="AA939" s="95">
        <f t="shared" si="976"/>
        <v>0</v>
      </c>
      <c r="AB939" s="15"/>
      <c r="AC939" s="24">
        <f t="shared" si="1008"/>
        <v>0</v>
      </c>
      <c r="AD939" s="5">
        <v>0</v>
      </c>
      <c r="AE939" s="63"/>
      <c r="AF939" s="15"/>
      <c r="AG939" s="13"/>
      <c r="AH939" s="98">
        <f t="shared" si="977"/>
        <v>0</v>
      </c>
      <c r="AI939" s="99">
        <f>AI5</f>
        <v>0.95499999999999996</v>
      </c>
      <c r="AJ939" s="100"/>
      <c r="AK939" s="110"/>
      <c r="AL939" s="95">
        <f t="shared" si="978"/>
        <v>0</v>
      </c>
      <c r="AM939" s="15"/>
      <c r="AN939" s="24">
        <f t="shared" si="1009"/>
        <v>0</v>
      </c>
      <c r="AO939" s="5">
        <v>0</v>
      </c>
      <c r="AP939" s="63"/>
      <c r="AQ939" s="15"/>
      <c r="AR939" s="13"/>
      <c r="AS939" s="98">
        <f t="shared" si="979"/>
        <v>0</v>
      </c>
      <c r="AT939" s="99">
        <f>AT5</f>
        <v>0.96</v>
      </c>
      <c r="AU939" s="100"/>
      <c r="AV939" s="110"/>
      <c r="AW939" s="95">
        <f t="shared" si="980"/>
        <v>0</v>
      </c>
      <c r="AX939" s="15"/>
      <c r="AY939" s="24">
        <f t="shared" si="1010"/>
        <v>0</v>
      </c>
      <c r="AZ939" s="5">
        <v>0</v>
      </c>
      <c r="BA939" s="63"/>
      <c r="BB939" s="15"/>
      <c r="BC939" s="13"/>
      <c r="BD939" s="98">
        <f t="shared" si="981"/>
        <v>0</v>
      </c>
      <c r="BE939" s="99">
        <f>BE5</f>
        <v>0.98</v>
      </c>
      <c r="BF939" s="100"/>
      <c r="BG939" s="110"/>
      <c r="BH939" s="95">
        <f t="shared" si="982"/>
        <v>0</v>
      </c>
      <c r="BI939" s="15"/>
      <c r="BJ939" s="24">
        <f t="shared" si="1011"/>
        <v>0</v>
      </c>
      <c r="BK939" s="5">
        <v>0</v>
      </c>
      <c r="BL939" s="63"/>
      <c r="BM939" s="15"/>
      <c r="BN939" s="13"/>
      <c r="BO939" s="98">
        <f t="shared" si="983"/>
        <v>0</v>
      </c>
      <c r="BP939" s="99">
        <f>BP5</f>
        <v>0.94499999999999995</v>
      </c>
      <c r="BQ939" s="100"/>
      <c r="BR939" s="110"/>
      <c r="BS939" s="95">
        <f t="shared" si="984"/>
        <v>0</v>
      </c>
      <c r="BT939" s="15"/>
      <c r="BU939" s="24">
        <f t="shared" si="1012"/>
        <v>0</v>
      </c>
      <c r="BV939" s="5">
        <v>0</v>
      </c>
      <c r="BW939" s="63"/>
      <c r="BX939" s="15"/>
      <c r="BY939" s="13"/>
      <c r="BZ939" s="98">
        <f t="shared" si="985"/>
        <v>0</v>
      </c>
      <c r="CA939" s="99">
        <f>CA5</f>
        <v>1</v>
      </c>
      <c r="CB939" s="100"/>
      <c r="CC939" s="110"/>
      <c r="CD939" s="95">
        <f t="shared" si="986"/>
        <v>0</v>
      </c>
      <c r="CE939" s="15"/>
      <c r="CF939" s="24">
        <f t="shared" si="1013"/>
        <v>0</v>
      </c>
      <c r="CG939" s="5">
        <v>0</v>
      </c>
      <c r="CH939" s="63"/>
      <c r="CI939" s="15"/>
      <c r="CJ939" s="13"/>
      <c r="CK939" s="98">
        <f t="shared" si="987"/>
        <v>0</v>
      </c>
      <c r="CL939" s="99">
        <f>CL5</f>
        <v>1</v>
      </c>
      <c r="CM939" s="100"/>
      <c r="CN939" s="110"/>
      <c r="CO939" s="95">
        <f t="shared" si="988"/>
        <v>0</v>
      </c>
      <c r="CP939" s="15"/>
      <c r="CQ939" s="24">
        <f t="shared" si="1014"/>
        <v>0</v>
      </c>
      <c r="CR939" s="5">
        <v>0</v>
      </c>
      <c r="CS939" s="63"/>
      <c r="CT939" s="15"/>
      <c r="CU939" s="13"/>
      <c r="CV939" s="98">
        <f t="shared" si="989"/>
        <v>0</v>
      </c>
      <c r="CW939" s="99">
        <f>CW5</f>
        <v>1</v>
      </c>
      <c r="CX939" s="100"/>
      <c r="CY939" s="110"/>
      <c r="CZ939" s="95">
        <f t="shared" si="990"/>
        <v>0</v>
      </c>
      <c r="DA939" s="15"/>
      <c r="DB939" s="24">
        <f t="shared" si="1015"/>
        <v>0</v>
      </c>
      <c r="DC939" s="5">
        <v>0</v>
      </c>
      <c r="DD939" s="63"/>
      <c r="DE939" s="15"/>
      <c r="DF939" s="13"/>
      <c r="DG939" s="98">
        <f t="shared" si="991"/>
        <v>0</v>
      </c>
      <c r="DH939" s="99">
        <f>DH5</f>
        <v>1</v>
      </c>
      <c r="DI939" s="100"/>
      <c r="DJ939" s="110"/>
      <c r="DK939" s="95">
        <f t="shared" si="992"/>
        <v>0</v>
      </c>
      <c r="DL939" s="15"/>
      <c r="DM939" s="24">
        <f t="shared" si="1016"/>
        <v>0</v>
      </c>
      <c r="DN939" s="5">
        <v>0</v>
      </c>
      <c r="DO939" s="63"/>
      <c r="DP939" s="15"/>
      <c r="DQ939" s="13"/>
      <c r="DR939" s="98">
        <f t="shared" si="993"/>
        <v>0</v>
      </c>
      <c r="DS939" s="99">
        <f>DS5</f>
        <v>1</v>
      </c>
      <c r="DT939" s="100"/>
      <c r="DU939" s="110"/>
      <c r="DV939" s="95">
        <f t="shared" si="994"/>
        <v>0</v>
      </c>
      <c r="DW939" s="15"/>
      <c r="DX939" s="24">
        <f t="shared" si="1017"/>
        <v>0</v>
      </c>
      <c r="DY939" s="5">
        <v>0</v>
      </c>
      <c r="DZ939" s="63"/>
      <c r="EA939" s="15"/>
      <c r="EB939" s="13"/>
      <c r="EC939" s="98">
        <f t="shared" si="995"/>
        <v>0</v>
      </c>
      <c r="ED939" s="99">
        <f>ED5</f>
        <v>1</v>
      </c>
      <c r="EE939" s="100"/>
      <c r="EF939" s="110"/>
      <c r="EG939" s="95">
        <f t="shared" si="996"/>
        <v>0</v>
      </c>
      <c r="EH939" s="15"/>
      <c r="EI939" s="24">
        <f t="shared" si="1018"/>
        <v>0</v>
      </c>
      <c r="EJ939" s="5">
        <v>0</v>
      </c>
      <c r="EK939" s="63"/>
      <c r="EL939" s="15"/>
      <c r="EM939" s="13"/>
      <c r="EN939" s="98">
        <f t="shared" si="997"/>
        <v>0</v>
      </c>
      <c r="EO939" s="99">
        <f>EO5</f>
        <v>1</v>
      </c>
      <c r="EP939" s="100"/>
      <c r="EQ939" s="110"/>
      <c r="ER939" s="95">
        <f t="shared" si="998"/>
        <v>0</v>
      </c>
      <c r="ES939" s="15"/>
      <c r="ET939" s="24">
        <f t="shared" si="1019"/>
        <v>0</v>
      </c>
      <c r="EU939" s="5">
        <v>0</v>
      </c>
      <c r="EV939" s="63"/>
      <c r="EW939" s="15"/>
      <c r="EX939" s="13"/>
      <c r="EY939" s="98">
        <f t="shared" si="999"/>
        <v>0</v>
      </c>
      <c r="EZ939" s="99">
        <f>EZ5</f>
        <v>1</v>
      </c>
      <c r="FA939" s="100"/>
      <c r="FB939" s="110"/>
      <c r="FC939" s="95">
        <f t="shared" si="1000"/>
        <v>0</v>
      </c>
      <c r="FD939" s="15"/>
      <c r="FE939" s="24">
        <f t="shared" si="1020"/>
        <v>0</v>
      </c>
      <c r="FF939" s="5">
        <v>0</v>
      </c>
      <c r="FG939" s="63"/>
      <c r="FH939" s="15"/>
      <c r="FI939" s="13"/>
      <c r="FJ939" s="98">
        <f t="shared" si="1001"/>
        <v>0</v>
      </c>
      <c r="FK939" s="99">
        <f>FK5</f>
        <v>1</v>
      </c>
      <c r="FL939" s="100"/>
      <c r="FM939" s="110"/>
      <c r="FN939" s="95">
        <f t="shared" si="1002"/>
        <v>0</v>
      </c>
      <c r="FO939" s="15"/>
      <c r="FP939" s="24">
        <f t="shared" si="1021"/>
        <v>0</v>
      </c>
      <c r="FQ939" s="5">
        <v>0</v>
      </c>
      <c r="FR939" s="8">
        <v>0</v>
      </c>
      <c r="FS939" s="84">
        <f t="shared" si="1022"/>
        <v>500</v>
      </c>
      <c r="FT939" s="85">
        <f t="shared" si="1023"/>
        <v>500</v>
      </c>
      <c r="FU939" s="85">
        <f t="shared" si="1024"/>
        <v>500</v>
      </c>
      <c r="FV939" s="85">
        <f t="shared" si="1025"/>
        <v>500</v>
      </c>
      <c r="FW939" s="85">
        <f t="shared" si="1026"/>
        <v>500</v>
      </c>
      <c r="FX939" s="85">
        <f t="shared" si="1027"/>
        <v>500</v>
      </c>
      <c r="FY939" s="85">
        <f t="shared" si="1028"/>
        <v>500</v>
      </c>
      <c r="FZ939" s="85">
        <f t="shared" si="1029"/>
        <v>500</v>
      </c>
      <c r="GA939" s="85">
        <f t="shared" si="1030"/>
        <v>500</v>
      </c>
      <c r="GB939" s="85">
        <f t="shared" si="1031"/>
        <v>500</v>
      </c>
      <c r="GC939" s="85">
        <f t="shared" si="1032"/>
        <v>500</v>
      </c>
      <c r="GD939" s="85">
        <f t="shared" si="1033"/>
        <v>500</v>
      </c>
      <c r="GE939" s="85">
        <f t="shared" si="1034"/>
        <v>500</v>
      </c>
      <c r="GF939" s="85">
        <f t="shared" si="1035"/>
        <v>500</v>
      </c>
      <c r="GG939" s="85">
        <f t="shared" si="1036"/>
        <v>500</v>
      </c>
      <c r="GH939" s="101">
        <f t="shared" si="1003"/>
        <v>0</v>
      </c>
      <c r="GI939" s="102">
        <f t="shared" si="1004"/>
        <v>0</v>
      </c>
      <c r="GJ939" s="102">
        <f t="shared" si="1005"/>
        <v>0</v>
      </c>
      <c r="GK939" s="79">
        <f>ROW()</f>
        <v>939</v>
      </c>
    </row>
    <row r="940" spans="1:193" s="12" customFormat="1" ht="50.1" customHeight="1">
      <c r="A940" s="17">
        <f>ROW()</f>
        <v>940</v>
      </c>
      <c r="B940" s="32">
        <f t="shared" si="1037"/>
        <v>934</v>
      </c>
      <c r="C940" s="33">
        <f t="shared" si="1038"/>
        <v>0</v>
      </c>
      <c r="D940" s="31"/>
      <c r="E940" s="390">
        <f t="shared" si="1006"/>
        <v>500</v>
      </c>
      <c r="F940" s="107">
        <f t="shared" si="972"/>
        <v>0</v>
      </c>
      <c r="G940" s="3">
        <v>0</v>
      </c>
      <c r="H940" s="4">
        <v>0</v>
      </c>
      <c r="I940" s="63"/>
      <c r="J940" s="15"/>
      <c r="K940" s="13"/>
      <c r="L940" s="98">
        <f t="shared" si="973"/>
        <v>0</v>
      </c>
      <c r="M940" s="99">
        <f>M5</f>
        <v>0.94499999999999995</v>
      </c>
      <c r="N940" s="100"/>
      <c r="O940" s="110"/>
      <c r="P940" s="95">
        <f t="shared" si="974"/>
        <v>0</v>
      </c>
      <c r="Q940" s="15"/>
      <c r="R940" s="24">
        <f t="shared" si="1007"/>
        <v>0</v>
      </c>
      <c r="S940" s="25">
        <v>0</v>
      </c>
      <c r="T940" s="63"/>
      <c r="U940" s="15"/>
      <c r="V940" s="13"/>
      <c r="W940" s="98">
        <f t="shared" si="975"/>
        <v>0</v>
      </c>
      <c r="X940" s="99">
        <f>X5</f>
        <v>0.97</v>
      </c>
      <c r="Y940" s="100"/>
      <c r="Z940" s="110"/>
      <c r="AA940" s="95">
        <f t="shared" si="976"/>
        <v>0</v>
      </c>
      <c r="AB940" s="15"/>
      <c r="AC940" s="24">
        <f t="shared" si="1008"/>
        <v>0</v>
      </c>
      <c r="AD940" s="5">
        <v>0</v>
      </c>
      <c r="AE940" s="63"/>
      <c r="AF940" s="15"/>
      <c r="AG940" s="13"/>
      <c r="AH940" s="98">
        <f t="shared" si="977"/>
        <v>0</v>
      </c>
      <c r="AI940" s="99">
        <f>AI5</f>
        <v>0.95499999999999996</v>
      </c>
      <c r="AJ940" s="100"/>
      <c r="AK940" s="110"/>
      <c r="AL940" s="95">
        <f t="shared" si="978"/>
        <v>0</v>
      </c>
      <c r="AM940" s="15"/>
      <c r="AN940" s="24">
        <f t="shared" si="1009"/>
        <v>0</v>
      </c>
      <c r="AO940" s="5">
        <v>0</v>
      </c>
      <c r="AP940" s="63"/>
      <c r="AQ940" s="15"/>
      <c r="AR940" s="13"/>
      <c r="AS940" s="98">
        <f t="shared" si="979"/>
        <v>0</v>
      </c>
      <c r="AT940" s="99">
        <f>AT5</f>
        <v>0.96</v>
      </c>
      <c r="AU940" s="100"/>
      <c r="AV940" s="110"/>
      <c r="AW940" s="95">
        <f t="shared" si="980"/>
        <v>0</v>
      </c>
      <c r="AX940" s="15"/>
      <c r="AY940" s="24">
        <f t="shared" si="1010"/>
        <v>0</v>
      </c>
      <c r="AZ940" s="5">
        <v>0</v>
      </c>
      <c r="BA940" s="63"/>
      <c r="BB940" s="15"/>
      <c r="BC940" s="13"/>
      <c r="BD940" s="98">
        <f t="shared" si="981"/>
        <v>0</v>
      </c>
      <c r="BE940" s="99">
        <f>BE5</f>
        <v>0.98</v>
      </c>
      <c r="BF940" s="100"/>
      <c r="BG940" s="110"/>
      <c r="BH940" s="95">
        <f t="shared" si="982"/>
        <v>0</v>
      </c>
      <c r="BI940" s="15"/>
      <c r="BJ940" s="24">
        <f t="shared" si="1011"/>
        <v>0</v>
      </c>
      <c r="BK940" s="5">
        <v>0</v>
      </c>
      <c r="BL940" s="63"/>
      <c r="BM940" s="15"/>
      <c r="BN940" s="13"/>
      <c r="BO940" s="98">
        <f t="shared" si="983"/>
        <v>0</v>
      </c>
      <c r="BP940" s="99">
        <f>BP5</f>
        <v>0.94499999999999995</v>
      </c>
      <c r="BQ940" s="100"/>
      <c r="BR940" s="110"/>
      <c r="BS940" s="95">
        <f t="shared" si="984"/>
        <v>0</v>
      </c>
      <c r="BT940" s="15"/>
      <c r="BU940" s="24">
        <f t="shared" si="1012"/>
        <v>0</v>
      </c>
      <c r="BV940" s="5">
        <v>0</v>
      </c>
      <c r="BW940" s="63"/>
      <c r="BX940" s="15"/>
      <c r="BY940" s="13"/>
      <c r="BZ940" s="98">
        <f t="shared" si="985"/>
        <v>0</v>
      </c>
      <c r="CA940" s="99">
        <f>CA5</f>
        <v>1</v>
      </c>
      <c r="CB940" s="100"/>
      <c r="CC940" s="110"/>
      <c r="CD940" s="95">
        <f t="shared" si="986"/>
        <v>0</v>
      </c>
      <c r="CE940" s="15"/>
      <c r="CF940" s="24">
        <f t="shared" si="1013"/>
        <v>0</v>
      </c>
      <c r="CG940" s="5">
        <v>0</v>
      </c>
      <c r="CH940" s="63"/>
      <c r="CI940" s="15"/>
      <c r="CJ940" s="13"/>
      <c r="CK940" s="98">
        <f t="shared" si="987"/>
        <v>0</v>
      </c>
      <c r="CL940" s="99">
        <f>CL5</f>
        <v>1</v>
      </c>
      <c r="CM940" s="100"/>
      <c r="CN940" s="110"/>
      <c r="CO940" s="95">
        <f t="shared" si="988"/>
        <v>0</v>
      </c>
      <c r="CP940" s="15"/>
      <c r="CQ940" s="24">
        <f t="shared" si="1014"/>
        <v>0</v>
      </c>
      <c r="CR940" s="5">
        <v>0</v>
      </c>
      <c r="CS940" s="63"/>
      <c r="CT940" s="15"/>
      <c r="CU940" s="13"/>
      <c r="CV940" s="98">
        <f t="shared" si="989"/>
        <v>0</v>
      </c>
      <c r="CW940" s="99">
        <f>CW5</f>
        <v>1</v>
      </c>
      <c r="CX940" s="100"/>
      <c r="CY940" s="110"/>
      <c r="CZ940" s="95">
        <f t="shared" si="990"/>
        <v>0</v>
      </c>
      <c r="DA940" s="15"/>
      <c r="DB940" s="24">
        <f t="shared" si="1015"/>
        <v>0</v>
      </c>
      <c r="DC940" s="5">
        <v>0</v>
      </c>
      <c r="DD940" s="63"/>
      <c r="DE940" s="15"/>
      <c r="DF940" s="13"/>
      <c r="DG940" s="98">
        <f t="shared" si="991"/>
        <v>0</v>
      </c>
      <c r="DH940" s="99">
        <f>DH5</f>
        <v>1</v>
      </c>
      <c r="DI940" s="100"/>
      <c r="DJ940" s="110"/>
      <c r="DK940" s="95">
        <f t="shared" si="992"/>
        <v>0</v>
      </c>
      <c r="DL940" s="15"/>
      <c r="DM940" s="24">
        <f t="shared" si="1016"/>
        <v>0</v>
      </c>
      <c r="DN940" s="5">
        <v>0</v>
      </c>
      <c r="DO940" s="63"/>
      <c r="DP940" s="15"/>
      <c r="DQ940" s="13"/>
      <c r="DR940" s="98">
        <f t="shared" si="993"/>
        <v>0</v>
      </c>
      <c r="DS940" s="99">
        <f>DS5</f>
        <v>1</v>
      </c>
      <c r="DT940" s="100"/>
      <c r="DU940" s="110"/>
      <c r="DV940" s="95">
        <f t="shared" si="994"/>
        <v>0</v>
      </c>
      <c r="DW940" s="15"/>
      <c r="DX940" s="24">
        <f t="shared" si="1017"/>
        <v>0</v>
      </c>
      <c r="DY940" s="5">
        <v>0</v>
      </c>
      <c r="DZ940" s="63"/>
      <c r="EA940" s="15"/>
      <c r="EB940" s="13"/>
      <c r="EC940" s="98">
        <f t="shared" si="995"/>
        <v>0</v>
      </c>
      <c r="ED940" s="99">
        <f>ED5</f>
        <v>1</v>
      </c>
      <c r="EE940" s="100"/>
      <c r="EF940" s="110"/>
      <c r="EG940" s="95">
        <f t="shared" si="996"/>
        <v>0</v>
      </c>
      <c r="EH940" s="15"/>
      <c r="EI940" s="24">
        <f t="shared" si="1018"/>
        <v>0</v>
      </c>
      <c r="EJ940" s="5">
        <v>0</v>
      </c>
      <c r="EK940" s="63"/>
      <c r="EL940" s="15"/>
      <c r="EM940" s="13"/>
      <c r="EN940" s="98">
        <f t="shared" si="997"/>
        <v>0</v>
      </c>
      <c r="EO940" s="99">
        <f>EO5</f>
        <v>1</v>
      </c>
      <c r="EP940" s="100"/>
      <c r="EQ940" s="110"/>
      <c r="ER940" s="95">
        <f t="shared" si="998"/>
        <v>0</v>
      </c>
      <c r="ES940" s="15"/>
      <c r="ET940" s="24">
        <f t="shared" si="1019"/>
        <v>0</v>
      </c>
      <c r="EU940" s="5">
        <v>0</v>
      </c>
      <c r="EV940" s="63"/>
      <c r="EW940" s="15"/>
      <c r="EX940" s="13"/>
      <c r="EY940" s="98">
        <f t="shared" si="999"/>
        <v>0</v>
      </c>
      <c r="EZ940" s="99">
        <f>EZ5</f>
        <v>1</v>
      </c>
      <c r="FA940" s="100"/>
      <c r="FB940" s="110"/>
      <c r="FC940" s="95">
        <f t="shared" si="1000"/>
        <v>0</v>
      </c>
      <c r="FD940" s="15"/>
      <c r="FE940" s="24">
        <f t="shared" si="1020"/>
        <v>0</v>
      </c>
      <c r="FF940" s="5">
        <v>0</v>
      </c>
      <c r="FG940" s="63"/>
      <c r="FH940" s="15"/>
      <c r="FI940" s="13"/>
      <c r="FJ940" s="98">
        <f t="shared" si="1001"/>
        <v>0</v>
      </c>
      <c r="FK940" s="99">
        <f>FK5</f>
        <v>1</v>
      </c>
      <c r="FL940" s="100"/>
      <c r="FM940" s="110"/>
      <c r="FN940" s="95">
        <f t="shared" si="1002"/>
        <v>0</v>
      </c>
      <c r="FO940" s="15"/>
      <c r="FP940" s="24">
        <f t="shared" si="1021"/>
        <v>0</v>
      </c>
      <c r="FQ940" s="5">
        <v>0</v>
      </c>
      <c r="FR940" s="8">
        <v>0</v>
      </c>
      <c r="FS940" s="84">
        <f t="shared" si="1022"/>
        <v>500</v>
      </c>
      <c r="FT940" s="85">
        <f t="shared" si="1023"/>
        <v>500</v>
      </c>
      <c r="FU940" s="85">
        <f t="shared" si="1024"/>
        <v>500</v>
      </c>
      <c r="FV940" s="85">
        <f t="shared" si="1025"/>
        <v>500</v>
      </c>
      <c r="FW940" s="85">
        <f t="shared" si="1026"/>
        <v>500</v>
      </c>
      <c r="FX940" s="85">
        <f t="shared" si="1027"/>
        <v>500</v>
      </c>
      <c r="FY940" s="85">
        <f t="shared" si="1028"/>
        <v>500</v>
      </c>
      <c r="FZ940" s="85">
        <f t="shared" si="1029"/>
        <v>500</v>
      </c>
      <c r="GA940" s="85">
        <f t="shared" si="1030"/>
        <v>500</v>
      </c>
      <c r="GB940" s="85">
        <f t="shared" si="1031"/>
        <v>500</v>
      </c>
      <c r="GC940" s="85">
        <f t="shared" si="1032"/>
        <v>500</v>
      </c>
      <c r="GD940" s="85">
        <f t="shared" si="1033"/>
        <v>500</v>
      </c>
      <c r="GE940" s="85">
        <f t="shared" si="1034"/>
        <v>500</v>
      </c>
      <c r="GF940" s="85">
        <f t="shared" si="1035"/>
        <v>500</v>
      </c>
      <c r="GG940" s="85">
        <f t="shared" si="1036"/>
        <v>500</v>
      </c>
      <c r="GH940" s="101">
        <f t="shared" si="1003"/>
        <v>0</v>
      </c>
      <c r="GI940" s="102">
        <f t="shared" si="1004"/>
        <v>0</v>
      </c>
      <c r="GJ940" s="102">
        <f t="shared" si="1005"/>
        <v>0</v>
      </c>
      <c r="GK940" s="79">
        <f>ROW()</f>
        <v>940</v>
      </c>
    </row>
    <row r="941" spans="1:193" s="12" customFormat="1" ht="50.1" customHeight="1">
      <c r="A941" s="17">
        <f>ROW()</f>
        <v>941</v>
      </c>
      <c r="B941" s="32">
        <f t="shared" si="1037"/>
        <v>935</v>
      </c>
      <c r="C941" s="33">
        <f t="shared" si="1038"/>
        <v>0</v>
      </c>
      <c r="D941" s="31"/>
      <c r="E941" s="390">
        <f t="shared" si="1006"/>
        <v>500</v>
      </c>
      <c r="F941" s="107">
        <f t="shared" si="972"/>
        <v>0</v>
      </c>
      <c r="G941" s="3">
        <v>0</v>
      </c>
      <c r="H941" s="4">
        <v>0</v>
      </c>
      <c r="I941" s="63"/>
      <c r="J941" s="15"/>
      <c r="K941" s="13"/>
      <c r="L941" s="98">
        <f t="shared" si="973"/>
        <v>0</v>
      </c>
      <c r="M941" s="99">
        <f>M5</f>
        <v>0.94499999999999995</v>
      </c>
      <c r="N941" s="100"/>
      <c r="O941" s="110"/>
      <c r="P941" s="95">
        <f t="shared" si="974"/>
        <v>0</v>
      </c>
      <c r="Q941" s="15"/>
      <c r="R941" s="24">
        <f t="shared" si="1007"/>
        <v>0</v>
      </c>
      <c r="S941" s="25">
        <v>0</v>
      </c>
      <c r="T941" s="63"/>
      <c r="U941" s="15"/>
      <c r="V941" s="13"/>
      <c r="W941" s="98">
        <f t="shared" si="975"/>
        <v>0</v>
      </c>
      <c r="X941" s="99">
        <f>X5</f>
        <v>0.97</v>
      </c>
      <c r="Y941" s="100"/>
      <c r="Z941" s="110"/>
      <c r="AA941" s="95">
        <f t="shared" si="976"/>
        <v>0</v>
      </c>
      <c r="AB941" s="15"/>
      <c r="AC941" s="24">
        <f t="shared" si="1008"/>
        <v>0</v>
      </c>
      <c r="AD941" s="5">
        <v>0</v>
      </c>
      <c r="AE941" s="63"/>
      <c r="AF941" s="15"/>
      <c r="AG941" s="13"/>
      <c r="AH941" s="98">
        <f t="shared" si="977"/>
        <v>0</v>
      </c>
      <c r="AI941" s="99">
        <f>AI5</f>
        <v>0.95499999999999996</v>
      </c>
      <c r="AJ941" s="100"/>
      <c r="AK941" s="110"/>
      <c r="AL941" s="95">
        <f t="shared" si="978"/>
        <v>0</v>
      </c>
      <c r="AM941" s="15"/>
      <c r="AN941" s="24">
        <f t="shared" si="1009"/>
        <v>0</v>
      </c>
      <c r="AO941" s="5">
        <v>0</v>
      </c>
      <c r="AP941" s="63"/>
      <c r="AQ941" s="15"/>
      <c r="AR941" s="13"/>
      <c r="AS941" s="98">
        <f t="shared" si="979"/>
        <v>0</v>
      </c>
      <c r="AT941" s="99">
        <f>AT5</f>
        <v>0.96</v>
      </c>
      <c r="AU941" s="100"/>
      <c r="AV941" s="110"/>
      <c r="AW941" s="95">
        <f t="shared" si="980"/>
        <v>0</v>
      </c>
      <c r="AX941" s="15"/>
      <c r="AY941" s="24">
        <f t="shared" si="1010"/>
        <v>0</v>
      </c>
      <c r="AZ941" s="5">
        <v>0</v>
      </c>
      <c r="BA941" s="63"/>
      <c r="BB941" s="15"/>
      <c r="BC941" s="13"/>
      <c r="BD941" s="98">
        <f t="shared" si="981"/>
        <v>0</v>
      </c>
      <c r="BE941" s="99">
        <f>BE5</f>
        <v>0.98</v>
      </c>
      <c r="BF941" s="100"/>
      <c r="BG941" s="110"/>
      <c r="BH941" s="95">
        <f t="shared" si="982"/>
        <v>0</v>
      </c>
      <c r="BI941" s="15"/>
      <c r="BJ941" s="24">
        <f t="shared" si="1011"/>
        <v>0</v>
      </c>
      <c r="BK941" s="5">
        <v>0</v>
      </c>
      <c r="BL941" s="63"/>
      <c r="BM941" s="15"/>
      <c r="BN941" s="13"/>
      <c r="BO941" s="98">
        <f t="shared" si="983"/>
        <v>0</v>
      </c>
      <c r="BP941" s="99">
        <f>BP5</f>
        <v>0.94499999999999995</v>
      </c>
      <c r="BQ941" s="100"/>
      <c r="BR941" s="110"/>
      <c r="BS941" s="95">
        <f t="shared" si="984"/>
        <v>0</v>
      </c>
      <c r="BT941" s="15"/>
      <c r="BU941" s="24">
        <f t="shared" si="1012"/>
        <v>0</v>
      </c>
      <c r="BV941" s="5">
        <v>0</v>
      </c>
      <c r="BW941" s="63"/>
      <c r="BX941" s="15"/>
      <c r="BY941" s="13"/>
      <c r="BZ941" s="98">
        <f t="shared" si="985"/>
        <v>0</v>
      </c>
      <c r="CA941" s="99">
        <f>CA5</f>
        <v>1</v>
      </c>
      <c r="CB941" s="100"/>
      <c r="CC941" s="110"/>
      <c r="CD941" s="95">
        <f t="shared" si="986"/>
        <v>0</v>
      </c>
      <c r="CE941" s="15"/>
      <c r="CF941" s="24">
        <f t="shared" si="1013"/>
        <v>0</v>
      </c>
      <c r="CG941" s="5">
        <v>0</v>
      </c>
      <c r="CH941" s="63"/>
      <c r="CI941" s="15"/>
      <c r="CJ941" s="13"/>
      <c r="CK941" s="98">
        <f t="shared" si="987"/>
        <v>0</v>
      </c>
      <c r="CL941" s="99">
        <f>CL5</f>
        <v>1</v>
      </c>
      <c r="CM941" s="100"/>
      <c r="CN941" s="110"/>
      <c r="CO941" s="95">
        <f t="shared" si="988"/>
        <v>0</v>
      </c>
      <c r="CP941" s="15"/>
      <c r="CQ941" s="24">
        <f t="shared" si="1014"/>
        <v>0</v>
      </c>
      <c r="CR941" s="5">
        <v>0</v>
      </c>
      <c r="CS941" s="63"/>
      <c r="CT941" s="15"/>
      <c r="CU941" s="13"/>
      <c r="CV941" s="98">
        <f t="shared" si="989"/>
        <v>0</v>
      </c>
      <c r="CW941" s="99">
        <f>CW5</f>
        <v>1</v>
      </c>
      <c r="CX941" s="100"/>
      <c r="CY941" s="110"/>
      <c r="CZ941" s="95">
        <f t="shared" si="990"/>
        <v>0</v>
      </c>
      <c r="DA941" s="15"/>
      <c r="DB941" s="24">
        <f t="shared" si="1015"/>
        <v>0</v>
      </c>
      <c r="DC941" s="5">
        <v>0</v>
      </c>
      <c r="DD941" s="63"/>
      <c r="DE941" s="15"/>
      <c r="DF941" s="13"/>
      <c r="DG941" s="98">
        <f t="shared" si="991"/>
        <v>0</v>
      </c>
      <c r="DH941" s="99">
        <f>DH5</f>
        <v>1</v>
      </c>
      <c r="DI941" s="100"/>
      <c r="DJ941" s="110"/>
      <c r="DK941" s="95">
        <f t="shared" si="992"/>
        <v>0</v>
      </c>
      <c r="DL941" s="15"/>
      <c r="DM941" s="24">
        <f t="shared" si="1016"/>
        <v>0</v>
      </c>
      <c r="DN941" s="5">
        <v>0</v>
      </c>
      <c r="DO941" s="63"/>
      <c r="DP941" s="15"/>
      <c r="DQ941" s="13"/>
      <c r="DR941" s="98">
        <f t="shared" si="993"/>
        <v>0</v>
      </c>
      <c r="DS941" s="99">
        <f>DS5</f>
        <v>1</v>
      </c>
      <c r="DT941" s="100"/>
      <c r="DU941" s="110"/>
      <c r="DV941" s="95">
        <f t="shared" si="994"/>
        <v>0</v>
      </c>
      <c r="DW941" s="15"/>
      <c r="DX941" s="24">
        <f t="shared" si="1017"/>
        <v>0</v>
      </c>
      <c r="DY941" s="5">
        <v>0</v>
      </c>
      <c r="DZ941" s="63"/>
      <c r="EA941" s="15"/>
      <c r="EB941" s="13"/>
      <c r="EC941" s="98">
        <f t="shared" si="995"/>
        <v>0</v>
      </c>
      <c r="ED941" s="99">
        <f>ED5</f>
        <v>1</v>
      </c>
      <c r="EE941" s="100"/>
      <c r="EF941" s="110"/>
      <c r="EG941" s="95">
        <f t="shared" si="996"/>
        <v>0</v>
      </c>
      <c r="EH941" s="15"/>
      <c r="EI941" s="24">
        <f t="shared" si="1018"/>
        <v>0</v>
      </c>
      <c r="EJ941" s="5">
        <v>0</v>
      </c>
      <c r="EK941" s="63"/>
      <c r="EL941" s="15"/>
      <c r="EM941" s="13"/>
      <c r="EN941" s="98">
        <f t="shared" si="997"/>
        <v>0</v>
      </c>
      <c r="EO941" s="99">
        <f>EO5</f>
        <v>1</v>
      </c>
      <c r="EP941" s="100"/>
      <c r="EQ941" s="110"/>
      <c r="ER941" s="95">
        <f t="shared" si="998"/>
        <v>0</v>
      </c>
      <c r="ES941" s="15"/>
      <c r="ET941" s="24">
        <f t="shared" si="1019"/>
        <v>0</v>
      </c>
      <c r="EU941" s="5">
        <v>0</v>
      </c>
      <c r="EV941" s="63"/>
      <c r="EW941" s="15"/>
      <c r="EX941" s="13"/>
      <c r="EY941" s="98">
        <f t="shared" si="999"/>
        <v>0</v>
      </c>
      <c r="EZ941" s="99">
        <f>EZ5</f>
        <v>1</v>
      </c>
      <c r="FA941" s="100"/>
      <c r="FB941" s="110"/>
      <c r="FC941" s="95">
        <f t="shared" si="1000"/>
        <v>0</v>
      </c>
      <c r="FD941" s="15"/>
      <c r="FE941" s="24">
        <f t="shared" si="1020"/>
        <v>0</v>
      </c>
      <c r="FF941" s="5">
        <v>0</v>
      </c>
      <c r="FG941" s="63"/>
      <c r="FH941" s="15"/>
      <c r="FI941" s="13"/>
      <c r="FJ941" s="98">
        <f t="shared" si="1001"/>
        <v>0</v>
      </c>
      <c r="FK941" s="99">
        <f>FK5</f>
        <v>1</v>
      </c>
      <c r="FL941" s="100"/>
      <c r="FM941" s="110"/>
      <c r="FN941" s="95">
        <f t="shared" si="1002"/>
        <v>0</v>
      </c>
      <c r="FO941" s="15"/>
      <c r="FP941" s="24">
        <f t="shared" si="1021"/>
        <v>0</v>
      </c>
      <c r="FQ941" s="5">
        <v>0</v>
      </c>
      <c r="FR941" s="8">
        <v>0</v>
      </c>
      <c r="FS941" s="84">
        <f t="shared" si="1022"/>
        <v>500</v>
      </c>
      <c r="FT941" s="85">
        <f t="shared" si="1023"/>
        <v>500</v>
      </c>
      <c r="FU941" s="85">
        <f t="shared" si="1024"/>
        <v>500</v>
      </c>
      <c r="FV941" s="85">
        <f t="shared" si="1025"/>
        <v>500</v>
      </c>
      <c r="FW941" s="85">
        <f t="shared" si="1026"/>
        <v>500</v>
      </c>
      <c r="FX941" s="85">
        <f t="shared" si="1027"/>
        <v>500</v>
      </c>
      <c r="FY941" s="85">
        <f t="shared" si="1028"/>
        <v>500</v>
      </c>
      <c r="FZ941" s="85">
        <f t="shared" si="1029"/>
        <v>500</v>
      </c>
      <c r="GA941" s="85">
        <f t="shared" si="1030"/>
        <v>500</v>
      </c>
      <c r="GB941" s="85">
        <f t="shared" si="1031"/>
        <v>500</v>
      </c>
      <c r="GC941" s="85">
        <f t="shared" si="1032"/>
        <v>500</v>
      </c>
      <c r="GD941" s="85">
        <f t="shared" si="1033"/>
        <v>500</v>
      </c>
      <c r="GE941" s="85">
        <f t="shared" si="1034"/>
        <v>500</v>
      </c>
      <c r="GF941" s="85">
        <f t="shared" si="1035"/>
        <v>500</v>
      </c>
      <c r="GG941" s="85">
        <f t="shared" si="1036"/>
        <v>500</v>
      </c>
      <c r="GH941" s="101">
        <f t="shared" si="1003"/>
        <v>0</v>
      </c>
      <c r="GI941" s="102">
        <f t="shared" si="1004"/>
        <v>0</v>
      </c>
      <c r="GJ941" s="102">
        <f t="shared" si="1005"/>
        <v>0</v>
      </c>
      <c r="GK941" s="79">
        <f>ROW()</f>
        <v>941</v>
      </c>
    </row>
    <row r="942" spans="1:193" s="12" customFormat="1" ht="50.1" customHeight="1">
      <c r="A942" s="17">
        <f>ROW()</f>
        <v>942</v>
      </c>
      <c r="B942" s="32">
        <f t="shared" si="1037"/>
        <v>936</v>
      </c>
      <c r="C942" s="33">
        <f t="shared" si="1038"/>
        <v>0</v>
      </c>
      <c r="D942" s="31"/>
      <c r="E942" s="390">
        <f t="shared" si="1006"/>
        <v>500</v>
      </c>
      <c r="F942" s="107">
        <f t="shared" si="972"/>
        <v>0</v>
      </c>
      <c r="G942" s="3">
        <v>0</v>
      </c>
      <c r="H942" s="4">
        <v>0</v>
      </c>
      <c r="I942" s="63"/>
      <c r="J942" s="15"/>
      <c r="K942" s="13"/>
      <c r="L942" s="98">
        <f t="shared" si="973"/>
        <v>0</v>
      </c>
      <c r="M942" s="99">
        <f>M5</f>
        <v>0.94499999999999995</v>
      </c>
      <c r="N942" s="100"/>
      <c r="O942" s="110"/>
      <c r="P942" s="95">
        <f t="shared" si="974"/>
        <v>0</v>
      </c>
      <c r="Q942" s="15"/>
      <c r="R942" s="24">
        <f t="shared" si="1007"/>
        <v>0</v>
      </c>
      <c r="S942" s="25">
        <v>0</v>
      </c>
      <c r="T942" s="63"/>
      <c r="U942" s="15"/>
      <c r="V942" s="13"/>
      <c r="W942" s="98">
        <f t="shared" si="975"/>
        <v>0</v>
      </c>
      <c r="X942" s="99">
        <f>X5</f>
        <v>0.97</v>
      </c>
      <c r="Y942" s="100"/>
      <c r="Z942" s="110"/>
      <c r="AA942" s="95">
        <f t="shared" si="976"/>
        <v>0</v>
      </c>
      <c r="AB942" s="15"/>
      <c r="AC942" s="24">
        <f t="shared" si="1008"/>
        <v>0</v>
      </c>
      <c r="AD942" s="5">
        <v>0</v>
      </c>
      <c r="AE942" s="63"/>
      <c r="AF942" s="15"/>
      <c r="AG942" s="13"/>
      <c r="AH942" s="98">
        <f t="shared" si="977"/>
        <v>0</v>
      </c>
      <c r="AI942" s="99">
        <f>AI5</f>
        <v>0.95499999999999996</v>
      </c>
      <c r="AJ942" s="100"/>
      <c r="AK942" s="110"/>
      <c r="AL942" s="95">
        <f t="shared" si="978"/>
        <v>0</v>
      </c>
      <c r="AM942" s="15"/>
      <c r="AN942" s="24">
        <f t="shared" si="1009"/>
        <v>0</v>
      </c>
      <c r="AO942" s="5">
        <v>0</v>
      </c>
      <c r="AP942" s="63"/>
      <c r="AQ942" s="15"/>
      <c r="AR942" s="13"/>
      <c r="AS942" s="98">
        <f t="shared" si="979"/>
        <v>0</v>
      </c>
      <c r="AT942" s="99">
        <f>AT5</f>
        <v>0.96</v>
      </c>
      <c r="AU942" s="100"/>
      <c r="AV942" s="110"/>
      <c r="AW942" s="95">
        <f t="shared" si="980"/>
        <v>0</v>
      </c>
      <c r="AX942" s="15"/>
      <c r="AY942" s="24">
        <f t="shared" si="1010"/>
        <v>0</v>
      </c>
      <c r="AZ942" s="5">
        <v>0</v>
      </c>
      <c r="BA942" s="63"/>
      <c r="BB942" s="15"/>
      <c r="BC942" s="13"/>
      <c r="BD942" s="98">
        <f t="shared" si="981"/>
        <v>0</v>
      </c>
      <c r="BE942" s="99">
        <f>BE5</f>
        <v>0.98</v>
      </c>
      <c r="BF942" s="100"/>
      <c r="BG942" s="110"/>
      <c r="BH942" s="95">
        <f t="shared" si="982"/>
        <v>0</v>
      </c>
      <c r="BI942" s="15"/>
      <c r="BJ942" s="24">
        <f t="shared" si="1011"/>
        <v>0</v>
      </c>
      <c r="BK942" s="5">
        <v>0</v>
      </c>
      <c r="BL942" s="63"/>
      <c r="BM942" s="15"/>
      <c r="BN942" s="13"/>
      <c r="BO942" s="98">
        <f t="shared" si="983"/>
        <v>0</v>
      </c>
      <c r="BP942" s="99">
        <f>BP5</f>
        <v>0.94499999999999995</v>
      </c>
      <c r="BQ942" s="100"/>
      <c r="BR942" s="110"/>
      <c r="BS942" s="95">
        <f t="shared" si="984"/>
        <v>0</v>
      </c>
      <c r="BT942" s="15"/>
      <c r="BU942" s="24">
        <f t="shared" si="1012"/>
        <v>0</v>
      </c>
      <c r="BV942" s="5">
        <v>0</v>
      </c>
      <c r="BW942" s="63"/>
      <c r="BX942" s="15"/>
      <c r="BY942" s="13"/>
      <c r="BZ942" s="98">
        <f t="shared" si="985"/>
        <v>0</v>
      </c>
      <c r="CA942" s="99">
        <f>CA5</f>
        <v>1</v>
      </c>
      <c r="CB942" s="100"/>
      <c r="CC942" s="110"/>
      <c r="CD942" s="95">
        <f t="shared" si="986"/>
        <v>0</v>
      </c>
      <c r="CE942" s="15"/>
      <c r="CF942" s="24">
        <f t="shared" si="1013"/>
        <v>0</v>
      </c>
      <c r="CG942" s="5">
        <v>0</v>
      </c>
      <c r="CH942" s="63"/>
      <c r="CI942" s="15"/>
      <c r="CJ942" s="13"/>
      <c r="CK942" s="98">
        <f t="shared" si="987"/>
        <v>0</v>
      </c>
      <c r="CL942" s="99">
        <f>CL5</f>
        <v>1</v>
      </c>
      <c r="CM942" s="100"/>
      <c r="CN942" s="110"/>
      <c r="CO942" s="95">
        <f t="shared" si="988"/>
        <v>0</v>
      </c>
      <c r="CP942" s="15"/>
      <c r="CQ942" s="24">
        <f t="shared" si="1014"/>
        <v>0</v>
      </c>
      <c r="CR942" s="5">
        <v>0</v>
      </c>
      <c r="CS942" s="63"/>
      <c r="CT942" s="15"/>
      <c r="CU942" s="13"/>
      <c r="CV942" s="98">
        <f t="shared" si="989"/>
        <v>0</v>
      </c>
      <c r="CW942" s="99">
        <f>CW5</f>
        <v>1</v>
      </c>
      <c r="CX942" s="100"/>
      <c r="CY942" s="110"/>
      <c r="CZ942" s="95">
        <f t="shared" si="990"/>
        <v>0</v>
      </c>
      <c r="DA942" s="15"/>
      <c r="DB942" s="24">
        <f t="shared" si="1015"/>
        <v>0</v>
      </c>
      <c r="DC942" s="5">
        <v>0</v>
      </c>
      <c r="DD942" s="63"/>
      <c r="DE942" s="15"/>
      <c r="DF942" s="13"/>
      <c r="DG942" s="98">
        <f t="shared" si="991"/>
        <v>0</v>
      </c>
      <c r="DH942" s="99">
        <f>DH5</f>
        <v>1</v>
      </c>
      <c r="DI942" s="100"/>
      <c r="DJ942" s="110"/>
      <c r="DK942" s="95">
        <f t="shared" si="992"/>
        <v>0</v>
      </c>
      <c r="DL942" s="15"/>
      <c r="DM942" s="24">
        <f t="shared" si="1016"/>
        <v>0</v>
      </c>
      <c r="DN942" s="5">
        <v>0</v>
      </c>
      <c r="DO942" s="63"/>
      <c r="DP942" s="15"/>
      <c r="DQ942" s="13"/>
      <c r="DR942" s="98">
        <f t="shared" si="993"/>
        <v>0</v>
      </c>
      <c r="DS942" s="99">
        <f>DS5</f>
        <v>1</v>
      </c>
      <c r="DT942" s="100"/>
      <c r="DU942" s="110"/>
      <c r="DV942" s="95">
        <f t="shared" si="994"/>
        <v>0</v>
      </c>
      <c r="DW942" s="15"/>
      <c r="DX942" s="24">
        <f t="shared" si="1017"/>
        <v>0</v>
      </c>
      <c r="DY942" s="5">
        <v>0</v>
      </c>
      <c r="DZ942" s="63"/>
      <c r="EA942" s="15"/>
      <c r="EB942" s="13"/>
      <c r="EC942" s="98">
        <f t="shared" si="995"/>
        <v>0</v>
      </c>
      <c r="ED942" s="99">
        <f>ED5</f>
        <v>1</v>
      </c>
      <c r="EE942" s="100"/>
      <c r="EF942" s="110"/>
      <c r="EG942" s="95">
        <f t="shared" si="996"/>
        <v>0</v>
      </c>
      <c r="EH942" s="15"/>
      <c r="EI942" s="24">
        <f t="shared" si="1018"/>
        <v>0</v>
      </c>
      <c r="EJ942" s="5">
        <v>0</v>
      </c>
      <c r="EK942" s="63"/>
      <c r="EL942" s="15"/>
      <c r="EM942" s="13"/>
      <c r="EN942" s="98">
        <f t="shared" si="997"/>
        <v>0</v>
      </c>
      <c r="EO942" s="99">
        <f>EO5</f>
        <v>1</v>
      </c>
      <c r="EP942" s="100"/>
      <c r="EQ942" s="110"/>
      <c r="ER942" s="95">
        <f t="shared" si="998"/>
        <v>0</v>
      </c>
      <c r="ES942" s="15"/>
      <c r="ET942" s="24">
        <f t="shared" si="1019"/>
        <v>0</v>
      </c>
      <c r="EU942" s="5">
        <v>0</v>
      </c>
      <c r="EV942" s="63"/>
      <c r="EW942" s="15"/>
      <c r="EX942" s="13"/>
      <c r="EY942" s="98">
        <f t="shared" si="999"/>
        <v>0</v>
      </c>
      <c r="EZ942" s="99">
        <f>EZ5</f>
        <v>1</v>
      </c>
      <c r="FA942" s="100"/>
      <c r="FB942" s="110"/>
      <c r="FC942" s="95">
        <f t="shared" si="1000"/>
        <v>0</v>
      </c>
      <c r="FD942" s="15"/>
      <c r="FE942" s="24">
        <f t="shared" si="1020"/>
        <v>0</v>
      </c>
      <c r="FF942" s="5">
        <v>0</v>
      </c>
      <c r="FG942" s="63"/>
      <c r="FH942" s="15"/>
      <c r="FI942" s="13"/>
      <c r="FJ942" s="98">
        <f t="shared" si="1001"/>
        <v>0</v>
      </c>
      <c r="FK942" s="99">
        <f>FK5</f>
        <v>1</v>
      </c>
      <c r="FL942" s="100"/>
      <c r="FM942" s="110"/>
      <c r="FN942" s="95">
        <f t="shared" si="1002"/>
        <v>0</v>
      </c>
      <c r="FO942" s="15"/>
      <c r="FP942" s="24">
        <f t="shared" si="1021"/>
        <v>0</v>
      </c>
      <c r="FQ942" s="5">
        <v>0</v>
      </c>
      <c r="FR942" s="8">
        <v>0</v>
      </c>
      <c r="FS942" s="84">
        <f t="shared" si="1022"/>
        <v>500</v>
      </c>
      <c r="FT942" s="85">
        <f t="shared" si="1023"/>
        <v>500</v>
      </c>
      <c r="FU942" s="85">
        <f t="shared" si="1024"/>
        <v>500</v>
      </c>
      <c r="FV942" s="85">
        <f t="shared" si="1025"/>
        <v>500</v>
      </c>
      <c r="FW942" s="85">
        <f t="shared" si="1026"/>
        <v>500</v>
      </c>
      <c r="FX942" s="85">
        <f t="shared" si="1027"/>
        <v>500</v>
      </c>
      <c r="FY942" s="85">
        <f t="shared" si="1028"/>
        <v>500</v>
      </c>
      <c r="FZ942" s="85">
        <f t="shared" si="1029"/>
        <v>500</v>
      </c>
      <c r="GA942" s="85">
        <f t="shared" si="1030"/>
        <v>500</v>
      </c>
      <c r="GB942" s="85">
        <f t="shared" si="1031"/>
        <v>500</v>
      </c>
      <c r="GC942" s="85">
        <f t="shared" si="1032"/>
        <v>500</v>
      </c>
      <c r="GD942" s="85">
        <f t="shared" si="1033"/>
        <v>500</v>
      </c>
      <c r="GE942" s="85">
        <f t="shared" si="1034"/>
        <v>500</v>
      </c>
      <c r="GF942" s="85">
        <f t="shared" si="1035"/>
        <v>500</v>
      </c>
      <c r="GG942" s="85">
        <f t="shared" si="1036"/>
        <v>500</v>
      </c>
      <c r="GH942" s="101">
        <f t="shared" si="1003"/>
        <v>0</v>
      </c>
      <c r="GI942" s="102">
        <f t="shared" si="1004"/>
        <v>0</v>
      </c>
      <c r="GJ942" s="102">
        <f t="shared" si="1005"/>
        <v>0</v>
      </c>
      <c r="GK942" s="79">
        <f>ROW()</f>
        <v>942</v>
      </c>
    </row>
    <row r="943" spans="1:193" s="12" customFormat="1" ht="50.1" customHeight="1">
      <c r="A943" s="17">
        <f>ROW()</f>
        <v>943</v>
      </c>
      <c r="B943" s="32">
        <f t="shared" si="1037"/>
        <v>937</v>
      </c>
      <c r="C943" s="33">
        <f t="shared" si="1038"/>
        <v>0</v>
      </c>
      <c r="D943" s="31"/>
      <c r="E943" s="390">
        <f t="shared" si="1006"/>
        <v>500</v>
      </c>
      <c r="F943" s="107">
        <f t="shared" si="972"/>
        <v>0</v>
      </c>
      <c r="G943" s="3">
        <v>0</v>
      </c>
      <c r="H943" s="4">
        <v>0</v>
      </c>
      <c r="I943" s="63"/>
      <c r="J943" s="15"/>
      <c r="K943" s="13"/>
      <c r="L943" s="98">
        <f t="shared" si="973"/>
        <v>0</v>
      </c>
      <c r="M943" s="99">
        <f>M5</f>
        <v>0.94499999999999995</v>
      </c>
      <c r="N943" s="100"/>
      <c r="O943" s="110"/>
      <c r="P943" s="95">
        <f t="shared" si="974"/>
        <v>0</v>
      </c>
      <c r="Q943" s="15"/>
      <c r="R943" s="24">
        <f t="shared" si="1007"/>
        <v>0</v>
      </c>
      <c r="S943" s="25">
        <v>0</v>
      </c>
      <c r="T943" s="63"/>
      <c r="U943" s="15"/>
      <c r="V943" s="13"/>
      <c r="W943" s="98">
        <f t="shared" si="975"/>
        <v>0</v>
      </c>
      <c r="X943" s="99">
        <f>X5</f>
        <v>0.97</v>
      </c>
      <c r="Y943" s="100"/>
      <c r="Z943" s="110"/>
      <c r="AA943" s="95">
        <f t="shared" si="976"/>
        <v>0</v>
      </c>
      <c r="AB943" s="15"/>
      <c r="AC943" s="24">
        <f t="shared" si="1008"/>
        <v>0</v>
      </c>
      <c r="AD943" s="5">
        <v>0</v>
      </c>
      <c r="AE943" s="63"/>
      <c r="AF943" s="15"/>
      <c r="AG943" s="13"/>
      <c r="AH943" s="98">
        <f t="shared" si="977"/>
        <v>0</v>
      </c>
      <c r="AI943" s="99">
        <f>AI5</f>
        <v>0.95499999999999996</v>
      </c>
      <c r="AJ943" s="100"/>
      <c r="AK943" s="110"/>
      <c r="AL943" s="95">
        <f t="shared" si="978"/>
        <v>0</v>
      </c>
      <c r="AM943" s="15"/>
      <c r="AN943" s="24">
        <f t="shared" si="1009"/>
        <v>0</v>
      </c>
      <c r="AO943" s="5">
        <v>0</v>
      </c>
      <c r="AP943" s="63"/>
      <c r="AQ943" s="15"/>
      <c r="AR943" s="13"/>
      <c r="AS943" s="98">
        <f t="shared" si="979"/>
        <v>0</v>
      </c>
      <c r="AT943" s="99">
        <f>AT5</f>
        <v>0.96</v>
      </c>
      <c r="AU943" s="100"/>
      <c r="AV943" s="110"/>
      <c r="AW943" s="95">
        <f t="shared" si="980"/>
        <v>0</v>
      </c>
      <c r="AX943" s="15"/>
      <c r="AY943" s="24">
        <f t="shared" si="1010"/>
        <v>0</v>
      </c>
      <c r="AZ943" s="5">
        <v>0</v>
      </c>
      <c r="BA943" s="63"/>
      <c r="BB943" s="15"/>
      <c r="BC943" s="13"/>
      <c r="BD943" s="98">
        <f t="shared" si="981"/>
        <v>0</v>
      </c>
      <c r="BE943" s="99">
        <f>BE5</f>
        <v>0.98</v>
      </c>
      <c r="BF943" s="100"/>
      <c r="BG943" s="110"/>
      <c r="BH943" s="95">
        <f t="shared" si="982"/>
        <v>0</v>
      </c>
      <c r="BI943" s="15"/>
      <c r="BJ943" s="24">
        <f t="shared" si="1011"/>
        <v>0</v>
      </c>
      <c r="BK943" s="5">
        <v>0</v>
      </c>
      <c r="BL943" s="63"/>
      <c r="BM943" s="15"/>
      <c r="BN943" s="13"/>
      <c r="BO943" s="98">
        <f t="shared" si="983"/>
        <v>0</v>
      </c>
      <c r="BP943" s="99">
        <f>BP5</f>
        <v>0.94499999999999995</v>
      </c>
      <c r="BQ943" s="100"/>
      <c r="BR943" s="110"/>
      <c r="BS943" s="95">
        <f t="shared" si="984"/>
        <v>0</v>
      </c>
      <c r="BT943" s="15"/>
      <c r="BU943" s="24">
        <f t="shared" si="1012"/>
        <v>0</v>
      </c>
      <c r="BV943" s="5">
        <v>0</v>
      </c>
      <c r="BW943" s="63"/>
      <c r="BX943" s="15"/>
      <c r="BY943" s="13"/>
      <c r="BZ943" s="98">
        <f t="shared" si="985"/>
        <v>0</v>
      </c>
      <c r="CA943" s="99">
        <f>CA5</f>
        <v>1</v>
      </c>
      <c r="CB943" s="100"/>
      <c r="CC943" s="110"/>
      <c r="CD943" s="95">
        <f t="shared" si="986"/>
        <v>0</v>
      </c>
      <c r="CE943" s="15"/>
      <c r="CF943" s="24">
        <f t="shared" si="1013"/>
        <v>0</v>
      </c>
      <c r="CG943" s="5">
        <v>0</v>
      </c>
      <c r="CH943" s="63"/>
      <c r="CI943" s="15"/>
      <c r="CJ943" s="13"/>
      <c r="CK943" s="98">
        <f t="shared" si="987"/>
        <v>0</v>
      </c>
      <c r="CL943" s="99">
        <f>CL5</f>
        <v>1</v>
      </c>
      <c r="CM943" s="100"/>
      <c r="CN943" s="110"/>
      <c r="CO943" s="95">
        <f t="shared" si="988"/>
        <v>0</v>
      </c>
      <c r="CP943" s="15"/>
      <c r="CQ943" s="24">
        <f t="shared" si="1014"/>
        <v>0</v>
      </c>
      <c r="CR943" s="5">
        <v>0</v>
      </c>
      <c r="CS943" s="63"/>
      <c r="CT943" s="15"/>
      <c r="CU943" s="13"/>
      <c r="CV943" s="98">
        <f t="shared" si="989"/>
        <v>0</v>
      </c>
      <c r="CW943" s="99">
        <f>CW5</f>
        <v>1</v>
      </c>
      <c r="CX943" s="100"/>
      <c r="CY943" s="110"/>
      <c r="CZ943" s="95">
        <f t="shared" si="990"/>
        <v>0</v>
      </c>
      <c r="DA943" s="15"/>
      <c r="DB943" s="24">
        <f t="shared" si="1015"/>
        <v>0</v>
      </c>
      <c r="DC943" s="5">
        <v>0</v>
      </c>
      <c r="DD943" s="63"/>
      <c r="DE943" s="15"/>
      <c r="DF943" s="13"/>
      <c r="DG943" s="98">
        <f t="shared" si="991"/>
        <v>0</v>
      </c>
      <c r="DH943" s="99">
        <f>DH5</f>
        <v>1</v>
      </c>
      <c r="DI943" s="100"/>
      <c r="DJ943" s="110"/>
      <c r="DK943" s="95">
        <f t="shared" si="992"/>
        <v>0</v>
      </c>
      <c r="DL943" s="15"/>
      <c r="DM943" s="24">
        <f t="shared" si="1016"/>
        <v>0</v>
      </c>
      <c r="DN943" s="5">
        <v>0</v>
      </c>
      <c r="DO943" s="63"/>
      <c r="DP943" s="15"/>
      <c r="DQ943" s="13"/>
      <c r="DR943" s="98">
        <f t="shared" si="993"/>
        <v>0</v>
      </c>
      <c r="DS943" s="99">
        <f>DS5</f>
        <v>1</v>
      </c>
      <c r="DT943" s="100"/>
      <c r="DU943" s="110"/>
      <c r="DV943" s="95">
        <f t="shared" si="994"/>
        <v>0</v>
      </c>
      <c r="DW943" s="15"/>
      <c r="DX943" s="24">
        <f t="shared" si="1017"/>
        <v>0</v>
      </c>
      <c r="DY943" s="5">
        <v>0</v>
      </c>
      <c r="DZ943" s="63"/>
      <c r="EA943" s="15"/>
      <c r="EB943" s="13"/>
      <c r="EC943" s="98">
        <f t="shared" si="995"/>
        <v>0</v>
      </c>
      <c r="ED943" s="99">
        <f>ED5</f>
        <v>1</v>
      </c>
      <c r="EE943" s="100"/>
      <c r="EF943" s="110"/>
      <c r="EG943" s="95">
        <f t="shared" si="996"/>
        <v>0</v>
      </c>
      <c r="EH943" s="15"/>
      <c r="EI943" s="24">
        <f t="shared" si="1018"/>
        <v>0</v>
      </c>
      <c r="EJ943" s="5">
        <v>0</v>
      </c>
      <c r="EK943" s="63"/>
      <c r="EL943" s="15"/>
      <c r="EM943" s="13"/>
      <c r="EN943" s="98">
        <f t="shared" si="997"/>
        <v>0</v>
      </c>
      <c r="EO943" s="99">
        <f>EO5</f>
        <v>1</v>
      </c>
      <c r="EP943" s="100"/>
      <c r="EQ943" s="110"/>
      <c r="ER943" s="95">
        <f t="shared" si="998"/>
        <v>0</v>
      </c>
      <c r="ES943" s="15"/>
      <c r="ET943" s="24">
        <f t="shared" si="1019"/>
        <v>0</v>
      </c>
      <c r="EU943" s="5">
        <v>0</v>
      </c>
      <c r="EV943" s="63"/>
      <c r="EW943" s="15"/>
      <c r="EX943" s="13"/>
      <c r="EY943" s="98">
        <f t="shared" si="999"/>
        <v>0</v>
      </c>
      <c r="EZ943" s="99">
        <f>EZ5</f>
        <v>1</v>
      </c>
      <c r="FA943" s="100"/>
      <c r="FB943" s="110"/>
      <c r="FC943" s="95">
        <f t="shared" si="1000"/>
        <v>0</v>
      </c>
      <c r="FD943" s="15"/>
      <c r="FE943" s="24">
        <f t="shared" si="1020"/>
        <v>0</v>
      </c>
      <c r="FF943" s="5">
        <v>0</v>
      </c>
      <c r="FG943" s="63"/>
      <c r="FH943" s="15"/>
      <c r="FI943" s="13"/>
      <c r="FJ943" s="98">
        <f t="shared" si="1001"/>
        <v>0</v>
      </c>
      <c r="FK943" s="99">
        <f>FK5</f>
        <v>1</v>
      </c>
      <c r="FL943" s="100"/>
      <c r="FM943" s="110"/>
      <c r="FN943" s="95">
        <f t="shared" si="1002"/>
        <v>0</v>
      </c>
      <c r="FO943" s="15"/>
      <c r="FP943" s="24">
        <f t="shared" si="1021"/>
        <v>0</v>
      </c>
      <c r="FQ943" s="5">
        <v>0</v>
      </c>
      <c r="FR943" s="8">
        <v>0</v>
      </c>
      <c r="FS943" s="84">
        <f t="shared" si="1022"/>
        <v>500</v>
      </c>
      <c r="FT943" s="85">
        <f t="shared" si="1023"/>
        <v>500</v>
      </c>
      <c r="FU943" s="85">
        <f t="shared" si="1024"/>
        <v>500</v>
      </c>
      <c r="FV943" s="85">
        <f t="shared" si="1025"/>
        <v>500</v>
      </c>
      <c r="FW943" s="85">
        <f t="shared" si="1026"/>
        <v>500</v>
      </c>
      <c r="FX943" s="85">
        <f t="shared" si="1027"/>
        <v>500</v>
      </c>
      <c r="FY943" s="85">
        <f t="shared" si="1028"/>
        <v>500</v>
      </c>
      <c r="FZ943" s="85">
        <f t="shared" si="1029"/>
        <v>500</v>
      </c>
      <c r="GA943" s="85">
        <f t="shared" si="1030"/>
        <v>500</v>
      </c>
      <c r="GB943" s="85">
        <f t="shared" si="1031"/>
        <v>500</v>
      </c>
      <c r="GC943" s="85">
        <f t="shared" si="1032"/>
        <v>500</v>
      </c>
      <c r="GD943" s="85">
        <f t="shared" si="1033"/>
        <v>500</v>
      </c>
      <c r="GE943" s="85">
        <f t="shared" si="1034"/>
        <v>500</v>
      </c>
      <c r="GF943" s="85">
        <f t="shared" si="1035"/>
        <v>500</v>
      </c>
      <c r="GG943" s="85">
        <f t="shared" si="1036"/>
        <v>500</v>
      </c>
      <c r="GH943" s="101">
        <f t="shared" si="1003"/>
        <v>0</v>
      </c>
      <c r="GI943" s="102">
        <f t="shared" si="1004"/>
        <v>0</v>
      </c>
      <c r="GJ943" s="102">
        <f t="shared" si="1005"/>
        <v>0</v>
      </c>
      <c r="GK943" s="79">
        <f>ROW()</f>
        <v>943</v>
      </c>
    </row>
    <row r="944" spans="1:193" s="12" customFormat="1" ht="50.1" customHeight="1">
      <c r="A944" s="17">
        <f>ROW()</f>
        <v>944</v>
      </c>
      <c r="B944" s="32">
        <f t="shared" si="1037"/>
        <v>938</v>
      </c>
      <c r="C944" s="33">
        <f t="shared" si="1038"/>
        <v>0</v>
      </c>
      <c r="D944" s="31"/>
      <c r="E944" s="390">
        <f t="shared" si="1006"/>
        <v>500</v>
      </c>
      <c r="F944" s="107">
        <f t="shared" si="972"/>
        <v>0</v>
      </c>
      <c r="G944" s="3">
        <v>0</v>
      </c>
      <c r="H944" s="4">
        <v>0</v>
      </c>
      <c r="I944" s="63"/>
      <c r="J944" s="15"/>
      <c r="K944" s="13"/>
      <c r="L944" s="98">
        <f t="shared" si="973"/>
        <v>0</v>
      </c>
      <c r="M944" s="99">
        <f>M5</f>
        <v>0.94499999999999995</v>
      </c>
      <c r="N944" s="100"/>
      <c r="O944" s="110"/>
      <c r="P944" s="95">
        <f t="shared" si="974"/>
        <v>0</v>
      </c>
      <c r="Q944" s="15"/>
      <c r="R944" s="24">
        <f t="shared" si="1007"/>
        <v>0</v>
      </c>
      <c r="S944" s="25">
        <v>0</v>
      </c>
      <c r="T944" s="63"/>
      <c r="U944" s="15"/>
      <c r="V944" s="13"/>
      <c r="W944" s="98">
        <f t="shared" si="975"/>
        <v>0</v>
      </c>
      <c r="X944" s="99">
        <f>X5</f>
        <v>0.97</v>
      </c>
      <c r="Y944" s="100"/>
      <c r="Z944" s="110"/>
      <c r="AA944" s="95">
        <f t="shared" si="976"/>
        <v>0</v>
      </c>
      <c r="AB944" s="15"/>
      <c r="AC944" s="24">
        <f t="shared" si="1008"/>
        <v>0</v>
      </c>
      <c r="AD944" s="5">
        <v>0</v>
      </c>
      <c r="AE944" s="63"/>
      <c r="AF944" s="15"/>
      <c r="AG944" s="13"/>
      <c r="AH944" s="98">
        <f t="shared" si="977"/>
        <v>0</v>
      </c>
      <c r="AI944" s="99">
        <f>AI5</f>
        <v>0.95499999999999996</v>
      </c>
      <c r="AJ944" s="100"/>
      <c r="AK944" s="110"/>
      <c r="AL944" s="95">
        <f t="shared" si="978"/>
        <v>0</v>
      </c>
      <c r="AM944" s="15"/>
      <c r="AN944" s="24">
        <f t="shared" si="1009"/>
        <v>0</v>
      </c>
      <c r="AO944" s="5">
        <v>0</v>
      </c>
      <c r="AP944" s="63"/>
      <c r="AQ944" s="15"/>
      <c r="AR944" s="13"/>
      <c r="AS944" s="98">
        <f t="shared" si="979"/>
        <v>0</v>
      </c>
      <c r="AT944" s="99">
        <f>AT5</f>
        <v>0.96</v>
      </c>
      <c r="AU944" s="100"/>
      <c r="AV944" s="110"/>
      <c r="AW944" s="95">
        <f t="shared" si="980"/>
        <v>0</v>
      </c>
      <c r="AX944" s="15"/>
      <c r="AY944" s="24">
        <f t="shared" si="1010"/>
        <v>0</v>
      </c>
      <c r="AZ944" s="5">
        <v>0</v>
      </c>
      <c r="BA944" s="63"/>
      <c r="BB944" s="15"/>
      <c r="BC944" s="13"/>
      <c r="BD944" s="98">
        <f t="shared" si="981"/>
        <v>0</v>
      </c>
      <c r="BE944" s="99">
        <f>BE5</f>
        <v>0.98</v>
      </c>
      <c r="BF944" s="100"/>
      <c r="BG944" s="110"/>
      <c r="BH944" s="95">
        <f t="shared" si="982"/>
        <v>0</v>
      </c>
      <c r="BI944" s="15"/>
      <c r="BJ944" s="24">
        <f t="shared" si="1011"/>
        <v>0</v>
      </c>
      <c r="BK944" s="5">
        <v>0</v>
      </c>
      <c r="BL944" s="63"/>
      <c r="BM944" s="15"/>
      <c r="BN944" s="13"/>
      <c r="BO944" s="98">
        <f t="shared" si="983"/>
        <v>0</v>
      </c>
      <c r="BP944" s="99">
        <f>BP5</f>
        <v>0.94499999999999995</v>
      </c>
      <c r="BQ944" s="100"/>
      <c r="BR944" s="110"/>
      <c r="BS944" s="95">
        <f t="shared" si="984"/>
        <v>0</v>
      </c>
      <c r="BT944" s="15"/>
      <c r="BU944" s="24">
        <f t="shared" si="1012"/>
        <v>0</v>
      </c>
      <c r="BV944" s="5">
        <v>0</v>
      </c>
      <c r="BW944" s="63"/>
      <c r="BX944" s="15"/>
      <c r="BY944" s="13"/>
      <c r="BZ944" s="98">
        <f t="shared" si="985"/>
        <v>0</v>
      </c>
      <c r="CA944" s="99">
        <f>CA5</f>
        <v>1</v>
      </c>
      <c r="CB944" s="100"/>
      <c r="CC944" s="110"/>
      <c r="CD944" s="95">
        <f t="shared" si="986"/>
        <v>0</v>
      </c>
      <c r="CE944" s="15"/>
      <c r="CF944" s="24">
        <f t="shared" si="1013"/>
        <v>0</v>
      </c>
      <c r="CG944" s="5">
        <v>0</v>
      </c>
      <c r="CH944" s="63"/>
      <c r="CI944" s="15"/>
      <c r="CJ944" s="13"/>
      <c r="CK944" s="98">
        <f t="shared" si="987"/>
        <v>0</v>
      </c>
      <c r="CL944" s="99">
        <f>CL5</f>
        <v>1</v>
      </c>
      <c r="CM944" s="100"/>
      <c r="CN944" s="110"/>
      <c r="CO944" s="95">
        <f t="shared" si="988"/>
        <v>0</v>
      </c>
      <c r="CP944" s="15"/>
      <c r="CQ944" s="24">
        <f t="shared" si="1014"/>
        <v>0</v>
      </c>
      <c r="CR944" s="5">
        <v>0</v>
      </c>
      <c r="CS944" s="63"/>
      <c r="CT944" s="15"/>
      <c r="CU944" s="13"/>
      <c r="CV944" s="98">
        <f t="shared" si="989"/>
        <v>0</v>
      </c>
      <c r="CW944" s="99">
        <f>CW5</f>
        <v>1</v>
      </c>
      <c r="CX944" s="100"/>
      <c r="CY944" s="110"/>
      <c r="CZ944" s="95">
        <f t="shared" si="990"/>
        <v>0</v>
      </c>
      <c r="DA944" s="15"/>
      <c r="DB944" s="24">
        <f t="shared" si="1015"/>
        <v>0</v>
      </c>
      <c r="DC944" s="5">
        <v>0</v>
      </c>
      <c r="DD944" s="63"/>
      <c r="DE944" s="15"/>
      <c r="DF944" s="13"/>
      <c r="DG944" s="98">
        <f t="shared" si="991"/>
        <v>0</v>
      </c>
      <c r="DH944" s="99">
        <f>DH5</f>
        <v>1</v>
      </c>
      <c r="DI944" s="100"/>
      <c r="DJ944" s="110"/>
      <c r="DK944" s="95">
        <f t="shared" si="992"/>
        <v>0</v>
      </c>
      <c r="DL944" s="15"/>
      <c r="DM944" s="24">
        <f t="shared" si="1016"/>
        <v>0</v>
      </c>
      <c r="DN944" s="5">
        <v>0</v>
      </c>
      <c r="DO944" s="63"/>
      <c r="DP944" s="15"/>
      <c r="DQ944" s="13"/>
      <c r="DR944" s="98">
        <f t="shared" si="993"/>
        <v>0</v>
      </c>
      <c r="DS944" s="99">
        <f>DS5</f>
        <v>1</v>
      </c>
      <c r="DT944" s="100"/>
      <c r="DU944" s="110"/>
      <c r="DV944" s="95">
        <f t="shared" si="994"/>
        <v>0</v>
      </c>
      <c r="DW944" s="15"/>
      <c r="DX944" s="24">
        <f t="shared" si="1017"/>
        <v>0</v>
      </c>
      <c r="DY944" s="5">
        <v>0</v>
      </c>
      <c r="DZ944" s="63"/>
      <c r="EA944" s="15"/>
      <c r="EB944" s="13"/>
      <c r="EC944" s="98">
        <f t="shared" si="995"/>
        <v>0</v>
      </c>
      <c r="ED944" s="99">
        <f>ED5</f>
        <v>1</v>
      </c>
      <c r="EE944" s="100"/>
      <c r="EF944" s="110"/>
      <c r="EG944" s="95">
        <f t="shared" si="996"/>
        <v>0</v>
      </c>
      <c r="EH944" s="15"/>
      <c r="EI944" s="24">
        <f t="shared" si="1018"/>
        <v>0</v>
      </c>
      <c r="EJ944" s="5">
        <v>0</v>
      </c>
      <c r="EK944" s="63"/>
      <c r="EL944" s="15"/>
      <c r="EM944" s="13"/>
      <c r="EN944" s="98">
        <f t="shared" si="997"/>
        <v>0</v>
      </c>
      <c r="EO944" s="99">
        <f>EO5</f>
        <v>1</v>
      </c>
      <c r="EP944" s="100"/>
      <c r="EQ944" s="110"/>
      <c r="ER944" s="95">
        <f t="shared" si="998"/>
        <v>0</v>
      </c>
      <c r="ES944" s="15"/>
      <c r="ET944" s="24">
        <f t="shared" si="1019"/>
        <v>0</v>
      </c>
      <c r="EU944" s="5">
        <v>0</v>
      </c>
      <c r="EV944" s="63"/>
      <c r="EW944" s="15"/>
      <c r="EX944" s="13"/>
      <c r="EY944" s="98">
        <f t="shared" si="999"/>
        <v>0</v>
      </c>
      <c r="EZ944" s="99">
        <f>EZ5</f>
        <v>1</v>
      </c>
      <c r="FA944" s="100"/>
      <c r="FB944" s="110"/>
      <c r="FC944" s="95">
        <f t="shared" si="1000"/>
        <v>0</v>
      </c>
      <c r="FD944" s="15"/>
      <c r="FE944" s="24">
        <f t="shared" si="1020"/>
        <v>0</v>
      </c>
      <c r="FF944" s="5">
        <v>0</v>
      </c>
      <c r="FG944" s="63"/>
      <c r="FH944" s="15"/>
      <c r="FI944" s="13"/>
      <c r="FJ944" s="98">
        <f t="shared" si="1001"/>
        <v>0</v>
      </c>
      <c r="FK944" s="99">
        <f>FK5</f>
        <v>1</v>
      </c>
      <c r="FL944" s="100"/>
      <c r="FM944" s="110"/>
      <c r="FN944" s="95">
        <f t="shared" si="1002"/>
        <v>0</v>
      </c>
      <c r="FO944" s="15"/>
      <c r="FP944" s="24">
        <f t="shared" si="1021"/>
        <v>0</v>
      </c>
      <c r="FQ944" s="5">
        <v>0</v>
      </c>
      <c r="FR944" s="8">
        <v>0</v>
      </c>
      <c r="FS944" s="84">
        <f t="shared" si="1022"/>
        <v>500</v>
      </c>
      <c r="FT944" s="85">
        <f t="shared" si="1023"/>
        <v>500</v>
      </c>
      <c r="FU944" s="85">
        <f t="shared" si="1024"/>
        <v>500</v>
      </c>
      <c r="FV944" s="85">
        <f t="shared" si="1025"/>
        <v>500</v>
      </c>
      <c r="FW944" s="85">
        <f t="shared" si="1026"/>
        <v>500</v>
      </c>
      <c r="FX944" s="85">
        <f t="shared" si="1027"/>
        <v>500</v>
      </c>
      <c r="FY944" s="85">
        <f t="shared" si="1028"/>
        <v>500</v>
      </c>
      <c r="FZ944" s="85">
        <f t="shared" si="1029"/>
        <v>500</v>
      </c>
      <c r="GA944" s="85">
        <f t="shared" si="1030"/>
        <v>500</v>
      </c>
      <c r="GB944" s="85">
        <f t="shared" si="1031"/>
        <v>500</v>
      </c>
      <c r="GC944" s="85">
        <f t="shared" si="1032"/>
        <v>500</v>
      </c>
      <c r="GD944" s="85">
        <f t="shared" si="1033"/>
        <v>500</v>
      </c>
      <c r="GE944" s="85">
        <f t="shared" si="1034"/>
        <v>500</v>
      </c>
      <c r="GF944" s="85">
        <f t="shared" si="1035"/>
        <v>500</v>
      </c>
      <c r="GG944" s="85">
        <f t="shared" si="1036"/>
        <v>500</v>
      </c>
      <c r="GH944" s="101">
        <f t="shared" si="1003"/>
        <v>0</v>
      </c>
      <c r="GI944" s="102">
        <f t="shared" si="1004"/>
        <v>0</v>
      </c>
      <c r="GJ944" s="102">
        <f t="shared" si="1005"/>
        <v>0</v>
      </c>
      <c r="GK944" s="79">
        <f>ROW()</f>
        <v>944</v>
      </c>
    </row>
    <row r="945" spans="1:193" s="12" customFormat="1" ht="50.1" customHeight="1">
      <c r="A945" s="17">
        <f>ROW()</f>
        <v>945</v>
      </c>
      <c r="B945" s="32">
        <f t="shared" si="1037"/>
        <v>939</v>
      </c>
      <c r="C945" s="33">
        <f t="shared" si="1038"/>
        <v>0</v>
      </c>
      <c r="D945" s="31"/>
      <c r="E945" s="390">
        <f t="shared" si="1006"/>
        <v>500</v>
      </c>
      <c r="F945" s="107">
        <f t="shared" si="972"/>
        <v>0</v>
      </c>
      <c r="G945" s="3">
        <v>0</v>
      </c>
      <c r="H945" s="4">
        <v>0</v>
      </c>
      <c r="I945" s="63"/>
      <c r="J945" s="15"/>
      <c r="K945" s="13"/>
      <c r="L945" s="98">
        <f t="shared" si="973"/>
        <v>0</v>
      </c>
      <c r="M945" s="99">
        <f>M5</f>
        <v>0.94499999999999995</v>
      </c>
      <c r="N945" s="100"/>
      <c r="O945" s="110"/>
      <c r="P945" s="95">
        <f t="shared" si="974"/>
        <v>0</v>
      </c>
      <c r="Q945" s="15"/>
      <c r="R945" s="24">
        <f t="shared" si="1007"/>
        <v>0</v>
      </c>
      <c r="S945" s="25">
        <v>0</v>
      </c>
      <c r="T945" s="63"/>
      <c r="U945" s="15"/>
      <c r="V945" s="13"/>
      <c r="W945" s="98">
        <f t="shared" si="975"/>
        <v>0</v>
      </c>
      <c r="X945" s="99">
        <f>X5</f>
        <v>0.97</v>
      </c>
      <c r="Y945" s="100"/>
      <c r="Z945" s="110"/>
      <c r="AA945" s="95">
        <f t="shared" si="976"/>
        <v>0</v>
      </c>
      <c r="AB945" s="15"/>
      <c r="AC945" s="24">
        <f t="shared" si="1008"/>
        <v>0</v>
      </c>
      <c r="AD945" s="5">
        <v>0</v>
      </c>
      <c r="AE945" s="63"/>
      <c r="AF945" s="15"/>
      <c r="AG945" s="13"/>
      <c r="AH945" s="98">
        <f t="shared" si="977"/>
        <v>0</v>
      </c>
      <c r="AI945" s="99">
        <f>AI5</f>
        <v>0.95499999999999996</v>
      </c>
      <c r="AJ945" s="100"/>
      <c r="AK945" s="110"/>
      <c r="AL945" s="95">
        <f t="shared" si="978"/>
        <v>0</v>
      </c>
      <c r="AM945" s="15"/>
      <c r="AN945" s="24">
        <f t="shared" si="1009"/>
        <v>0</v>
      </c>
      <c r="AO945" s="5">
        <v>0</v>
      </c>
      <c r="AP945" s="63"/>
      <c r="AQ945" s="15"/>
      <c r="AR945" s="13"/>
      <c r="AS945" s="98">
        <f t="shared" si="979"/>
        <v>0</v>
      </c>
      <c r="AT945" s="99">
        <f>AT5</f>
        <v>0.96</v>
      </c>
      <c r="AU945" s="100"/>
      <c r="AV945" s="110"/>
      <c r="AW945" s="95">
        <f t="shared" si="980"/>
        <v>0</v>
      </c>
      <c r="AX945" s="15"/>
      <c r="AY945" s="24">
        <f t="shared" si="1010"/>
        <v>0</v>
      </c>
      <c r="AZ945" s="5">
        <v>0</v>
      </c>
      <c r="BA945" s="63"/>
      <c r="BB945" s="15"/>
      <c r="BC945" s="13"/>
      <c r="BD945" s="98">
        <f t="shared" si="981"/>
        <v>0</v>
      </c>
      <c r="BE945" s="99">
        <f>BE5</f>
        <v>0.98</v>
      </c>
      <c r="BF945" s="100"/>
      <c r="BG945" s="110"/>
      <c r="BH945" s="95">
        <f t="shared" si="982"/>
        <v>0</v>
      </c>
      <c r="BI945" s="15"/>
      <c r="BJ945" s="24">
        <f t="shared" si="1011"/>
        <v>0</v>
      </c>
      <c r="BK945" s="5">
        <v>0</v>
      </c>
      <c r="BL945" s="63"/>
      <c r="BM945" s="15"/>
      <c r="BN945" s="13"/>
      <c r="BO945" s="98">
        <f t="shared" si="983"/>
        <v>0</v>
      </c>
      <c r="BP945" s="99">
        <f>BP5</f>
        <v>0.94499999999999995</v>
      </c>
      <c r="BQ945" s="100"/>
      <c r="BR945" s="110"/>
      <c r="BS945" s="95">
        <f t="shared" si="984"/>
        <v>0</v>
      </c>
      <c r="BT945" s="15"/>
      <c r="BU945" s="24">
        <f t="shared" si="1012"/>
        <v>0</v>
      </c>
      <c r="BV945" s="5">
        <v>0</v>
      </c>
      <c r="BW945" s="63"/>
      <c r="BX945" s="15"/>
      <c r="BY945" s="13"/>
      <c r="BZ945" s="98">
        <f t="shared" si="985"/>
        <v>0</v>
      </c>
      <c r="CA945" s="99">
        <f>CA5</f>
        <v>1</v>
      </c>
      <c r="CB945" s="100"/>
      <c r="CC945" s="110"/>
      <c r="CD945" s="95">
        <f t="shared" si="986"/>
        <v>0</v>
      </c>
      <c r="CE945" s="15"/>
      <c r="CF945" s="24">
        <f t="shared" si="1013"/>
        <v>0</v>
      </c>
      <c r="CG945" s="5">
        <v>0</v>
      </c>
      <c r="CH945" s="63"/>
      <c r="CI945" s="15"/>
      <c r="CJ945" s="13"/>
      <c r="CK945" s="98">
        <f t="shared" si="987"/>
        <v>0</v>
      </c>
      <c r="CL945" s="99">
        <f>CL5</f>
        <v>1</v>
      </c>
      <c r="CM945" s="100"/>
      <c r="CN945" s="110"/>
      <c r="CO945" s="95">
        <f t="shared" si="988"/>
        <v>0</v>
      </c>
      <c r="CP945" s="15"/>
      <c r="CQ945" s="24">
        <f t="shared" si="1014"/>
        <v>0</v>
      </c>
      <c r="CR945" s="5">
        <v>0</v>
      </c>
      <c r="CS945" s="63"/>
      <c r="CT945" s="15"/>
      <c r="CU945" s="13"/>
      <c r="CV945" s="98">
        <f t="shared" si="989"/>
        <v>0</v>
      </c>
      <c r="CW945" s="99">
        <f>CW5</f>
        <v>1</v>
      </c>
      <c r="CX945" s="100"/>
      <c r="CY945" s="110"/>
      <c r="CZ945" s="95">
        <f t="shared" si="990"/>
        <v>0</v>
      </c>
      <c r="DA945" s="15"/>
      <c r="DB945" s="24">
        <f t="shared" si="1015"/>
        <v>0</v>
      </c>
      <c r="DC945" s="5">
        <v>0</v>
      </c>
      <c r="DD945" s="63"/>
      <c r="DE945" s="15"/>
      <c r="DF945" s="13"/>
      <c r="DG945" s="98">
        <f t="shared" si="991"/>
        <v>0</v>
      </c>
      <c r="DH945" s="99">
        <f>DH5</f>
        <v>1</v>
      </c>
      <c r="DI945" s="100"/>
      <c r="DJ945" s="110"/>
      <c r="DK945" s="95">
        <f t="shared" si="992"/>
        <v>0</v>
      </c>
      <c r="DL945" s="15"/>
      <c r="DM945" s="24">
        <f t="shared" si="1016"/>
        <v>0</v>
      </c>
      <c r="DN945" s="5">
        <v>0</v>
      </c>
      <c r="DO945" s="63"/>
      <c r="DP945" s="15"/>
      <c r="DQ945" s="13"/>
      <c r="DR945" s="98">
        <f t="shared" si="993"/>
        <v>0</v>
      </c>
      <c r="DS945" s="99">
        <f>DS5</f>
        <v>1</v>
      </c>
      <c r="DT945" s="100"/>
      <c r="DU945" s="110"/>
      <c r="DV945" s="95">
        <f t="shared" si="994"/>
        <v>0</v>
      </c>
      <c r="DW945" s="15"/>
      <c r="DX945" s="24">
        <f t="shared" si="1017"/>
        <v>0</v>
      </c>
      <c r="DY945" s="5">
        <v>0</v>
      </c>
      <c r="DZ945" s="63"/>
      <c r="EA945" s="15"/>
      <c r="EB945" s="13"/>
      <c r="EC945" s="98">
        <f t="shared" si="995"/>
        <v>0</v>
      </c>
      <c r="ED945" s="99">
        <f>ED5</f>
        <v>1</v>
      </c>
      <c r="EE945" s="100"/>
      <c r="EF945" s="110"/>
      <c r="EG945" s="95">
        <f t="shared" si="996"/>
        <v>0</v>
      </c>
      <c r="EH945" s="15"/>
      <c r="EI945" s="24">
        <f t="shared" si="1018"/>
        <v>0</v>
      </c>
      <c r="EJ945" s="5">
        <v>0</v>
      </c>
      <c r="EK945" s="63"/>
      <c r="EL945" s="15"/>
      <c r="EM945" s="13"/>
      <c r="EN945" s="98">
        <f t="shared" si="997"/>
        <v>0</v>
      </c>
      <c r="EO945" s="99">
        <f>EO5</f>
        <v>1</v>
      </c>
      <c r="EP945" s="100"/>
      <c r="EQ945" s="110"/>
      <c r="ER945" s="95">
        <f t="shared" si="998"/>
        <v>0</v>
      </c>
      <c r="ES945" s="15"/>
      <c r="ET945" s="24">
        <f t="shared" si="1019"/>
        <v>0</v>
      </c>
      <c r="EU945" s="5">
        <v>0</v>
      </c>
      <c r="EV945" s="63"/>
      <c r="EW945" s="15"/>
      <c r="EX945" s="13"/>
      <c r="EY945" s="98">
        <f t="shared" si="999"/>
        <v>0</v>
      </c>
      <c r="EZ945" s="99">
        <f>EZ5</f>
        <v>1</v>
      </c>
      <c r="FA945" s="100"/>
      <c r="FB945" s="110"/>
      <c r="FC945" s="95">
        <f t="shared" si="1000"/>
        <v>0</v>
      </c>
      <c r="FD945" s="15"/>
      <c r="FE945" s="24">
        <f t="shared" si="1020"/>
        <v>0</v>
      </c>
      <c r="FF945" s="5">
        <v>0</v>
      </c>
      <c r="FG945" s="63"/>
      <c r="FH945" s="15"/>
      <c r="FI945" s="13"/>
      <c r="FJ945" s="98">
        <f t="shared" si="1001"/>
        <v>0</v>
      </c>
      <c r="FK945" s="99">
        <f>FK5</f>
        <v>1</v>
      </c>
      <c r="FL945" s="100"/>
      <c r="FM945" s="110"/>
      <c r="FN945" s="95">
        <f t="shared" si="1002"/>
        <v>0</v>
      </c>
      <c r="FO945" s="15"/>
      <c r="FP945" s="24">
        <f t="shared" si="1021"/>
        <v>0</v>
      </c>
      <c r="FQ945" s="5">
        <v>0</v>
      </c>
      <c r="FR945" s="8">
        <v>0</v>
      </c>
      <c r="FS945" s="84">
        <f t="shared" si="1022"/>
        <v>500</v>
      </c>
      <c r="FT945" s="85">
        <f t="shared" si="1023"/>
        <v>500</v>
      </c>
      <c r="FU945" s="85">
        <f t="shared" si="1024"/>
        <v>500</v>
      </c>
      <c r="FV945" s="85">
        <f t="shared" si="1025"/>
        <v>500</v>
      </c>
      <c r="FW945" s="85">
        <f t="shared" si="1026"/>
        <v>500</v>
      </c>
      <c r="FX945" s="85">
        <f t="shared" si="1027"/>
        <v>500</v>
      </c>
      <c r="FY945" s="85">
        <f t="shared" si="1028"/>
        <v>500</v>
      </c>
      <c r="FZ945" s="85">
        <f t="shared" si="1029"/>
        <v>500</v>
      </c>
      <c r="GA945" s="85">
        <f t="shared" si="1030"/>
        <v>500</v>
      </c>
      <c r="GB945" s="85">
        <f t="shared" si="1031"/>
        <v>500</v>
      </c>
      <c r="GC945" s="85">
        <f t="shared" si="1032"/>
        <v>500</v>
      </c>
      <c r="GD945" s="85">
        <f t="shared" si="1033"/>
        <v>500</v>
      </c>
      <c r="GE945" s="85">
        <f t="shared" si="1034"/>
        <v>500</v>
      </c>
      <c r="GF945" s="85">
        <f t="shared" si="1035"/>
        <v>500</v>
      </c>
      <c r="GG945" s="85">
        <f t="shared" si="1036"/>
        <v>500</v>
      </c>
      <c r="GH945" s="101">
        <f t="shared" si="1003"/>
        <v>0</v>
      </c>
      <c r="GI945" s="102">
        <f t="shared" si="1004"/>
        <v>0</v>
      </c>
      <c r="GJ945" s="102">
        <f t="shared" si="1005"/>
        <v>0</v>
      </c>
      <c r="GK945" s="79">
        <f>ROW()</f>
        <v>945</v>
      </c>
    </row>
    <row r="946" spans="1:193" s="12" customFormat="1" ht="50.1" customHeight="1">
      <c r="A946" s="17">
        <f>ROW()</f>
        <v>946</v>
      </c>
      <c r="B946" s="32">
        <f t="shared" si="1037"/>
        <v>940</v>
      </c>
      <c r="C946" s="33">
        <f t="shared" si="1038"/>
        <v>0</v>
      </c>
      <c r="D946" s="31"/>
      <c r="E946" s="390">
        <f t="shared" si="1006"/>
        <v>500</v>
      </c>
      <c r="F946" s="107">
        <f t="shared" si="972"/>
        <v>0</v>
      </c>
      <c r="G946" s="3">
        <v>0</v>
      </c>
      <c r="H946" s="4">
        <v>0</v>
      </c>
      <c r="I946" s="63"/>
      <c r="J946" s="15"/>
      <c r="K946" s="13"/>
      <c r="L946" s="98">
        <f t="shared" si="973"/>
        <v>0</v>
      </c>
      <c r="M946" s="99">
        <f>M5</f>
        <v>0.94499999999999995</v>
      </c>
      <c r="N946" s="100"/>
      <c r="O946" s="110"/>
      <c r="P946" s="95">
        <f t="shared" si="974"/>
        <v>0</v>
      </c>
      <c r="Q946" s="15"/>
      <c r="R946" s="24">
        <f t="shared" si="1007"/>
        <v>0</v>
      </c>
      <c r="S946" s="25">
        <v>0</v>
      </c>
      <c r="T946" s="63"/>
      <c r="U946" s="15"/>
      <c r="V946" s="13"/>
      <c r="W946" s="98">
        <f t="shared" si="975"/>
        <v>0</v>
      </c>
      <c r="X946" s="99">
        <f>X5</f>
        <v>0.97</v>
      </c>
      <c r="Y946" s="100"/>
      <c r="Z946" s="110"/>
      <c r="AA946" s="95">
        <f t="shared" si="976"/>
        <v>0</v>
      </c>
      <c r="AB946" s="15"/>
      <c r="AC946" s="24">
        <f t="shared" si="1008"/>
        <v>0</v>
      </c>
      <c r="AD946" s="5">
        <v>0</v>
      </c>
      <c r="AE946" s="63"/>
      <c r="AF946" s="15"/>
      <c r="AG946" s="13"/>
      <c r="AH946" s="98">
        <f t="shared" si="977"/>
        <v>0</v>
      </c>
      <c r="AI946" s="99">
        <f>AI5</f>
        <v>0.95499999999999996</v>
      </c>
      <c r="AJ946" s="100"/>
      <c r="AK946" s="110"/>
      <c r="AL946" s="95">
        <f t="shared" si="978"/>
        <v>0</v>
      </c>
      <c r="AM946" s="15"/>
      <c r="AN946" s="24">
        <f t="shared" si="1009"/>
        <v>0</v>
      </c>
      <c r="AO946" s="5">
        <v>0</v>
      </c>
      <c r="AP946" s="63"/>
      <c r="AQ946" s="15"/>
      <c r="AR946" s="13"/>
      <c r="AS946" s="98">
        <f t="shared" si="979"/>
        <v>0</v>
      </c>
      <c r="AT946" s="99">
        <f>AT5</f>
        <v>0.96</v>
      </c>
      <c r="AU946" s="100"/>
      <c r="AV946" s="110"/>
      <c r="AW946" s="95">
        <f t="shared" si="980"/>
        <v>0</v>
      </c>
      <c r="AX946" s="15"/>
      <c r="AY946" s="24">
        <f t="shared" si="1010"/>
        <v>0</v>
      </c>
      <c r="AZ946" s="5">
        <v>0</v>
      </c>
      <c r="BA946" s="63"/>
      <c r="BB946" s="15"/>
      <c r="BC946" s="13"/>
      <c r="BD946" s="98">
        <f t="shared" si="981"/>
        <v>0</v>
      </c>
      <c r="BE946" s="99">
        <f>BE5</f>
        <v>0.98</v>
      </c>
      <c r="BF946" s="100"/>
      <c r="BG946" s="110"/>
      <c r="BH946" s="95">
        <f t="shared" si="982"/>
        <v>0</v>
      </c>
      <c r="BI946" s="15"/>
      <c r="BJ946" s="24">
        <f t="shared" si="1011"/>
        <v>0</v>
      </c>
      <c r="BK946" s="5">
        <v>0</v>
      </c>
      <c r="BL946" s="63"/>
      <c r="BM946" s="15"/>
      <c r="BN946" s="13"/>
      <c r="BO946" s="98">
        <f t="shared" si="983"/>
        <v>0</v>
      </c>
      <c r="BP946" s="99">
        <f>BP5</f>
        <v>0.94499999999999995</v>
      </c>
      <c r="BQ946" s="100"/>
      <c r="BR946" s="110"/>
      <c r="BS946" s="95">
        <f t="shared" si="984"/>
        <v>0</v>
      </c>
      <c r="BT946" s="15"/>
      <c r="BU946" s="24">
        <f t="shared" si="1012"/>
        <v>0</v>
      </c>
      <c r="BV946" s="5">
        <v>0</v>
      </c>
      <c r="BW946" s="63"/>
      <c r="BX946" s="15"/>
      <c r="BY946" s="13"/>
      <c r="BZ946" s="98">
        <f t="shared" si="985"/>
        <v>0</v>
      </c>
      <c r="CA946" s="99">
        <f>CA5</f>
        <v>1</v>
      </c>
      <c r="CB946" s="100"/>
      <c r="CC946" s="110"/>
      <c r="CD946" s="95">
        <f t="shared" si="986"/>
        <v>0</v>
      </c>
      <c r="CE946" s="15"/>
      <c r="CF946" s="24">
        <f t="shared" si="1013"/>
        <v>0</v>
      </c>
      <c r="CG946" s="5">
        <v>0</v>
      </c>
      <c r="CH946" s="63"/>
      <c r="CI946" s="15"/>
      <c r="CJ946" s="13"/>
      <c r="CK946" s="98">
        <f t="shared" si="987"/>
        <v>0</v>
      </c>
      <c r="CL946" s="99">
        <f>CL5</f>
        <v>1</v>
      </c>
      <c r="CM946" s="100"/>
      <c r="CN946" s="110"/>
      <c r="CO946" s="95">
        <f t="shared" si="988"/>
        <v>0</v>
      </c>
      <c r="CP946" s="15"/>
      <c r="CQ946" s="24">
        <f t="shared" si="1014"/>
        <v>0</v>
      </c>
      <c r="CR946" s="5">
        <v>0</v>
      </c>
      <c r="CS946" s="63"/>
      <c r="CT946" s="15"/>
      <c r="CU946" s="13"/>
      <c r="CV946" s="98">
        <f t="shared" si="989"/>
        <v>0</v>
      </c>
      <c r="CW946" s="99">
        <f>CW5</f>
        <v>1</v>
      </c>
      <c r="CX946" s="100"/>
      <c r="CY946" s="110"/>
      <c r="CZ946" s="95">
        <f t="shared" si="990"/>
        <v>0</v>
      </c>
      <c r="DA946" s="15"/>
      <c r="DB946" s="24">
        <f t="shared" si="1015"/>
        <v>0</v>
      </c>
      <c r="DC946" s="5">
        <v>0</v>
      </c>
      <c r="DD946" s="63"/>
      <c r="DE946" s="15"/>
      <c r="DF946" s="13"/>
      <c r="DG946" s="98">
        <f t="shared" si="991"/>
        <v>0</v>
      </c>
      <c r="DH946" s="99">
        <f>DH5</f>
        <v>1</v>
      </c>
      <c r="DI946" s="100"/>
      <c r="DJ946" s="110"/>
      <c r="DK946" s="95">
        <f t="shared" si="992"/>
        <v>0</v>
      </c>
      <c r="DL946" s="15"/>
      <c r="DM946" s="24">
        <f t="shared" si="1016"/>
        <v>0</v>
      </c>
      <c r="DN946" s="5">
        <v>0</v>
      </c>
      <c r="DO946" s="63"/>
      <c r="DP946" s="15"/>
      <c r="DQ946" s="13"/>
      <c r="DR946" s="98">
        <f t="shared" si="993"/>
        <v>0</v>
      </c>
      <c r="DS946" s="99">
        <f>DS5</f>
        <v>1</v>
      </c>
      <c r="DT946" s="100"/>
      <c r="DU946" s="110"/>
      <c r="DV946" s="95">
        <f t="shared" si="994"/>
        <v>0</v>
      </c>
      <c r="DW946" s="15"/>
      <c r="DX946" s="24">
        <f t="shared" si="1017"/>
        <v>0</v>
      </c>
      <c r="DY946" s="5">
        <v>0</v>
      </c>
      <c r="DZ946" s="63"/>
      <c r="EA946" s="15"/>
      <c r="EB946" s="13"/>
      <c r="EC946" s="98">
        <f t="shared" si="995"/>
        <v>0</v>
      </c>
      <c r="ED946" s="99">
        <f>ED5</f>
        <v>1</v>
      </c>
      <c r="EE946" s="100"/>
      <c r="EF946" s="110"/>
      <c r="EG946" s="95">
        <f t="shared" si="996"/>
        <v>0</v>
      </c>
      <c r="EH946" s="15"/>
      <c r="EI946" s="24">
        <f t="shared" si="1018"/>
        <v>0</v>
      </c>
      <c r="EJ946" s="5">
        <v>0</v>
      </c>
      <c r="EK946" s="63"/>
      <c r="EL946" s="15"/>
      <c r="EM946" s="13"/>
      <c r="EN946" s="98">
        <f t="shared" si="997"/>
        <v>0</v>
      </c>
      <c r="EO946" s="99">
        <f>EO5</f>
        <v>1</v>
      </c>
      <c r="EP946" s="100"/>
      <c r="EQ946" s="110"/>
      <c r="ER946" s="95">
        <f t="shared" si="998"/>
        <v>0</v>
      </c>
      <c r="ES946" s="15"/>
      <c r="ET946" s="24">
        <f t="shared" si="1019"/>
        <v>0</v>
      </c>
      <c r="EU946" s="5">
        <v>0</v>
      </c>
      <c r="EV946" s="63"/>
      <c r="EW946" s="15"/>
      <c r="EX946" s="13"/>
      <c r="EY946" s="98">
        <f t="shared" si="999"/>
        <v>0</v>
      </c>
      <c r="EZ946" s="99">
        <f>EZ5</f>
        <v>1</v>
      </c>
      <c r="FA946" s="100"/>
      <c r="FB946" s="110"/>
      <c r="FC946" s="95">
        <f t="shared" si="1000"/>
        <v>0</v>
      </c>
      <c r="FD946" s="15"/>
      <c r="FE946" s="24">
        <f t="shared" si="1020"/>
        <v>0</v>
      </c>
      <c r="FF946" s="5">
        <v>0</v>
      </c>
      <c r="FG946" s="63"/>
      <c r="FH946" s="15"/>
      <c r="FI946" s="13"/>
      <c r="FJ946" s="98">
        <f t="shared" si="1001"/>
        <v>0</v>
      </c>
      <c r="FK946" s="99">
        <f>FK5</f>
        <v>1</v>
      </c>
      <c r="FL946" s="100"/>
      <c r="FM946" s="110"/>
      <c r="FN946" s="95">
        <f t="shared" si="1002"/>
        <v>0</v>
      </c>
      <c r="FO946" s="15"/>
      <c r="FP946" s="24">
        <f t="shared" si="1021"/>
        <v>0</v>
      </c>
      <c r="FQ946" s="5">
        <v>0</v>
      </c>
      <c r="FR946" s="8">
        <v>0</v>
      </c>
      <c r="FS946" s="84">
        <f t="shared" si="1022"/>
        <v>500</v>
      </c>
      <c r="FT946" s="85">
        <f t="shared" si="1023"/>
        <v>500</v>
      </c>
      <c r="FU946" s="85">
        <f t="shared" si="1024"/>
        <v>500</v>
      </c>
      <c r="FV946" s="85">
        <f t="shared" si="1025"/>
        <v>500</v>
      </c>
      <c r="FW946" s="85">
        <f t="shared" si="1026"/>
        <v>500</v>
      </c>
      <c r="FX946" s="85">
        <f t="shared" si="1027"/>
        <v>500</v>
      </c>
      <c r="FY946" s="85">
        <f t="shared" si="1028"/>
        <v>500</v>
      </c>
      <c r="FZ946" s="85">
        <f t="shared" si="1029"/>
        <v>500</v>
      </c>
      <c r="GA946" s="85">
        <f t="shared" si="1030"/>
        <v>500</v>
      </c>
      <c r="GB946" s="85">
        <f t="shared" si="1031"/>
        <v>500</v>
      </c>
      <c r="GC946" s="85">
        <f t="shared" si="1032"/>
        <v>500</v>
      </c>
      <c r="GD946" s="85">
        <f t="shared" si="1033"/>
        <v>500</v>
      </c>
      <c r="GE946" s="85">
        <f t="shared" si="1034"/>
        <v>500</v>
      </c>
      <c r="GF946" s="85">
        <f t="shared" si="1035"/>
        <v>500</v>
      </c>
      <c r="GG946" s="85">
        <f t="shared" si="1036"/>
        <v>500</v>
      </c>
      <c r="GH946" s="101">
        <f t="shared" si="1003"/>
        <v>0</v>
      </c>
      <c r="GI946" s="102">
        <f t="shared" si="1004"/>
        <v>0</v>
      </c>
      <c r="GJ946" s="102">
        <f t="shared" si="1005"/>
        <v>0</v>
      </c>
      <c r="GK946" s="79">
        <f>ROW()</f>
        <v>946</v>
      </c>
    </row>
    <row r="947" spans="1:193" s="12" customFormat="1" ht="50.1" customHeight="1">
      <c r="A947" s="17">
        <f>ROW()</f>
        <v>947</v>
      </c>
      <c r="B947" s="32">
        <f t="shared" si="1037"/>
        <v>941</v>
      </c>
      <c r="C947" s="33">
        <f t="shared" si="1038"/>
        <v>0</v>
      </c>
      <c r="D947" s="31"/>
      <c r="E947" s="390">
        <f t="shared" si="1006"/>
        <v>500</v>
      </c>
      <c r="F947" s="107">
        <f t="shared" si="972"/>
        <v>0</v>
      </c>
      <c r="G947" s="3">
        <v>0</v>
      </c>
      <c r="H947" s="4">
        <v>0</v>
      </c>
      <c r="I947" s="63"/>
      <c r="J947" s="15"/>
      <c r="K947" s="13"/>
      <c r="L947" s="98">
        <f t="shared" si="973"/>
        <v>0</v>
      </c>
      <c r="M947" s="99">
        <f>M5</f>
        <v>0.94499999999999995</v>
      </c>
      <c r="N947" s="100"/>
      <c r="O947" s="110"/>
      <c r="P947" s="95">
        <f t="shared" si="974"/>
        <v>0</v>
      </c>
      <c r="Q947" s="15"/>
      <c r="R947" s="24">
        <f t="shared" si="1007"/>
        <v>0</v>
      </c>
      <c r="S947" s="25">
        <v>0</v>
      </c>
      <c r="T947" s="63"/>
      <c r="U947" s="15"/>
      <c r="V947" s="13"/>
      <c r="W947" s="98">
        <f t="shared" si="975"/>
        <v>0</v>
      </c>
      <c r="X947" s="99">
        <f>X5</f>
        <v>0.97</v>
      </c>
      <c r="Y947" s="100"/>
      <c r="Z947" s="110"/>
      <c r="AA947" s="95">
        <f t="shared" si="976"/>
        <v>0</v>
      </c>
      <c r="AB947" s="15"/>
      <c r="AC947" s="24">
        <f t="shared" si="1008"/>
        <v>0</v>
      </c>
      <c r="AD947" s="5">
        <v>0</v>
      </c>
      <c r="AE947" s="63"/>
      <c r="AF947" s="15"/>
      <c r="AG947" s="13"/>
      <c r="AH947" s="98">
        <f t="shared" si="977"/>
        <v>0</v>
      </c>
      <c r="AI947" s="99">
        <f>AI5</f>
        <v>0.95499999999999996</v>
      </c>
      <c r="AJ947" s="100"/>
      <c r="AK947" s="110"/>
      <c r="AL947" s="95">
        <f t="shared" si="978"/>
        <v>0</v>
      </c>
      <c r="AM947" s="15"/>
      <c r="AN947" s="24">
        <f t="shared" si="1009"/>
        <v>0</v>
      </c>
      <c r="AO947" s="5">
        <v>0</v>
      </c>
      <c r="AP947" s="63"/>
      <c r="AQ947" s="15"/>
      <c r="AR947" s="13"/>
      <c r="AS947" s="98">
        <f t="shared" si="979"/>
        <v>0</v>
      </c>
      <c r="AT947" s="99">
        <f>AT5</f>
        <v>0.96</v>
      </c>
      <c r="AU947" s="100"/>
      <c r="AV947" s="110"/>
      <c r="AW947" s="95">
        <f t="shared" si="980"/>
        <v>0</v>
      </c>
      <c r="AX947" s="15"/>
      <c r="AY947" s="24">
        <f t="shared" si="1010"/>
        <v>0</v>
      </c>
      <c r="AZ947" s="5">
        <v>0</v>
      </c>
      <c r="BA947" s="63"/>
      <c r="BB947" s="15"/>
      <c r="BC947" s="13"/>
      <c r="BD947" s="98">
        <f t="shared" si="981"/>
        <v>0</v>
      </c>
      <c r="BE947" s="99">
        <f>BE5</f>
        <v>0.98</v>
      </c>
      <c r="BF947" s="100"/>
      <c r="BG947" s="110"/>
      <c r="BH947" s="95">
        <f t="shared" si="982"/>
        <v>0</v>
      </c>
      <c r="BI947" s="15"/>
      <c r="BJ947" s="24">
        <f t="shared" si="1011"/>
        <v>0</v>
      </c>
      <c r="BK947" s="5">
        <v>0</v>
      </c>
      <c r="BL947" s="63"/>
      <c r="BM947" s="15"/>
      <c r="BN947" s="13"/>
      <c r="BO947" s="98">
        <f t="shared" si="983"/>
        <v>0</v>
      </c>
      <c r="BP947" s="99">
        <f>BP5</f>
        <v>0.94499999999999995</v>
      </c>
      <c r="BQ947" s="100"/>
      <c r="BR947" s="110"/>
      <c r="BS947" s="95">
        <f t="shared" si="984"/>
        <v>0</v>
      </c>
      <c r="BT947" s="15"/>
      <c r="BU947" s="24">
        <f t="shared" si="1012"/>
        <v>0</v>
      </c>
      <c r="BV947" s="5">
        <v>0</v>
      </c>
      <c r="BW947" s="63"/>
      <c r="BX947" s="15"/>
      <c r="BY947" s="13"/>
      <c r="BZ947" s="98">
        <f t="shared" si="985"/>
        <v>0</v>
      </c>
      <c r="CA947" s="99">
        <f>CA5</f>
        <v>1</v>
      </c>
      <c r="CB947" s="100"/>
      <c r="CC947" s="110"/>
      <c r="CD947" s="95">
        <f t="shared" si="986"/>
        <v>0</v>
      </c>
      <c r="CE947" s="15"/>
      <c r="CF947" s="24">
        <f t="shared" si="1013"/>
        <v>0</v>
      </c>
      <c r="CG947" s="5">
        <v>0</v>
      </c>
      <c r="CH947" s="63"/>
      <c r="CI947" s="15"/>
      <c r="CJ947" s="13"/>
      <c r="CK947" s="98">
        <f t="shared" si="987"/>
        <v>0</v>
      </c>
      <c r="CL947" s="99">
        <f>CL5</f>
        <v>1</v>
      </c>
      <c r="CM947" s="100"/>
      <c r="CN947" s="110"/>
      <c r="CO947" s="95">
        <f t="shared" si="988"/>
        <v>0</v>
      </c>
      <c r="CP947" s="15"/>
      <c r="CQ947" s="24">
        <f t="shared" si="1014"/>
        <v>0</v>
      </c>
      <c r="CR947" s="5">
        <v>0</v>
      </c>
      <c r="CS947" s="63"/>
      <c r="CT947" s="15"/>
      <c r="CU947" s="13"/>
      <c r="CV947" s="98">
        <f t="shared" si="989"/>
        <v>0</v>
      </c>
      <c r="CW947" s="99">
        <f>CW5</f>
        <v>1</v>
      </c>
      <c r="CX947" s="100"/>
      <c r="CY947" s="110"/>
      <c r="CZ947" s="95">
        <f t="shared" si="990"/>
        <v>0</v>
      </c>
      <c r="DA947" s="15"/>
      <c r="DB947" s="24">
        <f t="shared" si="1015"/>
        <v>0</v>
      </c>
      <c r="DC947" s="5">
        <v>0</v>
      </c>
      <c r="DD947" s="63"/>
      <c r="DE947" s="15"/>
      <c r="DF947" s="13"/>
      <c r="DG947" s="98">
        <f t="shared" si="991"/>
        <v>0</v>
      </c>
      <c r="DH947" s="99">
        <f>DH5</f>
        <v>1</v>
      </c>
      <c r="DI947" s="100"/>
      <c r="DJ947" s="110"/>
      <c r="DK947" s="95">
        <f t="shared" si="992"/>
        <v>0</v>
      </c>
      <c r="DL947" s="15"/>
      <c r="DM947" s="24">
        <f t="shared" si="1016"/>
        <v>0</v>
      </c>
      <c r="DN947" s="5">
        <v>0</v>
      </c>
      <c r="DO947" s="63"/>
      <c r="DP947" s="15"/>
      <c r="DQ947" s="13"/>
      <c r="DR947" s="98">
        <f t="shared" si="993"/>
        <v>0</v>
      </c>
      <c r="DS947" s="99">
        <f>DS5</f>
        <v>1</v>
      </c>
      <c r="DT947" s="100"/>
      <c r="DU947" s="110"/>
      <c r="DV947" s="95">
        <f t="shared" si="994"/>
        <v>0</v>
      </c>
      <c r="DW947" s="15"/>
      <c r="DX947" s="24">
        <f t="shared" si="1017"/>
        <v>0</v>
      </c>
      <c r="DY947" s="5">
        <v>0</v>
      </c>
      <c r="DZ947" s="63"/>
      <c r="EA947" s="15"/>
      <c r="EB947" s="13"/>
      <c r="EC947" s="98">
        <f t="shared" si="995"/>
        <v>0</v>
      </c>
      <c r="ED947" s="99">
        <f>ED5</f>
        <v>1</v>
      </c>
      <c r="EE947" s="100"/>
      <c r="EF947" s="110"/>
      <c r="EG947" s="95">
        <f t="shared" si="996"/>
        <v>0</v>
      </c>
      <c r="EH947" s="15"/>
      <c r="EI947" s="24">
        <f t="shared" si="1018"/>
        <v>0</v>
      </c>
      <c r="EJ947" s="5">
        <v>0</v>
      </c>
      <c r="EK947" s="63"/>
      <c r="EL947" s="15"/>
      <c r="EM947" s="13"/>
      <c r="EN947" s="98">
        <f t="shared" si="997"/>
        <v>0</v>
      </c>
      <c r="EO947" s="99">
        <f>EO5</f>
        <v>1</v>
      </c>
      <c r="EP947" s="100"/>
      <c r="EQ947" s="110"/>
      <c r="ER947" s="95">
        <f t="shared" si="998"/>
        <v>0</v>
      </c>
      <c r="ES947" s="15"/>
      <c r="ET947" s="24">
        <f t="shared" si="1019"/>
        <v>0</v>
      </c>
      <c r="EU947" s="5">
        <v>0</v>
      </c>
      <c r="EV947" s="63"/>
      <c r="EW947" s="15"/>
      <c r="EX947" s="13"/>
      <c r="EY947" s="98">
        <f t="shared" si="999"/>
        <v>0</v>
      </c>
      <c r="EZ947" s="99">
        <f>EZ5</f>
        <v>1</v>
      </c>
      <c r="FA947" s="100"/>
      <c r="FB947" s="110"/>
      <c r="FC947" s="95">
        <f t="shared" si="1000"/>
        <v>0</v>
      </c>
      <c r="FD947" s="15"/>
      <c r="FE947" s="24">
        <f t="shared" si="1020"/>
        <v>0</v>
      </c>
      <c r="FF947" s="5">
        <v>0</v>
      </c>
      <c r="FG947" s="63"/>
      <c r="FH947" s="15"/>
      <c r="FI947" s="13"/>
      <c r="FJ947" s="98">
        <f t="shared" si="1001"/>
        <v>0</v>
      </c>
      <c r="FK947" s="99">
        <f>FK5</f>
        <v>1</v>
      </c>
      <c r="FL947" s="100"/>
      <c r="FM947" s="110"/>
      <c r="FN947" s="95">
        <f t="shared" si="1002"/>
        <v>0</v>
      </c>
      <c r="FO947" s="15"/>
      <c r="FP947" s="24">
        <f t="shared" si="1021"/>
        <v>0</v>
      </c>
      <c r="FQ947" s="5">
        <v>0</v>
      </c>
      <c r="FR947" s="8">
        <v>0</v>
      </c>
      <c r="FS947" s="84">
        <f t="shared" si="1022"/>
        <v>500</v>
      </c>
      <c r="FT947" s="85">
        <f t="shared" si="1023"/>
        <v>500</v>
      </c>
      <c r="FU947" s="85">
        <f t="shared" si="1024"/>
        <v>500</v>
      </c>
      <c r="FV947" s="85">
        <f t="shared" si="1025"/>
        <v>500</v>
      </c>
      <c r="FW947" s="85">
        <f t="shared" si="1026"/>
        <v>500</v>
      </c>
      <c r="FX947" s="85">
        <f t="shared" si="1027"/>
        <v>500</v>
      </c>
      <c r="FY947" s="85">
        <f t="shared" si="1028"/>
        <v>500</v>
      </c>
      <c r="FZ947" s="85">
        <f t="shared" si="1029"/>
        <v>500</v>
      </c>
      <c r="GA947" s="85">
        <f t="shared" si="1030"/>
        <v>500</v>
      </c>
      <c r="GB947" s="85">
        <f t="shared" si="1031"/>
        <v>500</v>
      </c>
      <c r="GC947" s="85">
        <f t="shared" si="1032"/>
        <v>500</v>
      </c>
      <c r="GD947" s="85">
        <f t="shared" si="1033"/>
        <v>500</v>
      </c>
      <c r="GE947" s="85">
        <f t="shared" si="1034"/>
        <v>500</v>
      </c>
      <c r="GF947" s="85">
        <f t="shared" si="1035"/>
        <v>500</v>
      </c>
      <c r="GG947" s="85">
        <f t="shared" si="1036"/>
        <v>500</v>
      </c>
      <c r="GH947" s="101">
        <f t="shared" si="1003"/>
        <v>0</v>
      </c>
      <c r="GI947" s="102">
        <f t="shared" si="1004"/>
        <v>0</v>
      </c>
      <c r="GJ947" s="102">
        <f t="shared" si="1005"/>
        <v>0</v>
      </c>
      <c r="GK947" s="79">
        <f>ROW()</f>
        <v>947</v>
      </c>
    </row>
    <row r="948" spans="1:193" s="12" customFormat="1" ht="50.1" customHeight="1">
      <c r="A948" s="17">
        <f>ROW()</f>
        <v>948</v>
      </c>
      <c r="B948" s="32">
        <f t="shared" si="1037"/>
        <v>942</v>
      </c>
      <c r="C948" s="33">
        <f t="shared" si="1038"/>
        <v>0</v>
      </c>
      <c r="D948" s="31"/>
      <c r="E948" s="390">
        <f t="shared" si="1006"/>
        <v>500</v>
      </c>
      <c r="F948" s="107">
        <f t="shared" si="972"/>
        <v>0</v>
      </c>
      <c r="G948" s="3">
        <v>0</v>
      </c>
      <c r="H948" s="4">
        <v>0</v>
      </c>
      <c r="I948" s="63"/>
      <c r="J948" s="15"/>
      <c r="K948" s="13"/>
      <c r="L948" s="98">
        <f t="shared" si="973"/>
        <v>0</v>
      </c>
      <c r="M948" s="99">
        <f>M5</f>
        <v>0.94499999999999995</v>
      </c>
      <c r="N948" s="100"/>
      <c r="O948" s="110"/>
      <c r="P948" s="95">
        <f t="shared" si="974"/>
        <v>0</v>
      </c>
      <c r="Q948" s="15"/>
      <c r="R948" s="24">
        <f t="shared" si="1007"/>
        <v>0</v>
      </c>
      <c r="S948" s="25">
        <v>0</v>
      </c>
      <c r="T948" s="63"/>
      <c r="U948" s="15"/>
      <c r="V948" s="13"/>
      <c r="W948" s="98">
        <f t="shared" si="975"/>
        <v>0</v>
      </c>
      <c r="X948" s="99">
        <f>X5</f>
        <v>0.97</v>
      </c>
      <c r="Y948" s="100"/>
      <c r="Z948" s="110"/>
      <c r="AA948" s="95">
        <f t="shared" si="976"/>
        <v>0</v>
      </c>
      <c r="AB948" s="15"/>
      <c r="AC948" s="24">
        <f t="shared" si="1008"/>
        <v>0</v>
      </c>
      <c r="AD948" s="5">
        <v>0</v>
      </c>
      <c r="AE948" s="63"/>
      <c r="AF948" s="15"/>
      <c r="AG948" s="13"/>
      <c r="AH948" s="98">
        <f t="shared" si="977"/>
        <v>0</v>
      </c>
      <c r="AI948" s="99">
        <f>AI5</f>
        <v>0.95499999999999996</v>
      </c>
      <c r="AJ948" s="100"/>
      <c r="AK948" s="110"/>
      <c r="AL948" s="95">
        <f t="shared" si="978"/>
        <v>0</v>
      </c>
      <c r="AM948" s="15"/>
      <c r="AN948" s="24">
        <f t="shared" si="1009"/>
        <v>0</v>
      </c>
      <c r="AO948" s="5">
        <v>0</v>
      </c>
      <c r="AP948" s="63"/>
      <c r="AQ948" s="15"/>
      <c r="AR948" s="13"/>
      <c r="AS948" s="98">
        <f t="shared" si="979"/>
        <v>0</v>
      </c>
      <c r="AT948" s="99">
        <f>AT5</f>
        <v>0.96</v>
      </c>
      <c r="AU948" s="100"/>
      <c r="AV948" s="110"/>
      <c r="AW948" s="95">
        <f t="shared" si="980"/>
        <v>0</v>
      </c>
      <c r="AX948" s="15"/>
      <c r="AY948" s="24">
        <f t="shared" si="1010"/>
        <v>0</v>
      </c>
      <c r="AZ948" s="5">
        <v>0</v>
      </c>
      <c r="BA948" s="63"/>
      <c r="BB948" s="15"/>
      <c r="BC948" s="13"/>
      <c r="BD948" s="98">
        <f t="shared" si="981"/>
        <v>0</v>
      </c>
      <c r="BE948" s="99">
        <f>BE5</f>
        <v>0.98</v>
      </c>
      <c r="BF948" s="100"/>
      <c r="BG948" s="110"/>
      <c r="BH948" s="95">
        <f t="shared" si="982"/>
        <v>0</v>
      </c>
      <c r="BI948" s="15"/>
      <c r="BJ948" s="24">
        <f t="shared" si="1011"/>
        <v>0</v>
      </c>
      <c r="BK948" s="5">
        <v>0</v>
      </c>
      <c r="BL948" s="63"/>
      <c r="BM948" s="15"/>
      <c r="BN948" s="13"/>
      <c r="BO948" s="98">
        <f t="shared" si="983"/>
        <v>0</v>
      </c>
      <c r="BP948" s="99">
        <f>BP5</f>
        <v>0.94499999999999995</v>
      </c>
      <c r="BQ948" s="100"/>
      <c r="BR948" s="110"/>
      <c r="BS948" s="95">
        <f t="shared" si="984"/>
        <v>0</v>
      </c>
      <c r="BT948" s="15"/>
      <c r="BU948" s="24">
        <f t="shared" si="1012"/>
        <v>0</v>
      </c>
      <c r="BV948" s="5">
        <v>0</v>
      </c>
      <c r="BW948" s="63"/>
      <c r="BX948" s="15"/>
      <c r="BY948" s="13"/>
      <c r="BZ948" s="98">
        <f t="shared" si="985"/>
        <v>0</v>
      </c>
      <c r="CA948" s="99">
        <f>CA5</f>
        <v>1</v>
      </c>
      <c r="CB948" s="100"/>
      <c r="CC948" s="110"/>
      <c r="CD948" s="95">
        <f t="shared" si="986"/>
        <v>0</v>
      </c>
      <c r="CE948" s="15"/>
      <c r="CF948" s="24">
        <f t="shared" si="1013"/>
        <v>0</v>
      </c>
      <c r="CG948" s="5">
        <v>0</v>
      </c>
      <c r="CH948" s="63"/>
      <c r="CI948" s="15"/>
      <c r="CJ948" s="13"/>
      <c r="CK948" s="98">
        <f t="shared" si="987"/>
        <v>0</v>
      </c>
      <c r="CL948" s="99">
        <f>CL5</f>
        <v>1</v>
      </c>
      <c r="CM948" s="100"/>
      <c r="CN948" s="110"/>
      <c r="CO948" s="95">
        <f t="shared" si="988"/>
        <v>0</v>
      </c>
      <c r="CP948" s="15"/>
      <c r="CQ948" s="24">
        <f t="shared" si="1014"/>
        <v>0</v>
      </c>
      <c r="CR948" s="5">
        <v>0</v>
      </c>
      <c r="CS948" s="63"/>
      <c r="CT948" s="15"/>
      <c r="CU948" s="13"/>
      <c r="CV948" s="98">
        <f t="shared" si="989"/>
        <v>0</v>
      </c>
      <c r="CW948" s="99">
        <f>CW5</f>
        <v>1</v>
      </c>
      <c r="CX948" s="100"/>
      <c r="CY948" s="110"/>
      <c r="CZ948" s="95">
        <f t="shared" si="990"/>
        <v>0</v>
      </c>
      <c r="DA948" s="15"/>
      <c r="DB948" s="24">
        <f t="shared" si="1015"/>
        <v>0</v>
      </c>
      <c r="DC948" s="5">
        <v>0</v>
      </c>
      <c r="DD948" s="63"/>
      <c r="DE948" s="15"/>
      <c r="DF948" s="13"/>
      <c r="DG948" s="98">
        <f t="shared" si="991"/>
        <v>0</v>
      </c>
      <c r="DH948" s="99">
        <f>DH5</f>
        <v>1</v>
      </c>
      <c r="DI948" s="100"/>
      <c r="DJ948" s="110"/>
      <c r="DK948" s="95">
        <f t="shared" si="992"/>
        <v>0</v>
      </c>
      <c r="DL948" s="15"/>
      <c r="DM948" s="24">
        <f t="shared" si="1016"/>
        <v>0</v>
      </c>
      <c r="DN948" s="5">
        <v>0</v>
      </c>
      <c r="DO948" s="63"/>
      <c r="DP948" s="15"/>
      <c r="DQ948" s="13"/>
      <c r="DR948" s="98">
        <f t="shared" si="993"/>
        <v>0</v>
      </c>
      <c r="DS948" s="99">
        <f>DS5</f>
        <v>1</v>
      </c>
      <c r="DT948" s="100"/>
      <c r="DU948" s="110"/>
      <c r="DV948" s="95">
        <f t="shared" si="994"/>
        <v>0</v>
      </c>
      <c r="DW948" s="15"/>
      <c r="DX948" s="24">
        <f t="shared" si="1017"/>
        <v>0</v>
      </c>
      <c r="DY948" s="5">
        <v>0</v>
      </c>
      <c r="DZ948" s="63"/>
      <c r="EA948" s="15"/>
      <c r="EB948" s="13"/>
      <c r="EC948" s="98">
        <f t="shared" si="995"/>
        <v>0</v>
      </c>
      <c r="ED948" s="99">
        <f>ED5</f>
        <v>1</v>
      </c>
      <c r="EE948" s="100"/>
      <c r="EF948" s="110"/>
      <c r="EG948" s="95">
        <f t="shared" si="996"/>
        <v>0</v>
      </c>
      <c r="EH948" s="15"/>
      <c r="EI948" s="24">
        <f t="shared" si="1018"/>
        <v>0</v>
      </c>
      <c r="EJ948" s="5">
        <v>0</v>
      </c>
      <c r="EK948" s="63"/>
      <c r="EL948" s="15"/>
      <c r="EM948" s="13"/>
      <c r="EN948" s="98">
        <f t="shared" si="997"/>
        <v>0</v>
      </c>
      <c r="EO948" s="99">
        <f>EO5</f>
        <v>1</v>
      </c>
      <c r="EP948" s="100"/>
      <c r="EQ948" s="110"/>
      <c r="ER948" s="95">
        <f t="shared" si="998"/>
        <v>0</v>
      </c>
      <c r="ES948" s="15"/>
      <c r="ET948" s="24">
        <f t="shared" si="1019"/>
        <v>0</v>
      </c>
      <c r="EU948" s="5">
        <v>0</v>
      </c>
      <c r="EV948" s="63"/>
      <c r="EW948" s="15"/>
      <c r="EX948" s="13"/>
      <c r="EY948" s="98">
        <f t="shared" si="999"/>
        <v>0</v>
      </c>
      <c r="EZ948" s="99">
        <f>EZ5</f>
        <v>1</v>
      </c>
      <c r="FA948" s="100"/>
      <c r="FB948" s="110"/>
      <c r="FC948" s="95">
        <f t="shared" si="1000"/>
        <v>0</v>
      </c>
      <c r="FD948" s="15"/>
      <c r="FE948" s="24">
        <f t="shared" si="1020"/>
        <v>0</v>
      </c>
      <c r="FF948" s="5">
        <v>0</v>
      </c>
      <c r="FG948" s="63"/>
      <c r="FH948" s="15"/>
      <c r="FI948" s="13"/>
      <c r="FJ948" s="98">
        <f t="shared" si="1001"/>
        <v>0</v>
      </c>
      <c r="FK948" s="99">
        <f>FK5</f>
        <v>1</v>
      </c>
      <c r="FL948" s="100"/>
      <c r="FM948" s="110"/>
      <c r="FN948" s="95">
        <f t="shared" si="1002"/>
        <v>0</v>
      </c>
      <c r="FO948" s="15"/>
      <c r="FP948" s="24">
        <f t="shared" si="1021"/>
        <v>0</v>
      </c>
      <c r="FQ948" s="5">
        <v>0</v>
      </c>
      <c r="FR948" s="8">
        <v>0</v>
      </c>
      <c r="FS948" s="84">
        <f t="shared" si="1022"/>
        <v>500</v>
      </c>
      <c r="FT948" s="85">
        <f t="shared" si="1023"/>
        <v>500</v>
      </c>
      <c r="FU948" s="85">
        <f t="shared" si="1024"/>
        <v>500</v>
      </c>
      <c r="FV948" s="85">
        <f t="shared" si="1025"/>
        <v>500</v>
      </c>
      <c r="FW948" s="85">
        <f t="shared" si="1026"/>
        <v>500</v>
      </c>
      <c r="FX948" s="85">
        <f t="shared" si="1027"/>
        <v>500</v>
      </c>
      <c r="FY948" s="85">
        <f t="shared" si="1028"/>
        <v>500</v>
      </c>
      <c r="FZ948" s="85">
        <f t="shared" si="1029"/>
        <v>500</v>
      </c>
      <c r="GA948" s="85">
        <f t="shared" si="1030"/>
        <v>500</v>
      </c>
      <c r="GB948" s="85">
        <f t="shared" si="1031"/>
        <v>500</v>
      </c>
      <c r="GC948" s="85">
        <f t="shared" si="1032"/>
        <v>500</v>
      </c>
      <c r="GD948" s="85">
        <f t="shared" si="1033"/>
        <v>500</v>
      </c>
      <c r="GE948" s="85">
        <f t="shared" si="1034"/>
        <v>500</v>
      </c>
      <c r="GF948" s="85">
        <f t="shared" si="1035"/>
        <v>500</v>
      </c>
      <c r="GG948" s="85">
        <f t="shared" si="1036"/>
        <v>500</v>
      </c>
      <c r="GH948" s="101">
        <f t="shared" si="1003"/>
        <v>0</v>
      </c>
      <c r="GI948" s="102">
        <f t="shared" si="1004"/>
        <v>0</v>
      </c>
      <c r="GJ948" s="102">
        <f t="shared" si="1005"/>
        <v>0</v>
      </c>
      <c r="GK948" s="79">
        <f>ROW()</f>
        <v>948</v>
      </c>
    </row>
    <row r="949" spans="1:193" s="12" customFormat="1" ht="50.1" customHeight="1">
      <c r="A949" s="17">
        <f>ROW()</f>
        <v>949</v>
      </c>
      <c r="B949" s="32">
        <f t="shared" si="1037"/>
        <v>943</v>
      </c>
      <c r="C949" s="33">
        <f t="shared" si="1038"/>
        <v>0</v>
      </c>
      <c r="D949" s="31"/>
      <c r="E949" s="390">
        <f t="shared" si="1006"/>
        <v>500</v>
      </c>
      <c r="F949" s="107">
        <f t="shared" si="972"/>
        <v>0</v>
      </c>
      <c r="G949" s="3">
        <v>0</v>
      </c>
      <c r="H949" s="4">
        <v>0</v>
      </c>
      <c r="I949" s="63"/>
      <c r="J949" s="15"/>
      <c r="K949" s="13"/>
      <c r="L949" s="98">
        <f t="shared" si="973"/>
        <v>0</v>
      </c>
      <c r="M949" s="99">
        <f>M5</f>
        <v>0.94499999999999995</v>
      </c>
      <c r="N949" s="100"/>
      <c r="O949" s="110"/>
      <c r="P949" s="95">
        <f t="shared" si="974"/>
        <v>0</v>
      </c>
      <c r="Q949" s="15"/>
      <c r="R949" s="24">
        <f t="shared" si="1007"/>
        <v>0</v>
      </c>
      <c r="S949" s="25">
        <v>0</v>
      </c>
      <c r="T949" s="63"/>
      <c r="U949" s="15"/>
      <c r="V949" s="13"/>
      <c r="W949" s="98">
        <f t="shared" si="975"/>
        <v>0</v>
      </c>
      <c r="X949" s="99">
        <f>X5</f>
        <v>0.97</v>
      </c>
      <c r="Y949" s="100"/>
      <c r="Z949" s="110"/>
      <c r="AA949" s="95">
        <f t="shared" si="976"/>
        <v>0</v>
      </c>
      <c r="AB949" s="15"/>
      <c r="AC949" s="24">
        <f t="shared" si="1008"/>
        <v>0</v>
      </c>
      <c r="AD949" s="5">
        <v>0</v>
      </c>
      <c r="AE949" s="63"/>
      <c r="AF949" s="15"/>
      <c r="AG949" s="13"/>
      <c r="AH949" s="98">
        <f t="shared" si="977"/>
        <v>0</v>
      </c>
      <c r="AI949" s="99">
        <f>AI5</f>
        <v>0.95499999999999996</v>
      </c>
      <c r="AJ949" s="100"/>
      <c r="AK949" s="110"/>
      <c r="AL949" s="95">
        <f t="shared" si="978"/>
        <v>0</v>
      </c>
      <c r="AM949" s="15"/>
      <c r="AN949" s="24">
        <f t="shared" si="1009"/>
        <v>0</v>
      </c>
      <c r="AO949" s="5">
        <v>0</v>
      </c>
      <c r="AP949" s="63"/>
      <c r="AQ949" s="15"/>
      <c r="AR949" s="13"/>
      <c r="AS949" s="98">
        <f t="shared" si="979"/>
        <v>0</v>
      </c>
      <c r="AT949" s="99">
        <f>AT5</f>
        <v>0.96</v>
      </c>
      <c r="AU949" s="100"/>
      <c r="AV949" s="110"/>
      <c r="AW949" s="95">
        <f t="shared" si="980"/>
        <v>0</v>
      </c>
      <c r="AX949" s="15"/>
      <c r="AY949" s="24">
        <f t="shared" si="1010"/>
        <v>0</v>
      </c>
      <c r="AZ949" s="5">
        <v>0</v>
      </c>
      <c r="BA949" s="63"/>
      <c r="BB949" s="15"/>
      <c r="BC949" s="13"/>
      <c r="BD949" s="98">
        <f t="shared" si="981"/>
        <v>0</v>
      </c>
      <c r="BE949" s="99">
        <f>BE5</f>
        <v>0.98</v>
      </c>
      <c r="BF949" s="100"/>
      <c r="BG949" s="110"/>
      <c r="BH949" s="95">
        <f t="shared" si="982"/>
        <v>0</v>
      </c>
      <c r="BI949" s="15"/>
      <c r="BJ949" s="24">
        <f t="shared" si="1011"/>
        <v>0</v>
      </c>
      <c r="BK949" s="5">
        <v>0</v>
      </c>
      <c r="BL949" s="63"/>
      <c r="BM949" s="15"/>
      <c r="BN949" s="13"/>
      <c r="BO949" s="98">
        <f t="shared" si="983"/>
        <v>0</v>
      </c>
      <c r="BP949" s="99">
        <f>BP5</f>
        <v>0.94499999999999995</v>
      </c>
      <c r="BQ949" s="100"/>
      <c r="BR949" s="110"/>
      <c r="BS949" s="95">
        <f t="shared" si="984"/>
        <v>0</v>
      </c>
      <c r="BT949" s="15"/>
      <c r="BU949" s="24">
        <f t="shared" si="1012"/>
        <v>0</v>
      </c>
      <c r="BV949" s="5">
        <v>0</v>
      </c>
      <c r="BW949" s="63"/>
      <c r="BX949" s="15"/>
      <c r="BY949" s="13"/>
      <c r="BZ949" s="98">
        <f t="shared" si="985"/>
        <v>0</v>
      </c>
      <c r="CA949" s="99">
        <f>CA5</f>
        <v>1</v>
      </c>
      <c r="CB949" s="100"/>
      <c r="CC949" s="110"/>
      <c r="CD949" s="95">
        <f t="shared" si="986"/>
        <v>0</v>
      </c>
      <c r="CE949" s="15"/>
      <c r="CF949" s="24">
        <f t="shared" si="1013"/>
        <v>0</v>
      </c>
      <c r="CG949" s="5">
        <v>0</v>
      </c>
      <c r="CH949" s="63"/>
      <c r="CI949" s="15"/>
      <c r="CJ949" s="13"/>
      <c r="CK949" s="98">
        <f t="shared" si="987"/>
        <v>0</v>
      </c>
      <c r="CL949" s="99">
        <f>CL5</f>
        <v>1</v>
      </c>
      <c r="CM949" s="100"/>
      <c r="CN949" s="110"/>
      <c r="CO949" s="95">
        <f t="shared" si="988"/>
        <v>0</v>
      </c>
      <c r="CP949" s="15"/>
      <c r="CQ949" s="24">
        <f t="shared" si="1014"/>
        <v>0</v>
      </c>
      <c r="CR949" s="5">
        <v>0</v>
      </c>
      <c r="CS949" s="63"/>
      <c r="CT949" s="15"/>
      <c r="CU949" s="13"/>
      <c r="CV949" s="98">
        <f t="shared" si="989"/>
        <v>0</v>
      </c>
      <c r="CW949" s="99">
        <f>CW5</f>
        <v>1</v>
      </c>
      <c r="CX949" s="100"/>
      <c r="CY949" s="110"/>
      <c r="CZ949" s="95">
        <f t="shared" si="990"/>
        <v>0</v>
      </c>
      <c r="DA949" s="15"/>
      <c r="DB949" s="24">
        <f t="shared" si="1015"/>
        <v>0</v>
      </c>
      <c r="DC949" s="5">
        <v>0</v>
      </c>
      <c r="DD949" s="63"/>
      <c r="DE949" s="15"/>
      <c r="DF949" s="13"/>
      <c r="DG949" s="98">
        <f t="shared" si="991"/>
        <v>0</v>
      </c>
      <c r="DH949" s="99">
        <f>DH5</f>
        <v>1</v>
      </c>
      <c r="DI949" s="100"/>
      <c r="DJ949" s="110"/>
      <c r="DK949" s="95">
        <f t="shared" si="992"/>
        <v>0</v>
      </c>
      <c r="DL949" s="15"/>
      <c r="DM949" s="24">
        <f t="shared" si="1016"/>
        <v>0</v>
      </c>
      <c r="DN949" s="5">
        <v>0</v>
      </c>
      <c r="DO949" s="63"/>
      <c r="DP949" s="15"/>
      <c r="DQ949" s="13"/>
      <c r="DR949" s="98">
        <f t="shared" si="993"/>
        <v>0</v>
      </c>
      <c r="DS949" s="99">
        <f>DS5</f>
        <v>1</v>
      </c>
      <c r="DT949" s="100"/>
      <c r="DU949" s="110"/>
      <c r="DV949" s="95">
        <f t="shared" si="994"/>
        <v>0</v>
      </c>
      <c r="DW949" s="15"/>
      <c r="DX949" s="24">
        <f t="shared" si="1017"/>
        <v>0</v>
      </c>
      <c r="DY949" s="5">
        <v>0</v>
      </c>
      <c r="DZ949" s="63"/>
      <c r="EA949" s="15"/>
      <c r="EB949" s="13"/>
      <c r="EC949" s="98">
        <f t="shared" si="995"/>
        <v>0</v>
      </c>
      <c r="ED949" s="99">
        <f>ED5</f>
        <v>1</v>
      </c>
      <c r="EE949" s="100"/>
      <c r="EF949" s="110"/>
      <c r="EG949" s="95">
        <f t="shared" si="996"/>
        <v>0</v>
      </c>
      <c r="EH949" s="15"/>
      <c r="EI949" s="24">
        <f t="shared" si="1018"/>
        <v>0</v>
      </c>
      <c r="EJ949" s="5">
        <v>0</v>
      </c>
      <c r="EK949" s="63"/>
      <c r="EL949" s="15"/>
      <c r="EM949" s="13"/>
      <c r="EN949" s="98">
        <f t="shared" si="997"/>
        <v>0</v>
      </c>
      <c r="EO949" s="99">
        <f>EO5</f>
        <v>1</v>
      </c>
      <c r="EP949" s="100"/>
      <c r="EQ949" s="110"/>
      <c r="ER949" s="95">
        <f t="shared" si="998"/>
        <v>0</v>
      </c>
      <c r="ES949" s="15"/>
      <c r="ET949" s="24">
        <f t="shared" si="1019"/>
        <v>0</v>
      </c>
      <c r="EU949" s="5">
        <v>0</v>
      </c>
      <c r="EV949" s="63"/>
      <c r="EW949" s="15"/>
      <c r="EX949" s="13"/>
      <c r="EY949" s="98">
        <f t="shared" si="999"/>
        <v>0</v>
      </c>
      <c r="EZ949" s="99">
        <f>EZ5</f>
        <v>1</v>
      </c>
      <c r="FA949" s="100"/>
      <c r="FB949" s="110"/>
      <c r="FC949" s="95">
        <f t="shared" si="1000"/>
        <v>0</v>
      </c>
      <c r="FD949" s="15"/>
      <c r="FE949" s="24">
        <f t="shared" si="1020"/>
        <v>0</v>
      </c>
      <c r="FF949" s="5">
        <v>0</v>
      </c>
      <c r="FG949" s="63"/>
      <c r="FH949" s="15"/>
      <c r="FI949" s="13"/>
      <c r="FJ949" s="98">
        <f t="shared" si="1001"/>
        <v>0</v>
      </c>
      <c r="FK949" s="99">
        <f>FK5</f>
        <v>1</v>
      </c>
      <c r="FL949" s="100"/>
      <c r="FM949" s="110"/>
      <c r="FN949" s="95">
        <f t="shared" si="1002"/>
        <v>0</v>
      </c>
      <c r="FO949" s="15"/>
      <c r="FP949" s="24">
        <f t="shared" si="1021"/>
        <v>0</v>
      </c>
      <c r="FQ949" s="5">
        <v>0</v>
      </c>
      <c r="FR949" s="8">
        <v>0</v>
      </c>
      <c r="FS949" s="84">
        <f t="shared" si="1022"/>
        <v>500</v>
      </c>
      <c r="FT949" s="85">
        <f t="shared" si="1023"/>
        <v>500</v>
      </c>
      <c r="FU949" s="85">
        <f t="shared" si="1024"/>
        <v>500</v>
      </c>
      <c r="FV949" s="85">
        <f t="shared" si="1025"/>
        <v>500</v>
      </c>
      <c r="FW949" s="85">
        <f t="shared" si="1026"/>
        <v>500</v>
      </c>
      <c r="FX949" s="85">
        <f t="shared" si="1027"/>
        <v>500</v>
      </c>
      <c r="FY949" s="85">
        <f t="shared" si="1028"/>
        <v>500</v>
      </c>
      <c r="FZ949" s="85">
        <f t="shared" si="1029"/>
        <v>500</v>
      </c>
      <c r="GA949" s="85">
        <f t="shared" si="1030"/>
        <v>500</v>
      </c>
      <c r="GB949" s="85">
        <f t="shared" si="1031"/>
        <v>500</v>
      </c>
      <c r="GC949" s="85">
        <f t="shared" si="1032"/>
        <v>500</v>
      </c>
      <c r="GD949" s="85">
        <f t="shared" si="1033"/>
        <v>500</v>
      </c>
      <c r="GE949" s="85">
        <f t="shared" si="1034"/>
        <v>500</v>
      </c>
      <c r="GF949" s="85">
        <f t="shared" si="1035"/>
        <v>500</v>
      </c>
      <c r="GG949" s="85">
        <f t="shared" si="1036"/>
        <v>500</v>
      </c>
      <c r="GH949" s="101">
        <f t="shared" si="1003"/>
        <v>0</v>
      </c>
      <c r="GI949" s="102">
        <f t="shared" si="1004"/>
        <v>0</v>
      </c>
      <c r="GJ949" s="102">
        <f t="shared" si="1005"/>
        <v>0</v>
      </c>
      <c r="GK949" s="79">
        <f>ROW()</f>
        <v>949</v>
      </c>
    </row>
    <row r="950" spans="1:193" s="12" customFormat="1" ht="50.1" customHeight="1">
      <c r="A950" s="17">
        <f>ROW()</f>
        <v>950</v>
      </c>
      <c r="B950" s="32">
        <f t="shared" si="1037"/>
        <v>944</v>
      </c>
      <c r="C950" s="33">
        <f t="shared" si="1038"/>
        <v>0</v>
      </c>
      <c r="D950" s="31"/>
      <c r="E950" s="390">
        <f t="shared" si="1006"/>
        <v>500</v>
      </c>
      <c r="F950" s="107">
        <f t="shared" si="972"/>
        <v>0</v>
      </c>
      <c r="G950" s="3">
        <v>0</v>
      </c>
      <c r="H950" s="4">
        <v>0</v>
      </c>
      <c r="I950" s="63"/>
      <c r="J950" s="15"/>
      <c r="K950" s="13"/>
      <c r="L950" s="98">
        <f t="shared" si="973"/>
        <v>0</v>
      </c>
      <c r="M950" s="99">
        <f>M5</f>
        <v>0.94499999999999995</v>
      </c>
      <c r="N950" s="100"/>
      <c r="O950" s="110"/>
      <c r="P950" s="95">
        <f t="shared" si="974"/>
        <v>0</v>
      </c>
      <c r="Q950" s="15"/>
      <c r="R950" s="24">
        <f t="shared" si="1007"/>
        <v>0</v>
      </c>
      <c r="S950" s="25">
        <v>0</v>
      </c>
      <c r="T950" s="63"/>
      <c r="U950" s="15"/>
      <c r="V950" s="13"/>
      <c r="W950" s="98">
        <f t="shared" si="975"/>
        <v>0</v>
      </c>
      <c r="X950" s="99">
        <f>X5</f>
        <v>0.97</v>
      </c>
      <c r="Y950" s="100"/>
      <c r="Z950" s="110"/>
      <c r="AA950" s="95">
        <f t="shared" si="976"/>
        <v>0</v>
      </c>
      <c r="AB950" s="15"/>
      <c r="AC950" s="24">
        <f t="shared" si="1008"/>
        <v>0</v>
      </c>
      <c r="AD950" s="5">
        <v>0</v>
      </c>
      <c r="AE950" s="63"/>
      <c r="AF950" s="15"/>
      <c r="AG950" s="13"/>
      <c r="AH950" s="98">
        <f t="shared" si="977"/>
        <v>0</v>
      </c>
      <c r="AI950" s="99">
        <f>AI5</f>
        <v>0.95499999999999996</v>
      </c>
      <c r="AJ950" s="100"/>
      <c r="AK950" s="110"/>
      <c r="AL950" s="95">
        <f t="shared" si="978"/>
        <v>0</v>
      </c>
      <c r="AM950" s="15"/>
      <c r="AN950" s="24">
        <f t="shared" si="1009"/>
        <v>0</v>
      </c>
      <c r="AO950" s="5">
        <v>0</v>
      </c>
      <c r="AP950" s="63"/>
      <c r="AQ950" s="15"/>
      <c r="AR950" s="13"/>
      <c r="AS950" s="98">
        <f t="shared" si="979"/>
        <v>0</v>
      </c>
      <c r="AT950" s="99">
        <f>AT5</f>
        <v>0.96</v>
      </c>
      <c r="AU950" s="100"/>
      <c r="AV950" s="110"/>
      <c r="AW950" s="95">
        <f t="shared" si="980"/>
        <v>0</v>
      </c>
      <c r="AX950" s="15"/>
      <c r="AY950" s="24">
        <f t="shared" si="1010"/>
        <v>0</v>
      </c>
      <c r="AZ950" s="5">
        <v>0</v>
      </c>
      <c r="BA950" s="63"/>
      <c r="BB950" s="15"/>
      <c r="BC950" s="13"/>
      <c r="BD950" s="98">
        <f t="shared" si="981"/>
        <v>0</v>
      </c>
      <c r="BE950" s="99">
        <f>BE5</f>
        <v>0.98</v>
      </c>
      <c r="BF950" s="100"/>
      <c r="BG950" s="110"/>
      <c r="BH950" s="95">
        <f t="shared" si="982"/>
        <v>0</v>
      </c>
      <c r="BI950" s="15"/>
      <c r="BJ950" s="24">
        <f t="shared" si="1011"/>
        <v>0</v>
      </c>
      <c r="BK950" s="5">
        <v>0</v>
      </c>
      <c r="BL950" s="63"/>
      <c r="BM950" s="15"/>
      <c r="BN950" s="13"/>
      <c r="BO950" s="98">
        <f t="shared" si="983"/>
        <v>0</v>
      </c>
      <c r="BP950" s="99">
        <f>BP5</f>
        <v>0.94499999999999995</v>
      </c>
      <c r="BQ950" s="100"/>
      <c r="BR950" s="110"/>
      <c r="BS950" s="95">
        <f t="shared" si="984"/>
        <v>0</v>
      </c>
      <c r="BT950" s="15"/>
      <c r="BU950" s="24">
        <f t="shared" si="1012"/>
        <v>0</v>
      </c>
      <c r="BV950" s="5">
        <v>0</v>
      </c>
      <c r="BW950" s="63"/>
      <c r="BX950" s="15"/>
      <c r="BY950" s="13"/>
      <c r="BZ950" s="98">
        <f t="shared" si="985"/>
        <v>0</v>
      </c>
      <c r="CA950" s="99">
        <f>CA5</f>
        <v>1</v>
      </c>
      <c r="CB950" s="100"/>
      <c r="CC950" s="110"/>
      <c r="CD950" s="95">
        <f t="shared" si="986"/>
        <v>0</v>
      </c>
      <c r="CE950" s="15"/>
      <c r="CF950" s="24">
        <f t="shared" si="1013"/>
        <v>0</v>
      </c>
      <c r="CG950" s="5">
        <v>0</v>
      </c>
      <c r="CH950" s="63"/>
      <c r="CI950" s="15"/>
      <c r="CJ950" s="13"/>
      <c r="CK950" s="98">
        <f t="shared" si="987"/>
        <v>0</v>
      </c>
      <c r="CL950" s="99">
        <f>CL5</f>
        <v>1</v>
      </c>
      <c r="CM950" s="100"/>
      <c r="CN950" s="110"/>
      <c r="CO950" s="95">
        <f t="shared" si="988"/>
        <v>0</v>
      </c>
      <c r="CP950" s="15"/>
      <c r="CQ950" s="24">
        <f t="shared" si="1014"/>
        <v>0</v>
      </c>
      <c r="CR950" s="5">
        <v>0</v>
      </c>
      <c r="CS950" s="63"/>
      <c r="CT950" s="15"/>
      <c r="CU950" s="13"/>
      <c r="CV950" s="98">
        <f t="shared" si="989"/>
        <v>0</v>
      </c>
      <c r="CW950" s="99">
        <f>CW5</f>
        <v>1</v>
      </c>
      <c r="CX950" s="100"/>
      <c r="CY950" s="110"/>
      <c r="CZ950" s="95">
        <f t="shared" si="990"/>
        <v>0</v>
      </c>
      <c r="DA950" s="15"/>
      <c r="DB950" s="24">
        <f t="shared" si="1015"/>
        <v>0</v>
      </c>
      <c r="DC950" s="5">
        <v>0</v>
      </c>
      <c r="DD950" s="63"/>
      <c r="DE950" s="15"/>
      <c r="DF950" s="13"/>
      <c r="DG950" s="98">
        <f t="shared" si="991"/>
        <v>0</v>
      </c>
      <c r="DH950" s="99">
        <f>DH5</f>
        <v>1</v>
      </c>
      <c r="DI950" s="100"/>
      <c r="DJ950" s="110"/>
      <c r="DK950" s="95">
        <f t="shared" si="992"/>
        <v>0</v>
      </c>
      <c r="DL950" s="15"/>
      <c r="DM950" s="24">
        <f t="shared" si="1016"/>
        <v>0</v>
      </c>
      <c r="DN950" s="5">
        <v>0</v>
      </c>
      <c r="DO950" s="63"/>
      <c r="DP950" s="15"/>
      <c r="DQ950" s="13"/>
      <c r="DR950" s="98">
        <f t="shared" si="993"/>
        <v>0</v>
      </c>
      <c r="DS950" s="99">
        <f>DS5</f>
        <v>1</v>
      </c>
      <c r="DT950" s="100"/>
      <c r="DU950" s="110"/>
      <c r="DV950" s="95">
        <f t="shared" si="994"/>
        <v>0</v>
      </c>
      <c r="DW950" s="15"/>
      <c r="DX950" s="24">
        <f t="shared" si="1017"/>
        <v>0</v>
      </c>
      <c r="DY950" s="5">
        <v>0</v>
      </c>
      <c r="DZ950" s="63"/>
      <c r="EA950" s="15"/>
      <c r="EB950" s="13"/>
      <c r="EC950" s="98">
        <f t="shared" si="995"/>
        <v>0</v>
      </c>
      <c r="ED950" s="99">
        <f>ED5</f>
        <v>1</v>
      </c>
      <c r="EE950" s="100"/>
      <c r="EF950" s="110"/>
      <c r="EG950" s="95">
        <f t="shared" si="996"/>
        <v>0</v>
      </c>
      <c r="EH950" s="15"/>
      <c r="EI950" s="24">
        <f t="shared" si="1018"/>
        <v>0</v>
      </c>
      <c r="EJ950" s="5">
        <v>0</v>
      </c>
      <c r="EK950" s="63"/>
      <c r="EL950" s="15"/>
      <c r="EM950" s="13"/>
      <c r="EN950" s="98">
        <f t="shared" si="997"/>
        <v>0</v>
      </c>
      <c r="EO950" s="99">
        <f>EO5</f>
        <v>1</v>
      </c>
      <c r="EP950" s="100"/>
      <c r="EQ950" s="110"/>
      <c r="ER950" s="95">
        <f t="shared" si="998"/>
        <v>0</v>
      </c>
      <c r="ES950" s="15"/>
      <c r="ET950" s="24">
        <f t="shared" si="1019"/>
        <v>0</v>
      </c>
      <c r="EU950" s="5">
        <v>0</v>
      </c>
      <c r="EV950" s="63"/>
      <c r="EW950" s="15"/>
      <c r="EX950" s="13"/>
      <c r="EY950" s="98">
        <f t="shared" si="999"/>
        <v>0</v>
      </c>
      <c r="EZ950" s="99">
        <f>EZ5</f>
        <v>1</v>
      </c>
      <c r="FA950" s="100"/>
      <c r="FB950" s="110"/>
      <c r="FC950" s="95">
        <f t="shared" si="1000"/>
        <v>0</v>
      </c>
      <c r="FD950" s="15"/>
      <c r="FE950" s="24">
        <f t="shared" si="1020"/>
        <v>0</v>
      </c>
      <c r="FF950" s="5">
        <v>0</v>
      </c>
      <c r="FG950" s="63"/>
      <c r="FH950" s="15"/>
      <c r="FI950" s="13"/>
      <c r="FJ950" s="98">
        <f t="shared" si="1001"/>
        <v>0</v>
      </c>
      <c r="FK950" s="99">
        <f>FK5</f>
        <v>1</v>
      </c>
      <c r="FL950" s="100"/>
      <c r="FM950" s="110"/>
      <c r="FN950" s="95">
        <f t="shared" si="1002"/>
        <v>0</v>
      </c>
      <c r="FO950" s="15"/>
      <c r="FP950" s="24">
        <f t="shared" si="1021"/>
        <v>0</v>
      </c>
      <c r="FQ950" s="5">
        <v>0</v>
      </c>
      <c r="FR950" s="8">
        <v>0</v>
      </c>
      <c r="FS950" s="84">
        <f t="shared" si="1022"/>
        <v>500</v>
      </c>
      <c r="FT950" s="85">
        <f t="shared" si="1023"/>
        <v>500</v>
      </c>
      <c r="FU950" s="85">
        <f t="shared" si="1024"/>
        <v>500</v>
      </c>
      <c r="FV950" s="85">
        <f t="shared" si="1025"/>
        <v>500</v>
      </c>
      <c r="FW950" s="85">
        <f t="shared" si="1026"/>
        <v>500</v>
      </c>
      <c r="FX950" s="85">
        <f t="shared" si="1027"/>
        <v>500</v>
      </c>
      <c r="FY950" s="85">
        <f t="shared" si="1028"/>
        <v>500</v>
      </c>
      <c r="FZ950" s="85">
        <f t="shared" si="1029"/>
        <v>500</v>
      </c>
      <c r="GA950" s="85">
        <f t="shared" si="1030"/>
        <v>500</v>
      </c>
      <c r="GB950" s="85">
        <f t="shared" si="1031"/>
        <v>500</v>
      </c>
      <c r="GC950" s="85">
        <f t="shared" si="1032"/>
        <v>500</v>
      </c>
      <c r="GD950" s="85">
        <f t="shared" si="1033"/>
        <v>500</v>
      </c>
      <c r="GE950" s="85">
        <f t="shared" si="1034"/>
        <v>500</v>
      </c>
      <c r="GF950" s="85">
        <f t="shared" si="1035"/>
        <v>500</v>
      </c>
      <c r="GG950" s="85">
        <f t="shared" si="1036"/>
        <v>500</v>
      </c>
      <c r="GH950" s="101">
        <f t="shared" si="1003"/>
        <v>0</v>
      </c>
      <c r="GI950" s="102">
        <f t="shared" si="1004"/>
        <v>0</v>
      </c>
      <c r="GJ950" s="102">
        <f t="shared" si="1005"/>
        <v>0</v>
      </c>
      <c r="GK950" s="79">
        <f>ROW()</f>
        <v>950</v>
      </c>
    </row>
    <row r="951" spans="1:193" s="12" customFormat="1" ht="50.1" customHeight="1">
      <c r="A951" s="17">
        <f>ROW()</f>
        <v>951</v>
      </c>
      <c r="B951" s="32">
        <f t="shared" si="1037"/>
        <v>945</v>
      </c>
      <c r="C951" s="33">
        <f t="shared" si="1038"/>
        <v>0</v>
      </c>
      <c r="D951" s="31"/>
      <c r="E951" s="390">
        <f t="shared" si="1006"/>
        <v>500</v>
      </c>
      <c r="F951" s="107">
        <f t="shared" ref="F951:F999" si="1039">GJ951</f>
        <v>0</v>
      </c>
      <c r="G951" s="3">
        <v>0</v>
      </c>
      <c r="H951" s="4">
        <v>0</v>
      </c>
      <c r="I951" s="63"/>
      <c r="J951" s="15"/>
      <c r="K951" s="13"/>
      <c r="L951" s="98">
        <f t="shared" ref="L951:L999" si="1040">IF(N951&gt;0,1,0)</f>
        <v>0</v>
      </c>
      <c r="M951" s="99">
        <f>M5</f>
        <v>0.94499999999999995</v>
      </c>
      <c r="N951" s="100"/>
      <c r="O951" s="110"/>
      <c r="P951" s="95">
        <f t="shared" ref="P951:P999" si="1041">N951*M951</f>
        <v>0</v>
      </c>
      <c r="Q951" s="15"/>
      <c r="R951" s="24">
        <f t="shared" si="1007"/>
        <v>0</v>
      </c>
      <c r="S951" s="25">
        <v>0</v>
      </c>
      <c r="T951" s="63"/>
      <c r="U951" s="15"/>
      <c r="V951" s="13"/>
      <c r="W951" s="98">
        <f t="shared" ref="W951:W999" si="1042">IF(Y951&gt;0,1,0)</f>
        <v>0</v>
      </c>
      <c r="X951" s="99">
        <f>X5</f>
        <v>0.97</v>
      </c>
      <c r="Y951" s="100"/>
      <c r="Z951" s="110"/>
      <c r="AA951" s="95">
        <f t="shared" ref="AA951:AA999" si="1043">Y951*X951</f>
        <v>0</v>
      </c>
      <c r="AB951" s="15"/>
      <c r="AC951" s="24">
        <f t="shared" si="1008"/>
        <v>0</v>
      </c>
      <c r="AD951" s="5">
        <v>0</v>
      </c>
      <c r="AE951" s="63"/>
      <c r="AF951" s="15"/>
      <c r="AG951" s="13"/>
      <c r="AH951" s="98">
        <f t="shared" ref="AH951:AH999" si="1044">IF(AJ951&gt;0,1,0)</f>
        <v>0</v>
      </c>
      <c r="AI951" s="99">
        <f>AI5</f>
        <v>0.95499999999999996</v>
      </c>
      <c r="AJ951" s="100"/>
      <c r="AK951" s="110"/>
      <c r="AL951" s="95">
        <f t="shared" ref="AL951:AL999" si="1045">AJ951*AI951</f>
        <v>0</v>
      </c>
      <c r="AM951" s="15"/>
      <c r="AN951" s="24">
        <f t="shared" si="1009"/>
        <v>0</v>
      </c>
      <c r="AO951" s="5">
        <v>0</v>
      </c>
      <c r="AP951" s="63"/>
      <c r="AQ951" s="15"/>
      <c r="AR951" s="13"/>
      <c r="AS951" s="98">
        <f t="shared" ref="AS951:AS999" si="1046">IF(AU951&gt;0,1,0)</f>
        <v>0</v>
      </c>
      <c r="AT951" s="99">
        <f>AT5</f>
        <v>0.96</v>
      </c>
      <c r="AU951" s="100"/>
      <c r="AV951" s="110"/>
      <c r="AW951" s="95">
        <f t="shared" ref="AW951:AW999" si="1047">AU951*AT951</f>
        <v>0</v>
      </c>
      <c r="AX951" s="15"/>
      <c r="AY951" s="24">
        <f t="shared" si="1010"/>
        <v>0</v>
      </c>
      <c r="AZ951" s="5">
        <v>0</v>
      </c>
      <c r="BA951" s="63"/>
      <c r="BB951" s="15"/>
      <c r="BC951" s="13"/>
      <c r="BD951" s="98">
        <f t="shared" ref="BD951:BD999" si="1048">IF(BF951&gt;0,1,0)</f>
        <v>0</v>
      </c>
      <c r="BE951" s="99">
        <f>BE5</f>
        <v>0.98</v>
      </c>
      <c r="BF951" s="100"/>
      <c r="BG951" s="110"/>
      <c r="BH951" s="95">
        <f t="shared" ref="BH951:BH999" si="1049">BF951*BE951</f>
        <v>0</v>
      </c>
      <c r="BI951" s="15"/>
      <c r="BJ951" s="24">
        <f t="shared" si="1011"/>
        <v>0</v>
      </c>
      <c r="BK951" s="5">
        <v>0</v>
      </c>
      <c r="BL951" s="63"/>
      <c r="BM951" s="15"/>
      <c r="BN951" s="13"/>
      <c r="BO951" s="98">
        <f t="shared" ref="BO951:BO999" si="1050">IF(BQ951&gt;0,1,0)</f>
        <v>0</v>
      </c>
      <c r="BP951" s="99">
        <f>BP5</f>
        <v>0.94499999999999995</v>
      </c>
      <c r="BQ951" s="100"/>
      <c r="BR951" s="110"/>
      <c r="BS951" s="95">
        <f t="shared" ref="BS951:BS999" si="1051">BQ951*BP951</f>
        <v>0</v>
      </c>
      <c r="BT951" s="15"/>
      <c r="BU951" s="24">
        <f t="shared" si="1012"/>
        <v>0</v>
      </c>
      <c r="BV951" s="5">
        <v>0</v>
      </c>
      <c r="BW951" s="63"/>
      <c r="BX951" s="15"/>
      <c r="BY951" s="13"/>
      <c r="BZ951" s="98">
        <f t="shared" ref="BZ951:BZ999" si="1052">IF(CB951&gt;0,1,0)</f>
        <v>0</v>
      </c>
      <c r="CA951" s="99">
        <f>CA5</f>
        <v>1</v>
      </c>
      <c r="CB951" s="100"/>
      <c r="CC951" s="110"/>
      <c r="CD951" s="95">
        <f t="shared" ref="CD951:CD999" si="1053">CB951*CA951</f>
        <v>0</v>
      </c>
      <c r="CE951" s="15"/>
      <c r="CF951" s="24">
        <f t="shared" si="1013"/>
        <v>0</v>
      </c>
      <c r="CG951" s="5">
        <v>0</v>
      </c>
      <c r="CH951" s="63"/>
      <c r="CI951" s="15"/>
      <c r="CJ951" s="13"/>
      <c r="CK951" s="98">
        <f t="shared" ref="CK951:CK999" si="1054">IF(CM951&gt;0,1,0)</f>
        <v>0</v>
      </c>
      <c r="CL951" s="99">
        <f>CL5</f>
        <v>1</v>
      </c>
      <c r="CM951" s="100"/>
      <c r="CN951" s="110"/>
      <c r="CO951" s="95">
        <f t="shared" ref="CO951:CO999" si="1055">CM951*CL951</f>
        <v>0</v>
      </c>
      <c r="CP951" s="15"/>
      <c r="CQ951" s="24">
        <f t="shared" si="1014"/>
        <v>0</v>
      </c>
      <c r="CR951" s="5">
        <v>0</v>
      </c>
      <c r="CS951" s="63"/>
      <c r="CT951" s="15"/>
      <c r="CU951" s="13"/>
      <c r="CV951" s="98">
        <f t="shared" ref="CV951:CV999" si="1056">IF(CX951&gt;0,1,0)</f>
        <v>0</v>
      </c>
      <c r="CW951" s="99">
        <f>CW5</f>
        <v>1</v>
      </c>
      <c r="CX951" s="100"/>
      <c r="CY951" s="110"/>
      <c r="CZ951" s="95">
        <f t="shared" ref="CZ951:CZ999" si="1057">CX951*CW951</f>
        <v>0</v>
      </c>
      <c r="DA951" s="15"/>
      <c r="DB951" s="24">
        <f t="shared" si="1015"/>
        <v>0</v>
      </c>
      <c r="DC951" s="5">
        <v>0</v>
      </c>
      <c r="DD951" s="63"/>
      <c r="DE951" s="15"/>
      <c r="DF951" s="13"/>
      <c r="DG951" s="98">
        <f t="shared" ref="DG951:DG999" si="1058">IF(DI951&gt;0,1,0)</f>
        <v>0</v>
      </c>
      <c r="DH951" s="99">
        <f>DH5</f>
        <v>1</v>
      </c>
      <c r="DI951" s="100"/>
      <c r="DJ951" s="110"/>
      <c r="DK951" s="95">
        <f t="shared" ref="DK951:DK999" si="1059">DI951*DH951</f>
        <v>0</v>
      </c>
      <c r="DL951" s="15"/>
      <c r="DM951" s="24">
        <f t="shared" si="1016"/>
        <v>0</v>
      </c>
      <c r="DN951" s="5">
        <v>0</v>
      </c>
      <c r="DO951" s="63"/>
      <c r="DP951" s="15"/>
      <c r="DQ951" s="13"/>
      <c r="DR951" s="98">
        <f t="shared" ref="DR951:DR999" si="1060">IF(DT951&gt;0,1,0)</f>
        <v>0</v>
      </c>
      <c r="DS951" s="99">
        <f>DS5</f>
        <v>1</v>
      </c>
      <c r="DT951" s="100"/>
      <c r="DU951" s="110"/>
      <c r="DV951" s="95">
        <f t="shared" ref="DV951:DV999" si="1061">DT951*DS951</f>
        <v>0</v>
      </c>
      <c r="DW951" s="15"/>
      <c r="DX951" s="24">
        <f t="shared" si="1017"/>
        <v>0</v>
      </c>
      <c r="DY951" s="5">
        <v>0</v>
      </c>
      <c r="DZ951" s="63"/>
      <c r="EA951" s="15"/>
      <c r="EB951" s="13"/>
      <c r="EC951" s="98">
        <f t="shared" ref="EC951:EC999" si="1062">IF(EE951&gt;0,1,0)</f>
        <v>0</v>
      </c>
      <c r="ED951" s="99">
        <f>ED5</f>
        <v>1</v>
      </c>
      <c r="EE951" s="100"/>
      <c r="EF951" s="110"/>
      <c r="EG951" s="95">
        <f t="shared" ref="EG951:EG999" si="1063">EE951*ED951</f>
        <v>0</v>
      </c>
      <c r="EH951" s="15"/>
      <c r="EI951" s="24">
        <f t="shared" si="1018"/>
        <v>0</v>
      </c>
      <c r="EJ951" s="5">
        <v>0</v>
      </c>
      <c r="EK951" s="63"/>
      <c r="EL951" s="15"/>
      <c r="EM951" s="13"/>
      <c r="EN951" s="98">
        <f t="shared" ref="EN951:EN999" si="1064">IF(EP951&gt;0,1,0)</f>
        <v>0</v>
      </c>
      <c r="EO951" s="99">
        <f>EO5</f>
        <v>1</v>
      </c>
      <c r="EP951" s="100"/>
      <c r="EQ951" s="110"/>
      <c r="ER951" s="95">
        <f t="shared" ref="ER951:ER999" si="1065">EP951*EO951</f>
        <v>0</v>
      </c>
      <c r="ES951" s="15"/>
      <c r="ET951" s="24">
        <f t="shared" si="1019"/>
        <v>0</v>
      </c>
      <c r="EU951" s="5">
        <v>0</v>
      </c>
      <c r="EV951" s="63"/>
      <c r="EW951" s="15"/>
      <c r="EX951" s="13"/>
      <c r="EY951" s="98">
        <f t="shared" ref="EY951:EY999" si="1066">IF(FA951&gt;0,1,0)</f>
        <v>0</v>
      </c>
      <c r="EZ951" s="99">
        <f>EZ5</f>
        <v>1</v>
      </c>
      <c r="FA951" s="100"/>
      <c r="FB951" s="110"/>
      <c r="FC951" s="95">
        <f t="shared" ref="FC951:FC999" si="1067">FA951*EZ951</f>
        <v>0</v>
      </c>
      <c r="FD951" s="15"/>
      <c r="FE951" s="24">
        <f t="shared" si="1020"/>
        <v>0</v>
      </c>
      <c r="FF951" s="5">
        <v>0</v>
      </c>
      <c r="FG951" s="63"/>
      <c r="FH951" s="15"/>
      <c r="FI951" s="13"/>
      <c r="FJ951" s="98">
        <f t="shared" ref="FJ951:FJ999" si="1068">IF(FL951&gt;0,1,0)</f>
        <v>0</v>
      </c>
      <c r="FK951" s="99">
        <f>FK5</f>
        <v>1</v>
      </c>
      <c r="FL951" s="100"/>
      <c r="FM951" s="110"/>
      <c r="FN951" s="95">
        <f t="shared" ref="FN951:FN999" si="1069">FL951*FK951</f>
        <v>0</v>
      </c>
      <c r="FO951" s="15"/>
      <c r="FP951" s="24">
        <f t="shared" si="1021"/>
        <v>0</v>
      </c>
      <c r="FQ951" s="5">
        <v>0</v>
      </c>
      <c r="FR951" s="8">
        <v>0</v>
      </c>
      <c r="FS951" s="84">
        <f t="shared" si="1022"/>
        <v>500</v>
      </c>
      <c r="FT951" s="85">
        <f t="shared" si="1023"/>
        <v>500</v>
      </c>
      <c r="FU951" s="85">
        <f t="shared" si="1024"/>
        <v>500</v>
      </c>
      <c r="FV951" s="85">
        <f t="shared" si="1025"/>
        <v>500</v>
      </c>
      <c r="FW951" s="85">
        <f t="shared" si="1026"/>
        <v>500</v>
      </c>
      <c r="FX951" s="85">
        <f t="shared" si="1027"/>
        <v>500</v>
      </c>
      <c r="FY951" s="85">
        <f t="shared" si="1028"/>
        <v>500</v>
      </c>
      <c r="FZ951" s="85">
        <f t="shared" si="1029"/>
        <v>500</v>
      </c>
      <c r="GA951" s="85">
        <f t="shared" si="1030"/>
        <v>500</v>
      </c>
      <c r="GB951" s="85">
        <f t="shared" si="1031"/>
        <v>500</v>
      </c>
      <c r="GC951" s="85">
        <f t="shared" si="1032"/>
        <v>500</v>
      </c>
      <c r="GD951" s="85">
        <f t="shared" si="1033"/>
        <v>500</v>
      </c>
      <c r="GE951" s="85">
        <f t="shared" si="1034"/>
        <v>500</v>
      </c>
      <c r="GF951" s="85">
        <f t="shared" si="1035"/>
        <v>500</v>
      </c>
      <c r="GG951" s="85">
        <f t="shared" si="1036"/>
        <v>500</v>
      </c>
      <c r="GH951" s="101">
        <f t="shared" ref="GH951:GH999" si="1070">L951+W951+AH951+AS951+BD951+BO951+BZ951+CK951+CV951+DG951+DR951+EC951+EN951+EY951+FJ951</f>
        <v>0</v>
      </c>
      <c r="GI951" s="102">
        <f t="shared" ref="GI951:GI999" si="1071">P951+AA951+AL951+AW951+BH951+BS951+CD951+CO951+CZ951+DK951+DV951+EG951+ER951+FC951+FN951</f>
        <v>0</v>
      </c>
      <c r="GJ951" s="102">
        <f t="shared" ref="GJ951:GJ999" si="1072">IF(GH951&lt;=0,0,GI951/GH951)</f>
        <v>0</v>
      </c>
      <c r="GK951" s="79">
        <f>ROW()</f>
        <v>951</v>
      </c>
    </row>
    <row r="952" spans="1:193" s="12" customFormat="1" ht="50.1" customHeight="1">
      <c r="A952" s="17">
        <f>ROW()</f>
        <v>952</v>
      </c>
      <c r="B952" s="32">
        <f t="shared" si="1037"/>
        <v>946</v>
      </c>
      <c r="C952" s="33">
        <f t="shared" si="1038"/>
        <v>0</v>
      </c>
      <c r="D952" s="31"/>
      <c r="E952" s="390">
        <f t="shared" si="1006"/>
        <v>500</v>
      </c>
      <c r="F952" s="107">
        <f t="shared" si="1039"/>
        <v>0</v>
      </c>
      <c r="G952" s="3">
        <v>0</v>
      </c>
      <c r="H952" s="4">
        <v>0</v>
      </c>
      <c r="I952" s="63"/>
      <c r="J952" s="15"/>
      <c r="K952" s="13"/>
      <c r="L952" s="98">
        <f t="shared" si="1040"/>
        <v>0</v>
      </c>
      <c r="M952" s="99">
        <f>M5</f>
        <v>0.94499999999999995</v>
      </c>
      <c r="N952" s="100"/>
      <c r="O952" s="110"/>
      <c r="P952" s="95">
        <f t="shared" si="1041"/>
        <v>0</v>
      </c>
      <c r="Q952" s="15"/>
      <c r="R952" s="24">
        <f t="shared" si="1007"/>
        <v>0</v>
      </c>
      <c r="S952" s="25">
        <v>0</v>
      </c>
      <c r="T952" s="63"/>
      <c r="U952" s="15"/>
      <c r="V952" s="13"/>
      <c r="W952" s="98">
        <f t="shared" si="1042"/>
        <v>0</v>
      </c>
      <c r="X952" s="99">
        <f>X5</f>
        <v>0.97</v>
      </c>
      <c r="Y952" s="100"/>
      <c r="Z952" s="110"/>
      <c r="AA952" s="95">
        <f t="shared" si="1043"/>
        <v>0</v>
      </c>
      <c r="AB952" s="15"/>
      <c r="AC952" s="24">
        <f t="shared" si="1008"/>
        <v>0</v>
      </c>
      <c r="AD952" s="5">
        <v>0</v>
      </c>
      <c r="AE952" s="63"/>
      <c r="AF952" s="15"/>
      <c r="AG952" s="13"/>
      <c r="AH952" s="98">
        <f t="shared" si="1044"/>
        <v>0</v>
      </c>
      <c r="AI952" s="99">
        <f>AI5</f>
        <v>0.95499999999999996</v>
      </c>
      <c r="AJ952" s="100"/>
      <c r="AK952" s="110"/>
      <c r="AL952" s="95">
        <f t="shared" si="1045"/>
        <v>0</v>
      </c>
      <c r="AM952" s="15"/>
      <c r="AN952" s="24">
        <f t="shared" si="1009"/>
        <v>0</v>
      </c>
      <c r="AO952" s="5">
        <v>0</v>
      </c>
      <c r="AP952" s="63"/>
      <c r="AQ952" s="15"/>
      <c r="AR952" s="13"/>
      <c r="AS952" s="98">
        <f t="shared" si="1046"/>
        <v>0</v>
      </c>
      <c r="AT952" s="99">
        <f>AT5</f>
        <v>0.96</v>
      </c>
      <c r="AU952" s="100"/>
      <c r="AV952" s="110"/>
      <c r="AW952" s="95">
        <f t="shared" si="1047"/>
        <v>0</v>
      </c>
      <c r="AX952" s="15"/>
      <c r="AY952" s="24">
        <f t="shared" si="1010"/>
        <v>0</v>
      </c>
      <c r="AZ952" s="5">
        <v>0</v>
      </c>
      <c r="BA952" s="63"/>
      <c r="BB952" s="15"/>
      <c r="BC952" s="13"/>
      <c r="BD952" s="98">
        <f t="shared" si="1048"/>
        <v>0</v>
      </c>
      <c r="BE952" s="99">
        <f>BE5</f>
        <v>0.98</v>
      </c>
      <c r="BF952" s="100"/>
      <c r="BG952" s="110"/>
      <c r="BH952" s="95">
        <f t="shared" si="1049"/>
        <v>0</v>
      </c>
      <c r="BI952" s="15"/>
      <c r="BJ952" s="24">
        <f t="shared" si="1011"/>
        <v>0</v>
      </c>
      <c r="BK952" s="5">
        <v>0</v>
      </c>
      <c r="BL952" s="63"/>
      <c r="BM952" s="15"/>
      <c r="BN952" s="13"/>
      <c r="BO952" s="98">
        <f t="shared" si="1050"/>
        <v>0</v>
      </c>
      <c r="BP952" s="99">
        <f>BP5</f>
        <v>0.94499999999999995</v>
      </c>
      <c r="BQ952" s="100"/>
      <c r="BR952" s="110"/>
      <c r="BS952" s="95">
        <f t="shared" si="1051"/>
        <v>0</v>
      </c>
      <c r="BT952" s="15"/>
      <c r="BU952" s="24">
        <f t="shared" si="1012"/>
        <v>0</v>
      </c>
      <c r="BV952" s="5">
        <v>0</v>
      </c>
      <c r="BW952" s="63"/>
      <c r="BX952" s="15"/>
      <c r="BY952" s="13"/>
      <c r="BZ952" s="98">
        <f t="shared" si="1052"/>
        <v>0</v>
      </c>
      <c r="CA952" s="99">
        <f>CA5</f>
        <v>1</v>
      </c>
      <c r="CB952" s="100"/>
      <c r="CC952" s="110"/>
      <c r="CD952" s="95">
        <f t="shared" si="1053"/>
        <v>0</v>
      </c>
      <c r="CE952" s="15"/>
      <c r="CF952" s="24">
        <f t="shared" si="1013"/>
        <v>0</v>
      </c>
      <c r="CG952" s="5">
        <v>0</v>
      </c>
      <c r="CH952" s="63"/>
      <c r="CI952" s="15"/>
      <c r="CJ952" s="13"/>
      <c r="CK952" s="98">
        <f t="shared" si="1054"/>
        <v>0</v>
      </c>
      <c r="CL952" s="99">
        <f>CL5</f>
        <v>1</v>
      </c>
      <c r="CM952" s="100"/>
      <c r="CN952" s="110"/>
      <c r="CO952" s="95">
        <f t="shared" si="1055"/>
        <v>0</v>
      </c>
      <c r="CP952" s="15"/>
      <c r="CQ952" s="24">
        <f t="shared" si="1014"/>
        <v>0</v>
      </c>
      <c r="CR952" s="5">
        <v>0</v>
      </c>
      <c r="CS952" s="63"/>
      <c r="CT952" s="15"/>
      <c r="CU952" s="13"/>
      <c r="CV952" s="98">
        <f t="shared" si="1056"/>
        <v>0</v>
      </c>
      <c r="CW952" s="99">
        <f>CW5</f>
        <v>1</v>
      </c>
      <c r="CX952" s="100"/>
      <c r="CY952" s="110"/>
      <c r="CZ952" s="95">
        <f t="shared" si="1057"/>
        <v>0</v>
      </c>
      <c r="DA952" s="15"/>
      <c r="DB952" s="24">
        <f t="shared" si="1015"/>
        <v>0</v>
      </c>
      <c r="DC952" s="5">
        <v>0</v>
      </c>
      <c r="DD952" s="63"/>
      <c r="DE952" s="15"/>
      <c r="DF952" s="13"/>
      <c r="DG952" s="98">
        <f t="shared" si="1058"/>
        <v>0</v>
      </c>
      <c r="DH952" s="99">
        <f>DH5</f>
        <v>1</v>
      </c>
      <c r="DI952" s="100"/>
      <c r="DJ952" s="110"/>
      <c r="DK952" s="95">
        <f t="shared" si="1059"/>
        <v>0</v>
      </c>
      <c r="DL952" s="15"/>
      <c r="DM952" s="24">
        <f t="shared" si="1016"/>
        <v>0</v>
      </c>
      <c r="DN952" s="5">
        <v>0</v>
      </c>
      <c r="DO952" s="63"/>
      <c r="DP952" s="15"/>
      <c r="DQ952" s="13"/>
      <c r="DR952" s="98">
        <f t="shared" si="1060"/>
        <v>0</v>
      </c>
      <c r="DS952" s="99">
        <f>DS5</f>
        <v>1</v>
      </c>
      <c r="DT952" s="100"/>
      <c r="DU952" s="110"/>
      <c r="DV952" s="95">
        <f t="shared" si="1061"/>
        <v>0</v>
      </c>
      <c r="DW952" s="15"/>
      <c r="DX952" s="24">
        <f t="shared" si="1017"/>
        <v>0</v>
      </c>
      <c r="DY952" s="5">
        <v>0</v>
      </c>
      <c r="DZ952" s="63"/>
      <c r="EA952" s="15"/>
      <c r="EB952" s="13"/>
      <c r="EC952" s="98">
        <f t="shared" si="1062"/>
        <v>0</v>
      </c>
      <c r="ED952" s="99">
        <f>ED5</f>
        <v>1</v>
      </c>
      <c r="EE952" s="100"/>
      <c r="EF952" s="110"/>
      <c r="EG952" s="95">
        <f t="shared" si="1063"/>
        <v>0</v>
      </c>
      <c r="EH952" s="15"/>
      <c r="EI952" s="24">
        <f t="shared" si="1018"/>
        <v>0</v>
      </c>
      <c r="EJ952" s="5">
        <v>0</v>
      </c>
      <c r="EK952" s="63"/>
      <c r="EL952" s="15"/>
      <c r="EM952" s="13"/>
      <c r="EN952" s="98">
        <f t="shared" si="1064"/>
        <v>0</v>
      </c>
      <c r="EO952" s="99">
        <f>EO5</f>
        <v>1</v>
      </c>
      <c r="EP952" s="100"/>
      <c r="EQ952" s="110"/>
      <c r="ER952" s="95">
        <f t="shared" si="1065"/>
        <v>0</v>
      </c>
      <c r="ES952" s="15"/>
      <c r="ET952" s="24">
        <f t="shared" si="1019"/>
        <v>0</v>
      </c>
      <c r="EU952" s="5">
        <v>0</v>
      </c>
      <c r="EV952" s="63"/>
      <c r="EW952" s="15"/>
      <c r="EX952" s="13"/>
      <c r="EY952" s="98">
        <f t="shared" si="1066"/>
        <v>0</v>
      </c>
      <c r="EZ952" s="99">
        <f>EZ5</f>
        <v>1</v>
      </c>
      <c r="FA952" s="100"/>
      <c r="FB952" s="110"/>
      <c r="FC952" s="95">
        <f t="shared" si="1067"/>
        <v>0</v>
      </c>
      <c r="FD952" s="15"/>
      <c r="FE952" s="24">
        <f t="shared" si="1020"/>
        <v>0</v>
      </c>
      <c r="FF952" s="5">
        <v>0</v>
      </c>
      <c r="FG952" s="63"/>
      <c r="FH952" s="15"/>
      <c r="FI952" s="13"/>
      <c r="FJ952" s="98">
        <f t="shared" si="1068"/>
        <v>0</v>
      </c>
      <c r="FK952" s="99">
        <f>FK5</f>
        <v>1</v>
      </c>
      <c r="FL952" s="100"/>
      <c r="FM952" s="110"/>
      <c r="FN952" s="95">
        <f t="shared" si="1069"/>
        <v>0</v>
      </c>
      <c r="FO952" s="15"/>
      <c r="FP952" s="24">
        <f t="shared" si="1021"/>
        <v>0</v>
      </c>
      <c r="FQ952" s="5">
        <v>0</v>
      </c>
      <c r="FR952" s="8">
        <v>0</v>
      </c>
      <c r="FS952" s="84">
        <f t="shared" si="1022"/>
        <v>500</v>
      </c>
      <c r="FT952" s="85">
        <f t="shared" si="1023"/>
        <v>500</v>
      </c>
      <c r="FU952" s="85">
        <f t="shared" si="1024"/>
        <v>500</v>
      </c>
      <c r="FV952" s="85">
        <f t="shared" si="1025"/>
        <v>500</v>
      </c>
      <c r="FW952" s="85">
        <f t="shared" si="1026"/>
        <v>500</v>
      </c>
      <c r="FX952" s="85">
        <f t="shared" si="1027"/>
        <v>500</v>
      </c>
      <c r="FY952" s="85">
        <f t="shared" si="1028"/>
        <v>500</v>
      </c>
      <c r="FZ952" s="85">
        <f t="shared" si="1029"/>
        <v>500</v>
      </c>
      <c r="GA952" s="85">
        <f t="shared" si="1030"/>
        <v>500</v>
      </c>
      <c r="GB952" s="85">
        <f t="shared" si="1031"/>
        <v>500</v>
      </c>
      <c r="GC952" s="85">
        <f t="shared" si="1032"/>
        <v>500</v>
      </c>
      <c r="GD952" s="85">
        <f t="shared" si="1033"/>
        <v>500</v>
      </c>
      <c r="GE952" s="85">
        <f t="shared" si="1034"/>
        <v>500</v>
      </c>
      <c r="GF952" s="85">
        <f t="shared" si="1035"/>
        <v>500</v>
      </c>
      <c r="GG952" s="85">
        <f t="shared" si="1036"/>
        <v>500</v>
      </c>
      <c r="GH952" s="101">
        <f t="shared" si="1070"/>
        <v>0</v>
      </c>
      <c r="GI952" s="102">
        <f t="shared" si="1071"/>
        <v>0</v>
      </c>
      <c r="GJ952" s="102">
        <f t="shared" si="1072"/>
        <v>0</v>
      </c>
      <c r="GK952" s="79">
        <f>ROW()</f>
        <v>952</v>
      </c>
    </row>
    <row r="953" spans="1:193" s="12" customFormat="1" ht="50.1" customHeight="1">
      <c r="A953" s="17">
        <f>ROW()</f>
        <v>953</v>
      </c>
      <c r="B953" s="32">
        <f t="shared" si="1037"/>
        <v>947</v>
      </c>
      <c r="C953" s="33">
        <f t="shared" si="1038"/>
        <v>0</v>
      </c>
      <c r="D953" s="31"/>
      <c r="E953" s="390">
        <f t="shared" si="1006"/>
        <v>500</v>
      </c>
      <c r="F953" s="107">
        <f t="shared" si="1039"/>
        <v>0</v>
      </c>
      <c r="G953" s="3">
        <v>0</v>
      </c>
      <c r="H953" s="4">
        <v>0</v>
      </c>
      <c r="I953" s="63"/>
      <c r="J953" s="15"/>
      <c r="K953" s="13"/>
      <c r="L953" s="98">
        <f t="shared" si="1040"/>
        <v>0</v>
      </c>
      <c r="M953" s="99">
        <f>M5</f>
        <v>0.94499999999999995</v>
      </c>
      <c r="N953" s="100"/>
      <c r="O953" s="110"/>
      <c r="P953" s="95">
        <f t="shared" si="1041"/>
        <v>0</v>
      </c>
      <c r="Q953" s="15"/>
      <c r="R953" s="24">
        <f t="shared" si="1007"/>
        <v>0</v>
      </c>
      <c r="S953" s="25">
        <v>0</v>
      </c>
      <c r="T953" s="63"/>
      <c r="U953" s="15"/>
      <c r="V953" s="13"/>
      <c r="W953" s="98">
        <f t="shared" si="1042"/>
        <v>0</v>
      </c>
      <c r="X953" s="99">
        <f>X5</f>
        <v>0.97</v>
      </c>
      <c r="Y953" s="100"/>
      <c r="Z953" s="110"/>
      <c r="AA953" s="95">
        <f t="shared" si="1043"/>
        <v>0</v>
      </c>
      <c r="AB953" s="15"/>
      <c r="AC953" s="24">
        <f t="shared" si="1008"/>
        <v>0</v>
      </c>
      <c r="AD953" s="5">
        <v>0</v>
      </c>
      <c r="AE953" s="63"/>
      <c r="AF953" s="15"/>
      <c r="AG953" s="13"/>
      <c r="AH953" s="98">
        <f t="shared" si="1044"/>
        <v>0</v>
      </c>
      <c r="AI953" s="99">
        <f>AI5</f>
        <v>0.95499999999999996</v>
      </c>
      <c r="AJ953" s="100"/>
      <c r="AK953" s="110"/>
      <c r="AL953" s="95">
        <f t="shared" si="1045"/>
        <v>0</v>
      </c>
      <c r="AM953" s="15"/>
      <c r="AN953" s="24">
        <f t="shared" si="1009"/>
        <v>0</v>
      </c>
      <c r="AO953" s="5">
        <v>0</v>
      </c>
      <c r="AP953" s="63"/>
      <c r="AQ953" s="15"/>
      <c r="AR953" s="13"/>
      <c r="AS953" s="98">
        <f t="shared" si="1046"/>
        <v>0</v>
      </c>
      <c r="AT953" s="99">
        <f>AT5</f>
        <v>0.96</v>
      </c>
      <c r="AU953" s="100"/>
      <c r="AV953" s="110"/>
      <c r="AW953" s="95">
        <f t="shared" si="1047"/>
        <v>0</v>
      </c>
      <c r="AX953" s="15"/>
      <c r="AY953" s="24">
        <f t="shared" si="1010"/>
        <v>0</v>
      </c>
      <c r="AZ953" s="5">
        <v>0</v>
      </c>
      <c r="BA953" s="63"/>
      <c r="BB953" s="15"/>
      <c r="BC953" s="13"/>
      <c r="BD953" s="98">
        <f t="shared" si="1048"/>
        <v>0</v>
      </c>
      <c r="BE953" s="99">
        <f>BE5</f>
        <v>0.98</v>
      </c>
      <c r="BF953" s="100"/>
      <c r="BG953" s="110"/>
      <c r="BH953" s="95">
        <f t="shared" si="1049"/>
        <v>0</v>
      </c>
      <c r="BI953" s="15"/>
      <c r="BJ953" s="24">
        <f t="shared" si="1011"/>
        <v>0</v>
      </c>
      <c r="BK953" s="5">
        <v>0</v>
      </c>
      <c r="BL953" s="63"/>
      <c r="BM953" s="15"/>
      <c r="BN953" s="13"/>
      <c r="BO953" s="98">
        <f t="shared" si="1050"/>
        <v>0</v>
      </c>
      <c r="BP953" s="99">
        <f>BP5</f>
        <v>0.94499999999999995</v>
      </c>
      <c r="BQ953" s="100"/>
      <c r="BR953" s="110"/>
      <c r="BS953" s="95">
        <f t="shared" si="1051"/>
        <v>0</v>
      </c>
      <c r="BT953" s="15"/>
      <c r="BU953" s="24">
        <f t="shared" si="1012"/>
        <v>0</v>
      </c>
      <c r="BV953" s="5">
        <v>0</v>
      </c>
      <c r="BW953" s="63"/>
      <c r="BX953" s="15"/>
      <c r="BY953" s="13"/>
      <c r="BZ953" s="98">
        <f t="shared" si="1052"/>
        <v>0</v>
      </c>
      <c r="CA953" s="99">
        <f>CA5</f>
        <v>1</v>
      </c>
      <c r="CB953" s="100"/>
      <c r="CC953" s="110"/>
      <c r="CD953" s="95">
        <f t="shared" si="1053"/>
        <v>0</v>
      </c>
      <c r="CE953" s="15"/>
      <c r="CF953" s="24">
        <f t="shared" si="1013"/>
        <v>0</v>
      </c>
      <c r="CG953" s="5">
        <v>0</v>
      </c>
      <c r="CH953" s="63"/>
      <c r="CI953" s="15"/>
      <c r="CJ953" s="13"/>
      <c r="CK953" s="98">
        <f t="shared" si="1054"/>
        <v>0</v>
      </c>
      <c r="CL953" s="99">
        <f>CL5</f>
        <v>1</v>
      </c>
      <c r="CM953" s="100"/>
      <c r="CN953" s="110"/>
      <c r="CO953" s="95">
        <f t="shared" si="1055"/>
        <v>0</v>
      </c>
      <c r="CP953" s="15"/>
      <c r="CQ953" s="24">
        <f t="shared" si="1014"/>
        <v>0</v>
      </c>
      <c r="CR953" s="5">
        <v>0</v>
      </c>
      <c r="CS953" s="63"/>
      <c r="CT953" s="15"/>
      <c r="CU953" s="13"/>
      <c r="CV953" s="98">
        <f t="shared" si="1056"/>
        <v>0</v>
      </c>
      <c r="CW953" s="99">
        <f>CW5</f>
        <v>1</v>
      </c>
      <c r="CX953" s="100"/>
      <c r="CY953" s="110"/>
      <c r="CZ953" s="95">
        <f t="shared" si="1057"/>
        <v>0</v>
      </c>
      <c r="DA953" s="15"/>
      <c r="DB953" s="24">
        <f t="shared" si="1015"/>
        <v>0</v>
      </c>
      <c r="DC953" s="5">
        <v>0</v>
      </c>
      <c r="DD953" s="63"/>
      <c r="DE953" s="15"/>
      <c r="DF953" s="13"/>
      <c r="DG953" s="98">
        <f t="shared" si="1058"/>
        <v>0</v>
      </c>
      <c r="DH953" s="99">
        <f>DH5</f>
        <v>1</v>
      </c>
      <c r="DI953" s="100"/>
      <c r="DJ953" s="110"/>
      <c r="DK953" s="95">
        <f t="shared" si="1059"/>
        <v>0</v>
      </c>
      <c r="DL953" s="15"/>
      <c r="DM953" s="24">
        <f t="shared" si="1016"/>
        <v>0</v>
      </c>
      <c r="DN953" s="5">
        <v>0</v>
      </c>
      <c r="DO953" s="63"/>
      <c r="DP953" s="15"/>
      <c r="DQ953" s="13"/>
      <c r="DR953" s="98">
        <f t="shared" si="1060"/>
        <v>0</v>
      </c>
      <c r="DS953" s="99">
        <f>DS5</f>
        <v>1</v>
      </c>
      <c r="DT953" s="100"/>
      <c r="DU953" s="110"/>
      <c r="DV953" s="95">
        <f t="shared" si="1061"/>
        <v>0</v>
      </c>
      <c r="DW953" s="15"/>
      <c r="DX953" s="24">
        <f t="shared" si="1017"/>
        <v>0</v>
      </c>
      <c r="DY953" s="5">
        <v>0</v>
      </c>
      <c r="DZ953" s="63"/>
      <c r="EA953" s="15"/>
      <c r="EB953" s="13"/>
      <c r="EC953" s="98">
        <f t="shared" si="1062"/>
        <v>0</v>
      </c>
      <c r="ED953" s="99">
        <f>ED5</f>
        <v>1</v>
      </c>
      <c r="EE953" s="100"/>
      <c r="EF953" s="110"/>
      <c r="EG953" s="95">
        <f t="shared" si="1063"/>
        <v>0</v>
      </c>
      <c r="EH953" s="15"/>
      <c r="EI953" s="24">
        <f t="shared" si="1018"/>
        <v>0</v>
      </c>
      <c r="EJ953" s="5">
        <v>0</v>
      </c>
      <c r="EK953" s="63"/>
      <c r="EL953" s="15"/>
      <c r="EM953" s="13"/>
      <c r="EN953" s="98">
        <f t="shared" si="1064"/>
        <v>0</v>
      </c>
      <c r="EO953" s="99">
        <f>EO5</f>
        <v>1</v>
      </c>
      <c r="EP953" s="100"/>
      <c r="EQ953" s="110"/>
      <c r="ER953" s="95">
        <f t="shared" si="1065"/>
        <v>0</v>
      </c>
      <c r="ES953" s="15"/>
      <c r="ET953" s="24">
        <f t="shared" si="1019"/>
        <v>0</v>
      </c>
      <c r="EU953" s="5">
        <v>0</v>
      </c>
      <c r="EV953" s="63"/>
      <c r="EW953" s="15"/>
      <c r="EX953" s="13"/>
      <c r="EY953" s="98">
        <f t="shared" si="1066"/>
        <v>0</v>
      </c>
      <c r="EZ953" s="99">
        <f>EZ5</f>
        <v>1</v>
      </c>
      <c r="FA953" s="100"/>
      <c r="FB953" s="110"/>
      <c r="FC953" s="95">
        <f t="shared" si="1067"/>
        <v>0</v>
      </c>
      <c r="FD953" s="15"/>
      <c r="FE953" s="24">
        <f t="shared" si="1020"/>
        <v>0</v>
      </c>
      <c r="FF953" s="5">
        <v>0</v>
      </c>
      <c r="FG953" s="63"/>
      <c r="FH953" s="15"/>
      <c r="FI953" s="13"/>
      <c r="FJ953" s="98">
        <f t="shared" si="1068"/>
        <v>0</v>
      </c>
      <c r="FK953" s="99">
        <f>FK5</f>
        <v>1</v>
      </c>
      <c r="FL953" s="100"/>
      <c r="FM953" s="110"/>
      <c r="FN953" s="95">
        <f t="shared" si="1069"/>
        <v>0</v>
      </c>
      <c r="FO953" s="15"/>
      <c r="FP953" s="24">
        <f t="shared" si="1021"/>
        <v>0</v>
      </c>
      <c r="FQ953" s="5">
        <v>0</v>
      </c>
      <c r="FR953" s="8">
        <v>0</v>
      </c>
      <c r="FS953" s="84">
        <f t="shared" si="1022"/>
        <v>500</v>
      </c>
      <c r="FT953" s="85">
        <f t="shared" si="1023"/>
        <v>500</v>
      </c>
      <c r="FU953" s="85">
        <f t="shared" si="1024"/>
        <v>500</v>
      </c>
      <c r="FV953" s="85">
        <f t="shared" si="1025"/>
        <v>500</v>
      </c>
      <c r="FW953" s="85">
        <f t="shared" si="1026"/>
        <v>500</v>
      </c>
      <c r="FX953" s="85">
        <f t="shared" si="1027"/>
        <v>500</v>
      </c>
      <c r="FY953" s="85">
        <f t="shared" si="1028"/>
        <v>500</v>
      </c>
      <c r="FZ953" s="85">
        <f t="shared" si="1029"/>
        <v>500</v>
      </c>
      <c r="GA953" s="85">
        <f t="shared" si="1030"/>
        <v>500</v>
      </c>
      <c r="GB953" s="85">
        <f t="shared" si="1031"/>
        <v>500</v>
      </c>
      <c r="GC953" s="85">
        <f t="shared" si="1032"/>
        <v>500</v>
      </c>
      <c r="GD953" s="85">
        <f t="shared" si="1033"/>
        <v>500</v>
      </c>
      <c r="GE953" s="85">
        <f t="shared" si="1034"/>
        <v>500</v>
      </c>
      <c r="GF953" s="85">
        <f t="shared" si="1035"/>
        <v>500</v>
      </c>
      <c r="GG953" s="85">
        <f t="shared" si="1036"/>
        <v>500</v>
      </c>
      <c r="GH953" s="101">
        <f t="shared" si="1070"/>
        <v>0</v>
      </c>
      <c r="GI953" s="102">
        <f t="shared" si="1071"/>
        <v>0</v>
      </c>
      <c r="GJ953" s="102">
        <f t="shared" si="1072"/>
        <v>0</v>
      </c>
      <c r="GK953" s="79">
        <f>ROW()</f>
        <v>953</v>
      </c>
    </row>
    <row r="954" spans="1:193" s="12" customFormat="1" ht="50.1" customHeight="1">
      <c r="A954" s="17">
        <f>ROW()</f>
        <v>954</v>
      </c>
      <c r="B954" s="32">
        <f t="shared" si="1037"/>
        <v>948</v>
      </c>
      <c r="C954" s="33">
        <f t="shared" si="1038"/>
        <v>0</v>
      </c>
      <c r="D954" s="31"/>
      <c r="E954" s="390">
        <f t="shared" si="1006"/>
        <v>500</v>
      </c>
      <c r="F954" s="107">
        <f t="shared" si="1039"/>
        <v>0</v>
      </c>
      <c r="G954" s="3">
        <v>0</v>
      </c>
      <c r="H954" s="4">
        <v>0</v>
      </c>
      <c r="I954" s="63"/>
      <c r="J954" s="15"/>
      <c r="K954" s="13"/>
      <c r="L954" s="98">
        <f t="shared" si="1040"/>
        <v>0</v>
      </c>
      <c r="M954" s="99">
        <f>M5</f>
        <v>0.94499999999999995</v>
      </c>
      <c r="N954" s="100"/>
      <c r="O954" s="110"/>
      <c r="P954" s="95">
        <f t="shared" si="1041"/>
        <v>0</v>
      </c>
      <c r="Q954" s="15"/>
      <c r="R954" s="24">
        <f t="shared" si="1007"/>
        <v>0</v>
      </c>
      <c r="S954" s="25">
        <v>0</v>
      </c>
      <c r="T954" s="63"/>
      <c r="U954" s="15"/>
      <c r="V954" s="13"/>
      <c r="W954" s="98">
        <f t="shared" si="1042"/>
        <v>0</v>
      </c>
      <c r="X954" s="99">
        <f>X5</f>
        <v>0.97</v>
      </c>
      <c r="Y954" s="100"/>
      <c r="Z954" s="110"/>
      <c r="AA954" s="95">
        <f t="shared" si="1043"/>
        <v>0</v>
      </c>
      <c r="AB954" s="15"/>
      <c r="AC954" s="24">
        <f t="shared" si="1008"/>
        <v>0</v>
      </c>
      <c r="AD954" s="5">
        <v>0</v>
      </c>
      <c r="AE954" s="63"/>
      <c r="AF954" s="15"/>
      <c r="AG954" s="13"/>
      <c r="AH954" s="98">
        <f t="shared" si="1044"/>
        <v>0</v>
      </c>
      <c r="AI954" s="99">
        <f>AI5</f>
        <v>0.95499999999999996</v>
      </c>
      <c r="AJ954" s="100"/>
      <c r="AK954" s="110"/>
      <c r="AL954" s="95">
        <f t="shared" si="1045"/>
        <v>0</v>
      </c>
      <c r="AM954" s="15"/>
      <c r="AN954" s="24">
        <f t="shared" si="1009"/>
        <v>0</v>
      </c>
      <c r="AO954" s="5">
        <v>0</v>
      </c>
      <c r="AP954" s="63"/>
      <c r="AQ954" s="15"/>
      <c r="AR954" s="13"/>
      <c r="AS954" s="98">
        <f t="shared" si="1046"/>
        <v>0</v>
      </c>
      <c r="AT954" s="99">
        <f>AT5</f>
        <v>0.96</v>
      </c>
      <c r="AU954" s="100"/>
      <c r="AV954" s="110"/>
      <c r="AW954" s="95">
        <f t="shared" si="1047"/>
        <v>0</v>
      </c>
      <c r="AX954" s="15"/>
      <c r="AY954" s="24">
        <f t="shared" si="1010"/>
        <v>0</v>
      </c>
      <c r="AZ954" s="5">
        <v>0</v>
      </c>
      <c r="BA954" s="63"/>
      <c r="BB954" s="15"/>
      <c r="BC954" s="13"/>
      <c r="BD954" s="98">
        <f t="shared" si="1048"/>
        <v>0</v>
      </c>
      <c r="BE954" s="99">
        <f>BE5</f>
        <v>0.98</v>
      </c>
      <c r="BF954" s="100"/>
      <c r="BG954" s="110"/>
      <c r="BH954" s="95">
        <f t="shared" si="1049"/>
        <v>0</v>
      </c>
      <c r="BI954" s="15"/>
      <c r="BJ954" s="24">
        <f t="shared" si="1011"/>
        <v>0</v>
      </c>
      <c r="BK954" s="5">
        <v>0</v>
      </c>
      <c r="BL954" s="63"/>
      <c r="BM954" s="15"/>
      <c r="BN954" s="13"/>
      <c r="BO954" s="98">
        <f t="shared" si="1050"/>
        <v>0</v>
      </c>
      <c r="BP954" s="99">
        <f>BP5</f>
        <v>0.94499999999999995</v>
      </c>
      <c r="BQ954" s="100"/>
      <c r="BR954" s="110"/>
      <c r="BS954" s="95">
        <f t="shared" si="1051"/>
        <v>0</v>
      </c>
      <c r="BT954" s="15"/>
      <c r="BU954" s="24">
        <f t="shared" si="1012"/>
        <v>0</v>
      </c>
      <c r="BV954" s="5">
        <v>0</v>
      </c>
      <c r="BW954" s="63"/>
      <c r="BX954" s="15"/>
      <c r="BY954" s="13"/>
      <c r="BZ954" s="98">
        <f t="shared" si="1052"/>
        <v>0</v>
      </c>
      <c r="CA954" s="99">
        <f>CA5</f>
        <v>1</v>
      </c>
      <c r="CB954" s="100"/>
      <c r="CC954" s="110"/>
      <c r="CD954" s="95">
        <f t="shared" si="1053"/>
        <v>0</v>
      </c>
      <c r="CE954" s="15"/>
      <c r="CF954" s="24">
        <f t="shared" si="1013"/>
        <v>0</v>
      </c>
      <c r="CG954" s="5">
        <v>0</v>
      </c>
      <c r="CH954" s="63"/>
      <c r="CI954" s="15"/>
      <c r="CJ954" s="13"/>
      <c r="CK954" s="98">
        <f t="shared" si="1054"/>
        <v>0</v>
      </c>
      <c r="CL954" s="99">
        <f>CL5</f>
        <v>1</v>
      </c>
      <c r="CM954" s="100"/>
      <c r="CN954" s="110"/>
      <c r="CO954" s="95">
        <f t="shared" si="1055"/>
        <v>0</v>
      </c>
      <c r="CP954" s="15"/>
      <c r="CQ954" s="24">
        <f t="shared" si="1014"/>
        <v>0</v>
      </c>
      <c r="CR954" s="5">
        <v>0</v>
      </c>
      <c r="CS954" s="63"/>
      <c r="CT954" s="15"/>
      <c r="CU954" s="13"/>
      <c r="CV954" s="98">
        <f t="shared" si="1056"/>
        <v>0</v>
      </c>
      <c r="CW954" s="99">
        <f>CW5</f>
        <v>1</v>
      </c>
      <c r="CX954" s="100"/>
      <c r="CY954" s="110"/>
      <c r="CZ954" s="95">
        <f t="shared" si="1057"/>
        <v>0</v>
      </c>
      <c r="DA954" s="15"/>
      <c r="DB954" s="24">
        <f t="shared" si="1015"/>
        <v>0</v>
      </c>
      <c r="DC954" s="5">
        <v>0</v>
      </c>
      <c r="DD954" s="63"/>
      <c r="DE954" s="15"/>
      <c r="DF954" s="13"/>
      <c r="DG954" s="98">
        <f t="shared" si="1058"/>
        <v>0</v>
      </c>
      <c r="DH954" s="99">
        <f>DH5</f>
        <v>1</v>
      </c>
      <c r="DI954" s="100"/>
      <c r="DJ954" s="110"/>
      <c r="DK954" s="95">
        <f t="shared" si="1059"/>
        <v>0</v>
      </c>
      <c r="DL954" s="15"/>
      <c r="DM954" s="24">
        <f t="shared" si="1016"/>
        <v>0</v>
      </c>
      <c r="DN954" s="5">
        <v>0</v>
      </c>
      <c r="DO954" s="63"/>
      <c r="DP954" s="15"/>
      <c r="DQ954" s="13"/>
      <c r="DR954" s="98">
        <f t="shared" si="1060"/>
        <v>0</v>
      </c>
      <c r="DS954" s="99">
        <f>DS5</f>
        <v>1</v>
      </c>
      <c r="DT954" s="100"/>
      <c r="DU954" s="110"/>
      <c r="DV954" s="95">
        <f t="shared" si="1061"/>
        <v>0</v>
      </c>
      <c r="DW954" s="15"/>
      <c r="DX954" s="24">
        <f t="shared" si="1017"/>
        <v>0</v>
      </c>
      <c r="DY954" s="5">
        <v>0</v>
      </c>
      <c r="DZ954" s="63"/>
      <c r="EA954" s="15"/>
      <c r="EB954" s="13"/>
      <c r="EC954" s="98">
        <f t="shared" si="1062"/>
        <v>0</v>
      </c>
      <c r="ED954" s="99">
        <f>ED5</f>
        <v>1</v>
      </c>
      <c r="EE954" s="100"/>
      <c r="EF954" s="110"/>
      <c r="EG954" s="95">
        <f t="shared" si="1063"/>
        <v>0</v>
      </c>
      <c r="EH954" s="15"/>
      <c r="EI954" s="24">
        <f t="shared" si="1018"/>
        <v>0</v>
      </c>
      <c r="EJ954" s="5">
        <v>0</v>
      </c>
      <c r="EK954" s="63"/>
      <c r="EL954" s="15"/>
      <c r="EM954" s="13"/>
      <c r="EN954" s="98">
        <f t="shared" si="1064"/>
        <v>0</v>
      </c>
      <c r="EO954" s="99">
        <f>EO5</f>
        <v>1</v>
      </c>
      <c r="EP954" s="100"/>
      <c r="EQ954" s="110"/>
      <c r="ER954" s="95">
        <f t="shared" si="1065"/>
        <v>0</v>
      </c>
      <c r="ES954" s="15"/>
      <c r="ET954" s="24">
        <f t="shared" si="1019"/>
        <v>0</v>
      </c>
      <c r="EU954" s="5">
        <v>0</v>
      </c>
      <c r="EV954" s="63"/>
      <c r="EW954" s="15"/>
      <c r="EX954" s="13"/>
      <c r="EY954" s="98">
        <f t="shared" si="1066"/>
        <v>0</v>
      </c>
      <c r="EZ954" s="99">
        <f>EZ5</f>
        <v>1</v>
      </c>
      <c r="FA954" s="100"/>
      <c r="FB954" s="110"/>
      <c r="FC954" s="95">
        <f t="shared" si="1067"/>
        <v>0</v>
      </c>
      <c r="FD954" s="15"/>
      <c r="FE954" s="24">
        <f t="shared" si="1020"/>
        <v>0</v>
      </c>
      <c r="FF954" s="5">
        <v>0</v>
      </c>
      <c r="FG954" s="63"/>
      <c r="FH954" s="15"/>
      <c r="FI954" s="13"/>
      <c r="FJ954" s="98">
        <f t="shared" si="1068"/>
        <v>0</v>
      </c>
      <c r="FK954" s="99">
        <f>FK5</f>
        <v>1</v>
      </c>
      <c r="FL954" s="100"/>
      <c r="FM954" s="110"/>
      <c r="FN954" s="95">
        <f t="shared" si="1069"/>
        <v>0</v>
      </c>
      <c r="FO954" s="15"/>
      <c r="FP954" s="24">
        <f t="shared" si="1021"/>
        <v>0</v>
      </c>
      <c r="FQ954" s="5">
        <v>0</v>
      </c>
      <c r="FR954" s="8">
        <v>0</v>
      </c>
      <c r="FS954" s="84">
        <f t="shared" si="1022"/>
        <v>500</v>
      </c>
      <c r="FT954" s="85">
        <f t="shared" si="1023"/>
        <v>500</v>
      </c>
      <c r="FU954" s="85">
        <f t="shared" si="1024"/>
        <v>500</v>
      </c>
      <c r="FV954" s="85">
        <f t="shared" si="1025"/>
        <v>500</v>
      </c>
      <c r="FW954" s="85">
        <f t="shared" si="1026"/>
        <v>500</v>
      </c>
      <c r="FX954" s="85">
        <f t="shared" si="1027"/>
        <v>500</v>
      </c>
      <c r="FY954" s="85">
        <f t="shared" si="1028"/>
        <v>500</v>
      </c>
      <c r="FZ954" s="85">
        <f t="shared" si="1029"/>
        <v>500</v>
      </c>
      <c r="GA954" s="85">
        <f t="shared" si="1030"/>
        <v>500</v>
      </c>
      <c r="GB954" s="85">
        <f t="shared" si="1031"/>
        <v>500</v>
      </c>
      <c r="GC954" s="85">
        <f t="shared" si="1032"/>
        <v>500</v>
      </c>
      <c r="GD954" s="85">
        <f t="shared" si="1033"/>
        <v>500</v>
      </c>
      <c r="GE954" s="85">
        <f t="shared" si="1034"/>
        <v>500</v>
      </c>
      <c r="GF954" s="85">
        <f t="shared" si="1035"/>
        <v>500</v>
      </c>
      <c r="GG954" s="85">
        <f t="shared" si="1036"/>
        <v>500</v>
      </c>
      <c r="GH954" s="101">
        <f t="shared" si="1070"/>
        <v>0</v>
      </c>
      <c r="GI954" s="102">
        <f t="shared" si="1071"/>
        <v>0</v>
      </c>
      <c r="GJ954" s="102">
        <f t="shared" si="1072"/>
        <v>0</v>
      </c>
      <c r="GK954" s="79">
        <f>ROW()</f>
        <v>954</v>
      </c>
    </row>
    <row r="955" spans="1:193" s="12" customFormat="1" ht="50.1" customHeight="1">
      <c r="A955" s="17">
        <f>ROW()</f>
        <v>955</v>
      </c>
      <c r="B955" s="32">
        <f t="shared" si="1037"/>
        <v>949</v>
      </c>
      <c r="C955" s="33">
        <f t="shared" si="1038"/>
        <v>0</v>
      </c>
      <c r="D955" s="31"/>
      <c r="E955" s="390">
        <f t="shared" si="1006"/>
        <v>500</v>
      </c>
      <c r="F955" s="107">
        <f t="shared" si="1039"/>
        <v>0</v>
      </c>
      <c r="G955" s="3">
        <v>0</v>
      </c>
      <c r="H955" s="4">
        <v>0</v>
      </c>
      <c r="I955" s="63"/>
      <c r="J955" s="15"/>
      <c r="K955" s="13"/>
      <c r="L955" s="98">
        <f t="shared" si="1040"/>
        <v>0</v>
      </c>
      <c r="M955" s="99">
        <f>M5</f>
        <v>0.94499999999999995</v>
      </c>
      <c r="N955" s="100"/>
      <c r="O955" s="110"/>
      <c r="P955" s="95">
        <f t="shared" si="1041"/>
        <v>0</v>
      </c>
      <c r="Q955" s="15"/>
      <c r="R955" s="24">
        <f t="shared" si="1007"/>
        <v>0</v>
      </c>
      <c r="S955" s="25">
        <v>0</v>
      </c>
      <c r="T955" s="63"/>
      <c r="U955" s="15"/>
      <c r="V955" s="13"/>
      <c r="W955" s="98">
        <f t="shared" si="1042"/>
        <v>0</v>
      </c>
      <c r="X955" s="99">
        <f>X5</f>
        <v>0.97</v>
      </c>
      <c r="Y955" s="100"/>
      <c r="Z955" s="110"/>
      <c r="AA955" s="95">
        <f t="shared" si="1043"/>
        <v>0</v>
      </c>
      <c r="AB955" s="15"/>
      <c r="AC955" s="24">
        <f t="shared" si="1008"/>
        <v>0</v>
      </c>
      <c r="AD955" s="5">
        <v>0</v>
      </c>
      <c r="AE955" s="63"/>
      <c r="AF955" s="15"/>
      <c r="AG955" s="13"/>
      <c r="AH955" s="98">
        <f t="shared" si="1044"/>
        <v>0</v>
      </c>
      <c r="AI955" s="99">
        <f>AI5</f>
        <v>0.95499999999999996</v>
      </c>
      <c r="AJ955" s="100"/>
      <c r="AK955" s="110"/>
      <c r="AL955" s="95">
        <f t="shared" si="1045"/>
        <v>0</v>
      </c>
      <c r="AM955" s="15"/>
      <c r="AN955" s="24">
        <f t="shared" si="1009"/>
        <v>0</v>
      </c>
      <c r="AO955" s="5">
        <v>0</v>
      </c>
      <c r="AP955" s="63"/>
      <c r="AQ955" s="15"/>
      <c r="AR955" s="13"/>
      <c r="AS955" s="98">
        <f t="shared" si="1046"/>
        <v>0</v>
      </c>
      <c r="AT955" s="99">
        <f>AT5</f>
        <v>0.96</v>
      </c>
      <c r="AU955" s="100"/>
      <c r="AV955" s="110"/>
      <c r="AW955" s="95">
        <f t="shared" si="1047"/>
        <v>0</v>
      </c>
      <c r="AX955" s="15"/>
      <c r="AY955" s="24">
        <f t="shared" si="1010"/>
        <v>0</v>
      </c>
      <c r="AZ955" s="5">
        <v>0</v>
      </c>
      <c r="BA955" s="63"/>
      <c r="BB955" s="15"/>
      <c r="BC955" s="13"/>
      <c r="BD955" s="98">
        <f t="shared" si="1048"/>
        <v>0</v>
      </c>
      <c r="BE955" s="99">
        <f>BE5</f>
        <v>0.98</v>
      </c>
      <c r="BF955" s="100"/>
      <c r="BG955" s="110"/>
      <c r="BH955" s="95">
        <f t="shared" si="1049"/>
        <v>0</v>
      </c>
      <c r="BI955" s="15"/>
      <c r="BJ955" s="24">
        <f t="shared" si="1011"/>
        <v>0</v>
      </c>
      <c r="BK955" s="5">
        <v>0</v>
      </c>
      <c r="BL955" s="63"/>
      <c r="BM955" s="15"/>
      <c r="BN955" s="13"/>
      <c r="BO955" s="98">
        <f t="shared" si="1050"/>
        <v>0</v>
      </c>
      <c r="BP955" s="99">
        <f>BP5</f>
        <v>0.94499999999999995</v>
      </c>
      <c r="BQ955" s="100"/>
      <c r="BR955" s="110"/>
      <c r="BS955" s="95">
        <f t="shared" si="1051"/>
        <v>0</v>
      </c>
      <c r="BT955" s="15"/>
      <c r="BU955" s="24">
        <f t="shared" si="1012"/>
        <v>0</v>
      </c>
      <c r="BV955" s="5">
        <v>0</v>
      </c>
      <c r="BW955" s="63"/>
      <c r="BX955" s="15"/>
      <c r="BY955" s="13"/>
      <c r="BZ955" s="98">
        <f t="shared" si="1052"/>
        <v>0</v>
      </c>
      <c r="CA955" s="99">
        <f>CA5</f>
        <v>1</v>
      </c>
      <c r="CB955" s="100"/>
      <c r="CC955" s="110"/>
      <c r="CD955" s="95">
        <f t="shared" si="1053"/>
        <v>0</v>
      </c>
      <c r="CE955" s="15"/>
      <c r="CF955" s="24">
        <f t="shared" si="1013"/>
        <v>0</v>
      </c>
      <c r="CG955" s="5">
        <v>0</v>
      </c>
      <c r="CH955" s="63"/>
      <c r="CI955" s="15"/>
      <c r="CJ955" s="13"/>
      <c r="CK955" s="98">
        <f t="shared" si="1054"/>
        <v>0</v>
      </c>
      <c r="CL955" s="99">
        <f>CL5</f>
        <v>1</v>
      </c>
      <c r="CM955" s="100"/>
      <c r="CN955" s="110"/>
      <c r="CO955" s="95">
        <f t="shared" si="1055"/>
        <v>0</v>
      </c>
      <c r="CP955" s="15"/>
      <c r="CQ955" s="24">
        <f t="shared" si="1014"/>
        <v>0</v>
      </c>
      <c r="CR955" s="5">
        <v>0</v>
      </c>
      <c r="CS955" s="63"/>
      <c r="CT955" s="15"/>
      <c r="CU955" s="13"/>
      <c r="CV955" s="98">
        <f t="shared" si="1056"/>
        <v>0</v>
      </c>
      <c r="CW955" s="99">
        <f>CW5</f>
        <v>1</v>
      </c>
      <c r="CX955" s="100"/>
      <c r="CY955" s="110"/>
      <c r="CZ955" s="95">
        <f t="shared" si="1057"/>
        <v>0</v>
      </c>
      <c r="DA955" s="15"/>
      <c r="DB955" s="24">
        <f t="shared" si="1015"/>
        <v>0</v>
      </c>
      <c r="DC955" s="5">
        <v>0</v>
      </c>
      <c r="DD955" s="63"/>
      <c r="DE955" s="15"/>
      <c r="DF955" s="13"/>
      <c r="DG955" s="98">
        <f t="shared" si="1058"/>
        <v>0</v>
      </c>
      <c r="DH955" s="99">
        <f>DH5</f>
        <v>1</v>
      </c>
      <c r="DI955" s="100"/>
      <c r="DJ955" s="110"/>
      <c r="DK955" s="95">
        <f t="shared" si="1059"/>
        <v>0</v>
      </c>
      <c r="DL955" s="15"/>
      <c r="DM955" s="24">
        <f t="shared" si="1016"/>
        <v>0</v>
      </c>
      <c r="DN955" s="5">
        <v>0</v>
      </c>
      <c r="DO955" s="63"/>
      <c r="DP955" s="15"/>
      <c r="DQ955" s="13"/>
      <c r="DR955" s="98">
        <f t="shared" si="1060"/>
        <v>0</v>
      </c>
      <c r="DS955" s="99">
        <f>DS5</f>
        <v>1</v>
      </c>
      <c r="DT955" s="100"/>
      <c r="DU955" s="110"/>
      <c r="DV955" s="95">
        <f t="shared" si="1061"/>
        <v>0</v>
      </c>
      <c r="DW955" s="15"/>
      <c r="DX955" s="24">
        <f t="shared" si="1017"/>
        <v>0</v>
      </c>
      <c r="DY955" s="5">
        <v>0</v>
      </c>
      <c r="DZ955" s="63"/>
      <c r="EA955" s="15"/>
      <c r="EB955" s="13"/>
      <c r="EC955" s="98">
        <f t="shared" si="1062"/>
        <v>0</v>
      </c>
      <c r="ED955" s="99">
        <f>ED5</f>
        <v>1</v>
      </c>
      <c r="EE955" s="100"/>
      <c r="EF955" s="110"/>
      <c r="EG955" s="95">
        <f t="shared" si="1063"/>
        <v>0</v>
      </c>
      <c r="EH955" s="15"/>
      <c r="EI955" s="24">
        <f t="shared" si="1018"/>
        <v>0</v>
      </c>
      <c r="EJ955" s="5">
        <v>0</v>
      </c>
      <c r="EK955" s="63"/>
      <c r="EL955" s="15"/>
      <c r="EM955" s="13"/>
      <c r="EN955" s="98">
        <f t="shared" si="1064"/>
        <v>0</v>
      </c>
      <c r="EO955" s="99">
        <f>EO5</f>
        <v>1</v>
      </c>
      <c r="EP955" s="100"/>
      <c r="EQ955" s="110"/>
      <c r="ER955" s="95">
        <f t="shared" si="1065"/>
        <v>0</v>
      </c>
      <c r="ES955" s="15"/>
      <c r="ET955" s="24">
        <f t="shared" si="1019"/>
        <v>0</v>
      </c>
      <c r="EU955" s="5">
        <v>0</v>
      </c>
      <c r="EV955" s="63"/>
      <c r="EW955" s="15"/>
      <c r="EX955" s="13"/>
      <c r="EY955" s="98">
        <f t="shared" si="1066"/>
        <v>0</v>
      </c>
      <c r="EZ955" s="99">
        <f>EZ5</f>
        <v>1</v>
      </c>
      <c r="FA955" s="100"/>
      <c r="FB955" s="110"/>
      <c r="FC955" s="95">
        <f t="shared" si="1067"/>
        <v>0</v>
      </c>
      <c r="FD955" s="15"/>
      <c r="FE955" s="24">
        <f t="shared" si="1020"/>
        <v>0</v>
      </c>
      <c r="FF955" s="5">
        <v>0</v>
      </c>
      <c r="FG955" s="63"/>
      <c r="FH955" s="15"/>
      <c r="FI955" s="13"/>
      <c r="FJ955" s="98">
        <f t="shared" si="1068"/>
        <v>0</v>
      </c>
      <c r="FK955" s="99">
        <f>FK5</f>
        <v>1</v>
      </c>
      <c r="FL955" s="100"/>
      <c r="FM955" s="110"/>
      <c r="FN955" s="95">
        <f t="shared" si="1069"/>
        <v>0</v>
      </c>
      <c r="FO955" s="15"/>
      <c r="FP955" s="24">
        <f t="shared" si="1021"/>
        <v>0</v>
      </c>
      <c r="FQ955" s="5">
        <v>0</v>
      </c>
      <c r="FR955" s="8">
        <v>0</v>
      </c>
      <c r="FS955" s="84">
        <f t="shared" si="1022"/>
        <v>500</v>
      </c>
      <c r="FT955" s="85">
        <f t="shared" si="1023"/>
        <v>500</v>
      </c>
      <c r="FU955" s="85">
        <f t="shared" si="1024"/>
        <v>500</v>
      </c>
      <c r="FV955" s="85">
        <f t="shared" si="1025"/>
        <v>500</v>
      </c>
      <c r="FW955" s="85">
        <f t="shared" si="1026"/>
        <v>500</v>
      </c>
      <c r="FX955" s="85">
        <f t="shared" si="1027"/>
        <v>500</v>
      </c>
      <c r="FY955" s="85">
        <f t="shared" si="1028"/>
        <v>500</v>
      </c>
      <c r="FZ955" s="85">
        <f t="shared" si="1029"/>
        <v>500</v>
      </c>
      <c r="GA955" s="85">
        <f t="shared" si="1030"/>
        <v>500</v>
      </c>
      <c r="GB955" s="85">
        <f t="shared" si="1031"/>
        <v>500</v>
      </c>
      <c r="GC955" s="85">
        <f t="shared" si="1032"/>
        <v>500</v>
      </c>
      <c r="GD955" s="85">
        <f t="shared" si="1033"/>
        <v>500</v>
      </c>
      <c r="GE955" s="85">
        <f t="shared" si="1034"/>
        <v>500</v>
      </c>
      <c r="GF955" s="85">
        <f t="shared" si="1035"/>
        <v>500</v>
      </c>
      <c r="GG955" s="85">
        <f t="shared" si="1036"/>
        <v>500</v>
      </c>
      <c r="GH955" s="101">
        <f t="shared" si="1070"/>
        <v>0</v>
      </c>
      <c r="GI955" s="102">
        <f t="shared" si="1071"/>
        <v>0</v>
      </c>
      <c r="GJ955" s="102">
        <f t="shared" si="1072"/>
        <v>0</v>
      </c>
      <c r="GK955" s="79">
        <f>ROW()</f>
        <v>955</v>
      </c>
    </row>
    <row r="956" spans="1:193" s="12" customFormat="1" ht="50.1" customHeight="1">
      <c r="A956" s="17">
        <f>ROW()</f>
        <v>956</v>
      </c>
      <c r="B956" s="32">
        <f t="shared" si="1037"/>
        <v>950</v>
      </c>
      <c r="C956" s="33">
        <f t="shared" si="1038"/>
        <v>0</v>
      </c>
      <c r="D956" s="31"/>
      <c r="E956" s="390">
        <f t="shared" si="1006"/>
        <v>500</v>
      </c>
      <c r="F956" s="107">
        <f t="shared" si="1039"/>
        <v>0</v>
      </c>
      <c r="G956" s="3">
        <v>0</v>
      </c>
      <c r="H956" s="4">
        <v>0</v>
      </c>
      <c r="I956" s="63"/>
      <c r="J956" s="15"/>
      <c r="K956" s="13"/>
      <c r="L956" s="98">
        <f t="shared" si="1040"/>
        <v>0</v>
      </c>
      <c r="M956" s="99">
        <f>M5</f>
        <v>0.94499999999999995</v>
      </c>
      <c r="N956" s="100"/>
      <c r="O956" s="110"/>
      <c r="P956" s="95">
        <f t="shared" si="1041"/>
        <v>0</v>
      </c>
      <c r="Q956" s="15"/>
      <c r="R956" s="24">
        <f t="shared" si="1007"/>
        <v>0</v>
      </c>
      <c r="S956" s="25">
        <v>0</v>
      </c>
      <c r="T956" s="63"/>
      <c r="U956" s="15"/>
      <c r="V956" s="13"/>
      <c r="W956" s="98">
        <f t="shared" si="1042"/>
        <v>0</v>
      </c>
      <c r="X956" s="99">
        <f>X5</f>
        <v>0.97</v>
      </c>
      <c r="Y956" s="100"/>
      <c r="Z956" s="110"/>
      <c r="AA956" s="95">
        <f t="shared" si="1043"/>
        <v>0</v>
      </c>
      <c r="AB956" s="15"/>
      <c r="AC956" s="24">
        <f t="shared" si="1008"/>
        <v>0</v>
      </c>
      <c r="AD956" s="5">
        <v>0</v>
      </c>
      <c r="AE956" s="63"/>
      <c r="AF956" s="15"/>
      <c r="AG956" s="13"/>
      <c r="AH956" s="98">
        <f t="shared" si="1044"/>
        <v>0</v>
      </c>
      <c r="AI956" s="99">
        <f>AI5</f>
        <v>0.95499999999999996</v>
      </c>
      <c r="AJ956" s="100"/>
      <c r="AK956" s="110"/>
      <c r="AL956" s="95">
        <f t="shared" si="1045"/>
        <v>0</v>
      </c>
      <c r="AM956" s="15"/>
      <c r="AN956" s="24">
        <f t="shared" si="1009"/>
        <v>0</v>
      </c>
      <c r="AO956" s="5">
        <v>0</v>
      </c>
      <c r="AP956" s="63"/>
      <c r="AQ956" s="15"/>
      <c r="AR956" s="13"/>
      <c r="AS956" s="98">
        <f t="shared" si="1046"/>
        <v>0</v>
      </c>
      <c r="AT956" s="99">
        <f>AT5</f>
        <v>0.96</v>
      </c>
      <c r="AU956" s="100"/>
      <c r="AV956" s="110"/>
      <c r="AW956" s="95">
        <f t="shared" si="1047"/>
        <v>0</v>
      </c>
      <c r="AX956" s="15"/>
      <c r="AY956" s="24">
        <f t="shared" si="1010"/>
        <v>0</v>
      </c>
      <c r="AZ956" s="5">
        <v>0</v>
      </c>
      <c r="BA956" s="63"/>
      <c r="BB956" s="15"/>
      <c r="BC956" s="13"/>
      <c r="BD956" s="98">
        <f t="shared" si="1048"/>
        <v>0</v>
      </c>
      <c r="BE956" s="99">
        <f>BE5</f>
        <v>0.98</v>
      </c>
      <c r="BF956" s="100"/>
      <c r="BG956" s="110"/>
      <c r="BH956" s="95">
        <f t="shared" si="1049"/>
        <v>0</v>
      </c>
      <c r="BI956" s="15"/>
      <c r="BJ956" s="24">
        <f t="shared" si="1011"/>
        <v>0</v>
      </c>
      <c r="BK956" s="5">
        <v>0</v>
      </c>
      <c r="BL956" s="63"/>
      <c r="BM956" s="15"/>
      <c r="BN956" s="13"/>
      <c r="BO956" s="98">
        <f t="shared" si="1050"/>
        <v>0</v>
      </c>
      <c r="BP956" s="99">
        <f>BP5</f>
        <v>0.94499999999999995</v>
      </c>
      <c r="BQ956" s="100"/>
      <c r="BR956" s="110"/>
      <c r="BS956" s="95">
        <f t="shared" si="1051"/>
        <v>0</v>
      </c>
      <c r="BT956" s="15"/>
      <c r="BU956" s="24">
        <f t="shared" si="1012"/>
        <v>0</v>
      </c>
      <c r="BV956" s="5">
        <v>0</v>
      </c>
      <c r="BW956" s="63"/>
      <c r="BX956" s="15"/>
      <c r="BY956" s="13"/>
      <c r="BZ956" s="98">
        <f t="shared" si="1052"/>
        <v>0</v>
      </c>
      <c r="CA956" s="99">
        <f>CA5</f>
        <v>1</v>
      </c>
      <c r="CB956" s="100"/>
      <c r="CC956" s="110"/>
      <c r="CD956" s="95">
        <f t="shared" si="1053"/>
        <v>0</v>
      </c>
      <c r="CE956" s="15"/>
      <c r="CF956" s="24">
        <f t="shared" si="1013"/>
        <v>0</v>
      </c>
      <c r="CG956" s="5">
        <v>0</v>
      </c>
      <c r="CH956" s="63"/>
      <c r="CI956" s="15"/>
      <c r="CJ956" s="13"/>
      <c r="CK956" s="98">
        <f t="shared" si="1054"/>
        <v>0</v>
      </c>
      <c r="CL956" s="99">
        <f>CL5</f>
        <v>1</v>
      </c>
      <c r="CM956" s="100"/>
      <c r="CN956" s="110"/>
      <c r="CO956" s="95">
        <f t="shared" si="1055"/>
        <v>0</v>
      </c>
      <c r="CP956" s="15"/>
      <c r="CQ956" s="24">
        <f t="shared" si="1014"/>
        <v>0</v>
      </c>
      <c r="CR956" s="5">
        <v>0</v>
      </c>
      <c r="CS956" s="63"/>
      <c r="CT956" s="15"/>
      <c r="CU956" s="13"/>
      <c r="CV956" s="98">
        <f t="shared" si="1056"/>
        <v>0</v>
      </c>
      <c r="CW956" s="99">
        <f>CW5</f>
        <v>1</v>
      </c>
      <c r="CX956" s="100"/>
      <c r="CY956" s="110"/>
      <c r="CZ956" s="95">
        <f t="shared" si="1057"/>
        <v>0</v>
      </c>
      <c r="DA956" s="15"/>
      <c r="DB956" s="24">
        <f t="shared" si="1015"/>
        <v>0</v>
      </c>
      <c r="DC956" s="5">
        <v>0</v>
      </c>
      <c r="DD956" s="63"/>
      <c r="DE956" s="15"/>
      <c r="DF956" s="13"/>
      <c r="DG956" s="98">
        <f t="shared" si="1058"/>
        <v>0</v>
      </c>
      <c r="DH956" s="99">
        <f>DH5</f>
        <v>1</v>
      </c>
      <c r="DI956" s="100"/>
      <c r="DJ956" s="110"/>
      <c r="DK956" s="95">
        <f t="shared" si="1059"/>
        <v>0</v>
      </c>
      <c r="DL956" s="15"/>
      <c r="DM956" s="24">
        <f t="shared" si="1016"/>
        <v>0</v>
      </c>
      <c r="DN956" s="5">
        <v>0</v>
      </c>
      <c r="DO956" s="63"/>
      <c r="DP956" s="15"/>
      <c r="DQ956" s="13"/>
      <c r="DR956" s="98">
        <f t="shared" si="1060"/>
        <v>0</v>
      </c>
      <c r="DS956" s="99">
        <f>DS5</f>
        <v>1</v>
      </c>
      <c r="DT956" s="100"/>
      <c r="DU956" s="110"/>
      <c r="DV956" s="95">
        <f t="shared" si="1061"/>
        <v>0</v>
      </c>
      <c r="DW956" s="15"/>
      <c r="DX956" s="24">
        <f t="shared" si="1017"/>
        <v>0</v>
      </c>
      <c r="DY956" s="5">
        <v>0</v>
      </c>
      <c r="DZ956" s="63"/>
      <c r="EA956" s="15"/>
      <c r="EB956" s="13"/>
      <c r="EC956" s="98">
        <f t="shared" si="1062"/>
        <v>0</v>
      </c>
      <c r="ED956" s="99">
        <f>ED5</f>
        <v>1</v>
      </c>
      <c r="EE956" s="100"/>
      <c r="EF956" s="110"/>
      <c r="EG956" s="95">
        <f t="shared" si="1063"/>
        <v>0</v>
      </c>
      <c r="EH956" s="15"/>
      <c r="EI956" s="24">
        <f t="shared" si="1018"/>
        <v>0</v>
      </c>
      <c r="EJ956" s="5">
        <v>0</v>
      </c>
      <c r="EK956" s="63"/>
      <c r="EL956" s="15"/>
      <c r="EM956" s="13"/>
      <c r="EN956" s="98">
        <f t="shared" si="1064"/>
        <v>0</v>
      </c>
      <c r="EO956" s="99">
        <f>EO5</f>
        <v>1</v>
      </c>
      <c r="EP956" s="100"/>
      <c r="EQ956" s="110"/>
      <c r="ER956" s="95">
        <f t="shared" si="1065"/>
        <v>0</v>
      </c>
      <c r="ES956" s="15"/>
      <c r="ET956" s="24">
        <f t="shared" si="1019"/>
        <v>0</v>
      </c>
      <c r="EU956" s="5">
        <v>0</v>
      </c>
      <c r="EV956" s="63"/>
      <c r="EW956" s="15"/>
      <c r="EX956" s="13"/>
      <c r="EY956" s="98">
        <f t="shared" si="1066"/>
        <v>0</v>
      </c>
      <c r="EZ956" s="99">
        <f>EZ5</f>
        <v>1</v>
      </c>
      <c r="FA956" s="100"/>
      <c r="FB956" s="110"/>
      <c r="FC956" s="95">
        <f t="shared" si="1067"/>
        <v>0</v>
      </c>
      <c r="FD956" s="15"/>
      <c r="FE956" s="24">
        <f t="shared" si="1020"/>
        <v>0</v>
      </c>
      <c r="FF956" s="5">
        <v>0</v>
      </c>
      <c r="FG956" s="63"/>
      <c r="FH956" s="15"/>
      <c r="FI956" s="13"/>
      <c r="FJ956" s="98">
        <f t="shared" si="1068"/>
        <v>0</v>
      </c>
      <c r="FK956" s="99">
        <f>FK5</f>
        <v>1</v>
      </c>
      <c r="FL956" s="100"/>
      <c r="FM956" s="110"/>
      <c r="FN956" s="95">
        <f t="shared" si="1069"/>
        <v>0</v>
      </c>
      <c r="FO956" s="15"/>
      <c r="FP956" s="24">
        <f t="shared" si="1021"/>
        <v>0</v>
      </c>
      <c r="FQ956" s="5">
        <v>0</v>
      </c>
      <c r="FR956" s="8">
        <v>0</v>
      </c>
      <c r="FS956" s="84">
        <f t="shared" si="1022"/>
        <v>500</v>
      </c>
      <c r="FT956" s="85">
        <f t="shared" si="1023"/>
        <v>500</v>
      </c>
      <c r="FU956" s="85">
        <f t="shared" si="1024"/>
        <v>500</v>
      </c>
      <c r="FV956" s="85">
        <f t="shared" si="1025"/>
        <v>500</v>
      </c>
      <c r="FW956" s="85">
        <f t="shared" si="1026"/>
        <v>500</v>
      </c>
      <c r="FX956" s="85">
        <f t="shared" si="1027"/>
        <v>500</v>
      </c>
      <c r="FY956" s="85">
        <f t="shared" si="1028"/>
        <v>500</v>
      </c>
      <c r="FZ956" s="85">
        <f t="shared" si="1029"/>
        <v>500</v>
      </c>
      <c r="GA956" s="85">
        <f t="shared" si="1030"/>
        <v>500</v>
      </c>
      <c r="GB956" s="85">
        <f t="shared" si="1031"/>
        <v>500</v>
      </c>
      <c r="GC956" s="85">
        <f t="shared" si="1032"/>
        <v>500</v>
      </c>
      <c r="GD956" s="85">
        <f t="shared" si="1033"/>
        <v>500</v>
      </c>
      <c r="GE956" s="85">
        <f t="shared" si="1034"/>
        <v>500</v>
      </c>
      <c r="GF956" s="85">
        <f t="shared" si="1035"/>
        <v>500</v>
      </c>
      <c r="GG956" s="85">
        <f t="shared" si="1036"/>
        <v>500</v>
      </c>
      <c r="GH956" s="101">
        <f t="shared" si="1070"/>
        <v>0</v>
      </c>
      <c r="GI956" s="102">
        <f t="shared" si="1071"/>
        <v>0</v>
      </c>
      <c r="GJ956" s="102">
        <f t="shared" si="1072"/>
        <v>0</v>
      </c>
      <c r="GK956" s="79">
        <f>ROW()</f>
        <v>956</v>
      </c>
    </row>
    <row r="957" spans="1:193" s="12" customFormat="1" ht="50.1" customHeight="1">
      <c r="A957" s="17">
        <f>ROW()</f>
        <v>957</v>
      </c>
      <c r="B957" s="32">
        <f t="shared" si="1037"/>
        <v>951</v>
      </c>
      <c r="C957" s="33">
        <f t="shared" si="1038"/>
        <v>0</v>
      </c>
      <c r="D957" s="31"/>
      <c r="E957" s="390">
        <f t="shared" si="1006"/>
        <v>500</v>
      </c>
      <c r="F957" s="107">
        <f t="shared" si="1039"/>
        <v>0</v>
      </c>
      <c r="G957" s="3">
        <v>0</v>
      </c>
      <c r="H957" s="4">
        <v>0</v>
      </c>
      <c r="I957" s="63"/>
      <c r="J957" s="15"/>
      <c r="K957" s="13"/>
      <c r="L957" s="98">
        <f t="shared" si="1040"/>
        <v>0</v>
      </c>
      <c r="M957" s="99">
        <f>M5</f>
        <v>0.94499999999999995</v>
      </c>
      <c r="N957" s="100"/>
      <c r="O957" s="110"/>
      <c r="P957" s="95">
        <f t="shared" si="1041"/>
        <v>0</v>
      </c>
      <c r="Q957" s="15"/>
      <c r="R957" s="24">
        <f t="shared" si="1007"/>
        <v>0</v>
      </c>
      <c r="S957" s="25">
        <v>0</v>
      </c>
      <c r="T957" s="63"/>
      <c r="U957" s="15"/>
      <c r="V957" s="13"/>
      <c r="W957" s="98">
        <f t="shared" si="1042"/>
        <v>0</v>
      </c>
      <c r="X957" s="99">
        <f>X5</f>
        <v>0.97</v>
      </c>
      <c r="Y957" s="100"/>
      <c r="Z957" s="110"/>
      <c r="AA957" s="95">
        <f t="shared" si="1043"/>
        <v>0</v>
      </c>
      <c r="AB957" s="15"/>
      <c r="AC957" s="24">
        <f t="shared" si="1008"/>
        <v>0</v>
      </c>
      <c r="AD957" s="5">
        <v>0</v>
      </c>
      <c r="AE957" s="63"/>
      <c r="AF957" s="15"/>
      <c r="AG957" s="13"/>
      <c r="AH957" s="98">
        <f t="shared" si="1044"/>
        <v>0</v>
      </c>
      <c r="AI957" s="99">
        <f>AI5</f>
        <v>0.95499999999999996</v>
      </c>
      <c r="AJ957" s="100"/>
      <c r="AK957" s="110"/>
      <c r="AL957" s="95">
        <f t="shared" si="1045"/>
        <v>0</v>
      </c>
      <c r="AM957" s="15"/>
      <c r="AN957" s="24">
        <f t="shared" si="1009"/>
        <v>0</v>
      </c>
      <c r="AO957" s="5">
        <v>0</v>
      </c>
      <c r="AP957" s="63"/>
      <c r="AQ957" s="15"/>
      <c r="AR957" s="13"/>
      <c r="AS957" s="98">
        <f t="shared" si="1046"/>
        <v>0</v>
      </c>
      <c r="AT957" s="99">
        <f>AT5</f>
        <v>0.96</v>
      </c>
      <c r="AU957" s="100"/>
      <c r="AV957" s="110"/>
      <c r="AW957" s="95">
        <f t="shared" si="1047"/>
        <v>0</v>
      </c>
      <c r="AX957" s="15"/>
      <c r="AY957" s="24">
        <f t="shared" si="1010"/>
        <v>0</v>
      </c>
      <c r="AZ957" s="5">
        <v>0</v>
      </c>
      <c r="BA957" s="63"/>
      <c r="BB957" s="15"/>
      <c r="BC957" s="13"/>
      <c r="BD957" s="98">
        <f t="shared" si="1048"/>
        <v>0</v>
      </c>
      <c r="BE957" s="99">
        <f>BE5</f>
        <v>0.98</v>
      </c>
      <c r="BF957" s="100"/>
      <c r="BG957" s="110"/>
      <c r="BH957" s="95">
        <f t="shared" si="1049"/>
        <v>0</v>
      </c>
      <c r="BI957" s="15"/>
      <c r="BJ957" s="24">
        <f t="shared" si="1011"/>
        <v>0</v>
      </c>
      <c r="BK957" s="5">
        <v>0</v>
      </c>
      <c r="BL957" s="63"/>
      <c r="BM957" s="15"/>
      <c r="BN957" s="13"/>
      <c r="BO957" s="98">
        <f t="shared" si="1050"/>
        <v>0</v>
      </c>
      <c r="BP957" s="99">
        <f>BP5</f>
        <v>0.94499999999999995</v>
      </c>
      <c r="BQ957" s="100"/>
      <c r="BR957" s="110"/>
      <c r="BS957" s="95">
        <f t="shared" si="1051"/>
        <v>0</v>
      </c>
      <c r="BT957" s="15"/>
      <c r="BU957" s="24">
        <f t="shared" si="1012"/>
        <v>0</v>
      </c>
      <c r="BV957" s="5">
        <v>0</v>
      </c>
      <c r="BW957" s="63"/>
      <c r="BX957" s="15"/>
      <c r="BY957" s="13"/>
      <c r="BZ957" s="98">
        <f t="shared" si="1052"/>
        <v>0</v>
      </c>
      <c r="CA957" s="99">
        <f>CA5</f>
        <v>1</v>
      </c>
      <c r="CB957" s="100"/>
      <c r="CC957" s="110"/>
      <c r="CD957" s="95">
        <f t="shared" si="1053"/>
        <v>0</v>
      </c>
      <c r="CE957" s="15"/>
      <c r="CF957" s="24">
        <f t="shared" si="1013"/>
        <v>0</v>
      </c>
      <c r="CG957" s="5">
        <v>0</v>
      </c>
      <c r="CH957" s="63"/>
      <c r="CI957" s="15"/>
      <c r="CJ957" s="13"/>
      <c r="CK957" s="98">
        <f t="shared" si="1054"/>
        <v>0</v>
      </c>
      <c r="CL957" s="99">
        <f>CL5</f>
        <v>1</v>
      </c>
      <c r="CM957" s="100"/>
      <c r="CN957" s="110"/>
      <c r="CO957" s="95">
        <f t="shared" si="1055"/>
        <v>0</v>
      </c>
      <c r="CP957" s="15"/>
      <c r="CQ957" s="24">
        <f t="shared" si="1014"/>
        <v>0</v>
      </c>
      <c r="CR957" s="5">
        <v>0</v>
      </c>
      <c r="CS957" s="63"/>
      <c r="CT957" s="15"/>
      <c r="CU957" s="13"/>
      <c r="CV957" s="98">
        <f t="shared" si="1056"/>
        <v>0</v>
      </c>
      <c r="CW957" s="99">
        <f>CW5</f>
        <v>1</v>
      </c>
      <c r="CX957" s="100"/>
      <c r="CY957" s="110"/>
      <c r="CZ957" s="95">
        <f t="shared" si="1057"/>
        <v>0</v>
      </c>
      <c r="DA957" s="15"/>
      <c r="DB957" s="24">
        <f t="shared" si="1015"/>
        <v>0</v>
      </c>
      <c r="DC957" s="5">
        <v>0</v>
      </c>
      <c r="DD957" s="63"/>
      <c r="DE957" s="15"/>
      <c r="DF957" s="13"/>
      <c r="DG957" s="98">
        <f t="shared" si="1058"/>
        <v>0</v>
      </c>
      <c r="DH957" s="99">
        <f>DH5</f>
        <v>1</v>
      </c>
      <c r="DI957" s="100"/>
      <c r="DJ957" s="110"/>
      <c r="DK957" s="95">
        <f t="shared" si="1059"/>
        <v>0</v>
      </c>
      <c r="DL957" s="15"/>
      <c r="DM957" s="24">
        <f t="shared" si="1016"/>
        <v>0</v>
      </c>
      <c r="DN957" s="5">
        <v>0</v>
      </c>
      <c r="DO957" s="63"/>
      <c r="DP957" s="15"/>
      <c r="DQ957" s="13"/>
      <c r="DR957" s="98">
        <f t="shared" si="1060"/>
        <v>0</v>
      </c>
      <c r="DS957" s="99">
        <f>DS5</f>
        <v>1</v>
      </c>
      <c r="DT957" s="100"/>
      <c r="DU957" s="110"/>
      <c r="DV957" s="95">
        <f t="shared" si="1061"/>
        <v>0</v>
      </c>
      <c r="DW957" s="15"/>
      <c r="DX957" s="24">
        <f t="shared" si="1017"/>
        <v>0</v>
      </c>
      <c r="DY957" s="5">
        <v>0</v>
      </c>
      <c r="DZ957" s="63"/>
      <c r="EA957" s="15"/>
      <c r="EB957" s="13"/>
      <c r="EC957" s="98">
        <f t="shared" si="1062"/>
        <v>0</v>
      </c>
      <c r="ED957" s="99">
        <f>ED5</f>
        <v>1</v>
      </c>
      <c r="EE957" s="100"/>
      <c r="EF957" s="110"/>
      <c r="EG957" s="95">
        <f t="shared" si="1063"/>
        <v>0</v>
      </c>
      <c r="EH957" s="15"/>
      <c r="EI957" s="24">
        <f t="shared" si="1018"/>
        <v>0</v>
      </c>
      <c r="EJ957" s="5">
        <v>0</v>
      </c>
      <c r="EK957" s="63"/>
      <c r="EL957" s="15"/>
      <c r="EM957" s="13"/>
      <c r="EN957" s="98">
        <f t="shared" si="1064"/>
        <v>0</v>
      </c>
      <c r="EO957" s="99">
        <f>EO5</f>
        <v>1</v>
      </c>
      <c r="EP957" s="100"/>
      <c r="EQ957" s="110"/>
      <c r="ER957" s="95">
        <f t="shared" si="1065"/>
        <v>0</v>
      </c>
      <c r="ES957" s="15"/>
      <c r="ET957" s="24">
        <f t="shared" si="1019"/>
        <v>0</v>
      </c>
      <c r="EU957" s="5">
        <v>0</v>
      </c>
      <c r="EV957" s="63"/>
      <c r="EW957" s="15"/>
      <c r="EX957" s="13"/>
      <c r="EY957" s="98">
        <f t="shared" si="1066"/>
        <v>0</v>
      </c>
      <c r="EZ957" s="99">
        <f>EZ5</f>
        <v>1</v>
      </c>
      <c r="FA957" s="100"/>
      <c r="FB957" s="110"/>
      <c r="FC957" s="95">
        <f t="shared" si="1067"/>
        <v>0</v>
      </c>
      <c r="FD957" s="15"/>
      <c r="FE957" s="24">
        <f t="shared" si="1020"/>
        <v>0</v>
      </c>
      <c r="FF957" s="5">
        <v>0</v>
      </c>
      <c r="FG957" s="63"/>
      <c r="FH957" s="15"/>
      <c r="FI957" s="13"/>
      <c r="FJ957" s="98">
        <f t="shared" si="1068"/>
        <v>0</v>
      </c>
      <c r="FK957" s="99">
        <f>FK5</f>
        <v>1</v>
      </c>
      <c r="FL957" s="100"/>
      <c r="FM957" s="110"/>
      <c r="FN957" s="95">
        <f t="shared" si="1069"/>
        <v>0</v>
      </c>
      <c r="FO957" s="15"/>
      <c r="FP957" s="24">
        <f t="shared" si="1021"/>
        <v>0</v>
      </c>
      <c r="FQ957" s="5">
        <v>0</v>
      </c>
      <c r="FR957" s="8">
        <v>0</v>
      </c>
      <c r="FS957" s="84">
        <f t="shared" si="1022"/>
        <v>500</v>
      </c>
      <c r="FT957" s="85">
        <f t="shared" si="1023"/>
        <v>500</v>
      </c>
      <c r="FU957" s="85">
        <f t="shared" si="1024"/>
        <v>500</v>
      </c>
      <c r="FV957" s="85">
        <f t="shared" si="1025"/>
        <v>500</v>
      </c>
      <c r="FW957" s="85">
        <f t="shared" si="1026"/>
        <v>500</v>
      </c>
      <c r="FX957" s="85">
        <f t="shared" si="1027"/>
        <v>500</v>
      </c>
      <c r="FY957" s="85">
        <f t="shared" si="1028"/>
        <v>500</v>
      </c>
      <c r="FZ957" s="85">
        <f t="shared" si="1029"/>
        <v>500</v>
      </c>
      <c r="GA957" s="85">
        <f t="shared" si="1030"/>
        <v>500</v>
      </c>
      <c r="GB957" s="85">
        <f t="shared" si="1031"/>
        <v>500</v>
      </c>
      <c r="GC957" s="85">
        <f t="shared" si="1032"/>
        <v>500</v>
      </c>
      <c r="GD957" s="85">
        <f t="shared" si="1033"/>
        <v>500</v>
      </c>
      <c r="GE957" s="85">
        <f t="shared" si="1034"/>
        <v>500</v>
      </c>
      <c r="GF957" s="85">
        <f t="shared" si="1035"/>
        <v>500</v>
      </c>
      <c r="GG957" s="85">
        <f t="shared" si="1036"/>
        <v>500</v>
      </c>
      <c r="GH957" s="101">
        <f t="shared" si="1070"/>
        <v>0</v>
      </c>
      <c r="GI957" s="102">
        <f t="shared" si="1071"/>
        <v>0</v>
      </c>
      <c r="GJ957" s="102">
        <f t="shared" si="1072"/>
        <v>0</v>
      </c>
      <c r="GK957" s="79">
        <f>ROW()</f>
        <v>957</v>
      </c>
    </row>
    <row r="958" spans="1:193" s="12" customFormat="1" ht="50.1" customHeight="1">
      <c r="A958" s="17">
        <f>ROW()</f>
        <v>958</v>
      </c>
      <c r="B958" s="32">
        <f t="shared" si="1037"/>
        <v>952</v>
      </c>
      <c r="C958" s="33">
        <f t="shared" si="1038"/>
        <v>0</v>
      </c>
      <c r="D958" s="31"/>
      <c r="E958" s="390">
        <f t="shared" si="1006"/>
        <v>500</v>
      </c>
      <c r="F958" s="107">
        <f t="shared" si="1039"/>
        <v>0</v>
      </c>
      <c r="G958" s="3">
        <v>0</v>
      </c>
      <c r="H958" s="4">
        <v>0</v>
      </c>
      <c r="I958" s="63"/>
      <c r="J958" s="15"/>
      <c r="K958" s="13"/>
      <c r="L958" s="98">
        <f t="shared" si="1040"/>
        <v>0</v>
      </c>
      <c r="M958" s="99">
        <f>M5</f>
        <v>0.94499999999999995</v>
      </c>
      <c r="N958" s="100"/>
      <c r="O958" s="110"/>
      <c r="P958" s="95">
        <f t="shared" si="1041"/>
        <v>0</v>
      </c>
      <c r="Q958" s="15"/>
      <c r="R958" s="24">
        <f t="shared" si="1007"/>
        <v>0</v>
      </c>
      <c r="S958" s="25">
        <v>0</v>
      </c>
      <c r="T958" s="63"/>
      <c r="U958" s="15"/>
      <c r="V958" s="13"/>
      <c r="W958" s="98">
        <f t="shared" si="1042"/>
        <v>0</v>
      </c>
      <c r="X958" s="99">
        <f>X5</f>
        <v>0.97</v>
      </c>
      <c r="Y958" s="100"/>
      <c r="Z958" s="110"/>
      <c r="AA958" s="95">
        <f t="shared" si="1043"/>
        <v>0</v>
      </c>
      <c r="AB958" s="15"/>
      <c r="AC958" s="24">
        <f t="shared" si="1008"/>
        <v>0</v>
      </c>
      <c r="AD958" s="5">
        <v>0</v>
      </c>
      <c r="AE958" s="63"/>
      <c r="AF958" s="15"/>
      <c r="AG958" s="13"/>
      <c r="AH958" s="98">
        <f t="shared" si="1044"/>
        <v>0</v>
      </c>
      <c r="AI958" s="99">
        <f>AI5</f>
        <v>0.95499999999999996</v>
      </c>
      <c r="AJ958" s="100"/>
      <c r="AK958" s="110"/>
      <c r="AL958" s="95">
        <f t="shared" si="1045"/>
        <v>0</v>
      </c>
      <c r="AM958" s="15"/>
      <c r="AN958" s="24">
        <f t="shared" si="1009"/>
        <v>0</v>
      </c>
      <c r="AO958" s="5">
        <v>0</v>
      </c>
      <c r="AP958" s="63"/>
      <c r="AQ958" s="15"/>
      <c r="AR958" s="13"/>
      <c r="AS958" s="98">
        <f t="shared" si="1046"/>
        <v>0</v>
      </c>
      <c r="AT958" s="99">
        <f>AT5</f>
        <v>0.96</v>
      </c>
      <c r="AU958" s="100"/>
      <c r="AV958" s="110"/>
      <c r="AW958" s="95">
        <f t="shared" si="1047"/>
        <v>0</v>
      </c>
      <c r="AX958" s="15"/>
      <c r="AY958" s="24">
        <f t="shared" si="1010"/>
        <v>0</v>
      </c>
      <c r="AZ958" s="5">
        <v>0</v>
      </c>
      <c r="BA958" s="63"/>
      <c r="BB958" s="15"/>
      <c r="BC958" s="13"/>
      <c r="BD958" s="98">
        <f t="shared" si="1048"/>
        <v>0</v>
      </c>
      <c r="BE958" s="99">
        <f>BE5</f>
        <v>0.98</v>
      </c>
      <c r="BF958" s="100"/>
      <c r="BG958" s="110"/>
      <c r="BH958" s="95">
        <f t="shared" si="1049"/>
        <v>0</v>
      </c>
      <c r="BI958" s="15"/>
      <c r="BJ958" s="24">
        <f t="shared" si="1011"/>
        <v>0</v>
      </c>
      <c r="BK958" s="5">
        <v>0</v>
      </c>
      <c r="BL958" s="63"/>
      <c r="BM958" s="15"/>
      <c r="BN958" s="13"/>
      <c r="BO958" s="98">
        <f t="shared" si="1050"/>
        <v>0</v>
      </c>
      <c r="BP958" s="99">
        <f>BP5</f>
        <v>0.94499999999999995</v>
      </c>
      <c r="BQ958" s="100"/>
      <c r="BR958" s="110"/>
      <c r="BS958" s="95">
        <f t="shared" si="1051"/>
        <v>0</v>
      </c>
      <c r="BT958" s="15"/>
      <c r="BU958" s="24">
        <f t="shared" si="1012"/>
        <v>0</v>
      </c>
      <c r="BV958" s="5">
        <v>0</v>
      </c>
      <c r="BW958" s="63"/>
      <c r="BX958" s="15"/>
      <c r="BY958" s="13"/>
      <c r="BZ958" s="98">
        <f t="shared" si="1052"/>
        <v>0</v>
      </c>
      <c r="CA958" s="99">
        <f>CA5</f>
        <v>1</v>
      </c>
      <c r="CB958" s="100"/>
      <c r="CC958" s="110"/>
      <c r="CD958" s="95">
        <f t="shared" si="1053"/>
        <v>0</v>
      </c>
      <c r="CE958" s="15"/>
      <c r="CF958" s="24">
        <f t="shared" si="1013"/>
        <v>0</v>
      </c>
      <c r="CG958" s="5">
        <v>0</v>
      </c>
      <c r="CH958" s="63"/>
      <c r="CI958" s="15"/>
      <c r="CJ958" s="13"/>
      <c r="CK958" s="98">
        <f t="shared" si="1054"/>
        <v>0</v>
      </c>
      <c r="CL958" s="99">
        <f>CL5</f>
        <v>1</v>
      </c>
      <c r="CM958" s="100"/>
      <c r="CN958" s="110"/>
      <c r="CO958" s="95">
        <f t="shared" si="1055"/>
        <v>0</v>
      </c>
      <c r="CP958" s="15"/>
      <c r="CQ958" s="24">
        <f t="shared" si="1014"/>
        <v>0</v>
      </c>
      <c r="CR958" s="5">
        <v>0</v>
      </c>
      <c r="CS958" s="63"/>
      <c r="CT958" s="15"/>
      <c r="CU958" s="13"/>
      <c r="CV958" s="98">
        <f t="shared" si="1056"/>
        <v>0</v>
      </c>
      <c r="CW958" s="99">
        <f>CW5</f>
        <v>1</v>
      </c>
      <c r="CX958" s="100"/>
      <c r="CY958" s="110"/>
      <c r="CZ958" s="95">
        <f t="shared" si="1057"/>
        <v>0</v>
      </c>
      <c r="DA958" s="15"/>
      <c r="DB958" s="24">
        <f t="shared" si="1015"/>
        <v>0</v>
      </c>
      <c r="DC958" s="5">
        <v>0</v>
      </c>
      <c r="DD958" s="63"/>
      <c r="DE958" s="15"/>
      <c r="DF958" s="13"/>
      <c r="DG958" s="98">
        <f t="shared" si="1058"/>
        <v>0</v>
      </c>
      <c r="DH958" s="99">
        <f>DH5</f>
        <v>1</v>
      </c>
      <c r="DI958" s="100"/>
      <c r="DJ958" s="110"/>
      <c r="DK958" s="95">
        <f t="shared" si="1059"/>
        <v>0</v>
      </c>
      <c r="DL958" s="15"/>
      <c r="DM958" s="24">
        <f t="shared" si="1016"/>
        <v>0</v>
      </c>
      <c r="DN958" s="5">
        <v>0</v>
      </c>
      <c r="DO958" s="63"/>
      <c r="DP958" s="15"/>
      <c r="DQ958" s="13"/>
      <c r="DR958" s="98">
        <f t="shared" si="1060"/>
        <v>0</v>
      </c>
      <c r="DS958" s="99">
        <f>DS5</f>
        <v>1</v>
      </c>
      <c r="DT958" s="100"/>
      <c r="DU958" s="110"/>
      <c r="DV958" s="95">
        <f t="shared" si="1061"/>
        <v>0</v>
      </c>
      <c r="DW958" s="15"/>
      <c r="DX958" s="24">
        <f t="shared" si="1017"/>
        <v>0</v>
      </c>
      <c r="DY958" s="5">
        <v>0</v>
      </c>
      <c r="DZ958" s="63"/>
      <c r="EA958" s="15"/>
      <c r="EB958" s="13"/>
      <c r="EC958" s="98">
        <f t="shared" si="1062"/>
        <v>0</v>
      </c>
      <c r="ED958" s="99">
        <f>ED5</f>
        <v>1</v>
      </c>
      <c r="EE958" s="100"/>
      <c r="EF958" s="110"/>
      <c r="EG958" s="95">
        <f t="shared" si="1063"/>
        <v>0</v>
      </c>
      <c r="EH958" s="15"/>
      <c r="EI958" s="24">
        <f t="shared" si="1018"/>
        <v>0</v>
      </c>
      <c r="EJ958" s="5">
        <v>0</v>
      </c>
      <c r="EK958" s="63"/>
      <c r="EL958" s="15"/>
      <c r="EM958" s="13"/>
      <c r="EN958" s="98">
        <f t="shared" si="1064"/>
        <v>0</v>
      </c>
      <c r="EO958" s="99">
        <f>EO5</f>
        <v>1</v>
      </c>
      <c r="EP958" s="100"/>
      <c r="EQ958" s="110"/>
      <c r="ER958" s="95">
        <f t="shared" si="1065"/>
        <v>0</v>
      </c>
      <c r="ES958" s="15"/>
      <c r="ET958" s="24">
        <f t="shared" si="1019"/>
        <v>0</v>
      </c>
      <c r="EU958" s="5">
        <v>0</v>
      </c>
      <c r="EV958" s="63"/>
      <c r="EW958" s="15"/>
      <c r="EX958" s="13"/>
      <c r="EY958" s="98">
        <f t="shared" si="1066"/>
        <v>0</v>
      </c>
      <c r="EZ958" s="99">
        <f>EZ5</f>
        <v>1</v>
      </c>
      <c r="FA958" s="100"/>
      <c r="FB958" s="110"/>
      <c r="FC958" s="95">
        <f t="shared" si="1067"/>
        <v>0</v>
      </c>
      <c r="FD958" s="15"/>
      <c r="FE958" s="24">
        <f t="shared" si="1020"/>
        <v>0</v>
      </c>
      <c r="FF958" s="5">
        <v>0</v>
      </c>
      <c r="FG958" s="63"/>
      <c r="FH958" s="15"/>
      <c r="FI958" s="13"/>
      <c r="FJ958" s="98">
        <f t="shared" si="1068"/>
        <v>0</v>
      </c>
      <c r="FK958" s="99">
        <f>FK5</f>
        <v>1</v>
      </c>
      <c r="FL958" s="100"/>
      <c r="FM958" s="110"/>
      <c r="FN958" s="95">
        <f t="shared" si="1069"/>
        <v>0</v>
      </c>
      <c r="FO958" s="15"/>
      <c r="FP958" s="24">
        <f t="shared" si="1021"/>
        <v>0</v>
      </c>
      <c r="FQ958" s="5">
        <v>0</v>
      </c>
      <c r="FR958" s="8">
        <v>0</v>
      </c>
      <c r="FS958" s="84">
        <f t="shared" si="1022"/>
        <v>500</v>
      </c>
      <c r="FT958" s="85">
        <f t="shared" si="1023"/>
        <v>500</v>
      </c>
      <c r="FU958" s="85">
        <f t="shared" si="1024"/>
        <v>500</v>
      </c>
      <c r="FV958" s="85">
        <f t="shared" si="1025"/>
        <v>500</v>
      </c>
      <c r="FW958" s="85">
        <f t="shared" si="1026"/>
        <v>500</v>
      </c>
      <c r="FX958" s="85">
        <f t="shared" si="1027"/>
        <v>500</v>
      </c>
      <c r="FY958" s="85">
        <f t="shared" si="1028"/>
        <v>500</v>
      </c>
      <c r="FZ958" s="85">
        <f t="shared" si="1029"/>
        <v>500</v>
      </c>
      <c r="GA958" s="85">
        <f t="shared" si="1030"/>
        <v>500</v>
      </c>
      <c r="GB958" s="85">
        <f t="shared" si="1031"/>
        <v>500</v>
      </c>
      <c r="GC958" s="85">
        <f t="shared" si="1032"/>
        <v>500</v>
      </c>
      <c r="GD958" s="85">
        <f t="shared" si="1033"/>
        <v>500</v>
      </c>
      <c r="GE958" s="85">
        <f t="shared" si="1034"/>
        <v>500</v>
      </c>
      <c r="GF958" s="85">
        <f t="shared" si="1035"/>
        <v>500</v>
      </c>
      <c r="GG958" s="85">
        <f t="shared" si="1036"/>
        <v>500</v>
      </c>
      <c r="GH958" s="101">
        <f t="shared" si="1070"/>
        <v>0</v>
      </c>
      <c r="GI958" s="102">
        <f t="shared" si="1071"/>
        <v>0</v>
      </c>
      <c r="GJ958" s="102">
        <f t="shared" si="1072"/>
        <v>0</v>
      </c>
      <c r="GK958" s="79">
        <f>ROW()</f>
        <v>958</v>
      </c>
    </row>
    <row r="959" spans="1:193" s="12" customFormat="1" ht="50.1" customHeight="1">
      <c r="A959" s="17">
        <f>ROW()</f>
        <v>959</v>
      </c>
      <c r="B959" s="32">
        <f t="shared" si="1037"/>
        <v>953</v>
      </c>
      <c r="C959" s="33">
        <f t="shared" si="1038"/>
        <v>0</v>
      </c>
      <c r="D959" s="31"/>
      <c r="E959" s="390">
        <f t="shared" si="1006"/>
        <v>500</v>
      </c>
      <c r="F959" s="107">
        <f t="shared" si="1039"/>
        <v>0</v>
      </c>
      <c r="G959" s="3">
        <v>0</v>
      </c>
      <c r="H959" s="4">
        <v>0</v>
      </c>
      <c r="I959" s="63"/>
      <c r="J959" s="15"/>
      <c r="K959" s="13"/>
      <c r="L959" s="98">
        <f t="shared" si="1040"/>
        <v>0</v>
      </c>
      <c r="M959" s="99">
        <f>M5</f>
        <v>0.94499999999999995</v>
      </c>
      <c r="N959" s="100"/>
      <c r="O959" s="110"/>
      <c r="P959" s="95">
        <f t="shared" si="1041"/>
        <v>0</v>
      </c>
      <c r="Q959" s="15"/>
      <c r="R959" s="24">
        <f t="shared" si="1007"/>
        <v>0</v>
      </c>
      <c r="S959" s="25">
        <v>0</v>
      </c>
      <c r="T959" s="63"/>
      <c r="U959" s="15"/>
      <c r="V959" s="13"/>
      <c r="W959" s="98">
        <f t="shared" si="1042"/>
        <v>0</v>
      </c>
      <c r="X959" s="99">
        <f>X5</f>
        <v>0.97</v>
      </c>
      <c r="Y959" s="100"/>
      <c r="Z959" s="110"/>
      <c r="AA959" s="95">
        <f t="shared" si="1043"/>
        <v>0</v>
      </c>
      <c r="AB959" s="15"/>
      <c r="AC959" s="24">
        <f t="shared" si="1008"/>
        <v>0</v>
      </c>
      <c r="AD959" s="5">
        <v>0</v>
      </c>
      <c r="AE959" s="63"/>
      <c r="AF959" s="15"/>
      <c r="AG959" s="13"/>
      <c r="AH959" s="98">
        <f t="shared" si="1044"/>
        <v>0</v>
      </c>
      <c r="AI959" s="99">
        <f>AI5</f>
        <v>0.95499999999999996</v>
      </c>
      <c r="AJ959" s="100"/>
      <c r="AK959" s="110"/>
      <c r="AL959" s="95">
        <f t="shared" si="1045"/>
        <v>0</v>
      </c>
      <c r="AM959" s="15"/>
      <c r="AN959" s="24">
        <f t="shared" si="1009"/>
        <v>0</v>
      </c>
      <c r="AO959" s="5">
        <v>0</v>
      </c>
      <c r="AP959" s="63"/>
      <c r="AQ959" s="15"/>
      <c r="AR959" s="13"/>
      <c r="AS959" s="98">
        <f t="shared" si="1046"/>
        <v>0</v>
      </c>
      <c r="AT959" s="99">
        <f>AT5</f>
        <v>0.96</v>
      </c>
      <c r="AU959" s="100"/>
      <c r="AV959" s="110"/>
      <c r="AW959" s="95">
        <f t="shared" si="1047"/>
        <v>0</v>
      </c>
      <c r="AX959" s="15"/>
      <c r="AY959" s="24">
        <f t="shared" si="1010"/>
        <v>0</v>
      </c>
      <c r="AZ959" s="5">
        <v>0</v>
      </c>
      <c r="BA959" s="63"/>
      <c r="BB959" s="15"/>
      <c r="BC959" s="13"/>
      <c r="BD959" s="98">
        <f t="shared" si="1048"/>
        <v>0</v>
      </c>
      <c r="BE959" s="99">
        <f>BE5</f>
        <v>0.98</v>
      </c>
      <c r="BF959" s="100"/>
      <c r="BG959" s="110"/>
      <c r="BH959" s="95">
        <f t="shared" si="1049"/>
        <v>0</v>
      </c>
      <c r="BI959" s="15"/>
      <c r="BJ959" s="24">
        <f t="shared" si="1011"/>
        <v>0</v>
      </c>
      <c r="BK959" s="5">
        <v>0</v>
      </c>
      <c r="BL959" s="63"/>
      <c r="BM959" s="15"/>
      <c r="BN959" s="13"/>
      <c r="BO959" s="98">
        <f t="shared" si="1050"/>
        <v>0</v>
      </c>
      <c r="BP959" s="99">
        <f>BP5</f>
        <v>0.94499999999999995</v>
      </c>
      <c r="BQ959" s="100"/>
      <c r="BR959" s="110"/>
      <c r="BS959" s="95">
        <f t="shared" si="1051"/>
        <v>0</v>
      </c>
      <c r="BT959" s="15"/>
      <c r="BU959" s="24">
        <f t="shared" si="1012"/>
        <v>0</v>
      </c>
      <c r="BV959" s="5">
        <v>0</v>
      </c>
      <c r="BW959" s="63"/>
      <c r="BX959" s="15"/>
      <c r="BY959" s="13"/>
      <c r="BZ959" s="98">
        <f t="shared" si="1052"/>
        <v>0</v>
      </c>
      <c r="CA959" s="99">
        <f>CA5</f>
        <v>1</v>
      </c>
      <c r="CB959" s="100"/>
      <c r="CC959" s="110"/>
      <c r="CD959" s="95">
        <f t="shared" si="1053"/>
        <v>0</v>
      </c>
      <c r="CE959" s="15"/>
      <c r="CF959" s="24">
        <f t="shared" si="1013"/>
        <v>0</v>
      </c>
      <c r="CG959" s="5">
        <v>0</v>
      </c>
      <c r="CH959" s="63"/>
      <c r="CI959" s="15"/>
      <c r="CJ959" s="13"/>
      <c r="CK959" s="98">
        <f t="shared" si="1054"/>
        <v>0</v>
      </c>
      <c r="CL959" s="99">
        <f>CL5</f>
        <v>1</v>
      </c>
      <c r="CM959" s="100"/>
      <c r="CN959" s="110"/>
      <c r="CO959" s="95">
        <f t="shared" si="1055"/>
        <v>0</v>
      </c>
      <c r="CP959" s="15"/>
      <c r="CQ959" s="24">
        <f t="shared" si="1014"/>
        <v>0</v>
      </c>
      <c r="CR959" s="5">
        <v>0</v>
      </c>
      <c r="CS959" s="63"/>
      <c r="CT959" s="15"/>
      <c r="CU959" s="13"/>
      <c r="CV959" s="98">
        <f t="shared" si="1056"/>
        <v>0</v>
      </c>
      <c r="CW959" s="99">
        <f>CW5</f>
        <v>1</v>
      </c>
      <c r="CX959" s="100"/>
      <c r="CY959" s="110"/>
      <c r="CZ959" s="95">
        <f t="shared" si="1057"/>
        <v>0</v>
      </c>
      <c r="DA959" s="15"/>
      <c r="DB959" s="24">
        <f t="shared" si="1015"/>
        <v>0</v>
      </c>
      <c r="DC959" s="5">
        <v>0</v>
      </c>
      <c r="DD959" s="63"/>
      <c r="DE959" s="15"/>
      <c r="DF959" s="13"/>
      <c r="DG959" s="98">
        <f t="shared" si="1058"/>
        <v>0</v>
      </c>
      <c r="DH959" s="99">
        <f>DH5</f>
        <v>1</v>
      </c>
      <c r="DI959" s="100"/>
      <c r="DJ959" s="110"/>
      <c r="DK959" s="95">
        <f t="shared" si="1059"/>
        <v>0</v>
      </c>
      <c r="DL959" s="15"/>
      <c r="DM959" s="24">
        <f t="shared" si="1016"/>
        <v>0</v>
      </c>
      <c r="DN959" s="5">
        <v>0</v>
      </c>
      <c r="DO959" s="63"/>
      <c r="DP959" s="15"/>
      <c r="DQ959" s="13"/>
      <c r="DR959" s="98">
        <f t="shared" si="1060"/>
        <v>0</v>
      </c>
      <c r="DS959" s="99">
        <f>DS5</f>
        <v>1</v>
      </c>
      <c r="DT959" s="100"/>
      <c r="DU959" s="110"/>
      <c r="DV959" s="95">
        <f t="shared" si="1061"/>
        <v>0</v>
      </c>
      <c r="DW959" s="15"/>
      <c r="DX959" s="24">
        <f t="shared" si="1017"/>
        <v>0</v>
      </c>
      <c r="DY959" s="5">
        <v>0</v>
      </c>
      <c r="DZ959" s="63"/>
      <c r="EA959" s="15"/>
      <c r="EB959" s="13"/>
      <c r="EC959" s="98">
        <f t="shared" si="1062"/>
        <v>0</v>
      </c>
      <c r="ED959" s="99">
        <f>ED5</f>
        <v>1</v>
      </c>
      <c r="EE959" s="100"/>
      <c r="EF959" s="110"/>
      <c r="EG959" s="95">
        <f t="shared" si="1063"/>
        <v>0</v>
      </c>
      <c r="EH959" s="15"/>
      <c r="EI959" s="24">
        <f t="shared" si="1018"/>
        <v>0</v>
      </c>
      <c r="EJ959" s="5">
        <v>0</v>
      </c>
      <c r="EK959" s="63"/>
      <c r="EL959" s="15"/>
      <c r="EM959" s="13"/>
      <c r="EN959" s="98">
        <f t="shared" si="1064"/>
        <v>0</v>
      </c>
      <c r="EO959" s="99">
        <f>EO5</f>
        <v>1</v>
      </c>
      <c r="EP959" s="100"/>
      <c r="EQ959" s="110"/>
      <c r="ER959" s="95">
        <f t="shared" si="1065"/>
        <v>0</v>
      </c>
      <c r="ES959" s="15"/>
      <c r="ET959" s="24">
        <f t="shared" si="1019"/>
        <v>0</v>
      </c>
      <c r="EU959" s="5">
        <v>0</v>
      </c>
      <c r="EV959" s="63"/>
      <c r="EW959" s="15"/>
      <c r="EX959" s="13"/>
      <c r="EY959" s="98">
        <f t="shared" si="1066"/>
        <v>0</v>
      </c>
      <c r="EZ959" s="99">
        <f>EZ5</f>
        <v>1</v>
      </c>
      <c r="FA959" s="100"/>
      <c r="FB959" s="110"/>
      <c r="FC959" s="95">
        <f t="shared" si="1067"/>
        <v>0</v>
      </c>
      <c r="FD959" s="15"/>
      <c r="FE959" s="24">
        <f t="shared" si="1020"/>
        <v>0</v>
      </c>
      <c r="FF959" s="5">
        <v>0</v>
      </c>
      <c r="FG959" s="63"/>
      <c r="FH959" s="15"/>
      <c r="FI959" s="13"/>
      <c r="FJ959" s="98">
        <f t="shared" si="1068"/>
        <v>0</v>
      </c>
      <c r="FK959" s="99">
        <f>FK5</f>
        <v>1</v>
      </c>
      <c r="FL959" s="100"/>
      <c r="FM959" s="110"/>
      <c r="FN959" s="95">
        <f t="shared" si="1069"/>
        <v>0</v>
      </c>
      <c r="FO959" s="15"/>
      <c r="FP959" s="24">
        <f t="shared" si="1021"/>
        <v>0</v>
      </c>
      <c r="FQ959" s="5">
        <v>0</v>
      </c>
      <c r="FR959" s="8">
        <v>0</v>
      </c>
      <c r="FS959" s="84">
        <f t="shared" si="1022"/>
        <v>500</v>
      </c>
      <c r="FT959" s="85">
        <f t="shared" si="1023"/>
        <v>500</v>
      </c>
      <c r="FU959" s="85">
        <f t="shared" si="1024"/>
        <v>500</v>
      </c>
      <c r="FV959" s="85">
        <f t="shared" si="1025"/>
        <v>500</v>
      </c>
      <c r="FW959" s="85">
        <f t="shared" si="1026"/>
        <v>500</v>
      </c>
      <c r="FX959" s="85">
        <f t="shared" si="1027"/>
        <v>500</v>
      </c>
      <c r="FY959" s="85">
        <f t="shared" si="1028"/>
        <v>500</v>
      </c>
      <c r="FZ959" s="85">
        <f t="shared" si="1029"/>
        <v>500</v>
      </c>
      <c r="GA959" s="85">
        <f t="shared" si="1030"/>
        <v>500</v>
      </c>
      <c r="GB959" s="85">
        <f t="shared" si="1031"/>
        <v>500</v>
      </c>
      <c r="GC959" s="85">
        <f t="shared" si="1032"/>
        <v>500</v>
      </c>
      <c r="GD959" s="85">
        <f t="shared" si="1033"/>
        <v>500</v>
      </c>
      <c r="GE959" s="85">
        <f t="shared" si="1034"/>
        <v>500</v>
      </c>
      <c r="GF959" s="85">
        <f t="shared" si="1035"/>
        <v>500</v>
      </c>
      <c r="GG959" s="85">
        <f t="shared" si="1036"/>
        <v>500</v>
      </c>
      <c r="GH959" s="101">
        <f t="shared" si="1070"/>
        <v>0</v>
      </c>
      <c r="GI959" s="102">
        <f t="shared" si="1071"/>
        <v>0</v>
      </c>
      <c r="GJ959" s="102">
        <f t="shared" si="1072"/>
        <v>0</v>
      </c>
      <c r="GK959" s="79">
        <f>ROW()</f>
        <v>959</v>
      </c>
    </row>
    <row r="960" spans="1:193" s="12" customFormat="1" ht="50.1" customHeight="1">
      <c r="A960" s="17">
        <f>ROW()</f>
        <v>960</v>
      </c>
      <c r="B960" s="32">
        <f t="shared" si="1037"/>
        <v>954</v>
      </c>
      <c r="C960" s="33">
        <f t="shared" si="1038"/>
        <v>0</v>
      </c>
      <c r="D960" s="31"/>
      <c r="E960" s="390">
        <f t="shared" si="1006"/>
        <v>500</v>
      </c>
      <c r="F960" s="107">
        <f t="shared" si="1039"/>
        <v>0</v>
      </c>
      <c r="G960" s="3">
        <v>0</v>
      </c>
      <c r="H960" s="4">
        <v>0</v>
      </c>
      <c r="I960" s="63"/>
      <c r="J960" s="15"/>
      <c r="K960" s="13"/>
      <c r="L960" s="98">
        <f t="shared" si="1040"/>
        <v>0</v>
      </c>
      <c r="M960" s="99">
        <f>M5</f>
        <v>0.94499999999999995</v>
      </c>
      <c r="N960" s="100"/>
      <c r="O960" s="110"/>
      <c r="P960" s="95">
        <f t="shared" si="1041"/>
        <v>0</v>
      </c>
      <c r="Q960" s="15"/>
      <c r="R960" s="24">
        <f t="shared" si="1007"/>
        <v>0</v>
      </c>
      <c r="S960" s="25">
        <v>0</v>
      </c>
      <c r="T960" s="63"/>
      <c r="U960" s="15"/>
      <c r="V960" s="13"/>
      <c r="W960" s="98">
        <f t="shared" si="1042"/>
        <v>0</v>
      </c>
      <c r="X960" s="99">
        <f>X5</f>
        <v>0.97</v>
      </c>
      <c r="Y960" s="100"/>
      <c r="Z960" s="110"/>
      <c r="AA960" s="95">
        <f t="shared" si="1043"/>
        <v>0</v>
      </c>
      <c r="AB960" s="15"/>
      <c r="AC960" s="24">
        <f t="shared" si="1008"/>
        <v>0</v>
      </c>
      <c r="AD960" s="5">
        <v>0</v>
      </c>
      <c r="AE960" s="63"/>
      <c r="AF960" s="15"/>
      <c r="AG960" s="13"/>
      <c r="AH960" s="98">
        <f t="shared" si="1044"/>
        <v>0</v>
      </c>
      <c r="AI960" s="99">
        <f>AI5</f>
        <v>0.95499999999999996</v>
      </c>
      <c r="AJ960" s="100"/>
      <c r="AK960" s="110"/>
      <c r="AL960" s="95">
        <f t="shared" si="1045"/>
        <v>0</v>
      </c>
      <c r="AM960" s="15"/>
      <c r="AN960" s="24">
        <f t="shared" si="1009"/>
        <v>0</v>
      </c>
      <c r="AO960" s="5">
        <v>0</v>
      </c>
      <c r="AP960" s="63"/>
      <c r="AQ960" s="15"/>
      <c r="AR960" s="13"/>
      <c r="AS960" s="98">
        <f t="shared" si="1046"/>
        <v>0</v>
      </c>
      <c r="AT960" s="99">
        <f>AT5</f>
        <v>0.96</v>
      </c>
      <c r="AU960" s="100"/>
      <c r="AV960" s="110"/>
      <c r="AW960" s="95">
        <f t="shared" si="1047"/>
        <v>0</v>
      </c>
      <c r="AX960" s="15"/>
      <c r="AY960" s="24">
        <f t="shared" si="1010"/>
        <v>0</v>
      </c>
      <c r="AZ960" s="5">
        <v>0</v>
      </c>
      <c r="BA960" s="63"/>
      <c r="BB960" s="15"/>
      <c r="BC960" s="13"/>
      <c r="BD960" s="98">
        <f t="shared" si="1048"/>
        <v>0</v>
      </c>
      <c r="BE960" s="99">
        <f>BE5</f>
        <v>0.98</v>
      </c>
      <c r="BF960" s="100"/>
      <c r="BG960" s="110"/>
      <c r="BH960" s="95">
        <f t="shared" si="1049"/>
        <v>0</v>
      </c>
      <c r="BI960" s="15"/>
      <c r="BJ960" s="24">
        <f t="shared" si="1011"/>
        <v>0</v>
      </c>
      <c r="BK960" s="5">
        <v>0</v>
      </c>
      <c r="BL960" s="63"/>
      <c r="BM960" s="15"/>
      <c r="BN960" s="13"/>
      <c r="BO960" s="98">
        <f t="shared" si="1050"/>
        <v>0</v>
      </c>
      <c r="BP960" s="99">
        <f>BP5</f>
        <v>0.94499999999999995</v>
      </c>
      <c r="BQ960" s="100"/>
      <c r="BR960" s="110"/>
      <c r="BS960" s="95">
        <f t="shared" si="1051"/>
        <v>0</v>
      </c>
      <c r="BT960" s="15"/>
      <c r="BU960" s="24">
        <f t="shared" si="1012"/>
        <v>0</v>
      </c>
      <c r="BV960" s="5">
        <v>0</v>
      </c>
      <c r="BW960" s="63"/>
      <c r="BX960" s="15"/>
      <c r="BY960" s="13"/>
      <c r="BZ960" s="98">
        <f t="shared" si="1052"/>
        <v>0</v>
      </c>
      <c r="CA960" s="99">
        <f>CA5</f>
        <v>1</v>
      </c>
      <c r="CB960" s="100"/>
      <c r="CC960" s="110"/>
      <c r="CD960" s="95">
        <f t="shared" si="1053"/>
        <v>0</v>
      </c>
      <c r="CE960" s="15"/>
      <c r="CF960" s="24">
        <f t="shared" si="1013"/>
        <v>0</v>
      </c>
      <c r="CG960" s="5">
        <v>0</v>
      </c>
      <c r="CH960" s="63"/>
      <c r="CI960" s="15"/>
      <c r="CJ960" s="13"/>
      <c r="CK960" s="98">
        <f t="shared" si="1054"/>
        <v>0</v>
      </c>
      <c r="CL960" s="99">
        <f>CL5</f>
        <v>1</v>
      </c>
      <c r="CM960" s="100"/>
      <c r="CN960" s="110"/>
      <c r="CO960" s="95">
        <f t="shared" si="1055"/>
        <v>0</v>
      </c>
      <c r="CP960" s="15"/>
      <c r="CQ960" s="24">
        <f t="shared" si="1014"/>
        <v>0</v>
      </c>
      <c r="CR960" s="5">
        <v>0</v>
      </c>
      <c r="CS960" s="63"/>
      <c r="CT960" s="15"/>
      <c r="CU960" s="13"/>
      <c r="CV960" s="98">
        <f t="shared" si="1056"/>
        <v>0</v>
      </c>
      <c r="CW960" s="99">
        <f>CW5</f>
        <v>1</v>
      </c>
      <c r="CX960" s="100"/>
      <c r="CY960" s="110"/>
      <c r="CZ960" s="95">
        <f t="shared" si="1057"/>
        <v>0</v>
      </c>
      <c r="DA960" s="15"/>
      <c r="DB960" s="24">
        <f t="shared" si="1015"/>
        <v>0</v>
      </c>
      <c r="DC960" s="5">
        <v>0</v>
      </c>
      <c r="DD960" s="63"/>
      <c r="DE960" s="15"/>
      <c r="DF960" s="13"/>
      <c r="DG960" s="98">
        <f t="shared" si="1058"/>
        <v>0</v>
      </c>
      <c r="DH960" s="99">
        <f>DH5</f>
        <v>1</v>
      </c>
      <c r="DI960" s="100"/>
      <c r="DJ960" s="110"/>
      <c r="DK960" s="95">
        <f t="shared" si="1059"/>
        <v>0</v>
      </c>
      <c r="DL960" s="15"/>
      <c r="DM960" s="24">
        <f t="shared" si="1016"/>
        <v>0</v>
      </c>
      <c r="DN960" s="5">
        <v>0</v>
      </c>
      <c r="DO960" s="63"/>
      <c r="DP960" s="15"/>
      <c r="DQ960" s="13"/>
      <c r="DR960" s="98">
        <f t="shared" si="1060"/>
        <v>0</v>
      </c>
      <c r="DS960" s="99">
        <f>DS5</f>
        <v>1</v>
      </c>
      <c r="DT960" s="100"/>
      <c r="DU960" s="110"/>
      <c r="DV960" s="95">
        <f t="shared" si="1061"/>
        <v>0</v>
      </c>
      <c r="DW960" s="15"/>
      <c r="DX960" s="24">
        <f t="shared" si="1017"/>
        <v>0</v>
      </c>
      <c r="DY960" s="5">
        <v>0</v>
      </c>
      <c r="DZ960" s="63"/>
      <c r="EA960" s="15"/>
      <c r="EB960" s="13"/>
      <c r="EC960" s="98">
        <f t="shared" si="1062"/>
        <v>0</v>
      </c>
      <c r="ED960" s="99">
        <f>ED5</f>
        <v>1</v>
      </c>
      <c r="EE960" s="100"/>
      <c r="EF960" s="110"/>
      <c r="EG960" s="95">
        <f t="shared" si="1063"/>
        <v>0</v>
      </c>
      <c r="EH960" s="15"/>
      <c r="EI960" s="24">
        <f t="shared" si="1018"/>
        <v>0</v>
      </c>
      <c r="EJ960" s="5">
        <v>0</v>
      </c>
      <c r="EK960" s="63"/>
      <c r="EL960" s="15"/>
      <c r="EM960" s="13"/>
      <c r="EN960" s="98">
        <f t="shared" si="1064"/>
        <v>0</v>
      </c>
      <c r="EO960" s="99">
        <f>EO5</f>
        <v>1</v>
      </c>
      <c r="EP960" s="100"/>
      <c r="EQ960" s="110"/>
      <c r="ER960" s="95">
        <f t="shared" si="1065"/>
        <v>0</v>
      </c>
      <c r="ES960" s="15"/>
      <c r="ET960" s="24">
        <f t="shared" si="1019"/>
        <v>0</v>
      </c>
      <c r="EU960" s="5">
        <v>0</v>
      </c>
      <c r="EV960" s="63"/>
      <c r="EW960" s="15"/>
      <c r="EX960" s="13"/>
      <c r="EY960" s="98">
        <f t="shared" si="1066"/>
        <v>0</v>
      </c>
      <c r="EZ960" s="99">
        <f>EZ5</f>
        <v>1</v>
      </c>
      <c r="FA960" s="100"/>
      <c r="FB960" s="110"/>
      <c r="FC960" s="95">
        <f t="shared" si="1067"/>
        <v>0</v>
      </c>
      <c r="FD960" s="15"/>
      <c r="FE960" s="24">
        <f t="shared" si="1020"/>
        <v>0</v>
      </c>
      <c r="FF960" s="5">
        <v>0</v>
      </c>
      <c r="FG960" s="63"/>
      <c r="FH960" s="15"/>
      <c r="FI960" s="13"/>
      <c r="FJ960" s="98">
        <f t="shared" si="1068"/>
        <v>0</v>
      </c>
      <c r="FK960" s="99">
        <f>FK5</f>
        <v>1</v>
      </c>
      <c r="FL960" s="100"/>
      <c r="FM960" s="110"/>
      <c r="FN960" s="95">
        <f t="shared" si="1069"/>
        <v>0</v>
      </c>
      <c r="FO960" s="15"/>
      <c r="FP960" s="24">
        <f t="shared" si="1021"/>
        <v>0</v>
      </c>
      <c r="FQ960" s="5">
        <v>0</v>
      </c>
      <c r="FR960" s="8">
        <v>0</v>
      </c>
      <c r="FS960" s="84">
        <f t="shared" si="1022"/>
        <v>500</v>
      </c>
      <c r="FT960" s="85">
        <f t="shared" si="1023"/>
        <v>500</v>
      </c>
      <c r="FU960" s="85">
        <f t="shared" si="1024"/>
        <v>500</v>
      </c>
      <c r="FV960" s="85">
        <f t="shared" si="1025"/>
        <v>500</v>
      </c>
      <c r="FW960" s="85">
        <f t="shared" si="1026"/>
        <v>500</v>
      </c>
      <c r="FX960" s="85">
        <f t="shared" si="1027"/>
        <v>500</v>
      </c>
      <c r="FY960" s="85">
        <f t="shared" si="1028"/>
        <v>500</v>
      </c>
      <c r="FZ960" s="85">
        <f t="shared" si="1029"/>
        <v>500</v>
      </c>
      <c r="GA960" s="85">
        <f t="shared" si="1030"/>
        <v>500</v>
      </c>
      <c r="GB960" s="85">
        <f t="shared" si="1031"/>
        <v>500</v>
      </c>
      <c r="GC960" s="85">
        <f t="shared" si="1032"/>
        <v>500</v>
      </c>
      <c r="GD960" s="85">
        <f t="shared" si="1033"/>
        <v>500</v>
      </c>
      <c r="GE960" s="85">
        <f t="shared" si="1034"/>
        <v>500</v>
      </c>
      <c r="GF960" s="85">
        <f t="shared" si="1035"/>
        <v>500</v>
      </c>
      <c r="GG960" s="85">
        <f t="shared" si="1036"/>
        <v>500</v>
      </c>
      <c r="GH960" s="101">
        <f t="shared" si="1070"/>
        <v>0</v>
      </c>
      <c r="GI960" s="102">
        <f t="shared" si="1071"/>
        <v>0</v>
      </c>
      <c r="GJ960" s="102">
        <f t="shared" si="1072"/>
        <v>0</v>
      </c>
      <c r="GK960" s="79">
        <f>ROW()</f>
        <v>960</v>
      </c>
    </row>
    <row r="961" spans="1:193" s="12" customFormat="1" ht="50.1" customHeight="1">
      <c r="A961" s="17">
        <f>ROW()</f>
        <v>961</v>
      </c>
      <c r="B961" s="32">
        <f t="shared" si="1037"/>
        <v>955</v>
      </c>
      <c r="C961" s="33">
        <f t="shared" si="1038"/>
        <v>0</v>
      </c>
      <c r="D961" s="31"/>
      <c r="E961" s="390">
        <f t="shared" si="1006"/>
        <v>500</v>
      </c>
      <c r="F961" s="107">
        <f t="shared" si="1039"/>
        <v>0</v>
      </c>
      <c r="G961" s="3">
        <v>0</v>
      </c>
      <c r="H961" s="4">
        <v>0</v>
      </c>
      <c r="I961" s="63"/>
      <c r="J961" s="15"/>
      <c r="K961" s="13"/>
      <c r="L961" s="98">
        <f t="shared" si="1040"/>
        <v>0</v>
      </c>
      <c r="M961" s="99">
        <f>M5</f>
        <v>0.94499999999999995</v>
      </c>
      <c r="N961" s="100"/>
      <c r="O961" s="110"/>
      <c r="P961" s="95">
        <f t="shared" si="1041"/>
        <v>0</v>
      </c>
      <c r="Q961" s="15"/>
      <c r="R961" s="24">
        <f t="shared" si="1007"/>
        <v>0</v>
      </c>
      <c r="S961" s="25">
        <v>0</v>
      </c>
      <c r="T961" s="63"/>
      <c r="U961" s="15"/>
      <c r="V961" s="13"/>
      <c r="W961" s="98">
        <f t="shared" si="1042"/>
        <v>0</v>
      </c>
      <c r="X961" s="99">
        <f>X5</f>
        <v>0.97</v>
      </c>
      <c r="Y961" s="100"/>
      <c r="Z961" s="110"/>
      <c r="AA961" s="95">
        <f t="shared" si="1043"/>
        <v>0</v>
      </c>
      <c r="AB961" s="15"/>
      <c r="AC961" s="24">
        <f t="shared" si="1008"/>
        <v>0</v>
      </c>
      <c r="AD961" s="5">
        <v>0</v>
      </c>
      <c r="AE961" s="63"/>
      <c r="AF961" s="15"/>
      <c r="AG961" s="13"/>
      <c r="AH961" s="98">
        <f t="shared" si="1044"/>
        <v>0</v>
      </c>
      <c r="AI961" s="99">
        <f>AI5</f>
        <v>0.95499999999999996</v>
      </c>
      <c r="AJ961" s="100"/>
      <c r="AK961" s="110"/>
      <c r="AL961" s="95">
        <f t="shared" si="1045"/>
        <v>0</v>
      </c>
      <c r="AM961" s="15"/>
      <c r="AN961" s="24">
        <f t="shared" si="1009"/>
        <v>0</v>
      </c>
      <c r="AO961" s="5">
        <v>0</v>
      </c>
      <c r="AP961" s="63"/>
      <c r="AQ961" s="15"/>
      <c r="AR961" s="13"/>
      <c r="AS961" s="98">
        <f t="shared" si="1046"/>
        <v>0</v>
      </c>
      <c r="AT961" s="99">
        <f>AT5</f>
        <v>0.96</v>
      </c>
      <c r="AU961" s="100"/>
      <c r="AV961" s="110"/>
      <c r="AW961" s="95">
        <f t="shared" si="1047"/>
        <v>0</v>
      </c>
      <c r="AX961" s="15"/>
      <c r="AY961" s="24">
        <f t="shared" si="1010"/>
        <v>0</v>
      </c>
      <c r="AZ961" s="5">
        <v>0</v>
      </c>
      <c r="BA961" s="63"/>
      <c r="BB961" s="15"/>
      <c r="BC961" s="13"/>
      <c r="BD961" s="98">
        <f t="shared" si="1048"/>
        <v>0</v>
      </c>
      <c r="BE961" s="99">
        <f>BE5</f>
        <v>0.98</v>
      </c>
      <c r="BF961" s="100"/>
      <c r="BG961" s="110"/>
      <c r="BH961" s="95">
        <f t="shared" si="1049"/>
        <v>0</v>
      </c>
      <c r="BI961" s="15"/>
      <c r="BJ961" s="24">
        <f t="shared" si="1011"/>
        <v>0</v>
      </c>
      <c r="BK961" s="5">
        <v>0</v>
      </c>
      <c r="BL961" s="63"/>
      <c r="BM961" s="15"/>
      <c r="BN961" s="13"/>
      <c r="BO961" s="98">
        <f t="shared" si="1050"/>
        <v>0</v>
      </c>
      <c r="BP961" s="99">
        <f>BP5</f>
        <v>0.94499999999999995</v>
      </c>
      <c r="BQ961" s="100"/>
      <c r="BR961" s="110"/>
      <c r="BS961" s="95">
        <f t="shared" si="1051"/>
        <v>0</v>
      </c>
      <c r="BT961" s="15"/>
      <c r="BU961" s="24">
        <f t="shared" si="1012"/>
        <v>0</v>
      </c>
      <c r="BV961" s="5">
        <v>0</v>
      </c>
      <c r="BW961" s="63"/>
      <c r="BX961" s="15"/>
      <c r="BY961" s="13"/>
      <c r="BZ961" s="98">
        <f t="shared" si="1052"/>
        <v>0</v>
      </c>
      <c r="CA961" s="99">
        <f>CA5</f>
        <v>1</v>
      </c>
      <c r="CB961" s="100"/>
      <c r="CC961" s="110"/>
      <c r="CD961" s="95">
        <f t="shared" si="1053"/>
        <v>0</v>
      </c>
      <c r="CE961" s="15"/>
      <c r="CF961" s="24">
        <f t="shared" si="1013"/>
        <v>0</v>
      </c>
      <c r="CG961" s="5">
        <v>0</v>
      </c>
      <c r="CH961" s="63"/>
      <c r="CI961" s="15"/>
      <c r="CJ961" s="13"/>
      <c r="CK961" s="98">
        <f t="shared" si="1054"/>
        <v>0</v>
      </c>
      <c r="CL961" s="99">
        <f>CL5</f>
        <v>1</v>
      </c>
      <c r="CM961" s="100"/>
      <c r="CN961" s="110"/>
      <c r="CO961" s="95">
        <f t="shared" si="1055"/>
        <v>0</v>
      </c>
      <c r="CP961" s="15"/>
      <c r="CQ961" s="24">
        <f t="shared" si="1014"/>
        <v>0</v>
      </c>
      <c r="CR961" s="5">
        <v>0</v>
      </c>
      <c r="CS961" s="63"/>
      <c r="CT961" s="15"/>
      <c r="CU961" s="13"/>
      <c r="CV961" s="98">
        <f t="shared" si="1056"/>
        <v>0</v>
      </c>
      <c r="CW961" s="99">
        <f>CW5</f>
        <v>1</v>
      </c>
      <c r="CX961" s="100"/>
      <c r="CY961" s="110"/>
      <c r="CZ961" s="95">
        <f t="shared" si="1057"/>
        <v>0</v>
      </c>
      <c r="DA961" s="15"/>
      <c r="DB961" s="24">
        <f t="shared" si="1015"/>
        <v>0</v>
      </c>
      <c r="DC961" s="5">
        <v>0</v>
      </c>
      <c r="DD961" s="63"/>
      <c r="DE961" s="15"/>
      <c r="DF961" s="13"/>
      <c r="DG961" s="98">
        <f t="shared" si="1058"/>
        <v>0</v>
      </c>
      <c r="DH961" s="99">
        <f>DH5</f>
        <v>1</v>
      </c>
      <c r="DI961" s="100"/>
      <c r="DJ961" s="110"/>
      <c r="DK961" s="95">
        <f t="shared" si="1059"/>
        <v>0</v>
      </c>
      <c r="DL961" s="15"/>
      <c r="DM961" s="24">
        <f t="shared" si="1016"/>
        <v>0</v>
      </c>
      <c r="DN961" s="5">
        <v>0</v>
      </c>
      <c r="DO961" s="63"/>
      <c r="DP961" s="15"/>
      <c r="DQ961" s="13"/>
      <c r="DR961" s="98">
        <f t="shared" si="1060"/>
        <v>0</v>
      </c>
      <c r="DS961" s="99">
        <f>DS5</f>
        <v>1</v>
      </c>
      <c r="DT961" s="100"/>
      <c r="DU961" s="110"/>
      <c r="DV961" s="95">
        <f t="shared" si="1061"/>
        <v>0</v>
      </c>
      <c r="DW961" s="15"/>
      <c r="DX961" s="24">
        <f t="shared" si="1017"/>
        <v>0</v>
      </c>
      <c r="DY961" s="5">
        <v>0</v>
      </c>
      <c r="DZ961" s="63"/>
      <c r="EA961" s="15"/>
      <c r="EB961" s="13"/>
      <c r="EC961" s="98">
        <f t="shared" si="1062"/>
        <v>0</v>
      </c>
      <c r="ED961" s="99">
        <f>ED5</f>
        <v>1</v>
      </c>
      <c r="EE961" s="100"/>
      <c r="EF961" s="110"/>
      <c r="EG961" s="95">
        <f t="shared" si="1063"/>
        <v>0</v>
      </c>
      <c r="EH961" s="15"/>
      <c r="EI961" s="24">
        <f t="shared" si="1018"/>
        <v>0</v>
      </c>
      <c r="EJ961" s="5">
        <v>0</v>
      </c>
      <c r="EK961" s="63"/>
      <c r="EL961" s="15"/>
      <c r="EM961" s="13"/>
      <c r="EN961" s="98">
        <f t="shared" si="1064"/>
        <v>0</v>
      </c>
      <c r="EO961" s="99">
        <f>EO5</f>
        <v>1</v>
      </c>
      <c r="EP961" s="100"/>
      <c r="EQ961" s="110"/>
      <c r="ER961" s="95">
        <f t="shared" si="1065"/>
        <v>0</v>
      </c>
      <c r="ES961" s="15"/>
      <c r="ET961" s="24">
        <f t="shared" si="1019"/>
        <v>0</v>
      </c>
      <c r="EU961" s="5">
        <v>0</v>
      </c>
      <c r="EV961" s="63"/>
      <c r="EW961" s="15"/>
      <c r="EX961" s="13"/>
      <c r="EY961" s="98">
        <f t="shared" si="1066"/>
        <v>0</v>
      </c>
      <c r="EZ961" s="99">
        <f>EZ5</f>
        <v>1</v>
      </c>
      <c r="FA961" s="100"/>
      <c r="FB961" s="110"/>
      <c r="FC961" s="95">
        <f t="shared" si="1067"/>
        <v>0</v>
      </c>
      <c r="FD961" s="15"/>
      <c r="FE961" s="24">
        <f t="shared" si="1020"/>
        <v>0</v>
      </c>
      <c r="FF961" s="5">
        <v>0</v>
      </c>
      <c r="FG961" s="63"/>
      <c r="FH961" s="15"/>
      <c r="FI961" s="13"/>
      <c r="FJ961" s="98">
        <f t="shared" si="1068"/>
        <v>0</v>
      </c>
      <c r="FK961" s="99">
        <f>FK5</f>
        <v>1</v>
      </c>
      <c r="FL961" s="100"/>
      <c r="FM961" s="110"/>
      <c r="FN961" s="95">
        <f t="shared" si="1069"/>
        <v>0</v>
      </c>
      <c r="FO961" s="15"/>
      <c r="FP961" s="24">
        <f t="shared" si="1021"/>
        <v>0</v>
      </c>
      <c r="FQ961" s="5">
        <v>0</v>
      </c>
      <c r="FR961" s="8">
        <v>0</v>
      </c>
      <c r="FS961" s="84">
        <f t="shared" si="1022"/>
        <v>500</v>
      </c>
      <c r="FT961" s="85">
        <f t="shared" si="1023"/>
        <v>500</v>
      </c>
      <c r="FU961" s="85">
        <f t="shared" si="1024"/>
        <v>500</v>
      </c>
      <c r="FV961" s="85">
        <f t="shared" si="1025"/>
        <v>500</v>
      </c>
      <c r="FW961" s="85">
        <f t="shared" si="1026"/>
        <v>500</v>
      </c>
      <c r="FX961" s="85">
        <f t="shared" si="1027"/>
        <v>500</v>
      </c>
      <c r="FY961" s="85">
        <f t="shared" si="1028"/>
        <v>500</v>
      </c>
      <c r="FZ961" s="85">
        <f t="shared" si="1029"/>
        <v>500</v>
      </c>
      <c r="GA961" s="85">
        <f t="shared" si="1030"/>
        <v>500</v>
      </c>
      <c r="GB961" s="85">
        <f t="shared" si="1031"/>
        <v>500</v>
      </c>
      <c r="GC961" s="85">
        <f t="shared" si="1032"/>
        <v>500</v>
      </c>
      <c r="GD961" s="85">
        <f t="shared" si="1033"/>
        <v>500</v>
      </c>
      <c r="GE961" s="85">
        <f t="shared" si="1034"/>
        <v>500</v>
      </c>
      <c r="GF961" s="85">
        <f t="shared" si="1035"/>
        <v>500</v>
      </c>
      <c r="GG961" s="85">
        <f t="shared" si="1036"/>
        <v>500</v>
      </c>
      <c r="GH961" s="101">
        <f t="shared" si="1070"/>
        <v>0</v>
      </c>
      <c r="GI961" s="102">
        <f t="shared" si="1071"/>
        <v>0</v>
      </c>
      <c r="GJ961" s="102">
        <f t="shared" si="1072"/>
        <v>0</v>
      </c>
      <c r="GK961" s="79">
        <f>ROW()</f>
        <v>961</v>
      </c>
    </row>
    <row r="962" spans="1:193" s="12" customFormat="1" ht="50.1" customHeight="1">
      <c r="A962" s="17">
        <f>ROW()</f>
        <v>962</v>
      </c>
      <c r="B962" s="32">
        <f t="shared" si="1037"/>
        <v>956</v>
      </c>
      <c r="C962" s="33">
        <f t="shared" si="1038"/>
        <v>0</v>
      </c>
      <c r="D962" s="31"/>
      <c r="E962" s="390">
        <f t="shared" si="1006"/>
        <v>500</v>
      </c>
      <c r="F962" s="107">
        <f t="shared" si="1039"/>
        <v>0</v>
      </c>
      <c r="G962" s="3">
        <v>0</v>
      </c>
      <c r="H962" s="4">
        <v>0</v>
      </c>
      <c r="I962" s="63"/>
      <c r="J962" s="15"/>
      <c r="K962" s="13"/>
      <c r="L962" s="98">
        <f t="shared" si="1040"/>
        <v>0</v>
      </c>
      <c r="M962" s="99">
        <f>M5</f>
        <v>0.94499999999999995</v>
      </c>
      <c r="N962" s="100"/>
      <c r="O962" s="110"/>
      <c r="P962" s="95">
        <f t="shared" si="1041"/>
        <v>0</v>
      </c>
      <c r="Q962" s="15"/>
      <c r="R962" s="24">
        <f t="shared" si="1007"/>
        <v>0</v>
      </c>
      <c r="S962" s="25">
        <v>0</v>
      </c>
      <c r="T962" s="63"/>
      <c r="U962" s="15"/>
      <c r="V962" s="13"/>
      <c r="W962" s="98">
        <f t="shared" si="1042"/>
        <v>0</v>
      </c>
      <c r="X962" s="99">
        <f>X5</f>
        <v>0.97</v>
      </c>
      <c r="Y962" s="100"/>
      <c r="Z962" s="110"/>
      <c r="AA962" s="95">
        <f t="shared" si="1043"/>
        <v>0</v>
      </c>
      <c r="AB962" s="15"/>
      <c r="AC962" s="24">
        <f t="shared" si="1008"/>
        <v>0</v>
      </c>
      <c r="AD962" s="5">
        <v>0</v>
      </c>
      <c r="AE962" s="63"/>
      <c r="AF962" s="15"/>
      <c r="AG962" s="13"/>
      <c r="AH962" s="98">
        <f t="shared" si="1044"/>
        <v>0</v>
      </c>
      <c r="AI962" s="99">
        <f>AI5</f>
        <v>0.95499999999999996</v>
      </c>
      <c r="AJ962" s="100"/>
      <c r="AK962" s="110"/>
      <c r="AL962" s="95">
        <f t="shared" si="1045"/>
        <v>0</v>
      </c>
      <c r="AM962" s="15"/>
      <c r="AN962" s="24">
        <f t="shared" si="1009"/>
        <v>0</v>
      </c>
      <c r="AO962" s="5">
        <v>0</v>
      </c>
      <c r="AP962" s="63"/>
      <c r="AQ962" s="15"/>
      <c r="AR962" s="13"/>
      <c r="AS962" s="98">
        <f t="shared" si="1046"/>
        <v>0</v>
      </c>
      <c r="AT962" s="99">
        <f>AT5</f>
        <v>0.96</v>
      </c>
      <c r="AU962" s="100"/>
      <c r="AV962" s="110"/>
      <c r="AW962" s="95">
        <f t="shared" si="1047"/>
        <v>0</v>
      </c>
      <c r="AX962" s="15"/>
      <c r="AY962" s="24">
        <f t="shared" si="1010"/>
        <v>0</v>
      </c>
      <c r="AZ962" s="5">
        <v>0</v>
      </c>
      <c r="BA962" s="63"/>
      <c r="BB962" s="15"/>
      <c r="BC962" s="13"/>
      <c r="BD962" s="98">
        <f t="shared" si="1048"/>
        <v>0</v>
      </c>
      <c r="BE962" s="99">
        <f>BE5</f>
        <v>0.98</v>
      </c>
      <c r="BF962" s="100"/>
      <c r="BG962" s="110"/>
      <c r="BH962" s="95">
        <f t="shared" si="1049"/>
        <v>0</v>
      </c>
      <c r="BI962" s="15"/>
      <c r="BJ962" s="24">
        <f t="shared" si="1011"/>
        <v>0</v>
      </c>
      <c r="BK962" s="5">
        <v>0</v>
      </c>
      <c r="BL962" s="63"/>
      <c r="BM962" s="15"/>
      <c r="BN962" s="13"/>
      <c r="BO962" s="98">
        <f t="shared" si="1050"/>
        <v>0</v>
      </c>
      <c r="BP962" s="99">
        <f>BP5</f>
        <v>0.94499999999999995</v>
      </c>
      <c r="BQ962" s="100"/>
      <c r="BR962" s="110"/>
      <c r="BS962" s="95">
        <f t="shared" si="1051"/>
        <v>0</v>
      </c>
      <c r="BT962" s="15"/>
      <c r="BU962" s="24">
        <f t="shared" si="1012"/>
        <v>0</v>
      </c>
      <c r="BV962" s="5">
        <v>0</v>
      </c>
      <c r="BW962" s="63"/>
      <c r="BX962" s="15"/>
      <c r="BY962" s="13"/>
      <c r="BZ962" s="98">
        <f t="shared" si="1052"/>
        <v>0</v>
      </c>
      <c r="CA962" s="99">
        <f>CA5</f>
        <v>1</v>
      </c>
      <c r="CB962" s="100"/>
      <c r="CC962" s="110"/>
      <c r="CD962" s="95">
        <f t="shared" si="1053"/>
        <v>0</v>
      </c>
      <c r="CE962" s="15"/>
      <c r="CF962" s="24">
        <f t="shared" si="1013"/>
        <v>0</v>
      </c>
      <c r="CG962" s="5">
        <v>0</v>
      </c>
      <c r="CH962" s="63"/>
      <c r="CI962" s="15"/>
      <c r="CJ962" s="13"/>
      <c r="CK962" s="98">
        <f t="shared" si="1054"/>
        <v>0</v>
      </c>
      <c r="CL962" s="99">
        <f>CL5</f>
        <v>1</v>
      </c>
      <c r="CM962" s="100"/>
      <c r="CN962" s="110"/>
      <c r="CO962" s="95">
        <f t="shared" si="1055"/>
        <v>0</v>
      </c>
      <c r="CP962" s="15"/>
      <c r="CQ962" s="24">
        <f t="shared" si="1014"/>
        <v>0</v>
      </c>
      <c r="CR962" s="5">
        <v>0</v>
      </c>
      <c r="CS962" s="63"/>
      <c r="CT962" s="15"/>
      <c r="CU962" s="13"/>
      <c r="CV962" s="98">
        <f t="shared" si="1056"/>
        <v>0</v>
      </c>
      <c r="CW962" s="99">
        <f>CW5</f>
        <v>1</v>
      </c>
      <c r="CX962" s="100"/>
      <c r="CY962" s="110"/>
      <c r="CZ962" s="95">
        <f t="shared" si="1057"/>
        <v>0</v>
      </c>
      <c r="DA962" s="15"/>
      <c r="DB962" s="24">
        <f t="shared" si="1015"/>
        <v>0</v>
      </c>
      <c r="DC962" s="5">
        <v>0</v>
      </c>
      <c r="DD962" s="63"/>
      <c r="DE962" s="15"/>
      <c r="DF962" s="13"/>
      <c r="DG962" s="98">
        <f t="shared" si="1058"/>
        <v>0</v>
      </c>
      <c r="DH962" s="99">
        <f>DH5</f>
        <v>1</v>
      </c>
      <c r="DI962" s="100"/>
      <c r="DJ962" s="110"/>
      <c r="DK962" s="95">
        <f t="shared" si="1059"/>
        <v>0</v>
      </c>
      <c r="DL962" s="15"/>
      <c r="DM962" s="24">
        <f t="shared" si="1016"/>
        <v>0</v>
      </c>
      <c r="DN962" s="5">
        <v>0</v>
      </c>
      <c r="DO962" s="63"/>
      <c r="DP962" s="15"/>
      <c r="DQ962" s="13"/>
      <c r="DR962" s="98">
        <f t="shared" si="1060"/>
        <v>0</v>
      </c>
      <c r="DS962" s="99">
        <f>DS5</f>
        <v>1</v>
      </c>
      <c r="DT962" s="100"/>
      <c r="DU962" s="110"/>
      <c r="DV962" s="95">
        <f t="shared" si="1061"/>
        <v>0</v>
      </c>
      <c r="DW962" s="15"/>
      <c r="DX962" s="24">
        <f t="shared" si="1017"/>
        <v>0</v>
      </c>
      <c r="DY962" s="5">
        <v>0</v>
      </c>
      <c r="DZ962" s="63"/>
      <c r="EA962" s="15"/>
      <c r="EB962" s="13"/>
      <c r="EC962" s="98">
        <f t="shared" si="1062"/>
        <v>0</v>
      </c>
      <c r="ED962" s="99">
        <f>ED5</f>
        <v>1</v>
      </c>
      <c r="EE962" s="100"/>
      <c r="EF962" s="110"/>
      <c r="EG962" s="95">
        <f t="shared" si="1063"/>
        <v>0</v>
      </c>
      <c r="EH962" s="15"/>
      <c r="EI962" s="24">
        <f t="shared" si="1018"/>
        <v>0</v>
      </c>
      <c r="EJ962" s="5">
        <v>0</v>
      </c>
      <c r="EK962" s="63"/>
      <c r="EL962" s="15"/>
      <c r="EM962" s="13"/>
      <c r="EN962" s="98">
        <f t="shared" si="1064"/>
        <v>0</v>
      </c>
      <c r="EO962" s="99">
        <f>EO5</f>
        <v>1</v>
      </c>
      <c r="EP962" s="100"/>
      <c r="EQ962" s="110"/>
      <c r="ER962" s="95">
        <f t="shared" si="1065"/>
        <v>0</v>
      </c>
      <c r="ES962" s="15"/>
      <c r="ET962" s="24">
        <f t="shared" si="1019"/>
        <v>0</v>
      </c>
      <c r="EU962" s="5">
        <v>0</v>
      </c>
      <c r="EV962" s="63"/>
      <c r="EW962" s="15"/>
      <c r="EX962" s="13"/>
      <c r="EY962" s="98">
        <f t="shared" si="1066"/>
        <v>0</v>
      </c>
      <c r="EZ962" s="99">
        <f>EZ5</f>
        <v>1</v>
      </c>
      <c r="FA962" s="100"/>
      <c r="FB962" s="110"/>
      <c r="FC962" s="95">
        <f t="shared" si="1067"/>
        <v>0</v>
      </c>
      <c r="FD962" s="15"/>
      <c r="FE962" s="24">
        <f t="shared" si="1020"/>
        <v>0</v>
      </c>
      <c r="FF962" s="5">
        <v>0</v>
      </c>
      <c r="FG962" s="63"/>
      <c r="FH962" s="15"/>
      <c r="FI962" s="13"/>
      <c r="FJ962" s="98">
        <f t="shared" si="1068"/>
        <v>0</v>
      </c>
      <c r="FK962" s="99">
        <f>FK5</f>
        <v>1</v>
      </c>
      <c r="FL962" s="100"/>
      <c r="FM962" s="110"/>
      <c r="FN962" s="95">
        <f t="shared" si="1069"/>
        <v>0</v>
      </c>
      <c r="FO962" s="15"/>
      <c r="FP962" s="24">
        <f t="shared" si="1021"/>
        <v>0</v>
      </c>
      <c r="FQ962" s="5">
        <v>0</v>
      </c>
      <c r="FR962" s="8">
        <v>0</v>
      </c>
      <c r="FS962" s="84">
        <f t="shared" si="1022"/>
        <v>500</v>
      </c>
      <c r="FT962" s="85">
        <f t="shared" si="1023"/>
        <v>500</v>
      </c>
      <c r="FU962" s="85">
        <f t="shared" si="1024"/>
        <v>500</v>
      </c>
      <c r="FV962" s="85">
        <f t="shared" si="1025"/>
        <v>500</v>
      </c>
      <c r="FW962" s="85">
        <f t="shared" si="1026"/>
        <v>500</v>
      </c>
      <c r="FX962" s="85">
        <f t="shared" si="1027"/>
        <v>500</v>
      </c>
      <c r="FY962" s="85">
        <f t="shared" si="1028"/>
        <v>500</v>
      </c>
      <c r="FZ962" s="85">
        <f t="shared" si="1029"/>
        <v>500</v>
      </c>
      <c r="GA962" s="85">
        <f t="shared" si="1030"/>
        <v>500</v>
      </c>
      <c r="GB962" s="85">
        <f t="shared" si="1031"/>
        <v>500</v>
      </c>
      <c r="GC962" s="85">
        <f t="shared" si="1032"/>
        <v>500</v>
      </c>
      <c r="GD962" s="85">
        <f t="shared" si="1033"/>
        <v>500</v>
      </c>
      <c r="GE962" s="85">
        <f t="shared" si="1034"/>
        <v>500</v>
      </c>
      <c r="GF962" s="85">
        <f t="shared" si="1035"/>
        <v>500</v>
      </c>
      <c r="GG962" s="85">
        <f t="shared" si="1036"/>
        <v>500</v>
      </c>
      <c r="GH962" s="101">
        <f t="shared" si="1070"/>
        <v>0</v>
      </c>
      <c r="GI962" s="102">
        <f t="shared" si="1071"/>
        <v>0</v>
      </c>
      <c r="GJ962" s="102">
        <f t="shared" si="1072"/>
        <v>0</v>
      </c>
      <c r="GK962" s="79">
        <f>ROW()</f>
        <v>962</v>
      </c>
    </row>
    <row r="963" spans="1:193" s="12" customFormat="1" ht="50.1" customHeight="1">
      <c r="A963" s="17">
        <f>ROW()</f>
        <v>963</v>
      </c>
      <c r="B963" s="32">
        <f t="shared" si="1037"/>
        <v>957</v>
      </c>
      <c r="C963" s="33">
        <f t="shared" si="1038"/>
        <v>0</v>
      </c>
      <c r="D963" s="31"/>
      <c r="E963" s="390">
        <f t="shared" si="1006"/>
        <v>500</v>
      </c>
      <c r="F963" s="107">
        <f t="shared" si="1039"/>
        <v>0</v>
      </c>
      <c r="G963" s="3">
        <v>0</v>
      </c>
      <c r="H963" s="4">
        <v>0</v>
      </c>
      <c r="I963" s="63"/>
      <c r="J963" s="15"/>
      <c r="K963" s="13"/>
      <c r="L963" s="98">
        <f t="shared" si="1040"/>
        <v>0</v>
      </c>
      <c r="M963" s="99">
        <f>M5</f>
        <v>0.94499999999999995</v>
      </c>
      <c r="N963" s="100"/>
      <c r="O963" s="110"/>
      <c r="P963" s="95">
        <f t="shared" si="1041"/>
        <v>0</v>
      </c>
      <c r="Q963" s="15"/>
      <c r="R963" s="24">
        <f t="shared" si="1007"/>
        <v>0</v>
      </c>
      <c r="S963" s="25">
        <v>0</v>
      </c>
      <c r="T963" s="63"/>
      <c r="U963" s="15"/>
      <c r="V963" s="13"/>
      <c r="W963" s="98">
        <f t="shared" si="1042"/>
        <v>0</v>
      </c>
      <c r="X963" s="99">
        <f>X5</f>
        <v>0.97</v>
      </c>
      <c r="Y963" s="100"/>
      <c r="Z963" s="110"/>
      <c r="AA963" s="95">
        <f t="shared" si="1043"/>
        <v>0</v>
      </c>
      <c r="AB963" s="15"/>
      <c r="AC963" s="24">
        <f t="shared" si="1008"/>
        <v>0</v>
      </c>
      <c r="AD963" s="5">
        <v>0</v>
      </c>
      <c r="AE963" s="63"/>
      <c r="AF963" s="15"/>
      <c r="AG963" s="13"/>
      <c r="AH963" s="98">
        <f t="shared" si="1044"/>
        <v>0</v>
      </c>
      <c r="AI963" s="99">
        <f>AI5</f>
        <v>0.95499999999999996</v>
      </c>
      <c r="AJ963" s="100"/>
      <c r="AK963" s="110"/>
      <c r="AL963" s="95">
        <f t="shared" si="1045"/>
        <v>0</v>
      </c>
      <c r="AM963" s="15"/>
      <c r="AN963" s="24">
        <f t="shared" si="1009"/>
        <v>0</v>
      </c>
      <c r="AO963" s="5">
        <v>0</v>
      </c>
      <c r="AP963" s="63"/>
      <c r="AQ963" s="15"/>
      <c r="AR963" s="13"/>
      <c r="AS963" s="98">
        <f t="shared" si="1046"/>
        <v>0</v>
      </c>
      <c r="AT963" s="99">
        <f>AT5</f>
        <v>0.96</v>
      </c>
      <c r="AU963" s="100"/>
      <c r="AV963" s="110"/>
      <c r="AW963" s="95">
        <f t="shared" si="1047"/>
        <v>0</v>
      </c>
      <c r="AX963" s="15"/>
      <c r="AY963" s="24">
        <f t="shared" si="1010"/>
        <v>0</v>
      </c>
      <c r="AZ963" s="5">
        <v>0</v>
      </c>
      <c r="BA963" s="63"/>
      <c r="BB963" s="15"/>
      <c r="BC963" s="13"/>
      <c r="BD963" s="98">
        <f t="shared" si="1048"/>
        <v>0</v>
      </c>
      <c r="BE963" s="99">
        <f>BE5</f>
        <v>0.98</v>
      </c>
      <c r="BF963" s="100"/>
      <c r="BG963" s="110"/>
      <c r="BH963" s="95">
        <f t="shared" si="1049"/>
        <v>0</v>
      </c>
      <c r="BI963" s="15"/>
      <c r="BJ963" s="24">
        <f t="shared" si="1011"/>
        <v>0</v>
      </c>
      <c r="BK963" s="5">
        <v>0</v>
      </c>
      <c r="BL963" s="63"/>
      <c r="BM963" s="15"/>
      <c r="BN963" s="13"/>
      <c r="BO963" s="98">
        <f t="shared" si="1050"/>
        <v>0</v>
      </c>
      <c r="BP963" s="99">
        <f>BP5</f>
        <v>0.94499999999999995</v>
      </c>
      <c r="BQ963" s="100"/>
      <c r="BR963" s="110"/>
      <c r="BS963" s="95">
        <f t="shared" si="1051"/>
        <v>0</v>
      </c>
      <c r="BT963" s="15"/>
      <c r="BU963" s="24">
        <f t="shared" si="1012"/>
        <v>0</v>
      </c>
      <c r="BV963" s="5">
        <v>0</v>
      </c>
      <c r="BW963" s="63"/>
      <c r="BX963" s="15"/>
      <c r="BY963" s="13"/>
      <c r="BZ963" s="98">
        <f t="shared" si="1052"/>
        <v>0</v>
      </c>
      <c r="CA963" s="99">
        <f>CA5</f>
        <v>1</v>
      </c>
      <c r="CB963" s="100"/>
      <c r="CC963" s="110"/>
      <c r="CD963" s="95">
        <f t="shared" si="1053"/>
        <v>0</v>
      </c>
      <c r="CE963" s="15"/>
      <c r="CF963" s="24">
        <f t="shared" si="1013"/>
        <v>0</v>
      </c>
      <c r="CG963" s="5">
        <v>0</v>
      </c>
      <c r="CH963" s="63"/>
      <c r="CI963" s="15"/>
      <c r="CJ963" s="13"/>
      <c r="CK963" s="98">
        <f t="shared" si="1054"/>
        <v>0</v>
      </c>
      <c r="CL963" s="99">
        <f>CL5</f>
        <v>1</v>
      </c>
      <c r="CM963" s="100"/>
      <c r="CN963" s="110"/>
      <c r="CO963" s="95">
        <f t="shared" si="1055"/>
        <v>0</v>
      </c>
      <c r="CP963" s="15"/>
      <c r="CQ963" s="24">
        <f t="shared" si="1014"/>
        <v>0</v>
      </c>
      <c r="CR963" s="5">
        <v>0</v>
      </c>
      <c r="CS963" s="63"/>
      <c r="CT963" s="15"/>
      <c r="CU963" s="13"/>
      <c r="CV963" s="98">
        <f t="shared" si="1056"/>
        <v>0</v>
      </c>
      <c r="CW963" s="99">
        <f>CW5</f>
        <v>1</v>
      </c>
      <c r="CX963" s="100"/>
      <c r="CY963" s="110"/>
      <c r="CZ963" s="95">
        <f t="shared" si="1057"/>
        <v>0</v>
      </c>
      <c r="DA963" s="15"/>
      <c r="DB963" s="24">
        <f t="shared" si="1015"/>
        <v>0</v>
      </c>
      <c r="DC963" s="5">
        <v>0</v>
      </c>
      <c r="DD963" s="63"/>
      <c r="DE963" s="15"/>
      <c r="DF963" s="13"/>
      <c r="DG963" s="98">
        <f t="shared" si="1058"/>
        <v>0</v>
      </c>
      <c r="DH963" s="99">
        <f>DH5</f>
        <v>1</v>
      </c>
      <c r="DI963" s="100"/>
      <c r="DJ963" s="110"/>
      <c r="DK963" s="95">
        <f t="shared" si="1059"/>
        <v>0</v>
      </c>
      <c r="DL963" s="15"/>
      <c r="DM963" s="24">
        <f t="shared" si="1016"/>
        <v>0</v>
      </c>
      <c r="DN963" s="5">
        <v>0</v>
      </c>
      <c r="DO963" s="63"/>
      <c r="DP963" s="15"/>
      <c r="DQ963" s="13"/>
      <c r="DR963" s="98">
        <f t="shared" si="1060"/>
        <v>0</v>
      </c>
      <c r="DS963" s="99">
        <f>DS5</f>
        <v>1</v>
      </c>
      <c r="DT963" s="100"/>
      <c r="DU963" s="110"/>
      <c r="DV963" s="95">
        <f t="shared" si="1061"/>
        <v>0</v>
      </c>
      <c r="DW963" s="15"/>
      <c r="DX963" s="24">
        <f t="shared" si="1017"/>
        <v>0</v>
      </c>
      <c r="DY963" s="5">
        <v>0</v>
      </c>
      <c r="DZ963" s="63"/>
      <c r="EA963" s="15"/>
      <c r="EB963" s="13"/>
      <c r="EC963" s="98">
        <f t="shared" si="1062"/>
        <v>0</v>
      </c>
      <c r="ED963" s="99">
        <f>ED5</f>
        <v>1</v>
      </c>
      <c r="EE963" s="100"/>
      <c r="EF963" s="110"/>
      <c r="EG963" s="95">
        <f t="shared" si="1063"/>
        <v>0</v>
      </c>
      <c r="EH963" s="15"/>
      <c r="EI963" s="24">
        <f t="shared" si="1018"/>
        <v>0</v>
      </c>
      <c r="EJ963" s="5">
        <v>0</v>
      </c>
      <c r="EK963" s="63"/>
      <c r="EL963" s="15"/>
      <c r="EM963" s="13"/>
      <c r="EN963" s="98">
        <f t="shared" si="1064"/>
        <v>0</v>
      </c>
      <c r="EO963" s="99">
        <f>EO5</f>
        <v>1</v>
      </c>
      <c r="EP963" s="100"/>
      <c r="EQ963" s="110"/>
      <c r="ER963" s="95">
        <f t="shared" si="1065"/>
        <v>0</v>
      </c>
      <c r="ES963" s="15"/>
      <c r="ET963" s="24">
        <f t="shared" si="1019"/>
        <v>0</v>
      </c>
      <c r="EU963" s="5">
        <v>0</v>
      </c>
      <c r="EV963" s="63"/>
      <c r="EW963" s="15"/>
      <c r="EX963" s="13"/>
      <c r="EY963" s="98">
        <f t="shared" si="1066"/>
        <v>0</v>
      </c>
      <c r="EZ963" s="99">
        <f>EZ5</f>
        <v>1</v>
      </c>
      <c r="FA963" s="100"/>
      <c r="FB963" s="110"/>
      <c r="FC963" s="95">
        <f t="shared" si="1067"/>
        <v>0</v>
      </c>
      <c r="FD963" s="15"/>
      <c r="FE963" s="24">
        <f t="shared" si="1020"/>
        <v>0</v>
      </c>
      <c r="FF963" s="5">
        <v>0</v>
      </c>
      <c r="FG963" s="63"/>
      <c r="FH963" s="15"/>
      <c r="FI963" s="13"/>
      <c r="FJ963" s="98">
        <f t="shared" si="1068"/>
        <v>0</v>
      </c>
      <c r="FK963" s="99">
        <f>FK5</f>
        <v>1</v>
      </c>
      <c r="FL963" s="100"/>
      <c r="FM963" s="110"/>
      <c r="FN963" s="95">
        <f t="shared" si="1069"/>
        <v>0</v>
      </c>
      <c r="FO963" s="15"/>
      <c r="FP963" s="24">
        <f t="shared" si="1021"/>
        <v>0</v>
      </c>
      <c r="FQ963" s="5">
        <v>0</v>
      </c>
      <c r="FR963" s="8">
        <v>0</v>
      </c>
      <c r="FS963" s="84">
        <f t="shared" si="1022"/>
        <v>500</v>
      </c>
      <c r="FT963" s="85">
        <f t="shared" si="1023"/>
        <v>500</v>
      </c>
      <c r="FU963" s="85">
        <f t="shared" si="1024"/>
        <v>500</v>
      </c>
      <c r="FV963" s="85">
        <f t="shared" si="1025"/>
        <v>500</v>
      </c>
      <c r="FW963" s="85">
        <f t="shared" si="1026"/>
        <v>500</v>
      </c>
      <c r="FX963" s="85">
        <f t="shared" si="1027"/>
        <v>500</v>
      </c>
      <c r="FY963" s="85">
        <f t="shared" si="1028"/>
        <v>500</v>
      </c>
      <c r="FZ963" s="85">
        <f t="shared" si="1029"/>
        <v>500</v>
      </c>
      <c r="GA963" s="85">
        <f t="shared" si="1030"/>
        <v>500</v>
      </c>
      <c r="GB963" s="85">
        <f t="shared" si="1031"/>
        <v>500</v>
      </c>
      <c r="GC963" s="85">
        <f t="shared" si="1032"/>
        <v>500</v>
      </c>
      <c r="GD963" s="85">
        <f t="shared" si="1033"/>
        <v>500</v>
      </c>
      <c r="GE963" s="85">
        <f t="shared" si="1034"/>
        <v>500</v>
      </c>
      <c r="GF963" s="85">
        <f t="shared" si="1035"/>
        <v>500</v>
      </c>
      <c r="GG963" s="85">
        <f t="shared" si="1036"/>
        <v>500</v>
      </c>
      <c r="GH963" s="101">
        <f t="shared" si="1070"/>
        <v>0</v>
      </c>
      <c r="GI963" s="102">
        <f t="shared" si="1071"/>
        <v>0</v>
      </c>
      <c r="GJ963" s="102">
        <f t="shared" si="1072"/>
        <v>0</v>
      </c>
      <c r="GK963" s="79">
        <f>ROW()</f>
        <v>963</v>
      </c>
    </row>
    <row r="964" spans="1:193" s="12" customFormat="1" ht="50.1" customHeight="1">
      <c r="A964" s="17">
        <f>ROW()</f>
        <v>964</v>
      </c>
      <c r="B964" s="32">
        <f t="shared" si="1037"/>
        <v>958</v>
      </c>
      <c r="C964" s="33">
        <f t="shared" si="1038"/>
        <v>0</v>
      </c>
      <c r="D964" s="31"/>
      <c r="E964" s="390">
        <f t="shared" si="1006"/>
        <v>500</v>
      </c>
      <c r="F964" s="107">
        <f t="shared" si="1039"/>
        <v>0</v>
      </c>
      <c r="G964" s="3">
        <v>0</v>
      </c>
      <c r="H964" s="4">
        <v>0</v>
      </c>
      <c r="I964" s="63"/>
      <c r="J964" s="15"/>
      <c r="K964" s="13"/>
      <c r="L964" s="98">
        <f t="shared" si="1040"/>
        <v>0</v>
      </c>
      <c r="M964" s="99">
        <f>M5</f>
        <v>0.94499999999999995</v>
      </c>
      <c r="N964" s="100"/>
      <c r="O964" s="110"/>
      <c r="P964" s="95">
        <f t="shared" si="1041"/>
        <v>0</v>
      </c>
      <c r="Q964" s="15"/>
      <c r="R964" s="24">
        <f t="shared" si="1007"/>
        <v>0</v>
      </c>
      <c r="S964" s="25">
        <v>0</v>
      </c>
      <c r="T964" s="63"/>
      <c r="U964" s="15"/>
      <c r="V964" s="13"/>
      <c r="W964" s="98">
        <f t="shared" si="1042"/>
        <v>0</v>
      </c>
      <c r="X964" s="99">
        <f>X5</f>
        <v>0.97</v>
      </c>
      <c r="Y964" s="100"/>
      <c r="Z964" s="110"/>
      <c r="AA964" s="95">
        <f t="shared" si="1043"/>
        <v>0</v>
      </c>
      <c r="AB964" s="15"/>
      <c r="AC964" s="24">
        <f t="shared" si="1008"/>
        <v>0</v>
      </c>
      <c r="AD964" s="5">
        <v>0</v>
      </c>
      <c r="AE964" s="63"/>
      <c r="AF964" s="15"/>
      <c r="AG964" s="13"/>
      <c r="AH964" s="98">
        <f t="shared" si="1044"/>
        <v>0</v>
      </c>
      <c r="AI964" s="99">
        <f>AI5</f>
        <v>0.95499999999999996</v>
      </c>
      <c r="AJ964" s="100"/>
      <c r="AK964" s="110"/>
      <c r="AL964" s="95">
        <f t="shared" si="1045"/>
        <v>0</v>
      </c>
      <c r="AM964" s="15"/>
      <c r="AN964" s="24">
        <f t="shared" si="1009"/>
        <v>0</v>
      </c>
      <c r="AO964" s="5">
        <v>0</v>
      </c>
      <c r="AP964" s="63"/>
      <c r="AQ964" s="15"/>
      <c r="AR964" s="13"/>
      <c r="AS964" s="98">
        <f t="shared" si="1046"/>
        <v>0</v>
      </c>
      <c r="AT964" s="99">
        <f>AT5</f>
        <v>0.96</v>
      </c>
      <c r="AU964" s="100"/>
      <c r="AV964" s="110"/>
      <c r="AW964" s="95">
        <f t="shared" si="1047"/>
        <v>0</v>
      </c>
      <c r="AX964" s="15"/>
      <c r="AY964" s="24">
        <f t="shared" si="1010"/>
        <v>0</v>
      </c>
      <c r="AZ964" s="5">
        <v>0</v>
      </c>
      <c r="BA964" s="63"/>
      <c r="BB964" s="15"/>
      <c r="BC964" s="13"/>
      <c r="BD964" s="98">
        <f t="shared" si="1048"/>
        <v>0</v>
      </c>
      <c r="BE964" s="99">
        <f>BE5</f>
        <v>0.98</v>
      </c>
      <c r="BF964" s="100"/>
      <c r="BG964" s="110"/>
      <c r="BH964" s="95">
        <f t="shared" si="1049"/>
        <v>0</v>
      </c>
      <c r="BI964" s="15"/>
      <c r="BJ964" s="24">
        <f t="shared" si="1011"/>
        <v>0</v>
      </c>
      <c r="BK964" s="5">
        <v>0</v>
      </c>
      <c r="BL964" s="63"/>
      <c r="BM964" s="15"/>
      <c r="BN964" s="13"/>
      <c r="BO964" s="98">
        <f t="shared" si="1050"/>
        <v>0</v>
      </c>
      <c r="BP964" s="99">
        <f>BP5</f>
        <v>0.94499999999999995</v>
      </c>
      <c r="BQ964" s="100"/>
      <c r="BR964" s="110"/>
      <c r="BS964" s="95">
        <f t="shared" si="1051"/>
        <v>0</v>
      </c>
      <c r="BT964" s="15"/>
      <c r="BU964" s="24">
        <f t="shared" si="1012"/>
        <v>0</v>
      </c>
      <c r="BV964" s="5">
        <v>0</v>
      </c>
      <c r="BW964" s="63"/>
      <c r="BX964" s="15"/>
      <c r="BY964" s="13"/>
      <c r="BZ964" s="98">
        <f t="shared" si="1052"/>
        <v>0</v>
      </c>
      <c r="CA964" s="99">
        <f>CA5</f>
        <v>1</v>
      </c>
      <c r="CB964" s="100"/>
      <c r="CC964" s="110"/>
      <c r="CD964" s="95">
        <f t="shared" si="1053"/>
        <v>0</v>
      </c>
      <c r="CE964" s="15"/>
      <c r="CF964" s="24">
        <f t="shared" si="1013"/>
        <v>0</v>
      </c>
      <c r="CG964" s="5">
        <v>0</v>
      </c>
      <c r="CH964" s="63"/>
      <c r="CI964" s="15"/>
      <c r="CJ964" s="13"/>
      <c r="CK964" s="98">
        <f t="shared" si="1054"/>
        <v>0</v>
      </c>
      <c r="CL964" s="99">
        <f>CL5</f>
        <v>1</v>
      </c>
      <c r="CM964" s="100"/>
      <c r="CN964" s="110"/>
      <c r="CO964" s="95">
        <f t="shared" si="1055"/>
        <v>0</v>
      </c>
      <c r="CP964" s="15"/>
      <c r="CQ964" s="24">
        <f t="shared" si="1014"/>
        <v>0</v>
      </c>
      <c r="CR964" s="5">
        <v>0</v>
      </c>
      <c r="CS964" s="63"/>
      <c r="CT964" s="15"/>
      <c r="CU964" s="13"/>
      <c r="CV964" s="98">
        <f t="shared" si="1056"/>
        <v>0</v>
      </c>
      <c r="CW964" s="99">
        <f>CW5</f>
        <v>1</v>
      </c>
      <c r="CX964" s="100"/>
      <c r="CY964" s="110"/>
      <c r="CZ964" s="95">
        <f t="shared" si="1057"/>
        <v>0</v>
      </c>
      <c r="DA964" s="15"/>
      <c r="DB964" s="24">
        <f t="shared" si="1015"/>
        <v>0</v>
      </c>
      <c r="DC964" s="5">
        <v>0</v>
      </c>
      <c r="DD964" s="63"/>
      <c r="DE964" s="15"/>
      <c r="DF964" s="13"/>
      <c r="DG964" s="98">
        <f t="shared" si="1058"/>
        <v>0</v>
      </c>
      <c r="DH964" s="99">
        <f>DH5</f>
        <v>1</v>
      </c>
      <c r="DI964" s="100"/>
      <c r="DJ964" s="110"/>
      <c r="DK964" s="95">
        <f t="shared" si="1059"/>
        <v>0</v>
      </c>
      <c r="DL964" s="15"/>
      <c r="DM964" s="24">
        <f t="shared" si="1016"/>
        <v>0</v>
      </c>
      <c r="DN964" s="5">
        <v>0</v>
      </c>
      <c r="DO964" s="63"/>
      <c r="DP964" s="15"/>
      <c r="DQ964" s="13"/>
      <c r="DR964" s="98">
        <f t="shared" si="1060"/>
        <v>0</v>
      </c>
      <c r="DS964" s="99">
        <f>DS5</f>
        <v>1</v>
      </c>
      <c r="DT964" s="100"/>
      <c r="DU964" s="110"/>
      <c r="DV964" s="95">
        <f t="shared" si="1061"/>
        <v>0</v>
      </c>
      <c r="DW964" s="15"/>
      <c r="DX964" s="24">
        <f t="shared" si="1017"/>
        <v>0</v>
      </c>
      <c r="DY964" s="5">
        <v>0</v>
      </c>
      <c r="DZ964" s="63"/>
      <c r="EA964" s="15"/>
      <c r="EB964" s="13"/>
      <c r="EC964" s="98">
        <f t="shared" si="1062"/>
        <v>0</v>
      </c>
      <c r="ED964" s="99">
        <f>ED5</f>
        <v>1</v>
      </c>
      <c r="EE964" s="100"/>
      <c r="EF964" s="110"/>
      <c r="EG964" s="95">
        <f t="shared" si="1063"/>
        <v>0</v>
      </c>
      <c r="EH964" s="15"/>
      <c r="EI964" s="24">
        <f t="shared" si="1018"/>
        <v>0</v>
      </c>
      <c r="EJ964" s="5">
        <v>0</v>
      </c>
      <c r="EK964" s="63"/>
      <c r="EL964" s="15"/>
      <c r="EM964" s="13"/>
      <c r="EN964" s="98">
        <f t="shared" si="1064"/>
        <v>0</v>
      </c>
      <c r="EO964" s="99">
        <f>EO5</f>
        <v>1</v>
      </c>
      <c r="EP964" s="100"/>
      <c r="EQ964" s="110"/>
      <c r="ER964" s="95">
        <f t="shared" si="1065"/>
        <v>0</v>
      </c>
      <c r="ES964" s="15"/>
      <c r="ET964" s="24">
        <f t="shared" si="1019"/>
        <v>0</v>
      </c>
      <c r="EU964" s="5">
        <v>0</v>
      </c>
      <c r="EV964" s="63"/>
      <c r="EW964" s="15"/>
      <c r="EX964" s="13"/>
      <c r="EY964" s="98">
        <f t="shared" si="1066"/>
        <v>0</v>
      </c>
      <c r="EZ964" s="99">
        <f>EZ5</f>
        <v>1</v>
      </c>
      <c r="FA964" s="100"/>
      <c r="FB964" s="110"/>
      <c r="FC964" s="95">
        <f t="shared" si="1067"/>
        <v>0</v>
      </c>
      <c r="FD964" s="15"/>
      <c r="FE964" s="24">
        <f t="shared" si="1020"/>
        <v>0</v>
      </c>
      <c r="FF964" s="5">
        <v>0</v>
      </c>
      <c r="FG964" s="63"/>
      <c r="FH964" s="15"/>
      <c r="FI964" s="13"/>
      <c r="FJ964" s="98">
        <f t="shared" si="1068"/>
        <v>0</v>
      </c>
      <c r="FK964" s="99">
        <f>FK5</f>
        <v>1</v>
      </c>
      <c r="FL964" s="100"/>
      <c r="FM964" s="110"/>
      <c r="FN964" s="95">
        <f t="shared" si="1069"/>
        <v>0</v>
      </c>
      <c r="FO964" s="15"/>
      <c r="FP964" s="24">
        <f t="shared" si="1021"/>
        <v>0</v>
      </c>
      <c r="FQ964" s="5">
        <v>0</v>
      </c>
      <c r="FR964" s="8">
        <v>0</v>
      </c>
      <c r="FS964" s="84">
        <f t="shared" si="1022"/>
        <v>500</v>
      </c>
      <c r="FT964" s="85">
        <f t="shared" si="1023"/>
        <v>500</v>
      </c>
      <c r="FU964" s="85">
        <f t="shared" si="1024"/>
        <v>500</v>
      </c>
      <c r="FV964" s="85">
        <f t="shared" si="1025"/>
        <v>500</v>
      </c>
      <c r="FW964" s="85">
        <f t="shared" si="1026"/>
        <v>500</v>
      </c>
      <c r="FX964" s="85">
        <f t="shared" si="1027"/>
        <v>500</v>
      </c>
      <c r="FY964" s="85">
        <f t="shared" si="1028"/>
        <v>500</v>
      </c>
      <c r="FZ964" s="85">
        <f t="shared" si="1029"/>
        <v>500</v>
      </c>
      <c r="GA964" s="85">
        <f t="shared" si="1030"/>
        <v>500</v>
      </c>
      <c r="GB964" s="85">
        <f t="shared" si="1031"/>
        <v>500</v>
      </c>
      <c r="GC964" s="85">
        <f t="shared" si="1032"/>
        <v>500</v>
      </c>
      <c r="GD964" s="85">
        <f t="shared" si="1033"/>
        <v>500</v>
      </c>
      <c r="GE964" s="85">
        <f t="shared" si="1034"/>
        <v>500</v>
      </c>
      <c r="GF964" s="85">
        <f t="shared" si="1035"/>
        <v>500</v>
      </c>
      <c r="GG964" s="85">
        <f t="shared" si="1036"/>
        <v>500</v>
      </c>
      <c r="GH964" s="101">
        <f t="shared" si="1070"/>
        <v>0</v>
      </c>
      <c r="GI964" s="102">
        <f t="shared" si="1071"/>
        <v>0</v>
      </c>
      <c r="GJ964" s="102">
        <f t="shared" si="1072"/>
        <v>0</v>
      </c>
      <c r="GK964" s="79">
        <f>ROW()</f>
        <v>964</v>
      </c>
    </row>
    <row r="965" spans="1:193" s="12" customFormat="1" ht="50.1" customHeight="1">
      <c r="A965" s="17">
        <f>ROW()</f>
        <v>965</v>
      </c>
      <c r="B965" s="32">
        <f t="shared" si="1037"/>
        <v>959</v>
      </c>
      <c r="C965" s="33">
        <f t="shared" si="1038"/>
        <v>0</v>
      </c>
      <c r="D965" s="31"/>
      <c r="E965" s="390">
        <f t="shared" si="1006"/>
        <v>500</v>
      </c>
      <c r="F965" s="107">
        <f t="shared" si="1039"/>
        <v>0</v>
      </c>
      <c r="G965" s="3">
        <v>0</v>
      </c>
      <c r="H965" s="4">
        <v>0</v>
      </c>
      <c r="I965" s="63"/>
      <c r="J965" s="15"/>
      <c r="K965" s="13"/>
      <c r="L965" s="98">
        <f t="shared" si="1040"/>
        <v>0</v>
      </c>
      <c r="M965" s="99">
        <f>M5</f>
        <v>0.94499999999999995</v>
      </c>
      <c r="N965" s="100"/>
      <c r="O965" s="110"/>
      <c r="P965" s="95">
        <f t="shared" si="1041"/>
        <v>0</v>
      </c>
      <c r="Q965" s="15"/>
      <c r="R965" s="24">
        <f t="shared" si="1007"/>
        <v>0</v>
      </c>
      <c r="S965" s="25">
        <v>0</v>
      </c>
      <c r="T965" s="63"/>
      <c r="U965" s="15"/>
      <c r="V965" s="13"/>
      <c r="W965" s="98">
        <f t="shared" si="1042"/>
        <v>0</v>
      </c>
      <c r="X965" s="99">
        <f>X5</f>
        <v>0.97</v>
      </c>
      <c r="Y965" s="100"/>
      <c r="Z965" s="110"/>
      <c r="AA965" s="95">
        <f t="shared" si="1043"/>
        <v>0</v>
      </c>
      <c r="AB965" s="15"/>
      <c r="AC965" s="24">
        <f t="shared" si="1008"/>
        <v>0</v>
      </c>
      <c r="AD965" s="5">
        <v>0</v>
      </c>
      <c r="AE965" s="63"/>
      <c r="AF965" s="15"/>
      <c r="AG965" s="13"/>
      <c r="AH965" s="98">
        <f t="shared" si="1044"/>
        <v>0</v>
      </c>
      <c r="AI965" s="99">
        <f>AI5</f>
        <v>0.95499999999999996</v>
      </c>
      <c r="AJ965" s="100"/>
      <c r="AK965" s="110"/>
      <c r="AL965" s="95">
        <f t="shared" si="1045"/>
        <v>0</v>
      </c>
      <c r="AM965" s="15"/>
      <c r="AN965" s="24">
        <f t="shared" si="1009"/>
        <v>0</v>
      </c>
      <c r="AO965" s="5">
        <v>0</v>
      </c>
      <c r="AP965" s="63"/>
      <c r="AQ965" s="15"/>
      <c r="AR965" s="13"/>
      <c r="AS965" s="98">
        <f t="shared" si="1046"/>
        <v>0</v>
      </c>
      <c r="AT965" s="99">
        <f>AT5</f>
        <v>0.96</v>
      </c>
      <c r="AU965" s="100"/>
      <c r="AV965" s="110"/>
      <c r="AW965" s="95">
        <f t="shared" si="1047"/>
        <v>0</v>
      </c>
      <c r="AX965" s="15"/>
      <c r="AY965" s="24">
        <f t="shared" si="1010"/>
        <v>0</v>
      </c>
      <c r="AZ965" s="5">
        <v>0</v>
      </c>
      <c r="BA965" s="63"/>
      <c r="BB965" s="15"/>
      <c r="BC965" s="13"/>
      <c r="BD965" s="98">
        <f t="shared" si="1048"/>
        <v>0</v>
      </c>
      <c r="BE965" s="99">
        <f>BE5</f>
        <v>0.98</v>
      </c>
      <c r="BF965" s="100"/>
      <c r="BG965" s="110"/>
      <c r="BH965" s="95">
        <f t="shared" si="1049"/>
        <v>0</v>
      </c>
      <c r="BI965" s="15"/>
      <c r="BJ965" s="24">
        <f t="shared" si="1011"/>
        <v>0</v>
      </c>
      <c r="BK965" s="5">
        <v>0</v>
      </c>
      <c r="BL965" s="63"/>
      <c r="BM965" s="15"/>
      <c r="BN965" s="13"/>
      <c r="BO965" s="98">
        <f t="shared" si="1050"/>
        <v>0</v>
      </c>
      <c r="BP965" s="99">
        <f>BP5</f>
        <v>0.94499999999999995</v>
      </c>
      <c r="BQ965" s="100"/>
      <c r="BR965" s="110"/>
      <c r="BS965" s="95">
        <f t="shared" si="1051"/>
        <v>0</v>
      </c>
      <c r="BT965" s="15"/>
      <c r="BU965" s="24">
        <f t="shared" si="1012"/>
        <v>0</v>
      </c>
      <c r="BV965" s="5">
        <v>0</v>
      </c>
      <c r="BW965" s="63"/>
      <c r="BX965" s="15"/>
      <c r="BY965" s="13"/>
      <c r="BZ965" s="98">
        <f t="shared" si="1052"/>
        <v>0</v>
      </c>
      <c r="CA965" s="99">
        <f>CA5</f>
        <v>1</v>
      </c>
      <c r="CB965" s="100"/>
      <c r="CC965" s="110"/>
      <c r="CD965" s="95">
        <f t="shared" si="1053"/>
        <v>0</v>
      </c>
      <c r="CE965" s="15"/>
      <c r="CF965" s="24">
        <f t="shared" si="1013"/>
        <v>0</v>
      </c>
      <c r="CG965" s="5">
        <v>0</v>
      </c>
      <c r="CH965" s="63"/>
      <c r="CI965" s="15"/>
      <c r="CJ965" s="13"/>
      <c r="CK965" s="98">
        <f t="shared" si="1054"/>
        <v>0</v>
      </c>
      <c r="CL965" s="99">
        <f>CL5</f>
        <v>1</v>
      </c>
      <c r="CM965" s="100"/>
      <c r="CN965" s="110"/>
      <c r="CO965" s="95">
        <f t="shared" si="1055"/>
        <v>0</v>
      </c>
      <c r="CP965" s="15"/>
      <c r="CQ965" s="24">
        <f t="shared" si="1014"/>
        <v>0</v>
      </c>
      <c r="CR965" s="5">
        <v>0</v>
      </c>
      <c r="CS965" s="63"/>
      <c r="CT965" s="15"/>
      <c r="CU965" s="13"/>
      <c r="CV965" s="98">
        <f t="shared" si="1056"/>
        <v>0</v>
      </c>
      <c r="CW965" s="99">
        <f>CW5</f>
        <v>1</v>
      </c>
      <c r="CX965" s="100"/>
      <c r="CY965" s="110"/>
      <c r="CZ965" s="95">
        <f t="shared" si="1057"/>
        <v>0</v>
      </c>
      <c r="DA965" s="15"/>
      <c r="DB965" s="24">
        <f t="shared" si="1015"/>
        <v>0</v>
      </c>
      <c r="DC965" s="5">
        <v>0</v>
      </c>
      <c r="DD965" s="63"/>
      <c r="DE965" s="15"/>
      <c r="DF965" s="13"/>
      <c r="DG965" s="98">
        <f t="shared" si="1058"/>
        <v>0</v>
      </c>
      <c r="DH965" s="99">
        <f>DH5</f>
        <v>1</v>
      </c>
      <c r="DI965" s="100"/>
      <c r="DJ965" s="110"/>
      <c r="DK965" s="95">
        <f t="shared" si="1059"/>
        <v>0</v>
      </c>
      <c r="DL965" s="15"/>
      <c r="DM965" s="24">
        <f t="shared" si="1016"/>
        <v>0</v>
      </c>
      <c r="DN965" s="5">
        <v>0</v>
      </c>
      <c r="DO965" s="63"/>
      <c r="DP965" s="15"/>
      <c r="DQ965" s="13"/>
      <c r="DR965" s="98">
        <f t="shared" si="1060"/>
        <v>0</v>
      </c>
      <c r="DS965" s="99">
        <f>DS5</f>
        <v>1</v>
      </c>
      <c r="DT965" s="100"/>
      <c r="DU965" s="110"/>
      <c r="DV965" s="95">
        <f t="shared" si="1061"/>
        <v>0</v>
      </c>
      <c r="DW965" s="15"/>
      <c r="DX965" s="24">
        <f t="shared" si="1017"/>
        <v>0</v>
      </c>
      <c r="DY965" s="5">
        <v>0</v>
      </c>
      <c r="DZ965" s="63"/>
      <c r="EA965" s="15"/>
      <c r="EB965" s="13"/>
      <c r="EC965" s="98">
        <f t="shared" si="1062"/>
        <v>0</v>
      </c>
      <c r="ED965" s="99">
        <f>ED5</f>
        <v>1</v>
      </c>
      <c r="EE965" s="100"/>
      <c r="EF965" s="110"/>
      <c r="EG965" s="95">
        <f t="shared" si="1063"/>
        <v>0</v>
      </c>
      <c r="EH965" s="15"/>
      <c r="EI965" s="24">
        <f t="shared" si="1018"/>
        <v>0</v>
      </c>
      <c r="EJ965" s="5">
        <v>0</v>
      </c>
      <c r="EK965" s="63"/>
      <c r="EL965" s="15"/>
      <c r="EM965" s="13"/>
      <c r="EN965" s="98">
        <f t="shared" si="1064"/>
        <v>0</v>
      </c>
      <c r="EO965" s="99">
        <f>EO5</f>
        <v>1</v>
      </c>
      <c r="EP965" s="100"/>
      <c r="EQ965" s="110"/>
      <c r="ER965" s="95">
        <f t="shared" si="1065"/>
        <v>0</v>
      </c>
      <c r="ES965" s="15"/>
      <c r="ET965" s="24">
        <f t="shared" si="1019"/>
        <v>0</v>
      </c>
      <c r="EU965" s="5">
        <v>0</v>
      </c>
      <c r="EV965" s="63"/>
      <c r="EW965" s="15"/>
      <c r="EX965" s="13"/>
      <c r="EY965" s="98">
        <f t="shared" si="1066"/>
        <v>0</v>
      </c>
      <c r="EZ965" s="99">
        <f>EZ5</f>
        <v>1</v>
      </c>
      <c r="FA965" s="100"/>
      <c r="FB965" s="110"/>
      <c r="FC965" s="95">
        <f t="shared" si="1067"/>
        <v>0</v>
      </c>
      <c r="FD965" s="15"/>
      <c r="FE965" s="24">
        <f t="shared" si="1020"/>
        <v>0</v>
      </c>
      <c r="FF965" s="5">
        <v>0</v>
      </c>
      <c r="FG965" s="63"/>
      <c r="FH965" s="15"/>
      <c r="FI965" s="13"/>
      <c r="FJ965" s="98">
        <f t="shared" si="1068"/>
        <v>0</v>
      </c>
      <c r="FK965" s="99">
        <f>FK5</f>
        <v>1</v>
      </c>
      <c r="FL965" s="100"/>
      <c r="FM965" s="110"/>
      <c r="FN965" s="95">
        <f t="shared" si="1069"/>
        <v>0</v>
      </c>
      <c r="FO965" s="15"/>
      <c r="FP965" s="24">
        <f t="shared" si="1021"/>
        <v>0</v>
      </c>
      <c r="FQ965" s="5">
        <v>0</v>
      </c>
      <c r="FR965" s="8">
        <v>0</v>
      </c>
      <c r="FS965" s="84">
        <f t="shared" si="1022"/>
        <v>500</v>
      </c>
      <c r="FT965" s="85">
        <f t="shared" si="1023"/>
        <v>500</v>
      </c>
      <c r="FU965" s="85">
        <f t="shared" si="1024"/>
        <v>500</v>
      </c>
      <c r="FV965" s="85">
        <f t="shared" si="1025"/>
        <v>500</v>
      </c>
      <c r="FW965" s="85">
        <f t="shared" si="1026"/>
        <v>500</v>
      </c>
      <c r="FX965" s="85">
        <f t="shared" si="1027"/>
        <v>500</v>
      </c>
      <c r="FY965" s="85">
        <f t="shared" si="1028"/>
        <v>500</v>
      </c>
      <c r="FZ965" s="85">
        <f t="shared" si="1029"/>
        <v>500</v>
      </c>
      <c r="GA965" s="85">
        <f t="shared" si="1030"/>
        <v>500</v>
      </c>
      <c r="GB965" s="85">
        <f t="shared" si="1031"/>
        <v>500</v>
      </c>
      <c r="GC965" s="85">
        <f t="shared" si="1032"/>
        <v>500</v>
      </c>
      <c r="GD965" s="85">
        <f t="shared" si="1033"/>
        <v>500</v>
      </c>
      <c r="GE965" s="85">
        <f t="shared" si="1034"/>
        <v>500</v>
      </c>
      <c r="GF965" s="85">
        <f t="shared" si="1035"/>
        <v>500</v>
      </c>
      <c r="GG965" s="85">
        <f t="shared" si="1036"/>
        <v>500</v>
      </c>
      <c r="GH965" s="101">
        <f t="shared" si="1070"/>
        <v>0</v>
      </c>
      <c r="GI965" s="102">
        <f t="shared" si="1071"/>
        <v>0</v>
      </c>
      <c r="GJ965" s="102">
        <f t="shared" si="1072"/>
        <v>0</v>
      </c>
      <c r="GK965" s="79">
        <f>ROW()</f>
        <v>965</v>
      </c>
    </row>
    <row r="966" spans="1:193" s="12" customFormat="1" ht="50.1" customHeight="1">
      <c r="A966" s="17">
        <f>ROW()</f>
        <v>966</v>
      </c>
      <c r="B966" s="32">
        <f t="shared" si="1037"/>
        <v>960</v>
      </c>
      <c r="C966" s="33">
        <f t="shared" si="1038"/>
        <v>0</v>
      </c>
      <c r="D966" s="31"/>
      <c r="E966" s="390">
        <f t="shared" si="1006"/>
        <v>500</v>
      </c>
      <c r="F966" s="107">
        <f t="shared" si="1039"/>
        <v>0</v>
      </c>
      <c r="G966" s="3">
        <v>0</v>
      </c>
      <c r="H966" s="4">
        <v>0</v>
      </c>
      <c r="I966" s="63"/>
      <c r="J966" s="15"/>
      <c r="K966" s="13"/>
      <c r="L966" s="98">
        <f t="shared" si="1040"/>
        <v>0</v>
      </c>
      <c r="M966" s="99">
        <f>M5</f>
        <v>0.94499999999999995</v>
      </c>
      <c r="N966" s="100"/>
      <c r="O966" s="110"/>
      <c r="P966" s="95">
        <f t="shared" si="1041"/>
        <v>0</v>
      </c>
      <c r="Q966" s="15"/>
      <c r="R966" s="24">
        <f t="shared" si="1007"/>
        <v>0</v>
      </c>
      <c r="S966" s="25">
        <v>0</v>
      </c>
      <c r="T966" s="63"/>
      <c r="U966" s="15"/>
      <c r="V966" s="13"/>
      <c r="W966" s="98">
        <f t="shared" si="1042"/>
        <v>0</v>
      </c>
      <c r="X966" s="99">
        <f>X5</f>
        <v>0.97</v>
      </c>
      <c r="Y966" s="100"/>
      <c r="Z966" s="110"/>
      <c r="AA966" s="95">
        <f t="shared" si="1043"/>
        <v>0</v>
      </c>
      <c r="AB966" s="15"/>
      <c r="AC966" s="24">
        <f t="shared" si="1008"/>
        <v>0</v>
      </c>
      <c r="AD966" s="5">
        <v>0</v>
      </c>
      <c r="AE966" s="63"/>
      <c r="AF966" s="15"/>
      <c r="AG966" s="13"/>
      <c r="AH966" s="98">
        <f t="shared" si="1044"/>
        <v>0</v>
      </c>
      <c r="AI966" s="99">
        <f>AI5</f>
        <v>0.95499999999999996</v>
      </c>
      <c r="AJ966" s="100"/>
      <c r="AK966" s="110"/>
      <c r="AL966" s="95">
        <f t="shared" si="1045"/>
        <v>0</v>
      </c>
      <c r="AM966" s="15"/>
      <c r="AN966" s="24">
        <f t="shared" si="1009"/>
        <v>0</v>
      </c>
      <c r="AO966" s="5">
        <v>0</v>
      </c>
      <c r="AP966" s="63"/>
      <c r="AQ966" s="15"/>
      <c r="AR966" s="13"/>
      <c r="AS966" s="98">
        <f t="shared" si="1046"/>
        <v>0</v>
      </c>
      <c r="AT966" s="99">
        <f>AT5</f>
        <v>0.96</v>
      </c>
      <c r="AU966" s="100"/>
      <c r="AV966" s="110"/>
      <c r="AW966" s="95">
        <f t="shared" si="1047"/>
        <v>0</v>
      </c>
      <c r="AX966" s="15"/>
      <c r="AY966" s="24">
        <f t="shared" si="1010"/>
        <v>0</v>
      </c>
      <c r="AZ966" s="5">
        <v>0</v>
      </c>
      <c r="BA966" s="63"/>
      <c r="BB966" s="15"/>
      <c r="BC966" s="13"/>
      <c r="BD966" s="98">
        <f t="shared" si="1048"/>
        <v>0</v>
      </c>
      <c r="BE966" s="99">
        <f>BE5</f>
        <v>0.98</v>
      </c>
      <c r="BF966" s="100"/>
      <c r="BG966" s="110"/>
      <c r="BH966" s="95">
        <f t="shared" si="1049"/>
        <v>0</v>
      </c>
      <c r="BI966" s="15"/>
      <c r="BJ966" s="24">
        <f t="shared" si="1011"/>
        <v>0</v>
      </c>
      <c r="BK966" s="5">
        <v>0</v>
      </c>
      <c r="BL966" s="63"/>
      <c r="BM966" s="15"/>
      <c r="BN966" s="13"/>
      <c r="BO966" s="98">
        <f t="shared" si="1050"/>
        <v>0</v>
      </c>
      <c r="BP966" s="99">
        <f>BP5</f>
        <v>0.94499999999999995</v>
      </c>
      <c r="BQ966" s="100"/>
      <c r="BR966" s="110"/>
      <c r="BS966" s="95">
        <f t="shared" si="1051"/>
        <v>0</v>
      </c>
      <c r="BT966" s="15"/>
      <c r="BU966" s="24">
        <f t="shared" si="1012"/>
        <v>0</v>
      </c>
      <c r="BV966" s="5">
        <v>0</v>
      </c>
      <c r="BW966" s="63"/>
      <c r="BX966" s="15"/>
      <c r="BY966" s="13"/>
      <c r="BZ966" s="98">
        <f t="shared" si="1052"/>
        <v>0</v>
      </c>
      <c r="CA966" s="99">
        <f>CA5</f>
        <v>1</v>
      </c>
      <c r="CB966" s="100"/>
      <c r="CC966" s="110"/>
      <c r="CD966" s="95">
        <f t="shared" si="1053"/>
        <v>0</v>
      </c>
      <c r="CE966" s="15"/>
      <c r="CF966" s="24">
        <f t="shared" si="1013"/>
        <v>0</v>
      </c>
      <c r="CG966" s="5">
        <v>0</v>
      </c>
      <c r="CH966" s="63"/>
      <c r="CI966" s="15"/>
      <c r="CJ966" s="13"/>
      <c r="CK966" s="98">
        <f t="shared" si="1054"/>
        <v>0</v>
      </c>
      <c r="CL966" s="99">
        <f>CL5</f>
        <v>1</v>
      </c>
      <c r="CM966" s="100"/>
      <c r="CN966" s="110"/>
      <c r="CO966" s="95">
        <f t="shared" si="1055"/>
        <v>0</v>
      </c>
      <c r="CP966" s="15"/>
      <c r="CQ966" s="24">
        <f t="shared" si="1014"/>
        <v>0</v>
      </c>
      <c r="CR966" s="5">
        <v>0</v>
      </c>
      <c r="CS966" s="63"/>
      <c r="CT966" s="15"/>
      <c r="CU966" s="13"/>
      <c r="CV966" s="98">
        <f t="shared" si="1056"/>
        <v>0</v>
      </c>
      <c r="CW966" s="99">
        <f>CW5</f>
        <v>1</v>
      </c>
      <c r="CX966" s="100"/>
      <c r="CY966" s="110"/>
      <c r="CZ966" s="95">
        <f t="shared" si="1057"/>
        <v>0</v>
      </c>
      <c r="DA966" s="15"/>
      <c r="DB966" s="24">
        <f t="shared" si="1015"/>
        <v>0</v>
      </c>
      <c r="DC966" s="5">
        <v>0</v>
      </c>
      <c r="DD966" s="63"/>
      <c r="DE966" s="15"/>
      <c r="DF966" s="13"/>
      <c r="DG966" s="98">
        <f t="shared" si="1058"/>
        <v>0</v>
      </c>
      <c r="DH966" s="99">
        <f>DH5</f>
        <v>1</v>
      </c>
      <c r="DI966" s="100"/>
      <c r="DJ966" s="110"/>
      <c r="DK966" s="95">
        <f t="shared" si="1059"/>
        <v>0</v>
      </c>
      <c r="DL966" s="15"/>
      <c r="DM966" s="24">
        <f t="shared" si="1016"/>
        <v>0</v>
      </c>
      <c r="DN966" s="5">
        <v>0</v>
      </c>
      <c r="DO966" s="63"/>
      <c r="DP966" s="15"/>
      <c r="DQ966" s="13"/>
      <c r="DR966" s="98">
        <f t="shared" si="1060"/>
        <v>0</v>
      </c>
      <c r="DS966" s="99">
        <f>DS5</f>
        <v>1</v>
      </c>
      <c r="DT966" s="100"/>
      <c r="DU966" s="110"/>
      <c r="DV966" s="95">
        <f t="shared" si="1061"/>
        <v>0</v>
      </c>
      <c r="DW966" s="15"/>
      <c r="DX966" s="24">
        <f t="shared" si="1017"/>
        <v>0</v>
      </c>
      <c r="DY966" s="5">
        <v>0</v>
      </c>
      <c r="DZ966" s="63"/>
      <c r="EA966" s="15"/>
      <c r="EB966" s="13"/>
      <c r="EC966" s="98">
        <f t="shared" si="1062"/>
        <v>0</v>
      </c>
      <c r="ED966" s="99">
        <f>ED5</f>
        <v>1</v>
      </c>
      <c r="EE966" s="100"/>
      <c r="EF966" s="110"/>
      <c r="EG966" s="95">
        <f t="shared" si="1063"/>
        <v>0</v>
      </c>
      <c r="EH966" s="15"/>
      <c r="EI966" s="24">
        <f t="shared" si="1018"/>
        <v>0</v>
      </c>
      <c r="EJ966" s="5">
        <v>0</v>
      </c>
      <c r="EK966" s="63"/>
      <c r="EL966" s="15"/>
      <c r="EM966" s="13"/>
      <c r="EN966" s="98">
        <f t="shared" si="1064"/>
        <v>0</v>
      </c>
      <c r="EO966" s="99">
        <f>EO5</f>
        <v>1</v>
      </c>
      <c r="EP966" s="100"/>
      <c r="EQ966" s="110"/>
      <c r="ER966" s="95">
        <f t="shared" si="1065"/>
        <v>0</v>
      </c>
      <c r="ES966" s="15"/>
      <c r="ET966" s="24">
        <f t="shared" si="1019"/>
        <v>0</v>
      </c>
      <c r="EU966" s="5">
        <v>0</v>
      </c>
      <c r="EV966" s="63"/>
      <c r="EW966" s="15"/>
      <c r="EX966" s="13"/>
      <c r="EY966" s="98">
        <f t="shared" si="1066"/>
        <v>0</v>
      </c>
      <c r="EZ966" s="99">
        <f>EZ5</f>
        <v>1</v>
      </c>
      <c r="FA966" s="100"/>
      <c r="FB966" s="110"/>
      <c r="FC966" s="95">
        <f t="shared" si="1067"/>
        <v>0</v>
      </c>
      <c r="FD966" s="15"/>
      <c r="FE966" s="24">
        <f t="shared" si="1020"/>
        <v>0</v>
      </c>
      <c r="FF966" s="5">
        <v>0</v>
      </c>
      <c r="FG966" s="63"/>
      <c r="FH966" s="15"/>
      <c r="FI966" s="13"/>
      <c r="FJ966" s="98">
        <f t="shared" si="1068"/>
        <v>0</v>
      </c>
      <c r="FK966" s="99">
        <f>FK5</f>
        <v>1</v>
      </c>
      <c r="FL966" s="100"/>
      <c r="FM966" s="110"/>
      <c r="FN966" s="95">
        <f t="shared" si="1069"/>
        <v>0</v>
      </c>
      <c r="FO966" s="15"/>
      <c r="FP966" s="24">
        <f t="shared" si="1021"/>
        <v>0</v>
      </c>
      <c r="FQ966" s="5">
        <v>0</v>
      </c>
      <c r="FR966" s="8">
        <v>0</v>
      </c>
      <c r="FS966" s="84">
        <f t="shared" si="1022"/>
        <v>500</v>
      </c>
      <c r="FT966" s="85">
        <f t="shared" si="1023"/>
        <v>500</v>
      </c>
      <c r="FU966" s="85">
        <f t="shared" si="1024"/>
        <v>500</v>
      </c>
      <c r="FV966" s="85">
        <f t="shared" si="1025"/>
        <v>500</v>
      </c>
      <c r="FW966" s="85">
        <f t="shared" si="1026"/>
        <v>500</v>
      </c>
      <c r="FX966" s="85">
        <f t="shared" si="1027"/>
        <v>500</v>
      </c>
      <c r="FY966" s="85">
        <f t="shared" si="1028"/>
        <v>500</v>
      </c>
      <c r="FZ966" s="85">
        <f t="shared" si="1029"/>
        <v>500</v>
      </c>
      <c r="GA966" s="85">
        <f t="shared" si="1030"/>
        <v>500</v>
      </c>
      <c r="GB966" s="85">
        <f t="shared" si="1031"/>
        <v>500</v>
      </c>
      <c r="GC966" s="85">
        <f t="shared" si="1032"/>
        <v>500</v>
      </c>
      <c r="GD966" s="85">
        <f t="shared" si="1033"/>
        <v>500</v>
      </c>
      <c r="GE966" s="85">
        <f t="shared" si="1034"/>
        <v>500</v>
      </c>
      <c r="GF966" s="85">
        <f t="shared" si="1035"/>
        <v>500</v>
      </c>
      <c r="GG966" s="85">
        <f t="shared" si="1036"/>
        <v>500</v>
      </c>
      <c r="GH966" s="101">
        <f t="shared" si="1070"/>
        <v>0</v>
      </c>
      <c r="GI966" s="102">
        <f t="shared" si="1071"/>
        <v>0</v>
      </c>
      <c r="GJ966" s="102">
        <f t="shared" si="1072"/>
        <v>0</v>
      </c>
      <c r="GK966" s="79">
        <f>ROW()</f>
        <v>966</v>
      </c>
    </row>
    <row r="967" spans="1:193" s="12" customFormat="1" ht="50.1" customHeight="1">
      <c r="A967" s="17">
        <f>ROW()</f>
        <v>967</v>
      </c>
      <c r="B967" s="32">
        <f t="shared" si="1037"/>
        <v>961</v>
      </c>
      <c r="C967" s="33">
        <f t="shared" si="1038"/>
        <v>0</v>
      </c>
      <c r="D967" s="31"/>
      <c r="E967" s="390">
        <f t="shared" ref="E967:E1000" si="1073">MIN(FS967:GG967)</f>
        <v>500</v>
      </c>
      <c r="F967" s="107">
        <f t="shared" si="1039"/>
        <v>0</v>
      </c>
      <c r="G967" s="3">
        <v>0</v>
      </c>
      <c r="H967" s="4">
        <v>0</v>
      </c>
      <c r="I967" s="63"/>
      <c r="J967" s="15"/>
      <c r="K967" s="13"/>
      <c r="L967" s="98">
        <f t="shared" si="1040"/>
        <v>0</v>
      </c>
      <c r="M967" s="99">
        <f>M5</f>
        <v>0.94499999999999995</v>
      </c>
      <c r="N967" s="100"/>
      <c r="O967" s="110"/>
      <c r="P967" s="95">
        <f t="shared" si="1041"/>
        <v>0</v>
      </c>
      <c r="Q967" s="15"/>
      <c r="R967" s="24">
        <f t="shared" ref="R967:R1000" si="1074">IF(ISBLANK(P967),0,IF(P967=0,0,RANK(P967,FS967:GG967,1)))</f>
        <v>0</v>
      </c>
      <c r="S967" s="25">
        <v>0</v>
      </c>
      <c r="T967" s="63"/>
      <c r="U967" s="15"/>
      <c r="V967" s="13"/>
      <c r="W967" s="98">
        <f t="shared" si="1042"/>
        <v>0</v>
      </c>
      <c r="X967" s="99">
        <f>X5</f>
        <v>0.97</v>
      </c>
      <c r="Y967" s="100"/>
      <c r="Z967" s="110"/>
      <c r="AA967" s="95">
        <f t="shared" si="1043"/>
        <v>0</v>
      </c>
      <c r="AB967" s="15"/>
      <c r="AC967" s="24">
        <f t="shared" ref="AC967:AC1000" si="1075">IF(ISBLANK(AA967),0,IF(AA967=0,0,RANK(AA967,FS967:GG967,1)))</f>
        <v>0</v>
      </c>
      <c r="AD967" s="5">
        <v>0</v>
      </c>
      <c r="AE967" s="63"/>
      <c r="AF967" s="15"/>
      <c r="AG967" s="13"/>
      <c r="AH967" s="98">
        <f t="shared" si="1044"/>
        <v>0</v>
      </c>
      <c r="AI967" s="99">
        <f>AI5</f>
        <v>0.95499999999999996</v>
      </c>
      <c r="AJ967" s="100"/>
      <c r="AK967" s="110"/>
      <c r="AL967" s="95">
        <f t="shared" si="1045"/>
        <v>0</v>
      </c>
      <c r="AM967" s="15"/>
      <c r="AN967" s="24">
        <f t="shared" ref="AN967:AN1000" si="1076">IF(ISBLANK(AL967),0,IF(AL967=0,0,RANK(AL967,FS967:GG967,1)))</f>
        <v>0</v>
      </c>
      <c r="AO967" s="5">
        <v>0</v>
      </c>
      <c r="AP967" s="63"/>
      <c r="AQ967" s="15"/>
      <c r="AR967" s="13"/>
      <c r="AS967" s="98">
        <f t="shared" si="1046"/>
        <v>0</v>
      </c>
      <c r="AT967" s="99">
        <f>AT5</f>
        <v>0.96</v>
      </c>
      <c r="AU967" s="100"/>
      <c r="AV967" s="110"/>
      <c r="AW967" s="95">
        <f t="shared" si="1047"/>
        <v>0</v>
      </c>
      <c r="AX967" s="15"/>
      <c r="AY967" s="24">
        <f t="shared" ref="AY967:AY1000" si="1077">IF(ISBLANK(AW967),0,IF(AW967=0,0,RANK(AW967,FS967:GG967,1)))</f>
        <v>0</v>
      </c>
      <c r="AZ967" s="5">
        <v>0</v>
      </c>
      <c r="BA967" s="63"/>
      <c r="BB967" s="15"/>
      <c r="BC967" s="13"/>
      <c r="BD967" s="98">
        <f t="shared" si="1048"/>
        <v>0</v>
      </c>
      <c r="BE967" s="99">
        <f>BE5</f>
        <v>0.98</v>
      </c>
      <c r="BF967" s="100"/>
      <c r="BG967" s="110"/>
      <c r="BH967" s="95">
        <f t="shared" si="1049"/>
        <v>0</v>
      </c>
      <c r="BI967" s="15"/>
      <c r="BJ967" s="24">
        <f t="shared" ref="BJ967:BJ1000" si="1078">IF(ISBLANK(BH967),0,IF(BH967=0,0,RANK(BH967,FS967:GG967,1)))</f>
        <v>0</v>
      </c>
      <c r="BK967" s="5">
        <v>0</v>
      </c>
      <c r="BL967" s="63"/>
      <c r="BM967" s="15"/>
      <c r="BN967" s="13"/>
      <c r="BO967" s="98">
        <f t="shared" si="1050"/>
        <v>0</v>
      </c>
      <c r="BP967" s="99">
        <f>BP5</f>
        <v>0.94499999999999995</v>
      </c>
      <c r="BQ967" s="100"/>
      <c r="BR967" s="110"/>
      <c r="BS967" s="95">
        <f t="shared" si="1051"/>
        <v>0</v>
      </c>
      <c r="BT967" s="15"/>
      <c r="BU967" s="24">
        <f t="shared" ref="BU967:BU1000" si="1079">IF(ISBLANK(BS967),0,IF(BS967=0,0,RANK(BS967,FS967:GG967,1)))</f>
        <v>0</v>
      </c>
      <c r="BV967" s="5">
        <v>0</v>
      </c>
      <c r="BW967" s="63"/>
      <c r="BX967" s="15"/>
      <c r="BY967" s="13"/>
      <c r="BZ967" s="98">
        <f t="shared" si="1052"/>
        <v>0</v>
      </c>
      <c r="CA967" s="99">
        <f>CA5</f>
        <v>1</v>
      </c>
      <c r="CB967" s="100"/>
      <c r="CC967" s="110"/>
      <c r="CD967" s="95">
        <f t="shared" si="1053"/>
        <v>0</v>
      </c>
      <c r="CE967" s="15"/>
      <c r="CF967" s="24">
        <f t="shared" ref="CF967:CF1000" si="1080">IF(ISBLANK(CD967),0,IF(CD967=0,0,RANK(CD967,FS967:GG967,1)))</f>
        <v>0</v>
      </c>
      <c r="CG967" s="5">
        <v>0</v>
      </c>
      <c r="CH967" s="63"/>
      <c r="CI967" s="15"/>
      <c r="CJ967" s="13"/>
      <c r="CK967" s="98">
        <f t="shared" si="1054"/>
        <v>0</v>
      </c>
      <c r="CL967" s="99">
        <f>CL5</f>
        <v>1</v>
      </c>
      <c r="CM967" s="100"/>
      <c r="CN967" s="110"/>
      <c r="CO967" s="95">
        <f t="shared" si="1055"/>
        <v>0</v>
      </c>
      <c r="CP967" s="15"/>
      <c r="CQ967" s="24">
        <f t="shared" ref="CQ967:CQ1000" si="1081">IF(ISBLANK(CO967),0,IF(CO967=0,0,RANK(CO967,FS967:GG967,1)))</f>
        <v>0</v>
      </c>
      <c r="CR967" s="5">
        <v>0</v>
      </c>
      <c r="CS967" s="63"/>
      <c r="CT967" s="15"/>
      <c r="CU967" s="13"/>
      <c r="CV967" s="98">
        <f t="shared" si="1056"/>
        <v>0</v>
      </c>
      <c r="CW967" s="99">
        <f>CW5</f>
        <v>1</v>
      </c>
      <c r="CX967" s="100"/>
      <c r="CY967" s="110"/>
      <c r="CZ967" s="95">
        <f t="shared" si="1057"/>
        <v>0</v>
      </c>
      <c r="DA967" s="15"/>
      <c r="DB967" s="24">
        <f t="shared" ref="DB967:DB1000" si="1082">IF(ISBLANK(CZ967),0,IF(CZ967=0,0,RANK(CZ967,FS967:GG967,1)))</f>
        <v>0</v>
      </c>
      <c r="DC967" s="5">
        <v>0</v>
      </c>
      <c r="DD967" s="63"/>
      <c r="DE967" s="15"/>
      <c r="DF967" s="13"/>
      <c r="DG967" s="98">
        <f t="shared" si="1058"/>
        <v>0</v>
      </c>
      <c r="DH967" s="99">
        <f>DH5</f>
        <v>1</v>
      </c>
      <c r="DI967" s="100"/>
      <c r="DJ967" s="110"/>
      <c r="DK967" s="95">
        <f t="shared" si="1059"/>
        <v>0</v>
      </c>
      <c r="DL967" s="15"/>
      <c r="DM967" s="24">
        <f t="shared" ref="DM967:DM1000" si="1083">IF(ISBLANK(DK967),0,IF(DK967=0,0,RANK(DK967,FS967:GG967,1)))</f>
        <v>0</v>
      </c>
      <c r="DN967" s="5">
        <v>0</v>
      </c>
      <c r="DO967" s="63"/>
      <c r="DP967" s="15"/>
      <c r="DQ967" s="13"/>
      <c r="DR967" s="98">
        <f t="shared" si="1060"/>
        <v>0</v>
      </c>
      <c r="DS967" s="99">
        <f>DS5</f>
        <v>1</v>
      </c>
      <c r="DT967" s="100"/>
      <c r="DU967" s="110"/>
      <c r="DV967" s="95">
        <f t="shared" si="1061"/>
        <v>0</v>
      </c>
      <c r="DW967" s="15"/>
      <c r="DX967" s="24">
        <f t="shared" ref="DX967:DX1000" si="1084">IF(ISBLANK(DV967),0,IF(DV967=0,0,RANK(DV967,FS967:GG967,1)))</f>
        <v>0</v>
      </c>
      <c r="DY967" s="5">
        <v>0</v>
      </c>
      <c r="DZ967" s="63"/>
      <c r="EA967" s="15"/>
      <c r="EB967" s="13"/>
      <c r="EC967" s="98">
        <f t="shared" si="1062"/>
        <v>0</v>
      </c>
      <c r="ED967" s="99">
        <f>ED5</f>
        <v>1</v>
      </c>
      <c r="EE967" s="100"/>
      <c r="EF967" s="110"/>
      <c r="EG967" s="95">
        <f t="shared" si="1063"/>
        <v>0</v>
      </c>
      <c r="EH967" s="15"/>
      <c r="EI967" s="24">
        <f t="shared" ref="EI967:EI1000" si="1085">IF(ISBLANK(EG967),0,IF(EG967=0,0,RANK(EG967,FS967:GG967,1)))</f>
        <v>0</v>
      </c>
      <c r="EJ967" s="5">
        <v>0</v>
      </c>
      <c r="EK967" s="63"/>
      <c r="EL967" s="15"/>
      <c r="EM967" s="13"/>
      <c r="EN967" s="98">
        <f t="shared" si="1064"/>
        <v>0</v>
      </c>
      <c r="EO967" s="99">
        <f>EO5</f>
        <v>1</v>
      </c>
      <c r="EP967" s="100"/>
      <c r="EQ967" s="110"/>
      <c r="ER967" s="95">
        <f t="shared" si="1065"/>
        <v>0</v>
      </c>
      <c r="ES967" s="15"/>
      <c r="ET967" s="24">
        <f t="shared" ref="ET967:ET1000" si="1086">IF(ISBLANK(ER967),0,IF(ER967=0,0,RANK(ER967,FS967:GG967,1)))</f>
        <v>0</v>
      </c>
      <c r="EU967" s="5">
        <v>0</v>
      </c>
      <c r="EV967" s="63"/>
      <c r="EW967" s="15"/>
      <c r="EX967" s="13"/>
      <c r="EY967" s="98">
        <f t="shared" si="1066"/>
        <v>0</v>
      </c>
      <c r="EZ967" s="99">
        <f>EZ5</f>
        <v>1</v>
      </c>
      <c r="FA967" s="100"/>
      <c r="FB967" s="110"/>
      <c r="FC967" s="95">
        <f t="shared" si="1067"/>
        <v>0</v>
      </c>
      <c r="FD967" s="15"/>
      <c r="FE967" s="24">
        <f t="shared" ref="FE967:FE1000" si="1087">IF(ISBLANK(FC967),0,IF(FC967=0,0,RANK(FC967,FS967:GG967,1)))</f>
        <v>0</v>
      </c>
      <c r="FF967" s="5">
        <v>0</v>
      </c>
      <c r="FG967" s="63"/>
      <c r="FH967" s="15"/>
      <c r="FI967" s="13"/>
      <c r="FJ967" s="98">
        <f t="shared" si="1068"/>
        <v>0</v>
      </c>
      <c r="FK967" s="99">
        <f>FK5</f>
        <v>1</v>
      </c>
      <c r="FL967" s="100"/>
      <c r="FM967" s="110"/>
      <c r="FN967" s="95">
        <f t="shared" si="1069"/>
        <v>0</v>
      </c>
      <c r="FO967" s="15"/>
      <c r="FP967" s="24">
        <f t="shared" ref="FP967:FP1000" si="1088">IF(ISBLANK(FN967),0,IF(FN967=0,0,RANK(FN967,FS967:GG967,1)))</f>
        <v>0</v>
      </c>
      <c r="FQ967" s="5">
        <v>0</v>
      </c>
      <c r="FR967" s="8">
        <v>0</v>
      </c>
      <c r="FS967" s="84">
        <f t="shared" ref="FS967:FS1000" si="1089">IF(P967&lt;=0,500,P967)</f>
        <v>500</v>
      </c>
      <c r="FT967" s="85">
        <f t="shared" ref="FT967:FT1000" si="1090">IF(AA967&lt;=0,500,AA967)</f>
        <v>500</v>
      </c>
      <c r="FU967" s="85">
        <f t="shared" ref="FU967:FU1000" si="1091">IF(AL967&lt;=0,500,AL967)</f>
        <v>500</v>
      </c>
      <c r="FV967" s="85">
        <f t="shared" ref="FV967:FV1000" si="1092">IF(AW967&lt;=0,500,AW967)</f>
        <v>500</v>
      </c>
      <c r="FW967" s="85">
        <f t="shared" ref="FW967:FW1000" si="1093">IF(BH967&lt;=0,500,BH967)</f>
        <v>500</v>
      </c>
      <c r="FX967" s="85">
        <f t="shared" ref="FX967:FX1000" si="1094">IF(BS967&lt;=0,500,BS967)</f>
        <v>500</v>
      </c>
      <c r="FY967" s="85">
        <f t="shared" ref="FY967:FY1000" si="1095">IF(CD967&lt;=0,500,CD967)</f>
        <v>500</v>
      </c>
      <c r="FZ967" s="85">
        <f t="shared" ref="FZ967:FZ1000" si="1096">IF(CO967&lt;=0,500,CO967)</f>
        <v>500</v>
      </c>
      <c r="GA967" s="85">
        <f t="shared" ref="GA967:GA1000" si="1097">IF(CZ967&lt;=0,500,CZ967)</f>
        <v>500</v>
      </c>
      <c r="GB967" s="85">
        <f t="shared" ref="GB967:GB1000" si="1098">IF(DK967&lt;=0,500,DK967)</f>
        <v>500</v>
      </c>
      <c r="GC967" s="85">
        <f t="shared" ref="GC967:GC1000" si="1099">IF(DV967&lt;=0,500,DV967)</f>
        <v>500</v>
      </c>
      <c r="GD967" s="85">
        <f t="shared" ref="GD967:GD1000" si="1100">IF(EG967&lt;=0,500,EG967)</f>
        <v>500</v>
      </c>
      <c r="GE967" s="85">
        <f t="shared" ref="GE967:GE1000" si="1101">IF(ER967&lt;=0,500,ER967)</f>
        <v>500</v>
      </c>
      <c r="GF967" s="85">
        <f t="shared" ref="GF967:GF1000" si="1102">IF(FC967&lt;=0,500,FC967)</f>
        <v>500</v>
      </c>
      <c r="GG967" s="85">
        <f t="shared" ref="GG967:GG1000" si="1103">IF(FN967&lt;=0,500,FN967)</f>
        <v>500</v>
      </c>
      <c r="GH967" s="101">
        <f t="shared" si="1070"/>
        <v>0</v>
      </c>
      <c r="GI967" s="102">
        <f t="shared" si="1071"/>
        <v>0</v>
      </c>
      <c r="GJ967" s="102">
        <f t="shared" si="1072"/>
        <v>0</v>
      </c>
      <c r="GK967" s="79">
        <f>ROW()</f>
        <v>967</v>
      </c>
    </row>
    <row r="968" spans="1:193" s="12" customFormat="1" ht="50.1" customHeight="1">
      <c r="A968" s="17">
        <f>ROW()</f>
        <v>968</v>
      </c>
      <c r="B968" s="32">
        <f t="shared" si="1037"/>
        <v>962</v>
      </c>
      <c r="C968" s="33">
        <f t="shared" si="1038"/>
        <v>0</v>
      </c>
      <c r="D968" s="31"/>
      <c r="E968" s="390">
        <f t="shared" si="1073"/>
        <v>500</v>
      </c>
      <c r="F968" s="107">
        <f t="shared" si="1039"/>
        <v>0</v>
      </c>
      <c r="G968" s="3">
        <v>0</v>
      </c>
      <c r="H968" s="4">
        <v>0</v>
      </c>
      <c r="I968" s="63"/>
      <c r="J968" s="15"/>
      <c r="K968" s="13"/>
      <c r="L968" s="98">
        <f t="shared" si="1040"/>
        <v>0</v>
      </c>
      <c r="M968" s="99">
        <f>M5</f>
        <v>0.94499999999999995</v>
      </c>
      <c r="N968" s="100"/>
      <c r="O968" s="110"/>
      <c r="P968" s="95">
        <f t="shared" si="1041"/>
        <v>0</v>
      </c>
      <c r="Q968" s="15"/>
      <c r="R968" s="24">
        <f t="shared" si="1074"/>
        <v>0</v>
      </c>
      <c r="S968" s="25">
        <v>0</v>
      </c>
      <c r="T968" s="63"/>
      <c r="U968" s="15"/>
      <c r="V968" s="13"/>
      <c r="W968" s="98">
        <f t="shared" si="1042"/>
        <v>0</v>
      </c>
      <c r="X968" s="99">
        <f>X5</f>
        <v>0.97</v>
      </c>
      <c r="Y968" s="100"/>
      <c r="Z968" s="110"/>
      <c r="AA968" s="95">
        <f t="shared" si="1043"/>
        <v>0</v>
      </c>
      <c r="AB968" s="15"/>
      <c r="AC968" s="24">
        <f t="shared" si="1075"/>
        <v>0</v>
      </c>
      <c r="AD968" s="5">
        <v>0</v>
      </c>
      <c r="AE968" s="63"/>
      <c r="AF968" s="15"/>
      <c r="AG968" s="13"/>
      <c r="AH968" s="98">
        <f t="shared" si="1044"/>
        <v>0</v>
      </c>
      <c r="AI968" s="99">
        <f>AI5</f>
        <v>0.95499999999999996</v>
      </c>
      <c r="AJ968" s="100"/>
      <c r="AK968" s="110"/>
      <c r="AL968" s="95">
        <f t="shared" si="1045"/>
        <v>0</v>
      </c>
      <c r="AM968" s="15"/>
      <c r="AN968" s="24">
        <f t="shared" si="1076"/>
        <v>0</v>
      </c>
      <c r="AO968" s="5">
        <v>0</v>
      </c>
      <c r="AP968" s="63"/>
      <c r="AQ968" s="15"/>
      <c r="AR968" s="13"/>
      <c r="AS968" s="98">
        <f t="shared" si="1046"/>
        <v>0</v>
      </c>
      <c r="AT968" s="99">
        <f>AT5</f>
        <v>0.96</v>
      </c>
      <c r="AU968" s="100"/>
      <c r="AV968" s="110"/>
      <c r="AW968" s="95">
        <f t="shared" si="1047"/>
        <v>0</v>
      </c>
      <c r="AX968" s="15"/>
      <c r="AY968" s="24">
        <f t="shared" si="1077"/>
        <v>0</v>
      </c>
      <c r="AZ968" s="5">
        <v>0</v>
      </c>
      <c r="BA968" s="63"/>
      <c r="BB968" s="15"/>
      <c r="BC968" s="13"/>
      <c r="BD968" s="98">
        <f t="shared" si="1048"/>
        <v>0</v>
      </c>
      <c r="BE968" s="99">
        <f>BE5</f>
        <v>0.98</v>
      </c>
      <c r="BF968" s="100"/>
      <c r="BG968" s="110"/>
      <c r="BH968" s="95">
        <f t="shared" si="1049"/>
        <v>0</v>
      </c>
      <c r="BI968" s="15"/>
      <c r="BJ968" s="24">
        <f t="shared" si="1078"/>
        <v>0</v>
      </c>
      <c r="BK968" s="5">
        <v>0</v>
      </c>
      <c r="BL968" s="63"/>
      <c r="BM968" s="15"/>
      <c r="BN968" s="13"/>
      <c r="BO968" s="98">
        <f t="shared" si="1050"/>
        <v>0</v>
      </c>
      <c r="BP968" s="99">
        <f>BP5</f>
        <v>0.94499999999999995</v>
      </c>
      <c r="BQ968" s="100"/>
      <c r="BR968" s="110"/>
      <c r="BS968" s="95">
        <f t="shared" si="1051"/>
        <v>0</v>
      </c>
      <c r="BT968" s="15"/>
      <c r="BU968" s="24">
        <f t="shared" si="1079"/>
        <v>0</v>
      </c>
      <c r="BV968" s="5">
        <v>0</v>
      </c>
      <c r="BW968" s="63"/>
      <c r="BX968" s="15"/>
      <c r="BY968" s="13"/>
      <c r="BZ968" s="98">
        <f t="shared" si="1052"/>
        <v>0</v>
      </c>
      <c r="CA968" s="99">
        <f>CA5</f>
        <v>1</v>
      </c>
      <c r="CB968" s="100"/>
      <c r="CC968" s="110"/>
      <c r="CD968" s="95">
        <f t="shared" si="1053"/>
        <v>0</v>
      </c>
      <c r="CE968" s="15"/>
      <c r="CF968" s="24">
        <f t="shared" si="1080"/>
        <v>0</v>
      </c>
      <c r="CG968" s="5">
        <v>0</v>
      </c>
      <c r="CH968" s="63"/>
      <c r="CI968" s="15"/>
      <c r="CJ968" s="13"/>
      <c r="CK968" s="98">
        <f t="shared" si="1054"/>
        <v>0</v>
      </c>
      <c r="CL968" s="99">
        <f>CL5</f>
        <v>1</v>
      </c>
      <c r="CM968" s="100"/>
      <c r="CN968" s="110"/>
      <c r="CO968" s="95">
        <f t="shared" si="1055"/>
        <v>0</v>
      </c>
      <c r="CP968" s="15"/>
      <c r="CQ968" s="24">
        <f t="shared" si="1081"/>
        <v>0</v>
      </c>
      <c r="CR968" s="5">
        <v>0</v>
      </c>
      <c r="CS968" s="63"/>
      <c r="CT968" s="15"/>
      <c r="CU968" s="13"/>
      <c r="CV968" s="98">
        <f t="shared" si="1056"/>
        <v>0</v>
      </c>
      <c r="CW968" s="99">
        <f>CW5</f>
        <v>1</v>
      </c>
      <c r="CX968" s="100"/>
      <c r="CY968" s="110"/>
      <c r="CZ968" s="95">
        <f t="shared" si="1057"/>
        <v>0</v>
      </c>
      <c r="DA968" s="15"/>
      <c r="DB968" s="24">
        <f t="shared" si="1082"/>
        <v>0</v>
      </c>
      <c r="DC968" s="5">
        <v>0</v>
      </c>
      <c r="DD968" s="63"/>
      <c r="DE968" s="15"/>
      <c r="DF968" s="13"/>
      <c r="DG968" s="98">
        <f t="shared" si="1058"/>
        <v>0</v>
      </c>
      <c r="DH968" s="99">
        <f>DH5</f>
        <v>1</v>
      </c>
      <c r="DI968" s="100"/>
      <c r="DJ968" s="110"/>
      <c r="DK968" s="95">
        <f t="shared" si="1059"/>
        <v>0</v>
      </c>
      <c r="DL968" s="15"/>
      <c r="DM968" s="24">
        <f t="shared" si="1083"/>
        <v>0</v>
      </c>
      <c r="DN968" s="5">
        <v>0</v>
      </c>
      <c r="DO968" s="63"/>
      <c r="DP968" s="15"/>
      <c r="DQ968" s="13"/>
      <c r="DR968" s="98">
        <f t="shared" si="1060"/>
        <v>0</v>
      </c>
      <c r="DS968" s="99">
        <f>DS5</f>
        <v>1</v>
      </c>
      <c r="DT968" s="100"/>
      <c r="DU968" s="110"/>
      <c r="DV968" s="95">
        <f t="shared" si="1061"/>
        <v>0</v>
      </c>
      <c r="DW968" s="15"/>
      <c r="DX968" s="24">
        <f t="shared" si="1084"/>
        <v>0</v>
      </c>
      <c r="DY968" s="5">
        <v>0</v>
      </c>
      <c r="DZ968" s="63"/>
      <c r="EA968" s="15"/>
      <c r="EB968" s="13"/>
      <c r="EC968" s="98">
        <f t="shared" si="1062"/>
        <v>0</v>
      </c>
      <c r="ED968" s="99">
        <f>ED5</f>
        <v>1</v>
      </c>
      <c r="EE968" s="100"/>
      <c r="EF968" s="110"/>
      <c r="EG968" s="95">
        <f t="shared" si="1063"/>
        <v>0</v>
      </c>
      <c r="EH968" s="15"/>
      <c r="EI968" s="24">
        <f t="shared" si="1085"/>
        <v>0</v>
      </c>
      <c r="EJ968" s="5">
        <v>0</v>
      </c>
      <c r="EK968" s="63"/>
      <c r="EL968" s="15"/>
      <c r="EM968" s="13"/>
      <c r="EN968" s="98">
        <f t="shared" si="1064"/>
        <v>0</v>
      </c>
      <c r="EO968" s="99">
        <f>EO5</f>
        <v>1</v>
      </c>
      <c r="EP968" s="100"/>
      <c r="EQ968" s="110"/>
      <c r="ER968" s="95">
        <f t="shared" si="1065"/>
        <v>0</v>
      </c>
      <c r="ES968" s="15"/>
      <c r="ET968" s="24">
        <f t="shared" si="1086"/>
        <v>0</v>
      </c>
      <c r="EU968" s="5">
        <v>0</v>
      </c>
      <c r="EV968" s="63"/>
      <c r="EW968" s="15"/>
      <c r="EX968" s="13"/>
      <c r="EY968" s="98">
        <f t="shared" si="1066"/>
        <v>0</v>
      </c>
      <c r="EZ968" s="99">
        <f>EZ5</f>
        <v>1</v>
      </c>
      <c r="FA968" s="100"/>
      <c r="FB968" s="110"/>
      <c r="FC968" s="95">
        <f t="shared" si="1067"/>
        <v>0</v>
      </c>
      <c r="FD968" s="15"/>
      <c r="FE968" s="24">
        <f t="shared" si="1087"/>
        <v>0</v>
      </c>
      <c r="FF968" s="5">
        <v>0</v>
      </c>
      <c r="FG968" s="63"/>
      <c r="FH968" s="15"/>
      <c r="FI968" s="13"/>
      <c r="FJ968" s="98">
        <f t="shared" si="1068"/>
        <v>0</v>
      </c>
      <c r="FK968" s="99">
        <f>FK5</f>
        <v>1</v>
      </c>
      <c r="FL968" s="100"/>
      <c r="FM968" s="110"/>
      <c r="FN968" s="95">
        <f t="shared" si="1069"/>
        <v>0</v>
      </c>
      <c r="FO968" s="15"/>
      <c r="FP968" s="24">
        <f t="shared" si="1088"/>
        <v>0</v>
      </c>
      <c r="FQ968" s="5">
        <v>0</v>
      </c>
      <c r="FR968" s="8">
        <v>0</v>
      </c>
      <c r="FS968" s="84">
        <f t="shared" si="1089"/>
        <v>500</v>
      </c>
      <c r="FT968" s="85">
        <f t="shared" si="1090"/>
        <v>500</v>
      </c>
      <c r="FU968" s="85">
        <f t="shared" si="1091"/>
        <v>500</v>
      </c>
      <c r="FV968" s="85">
        <f t="shared" si="1092"/>
        <v>500</v>
      </c>
      <c r="FW968" s="85">
        <f t="shared" si="1093"/>
        <v>500</v>
      </c>
      <c r="FX968" s="85">
        <f t="shared" si="1094"/>
        <v>500</v>
      </c>
      <c r="FY968" s="85">
        <f t="shared" si="1095"/>
        <v>500</v>
      </c>
      <c r="FZ968" s="85">
        <f t="shared" si="1096"/>
        <v>500</v>
      </c>
      <c r="GA968" s="85">
        <f t="shared" si="1097"/>
        <v>500</v>
      </c>
      <c r="GB968" s="85">
        <f t="shared" si="1098"/>
        <v>500</v>
      </c>
      <c r="GC968" s="85">
        <f t="shared" si="1099"/>
        <v>500</v>
      </c>
      <c r="GD968" s="85">
        <f t="shared" si="1100"/>
        <v>500</v>
      </c>
      <c r="GE968" s="85">
        <f t="shared" si="1101"/>
        <v>500</v>
      </c>
      <c r="GF968" s="85">
        <f t="shared" si="1102"/>
        <v>500</v>
      </c>
      <c r="GG968" s="85">
        <f t="shared" si="1103"/>
        <v>500</v>
      </c>
      <c r="GH968" s="101">
        <f t="shared" si="1070"/>
        <v>0</v>
      </c>
      <c r="GI968" s="102">
        <f t="shared" si="1071"/>
        <v>0</v>
      </c>
      <c r="GJ968" s="102">
        <f t="shared" si="1072"/>
        <v>0</v>
      </c>
      <c r="GK968" s="79">
        <f>ROW()</f>
        <v>968</v>
      </c>
    </row>
    <row r="969" spans="1:193" s="12" customFormat="1" ht="50.1" customHeight="1">
      <c r="A969" s="17">
        <f>ROW()</f>
        <v>969</v>
      </c>
      <c r="B969" s="32">
        <f t="shared" ref="B969:B1000" si="1104">A969-6</f>
        <v>963</v>
      </c>
      <c r="C969" s="33">
        <f t="shared" ref="C969:C1000" si="1105">IF(ISTEXT(D969),B969,0)</f>
        <v>0</v>
      </c>
      <c r="D969" s="31"/>
      <c r="E969" s="390">
        <f t="shared" si="1073"/>
        <v>500</v>
      </c>
      <c r="F969" s="107">
        <f t="shared" si="1039"/>
        <v>0</v>
      </c>
      <c r="G969" s="3">
        <v>0</v>
      </c>
      <c r="H969" s="4">
        <v>0</v>
      </c>
      <c r="I969" s="63"/>
      <c r="J969" s="15"/>
      <c r="K969" s="13"/>
      <c r="L969" s="98">
        <f t="shared" si="1040"/>
        <v>0</v>
      </c>
      <c r="M969" s="99">
        <f>M5</f>
        <v>0.94499999999999995</v>
      </c>
      <c r="N969" s="100"/>
      <c r="O969" s="110"/>
      <c r="P969" s="95">
        <f t="shared" si="1041"/>
        <v>0</v>
      </c>
      <c r="Q969" s="15"/>
      <c r="R969" s="24">
        <f t="shared" si="1074"/>
        <v>0</v>
      </c>
      <c r="S969" s="25">
        <v>0</v>
      </c>
      <c r="T969" s="63"/>
      <c r="U969" s="15"/>
      <c r="V969" s="13"/>
      <c r="W969" s="98">
        <f t="shared" si="1042"/>
        <v>0</v>
      </c>
      <c r="X969" s="99">
        <f>X5</f>
        <v>0.97</v>
      </c>
      <c r="Y969" s="100"/>
      <c r="Z969" s="110"/>
      <c r="AA969" s="95">
        <f t="shared" si="1043"/>
        <v>0</v>
      </c>
      <c r="AB969" s="15"/>
      <c r="AC969" s="24">
        <f t="shared" si="1075"/>
        <v>0</v>
      </c>
      <c r="AD969" s="5">
        <v>0</v>
      </c>
      <c r="AE969" s="63"/>
      <c r="AF969" s="15"/>
      <c r="AG969" s="13"/>
      <c r="AH969" s="98">
        <f t="shared" si="1044"/>
        <v>0</v>
      </c>
      <c r="AI969" s="99">
        <f>AI5</f>
        <v>0.95499999999999996</v>
      </c>
      <c r="AJ969" s="100"/>
      <c r="AK969" s="110"/>
      <c r="AL969" s="95">
        <f t="shared" si="1045"/>
        <v>0</v>
      </c>
      <c r="AM969" s="15"/>
      <c r="AN969" s="24">
        <f t="shared" si="1076"/>
        <v>0</v>
      </c>
      <c r="AO969" s="5">
        <v>0</v>
      </c>
      <c r="AP969" s="63"/>
      <c r="AQ969" s="15"/>
      <c r="AR969" s="13"/>
      <c r="AS969" s="98">
        <f t="shared" si="1046"/>
        <v>0</v>
      </c>
      <c r="AT969" s="99">
        <f>AT5</f>
        <v>0.96</v>
      </c>
      <c r="AU969" s="100"/>
      <c r="AV969" s="110"/>
      <c r="AW969" s="95">
        <f t="shared" si="1047"/>
        <v>0</v>
      </c>
      <c r="AX969" s="15"/>
      <c r="AY969" s="24">
        <f t="shared" si="1077"/>
        <v>0</v>
      </c>
      <c r="AZ969" s="5">
        <v>0</v>
      </c>
      <c r="BA969" s="63"/>
      <c r="BB969" s="15"/>
      <c r="BC969" s="13"/>
      <c r="BD969" s="98">
        <f t="shared" si="1048"/>
        <v>0</v>
      </c>
      <c r="BE969" s="99">
        <f>BE5</f>
        <v>0.98</v>
      </c>
      <c r="BF969" s="100"/>
      <c r="BG969" s="110"/>
      <c r="BH969" s="95">
        <f t="shared" si="1049"/>
        <v>0</v>
      </c>
      <c r="BI969" s="15"/>
      <c r="BJ969" s="24">
        <f t="shared" si="1078"/>
        <v>0</v>
      </c>
      <c r="BK969" s="5">
        <v>0</v>
      </c>
      <c r="BL969" s="63"/>
      <c r="BM969" s="15"/>
      <c r="BN969" s="13"/>
      <c r="BO969" s="98">
        <f t="shared" si="1050"/>
        <v>0</v>
      </c>
      <c r="BP969" s="99">
        <f>BP5</f>
        <v>0.94499999999999995</v>
      </c>
      <c r="BQ969" s="100"/>
      <c r="BR969" s="110"/>
      <c r="BS969" s="95">
        <f t="shared" si="1051"/>
        <v>0</v>
      </c>
      <c r="BT969" s="15"/>
      <c r="BU969" s="24">
        <f t="shared" si="1079"/>
        <v>0</v>
      </c>
      <c r="BV969" s="5">
        <v>0</v>
      </c>
      <c r="BW969" s="63"/>
      <c r="BX969" s="15"/>
      <c r="BY969" s="13"/>
      <c r="BZ969" s="98">
        <f t="shared" si="1052"/>
        <v>0</v>
      </c>
      <c r="CA969" s="99">
        <f>CA5</f>
        <v>1</v>
      </c>
      <c r="CB969" s="100"/>
      <c r="CC969" s="110"/>
      <c r="CD969" s="95">
        <f t="shared" si="1053"/>
        <v>0</v>
      </c>
      <c r="CE969" s="15"/>
      <c r="CF969" s="24">
        <f t="shared" si="1080"/>
        <v>0</v>
      </c>
      <c r="CG969" s="5">
        <v>0</v>
      </c>
      <c r="CH969" s="63"/>
      <c r="CI969" s="15"/>
      <c r="CJ969" s="13"/>
      <c r="CK969" s="98">
        <f t="shared" si="1054"/>
        <v>0</v>
      </c>
      <c r="CL969" s="99">
        <f>CL5</f>
        <v>1</v>
      </c>
      <c r="CM969" s="100"/>
      <c r="CN969" s="110"/>
      <c r="CO969" s="95">
        <f t="shared" si="1055"/>
        <v>0</v>
      </c>
      <c r="CP969" s="15"/>
      <c r="CQ969" s="24">
        <f t="shared" si="1081"/>
        <v>0</v>
      </c>
      <c r="CR969" s="5">
        <v>0</v>
      </c>
      <c r="CS969" s="63"/>
      <c r="CT969" s="15"/>
      <c r="CU969" s="13"/>
      <c r="CV969" s="98">
        <f t="shared" si="1056"/>
        <v>0</v>
      </c>
      <c r="CW969" s="99">
        <f>CW5</f>
        <v>1</v>
      </c>
      <c r="CX969" s="100"/>
      <c r="CY969" s="110"/>
      <c r="CZ969" s="95">
        <f t="shared" si="1057"/>
        <v>0</v>
      </c>
      <c r="DA969" s="15"/>
      <c r="DB969" s="24">
        <f t="shared" si="1082"/>
        <v>0</v>
      </c>
      <c r="DC969" s="5">
        <v>0</v>
      </c>
      <c r="DD969" s="63"/>
      <c r="DE969" s="15"/>
      <c r="DF969" s="13"/>
      <c r="DG969" s="98">
        <f t="shared" si="1058"/>
        <v>0</v>
      </c>
      <c r="DH969" s="99">
        <f>DH5</f>
        <v>1</v>
      </c>
      <c r="DI969" s="100"/>
      <c r="DJ969" s="110"/>
      <c r="DK969" s="95">
        <f t="shared" si="1059"/>
        <v>0</v>
      </c>
      <c r="DL969" s="15"/>
      <c r="DM969" s="24">
        <f t="shared" si="1083"/>
        <v>0</v>
      </c>
      <c r="DN969" s="5">
        <v>0</v>
      </c>
      <c r="DO969" s="63"/>
      <c r="DP969" s="15"/>
      <c r="DQ969" s="13"/>
      <c r="DR969" s="98">
        <f t="shared" si="1060"/>
        <v>0</v>
      </c>
      <c r="DS969" s="99">
        <f>DS5</f>
        <v>1</v>
      </c>
      <c r="DT969" s="100"/>
      <c r="DU969" s="110"/>
      <c r="DV969" s="95">
        <f t="shared" si="1061"/>
        <v>0</v>
      </c>
      <c r="DW969" s="15"/>
      <c r="DX969" s="24">
        <f t="shared" si="1084"/>
        <v>0</v>
      </c>
      <c r="DY969" s="5">
        <v>0</v>
      </c>
      <c r="DZ969" s="63"/>
      <c r="EA969" s="15"/>
      <c r="EB969" s="13"/>
      <c r="EC969" s="98">
        <f t="shared" si="1062"/>
        <v>0</v>
      </c>
      <c r="ED969" s="99">
        <f>ED5</f>
        <v>1</v>
      </c>
      <c r="EE969" s="100"/>
      <c r="EF969" s="110"/>
      <c r="EG969" s="95">
        <f t="shared" si="1063"/>
        <v>0</v>
      </c>
      <c r="EH969" s="15"/>
      <c r="EI969" s="24">
        <f t="shared" si="1085"/>
        <v>0</v>
      </c>
      <c r="EJ969" s="5">
        <v>0</v>
      </c>
      <c r="EK969" s="63"/>
      <c r="EL969" s="15"/>
      <c r="EM969" s="13"/>
      <c r="EN969" s="98">
        <f t="shared" si="1064"/>
        <v>0</v>
      </c>
      <c r="EO969" s="99">
        <f>EO5</f>
        <v>1</v>
      </c>
      <c r="EP969" s="100"/>
      <c r="EQ969" s="110"/>
      <c r="ER969" s="95">
        <f t="shared" si="1065"/>
        <v>0</v>
      </c>
      <c r="ES969" s="15"/>
      <c r="ET969" s="24">
        <f t="shared" si="1086"/>
        <v>0</v>
      </c>
      <c r="EU969" s="5">
        <v>0</v>
      </c>
      <c r="EV969" s="63"/>
      <c r="EW969" s="15"/>
      <c r="EX969" s="13"/>
      <c r="EY969" s="98">
        <f t="shared" si="1066"/>
        <v>0</v>
      </c>
      <c r="EZ969" s="99">
        <f>EZ5</f>
        <v>1</v>
      </c>
      <c r="FA969" s="100"/>
      <c r="FB969" s="110"/>
      <c r="FC969" s="95">
        <f t="shared" si="1067"/>
        <v>0</v>
      </c>
      <c r="FD969" s="15"/>
      <c r="FE969" s="24">
        <f t="shared" si="1087"/>
        <v>0</v>
      </c>
      <c r="FF969" s="5">
        <v>0</v>
      </c>
      <c r="FG969" s="63"/>
      <c r="FH969" s="15"/>
      <c r="FI969" s="13"/>
      <c r="FJ969" s="98">
        <f t="shared" si="1068"/>
        <v>0</v>
      </c>
      <c r="FK969" s="99">
        <f>FK5</f>
        <v>1</v>
      </c>
      <c r="FL969" s="100"/>
      <c r="FM969" s="110"/>
      <c r="FN969" s="95">
        <f t="shared" si="1069"/>
        <v>0</v>
      </c>
      <c r="FO969" s="15"/>
      <c r="FP969" s="24">
        <f t="shared" si="1088"/>
        <v>0</v>
      </c>
      <c r="FQ969" s="5">
        <v>0</v>
      </c>
      <c r="FR969" s="8">
        <v>0</v>
      </c>
      <c r="FS969" s="84">
        <f t="shared" si="1089"/>
        <v>500</v>
      </c>
      <c r="FT969" s="85">
        <f t="shared" si="1090"/>
        <v>500</v>
      </c>
      <c r="FU969" s="85">
        <f t="shared" si="1091"/>
        <v>500</v>
      </c>
      <c r="FV969" s="85">
        <f t="shared" si="1092"/>
        <v>500</v>
      </c>
      <c r="FW969" s="85">
        <f t="shared" si="1093"/>
        <v>500</v>
      </c>
      <c r="FX969" s="85">
        <f t="shared" si="1094"/>
        <v>500</v>
      </c>
      <c r="FY969" s="85">
        <f t="shared" si="1095"/>
        <v>500</v>
      </c>
      <c r="FZ969" s="85">
        <f t="shared" si="1096"/>
        <v>500</v>
      </c>
      <c r="GA969" s="85">
        <f t="shared" si="1097"/>
        <v>500</v>
      </c>
      <c r="GB969" s="85">
        <f t="shared" si="1098"/>
        <v>500</v>
      </c>
      <c r="GC969" s="85">
        <f t="shared" si="1099"/>
        <v>500</v>
      </c>
      <c r="GD969" s="85">
        <f t="shared" si="1100"/>
        <v>500</v>
      </c>
      <c r="GE969" s="85">
        <f t="shared" si="1101"/>
        <v>500</v>
      </c>
      <c r="GF969" s="85">
        <f t="shared" si="1102"/>
        <v>500</v>
      </c>
      <c r="GG969" s="85">
        <f t="shared" si="1103"/>
        <v>500</v>
      </c>
      <c r="GH969" s="101">
        <f t="shared" si="1070"/>
        <v>0</v>
      </c>
      <c r="GI969" s="102">
        <f t="shared" si="1071"/>
        <v>0</v>
      </c>
      <c r="GJ969" s="102">
        <f t="shared" si="1072"/>
        <v>0</v>
      </c>
      <c r="GK969" s="79">
        <f>ROW()</f>
        <v>969</v>
      </c>
    </row>
    <row r="970" spans="1:193" s="12" customFormat="1" ht="50.1" customHeight="1">
      <c r="A970" s="17">
        <f>ROW()</f>
        <v>970</v>
      </c>
      <c r="B970" s="32">
        <f t="shared" si="1104"/>
        <v>964</v>
      </c>
      <c r="C970" s="33">
        <f t="shared" si="1105"/>
        <v>0</v>
      </c>
      <c r="D970" s="31"/>
      <c r="E970" s="390">
        <f t="shared" si="1073"/>
        <v>500</v>
      </c>
      <c r="F970" s="107">
        <f t="shared" si="1039"/>
        <v>0</v>
      </c>
      <c r="G970" s="3">
        <v>0</v>
      </c>
      <c r="H970" s="4">
        <v>0</v>
      </c>
      <c r="I970" s="63"/>
      <c r="J970" s="15"/>
      <c r="K970" s="13"/>
      <c r="L970" s="98">
        <f t="shared" si="1040"/>
        <v>0</v>
      </c>
      <c r="M970" s="99">
        <f>M5</f>
        <v>0.94499999999999995</v>
      </c>
      <c r="N970" s="100"/>
      <c r="O970" s="110"/>
      <c r="P970" s="95">
        <f t="shared" si="1041"/>
        <v>0</v>
      </c>
      <c r="Q970" s="15"/>
      <c r="R970" s="24">
        <f t="shared" si="1074"/>
        <v>0</v>
      </c>
      <c r="S970" s="25">
        <v>0</v>
      </c>
      <c r="T970" s="63"/>
      <c r="U970" s="15"/>
      <c r="V970" s="13"/>
      <c r="W970" s="98">
        <f t="shared" si="1042"/>
        <v>0</v>
      </c>
      <c r="X970" s="99">
        <f>X5</f>
        <v>0.97</v>
      </c>
      <c r="Y970" s="100"/>
      <c r="Z970" s="110"/>
      <c r="AA970" s="95">
        <f t="shared" si="1043"/>
        <v>0</v>
      </c>
      <c r="AB970" s="15"/>
      <c r="AC970" s="24">
        <f t="shared" si="1075"/>
        <v>0</v>
      </c>
      <c r="AD970" s="5">
        <v>0</v>
      </c>
      <c r="AE970" s="63"/>
      <c r="AF970" s="15"/>
      <c r="AG970" s="13"/>
      <c r="AH970" s="98">
        <f t="shared" si="1044"/>
        <v>0</v>
      </c>
      <c r="AI970" s="99">
        <f>AI5</f>
        <v>0.95499999999999996</v>
      </c>
      <c r="AJ970" s="100"/>
      <c r="AK970" s="110"/>
      <c r="AL970" s="95">
        <f t="shared" si="1045"/>
        <v>0</v>
      </c>
      <c r="AM970" s="15"/>
      <c r="AN970" s="24">
        <f t="shared" si="1076"/>
        <v>0</v>
      </c>
      <c r="AO970" s="5">
        <v>0</v>
      </c>
      <c r="AP970" s="63"/>
      <c r="AQ970" s="15"/>
      <c r="AR970" s="13"/>
      <c r="AS970" s="98">
        <f t="shared" si="1046"/>
        <v>0</v>
      </c>
      <c r="AT970" s="99">
        <f>AT5</f>
        <v>0.96</v>
      </c>
      <c r="AU970" s="100"/>
      <c r="AV970" s="110"/>
      <c r="AW970" s="95">
        <f t="shared" si="1047"/>
        <v>0</v>
      </c>
      <c r="AX970" s="15"/>
      <c r="AY970" s="24">
        <f t="shared" si="1077"/>
        <v>0</v>
      </c>
      <c r="AZ970" s="5">
        <v>0</v>
      </c>
      <c r="BA970" s="63"/>
      <c r="BB970" s="15"/>
      <c r="BC970" s="13"/>
      <c r="BD970" s="98">
        <f t="shared" si="1048"/>
        <v>0</v>
      </c>
      <c r="BE970" s="99">
        <f>BE5</f>
        <v>0.98</v>
      </c>
      <c r="BF970" s="100"/>
      <c r="BG970" s="110"/>
      <c r="BH970" s="95">
        <f t="shared" si="1049"/>
        <v>0</v>
      </c>
      <c r="BI970" s="15"/>
      <c r="BJ970" s="24">
        <f t="shared" si="1078"/>
        <v>0</v>
      </c>
      <c r="BK970" s="5">
        <v>0</v>
      </c>
      <c r="BL970" s="63"/>
      <c r="BM970" s="15"/>
      <c r="BN970" s="13"/>
      <c r="BO970" s="98">
        <f t="shared" si="1050"/>
        <v>0</v>
      </c>
      <c r="BP970" s="99">
        <f>BP5</f>
        <v>0.94499999999999995</v>
      </c>
      <c r="BQ970" s="100"/>
      <c r="BR970" s="110"/>
      <c r="BS970" s="95">
        <f t="shared" si="1051"/>
        <v>0</v>
      </c>
      <c r="BT970" s="15"/>
      <c r="BU970" s="24">
        <f t="shared" si="1079"/>
        <v>0</v>
      </c>
      <c r="BV970" s="5">
        <v>0</v>
      </c>
      <c r="BW970" s="63"/>
      <c r="BX970" s="15"/>
      <c r="BY970" s="13"/>
      <c r="BZ970" s="98">
        <f t="shared" si="1052"/>
        <v>0</v>
      </c>
      <c r="CA970" s="99">
        <f>CA5</f>
        <v>1</v>
      </c>
      <c r="CB970" s="100"/>
      <c r="CC970" s="110"/>
      <c r="CD970" s="95">
        <f t="shared" si="1053"/>
        <v>0</v>
      </c>
      <c r="CE970" s="15"/>
      <c r="CF970" s="24">
        <f t="shared" si="1080"/>
        <v>0</v>
      </c>
      <c r="CG970" s="5">
        <v>0</v>
      </c>
      <c r="CH970" s="63"/>
      <c r="CI970" s="15"/>
      <c r="CJ970" s="13"/>
      <c r="CK970" s="98">
        <f t="shared" si="1054"/>
        <v>0</v>
      </c>
      <c r="CL970" s="99">
        <f>CL5</f>
        <v>1</v>
      </c>
      <c r="CM970" s="100"/>
      <c r="CN970" s="110"/>
      <c r="CO970" s="95">
        <f t="shared" si="1055"/>
        <v>0</v>
      </c>
      <c r="CP970" s="15"/>
      <c r="CQ970" s="24">
        <f t="shared" si="1081"/>
        <v>0</v>
      </c>
      <c r="CR970" s="5">
        <v>0</v>
      </c>
      <c r="CS970" s="63"/>
      <c r="CT970" s="15"/>
      <c r="CU970" s="13"/>
      <c r="CV970" s="98">
        <f t="shared" si="1056"/>
        <v>0</v>
      </c>
      <c r="CW970" s="99">
        <f>CW5</f>
        <v>1</v>
      </c>
      <c r="CX970" s="100"/>
      <c r="CY970" s="110"/>
      <c r="CZ970" s="95">
        <f t="shared" si="1057"/>
        <v>0</v>
      </c>
      <c r="DA970" s="15"/>
      <c r="DB970" s="24">
        <f t="shared" si="1082"/>
        <v>0</v>
      </c>
      <c r="DC970" s="5">
        <v>0</v>
      </c>
      <c r="DD970" s="63"/>
      <c r="DE970" s="15"/>
      <c r="DF970" s="13"/>
      <c r="DG970" s="98">
        <f t="shared" si="1058"/>
        <v>0</v>
      </c>
      <c r="DH970" s="99">
        <f>DH5</f>
        <v>1</v>
      </c>
      <c r="DI970" s="100"/>
      <c r="DJ970" s="110"/>
      <c r="DK970" s="95">
        <f t="shared" si="1059"/>
        <v>0</v>
      </c>
      <c r="DL970" s="15"/>
      <c r="DM970" s="24">
        <f t="shared" si="1083"/>
        <v>0</v>
      </c>
      <c r="DN970" s="5">
        <v>0</v>
      </c>
      <c r="DO970" s="63"/>
      <c r="DP970" s="15"/>
      <c r="DQ970" s="13"/>
      <c r="DR970" s="98">
        <f t="shared" si="1060"/>
        <v>0</v>
      </c>
      <c r="DS970" s="99">
        <f>DS5</f>
        <v>1</v>
      </c>
      <c r="DT970" s="100"/>
      <c r="DU970" s="110"/>
      <c r="DV970" s="95">
        <f t="shared" si="1061"/>
        <v>0</v>
      </c>
      <c r="DW970" s="15"/>
      <c r="DX970" s="24">
        <f t="shared" si="1084"/>
        <v>0</v>
      </c>
      <c r="DY970" s="5">
        <v>0</v>
      </c>
      <c r="DZ970" s="63"/>
      <c r="EA970" s="15"/>
      <c r="EB970" s="13"/>
      <c r="EC970" s="98">
        <f t="shared" si="1062"/>
        <v>0</v>
      </c>
      <c r="ED970" s="99">
        <f>ED5</f>
        <v>1</v>
      </c>
      <c r="EE970" s="100"/>
      <c r="EF970" s="110"/>
      <c r="EG970" s="95">
        <f t="shared" si="1063"/>
        <v>0</v>
      </c>
      <c r="EH970" s="15"/>
      <c r="EI970" s="24">
        <f t="shared" si="1085"/>
        <v>0</v>
      </c>
      <c r="EJ970" s="5">
        <v>0</v>
      </c>
      <c r="EK970" s="63"/>
      <c r="EL970" s="15"/>
      <c r="EM970" s="13"/>
      <c r="EN970" s="98">
        <f t="shared" si="1064"/>
        <v>0</v>
      </c>
      <c r="EO970" s="99">
        <f>EO5</f>
        <v>1</v>
      </c>
      <c r="EP970" s="100"/>
      <c r="EQ970" s="110"/>
      <c r="ER970" s="95">
        <f t="shared" si="1065"/>
        <v>0</v>
      </c>
      <c r="ES970" s="15"/>
      <c r="ET970" s="24">
        <f t="shared" si="1086"/>
        <v>0</v>
      </c>
      <c r="EU970" s="5">
        <v>0</v>
      </c>
      <c r="EV970" s="63"/>
      <c r="EW970" s="15"/>
      <c r="EX970" s="13"/>
      <c r="EY970" s="98">
        <f t="shared" si="1066"/>
        <v>0</v>
      </c>
      <c r="EZ970" s="99">
        <f>EZ5</f>
        <v>1</v>
      </c>
      <c r="FA970" s="100"/>
      <c r="FB970" s="110"/>
      <c r="FC970" s="95">
        <f t="shared" si="1067"/>
        <v>0</v>
      </c>
      <c r="FD970" s="15"/>
      <c r="FE970" s="24">
        <f t="shared" si="1087"/>
        <v>0</v>
      </c>
      <c r="FF970" s="5">
        <v>0</v>
      </c>
      <c r="FG970" s="63"/>
      <c r="FH970" s="15"/>
      <c r="FI970" s="13"/>
      <c r="FJ970" s="98">
        <f t="shared" si="1068"/>
        <v>0</v>
      </c>
      <c r="FK970" s="99">
        <f>FK5</f>
        <v>1</v>
      </c>
      <c r="FL970" s="100"/>
      <c r="FM970" s="110"/>
      <c r="FN970" s="95">
        <f t="shared" si="1069"/>
        <v>0</v>
      </c>
      <c r="FO970" s="15"/>
      <c r="FP970" s="24">
        <f t="shared" si="1088"/>
        <v>0</v>
      </c>
      <c r="FQ970" s="5">
        <v>0</v>
      </c>
      <c r="FR970" s="8">
        <v>0</v>
      </c>
      <c r="FS970" s="84">
        <f t="shared" si="1089"/>
        <v>500</v>
      </c>
      <c r="FT970" s="85">
        <f t="shared" si="1090"/>
        <v>500</v>
      </c>
      <c r="FU970" s="85">
        <f t="shared" si="1091"/>
        <v>500</v>
      </c>
      <c r="FV970" s="85">
        <f t="shared" si="1092"/>
        <v>500</v>
      </c>
      <c r="FW970" s="85">
        <f t="shared" si="1093"/>
        <v>500</v>
      </c>
      <c r="FX970" s="85">
        <f t="shared" si="1094"/>
        <v>500</v>
      </c>
      <c r="FY970" s="85">
        <f t="shared" si="1095"/>
        <v>500</v>
      </c>
      <c r="FZ970" s="85">
        <f t="shared" si="1096"/>
        <v>500</v>
      </c>
      <c r="GA970" s="85">
        <f t="shared" si="1097"/>
        <v>500</v>
      </c>
      <c r="GB970" s="85">
        <f t="shared" si="1098"/>
        <v>500</v>
      </c>
      <c r="GC970" s="85">
        <f t="shared" si="1099"/>
        <v>500</v>
      </c>
      <c r="GD970" s="85">
        <f t="shared" si="1100"/>
        <v>500</v>
      </c>
      <c r="GE970" s="85">
        <f t="shared" si="1101"/>
        <v>500</v>
      </c>
      <c r="GF970" s="85">
        <f t="shared" si="1102"/>
        <v>500</v>
      </c>
      <c r="GG970" s="85">
        <f t="shared" si="1103"/>
        <v>500</v>
      </c>
      <c r="GH970" s="101">
        <f t="shared" si="1070"/>
        <v>0</v>
      </c>
      <c r="GI970" s="102">
        <f t="shared" si="1071"/>
        <v>0</v>
      </c>
      <c r="GJ970" s="102">
        <f t="shared" si="1072"/>
        <v>0</v>
      </c>
      <c r="GK970" s="79">
        <f>ROW()</f>
        <v>970</v>
      </c>
    </row>
    <row r="971" spans="1:193" s="12" customFormat="1" ht="50.1" customHeight="1">
      <c r="A971" s="17">
        <f>ROW()</f>
        <v>971</v>
      </c>
      <c r="B971" s="32">
        <f t="shared" si="1104"/>
        <v>965</v>
      </c>
      <c r="C971" s="33">
        <f t="shared" si="1105"/>
        <v>0</v>
      </c>
      <c r="D971" s="31"/>
      <c r="E971" s="390">
        <f t="shared" si="1073"/>
        <v>500</v>
      </c>
      <c r="F971" s="107">
        <f t="shared" si="1039"/>
        <v>0</v>
      </c>
      <c r="G971" s="3">
        <v>0</v>
      </c>
      <c r="H971" s="4">
        <v>0</v>
      </c>
      <c r="I971" s="63"/>
      <c r="J971" s="15"/>
      <c r="K971" s="13"/>
      <c r="L971" s="98">
        <f t="shared" si="1040"/>
        <v>0</v>
      </c>
      <c r="M971" s="99">
        <f>M5</f>
        <v>0.94499999999999995</v>
      </c>
      <c r="N971" s="100"/>
      <c r="O971" s="110"/>
      <c r="P971" s="95">
        <f t="shared" si="1041"/>
        <v>0</v>
      </c>
      <c r="Q971" s="15"/>
      <c r="R971" s="24">
        <f t="shared" si="1074"/>
        <v>0</v>
      </c>
      <c r="S971" s="25">
        <v>0</v>
      </c>
      <c r="T971" s="63"/>
      <c r="U971" s="15"/>
      <c r="V971" s="13"/>
      <c r="W971" s="98">
        <f t="shared" si="1042"/>
        <v>0</v>
      </c>
      <c r="X971" s="99">
        <f>X5</f>
        <v>0.97</v>
      </c>
      <c r="Y971" s="100"/>
      <c r="Z971" s="110"/>
      <c r="AA971" s="95">
        <f t="shared" si="1043"/>
        <v>0</v>
      </c>
      <c r="AB971" s="15"/>
      <c r="AC971" s="24">
        <f t="shared" si="1075"/>
        <v>0</v>
      </c>
      <c r="AD971" s="5">
        <v>0</v>
      </c>
      <c r="AE971" s="63"/>
      <c r="AF971" s="15"/>
      <c r="AG971" s="13"/>
      <c r="AH971" s="98">
        <f t="shared" si="1044"/>
        <v>0</v>
      </c>
      <c r="AI971" s="99">
        <f>AI5</f>
        <v>0.95499999999999996</v>
      </c>
      <c r="AJ971" s="100"/>
      <c r="AK971" s="110"/>
      <c r="AL971" s="95">
        <f t="shared" si="1045"/>
        <v>0</v>
      </c>
      <c r="AM971" s="15"/>
      <c r="AN971" s="24">
        <f t="shared" si="1076"/>
        <v>0</v>
      </c>
      <c r="AO971" s="5">
        <v>0</v>
      </c>
      <c r="AP971" s="63"/>
      <c r="AQ971" s="15"/>
      <c r="AR971" s="13"/>
      <c r="AS971" s="98">
        <f t="shared" si="1046"/>
        <v>0</v>
      </c>
      <c r="AT971" s="99">
        <f>AT5</f>
        <v>0.96</v>
      </c>
      <c r="AU971" s="100"/>
      <c r="AV971" s="110"/>
      <c r="AW971" s="95">
        <f t="shared" si="1047"/>
        <v>0</v>
      </c>
      <c r="AX971" s="15"/>
      <c r="AY971" s="24">
        <f t="shared" si="1077"/>
        <v>0</v>
      </c>
      <c r="AZ971" s="5">
        <v>0</v>
      </c>
      <c r="BA971" s="63"/>
      <c r="BB971" s="15"/>
      <c r="BC971" s="13"/>
      <c r="BD971" s="98">
        <f t="shared" si="1048"/>
        <v>0</v>
      </c>
      <c r="BE971" s="99">
        <f>BE5</f>
        <v>0.98</v>
      </c>
      <c r="BF971" s="100"/>
      <c r="BG971" s="110"/>
      <c r="BH971" s="95">
        <f t="shared" si="1049"/>
        <v>0</v>
      </c>
      <c r="BI971" s="15"/>
      <c r="BJ971" s="24">
        <f t="shared" si="1078"/>
        <v>0</v>
      </c>
      <c r="BK971" s="5">
        <v>0</v>
      </c>
      <c r="BL971" s="63"/>
      <c r="BM971" s="15"/>
      <c r="BN971" s="13"/>
      <c r="BO971" s="98">
        <f t="shared" si="1050"/>
        <v>0</v>
      </c>
      <c r="BP971" s="99">
        <f>BP5</f>
        <v>0.94499999999999995</v>
      </c>
      <c r="BQ971" s="100"/>
      <c r="BR971" s="110"/>
      <c r="BS971" s="95">
        <f t="shared" si="1051"/>
        <v>0</v>
      </c>
      <c r="BT971" s="15"/>
      <c r="BU971" s="24">
        <f t="shared" si="1079"/>
        <v>0</v>
      </c>
      <c r="BV971" s="5">
        <v>0</v>
      </c>
      <c r="BW971" s="63"/>
      <c r="BX971" s="15"/>
      <c r="BY971" s="13"/>
      <c r="BZ971" s="98">
        <f t="shared" si="1052"/>
        <v>0</v>
      </c>
      <c r="CA971" s="99">
        <f>CA5</f>
        <v>1</v>
      </c>
      <c r="CB971" s="100"/>
      <c r="CC971" s="110"/>
      <c r="CD971" s="95">
        <f t="shared" si="1053"/>
        <v>0</v>
      </c>
      <c r="CE971" s="15"/>
      <c r="CF971" s="24">
        <f t="shared" si="1080"/>
        <v>0</v>
      </c>
      <c r="CG971" s="5">
        <v>0</v>
      </c>
      <c r="CH971" s="63"/>
      <c r="CI971" s="15"/>
      <c r="CJ971" s="13"/>
      <c r="CK971" s="98">
        <f t="shared" si="1054"/>
        <v>0</v>
      </c>
      <c r="CL971" s="99">
        <f>CL5</f>
        <v>1</v>
      </c>
      <c r="CM971" s="100"/>
      <c r="CN971" s="110"/>
      <c r="CO971" s="95">
        <f t="shared" si="1055"/>
        <v>0</v>
      </c>
      <c r="CP971" s="15"/>
      <c r="CQ971" s="24">
        <f t="shared" si="1081"/>
        <v>0</v>
      </c>
      <c r="CR971" s="5">
        <v>0</v>
      </c>
      <c r="CS971" s="63"/>
      <c r="CT971" s="15"/>
      <c r="CU971" s="13"/>
      <c r="CV971" s="98">
        <f t="shared" si="1056"/>
        <v>0</v>
      </c>
      <c r="CW971" s="99">
        <f>CW5</f>
        <v>1</v>
      </c>
      <c r="CX971" s="100"/>
      <c r="CY971" s="110"/>
      <c r="CZ971" s="95">
        <f t="shared" si="1057"/>
        <v>0</v>
      </c>
      <c r="DA971" s="15"/>
      <c r="DB971" s="24">
        <f t="shared" si="1082"/>
        <v>0</v>
      </c>
      <c r="DC971" s="5">
        <v>0</v>
      </c>
      <c r="DD971" s="63"/>
      <c r="DE971" s="15"/>
      <c r="DF971" s="13"/>
      <c r="DG971" s="98">
        <f t="shared" si="1058"/>
        <v>0</v>
      </c>
      <c r="DH971" s="99">
        <f>DH5</f>
        <v>1</v>
      </c>
      <c r="DI971" s="100"/>
      <c r="DJ971" s="110"/>
      <c r="DK971" s="95">
        <f t="shared" si="1059"/>
        <v>0</v>
      </c>
      <c r="DL971" s="15"/>
      <c r="DM971" s="24">
        <f t="shared" si="1083"/>
        <v>0</v>
      </c>
      <c r="DN971" s="5">
        <v>0</v>
      </c>
      <c r="DO971" s="63"/>
      <c r="DP971" s="15"/>
      <c r="DQ971" s="13"/>
      <c r="DR971" s="98">
        <f t="shared" si="1060"/>
        <v>0</v>
      </c>
      <c r="DS971" s="99">
        <f>DS5</f>
        <v>1</v>
      </c>
      <c r="DT971" s="100"/>
      <c r="DU971" s="110"/>
      <c r="DV971" s="95">
        <f t="shared" si="1061"/>
        <v>0</v>
      </c>
      <c r="DW971" s="15"/>
      <c r="DX971" s="24">
        <f t="shared" si="1084"/>
        <v>0</v>
      </c>
      <c r="DY971" s="5">
        <v>0</v>
      </c>
      <c r="DZ971" s="63"/>
      <c r="EA971" s="15"/>
      <c r="EB971" s="13"/>
      <c r="EC971" s="98">
        <f t="shared" si="1062"/>
        <v>0</v>
      </c>
      <c r="ED971" s="99">
        <f>ED5</f>
        <v>1</v>
      </c>
      <c r="EE971" s="100"/>
      <c r="EF971" s="110"/>
      <c r="EG971" s="95">
        <f t="shared" si="1063"/>
        <v>0</v>
      </c>
      <c r="EH971" s="15"/>
      <c r="EI971" s="24">
        <f t="shared" si="1085"/>
        <v>0</v>
      </c>
      <c r="EJ971" s="5">
        <v>0</v>
      </c>
      <c r="EK971" s="63"/>
      <c r="EL971" s="15"/>
      <c r="EM971" s="13"/>
      <c r="EN971" s="98">
        <f t="shared" si="1064"/>
        <v>0</v>
      </c>
      <c r="EO971" s="99">
        <f>EO5</f>
        <v>1</v>
      </c>
      <c r="EP971" s="100"/>
      <c r="EQ971" s="110"/>
      <c r="ER971" s="95">
        <f t="shared" si="1065"/>
        <v>0</v>
      </c>
      <c r="ES971" s="15"/>
      <c r="ET971" s="24">
        <f t="shared" si="1086"/>
        <v>0</v>
      </c>
      <c r="EU971" s="5">
        <v>0</v>
      </c>
      <c r="EV971" s="63"/>
      <c r="EW971" s="15"/>
      <c r="EX971" s="13"/>
      <c r="EY971" s="98">
        <f t="shared" si="1066"/>
        <v>0</v>
      </c>
      <c r="EZ971" s="99">
        <f>EZ5</f>
        <v>1</v>
      </c>
      <c r="FA971" s="100"/>
      <c r="FB971" s="110"/>
      <c r="FC971" s="95">
        <f t="shared" si="1067"/>
        <v>0</v>
      </c>
      <c r="FD971" s="15"/>
      <c r="FE971" s="24">
        <f t="shared" si="1087"/>
        <v>0</v>
      </c>
      <c r="FF971" s="5">
        <v>0</v>
      </c>
      <c r="FG971" s="63"/>
      <c r="FH971" s="15"/>
      <c r="FI971" s="13"/>
      <c r="FJ971" s="98">
        <f t="shared" si="1068"/>
        <v>0</v>
      </c>
      <c r="FK971" s="99">
        <f>FK5</f>
        <v>1</v>
      </c>
      <c r="FL971" s="100"/>
      <c r="FM971" s="110"/>
      <c r="FN971" s="95">
        <f t="shared" si="1069"/>
        <v>0</v>
      </c>
      <c r="FO971" s="15"/>
      <c r="FP971" s="24">
        <f t="shared" si="1088"/>
        <v>0</v>
      </c>
      <c r="FQ971" s="5">
        <v>0</v>
      </c>
      <c r="FR971" s="8">
        <v>0</v>
      </c>
      <c r="FS971" s="84">
        <f t="shared" si="1089"/>
        <v>500</v>
      </c>
      <c r="FT971" s="85">
        <f t="shared" si="1090"/>
        <v>500</v>
      </c>
      <c r="FU971" s="85">
        <f t="shared" si="1091"/>
        <v>500</v>
      </c>
      <c r="FV971" s="85">
        <f t="shared" si="1092"/>
        <v>500</v>
      </c>
      <c r="FW971" s="85">
        <f t="shared" si="1093"/>
        <v>500</v>
      </c>
      <c r="FX971" s="85">
        <f t="shared" si="1094"/>
        <v>500</v>
      </c>
      <c r="FY971" s="85">
        <f t="shared" si="1095"/>
        <v>500</v>
      </c>
      <c r="FZ971" s="85">
        <f t="shared" si="1096"/>
        <v>500</v>
      </c>
      <c r="GA971" s="85">
        <f t="shared" si="1097"/>
        <v>500</v>
      </c>
      <c r="GB971" s="85">
        <f t="shared" si="1098"/>
        <v>500</v>
      </c>
      <c r="GC971" s="85">
        <f t="shared" si="1099"/>
        <v>500</v>
      </c>
      <c r="GD971" s="85">
        <f t="shared" si="1100"/>
        <v>500</v>
      </c>
      <c r="GE971" s="85">
        <f t="shared" si="1101"/>
        <v>500</v>
      </c>
      <c r="GF971" s="85">
        <f t="shared" si="1102"/>
        <v>500</v>
      </c>
      <c r="GG971" s="85">
        <f t="shared" si="1103"/>
        <v>500</v>
      </c>
      <c r="GH971" s="101">
        <f t="shared" si="1070"/>
        <v>0</v>
      </c>
      <c r="GI971" s="102">
        <f t="shared" si="1071"/>
        <v>0</v>
      </c>
      <c r="GJ971" s="102">
        <f t="shared" si="1072"/>
        <v>0</v>
      </c>
      <c r="GK971" s="79">
        <f>ROW()</f>
        <v>971</v>
      </c>
    </row>
    <row r="972" spans="1:193" s="12" customFormat="1" ht="50.1" customHeight="1">
      <c r="A972" s="17">
        <f>ROW()</f>
        <v>972</v>
      </c>
      <c r="B972" s="32">
        <f t="shared" si="1104"/>
        <v>966</v>
      </c>
      <c r="C972" s="33">
        <f t="shared" si="1105"/>
        <v>0</v>
      </c>
      <c r="D972" s="31"/>
      <c r="E972" s="390">
        <f t="shared" si="1073"/>
        <v>500</v>
      </c>
      <c r="F972" s="107">
        <f t="shared" si="1039"/>
        <v>0</v>
      </c>
      <c r="G972" s="3">
        <v>0</v>
      </c>
      <c r="H972" s="4">
        <v>0</v>
      </c>
      <c r="I972" s="63"/>
      <c r="J972" s="15"/>
      <c r="K972" s="13"/>
      <c r="L972" s="98">
        <f t="shared" si="1040"/>
        <v>0</v>
      </c>
      <c r="M972" s="99">
        <f>M5</f>
        <v>0.94499999999999995</v>
      </c>
      <c r="N972" s="100"/>
      <c r="O972" s="110"/>
      <c r="P972" s="95">
        <f t="shared" si="1041"/>
        <v>0</v>
      </c>
      <c r="Q972" s="15"/>
      <c r="R972" s="24">
        <f t="shared" si="1074"/>
        <v>0</v>
      </c>
      <c r="S972" s="25">
        <v>0</v>
      </c>
      <c r="T972" s="63"/>
      <c r="U972" s="15"/>
      <c r="V972" s="13"/>
      <c r="W972" s="98">
        <f t="shared" si="1042"/>
        <v>0</v>
      </c>
      <c r="X972" s="99">
        <f>X5</f>
        <v>0.97</v>
      </c>
      <c r="Y972" s="100"/>
      <c r="Z972" s="110"/>
      <c r="AA972" s="95">
        <f t="shared" si="1043"/>
        <v>0</v>
      </c>
      <c r="AB972" s="15"/>
      <c r="AC972" s="24">
        <f t="shared" si="1075"/>
        <v>0</v>
      </c>
      <c r="AD972" s="5">
        <v>0</v>
      </c>
      <c r="AE972" s="63"/>
      <c r="AF972" s="15"/>
      <c r="AG972" s="13"/>
      <c r="AH972" s="98">
        <f t="shared" si="1044"/>
        <v>0</v>
      </c>
      <c r="AI972" s="99">
        <f>AI5</f>
        <v>0.95499999999999996</v>
      </c>
      <c r="AJ972" s="100"/>
      <c r="AK972" s="110"/>
      <c r="AL972" s="95">
        <f t="shared" si="1045"/>
        <v>0</v>
      </c>
      <c r="AM972" s="15"/>
      <c r="AN972" s="24">
        <f t="shared" si="1076"/>
        <v>0</v>
      </c>
      <c r="AO972" s="5">
        <v>0</v>
      </c>
      <c r="AP972" s="63"/>
      <c r="AQ972" s="15"/>
      <c r="AR972" s="13"/>
      <c r="AS972" s="98">
        <f t="shared" si="1046"/>
        <v>0</v>
      </c>
      <c r="AT972" s="99">
        <f>AT5</f>
        <v>0.96</v>
      </c>
      <c r="AU972" s="100"/>
      <c r="AV972" s="110"/>
      <c r="AW972" s="95">
        <f t="shared" si="1047"/>
        <v>0</v>
      </c>
      <c r="AX972" s="15"/>
      <c r="AY972" s="24">
        <f t="shared" si="1077"/>
        <v>0</v>
      </c>
      <c r="AZ972" s="5">
        <v>0</v>
      </c>
      <c r="BA972" s="63"/>
      <c r="BB972" s="15"/>
      <c r="BC972" s="13"/>
      <c r="BD972" s="98">
        <f t="shared" si="1048"/>
        <v>0</v>
      </c>
      <c r="BE972" s="99">
        <f>BE5</f>
        <v>0.98</v>
      </c>
      <c r="BF972" s="100"/>
      <c r="BG972" s="110"/>
      <c r="BH972" s="95">
        <f t="shared" si="1049"/>
        <v>0</v>
      </c>
      <c r="BI972" s="15"/>
      <c r="BJ972" s="24">
        <f t="shared" si="1078"/>
        <v>0</v>
      </c>
      <c r="BK972" s="5">
        <v>0</v>
      </c>
      <c r="BL972" s="63"/>
      <c r="BM972" s="15"/>
      <c r="BN972" s="13"/>
      <c r="BO972" s="98">
        <f t="shared" si="1050"/>
        <v>0</v>
      </c>
      <c r="BP972" s="99">
        <f>BP5</f>
        <v>0.94499999999999995</v>
      </c>
      <c r="BQ972" s="100"/>
      <c r="BR972" s="110"/>
      <c r="BS972" s="95">
        <f t="shared" si="1051"/>
        <v>0</v>
      </c>
      <c r="BT972" s="15"/>
      <c r="BU972" s="24">
        <f t="shared" si="1079"/>
        <v>0</v>
      </c>
      <c r="BV972" s="5">
        <v>0</v>
      </c>
      <c r="BW972" s="63"/>
      <c r="BX972" s="15"/>
      <c r="BY972" s="13"/>
      <c r="BZ972" s="98">
        <f t="shared" si="1052"/>
        <v>0</v>
      </c>
      <c r="CA972" s="99">
        <f>CA5</f>
        <v>1</v>
      </c>
      <c r="CB972" s="100"/>
      <c r="CC972" s="110"/>
      <c r="CD972" s="95">
        <f t="shared" si="1053"/>
        <v>0</v>
      </c>
      <c r="CE972" s="15"/>
      <c r="CF972" s="24">
        <f t="shared" si="1080"/>
        <v>0</v>
      </c>
      <c r="CG972" s="5">
        <v>0</v>
      </c>
      <c r="CH972" s="63"/>
      <c r="CI972" s="15"/>
      <c r="CJ972" s="13"/>
      <c r="CK972" s="98">
        <f t="shared" si="1054"/>
        <v>0</v>
      </c>
      <c r="CL972" s="99">
        <f>CL5</f>
        <v>1</v>
      </c>
      <c r="CM972" s="100"/>
      <c r="CN972" s="110"/>
      <c r="CO972" s="95">
        <f t="shared" si="1055"/>
        <v>0</v>
      </c>
      <c r="CP972" s="15"/>
      <c r="CQ972" s="24">
        <f t="shared" si="1081"/>
        <v>0</v>
      </c>
      <c r="CR972" s="5">
        <v>0</v>
      </c>
      <c r="CS972" s="63"/>
      <c r="CT972" s="15"/>
      <c r="CU972" s="13"/>
      <c r="CV972" s="98">
        <f t="shared" si="1056"/>
        <v>0</v>
      </c>
      <c r="CW972" s="99">
        <f>CW5</f>
        <v>1</v>
      </c>
      <c r="CX972" s="100"/>
      <c r="CY972" s="110"/>
      <c r="CZ972" s="95">
        <f t="shared" si="1057"/>
        <v>0</v>
      </c>
      <c r="DA972" s="15"/>
      <c r="DB972" s="24">
        <f t="shared" si="1082"/>
        <v>0</v>
      </c>
      <c r="DC972" s="5">
        <v>0</v>
      </c>
      <c r="DD972" s="63"/>
      <c r="DE972" s="15"/>
      <c r="DF972" s="13"/>
      <c r="DG972" s="98">
        <f t="shared" si="1058"/>
        <v>0</v>
      </c>
      <c r="DH972" s="99">
        <f>DH5</f>
        <v>1</v>
      </c>
      <c r="DI972" s="100"/>
      <c r="DJ972" s="110"/>
      <c r="DK972" s="95">
        <f t="shared" si="1059"/>
        <v>0</v>
      </c>
      <c r="DL972" s="15"/>
      <c r="DM972" s="24">
        <f t="shared" si="1083"/>
        <v>0</v>
      </c>
      <c r="DN972" s="5">
        <v>0</v>
      </c>
      <c r="DO972" s="63"/>
      <c r="DP972" s="15"/>
      <c r="DQ972" s="13"/>
      <c r="DR972" s="98">
        <f t="shared" si="1060"/>
        <v>0</v>
      </c>
      <c r="DS972" s="99">
        <f>DS5</f>
        <v>1</v>
      </c>
      <c r="DT972" s="100"/>
      <c r="DU972" s="110"/>
      <c r="DV972" s="95">
        <f t="shared" si="1061"/>
        <v>0</v>
      </c>
      <c r="DW972" s="15"/>
      <c r="DX972" s="24">
        <f t="shared" si="1084"/>
        <v>0</v>
      </c>
      <c r="DY972" s="5">
        <v>0</v>
      </c>
      <c r="DZ972" s="63"/>
      <c r="EA972" s="15"/>
      <c r="EB972" s="13"/>
      <c r="EC972" s="98">
        <f t="shared" si="1062"/>
        <v>0</v>
      </c>
      <c r="ED972" s="99">
        <f>ED5</f>
        <v>1</v>
      </c>
      <c r="EE972" s="100"/>
      <c r="EF972" s="110"/>
      <c r="EG972" s="95">
        <f t="shared" si="1063"/>
        <v>0</v>
      </c>
      <c r="EH972" s="15"/>
      <c r="EI972" s="24">
        <f t="shared" si="1085"/>
        <v>0</v>
      </c>
      <c r="EJ972" s="5">
        <v>0</v>
      </c>
      <c r="EK972" s="63"/>
      <c r="EL972" s="15"/>
      <c r="EM972" s="13"/>
      <c r="EN972" s="98">
        <f t="shared" si="1064"/>
        <v>0</v>
      </c>
      <c r="EO972" s="99">
        <f>EO5</f>
        <v>1</v>
      </c>
      <c r="EP972" s="100"/>
      <c r="EQ972" s="110"/>
      <c r="ER972" s="95">
        <f t="shared" si="1065"/>
        <v>0</v>
      </c>
      <c r="ES972" s="15"/>
      <c r="ET972" s="24">
        <f t="shared" si="1086"/>
        <v>0</v>
      </c>
      <c r="EU972" s="5">
        <v>0</v>
      </c>
      <c r="EV972" s="63"/>
      <c r="EW972" s="15"/>
      <c r="EX972" s="13"/>
      <c r="EY972" s="98">
        <f t="shared" si="1066"/>
        <v>0</v>
      </c>
      <c r="EZ972" s="99">
        <f>EZ5</f>
        <v>1</v>
      </c>
      <c r="FA972" s="100"/>
      <c r="FB972" s="110"/>
      <c r="FC972" s="95">
        <f t="shared" si="1067"/>
        <v>0</v>
      </c>
      <c r="FD972" s="15"/>
      <c r="FE972" s="24">
        <f t="shared" si="1087"/>
        <v>0</v>
      </c>
      <c r="FF972" s="5">
        <v>0</v>
      </c>
      <c r="FG972" s="63"/>
      <c r="FH972" s="15"/>
      <c r="FI972" s="13"/>
      <c r="FJ972" s="98">
        <f t="shared" si="1068"/>
        <v>0</v>
      </c>
      <c r="FK972" s="99">
        <f>FK5</f>
        <v>1</v>
      </c>
      <c r="FL972" s="100"/>
      <c r="FM972" s="110"/>
      <c r="FN972" s="95">
        <f t="shared" si="1069"/>
        <v>0</v>
      </c>
      <c r="FO972" s="15"/>
      <c r="FP972" s="24">
        <f t="shared" si="1088"/>
        <v>0</v>
      </c>
      <c r="FQ972" s="5">
        <v>0</v>
      </c>
      <c r="FR972" s="8">
        <v>0</v>
      </c>
      <c r="FS972" s="84">
        <f t="shared" si="1089"/>
        <v>500</v>
      </c>
      <c r="FT972" s="85">
        <f t="shared" si="1090"/>
        <v>500</v>
      </c>
      <c r="FU972" s="85">
        <f t="shared" si="1091"/>
        <v>500</v>
      </c>
      <c r="FV972" s="85">
        <f t="shared" si="1092"/>
        <v>500</v>
      </c>
      <c r="FW972" s="85">
        <f t="shared" si="1093"/>
        <v>500</v>
      </c>
      <c r="FX972" s="85">
        <f t="shared" si="1094"/>
        <v>500</v>
      </c>
      <c r="FY972" s="85">
        <f t="shared" si="1095"/>
        <v>500</v>
      </c>
      <c r="FZ972" s="85">
        <f t="shared" si="1096"/>
        <v>500</v>
      </c>
      <c r="GA972" s="85">
        <f t="shared" si="1097"/>
        <v>500</v>
      </c>
      <c r="GB972" s="85">
        <f t="shared" si="1098"/>
        <v>500</v>
      </c>
      <c r="GC972" s="85">
        <f t="shared" si="1099"/>
        <v>500</v>
      </c>
      <c r="GD972" s="85">
        <f t="shared" si="1100"/>
        <v>500</v>
      </c>
      <c r="GE972" s="85">
        <f t="shared" si="1101"/>
        <v>500</v>
      </c>
      <c r="GF972" s="85">
        <f t="shared" si="1102"/>
        <v>500</v>
      </c>
      <c r="GG972" s="85">
        <f t="shared" si="1103"/>
        <v>500</v>
      </c>
      <c r="GH972" s="101">
        <f t="shared" si="1070"/>
        <v>0</v>
      </c>
      <c r="GI972" s="102">
        <f t="shared" si="1071"/>
        <v>0</v>
      </c>
      <c r="GJ972" s="102">
        <f t="shared" si="1072"/>
        <v>0</v>
      </c>
      <c r="GK972" s="79">
        <f>ROW()</f>
        <v>972</v>
      </c>
    </row>
    <row r="973" spans="1:193" s="12" customFormat="1" ht="50.1" customHeight="1">
      <c r="A973" s="17">
        <f>ROW()</f>
        <v>973</v>
      </c>
      <c r="B973" s="32">
        <f t="shared" si="1104"/>
        <v>967</v>
      </c>
      <c r="C973" s="33">
        <f t="shared" si="1105"/>
        <v>0</v>
      </c>
      <c r="D973" s="31"/>
      <c r="E973" s="390">
        <f t="shared" si="1073"/>
        <v>500</v>
      </c>
      <c r="F973" s="107">
        <f t="shared" si="1039"/>
        <v>0</v>
      </c>
      <c r="G973" s="3">
        <v>0</v>
      </c>
      <c r="H973" s="4">
        <v>0</v>
      </c>
      <c r="I973" s="63"/>
      <c r="J973" s="15"/>
      <c r="K973" s="13"/>
      <c r="L973" s="98">
        <f t="shared" si="1040"/>
        <v>0</v>
      </c>
      <c r="M973" s="99">
        <f>M5</f>
        <v>0.94499999999999995</v>
      </c>
      <c r="N973" s="100"/>
      <c r="O973" s="110"/>
      <c r="P973" s="95">
        <f t="shared" si="1041"/>
        <v>0</v>
      </c>
      <c r="Q973" s="15"/>
      <c r="R973" s="24">
        <f t="shared" si="1074"/>
        <v>0</v>
      </c>
      <c r="S973" s="25">
        <v>0</v>
      </c>
      <c r="T973" s="63"/>
      <c r="U973" s="15"/>
      <c r="V973" s="13"/>
      <c r="W973" s="98">
        <f t="shared" si="1042"/>
        <v>0</v>
      </c>
      <c r="X973" s="99">
        <f>X5</f>
        <v>0.97</v>
      </c>
      <c r="Y973" s="100"/>
      <c r="Z973" s="110"/>
      <c r="AA973" s="95">
        <f t="shared" si="1043"/>
        <v>0</v>
      </c>
      <c r="AB973" s="15"/>
      <c r="AC973" s="24">
        <f t="shared" si="1075"/>
        <v>0</v>
      </c>
      <c r="AD973" s="5">
        <v>0</v>
      </c>
      <c r="AE973" s="63"/>
      <c r="AF973" s="15"/>
      <c r="AG973" s="13"/>
      <c r="AH973" s="98">
        <f t="shared" si="1044"/>
        <v>0</v>
      </c>
      <c r="AI973" s="99">
        <f>AI5</f>
        <v>0.95499999999999996</v>
      </c>
      <c r="AJ973" s="100"/>
      <c r="AK973" s="110"/>
      <c r="AL973" s="95">
        <f t="shared" si="1045"/>
        <v>0</v>
      </c>
      <c r="AM973" s="15"/>
      <c r="AN973" s="24">
        <f t="shared" si="1076"/>
        <v>0</v>
      </c>
      <c r="AO973" s="5">
        <v>0</v>
      </c>
      <c r="AP973" s="63"/>
      <c r="AQ973" s="15"/>
      <c r="AR973" s="13"/>
      <c r="AS973" s="98">
        <f t="shared" si="1046"/>
        <v>0</v>
      </c>
      <c r="AT973" s="99">
        <f>AT5</f>
        <v>0.96</v>
      </c>
      <c r="AU973" s="100"/>
      <c r="AV973" s="110"/>
      <c r="AW973" s="95">
        <f t="shared" si="1047"/>
        <v>0</v>
      </c>
      <c r="AX973" s="15"/>
      <c r="AY973" s="24">
        <f t="shared" si="1077"/>
        <v>0</v>
      </c>
      <c r="AZ973" s="5">
        <v>0</v>
      </c>
      <c r="BA973" s="63"/>
      <c r="BB973" s="15"/>
      <c r="BC973" s="13"/>
      <c r="BD973" s="98">
        <f t="shared" si="1048"/>
        <v>0</v>
      </c>
      <c r="BE973" s="99">
        <f>BE5</f>
        <v>0.98</v>
      </c>
      <c r="BF973" s="100"/>
      <c r="BG973" s="110"/>
      <c r="BH973" s="95">
        <f t="shared" si="1049"/>
        <v>0</v>
      </c>
      <c r="BI973" s="15"/>
      <c r="BJ973" s="24">
        <f t="shared" si="1078"/>
        <v>0</v>
      </c>
      <c r="BK973" s="5">
        <v>0</v>
      </c>
      <c r="BL973" s="63"/>
      <c r="BM973" s="15"/>
      <c r="BN973" s="13"/>
      <c r="BO973" s="98">
        <f t="shared" si="1050"/>
        <v>0</v>
      </c>
      <c r="BP973" s="99">
        <f>BP5</f>
        <v>0.94499999999999995</v>
      </c>
      <c r="BQ973" s="100"/>
      <c r="BR973" s="110"/>
      <c r="BS973" s="95">
        <f t="shared" si="1051"/>
        <v>0</v>
      </c>
      <c r="BT973" s="15"/>
      <c r="BU973" s="24">
        <f t="shared" si="1079"/>
        <v>0</v>
      </c>
      <c r="BV973" s="5">
        <v>0</v>
      </c>
      <c r="BW973" s="63"/>
      <c r="BX973" s="15"/>
      <c r="BY973" s="13"/>
      <c r="BZ973" s="98">
        <f t="shared" si="1052"/>
        <v>0</v>
      </c>
      <c r="CA973" s="99">
        <f>CA5</f>
        <v>1</v>
      </c>
      <c r="CB973" s="100"/>
      <c r="CC973" s="110"/>
      <c r="CD973" s="95">
        <f t="shared" si="1053"/>
        <v>0</v>
      </c>
      <c r="CE973" s="15"/>
      <c r="CF973" s="24">
        <f t="shared" si="1080"/>
        <v>0</v>
      </c>
      <c r="CG973" s="5">
        <v>0</v>
      </c>
      <c r="CH973" s="63"/>
      <c r="CI973" s="15"/>
      <c r="CJ973" s="13"/>
      <c r="CK973" s="98">
        <f t="shared" si="1054"/>
        <v>0</v>
      </c>
      <c r="CL973" s="99">
        <f>CL5</f>
        <v>1</v>
      </c>
      <c r="CM973" s="100"/>
      <c r="CN973" s="110"/>
      <c r="CO973" s="95">
        <f t="shared" si="1055"/>
        <v>0</v>
      </c>
      <c r="CP973" s="15"/>
      <c r="CQ973" s="24">
        <f t="shared" si="1081"/>
        <v>0</v>
      </c>
      <c r="CR973" s="5">
        <v>0</v>
      </c>
      <c r="CS973" s="63"/>
      <c r="CT973" s="15"/>
      <c r="CU973" s="13"/>
      <c r="CV973" s="98">
        <f t="shared" si="1056"/>
        <v>0</v>
      </c>
      <c r="CW973" s="99">
        <f>CW5</f>
        <v>1</v>
      </c>
      <c r="CX973" s="100"/>
      <c r="CY973" s="110"/>
      <c r="CZ973" s="95">
        <f t="shared" si="1057"/>
        <v>0</v>
      </c>
      <c r="DA973" s="15"/>
      <c r="DB973" s="24">
        <f t="shared" si="1082"/>
        <v>0</v>
      </c>
      <c r="DC973" s="5">
        <v>0</v>
      </c>
      <c r="DD973" s="63"/>
      <c r="DE973" s="15"/>
      <c r="DF973" s="13"/>
      <c r="DG973" s="98">
        <f t="shared" si="1058"/>
        <v>0</v>
      </c>
      <c r="DH973" s="99">
        <f>DH5</f>
        <v>1</v>
      </c>
      <c r="DI973" s="100"/>
      <c r="DJ973" s="110"/>
      <c r="DK973" s="95">
        <f t="shared" si="1059"/>
        <v>0</v>
      </c>
      <c r="DL973" s="15"/>
      <c r="DM973" s="24">
        <f t="shared" si="1083"/>
        <v>0</v>
      </c>
      <c r="DN973" s="5">
        <v>0</v>
      </c>
      <c r="DO973" s="63"/>
      <c r="DP973" s="15"/>
      <c r="DQ973" s="13"/>
      <c r="DR973" s="98">
        <f t="shared" si="1060"/>
        <v>0</v>
      </c>
      <c r="DS973" s="99">
        <f>DS5</f>
        <v>1</v>
      </c>
      <c r="DT973" s="100"/>
      <c r="DU973" s="110"/>
      <c r="DV973" s="95">
        <f t="shared" si="1061"/>
        <v>0</v>
      </c>
      <c r="DW973" s="15"/>
      <c r="DX973" s="24">
        <f t="shared" si="1084"/>
        <v>0</v>
      </c>
      <c r="DY973" s="5">
        <v>0</v>
      </c>
      <c r="DZ973" s="63"/>
      <c r="EA973" s="15"/>
      <c r="EB973" s="13"/>
      <c r="EC973" s="98">
        <f t="shared" si="1062"/>
        <v>0</v>
      </c>
      <c r="ED973" s="99">
        <f>ED5</f>
        <v>1</v>
      </c>
      <c r="EE973" s="100"/>
      <c r="EF973" s="110"/>
      <c r="EG973" s="95">
        <f t="shared" si="1063"/>
        <v>0</v>
      </c>
      <c r="EH973" s="15"/>
      <c r="EI973" s="24">
        <f t="shared" si="1085"/>
        <v>0</v>
      </c>
      <c r="EJ973" s="5">
        <v>0</v>
      </c>
      <c r="EK973" s="63"/>
      <c r="EL973" s="15"/>
      <c r="EM973" s="13"/>
      <c r="EN973" s="98">
        <f t="shared" si="1064"/>
        <v>0</v>
      </c>
      <c r="EO973" s="99">
        <f>EO5</f>
        <v>1</v>
      </c>
      <c r="EP973" s="100"/>
      <c r="EQ973" s="110"/>
      <c r="ER973" s="95">
        <f t="shared" si="1065"/>
        <v>0</v>
      </c>
      <c r="ES973" s="15"/>
      <c r="ET973" s="24">
        <f t="shared" si="1086"/>
        <v>0</v>
      </c>
      <c r="EU973" s="5">
        <v>0</v>
      </c>
      <c r="EV973" s="63"/>
      <c r="EW973" s="15"/>
      <c r="EX973" s="13"/>
      <c r="EY973" s="98">
        <f t="shared" si="1066"/>
        <v>0</v>
      </c>
      <c r="EZ973" s="99">
        <f>EZ5</f>
        <v>1</v>
      </c>
      <c r="FA973" s="100"/>
      <c r="FB973" s="110"/>
      <c r="FC973" s="95">
        <f t="shared" si="1067"/>
        <v>0</v>
      </c>
      <c r="FD973" s="15"/>
      <c r="FE973" s="24">
        <f t="shared" si="1087"/>
        <v>0</v>
      </c>
      <c r="FF973" s="5">
        <v>0</v>
      </c>
      <c r="FG973" s="63"/>
      <c r="FH973" s="15"/>
      <c r="FI973" s="13"/>
      <c r="FJ973" s="98">
        <f t="shared" si="1068"/>
        <v>0</v>
      </c>
      <c r="FK973" s="99">
        <f>FK5</f>
        <v>1</v>
      </c>
      <c r="FL973" s="100"/>
      <c r="FM973" s="110"/>
      <c r="FN973" s="95">
        <f t="shared" si="1069"/>
        <v>0</v>
      </c>
      <c r="FO973" s="15"/>
      <c r="FP973" s="24">
        <f t="shared" si="1088"/>
        <v>0</v>
      </c>
      <c r="FQ973" s="5">
        <v>0</v>
      </c>
      <c r="FR973" s="8">
        <v>0</v>
      </c>
      <c r="FS973" s="84">
        <f t="shared" si="1089"/>
        <v>500</v>
      </c>
      <c r="FT973" s="85">
        <f t="shared" si="1090"/>
        <v>500</v>
      </c>
      <c r="FU973" s="85">
        <f t="shared" si="1091"/>
        <v>500</v>
      </c>
      <c r="FV973" s="85">
        <f t="shared" si="1092"/>
        <v>500</v>
      </c>
      <c r="FW973" s="85">
        <f t="shared" si="1093"/>
        <v>500</v>
      </c>
      <c r="FX973" s="85">
        <f t="shared" si="1094"/>
        <v>500</v>
      </c>
      <c r="FY973" s="85">
        <f t="shared" si="1095"/>
        <v>500</v>
      </c>
      <c r="FZ973" s="85">
        <f t="shared" si="1096"/>
        <v>500</v>
      </c>
      <c r="GA973" s="85">
        <f t="shared" si="1097"/>
        <v>500</v>
      </c>
      <c r="GB973" s="85">
        <f t="shared" si="1098"/>
        <v>500</v>
      </c>
      <c r="GC973" s="85">
        <f t="shared" si="1099"/>
        <v>500</v>
      </c>
      <c r="GD973" s="85">
        <f t="shared" si="1100"/>
        <v>500</v>
      </c>
      <c r="GE973" s="85">
        <f t="shared" si="1101"/>
        <v>500</v>
      </c>
      <c r="GF973" s="85">
        <f t="shared" si="1102"/>
        <v>500</v>
      </c>
      <c r="GG973" s="85">
        <f t="shared" si="1103"/>
        <v>500</v>
      </c>
      <c r="GH973" s="101">
        <f t="shared" si="1070"/>
        <v>0</v>
      </c>
      <c r="GI973" s="102">
        <f t="shared" si="1071"/>
        <v>0</v>
      </c>
      <c r="GJ973" s="102">
        <f t="shared" si="1072"/>
        <v>0</v>
      </c>
      <c r="GK973" s="79">
        <f>ROW()</f>
        <v>973</v>
      </c>
    </row>
    <row r="974" spans="1:193" s="12" customFormat="1" ht="50.1" customHeight="1">
      <c r="A974" s="17">
        <f>ROW()</f>
        <v>974</v>
      </c>
      <c r="B974" s="32">
        <f t="shared" si="1104"/>
        <v>968</v>
      </c>
      <c r="C974" s="33">
        <f t="shared" si="1105"/>
        <v>0</v>
      </c>
      <c r="D974" s="31"/>
      <c r="E974" s="390">
        <f t="shared" si="1073"/>
        <v>500</v>
      </c>
      <c r="F974" s="107">
        <f t="shared" si="1039"/>
        <v>0</v>
      </c>
      <c r="G974" s="3">
        <v>0</v>
      </c>
      <c r="H974" s="4">
        <v>0</v>
      </c>
      <c r="I974" s="63"/>
      <c r="J974" s="15"/>
      <c r="K974" s="13"/>
      <c r="L974" s="98">
        <f t="shared" si="1040"/>
        <v>0</v>
      </c>
      <c r="M974" s="99">
        <f>M5</f>
        <v>0.94499999999999995</v>
      </c>
      <c r="N974" s="100"/>
      <c r="O974" s="110"/>
      <c r="P974" s="95">
        <f t="shared" si="1041"/>
        <v>0</v>
      </c>
      <c r="Q974" s="15"/>
      <c r="R974" s="24">
        <f t="shared" si="1074"/>
        <v>0</v>
      </c>
      <c r="S974" s="25">
        <v>0</v>
      </c>
      <c r="T974" s="63"/>
      <c r="U974" s="15"/>
      <c r="V974" s="13"/>
      <c r="W974" s="98">
        <f t="shared" si="1042"/>
        <v>0</v>
      </c>
      <c r="X974" s="99">
        <f>X5</f>
        <v>0.97</v>
      </c>
      <c r="Y974" s="100"/>
      <c r="Z974" s="110"/>
      <c r="AA974" s="95">
        <f t="shared" si="1043"/>
        <v>0</v>
      </c>
      <c r="AB974" s="15"/>
      <c r="AC974" s="24">
        <f t="shared" si="1075"/>
        <v>0</v>
      </c>
      <c r="AD974" s="5">
        <v>0</v>
      </c>
      <c r="AE974" s="63"/>
      <c r="AF974" s="15"/>
      <c r="AG974" s="13"/>
      <c r="AH974" s="98">
        <f t="shared" si="1044"/>
        <v>0</v>
      </c>
      <c r="AI974" s="99">
        <f>AI5</f>
        <v>0.95499999999999996</v>
      </c>
      <c r="AJ974" s="100"/>
      <c r="AK974" s="110"/>
      <c r="AL974" s="95">
        <f t="shared" si="1045"/>
        <v>0</v>
      </c>
      <c r="AM974" s="15"/>
      <c r="AN974" s="24">
        <f t="shared" si="1076"/>
        <v>0</v>
      </c>
      <c r="AO974" s="5">
        <v>0</v>
      </c>
      <c r="AP974" s="63"/>
      <c r="AQ974" s="15"/>
      <c r="AR974" s="13"/>
      <c r="AS974" s="98">
        <f t="shared" si="1046"/>
        <v>0</v>
      </c>
      <c r="AT974" s="99">
        <f>AT5</f>
        <v>0.96</v>
      </c>
      <c r="AU974" s="100"/>
      <c r="AV974" s="110"/>
      <c r="AW974" s="95">
        <f t="shared" si="1047"/>
        <v>0</v>
      </c>
      <c r="AX974" s="15"/>
      <c r="AY974" s="24">
        <f t="shared" si="1077"/>
        <v>0</v>
      </c>
      <c r="AZ974" s="5">
        <v>0</v>
      </c>
      <c r="BA974" s="63"/>
      <c r="BB974" s="15"/>
      <c r="BC974" s="13"/>
      <c r="BD974" s="98">
        <f t="shared" si="1048"/>
        <v>0</v>
      </c>
      <c r="BE974" s="99">
        <f>BE5</f>
        <v>0.98</v>
      </c>
      <c r="BF974" s="100"/>
      <c r="BG974" s="110"/>
      <c r="BH974" s="95">
        <f t="shared" si="1049"/>
        <v>0</v>
      </c>
      <c r="BI974" s="15"/>
      <c r="BJ974" s="24">
        <f t="shared" si="1078"/>
        <v>0</v>
      </c>
      <c r="BK974" s="5">
        <v>0</v>
      </c>
      <c r="BL974" s="63"/>
      <c r="BM974" s="15"/>
      <c r="BN974" s="13"/>
      <c r="BO974" s="98">
        <f t="shared" si="1050"/>
        <v>0</v>
      </c>
      <c r="BP974" s="99">
        <f>BP5</f>
        <v>0.94499999999999995</v>
      </c>
      <c r="BQ974" s="100"/>
      <c r="BR974" s="110"/>
      <c r="BS974" s="95">
        <f t="shared" si="1051"/>
        <v>0</v>
      </c>
      <c r="BT974" s="15"/>
      <c r="BU974" s="24">
        <f t="shared" si="1079"/>
        <v>0</v>
      </c>
      <c r="BV974" s="5">
        <v>0</v>
      </c>
      <c r="BW974" s="63"/>
      <c r="BX974" s="15"/>
      <c r="BY974" s="13"/>
      <c r="BZ974" s="98">
        <f t="shared" si="1052"/>
        <v>0</v>
      </c>
      <c r="CA974" s="99">
        <f>CA5</f>
        <v>1</v>
      </c>
      <c r="CB974" s="100"/>
      <c r="CC974" s="110"/>
      <c r="CD974" s="95">
        <f t="shared" si="1053"/>
        <v>0</v>
      </c>
      <c r="CE974" s="15"/>
      <c r="CF974" s="24">
        <f t="shared" si="1080"/>
        <v>0</v>
      </c>
      <c r="CG974" s="5">
        <v>0</v>
      </c>
      <c r="CH974" s="63"/>
      <c r="CI974" s="15"/>
      <c r="CJ974" s="13"/>
      <c r="CK974" s="98">
        <f t="shared" si="1054"/>
        <v>0</v>
      </c>
      <c r="CL974" s="99">
        <f>CL5</f>
        <v>1</v>
      </c>
      <c r="CM974" s="100"/>
      <c r="CN974" s="110"/>
      <c r="CO974" s="95">
        <f t="shared" si="1055"/>
        <v>0</v>
      </c>
      <c r="CP974" s="15"/>
      <c r="CQ974" s="24">
        <f t="shared" si="1081"/>
        <v>0</v>
      </c>
      <c r="CR974" s="5">
        <v>0</v>
      </c>
      <c r="CS974" s="63"/>
      <c r="CT974" s="15"/>
      <c r="CU974" s="13"/>
      <c r="CV974" s="98">
        <f t="shared" si="1056"/>
        <v>0</v>
      </c>
      <c r="CW974" s="99">
        <f>CW5</f>
        <v>1</v>
      </c>
      <c r="CX974" s="100"/>
      <c r="CY974" s="110"/>
      <c r="CZ974" s="95">
        <f t="shared" si="1057"/>
        <v>0</v>
      </c>
      <c r="DA974" s="15"/>
      <c r="DB974" s="24">
        <f t="shared" si="1082"/>
        <v>0</v>
      </c>
      <c r="DC974" s="5">
        <v>0</v>
      </c>
      <c r="DD974" s="63"/>
      <c r="DE974" s="15"/>
      <c r="DF974" s="13"/>
      <c r="DG974" s="98">
        <f t="shared" si="1058"/>
        <v>0</v>
      </c>
      <c r="DH974" s="99">
        <f>DH5</f>
        <v>1</v>
      </c>
      <c r="DI974" s="100"/>
      <c r="DJ974" s="110"/>
      <c r="DK974" s="95">
        <f t="shared" si="1059"/>
        <v>0</v>
      </c>
      <c r="DL974" s="15"/>
      <c r="DM974" s="24">
        <f t="shared" si="1083"/>
        <v>0</v>
      </c>
      <c r="DN974" s="5">
        <v>0</v>
      </c>
      <c r="DO974" s="63"/>
      <c r="DP974" s="15"/>
      <c r="DQ974" s="13"/>
      <c r="DR974" s="98">
        <f t="shared" si="1060"/>
        <v>0</v>
      </c>
      <c r="DS974" s="99">
        <f>DS5</f>
        <v>1</v>
      </c>
      <c r="DT974" s="100"/>
      <c r="DU974" s="110"/>
      <c r="DV974" s="95">
        <f t="shared" si="1061"/>
        <v>0</v>
      </c>
      <c r="DW974" s="15"/>
      <c r="DX974" s="24">
        <f t="shared" si="1084"/>
        <v>0</v>
      </c>
      <c r="DY974" s="5">
        <v>0</v>
      </c>
      <c r="DZ974" s="63"/>
      <c r="EA974" s="15"/>
      <c r="EB974" s="13"/>
      <c r="EC974" s="98">
        <f t="shared" si="1062"/>
        <v>0</v>
      </c>
      <c r="ED974" s="99">
        <f>ED5</f>
        <v>1</v>
      </c>
      <c r="EE974" s="100"/>
      <c r="EF974" s="110"/>
      <c r="EG974" s="95">
        <f t="shared" si="1063"/>
        <v>0</v>
      </c>
      <c r="EH974" s="15"/>
      <c r="EI974" s="24">
        <f t="shared" si="1085"/>
        <v>0</v>
      </c>
      <c r="EJ974" s="5">
        <v>0</v>
      </c>
      <c r="EK974" s="63"/>
      <c r="EL974" s="15"/>
      <c r="EM974" s="13"/>
      <c r="EN974" s="98">
        <f t="shared" si="1064"/>
        <v>0</v>
      </c>
      <c r="EO974" s="99">
        <f>EO5</f>
        <v>1</v>
      </c>
      <c r="EP974" s="100"/>
      <c r="EQ974" s="110"/>
      <c r="ER974" s="95">
        <f t="shared" si="1065"/>
        <v>0</v>
      </c>
      <c r="ES974" s="15"/>
      <c r="ET974" s="24">
        <f t="shared" si="1086"/>
        <v>0</v>
      </c>
      <c r="EU974" s="5">
        <v>0</v>
      </c>
      <c r="EV974" s="63"/>
      <c r="EW974" s="15"/>
      <c r="EX974" s="13"/>
      <c r="EY974" s="98">
        <f t="shared" si="1066"/>
        <v>0</v>
      </c>
      <c r="EZ974" s="99">
        <f>EZ5</f>
        <v>1</v>
      </c>
      <c r="FA974" s="100"/>
      <c r="FB974" s="110"/>
      <c r="FC974" s="95">
        <f t="shared" si="1067"/>
        <v>0</v>
      </c>
      <c r="FD974" s="15"/>
      <c r="FE974" s="24">
        <f t="shared" si="1087"/>
        <v>0</v>
      </c>
      <c r="FF974" s="5">
        <v>0</v>
      </c>
      <c r="FG974" s="63"/>
      <c r="FH974" s="15"/>
      <c r="FI974" s="13"/>
      <c r="FJ974" s="98">
        <f t="shared" si="1068"/>
        <v>0</v>
      </c>
      <c r="FK974" s="99">
        <f>FK5</f>
        <v>1</v>
      </c>
      <c r="FL974" s="100"/>
      <c r="FM974" s="110"/>
      <c r="FN974" s="95">
        <f t="shared" si="1069"/>
        <v>0</v>
      </c>
      <c r="FO974" s="15"/>
      <c r="FP974" s="24">
        <f t="shared" si="1088"/>
        <v>0</v>
      </c>
      <c r="FQ974" s="5">
        <v>0</v>
      </c>
      <c r="FR974" s="8">
        <v>0</v>
      </c>
      <c r="FS974" s="84">
        <f t="shared" si="1089"/>
        <v>500</v>
      </c>
      <c r="FT974" s="85">
        <f t="shared" si="1090"/>
        <v>500</v>
      </c>
      <c r="FU974" s="85">
        <f t="shared" si="1091"/>
        <v>500</v>
      </c>
      <c r="FV974" s="85">
        <f t="shared" si="1092"/>
        <v>500</v>
      </c>
      <c r="FW974" s="85">
        <f t="shared" si="1093"/>
        <v>500</v>
      </c>
      <c r="FX974" s="85">
        <f t="shared" si="1094"/>
        <v>500</v>
      </c>
      <c r="FY974" s="85">
        <f t="shared" si="1095"/>
        <v>500</v>
      </c>
      <c r="FZ974" s="85">
        <f t="shared" si="1096"/>
        <v>500</v>
      </c>
      <c r="GA974" s="85">
        <f t="shared" si="1097"/>
        <v>500</v>
      </c>
      <c r="GB974" s="85">
        <f t="shared" si="1098"/>
        <v>500</v>
      </c>
      <c r="GC974" s="85">
        <f t="shared" si="1099"/>
        <v>500</v>
      </c>
      <c r="GD974" s="85">
        <f t="shared" si="1100"/>
        <v>500</v>
      </c>
      <c r="GE974" s="85">
        <f t="shared" si="1101"/>
        <v>500</v>
      </c>
      <c r="GF974" s="85">
        <f t="shared" si="1102"/>
        <v>500</v>
      </c>
      <c r="GG974" s="85">
        <f t="shared" si="1103"/>
        <v>500</v>
      </c>
      <c r="GH974" s="101">
        <f t="shared" si="1070"/>
        <v>0</v>
      </c>
      <c r="GI974" s="102">
        <f t="shared" si="1071"/>
        <v>0</v>
      </c>
      <c r="GJ974" s="102">
        <f t="shared" si="1072"/>
        <v>0</v>
      </c>
      <c r="GK974" s="79">
        <f>ROW()</f>
        <v>974</v>
      </c>
    </row>
    <row r="975" spans="1:193" s="12" customFormat="1" ht="50.1" customHeight="1">
      <c r="A975" s="17">
        <f>ROW()</f>
        <v>975</v>
      </c>
      <c r="B975" s="32">
        <f t="shared" si="1104"/>
        <v>969</v>
      </c>
      <c r="C975" s="33">
        <f t="shared" si="1105"/>
        <v>0</v>
      </c>
      <c r="D975" s="31"/>
      <c r="E975" s="390">
        <f t="shared" si="1073"/>
        <v>500</v>
      </c>
      <c r="F975" s="107">
        <f t="shared" si="1039"/>
        <v>0</v>
      </c>
      <c r="G975" s="3">
        <v>0</v>
      </c>
      <c r="H975" s="4">
        <v>0</v>
      </c>
      <c r="I975" s="63"/>
      <c r="J975" s="15"/>
      <c r="K975" s="13"/>
      <c r="L975" s="98">
        <f t="shared" si="1040"/>
        <v>0</v>
      </c>
      <c r="M975" s="99">
        <f>M5</f>
        <v>0.94499999999999995</v>
      </c>
      <c r="N975" s="100"/>
      <c r="O975" s="110"/>
      <c r="P975" s="95">
        <f t="shared" si="1041"/>
        <v>0</v>
      </c>
      <c r="Q975" s="15"/>
      <c r="R975" s="24">
        <f t="shared" si="1074"/>
        <v>0</v>
      </c>
      <c r="S975" s="25">
        <v>0</v>
      </c>
      <c r="T975" s="63"/>
      <c r="U975" s="15"/>
      <c r="V975" s="13"/>
      <c r="W975" s="98">
        <f t="shared" si="1042"/>
        <v>0</v>
      </c>
      <c r="X975" s="99">
        <f>X5</f>
        <v>0.97</v>
      </c>
      <c r="Y975" s="100"/>
      <c r="Z975" s="110"/>
      <c r="AA975" s="95">
        <f t="shared" si="1043"/>
        <v>0</v>
      </c>
      <c r="AB975" s="15"/>
      <c r="AC975" s="24">
        <f t="shared" si="1075"/>
        <v>0</v>
      </c>
      <c r="AD975" s="5">
        <v>0</v>
      </c>
      <c r="AE975" s="63"/>
      <c r="AF975" s="15"/>
      <c r="AG975" s="13"/>
      <c r="AH975" s="98">
        <f t="shared" si="1044"/>
        <v>0</v>
      </c>
      <c r="AI975" s="99">
        <f>AI5</f>
        <v>0.95499999999999996</v>
      </c>
      <c r="AJ975" s="100"/>
      <c r="AK975" s="110"/>
      <c r="AL975" s="95">
        <f t="shared" si="1045"/>
        <v>0</v>
      </c>
      <c r="AM975" s="15"/>
      <c r="AN975" s="24">
        <f t="shared" si="1076"/>
        <v>0</v>
      </c>
      <c r="AO975" s="5">
        <v>0</v>
      </c>
      <c r="AP975" s="63"/>
      <c r="AQ975" s="15"/>
      <c r="AR975" s="13"/>
      <c r="AS975" s="98">
        <f t="shared" si="1046"/>
        <v>0</v>
      </c>
      <c r="AT975" s="99">
        <f>AT5</f>
        <v>0.96</v>
      </c>
      <c r="AU975" s="100"/>
      <c r="AV975" s="110"/>
      <c r="AW975" s="95">
        <f t="shared" si="1047"/>
        <v>0</v>
      </c>
      <c r="AX975" s="15"/>
      <c r="AY975" s="24">
        <f t="shared" si="1077"/>
        <v>0</v>
      </c>
      <c r="AZ975" s="5">
        <v>0</v>
      </c>
      <c r="BA975" s="63"/>
      <c r="BB975" s="15"/>
      <c r="BC975" s="13"/>
      <c r="BD975" s="98">
        <f t="shared" si="1048"/>
        <v>0</v>
      </c>
      <c r="BE975" s="99">
        <f>BE5</f>
        <v>0.98</v>
      </c>
      <c r="BF975" s="100"/>
      <c r="BG975" s="110"/>
      <c r="BH975" s="95">
        <f t="shared" si="1049"/>
        <v>0</v>
      </c>
      <c r="BI975" s="15"/>
      <c r="BJ975" s="24">
        <f t="shared" si="1078"/>
        <v>0</v>
      </c>
      <c r="BK975" s="5">
        <v>0</v>
      </c>
      <c r="BL975" s="63"/>
      <c r="BM975" s="15"/>
      <c r="BN975" s="13"/>
      <c r="BO975" s="98">
        <f t="shared" si="1050"/>
        <v>0</v>
      </c>
      <c r="BP975" s="99">
        <f>BP5</f>
        <v>0.94499999999999995</v>
      </c>
      <c r="BQ975" s="100"/>
      <c r="BR975" s="110"/>
      <c r="BS975" s="95">
        <f t="shared" si="1051"/>
        <v>0</v>
      </c>
      <c r="BT975" s="15"/>
      <c r="BU975" s="24">
        <f t="shared" si="1079"/>
        <v>0</v>
      </c>
      <c r="BV975" s="5">
        <v>0</v>
      </c>
      <c r="BW975" s="63"/>
      <c r="BX975" s="15"/>
      <c r="BY975" s="13"/>
      <c r="BZ975" s="98">
        <f t="shared" si="1052"/>
        <v>0</v>
      </c>
      <c r="CA975" s="99">
        <f>CA5</f>
        <v>1</v>
      </c>
      <c r="CB975" s="100"/>
      <c r="CC975" s="110"/>
      <c r="CD975" s="95">
        <f t="shared" si="1053"/>
        <v>0</v>
      </c>
      <c r="CE975" s="15"/>
      <c r="CF975" s="24">
        <f t="shared" si="1080"/>
        <v>0</v>
      </c>
      <c r="CG975" s="5">
        <v>0</v>
      </c>
      <c r="CH975" s="63"/>
      <c r="CI975" s="15"/>
      <c r="CJ975" s="13"/>
      <c r="CK975" s="98">
        <f t="shared" si="1054"/>
        <v>0</v>
      </c>
      <c r="CL975" s="99">
        <f>CL5</f>
        <v>1</v>
      </c>
      <c r="CM975" s="100"/>
      <c r="CN975" s="110"/>
      <c r="CO975" s="95">
        <f t="shared" si="1055"/>
        <v>0</v>
      </c>
      <c r="CP975" s="15"/>
      <c r="CQ975" s="24">
        <f t="shared" si="1081"/>
        <v>0</v>
      </c>
      <c r="CR975" s="5">
        <v>0</v>
      </c>
      <c r="CS975" s="63"/>
      <c r="CT975" s="15"/>
      <c r="CU975" s="13"/>
      <c r="CV975" s="98">
        <f t="shared" si="1056"/>
        <v>0</v>
      </c>
      <c r="CW975" s="99">
        <f>CW5</f>
        <v>1</v>
      </c>
      <c r="CX975" s="100"/>
      <c r="CY975" s="110"/>
      <c r="CZ975" s="95">
        <f t="shared" si="1057"/>
        <v>0</v>
      </c>
      <c r="DA975" s="15"/>
      <c r="DB975" s="24">
        <f t="shared" si="1082"/>
        <v>0</v>
      </c>
      <c r="DC975" s="5">
        <v>0</v>
      </c>
      <c r="DD975" s="63"/>
      <c r="DE975" s="15"/>
      <c r="DF975" s="13"/>
      <c r="DG975" s="98">
        <f t="shared" si="1058"/>
        <v>0</v>
      </c>
      <c r="DH975" s="99">
        <f>DH5</f>
        <v>1</v>
      </c>
      <c r="DI975" s="100"/>
      <c r="DJ975" s="110"/>
      <c r="DK975" s="95">
        <f t="shared" si="1059"/>
        <v>0</v>
      </c>
      <c r="DL975" s="15"/>
      <c r="DM975" s="24">
        <f t="shared" si="1083"/>
        <v>0</v>
      </c>
      <c r="DN975" s="5">
        <v>0</v>
      </c>
      <c r="DO975" s="63"/>
      <c r="DP975" s="15"/>
      <c r="DQ975" s="13"/>
      <c r="DR975" s="98">
        <f t="shared" si="1060"/>
        <v>0</v>
      </c>
      <c r="DS975" s="99">
        <f>DS5</f>
        <v>1</v>
      </c>
      <c r="DT975" s="100"/>
      <c r="DU975" s="110"/>
      <c r="DV975" s="95">
        <f t="shared" si="1061"/>
        <v>0</v>
      </c>
      <c r="DW975" s="15"/>
      <c r="DX975" s="24">
        <f t="shared" si="1084"/>
        <v>0</v>
      </c>
      <c r="DY975" s="5">
        <v>0</v>
      </c>
      <c r="DZ975" s="63"/>
      <c r="EA975" s="15"/>
      <c r="EB975" s="13"/>
      <c r="EC975" s="98">
        <f t="shared" si="1062"/>
        <v>0</v>
      </c>
      <c r="ED975" s="99">
        <f>ED5</f>
        <v>1</v>
      </c>
      <c r="EE975" s="100"/>
      <c r="EF975" s="110"/>
      <c r="EG975" s="95">
        <f t="shared" si="1063"/>
        <v>0</v>
      </c>
      <c r="EH975" s="15"/>
      <c r="EI975" s="24">
        <f t="shared" si="1085"/>
        <v>0</v>
      </c>
      <c r="EJ975" s="5">
        <v>0</v>
      </c>
      <c r="EK975" s="63"/>
      <c r="EL975" s="15"/>
      <c r="EM975" s="13"/>
      <c r="EN975" s="98">
        <f t="shared" si="1064"/>
        <v>0</v>
      </c>
      <c r="EO975" s="99">
        <f>EO5</f>
        <v>1</v>
      </c>
      <c r="EP975" s="100"/>
      <c r="EQ975" s="110"/>
      <c r="ER975" s="95">
        <f t="shared" si="1065"/>
        <v>0</v>
      </c>
      <c r="ES975" s="15"/>
      <c r="ET975" s="24">
        <f t="shared" si="1086"/>
        <v>0</v>
      </c>
      <c r="EU975" s="5">
        <v>0</v>
      </c>
      <c r="EV975" s="63"/>
      <c r="EW975" s="15"/>
      <c r="EX975" s="13"/>
      <c r="EY975" s="98">
        <f t="shared" si="1066"/>
        <v>0</v>
      </c>
      <c r="EZ975" s="99">
        <f>EZ5</f>
        <v>1</v>
      </c>
      <c r="FA975" s="100"/>
      <c r="FB975" s="110"/>
      <c r="FC975" s="95">
        <f t="shared" si="1067"/>
        <v>0</v>
      </c>
      <c r="FD975" s="15"/>
      <c r="FE975" s="24">
        <f t="shared" si="1087"/>
        <v>0</v>
      </c>
      <c r="FF975" s="5">
        <v>0</v>
      </c>
      <c r="FG975" s="63"/>
      <c r="FH975" s="15"/>
      <c r="FI975" s="13"/>
      <c r="FJ975" s="98">
        <f t="shared" si="1068"/>
        <v>0</v>
      </c>
      <c r="FK975" s="99">
        <f>FK5</f>
        <v>1</v>
      </c>
      <c r="FL975" s="100"/>
      <c r="FM975" s="110"/>
      <c r="FN975" s="95">
        <f t="shared" si="1069"/>
        <v>0</v>
      </c>
      <c r="FO975" s="15"/>
      <c r="FP975" s="24">
        <f t="shared" si="1088"/>
        <v>0</v>
      </c>
      <c r="FQ975" s="5">
        <v>0</v>
      </c>
      <c r="FR975" s="8">
        <v>0</v>
      </c>
      <c r="FS975" s="84">
        <f t="shared" si="1089"/>
        <v>500</v>
      </c>
      <c r="FT975" s="85">
        <f t="shared" si="1090"/>
        <v>500</v>
      </c>
      <c r="FU975" s="85">
        <f t="shared" si="1091"/>
        <v>500</v>
      </c>
      <c r="FV975" s="85">
        <f t="shared" si="1092"/>
        <v>500</v>
      </c>
      <c r="FW975" s="85">
        <f t="shared" si="1093"/>
        <v>500</v>
      </c>
      <c r="FX975" s="85">
        <f t="shared" si="1094"/>
        <v>500</v>
      </c>
      <c r="FY975" s="85">
        <f t="shared" si="1095"/>
        <v>500</v>
      </c>
      <c r="FZ975" s="85">
        <f t="shared" si="1096"/>
        <v>500</v>
      </c>
      <c r="GA975" s="85">
        <f t="shared" si="1097"/>
        <v>500</v>
      </c>
      <c r="GB975" s="85">
        <f t="shared" si="1098"/>
        <v>500</v>
      </c>
      <c r="GC975" s="85">
        <f t="shared" si="1099"/>
        <v>500</v>
      </c>
      <c r="GD975" s="85">
        <f t="shared" si="1100"/>
        <v>500</v>
      </c>
      <c r="GE975" s="85">
        <f t="shared" si="1101"/>
        <v>500</v>
      </c>
      <c r="GF975" s="85">
        <f t="shared" si="1102"/>
        <v>500</v>
      </c>
      <c r="GG975" s="85">
        <f t="shared" si="1103"/>
        <v>500</v>
      </c>
      <c r="GH975" s="101">
        <f t="shared" si="1070"/>
        <v>0</v>
      </c>
      <c r="GI975" s="102">
        <f t="shared" si="1071"/>
        <v>0</v>
      </c>
      <c r="GJ975" s="102">
        <f t="shared" si="1072"/>
        <v>0</v>
      </c>
      <c r="GK975" s="79">
        <f>ROW()</f>
        <v>975</v>
      </c>
    </row>
    <row r="976" spans="1:193" s="12" customFormat="1" ht="50.1" customHeight="1">
      <c r="A976" s="17">
        <f>ROW()</f>
        <v>976</v>
      </c>
      <c r="B976" s="32">
        <f t="shared" si="1104"/>
        <v>970</v>
      </c>
      <c r="C976" s="33">
        <f t="shared" si="1105"/>
        <v>0</v>
      </c>
      <c r="D976" s="31"/>
      <c r="E976" s="390">
        <f t="shared" si="1073"/>
        <v>500</v>
      </c>
      <c r="F976" s="107">
        <f t="shared" si="1039"/>
        <v>0</v>
      </c>
      <c r="G976" s="3">
        <v>0</v>
      </c>
      <c r="H976" s="4">
        <v>0</v>
      </c>
      <c r="I976" s="63"/>
      <c r="J976" s="15"/>
      <c r="K976" s="13"/>
      <c r="L976" s="98">
        <f t="shared" si="1040"/>
        <v>0</v>
      </c>
      <c r="M976" s="99">
        <f>M5</f>
        <v>0.94499999999999995</v>
      </c>
      <c r="N976" s="100"/>
      <c r="O976" s="110"/>
      <c r="P976" s="95">
        <f t="shared" si="1041"/>
        <v>0</v>
      </c>
      <c r="Q976" s="15"/>
      <c r="R976" s="24">
        <f t="shared" si="1074"/>
        <v>0</v>
      </c>
      <c r="S976" s="25">
        <v>0</v>
      </c>
      <c r="T976" s="63"/>
      <c r="U976" s="15"/>
      <c r="V976" s="13"/>
      <c r="W976" s="98">
        <f t="shared" si="1042"/>
        <v>0</v>
      </c>
      <c r="X976" s="99">
        <f>X5</f>
        <v>0.97</v>
      </c>
      <c r="Y976" s="100"/>
      <c r="Z976" s="110"/>
      <c r="AA976" s="95">
        <f t="shared" si="1043"/>
        <v>0</v>
      </c>
      <c r="AB976" s="15"/>
      <c r="AC976" s="24">
        <f t="shared" si="1075"/>
        <v>0</v>
      </c>
      <c r="AD976" s="5">
        <v>0</v>
      </c>
      <c r="AE976" s="63"/>
      <c r="AF976" s="15"/>
      <c r="AG976" s="13"/>
      <c r="AH976" s="98">
        <f t="shared" si="1044"/>
        <v>0</v>
      </c>
      <c r="AI976" s="99">
        <f>AI5</f>
        <v>0.95499999999999996</v>
      </c>
      <c r="AJ976" s="100"/>
      <c r="AK976" s="110"/>
      <c r="AL976" s="95">
        <f t="shared" si="1045"/>
        <v>0</v>
      </c>
      <c r="AM976" s="15"/>
      <c r="AN976" s="24">
        <f t="shared" si="1076"/>
        <v>0</v>
      </c>
      <c r="AO976" s="5">
        <v>0</v>
      </c>
      <c r="AP976" s="63"/>
      <c r="AQ976" s="15"/>
      <c r="AR976" s="13"/>
      <c r="AS976" s="98">
        <f t="shared" si="1046"/>
        <v>0</v>
      </c>
      <c r="AT976" s="99">
        <f>AT5</f>
        <v>0.96</v>
      </c>
      <c r="AU976" s="100"/>
      <c r="AV976" s="110"/>
      <c r="AW976" s="95">
        <f t="shared" si="1047"/>
        <v>0</v>
      </c>
      <c r="AX976" s="15"/>
      <c r="AY976" s="24">
        <f t="shared" si="1077"/>
        <v>0</v>
      </c>
      <c r="AZ976" s="5">
        <v>0</v>
      </c>
      <c r="BA976" s="63"/>
      <c r="BB976" s="15"/>
      <c r="BC976" s="13"/>
      <c r="BD976" s="98">
        <f t="shared" si="1048"/>
        <v>0</v>
      </c>
      <c r="BE976" s="99">
        <f>BE5</f>
        <v>0.98</v>
      </c>
      <c r="BF976" s="100"/>
      <c r="BG976" s="110"/>
      <c r="BH976" s="95">
        <f t="shared" si="1049"/>
        <v>0</v>
      </c>
      <c r="BI976" s="15"/>
      <c r="BJ976" s="24">
        <f t="shared" si="1078"/>
        <v>0</v>
      </c>
      <c r="BK976" s="5">
        <v>0</v>
      </c>
      <c r="BL976" s="63"/>
      <c r="BM976" s="15"/>
      <c r="BN976" s="13"/>
      <c r="BO976" s="98">
        <f t="shared" si="1050"/>
        <v>0</v>
      </c>
      <c r="BP976" s="99">
        <f>BP5</f>
        <v>0.94499999999999995</v>
      </c>
      <c r="BQ976" s="100"/>
      <c r="BR976" s="110"/>
      <c r="BS976" s="95">
        <f t="shared" si="1051"/>
        <v>0</v>
      </c>
      <c r="BT976" s="15"/>
      <c r="BU976" s="24">
        <f t="shared" si="1079"/>
        <v>0</v>
      </c>
      <c r="BV976" s="5">
        <v>0</v>
      </c>
      <c r="BW976" s="63"/>
      <c r="BX976" s="15"/>
      <c r="BY976" s="13"/>
      <c r="BZ976" s="98">
        <f t="shared" si="1052"/>
        <v>0</v>
      </c>
      <c r="CA976" s="99">
        <f>CA5</f>
        <v>1</v>
      </c>
      <c r="CB976" s="100"/>
      <c r="CC976" s="110"/>
      <c r="CD976" s="95">
        <f t="shared" si="1053"/>
        <v>0</v>
      </c>
      <c r="CE976" s="15"/>
      <c r="CF976" s="24">
        <f t="shared" si="1080"/>
        <v>0</v>
      </c>
      <c r="CG976" s="5">
        <v>0</v>
      </c>
      <c r="CH976" s="63"/>
      <c r="CI976" s="15"/>
      <c r="CJ976" s="13"/>
      <c r="CK976" s="98">
        <f t="shared" si="1054"/>
        <v>0</v>
      </c>
      <c r="CL976" s="99">
        <f>CL5</f>
        <v>1</v>
      </c>
      <c r="CM976" s="100"/>
      <c r="CN976" s="110"/>
      <c r="CO976" s="95">
        <f t="shared" si="1055"/>
        <v>0</v>
      </c>
      <c r="CP976" s="15"/>
      <c r="CQ976" s="24">
        <f t="shared" si="1081"/>
        <v>0</v>
      </c>
      <c r="CR976" s="5">
        <v>0</v>
      </c>
      <c r="CS976" s="63"/>
      <c r="CT976" s="15"/>
      <c r="CU976" s="13"/>
      <c r="CV976" s="98">
        <f t="shared" si="1056"/>
        <v>0</v>
      </c>
      <c r="CW976" s="99">
        <f>CW5</f>
        <v>1</v>
      </c>
      <c r="CX976" s="100"/>
      <c r="CY976" s="110"/>
      <c r="CZ976" s="95">
        <f t="shared" si="1057"/>
        <v>0</v>
      </c>
      <c r="DA976" s="15"/>
      <c r="DB976" s="24">
        <f t="shared" si="1082"/>
        <v>0</v>
      </c>
      <c r="DC976" s="5">
        <v>0</v>
      </c>
      <c r="DD976" s="63"/>
      <c r="DE976" s="15"/>
      <c r="DF976" s="13"/>
      <c r="DG976" s="98">
        <f t="shared" si="1058"/>
        <v>0</v>
      </c>
      <c r="DH976" s="99">
        <f>DH5</f>
        <v>1</v>
      </c>
      <c r="DI976" s="100"/>
      <c r="DJ976" s="110"/>
      <c r="DK976" s="95">
        <f t="shared" si="1059"/>
        <v>0</v>
      </c>
      <c r="DL976" s="15"/>
      <c r="DM976" s="24">
        <f t="shared" si="1083"/>
        <v>0</v>
      </c>
      <c r="DN976" s="5">
        <v>0</v>
      </c>
      <c r="DO976" s="63"/>
      <c r="DP976" s="15"/>
      <c r="DQ976" s="13"/>
      <c r="DR976" s="98">
        <f t="shared" si="1060"/>
        <v>0</v>
      </c>
      <c r="DS976" s="99">
        <f>DS5</f>
        <v>1</v>
      </c>
      <c r="DT976" s="100"/>
      <c r="DU976" s="110"/>
      <c r="DV976" s="95">
        <f t="shared" si="1061"/>
        <v>0</v>
      </c>
      <c r="DW976" s="15"/>
      <c r="DX976" s="24">
        <f t="shared" si="1084"/>
        <v>0</v>
      </c>
      <c r="DY976" s="5">
        <v>0</v>
      </c>
      <c r="DZ976" s="63"/>
      <c r="EA976" s="15"/>
      <c r="EB976" s="13"/>
      <c r="EC976" s="98">
        <f t="shared" si="1062"/>
        <v>0</v>
      </c>
      <c r="ED976" s="99">
        <f>ED5</f>
        <v>1</v>
      </c>
      <c r="EE976" s="100"/>
      <c r="EF976" s="110"/>
      <c r="EG976" s="95">
        <f t="shared" si="1063"/>
        <v>0</v>
      </c>
      <c r="EH976" s="15"/>
      <c r="EI976" s="24">
        <f t="shared" si="1085"/>
        <v>0</v>
      </c>
      <c r="EJ976" s="5">
        <v>0</v>
      </c>
      <c r="EK976" s="63"/>
      <c r="EL976" s="15"/>
      <c r="EM976" s="13"/>
      <c r="EN976" s="98">
        <f t="shared" si="1064"/>
        <v>0</v>
      </c>
      <c r="EO976" s="99">
        <f>EO5</f>
        <v>1</v>
      </c>
      <c r="EP976" s="100"/>
      <c r="EQ976" s="110"/>
      <c r="ER976" s="95">
        <f t="shared" si="1065"/>
        <v>0</v>
      </c>
      <c r="ES976" s="15"/>
      <c r="ET976" s="24">
        <f t="shared" si="1086"/>
        <v>0</v>
      </c>
      <c r="EU976" s="5">
        <v>0</v>
      </c>
      <c r="EV976" s="63"/>
      <c r="EW976" s="15"/>
      <c r="EX976" s="13"/>
      <c r="EY976" s="98">
        <f t="shared" si="1066"/>
        <v>0</v>
      </c>
      <c r="EZ976" s="99">
        <f>EZ5</f>
        <v>1</v>
      </c>
      <c r="FA976" s="100"/>
      <c r="FB976" s="110"/>
      <c r="FC976" s="95">
        <f t="shared" si="1067"/>
        <v>0</v>
      </c>
      <c r="FD976" s="15"/>
      <c r="FE976" s="24">
        <f t="shared" si="1087"/>
        <v>0</v>
      </c>
      <c r="FF976" s="5">
        <v>0</v>
      </c>
      <c r="FG976" s="63"/>
      <c r="FH976" s="15"/>
      <c r="FI976" s="13"/>
      <c r="FJ976" s="98">
        <f t="shared" si="1068"/>
        <v>0</v>
      </c>
      <c r="FK976" s="99">
        <f>FK5</f>
        <v>1</v>
      </c>
      <c r="FL976" s="100"/>
      <c r="FM976" s="110"/>
      <c r="FN976" s="95">
        <f t="shared" si="1069"/>
        <v>0</v>
      </c>
      <c r="FO976" s="15"/>
      <c r="FP976" s="24">
        <f t="shared" si="1088"/>
        <v>0</v>
      </c>
      <c r="FQ976" s="5">
        <v>0</v>
      </c>
      <c r="FR976" s="8">
        <v>0</v>
      </c>
      <c r="FS976" s="84">
        <f t="shared" si="1089"/>
        <v>500</v>
      </c>
      <c r="FT976" s="85">
        <f t="shared" si="1090"/>
        <v>500</v>
      </c>
      <c r="FU976" s="85">
        <f t="shared" si="1091"/>
        <v>500</v>
      </c>
      <c r="FV976" s="85">
        <f t="shared" si="1092"/>
        <v>500</v>
      </c>
      <c r="FW976" s="85">
        <f t="shared" si="1093"/>
        <v>500</v>
      </c>
      <c r="FX976" s="85">
        <f t="shared" si="1094"/>
        <v>500</v>
      </c>
      <c r="FY976" s="85">
        <f t="shared" si="1095"/>
        <v>500</v>
      </c>
      <c r="FZ976" s="85">
        <f t="shared" si="1096"/>
        <v>500</v>
      </c>
      <c r="GA976" s="85">
        <f t="shared" si="1097"/>
        <v>500</v>
      </c>
      <c r="GB976" s="85">
        <f t="shared" si="1098"/>
        <v>500</v>
      </c>
      <c r="GC976" s="85">
        <f t="shared" si="1099"/>
        <v>500</v>
      </c>
      <c r="GD976" s="85">
        <f t="shared" si="1100"/>
        <v>500</v>
      </c>
      <c r="GE976" s="85">
        <f t="shared" si="1101"/>
        <v>500</v>
      </c>
      <c r="GF976" s="85">
        <f t="shared" si="1102"/>
        <v>500</v>
      </c>
      <c r="GG976" s="85">
        <f t="shared" si="1103"/>
        <v>500</v>
      </c>
      <c r="GH976" s="101">
        <f t="shared" si="1070"/>
        <v>0</v>
      </c>
      <c r="GI976" s="102">
        <f t="shared" si="1071"/>
        <v>0</v>
      </c>
      <c r="GJ976" s="102">
        <f t="shared" si="1072"/>
        <v>0</v>
      </c>
      <c r="GK976" s="79">
        <f>ROW()</f>
        <v>976</v>
      </c>
    </row>
    <row r="977" spans="1:193" s="12" customFormat="1" ht="50.1" customHeight="1">
      <c r="A977" s="17">
        <f>ROW()</f>
        <v>977</v>
      </c>
      <c r="B977" s="32">
        <f t="shared" si="1104"/>
        <v>971</v>
      </c>
      <c r="C977" s="33">
        <f t="shared" si="1105"/>
        <v>0</v>
      </c>
      <c r="D977" s="31"/>
      <c r="E977" s="390">
        <f t="shared" si="1073"/>
        <v>500</v>
      </c>
      <c r="F977" s="107">
        <f t="shared" si="1039"/>
        <v>0</v>
      </c>
      <c r="G977" s="3">
        <v>0</v>
      </c>
      <c r="H977" s="4">
        <v>0</v>
      </c>
      <c r="I977" s="63"/>
      <c r="J977" s="15"/>
      <c r="K977" s="13"/>
      <c r="L977" s="98">
        <f t="shared" si="1040"/>
        <v>0</v>
      </c>
      <c r="M977" s="99">
        <f>M5</f>
        <v>0.94499999999999995</v>
      </c>
      <c r="N977" s="100"/>
      <c r="O977" s="110"/>
      <c r="P977" s="95">
        <f t="shared" si="1041"/>
        <v>0</v>
      </c>
      <c r="Q977" s="15"/>
      <c r="R977" s="24">
        <f t="shared" si="1074"/>
        <v>0</v>
      </c>
      <c r="S977" s="25">
        <v>0</v>
      </c>
      <c r="T977" s="63"/>
      <c r="U977" s="15"/>
      <c r="V977" s="13"/>
      <c r="W977" s="98">
        <f t="shared" si="1042"/>
        <v>0</v>
      </c>
      <c r="X977" s="99">
        <f>X5</f>
        <v>0.97</v>
      </c>
      <c r="Y977" s="100"/>
      <c r="Z977" s="110"/>
      <c r="AA977" s="95">
        <f t="shared" si="1043"/>
        <v>0</v>
      </c>
      <c r="AB977" s="15"/>
      <c r="AC977" s="24">
        <f t="shared" si="1075"/>
        <v>0</v>
      </c>
      <c r="AD977" s="5">
        <v>0</v>
      </c>
      <c r="AE977" s="63"/>
      <c r="AF977" s="15"/>
      <c r="AG977" s="13"/>
      <c r="AH977" s="98">
        <f t="shared" si="1044"/>
        <v>0</v>
      </c>
      <c r="AI977" s="99">
        <f>AI5</f>
        <v>0.95499999999999996</v>
      </c>
      <c r="AJ977" s="100"/>
      <c r="AK977" s="110"/>
      <c r="AL977" s="95">
        <f t="shared" si="1045"/>
        <v>0</v>
      </c>
      <c r="AM977" s="15"/>
      <c r="AN977" s="24">
        <f t="shared" si="1076"/>
        <v>0</v>
      </c>
      <c r="AO977" s="5">
        <v>0</v>
      </c>
      <c r="AP977" s="63"/>
      <c r="AQ977" s="15"/>
      <c r="AR977" s="13"/>
      <c r="AS977" s="98">
        <f t="shared" si="1046"/>
        <v>0</v>
      </c>
      <c r="AT977" s="99">
        <f>AT5</f>
        <v>0.96</v>
      </c>
      <c r="AU977" s="100"/>
      <c r="AV977" s="110"/>
      <c r="AW977" s="95">
        <f t="shared" si="1047"/>
        <v>0</v>
      </c>
      <c r="AX977" s="15"/>
      <c r="AY977" s="24">
        <f t="shared" si="1077"/>
        <v>0</v>
      </c>
      <c r="AZ977" s="5">
        <v>0</v>
      </c>
      <c r="BA977" s="63"/>
      <c r="BB977" s="15"/>
      <c r="BC977" s="13"/>
      <c r="BD977" s="98">
        <f t="shared" si="1048"/>
        <v>0</v>
      </c>
      <c r="BE977" s="99">
        <f>BE5</f>
        <v>0.98</v>
      </c>
      <c r="BF977" s="100"/>
      <c r="BG977" s="110"/>
      <c r="BH977" s="95">
        <f t="shared" si="1049"/>
        <v>0</v>
      </c>
      <c r="BI977" s="15"/>
      <c r="BJ977" s="24">
        <f t="shared" si="1078"/>
        <v>0</v>
      </c>
      <c r="BK977" s="5">
        <v>0</v>
      </c>
      <c r="BL977" s="63"/>
      <c r="BM977" s="15"/>
      <c r="BN977" s="13"/>
      <c r="BO977" s="98">
        <f t="shared" si="1050"/>
        <v>0</v>
      </c>
      <c r="BP977" s="99">
        <f>BP5</f>
        <v>0.94499999999999995</v>
      </c>
      <c r="BQ977" s="100"/>
      <c r="BR977" s="110"/>
      <c r="BS977" s="95">
        <f t="shared" si="1051"/>
        <v>0</v>
      </c>
      <c r="BT977" s="15"/>
      <c r="BU977" s="24">
        <f t="shared" si="1079"/>
        <v>0</v>
      </c>
      <c r="BV977" s="5">
        <v>0</v>
      </c>
      <c r="BW977" s="63"/>
      <c r="BX977" s="15"/>
      <c r="BY977" s="13"/>
      <c r="BZ977" s="98">
        <f t="shared" si="1052"/>
        <v>0</v>
      </c>
      <c r="CA977" s="99">
        <f>CA5</f>
        <v>1</v>
      </c>
      <c r="CB977" s="100"/>
      <c r="CC977" s="110"/>
      <c r="CD977" s="95">
        <f t="shared" si="1053"/>
        <v>0</v>
      </c>
      <c r="CE977" s="15"/>
      <c r="CF977" s="24">
        <f t="shared" si="1080"/>
        <v>0</v>
      </c>
      <c r="CG977" s="5">
        <v>0</v>
      </c>
      <c r="CH977" s="63"/>
      <c r="CI977" s="15"/>
      <c r="CJ977" s="13"/>
      <c r="CK977" s="98">
        <f t="shared" si="1054"/>
        <v>0</v>
      </c>
      <c r="CL977" s="99">
        <f>CL5</f>
        <v>1</v>
      </c>
      <c r="CM977" s="100"/>
      <c r="CN977" s="110"/>
      <c r="CO977" s="95">
        <f t="shared" si="1055"/>
        <v>0</v>
      </c>
      <c r="CP977" s="15"/>
      <c r="CQ977" s="24">
        <f t="shared" si="1081"/>
        <v>0</v>
      </c>
      <c r="CR977" s="5">
        <v>0</v>
      </c>
      <c r="CS977" s="63"/>
      <c r="CT977" s="15"/>
      <c r="CU977" s="13"/>
      <c r="CV977" s="98">
        <f t="shared" si="1056"/>
        <v>0</v>
      </c>
      <c r="CW977" s="99">
        <f>CW5</f>
        <v>1</v>
      </c>
      <c r="CX977" s="100"/>
      <c r="CY977" s="110"/>
      <c r="CZ977" s="95">
        <f t="shared" si="1057"/>
        <v>0</v>
      </c>
      <c r="DA977" s="15"/>
      <c r="DB977" s="24">
        <f t="shared" si="1082"/>
        <v>0</v>
      </c>
      <c r="DC977" s="5">
        <v>0</v>
      </c>
      <c r="DD977" s="63"/>
      <c r="DE977" s="15"/>
      <c r="DF977" s="13"/>
      <c r="DG977" s="98">
        <f t="shared" si="1058"/>
        <v>0</v>
      </c>
      <c r="DH977" s="99">
        <f>DH5</f>
        <v>1</v>
      </c>
      <c r="DI977" s="100"/>
      <c r="DJ977" s="110"/>
      <c r="DK977" s="95">
        <f t="shared" si="1059"/>
        <v>0</v>
      </c>
      <c r="DL977" s="15"/>
      <c r="DM977" s="24">
        <f t="shared" si="1083"/>
        <v>0</v>
      </c>
      <c r="DN977" s="5">
        <v>0</v>
      </c>
      <c r="DO977" s="63"/>
      <c r="DP977" s="15"/>
      <c r="DQ977" s="13"/>
      <c r="DR977" s="98">
        <f t="shared" si="1060"/>
        <v>0</v>
      </c>
      <c r="DS977" s="99">
        <f>DS5</f>
        <v>1</v>
      </c>
      <c r="DT977" s="100"/>
      <c r="DU977" s="110"/>
      <c r="DV977" s="95">
        <f t="shared" si="1061"/>
        <v>0</v>
      </c>
      <c r="DW977" s="15"/>
      <c r="DX977" s="24">
        <f t="shared" si="1084"/>
        <v>0</v>
      </c>
      <c r="DY977" s="5">
        <v>0</v>
      </c>
      <c r="DZ977" s="63"/>
      <c r="EA977" s="15"/>
      <c r="EB977" s="13"/>
      <c r="EC977" s="98">
        <f t="shared" si="1062"/>
        <v>0</v>
      </c>
      <c r="ED977" s="99">
        <f>ED5</f>
        <v>1</v>
      </c>
      <c r="EE977" s="100"/>
      <c r="EF977" s="110"/>
      <c r="EG977" s="95">
        <f t="shared" si="1063"/>
        <v>0</v>
      </c>
      <c r="EH977" s="15"/>
      <c r="EI977" s="24">
        <f t="shared" si="1085"/>
        <v>0</v>
      </c>
      <c r="EJ977" s="5">
        <v>0</v>
      </c>
      <c r="EK977" s="63"/>
      <c r="EL977" s="15"/>
      <c r="EM977" s="13"/>
      <c r="EN977" s="98">
        <f t="shared" si="1064"/>
        <v>0</v>
      </c>
      <c r="EO977" s="99">
        <f>EO5</f>
        <v>1</v>
      </c>
      <c r="EP977" s="100"/>
      <c r="EQ977" s="110"/>
      <c r="ER977" s="95">
        <f t="shared" si="1065"/>
        <v>0</v>
      </c>
      <c r="ES977" s="15"/>
      <c r="ET977" s="24">
        <f t="shared" si="1086"/>
        <v>0</v>
      </c>
      <c r="EU977" s="5">
        <v>0</v>
      </c>
      <c r="EV977" s="63"/>
      <c r="EW977" s="15"/>
      <c r="EX977" s="13"/>
      <c r="EY977" s="98">
        <f t="shared" si="1066"/>
        <v>0</v>
      </c>
      <c r="EZ977" s="99">
        <f>EZ5</f>
        <v>1</v>
      </c>
      <c r="FA977" s="100"/>
      <c r="FB977" s="110"/>
      <c r="FC977" s="95">
        <f t="shared" si="1067"/>
        <v>0</v>
      </c>
      <c r="FD977" s="15"/>
      <c r="FE977" s="24">
        <f t="shared" si="1087"/>
        <v>0</v>
      </c>
      <c r="FF977" s="5">
        <v>0</v>
      </c>
      <c r="FG977" s="63"/>
      <c r="FH977" s="15"/>
      <c r="FI977" s="13"/>
      <c r="FJ977" s="98">
        <f t="shared" si="1068"/>
        <v>0</v>
      </c>
      <c r="FK977" s="99">
        <f>FK5</f>
        <v>1</v>
      </c>
      <c r="FL977" s="100"/>
      <c r="FM977" s="110"/>
      <c r="FN977" s="95">
        <f t="shared" si="1069"/>
        <v>0</v>
      </c>
      <c r="FO977" s="15"/>
      <c r="FP977" s="24">
        <f t="shared" si="1088"/>
        <v>0</v>
      </c>
      <c r="FQ977" s="5">
        <v>0</v>
      </c>
      <c r="FR977" s="8">
        <v>0</v>
      </c>
      <c r="FS977" s="84">
        <f t="shared" si="1089"/>
        <v>500</v>
      </c>
      <c r="FT977" s="85">
        <f t="shared" si="1090"/>
        <v>500</v>
      </c>
      <c r="FU977" s="85">
        <f t="shared" si="1091"/>
        <v>500</v>
      </c>
      <c r="FV977" s="85">
        <f t="shared" si="1092"/>
        <v>500</v>
      </c>
      <c r="FW977" s="85">
        <f t="shared" si="1093"/>
        <v>500</v>
      </c>
      <c r="FX977" s="85">
        <f t="shared" si="1094"/>
        <v>500</v>
      </c>
      <c r="FY977" s="85">
        <f t="shared" si="1095"/>
        <v>500</v>
      </c>
      <c r="FZ977" s="85">
        <f t="shared" si="1096"/>
        <v>500</v>
      </c>
      <c r="GA977" s="85">
        <f t="shared" si="1097"/>
        <v>500</v>
      </c>
      <c r="GB977" s="85">
        <f t="shared" si="1098"/>
        <v>500</v>
      </c>
      <c r="GC977" s="85">
        <f t="shared" si="1099"/>
        <v>500</v>
      </c>
      <c r="GD977" s="85">
        <f t="shared" si="1100"/>
        <v>500</v>
      </c>
      <c r="GE977" s="85">
        <f t="shared" si="1101"/>
        <v>500</v>
      </c>
      <c r="GF977" s="85">
        <f t="shared" si="1102"/>
        <v>500</v>
      </c>
      <c r="GG977" s="85">
        <f t="shared" si="1103"/>
        <v>500</v>
      </c>
      <c r="GH977" s="101">
        <f t="shared" si="1070"/>
        <v>0</v>
      </c>
      <c r="GI977" s="102">
        <f t="shared" si="1071"/>
        <v>0</v>
      </c>
      <c r="GJ977" s="102">
        <f t="shared" si="1072"/>
        <v>0</v>
      </c>
      <c r="GK977" s="79">
        <f>ROW()</f>
        <v>977</v>
      </c>
    </row>
    <row r="978" spans="1:193" s="12" customFormat="1" ht="50.1" customHeight="1">
      <c r="A978" s="17">
        <f>ROW()</f>
        <v>978</v>
      </c>
      <c r="B978" s="32">
        <f t="shared" si="1104"/>
        <v>972</v>
      </c>
      <c r="C978" s="33">
        <f t="shared" si="1105"/>
        <v>0</v>
      </c>
      <c r="D978" s="31"/>
      <c r="E978" s="390">
        <f t="shared" si="1073"/>
        <v>500</v>
      </c>
      <c r="F978" s="107">
        <f t="shared" si="1039"/>
        <v>0</v>
      </c>
      <c r="G978" s="3">
        <v>0</v>
      </c>
      <c r="H978" s="4">
        <v>0</v>
      </c>
      <c r="I978" s="63"/>
      <c r="J978" s="15"/>
      <c r="K978" s="13"/>
      <c r="L978" s="98">
        <f t="shared" si="1040"/>
        <v>0</v>
      </c>
      <c r="M978" s="99">
        <f>M5</f>
        <v>0.94499999999999995</v>
      </c>
      <c r="N978" s="100"/>
      <c r="O978" s="110"/>
      <c r="P978" s="95">
        <f t="shared" si="1041"/>
        <v>0</v>
      </c>
      <c r="Q978" s="15"/>
      <c r="R978" s="24">
        <f t="shared" si="1074"/>
        <v>0</v>
      </c>
      <c r="S978" s="25">
        <v>0</v>
      </c>
      <c r="T978" s="63"/>
      <c r="U978" s="15"/>
      <c r="V978" s="13"/>
      <c r="W978" s="98">
        <f t="shared" si="1042"/>
        <v>0</v>
      </c>
      <c r="X978" s="99">
        <f>X5</f>
        <v>0.97</v>
      </c>
      <c r="Y978" s="100"/>
      <c r="Z978" s="110"/>
      <c r="AA978" s="95">
        <f t="shared" si="1043"/>
        <v>0</v>
      </c>
      <c r="AB978" s="15"/>
      <c r="AC978" s="24">
        <f t="shared" si="1075"/>
        <v>0</v>
      </c>
      <c r="AD978" s="5">
        <v>0</v>
      </c>
      <c r="AE978" s="63"/>
      <c r="AF978" s="15"/>
      <c r="AG978" s="13"/>
      <c r="AH978" s="98">
        <f t="shared" si="1044"/>
        <v>0</v>
      </c>
      <c r="AI978" s="99">
        <f>AI5</f>
        <v>0.95499999999999996</v>
      </c>
      <c r="AJ978" s="100"/>
      <c r="AK978" s="110"/>
      <c r="AL978" s="95">
        <f t="shared" si="1045"/>
        <v>0</v>
      </c>
      <c r="AM978" s="15"/>
      <c r="AN978" s="24">
        <f t="shared" si="1076"/>
        <v>0</v>
      </c>
      <c r="AO978" s="5">
        <v>0</v>
      </c>
      <c r="AP978" s="63"/>
      <c r="AQ978" s="15"/>
      <c r="AR978" s="13"/>
      <c r="AS978" s="98">
        <f t="shared" si="1046"/>
        <v>0</v>
      </c>
      <c r="AT978" s="99">
        <f>AT5</f>
        <v>0.96</v>
      </c>
      <c r="AU978" s="100"/>
      <c r="AV978" s="110"/>
      <c r="AW978" s="95">
        <f t="shared" si="1047"/>
        <v>0</v>
      </c>
      <c r="AX978" s="15"/>
      <c r="AY978" s="24">
        <f t="shared" si="1077"/>
        <v>0</v>
      </c>
      <c r="AZ978" s="5">
        <v>0</v>
      </c>
      <c r="BA978" s="63"/>
      <c r="BB978" s="15"/>
      <c r="BC978" s="13"/>
      <c r="BD978" s="98">
        <f t="shared" si="1048"/>
        <v>0</v>
      </c>
      <c r="BE978" s="99">
        <f>BE5</f>
        <v>0.98</v>
      </c>
      <c r="BF978" s="100"/>
      <c r="BG978" s="110"/>
      <c r="BH978" s="95">
        <f t="shared" si="1049"/>
        <v>0</v>
      </c>
      <c r="BI978" s="15"/>
      <c r="BJ978" s="24">
        <f t="shared" si="1078"/>
        <v>0</v>
      </c>
      <c r="BK978" s="5">
        <v>0</v>
      </c>
      <c r="BL978" s="63"/>
      <c r="BM978" s="15"/>
      <c r="BN978" s="13"/>
      <c r="BO978" s="98">
        <f t="shared" si="1050"/>
        <v>0</v>
      </c>
      <c r="BP978" s="99">
        <f>BP5</f>
        <v>0.94499999999999995</v>
      </c>
      <c r="BQ978" s="100"/>
      <c r="BR978" s="110"/>
      <c r="BS978" s="95">
        <f t="shared" si="1051"/>
        <v>0</v>
      </c>
      <c r="BT978" s="15"/>
      <c r="BU978" s="24">
        <f t="shared" si="1079"/>
        <v>0</v>
      </c>
      <c r="BV978" s="5">
        <v>0</v>
      </c>
      <c r="BW978" s="63"/>
      <c r="BX978" s="15"/>
      <c r="BY978" s="13"/>
      <c r="BZ978" s="98">
        <f t="shared" si="1052"/>
        <v>0</v>
      </c>
      <c r="CA978" s="99">
        <f>CA5</f>
        <v>1</v>
      </c>
      <c r="CB978" s="100"/>
      <c r="CC978" s="110"/>
      <c r="CD978" s="95">
        <f t="shared" si="1053"/>
        <v>0</v>
      </c>
      <c r="CE978" s="15"/>
      <c r="CF978" s="24">
        <f t="shared" si="1080"/>
        <v>0</v>
      </c>
      <c r="CG978" s="5">
        <v>0</v>
      </c>
      <c r="CH978" s="63"/>
      <c r="CI978" s="15"/>
      <c r="CJ978" s="13"/>
      <c r="CK978" s="98">
        <f t="shared" si="1054"/>
        <v>0</v>
      </c>
      <c r="CL978" s="99">
        <f>CL5</f>
        <v>1</v>
      </c>
      <c r="CM978" s="100"/>
      <c r="CN978" s="110"/>
      <c r="CO978" s="95">
        <f t="shared" si="1055"/>
        <v>0</v>
      </c>
      <c r="CP978" s="15"/>
      <c r="CQ978" s="24">
        <f t="shared" si="1081"/>
        <v>0</v>
      </c>
      <c r="CR978" s="5">
        <v>0</v>
      </c>
      <c r="CS978" s="63"/>
      <c r="CT978" s="15"/>
      <c r="CU978" s="13"/>
      <c r="CV978" s="98">
        <f t="shared" si="1056"/>
        <v>0</v>
      </c>
      <c r="CW978" s="99">
        <f>CW5</f>
        <v>1</v>
      </c>
      <c r="CX978" s="100"/>
      <c r="CY978" s="110"/>
      <c r="CZ978" s="95">
        <f t="shared" si="1057"/>
        <v>0</v>
      </c>
      <c r="DA978" s="15"/>
      <c r="DB978" s="24">
        <f t="shared" si="1082"/>
        <v>0</v>
      </c>
      <c r="DC978" s="5">
        <v>0</v>
      </c>
      <c r="DD978" s="63"/>
      <c r="DE978" s="15"/>
      <c r="DF978" s="13"/>
      <c r="DG978" s="98">
        <f t="shared" si="1058"/>
        <v>0</v>
      </c>
      <c r="DH978" s="99">
        <f>DH5</f>
        <v>1</v>
      </c>
      <c r="DI978" s="100"/>
      <c r="DJ978" s="110"/>
      <c r="DK978" s="95">
        <f t="shared" si="1059"/>
        <v>0</v>
      </c>
      <c r="DL978" s="15"/>
      <c r="DM978" s="24">
        <f t="shared" si="1083"/>
        <v>0</v>
      </c>
      <c r="DN978" s="5">
        <v>0</v>
      </c>
      <c r="DO978" s="63"/>
      <c r="DP978" s="15"/>
      <c r="DQ978" s="13"/>
      <c r="DR978" s="98">
        <f t="shared" si="1060"/>
        <v>0</v>
      </c>
      <c r="DS978" s="99">
        <f>DS5</f>
        <v>1</v>
      </c>
      <c r="DT978" s="100"/>
      <c r="DU978" s="110"/>
      <c r="DV978" s="95">
        <f t="shared" si="1061"/>
        <v>0</v>
      </c>
      <c r="DW978" s="15"/>
      <c r="DX978" s="24">
        <f t="shared" si="1084"/>
        <v>0</v>
      </c>
      <c r="DY978" s="5">
        <v>0</v>
      </c>
      <c r="DZ978" s="63"/>
      <c r="EA978" s="15"/>
      <c r="EB978" s="13"/>
      <c r="EC978" s="98">
        <f t="shared" si="1062"/>
        <v>0</v>
      </c>
      <c r="ED978" s="99">
        <f>ED5</f>
        <v>1</v>
      </c>
      <c r="EE978" s="100"/>
      <c r="EF978" s="110"/>
      <c r="EG978" s="95">
        <f t="shared" si="1063"/>
        <v>0</v>
      </c>
      <c r="EH978" s="15"/>
      <c r="EI978" s="24">
        <f t="shared" si="1085"/>
        <v>0</v>
      </c>
      <c r="EJ978" s="5">
        <v>0</v>
      </c>
      <c r="EK978" s="63"/>
      <c r="EL978" s="15"/>
      <c r="EM978" s="13"/>
      <c r="EN978" s="98">
        <f t="shared" si="1064"/>
        <v>0</v>
      </c>
      <c r="EO978" s="99">
        <f>EO5</f>
        <v>1</v>
      </c>
      <c r="EP978" s="100"/>
      <c r="EQ978" s="110"/>
      <c r="ER978" s="95">
        <f t="shared" si="1065"/>
        <v>0</v>
      </c>
      <c r="ES978" s="15"/>
      <c r="ET978" s="24">
        <f t="shared" si="1086"/>
        <v>0</v>
      </c>
      <c r="EU978" s="5">
        <v>0</v>
      </c>
      <c r="EV978" s="63"/>
      <c r="EW978" s="15"/>
      <c r="EX978" s="13"/>
      <c r="EY978" s="98">
        <f t="shared" si="1066"/>
        <v>0</v>
      </c>
      <c r="EZ978" s="99">
        <f>EZ5</f>
        <v>1</v>
      </c>
      <c r="FA978" s="100"/>
      <c r="FB978" s="110"/>
      <c r="FC978" s="95">
        <f t="shared" si="1067"/>
        <v>0</v>
      </c>
      <c r="FD978" s="15"/>
      <c r="FE978" s="24">
        <f t="shared" si="1087"/>
        <v>0</v>
      </c>
      <c r="FF978" s="5">
        <v>0</v>
      </c>
      <c r="FG978" s="63"/>
      <c r="FH978" s="15"/>
      <c r="FI978" s="13"/>
      <c r="FJ978" s="98">
        <f t="shared" si="1068"/>
        <v>0</v>
      </c>
      <c r="FK978" s="99">
        <f>FK5</f>
        <v>1</v>
      </c>
      <c r="FL978" s="100"/>
      <c r="FM978" s="110"/>
      <c r="FN978" s="95">
        <f t="shared" si="1069"/>
        <v>0</v>
      </c>
      <c r="FO978" s="15"/>
      <c r="FP978" s="24">
        <f t="shared" si="1088"/>
        <v>0</v>
      </c>
      <c r="FQ978" s="5">
        <v>0</v>
      </c>
      <c r="FR978" s="8">
        <v>0</v>
      </c>
      <c r="FS978" s="84">
        <f t="shared" si="1089"/>
        <v>500</v>
      </c>
      <c r="FT978" s="85">
        <f t="shared" si="1090"/>
        <v>500</v>
      </c>
      <c r="FU978" s="85">
        <f t="shared" si="1091"/>
        <v>500</v>
      </c>
      <c r="FV978" s="85">
        <f t="shared" si="1092"/>
        <v>500</v>
      </c>
      <c r="FW978" s="85">
        <f t="shared" si="1093"/>
        <v>500</v>
      </c>
      <c r="FX978" s="85">
        <f t="shared" si="1094"/>
        <v>500</v>
      </c>
      <c r="FY978" s="85">
        <f t="shared" si="1095"/>
        <v>500</v>
      </c>
      <c r="FZ978" s="85">
        <f t="shared" si="1096"/>
        <v>500</v>
      </c>
      <c r="GA978" s="85">
        <f t="shared" si="1097"/>
        <v>500</v>
      </c>
      <c r="GB978" s="85">
        <f t="shared" si="1098"/>
        <v>500</v>
      </c>
      <c r="GC978" s="85">
        <f t="shared" si="1099"/>
        <v>500</v>
      </c>
      <c r="GD978" s="85">
        <f t="shared" si="1100"/>
        <v>500</v>
      </c>
      <c r="GE978" s="85">
        <f t="shared" si="1101"/>
        <v>500</v>
      </c>
      <c r="GF978" s="85">
        <f t="shared" si="1102"/>
        <v>500</v>
      </c>
      <c r="GG978" s="85">
        <f t="shared" si="1103"/>
        <v>500</v>
      </c>
      <c r="GH978" s="101">
        <f t="shared" si="1070"/>
        <v>0</v>
      </c>
      <c r="GI978" s="102">
        <f t="shared" si="1071"/>
        <v>0</v>
      </c>
      <c r="GJ978" s="102">
        <f t="shared" si="1072"/>
        <v>0</v>
      </c>
      <c r="GK978" s="79">
        <f>ROW()</f>
        <v>978</v>
      </c>
    </row>
    <row r="979" spans="1:193" s="12" customFormat="1" ht="50.1" customHeight="1">
      <c r="A979" s="17">
        <f>ROW()</f>
        <v>979</v>
      </c>
      <c r="B979" s="32">
        <f t="shared" si="1104"/>
        <v>973</v>
      </c>
      <c r="C979" s="33">
        <f t="shared" si="1105"/>
        <v>0</v>
      </c>
      <c r="D979" s="31"/>
      <c r="E979" s="390">
        <f t="shared" si="1073"/>
        <v>500</v>
      </c>
      <c r="F979" s="107">
        <f t="shared" si="1039"/>
        <v>0</v>
      </c>
      <c r="G979" s="3">
        <v>0</v>
      </c>
      <c r="H979" s="4">
        <v>0</v>
      </c>
      <c r="I979" s="63"/>
      <c r="J979" s="15"/>
      <c r="K979" s="13"/>
      <c r="L979" s="98">
        <f t="shared" si="1040"/>
        <v>0</v>
      </c>
      <c r="M979" s="99">
        <f>M5</f>
        <v>0.94499999999999995</v>
      </c>
      <c r="N979" s="100"/>
      <c r="O979" s="110"/>
      <c r="P979" s="95">
        <f t="shared" si="1041"/>
        <v>0</v>
      </c>
      <c r="Q979" s="15"/>
      <c r="R979" s="24">
        <f t="shared" si="1074"/>
        <v>0</v>
      </c>
      <c r="S979" s="25">
        <v>0</v>
      </c>
      <c r="T979" s="63"/>
      <c r="U979" s="15"/>
      <c r="V979" s="13"/>
      <c r="W979" s="98">
        <f t="shared" si="1042"/>
        <v>0</v>
      </c>
      <c r="X979" s="99">
        <f>X5</f>
        <v>0.97</v>
      </c>
      <c r="Y979" s="100"/>
      <c r="Z979" s="110"/>
      <c r="AA979" s="95">
        <f t="shared" si="1043"/>
        <v>0</v>
      </c>
      <c r="AB979" s="15"/>
      <c r="AC979" s="24">
        <f t="shared" si="1075"/>
        <v>0</v>
      </c>
      <c r="AD979" s="5">
        <v>0</v>
      </c>
      <c r="AE979" s="63"/>
      <c r="AF979" s="15"/>
      <c r="AG979" s="13"/>
      <c r="AH979" s="98">
        <f t="shared" si="1044"/>
        <v>0</v>
      </c>
      <c r="AI979" s="99">
        <f>AI5</f>
        <v>0.95499999999999996</v>
      </c>
      <c r="AJ979" s="100"/>
      <c r="AK979" s="110"/>
      <c r="AL979" s="95">
        <f t="shared" si="1045"/>
        <v>0</v>
      </c>
      <c r="AM979" s="15"/>
      <c r="AN979" s="24">
        <f t="shared" si="1076"/>
        <v>0</v>
      </c>
      <c r="AO979" s="5">
        <v>0</v>
      </c>
      <c r="AP979" s="63"/>
      <c r="AQ979" s="15"/>
      <c r="AR979" s="13"/>
      <c r="AS979" s="98">
        <f t="shared" si="1046"/>
        <v>0</v>
      </c>
      <c r="AT979" s="99">
        <f>AT5</f>
        <v>0.96</v>
      </c>
      <c r="AU979" s="100"/>
      <c r="AV979" s="110"/>
      <c r="AW979" s="95">
        <f t="shared" si="1047"/>
        <v>0</v>
      </c>
      <c r="AX979" s="15"/>
      <c r="AY979" s="24">
        <f t="shared" si="1077"/>
        <v>0</v>
      </c>
      <c r="AZ979" s="5">
        <v>0</v>
      </c>
      <c r="BA979" s="63"/>
      <c r="BB979" s="15"/>
      <c r="BC979" s="13"/>
      <c r="BD979" s="98">
        <f t="shared" si="1048"/>
        <v>0</v>
      </c>
      <c r="BE979" s="99">
        <f>BE5</f>
        <v>0.98</v>
      </c>
      <c r="BF979" s="100"/>
      <c r="BG979" s="110"/>
      <c r="BH979" s="95">
        <f t="shared" si="1049"/>
        <v>0</v>
      </c>
      <c r="BI979" s="15"/>
      <c r="BJ979" s="24">
        <f t="shared" si="1078"/>
        <v>0</v>
      </c>
      <c r="BK979" s="5">
        <v>0</v>
      </c>
      <c r="BL979" s="63"/>
      <c r="BM979" s="15"/>
      <c r="BN979" s="13"/>
      <c r="BO979" s="98">
        <f t="shared" si="1050"/>
        <v>0</v>
      </c>
      <c r="BP979" s="99">
        <f>BP5</f>
        <v>0.94499999999999995</v>
      </c>
      <c r="BQ979" s="100"/>
      <c r="BR979" s="110"/>
      <c r="BS979" s="95">
        <f t="shared" si="1051"/>
        <v>0</v>
      </c>
      <c r="BT979" s="15"/>
      <c r="BU979" s="24">
        <f t="shared" si="1079"/>
        <v>0</v>
      </c>
      <c r="BV979" s="5">
        <v>0</v>
      </c>
      <c r="BW979" s="63"/>
      <c r="BX979" s="15"/>
      <c r="BY979" s="13"/>
      <c r="BZ979" s="98">
        <f t="shared" si="1052"/>
        <v>0</v>
      </c>
      <c r="CA979" s="99">
        <f>CA5</f>
        <v>1</v>
      </c>
      <c r="CB979" s="100"/>
      <c r="CC979" s="110"/>
      <c r="CD979" s="95">
        <f t="shared" si="1053"/>
        <v>0</v>
      </c>
      <c r="CE979" s="15"/>
      <c r="CF979" s="24">
        <f t="shared" si="1080"/>
        <v>0</v>
      </c>
      <c r="CG979" s="5">
        <v>0</v>
      </c>
      <c r="CH979" s="63"/>
      <c r="CI979" s="15"/>
      <c r="CJ979" s="13"/>
      <c r="CK979" s="98">
        <f t="shared" si="1054"/>
        <v>0</v>
      </c>
      <c r="CL979" s="99">
        <f>CL5</f>
        <v>1</v>
      </c>
      <c r="CM979" s="100"/>
      <c r="CN979" s="110"/>
      <c r="CO979" s="95">
        <f t="shared" si="1055"/>
        <v>0</v>
      </c>
      <c r="CP979" s="15"/>
      <c r="CQ979" s="24">
        <f t="shared" si="1081"/>
        <v>0</v>
      </c>
      <c r="CR979" s="5">
        <v>0</v>
      </c>
      <c r="CS979" s="63"/>
      <c r="CT979" s="15"/>
      <c r="CU979" s="13"/>
      <c r="CV979" s="98">
        <f t="shared" si="1056"/>
        <v>0</v>
      </c>
      <c r="CW979" s="99">
        <f>CW5</f>
        <v>1</v>
      </c>
      <c r="CX979" s="100"/>
      <c r="CY979" s="110"/>
      <c r="CZ979" s="95">
        <f t="shared" si="1057"/>
        <v>0</v>
      </c>
      <c r="DA979" s="15"/>
      <c r="DB979" s="24">
        <f t="shared" si="1082"/>
        <v>0</v>
      </c>
      <c r="DC979" s="5">
        <v>0</v>
      </c>
      <c r="DD979" s="63"/>
      <c r="DE979" s="15"/>
      <c r="DF979" s="13"/>
      <c r="DG979" s="98">
        <f t="shared" si="1058"/>
        <v>0</v>
      </c>
      <c r="DH979" s="99">
        <f>DH5</f>
        <v>1</v>
      </c>
      <c r="DI979" s="100"/>
      <c r="DJ979" s="110"/>
      <c r="DK979" s="95">
        <f t="shared" si="1059"/>
        <v>0</v>
      </c>
      <c r="DL979" s="15"/>
      <c r="DM979" s="24">
        <f t="shared" si="1083"/>
        <v>0</v>
      </c>
      <c r="DN979" s="5">
        <v>0</v>
      </c>
      <c r="DO979" s="63"/>
      <c r="DP979" s="15"/>
      <c r="DQ979" s="13"/>
      <c r="DR979" s="98">
        <f t="shared" si="1060"/>
        <v>0</v>
      </c>
      <c r="DS979" s="99">
        <f>DS5</f>
        <v>1</v>
      </c>
      <c r="DT979" s="100"/>
      <c r="DU979" s="110"/>
      <c r="DV979" s="95">
        <f t="shared" si="1061"/>
        <v>0</v>
      </c>
      <c r="DW979" s="15"/>
      <c r="DX979" s="24">
        <f t="shared" si="1084"/>
        <v>0</v>
      </c>
      <c r="DY979" s="5">
        <v>0</v>
      </c>
      <c r="DZ979" s="63"/>
      <c r="EA979" s="15"/>
      <c r="EB979" s="13"/>
      <c r="EC979" s="98">
        <f t="shared" si="1062"/>
        <v>0</v>
      </c>
      <c r="ED979" s="99">
        <f>ED5</f>
        <v>1</v>
      </c>
      <c r="EE979" s="100"/>
      <c r="EF979" s="110"/>
      <c r="EG979" s="95">
        <f t="shared" si="1063"/>
        <v>0</v>
      </c>
      <c r="EH979" s="15"/>
      <c r="EI979" s="24">
        <f t="shared" si="1085"/>
        <v>0</v>
      </c>
      <c r="EJ979" s="5">
        <v>0</v>
      </c>
      <c r="EK979" s="63"/>
      <c r="EL979" s="15"/>
      <c r="EM979" s="13"/>
      <c r="EN979" s="98">
        <f t="shared" si="1064"/>
        <v>0</v>
      </c>
      <c r="EO979" s="99">
        <f>EO5</f>
        <v>1</v>
      </c>
      <c r="EP979" s="100"/>
      <c r="EQ979" s="110"/>
      <c r="ER979" s="95">
        <f t="shared" si="1065"/>
        <v>0</v>
      </c>
      <c r="ES979" s="15"/>
      <c r="ET979" s="24">
        <f t="shared" si="1086"/>
        <v>0</v>
      </c>
      <c r="EU979" s="5">
        <v>0</v>
      </c>
      <c r="EV979" s="63"/>
      <c r="EW979" s="15"/>
      <c r="EX979" s="13"/>
      <c r="EY979" s="98">
        <f t="shared" si="1066"/>
        <v>0</v>
      </c>
      <c r="EZ979" s="99">
        <f>EZ5</f>
        <v>1</v>
      </c>
      <c r="FA979" s="100"/>
      <c r="FB979" s="110"/>
      <c r="FC979" s="95">
        <f t="shared" si="1067"/>
        <v>0</v>
      </c>
      <c r="FD979" s="15"/>
      <c r="FE979" s="24">
        <f t="shared" si="1087"/>
        <v>0</v>
      </c>
      <c r="FF979" s="5">
        <v>0</v>
      </c>
      <c r="FG979" s="63"/>
      <c r="FH979" s="15"/>
      <c r="FI979" s="13"/>
      <c r="FJ979" s="98">
        <f t="shared" si="1068"/>
        <v>0</v>
      </c>
      <c r="FK979" s="99">
        <f>FK5</f>
        <v>1</v>
      </c>
      <c r="FL979" s="100"/>
      <c r="FM979" s="110"/>
      <c r="FN979" s="95">
        <f t="shared" si="1069"/>
        <v>0</v>
      </c>
      <c r="FO979" s="15"/>
      <c r="FP979" s="24">
        <f t="shared" si="1088"/>
        <v>0</v>
      </c>
      <c r="FQ979" s="5">
        <v>0</v>
      </c>
      <c r="FR979" s="8">
        <v>0</v>
      </c>
      <c r="FS979" s="84">
        <f t="shared" si="1089"/>
        <v>500</v>
      </c>
      <c r="FT979" s="85">
        <f t="shared" si="1090"/>
        <v>500</v>
      </c>
      <c r="FU979" s="85">
        <f t="shared" si="1091"/>
        <v>500</v>
      </c>
      <c r="FV979" s="85">
        <f t="shared" si="1092"/>
        <v>500</v>
      </c>
      <c r="FW979" s="85">
        <f t="shared" si="1093"/>
        <v>500</v>
      </c>
      <c r="FX979" s="85">
        <f t="shared" si="1094"/>
        <v>500</v>
      </c>
      <c r="FY979" s="85">
        <f t="shared" si="1095"/>
        <v>500</v>
      </c>
      <c r="FZ979" s="85">
        <f t="shared" si="1096"/>
        <v>500</v>
      </c>
      <c r="GA979" s="85">
        <f t="shared" si="1097"/>
        <v>500</v>
      </c>
      <c r="GB979" s="85">
        <f t="shared" si="1098"/>
        <v>500</v>
      </c>
      <c r="GC979" s="85">
        <f t="shared" si="1099"/>
        <v>500</v>
      </c>
      <c r="GD979" s="85">
        <f t="shared" si="1100"/>
        <v>500</v>
      </c>
      <c r="GE979" s="85">
        <f t="shared" si="1101"/>
        <v>500</v>
      </c>
      <c r="GF979" s="85">
        <f t="shared" si="1102"/>
        <v>500</v>
      </c>
      <c r="GG979" s="85">
        <f t="shared" si="1103"/>
        <v>500</v>
      </c>
      <c r="GH979" s="101">
        <f t="shared" si="1070"/>
        <v>0</v>
      </c>
      <c r="GI979" s="102">
        <f t="shared" si="1071"/>
        <v>0</v>
      </c>
      <c r="GJ979" s="102">
        <f t="shared" si="1072"/>
        <v>0</v>
      </c>
      <c r="GK979" s="79">
        <f>ROW()</f>
        <v>979</v>
      </c>
    </row>
    <row r="980" spans="1:193" s="12" customFormat="1" ht="50.1" customHeight="1">
      <c r="A980" s="17">
        <f>ROW()</f>
        <v>980</v>
      </c>
      <c r="B980" s="32">
        <f t="shared" si="1104"/>
        <v>974</v>
      </c>
      <c r="C980" s="33">
        <f t="shared" si="1105"/>
        <v>0</v>
      </c>
      <c r="D980" s="31"/>
      <c r="E980" s="390">
        <f t="shared" si="1073"/>
        <v>500</v>
      </c>
      <c r="F980" s="107">
        <f t="shared" si="1039"/>
        <v>0</v>
      </c>
      <c r="G980" s="3">
        <v>0</v>
      </c>
      <c r="H980" s="4">
        <v>0</v>
      </c>
      <c r="I980" s="63"/>
      <c r="J980" s="15"/>
      <c r="K980" s="13"/>
      <c r="L980" s="98">
        <f t="shared" si="1040"/>
        <v>0</v>
      </c>
      <c r="M980" s="99">
        <f>M5</f>
        <v>0.94499999999999995</v>
      </c>
      <c r="N980" s="100"/>
      <c r="O980" s="110"/>
      <c r="P980" s="95">
        <f t="shared" si="1041"/>
        <v>0</v>
      </c>
      <c r="Q980" s="15"/>
      <c r="R980" s="24">
        <f t="shared" si="1074"/>
        <v>0</v>
      </c>
      <c r="S980" s="25">
        <v>0</v>
      </c>
      <c r="T980" s="63"/>
      <c r="U980" s="15"/>
      <c r="V980" s="13"/>
      <c r="W980" s="98">
        <f t="shared" si="1042"/>
        <v>0</v>
      </c>
      <c r="X980" s="99">
        <f>X5</f>
        <v>0.97</v>
      </c>
      <c r="Y980" s="100"/>
      <c r="Z980" s="110"/>
      <c r="AA980" s="95">
        <f t="shared" si="1043"/>
        <v>0</v>
      </c>
      <c r="AB980" s="15"/>
      <c r="AC980" s="24">
        <f t="shared" si="1075"/>
        <v>0</v>
      </c>
      <c r="AD980" s="5">
        <v>0</v>
      </c>
      <c r="AE980" s="63"/>
      <c r="AF980" s="15"/>
      <c r="AG980" s="13"/>
      <c r="AH980" s="98">
        <f t="shared" si="1044"/>
        <v>0</v>
      </c>
      <c r="AI980" s="99">
        <f>AI5</f>
        <v>0.95499999999999996</v>
      </c>
      <c r="AJ980" s="100"/>
      <c r="AK980" s="110"/>
      <c r="AL980" s="95">
        <f t="shared" si="1045"/>
        <v>0</v>
      </c>
      <c r="AM980" s="15"/>
      <c r="AN980" s="24">
        <f t="shared" si="1076"/>
        <v>0</v>
      </c>
      <c r="AO980" s="5">
        <v>0</v>
      </c>
      <c r="AP980" s="63"/>
      <c r="AQ980" s="15"/>
      <c r="AR980" s="13"/>
      <c r="AS980" s="98">
        <f t="shared" si="1046"/>
        <v>0</v>
      </c>
      <c r="AT980" s="99">
        <f>AT5</f>
        <v>0.96</v>
      </c>
      <c r="AU980" s="100"/>
      <c r="AV980" s="110"/>
      <c r="AW980" s="95">
        <f t="shared" si="1047"/>
        <v>0</v>
      </c>
      <c r="AX980" s="15"/>
      <c r="AY980" s="24">
        <f t="shared" si="1077"/>
        <v>0</v>
      </c>
      <c r="AZ980" s="5">
        <v>0</v>
      </c>
      <c r="BA980" s="63"/>
      <c r="BB980" s="15"/>
      <c r="BC980" s="13"/>
      <c r="BD980" s="98">
        <f t="shared" si="1048"/>
        <v>0</v>
      </c>
      <c r="BE980" s="99">
        <f>BE5</f>
        <v>0.98</v>
      </c>
      <c r="BF980" s="100"/>
      <c r="BG980" s="110"/>
      <c r="BH980" s="95">
        <f t="shared" si="1049"/>
        <v>0</v>
      </c>
      <c r="BI980" s="15"/>
      <c r="BJ980" s="24">
        <f t="shared" si="1078"/>
        <v>0</v>
      </c>
      <c r="BK980" s="5">
        <v>0</v>
      </c>
      <c r="BL980" s="63"/>
      <c r="BM980" s="15"/>
      <c r="BN980" s="13"/>
      <c r="BO980" s="98">
        <f t="shared" si="1050"/>
        <v>0</v>
      </c>
      <c r="BP980" s="99">
        <f>BP5</f>
        <v>0.94499999999999995</v>
      </c>
      <c r="BQ980" s="100"/>
      <c r="BR980" s="110"/>
      <c r="BS980" s="95">
        <f t="shared" si="1051"/>
        <v>0</v>
      </c>
      <c r="BT980" s="15"/>
      <c r="BU980" s="24">
        <f t="shared" si="1079"/>
        <v>0</v>
      </c>
      <c r="BV980" s="5">
        <v>0</v>
      </c>
      <c r="BW980" s="63"/>
      <c r="BX980" s="15"/>
      <c r="BY980" s="13"/>
      <c r="BZ980" s="98">
        <f t="shared" si="1052"/>
        <v>0</v>
      </c>
      <c r="CA980" s="99">
        <f>CA5</f>
        <v>1</v>
      </c>
      <c r="CB980" s="100"/>
      <c r="CC980" s="110"/>
      <c r="CD980" s="95">
        <f t="shared" si="1053"/>
        <v>0</v>
      </c>
      <c r="CE980" s="15"/>
      <c r="CF980" s="24">
        <f t="shared" si="1080"/>
        <v>0</v>
      </c>
      <c r="CG980" s="5">
        <v>0</v>
      </c>
      <c r="CH980" s="63"/>
      <c r="CI980" s="15"/>
      <c r="CJ980" s="13"/>
      <c r="CK980" s="98">
        <f t="shared" si="1054"/>
        <v>0</v>
      </c>
      <c r="CL980" s="99">
        <f>CL5</f>
        <v>1</v>
      </c>
      <c r="CM980" s="100"/>
      <c r="CN980" s="110"/>
      <c r="CO980" s="95">
        <f t="shared" si="1055"/>
        <v>0</v>
      </c>
      <c r="CP980" s="15"/>
      <c r="CQ980" s="24">
        <f t="shared" si="1081"/>
        <v>0</v>
      </c>
      <c r="CR980" s="5">
        <v>0</v>
      </c>
      <c r="CS980" s="63"/>
      <c r="CT980" s="15"/>
      <c r="CU980" s="13"/>
      <c r="CV980" s="98">
        <f t="shared" si="1056"/>
        <v>0</v>
      </c>
      <c r="CW980" s="99">
        <f>CW5</f>
        <v>1</v>
      </c>
      <c r="CX980" s="100"/>
      <c r="CY980" s="110"/>
      <c r="CZ980" s="95">
        <f t="shared" si="1057"/>
        <v>0</v>
      </c>
      <c r="DA980" s="15"/>
      <c r="DB980" s="24">
        <f t="shared" si="1082"/>
        <v>0</v>
      </c>
      <c r="DC980" s="5">
        <v>0</v>
      </c>
      <c r="DD980" s="63"/>
      <c r="DE980" s="15"/>
      <c r="DF980" s="13"/>
      <c r="DG980" s="98">
        <f t="shared" si="1058"/>
        <v>0</v>
      </c>
      <c r="DH980" s="99">
        <f>DH5</f>
        <v>1</v>
      </c>
      <c r="DI980" s="100"/>
      <c r="DJ980" s="110"/>
      <c r="DK980" s="95">
        <f t="shared" si="1059"/>
        <v>0</v>
      </c>
      <c r="DL980" s="15"/>
      <c r="DM980" s="24">
        <f t="shared" si="1083"/>
        <v>0</v>
      </c>
      <c r="DN980" s="5">
        <v>0</v>
      </c>
      <c r="DO980" s="63"/>
      <c r="DP980" s="15"/>
      <c r="DQ980" s="13"/>
      <c r="DR980" s="98">
        <f t="shared" si="1060"/>
        <v>0</v>
      </c>
      <c r="DS980" s="99">
        <f>DS5</f>
        <v>1</v>
      </c>
      <c r="DT980" s="100"/>
      <c r="DU980" s="110"/>
      <c r="DV980" s="95">
        <f t="shared" si="1061"/>
        <v>0</v>
      </c>
      <c r="DW980" s="15"/>
      <c r="DX980" s="24">
        <f t="shared" si="1084"/>
        <v>0</v>
      </c>
      <c r="DY980" s="5">
        <v>0</v>
      </c>
      <c r="DZ980" s="63"/>
      <c r="EA980" s="15"/>
      <c r="EB980" s="13"/>
      <c r="EC980" s="98">
        <f t="shared" si="1062"/>
        <v>0</v>
      </c>
      <c r="ED980" s="99">
        <f>ED5</f>
        <v>1</v>
      </c>
      <c r="EE980" s="100"/>
      <c r="EF980" s="110"/>
      <c r="EG980" s="95">
        <f t="shared" si="1063"/>
        <v>0</v>
      </c>
      <c r="EH980" s="15"/>
      <c r="EI980" s="24">
        <f t="shared" si="1085"/>
        <v>0</v>
      </c>
      <c r="EJ980" s="5">
        <v>0</v>
      </c>
      <c r="EK980" s="63"/>
      <c r="EL980" s="15"/>
      <c r="EM980" s="13"/>
      <c r="EN980" s="98">
        <f t="shared" si="1064"/>
        <v>0</v>
      </c>
      <c r="EO980" s="99">
        <f>EO5</f>
        <v>1</v>
      </c>
      <c r="EP980" s="100"/>
      <c r="EQ980" s="110"/>
      <c r="ER980" s="95">
        <f t="shared" si="1065"/>
        <v>0</v>
      </c>
      <c r="ES980" s="15"/>
      <c r="ET980" s="24">
        <f t="shared" si="1086"/>
        <v>0</v>
      </c>
      <c r="EU980" s="5">
        <v>0</v>
      </c>
      <c r="EV980" s="63"/>
      <c r="EW980" s="15"/>
      <c r="EX980" s="13"/>
      <c r="EY980" s="98">
        <f t="shared" si="1066"/>
        <v>0</v>
      </c>
      <c r="EZ980" s="99">
        <f>EZ5</f>
        <v>1</v>
      </c>
      <c r="FA980" s="100"/>
      <c r="FB980" s="110"/>
      <c r="FC980" s="95">
        <f t="shared" si="1067"/>
        <v>0</v>
      </c>
      <c r="FD980" s="15"/>
      <c r="FE980" s="24">
        <f t="shared" si="1087"/>
        <v>0</v>
      </c>
      <c r="FF980" s="5">
        <v>0</v>
      </c>
      <c r="FG980" s="63"/>
      <c r="FH980" s="15"/>
      <c r="FI980" s="13"/>
      <c r="FJ980" s="98">
        <f t="shared" si="1068"/>
        <v>0</v>
      </c>
      <c r="FK980" s="99">
        <f>FK5</f>
        <v>1</v>
      </c>
      <c r="FL980" s="100"/>
      <c r="FM980" s="110"/>
      <c r="FN980" s="95">
        <f t="shared" si="1069"/>
        <v>0</v>
      </c>
      <c r="FO980" s="15"/>
      <c r="FP980" s="24">
        <f t="shared" si="1088"/>
        <v>0</v>
      </c>
      <c r="FQ980" s="5">
        <v>0</v>
      </c>
      <c r="FR980" s="8">
        <v>0</v>
      </c>
      <c r="FS980" s="84">
        <f t="shared" si="1089"/>
        <v>500</v>
      </c>
      <c r="FT980" s="85">
        <f t="shared" si="1090"/>
        <v>500</v>
      </c>
      <c r="FU980" s="85">
        <f t="shared" si="1091"/>
        <v>500</v>
      </c>
      <c r="FV980" s="85">
        <f t="shared" si="1092"/>
        <v>500</v>
      </c>
      <c r="FW980" s="85">
        <f t="shared" si="1093"/>
        <v>500</v>
      </c>
      <c r="FX980" s="85">
        <f t="shared" si="1094"/>
        <v>500</v>
      </c>
      <c r="FY980" s="85">
        <f t="shared" si="1095"/>
        <v>500</v>
      </c>
      <c r="FZ980" s="85">
        <f t="shared" si="1096"/>
        <v>500</v>
      </c>
      <c r="GA980" s="85">
        <f t="shared" si="1097"/>
        <v>500</v>
      </c>
      <c r="GB980" s="85">
        <f t="shared" si="1098"/>
        <v>500</v>
      </c>
      <c r="GC980" s="85">
        <f t="shared" si="1099"/>
        <v>500</v>
      </c>
      <c r="GD980" s="85">
        <f t="shared" si="1100"/>
        <v>500</v>
      </c>
      <c r="GE980" s="85">
        <f t="shared" si="1101"/>
        <v>500</v>
      </c>
      <c r="GF980" s="85">
        <f t="shared" si="1102"/>
        <v>500</v>
      </c>
      <c r="GG980" s="85">
        <f t="shared" si="1103"/>
        <v>500</v>
      </c>
      <c r="GH980" s="101">
        <f t="shared" si="1070"/>
        <v>0</v>
      </c>
      <c r="GI980" s="102">
        <f t="shared" si="1071"/>
        <v>0</v>
      </c>
      <c r="GJ980" s="102">
        <f t="shared" si="1072"/>
        <v>0</v>
      </c>
      <c r="GK980" s="79">
        <f>ROW()</f>
        <v>980</v>
      </c>
    </row>
    <row r="981" spans="1:193" s="12" customFormat="1" ht="50.1" customHeight="1">
      <c r="A981" s="17">
        <f>ROW()</f>
        <v>981</v>
      </c>
      <c r="B981" s="32">
        <f t="shared" si="1104"/>
        <v>975</v>
      </c>
      <c r="C981" s="33">
        <f t="shared" si="1105"/>
        <v>0</v>
      </c>
      <c r="D981" s="31"/>
      <c r="E981" s="390">
        <f t="shared" si="1073"/>
        <v>500</v>
      </c>
      <c r="F981" s="107">
        <f t="shared" si="1039"/>
        <v>0</v>
      </c>
      <c r="G981" s="3">
        <v>0</v>
      </c>
      <c r="H981" s="4">
        <v>0</v>
      </c>
      <c r="I981" s="63"/>
      <c r="J981" s="15"/>
      <c r="K981" s="13"/>
      <c r="L981" s="98">
        <f t="shared" si="1040"/>
        <v>0</v>
      </c>
      <c r="M981" s="99">
        <f>M5</f>
        <v>0.94499999999999995</v>
      </c>
      <c r="N981" s="100"/>
      <c r="O981" s="110"/>
      <c r="P981" s="95">
        <f t="shared" si="1041"/>
        <v>0</v>
      </c>
      <c r="Q981" s="15"/>
      <c r="R981" s="24">
        <f t="shared" si="1074"/>
        <v>0</v>
      </c>
      <c r="S981" s="25">
        <v>0</v>
      </c>
      <c r="T981" s="63"/>
      <c r="U981" s="15"/>
      <c r="V981" s="13"/>
      <c r="W981" s="98">
        <f t="shared" si="1042"/>
        <v>0</v>
      </c>
      <c r="X981" s="99">
        <f>X5</f>
        <v>0.97</v>
      </c>
      <c r="Y981" s="100"/>
      <c r="Z981" s="110"/>
      <c r="AA981" s="95">
        <f t="shared" si="1043"/>
        <v>0</v>
      </c>
      <c r="AB981" s="15"/>
      <c r="AC981" s="24">
        <f t="shared" si="1075"/>
        <v>0</v>
      </c>
      <c r="AD981" s="5">
        <v>0</v>
      </c>
      <c r="AE981" s="63"/>
      <c r="AF981" s="15"/>
      <c r="AG981" s="13"/>
      <c r="AH981" s="98">
        <f t="shared" si="1044"/>
        <v>0</v>
      </c>
      <c r="AI981" s="99">
        <f>AI5</f>
        <v>0.95499999999999996</v>
      </c>
      <c r="AJ981" s="100"/>
      <c r="AK981" s="110"/>
      <c r="AL981" s="95">
        <f t="shared" si="1045"/>
        <v>0</v>
      </c>
      <c r="AM981" s="15"/>
      <c r="AN981" s="24">
        <f t="shared" si="1076"/>
        <v>0</v>
      </c>
      <c r="AO981" s="5">
        <v>0</v>
      </c>
      <c r="AP981" s="63"/>
      <c r="AQ981" s="15"/>
      <c r="AR981" s="13"/>
      <c r="AS981" s="98">
        <f t="shared" si="1046"/>
        <v>0</v>
      </c>
      <c r="AT981" s="99">
        <f>AT5</f>
        <v>0.96</v>
      </c>
      <c r="AU981" s="100"/>
      <c r="AV981" s="110"/>
      <c r="AW981" s="95">
        <f t="shared" si="1047"/>
        <v>0</v>
      </c>
      <c r="AX981" s="15"/>
      <c r="AY981" s="24">
        <f t="shared" si="1077"/>
        <v>0</v>
      </c>
      <c r="AZ981" s="5">
        <v>0</v>
      </c>
      <c r="BA981" s="63"/>
      <c r="BB981" s="15"/>
      <c r="BC981" s="13"/>
      <c r="BD981" s="98">
        <f t="shared" si="1048"/>
        <v>0</v>
      </c>
      <c r="BE981" s="99">
        <f>BE5</f>
        <v>0.98</v>
      </c>
      <c r="BF981" s="100"/>
      <c r="BG981" s="110"/>
      <c r="BH981" s="95">
        <f t="shared" si="1049"/>
        <v>0</v>
      </c>
      <c r="BI981" s="15"/>
      <c r="BJ981" s="24">
        <f t="shared" si="1078"/>
        <v>0</v>
      </c>
      <c r="BK981" s="5">
        <v>0</v>
      </c>
      <c r="BL981" s="63"/>
      <c r="BM981" s="15"/>
      <c r="BN981" s="13"/>
      <c r="BO981" s="98">
        <f t="shared" si="1050"/>
        <v>0</v>
      </c>
      <c r="BP981" s="99">
        <f>BP5</f>
        <v>0.94499999999999995</v>
      </c>
      <c r="BQ981" s="100"/>
      <c r="BR981" s="110"/>
      <c r="BS981" s="95">
        <f t="shared" si="1051"/>
        <v>0</v>
      </c>
      <c r="BT981" s="15"/>
      <c r="BU981" s="24">
        <f t="shared" si="1079"/>
        <v>0</v>
      </c>
      <c r="BV981" s="5">
        <v>0</v>
      </c>
      <c r="BW981" s="63"/>
      <c r="BX981" s="15"/>
      <c r="BY981" s="13"/>
      <c r="BZ981" s="98">
        <f t="shared" si="1052"/>
        <v>0</v>
      </c>
      <c r="CA981" s="99">
        <f>CA5</f>
        <v>1</v>
      </c>
      <c r="CB981" s="100"/>
      <c r="CC981" s="110"/>
      <c r="CD981" s="95">
        <f t="shared" si="1053"/>
        <v>0</v>
      </c>
      <c r="CE981" s="15"/>
      <c r="CF981" s="24">
        <f t="shared" si="1080"/>
        <v>0</v>
      </c>
      <c r="CG981" s="5">
        <v>0</v>
      </c>
      <c r="CH981" s="63"/>
      <c r="CI981" s="15"/>
      <c r="CJ981" s="13"/>
      <c r="CK981" s="98">
        <f t="shared" si="1054"/>
        <v>0</v>
      </c>
      <c r="CL981" s="99">
        <f>CL5</f>
        <v>1</v>
      </c>
      <c r="CM981" s="100"/>
      <c r="CN981" s="110"/>
      <c r="CO981" s="95">
        <f t="shared" si="1055"/>
        <v>0</v>
      </c>
      <c r="CP981" s="15"/>
      <c r="CQ981" s="24">
        <f t="shared" si="1081"/>
        <v>0</v>
      </c>
      <c r="CR981" s="5">
        <v>0</v>
      </c>
      <c r="CS981" s="63"/>
      <c r="CT981" s="15"/>
      <c r="CU981" s="13"/>
      <c r="CV981" s="98">
        <f t="shared" si="1056"/>
        <v>0</v>
      </c>
      <c r="CW981" s="99">
        <f>CW5</f>
        <v>1</v>
      </c>
      <c r="CX981" s="100"/>
      <c r="CY981" s="110"/>
      <c r="CZ981" s="95">
        <f t="shared" si="1057"/>
        <v>0</v>
      </c>
      <c r="DA981" s="15"/>
      <c r="DB981" s="24">
        <f t="shared" si="1082"/>
        <v>0</v>
      </c>
      <c r="DC981" s="5">
        <v>0</v>
      </c>
      <c r="DD981" s="63"/>
      <c r="DE981" s="15"/>
      <c r="DF981" s="13"/>
      <c r="DG981" s="98">
        <f t="shared" si="1058"/>
        <v>0</v>
      </c>
      <c r="DH981" s="99">
        <f>DH5</f>
        <v>1</v>
      </c>
      <c r="DI981" s="100"/>
      <c r="DJ981" s="110"/>
      <c r="DK981" s="95">
        <f t="shared" si="1059"/>
        <v>0</v>
      </c>
      <c r="DL981" s="15"/>
      <c r="DM981" s="24">
        <f t="shared" si="1083"/>
        <v>0</v>
      </c>
      <c r="DN981" s="5">
        <v>0</v>
      </c>
      <c r="DO981" s="63"/>
      <c r="DP981" s="15"/>
      <c r="DQ981" s="13"/>
      <c r="DR981" s="98">
        <f t="shared" si="1060"/>
        <v>0</v>
      </c>
      <c r="DS981" s="99">
        <f>DS5</f>
        <v>1</v>
      </c>
      <c r="DT981" s="100"/>
      <c r="DU981" s="110"/>
      <c r="DV981" s="95">
        <f t="shared" si="1061"/>
        <v>0</v>
      </c>
      <c r="DW981" s="15"/>
      <c r="DX981" s="24">
        <f t="shared" si="1084"/>
        <v>0</v>
      </c>
      <c r="DY981" s="5">
        <v>0</v>
      </c>
      <c r="DZ981" s="63"/>
      <c r="EA981" s="15"/>
      <c r="EB981" s="13"/>
      <c r="EC981" s="98">
        <f t="shared" si="1062"/>
        <v>0</v>
      </c>
      <c r="ED981" s="99">
        <f>ED5</f>
        <v>1</v>
      </c>
      <c r="EE981" s="100"/>
      <c r="EF981" s="110"/>
      <c r="EG981" s="95">
        <f t="shared" si="1063"/>
        <v>0</v>
      </c>
      <c r="EH981" s="15"/>
      <c r="EI981" s="24">
        <f t="shared" si="1085"/>
        <v>0</v>
      </c>
      <c r="EJ981" s="5">
        <v>0</v>
      </c>
      <c r="EK981" s="63"/>
      <c r="EL981" s="15"/>
      <c r="EM981" s="13"/>
      <c r="EN981" s="98">
        <f t="shared" si="1064"/>
        <v>0</v>
      </c>
      <c r="EO981" s="99">
        <f>EO5</f>
        <v>1</v>
      </c>
      <c r="EP981" s="100"/>
      <c r="EQ981" s="110"/>
      <c r="ER981" s="95">
        <f t="shared" si="1065"/>
        <v>0</v>
      </c>
      <c r="ES981" s="15"/>
      <c r="ET981" s="24">
        <f t="shared" si="1086"/>
        <v>0</v>
      </c>
      <c r="EU981" s="5">
        <v>0</v>
      </c>
      <c r="EV981" s="63"/>
      <c r="EW981" s="15"/>
      <c r="EX981" s="13"/>
      <c r="EY981" s="98">
        <f t="shared" si="1066"/>
        <v>0</v>
      </c>
      <c r="EZ981" s="99">
        <f>EZ5</f>
        <v>1</v>
      </c>
      <c r="FA981" s="100"/>
      <c r="FB981" s="110"/>
      <c r="FC981" s="95">
        <f t="shared" si="1067"/>
        <v>0</v>
      </c>
      <c r="FD981" s="15"/>
      <c r="FE981" s="24">
        <f t="shared" si="1087"/>
        <v>0</v>
      </c>
      <c r="FF981" s="5">
        <v>0</v>
      </c>
      <c r="FG981" s="63"/>
      <c r="FH981" s="15"/>
      <c r="FI981" s="13"/>
      <c r="FJ981" s="98">
        <f t="shared" si="1068"/>
        <v>0</v>
      </c>
      <c r="FK981" s="99">
        <f>FK5</f>
        <v>1</v>
      </c>
      <c r="FL981" s="100"/>
      <c r="FM981" s="110"/>
      <c r="FN981" s="95">
        <f t="shared" si="1069"/>
        <v>0</v>
      </c>
      <c r="FO981" s="15"/>
      <c r="FP981" s="24">
        <f t="shared" si="1088"/>
        <v>0</v>
      </c>
      <c r="FQ981" s="5">
        <v>0</v>
      </c>
      <c r="FR981" s="8">
        <v>0</v>
      </c>
      <c r="FS981" s="84">
        <f t="shared" si="1089"/>
        <v>500</v>
      </c>
      <c r="FT981" s="85">
        <f t="shared" si="1090"/>
        <v>500</v>
      </c>
      <c r="FU981" s="85">
        <f t="shared" si="1091"/>
        <v>500</v>
      </c>
      <c r="FV981" s="85">
        <f t="shared" si="1092"/>
        <v>500</v>
      </c>
      <c r="FW981" s="85">
        <f t="shared" si="1093"/>
        <v>500</v>
      </c>
      <c r="FX981" s="85">
        <f t="shared" si="1094"/>
        <v>500</v>
      </c>
      <c r="FY981" s="85">
        <f t="shared" si="1095"/>
        <v>500</v>
      </c>
      <c r="FZ981" s="85">
        <f t="shared" si="1096"/>
        <v>500</v>
      </c>
      <c r="GA981" s="85">
        <f t="shared" si="1097"/>
        <v>500</v>
      </c>
      <c r="GB981" s="85">
        <f t="shared" si="1098"/>
        <v>500</v>
      </c>
      <c r="GC981" s="85">
        <f t="shared" si="1099"/>
        <v>500</v>
      </c>
      <c r="GD981" s="85">
        <f t="shared" si="1100"/>
        <v>500</v>
      </c>
      <c r="GE981" s="85">
        <f t="shared" si="1101"/>
        <v>500</v>
      </c>
      <c r="GF981" s="85">
        <f t="shared" si="1102"/>
        <v>500</v>
      </c>
      <c r="GG981" s="85">
        <f t="shared" si="1103"/>
        <v>500</v>
      </c>
      <c r="GH981" s="101">
        <f t="shared" si="1070"/>
        <v>0</v>
      </c>
      <c r="GI981" s="102">
        <f t="shared" si="1071"/>
        <v>0</v>
      </c>
      <c r="GJ981" s="102">
        <f t="shared" si="1072"/>
        <v>0</v>
      </c>
      <c r="GK981" s="79">
        <f>ROW()</f>
        <v>981</v>
      </c>
    </row>
    <row r="982" spans="1:193" s="12" customFormat="1" ht="50.1" customHeight="1">
      <c r="A982" s="17">
        <f>ROW()</f>
        <v>982</v>
      </c>
      <c r="B982" s="32">
        <f t="shared" si="1104"/>
        <v>976</v>
      </c>
      <c r="C982" s="33">
        <f t="shared" si="1105"/>
        <v>0</v>
      </c>
      <c r="D982" s="31"/>
      <c r="E982" s="390">
        <f t="shared" si="1073"/>
        <v>500</v>
      </c>
      <c r="F982" s="107">
        <f t="shared" si="1039"/>
        <v>0</v>
      </c>
      <c r="G982" s="3">
        <v>0</v>
      </c>
      <c r="H982" s="4">
        <v>0</v>
      </c>
      <c r="I982" s="63"/>
      <c r="J982" s="15"/>
      <c r="K982" s="13"/>
      <c r="L982" s="98">
        <f t="shared" si="1040"/>
        <v>0</v>
      </c>
      <c r="M982" s="99">
        <f>M5</f>
        <v>0.94499999999999995</v>
      </c>
      <c r="N982" s="100"/>
      <c r="O982" s="110"/>
      <c r="P982" s="95">
        <f t="shared" si="1041"/>
        <v>0</v>
      </c>
      <c r="Q982" s="15"/>
      <c r="R982" s="24">
        <f t="shared" si="1074"/>
        <v>0</v>
      </c>
      <c r="S982" s="25">
        <v>0</v>
      </c>
      <c r="T982" s="63"/>
      <c r="U982" s="15"/>
      <c r="V982" s="13"/>
      <c r="W982" s="98">
        <f t="shared" si="1042"/>
        <v>0</v>
      </c>
      <c r="X982" s="99">
        <f>X5</f>
        <v>0.97</v>
      </c>
      <c r="Y982" s="100"/>
      <c r="Z982" s="110"/>
      <c r="AA982" s="95">
        <f t="shared" si="1043"/>
        <v>0</v>
      </c>
      <c r="AB982" s="15"/>
      <c r="AC982" s="24">
        <f t="shared" si="1075"/>
        <v>0</v>
      </c>
      <c r="AD982" s="5">
        <v>0</v>
      </c>
      <c r="AE982" s="63"/>
      <c r="AF982" s="15"/>
      <c r="AG982" s="13"/>
      <c r="AH982" s="98">
        <f t="shared" si="1044"/>
        <v>0</v>
      </c>
      <c r="AI982" s="99">
        <f>AI5</f>
        <v>0.95499999999999996</v>
      </c>
      <c r="AJ982" s="100"/>
      <c r="AK982" s="110"/>
      <c r="AL982" s="95">
        <f t="shared" si="1045"/>
        <v>0</v>
      </c>
      <c r="AM982" s="15"/>
      <c r="AN982" s="24">
        <f t="shared" si="1076"/>
        <v>0</v>
      </c>
      <c r="AO982" s="5">
        <v>0</v>
      </c>
      <c r="AP982" s="63"/>
      <c r="AQ982" s="15"/>
      <c r="AR982" s="13"/>
      <c r="AS982" s="98">
        <f t="shared" si="1046"/>
        <v>0</v>
      </c>
      <c r="AT982" s="99">
        <f>AT5</f>
        <v>0.96</v>
      </c>
      <c r="AU982" s="100"/>
      <c r="AV982" s="110"/>
      <c r="AW982" s="95">
        <f t="shared" si="1047"/>
        <v>0</v>
      </c>
      <c r="AX982" s="15"/>
      <c r="AY982" s="24">
        <f t="shared" si="1077"/>
        <v>0</v>
      </c>
      <c r="AZ982" s="5">
        <v>0</v>
      </c>
      <c r="BA982" s="63"/>
      <c r="BB982" s="15"/>
      <c r="BC982" s="13"/>
      <c r="BD982" s="98">
        <f t="shared" si="1048"/>
        <v>0</v>
      </c>
      <c r="BE982" s="99">
        <f>BE5</f>
        <v>0.98</v>
      </c>
      <c r="BF982" s="100"/>
      <c r="BG982" s="110"/>
      <c r="BH982" s="95">
        <f t="shared" si="1049"/>
        <v>0</v>
      </c>
      <c r="BI982" s="15"/>
      <c r="BJ982" s="24">
        <f t="shared" si="1078"/>
        <v>0</v>
      </c>
      <c r="BK982" s="5">
        <v>0</v>
      </c>
      <c r="BL982" s="63"/>
      <c r="BM982" s="15"/>
      <c r="BN982" s="13"/>
      <c r="BO982" s="98">
        <f t="shared" si="1050"/>
        <v>0</v>
      </c>
      <c r="BP982" s="99">
        <f>BP5</f>
        <v>0.94499999999999995</v>
      </c>
      <c r="BQ982" s="100"/>
      <c r="BR982" s="110"/>
      <c r="BS982" s="95">
        <f t="shared" si="1051"/>
        <v>0</v>
      </c>
      <c r="BT982" s="15"/>
      <c r="BU982" s="24">
        <f t="shared" si="1079"/>
        <v>0</v>
      </c>
      <c r="BV982" s="5">
        <v>0</v>
      </c>
      <c r="BW982" s="63"/>
      <c r="BX982" s="15"/>
      <c r="BY982" s="13"/>
      <c r="BZ982" s="98">
        <f t="shared" si="1052"/>
        <v>0</v>
      </c>
      <c r="CA982" s="99">
        <f>CA5</f>
        <v>1</v>
      </c>
      <c r="CB982" s="100"/>
      <c r="CC982" s="110"/>
      <c r="CD982" s="95">
        <f t="shared" si="1053"/>
        <v>0</v>
      </c>
      <c r="CE982" s="15"/>
      <c r="CF982" s="24">
        <f t="shared" si="1080"/>
        <v>0</v>
      </c>
      <c r="CG982" s="5">
        <v>0</v>
      </c>
      <c r="CH982" s="63"/>
      <c r="CI982" s="15"/>
      <c r="CJ982" s="13"/>
      <c r="CK982" s="98">
        <f t="shared" si="1054"/>
        <v>0</v>
      </c>
      <c r="CL982" s="99">
        <f>CL5</f>
        <v>1</v>
      </c>
      <c r="CM982" s="100"/>
      <c r="CN982" s="110"/>
      <c r="CO982" s="95">
        <f t="shared" si="1055"/>
        <v>0</v>
      </c>
      <c r="CP982" s="15"/>
      <c r="CQ982" s="24">
        <f t="shared" si="1081"/>
        <v>0</v>
      </c>
      <c r="CR982" s="5">
        <v>0</v>
      </c>
      <c r="CS982" s="63"/>
      <c r="CT982" s="15"/>
      <c r="CU982" s="13"/>
      <c r="CV982" s="98">
        <f t="shared" si="1056"/>
        <v>0</v>
      </c>
      <c r="CW982" s="99">
        <f>CW5</f>
        <v>1</v>
      </c>
      <c r="CX982" s="100"/>
      <c r="CY982" s="110"/>
      <c r="CZ982" s="95">
        <f t="shared" si="1057"/>
        <v>0</v>
      </c>
      <c r="DA982" s="15"/>
      <c r="DB982" s="24">
        <f t="shared" si="1082"/>
        <v>0</v>
      </c>
      <c r="DC982" s="5">
        <v>0</v>
      </c>
      <c r="DD982" s="63"/>
      <c r="DE982" s="15"/>
      <c r="DF982" s="13"/>
      <c r="DG982" s="98">
        <f t="shared" si="1058"/>
        <v>0</v>
      </c>
      <c r="DH982" s="99">
        <f>DH5</f>
        <v>1</v>
      </c>
      <c r="DI982" s="100"/>
      <c r="DJ982" s="110"/>
      <c r="DK982" s="95">
        <f t="shared" si="1059"/>
        <v>0</v>
      </c>
      <c r="DL982" s="15"/>
      <c r="DM982" s="24">
        <f t="shared" si="1083"/>
        <v>0</v>
      </c>
      <c r="DN982" s="5">
        <v>0</v>
      </c>
      <c r="DO982" s="63"/>
      <c r="DP982" s="15"/>
      <c r="DQ982" s="13"/>
      <c r="DR982" s="98">
        <f t="shared" si="1060"/>
        <v>0</v>
      </c>
      <c r="DS982" s="99">
        <f>DS5</f>
        <v>1</v>
      </c>
      <c r="DT982" s="100"/>
      <c r="DU982" s="110"/>
      <c r="DV982" s="95">
        <f t="shared" si="1061"/>
        <v>0</v>
      </c>
      <c r="DW982" s="15"/>
      <c r="DX982" s="24">
        <f t="shared" si="1084"/>
        <v>0</v>
      </c>
      <c r="DY982" s="5">
        <v>0</v>
      </c>
      <c r="DZ982" s="63"/>
      <c r="EA982" s="15"/>
      <c r="EB982" s="13"/>
      <c r="EC982" s="98">
        <f t="shared" si="1062"/>
        <v>0</v>
      </c>
      <c r="ED982" s="99">
        <f>ED5</f>
        <v>1</v>
      </c>
      <c r="EE982" s="100"/>
      <c r="EF982" s="110"/>
      <c r="EG982" s="95">
        <f t="shared" si="1063"/>
        <v>0</v>
      </c>
      <c r="EH982" s="15"/>
      <c r="EI982" s="24">
        <f t="shared" si="1085"/>
        <v>0</v>
      </c>
      <c r="EJ982" s="5">
        <v>0</v>
      </c>
      <c r="EK982" s="63"/>
      <c r="EL982" s="15"/>
      <c r="EM982" s="13"/>
      <c r="EN982" s="98">
        <f t="shared" si="1064"/>
        <v>0</v>
      </c>
      <c r="EO982" s="99">
        <f>EO5</f>
        <v>1</v>
      </c>
      <c r="EP982" s="100"/>
      <c r="EQ982" s="110"/>
      <c r="ER982" s="95">
        <f t="shared" si="1065"/>
        <v>0</v>
      </c>
      <c r="ES982" s="15"/>
      <c r="ET982" s="24">
        <f t="shared" si="1086"/>
        <v>0</v>
      </c>
      <c r="EU982" s="5">
        <v>0</v>
      </c>
      <c r="EV982" s="63"/>
      <c r="EW982" s="15"/>
      <c r="EX982" s="13"/>
      <c r="EY982" s="98">
        <f t="shared" si="1066"/>
        <v>0</v>
      </c>
      <c r="EZ982" s="99">
        <f>EZ5</f>
        <v>1</v>
      </c>
      <c r="FA982" s="100"/>
      <c r="FB982" s="110"/>
      <c r="FC982" s="95">
        <f t="shared" si="1067"/>
        <v>0</v>
      </c>
      <c r="FD982" s="15"/>
      <c r="FE982" s="24">
        <f t="shared" si="1087"/>
        <v>0</v>
      </c>
      <c r="FF982" s="5">
        <v>0</v>
      </c>
      <c r="FG982" s="63"/>
      <c r="FH982" s="15"/>
      <c r="FI982" s="13"/>
      <c r="FJ982" s="98">
        <f t="shared" si="1068"/>
        <v>0</v>
      </c>
      <c r="FK982" s="99">
        <f>FK5</f>
        <v>1</v>
      </c>
      <c r="FL982" s="100"/>
      <c r="FM982" s="110"/>
      <c r="FN982" s="95">
        <f t="shared" si="1069"/>
        <v>0</v>
      </c>
      <c r="FO982" s="15"/>
      <c r="FP982" s="24">
        <f t="shared" si="1088"/>
        <v>0</v>
      </c>
      <c r="FQ982" s="5">
        <v>0</v>
      </c>
      <c r="FR982" s="8">
        <v>0</v>
      </c>
      <c r="FS982" s="84">
        <f t="shared" si="1089"/>
        <v>500</v>
      </c>
      <c r="FT982" s="85">
        <f t="shared" si="1090"/>
        <v>500</v>
      </c>
      <c r="FU982" s="85">
        <f t="shared" si="1091"/>
        <v>500</v>
      </c>
      <c r="FV982" s="85">
        <f t="shared" si="1092"/>
        <v>500</v>
      </c>
      <c r="FW982" s="85">
        <f t="shared" si="1093"/>
        <v>500</v>
      </c>
      <c r="FX982" s="85">
        <f t="shared" si="1094"/>
        <v>500</v>
      </c>
      <c r="FY982" s="85">
        <f t="shared" si="1095"/>
        <v>500</v>
      </c>
      <c r="FZ982" s="85">
        <f t="shared" si="1096"/>
        <v>500</v>
      </c>
      <c r="GA982" s="85">
        <f t="shared" si="1097"/>
        <v>500</v>
      </c>
      <c r="GB982" s="85">
        <f t="shared" si="1098"/>
        <v>500</v>
      </c>
      <c r="GC982" s="85">
        <f t="shared" si="1099"/>
        <v>500</v>
      </c>
      <c r="GD982" s="85">
        <f t="shared" si="1100"/>
        <v>500</v>
      </c>
      <c r="GE982" s="85">
        <f t="shared" si="1101"/>
        <v>500</v>
      </c>
      <c r="GF982" s="85">
        <f t="shared" si="1102"/>
        <v>500</v>
      </c>
      <c r="GG982" s="85">
        <f t="shared" si="1103"/>
        <v>500</v>
      </c>
      <c r="GH982" s="101">
        <f t="shared" si="1070"/>
        <v>0</v>
      </c>
      <c r="GI982" s="102">
        <f t="shared" si="1071"/>
        <v>0</v>
      </c>
      <c r="GJ982" s="102">
        <f t="shared" si="1072"/>
        <v>0</v>
      </c>
      <c r="GK982" s="79">
        <f>ROW()</f>
        <v>982</v>
      </c>
    </row>
    <row r="983" spans="1:193" s="12" customFormat="1" ht="50.1" customHeight="1">
      <c r="A983" s="17">
        <f>ROW()</f>
        <v>983</v>
      </c>
      <c r="B983" s="32">
        <f t="shared" si="1104"/>
        <v>977</v>
      </c>
      <c r="C983" s="33">
        <f t="shared" si="1105"/>
        <v>0</v>
      </c>
      <c r="D983" s="31"/>
      <c r="E983" s="390">
        <f t="shared" si="1073"/>
        <v>500</v>
      </c>
      <c r="F983" s="107">
        <f t="shared" si="1039"/>
        <v>0</v>
      </c>
      <c r="G983" s="3">
        <v>0</v>
      </c>
      <c r="H983" s="4">
        <v>0</v>
      </c>
      <c r="I983" s="63"/>
      <c r="J983" s="15"/>
      <c r="K983" s="13"/>
      <c r="L983" s="98">
        <f t="shared" si="1040"/>
        <v>0</v>
      </c>
      <c r="M983" s="99">
        <f>M5</f>
        <v>0.94499999999999995</v>
      </c>
      <c r="N983" s="100"/>
      <c r="O983" s="110"/>
      <c r="P983" s="95">
        <f t="shared" si="1041"/>
        <v>0</v>
      </c>
      <c r="Q983" s="15"/>
      <c r="R983" s="24">
        <f t="shared" si="1074"/>
        <v>0</v>
      </c>
      <c r="S983" s="25">
        <v>0</v>
      </c>
      <c r="T983" s="63"/>
      <c r="U983" s="15"/>
      <c r="V983" s="13"/>
      <c r="W983" s="98">
        <f t="shared" si="1042"/>
        <v>0</v>
      </c>
      <c r="X983" s="99">
        <f>X5</f>
        <v>0.97</v>
      </c>
      <c r="Y983" s="100"/>
      <c r="Z983" s="110"/>
      <c r="AA983" s="95">
        <f t="shared" si="1043"/>
        <v>0</v>
      </c>
      <c r="AB983" s="15"/>
      <c r="AC983" s="24">
        <f t="shared" si="1075"/>
        <v>0</v>
      </c>
      <c r="AD983" s="5">
        <v>0</v>
      </c>
      <c r="AE983" s="63"/>
      <c r="AF983" s="15"/>
      <c r="AG983" s="13"/>
      <c r="AH983" s="98">
        <f t="shared" si="1044"/>
        <v>0</v>
      </c>
      <c r="AI983" s="99">
        <f>AI5</f>
        <v>0.95499999999999996</v>
      </c>
      <c r="AJ983" s="100"/>
      <c r="AK983" s="110"/>
      <c r="AL983" s="95">
        <f t="shared" si="1045"/>
        <v>0</v>
      </c>
      <c r="AM983" s="15"/>
      <c r="AN983" s="24">
        <f t="shared" si="1076"/>
        <v>0</v>
      </c>
      <c r="AO983" s="5">
        <v>0</v>
      </c>
      <c r="AP983" s="63"/>
      <c r="AQ983" s="15"/>
      <c r="AR983" s="13"/>
      <c r="AS983" s="98">
        <f t="shared" si="1046"/>
        <v>0</v>
      </c>
      <c r="AT983" s="99">
        <f>AT5</f>
        <v>0.96</v>
      </c>
      <c r="AU983" s="100"/>
      <c r="AV983" s="110"/>
      <c r="AW983" s="95">
        <f t="shared" si="1047"/>
        <v>0</v>
      </c>
      <c r="AX983" s="15"/>
      <c r="AY983" s="24">
        <f t="shared" si="1077"/>
        <v>0</v>
      </c>
      <c r="AZ983" s="5">
        <v>0</v>
      </c>
      <c r="BA983" s="63"/>
      <c r="BB983" s="15"/>
      <c r="BC983" s="13"/>
      <c r="BD983" s="98">
        <f t="shared" si="1048"/>
        <v>0</v>
      </c>
      <c r="BE983" s="99">
        <f>BE5</f>
        <v>0.98</v>
      </c>
      <c r="BF983" s="100"/>
      <c r="BG983" s="110"/>
      <c r="BH983" s="95">
        <f t="shared" si="1049"/>
        <v>0</v>
      </c>
      <c r="BI983" s="15"/>
      <c r="BJ983" s="24">
        <f t="shared" si="1078"/>
        <v>0</v>
      </c>
      <c r="BK983" s="5">
        <v>0</v>
      </c>
      <c r="BL983" s="63"/>
      <c r="BM983" s="15"/>
      <c r="BN983" s="13"/>
      <c r="BO983" s="98">
        <f t="shared" si="1050"/>
        <v>0</v>
      </c>
      <c r="BP983" s="99">
        <f>BP5</f>
        <v>0.94499999999999995</v>
      </c>
      <c r="BQ983" s="100"/>
      <c r="BR983" s="110"/>
      <c r="BS983" s="95">
        <f t="shared" si="1051"/>
        <v>0</v>
      </c>
      <c r="BT983" s="15"/>
      <c r="BU983" s="24">
        <f t="shared" si="1079"/>
        <v>0</v>
      </c>
      <c r="BV983" s="5">
        <v>0</v>
      </c>
      <c r="BW983" s="63"/>
      <c r="BX983" s="15"/>
      <c r="BY983" s="13"/>
      <c r="BZ983" s="98">
        <f t="shared" si="1052"/>
        <v>0</v>
      </c>
      <c r="CA983" s="99">
        <f>CA5</f>
        <v>1</v>
      </c>
      <c r="CB983" s="100"/>
      <c r="CC983" s="110"/>
      <c r="CD983" s="95">
        <f t="shared" si="1053"/>
        <v>0</v>
      </c>
      <c r="CE983" s="15"/>
      <c r="CF983" s="24">
        <f t="shared" si="1080"/>
        <v>0</v>
      </c>
      <c r="CG983" s="5">
        <v>0</v>
      </c>
      <c r="CH983" s="63"/>
      <c r="CI983" s="15"/>
      <c r="CJ983" s="13"/>
      <c r="CK983" s="98">
        <f t="shared" si="1054"/>
        <v>0</v>
      </c>
      <c r="CL983" s="99">
        <f>CL5</f>
        <v>1</v>
      </c>
      <c r="CM983" s="100"/>
      <c r="CN983" s="110"/>
      <c r="CO983" s="95">
        <f t="shared" si="1055"/>
        <v>0</v>
      </c>
      <c r="CP983" s="15"/>
      <c r="CQ983" s="24">
        <f t="shared" si="1081"/>
        <v>0</v>
      </c>
      <c r="CR983" s="5">
        <v>0</v>
      </c>
      <c r="CS983" s="63"/>
      <c r="CT983" s="15"/>
      <c r="CU983" s="13"/>
      <c r="CV983" s="98">
        <f t="shared" si="1056"/>
        <v>0</v>
      </c>
      <c r="CW983" s="99">
        <f>CW5</f>
        <v>1</v>
      </c>
      <c r="CX983" s="100"/>
      <c r="CY983" s="110"/>
      <c r="CZ983" s="95">
        <f t="shared" si="1057"/>
        <v>0</v>
      </c>
      <c r="DA983" s="15"/>
      <c r="DB983" s="24">
        <f t="shared" si="1082"/>
        <v>0</v>
      </c>
      <c r="DC983" s="5">
        <v>0</v>
      </c>
      <c r="DD983" s="63"/>
      <c r="DE983" s="15"/>
      <c r="DF983" s="13"/>
      <c r="DG983" s="98">
        <f t="shared" si="1058"/>
        <v>0</v>
      </c>
      <c r="DH983" s="99">
        <f>DH5</f>
        <v>1</v>
      </c>
      <c r="DI983" s="100"/>
      <c r="DJ983" s="110"/>
      <c r="DK983" s="95">
        <f t="shared" si="1059"/>
        <v>0</v>
      </c>
      <c r="DL983" s="15"/>
      <c r="DM983" s="24">
        <f t="shared" si="1083"/>
        <v>0</v>
      </c>
      <c r="DN983" s="5">
        <v>0</v>
      </c>
      <c r="DO983" s="63"/>
      <c r="DP983" s="15"/>
      <c r="DQ983" s="13"/>
      <c r="DR983" s="98">
        <f t="shared" si="1060"/>
        <v>0</v>
      </c>
      <c r="DS983" s="99">
        <f>DS5</f>
        <v>1</v>
      </c>
      <c r="DT983" s="100"/>
      <c r="DU983" s="110"/>
      <c r="DV983" s="95">
        <f t="shared" si="1061"/>
        <v>0</v>
      </c>
      <c r="DW983" s="15"/>
      <c r="DX983" s="24">
        <f t="shared" si="1084"/>
        <v>0</v>
      </c>
      <c r="DY983" s="5">
        <v>0</v>
      </c>
      <c r="DZ983" s="63"/>
      <c r="EA983" s="15"/>
      <c r="EB983" s="13"/>
      <c r="EC983" s="98">
        <f t="shared" si="1062"/>
        <v>0</v>
      </c>
      <c r="ED983" s="99">
        <f>ED5</f>
        <v>1</v>
      </c>
      <c r="EE983" s="100"/>
      <c r="EF983" s="110"/>
      <c r="EG983" s="95">
        <f t="shared" si="1063"/>
        <v>0</v>
      </c>
      <c r="EH983" s="15"/>
      <c r="EI983" s="24">
        <f t="shared" si="1085"/>
        <v>0</v>
      </c>
      <c r="EJ983" s="5">
        <v>0</v>
      </c>
      <c r="EK983" s="63"/>
      <c r="EL983" s="15"/>
      <c r="EM983" s="13"/>
      <c r="EN983" s="98">
        <f t="shared" si="1064"/>
        <v>0</v>
      </c>
      <c r="EO983" s="99">
        <f>EO5</f>
        <v>1</v>
      </c>
      <c r="EP983" s="100"/>
      <c r="EQ983" s="110"/>
      <c r="ER983" s="95">
        <f t="shared" si="1065"/>
        <v>0</v>
      </c>
      <c r="ES983" s="15"/>
      <c r="ET983" s="24">
        <f t="shared" si="1086"/>
        <v>0</v>
      </c>
      <c r="EU983" s="5">
        <v>0</v>
      </c>
      <c r="EV983" s="63"/>
      <c r="EW983" s="15"/>
      <c r="EX983" s="13"/>
      <c r="EY983" s="98">
        <f t="shared" si="1066"/>
        <v>0</v>
      </c>
      <c r="EZ983" s="99">
        <f>EZ5</f>
        <v>1</v>
      </c>
      <c r="FA983" s="100"/>
      <c r="FB983" s="110"/>
      <c r="FC983" s="95">
        <f t="shared" si="1067"/>
        <v>0</v>
      </c>
      <c r="FD983" s="15"/>
      <c r="FE983" s="24">
        <f t="shared" si="1087"/>
        <v>0</v>
      </c>
      <c r="FF983" s="5">
        <v>0</v>
      </c>
      <c r="FG983" s="63"/>
      <c r="FH983" s="15"/>
      <c r="FI983" s="13"/>
      <c r="FJ983" s="98">
        <f t="shared" si="1068"/>
        <v>0</v>
      </c>
      <c r="FK983" s="99">
        <f>FK5</f>
        <v>1</v>
      </c>
      <c r="FL983" s="100"/>
      <c r="FM983" s="110"/>
      <c r="FN983" s="95">
        <f t="shared" si="1069"/>
        <v>0</v>
      </c>
      <c r="FO983" s="15"/>
      <c r="FP983" s="24">
        <f t="shared" si="1088"/>
        <v>0</v>
      </c>
      <c r="FQ983" s="5">
        <v>0</v>
      </c>
      <c r="FR983" s="8">
        <v>0</v>
      </c>
      <c r="FS983" s="84">
        <f t="shared" si="1089"/>
        <v>500</v>
      </c>
      <c r="FT983" s="85">
        <f t="shared" si="1090"/>
        <v>500</v>
      </c>
      <c r="FU983" s="85">
        <f t="shared" si="1091"/>
        <v>500</v>
      </c>
      <c r="FV983" s="85">
        <f t="shared" si="1092"/>
        <v>500</v>
      </c>
      <c r="FW983" s="85">
        <f t="shared" si="1093"/>
        <v>500</v>
      </c>
      <c r="FX983" s="85">
        <f t="shared" si="1094"/>
        <v>500</v>
      </c>
      <c r="FY983" s="85">
        <f t="shared" si="1095"/>
        <v>500</v>
      </c>
      <c r="FZ983" s="85">
        <f t="shared" si="1096"/>
        <v>500</v>
      </c>
      <c r="GA983" s="85">
        <f t="shared" si="1097"/>
        <v>500</v>
      </c>
      <c r="GB983" s="85">
        <f t="shared" si="1098"/>
        <v>500</v>
      </c>
      <c r="GC983" s="85">
        <f t="shared" si="1099"/>
        <v>500</v>
      </c>
      <c r="GD983" s="85">
        <f t="shared" si="1100"/>
        <v>500</v>
      </c>
      <c r="GE983" s="85">
        <f t="shared" si="1101"/>
        <v>500</v>
      </c>
      <c r="GF983" s="85">
        <f t="shared" si="1102"/>
        <v>500</v>
      </c>
      <c r="GG983" s="85">
        <f t="shared" si="1103"/>
        <v>500</v>
      </c>
      <c r="GH983" s="101">
        <f t="shared" si="1070"/>
        <v>0</v>
      </c>
      <c r="GI983" s="102">
        <f t="shared" si="1071"/>
        <v>0</v>
      </c>
      <c r="GJ983" s="102">
        <f t="shared" si="1072"/>
        <v>0</v>
      </c>
      <c r="GK983" s="79">
        <f>ROW()</f>
        <v>983</v>
      </c>
    </row>
    <row r="984" spans="1:193" s="12" customFormat="1" ht="50.1" customHeight="1">
      <c r="A984" s="17">
        <f>ROW()</f>
        <v>984</v>
      </c>
      <c r="B984" s="32">
        <f t="shared" si="1104"/>
        <v>978</v>
      </c>
      <c r="C984" s="33">
        <f t="shared" si="1105"/>
        <v>0</v>
      </c>
      <c r="D984" s="31"/>
      <c r="E984" s="390">
        <f t="shared" si="1073"/>
        <v>500</v>
      </c>
      <c r="F984" s="107">
        <f t="shared" si="1039"/>
        <v>0</v>
      </c>
      <c r="G984" s="3">
        <v>0</v>
      </c>
      <c r="H984" s="4">
        <v>0</v>
      </c>
      <c r="I984" s="63"/>
      <c r="J984" s="15"/>
      <c r="K984" s="13"/>
      <c r="L984" s="98">
        <f t="shared" si="1040"/>
        <v>0</v>
      </c>
      <c r="M984" s="99">
        <f>M5</f>
        <v>0.94499999999999995</v>
      </c>
      <c r="N984" s="100"/>
      <c r="O984" s="110"/>
      <c r="P984" s="95">
        <f t="shared" si="1041"/>
        <v>0</v>
      </c>
      <c r="Q984" s="15"/>
      <c r="R984" s="24">
        <f t="shared" si="1074"/>
        <v>0</v>
      </c>
      <c r="S984" s="25">
        <v>0</v>
      </c>
      <c r="T984" s="63"/>
      <c r="U984" s="15"/>
      <c r="V984" s="13"/>
      <c r="W984" s="98">
        <f t="shared" si="1042"/>
        <v>0</v>
      </c>
      <c r="X984" s="99">
        <f>X5</f>
        <v>0.97</v>
      </c>
      <c r="Y984" s="100"/>
      <c r="Z984" s="110"/>
      <c r="AA984" s="95">
        <f t="shared" si="1043"/>
        <v>0</v>
      </c>
      <c r="AB984" s="15"/>
      <c r="AC984" s="24">
        <f t="shared" si="1075"/>
        <v>0</v>
      </c>
      <c r="AD984" s="5">
        <v>0</v>
      </c>
      <c r="AE984" s="63"/>
      <c r="AF984" s="15"/>
      <c r="AG984" s="13"/>
      <c r="AH984" s="98">
        <f t="shared" si="1044"/>
        <v>0</v>
      </c>
      <c r="AI984" s="99">
        <f>AI5</f>
        <v>0.95499999999999996</v>
      </c>
      <c r="AJ984" s="100"/>
      <c r="AK984" s="110"/>
      <c r="AL984" s="95">
        <f t="shared" si="1045"/>
        <v>0</v>
      </c>
      <c r="AM984" s="15"/>
      <c r="AN984" s="24">
        <f t="shared" si="1076"/>
        <v>0</v>
      </c>
      <c r="AO984" s="5">
        <v>0</v>
      </c>
      <c r="AP984" s="63"/>
      <c r="AQ984" s="15"/>
      <c r="AR984" s="13"/>
      <c r="AS984" s="98">
        <f t="shared" si="1046"/>
        <v>0</v>
      </c>
      <c r="AT984" s="99">
        <f>AT5</f>
        <v>0.96</v>
      </c>
      <c r="AU984" s="100"/>
      <c r="AV984" s="110"/>
      <c r="AW984" s="95">
        <f t="shared" si="1047"/>
        <v>0</v>
      </c>
      <c r="AX984" s="15"/>
      <c r="AY984" s="24">
        <f t="shared" si="1077"/>
        <v>0</v>
      </c>
      <c r="AZ984" s="5">
        <v>0</v>
      </c>
      <c r="BA984" s="63"/>
      <c r="BB984" s="15"/>
      <c r="BC984" s="13"/>
      <c r="BD984" s="98">
        <f t="shared" si="1048"/>
        <v>0</v>
      </c>
      <c r="BE984" s="99">
        <f>BE5</f>
        <v>0.98</v>
      </c>
      <c r="BF984" s="100"/>
      <c r="BG984" s="110"/>
      <c r="BH984" s="95">
        <f t="shared" si="1049"/>
        <v>0</v>
      </c>
      <c r="BI984" s="15"/>
      <c r="BJ984" s="24">
        <f t="shared" si="1078"/>
        <v>0</v>
      </c>
      <c r="BK984" s="5">
        <v>0</v>
      </c>
      <c r="BL984" s="63"/>
      <c r="BM984" s="15"/>
      <c r="BN984" s="13"/>
      <c r="BO984" s="98">
        <f t="shared" si="1050"/>
        <v>0</v>
      </c>
      <c r="BP984" s="99">
        <f>BP5</f>
        <v>0.94499999999999995</v>
      </c>
      <c r="BQ984" s="100"/>
      <c r="BR984" s="110"/>
      <c r="BS984" s="95">
        <f t="shared" si="1051"/>
        <v>0</v>
      </c>
      <c r="BT984" s="15"/>
      <c r="BU984" s="24">
        <f t="shared" si="1079"/>
        <v>0</v>
      </c>
      <c r="BV984" s="5">
        <v>0</v>
      </c>
      <c r="BW984" s="63"/>
      <c r="BX984" s="15"/>
      <c r="BY984" s="13"/>
      <c r="BZ984" s="98">
        <f t="shared" si="1052"/>
        <v>0</v>
      </c>
      <c r="CA984" s="99">
        <f>CA5</f>
        <v>1</v>
      </c>
      <c r="CB984" s="100"/>
      <c r="CC984" s="110"/>
      <c r="CD984" s="95">
        <f t="shared" si="1053"/>
        <v>0</v>
      </c>
      <c r="CE984" s="15"/>
      <c r="CF984" s="24">
        <f t="shared" si="1080"/>
        <v>0</v>
      </c>
      <c r="CG984" s="5">
        <v>0</v>
      </c>
      <c r="CH984" s="63"/>
      <c r="CI984" s="15"/>
      <c r="CJ984" s="13"/>
      <c r="CK984" s="98">
        <f t="shared" si="1054"/>
        <v>0</v>
      </c>
      <c r="CL984" s="99">
        <f>CL5</f>
        <v>1</v>
      </c>
      <c r="CM984" s="100"/>
      <c r="CN984" s="110"/>
      <c r="CO984" s="95">
        <f t="shared" si="1055"/>
        <v>0</v>
      </c>
      <c r="CP984" s="15"/>
      <c r="CQ984" s="24">
        <f t="shared" si="1081"/>
        <v>0</v>
      </c>
      <c r="CR984" s="5">
        <v>0</v>
      </c>
      <c r="CS984" s="63"/>
      <c r="CT984" s="15"/>
      <c r="CU984" s="13"/>
      <c r="CV984" s="98">
        <f t="shared" si="1056"/>
        <v>0</v>
      </c>
      <c r="CW984" s="99">
        <f>CW5</f>
        <v>1</v>
      </c>
      <c r="CX984" s="100"/>
      <c r="CY984" s="110"/>
      <c r="CZ984" s="95">
        <f t="shared" si="1057"/>
        <v>0</v>
      </c>
      <c r="DA984" s="15"/>
      <c r="DB984" s="24">
        <f t="shared" si="1082"/>
        <v>0</v>
      </c>
      <c r="DC984" s="5">
        <v>0</v>
      </c>
      <c r="DD984" s="63"/>
      <c r="DE984" s="15"/>
      <c r="DF984" s="13"/>
      <c r="DG984" s="98">
        <f t="shared" si="1058"/>
        <v>0</v>
      </c>
      <c r="DH984" s="99">
        <f>DH5</f>
        <v>1</v>
      </c>
      <c r="DI984" s="100"/>
      <c r="DJ984" s="110"/>
      <c r="DK984" s="95">
        <f t="shared" si="1059"/>
        <v>0</v>
      </c>
      <c r="DL984" s="15"/>
      <c r="DM984" s="24">
        <f t="shared" si="1083"/>
        <v>0</v>
      </c>
      <c r="DN984" s="5">
        <v>0</v>
      </c>
      <c r="DO984" s="63"/>
      <c r="DP984" s="15"/>
      <c r="DQ984" s="13"/>
      <c r="DR984" s="98">
        <f t="shared" si="1060"/>
        <v>0</v>
      </c>
      <c r="DS984" s="99">
        <f>DS5</f>
        <v>1</v>
      </c>
      <c r="DT984" s="100"/>
      <c r="DU984" s="110"/>
      <c r="DV984" s="95">
        <f t="shared" si="1061"/>
        <v>0</v>
      </c>
      <c r="DW984" s="15"/>
      <c r="DX984" s="24">
        <f t="shared" si="1084"/>
        <v>0</v>
      </c>
      <c r="DY984" s="5">
        <v>0</v>
      </c>
      <c r="DZ984" s="63"/>
      <c r="EA984" s="15"/>
      <c r="EB984" s="13"/>
      <c r="EC984" s="98">
        <f t="shared" si="1062"/>
        <v>0</v>
      </c>
      <c r="ED984" s="99">
        <f>ED5</f>
        <v>1</v>
      </c>
      <c r="EE984" s="100"/>
      <c r="EF984" s="110"/>
      <c r="EG984" s="95">
        <f t="shared" si="1063"/>
        <v>0</v>
      </c>
      <c r="EH984" s="15"/>
      <c r="EI984" s="24">
        <f t="shared" si="1085"/>
        <v>0</v>
      </c>
      <c r="EJ984" s="5">
        <v>0</v>
      </c>
      <c r="EK984" s="63"/>
      <c r="EL984" s="15"/>
      <c r="EM984" s="13"/>
      <c r="EN984" s="98">
        <f t="shared" si="1064"/>
        <v>0</v>
      </c>
      <c r="EO984" s="99">
        <f>EO5</f>
        <v>1</v>
      </c>
      <c r="EP984" s="100"/>
      <c r="EQ984" s="110"/>
      <c r="ER984" s="95">
        <f t="shared" si="1065"/>
        <v>0</v>
      </c>
      <c r="ES984" s="15"/>
      <c r="ET984" s="24">
        <f t="shared" si="1086"/>
        <v>0</v>
      </c>
      <c r="EU984" s="5">
        <v>0</v>
      </c>
      <c r="EV984" s="63"/>
      <c r="EW984" s="15"/>
      <c r="EX984" s="13"/>
      <c r="EY984" s="98">
        <f t="shared" si="1066"/>
        <v>0</v>
      </c>
      <c r="EZ984" s="99">
        <f>EZ5</f>
        <v>1</v>
      </c>
      <c r="FA984" s="100"/>
      <c r="FB984" s="110"/>
      <c r="FC984" s="95">
        <f t="shared" si="1067"/>
        <v>0</v>
      </c>
      <c r="FD984" s="15"/>
      <c r="FE984" s="24">
        <f t="shared" si="1087"/>
        <v>0</v>
      </c>
      <c r="FF984" s="5">
        <v>0</v>
      </c>
      <c r="FG984" s="63"/>
      <c r="FH984" s="15"/>
      <c r="FI984" s="13"/>
      <c r="FJ984" s="98">
        <f t="shared" si="1068"/>
        <v>0</v>
      </c>
      <c r="FK984" s="99">
        <f>FK5</f>
        <v>1</v>
      </c>
      <c r="FL984" s="100"/>
      <c r="FM984" s="110"/>
      <c r="FN984" s="95">
        <f t="shared" si="1069"/>
        <v>0</v>
      </c>
      <c r="FO984" s="15"/>
      <c r="FP984" s="24">
        <f t="shared" si="1088"/>
        <v>0</v>
      </c>
      <c r="FQ984" s="5">
        <v>0</v>
      </c>
      <c r="FR984" s="8">
        <v>0</v>
      </c>
      <c r="FS984" s="84">
        <f t="shared" si="1089"/>
        <v>500</v>
      </c>
      <c r="FT984" s="85">
        <f t="shared" si="1090"/>
        <v>500</v>
      </c>
      <c r="FU984" s="85">
        <f t="shared" si="1091"/>
        <v>500</v>
      </c>
      <c r="FV984" s="85">
        <f t="shared" si="1092"/>
        <v>500</v>
      </c>
      <c r="FW984" s="85">
        <f t="shared" si="1093"/>
        <v>500</v>
      </c>
      <c r="FX984" s="85">
        <f t="shared" si="1094"/>
        <v>500</v>
      </c>
      <c r="FY984" s="85">
        <f t="shared" si="1095"/>
        <v>500</v>
      </c>
      <c r="FZ984" s="85">
        <f t="shared" si="1096"/>
        <v>500</v>
      </c>
      <c r="GA984" s="85">
        <f t="shared" si="1097"/>
        <v>500</v>
      </c>
      <c r="GB984" s="85">
        <f t="shared" si="1098"/>
        <v>500</v>
      </c>
      <c r="GC984" s="85">
        <f t="shared" si="1099"/>
        <v>500</v>
      </c>
      <c r="GD984" s="85">
        <f t="shared" si="1100"/>
        <v>500</v>
      </c>
      <c r="GE984" s="85">
        <f t="shared" si="1101"/>
        <v>500</v>
      </c>
      <c r="GF984" s="85">
        <f t="shared" si="1102"/>
        <v>500</v>
      </c>
      <c r="GG984" s="85">
        <f t="shared" si="1103"/>
        <v>500</v>
      </c>
      <c r="GH984" s="101">
        <f t="shared" si="1070"/>
        <v>0</v>
      </c>
      <c r="GI984" s="102">
        <f t="shared" si="1071"/>
        <v>0</v>
      </c>
      <c r="GJ984" s="102">
        <f t="shared" si="1072"/>
        <v>0</v>
      </c>
      <c r="GK984" s="79">
        <f>ROW()</f>
        <v>984</v>
      </c>
    </row>
    <row r="985" spans="1:193" s="12" customFormat="1" ht="50.1" customHeight="1">
      <c r="A985" s="17">
        <f>ROW()</f>
        <v>985</v>
      </c>
      <c r="B985" s="32">
        <f t="shared" si="1104"/>
        <v>979</v>
      </c>
      <c r="C985" s="33">
        <f t="shared" si="1105"/>
        <v>0</v>
      </c>
      <c r="D985" s="31"/>
      <c r="E985" s="390">
        <f t="shared" si="1073"/>
        <v>500</v>
      </c>
      <c r="F985" s="107">
        <f t="shared" si="1039"/>
        <v>0</v>
      </c>
      <c r="G985" s="3">
        <v>0</v>
      </c>
      <c r="H985" s="4">
        <v>0</v>
      </c>
      <c r="I985" s="63"/>
      <c r="J985" s="15"/>
      <c r="K985" s="13"/>
      <c r="L985" s="98">
        <f t="shared" si="1040"/>
        <v>0</v>
      </c>
      <c r="M985" s="99">
        <f>M5</f>
        <v>0.94499999999999995</v>
      </c>
      <c r="N985" s="100"/>
      <c r="O985" s="110"/>
      <c r="P985" s="95">
        <f t="shared" si="1041"/>
        <v>0</v>
      </c>
      <c r="Q985" s="15"/>
      <c r="R985" s="24">
        <f t="shared" si="1074"/>
        <v>0</v>
      </c>
      <c r="S985" s="25">
        <v>0</v>
      </c>
      <c r="T985" s="63"/>
      <c r="U985" s="15"/>
      <c r="V985" s="13"/>
      <c r="W985" s="98">
        <f t="shared" si="1042"/>
        <v>0</v>
      </c>
      <c r="X985" s="99">
        <f>X5</f>
        <v>0.97</v>
      </c>
      <c r="Y985" s="100"/>
      <c r="Z985" s="110"/>
      <c r="AA985" s="95">
        <f t="shared" si="1043"/>
        <v>0</v>
      </c>
      <c r="AB985" s="15"/>
      <c r="AC985" s="24">
        <f t="shared" si="1075"/>
        <v>0</v>
      </c>
      <c r="AD985" s="5">
        <v>0</v>
      </c>
      <c r="AE985" s="63"/>
      <c r="AF985" s="15"/>
      <c r="AG985" s="13"/>
      <c r="AH985" s="98">
        <f t="shared" si="1044"/>
        <v>0</v>
      </c>
      <c r="AI985" s="99">
        <f>AI5</f>
        <v>0.95499999999999996</v>
      </c>
      <c r="AJ985" s="100"/>
      <c r="AK985" s="110"/>
      <c r="AL985" s="95">
        <f t="shared" si="1045"/>
        <v>0</v>
      </c>
      <c r="AM985" s="15"/>
      <c r="AN985" s="24">
        <f t="shared" si="1076"/>
        <v>0</v>
      </c>
      <c r="AO985" s="5">
        <v>0</v>
      </c>
      <c r="AP985" s="63"/>
      <c r="AQ985" s="15"/>
      <c r="AR985" s="13"/>
      <c r="AS985" s="98">
        <f t="shared" si="1046"/>
        <v>0</v>
      </c>
      <c r="AT985" s="99">
        <f>AT5</f>
        <v>0.96</v>
      </c>
      <c r="AU985" s="100"/>
      <c r="AV985" s="110"/>
      <c r="AW985" s="95">
        <f t="shared" si="1047"/>
        <v>0</v>
      </c>
      <c r="AX985" s="15"/>
      <c r="AY985" s="24">
        <f t="shared" si="1077"/>
        <v>0</v>
      </c>
      <c r="AZ985" s="5">
        <v>0</v>
      </c>
      <c r="BA985" s="63"/>
      <c r="BB985" s="15"/>
      <c r="BC985" s="13"/>
      <c r="BD985" s="98">
        <f t="shared" si="1048"/>
        <v>0</v>
      </c>
      <c r="BE985" s="99">
        <f>BE5</f>
        <v>0.98</v>
      </c>
      <c r="BF985" s="100"/>
      <c r="BG985" s="110"/>
      <c r="BH985" s="95">
        <f t="shared" si="1049"/>
        <v>0</v>
      </c>
      <c r="BI985" s="15"/>
      <c r="BJ985" s="24">
        <f t="shared" si="1078"/>
        <v>0</v>
      </c>
      <c r="BK985" s="5">
        <v>0</v>
      </c>
      <c r="BL985" s="63"/>
      <c r="BM985" s="15"/>
      <c r="BN985" s="13"/>
      <c r="BO985" s="98">
        <f t="shared" si="1050"/>
        <v>0</v>
      </c>
      <c r="BP985" s="99">
        <f>BP5</f>
        <v>0.94499999999999995</v>
      </c>
      <c r="BQ985" s="100"/>
      <c r="BR985" s="110"/>
      <c r="BS985" s="95">
        <f t="shared" si="1051"/>
        <v>0</v>
      </c>
      <c r="BT985" s="15"/>
      <c r="BU985" s="24">
        <f t="shared" si="1079"/>
        <v>0</v>
      </c>
      <c r="BV985" s="5">
        <v>0</v>
      </c>
      <c r="BW985" s="63"/>
      <c r="BX985" s="15"/>
      <c r="BY985" s="13"/>
      <c r="BZ985" s="98">
        <f t="shared" si="1052"/>
        <v>0</v>
      </c>
      <c r="CA985" s="99">
        <f>CA5</f>
        <v>1</v>
      </c>
      <c r="CB985" s="100"/>
      <c r="CC985" s="110"/>
      <c r="CD985" s="95">
        <f t="shared" si="1053"/>
        <v>0</v>
      </c>
      <c r="CE985" s="15"/>
      <c r="CF985" s="24">
        <f t="shared" si="1080"/>
        <v>0</v>
      </c>
      <c r="CG985" s="5">
        <v>0</v>
      </c>
      <c r="CH985" s="63"/>
      <c r="CI985" s="15"/>
      <c r="CJ985" s="13"/>
      <c r="CK985" s="98">
        <f t="shared" si="1054"/>
        <v>0</v>
      </c>
      <c r="CL985" s="99">
        <f>CL5</f>
        <v>1</v>
      </c>
      <c r="CM985" s="100"/>
      <c r="CN985" s="110"/>
      <c r="CO985" s="95">
        <f t="shared" si="1055"/>
        <v>0</v>
      </c>
      <c r="CP985" s="15"/>
      <c r="CQ985" s="24">
        <f t="shared" si="1081"/>
        <v>0</v>
      </c>
      <c r="CR985" s="5">
        <v>0</v>
      </c>
      <c r="CS985" s="63"/>
      <c r="CT985" s="15"/>
      <c r="CU985" s="13"/>
      <c r="CV985" s="98">
        <f t="shared" si="1056"/>
        <v>0</v>
      </c>
      <c r="CW985" s="99">
        <f>CW5</f>
        <v>1</v>
      </c>
      <c r="CX985" s="100"/>
      <c r="CY985" s="110"/>
      <c r="CZ985" s="95">
        <f t="shared" si="1057"/>
        <v>0</v>
      </c>
      <c r="DA985" s="15"/>
      <c r="DB985" s="24">
        <f t="shared" si="1082"/>
        <v>0</v>
      </c>
      <c r="DC985" s="5">
        <v>0</v>
      </c>
      <c r="DD985" s="63"/>
      <c r="DE985" s="15"/>
      <c r="DF985" s="13"/>
      <c r="DG985" s="98">
        <f t="shared" si="1058"/>
        <v>0</v>
      </c>
      <c r="DH985" s="99">
        <f>DH5</f>
        <v>1</v>
      </c>
      <c r="DI985" s="100"/>
      <c r="DJ985" s="110"/>
      <c r="DK985" s="95">
        <f t="shared" si="1059"/>
        <v>0</v>
      </c>
      <c r="DL985" s="15"/>
      <c r="DM985" s="24">
        <f t="shared" si="1083"/>
        <v>0</v>
      </c>
      <c r="DN985" s="5">
        <v>0</v>
      </c>
      <c r="DO985" s="63"/>
      <c r="DP985" s="15"/>
      <c r="DQ985" s="13"/>
      <c r="DR985" s="98">
        <f t="shared" si="1060"/>
        <v>0</v>
      </c>
      <c r="DS985" s="99">
        <f>DS5</f>
        <v>1</v>
      </c>
      <c r="DT985" s="100"/>
      <c r="DU985" s="110"/>
      <c r="DV985" s="95">
        <f t="shared" si="1061"/>
        <v>0</v>
      </c>
      <c r="DW985" s="15"/>
      <c r="DX985" s="24">
        <f t="shared" si="1084"/>
        <v>0</v>
      </c>
      <c r="DY985" s="5">
        <v>0</v>
      </c>
      <c r="DZ985" s="63"/>
      <c r="EA985" s="15"/>
      <c r="EB985" s="13"/>
      <c r="EC985" s="98">
        <f t="shared" si="1062"/>
        <v>0</v>
      </c>
      <c r="ED985" s="99">
        <f>ED5</f>
        <v>1</v>
      </c>
      <c r="EE985" s="100"/>
      <c r="EF985" s="110"/>
      <c r="EG985" s="95">
        <f t="shared" si="1063"/>
        <v>0</v>
      </c>
      <c r="EH985" s="15"/>
      <c r="EI985" s="24">
        <f t="shared" si="1085"/>
        <v>0</v>
      </c>
      <c r="EJ985" s="5">
        <v>0</v>
      </c>
      <c r="EK985" s="63"/>
      <c r="EL985" s="15"/>
      <c r="EM985" s="13"/>
      <c r="EN985" s="98">
        <f t="shared" si="1064"/>
        <v>0</v>
      </c>
      <c r="EO985" s="99">
        <f>EO5</f>
        <v>1</v>
      </c>
      <c r="EP985" s="100"/>
      <c r="EQ985" s="110"/>
      <c r="ER985" s="95">
        <f t="shared" si="1065"/>
        <v>0</v>
      </c>
      <c r="ES985" s="15"/>
      <c r="ET985" s="24">
        <f t="shared" si="1086"/>
        <v>0</v>
      </c>
      <c r="EU985" s="5">
        <v>0</v>
      </c>
      <c r="EV985" s="63"/>
      <c r="EW985" s="15"/>
      <c r="EX985" s="13"/>
      <c r="EY985" s="98">
        <f t="shared" si="1066"/>
        <v>0</v>
      </c>
      <c r="EZ985" s="99">
        <f>EZ5</f>
        <v>1</v>
      </c>
      <c r="FA985" s="100"/>
      <c r="FB985" s="110"/>
      <c r="FC985" s="95">
        <f t="shared" si="1067"/>
        <v>0</v>
      </c>
      <c r="FD985" s="15"/>
      <c r="FE985" s="24">
        <f t="shared" si="1087"/>
        <v>0</v>
      </c>
      <c r="FF985" s="5">
        <v>0</v>
      </c>
      <c r="FG985" s="63"/>
      <c r="FH985" s="15"/>
      <c r="FI985" s="13"/>
      <c r="FJ985" s="98">
        <f t="shared" si="1068"/>
        <v>0</v>
      </c>
      <c r="FK985" s="99">
        <f>FK5</f>
        <v>1</v>
      </c>
      <c r="FL985" s="100"/>
      <c r="FM985" s="110"/>
      <c r="FN985" s="95">
        <f t="shared" si="1069"/>
        <v>0</v>
      </c>
      <c r="FO985" s="15"/>
      <c r="FP985" s="24">
        <f t="shared" si="1088"/>
        <v>0</v>
      </c>
      <c r="FQ985" s="5">
        <v>0</v>
      </c>
      <c r="FR985" s="8">
        <v>0</v>
      </c>
      <c r="FS985" s="84">
        <f t="shared" si="1089"/>
        <v>500</v>
      </c>
      <c r="FT985" s="85">
        <f t="shared" si="1090"/>
        <v>500</v>
      </c>
      <c r="FU985" s="85">
        <f t="shared" si="1091"/>
        <v>500</v>
      </c>
      <c r="FV985" s="85">
        <f t="shared" si="1092"/>
        <v>500</v>
      </c>
      <c r="FW985" s="85">
        <f t="shared" si="1093"/>
        <v>500</v>
      </c>
      <c r="FX985" s="85">
        <f t="shared" si="1094"/>
        <v>500</v>
      </c>
      <c r="FY985" s="85">
        <f t="shared" si="1095"/>
        <v>500</v>
      </c>
      <c r="FZ985" s="85">
        <f t="shared" si="1096"/>
        <v>500</v>
      </c>
      <c r="GA985" s="85">
        <f t="shared" si="1097"/>
        <v>500</v>
      </c>
      <c r="GB985" s="85">
        <f t="shared" si="1098"/>
        <v>500</v>
      </c>
      <c r="GC985" s="85">
        <f t="shared" si="1099"/>
        <v>500</v>
      </c>
      <c r="GD985" s="85">
        <f t="shared" si="1100"/>
        <v>500</v>
      </c>
      <c r="GE985" s="85">
        <f t="shared" si="1101"/>
        <v>500</v>
      </c>
      <c r="GF985" s="85">
        <f t="shared" si="1102"/>
        <v>500</v>
      </c>
      <c r="GG985" s="85">
        <f t="shared" si="1103"/>
        <v>500</v>
      </c>
      <c r="GH985" s="101">
        <f t="shared" si="1070"/>
        <v>0</v>
      </c>
      <c r="GI985" s="102">
        <f t="shared" si="1071"/>
        <v>0</v>
      </c>
      <c r="GJ985" s="102">
        <f t="shared" si="1072"/>
        <v>0</v>
      </c>
      <c r="GK985" s="79">
        <f>ROW()</f>
        <v>985</v>
      </c>
    </row>
    <row r="986" spans="1:193" s="12" customFormat="1" ht="50.1" customHeight="1">
      <c r="A986" s="17">
        <f>ROW()</f>
        <v>986</v>
      </c>
      <c r="B986" s="32">
        <f t="shared" si="1104"/>
        <v>980</v>
      </c>
      <c r="C986" s="33">
        <f t="shared" si="1105"/>
        <v>0</v>
      </c>
      <c r="D986" s="31"/>
      <c r="E986" s="390">
        <f t="shared" si="1073"/>
        <v>500</v>
      </c>
      <c r="F986" s="107">
        <f t="shared" si="1039"/>
        <v>0</v>
      </c>
      <c r="G986" s="3">
        <v>0</v>
      </c>
      <c r="H986" s="4">
        <v>0</v>
      </c>
      <c r="I986" s="63"/>
      <c r="J986" s="15"/>
      <c r="K986" s="13"/>
      <c r="L986" s="98">
        <f t="shared" si="1040"/>
        <v>0</v>
      </c>
      <c r="M986" s="99">
        <f>M5</f>
        <v>0.94499999999999995</v>
      </c>
      <c r="N986" s="100"/>
      <c r="O986" s="110"/>
      <c r="P986" s="95">
        <f t="shared" si="1041"/>
        <v>0</v>
      </c>
      <c r="Q986" s="15"/>
      <c r="R986" s="24">
        <f t="shared" si="1074"/>
        <v>0</v>
      </c>
      <c r="S986" s="25">
        <v>0</v>
      </c>
      <c r="T986" s="63"/>
      <c r="U986" s="15"/>
      <c r="V986" s="13"/>
      <c r="W986" s="98">
        <f t="shared" si="1042"/>
        <v>0</v>
      </c>
      <c r="X986" s="99">
        <f>X5</f>
        <v>0.97</v>
      </c>
      <c r="Y986" s="100"/>
      <c r="Z986" s="110"/>
      <c r="AA986" s="95">
        <f t="shared" si="1043"/>
        <v>0</v>
      </c>
      <c r="AB986" s="15"/>
      <c r="AC986" s="24">
        <f t="shared" si="1075"/>
        <v>0</v>
      </c>
      <c r="AD986" s="5">
        <v>0</v>
      </c>
      <c r="AE986" s="63"/>
      <c r="AF986" s="15"/>
      <c r="AG986" s="13"/>
      <c r="AH986" s="98">
        <f t="shared" si="1044"/>
        <v>0</v>
      </c>
      <c r="AI986" s="99">
        <f>AI5</f>
        <v>0.95499999999999996</v>
      </c>
      <c r="AJ986" s="100"/>
      <c r="AK986" s="110"/>
      <c r="AL986" s="95">
        <f t="shared" si="1045"/>
        <v>0</v>
      </c>
      <c r="AM986" s="15"/>
      <c r="AN986" s="24">
        <f t="shared" si="1076"/>
        <v>0</v>
      </c>
      <c r="AO986" s="5">
        <v>0</v>
      </c>
      <c r="AP986" s="63"/>
      <c r="AQ986" s="15"/>
      <c r="AR986" s="13"/>
      <c r="AS986" s="98">
        <f t="shared" si="1046"/>
        <v>0</v>
      </c>
      <c r="AT986" s="99">
        <f>AT5</f>
        <v>0.96</v>
      </c>
      <c r="AU986" s="100"/>
      <c r="AV986" s="110"/>
      <c r="AW986" s="95">
        <f t="shared" si="1047"/>
        <v>0</v>
      </c>
      <c r="AX986" s="15"/>
      <c r="AY986" s="24">
        <f t="shared" si="1077"/>
        <v>0</v>
      </c>
      <c r="AZ986" s="5">
        <v>0</v>
      </c>
      <c r="BA986" s="63"/>
      <c r="BB986" s="15"/>
      <c r="BC986" s="13"/>
      <c r="BD986" s="98">
        <f t="shared" si="1048"/>
        <v>0</v>
      </c>
      <c r="BE986" s="99">
        <f>BE5</f>
        <v>0.98</v>
      </c>
      <c r="BF986" s="100"/>
      <c r="BG986" s="110"/>
      <c r="BH986" s="95">
        <f t="shared" si="1049"/>
        <v>0</v>
      </c>
      <c r="BI986" s="15"/>
      <c r="BJ986" s="24">
        <f t="shared" si="1078"/>
        <v>0</v>
      </c>
      <c r="BK986" s="5">
        <v>0</v>
      </c>
      <c r="BL986" s="63"/>
      <c r="BM986" s="15"/>
      <c r="BN986" s="13"/>
      <c r="BO986" s="98">
        <f t="shared" si="1050"/>
        <v>0</v>
      </c>
      <c r="BP986" s="99">
        <f>BP5</f>
        <v>0.94499999999999995</v>
      </c>
      <c r="BQ986" s="100"/>
      <c r="BR986" s="110"/>
      <c r="BS986" s="95">
        <f t="shared" si="1051"/>
        <v>0</v>
      </c>
      <c r="BT986" s="15"/>
      <c r="BU986" s="24">
        <f t="shared" si="1079"/>
        <v>0</v>
      </c>
      <c r="BV986" s="5">
        <v>0</v>
      </c>
      <c r="BW986" s="63"/>
      <c r="BX986" s="15"/>
      <c r="BY986" s="13"/>
      <c r="BZ986" s="98">
        <f t="shared" si="1052"/>
        <v>0</v>
      </c>
      <c r="CA986" s="99">
        <f>CA5</f>
        <v>1</v>
      </c>
      <c r="CB986" s="100"/>
      <c r="CC986" s="110"/>
      <c r="CD986" s="95">
        <f t="shared" si="1053"/>
        <v>0</v>
      </c>
      <c r="CE986" s="15"/>
      <c r="CF986" s="24">
        <f t="shared" si="1080"/>
        <v>0</v>
      </c>
      <c r="CG986" s="5">
        <v>0</v>
      </c>
      <c r="CH986" s="63"/>
      <c r="CI986" s="15"/>
      <c r="CJ986" s="13"/>
      <c r="CK986" s="98">
        <f t="shared" si="1054"/>
        <v>0</v>
      </c>
      <c r="CL986" s="99">
        <f>CL5</f>
        <v>1</v>
      </c>
      <c r="CM986" s="100"/>
      <c r="CN986" s="110"/>
      <c r="CO986" s="95">
        <f t="shared" si="1055"/>
        <v>0</v>
      </c>
      <c r="CP986" s="15"/>
      <c r="CQ986" s="24">
        <f t="shared" si="1081"/>
        <v>0</v>
      </c>
      <c r="CR986" s="5">
        <v>0</v>
      </c>
      <c r="CS986" s="63"/>
      <c r="CT986" s="15"/>
      <c r="CU986" s="13"/>
      <c r="CV986" s="98">
        <f t="shared" si="1056"/>
        <v>0</v>
      </c>
      <c r="CW986" s="99">
        <f>CW5</f>
        <v>1</v>
      </c>
      <c r="CX986" s="100"/>
      <c r="CY986" s="110"/>
      <c r="CZ986" s="95">
        <f t="shared" si="1057"/>
        <v>0</v>
      </c>
      <c r="DA986" s="15"/>
      <c r="DB986" s="24">
        <f t="shared" si="1082"/>
        <v>0</v>
      </c>
      <c r="DC986" s="5">
        <v>0</v>
      </c>
      <c r="DD986" s="63"/>
      <c r="DE986" s="15"/>
      <c r="DF986" s="13"/>
      <c r="DG986" s="98">
        <f t="shared" si="1058"/>
        <v>0</v>
      </c>
      <c r="DH986" s="99">
        <f>DH5</f>
        <v>1</v>
      </c>
      <c r="DI986" s="100"/>
      <c r="DJ986" s="110"/>
      <c r="DK986" s="95">
        <f t="shared" si="1059"/>
        <v>0</v>
      </c>
      <c r="DL986" s="15"/>
      <c r="DM986" s="24">
        <f t="shared" si="1083"/>
        <v>0</v>
      </c>
      <c r="DN986" s="5">
        <v>0</v>
      </c>
      <c r="DO986" s="63"/>
      <c r="DP986" s="15"/>
      <c r="DQ986" s="13"/>
      <c r="DR986" s="98">
        <f t="shared" si="1060"/>
        <v>0</v>
      </c>
      <c r="DS986" s="99">
        <f>DS5</f>
        <v>1</v>
      </c>
      <c r="DT986" s="100"/>
      <c r="DU986" s="110"/>
      <c r="DV986" s="95">
        <f t="shared" si="1061"/>
        <v>0</v>
      </c>
      <c r="DW986" s="15"/>
      <c r="DX986" s="24">
        <f t="shared" si="1084"/>
        <v>0</v>
      </c>
      <c r="DY986" s="5">
        <v>0</v>
      </c>
      <c r="DZ986" s="63"/>
      <c r="EA986" s="15"/>
      <c r="EB986" s="13"/>
      <c r="EC986" s="98">
        <f t="shared" si="1062"/>
        <v>0</v>
      </c>
      <c r="ED986" s="99">
        <f>ED5</f>
        <v>1</v>
      </c>
      <c r="EE986" s="100"/>
      <c r="EF986" s="110"/>
      <c r="EG986" s="95">
        <f t="shared" si="1063"/>
        <v>0</v>
      </c>
      <c r="EH986" s="15"/>
      <c r="EI986" s="24">
        <f t="shared" si="1085"/>
        <v>0</v>
      </c>
      <c r="EJ986" s="5">
        <v>0</v>
      </c>
      <c r="EK986" s="63"/>
      <c r="EL986" s="15"/>
      <c r="EM986" s="13"/>
      <c r="EN986" s="98">
        <f t="shared" si="1064"/>
        <v>0</v>
      </c>
      <c r="EO986" s="99">
        <f>EO5</f>
        <v>1</v>
      </c>
      <c r="EP986" s="100"/>
      <c r="EQ986" s="110"/>
      <c r="ER986" s="95">
        <f t="shared" si="1065"/>
        <v>0</v>
      </c>
      <c r="ES986" s="15"/>
      <c r="ET986" s="24">
        <f t="shared" si="1086"/>
        <v>0</v>
      </c>
      <c r="EU986" s="5">
        <v>0</v>
      </c>
      <c r="EV986" s="63"/>
      <c r="EW986" s="15"/>
      <c r="EX986" s="13"/>
      <c r="EY986" s="98">
        <f t="shared" si="1066"/>
        <v>0</v>
      </c>
      <c r="EZ986" s="99">
        <f>EZ5</f>
        <v>1</v>
      </c>
      <c r="FA986" s="100"/>
      <c r="FB986" s="110"/>
      <c r="FC986" s="95">
        <f t="shared" si="1067"/>
        <v>0</v>
      </c>
      <c r="FD986" s="15"/>
      <c r="FE986" s="24">
        <f t="shared" si="1087"/>
        <v>0</v>
      </c>
      <c r="FF986" s="5">
        <v>0</v>
      </c>
      <c r="FG986" s="63"/>
      <c r="FH986" s="15"/>
      <c r="FI986" s="13"/>
      <c r="FJ986" s="98">
        <f t="shared" si="1068"/>
        <v>0</v>
      </c>
      <c r="FK986" s="99">
        <f>FK5</f>
        <v>1</v>
      </c>
      <c r="FL986" s="100"/>
      <c r="FM986" s="110"/>
      <c r="FN986" s="95">
        <f t="shared" si="1069"/>
        <v>0</v>
      </c>
      <c r="FO986" s="15"/>
      <c r="FP986" s="24">
        <f t="shared" si="1088"/>
        <v>0</v>
      </c>
      <c r="FQ986" s="5">
        <v>0</v>
      </c>
      <c r="FR986" s="8">
        <v>0</v>
      </c>
      <c r="FS986" s="84">
        <f t="shared" si="1089"/>
        <v>500</v>
      </c>
      <c r="FT986" s="85">
        <f t="shared" si="1090"/>
        <v>500</v>
      </c>
      <c r="FU986" s="85">
        <f t="shared" si="1091"/>
        <v>500</v>
      </c>
      <c r="FV986" s="85">
        <f t="shared" si="1092"/>
        <v>500</v>
      </c>
      <c r="FW986" s="85">
        <f t="shared" si="1093"/>
        <v>500</v>
      </c>
      <c r="FX986" s="85">
        <f t="shared" si="1094"/>
        <v>500</v>
      </c>
      <c r="FY986" s="85">
        <f t="shared" si="1095"/>
        <v>500</v>
      </c>
      <c r="FZ986" s="85">
        <f t="shared" si="1096"/>
        <v>500</v>
      </c>
      <c r="GA986" s="85">
        <f t="shared" si="1097"/>
        <v>500</v>
      </c>
      <c r="GB986" s="85">
        <f t="shared" si="1098"/>
        <v>500</v>
      </c>
      <c r="GC986" s="85">
        <f t="shared" si="1099"/>
        <v>500</v>
      </c>
      <c r="GD986" s="85">
        <f t="shared" si="1100"/>
        <v>500</v>
      </c>
      <c r="GE986" s="85">
        <f t="shared" si="1101"/>
        <v>500</v>
      </c>
      <c r="GF986" s="85">
        <f t="shared" si="1102"/>
        <v>500</v>
      </c>
      <c r="GG986" s="85">
        <f t="shared" si="1103"/>
        <v>500</v>
      </c>
      <c r="GH986" s="101">
        <f t="shared" si="1070"/>
        <v>0</v>
      </c>
      <c r="GI986" s="102">
        <f t="shared" si="1071"/>
        <v>0</v>
      </c>
      <c r="GJ986" s="102">
        <f t="shared" si="1072"/>
        <v>0</v>
      </c>
      <c r="GK986" s="79">
        <f>ROW()</f>
        <v>986</v>
      </c>
    </row>
    <row r="987" spans="1:193" s="12" customFormat="1" ht="50.1" customHeight="1">
      <c r="A987" s="17">
        <f>ROW()</f>
        <v>987</v>
      </c>
      <c r="B987" s="32">
        <f t="shared" si="1104"/>
        <v>981</v>
      </c>
      <c r="C987" s="33">
        <f t="shared" si="1105"/>
        <v>0</v>
      </c>
      <c r="D987" s="31"/>
      <c r="E987" s="390">
        <f t="shared" si="1073"/>
        <v>500</v>
      </c>
      <c r="F987" s="107">
        <f t="shared" si="1039"/>
        <v>0</v>
      </c>
      <c r="G987" s="3">
        <v>0</v>
      </c>
      <c r="H987" s="4">
        <v>0</v>
      </c>
      <c r="I987" s="63"/>
      <c r="J987" s="15"/>
      <c r="K987" s="13"/>
      <c r="L987" s="98">
        <f t="shared" si="1040"/>
        <v>0</v>
      </c>
      <c r="M987" s="99">
        <f>M5</f>
        <v>0.94499999999999995</v>
      </c>
      <c r="N987" s="100"/>
      <c r="O987" s="110"/>
      <c r="P987" s="95">
        <f t="shared" si="1041"/>
        <v>0</v>
      </c>
      <c r="Q987" s="15"/>
      <c r="R987" s="24">
        <f t="shared" si="1074"/>
        <v>0</v>
      </c>
      <c r="S987" s="25">
        <v>0</v>
      </c>
      <c r="T987" s="63"/>
      <c r="U987" s="15"/>
      <c r="V987" s="13"/>
      <c r="W987" s="98">
        <f t="shared" si="1042"/>
        <v>0</v>
      </c>
      <c r="X987" s="99">
        <f>X5</f>
        <v>0.97</v>
      </c>
      <c r="Y987" s="100"/>
      <c r="Z987" s="110"/>
      <c r="AA987" s="95">
        <f t="shared" si="1043"/>
        <v>0</v>
      </c>
      <c r="AB987" s="15"/>
      <c r="AC987" s="24">
        <f t="shared" si="1075"/>
        <v>0</v>
      </c>
      <c r="AD987" s="5">
        <v>0</v>
      </c>
      <c r="AE987" s="63"/>
      <c r="AF987" s="15"/>
      <c r="AG987" s="13"/>
      <c r="AH987" s="98">
        <f t="shared" si="1044"/>
        <v>0</v>
      </c>
      <c r="AI987" s="99">
        <f>AI5</f>
        <v>0.95499999999999996</v>
      </c>
      <c r="AJ987" s="100"/>
      <c r="AK987" s="110"/>
      <c r="AL987" s="95">
        <f t="shared" si="1045"/>
        <v>0</v>
      </c>
      <c r="AM987" s="15"/>
      <c r="AN987" s="24">
        <f t="shared" si="1076"/>
        <v>0</v>
      </c>
      <c r="AO987" s="5">
        <v>0</v>
      </c>
      <c r="AP987" s="63"/>
      <c r="AQ987" s="15"/>
      <c r="AR987" s="13"/>
      <c r="AS987" s="98">
        <f t="shared" si="1046"/>
        <v>0</v>
      </c>
      <c r="AT987" s="99">
        <f>AT5</f>
        <v>0.96</v>
      </c>
      <c r="AU987" s="100"/>
      <c r="AV987" s="110"/>
      <c r="AW987" s="95">
        <f t="shared" si="1047"/>
        <v>0</v>
      </c>
      <c r="AX987" s="15"/>
      <c r="AY987" s="24">
        <f t="shared" si="1077"/>
        <v>0</v>
      </c>
      <c r="AZ987" s="5">
        <v>0</v>
      </c>
      <c r="BA987" s="63"/>
      <c r="BB987" s="15"/>
      <c r="BC987" s="13"/>
      <c r="BD987" s="98">
        <f t="shared" si="1048"/>
        <v>0</v>
      </c>
      <c r="BE987" s="99">
        <f>BE5</f>
        <v>0.98</v>
      </c>
      <c r="BF987" s="100"/>
      <c r="BG987" s="110"/>
      <c r="BH987" s="95">
        <f t="shared" si="1049"/>
        <v>0</v>
      </c>
      <c r="BI987" s="15"/>
      <c r="BJ987" s="24">
        <f t="shared" si="1078"/>
        <v>0</v>
      </c>
      <c r="BK987" s="5">
        <v>0</v>
      </c>
      <c r="BL987" s="63"/>
      <c r="BM987" s="15"/>
      <c r="BN987" s="13"/>
      <c r="BO987" s="98">
        <f t="shared" si="1050"/>
        <v>0</v>
      </c>
      <c r="BP987" s="99">
        <f>BP5</f>
        <v>0.94499999999999995</v>
      </c>
      <c r="BQ987" s="100"/>
      <c r="BR987" s="110"/>
      <c r="BS987" s="95">
        <f t="shared" si="1051"/>
        <v>0</v>
      </c>
      <c r="BT987" s="15"/>
      <c r="BU987" s="24">
        <f t="shared" si="1079"/>
        <v>0</v>
      </c>
      <c r="BV987" s="5">
        <v>0</v>
      </c>
      <c r="BW987" s="63"/>
      <c r="BX987" s="15"/>
      <c r="BY987" s="13"/>
      <c r="BZ987" s="98">
        <f t="shared" si="1052"/>
        <v>0</v>
      </c>
      <c r="CA987" s="99">
        <f>CA5</f>
        <v>1</v>
      </c>
      <c r="CB987" s="100"/>
      <c r="CC987" s="110"/>
      <c r="CD987" s="95">
        <f t="shared" si="1053"/>
        <v>0</v>
      </c>
      <c r="CE987" s="15"/>
      <c r="CF987" s="24">
        <f t="shared" si="1080"/>
        <v>0</v>
      </c>
      <c r="CG987" s="5">
        <v>0</v>
      </c>
      <c r="CH987" s="63"/>
      <c r="CI987" s="15"/>
      <c r="CJ987" s="13"/>
      <c r="CK987" s="98">
        <f t="shared" si="1054"/>
        <v>0</v>
      </c>
      <c r="CL987" s="99">
        <f>CL5</f>
        <v>1</v>
      </c>
      <c r="CM987" s="100"/>
      <c r="CN987" s="110"/>
      <c r="CO987" s="95">
        <f t="shared" si="1055"/>
        <v>0</v>
      </c>
      <c r="CP987" s="15"/>
      <c r="CQ987" s="24">
        <f t="shared" si="1081"/>
        <v>0</v>
      </c>
      <c r="CR987" s="5">
        <v>0</v>
      </c>
      <c r="CS987" s="63"/>
      <c r="CT987" s="15"/>
      <c r="CU987" s="13"/>
      <c r="CV987" s="98">
        <f t="shared" si="1056"/>
        <v>0</v>
      </c>
      <c r="CW987" s="99">
        <f>CW5</f>
        <v>1</v>
      </c>
      <c r="CX987" s="100"/>
      <c r="CY987" s="110"/>
      <c r="CZ987" s="95">
        <f t="shared" si="1057"/>
        <v>0</v>
      </c>
      <c r="DA987" s="15"/>
      <c r="DB987" s="24">
        <f t="shared" si="1082"/>
        <v>0</v>
      </c>
      <c r="DC987" s="5">
        <v>0</v>
      </c>
      <c r="DD987" s="63"/>
      <c r="DE987" s="15"/>
      <c r="DF987" s="13"/>
      <c r="DG987" s="98">
        <f t="shared" si="1058"/>
        <v>0</v>
      </c>
      <c r="DH987" s="99">
        <f>DH5</f>
        <v>1</v>
      </c>
      <c r="DI987" s="100"/>
      <c r="DJ987" s="110"/>
      <c r="DK987" s="95">
        <f t="shared" si="1059"/>
        <v>0</v>
      </c>
      <c r="DL987" s="15"/>
      <c r="DM987" s="24">
        <f t="shared" si="1083"/>
        <v>0</v>
      </c>
      <c r="DN987" s="5">
        <v>0</v>
      </c>
      <c r="DO987" s="63"/>
      <c r="DP987" s="15"/>
      <c r="DQ987" s="13"/>
      <c r="DR987" s="98">
        <f t="shared" si="1060"/>
        <v>0</v>
      </c>
      <c r="DS987" s="99">
        <f>DS5</f>
        <v>1</v>
      </c>
      <c r="DT987" s="100"/>
      <c r="DU987" s="110"/>
      <c r="DV987" s="95">
        <f t="shared" si="1061"/>
        <v>0</v>
      </c>
      <c r="DW987" s="15"/>
      <c r="DX987" s="24">
        <f t="shared" si="1084"/>
        <v>0</v>
      </c>
      <c r="DY987" s="5">
        <v>0</v>
      </c>
      <c r="DZ987" s="63"/>
      <c r="EA987" s="15"/>
      <c r="EB987" s="13"/>
      <c r="EC987" s="98">
        <f t="shared" si="1062"/>
        <v>0</v>
      </c>
      <c r="ED987" s="99">
        <f>ED5</f>
        <v>1</v>
      </c>
      <c r="EE987" s="100"/>
      <c r="EF987" s="110"/>
      <c r="EG987" s="95">
        <f t="shared" si="1063"/>
        <v>0</v>
      </c>
      <c r="EH987" s="15"/>
      <c r="EI987" s="24">
        <f t="shared" si="1085"/>
        <v>0</v>
      </c>
      <c r="EJ987" s="5">
        <v>0</v>
      </c>
      <c r="EK987" s="63"/>
      <c r="EL987" s="15"/>
      <c r="EM987" s="13"/>
      <c r="EN987" s="98">
        <f t="shared" si="1064"/>
        <v>0</v>
      </c>
      <c r="EO987" s="99">
        <f>EO5</f>
        <v>1</v>
      </c>
      <c r="EP987" s="100"/>
      <c r="EQ987" s="110"/>
      <c r="ER987" s="95">
        <f t="shared" si="1065"/>
        <v>0</v>
      </c>
      <c r="ES987" s="15"/>
      <c r="ET987" s="24">
        <f t="shared" si="1086"/>
        <v>0</v>
      </c>
      <c r="EU987" s="5">
        <v>0</v>
      </c>
      <c r="EV987" s="63"/>
      <c r="EW987" s="15"/>
      <c r="EX987" s="13"/>
      <c r="EY987" s="98">
        <f t="shared" si="1066"/>
        <v>0</v>
      </c>
      <c r="EZ987" s="99">
        <f>EZ5</f>
        <v>1</v>
      </c>
      <c r="FA987" s="100"/>
      <c r="FB987" s="110"/>
      <c r="FC987" s="95">
        <f t="shared" si="1067"/>
        <v>0</v>
      </c>
      <c r="FD987" s="15"/>
      <c r="FE987" s="24">
        <f t="shared" si="1087"/>
        <v>0</v>
      </c>
      <c r="FF987" s="5">
        <v>0</v>
      </c>
      <c r="FG987" s="63"/>
      <c r="FH987" s="15"/>
      <c r="FI987" s="13"/>
      <c r="FJ987" s="98">
        <f t="shared" si="1068"/>
        <v>0</v>
      </c>
      <c r="FK987" s="99">
        <f>FK5</f>
        <v>1</v>
      </c>
      <c r="FL987" s="100"/>
      <c r="FM987" s="110"/>
      <c r="FN987" s="95">
        <f t="shared" si="1069"/>
        <v>0</v>
      </c>
      <c r="FO987" s="15"/>
      <c r="FP987" s="24">
        <f t="shared" si="1088"/>
        <v>0</v>
      </c>
      <c r="FQ987" s="5">
        <v>0</v>
      </c>
      <c r="FR987" s="8">
        <v>0</v>
      </c>
      <c r="FS987" s="84">
        <f t="shared" si="1089"/>
        <v>500</v>
      </c>
      <c r="FT987" s="85">
        <f t="shared" si="1090"/>
        <v>500</v>
      </c>
      <c r="FU987" s="85">
        <f t="shared" si="1091"/>
        <v>500</v>
      </c>
      <c r="FV987" s="85">
        <f t="shared" si="1092"/>
        <v>500</v>
      </c>
      <c r="FW987" s="85">
        <f t="shared" si="1093"/>
        <v>500</v>
      </c>
      <c r="FX987" s="85">
        <f t="shared" si="1094"/>
        <v>500</v>
      </c>
      <c r="FY987" s="85">
        <f t="shared" si="1095"/>
        <v>500</v>
      </c>
      <c r="FZ987" s="85">
        <f t="shared" si="1096"/>
        <v>500</v>
      </c>
      <c r="GA987" s="85">
        <f t="shared" si="1097"/>
        <v>500</v>
      </c>
      <c r="GB987" s="85">
        <f t="shared" si="1098"/>
        <v>500</v>
      </c>
      <c r="GC987" s="85">
        <f t="shared" si="1099"/>
        <v>500</v>
      </c>
      <c r="GD987" s="85">
        <f t="shared" si="1100"/>
        <v>500</v>
      </c>
      <c r="GE987" s="85">
        <f t="shared" si="1101"/>
        <v>500</v>
      </c>
      <c r="GF987" s="85">
        <f t="shared" si="1102"/>
        <v>500</v>
      </c>
      <c r="GG987" s="85">
        <f t="shared" si="1103"/>
        <v>500</v>
      </c>
      <c r="GH987" s="101">
        <f t="shared" si="1070"/>
        <v>0</v>
      </c>
      <c r="GI987" s="102">
        <f t="shared" si="1071"/>
        <v>0</v>
      </c>
      <c r="GJ987" s="102">
        <f t="shared" si="1072"/>
        <v>0</v>
      </c>
      <c r="GK987" s="79">
        <f>ROW()</f>
        <v>987</v>
      </c>
    </row>
    <row r="988" spans="1:193" s="12" customFormat="1" ht="50.1" customHeight="1">
      <c r="A988" s="17">
        <f>ROW()</f>
        <v>988</v>
      </c>
      <c r="B988" s="32">
        <f t="shared" si="1104"/>
        <v>982</v>
      </c>
      <c r="C988" s="33">
        <f t="shared" si="1105"/>
        <v>0</v>
      </c>
      <c r="D988" s="31"/>
      <c r="E988" s="390">
        <f t="shared" si="1073"/>
        <v>500</v>
      </c>
      <c r="F988" s="107">
        <f t="shared" si="1039"/>
        <v>0</v>
      </c>
      <c r="G988" s="3">
        <v>0</v>
      </c>
      <c r="H988" s="4">
        <v>0</v>
      </c>
      <c r="I988" s="63"/>
      <c r="J988" s="15"/>
      <c r="K988" s="13"/>
      <c r="L988" s="98">
        <f t="shared" si="1040"/>
        <v>0</v>
      </c>
      <c r="M988" s="99">
        <f>M5</f>
        <v>0.94499999999999995</v>
      </c>
      <c r="N988" s="100"/>
      <c r="O988" s="110"/>
      <c r="P988" s="95">
        <f t="shared" si="1041"/>
        <v>0</v>
      </c>
      <c r="Q988" s="15"/>
      <c r="R988" s="24">
        <f t="shared" si="1074"/>
        <v>0</v>
      </c>
      <c r="S988" s="25">
        <v>0</v>
      </c>
      <c r="T988" s="63"/>
      <c r="U988" s="15"/>
      <c r="V988" s="13"/>
      <c r="W988" s="98">
        <f t="shared" si="1042"/>
        <v>0</v>
      </c>
      <c r="X988" s="99">
        <f>X5</f>
        <v>0.97</v>
      </c>
      <c r="Y988" s="100"/>
      <c r="Z988" s="110"/>
      <c r="AA988" s="95">
        <f t="shared" si="1043"/>
        <v>0</v>
      </c>
      <c r="AB988" s="15"/>
      <c r="AC988" s="24">
        <f t="shared" si="1075"/>
        <v>0</v>
      </c>
      <c r="AD988" s="5">
        <v>0</v>
      </c>
      <c r="AE988" s="63"/>
      <c r="AF988" s="15"/>
      <c r="AG988" s="13"/>
      <c r="AH988" s="98">
        <f t="shared" si="1044"/>
        <v>0</v>
      </c>
      <c r="AI988" s="99">
        <f>AI5</f>
        <v>0.95499999999999996</v>
      </c>
      <c r="AJ988" s="100"/>
      <c r="AK988" s="110"/>
      <c r="AL988" s="95">
        <f t="shared" si="1045"/>
        <v>0</v>
      </c>
      <c r="AM988" s="15"/>
      <c r="AN988" s="24">
        <f t="shared" si="1076"/>
        <v>0</v>
      </c>
      <c r="AO988" s="5">
        <v>0</v>
      </c>
      <c r="AP988" s="63"/>
      <c r="AQ988" s="15"/>
      <c r="AR988" s="13"/>
      <c r="AS988" s="98">
        <f t="shared" si="1046"/>
        <v>0</v>
      </c>
      <c r="AT988" s="99">
        <f>AT5</f>
        <v>0.96</v>
      </c>
      <c r="AU988" s="100"/>
      <c r="AV988" s="110"/>
      <c r="AW988" s="95">
        <f t="shared" si="1047"/>
        <v>0</v>
      </c>
      <c r="AX988" s="15"/>
      <c r="AY988" s="24">
        <f t="shared" si="1077"/>
        <v>0</v>
      </c>
      <c r="AZ988" s="5">
        <v>0</v>
      </c>
      <c r="BA988" s="63"/>
      <c r="BB988" s="15"/>
      <c r="BC988" s="13"/>
      <c r="BD988" s="98">
        <f t="shared" si="1048"/>
        <v>0</v>
      </c>
      <c r="BE988" s="99">
        <f>BE5</f>
        <v>0.98</v>
      </c>
      <c r="BF988" s="100"/>
      <c r="BG988" s="110"/>
      <c r="BH988" s="95">
        <f t="shared" si="1049"/>
        <v>0</v>
      </c>
      <c r="BI988" s="15"/>
      <c r="BJ988" s="24">
        <f t="shared" si="1078"/>
        <v>0</v>
      </c>
      <c r="BK988" s="5">
        <v>0</v>
      </c>
      <c r="BL988" s="63"/>
      <c r="BM988" s="15"/>
      <c r="BN988" s="13"/>
      <c r="BO988" s="98">
        <f t="shared" si="1050"/>
        <v>0</v>
      </c>
      <c r="BP988" s="99">
        <f>BP5</f>
        <v>0.94499999999999995</v>
      </c>
      <c r="BQ988" s="100"/>
      <c r="BR988" s="110"/>
      <c r="BS988" s="95">
        <f t="shared" si="1051"/>
        <v>0</v>
      </c>
      <c r="BT988" s="15"/>
      <c r="BU988" s="24">
        <f t="shared" si="1079"/>
        <v>0</v>
      </c>
      <c r="BV988" s="5">
        <v>0</v>
      </c>
      <c r="BW988" s="63"/>
      <c r="BX988" s="15"/>
      <c r="BY988" s="13"/>
      <c r="BZ988" s="98">
        <f t="shared" si="1052"/>
        <v>0</v>
      </c>
      <c r="CA988" s="99">
        <f>CA5</f>
        <v>1</v>
      </c>
      <c r="CB988" s="100"/>
      <c r="CC988" s="110"/>
      <c r="CD988" s="95">
        <f t="shared" si="1053"/>
        <v>0</v>
      </c>
      <c r="CE988" s="15"/>
      <c r="CF988" s="24">
        <f t="shared" si="1080"/>
        <v>0</v>
      </c>
      <c r="CG988" s="5">
        <v>0</v>
      </c>
      <c r="CH988" s="63"/>
      <c r="CI988" s="15"/>
      <c r="CJ988" s="13"/>
      <c r="CK988" s="98">
        <f t="shared" si="1054"/>
        <v>0</v>
      </c>
      <c r="CL988" s="99">
        <f>CL5</f>
        <v>1</v>
      </c>
      <c r="CM988" s="100"/>
      <c r="CN988" s="110"/>
      <c r="CO988" s="95">
        <f t="shared" si="1055"/>
        <v>0</v>
      </c>
      <c r="CP988" s="15"/>
      <c r="CQ988" s="24">
        <f t="shared" si="1081"/>
        <v>0</v>
      </c>
      <c r="CR988" s="5">
        <v>0</v>
      </c>
      <c r="CS988" s="63"/>
      <c r="CT988" s="15"/>
      <c r="CU988" s="13"/>
      <c r="CV988" s="98">
        <f t="shared" si="1056"/>
        <v>0</v>
      </c>
      <c r="CW988" s="99">
        <f>CW5</f>
        <v>1</v>
      </c>
      <c r="CX988" s="100"/>
      <c r="CY988" s="110"/>
      <c r="CZ988" s="95">
        <f t="shared" si="1057"/>
        <v>0</v>
      </c>
      <c r="DA988" s="15"/>
      <c r="DB988" s="24">
        <f t="shared" si="1082"/>
        <v>0</v>
      </c>
      <c r="DC988" s="5">
        <v>0</v>
      </c>
      <c r="DD988" s="63"/>
      <c r="DE988" s="15"/>
      <c r="DF988" s="13"/>
      <c r="DG988" s="98">
        <f t="shared" si="1058"/>
        <v>0</v>
      </c>
      <c r="DH988" s="99">
        <f>DH5</f>
        <v>1</v>
      </c>
      <c r="DI988" s="100"/>
      <c r="DJ988" s="110"/>
      <c r="DK988" s="95">
        <f t="shared" si="1059"/>
        <v>0</v>
      </c>
      <c r="DL988" s="15"/>
      <c r="DM988" s="24">
        <f t="shared" si="1083"/>
        <v>0</v>
      </c>
      <c r="DN988" s="5">
        <v>0</v>
      </c>
      <c r="DO988" s="63"/>
      <c r="DP988" s="15"/>
      <c r="DQ988" s="13"/>
      <c r="DR988" s="98">
        <f t="shared" si="1060"/>
        <v>0</v>
      </c>
      <c r="DS988" s="99">
        <f>DS5</f>
        <v>1</v>
      </c>
      <c r="DT988" s="100"/>
      <c r="DU988" s="110"/>
      <c r="DV988" s="95">
        <f t="shared" si="1061"/>
        <v>0</v>
      </c>
      <c r="DW988" s="15"/>
      <c r="DX988" s="24">
        <f t="shared" si="1084"/>
        <v>0</v>
      </c>
      <c r="DY988" s="5">
        <v>0</v>
      </c>
      <c r="DZ988" s="63"/>
      <c r="EA988" s="15"/>
      <c r="EB988" s="13"/>
      <c r="EC988" s="98">
        <f t="shared" si="1062"/>
        <v>0</v>
      </c>
      <c r="ED988" s="99">
        <f>ED5</f>
        <v>1</v>
      </c>
      <c r="EE988" s="100"/>
      <c r="EF988" s="110"/>
      <c r="EG988" s="95">
        <f t="shared" si="1063"/>
        <v>0</v>
      </c>
      <c r="EH988" s="15"/>
      <c r="EI988" s="24">
        <f t="shared" si="1085"/>
        <v>0</v>
      </c>
      <c r="EJ988" s="5">
        <v>0</v>
      </c>
      <c r="EK988" s="63"/>
      <c r="EL988" s="15"/>
      <c r="EM988" s="13"/>
      <c r="EN988" s="98">
        <f t="shared" si="1064"/>
        <v>0</v>
      </c>
      <c r="EO988" s="99">
        <f>EO5</f>
        <v>1</v>
      </c>
      <c r="EP988" s="100"/>
      <c r="EQ988" s="110"/>
      <c r="ER988" s="95">
        <f t="shared" si="1065"/>
        <v>0</v>
      </c>
      <c r="ES988" s="15"/>
      <c r="ET988" s="24">
        <f t="shared" si="1086"/>
        <v>0</v>
      </c>
      <c r="EU988" s="5">
        <v>0</v>
      </c>
      <c r="EV988" s="63"/>
      <c r="EW988" s="15"/>
      <c r="EX988" s="13"/>
      <c r="EY988" s="98">
        <f t="shared" si="1066"/>
        <v>0</v>
      </c>
      <c r="EZ988" s="99">
        <f>EZ5</f>
        <v>1</v>
      </c>
      <c r="FA988" s="100"/>
      <c r="FB988" s="110"/>
      <c r="FC988" s="95">
        <f t="shared" si="1067"/>
        <v>0</v>
      </c>
      <c r="FD988" s="15"/>
      <c r="FE988" s="24">
        <f t="shared" si="1087"/>
        <v>0</v>
      </c>
      <c r="FF988" s="5">
        <v>0</v>
      </c>
      <c r="FG988" s="63"/>
      <c r="FH988" s="15"/>
      <c r="FI988" s="13"/>
      <c r="FJ988" s="98">
        <f t="shared" si="1068"/>
        <v>0</v>
      </c>
      <c r="FK988" s="99">
        <f>FK5</f>
        <v>1</v>
      </c>
      <c r="FL988" s="100"/>
      <c r="FM988" s="110"/>
      <c r="FN988" s="95">
        <f t="shared" si="1069"/>
        <v>0</v>
      </c>
      <c r="FO988" s="15"/>
      <c r="FP988" s="24">
        <f t="shared" si="1088"/>
        <v>0</v>
      </c>
      <c r="FQ988" s="5">
        <v>0</v>
      </c>
      <c r="FR988" s="8">
        <v>0</v>
      </c>
      <c r="FS988" s="84">
        <f t="shared" si="1089"/>
        <v>500</v>
      </c>
      <c r="FT988" s="85">
        <f t="shared" si="1090"/>
        <v>500</v>
      </c>
      <c r="FU988" s="85">
        <f t="shared" si="1091"/>
        <v>500</v>
      </c>
      <c r="FV988" s="85">
        <f t="shared" si="1092"/>
        <v>500</v>
      </c>
      <c r="FW988" s="85">
        <f t="shared" si="1093"/>
        <v>500</v>
      </c>
      <c r="FX988" s="85">
        <f t="shared" si="1094"/>
        <v>500</v>
      </c>
      <c r="FY988" s="85">
        <f t="shared" si="1095"/>
        <v>500</v>
      </c>
      <c r="FZ988" s="85">
        <f t="shared" si="1096"/>
        <v>500</v>
      </c>
      <c r="GA988" s="85">
        <f t="shared" si="1097"/>
        <v>500</v>
      </c>
      <c r="GB988" s="85">
        <f t="shared" si="1098"/>
        <v>500</v>
      </c>
      <c r="GC988" s="85">
        <f t="shared" si="1099"/>
        <v>500</v>
      </c>
      <c r="GD988" s="85">
        <f t="shared" si="1100"/>
        <v>500</v>
      </c>
      <c r="GE988" s="85">
        <f t="shared" si="1101"/>
        <v>500</v>
      </c>
      <c r="GF988" s="85">
        <f t="shared" si="1102"/>
        <v>500</v>
      </c>
      <c r="GG988" s="85">
        <f t="shared" si="1103"/>
        <v>500</v>
      </c>
      <c r="GH988" s="101">
        <f t="shared" si="1070"/>
        <v>0</v>
      </c>
      <c r="GI988" s="102">
        <f t="shared" si="1071"/>
        <v>0</v>
      </c>
      <c r="GJ988" s="102">
        <f t="shared" si="1072"/>
        <v>0</v>
      </c>
      <c r="GK988" s="79">
        <f>ROW()</f>
        <v>988</v>
      </c>
    </row>
    <row r="989" spans="1:193" s="12" customFormat="1" ht="50.1" customHeight="1">
      <c r="A989" s="17">
        <f>ROW()</f>
        <v>989</v>
      </c>
      <c r="B989" s="32">
        <f t="shared" si="1104"/>
        <v>983</v>
      </c>
      <c r="C989" s="33">
        <f t="shared" si="1105"/>
        <v>0</v>
      </c>
      <c r="D989" s="31"/>
      <c r="E989" s="390">
        <f t="shared" si="1073"/>
        <v>500</v>
      </c>
      <c r="F989" s="107">
        <f t="shared" si="1039"/>
        <v>0</v>
      </c>
      <c r="G989" s="3">
        <v>0</v>
      </c>
      <c r="H989" s="4">
        <v>0</v>
      </c>
      <c r="I989" s="63"/>
      <c r="J989" s="15"/>
      <c r="K989" s="13"/>
      <c r="L989" s="98">
        <f t="shared" si="1040"/>
        <v>0</v>
      </c>
      <c r="M989" s="99">
        <f>M5</f>
        <v>0.94499999999999995</v>
      </c>
      <c r="N989" s="100"/>
      <c r="O989" s="110"/>
      <c r="P989" s="95">
        <f t="shared" si="1041"/>
        <v>0</v>
      </c>
      <c r="Q989" s="15"/>
      <c r="R989" s="24">
        <f t="shared" si="1074"/>
        <v>0</v>
      </c>
      <c r="S989" s="25">
        <v>0</v>
      </c>
      <c r="T989" s="63"/>
      <c r="U989" s="15"/>
      <c r="V989" s="13"/>
      <c r="W989" s="98">
        <f t="shared" si="1042"/>
        <v>0</v>
      </c>
      <c r="X989" s="99">
        <f>X5</f>
        <v>0.97</v>
      </c>
      <c r="Y989" s="100"/>
      <c r="Z989" s="110"/>
      <c r="AA989" s="95">
        <f t="shared" si="1043"/>
        <v>0</v>
      </c>
      <c r="AB989" s="15"/>
      <c r="AC989" s="24">
        <f t="shared" si="1075"/>
        <v>0</v>
      </c>
      <c r="AD989" s="5">
        <v>0</v>
      </c>
      <c r="AE989" s="63"/>
      <c r="AF989" s="15"/>
      <c r="AG989" s="13"/>
      <c r="AH989" s="98">
        <f t="shared" si="1044"/>
        <v>0</v>
      </c>
      <c r="AI989" s="99">
        <f>AI5</f>
        <v>0.95499999999999996</v>
      </c>
      <c r="AJ989" s="100"/>
      <c r="AK989" s="110"/>
      <c r="AL989" s="95">
        <f t="shared" si="1045"/>
        <v>0</v>
      </c>
      <c r="AM989" s="15"/>
      <c r="AN989" s="24">
        <f t="shared" si="1076"/>
        <v>0</v>
      </c>
      <c r="AO989" s="5">
        <v>0</v>
      </c>
      <c r="AP989" s="63"/>
      <c r="AQ989" s="15"/>
      <c r="AR989" s="13"/>
      <c r="AS989" s="98">
        <f t="shared" si="1046"/>
        <v>0</v>
      </c>
      <c r="AT989" s="99">
        <f>AT5</f>
        <v>0.96</v>
      </c>
      <c r="AU989" s="100"/>
      <c r="AV989" s="110"/>
      <c r="AW989" s="95">
        <f t="shared" si="1047"/>
        <v>0</v>
      </c>
      <c r="AX989" s="15"/>
      <c r="AY989" s="24">
        <f t="shared" si="1077"/>
        <v>0</v>
      </c>
      <c r="AZ989" s="5">
        <v>0</v>
      </c>
      <c r="BA989" s="63"/>
      <c r="BB989" s="15"/>
      <c r="BC989" s="13"/>
      <c r="BD989" s="98">
        <f t="shared" si="1048"/>
        <v>0</v>
      </c>
      <c r="BE989" s="99">
        <f>BE5</f>
        <v>0.98</v>
      </c>
      <c r="BF989" s="100"/>
      <c r="BG989" s="110"/>
      <c r="BH989" s="95">
        <f t="shared" si="1049"/>
        <v>0</v>
      </c>
      <c r="BI989" s="15"/>
      <c r="BJ989" s="24">
        <f t="shared" si="1078"/>
        <v>0</v>
      </c>
      <c r="BK989" s="5">
        <v>0</v>
      </c>
      <c r="BL989" s="63"/>
      <c r="BM989" s="15"/>
      <c r="BN989" s="13"/>
      <c r="BO989" s="98">
        <f t="shared" si="1050"/>
        <v>0</v>
      </c>
      <c r="BP989" s="99">
        <f>BP5</f>
        <v>0.94499999999999995</v>
      </c>
      <c r="BQ989" s="100"/>
      <c r="BR989" s="110"/>
      <c r="BS989" s="95">
        <f t="shared" si="1051"/>
        <v>0</v>
      </c>
      <c r="BT989" s="15"/>
      <c r="BU989" s="24">
        <f t="shared" si="1079"/>
        <v>0</v>
      </c>
      <c r="BV989" s="5">
        <v>0</v>
      </c>
      <c r="BW989" s="63"/>
      <c r="BX989" s="15"/>
      <c r="BY989" s="13"/>
      <c r="BZ989" s="98">
        <f t="shared" si="1052"/>
        <v>0</v>
      </c>
      <c r="CA989" s="99">
        <f>CA5</f>
        <v>1</v>
      </c>
      <c r="CB989" s="100"/>
      <c r="CC989" s="110"/>
      <c r="CD989" s="95">
        <f t="shared" si="1053"/>
        <v>0</v>
      </c>
      <c r="CE989" s="15"/>
      <c r="CF989" s="24">
        <f t="shared" si="1080"/>
        <v>0</v>
      </c>
      <c r="CG989" s="5">
        <v>0</v>
      </c>
      <c r="CH989" s="63"/>
      <c r="CI989" s="15"/>
      <c r="CJ989" s="13"/>
      <c r="CK989" s="98">
        <f t="shared" si="1054"/>
        <v>0</v>
      </c>
      <c r="CL989" s="99">
        <f>CL5</f>
        <v>1</v>
      </c>
      <c r="CM989" s="100"/>
      <c r="CN989" s="110"/>
      <c r="CO989" s="95">
        <f t="shared" si="1055"/>
        <v>0</v>
      </c>
      <c r="CP989" s="15"/>
      <c r="CQ989" s="24">
        <f t="shared" si="1081"/>
        <v>0</v>
      </c>
      <c r="CR989" s="5">
        <v>0</v>
      </c>
      <c r="CS989" s="63"/>
      <c r="CT989" s="15"/>
      <c r="CU989" s="13"/>
      <c r="CV989" s="98">
        <f t="shared" si="1056"/>
        <v>0</v>
      </c>
      <c r="CW989" s="99">
        <f>CW5</f>
        <v>1</v>
      </c>
      <c r="CX989" s="100"/>
      <c r="CY989" s="110"/>
      <c r="CZ989" s="95">
        <f t="shared" si="1057"/>
        <v>0</v>
      </c>
      <c r="DA989" s="15"/>
      <c r="DB989" s="24">
        <f t="shared" si="1082"/>
        <v>0</v>
      </c>
      <c r="DC989" s="5">
        <v>0</v>
      </c>
      <c r="DD989" s="63"/>
      <c r="DE989" s="15"/>
      <c r="DF989" s="13"/>
      <c r="DG989" s="98">
        <f t="shared" si="1058"/>
        <v>0</v>
      </c>
      <c r="DH989" s="99">
        <f>DH5</f>
        <v>1</v>
      </c>
      <c r="DI989" s="100"/>
      <c r="DJ989" s="110"/>
      <c r="DK989" s="95">
        <f t="shared" si="1059"/>
        <v>0</v>
      </c>
      <c r="DL989" s="15"/>
      <c r="DM989" s="24">
        <f t="shared" si="1083"/>
        <v>0</v>
      </c>
      <c r="DN989" s="5">
        <v>0</v>
      </c>
      <c r="DO989" s="63"/>
      <c r="DP989" s="15"/>
      <c r="DQ989" s="13"/>
      <c r="DR989" s="98">
        <f t="shared" si="1060"/>
        <v>0</v>
      </c>
      <c r="DS989" s="99">
        <f>DS5</f>
        <v>1</v>
      </c>
      <c r="DT989" s="100"/>
      <c r="DU989" s="110"/>
      <c r="DV989" s="95">
        <f t="shared" si="1061"/>
        <v>0</v>
      </c>
      <c r="DW989" s="15"/>
      <c r="DX989" s="24">
        <f t="shared" si="1084"/>
        <v>0</v>
      </c>
      <c r="DY989" s="5">
        <v>0</v>
      </c>
      <c r="DZ989" s="63"/>
      <c r="EA989" s="15"/>
      <c r="EB989" s="13"/>
      <c r="EC989" s="98">
        <f t="shared" si="1062"/>
        <v>0</v>
      </c>
      <c r="ED989" s="99">
        <f>ED5</f>
        <v>1</v>
      </c>
      <c r="EE989" s="100"/>
      <c r="EF989" s="110"/>
      <c r="EG989" s="95">
        <f t="shared" si="1063"/>
        <v>0</v>
      </c>
      <c r="EH989" s="15"/>
      <c r="EI989" s="24">
        <f t="shared" si="1085"/>
        <v>0</v>
      </c>
      <c r="EJ989" s="5">
        <v>0</v>
      </c>
      <c r="EK989" s="63"/>
      <c r="EL989" s="15"/>
      <c r="EM989" s="13"/>
      <c r="EN989" s="98">
        <f t="shared" si="1064"/>
        <v>0</v>
      </c>
      <c r="EO989" s="99">
        <f>EO5</f>
        <v>1</v>
      </c>
      <c r="EP989" s="100"/>
      <c r="EQ989" s="110"/>
      <c r="ER989" s="95">
        <f t="shared" si="1065"/>
        <v>0</v>
      </c>
      <c r="ES989" s="15"/>
      <c r="ET989" s="24">
        <f t="shared" si="1086"/>
        <v>0</v>
      </c>
      <c r="EU989" s="5">
        <v>0</v>
      </c>
      <c r="EV989" s="63"/>
      <c r="EW989" s="15"/>
      <c r="EX989" s="13"/>
      <c r="EY989" s="98">
        <f t="shared" si="1066"/>
        <v>0</v>
      </c>
      <c r="EZ989" s="99">
        <f>EZ5</f>
        <v>1</v>
      </c>
      <c r="FA989" s="100"/>
      <c r="FB989" s="110"/>
      <c r="FC989" s="95">
        <f t="shared" si="1067"/>
        <v>0</v>
      </c>
      <c r="FD989" s="15"/>
      <c r="FE989" s="24">
        <f t="shared" si="1087"/>
        <v>0</v>
      </c>
      <c r="FF989" s="5">
        <v>0</v>
      </c>
      <c r="FG989" s="63"/>
      <c r="FH989" s="15"/>
      <c r="FI989" s="13"/>
      <c r="FJ989" s="98">
        <f t="shared" si="1068"/>
        <v>0</v>
      </c>
      <c r="FK989" s="99">
        <f>FK5</f>
        <v>1</v>
      </c>
      <c r="FL989" s="100"/>
      <c r="FM989" s="110"/>
      <c r="FN989" s="95">
        <f t="shared" si="1069"/>
        <v>0</v>
      </c>
      <c r="FO989" s="15"/>
      <c r="FP989" s="24">
        <f t="shared" si="1088"/>
        <v>0</v>
      </c>
      <c r="FQ989" s="5">
        <v>0</v>
      </c>
      <c r="FR989" s="8">
        <v>0</v>
      </c>
      <c r="FS989" s="84">
        <f t="shared" si="1089"/>
        <v>500</v>
      </c>
      <c r="FT989" s="85">
        <f t="shared" si="1090"/>
        <v>500</v>
      </c>
      <c r="FU989" s="85">
        <f t="shared" si="1091"/>
        <v>500</v>
      </c>
      <c r="FV989" s="85">
        <f t="shared" si="1092"/>
        <v>500</v>
      </c>
      <c r="FW989" s="85">
        <f t="shared" si="1093"/>
        <v>500</v>
      </c>
      <c r="FX989" s="85">
        <f t="shared" si="1094"/>
        <v>500</v>
      </c>
      <c r="FY989" s="85">
        <f t="shared" si="1095"/>
        <v>500</v>
      </c>
      <c r="FZ989" s="85">
        <f t="shared" si="1096"/>
        <v>500</v>
      </c>
      <c r="GA989" s="85">
        <f t="shared" si="1097"/>
        <v>500</v>
      </c>
      <c r="GB989" s="85">
        <f t="shared" si="1098"/>
        <v>500</v>
      </c>
      <c r="GC989" s="85">
        <f t="shared" si="1099"/>
        <v>500</v>
      </c>
      <c r="GD989" s="85">
        <f t="shared" si="1100"/>
        <v>500</v>
      </c>
      <c r="GE989" s="85">
        <f t="shared" si="1101"/>
        <v>500</v>
      </c>
      <c r="GF989" s="85">
        <f t="shared" si="1102"/>
        <v>500</v>
      </c>
      <c r="GG989" s="85">
        <f t="shared" si="1103"/>
        <v>500</v>
      </c>
      <c r="GH989" s="101">
        <f t="shared" si="1070"/>
        <v>0</v>
      </c>
      <c r="GI989" s="102">
        <f t="shared" si="1071"/>
        <v>0</v>
      </c>
      <c r="GJ989" s="102">
        <f t="shared" si="1072"/>
        <v>0</v>
      </c>
      <c r="GK989" s="79">
        <f>ROW()</f>
        <v>989</v>
      </c>
    </row>
    <row r="990" spans="1:193" s="12" customFormat="1" ht="50.1" customHeight="1">
      <c r="A990" s="17">
        <f>ROW()</f>
        <v>990</v>
      </c>
      <c r="B990" s="32">
        <f t="shared" si="1104"/>
        <v>984</v>
      </c>
      <c r="C990" s="33">
        <f t="shared" si="1105"/>
        <v>0</v>
      </c>
      <c r="D990" s="31"/>
      <c r="E990" s="390">
        <f t="shared" si="1073"/>
        <v>500</v>
      </c>
      <c r="F990" s="107">
        <f t="shared" si="1039"/>
        <v>0</v>
      </c>
      <c r="G990" s="3">
        <v>0</v>
      </c>
      <c r="H990" s="4">
        <v>0</v>
      </c>
      <c r="I990" s="63"/>
      <c r="J990" s="15"/>
      <c r="K990" s="13"/>
      <c r="L990" s="98">
        <f t="shared" si="1040"/>
        <v>0</v>
      </c>
      <c r="M990" s="99">
        <f>M5</f>
        <v>0.94499999999999995</v>
      </c>
      <c r="N990" s="100"/>
      <c r="O990" s="110"/>
      <c r="P990" s="95">
        <f t="shared" si="1041"/>
        <v>0</v>
      </c>
      <c r="Q990" s="15"/>
      <c r="R990" s="24">
        <f t="shared" si="1074"/>
        <v>0</v>
      </c>
      <c r="S990" s="25">
        <v>0</v>
      </c>
      <c r="T990" s="63"/>
      <c r="U990" s="15"/>
      <c r="V990" s="13"/>
      <c r="W990" s="98">
        <f t="shared" si="1042"/>
        <v>0</v>
      </c>
      <c r="X990" s="99">
        <f>X5</f>
        <v>0.97</v>
      </c>
      <c r="Y990" s="100"/>
      <c r="Z990" s="110"/>
      <c r="AA990" s="95">
        <f t="shared" si="1043"/>
        <v>0</v>
      </c>
      <c r="AB990" s="15"/>
      <c r="AC990" s="24">
        <f t="shared" si="1075"/>
        <v>0</v>
      </c>
      <c r="AD990" s="5">
        <v>0</v>
      </c>
      <c r="AE990" s="63"/>
      <c r="AF990" s="15"/>
      <c r="AG990" s="13"/>
      <c r="AH990" s="98">
        <f t="shared" si="1044"/>
        <v>0</v>
      </c>
      <c r="AI990" s="99">
        <f>AI5</f>
        <v>0.95499999999999996</v>
      </c>
      <c r="AJ990" s="100"/>
      <c r="AK990" s="110"/>
      <c r="AL990" s="95">
        <f t="shared" si="1045"/>
        <v>0</v>
      </c>
      <c r="AM990" s="15"/>
      <c r="AN990" s="24">
        <f t="shared" si="1076"/>
        <v>0</v>
      </c>
      <c r="AO990" s="5">
        <v>0</v>
      </c>
      <c r="AP990" s="63"/>
      <c r="AQ990" s="15"/>
      <c r="AR990" s="13"/>
      <c r="AS990" s="98">
        <f t="shared" si="1046"/>
        <v>0</v>
      </c>
      <c r="AT990" s="99">
        <f>AT5</f>
        <v>0.96</v>
      </c>
      <c r="AU990" s="100"/>
      <c r="AV990" s="110"/>
      <c r="AW990" s="95">
        <f t="shared" si="1047"/>
        <v>0</v>
      </c>
      <c r="AX990" s="15"/>
      <c r="AY990" s="24">
        <f t="shared" si="1077"/>
        <v>0</v>
      </c>
      <c r="AZ990" s="5">
        <v>0</v>
      </c>
      <c r="BA990" s="63"/>
      <c r="BB990" s="15"/>
      <c r="BC990" s="13"/>
      <c r="BD990" s="98">
        <f t="shared" si="1048"/>
        <v>0</v>
      </c>
      <c r="BE990" s="99">
        <f>BE5</f>
        <v>0.98</v>
      </c>
      <c r="BF990" s="100"/>
      <c r="BG990" s="110"/>
      <c r="BH990" s="95">
        <f t="shared" si="1049"/>
        <v>0</v>
      </c>
      <c r="BI990" s="15"/>
      <c r="BJ990" s="24">
        <f t="shared" si="1078"/>
        <v>0</v>
      </c>
      <c r="BK990" s="5">
        <v>0</v>
      </c>
      <c r="BL990" s="63"/>
      <c r="BM990" s="15"/>
      <c r="BN990" s="13"/>
      <c r="BO990" s="98">
        <f t="shared" si="1050"/>
        <v>0</v>
      </c>
      <c r="BP990" s="99">
        <f>BP5</f>
        <v>0.94499999999999995</v>
      </c>
      <c r="BQ990" s="100"/>
      <c r="BR990" s="110"/>
      <c r="BS990" s="95">
        <f t="shared" si="1051"/>
        <v>0</v>
      </c>
      <c r="BT990" s="15"/>
      <c r="BU990" s="24">
        <f t="shared" si="1079"/>
        <v>0</v>
      </c>
      <c r="BV990" s="5">
        <v>0</v>
      </c>
      <c r="BW990" s="63"/>
      <c r="BX990" s="15"/>
      <c r="BY990" s="13"/>
      <c r="BZ990" s="98">
        <f t="shared" si="1052"/>
        <v>0</v>
      </c>
      <c r="CA990" s="99">
        <f>CA5</f>
        <v>1</v>
      </c>
      <c r="CB990" s="100"/>
      <c r="CC990" s="110"/>
      <c r="CD990" s="95">
        <f t="shared" si="1053"/>
        <v>0</v>
      </c>
      <c r="CE990" s="15"/>
      <c r="CF990" s="24">
        <f t="shared" si="1080"/>
        <v>0</v>
      </c>
      <c r="CG990" s="5">
        <v>0</v>
      </c>
      <c r="CH990" s="63"/>
      <c r="CI990" s="15"/>
      <c r="CJ990" s="13"/>
      <c r="CK990" s="98">
        <f t="shared" si="1054"/>
        <v>0</v>
      </c>
      <c r="CL990" s="99">
        <f>CL5</f>
        <v>1</v>
      </c>
      <c r="CM990" s="100"/>
      <c r="CN990" s="110"/>
      <c r="CO990" s="95">
        <f t="shared" si="1055"/>
        <v>0</v>
      </c>
      <c r="CP990" s="15"/>
      <c r="CQ990" s="24">
        <f t="shared" si="1081"/>
        <v>0</v>
      </c>
      <c r="CR990" s="5">
        <v>0</v>
      </c>
      <c r="CS990" s="63"/>
      <c r="CT990" s="15"/>
      <c r="CU990" s="13"/>
      <c r="CV990" s="98">
        <f t="shared" si="1056"/>
        <v>0</v>
      </c>
      <c r="CW990" s="99">
        <f>CW5</f>
        <v>1</v>
      </c>
      <c r="CX990" s="100"/>
      <c r="CY990" s="110"/>
      <c r="CZ990" s="95">
        <f t="shared" si="1057"/>
        <v>0</v>
      </c>
      <c r="DA990" s="15"/>
      <c r="DB990" s="24">
        <f t="shared" si="1082"/>
        <v>0</v>
      </c>
      <c r="DC990" s="5">
        <v>0</v>
      </c>
      <c r="DD990" s="63"/>
      <c r="DE990" s="15"/>
      <c r="DF990" s="13"/>
      <c r="DG990" s="98">
        <f t="shared" si="1058"/>
        <v>0</v>
      </c>
      <c r="DH990" s="99">
        <f>DH5</f>
        <v>1</v>
      </c>
      <c r="DI990" s="100"/>
      <c r="DJ990" s="110"/>
      <c r="DK990" s="95">
        <f t="shared" si="1059"/>
        <v>0</v>
      </c>
      <c r="DL990" s="15"/>
      <c r="DM990" s="24">
        <f t="shared" si="1083"/>
        <v>0</v>
      </c>
      <c r="DN990" s="5">
        <v>0</v>
      </c>
      <c r="DO990" s="63"/>
      <c r="DP990" s="15"/>
      <c r="DQ990" s="13"/>
      <c r="DR990" s="98">
        <f t="shared" si="1060"/>
        <v>0</v>
      </c>
      <c r="DS990" s="99">
        <f>DS5</f>
        <v>1</v>
      </c>
      <c r="DT990" s="100"/>
      <c r="DU990" s="110"/>
      <c r="DV990" s="95">
        <f t="shared" si="1061"/>
        <v>0</v>
      </c>
      <c r="DW990" s="15"/>
      <c r="DX990" s="24">
        <f t="shared" si="1084"/>
        <v>0</v>
      </c>
      <c r="DY990" s="5">
        <v>0</v>
      </c>
      <c r="DZ990" s="63"/>
      <c r="EA990" s="15"/>
      <c r="EB990" s="13"/>
      <c r="EC990" s="98">
        <f t="shared" si="1062"/>
        <v>0</v>
      </c>
      <c r="ED990" s="99">
        <f>ED5</f>
        <v>1</v>
      </c>
      <c r="EE990" s="100"/>
      <c r="EF990" s="110"/>
      <c r="EG990" s="95">
        <f t="shared" si="1063"/>
        <v>0</v>
      </c>
      <c r="EH990" s="15"/>
      <c r="EI990" s="24">
        <f t="shared" si="1085"/>
        <v>0</v>
      </c>
      <c r="EJ990" s="5">
        <v>0</v>
      </c>
      <c r="EK990" s="63"/>
      <c r="EL990" s="15"/>
      <c r="EM990" s="13"/>
      <c r="EN990" s="98">
        <f t="shared" si="1064"/>
        <v>0</v>
      </c>
      <c r="EO990" s="99">
        <f>EO5</f>
        <v>1</v>
      </c>
      <c r="EP990" s="100"/>
      <c r="EQ990" s="110"/>
      <c r="ER990" s="95">
        <f t="shared" si="1065"/>
        <v>0</v>
      </c>
      <c r="ES990" s="15"/>
      <c r="ET990" s="24">
        <f t="shared" si="1086"/>
        <v>0</v>
      </c>
      <c r="EU990" s="5">
        <v>0</v>
      </c>
      <c r="EV990" s="63"/>
      <c r="EW990" s="15"/>
      <c r="EX990" s="13"/>
      <c r="EY990" s="98">
        <f t="shared" si="1066"/>
        <v>0</v>
      </c>
      <c r="EZ990" s="99">
        <f>EZ5</f>
        <v>1</v>
      </c>
      <c r="FA990" s="100"/>
      <c r="FB990" s="110"/>
      <c r="FC990" s="95">
        <f t="shared" si="1067"/>
        <v>0</v>
      </c>
      <c r="FD990" s="15"/>
      <c r="FE990" s="24">
        <f t="shared" si="1087"/>
        <v>0</v>
      </c>
      <c r="FF990" s="5">
        <v>0</v>
      </c>
      <c r="FG990" s="63"/>
      <c r="FH990" s="15"/>
      <c r="FI990" s="13"/>
      <c r="FJ990" s="98">
        <f t="shared" si="1068"/>
        <v>0</v>
      </c>
      <c r="FK990" s="99">
        <f>FK5</f>
        <v>1</v>
      </c>
      <c r="FL990" s="100"/>
      <c r="FM990" s="110"/>
      <c r="FN990" s="95">
        <f t="shared" si="1069"/>
        <v>0</v>
      </c>
      <c r="FO990" s="15"/>
      <c r="FP990" s="24">
        <f t="shared" si="1088"/>
        <v>0</v>
      </c>
      <c r="FQ990" s="5">
        <v>0</v>
      </c>
      <c r="FR990" s="8">
        <v>0</v>
      </c>
      <c r="FS990" s="84">
        <f t="shared" si="1089"/>
        <v>500</v>
      </c>
      <c r="FT990" s="85">
        <f t="shared" si="1090"/>
        <v>500</v>
      </c>
      <c r="FU990" s="85">
        <f t="shared" si="1091"/>
        <v>500</v>
      </c>
      <c r="FV990" s="85">
        <f t="shared" si="1092"/>
        <v>500</v>
      </c>
      <c r="FW990" s="85">
        <f t="shared" si="1093"/>
        <v>500</v>
      </c>
      <c r="FX990" s="85">
        <f t="shared" si="1094"/>
        <v>500</v>
      </c>
      <c r="FY990" s="85">
        <f t="shared" si="1095"/>
        <v>500</v>
      </c>
      <c r="FZ990" s="85">
        <f t="shared" si="1096"/>
        <v>500</v>
      </c>
      <c r="GA990" s="85">
        <f t="shared" si="1097"/>
        <v>500</v>
      </c>
      <c r="GB990" s="85">
        <f t="shared" si="1098"/>
        <v>500</v>
      </c>
      <c r="GC990" s="85">
        <f t="shared" si="1099"/>
        <v>500</v>
      </c>
      <c r="GD990" s="85">
        <f t="shared" si="1100"/>
        <v>500</v>
      </c>
      <c r="GE990" s="85">
        <f t="shared" si="1101"/>
        <v>500</v>
      </c>
      <c r="GF990" s="85">
        <f t="shared" si="1102"/>
        <v>500</v>
      </c>
      <c r="GG990" s="85">
        <f t="shared" si="1103"/>
        <v>500</v>
      </c>
      <c r="GH990" s="101">
        <f t="shared" si="1070"/>
        <v>0</v>
      </c>
      <c r="GI990" s="102">
        <f t="shared" si="1071"/>
        <v>0</v>
      </c>
      <c r="GJ990" s="102">
        <f t="shared" si="1072"/>
        <v>0</v>
      </c>
      <c r="GK990" s="79">
        <f>ROW()</f>
        <v>990</v>
      </c>
    </row>
    <row r="991" spans="1:193" s="12" customFormat="1" ht="50.1" customHeight="1">
      <c r="A991" s="17">
        <f>ROW()</f>
        <v>991</v>
      </c>
      <c r="B991" s="32">
        <f t="shared" si="1104"/>
        <v>985</v>
      </c>
      <c r="C991" s="33">
        <f t="shared" si="1105"/>
        <v>0</v>
      </c>
      <c r="D991" s="31"/>
      <c r="E991" s="390">
        <f t="shared" si="1073"/>
        <v>500</v>
      </c>
      <c r="F991" s="107">
        <f t="shared" si="1039"/>
        <v>0</v>
      </c>
      <c r="G991" s="3">
        <v>0</v>
      </c>
      <c r="H991" s="4">
        <v>0</v>
      </c>
      <c r="I991" s="63"/>
      <c r="J991" s="15"/>
      <c r="K991" s="13"/>
      <c r="L991" s="98">
        <f t="shared" si="1040"/>
        <v>0</v>
      </c>
      <c r="M991" s="99">
        <f>M5</f>
        <v>0.94499999999999995</v>
      </c>
      <c r="N991" s="100"/>
      <c r="O991" s="110"/>
      <c r="P991" s="95">
        <f t="shared" si="1041"/>
        <v>0</v>
      </c>
      <c r="Q991" s="15"/>
      <c r="R991" s="24">
        <f t="shared" si="1074"/>
        <v>0</v>
      </c>
      <c r="S991" s="25">
        <v>0</v>
      </c>
      <c r="T991" s="63"/>
      <c r="U991" s="15"/>
      <c r="V991" s="13"/>
      <c r="W991" s="98">
        <f t="shared" si="1042"/>
        <v>0</v>
      </c>
      <c r="X991" s="99">
        <f>X5</f>
        <v>0.97</v>
      </c>
      <c r="Y991" s="100"/>
      <c r="Z991" s="110"/>
      <c r="AA991" s="95">
        <f t="shared" si="1043"/>
        <v>0</v>
      </c>
      <c r="AB991" s="15"/>
      <c r="AC991" s="24">
        <f t="shared" si="1075"/>
        <v>0</v>
      </c>
      <c r="AD991" s="5">
        <v>0</v>
      </c>
      <c r="AE991" s="63"/>
      <c r="AF991" s="15"/>
      <c r="AG991" s="13"/>
      <c r="AH991" s="98">
        <f t="shared" si="1044"/>
        <v>0</v>
      </c>
      <c r="AI991" s="99">
        <f>AI5</f>
        <v>0.95499999999999996</v>
      </c>
      <c r="AJ991" s="100"/>
      <c r="AK991" s="110"/>
      <c r="AL991" s="95">
        <f t="shared" si="1045"/>
        <v>0</v>
      </c>
      <c r="AM991" s="15"/>
      <c r="AN991" s="24">
        <f t="shared" si="1076"/>
        <v>0</v>
      </c>
      <c r="AO991" s="5">
        <v>0</v>
      </c>
      <c r="AP991" s="63"/>
      <c r="AQ991" s="15"/>
      <c r="AR991" s="13"/>
      <c r="AS991" s="98">
        <f t="shared" si="1046"/>
        <v>0</v>
      </c>
      <c r="AT991" s="99">
        <f>AT5</f>
        <v>0.96</v>
      </c>
      <c r="AU991" s="100"/>
      <c r="AV991" s="110"/>
      <c r="AW991" s="95">
        <f t="shared" si="1047"/>
        <v>0</v>
      </c>
      <c r="AX991" s="15"/>
      <c r="AY991" s="24">
        <f t="shared" si="1077"/>
        <v>0</v>
      </c>
      <c r="AZ991" s="5">
        <v>0</v>
      </c>
      <c r="BA991" s="63"/>
      <c r="BB991" s="15"/>
      <c r="BC991" s="13"/>
      <c r="BD991" s="98">
        <f t="shared" si="1048"/>
        <v>0</v>
      </c>
      <c r="BE991" s="99">
        <f>BE5</f>
        <v>0.98</v>
      </c>
      <c r="BF991" s="100"/>
      <c r="BG991" s="110"/>
      <c r="BH991" s="95">
        <f t="shared" si="1049"/>
        <v>0</v>
      </c>
      <c r="BI991" s="15"/>
      <c r="BJ991" s="24">
        <f t="shared" si="1078"/>
        <v>0</v>
      </c>
      <c r="BK991" s="5">
        <v>0</v>
      </c>
      <c r="BL991" s="63"/>
      <c r="BM991" s="15"/>
      <c r="BN991" s="13"/>
      <c r="BO991" s="98">
        <f t="shared" si="1050"/>
        <v>0</v>
      </c>
      <c r="BP991" s="99">
        <f>BP5</f>
        <v>0.94499999999999995</v>
      </c>
      <c r="BQ991" s="100"/>
      <c r="BR991" s="110"/>
      <c r="BS991" s="95">
        <f t="shared" si="1051"/>
        <v>0</v>
      </c>
      <c r="BT991" s="15"/>
      <c r="BU991" s="24">
        <f t="shared" si="1079"/>
        <v>0</v>
      </c>
      <c r="BV991" s="5">
        <v>0</v>
      </c>
      <c r="BW991" s="63"/>
      <c r="BX991" s="15"/>
      <c r="BY991" s="13"/>
      <c r="BZ991" s="98">
        <f t="shared" si="1052"/>
        <v>0</v>
      </c>
      <c r="CA991" s="99">
        <f>CA5</f>
        <v>1</v>
      </c>
      <c r="CB991" s="100"/>
      <c r="CC991" s="110"/>
      <c r="CD991" s="95">
        <f t="shared" si="1053"/>
        <v>0</v>
      </c>
      <c r="CE991" s="15"/>
      <c r="CF991" s="24">
        <f t="shared" si="1080"/>
        <v>0</v>
      </c>
      <c r="CG991" s="5">
        <v>0</v>
      </c>
      <c r="CH991" s="63"/>
      <c r="CI991" s="15"/>
      <c r="CJ991" s="13"/>
      <c r="CK991" s="98">
        <f t="shared" si="1054"/>
        <v>0</v>
      </c>
      <c r="CL991" s="99">
        <f>CL5</f>
        <v>1</v>
      </c>
      <c r="CM991" s="100"/>
      <c r="CN991" s="110"/>
      <c r="CO991" s="95">
        <f t="shared" si="1055"/>
        <v>0</v>
      </c>
      <c r="CP991" s="15"/>
      <c r="CQ991" s="24">
        <f t="shared" si="1081"/>
        <v>0</v>
      </c>
      <c r="CR991" s="5">
        <v>0</v>
      </c>
      <c r="CS991" s="63"/>
      <c r="CT991" s="15"/>
      <c r="CU991" s="13"/>
      <c r="CV991" s="98">
        <f t="shared" si="1056"/>
        <v>0</v>
      </c>
      <c r="CW991" s="99">
        <f>CW5</f>
        <v>1</v>
      </c>
      <c r="CX991" s="100"/>
      <c r="CY991" s="110"/>
      <c r="CZ991" s="95">
        <f t="shared" si="1057"/>
        <v>0</v>
      </c>
      <c r="DA991" s="15"/>
      <c r="DB991" s="24">
        <f t="shared" si="1082"/>
        <v>0</v>
      </c>
      <c r="DC991" s="5">
        <v>0</v>
      </c>
      <c r="DD991" s="63"/>
      <c r="DE991" s="15"/>
      <c r="DF991" s="13"/>
      <c r="DG991" s="98">
        <f t="shared" si="1058"/>
        <v>0</v>
      </c>
      <c r="DH991" s="99">
        <f>DH5</f>
        <v>1</v>
      </c>
      <c r="DI991" s="100"/>
      <c r="DJ991" s="110"/>
      <c r="DK991" s="95">
        <f t="shared" si="1059"/>
        <v>0</v>
      </c>
      <c r="DL991" s="15"/>
      <c r="DM991" s="24">
        <f t="shared" si="1083"/>
        <v>0</v>
      </c>
      <c r="DN991" s="5">
        <v>0</v>
      </c>
      <c r="DO991" s="63"/>
      <c r="DP991" s="15"/>
      <c r="DQ991" s="13"/>
      <c r="DR991" s="98">
        <f t="shared" si="1060"/>
        <v>0</v>
      </c>
      <c r="DS991" s="99">
        <f>DS5</f>
        <v>1</v>
      </c>
      <c r="DT991" s="100"/>
      <c r="DU991" s="110"/>
      <c r="DV991" s="95">
        <f t="shared" si="1061"/>
        <v>0</v>
      </c>
      <c r="DW991" s="15"/>
      <c r="DX991" s="24">
        <f t="shared" si="1084"/>
        <v>0</v>
      </c>
      <c r="DY991" s="5">
        <v>0</v>
      </c>
      <c r="DZ991" s="63"/>
      <c r="EA991" s="15"/>
      <c r="EB991" s="13"/>
      <c r="EC991" s="98">
        <f t="shared" si="1062"/>
        <v>0</v>
      </c>
      <c r="ED991" s="99">
        <f>ED5</f>
        <v>1</v>
      </c>
      <c r="EE991" s="100"/>
      <c r="EF991" s="110"/>
      <c r="EG991" s="95">
        <f t="shared" si="1063"/>
        <v>0</v>
      </c>
      <c r="EH991" s="15"/>
      <c r="EI991" s="24">
        <f t="shared" si="1085"/>
        <v>0</v>
      </c>
      <c r="EJ991" s="5">
        <v>0</v>
      </c>
      <c r="EK991" s="63"/>
      <c r="EL991" s="15"/>
      <c r="EM991" s="13"/>
      <c r="EN991" s="98">
        <f t="shared" si="1064"/>
        <v>0</v>
      </c>
      <c r="EO991" s="99">
        <f>EO5</f>
        <v>1</v>
      </c>
      <c r="EP991" s="100"/>
      <c r="EQ991" s="110"/>
      <c r="ER991" s="95">
        <f t="shared" si="1065"/>
        <v>0</v>
      </c>
      <c r="ES991" s="15"/>
      <c r="ET991" s="24">
        <f t="shared" si="1086"/>
        <v>0</v>
      </c>
      <c r="EU991" s="5">
        <v>0</v>
      </c>
      <c r="EV991" s="63"/>
      <c r="EW991" s="15"/>
      <c r="EX991" s="13"/>
      <c r="EY991" s="98">
        <f t="shared" si="1066"/>
        <v>0</v>
      </c>
      <c r="EZ991" s="99">
        <f>EZ5</f>
        <v>1</v>
      </c>
      <c r="FA991" s="100"/>
      <c r="FB991" s="110"/>
      <c r="FC991" s="95">
        <f t="shared" si="1067"/>
        <v>0</v>
      </c>
      <c r="FD991" s="15"/>
      <c r="FE991" s="24">
        <f t="shared" si="1087"/>
        <v>0</v>
      </c>
      <c r="FF991" s="5">
        <v>0</v>
      </c>
      <c r="FG991" s="63"/>
      <c r="FH991" s="15"/>
      <c r="FI991" s="13"/>
      <c r="FJ991" s="98">
        <f t="shared" si="1068"/>
        <v>0</v>
      </c>
      <c r="FK991" s="99">
        <f>FK5</f>
        <v>1</v>
      </c>
      <c r="FL991" s="100"/>
      <c r="FM991" s="110"/>
      <c r="FN991" s="95">
        <f t="shared" si="1069"/>
        <v>0</v>
      </c>
      <c r="FO991" s="15"/>
      <c r="FP991" s="24">
        <f t="shared" si="1088"/>
        <v>0</v>
      </c>
      <c r="FQ991" s="5">
        <v>0</v>
      </c>
      <c r="FR991" s="8">
        <v>0</v>
      </c>
      <c r="FS991" s="84">
        <f t="shared" si="1089"/>
        <v>500</v>
      </c>
      <c r="FT991" s="85">
        <f t="shared" si="1090"/>
        <v>500</v>
      </c>
      <c r="FU991" s="85">
        <f t="shared" si="1091"/>
        <v>500</v>
      </c>
      <c r="FV991" s="85">
        <f t="shared" si="1092"/>
        <v>500</v>
      </c>
      <c r="FW991" s="85">
        <f t="shared" si="1093"/>
        <v>500</v>
      </c>
      <c r="FX991" s="85">
        <f t="shared" si="1094"/>
        <v>500</v>
      </c>
      <c r="FY991" s="85">
        <f t="shared" si="1095"/>
        <v>500</v>
      </c>
      <c r="FZ991" s="85">
        <f t="shared" si="1096"/>
        <v>500</v>
      </c>
      <c r="GA991" s="85">
        <f t="shared" si="1097"/>
        <v>500</v>
      </c>
      <c r="GB991" s="85">
        <f t="shared" si="1098"/>
        <v>500</v>
      </c>
      <c r="GC991" s="85">
        <f t="shared" si="1099"/>
        <v>500</v>
      </c>
      <c r="GD991" s="85">
        <f t="shared" si="1100"/>
        <v>500</v>
      </c>
      <c r="GE991" s="85">
        <f t="shared" si="1101"/>
        <v>500</v>
      </c>
      <c r="GF991" s="85">
        <f t="shared" si="1102"/>
        <v>500</v>
      </c>
      <c r="GG991" s="85">
        <f t="shared" si="1103"/>
        <v>500</v>
      </c>
      <c r="GH991" s="101">
        <f t="shared" si="1070"/>
        <v>0</v>
      </c>
      <c r="GI991" s="102">
        <f t="shared" si="1071"/>
        <v>0</v>
      </c>
      <c r="GJ991" s="102">
        <f t="shared" si="1072"/>
        <v>0</v>
      </c>
      <c r="GK991" s="79">
        <f>ROW()</f>
        <v>991</v>
      </c>
    </row>
    <row r="992" spans="1:193" s="12" customFormat="1" ht="50.1" customHeight="1">
      <c r="A992" s="17">
        <f>ROW()</f>
        <v>992</v>
      </c>
      <c r="B992" s="32">
        <f t="shared" si="1104"/>
        <v>986</v>
      </c>
      <c r="C992" s="33">
        <f t="shared" si="1105"/>
        <v>0</v>
      </c>
      <c r="D992" s="31"/>
      <c r="E992" s="390">
        <f t="shared" si="1073"/>
        <v>500</v>
      </c>
      <c r="F992" s="107">
        <f t="shared" si="1039"/>
        <v>0</v>
      </c>
      <c r="G992" s="3">
        <v>0</v>
      </c>
      <c r="H992" s="4">
        <v>0</v>
      </c>
      <c r="I992" s="63"/>
      <c r="J992" s="15"/>
      <c r="K992" s="13"/>
      <c r="L992" s="98">
        <f t="shared" si="1040"/>
        <v>0</v>
      </c>
      <c r="M992" s="99">
        <f>M5</f>
        <v>0.94499999999999995</v>
      </c>
      <c r="N992" s="100"/>
      <c r="O992" s="110"/>
      <c r="P992" s="95">
        <f t="shared" si="1041"/>
        <v>0</v>
      </c>
      <c r="Q992" s="15"/>
      <c r="R992" s="24">
        <f t="shared" si="1074"/>
        <v>0</v>
      </c>
      <c r="S992" s="25">
        <v>0</v>
      </c>
      <c r="T992" s="63"/>
      <c r="U992" s="15"/>
      <c r="V992" s="13"/>
      <c r="W992" s="98">
        <f t="shared" si="1042"/>
        <v>0</v>
      </c>
      <c r="X992" s="99">
        <f>X5</f>
        <v>0.97</v>
      </c>
      <c r="Y992" s="100"/>
      <c r="Z992" s="110"/>
      <c r="AA992" s="95">
        <f t="shared" si="1043"/>
        <v>0</v>
      </c>
      <c r="AB992" s="15"/>
      <c r="AC992" s="24">
        <f t="shared" si="1075"/>
        <v>0</v>
      </c>
      <c r="AD992" s="5">
        <v>0</v>
      </c>
      <c r="AE992" s="63"/>
      <c r="AF992" s="15"/>
      <c r="AG992" s="13"/>
      <c r="AH992" s="98">
        <f t="shared" si="1044"/>
        <v>0</v>
      </c>
      <c r="AI992" s="99">
        <f>AI5</f>
        <v>0.95499999999999996</v>
      </c>
      <c r="AJ992" s="100"/>
      <c r="AK992" s="110"/>
      <c r="AL992" s="95">
        <f t="shared" si="1045"/>
        <v>0</v>
      </c>
      <c r="AM992" s="15"/>
      <c r="AN992" s="24">
        <f t="shared" si="1076"/>
        <v>0</v>
      </c>
      <c r="AO992" s="5">
        <v>0</v>
      </c>
      <c r="AP992" s="63"/>
      <c r="AQ992" s="15"/>
      <c r="AR992" s="13"/>
      <c r="AS992" s="98">
        <f t="shared" si="1046"/>
        <v>0</v>
      </c>
      <c r="AT992" s="99">
        <f>AT5</f>
        <v>0.96</v>
      </c>
      <c r="AU992" s="100"/>
      <c r="AV992" s="110"/>
      <c r="AW992" s="95">
        <f t="shared" si="1047"/>
        <v>0</v>
      </c>
      <c r="AX992" s="15"/>
      <c r="AY992" s="24">
        <f t="shared" si="1077"/>
        <v>0</v>
      </c>
      <c r="AZ992" s="5">
        <v>0</v>
      </c>
      <c r="BA992" s="63"/>
      <c r="BB992" s="15"/>
      <c r="BC992" s="13"/>
      <c r="BD992" s="98">
        <f t="shared" si="1048"/>
        <v>0</v>
      </c>
      <c r="BE992" s="99">
        <f>BE5</f>
        <v>0.98</v>
      </c>
      <c r="BF992" s="100"/>
      <c r="BG992" s="110"/>
      <c r="BH992" s="95">
        <f t="shared" si="1049"/>
        <v>0</v>
      </c>
      <c r="BI992" s="15"/>
      <c r="BJ992" s="24">
        <f t="shared" si="1078"/>
        <v>0</v>
      </c>
      <c r="BK992" s="5">
        <v>0</v>
      </c>
      <c r="BL992" s="63"/>
      <c r="BM992" s="15"/>
      <c r="BN992" s="13"/>
      <c r="BO992" s="98">
        <f t="shared" si="1050"/>
        <v>0</v>
      </c>
      <c r="BP992" s="99">
        <f>BP5</f>
        <v>0.94499999999999995</v>
      </c>
      <c r="BQ992" s="100"/>
      <c r="BR992" s="110"/>
      <c r="BS992" s="95">
        <f t="shared" si="1051"/>
        <v>0</v>
      </c>
      <c r="BT992" s="15"/>
      <c r="BU992" s="24">
        <f t="shared" si="1079"/>
        <v>0</v>
      </c>
      <c r="BV992" s="5">
        <v>0</v>
      </c>
      <c r="BW992" s="63"/>
      <c r="BX992" s="15"/>
      <c r="BY992" s="13"/>
      <c r="BZ992" s="98">
        <f t="shared" si="1052"/>
        <v>0</v>
      </c>
      <c r="CA992" s="99">
        <f>CA5</f>
        <v>1</v>
      </c>
      <c r="CB992" s="100"/>
      <c r="CC992" s="110"/>
      <c r="CD992" s="95">
        <f t="shared" si="1053"/>
        <v>0</v>
      </c>
      <c r="CE992" s="15"/>
      <c r="CF992" s="24">
        <f t="shared" si="1080"/>
        <v>0</v>
      </c>
      <c r="CG992" s="5">
        <v>0</v>
      </c>
      <c r="CH992" s="63"/>
      <c r="CI992" s="15"/>
      <c r="CJ992" s="13"/>
      <c r="CK992" s="98">
        <f t="shared" si="1054"/>
        <v>0</v>
      </c>
      <c r="CL992" s="99">
        <f>CL5</f>
        <v>1</v>
      </c>
      <c r="CM992" s="100"/>
      <c r="CN992" s="110"/>
      <c r="CO992" s="95">
        <f t="shared" si="1055"/>
        <v>0</v>
      </c>
      <c r="CP992" s="15"/>
      <c r="CQ992" s="24">
        <f t="shared" si="1081"/>
        <v>0</v>
      </c>
      <c r="CR992" s="5">
        <v>0</v>
      </c>
      <c r="CS992" s="63"/>
      <c r="CT992" s="15"/>
      <c r="CU992" s="13"/>
      <c r="CV992" s="98">
        <f t="shared" si="1056"/>
        <v>0</v>
      </c>
      <c r="CW992" s="99">
        <f>CW5</f>
        <v>1</v>
      </c>
      <c r="CX992" s="100"/>
      <c r="CY992" s="110"/>
      <c r="CZ992" s="95">
        <f t="shared" si="1057"/>
        <v>0</v>
      </c>
      <c r="DA992" s="15"/>
      <c r="DB992" s="24">
        <f t="shared" si="1082"/>
        <v>0</v>
      </c>
      <c r="DC992" s="5">
        <v>0</v>
      </c>
      <c r="DD992" s="63"/>
      <c r="DE992" s="15"/>
      <c r="DF992" s="13"/>
      <c r="DG992" s="98">
        <f t="shared" si="1058"/>
        <v>0</v>
      </c>
      <c r="DH992" s="99">
        <f>DH5</f>
        <v>1</v>
      </c>
      <c r="DI992" s="100"/>
      <c r="DJ992" s="110"/>
      <c r="DK992" s="95">
        <f t="shared" si="1059"/>
        <v>0</v>
      </c>
      <c r="DL992" s="15"/>
      <c r="DM992" s="24">
        <f t="shared" si="1083"/>
        <v>0</v>
      </c>
      <c r="DN992" s="5">
        <v>0</v>
      </c>
      <c r="DO992" s="63"/>
      <c r="DP992" s="15"/>
      <c r="DQ992" s="13"/>
      <c r="DR992" s="98">
        <f t="shared" si="1060"/>
        <v>0</v>
      </c>
      <c r="DS992" s="99">
        <f>DS5</f>
        <v>1</v>
      </c>
      <c r="DT992" s="100"/>
      <c r="DU992" s="110"/>
      <c r="DV992" s="95">
        <f t="shared" si="1061"/>
        <v>0</v>
      </c>
      <c r="DW992" s="15"/>
      <c r="DX992" s="24">
        <f t="shared" si="1084"/>
        <v>0</v>
      </c>
      <c r="DY992" s="5">
        <v>0</v>
      </c>
      <c r="DZ992" s="63"/>
      <c r="EA992" s="15"/>
      <c r="EB992" s="13"/>
      <c r="EC992" s="98">
        <f t="shared" si="1062"/>
        <v>0</v>
      </c>
      <c r="ED992" s="99">
        <f>ED5</f>
        <v>1</v>
      </c>
      <c r="EE992" s="100"/>
      <c r="EF992" s="110"/>
      <c r="EG992" s="95">
        <f t="shared" si="1063"/>
        <v>0</v>
      </c>
      <c r="EH992" s="15"/>
      <c r="EI992" s="24">
        <f t="shared" si="1085"/>
        <v>0</v>
      </c>
      <c r="EJ992" s="5">
        <v>0</v>
      </c>
      <c r="EK992" s="63"/>
      <c r="EL992" s="15"/>
      <c r="EM992" s="13"/>
      <c r="EN992" s="98">
        <f t="shared" si="1064"/>
        <v>0</v>
      </c>
      <c r="EO992" s="99">
        <f>EO5</f>
        <v>1</v>
      </c>
      <c r="EP992" s="100"/>
      <c r="EQ992" s="110"/>
      <c r="ER992" s="95">
        <f t="shared" si="1065"/>
        <v>0</v>
      </c>
      <c r="ES992" s="15"/>
      <c r="ET992" s="24">
        <f t="shared" si="1086"/>
        <v>0</v>
      </c>
      <c r="EU992" s="5">
        <v>0</v>
      </c>
      <c r="EV992" s="63"/>
      <c r="EW992" s="15"/>
      <c r="EX992" s="13"/>
      <c r="EY992" s="98">
        <f t="shared" si="1066"/>
        <v>0</v>
      </c>
      <c r="EZ992" s="99">
        <f>EZ5</f>
        <v>1</v>
      </c>
      <c r="FA992" s="100"/>
      <c r="FB992" s="110"/>
      <c r="FC992" s="95">
        <f t="shared" si="1067"/>
        <v>0</v>
      </c>
      <c r="FD992" s="15"/>
      <c r="FE992" s="24">
        <f t="shared" si="1087"/>
        <v>0</v>
      </c>
      <c r="FF992" s="5">
        <v>0</v>
      </c>
      <c r="FG992" s="63"/>
      <c r="FH992" s="15"/>
      <c r="FI992" s="13"/>
      <c r="FJ992" s="98">
        <f t="shared" si="1068"/>
        <v>0</v>
      </c>
      <c r="FK992" s="99">
        <f>FK5</f>
        <v>1</v>
      </c>
      <c r="FL992" s="100"/>
      <c r="FM992" s="110"/>
      <c r="FN992" s="95">
        <f t="shared" si="1069"/>
        <v>0</v>
      </c>
      <c r="FO992" s="15"/>
      <c r="FP992" s="24">
        <f t="shared" si="1088"/>
        <v>0</v>
      </c>
      <c r="FQ992" s="5">
        <v>0</v>
      </c>
      <c r="FR992" s="8">
        <v>0</v>
      </c>
      <c r="FS992" s="84">
        <f t="shared" si="1089"/>
        <v>500</v>
      </c>
      <c r="FT992" s="85">
        <f t="shared" si="1090"/>
        <v>500</v>
      </c>
      <c r="FU992" s="85">
        <f t="shared" si="1091"/>
        <v>500</v>
      </c>
      <c r="FV992" s="85">
        <f t="shared" si="1092"/>
        <v>500</v>
      </c>
      <c r="FW992" s="85">
        <f t="shared" si="1093"/>
        <v>500</v>
      </c>
      <c r="FX992" s="85">
        <f t="shared" si="1094"/>
        <v>500</v>
      </c>
      <c r="FY992" s="85">
        <f t="shared" si="1095"/>
        <v>500</v>
      </c>
      <c r="FZ992" s="85">
        <f t="shared" si="1096"/>
        <v>500</v>
      </c>
      <c r="GA992" s="85">
        <f t="shared" si="1097"/>
        <v>500</v>
      </c>
      <c r="GB992" s="85">
        <f t="shared" si="1098"/>
        <v>500</v>
      </c>
      <c r="GC992" s="85">
        <f t="shared" si="1099"/>
        <v>500</v>
      </c>
      <c r="GD992" s="85">
        <f t="shared" si="1100"/>
        <v>500</v>
      </c>
      <c r="GE992" s="85">
        <f t="shared" si="1101"/>
        <v>500</v>
      </c>
      <c r="GF992" s="85">
        <f t="shared" si="1102"/>
        <v>500</v>
      </c>
      <c r="GG992" s="85">
        <f t="shared" si="1103"/>
        <v>500</v>
      </c>
      <c r="GH992" s="101">
        <f t="shared" si="1070"/>
        <v>0</v>
      </c>
      <c r="GI992" s="102">
        <f t="shared" si="1071"/>
        <v>0</v>
      </c>
      <c r="GJ992" s="102">
        <f t="shared" si="1072"/>
        <v>0</v>
      </c>
      <c r="GK992" s="79">
        <f>ROW()</f>
        <v>992</v>
      </c>
    </row>
    <row r="993" spans="1:193" s="12" customFormat="1" ht="50.1" customHeight="1">
      <c r="A993" s="17">
        <f>ROW()</f>
        <v>993</v>
      </c>
      <c r="B993" s="32">
        <f t="shared" si="1104"/>
        <v>987</v>
      </c>
      <c r="C993" s="33">
        <f t="shared" si="1105"/>
        <v>0</v>
      </c>
      <c r="D993" s="31"/>
      <c r="E993" s="390">
        <f t="shared" si="1073"/>
        <v>500</v>
      </c>
      <c r="F993" s="107">
        <f t="shared" si="1039"/>
        <v>0</v>
      </c>
      <c r="G993" s="3">
        <v>0</v>
      </c>
      <c r="H993" s="4">
        <v>0</v>
      </c>
      <c r="I993" s="63"/>
      <c r="J993" s="15"/>
      <c r="K993" s="13"/>
      <c r="L993" s="98">
        <f t="shared" si="1040"/>
        <v>0</v>
      </c>
      <c r="M993" s="99">
        <f>M5</f>
        <v>0.94499999999999995</v>
      </c>
      <c r="N993" s="100"/>
      <c r="O993" s="110"/>
      <c r="P993" s="95">
        <f t="shared" si="1041"/>
        <v>0</v>
      </c>
      <c r="Q993" s="15"/>
      <c r="R993" s="24">
        <f t="shared" si="1074"/>
        <v>0</v>
      </c>
      <c r="S993" s="25">
        <v>0</v>
      </c>
      <c r="T993" s="63"/>
      <c r="U993" s="15"/>
      <c r="V993" s="13"/>
      <c r="W993" s="98">
        <f t="shared" si="1042"/>
        <v>0</v>
      </c>
      <c r="X993" s="99">
        <f>X5</f>
        <v>0.97</v>
      </c>
      <c r="Y993" s="100"/>
      <c r="Z993" s="110"/>
      <c r="AA993" s="95">
        <f t="shared" si="1043"/>
        <v>0</v>
      </c>
      <c r="AB993" s="15"/>
      <c r="AC993" s="24">
        <f t="shared" si="1075"/>
        <v>0</v>
      </c>
      <c r="AD993" s="5">
        <v>0</v>
      </c>
      <c r="AE993" s="63"/>
      <c r="AF993" s="15"/>
      <c r="AG993" s="13"/>
      <c r="AH993" s="98">
        <f t="shared" si="1044"/>
        <v>0</v>
      </c>
      <c r="AI993" s="99">
        <f>AI5</f>
        <v>0.95499999999999996</v>
      </c>
      <c r="AJ993" s="100"/>
      <c r="AK993" s="110"/>
      <c r="AL993" s="95">
        <f t="shared" si="1045"/>
        <v>0</v>
      </c>
      <c r="AM993" s="15"/>
      <c r="AN993" s="24">
        <f t="shared" si="1076"/>
        <v>0</v>
      </c>
      <c r="AO993" s="5">
        <v>0</v>
      </c>
      <c r="AP993" s="63"/>
      <c r="AQ993" s="15"/>
      <c r="AR993" s="13"/>
      <c r="AS993" s="98">
        <f t="shared" si="1046"/>
        <v>0</v>
      </c>
      <c r="AT993" s="99">
        <f>AT5</f>
        <v>0.96</v>
      </c>
      <c r="AU993" s="100"/>
      <c r="AV993" s="110"/>
      <c r="AW993" s="95">
        <f t="shared" si="1047"/>
        <v>0</v>
      </c>
      <c r="AX993" s="15"/>
      <c r="AY993" s="24">
        <f t="shared" si="1077"/>
        <v>0</v>
      </c>
      <c r="AZ993" s="5">
        <v>0</v>
      </c>
      <c r="BA993" s="63"/>
      <c r="BB993" s="15"/>
      <c r="BC993" s="13"/>
      <c r="BD993" s="98">
        <f t="shared" si="1048"/>
        <v>0</v>
      </c>
      <c r="BE993" s="99">
        <f>BE5</f>
        <v>0.98</v>
      </c>
      <c r="BF993" s="100"/>
      <c r="BG993" s="110"/>
      <c r="BH993" s="95">
        <f t="shared" si="1049"/>
        <v>0</v>
      </c>
      <c r="BI993" s="15"/>
      <c r="BJ993" s="24">
        <f t="shared" si="1078"/>
        <v>0</v>
      </c>
      <c r="BK993" s="5">
        <v>0</v>
      </c>
      <c r="BL993" s="63"/>
      <c r="BM993" s="15"/>
      <c r="BN993" s="13"/>
      <c r="BO993" s="98">
        <f t="shared" si="1050"/>
        <v>0</v>
      </c>
      <c r="BP993" s="99">
        <f>BP5</f>
        <v>0.94499999999999995</v>
      </c>
      <c r="BQ993" s="100"/>
      <c r="BR993" s="110"/>
      <c r="BS993" s="95">
        <f t="shared" si="1051"/>
        <v>0</v>
      </c>
      <c r="BT993" s="15"/>
      <c r="BU993" s="24">
        <f t="shared" si="1079"/>
        <v>0</v>
      </c>
      <c r="BV993" s="5">
        <v>0</v>
      </c>
      <c r="BW993" s="63"/>
      <c r="BX993" s="15"/>
      <c r="BY993" s="13"/>
      <c r="BZ993" s="98">
        <f t="shared" si="1052"/>
        <v>0</v>
      </c>
      <c r="CA993" s="99">
        <f>CA5</f>
        <v>1</v>
      </c>
      <c r="CB993" s="100"/>
      <c r="CC993" s="110"/>
      <c r="CD993" s="95">
        <f t="shared" si="1053"/>
        <v>0</v>
      </c>
      <c r="CE993" s="15"/>
      <c r="CF993" s="24">
        <f t="shared" si="1080"/>
        <v>0</v>
      </c>
      <c r="CG993" s="5">
        <v>0</v>
      </c>
      <c r="CH993" s="63"/>
      <c r="CI993" s="15"/>
      <c r="CJ993" s="13"/>
      <c r="CK993" s="98">
        <f t="shared" si="1054"/>
        <v>0</v>
      </c>
      <c r="CL993" s="99">
        <f>CL5</f>
        <v>1</v>
      </c>
      <c r="CM993" s="100"/>
      <c r="CN993" s="110"/>
      <c r="CO993" s="95">
        <f t="shared" si="1055"/>
        <v>0</v>
      </c>
      <c r="CP993" s="15"/>
      <c r="CQ993" s="24">
        <f t="shared" si="1081"/>
        <v>0</v>
      </c>
      <c r="CR993" s="5">
        <v>0</v>
      </c>
      <c r="CS993" s="63"/>
      <c r="CT993" s="15"/>
      <c r="CU993" s="13"/>
      <c r="CV993" s="98">
        <f t="shared" si="1056"/>
        <v>0</v>
      </c>
      <c r="CW993" s="99">
        <f>CW5</f>
        <v>1</v>
      </c>
      <c r="CX993" s="100"/>
      <c r="CY993" s="110"/>
      <c r="CZ993" s="95">
        <f t="shared" si="1057"/>
        <v>0</v>
      </c>
      <c r="DA993" s="15"/>
      <c r="DB993" s="24">
        <f t="shared" si="1082"/>
        <v>0</v>
      </c>
      <c r="DC993" s="5">
        <v>0</v>
      </c>
      <c r="DD993" s="63"/>
      <c r="DE993" s="15"/>
      <c r="DF993" s="13"/>
      <c r="DG993" s="98">
        <f t="shared" si="1058"/>
        <v>0</v>
      </c>
      <c r="DH993" s="99">
        <f>DH5</f>
        <v>1</v>
      </c>
      <c r="DI993" s="100"/>
      <c r="DJ993" s="110"/>
      <c r="DK993" s="95">
        <f t="shared" si="1059"/>
        <v>0</v>
      </c>
      <c r="DL993" s="15"/>
      <c r="DM993" s="24">
        <f t="shared" si="1083"/>
        <v>0</v>
      </c>
      <c r="DN993" s="5">
        <v>0</v>
      </c>
      <c r="DO993" s="63"/>
      <c r="DP993" s="15"/>
      <c r="DQ993" s="13"/>
      <c r="DR993" s="98">
        <f t="shared" si="1060"/>
        <v>0</v>
      </c>
      <c r="DS993" s="99">
        <f>DS5</f>
        <v>1</v>
      </c>
      <c r="DT993" s="100"/>
      <c r="DU993" s="110"/>
      <c r="DV993" s="95">
        <f t="shared" si="1061"/>
        <v>0</v>
      </c>
      <c r="DW993" s="15"/>
      <c r="DX993" s="24">
        <f t="shared" si="1084"/>
        <v>0</v>
      </c>
      <c r="DY993" s="5">
        <v>0</v>
      </c>
      <c r="DZ993" s="63"/>
      <c r="EA993" s="15"/>
      <c r="EB993" s="13"/>
      <c r="EC993" s="98">
        <f t="shared" si="1062"/>
        <v>0</v>
      </c>
      <c r="ED993" s="99">
        <f>ED5</f>
        <v>1</v>
      </c>
      <c r="EE993" s="100"/>
      <c r="EF993" s="110"/>
      <c r="EG993" s="95">
        <f t="shared" si="1063"/>
        <v>0</v>
      </c>
      <c r="EH993" s="15"/>
      <c r="EI993" s="24">
        <f t="shared" si="1085"/>
        <v>0</v>
      </c>
      <c r="EJ993" s="5">
        <v>0</v>
      </c>
      <c r="EK993" s="63"/>
      <c r="EL993" s="15"/>
      <c r="EM993" s="13"/>
      <c r="EN993" s="98">
        <f t="shared" si="1064"/>
        <v>0</v>
      </c>
      <c r="EO993" s="99">
        <f>EO5</f>
        <v>1</v>
      </c>
      <c r="EP993" s="100"/>
      <c r="EQ993" s="110"/>
      <c r="ER993" s="95">
        <f t="shared" si="1065"/>
        <v>0</v>
      </c>
      <c r="ES993" s="15"/>
      <c r="ET993" s="24">
        <f t="shared" si="1086"/>
        <v>0</v>
      </c>
      <c r="EU993" s="5">
        <v>0</v>
      </c>
      <c r="EV993" s="63"/>
      <c r="EW993" s="15"/>
      <c r="EX993" s="13"/>
      <c r="EY993" s="98">
        <f t="shared" si="1066"/>
        <v>0</v>
      </c>
      <c r="EZ993" s="99">
        <f>EZ5</f>
        <v>1</v>
      </c>
      <c r="FA993" s="100"/>
      <c r="FB993" s="110"/>
      <c r="FC993" s="95">
        <f t="shared" si="1067"/>
        <v>0</v>
      </c>
      <c r="FD993" s="15"/>
      <c r="FE993" s="24">
        <f t="shared" si="1087"/>
        <v>0</v>
      </c>
      <c r="FF993" s="5">
        <v>0</v>
      </c>
      <c r="FG993" s="63"/>
      <c r="FH993" s="15"/>
      <c r="FI993" s="13"/>
      <c r="FJ993" s="98">
        <f t="shared" si="1068"/>
        <v>0</v>
      </c>
      <c r="FK993" s="99">
        <f>FK5</f>
        <v>1</v>
      </c>
      <c r="FL993" s="100"/>
      <c r="FM993" s="110"/>
      <c r="FN993" s="95">
        <f t="shared" si="1069"/>
        <v>0</v>
      </c>
      <c r="FO993" s="15"/>
      <c r="FP993" s="24">
        <f t="shared" si="1088"/>
        <v>0</v>
      </c>
      <c r="FQ993" s="5">
        <v>0</v>
      </c>
      <c r="FR993" s="8">
        <v>0</v>
      </c>
      <c r="FS993" s="84">
        <f t="shared" si="1089"/>
        <v>500</v>
      </c>
      <c r="FT993" s="85">
        <f t="shared" si="1090"/>
        <v>500</v>
      </c>
      <c r="FU993" s="85">
        <f t="shared" si="1091"/>
        <v>500</v>
      </c>
      <c r="FV993" s="85">
        <f t="shared" si="1092"/>
        <v>500</v>
      </c>
      <c r="FW993" s="85">
        <f t="shared" si="1093"/>
        <v>500</v>
      </c>
      <c r="FX993" s="85">
        <f t="shared" si="1094"/>
        <v>500</v>
      </c>
      <c r="FY993" s="85">
        <f t="shared" si="1095"/>
        <v>500</v>
      </c>
      <c r="FZ993" s="85">
        <f t="shared" si="1096"/>
        <v>500</v>
      </c>
      <c r="GA993" s="85">
        <f t="shared" si="1097"/>
        <v>500</v>
      </c>
      <c r="GB993" s="85">
        <f t="shared" si="1098"/>
        <v>500</v>
      </c>
      <c r="GC993" s="85">
        <f t="shared" si="1099"/>
        <v>500</v>
      </c>
      <c r="GD993" s="85">
        <f t="shared" si="1100"/>
        <v>500</v>
      </c>
      <c r="GE993" s="85">
        <f t="shared" si="1101"/>
        <v>500</v>
      </c>
      <c r="GF993" s="85">
        <f t="shared" si="1102"/>
        <v>500</v>
      </c>
      <c r="GG993" s="85">
        <f t="shared" si="1103"/>
        <v>500</v>
      </c>
      <c r="GH993" s="101">
        <f t="shared" si="1070"/>
        <v>0</v>
      </c>
      <c r="GI993" s="102">
        <f t="shared" si="1071"/>
        <v>0</v>
      </c>
      <c r="GJ993" s="102">
        <f t="shared" si="1072"/>
        <v>0</v>
      </c>
      <c r="GK993" s="79">
        <f>ROW()</f>
        <v>993</v>
      </c>
    </row>
    <row r="994" spans="1:193" s="12" customFormat="1" ht="50.1" customHeight="1">
      <c r="A994" s="17">
        <f>ROW()</f>
        <v>994</v>
      </c>
      <c r="B994" s="32">
        <f t="shared" si="1104"/>
        <v>988</v>
      </c>
      <c r="C994" s="33">
        <f t="shared" si="1105"/>
        <v>0</v>
      </c>
      <c r="D994" s="31"/>
      <c r="E994" s="390">
        <f t="shared" si="1073"/>
        <v>500</v>
      </c>
      <c r="F994" s="107">
        <f t="shared" si="1039"/>
        <v>0</v>
      </c>
      <c r="G994" s="3">
        <v>0</v>
      </c>
      <c r="H994" s="4">
        <v>0</v>
      </c>
      <c r="I994" s="63"/>
      <c r="J994" s="15"/>
      <c r="K994" s="13"/>
      <c r="L994" s="98">
        <f t="shared" si="1040"/>
        <v>0</v>
      </c>
      <c r="M994" s="99">
        <f>M5</f>
        <v>0.94499999999999995</v>
      </c>
      <c r="N994" s="100"/>
      <c r="O994" s="110"/>
      <c r="P994" s="95">
        <f t="shared" si="1041"/>
        <v>0</v>
      </c>
      <c r="Q994" s="15"/>
      <c r="R994" s="24">
        <f t="shared" si="1074"/>
        <v>0</v>
      </c>
      <c r="S994" s="25">
        <v>0</v>
      </c>
      <c r="T994" s="63"/>
      <c r="U994" s="15"/>
      <c r="V994" s="13"/>
      <c r="W994" s="98">
        <f t="shared" si="1042"/>
        <v>0</v>
      </c>
      <c r="X994" s="99">
        <f>X5</f>
        <v>0.97</v>
      </c>
      <c r="Y994" s="100"/>
      <c r="Z994" s="110"/>
      <c r="AA994" s="95">
        <f t="shared" si="1043"/>
        <v>0</v>
      </c>
      <c r="AB994" s="15"/>
      <c r="AC994" s="24">
        <f t="shared" si="1075"/>
        <v>0</v>
      </c>
      <c r="AD994" s="5">
        <v>0</v>
      </c>
      <c r="AE994" s="63"/>
      <c r="AF994" s="15"/>
      <c r="AG994" s="13"/>
      <c r="AH994" s="98">
        <f t="shared" si="1044"/>
        <v>0</v>
      </c>
      <c r="AI994" s="99">
        <f>AI5</f>
        <v>0.95499999999999996</v>
      </c>
      <c r="AJ994" s="100"/>
      <c r="AK994" s="110"/>
      <c r="AL994" s="95">
        <f t="shared" si="1045"/>
        <v>0</v>
      </c>
      <c r="AM994" s="15"/>
      <c r="AN994" s="24">
        <f t="shared" si="1076"/>
        <v>0</v>
      </c>
      <c r="AO994" s="5">
        <v>0</v>
      </c>
      <c r="AP994" s="63"/>
      <c r="AQ994" s="15"/>
      <c r="AR994" s="13"/>
      <c r="AS994" s="98">
        <f t="shared" si="1046"/>
        <v>0</v>
      </c>
      <c r="AT994" s="99">
        <f>AT5</f>
        <v>0.96</v>
      </c>
      <c r="AU994" s="100"/>
      <c r="AV994" s="110"/>
      <c r="AW994" s="95">
        <f t="shared" si="1047"/>
        <v>0</v>
      </c>
      <c r="AX994" s="15"/>
      <c r="AY994" s="24">
        <f t="shared" si="1077"/>
        <v>0</v>
      </c>
      <c r="AZ994" s="5">
        <v>0</v>
      </c>
      <c r="BA994" s="63"/>
      <c r="BB994" s="15"/>
      <c r="BC994" s="13"/>
      <c r="BD994" s="98">
        <f t="shared" si="1048"/>
        <v>0</v>
      </c>
      <c r="BE994" s="99">
        <f>BE5</f>
        <v>0.98</v>
      </c>
      <c r="BF994" s="100"/>
      <c r="BG994" s="110"/>
      <c r="BH994" s="95">
        <f t="shared" si="1049"/>
        <v>0</v>
      </c>
      <c r="BI994" s="15"/>
      <c r="BJ994" s="24">
        <f t="shared" si="1078"/>
        <v>0</v>
      </c>
      <c r="BK994" s="5">
        <v>0</v>
      </c>
      <c r="BL994" s="63"/>
      <c r="BM994" s="15"/>
      <c r="BN994" s="13"/>
      <c r="BO994" s="98">
        <f t="shared" si="1050"/>
        <v>0</v>
      </c>
      <c r="BP994" s="99">
        <f>BP5</f>
        <v>0.94499999999999995</v>
      </c>
      <c r="BQ994" s="100"/>
      <c r="BR994" s="110"/>
      <c r="BS994" s="95">
        <f t="shared" si="1051"/>
        <v>0</v>
      </c>
      <c r="BT994" s="15"/>
      <c r="BU994" s="24">
        <f t="shared" si="1079"/>
        <v>0</v>
      </c>
      <c r="BV994" s="5">
        <v>0</v>
      </c>
      <c r="BW994" s="63"/>
      <c r="BX994" s="15"/>
      <c r="BY994" s="13"/>
      <c r="BZ994" s="98">
        <f t="shared" si="1052"/>
        <v>0</v>
      </c>
      <c r="CA994" s="99">
        <f>CA5</f>
        <v>1</v>
      </c>
      <c r="CB994" s="100"/>
      <c r="CC994" s="110"/>
      <c r="CD994" s="95">
        <f t="shared" si="1053"/>
        <v>0</v>
      </c>
      <c r="CE994" s="15"/>
      <c r="CF994" s="24">
        <f t="shared" si="1080"/>
        <v>0</v>
      </c>
      <c r="CG994" s="5">
        <v>0</v>
      </c>
      <c r="CH994" s="63"/>
      <c r="CI994" s="15"/>
      <c r="CJ994" s="13"/>
      <c r="CK994" s="98">
        <f t="shared" si="1054"/>
        <v>0</v>
      </c>
      <c r="CL994" s="99">
        <f>CL5</f>
        <v>1</v>
      </c>
      <c r="CM994" s="100"/>
      <c r="CN994" s="110"/>
      <c r="CO994" s="95">
        <f t="shared" si="1055"/>
        <v>0</v>
      </c>
      <c r="CP994" s="15"/>
      <c r="CQ994" s="24">
        <f t="shared" si="1081"/>
        <v>0</v>
      </c>
      <c r="CR994" s="5">
        <v>0</v>
      </c>
      <c r="CS994" s="63"/>
      <c r="CT994" s="15"/>
      <c r="CU994" s="13"/>
      <c r="CV994" s="98">
        <f t="shared" si="1056"/>
        <v>0</v>
      </c>
      <c r="CW994" s="99">
        <f>CW5</f>
        <v>1</v>
      </c>
      <c r="CX994" s="100"/>
      <c r="CY994" s="110"/>
      <c r="CZ994" s="95">
        <f t="shared" si="1057"/>
        <v>0</v>
      </c>
      <c r="DA994" s="15"/>
      <c r="DB994" s="24">
        <f t="shared" si="1082"/>
        <v>0</v>
      </c>
      <c r="DC994" s="5">
        <v>0</v>
      </c>
      <c r="DD994" s="63"/>
      <c r="DE994" s="15"/>
      <c r="DF994" s="13"/>
      <c r="DG994" s="98">
        <f t="shared" si="1058"/>
        <v>0</v>
      </c>
      <c r="DH994" s="99">
        <f>DH5</f>
        <v>1</v>
      </c>
      <c r="DI994" s="100"/>
      <c r="DJ994" s="110"/>
      <c r="DK994" s="95">
        <f t="shared" si="1059"/>
        <v>0</v>
      </c>
      <c r="DL994" s="15"/>
      <c r="DM994" s="24">
        <f t="shared" si="1083"/>
        <v>0</v>
      </c>
      <c r="DN994" s="5">
        <v>0</v>
      </c>
      <c r="DO994" s="63"/>
      <c r="DP994" s="15"/>
      <c r="DQ994" s="13"/>
      <c r="DR994" s="98">
        <f t="shared" si="1060"/>
        <v>0</v>
      </c>
      <c r="DS994" s="99">
        <f>DS5</f>
        <v>1</v>
      </c>
      <c r="DT994" s="100"/>
      <c r="DU994" s="110"/>
      <c r="DV994" s="95">
        <f t="shared" si="1061"/>
        <v>0</v>
      </c>
      <c r="DW994" s="15"/>
      <c r="DX994" s="24">
        <f t="shared" si="1084"/>
        <v>0</v>
      </c>
      <c r="DY994" s="5">
        <v>0</v>
      </c>
      <c r="DZ994" s="63"/>
      <c r="EA994" s="15"/>
      <c r="EB994" s="13"/>
      <c r="EC994" s="98">
        <f t="shared" si="1062"/>
        <v>0</v>
      </c>
      <c r="ED994" s="99">
        <f>ED5</f>
        <v>1</v>
      </c>
      <c r="EE994" s="100"/>
      <c r="EF994" s="110"/>
      <c r="EG994" s="95">
        <f t="shared" si="1063"/>
        <v>0</v>
      </c>
      <c r="EH994" s="15"/>
      <c r="EI994" s="24">
        <f t="shared" si="1085"/>
        <v>0</v>
      </c>
      <c r="EJ994" s="5">
        <v>0</v>
      </c>
      <c r="EK994" s="63"/>
      <c r="EL994" s="15"/>
      <c r="EM994" s="13"/>
      <c r="EN994" s="98">
        <f t="shared" si="1064"/>
        <v>0</v>
      </c>
      <c r="EO994" s="99">
        <f>EO5</f>
        <v>1</v>
      </c>
      <c r="EP994" s="100"/>
      <c r="EQ994" s="110"/>
      <c r="ER994" s="95">
        <f t="shared" si="1065"/>
        <v>0</v>
      </c>
      <c r="ES994" s="15"/>
      <c r="ET994" s="24">
        <f t="shared" si="1086"/>
        <v>0</v>
      </c>
      <c r="EU994" s="5">
        <v>0</v>
      </c>
      <c r="EV994" s="63"/>
      <c r="EW994" s="15"/>
      <c r="EX994" s="13"/>
      <c r="EY994" s="98">
        <f t="shared" si="1066"/>
        <v>0</v>
      </c>
      <c r="EZ994" s="99">
        <f>EZ5</f>
        <v>1</v>
      </c>
      <c r="FA994" s="100"/>
      <c r="FB994" s="110"/>
      <c r="FC994" s="95">
        <f t="shared" si="1067"/>
        <v>0</v>
      </c>
      <c r="FD994" s="15"/>
      <c r="FE994" s="24">
        <f t="shared" si="1087"/>
        <v>0</v>
      </c>
      <c r="FF994" s="5">
        <v>0</v>
      </c>
      <c r="FG994" s="63"/>
      <c r="FH994" s="15"/>
      <c r="FI994" s="13"/>
      <c r="FJ994" s="98">
        <f t="shared" si="1068"/>
        <v>0</v>
      </c>
      <c r="FK994" s="99">
        <f>FK5</f>
        <v>1</v>
      </c>
      <c r="FL994" s="100"/>
      <c r="FM994" s="110"/>
      <c r="FN994" s="95">
        <f t="shared" si="1069"/>
        <v>0</v>
      </c>
      <c r="FO994" s="15"/>
      <c r="FP994" s="24">
        <f t="shared" si="1088"/>
        <v>0</v>
      </c>
      <c r="FQ994" s="5">
        <v>0</v>
      </c>
      <c r="FR994" s="8">
        <v>0</v>
      </c>
      <c r="FS994" s="84">
        <f t="shared" si="1089"/>
        <v>500</v>
      </c>
      <c r="FT994" s="85">
        <f t="shared" si="1090"/>
        <v>500</v>
      </c>
      <c r="FU994" s="85">
        <f t="shared" si="1091"/>
        <v>500</v>
      </c>
      <c r="FV994" s="85">
        <f t="shared" si="1092"/>
        <v>500</v>
      </c>
      <c r="FW994" s="85">
        <f t="shared" si="1093"/>
        <v>500</v>
      </c>
      <c r="FX994" s="85">
        <f t="shared" si="1094"/>
        <v>500</v>
      </c>
      <c r="FY994" s="85">
        <f t="shared" si="1095"/>
        <v>500</v>
      </c>
      <c r="FZ994" s="85">
        <f t="shared" si="1096"/>
        <v>500</v>
      </c>
      <c r="GA994" s="85">
        <f t="shared" si="1097"/>
        <v>500</v>
      </c>
      <c r="GB994" s="85">
        <f t="shared" si="1098"/>
        <v>500</v>
      </c>
      <c r="GC994" s="85">
        <f t="shared" si="1099"/>
        <v>500</v>
      </c>
      <c r="GD994" s="85">
        <f t="shared" si="1100"/>
        <v>500</v>
      </c>
      <c r="GE994" s="85">
        <f t="shared" si="1101"/>
        <v>500</v>
      </c>
      <c r="GF994" s="85">
        <f t="shared" si="1102"/>
        <v>500</v>
      </c>
      <c r="GG994" s="85">
        <f t="shared" si="1103"/>
        <v>500</v>
      </c>
      <c r="GH994" s="101">
        <f t="shared" si="1070"/>
        <v>0</v>
      </c>
      <c r="GI994" s="102">
        <f t="shared" si="1071"/>
        <v>0</v>
      </c>
      <c r="GJ994" s="102">
        <f t="shared" si="1072"/>
        <v>0</v>
      </c>
      <c r="GK994" s="79">
        <f>ROW()</f>
        <v>994</v>
      </c>
    </row>
    <row r="995" spans="1:193" s="12" customFormat="1" ht="50.1" customHeight="1">
      <c r="A995" s="17">
        <f>ROW()</f>
        <v>995</v>
      </c>
      <c r="B995" s="32">
        <f t="shared" si="1104"/>
        <v>989</v>
      </c>
      <c r="C995" s="33">
        <f t="shared" si="1105"/>
        <v>0</v>
      </c>
      <c r="D995" s="31"/>
      <c r="E995" s="390">
        <f t="shared" si="1073"/>
        <v>500</v>
      </c>
      <c r="F995" s="107">
        <f t="shared" si="1039"/>
        <v>0</v>
      </c>
      <c r="G995" s="3">
        <v>0</v>
      </c>
      <c r="H995" s="4">
        <v>0</v>
      </c>
      <c r="I995" s="63"/>
      <c r="J995" s="15"/>
      <c r="K995" s="13"/>
      <c r="L995" s="98">
        <f t="shared" si="1040"/>
        <v>0</v>
      </c>
      <c r="M995" s="99">
        <f>M5</f>
        <v>0.94499999999999995</v>
      </c>
      <c r="N995" s="100"/>
      <c r="O995" s="110"/>
      <c r="P995" s="95">
        <f t="shared" si="1041"/>
        <v>0</v>
      </c>
      <c r="Q995" s="15"/>
      <c r="R995" s="24">
        <f t="shared" si="1074"/>
        <v>0</v>
      </c>
      <c r="S995" s="25">
        <v>0</v>
      </c>
      <c r="T995" s="63"/>
      <c r="U995" s="15"/>
      <c r="V995" s="13"/>
      <c r="W995" s="98">
        <f t="shared" si="1042"/>
        <v>0</v>
      </c>
      <c r="X995" s="99">
        <f>X5</f>
        <v>0.97</v>
      </c>
      <c r="Y995" s="100"/>
      <c r="Z995" s="110"/>
      <c r="AA995" s="95">
        <f t="shared" si="1043"/>
        <v>0</v>
      </c>
      <c r="AB995" s="15"/>
      <c r="AC995" s="24">
        <f t="shared" si="1075"/>
        <v>0</v>
      </c>
      <c r="AD995" s="5">
        <v>0</v>
      </c>
      <c r="AE995" s="63"/>
      <c r="AF995" s="15"/>
      <c r="AG995" s="13"/>
      <c r="AH995" s="98">
        <f t="shared" si="1044"/>
        <v>0</v>
      </c>
      <c r="AI995" s="99">
        <f>AI5</f>
        <v>0.95499999999999996</v>
      </c>
      <c r="AJ995" s="100"/>
      <c r="AK995" s="110"/>
      <c r="AL995" s="95">
        <f t="shared" si="1045"/>
        <v>0</v>
      </c>
      <c r="AM995" s="15"/>
      <c r="AN995" s="24">
        <f t="shared" si="1076"/>
        <v>0</v>
      </c>
      <c r="AO995" s="5">
        <v>0</v>
      </c>
      <c r="AP995" s="63"/>
      <c r="AQ995" s="15"/>
      <c r="AR995" s="13"/>
      <c r="AS995" s="98">
        <f t="shared" si="1046"/>
        <v>0</v>
      </c>
      <c r="AT995" s="99">
        <f>AT5</f>
        <v>0.96</v>
      </c>
      <c r="AU995" s="100"/>
      <c r="AV995" s="110"/>
      <c r="AW995" s="95">
        <f t="shared" si="1047"/>
        <v>0</v>
      </c>
      <c r="AX995" s="15"/>
      <c r="AY995" s="24">
        <f t="shared" si="1077"/>
        <v>0</v>
      </c>
      <c r="AZ995" s="5">
        <v>0</v>
      </c>
      <c r="BA995" s="63"/>
      <c r="BB995" s="15"/>
      <c r="BC995" s="13"/>
      <c r="BD995" s="98">
        <f t="shared" si="1048"/>
        <v>0</v>
      </c>
      <c r="BE995" s="99">
        <f>BE5</f>
        <v>0.98</v>
      </c>
      <c r="BF995" s="100"/>
      <c r="BG995" s="110"/>
      <c r="BH995" s="95">
        <f t="shared" si="1049"/>
        <v>0</v>
      </c>
      <c r="BI995" s="15"/>
      <c r="BJ995" s="24">
        <f t="shared" si="1078"/>
        <v>0</v>
      </c>
      <c r="BK995" s="5">
        <v>0</v>
      </c>
      <c r="BL995" s="63"/>
      <c r="BM995" s="15"/>
      <c r="BN995" s="13"/>
      <c r="BO995" s="98">
        <f t="shared" si="1050"/>
        <v>0</v>
      </c>
      <c r="BP995" s="99">
        <f>BP5</f>
        <v>0.94499999999999995</v>
      </c>
      <c r="BQ995" s="100"/>
      <c r="BR995" s="110"/>
      <c r="BS995" s="95">
        <f t="shared" si="1051"/>
        <v>0</v>
      </c>
      <c r="BT995" s="15"/>
      <c r="BU995" s="24">
        <f t="shared" si="1079"/>
        <v>0</v>
      </c>
      <c r="BV995" s="5">
        <v>0</v>
      </c>
      <c r="BW995" s="63"/>
      <c r="BX995" s="15"/>
      <c r="BY995" s="13"/>
      <c r="BZ995" s="98">
        <f t="shared" si="1052"/>
        <v>0</v>
      </c>
      <c r="CA995" s="99">
        <f>CA5</f>
        <v>1</v>
      </c>
      <c r="CB995" s="100"/>
      <c r="CC995" s="110"/>
      <c r="CD995" s="95">
        <f t="shared" si="1053"/>
        <v>0</v>
      </c>
      <c r="CE995" s="15"/>
      <c r="CF995" s="24">
        <f t="shared" si="1080"/>
        <v>0</v>
      </c>
      <c r="CG995" s="5">
        <v>0</v>
      </c>
      <c r="CH995" s="63"/>
      <c r="CI995" s="15"/>
      <c r="CJ995" s="13"/>
      <c r="CK995" s="98">
        <f t="shared" si="1054"/>
        <v>0</v>
      </c>
      <c r="CL995" s="99">
        <f>CL5</f>
        <v>1</v>
      </c>
      <c r="CM995" s="100"/>
      <c r="CN995" s="110"/>
      <c r="CO995" s="95">
        <f t="shared" si="1055"/>
        <v>0</v>
      </c>
      <c r="CP995" s="15"/>
      <c r="CQ995" s="24">
        <f t="shared" si="1081"/>
        <v>0</v>
      </c>
      <c r="CR995" s="5">
        <v>0</v>
      </c>
      <c r="CS995" s="63"/>
      <c r="CT995" s="15"/>
      <c r="CU995" s="13"/>
      <c r="CV995" s="98">
        <f t="shared" si="1056"/>
        <v>0</v>
      </c>
      <c r="CW995" s="99">
        <f>CW5</f>
        <v>1</v>
      </c>
      <c r="CX995" s="100"/>
      <c r="CY995" s="110"/>
      <c r="CZ995" s="95">
        <f t="shared" si="1057"/>
        <v>0</v>
      </c>
      <c r="DA995" s="15"/>
      <c r="DB995" s="24">
        <f t="shared" si="1082"/>
        <v>0</v>
      </c>
      <c r="DC995" s="5">
        <v>0</v>
      </c>
      <c r="DD995" s="63"/>
      <c r="DE995" s="15"/>
      <c r="DF995" s="13"/>
      <c r="DG995" s="98">
        <f t="shared" si="1058"/>
        <v>0</v>
      </c>
      <c r="DH995" s="99">
        <f>DH5</f>
        <v>1</v>
      </c>
      <c r="DI995" s="100"/>
      <c r="DJ995" s="110"/>
      <c r="DK995" s="95">
        <f t="shared" si="1059"/>
        <v>0</v>
      </c>
      <c r="DL995" s="15"/>
      <c r="DM995" s="24">
        <f t="shared" si="1083"/>
        <v>0</v>
      </c>
      <c r="DN995" s="5">
        <v>0</v>
      </c>
      <c r="DO995" s="63"/>
      <c r="DP995" s="15"/>
      <c r="DQ995" s="13"/>
      <c r="DR995" s="98">
        <f t="shared" si="1060"/>
        <v>0</v>
      </c>
      <c r="DS995" s="99">
        <f>DS5</f>
        <v>1</v>
      </c>
      <c r="DT995" s="100"/>
      <c r="DU995" s="110"/>
      <c r="DV995" s="95">
        <f t="shared" si="1061"/>
        <v>0</v>
      </c>
      <c r="DW995" s="15"/>
      <c r="DX995" s="24">
        <f t="shared" si="1084"/>
        <v>0</v>
      </c>
      <c r="DY995" s="5">
        <v>0</v>
      </c>
      <c r="DZ995" s="63"/>
      <c r="EA995" s="15"/>
      <c r="EB995" s="13"/>
      <c r="EC995" s="98">
        <f t="shared" si="1062"/>
        <v>0</v>
      </c>
      <c r="ED995" s="99">
        <f>ED5</f>
        <v>1</v>
      </c>
      <c r="EE995" s="100"/>
      <c r="EF995" s="110"/>
      <c r="EG995" s="95">
        <f t="shared" si="1063"/>
        <v>0</v>
      </c>
      <c r="EH995" s="15"/>
      <c r="EI995" s="24">
        <f t="shared" si="1085"/>
        <v>0</v>
      </c>
      <c r="EJ995" s="5">
        <v>0</v>
      </c>
      <c r="EK995" s="63"/>
      <c r="EL995" s="15"/>
      <c r="EM995" s="13"/>
      <c r="EN995" s="98">
        <f t="shared" si="1064"/>
        <v>0</v>
      </c>
      <c r="EO995" s="99">
        <f>EO5</f>
        <v>1</v>
      </c>
      <c r="EP995" s="100"/>
      <c r="EQ995" s="110"/>
      <c r="ER995" s="95">
        <f t="shared" si="1065"/>
        <v>0</v>
      </c>
      <c r="ES995" s="15"/>
      <c r="ET995" s="24">
        <f t="shared" si="1086"/>
        <v>0</v>
      </c>
      <c r="EU995" s="5">
        <v>0</v>
      </c>
      <c r="EV995" s="63"/>
      <c r="EW995" s="15"/>
      <c r="EX995" s="13"/>
      <c r="EY995" s="98">
        <f t="shared" si="1066"/>
        <v>0</v>
      </c>
      <c r="EZ995" s="99">
        <f>EZ5</f>
        <v>1</v>
      </c>
      <c r="FA995" s="100"/>
      <c r="FB995" s="110"/>
      <c r="FC995" s="95">
        <f t="shared" si="1067"/>
        <v>0</v>
      </c>
      <c r="FD995" s="15"/>
      <c r="FE995" s="24">
        <f t="shared" si="1087"/>
        <v>0</v>
      </c>
      <c r="FF995" s="5">
        <v>0</v>
      </c>
      <c r="FG995" s="63"/>
      <c r="FH995" s="15"/>
      <c r="FI995" s="13"/>
      <c r="FJ995" s="98">
        <f t="shared" si="1068"/>
        <v>0</v>
      </c>
      <c r="FK995" s="99">
        <f>FK5</f>
        <v>1</v>
      </c>
      <c r="FL995" s="100"/>
      <c r="FM995" s="110"/>
      <c r="FN995" s="95">
        <f t="shared" si="1069"/>
        <v>0</v>
      </c>
      <c r="FO995" s="15"/>
      <c r="FP995" s="24">
        <f t="shared" si="1088"/>
        <v>0</v>
      </c>
      <c r="FQ995" s="5">
        <v>0</v>
      </c>
      <c r="FR995" s="8">
        <v>0</v>
      </c>
      <c r="FS995" s="84">
        <f t="shared" si="1089"/>
        <v>500</v>
      </c>
      <c r="FT995" s="85">
        <f t="shared" si="1090"/>
        <v>500</v>
      </c>
      <c r="FU995" s="85">
        <f t="shared" si="1091"/>
        <v>500</v>
      </c>
      <c r="FV995" s="85">
        <f t="shared" si="1092"/>
        <v>500</v>
      </c>
      <c r="FW995" s="85">
        <f t="shared" si="1093"/>
        <v>500</v>
      </c>
      <c r="FX995" s="85">
        <f t="shared" si="1094"/>
        <v>500</v>
      </c>
      <c r="FY995" s="85">
        <f t="shared" si="1095"/>
        <v>500</v>
      </c>
      <c r="FZ995" s="85">
        <f t="shared" si="1096"/>
        <v>500</v>
      </c>
      <c r="GA995" s="85">
        <f t="shared" si="1097"/>
        <v>500</v>
      </c>
      <c r="GB995" s="85">
        <f t="shared" si="1098"/>
        <v>500</v>
      </c>
      <c r="GC995" s="85">
        <f t="shared" si="1099"/>
        <v>500</v>
      </c>
      <c r="GD995" s="85">
        <f t="shared" si="1100"/>
        <v>500</v>
      </c>
      <c r="GE995" s="85">
        <f t="shared" si="1101"/>
        <v>500</v>
      </c>
      <c r="GF995" s="85">
        <f t="shared" si="1102"/>
        <v>500</v>
      </c>
      <c r="GG995" s="85">
        <f t="shared" si="1103"/>
        <v>500</v>
      </c>
      <c r="GH995" s="101">
        <f t="shared" si="1070"/>
        <v>0</v>
      </c>
      <c r="GI995" s="102">
        <f t="shared" si="1071"/>
        <v>0</v>
      </c>
      <c r="GJ995" s="102">
        <f t="shared" si="1072"/>
        <v>0</v>
      </c>
      <c r="GK995" s="79">
        <f>ROW()</f>
        <v>995</v>
      </c>
    </row>
    <row r="996" spans="1:193" s="12" customFormat="1" ht="50.1" customHeight="1">
      <c r="A996" s="17">
        <f>ROW()</f>
        <v>996</v>
      </c>
      <c r="B996" s="32">
        <f t="shared" si="1104"/>
        <v>990</v>
      </c>
      <c r="C996" s="33">
        <f t="shared" si="1105"/>
        <v>0</v>
      </c>
      <c r="D996" s="31"/>
      <c r="E996" s="390">
        <f t="shared" si="1073"/>
        <v>500</v>
      </c>
      <c r="F996" s="107">
        <f t="shared" si="1039"/>
        <v>0</v>
      </c>
      <c r="G996" s="3">
        <v>0</v>
      </c>
      <c r="H996" s="4">
        <v>0</v>
      </c>
      <c r="I996" s="63"/>
      <c r="J996" s="15"/>
      <c r="K996" s="13"/>
      <c r="L996" s="98">
        <f t="shared" si="1040"/>
        <v>0</v>
      </c>
      <c r="M996" s="99">
        <f>M5</f>
        <v>0.94499999999999995</v>
      </c>
      <c r="N996" s="100"/>
      <c r="O996" s="110"/>
      <c r="P996" s="95">
        <f t="shared" si="1041"/>
        <v>0</v>
      </c>
      <c r="Q996" s="15"/>
      <c r="R996" s="24">
        <f t="shared" si="1074"/>
        <v>0</v>
      </c>
      <c r="S996" s="25">
        <v>0</v>
      </c>
      <c r="T996" s="63"/>
      <c r="U996" s="15"/>
      <c r="V996" s="13"/>
      <c r="W996" s="98">
        <f t="shared" si="1042"/>
        <v>0</v>
      </c>
      <c r="X996" s="99">
        <f>X5</f>
        <v>0.97</v>
      </c>
      <c r="Y996" s="100"/>
      <c r="Z996" s="110"/>
      <c r="AA996" s="95">
        <f t="shared" si="1043"/>
        <v>0</v>
      </c>
      <c r="AB996" s="15"/>
      <c r="AC996" s="24">
        <f t="shared" si="1075"/>
        <v>0</v>
      </c>
      <c r="AD996" s="5">
        <v>0</v>
      </c>
      <c r="AE996" s="63"/>
      <c r="AF996" s="15"/>
      <c r="AG996" s="13"/>
      <c r="AH996" s="98">
        <f t="shared" si="1044"/>
        <v>0</v>
      </c>
      <c r="AI996" s="99">
        <f>AI5</f>
        <v>0.95499999999999996</v>
      </c>
      <c r="AJ996" s="100"/>
      <c r="AK996" s="110"/>
      <c r="AL996" s="95">
        <f t="shared" si="1045"/>
        <v>0</v>
      </c>
      <c r="AM996" s="15"/>
      <c r="AN996" s="24">
        <f t="shared" si="1076"/>
        <v>0</v>
      </c>
      <c r="AO996" s="5">
        <v>0</v>
      </c>
      <c r="AP996" s="63"/>
      <c r="AQ996" s="15"/>
      <c r="AR996" s="13"/>
      <c r="AS996" s="98">
        <f t="shared" si="1046"/>
        <v>0</v>
      </c>
      <c r="AT996" s="99">
        <f>AT5</f>
        <v>0.96</v>
      </c>
      <c r="AU996" s="100"/>
      <c r="AV996" s="110"/>
      <c r="AW996" s="95">
        <f t="shared" si="1047"/>
        <v>0</v>
      </c>
      <c r="AX996" s="15"/>
      <c r="AY996" s="24">
        <f t="shared" si="1077"/>
        <v>0</v>
      </c>
      <c r="AZ996" s="5">
        <v>0</v>
      </c>
      <c r="BA996" s="63"/>
      <c r="BB996" s="15"/>
      <c r="BC996" s="13"/>
      <c r="BD996" s="98">
        <f t="shared" si="1048"/>
        <v>0</v>
      </c>
      <c r="BE996" s="99">
        <f>BE5</f>
        <v>0.98</v>
      </c>
      <c r="BF996" s="100"/>
      <c r="BG996" s="110"/>
      <c r="BH996" s="95">
        <f t="shared" si="1049"/>
        <v>0</v>
      </c>
      <c r="BI996" s="15"/>
      <c r="BJ996" s="24">
        <f t="shared" si="1078"/>
        <v>0</v>
      </c>
      <c r="BK996" s="5">
        <v>0</v>
      </c>
      <c r="BL996" s="63"/>
      <c r="BM996" s="15"/>
      <c r="BN996" s="13"/>
      <c r="BO996" s="98">
        <f t="shared" si="1050"/>
        <v>0</v>
      </c>
      <c r="BP996" s="99">
        <f>BP5</f>
        <v>0.94499999999999995</v>
      </c>
      <c r="BQ996" s="100"/>
      <c r="BR996" s="110"/>
      <c r="BS996" s="95">
        <f t="shared" si="1051"/>
        <v>0</v>
      </c>
      <c r="BT996" s="15"/>
      <c r="BU996" s="24">
        <f t="shared" si="1079"/>
        <v>0</v>
      </c>
      <c r="BV996" s="5">
        <v>0</v>
      </c>
      <c r="BW996" s="63"/>
      <c r="BX996" s="15"/>
      <c r="BY996" s="13"/>
      <c r="BZ996" s="98">
        <f t="shared" si="1052"/>
        <v>0</v>
      </c>
      <c r="CA996" s="99">
        <f>CA5</f>
        <v>1</v>
      </c>
      <c r="CB996" s="100"/>
      <c r="CC996" s="110"/>
      <c r="CD996" s="95">
        <f t="shared" si="1053"/>
        <v>0</v>
      </c>
      <c r="CE996" s="15"/>
      <c r="CF996" s="24">
        <f t="shared" si="1080"/>
        <v>0</v>
      </c>
      <c r="CG996" s="5">
        <v>0</v>
      </c>
      <c r="CH996" s="63"/>
      <c r="CI996" s="15"/>
      <c r="CJ996" s="13"/>
      <c r="CK996" s="98">
        <f t="shared" si="1054"/>
        <v>0</v>
      </c>
      <c r="CL996" s="99">
        <f>CL5</f>
        <v>1</v>
      </c>
      <c r="CM996" s="100"/>
      <c r="CN996" s="110"/>
      <c r="CO996" s="95">
        <f t="shared" si="1055"/>
        <v>0</v>
      </c>
      <c r="CP996" s="15"/>
      <c r="CQ996" s="24">
        <f t="shared" si="1081"/>
        <v>0</v>
      </c>
      <c r="CR996" s="5">
        <v>0</v>
      </c>
      <c r="CS996" s="63"/>
      <c r="CT996" s="15"/>
      <c r="CU996" s="13"/>
      <c r="CV996" s="98">
        <f t="shared" si="1056"/>
        <v>0</v>
      </c>
      <c r="CW996" s="99">
        <f>CW5</f>
        <v>1</v>
      </c>
      <c r="CX996" s="100"/>
      <c r="CY996" s="110"/>
      <c r="CZ996" s="95">
        <f t="shared" si="1057"/>
        <v>0</v>
      </c>
      <c r="DA996" s="15"/>
      <c r="DB996" s="24">
        <f t="shared" si="1082"/>
        <v>0</v>
      </c>
      <c r="DC996" s="5">
        <v>0</v>
      </c>
      <c r="DD996" s="63"/>
      <c r="DE996" s="15"/>
      <c r="DF996" s="13"/>
      <c r="DG996" s="98">
        <f t="shared" si="1058"/>
        <v>0</v>
      </c>
      <c r="DH996" s="99">
        <f>DH5</f>
        <v>1</v>
      </c>
      <c r="DI996" s="100"/>
      <c r="DJ996" s="110"/>
      <c r="DK996" s="95">
        <f t="shared" si="1059"/>
        <v>0</v>
      </c>
      <c r="DL996" s="15"/>
      <c r="DM996" s="24">
        <f t="shared" si="1083"/>
        <v>0</v>
      </c>
      <c r="DN996" s="5">
        <v>0</v>
      </c>
      <c r="DO996" s="63"/>
      <c r="DP996" s="15"/>
      <c r="DQ996" s="13"/>
      <c r="DR996" s="98">
        <f t="shared" si="1060"/>
        <v>0</v>
      </c>
      <c r="DS996" s="99">
        <f>DS5</f>
        <v>1</v>
      </c>
      <c r="DT996" s="100"/>
      <c r="DU996" s="110"/>
      <c r="DV996" s="95">
        <f t="shared" si="1061"/>
        <v>0</v>
      </c>
      <c r="DW996" s="15"/>
      <c r="DX996" s="24">
        <f t="shared" si="1084"/>
        <v>0</v>
      </c>
      <c r="DY996" s="5">
        <v>0</v>
      </c>
      <c r="DZ996" s="63"/>
      <c r="EA996" s="15"/>
      <c r="EB996" s="13"/>
      <c r="EC996" s="98">
        <f t="shared" si="1062"/>
        <v>0</v>
      </c>
      <c r="ED996" s="99">
        <f>ED5</f>
        <v>1</v>
      </c>
      <c r="EE996" s="100"/>
      <c r="EF996" s="110"/>
      <c r="EG996" s="95">
        <f t="shared" si="1063"/>
        <v>0</v>
      </c>
      <c r="EH996" s="15"/>
      <c r="EI996" s="24">
        <f t="shared" si="1085"/>
        <v>0</v>
      </c>
      <c r="EJ996" s="5">
        <v>0</v>
      </c>
      <c r="EK996" s="63"/>
      <c r="EL996" s="15"/>
      <c r="EM996" s="13"/>
      <c r="EN996" s="98">
        <f t="shared" si="1064"/>
        <v>0</v>
      </c>
      <c r="EO996" s="99">
        <f>EO5</f>
        <v>1</v>
      </c>
      <c r="EP996" s="100"/>
      <c r="EQ996" s="110"/>
      <c r="ER996" s="95">
        <f t="shared" si="1065"/>
        <v>0</v>
      </c>
      <c r="ES996" s="15"/>
      <c r="ET996" s="24">
        <f t="shared" si="1086"/>
        <v>0</v>
      </c>
      <c r="EU996" s="5">
        <v>0</v>
      </c>
      <c r="EV996" s="63"/>
      <c r="EW996" s="15"/>
      <c r="EX996" s="13"/>
      <c r="EY996" s="98">
        <f t="shared" si="1066"/>
        <v>0</v>
      </c>
      <c r="EZ996" s="99">
        <f>EZ5</f>
        <v>1</v>
      </c>
      <c r="FA996" s="100"/>
      <c r="FB996" s="110"/>
      <c r="FC996" s="95">
        <f t="shared" si="1067"/>
        <v>0</v>
      </c>
      <c r="FD996" s="15"/>
      <c r="FE996" s="24">
        <f t="shared" si="1087"/>
        <v>0</v>
      </c>
      <c r="FF996" s="5">
        <v>0</v>
      </c>
      <c r="FG996" s="63"/>
      <c r="FH996" s="15"/>
      <c r="FI996" s="13"/>
      <c r="FJ996" s="98">
        <f t="shared" si="1068"/>
        <v>0</v>
      </c>
      <c r="FK996" s="99">
        <f>FK5</f>
        <v>1</v>
      </c>
      <c r="FL996" s="100"/>
      <c r="FM996" s="110"/>
      <c r="FN996" s="95">
        <f t="shared" si="1069"/>
        <v>0</v>
      </c>
      <c r="FO996" s="15"/>
      <c r="FP996" s="24">
        <f t="shared" si="1088"/>
        <v>0</v>
      </c>
      <c r="FQ996" s="5">
        <v>0</v>
      </c>
      <c r="FR996" s="8">
        <v>0</v>
      </c>
      <c r="FS996" s="84">
        <f t="shared" si="1089"/>
        <v>500</v>
      </c>
      <c r="FT996" s="85">
        <f t="shared" si="1090"/>
        <v>500</v>
      </c>
      <c r="FU996" s="85">
        <f t="shared" si="1091"/>
        <v>500</v>
      </c>
      <c r="FV996" s="85">
        <f t="shared" si="1092"/>
        <v>500</v>
      </c>
      <c r="FW996" s="85">
        <f t="shared" si="1093"/>
        <v>500</v>
      </c>
      <c r="FX996" s="85">
        <f t="shared" si="1094"/>
        <v>500</v>
      </c>
      <c r="FY996" s="85">
        <f t="shared" si="1095"/>
        <v>500</v>
      </c>
      <c r="FZ996" s="85">
        <f t="shared" si="1096"/>
        <v>500</v>
      </c>
      <c r="GA996" s="85">
        <f t="shared" si="1097"/>
        <v>500</v>
      </c>
      <c r="GB996" s="85">
        <f t="shared" si="1098"/>
        <v>500</v>
      </c>
      <c r="GC996" s="85">
        <f t="shared" si="1099"/>
        <v>500</v>
      </c>
      <c r="GD996" s="85">
        <f t="shared" si="1100"/>
        <v>500</v>
      </c>
      <c r="GE996" s="85">
        <f t="shared" si="1101"/>
        <v>500</v>
      </c>
      <c r="GF996" s="85">
        <f t="shared" si="1102"/>
        <v>500</v>
      </c>
      <c r="GG996" s="85">
        <f t="shared" si="1103"/>
        <v>500</v>
      </c>
      <c r="GH996" s="101">
        <f t="shared" si="1070"/>
        <v>0</v>
      </c>
      <c r="GI996" s="102">
        <f t="shared" si="1071"/>
        <v>0</v>
      </c>
      <c r="GJ996" s="102">
        <f t="shared" si="1072"/>
        <v>0</v>
      </c>
      <c r="GK996" s="79">
        <f>ROW()</f>
        <v>996</v>
      </c>
    </row>
    <row r="997" spans="1:193" s="12" customFormat="1" ht="50.1" customHeight="1">
      <c r="A997" s="17">
        <f>ROW()</f>
        <v>997</v>
      </c>
      <c r="B997" s="32">
        <f t="shared" si="1104"/>
        <v>991</v>
      </c>
      <c r="C997" s="33">
        <f t="shared" si="1105"/>
        <v>0</v>
      </c>
      <c r="D997" s="31"/>
      <c r="E997" s="390">
        <f t="shared" si="1073"/>
        <v>500</v>
      </c>
      <c r="F997" s="107">
        <f t="shared" si="1039"/>
        <v>0</v>
      </c>
      <c r="G997" s="3">
        <v>0</v>
      </c>
      <c r="H997" s="4">
        <v>0</v>
      </c>
      <c r="I997" s="63"/>
      <c r="J997" s="15"/>
      <c r="K997" s="13"/>
      <c r="L997" s="98">
        <f t="shared" si="1040"/>
        <v>0</v>
      </c>
      <c r="M997" s="99">
        <f>M5</f>
        <v>0.94499999999999995</v>
      </c>
      <c r="N997" s="100"/>
      <c r="O997" s="110"/>
      <c r="P997" s="95">
        <f t="shared" si="1041"/>
        <v>0</v>
      </c>
      <c r="Q997" s="15"/>
      <c r="R997" s="24">
        <f t="shared" si="1074"/>
        <v>0</v>
      </c>
      <c r="S997" s="25">
        <v>0</v>
      </c>
      <c r="T997" s="63"/>
      <c r="U997" s="15"/>
      <c r="V997" s="13"/>
      <c r="W997" s="98">
        <f t="shared" si="1042"/>
        <v>0</v>
      </c>
      <c r="X997" s="99">
        <f>X5</f>
        <v>0.97</v>
      </c>
      <c r="Y997" s="100"/>
      <c r="Z997" s="110"/>
      <c r="AA997" s="95">
        <f t="shared" si="1043"/>
        <v>0</v>
      </c>
      <c r="AB997" s="15"/>
      <c r="AC997" s="24">
        <f t="shared" si="1075"/>
        <v>0</v>
      </c>
      <c r="AD997" s="5">
        <v>0</v>
      </c>
      <c r="AE997" s="63"/>
      <c r="AF997" s="15"/>
      <c r="AG997" s="13"/>
      <c r="AH997" s="98">
        <f t="shared" si="1044"/>
        <v>0</v>
      </c>
      <c r="AI997" s="99">
        <f>AI5</f>
        <v>0.95499999999999996</v>
      </c>
      <c r="AJ997" s="100"/>
      <c r="AK997" s="110"/>
      <c r="AL997" s="95">
        <f t="shared" si="1045"/>
        <v>0</v>
      </c>
      <c r="AM997" s="15"/>
      <c r="AN997" s="24">
        <f t="shared" si="1076"/>
        <v>0</v>
      </c>
      <c r="AO997" s="5">
        <v>0</v>
      </c>
      <c r="AP997" s="63"/>
      <c r="AQ997" s="15"/>
      <c r="AR997" s="13"/>
      <c r="AS997" s="98">
        <f t="shared" si="1046"/>
        <v>0</v>
      </c>
      <c r="AT997" s="99">
        <f>AT5</f>
        <v>0.96</v>
      </c>
      <c r="AU997" s="100"/>
      <c r="AV997" s="110"/>
      <c r="AW997" s="95">
        <f t="shared" si="1047"/>
        <v>0</v>
      </c>
      <c r="AX997" s="15"/>
      <c r="AY997" s="24">
        <f t="shared" si="1077"/>
        <v>0</v>
      </c>
      <c r="AZ997" s="5">
        <v>0</v>
      </c>
      <c r="BA997" s="63"/>
      <c r="BB997" s="15"/>
      <c r="BC997" s="13"/>
      <c r="BD997" s="98">
        <f t="shared" si="1048"/>
        <v>0</v>
      </c>
      <c r="BE997" s="99">
        <f>BE5</f>
        <v>0.98</v>
      </c>
      <c r="BF997" s="100"/>
      <c r="BG997" s="110"/>
      <c r="BH997" s="95">
        <f t="shared" si="1049"/>
        <v>0</v>
      </c>
      <c r="BI997" s="15"/>
      <c r="BJ997" s="24">
        <f t="shared" si="1078"/>
        <v>0</v>
      </c>
      <c r="BK997" s="5">
        <v>0</v>
      </c>
      <c r="BL997" s="63"/>
      <c r="BM997" s="15"/>
      <c r="BN997" s="13"/>
      <c r="BO997" s="98">
        <f t="shared" si="1050"/>
        <v>0</v>
      </c>
      <c r="BP997" s="99">
        <f>BP5</f>
        <v>0.94499999999999995</v>
      </c>
      <c r="BQ997" s="100"/>
      <c r="BR997" s="110"/>
      <c r="BS997" s="95">
        <f t="shared" si="1051"/>
        <v>0</v>
      </c>
      <c r="BT997" s="15"/>
      <c r="BU997" s="24">
        <f t="shared" si="1079"/>
        <v>0</v>
      </c>
      <c r="BV997" s="5">
        <v>0</v>
      </c>
      <c r="BW997" s="63"/>
      <c r="BX997" s="15"/>
      <c r="BY997" s="13"/>
      <c r="BZ997" s="98">
        <f t="shared" si="1052"/>
        <v>0</v>
      </c>
      <c r="CA997" s="99">
        <f>CA5</f>
        <v>1</v>
      </c>
      <c r="CB997" s="100"/>
      <c r="CC997" s="110"/>
      <c r="CD997" s="95">
        <f t="shared" si="1053"/>
        <v>0</v>
      </c>
      <c r="CE997" s="15"/>
      <c r="CF997" s="24">
        <f t="shared" si="1080"/>
        <v>0</v>
      </c>
      <c r="CG997" s="5">
        <v>0</v>
      </c>
      <c r="CH997" s="63"/>
      <c r="CI997" s="15"/>
      <c r="CJ997" s="13"/>
      <c r="CK997" s="98">
        <f t="shared" si="1054"/>
        <v>0</v>
      </c>
      <c r="CL997" s="99">
        <f>CL5</f>
        <v>1</v>
      </c>
      <c r="CM997" s="100"/>
      <c r="CN997" s="110"/>
      <c r="CO997" s="95">
        <f t="shared" si="1055"/>
        <v>0</v>
      </c>
      <c r="CP997" s="15"/>
      <c r="CQ997" s="24">
        <f t="shared" si="1081"/>
        <v>0</v>
      </c>
      <c r="CR997" s="5">
        <v>0</v>
      </c>
      <c r="CS997" s="63"/>
      <c r="CT997" s="15"/>
      <c r="CU997" s="13"/>
      <c r="CV997" s="98">
        <f t="shared" si="1056"/>
        <v>0</v>
      </c>
      <c r="CW997" s="99">
        <f>CW5</f>
        <v>1</v>
      </c>
      <c r="CX997" s="100"/>
      <c r="CY997" s="110"/>
      <c r="CZ997" s="95">
        <f t="shared" si="1057"/>
        <v>0</v>
      </c>
      <c r="DA997" s="15"/>
      <c r="DB997" s="24">
        <f t="shared" si="1082"/>
        <v>0</v>
      </c>
      <c r="DC997" s="5">
        <v>0</v>
      </c>
      <c r="DD997" s="63"/>
      <c r="DE997" s="15"/>
      <c r="DF997" s="13"/>
      <c r="DG997" s="98">
        <f t="shared" si="1058"/>
        <v>0</v>
      </c>
      <c r="DH997" s="99">
        <f>DH5</f>
        <v>1</v>
      </c>
      <c r="DI997" s="100"/>
      <c r="DJ997" s="110"/>
      <c r="DK997" s="95">
        <f t="shared" si="1059"/>
        <v>0</v>
      </c>
      <c r="DL997" s="15"/>
      <c r="DM997" s="24">
        <f t="shared" si="1083"/>
        <v>0</v>
      </c>
      <c r="DN997" s="5">
        <v>0</v>
      </c>
      <c r="DO997" s="63"/>
      <c r="DP997" s="15"/>
      <c r="DQ997" s="13"/>
      <c r="DR997" s="98">
        <f t="shared" si="1060"/>
        <v>0</v>
      </c>
      <c r="DS997" s="99">
        <f>DS5</f>
        <v>1</v>
      </c>
      <c r="DT997" s="100"/>
      <c r="DU997" s="110"/>
      <c r="DV997" s="95">
        <f t="shared" si="1061"/>
        <v>0</v>
      </c>
      <c r="DW997" s="15"/>
      <c r="DX997" s="24">
        <f t="shared" si="1084"/>
        <v>0</v>
      </c>
      <c r="DY997" s="5">
        <v>0</v>
      </c>
      <c r="DZ997" s="63"/>
      <c r="EA997" s="15"/>
      <c r="EB997" s="13"/>
      <c r="EC997" s="98">
        <f t="shared" si="1062"/>
        <v>0</v>
      </c>
      <c r="ED997" s="99">
        <f>ED5</f>
        <v>1</v>
      </c>
      <c r="EE997" s="100"/>
      <c r="EF997" s="110"/>
      <c r="EG997" s="95">
        <f t="shared" si="1063"/>
        <v>0</v>
      </c>
      <c r="EH997" s="15"/>
      <c r="EI997" s="24">
        <f t="shared" si="1085"/>
        <v>0</v>
      </c>
      <c r="EJ997" s="5">
        <v>0</v>
      </c>
      <c r="EK997" s="63"/>
      <c r="EL997" s="15"/>
      <c r="EM997" s="13"/>
      <c r="EN997" s="98">
        <f t="shared" si="1064"/>
        <v>0</v>
      </c>
      <c r="EO997" s="99">
        <f>EO5</f>
        <v>1</v>
      </c>
      <c r="EP997" s="100"/>
      <c r="EQ997" s="110"/>
      <c r="ER997" s="95">
        <f t="shared" si="1065"/>
        <v>0</v>
      </c>
      <c r="ES997" s="15"/>
      <c r="ET997" s="24">
        <f t="shared" si="1086"/>
        <v>0</v>
      </c>
      <c r="EU997" s="5">
        <v>0</v>
      </c>
      <c r="EV997" s="63"/>
      <c r="EW997" s="15"/>
      <c r="EX997" s="13"/>
      <c r="EY997" s="98">
        <f t="shared" si="1066"/>
        <v>0</v>
      </c>
      <c r="EZ997" s="99">
        <f>EZ5</f>
        <v>1</v>
      </c>
      <c r="FA997" s="100"/>
      <c r="FB997" s="110"/>
      <c r="FC997" s="95">
        <f t="shared" si="1067"/>
        <v>0</v>
      </c>
      <c r="FD997" s="15"/>
      <c r="FE997" s="24">
        <f t="shared" si="1087"/>
        <v>0</v>
      </c>
      <c r="FF997" s="5">
        <v>0</v>
      </c>
      <c r="FG997" s="63"/>
      <c r="FH997" s="15"/>
      <c r="FI997" s="13"/>
      <c r="FJ997" s="98">
        <f t="shared" si="1068"/>
        <v>0</v>
      </c>
      <c r="FK997" s="99">
        <f>FK5</f>
        <v>1</v>
      </c>
      <c r="FL997" s="100"/>
      <c r="FM997" s="110"/>
      <c r="FN997" s="95">
        <f t="shared" si="1069"/>
        <v>0</v>
      </c>
      <c r="FO997" s="15"/>
      <c r="FP997" s="24">
        <f t="shared" si="1088"/>
        <v>0</v>
      </c>
      <c r="FQ997" s="5">
        <v>0</v>
      </c>
      <c r="FR997" s="8">
        <v>0</v>
      </c>
      <c r="FS997" s="84">
        <f t="shared" si="1089"/>
        <v>500</v>
      </c>
      <c r="FT997" s="85">
        <f t="shared" si="1090"/>
        <v>500</v>
      </c>
      <c r="FU997" s="85">
        <f t="shared" si="1091"/>
        <v>500</v>
      </c>
      <c r="FV997" s="85">
        <f t="shared" si="1092"/>
        <v>500</v>
      </c>
      <c r="FW997" s="85">
        <f t="shared" si="1093"/>
        <v>500</v>
      </c>
      <c r="FX997" s="85">
        <f t="shared" si="1094"/>
        <v>500</v>
      </c>
      <c r="FY997" s="85">
        <f t="shared" si="1095"/>
        <v>500</v>
      </c>
      <c r="FZ997" s="85">
        <f t="shared" si="1096"/>
        <v>500</v>
      </c>
      <c r="GA997" s="85">
        <f t="shared" si="1097"/>
        <v>500</v>
      </c>
      <c r="GB997" s="85">
        <f t="shared" si="1098"/>
        <v>500</v>
      </c>
      <c r="GC997" s="85">
        <f t="shared" si="1099"/>
        <v>500</v>
      </c>
      <c r="GD997" s="85">
        <f t="shared" si="1100"/>
        <v>500</v>
      </c>
      <c r="GE997" s="85">
        <f t="shared" si="1101"/>
        <v>500</v>
      </c>
      <c r="GF997" s="85">
        <f t="shared" si="1102"/>
        <v>500</v>
      </c>
      <c r="GG997" s="85">
        <f t="shared" si="1103"/>
        <v>500</v>
      </c>
      <c r="GH997" s="101">
        <f t="shared" si="1070"/>
        <v>0</v>
      </c>
      <c r="GI997" s="102">
        <f t="shared" si="1071"/>
        <v>0</v>
      </c>
      <c r="GJ997" s="102">
        <f t="shared" si="1072"/>
        <v>0</v>
      </c>
      <c r="GK997" s="79">
        <f>ROW()</f>
        <v>997</v>
      </c>
    </row>
    <row r="998" spans="1:193" s="12" customFormat="1" ht="50.1" customHeight="1">
      <c r="A998" s="17">
        <f>ROW()</f>
        <v>998</v>
      </c>
      <c r="B998" s="32">
        <f t="shared" si="1104"/>
        <v>992</v>
      </c>
      <c r="C998" s="33">
        <f t="shared" si="1105"/>
        <v>0</v>
      </c>
      <c r="D998" s="31"/>
      <c r="E998" s="390">
        <f t="shared" si="1073"/>
        <v>500</v>
      </c>
      <c r="F998" s="107">
        <f t="shared" si="1039"/>
        <v>0</v>
      </c>
      <c r="G998" s="3">
        <v>0</v>
      </c>
      <c r="H998" s="4">
        <v>0</v>
      </c>
      <c r="I998" s="63"/>
      <c r="J998" s="15"/>
      <c r="K998" s="13"/>
      <c r="L998" s="98">
        <f t="shared" si="1040"/>
        <v>0</v>
      </c>
      <c r="M998" s="99">
        <f>M5</f>
        <v>0.94499999999999995</v>
      </c>
      <c r="N998" s="100"/>
      <c r="O998" s="110"/>
      <c r="P998" s="95">
        <f t="shared" si="1041"/>
        <v>0</v>
      </c>
      <c r="Q998" s="15"/>
      <c r="R998" s="24">
        <f t="shared" si="1074"/>
        <v>0</v>
      </c>
      <c r="S998" s="25">
        <v>0</v>
      </c>
      <c r="T998" s="63"/>
      <c r="U998" s="15"/>
      <c r="V998" s="13"/>
      <c r="W998" s="98">
        <f t="shared" si="1042"/>
        <v>0</v>
      </c>
      <c r="X998" s="99">
        <f>X5</f>
        <v>0.97</v>
      </c>
      <c r="Y998" s="100"/>
      <c r="Z998" s="110"/>
      <c r="AA998" s="95">
        <f t="shared" si="1043"/>
        <v>0</v>
      </c>
      <c r="AB998" s="15"/>
      <c r="AC998" s="24">
        <f t="shared" si="1075"/>
        <v>0</v>
      </c>
      <c r="AD998" s="5">
        <v>0</v>
      </c>
      <c r="AE998" s="63"/>
      <c r="AF998" s="15"/>
      <c r="AG998" s="13"/>
      <c r="AH998" s="98">
        <f t="shared" si="1044"/>
        <v>0</v>
      </c>
      <c r="AI998" s="99">
        <f>AI5</f>
        <v>0.95499999999999996</v>
      </c>
      <c r="AJ998" s="100"/>
      <c r="AK998" s="110"/>
      <c r="AL998" s="95">
        <f t="shared" si="1045"/>
        <v>0</v>
      </c>
      <c r="AM998" s="15"/>
      <c r="AN998" s="24">
        <f t="shared" si="1076"/>
        <v>0</v>
      </c>
      <c r="AO998" s="5">
        <v>0</v>
      </c>
      <c r="AP998" s="63"/>
      <c r="AQ998" s="15"/>
      <c r="AR998" s="13"/>
      <c r="AS998" s="98">
        <f t="shared" si="1046"/>
        <v>0</v>
      </c>
      <c r="AT998" s="99">
        <f>AT5</f>
        <v>0.96</v>
      </c>
      <c r="AU998" s="100"/>
      <c r="AV998" s="110"/>
      <c r="AW998" s="95">
        <f t="shared" si="1047"/>
        <v>0</v>
      </c>
      <c r="AX998" s="15"/>
      <c r="AY998" s="24">
        <f t="shared" si="1077"/>
        <v>0</v>
      </c>
      <c r="AZ998" s="5">
        <v>0</v>
      </c>
      <c r="BA998" s="63"/>
      <c r="BB998" s="15"/>
      <c r="BC998" s="13"/>
      <c r="BD998" s="98">
        <f t="shared" si="1048"/>
        <v>0</v>
      </c>
      <c r="BE998" s="99">
        <f>BE5</f>
        <v>0.98</v>
      </c>
      <c r="BF998" s="100"/>
      <c r="BG998" s="110"/>
      <c r="BH998" s="95">
        <f t="shared" si="1049"/>
        <v>0</v>
      </c>
      <c r="BI998" s="15"/>
      <c r="BJ998" s="24">
        <f t="shared" si="1078"/>
        <v>0</v>
      </c>
      <c r="BK998" s="5">
        <v>0</v>
      </c>
      <c r="BL998" s="63"/>
      <c r="BM998" s="15"/>
      <c r="BN998" s="13"/>
      <c r="BO998" s="98">
        <f t="shared" si="1050"/>
        <v>0</v>
      </c>
      <c r="BP998" s="99">
        <f>BP5</f>
        <v>0.94499999999999995</v>
      </c>
      <c r="BQ998" s="100"/>
      <c r="BR998" s="110"/>
      <c r="BS998" s="95">
        <f t="shared" si="1051"/>
        <v>0</v>
      </c>
      <c r="BT998" s="15"/>
      <c r="BU998" s="24">
        <f t="shared" si="1079"/>
        <v>0</v>
      </c>
      <c r="BV998" s="5">
        <v>0</v>
      </c>
      <c r="BW998" s="63"/>
      <c r="BX998" s="15"/>
      <c r="BY998" s="13"/>
      <c r="BZ998" s="98">
        <f t="shared" si="1052"/>
        <v>0</v>
      </c>
      <c r="CA998" s="99">
        <f>CA5</f>
        <v>1</v>
      </c>
      <c r="CB998" s="100"/>
      <c r="CC998" s="110"/>
      <c r="CD998" s="95">
        <f t="shared" si="1053"/>
        <v>0</v>
      </c>
      <c r="CE998" s="15"/>
      <c r="CF998" s="24">
        <f t="shared" si="1080"/>
        <v>0</v>
      </c>
      <c r="CG998" s="5">
        <v>0</v>
      </c>
      <c r="CH998" s="63"/>
      <c r="CI998" s="15"/>
      <c r="CJ998" s="13"/>
      <c r="CK998" s="98">
        <f t="shared" si="1054"/>
        <v>0</v>
      </c>
      <c r="CL998" s="99">
        <f>CL5</f>
        <v>1</v>
      </c>
      <c r="CM998" s="100"/>
      <c r="CN998" s="110"/>
      <c r="CO998" s="95">
        <f t="shared" si="1055"/>
        <v>0</v>
      </c>
      <c r="CP998" s="15"/>
      <c r="CQ998" s="24">
        <f t="shared" si="1081"/>
        <v>0</v>
      </c>
      <c r="CR998" s="5">
        <v>0</v>
      </c>
      <c r="CS998" s="63"/>
      <c r="CT998" s="15"/>
      <c r="CU998" s="13"/>
      <c r="CV998" s="98">
        <f t="shared" si="1056"/>
        <v>0</v>
      </c>
      <c r="CW998" s="99">
        <f>CW5</f>
        <v>1</v>
      </c>
      <c r="CX998" s="100"/>
      <c r="CY998" s="110"/>
      <c r="CZ998" s="95">
        <f t="shared" si="1057"/>
        <v>0</v>
      </c>
      <c r="DA998" s="15"/>
      <c r="DB998" s="24">
        <f t="shared" si="1082"/>
        <v>0</v>
      </c>
      <c r="DC998" s="5">
        <v>0</v>
      </c>
      <c r="DD998" s="63"/>
      <c r="DE998" s="15"/>
      <c r="DF998" s="13"/>
      <c r="DG998" s="98">
        <f t="shared" si="1058"/>
        <v>0</v>
      </c>
      <c r="DH998" s="99">
        <f>DH5</f>
        <v>1</v>
      </c>
      <c r="DI998" s="100"/>
      <c r="DJ998" s="110"/>
      <c r="DK998" s="95">
        <f t="shared" si="1059"/>
        <v>0</v>
      </c>
      <c r="DL998" s="15"/>
      <c r="DM998" s="24">
        <f t="shared" si="1083"/>
        <v>0</v>
      </c>
      <c r="DN998" s="5">
        <v>0</v>
      </c>
      <c r="DO998" s="63"/>
      <c r="DP998" s="15"/>
      <c r="DQ998" s="13"/>
      <c r="DR998" s="98">
        <f t="shared" si="1060"/>
        <v>0</v>
      </c>
      <c r="DS998" s="99">
        <f>DS5</f>
        <v>1</v>
      </c>
      <c r="DT998" s="100"/>
      <c r="DU998" s="110"/>
      <c r="DV998" s="95">
        <f t="shared" si="1061"/>
        <v>0</v>
      </c>
      <c r="DW998" s="15"/>
      <c r="DX998" s="24">
        <f t="shared" si="1084"/>
        <v>0</v>
      </c>
      <c r="DY998" s="5">
        <v>0</v>
      </c>
      <c r="DZ998" s="63"/>
      <c r="EA998" s="15"/>
      <c r="EB998" s="13"/>
      <c r="EC998" s="98">
        <f t="shared" si="1062"/>
        <v>0</v>
      </c>
      <c r="ED998" s="99">
        <f>ED5</f>
        <v>1</v>
      </c>
      <c r="EE998" s="100"/>
      <c r="EF998" s="110"/>
      <c r="EG998" s="95">
        <f t="shared" si="1063"/>
        <v>0</v>
      </c>
      <c r="EH998" s="15"/>
      <c r="EI998" s="24">
        <f t="shared" si="1085"/>
        <v>0</v>
      </c>
      <c r="EJ998" s="5">
        <v>0</v>
      </c>
      <c r="EK998" s="63"/>
      <c r="EL998" s="15"/>
      <c r="EM998" s="13"/>
      <c r="EN998" s="98">
        <f t="shared" si="1064"/>
        <v>0</v>
      </c>
      <c r="EO998" s="99">
        <f>EO5</f>
        <v>1</v>
      </c>
      <c r="EP998" s="100"/>
      <c r="EQ998" s="110"/>
      <c r="ER998" s="95">
        <f t="shared" si="1065"/>
        <v>0</v>
      </c>
      <c r="ES998" s="15"/>
      <c r="ET998" s="24">
        <f t="shared" si="1086"/>
        <v>0</v>
      </c>
      <c r="EU998" s="5">
        <v>0</v>
      </c>
      <c r="EV998" s="63"/>
      <c r="EW998" s="15"/>
      <c r="EX998" s="13"/>
      <c r="EY998" s="98">
        <f t="shared" si="1066"/>
        <v>0</v>
      </c>
      <c r="EZ998" s="99">
        <f>EZ5</f>
        <v>1</v>
      </c>
      <c r="FA998" s="100"/>
      <c r="FB998" s="110"/>
      <c r="FC998" s="95">
        <f t="shared" si="1067"/>
        <v>0</v>
      </c>
      <c r="FD998" s="15"/>
      <c r="FE998" s="24">
        <f t="shared" si="1087"/>
        <v>0</v>
      </c>
      <c r="FF998" s="5">
        <v>0</v>
      </c>
      <c r="FG998" s="63"/>
      <c r="FH998" s="15"/>
      <c r="FI998" s="13"/>
      <c r="FJ998" s="98">
        <f t="shared" si="1068"/>
        <v>0</v>
      </c>
      <c r="FK998" s="99">
        <f>FK5</f>
        <v>1</v>
      </c>
      <c r="FL998" s="100"/>
      <c r="FM998" s="110"/>
      <c r="FN998" s="95">
        <f t="shared" si="1069"/>
        <v>0</v>
      </c>
      <c r="FO998" s="15"/>
      <c r="FP998" s="24">
        <f t="shared" si="1088"/>
        <v>0</v>
      </c>
      <c r="FQ998" s="5">
        <v>0</v>
      </c>
      <c r="FR998" s="8">
        <v>0</v>
      </c>
      <c r="FS998" s="84">
        <f t="shared" si="1089"/>
        <v>500</v>
      </c>
      <c r="FT998" s="85">
        <f t="shared" si="1090"/>
        <v>500</v>
      </c>
      <c r="FU998" s="85">
        <f t="shared" si="1091"/>
        <v>500</v>
      </c>
      <c r="FV998" s="85">
        <f t="shared" si="1092"/>
        <v>500</v>
      </c>
      <c r="FW998" s="85">
        <f t="shared" si="1093"/>
        <v>500</v>
      </c>
      <c r="FX998" s="85">
        <f t="shared" si="1094"/>
        <v>500</v>
      </c>
      <c r="FY998" s="85">
        <f t="shared" si="1095"/>
        <v>500</v>
      </c>
      <c r="FZ998" s="85">
        <f t="shared" si="1096"/>
        <v>500</v>
      </c>
      <c r="GA998" s="85">
        <f t="shared" si="1097"/>
        <v>500</v>
      </c>
      <c r="GB998" s="85">
        <f t="shared" si="1098"/>
        <v>500</v>
      </c>
      <c r="GC998" s="85">
        <f t="shared" si="1099"/>
        <v>500</v>
      </c>
      <c r="GD998" s="85">
        <f t="shared" si="1100"/>
        <v>500</v>
      </c>
      <c r="GE998" s="85">
        <f t="shared" si="1101"/>
        <v>500</v>
      </c>
      <c r="GF998" s="85">
        <f t="shared" si="1102"/>
        <v>500</v>
      </c>
      <c r="GG998" s="85">
        <f t="shared" si="1103"/>
        <v>500</v>
      </c>
      <c r="GH998" s="101">
        <f t="shared" si="1070"/>
        <v>0</v>
      </c>
      <c r="GI998" s="102">
        <f t="shared" si="1071"/>
        <v>0</v>
      </c>
      <c r="GJ998" s="102">
        <f t="shared" si="1072"/>
        <v>0</v>
      </c>
      <c r="GK998" s="79">
        <f>ROW()</f>
        <v>998</v>
      </c>
    </row>
    <row r="999" spans="1:193" s="12" customFormat="1" ht="50.1" customHeight="1">
      <c r="A999" s="17">
        <f>ROW()</f>
        <v>999</v>
      </c>
      <c r="B999" s="32">
        <f t="shared" si="1104"/>
        <v>993</v>
      </c>
      <c r="C999" s="33">
        <f t="shared" si="1105"/>
        <v>0</v>
      </c>
      <c r="D999" s="31"/>
      <c r="E999" s="390">
        <f t="shared" si="1073"/>
        <v>500</v>
      </c>
      <c r="F999" s="107">
        <f t="shared" si="1039"/>
        <v>0</v>
      </c>
      <c r="G999" s="3">
        <v>0</v>
      </c>
      <c r="H999" s="4">
        <v>0</v>
      </c>
      <c r="I999" s="63"/>
      <c r="J999" s="15"/>
      <c r="K999" s="13"/>
      <c r="L999" s="98">
        <f t="shared" si="1040"/>
        <v>0</v>
      </c>
      <c r="M999" s="99">
        <f>M5</f>
        <v>0.94499999999999995</v>
      </c>
      <c r="N999" s="100"/>
      <c r="O999" s="110"/>
      <c r="P999" s="95">
        <f t="shared" si="1041"/>
        <v>0</v>
      </c>
      <c r="Q999" s="15"/>
      <c r="R999" s="24">
        <f t="shared" si="1074"/>
        <v>0</v>
      </c>
      <c r="S999" s="25">
        <v>0</v>
      </c>
      <c r="T999" s="63"/>
      <c r="U999" s="15"/>
      <c r="V999" s="13"/>
      <c r="W999" s="98">
        <f t="shared" si="1042"/>
        <v>0</v>
      </c>
      <c r="X999" s="99">
        <f>X5</f>
        <v>0.97</v>
      </c>
      <c r="Y999" s="100"/>
      <c r="Z999" s="110"/>
      <c r="AA999" s="95">
        <f t="shared" si="1043"/>
        <v>0</v>
      </c>
      <c r="AB999" s="15"/>
      <c r="AC999" s="24">
        <f t="shared" si="1075"/>
        <v>0</v>
      </c>
      <c r="AD999" s="5">
        <v>0</v>
      </c>
      <c r="AE999" s="63"/>
      <c r="AF999" s="15"/>
      <c r="AG999" s="13"/>
      <c r="AH999" s="98">
        <f t="shared" si="1044"/>
        <v>0</v>
      </c>
      <c r="AI999" s="99">
        <f>AI5</f>
        <v>0.95499999999999996</v>
      </c>
      <c r="AJ999" s="100"/>
      <c r="AK999" s="110"/>
      <c r="AL999" s="95">
        <f t="shared" si="1045"/>
        <v>0</v>
      </c>
      <c r="AM999" s="15"/>
      <c r="AN999" s="24">
        <f t="shared" si="1076"/>
        <v>0</v>
      </c>
      <c r="AO999" s="5">
        <v>0</v>
      </c>
      <c r="AP999" s="63"/>
      <c r="AQ999" s="15"/>
      <c r="AR999" s="13"/>
      <c r="AS999" s="98">
        <f t="shared" si="1046"/>
        <v>0</v>
      </c>
      <c r="AT999" s="99">
        <f>AT5</f>
        <v>0.96</v>
      </c>
      <c r="AU999" s="100"/>
      <c r="AV999" s="110"/>
      <c r="AW999" s="95">
        <f t="shared" si="1047"/>
        <v>0</v>
      </c>
      <c r="AX999" s="15"/>
      <c r="AY999" s="24">
        <f t="shared" si="1077"/>
        <v>0</v>
      </c>
      <c r="AZ999" s="5">
        <v>0</v>
      </c>
      <c r="BA999" s="63"/>
      <c r="BB999" s="15"/>
      <c r="BC999" s="13"/>
      <c r="BD999" s="98">
        <f t="shared" si="1048"/>
        <v>0</v>
      </c>
      <c r="BE999" s="99">
        <f>BE5</f>
        <v>0.98</v>
      </c>
      <c r="BF999" s="100"/>
      <c r="BG999" s="110"/>
      <c r="BH999" s="95">
        <f t="shared" si="1049"/>
        <v>0</v>
      </c>
      <c r="BI999" s="15"/>
      <c r="BJ999" s="24">
        <f t="shared" si="1078"/>
        <v>0</v>
      </c>
      <c r="BK999" s="5">
        <v>0</v>
      </c>
      <c r="BL999" s="63"/>
      <c r="BM999" s="15"/>
      <c r="BN999" s="13"/>
      <c r="BO999" s="98">
        <f t="shared" si="1050"/>
        <v>0</v>
      </c>
      <c r="BP999" s="99">
        <f>BP5</f>
        <v>0.94499999999999995</v>
      </c>
      <c r="BQ999" s="100"/>
      <c r="BR999" s="110"/>
      <c r="BS999" s="95">
        <f t="shared" si="1051"/>
        <v>0</v>
      </c>
      <c r="BT999" s="15"/>
      <c r="BU999" s="24">
        <f t="shared" si="1079"/>
        <v>0</v>
      </c>
      <c r="BV999" s="5">
        <v>0</v>
      </c>
      <c r="BW999" s="63"/>
      <c r="BX999" s="15"/>
      <c r="BY999" s="13"/>
      <c r="BZ999" s="98">
        <f t="shared" si="1052"/>
        <v>0</v>
      </c>
      <c r="CA999" s="99">
        <f>CA5</f>
        <v>1</v>
      </c>
      <c r="CB999" s="100"/>
      <c r="CC999" s="110"/>
      <c r="CD999" s="95">
        <f t="shared" si="1053"/>
        <v>0</v>
      </c>
      <c r="CE999" s="15"/>
      <c r="CF999" s="24">
        <f t="shared" si="1080"/>
        <v>0</v>
      </c>
      <c r="CG999" s="5">
        <v>0</v>
      </c>
      <c r="CH999" s="63"/>
      <c r="CI999" s="15"/>
      <c r="CJ999" s="13"/>
      <c r="CK999" s="98">
        <f t="shared" si="1054"/>
        <v>0</v>
      </c>
      <c r="CL999" s="99">
        <f>CL5</f>
        <v>1</v>
      </c>
      <c r="CM999" s="100"/>
      <c r="CN999" s="110"/>
      <c r="CO999" s="95">
        <f t="shared" si="1055"/>
        <v>0</v>
      </c>
      <c r="CP999" s="15"/>
      <c r="CQ999" s="24">
        <f t="shared" si="1081"/>
        <v>0</v>
      </c>
      <c r="CR999" s="5">
        <v>0</v>
      </c>
      <c r="CS999" s="63"/>
      <c r="CT999" s="15"/>
      <c r="CU999" s="13"/>
      <c r="CV999" s="98">
        <f t="shared" si="1056"/>
        <v>0</v>
      </c>
      <c r="CW999" s="99">
        <f>CW5</f>
        <v>1</v>
      </c>
      <c r="CX999" s="100"/>
      <c r="CY999" s="110"/>
      <c r="CZ999" s="95">
        <f t="shared" si="1057"/>
        <v>0</v>
      </c>
      <c r="DA999" s="15"/>
      <c r="DB999" s="24">
        <f t="shared" si="1082"/>
        <v>0</v>
      </c>
      <c r="DC999" s="5">
        <v>0</v>
      </c>
      <c r="DD999" s="63"/>
      <c r="DE999" s="15"/>
      <c r="DF999" s="13"/>
      <c r="DG999" s="98">
        <f t="shared" si="1058"/>
        <v>0</v>
      </c>
      <c r="DH999" s="99">
        <f>DH5</f>
        <v>1</v>
      </c>
      <c r="DI999" s="100"/>
      <c r="DJ999" s="110"/>
      <c r="DK999" s="95">
        <f t="shared" si="1059"/>
        <v>0</v>
      </c>
      <c r="DL999" s="15"/>
      <c r="DM999" s="24">
        <f t="shared" si="1083"/>
        <v>0</v>
      </c>
      <c r="DN999" s="5">
        <v>0</v>
      </c>
      <c r="DO999" s="63"/>
      <c r="DP999" s="15"/>
      <c r="DQ999" s="13"/>
      <c r="DR999" s="98">
        <f t="shared" si="1060"/>
        <v>0</v>
      </c>
      <c r="DS999" s="99">
        <f>DS5</f>
        <v>1</v>
      </c>
      <c r="DT999" s="100"/>
      <c r="DU999" s="110"/>
      <c r="DV999" s="95">
        <f t="shared" si="1061"/>
        <v>0</v>
      </c>
      <c r="DW999" s="15"/>
      <c r="DX999" s="24">
        <f t="shared" si="1084"/>
        <v>0</v>
      </c>
      <c r="DY999" s="5">
        <v>0</v>
      </c>
      <c r="DZ999" s="63"/>
      <c r="EA999" s="15"/>
      <c r="EB999" s="13"/>
      <c r="EC999" s="98">
        <f t="shared" si="1062"/>
        <v>0</v>
      </c>
      <c r="ED999" s="99">
        <f>ED5</f>
        <v>1</v>
      </c>
      <c r="EE999" s="100"/>
      <c r="EF999" s="110"/>
      <c r="EG999" s="95">
        <f t="shared" si="1063"/>
        <v>0</v>
      </c>
      <c r="EH999" s="15"/>
      <c r="EI999" s="24">
        <f t="shared" si="1085"/>
        <v>0</v>
      </c>
      <c r="EJ999" s="5">
        <v>0</v>
      </c>
      <c r="EK999" s="63"/>
      <c r="EL999" s="15"/>
      <c r="EM999" s="13"/>
      <c r="EN999" s="98">
        <f t="shared" si="1064"/>
        <v>0</v>
      </c>
      <c r="EO999" s="99">
        <f>EO5</f>
        <v>1</v>
      </c>
      <c r="EP999" s="100"/>
      <c r="EQ999" s="110"/>
      <c r="ER999" s="95">
        <f t="shared" si="1065"/>
        <v>0</v>
      </c>
      <c r="ES999" s="15"/>
      <c r="ET999" s="24">
        <f t="shared" si="1086"/>
        <v>0</v>
      </c>
      <c r="EU999" s="5">
        <v>0</v>
      </c>
      <c r="EV999" s="63"/>
      <c r="EW999" s="15"/>
      <c r="EX999" s="13"/>
      <c r="EY999" s="98">
        <f t="shared" si="1066"/>
        <v>0</v>
      </c>
      <c r="EZ999" s="99">
        <f>EZ5</f>
        <v>1</v>
      </c>
      <c r="FA999" s="100"/>
      <c r="FB999" s="110"/>
      <c r="FC999" s="95">
        <f t="shared" si="1067"/>
        <v>0</v>
      </c>
      <c r="FD999" s="15"/>
      <c r="FE999" s="24">
        <f t="shared" si="1087"/>
        <v>0</v>
      </c>
      <c r="FF999" s="5">
        <v>0</v>
      </c>
      <c r="FG999" s="63"/>
      <c r="FH999" s="15"/>
      <c r="FI999" s="13"/>
      <c r="FJ999" s="98">
        <f t="shared" si="1068"/>
        <v>0</v>
      </c>
      <c r="FK999" s="99">
        <f>FK5</f>
        <v>1</v>
      </c>
      <c r="FL999" s="100"/>
      <c r="FM999" s="110"/>
      <c r="FN999" s="95">
        <f t="shared" si="1069"/>
        <v>0</v>
      </c>
      <c r="FO999" s="15"/>
      <c r="FP999" s="24">
        <f t="shared" si="1088"/>
        <v>0</v>
      </c>
      <c r="FQ999" s="5">
        <v>0</v>
      </c>
      <c r="FR999" s="8">
        <v>0</v>
      </c>
      <c r="FS999" s="84">
        <f t="shared" si="1089"/>
        <v>500</v>
      </c>
      <c r="FT999" s="85">
        <f t="shared" si="1090"/>
        <v>500</v>
      </c>
      <c r="FU999" s="85">
        <f t="shared" si="1091"/>
        <v>500</v>
      </c>
      <c r="FV999" s="85">
        <f t="shared" si="1092"/>
        <v>500</v>
      </c>
      <c r="FW999" s="85">
        <f t="shared" si="1093"/>
        <v>500</v>
      </c>
      <c r="FX999" s="85">
        <f t="shared" si="1094"/>
        <v>500</v>
      </c>
      <c r="FY999" s="85">
        <f t="shared" si="1095"/>
        <v>500</v>
      </c>
      <c r="FZ999" s="85">
        <f t="shared" si="1096"/>
        <v>500</v>
      </c>
      <c r="GA999" s="85">
        <f t="shared" si="1097"/>
        <v>500</v>
      </c>
      <c r="GB999" s="85">
        <f t="shared" si="1098"/>
        <v>500</v>
      </c>
      <c r="GC999" s="85">
        <f t="shared" si="1099"/>
        <v>500</v>
      </c>
      <c r="GD999" s="85">
        <f t="shared" si="1100"/>
        <v>500</v>
      </c>
      <c r="GE999" s="85">
        <f t="shared" si="1101"/>
        <v>500</v>
      </c>
      <c r="GF999" s="85">
        <f t="shared" si="1102"/>
        <v>500</v>
      </c>
      <c r="GG999" s="85">
        <f t="shared" si="1103"/>
        <v>500</v>
      </c>
      <c r="GH999" s="101">
        <f t="shared" si="1070"/>
        <v>0</v>
      </c>
      <c r="GI999" s="102">
        <f t="shared" si="1071"/>
        <v>0</v>
      </c>
      <c r="GJ999" s="102">
        <f t="shared" si="1072"/>
        <v>0</v>
      </c>
      <c r="GK999" s="79">
        <f>ROW()</f>
        <v>999</v>
      </c>
    </row>
    <row r="1000" spans="1:193" s="12" customFormat="1" ht="50.1" customHeight="1">
      <c r="A1000" s="17">
        <f>ROW()</f>
        <v>1000</v>
      </c>
      <c r="B1000" s="32">
        <f t="shared" si="1104"/>
        <v>994</v>
      </c>
      <c r="C1000" s="33">
        <f t="shared" si="1105"/>
        <v>0</v>
      </c>
      <c r="D1000" s="31"/>
      <c r="E1000" s="390">
        <f t="shared" si="1073"/>
        <v>500</v>
      </c>
      <c r="F1000" s="107">
        <f>GJ1000</f>
        <v>0</v>
      </c>
      <c r="G1000" s="3">
        <v>0</v>
      </c>
      <c r="H1000" s="4">
        <v>0</v>
      </c>
      <c r="I1000" s="63"/>
      <c r="J1000" s="15"/>
      <c r="K1000" s="13"/>
      <c r="L1000" s="98">
        <f>IF(N1000&gt;0,1,0)</f>
        <v>0</v>
      </c>
      <c r="M1000" s="99">
        <f>M5</f>
        <v>0.94499999999999995</v>
      </c>
      <c r="N1000" s="100"/>
      <c r="O1000" s="110"/>
      <c r="P1000" s="95">
        <f>N1000*M1000</f>
        <v>0</v>
      </c>
      <c r="Q1000" s="15"/>
      <c r="R1000" s="24">
        <f t="shared" si="1074"/>
        <v>0</v>
      </c>
      <c r="S1000" s="25">
        <v>0</v>
      </c>
      <c r="T1000" s="63"/>
      <c r="U1000" s="15"/>
      <c r="V1000" s="13"/>
      <c r="W1000" s="98">
        <f>IF(Y1000&gt;0,1,0)</f>
        <v>0</v>
      </c>
      <c r="X1000" s="99">
        <f>X5</f>
        <v>0.97</v>
      </c>
      <c r="Y1000" s="100"/>
      <c r="Z1000" s="110"/>
      <c r="AA1000" s="95">
        <f>Y1000*X1000</f>
        <v>0</v>
      </c>
      <c r="AB1000" s="15"/>
      <c r="AC1000" s="24">
        <f t="shared" si="1075"/>
        <v>0</v>
      </c>
      <c r="AD1000" s="5">
        <v>0</v>
      </c>
      <c r="AE1000" s="63"/>
      <c r="AF1000" s="15"/>
      <c r="AG1000" s="13"/>
      <c r="AH1000" s="98">
        <f>IF(AJ1000&gt;0,1,0)</f>
        <v>0</v>
      </c>
      <c r="AI1000" s="99">
        <f>AI5</f>
        <v>0.95499999999999996</v>
      </c>
      <c r="AJ1000" s="100"/>
      <c r="AK1000" s="110"/>
      <c r="AL1000" s="95">
        <f>AJ1000*AI1000</f>
        <v>0</v>
      </c>
      <c r="AM1000" s="15"/>
      <c r="AN1000" s="24">
        <f t="shared" si="1076"/>
        <v>0</v>
      </c>
      <c r="AO1000" s="5">
        <v>0</v>
      </c>
      <c r="AP1000" s="63"/>
      <c r="AQ1000" s="15"/>
      <c r="AR1000" s="13"/>
      <c r="AS1000" s="98">
        <f>IF(AU1000&gt;0,1,0)</f>
        <v>0</v>
      </c>
      <c r="AT1000" s="99">
        <f>AT5</f>
        <v>0.96</v>
      </c>
      <c r="AU1000" s="100"/>
      <c r="AV1000" s="110"/>
      <c r="AW1000" s="95">
        <f>AU1000*AT1000</f>
        <v>0</v>
      </c>
      <c r="AX1000" s="15"/>
      <c r="AY1000" s="24">
        <f t="shared" si="1077"/>
        <v>0</v>
      </c>
      <c r="AZ1000" s="5">
        <v>0</v>
      </c>
      <c r="BA1000" s="63"/>
      <c r="BB1000" s="15"/>
      <c r="BC1000" s="13"/>
      <c r="BD1000" s="98">
        <f>IF(BF1000&gt;0,1,0)</f>
        <v>0</v>
      </c>
      <c r="BE1000" s="99">
        <f>BE5</f>
        <v>0.98</v>
      </c>
      <c r="BF1000" s="100"/>
      <c r="BG1000" s="110"/>
      <c r="BH1000" s="95">
        <f>BF1000*BE1000</f>
        <v>0</v>
      </c>
      <c r="BI1000" s="15"/>
      <c r="BJ1000" s="24">
        <f t="shared" si="1078"/>
        <v>0</v>
      </c>
      <c r="BK1000" s="5">
        <v>0</v>
      </c>
      <c r="BL1000" s="63"/>
      <c r="BM1000" s="15"/>
      <c r="BN1000" s="13"/>
      <c r="BO1000" s="98">
        <f>IF(BQ1000&gt;0,1,0)</f>
        <v>0</v>
      </c>
      <c r="BP1000" s="99">
        <f>BP5</f>
        <v>0.94499999999999995</v>
      </c>
      <c r="BQ1000" s="100"/>
      <c r="BR1000" s="110"/>
      <c r="BS1000" s="95">
        <f>BQ1000*BP1000</f>
        <v>0</v>
      </c>
      <c r="BT1000" s="15"/>
      <c r="BU1000" s="24">
        <f t="shared" si="1079"/>
        <v>0</v>
      </c>
      <c r="BV1000" s="5">
        <v>0</v>
      </c>
      <c r="BW1000" s="63"/>
      <c r="BX1000" s="15"/>
      <c r="BY1000" s="13"/>
      <c r="BZ1000" s="98">
        <f>IF(CB1000&gt;0,1,0)</f>
        <v>0</v>
      </c>
      <c r="CA1000" s="99">
        <f>CA5</f>
        <v>1</v>
      </c>
      <c r="CB1000" s="100"/>
      <c r="CC1000" s="110"/>
      <c r="CD1000" s="95">
        <f>CB1000*CA1000</f>
        <v>0</v>
      </c>
      <c r="CE1000" s="15"/>
      <c r="CF1000" s="24">
        <f t="shared" si="1080"/>
        <v>0</v>
      </c>
      <c r="CG1000" s="5">
        <v>0</v>
      </c>
      <c r="CH1000" s="63"/>
      <c r="CI1000" s="15"/>
      <c r="CJ1000" s="13"/>
      <c r="CK1000" s="98">
        <f>IF(CM1000&gt;0,1,0)</f>
        <v>0</v>
      </c>
      <c r="CL1000" s="99">
        <f>CL5</f>
        <v>1</v>
      </c>
      <c r="CM1000" s="100"/>
      <c r="CN1000" s="110"/>
      <c r="CO1000" s="95">
        <f>CM1000*CL1000</f>
        <v>0</v>
      </c>
      <c r="CP1000" s="15"/>
      <c r="CQ1000" s="24">
        <f t="shared" si="1081"/>
        <v>0</v>
      </c>
      <c r="CR1000" s="5">
        <v>0</v>
      </c>
      <c r="CS1000" s="63"/>
      <c r="CT1000" s="15"/>
      <c r="CU1000" s="13"/>
      <c r="CV1000" s="98">
        <f>IF(CX1000&gt;0,1,0)</f>
        <v>0</v>
      </c>
      <c r="CW1000" s="99">
        <f>CW5</f>
        <v>1</v>
      </c>
      <c r="CX1000" s="100"/>
      <c r="CY1000" s="110"/>
      <c r="CZ1000" s="95">
        <f>CX1000*CW1000</f>
        <v>0</v>
      </c>
      <c r="DA1000" s="15"/>
      <c r="DB1000" s="24">
        <f t="shared" si="1082"/>
        <v>0</v>
      </c>
      <c r="DC1000" s="5">
        <v>0</v>
      </c>
      <c r="DD1000" s="63"/>
      <c r="DE1000" s="15"/>
      <c r="DF1000" s="13"/>
      <c r="DG1000" s="98">
        <f>IF(DI1000&gt;0,1,0)</f>
        <v>0</v>
      </c>
      <c r="DH1000" s="99">
        <f>DH5</f>
        <v>1</v>
      </c>
      <c r="DI1000" s="100"/>
      <c r="DJ1000" s="110"/>
      <c r="DK1000" s="95">
        <f>DI1000*DH1000</f>
        <v>0</v>
      </c>
      <c r="DL1000" s="15"/>
      <c r="DM1000" s="24">
        <f t="shared" si="1083"/>
        <v>0</v>
      </c>
      <c r="DN1000" s="5">
        <v>0</v>
      </c>
      <c r="DO1000" s="63"/>
      <c r="DP1000" s="15"/>
      <c r="DQ1000" s="13"/>
      <c r="DR1000" s="98">
        <f>IF(DT1000&gt;0,1,0)</f>
        <v>0</v>
      </c>
      <c r="DS1000" s="99">
        <f>DS5</f>
        <v>1</v>
      </c>
      <c r="DT1000" s="100"/>
      <c r="DU1000" s="110"/>
      <c r="DV1000" s="95">
        <f>DT1000*DS1000</f>
        <v>0</v>
      </c>
      <c r="DW1000" s="15"/>
      <c r="DX1000" s="24">
        <f t="shared" si="1084"/>
        <v>0</v>
      </c>
      <c r="DY1000" s="5">
        <v>0</v>
      </c>
      <c r="DZ1000" s="63"/>
      <c r="EA1000" s="15"/>
      <c r="EB1000" s="13"/>
      <c r="EC1000" s="98">
        <f>IF(EE1000&gt;0,1,0)</f>
        <v>0</v>
      </c>
      <c r="ED1000" s="99">
        <f>ED5</f>
        <v>1</v>
      </c>
      <c r="EE1000" s="100"/>
      <c r="EF1000" s="110"/>
      <c r="EG1000" s="95">
        <f>EE1000*ED1000</f>
        <v>0</v>
      </c>
      <c r="EH1000" s="15"/>
      <c r="EI1000" s="24">
        <f t="shared" si="1085"/>
        <v>0</v>
      </c>
      <c r="EJ1000" s="5">
        <v>0</v>
      </c>
      <c r="EK1000" s="63"/>
      <c r="EL1000" s="15"/>
      <c r="EM1000" s="13"/>
      <c r="EN1000" s="98">
        <f>IF(EP1000&gt;0,1,0)</f>
        <v>0</v>
      </c>
      <c r="EO1000" s="99">
        <f>EO5</f>
        <v>1</v>
      </c>
      <c r="EP1000" s="100"/>
      <c r="EQ1000" s="110"/>
      <c r="ER1000" s="95">
        <f>EP1000*EO1000</f>
        <v>0</v>
      </c>
      <c r="ES1000" s="15"/>
      <c r="ET1000" s="24">
        <f t="shared" si="1086"/>
        <v>0</v>
      </c>
      <c r="EU1000" s="5">
        <v>0</v>
      </c>
      <c r="EV1000" s="63"/>
      <c r="EW1000" s="15"/>
      <c r="EX1000" s="13"/>
      <c r="EY1000" s="98">
        <f>IF(FA1000&gt;0,1,0)</f>
        <v>0</v>
      </c>
      <c r="EZ1000" s="99">
        <f>EZ5</f>
        <v>1</v>
      </c>
      <c r="FA1000" s="100"/>
      <c r="FB1000" s="110"/>
      <c r="FC1000" s="95">
        <f>FA1000*EZ1000</f>
        <v>0</v>
      </c>
      <c r="FD1000" s="15"/>
      <c r="FE1000" s="24">
        <f t="shared" si="1087"/>
        <v>0</v>
      </c>
      <c r="FF1000" s="5">
        <v>0</v>
      </c>
      <c r="FG1000" s="63"/>
      <c r="FH1000" s="15"/>
      <c r="FI1000" s="13"/>
      <c r="FJ1000" s="98">
        <f>IF(FL1000&gt;0,1,0)</f>
        <v>0</v>
      </c>
      <c r="FK1000" s="99">
        <f>FK5</f>
        <v>1</v>
      </c>
      <c r="FL1000" s="100"/>
      <c r="FM1000" s="110"/>
      <c r="FN1000" s="95">
        <f>FL1000*FK1000</f>
        <v>0</v>
      </c>
      <c r="FO1000" s="15"/>
      <c r="FP1000" s="24">
        <f t="shared" si="1088"/>
        <v>0</v>
      </c>
      <c r="FQ1000" s="5">
        <v>0</v>
      </c>
      <c r="FR1000" s="8">
        <v>0</v>
      </c>
      <c r="FS1000" s="84">
        <f t="shared" si="1089"/>
        <v>500</v>
      </c>
      <c r="FT1000" s="85">
        <f t="shared" si="1090"/>
        <v>500</v>
      </c>
      <c r="FU1000" s="85">
        <f t="shared" si="1091"/>
        <v>500</v>
      </c>
      <c r="FV1000" s="85">
        <f t="shared" si="1092"/>
        <v>500</v>
      </c>
      <c r="FW1000" s="85">
        <f t="shared" si="1093"/>
        <v>500</v>
      </c>
      <c r="FX1000" s="85">
        <f t="shared" si="1094"/>
        <v>500</v>
      </c>
      <c r="FY1000" s="85">
        <f t="shared" si="1095"/>
        <v>500</v>
      </c>
      <c r="FZ1000" s="85">
        <f t="shared" si="1096"/>
        <v>500</v>
      </c>
      <c r="GA1000" s="85">
        <f t="shared" si="1097"/>
        <v>500</v>
      </c>
      <c r="GB1000" s="85">
        <f t="shared" si="1098"/>
        <v>500</v>
      </c>
      <c r="GC1000" s="85">
        <f t="shared" si="1099"/>
        <v>500</v>
      </c>
      <c r="GD1000" s="85">
        <f t="shared" si="1100"/>
        <v>500</v>
      </c>
      <c r="GE1000" s="85">
        <f t="shared" si="1101"/>
        <v>500</v>
      </c>
      <c r="GF1000" s="85">
        <f t="shared" si="1102"/>
        <v>500</v>
      </c>
      <c r="GG1000" s="85">
        <f t="shared" si="1103"/>
        <v>500</v>
      </c>
      <c r="GH1000" s="101">
        <f>L1000+W1000+AH1000+AS1000+BD1000+BO1000+BZ1000+CK1000+CV1000+DG1000+DR1000+EC1000+EN1000+EY1000+FJ1000</f>
        <v>0</v>
      </c>
      <c r="GI1000" s="102">
        <f>P1000+AA1000+AL1000+AW1000+BH1000+BS1000+CD1000+CO1000+CZ1000+DK1000+DV1000+EG1000+ER1000+FC1000+FN1000</f>
        <v>0</v>
      </c>
      <c r="GJ1000" s="102">
        <f>IF(GH1000&lt;=0,0,GI1000/GH1000)</f>
        <v>0</v>
      </c>
      <c r="GK1000" s="79">
        <f>ROW()</f>
        <v>1000</v>
      </c>
    </row>
    <row r="1001" spans="1:193" s="12" customFormat="1" ht="39.950000000000003" customHeight="1">
      <c r="A1001" s="18">
        <f>ROW()</f>
        <v>1001</v>
      </c>
      <c r="B1001" s="16"/>
      <c r="C1001" s="16"/>
      <c r="D1001" s="28" t="s">
        <v>315</v>
      </c>
      <c r="E1001" s="28">
        <v>19.29</v>
      </c>
      <c r="F1001" s="28">
        <v>13.29</v>
      </c>
      <c r="G1001" s="3">
        <v>0</v>
      </c>
      <c r="H1001" s="4">
        <v>0</v>
      </c>
      <c r="I1001" s="1564" t="s">
        <v>314</v>
      </c>
      <c r="J1001" s="1565"/>
      <c r="K1001" s="1565"/>
      <c r="L1001" s="1565"/>
      <c r="M1001" s="1565"/>
      <c r="N1001" s="68"/>
      <c r="O1001" s="68"/>
      <c r="P1001" s="68"/>
      <c r="Q1001" s="68"/>
      <c r="R1001" s="68"/>
      <c r="S1001" s="62">
        <v>0</v>
      </c>
      <c r="T1001" s="1564" t="s">
        <v>314</v>
      </c>
      <c r="U1001" s="1565"/>
      <c r="V1001" s="1565"/>
      <c r="W1001" s="1565"/>
      <c r="X1001" s="1565"/>
      <c r="Y1001" s="68"/>
      <c r="Z1001" s="68"/>
      <c r="AA1001" s="68"/>
      <c r="AB1001" s="68"/>
      <c r="AC1001" s="68"/>
      <c r="AD1001" s="62">
        <v>0</v>
      </c>
      <c r="AE1001" s="1564" t="s">
        <v>314</v>
      </c>
      <c r="AF1001" s="1565"/>
      <c r="AG1001" s="1565"/>
      <c r="AH1001" s="1565"/>
      <c r="AI1001" s="1565"/>
      <c r="AJ1001" s="68"/>
      <c r="AK1001" s="68"/>
      <c r="AL1001" s="68"/>
      <c r="AM1001" s="68"/>
      <c r="AN1001" s="68"/>
      <c r="AO1001" s="62">
        <v>0</v>
      </c>
      <c r="AP1001" s="1564" t="s">
        <v>314</v>
      </c>
      <c r="AQ1001" s="1565"/>
      <c r="AR1001" s="1565"/>
      <c r="AS1001" s="1565"/>
      <c r="AT1001" s="1565"/>
      <c r="AU1001" s="68"/>
      <c r="AV1001" s="68"/>
      <c r="AW1001" s="68"/>
      <c r="AX1001" s="68"/>
      <c r="AY1001" s="68"/>
      <c r="AZ1001" s="62">
        <v>0</v>
      </c>
      <c r="BA1001" s="1564" t="s">
        <v>314</v>
      </c>
      <c r="BB1001" s="1565"/>
      <c r="BC1001" s="1565"/>
      <c r="BD1001" s="1565"/>
      <c r="BE1001" s="1565"/>
      <c r="BF1001" s="68"/>
      <c r="BG1001" s="68"/>
      <c r="BH1001" s="68"/>
      <c r="BI1001" s="68"/>
      <c r="BJ1001" s="68"/>
      <c r="BK1001" s="62">
        <v>0</v>
      </c>
      <c r="BL1001" s="1564" t="s">
        <v>314</v>
      </c>
      <c r="BM1001" s="1565"/>
      <c r="BN1001" s="1565"/>
      <c r="BO1001" s="1565"/>
      <c r="BP1001" s="1565"/>
      <c r="BQ1001" s="68"/>
      <c r="BR1001" s="68"/>
      <c r="BS1001" s="68"/>
      <c r="BT1001" s="68"/>
      <c r="BU1001" s="68"/>
      <c r="BV1001" s="62">
        <v>0</v>
      </c>
      <c r="BW1001" s="1564" t="s">
        <v>314</v>
      </c>
      <c r="BX1001" s="1565"/>
      <c r="BY1001" s="1565"/>
      <c r="BZ1001" s="1565"/>
      <c r="CA1001" s="1565"/>
      <c r="CB1001" s="68"/>
      <c r="CC1001" s="68"/>
      <c r="CD1001" s="68"/>
      <c r="CE1001" s="68"/>
      <c r="CF1001" s="68"/>
      <c r="CG1001" s="62">
        <v>0</v>
      </c>
      <c r="CH1001" s="1564" t="s">
        <v>314</v>
      </c>
      <c r="CI1001" s="1565"/>
      <c r="CJ1001" s="1565"/>
      <c r="CK1001" s="1565"/>
      <c r="CL1001" s="1565"/>
      <c r="CM1001" s="68"/>
      <c r="CN1001" s="68"/>
      <c r="CO1001" s="68"/>
      <c r="CP1001" s="68"/>
      <c r="CQ1001" s="68"/>
      <c r="CR1001" s="62">
        <v>0</v>
      </c>
      <c r="CS1001" s="1564" t="s">
        <v>314</v>
      </c>
      <c r="CT1001" s="1565"/>
      <c r="CU1001" s="1565"/>
      <c r="CV1001" s="1565"/>
      <c r="CW1001" s="1565"/>
      <c r="CX1001" s="68"/>
      <c r="CY1001" s="68"/>
      <c r="CZ1001" s="68"/>
      <c r="DA1001" s="68"/>
      <c r="DB1001" s="68"/>
      <c r="DC1001" s="62">
        <v>0</v>
      </c>
      <c r="DD1001" s="1564" t="s">
        <v>314</v>
      </c>
      <c r="DE1001" s="1565"/>
      <c r="DF1001" s="1565"/>
      <c r="DG1001" s="1565"/>
      <c r="DH1001" s="1565"/>
      <c r="DI1001" s="68"/>
      <c r="DJ1001" s="68"/>
      <c r="DK1001" s="68"/>
      <c r="DL1001" s="68"/>
      <c r="DM1001" s="68"/>
      <c r="DN1001" s="62">
        <v>0</v>
      </c>
      <c r="DO1001" s="1564" t="s">
        <v>314</v>
      </c>
      <c r="DP1001" s="1565"/>
      <c r="DQ1001" s="1565"/>
      <c r="DR1001" s="1565"/>
      <c r="DS1001" s="1565"/>
      <c r="DT1001" s="68"/>
      <c r="DU1001" s="68"/>
      <c r="DV1001" s="68"/>
      <c r="DW1001" s="68"/>
      <c r="DX1001" s="68"/>
      <c r="DY1001" s="62">
        <v>0</v>
      </c>
      <c r="DZ1001" s="1564" t="s">
        <v>314</v>
      </c>
      <c r="EA1001" s="1565"/>
      <c r="EB1001" s="1565"/>
      <c r="EC1001" s="1565"/>
      <c r="ED1001" s="1565"/>
      <c r="EE1001" s="68"/>
      <c r="EF1001" s="68"/>
      <c r="EG1001" s="68"/>
      <c r="EH1001" s="68"/>
      <c r="EI1001" s="68"/>
      <c r="EJ1001" s="62">
        <v>0</v>
      </c>
      <c r="EK1001" s="1564" t="s">
        <v>314</v>
      </c>
      <c r="EL1001" s="1565"/>
      <c r="EM1001" s="1565"/>
      <c r="EN1001" s="1565"/>
      <c r="EO1001" s="1565"/>
      <c r="EP1001" s="68"/>
      <c r="EQ1001" s="68"/>
      <c r="ER1001" s="68"/>
      <c r="ES1001" s="68"/>
      <c r="ET1001" s="68"/>
      <c r="EU1001" s="62">
        <v>0</v>
      </c>
      <c r="EV1001" s="1564" t="s">
        <v>314</v>
      </c>
      <c r="EW1001" s="1565"/>
      <c r="EX1001" s="1565"/>
      <c r="EY1001" s="1565"/>
      <c r="EZ1001" s="1565"/>
      <c r="FA1001" s="68"/>
      <c r="FB1001" s="68"/>
      <c r="FC1001" s="68"/>
      <c r="FD1001" s="68"/>
      <c r="FE1001" s="68"/>
      <c r="FF1001" s="62">
        <v>0</v>
      </c>
      <c r="FG1001" s="1564" t="s">
        <v>314</v>
      </c>
      <c r="FH1001" s="1565"/>
      <c r="FI1001" s="1565"/>
      <c r="FJ1001" s="1565"/>
      <c r="FK1001" s="1565"/>
      <c r="FL1001" s="68"/>
      <c r="FM1001" s="68"/>
      <c r="FN1001" s="68"/>
      <c r="FO1001" s="68"/>
      <c r="FP1001" s="68"/>
      <c r="FQ1001" s="5">
        <v>0</v>
      </c>
      <c r="FR1001" s="8">
        <v>0</v>
      </c>
      <c r="FS1001" s="84">
        <f>IF(P1001&lt;=0,500,P1001)</f>
        <v>500</v>
      </c>
      <c r="FT1001" s="85">
        <f>IF(AA1001&lt;=0,500,AA1001)</f>
        <v>500</v>
      </c>
      <c r="FU1001" s="85">
        <f>IF(AL1001&lt;=0,500,AL1001)</f>
        <v>500</v>
      </c>
      <c r="FV1001" s="85">
        <f>IF(AW1001&lt;=0,500,AW1001)</f>
        <v>500</v>
      </c>
      <c r="FW1001" s="85">
        <f>IF(BH1001&lt;=0,500,BH1001)</f>
        <v>500</v>
      </c>
      <c r="FX1001" s="85">
        <f>IF(BS1001&lt;=0,500,BS1001)</f>
        <v>500</v>
      </c>
      <c r="FY1001" s="85">
        <f>IF(CD1001&lt;=0,500,CD1001)</f>
        <v>500</v>
      </c>
      <c r="FZ1001" s="85">
        <f>IF(CO1001&lt;=0,500,CO1001)</f>
        <v>500</v>
      </c>
      <c r="GA1001" s="85">
        <f>IF(CZ1001&lt;=0,500,CZ1001)</f>
        <v>500</v>
      </c>
      <c r="GB1001" s="85">
        <f>IF(DK1001&lt;=0,500,DK1001)</f>
        <v>500</v>
      </c>
      <c r="GC1001" s="85">
        <f>IF(DV1001&lt;=0,500,DV1001)</f>
        <v>500</v>
      </c>
      <c r="GD1001" s="85">
        <f>IF(EG1001&lt;=0,500,EG1001)</f>
        <v>500</v>
      </c>
      <c r="GE1001" s="85">
        <f>IF(ER1001&lt;=0,500,ER1001)</f>
        <v>500</v>
      </c>
      <c r="GF1001" s="85">
        <f>IF(FC1001&lt;=0,500,FC1001)</f>
        <v>500</v>
      </c>
      <c r="GG1001" s="85">
        <f>IF(FN1001&lt;=0,500,FN1001)</f>
        <v>500</v>
      </c>
      <c r="GH1001" s="101">
        <f>L1001+W1001+AH1001+AS1001+BD1001+BO1001+BZ1001+CK1001+CV1001+DG1001+DR1001+EC1001+EN1001+EY1001+FJ1001</f>
        <v>0</v>
      </c>
      <c r="GI1001" s="102">
        <f>P1001+AA1001+AL1001+AW1001+BH1001+BS1001+CD1001+CO1001+CZ1001+DK1001+DV1001+EG1001+ER1001+FC1001+FN1001</f>
        <v>0</v>
      </c>
      <c r="GJ1001" s="102">
        <f>IF(GH1001&lt;=0,0,GI1001/GH1001)</f>
        <v>0</v>
      </c>
      <c r="GK1001" s="79">
        <f>ROW()</f>
        <v>1001</v>
      </c>
    </row>
    <row r="1002" spans="1:193" ht="36" customHeight="1">
      <c r="A1002" s="19">
        <f>ROW()</f>
        <v>1002</v>
      </c>
      <c r="B1002" s="2"/>
      <c r="C1002" s="20" t="s">
        <v>310</v>
      </c>
      <c r="D1002" s="20" t="s">
        <v>310</v>
      </c>
      <c r="E1002" s="20"/>
      <c r="F1002" s="20"/>
      <c r="G1002" s="3">
        <v>0</v>
      </c>
      <c r="H1002" s="4">
        <v>0</v>
      </c>
      <c r="I1002" s="26"/>
      <c r="J1002" s="26"/>
      <c r="K1002" s="26"/>
      <c r="L1002" s="26"/>
      <c r="M1002" s="26"/>
      <c r="N1002" s="27"/>
      <c r="O1002" s="27"/>
      <c r="P1002" s="27"/>
      <c r="Q1002" s="27"/>
      <c r="R1002" s="27"/>
      <c r="S1002" s="5">
        <v>0</v>
      </c>
      <c r="T1002" s="26"/>
      <c r="U1002" s="26"/>
      <c r="V1002" s="26"/>
      <c r="W1002" s="26"/>
      <c r="X1002" s="26"/>
      <c r="Y1002" s="27"/>
      <c r="Z1002" s="27"/>
      <c r="AA1002" s="27"/>
      <c r="AB1002" s="27"/>
      <c r="AC1002" s="27"/>
      <c r="AD1002" s="5">
        <v>0</v>
      </c>
      <c r="AE1002" s="26"/>
      <c r="AF1002" s="26"/>
      <c r="AG1002" s="26"/>
      <c r="AH1002" s="26"/>
      <c r="AI1002" s="26"/>
      <c r="AJ1002" s="27"/>
      <c r="AK1002" s="27"/>
      <c r="AL1002" s="27"/>
      <c r="AM1002" s="27"/>
      <c r="AN1002" s="27"/>
      <c r="AO1002" s="5">
        <v>0</v>
      </c>
      <c r="AP1002" s="26"/>
      <c r="AQ1002" s="26"/>
      <c r="AR1002" s="26"/>
      <c r="AS1002" s="26"/>
      <c r="AT1002" s="26"/>
      <c r="AU1002" s="27"/>
      <c r="AV1002" s="27"/>
      <c r="AW1002" s="27"/>
      <c r="AX1002" s="27"/>
      <c r="AY1002" s="27"/>
      <c r="AZ1002" s="5">
        <v>0</v>
      </c>
      <c r="BA1002" s="26"/>
      <c r="BB1002" s="26"/>
      <c r="BC1002" s="26"/>
      <c r="BD1002" s="26"/>
      <c r="BE1002" s="26"/>
      <c r="BF1002" s="27"/>
      <c r="BG1002" s="27"/>
      <c r="BH1002" s="27"/>
      <c r="BI1002" s="27"/>
      <c r="BJ1002" s="27"/>
      <c r="BK1002" s="5">
        <v>0</v>
      </c>
      <c r="BL1002" s="26"/>
      <c r="BM1002" s="26"/>
      <c r="BN1002" s="26"/>
      <c r="BO1002" s="26"/>
      <c r="BP1002" s="26"/>
      <c r="BQ1002" s="27"/>
      <c r="BR1002" s="27"/>
      <c r="BS1002" s="27"/>
      <c r="BT1002" s="27"/>
      <c r="BU1002" s="27"/>
      <c r="BV1002" s="5">
        <v>0</v>
      </c>
      <c r="BW1002" s="26"/>
      <c r="BX1002" s="26"/>
      <c r="BY1002" s="26"/>
      <c r="BZ1002" s="26"/>
      <c r="CA1002" s="26"/>
      <c r="CB1002" s="27"/>
      <c r="CC1002" s="27"/>
      <c r="CD1002" s="27"/>
      <c r="CE1002" s="27"/>
      <c r="CF1002" s="27"/>
      <c r="CG1002" s="5">
        <v>0</v>
      </c>
      <c r="CH1002" s="26"/>
      <c r="CI1002" s="26"/>
      <c r="CJ1002" s="26"/>
      <c r="CK1002" s="26"/>
      <c r="CL1002" s="26"/>
      <c r="CM1002" s="27"/>
      <c r="CN1002" s="27"/>
      <c r="CO1002" s="27"/>
      <c r="CP1002" s="27"/>
      <c r="CQ1002" s="27"/>
      <c r="CR1002" s="5">
        <v>0</v>
      </c>
      <c r="CS1002" s="26"/>
      <c r="CT1002" s="26"/>
      <c r="CU1002" s="26"/>
      <c r="CV1002" s="26"/>
      <c r="CW1002" s="26"/>
      <c r="CX1002" s="27"/>
      <c r="CY1002" s="27"/>
      <c r="CZ1002" s="27"/>
      <c r="DA1002" s="27"/>
      <c r="DB1002" s="27"/>
      <c r="DC1002" s="5">
        <v>0</v>
      </c>
      <c r="DD1002" s="26"/>
      <c r="DE1002" s="26"/>
      <c r="DF1002" s="26"/>
      <c r="DG1002" s="26"/>
      <c r="DH1002" s="26"/>
      <c r="DI1002" s="27"/>
      <c r="DJ1002" s="27"/>
      <c r="DK1002" s="27"/>
      <c r="DL1002" s="27"/>
      <c r="DM1002" s="27"/>
      <c r="DN1002" s="5">
        <v>0</v>
      </c>
      <c r="DO1002" s="26"/>
      <c r="DP1002" s="26"/>
      <c r="DQ1002" s="26"/>
      <c r="DR1002" s="26"/>
      <c r="DS1002" s="26"/>
      <c r="DT1002" s="27"/>
      <c r="DU1002" s="27"/>
      <c r="DV1002" s="27"/>
      <c r="DW1002" s="27"/>
      <c r="DX1002" s="27"/>
      <c r="DY1002" s="5">
        <v>0</v>
      </c>
      <c r="DZ1002" s="26"/>
      <c r="EA1002" s="26"/>
      <c r="EB1002" s="26"/>
      <c r="EC1002" s="26"/>
      <c r="ED1002" s="26"/>
      <c r="EE1002" s="27"/>
      <c r="EF1002" s="27"/>
      <c r="EG1002" s="27"/>
      <c r="EH1002" s="27"/>
      <c r="EI1002" s="27"/>
      <c r="EJ1002" s="5">
        <v>0</v>
      </c>
      <c r="EK1002" s="26"/>
      <c r="EL1002" s="26"/>
      <c r="EM1002" s="26"/>
      <c r="EN1002" s="26"/>
      <c r="EO1002" s="26"/>
      <c r="EP1002" s="27"/>
      <c r="EQ1002" s="27"/>
      <c r="ER1002" s="27"/>
      <c r="ES1002" s="27"/>
      <c r="ET1002" s="27"/>
      <c r="EU1002" s="5">
        <v>0</v>
      </c>
      <c r="EV1002" s="26"/>
      <c r="EW1002" s="26"/>
      <c r="EX1002" s="26"/>
      <c r="EY1002" s="26"/>
      <c r="EZ1002" s="26"/>
      <c r="FA1002" s="27"/>
      <c r="FB1002" s="27"/>
      <c r="FC1002" s="27"/>
      <c r="FD1002" s="27"/>
      <c r="FE1002" s="27"/>
      <c r="FF1002" s="5">
        <v>0</v>
      </c>
      <c r="FG1002" s="26"/>
      <c r="FH1002" s="26"/>
      <c r="FI1002" s="26"/>
      <c r="FJ1002" s="26"/>
      <c r="FK1002" s="26"/>
      <c r="FL1002" s="27"/>
      <c r="FM1002" s="27"/>
      <c r="FN1002" s="27"/>
      <c r="FO1002" s="27"/>
      <c r="FP1002" s="27"/>
      <c r="FQ1002" s="5">
        <v>0</v>
      </c>
      <c r="FR1002" s="27"/>
      <c r="FS1002" s="27"/>
      <c r="FT1002" s="27"/>
      <c r="FU1002" s="27"/>
      <c r="FV1002" s="27"/>
      <c r="FW1002" s="27"/>
      <c r="FX1002" s="27"/>
      <c r="FY1002" s="27"/>
      <c r="FZ1002" s="27"/>
      <c r="GA1002" s="27"/>
      <c r="GB1002" s="27"/>
      <c r="GC1002" s="27"/>
      <c r="GD1002" s="27"/>
      <c r="GE1002" s="27"/>
      <c r="GF1002" s="27"/>
      <c r="GG1002" s="27"/>
      <c r="GH1002" s="27"/>
      <c r="GI1002" s="27"/>
      <c r="GJ1002" s="27"/>
      <c r="GK1002" s="27"/>
    </row>
    <row r="1003" spans="1:193" ht="39.950000000000003" customHeight="1">
      <c r="G1003" s="3">
        <v>0</v>
      </c>
      <c r="H1003" s="4">
        <v>0</v>
      </c>
      <c r="I1003" s="1550" t="str">
        <f>I1</f>
        <v>ALBERT</v>
      </c>
      <c r="J1003" s="1551"/>
      <c r="K1003" s="1551"/>
      <c r="L1003" s="1551"/>
      <c r="M1003" s="1551"/>
      <c r="N1003" s="1551"/>
      <c r="O1003" s="1551"/>
      <c r="P1003" s="1551"/>
      <c r="Q1003" s="1552"/>
      <c r="R1003" s="46">
        <f>R1</f>
        <v>1</v>
      </c>
      <c r="S1003" s="262">
        <f>S1</f>
        <v>0</v>
      </c>
      <c r="T1003" s="1550" t="str">
        <f>T1</f>
        <v>BERTHE</v>
      </c>
      <c r="U1003" s="1551"/>
      <c r="V1003" s="1551"/>
      <c r="W1003" s="1551"/>
      <c r="X1003" s="1551"/>
      <c r="Y1003" s="1551"/>
      <c r="Z1003" s="1551"/>
      <c r="AA1003" s="1551"/>
      <c r="AB1003" s="1552"/>
      <c r="AC1003" s="65">
        <f>AC1</f>
        <v>2</v>
      </c>
      <c r="AD1003" s="262">
        <f>AD1</f>
        <v>0</v>
      </c>
      <c r="AE1003" s="1550" t="str">
        <f>AE1</f>
        <v>CHARLES</v>
      </c>
      <c r="AF1003" s="1551"/>
      <c r="AG1003" s="1551"/>
      <c r="AH1003" s="1551"/>
      <c r="AI1003" s="1551"/>
      <c r="AJ1003" s="1551"/>
      <c r="AK1003" s="1551"/>
      <c r="AL1003" s="1551"/>
      <c r="AM1003" s="1552"/>
      <c r="AN1003" s="34">
        <f>AN1</f>
        <v>3</v>
      </c>
      <c r="AO1003" s="262">
        <f>AO1</f>
        <v>0</v>
      </c>
      <c r="AP1003" s="1550" t="str">
        <f>AP1</f>
        <v>DIDIER</v>
      </c>
      <c r="AQ1003" s="1551"/>
      <c r="AR1003" s="1551"/>
      <c r="AS1003" s="1551"/>
      <c r="AT1003" s="1551"/>
      <c r="AU1003" s="1551"/>
      <c r="AV1003" s="1551"/>
      <c r="AW1003" s="1551"/>
      <c r="AX1003" s="1552"/>
      <c r="AY1003" s="35">
        <f>AY1</f>
        <v>4</v>
      </c>
      <c r="AZ1003" s="262">
        <f>AZ1</f>
        <v>0</v>
      </c>
      <c r="BA1003" s="1550" t="str">
        <f>BA1</f>
        <v>EDOUARD</v>
      </c>
      <c r="BB1003" s="1551"/>
      <c r="BC1003" s="1551"/>
      <c r="BD1003" s="1551"/>
      <c r="BE1003" s="1551"/>
      <c r="BF1003" s="1551"/>
      <c r="BG1003" s="1551"/>
      <c r="BH1003" s="1551"/>
      <c r="BI1003" s="1552"/>
      <c r="BJ1003" s="36">
        <f>BJ1</f>
        <v>5</v>
      </c>
      <c r="BK1003" s="262">
        <f>BK1</f>
        <v>0</v>
      </c>
      <c r="BL1003" s="1550" t="str">
        <f>BL1</f>
        <v>FERNAND</v>
      </c>
      <c r="BM1003" s="1551"/>
      <c r="BN1003" s="1551"/>
      <c r="BO1003" s="1551"/>
      <c r="BP1003" s="1551"/>
      <c r="BQ1003" s="1551"/>
      <c r="BR1003" s="1551"/>
      <c r="BS1003" s="1551"/>
      <c r="BT1003" s="1552"/>
      <c r="BU1003" s="37">
        <f>BU1</f>
        <v>6</v>
      </c>
      <c r="BV1003" s="262">
        <f>BV1</f>
        <v>0</v>
      </c>
      <c r="BW1003" s="1550">
        <f>BW1</f>
        <v>0</v>
      </c>
      <c r="BX1003" s="1551"/>
      <c r="BY1003" s="1551"/>
      <c r="BZ1003" s="1551"/>
      <c r="CA1003" s="1551"/>
      <c r="CB1003" s="1551"/>
      <c r="CC1003" s="1551"/>
      <c r="CD1003" s="1551"/>
      <c r="CE1003" s="1552"/>
      <c r="CF1003" s="38">
        <f>CF1</f>
        <v>0</v>
      </c>
      <c r="CG1003" s="262">
        <f>CG1</f>
        <v>0</v>
      </c>
      <c r="CH1003" s="1550">
        <f>CH1</f>
        <v>0</v>
      </c>
      <c r="CI1003" s="1551"/>
      <c r="CJ1003" s="1551"/>
      <c r="CK1003" s="1551"/>
      <c r="CL1003" s="1551"/>
      <c r="CM1003" s="1551"/>
      <c r="CN1003" s="1551"/>
      <c r="CO1003" s="1551"/>
      <c r="CP1003" s="1552"/>
      <c r="CQ1003" s="39">
        <f>CQ1</f>
        <v>0</v>
      </c>
      <c r="CR1003" s="262">
        <f>CR1</f>
        <v>0</v>
      </c>
      <c r="CS1003" s="1550">
        <f>CS1</f>
        <v>0</v>
      </c>
      <c r="CT1003" s="1551"/>
      <c r="CU1003" s="1551"/>
      <c r="CV1003" s="1551"/>
      <c r="CW1003" s="1551"/>
      <c r="CX1003" s="1551"/>
      <c r="CY1003" s="1551"/>
      <c r="CZ1003" s="1551"/>
      <c r="DA1003" s="1552"/>
      <c r="DB1003" s="40">
        <f>DB1</f>
        <v>0</v>
      </c>
      <c r="DC1003" s="262">
        <f>DC1</f>
        <v>0</v>
      </c>
      <c r="DD1003" s="1550">
        <f>DD1</f>
        <v>0</v>
      </c>
      <c r="DE1003" s="1551"/>
      <c r="DF1003" s="1551"/>
      <c r="DG1003" s="1551"/>
      <c r="DH1003" s="1551"/>
      <c r="DI1003" s="1551"/>
      <c r="DJ1003" s="1551"/>
      <c r="DK1003" s="1551"/>
      <c r="DL1003" s="1552"/>
      <c r="DM1003" s="41">
        <f>DM1</f>
        <v>0</v>
      </c>
      <c r="DN1003" s="262">
        <f>DN1</f>
        <v>0</v>
      </c>
      <c r="DO1003" s="1550">
        <f>DO1</f>
        <v>0</v>
      </c>
      <c r="DP1003" s="1551"/>
      <c r="DQ1003" s="1551"/>
      <c r="DR1003" s="1551"/>
      <c r="DS1003" s="1551"/>
      <c r="DT1003" s="1551"/>
      <c r="DU1003" s="1551"/>
      <c r="DV1003" s="1551"/>
      <c r="DW1003" s="1552"/>
      <c r="DX1003" s="42">
        <f>DX1</f>
        <v>0</v>
      </c>
      <c r="DY1003" s="262">
        <f>DY1</f>
        <v>0</v>
      </c>
      <c r="DZ1003" s="1550">
        <f>DZ1</f>
        <v>0</v>
      </c>
      <c r="EA1003" s="1551"/>
      <c r="EB1003" s="1551"/>
      <c r="EC1003" s="1551"/>
      <c r="ED1003" s="1551"/>
      <c r="EE1003" s="1551"/>
      <c r="EF1003" s="1551"/>
      <c r="EG1003" s="1551"/>
      <c r="EH1003" s="1552"/>
      <c r="EI1003" s="43">
        <f>EI1</f>
        <v>0</v>
      </c>
      <c r="EJ1003" s="262">
        <f>EJ1</f>
        <v>0</v>
      </c>
      <c r="EK1003" s="1550">
        <f>EK1</f>
        <v>0</v>
      </c>
      <c r="EL1003" s="1551"/>
      <c r="EM1003" s="1551"/>
      <c r="EN1003" s="1551"/>
      <c r="EO1003" s="1551"/>
      <c r="EP1003" s="1551"/>
      <c r="EQ1003" s="1551"/>
      <c r="ER1003" s="1551"/>
      <c r="ES1003" s="1552"/>
      <c r="ET1003" s="44">
        <f>ET1</f>
        <v>0</v>
      </c>
      <c r="EU1003" s="262">
        <f>EU1</f>
        <v>0</v>
      </c>
      <c r="EV1003" s="1550">
        <f>EV1</f>
        <v>0</v>
      </c>
      <c r="EW1003" s="1551"/>
      <c r="EX1003" s="1551"/>
      <c r="EY1003" s="1551"/>
      <c r="EZ1003" s="1551"/>
      <c r="FA1003" s="1551"/>
      <c r="FB1003" s="1551"/>
      <c r="FC1003" s="1551"/>
      <c r="FD1003" s="1552"/>
      <c r="FE1003" s="36">
        <f>FE1</f>
        <v>0</v>
      </c>
      <c r="FF1003" s="262">
        <f>FF1</f>
        <v>0</v>
      </c>
      <c r="FG1003" s="1550">
        <f>FG1</f>
        <v>0</v>
      </c>
      <c r="FH1003" s="1551"/>
      <c r="FI1003" s="1551"/>
      <c r="FJ1003" s="1551"/>
      <c r="FK1003" s="1551"/>
      <c r="FL1003" s="1551"/>
      <c r="FM1003" s="1551"/>
      <c r="FN1003" s="1551"/>
      <c r="FO1003" s="1552"/>
      <c r="FP1003" s="45">
        <f>FP1</f>
        <v>0</v>
      </c>
      <c r="FQ1003" s="262">
        <f>FQ1</f>
        <v>0</v>
      </c>
      <c r="FS1003" s="105"/>
      <c r="FT1003" s="106"/>
      <c r="FU1003" s="106"/>
      <c r="FV1003" s="106"/>
      <c r="FW1003" s="106"/>
      <c r="FX1003" s="106"/>
      <c r="FY1003" s="106"/>
      <c r="FZ1003" s="106"/>
      <c r="GA1003" s="106"/>
      <c r="GB1003" s="106"/>
      <c r="GC1003" s="106"/>
      <c r="GD1003" s="106"/>
      <c r="GE1003" s="106"/>
      <c r="GF1003" s="106"/>
      <c r="GG1003" s="106"/>
      <c r="GH1003" s="106"/>
      <c r="GI1003" s="106"/>
      <c r="GJ1003" s="106"/>
    </row>
    <row r="1004" spans="1:193" ht="39.950000000000003" customHeight="1">
      <c r="G1004" s="3">
        <v>0</v>
      </c>
      <c r="H1004" s="4">
        <v>0</v>
      </c>
      <c r="I1004" s="269"/>
      <c r="J1004" s="270"/>
      <c r="K1004" s="270"/>
      <c r="L1004" s="270"/>
      <c r="M1004" s="270"/>
      <c r="N1004" s="270"/>
      <c r="O1004" s="270"/>
      <c r="P1004" s="271" t="s">
        <v>794</v>
      </c>
      <c r="Q1004" s="272">
        <f>A3</f>
        <v>664</v>
      </c>
      <c r="S1004" s="4">
        <v>0</v>
      </c>
      <c r="T1004" s="269"/>
      <c r="U1004" s="270"/>
      <c r="V1004" s="270"/>
      <c r="W1004" s="270"/>
      <c r="X1004" s="270"/>
      <c r="Y1004" s="270"/>
      <c r="Z1004" s="270"/>
      <c r="AA1004" s="271" t="s">
        <v>794</v>
      </c>
      <c r="AB1004" s="272">
        <f>A3</f>
        <v>664</v>
      </c>
      <c r="AD1004" s="4">
        <v>0</v>
      </c>
      <c r="AE1004" s="269"/>
      <c r="AF1004" s="270"/>
      <c r="AG1004" s="270"/>
      <c r="AH1004" s="270"/>
      <c r="AI1004" s="270"/>
      <c r="AJ1004" s="270"/>
      <c r="AK1004" s="270"/>
      <c r="AL1004" s="271" t="s">
        <v>794</v>
      </c>
      <c r="AM1004" s="272">
        <f>A3</f>
        <v>664</v>
      </c>
      <c r="AO1004" s="4">
        <v>0</v>
      </c>
      <c r="AP1004" s="269"/>
      <c r="AQ1004" s="270"/>
      <c r="AR1004" s="270"/>
      <c r="AS1004" s="270"/>
      <c r="AT1004" s="270"/>
      <c r="AU1004" s="270"/>
      <c r="AV1004" s="270"/>
      <c r="AW1004" s="271" t="s">
        <v>794</v>
      </c>
      <c r="AX1004" s="272">
        <f>A3</f>
        <v>664</v>
      </c>
      <c r="AZ1004" s="4">
        <v>0</v>
      </c>
      <c r="BA1004" s="269"/>
      <c r="BB1004" s="270"/>
      <c r="BC1004" s="270"/>
      <c r="BD1004" s="270"/>
      <c r="BE1004" s="270"/>
      <c r="BF1004" s="270"/>
      <c r="BG1004" s="270"/>
      <c r="BH1004" s="271" t="s">
        <v>794</v>
      </c>
      <c r="BI1004" s="272">
        <f>A3</f>
        <v>664</v>
      </c>
      <c r="BK1004" s="4">
        <v>0</v>
      </c>
      <c r="BL1004" s="269"/>
      <c r="BM1004" s="270"/>
      <c r="BN1004" s="270"/>
      <c r="BO1004" s="270"/>
      <c r="BP1004" s="270"/>
      <c r="BQ1004" s="270"/>
      <c r="BR1004" s="270"/>
      <c r="BS1004" s="271" t="s">
        <v>794</v>
      </c>
      <c r="BT1004" s="272">
        <f>A3</f>
        <v>664</v>
      </c>
      <c r="BV1004" s="4">
        <v>0</v>
      </c>
      <c r="BW1004" s="269"/>
      <c r="BX1004" s="270"/>
      <c r="BY1004" s="270"/>
      <c r="BZ1004" s="270"/>
      <c r="CA1004" s="270"/>
      <c r="CB1004" s="270"/>
      <c r="CC1004" s="270"/>
      <c r="CD1004" s="271" t="s">
        <v>794</v>
      </c>
      <c r="CE1004" s="272">
        <f>A3</f>
        <v>664</v>
      </c>
      <c r="CG1004" s="4">
        <v>0</v>
      </c>
      <c r="CH1004" s="269"/>
      <c r="CI1004" s="270"/>
      <c r="CJ1004" s="270"/>
      <c r="CK1004" s="270"/>
      <c r="CL1004" s="270"/>
      <c r="CM1004" s="270"/>
      <c r="CN1004" s="270"/>
      <c r="CO1004" s="271" t="s">
        <v>794</v>
      </c>
      <c r="CP1004" s="272">
        <f>A3</f>
        <v>664</v>
      </c>
      <c r="CR1004" s="4">
        <v>0</v>
      </c>
      <c r="CS1004" s="269"/>
      <c r="CT1004" s="270"/>
      <c r="CU1004" s="270"/>
      <c r="CV1004" s="270"/>
      <c r="CW1004" s="270"/>
      <c r="CX1004" s="270"/>
      <c r="CY1004" s="270"/>
      <c r="CZ1004" s="271" t="s">
        <v>794</v>
      </c>
      <c r="DA1004" s="272">
        <f>A3</f>
        <v>664</v>
      </c>
      <c r="DC1004" s="4">
        <v>0</v>
      </c>
      <c r="DD1004" s="269"/>
      <c r="DE1004" s="270"/>
      <c r="DF1004" s="270"/>
      <c r="DG1004" s="270"/>
      <c r="DH1004" s="270"/>
      <c r="DI1004" s="270"/>
      <c r="DJ1004" s="270"/>
      <c r="DK1004" s="271" t="s">
        <v>794</v>
      </c>
      <c r="DL1004" s="272">
        <f>A3</f>
        <v>664</v>
      </c>
      <c r="DN1004" s="4">
        <v>0</v>
      </c>
      <c r="DO1004" s="269"/>
      <c r="DP1004" s="270"/>
      <c r="DQ1004" s="270"/>
      <c r="DR1004" s="270"/>
      <c r="DS1004" s="270"/>
      <c r="DT1004" s="270"/>
      <c r="DU1004" s="270"/>
      <c r="DV1004" s="271" t="s">
        <v>794</v>
      </c>
      <c r="DW1004" s="272">
        <f>A3</f>
        <v>664</v>
      </c>
      <c r="DY1004" s="4">
        <v>0</v>
      </c>
      <c r="DZ1004" s="269"/>
      <c r="EA1004" s="270"/>
      <c r="EB1004" s="270"/>
      <c r="EC1004" s="270"/>
      <c r="ED1004" s="270"/>
      <c r="EE1004" s="270"/>
      <c r="EF1004" s="270"/>
      <c r="EG1004" s="271" t="s">
        <v>794</v>
      </c>
      <c r="EH1004" s="272">
        <f>A3</f>
        <v>664</v>
      </c>
      <c r="EJ1004" s="4">
        <v>0</v>
      </c>
      <c r="EK1004" s="269"/>
      <c r="EL1004" s="270"/>
      <c r="EM1004" s="270"/>
      <c r="EN1004" s="270"/>
      <c r="EO1004" s="270"/>
      <c r="EP1004" s="270"/>
      <c r="EQ1004" s="270"/>
      <c r="ER1004" s="271" t="s">
        <v>794</v>
      </c>
      <c r="ES1004" s="272">
        <f>A3</f>
        <v>664</v>
      </c>
      <c r="EU1004" s="4">
        <v>0</v>
      </c>
      <c r="EV1004" s="269"/>
      <c r="EW1004" s="270"/>
      <c r="EX1004" s="270"/>
      <c r="EY1004" s="270"/>
      <c r="EZ1004" s="270"/>
      <c r="FA1004" s="270"/>
      <c r="FB1004" s="270"/>
      <c r="FC1004" s="271" t="s">
        <v>794</v>
      </c>
      <c r="FD1004" s="272">
        <f>A3</f>
        <v>664</v>
      </c>
      <c r="FF1004" s="4">
        <v>0</v>
      </c>
      <c r="FG1004" s="269"/>
      <c r="FH1004" s="270"/>
      <c r="FI1004" s="270"/>
      <c r="FJ1004" s="270"/>
      <c r="FK1004" s="270"/>
      <c r="FL1004" s="270"/>
      <c r="FM1004" s="270"/>
      <c r="FN1004" s="271" t="s">
        <v>794</v>
      </c>
      <c r="FO1004" s="272">
        <f>A3</f>
        <v>664</v>
      </c>
      <c r="FQ1004" s="262">
        <f t="shared" ref="FQ1004:FQ1017" si="1106">FQ2</f>
        <v>0</v>
      </c>
      <c r="FS1004" s="84">
        <f>IF(ISBLANK(Q1004),0,IF(Q1004=0,0,Q1004))</f>
        <v>664</v>
      </c>
      <c r="FT1004" s="85">
        <f>IF(ISBLANK(AB1004),0,IF(AB1004=0,0,AB1004))</f>
        <v>664</v>
      </c>
      <c r="FU1004" s="85">
        <f>IF(ISBLANK(AM1004),0,IF(AM1004=0,0,AM1004))</f>
        <v>664</v>
      </c>
      <c r="FV1004" s="85">
        <f>IF(ISBLANK(AX1004),0,IF(AX1004=0,0,AX1004))</f>
        <v>664</v>
      </c>
      <c r="FW1004" s="85">
        <f>IF(ISBLANK(BI1004),0,IF(BI1004=0,0,BI1004))</f>
        <v>664</v>
      </c>
      <c r="FX1004" s="85">
        <f>IF(ISBLANK(BT1004),0,IF(BT1004=0,0,BT1004))</f>
        <v>664</v>
      </c>
      <c r="FY1004" s="85">
        <f>IF(ISBLANK(CE1004),0,IF(CE1004=0,0,CE1004))</f>
        <v>664</v>
      </c>
      <c r="FZ1004" s="85">
        <f>IF(ISBLANK(CP1004),0,IF(CP1004=0,0,CP1004))</f>
        <v>664</v>
      </c>
      <c r="GA1004" s="85">
        <f>IF(ISBLANK(DA1004),0,IF(DA1004=0,0,DA1004))</f>
        <v>664</v>
      </c>
      <c r="GB1004" s="85">
        <f>IF(ISBLANK(DL1004),0,IF(DL1004=0,0,DL1004))</f>
        <v>664</v>
      </c>
      <c r="GC1004" s="85">
        <f>IF(ISBLANK(DW1004),0,IF(DW1004=0,0,DW1004))</f>
        <v>664</v>
      </c>
      <c r="GD1004" s="85">
        <f>IF(ISBLANK(EH1004),0,IF(EH1004=0,0,EH1004))</f>
        <v>664</v>
      </c>
      <c r="GE1004" s="85">
        <f>IF(ISBLANK(ES1004),0,IF(ES1004=0,0,ES1004))</f>
        <v>664</v>
      </c>
      <c r="GF1004" s="85">
        <f>IF(ISBLANK(FD1004),0,IF(FD1004=0,0,FD1004))</f>
        <v>664</v>
      </c>
      <c r="GG1004" s="85">
        <f>IF(ISBLANK(FO1004),0,IF(FO1004=0,0,FO1004))</f>
        <v>664</v>
      </c>
      <c r="GH1004" s="85"/>
      <c r="GI1004" s="85"/>
      <c r="GJ1004" s="85"/>
      <c r="GK1004" s="79">
        <f>ROW()</f>
        <v>1004</v>
      </c>
    </row>
    <row r="1005" spans="1:193" ht="39.950000000000003" customHeight="1">
      <c r="G1005" s="3">
        <v>0</v>
      </c>
      <c r="H1005" s="4">
        <v>0</v>
      </c>
      <c r="P1005" s="238" t="s">
        <v>795</v>
      </c>
      <c r="Q1005" s="263">
        <f>COUNTIF(P7:P1002,"&gt;0")</f>
        <v>457</v>
      </c>
      <c r="R1005" s="239">
        <f t="shared" ref="R1005:R1010" si="1107">IF(ISBLANK(Q1005),0,IF(Q1005=0,0,RANK(Q1005,FS1005:GG1005,0)))</f>
        <v>1</v>
      </c>
      <c r="S1005" s="4">
        <v>0</v>
      </c>
      <c r="AA1005" s="238" t="s">
        <v>795</v>
      </c>
      <c r="AB1005" s="263">
        <f>COUNTIF(AA7:AA1002,"&gt;0")</f>
        <v>199</v>
      </c>
      <c r="AC1005" s="239">
        <f t="shared" ref="AC1005:AC1010" si="1108">IF(ISBLANK(AB1005),0,IF(AB1005=0,0,RANK(AB1005,FS1005:GG1005,0)))</f>
        <v>4</v>
      </c>
      <c r="AD1005" s="4">
        <v>0</v>
      </c>
      <c r="AL1005" s="238" t="s">
        <v>795</v>
      </c>
      <c r="AM1005" s="263">
        <f>COUNTIF(AL7:AL1002,"&gt;0")</f>
        <v>15</v>
      </c>
      <c r="AN1005" s="239">
        <f t="shared" ref="AN1005:AN1010" si="1109">IF(ISBLANK(AM1005),0,IF(AM1005=0,0,RANK(AM1005,FS1005:GG1005,0)))</f>
        <v>5</v>
      </c>
      <c r="AO1005" s="4">
        <v>0</v>
      </c>
      <c r="AW1005" s="238" t="s">
        <v>795</v>
      </c>
      <c r="AX1005" s="263">
        <f>COUNTIF(AW7:AW1002,"&gt;0")</f>
        <v>286</v>
      </c>
      <c r="AY1005" s="239">
        <f t="shared" ref="AY1005:AY1010" si="1110">IF(ISBLANK(AX1005),0,IF(AX1005=0,0,RANK(AX1005,FS1005:GG1005,0)))</f>
        <v>3</v>
      </c>
      <c r="AZ1005" s="4">
        <v>0</v>
      </c>
      <c r="BH1005" s="238" t="s">
        <v>795</v>
      </c>
      <c r="BI1005" s="263">
        <f>COUNTIF(BH7:BH1002,"&gt;0")</f>
        <v>7</v>
      </c>
      <c r="BJ1005" s="239">
        <f t="shared" ref="BJ1005:BJ1010" si="1111">IF(ISBLANK(BI1005),0,IF(BI1005=0,0,RANK(BI1005,FS1005:GG1005,0)))</f>
        <v>6</v>
      </c>
      <c r="BK1005" s="4">
        <v>0</v>
      </c>
      <c r="BS1005" s="238" t="s">
        <v>795</v>
      </c>
      <c r="BT1005" s="263">
        <f>COUNTIF(BS7:BS1002,"&gt;0")</f>
        <v>427</v>
      </c>
      <c r="BU1005" s="239">
        <f t="shared" ref="BU1005:BU1010" si="1112">IF(ISBLANK(BT1005),0,IF(BT1005=0,0,RANK(BT1005,FS1005:GG1005,0)))</f>
        <v>2</v>
      </c>
      <c r="BV1005" s="4">
        <v>0</v>
      </c>
      <c r="CD1005" s="238" t="s">
        <v>795</v>
      </c>
      <c r="CE1005" s="263">
        <f>COUNTIF(CD7:CD1002,"&gt;0")</f>
        <v>0</v>
      </c>
      <c r="CF1005" s="239">
        <f t="shared" ref="CF1005:CF1010" si="1113">IF(ISBLANK(CE1005),0,IF(CE1005=0,0,RANK(CE1005,FS1005:GG1005,0)))</f>
        <v>0</v>
      </c>
      <c r="CG1005" s="4">
        <v>0</v>
      </c>
      <c r="CO1005" s="238" t="s">
        <v>795</v>
      </c>
      <c r="CP1005" s="263">
        <f>COUNTIF(CO7:CO1002,"&gt;0")</f>
        <v>0</v>
      </c>
      <c r="CQ1005" s="239">
        <f t="shared" ref="CQ1005:CQ1010" si="1114">IF(ISBLANK(CP1005),0,IF(CP1005=0,0,RANK(CP1005,FS1005:GG1005,0)))</f>
        <v>0</v>
      </c>
      <c r="CR1005" s="4">
        <v>0</v>
      </c>
      <c r="CZ1005" s="238" t="s">
        <v>795</v>
      </c>
      <c r="DA1005" s="263">
        <f>COUNTIF(CZ7:CZ1002,"&gt;0")</f>
        <v>0</v>
      </c>
      <c r="DB1005" s="239">
        <f t="shared" ref="DB1005:DB1010" si="1115">IF(ISBLANK(DA1005),0,IF(DA1005=0,0,RANK(DA1005,FS1005:GG1005,0)))</f>
        <v>0</v>
      </c>
      <c r="DC1005" s="4">
        <v>0</v>
      </c>
      <c r="DK1005" s="238" t="s">
        <v>795</v>
      </c>
      <c r="DL1005" s="263">
        <f>COUNTIF(DK7:DK1002,"&gt;0")</f>
        <v>0</v>
      </c>
      <c r="DM1005" s="239">
        <f t="shared" ref="DM1005:DM1010" si="1116">IF(ISBLANK(DL1005),0,IF(DL1005=0,0,RANK(DL1005,FS1005:GG1005,0)))</f>
        <v>0</v>
      </c>
      <c r="DN1005" s="4">
        <v>0</v>
      </c>
      <c r="DV1005" s="238" t="s">
        <v>795</v>
      </c>
      <c r="DW1005" s="263">
        <f>COUNTIF(DV7:DV1002,"&gt;0")</f>
        <v>0</v>
      </c>
      <c r="DX1005" s="239">
        <f t="shared" ref="DX1005:DX1010" si="1117">IF(ISBLANK(DW1005),0,IF(DW1005=0,0,RANK(DW1005,FS1005:GG1005,0)))</f>
        <v>0</v>
      </c>
      <c r="DY1005" s="4">
        <v>0</v>
      </c>
      <c r="EG1005" s="238" t="s">
        <v>795</v>
      </c>
      <c r="EH1005" s="263">
        <f>COUNTIF(EG7:EG1002,"&gt;0")</f>
        <v>0</v>
      </c>
      <c r="EI1005" s="239">
        <f t="shared" ref="EI1005:EI1010" si="1118">IF(ISBLANK(EH1005),0,IF(EH1005=0,0,RANK(EH1005,FS1005:GG1005,0)))</f>
        <v>0</v>
      </c>
      <c r="EJ1005" s="4">
        <v>0</v>
      </c>
      <c r="ER1005" s="238" t="s">
        <v>795</v>
      </c>
      <c r="ES1005" s="263">
        <f>COUNTIF(ER7:ER1002,"&gt;0")</f>
        <v>0</v>
      </c>
      <c r="ET1005" s="239">
        <f t="shared" ref="ET1005:ET1010" si="1119">IF(ISBLANK(ES1005),0,IF(ES1005=0,0,RANK(ES1005,FS1005:GG1005,0)))</f>
        <v>0</v>
      </c>
      <c r="EU1005" s="4">
        <v>0</v>
      </c>
      <c r="FC1005" s="238" t="s">
        <v>795</v>
      </c>
      <c r="FD1005" s="263">
        <f>COUNTIF(FC7:FC1002,"&gt;0")</f>
        <v>0</v>
      </c>
      <c r="FE1005" s="239">
        <f t="shared" ref="FE1005:FE1010" si="1120">IF(ISBLANK(FD1005),0,IF(FD1005=0,0,RANK(FD1005,FS1005:GG1005,0)))</f>
        <v>0</v>
      </c>
      <c r="FF1005" s="4">
        <v>0</v>
      </c>
      <c r="FN1005" s="238" t="s">
        <v>795</v>
      </c>
      <c r="FO1005" s="263">
        <f>COUNTIF(FN7:FN1002,"&gt;0")</f>
        <v>0</v>
      </c>
      <c r="FP1005" s="239">
        <f t="shared" ref="FP1005:FP1010" si="1121">IF(ISBLANK(FO1005),0,IF(FO1005=0,0,RANK(FO1005,FS1005:GG1005,0)))</f>
        <v>0</v>
      </c>
      <c r="FQ1005" s="262">
        <f t="shared" si="1106"/>
        <v>0</v>
      </c>
      <c r="FS1005" s="84">
        <f t="shared" ref="FS1005:FS1017" si="1122">IF(ISBLANK(Q1005),0,IF(Q1005=0,0,Q1005))</f>
        <v>457</v>
      </c>
      <c r="FT1005" s="85">
        <f t="shared" ref="FT1005:FT1017" si="1123">IF(ISBLANK(AB1005),0,IF(AB1005=0,0,AB1005))</f>
        <v>199</v>
      </c>
      <c r="FU1005" s="85">
        <f t="shared" ref="FU1005:FU1017" si="1124">IF(ISBLANK(AM1005),0,IF(AM1005=0,0,AM1005))</f>
        <v>15</v>
      </c>
      <c r="FV1005" s="85">
        <f t="shared" ref="FV1005:FV1017" si="1125">IF(ISBLANK(AX1005),0,IF(AX1005=0,0,AX1005))</f>
        <v>286</v>
      </c>
      <c r="FW1005" s="85">
        <f t="shared" ref="FW1005:FW1017" si="1126">IF(ISBLANK(BI1005),0,IF(BI1005=0,0,BI1005))</f>
        <v>7</v>
      </c>
      <c r="FX1005" s="85">
        <f t="shared" ref="FX1005:FX1017" si="1127">IF(ISBLANK(BT1005),0,IF(BT1005=0,0,BT1005))</f>
        <v>427</v>
      </c>
      <c r="FY1005" s="85">
        <f t="shared" ref="FY1005:FY1017" si="1128">IF(ISBLANK(CE1005),0,IF(CE1005=0,0,CE1005))</f>
        <v>0</v>
      </c>
      <c r="FZ1005" s="85">
        <f t="shared" ref="FZ1005:FZ1017" si="1129">IF(ISBLANK(CP1005),0,IF(CP1005=0,0,CP1005))</f>
        <v>0</v>
      </c>
      <c r="GA1005" s="85">
        <f t="shared" ref="GA1005:GA1017" si="1130">IF(ISBLANK(DA1005),0,IF(DA1005=0,0,DA1005))</f>
        <v>0</v>
      </c>
      <c r="GB1005" s="85">
        <f t="shared" ref="GB1005:GB1017" si="1131">IF(ISBLANK(DL1005),0,IF(DL1005=0,0,DL1005))</f>
        <v>0</v>
      </c>
      <c r="GC1005" s="85">
        <f t="shared" ref="GC1005:GC1017" si="1132">IF(ISBLANK(DW1005),0,IF(DW1005=0,0,DW1005))</f>
        <v>0</v>
      </c>
      <c r="GD1005" s="85">
        <f t="shared" ref="GD1005:GD1017" si="1133">IF(ISBLANK(EH1005),0,IF(EH1005=0,0,EH1005))</f>
        <v>0</v>
      </c>
      <c r="GE1005" s="85">
        <f t="shared" ref="GE1005:GE1017" si="1134">IF(ISBLANK(ES1005),0,IF(ES1005=0,0,ES1005))</f>
        <v>0</v>
      </c>
      <c r="GF1005" s="85">
        <f t="shared" ref="GF1005:GF1017" si="1135">IF(ISBLANK(FD1005),0,IF(FD1005=0,0,FD1005))</f>
        <v>0</v>
      </c>
      <c r="GG1005" s="85">
        <f t="shared" ref="GG1005:GG1017" si="1136">IF(ISBLANK(FO1005),0,IF(FO1005=0,0,FO1005))</f>
        <v>0</v>
      </c>
      <c r="GH1005" s="85"/>
      <c r="GI1005" s="85"/>
      <c r="GJ1005" s="85"/>
      <c r="GK1005" s="79">
        <f>ROW()</f>
        <v>1005</v>
      </c>
    </row>
    <row r="1006" spans="1:193" ht="39.950000000000003" customHeight="1">
      <c r="G1006" s="3">
        <v>0</v>
      </c>
      <c r="H1006" s="4">
        <v>0</v>
      </c>
      <c r="P1006" s="241" t="s">
        <v>796</v>
      </c>
      <c r="Q1006" s="240">
        <f>COUNTIF(R7:R1002,"=1")</f>
        <v>31</v>
      </c>
      <c r="R1006" s="239">
        <f t="shared" si="1107"/>
        <v>4</v>
      </c>
      <c r="S1006" s="4">
        <v>0</v>
      </c>
      <c r="AA1006" s="241" t="s">
        <v>796</v>
      </c>
      <c r="AB1006" s="240">
        <f>COUNTIF(AC7:AC1002,"=1")</f>
        <v>106</v>
      </c>
      <c r="AC1006" s="239">
        <f t="shared" si="1108"/>
        <v>3</v>
      </c>
      <c r="AD1006" s="4">
        <v>0</v>
      </c>
      <c r="AL1006" s="241" t="s">
        <v>796</v>
      </c>
      <c r="AM1006" s="240">
        <f>COUNTIF(AN7:AN1002,"=1")</f>
        <v>8</v>
      </c>
      <c r="AN1006" s="239">
        <f t="shared" si="1109"/>
        <v>5</v>
      </c>
      <c r="AO1006" s="4">
        <v>0</v>
      </c>
      <c r="AW1006" s="241" t="s">
        <v>796</v>
      </c>
      <c r="AX1006" s="240">
        <f>COUNTIF(AY7:AY1002,"=1")</f>
        <v>165</v>
      </c>
      <c r="AY1006" s="239">
        <f t="shared" si="1110"/>
        <v>2</v>
      </c>
      <c r="AZ1006" s="4">
        <v>0</v>
      </c>
      <c r="BH1006" s="241" t="s">
        <v>796</v>
      </c>
      <c r="BI1006" s="240">
        <f>COUNTIF(BJ7:BJ1002,"=1")</f>
        <v>4</v>
      </c>
      <c r="BJ1006" s="239">
        <f t="shared" si="1111"/>
        <v>6</v>
      </c>
      <c r="BK1006" s="4">
        <v>0</v>
      </c>
      <c r="BS1006" s="241" t="s">
        <v>796</v>
      </c>
      <c r="BT1006" s="240">
        <f>COUNTIF(BU7:BU1002,"=1")</f>
        <v>346</v>
      </c>
      <c r="BU1006" s="239">
        <f t="shared" si="1112"/>
        <v>1</v>
      </c>
      <c r="BV1006" s="4">
        <v>0</v>
      </c>
      <c r="CD1006" s="241" t="s">
        <v>796</v>
      </c>
      <c r="CE1006" s="240">
        <f>COUNTIF(CF7:CF1002,"=1")</f>
        <v>0</v>
      </c>
      <c r="CF1006" s="239">
        <f t="shared" si="1113"/>
        <v>0</v>
      </c>
      <c r="CG1006" s="4">
        <v>0</v>
      </c>
      <c r="CO1006" s="241" t="s">
        <v>796</v>
      </c>
      <c r="CP1006" s="240">
        <f>COUNTIF(CQ7:CQ1002,"=1")</f>
        <v>0</v>
      </c>
      <c r="CQ1006" s="239">
        <f t="shared" si="1114"/>
        <v>0</v>
      </c>
      <c r="CR1006" s="4">
        <v>0</v>
      </c>
      <c r="CZ1006" s="241" t="s">
        <v>796</v>
      </c>
      <c r="DA1006" s="240">
        <f>COUNTIF(DB7:DB1002,"=1")</f>
        <v>0</v>
      </c>
      <c r="DB1006" s="239">
        <f t="shared" si="1115"/>
        <v>0</v>
      </c>
      <c r="DC1006" s="4">
        <v>0</v>
      </c>
      <c r="DK1006" s="241" t="s">
        <v>796</v>
      </c>
      <c r="DL1006" s="240">
        <f>COUNTIF(DM7:DM1002,"=1")</f>
        <v>0</v>
      </c>
      <c r="DM1006" s="239">
        <f t="shared" si="1116"/>
        <v>0</v>
      </c>
      <c r="DN1006" s="4">
        <v>0</v>
      </c>
      <c r="DV1006" s="241" t="s">
        <v>796</v>
      </c>
      <c r="DW1006" s="240">
        <f>COUNTIF(DX7:DX1002,"=1")</f>
        <v>0</v>
      </c>
      <c r="DX1006" s="239">
        <f t="shared" si="1117"/>
        <v>0</v>
      </c>
      <c r="DY1006" s="4">
        <v>0</v>
      </c>
      <c r="EG1006" s="241" t="s">
        <v>796</v>
      </c>
      <c r="EH1006" s="240">
        <f>COUNTIF(EI7:EI1002,"=1")</f>
        <v>0</v>
      </c>
      <c r="EI1006" s="239">
        <f t="shared" si="1118"/>
        <v>0</v>
      </c>
      <c r="EJ1006" s="4">
        <v>0</v>
      </c>
      <c r="ER1006" s="241" t="s">
        <v>796</v>
      </c>
      <c r="ES1006" s="240">
        <f>COUNTIF(ET7:ET1002,"=1")</f>
        <v>0</v>
      </c>
      <c r="ET1006" s="239">
        <f t="shared" si="1119"/>
        <v>0</v>
      </c>
      <c r="EU1006" s="4">
        <v>0</v>
      </c>
      <c r="FC1006" s="241" t="s">
        <v>796</v>
      </c>
      <c r="FD1006" s="240">
        <f>COUNTIF(FE7:FE1002,"=1")</f>
        <v>0</v>
      </c>
      <c r="FE1006" s="239">
        <f t="shared" si="1120"/>
        <v>0</v>
      </c>
      <c r="FF1006" s="4">
        <v>0</v>
      </c>
      <c r="FN1006" s="241" t="s">
        <v>796</v>
      </c>
      <c r="FO1006" s="240">
        <f>COUNTIF(FP7:FP1002,"=1")</f>
        <v>0</v>
      </c>
      <c r="FP1006" s="239">
        <f t="shared" si="1121"/>
        <v>0</v>
      </c>
      <c r="FQ1006" s="262">
        <f t="shared" si="1106"/>
        <v>0</v>
      </c>
      <c r="FS1006" s="84">
        <f t="shared" si="1122"/>
        <v>31</v>
      </c>
      <c r="FT1006" s="85">
        <f t="shared" si="1123"/>
        <v>106</v>
      </c>
      <c r="FU1006" s="85">
        <f t="shared" si="1124"/>
        <v>8</v>
      </c>
      <c r="FV1006" s="85">
        <f t="shared" si="1125"/>
        <v>165</v>
      </c>
      <c r="FW1006" s="85">
        <f t="shared" si="1126"/>
        <v>4</v>
      </c>
      <c r="FX1006" s="85">
        <f t="shared" si="1127"/>
        <v>346</v>
      </c>
      <c r="FY1006" s="85">
        <f t="shared" si="1128"/>
        <v>0</v>
      </c>
      <c r="FZ1006" s="85">
        <f t="shared" si="1129"/>
        <v>0</v>
      </c>
      <c r="GA1006" s="85">
        <f t="shared" si="1130"/>
        <v>0</v>
      </c>
      <c r="GB1006" s="85">
        <f t="shared" si="1131"/>
        <v>0</v>
      </c>
      <c r="GC1006" s="85">
        <f t="shared" si="1132"/>
        <v>0</v>
      </c>
      <c r="GD1006" s="85">
        <f t="shared" si="1133"/>
        <v>0</v>
      </c>
      <c r="GE1006" s="85">
        <f t="shared" si="1134"/>
        <v>0</v>
      </c>
      <c r="GF1006" s="85">
        <f t="shared" si="1135"/>
        <v>0</v>
      </c>
      <c r="GG1006" s="85">
        <f t="shared" si="1136"/>
        <v>0</v>
      </c>
      <c r="GH1006" s="85"/>
      <c r="GI1006" s="85"/>
      <c r="GJ1006" s="85"/>
      <c r="GK1006" s="79">
        <f>ROW()</f>
        <v>1006</v>
      </c>
    </row>
    <row r="1007" spans="1:193" ht="39.950000000000003" customHeight="1">
      <c r="G1007" s="3">
        <v>0</v>
      </c>
      <c r="H1007" s="4">
        <v>0</v>
      </c>
      <c r="P1007" s="243" t="s">
        <v>797</v>
      </c>
      <c r="Q1007" s="242">
        <f>COUNTIF(R7:R1002,"=2")</f>
        <v>322</v>
      </c>
      <c r="R1007" s="239">
        <f t="shared" si="1107"/>
        <v>1</v>
      </c>
      <c r="S1007" s="4">
        <v>0</v>
      </c>
      <c r="AA1007" s="243" t="s">
        <v>797</v>
      </c>
      <c r="AB1007" s="242">
        <f>COUNTIF(AC7:AC1002,"=2")</f>
        <v>32</v>
      </c>
      <c r="AC1007" s="239">
        <f t="shared" si="1108"/>
        <v>3</v>
      </c>
      <c r="AD1007" s="4">
        <v>0</v>
      </c>
      <c r="AL1007" s="243" t="s">
        <v>797</v>
      </c>
      <c r="AM1007" s="242">
        <f>COUNTIF(AN7:AN1002,"=2")</f>
        <v>1</v>
      </c>
      <c r="AN1007" s="239">
        <f t="shared" si="1109"/>
        <v>6</v>
      </c>
      <c r="AO1007" s="4">
        <v>0</v>
      </c>
      <c r="AW1007" s="243" t="s">
        <v>797</v>
      </c>
      <c r="AX1007" s="242">
        <f>COUNTIF(AY7:AY1002,"=2")</f>
        <v>32</v>
      </c>
      <c r="AY1007" s="239">
        <f t="shared" si="1110"/>
        <v>3</v>
      </c>
      <c r="AZ1007" s="4">
        <v>0</v>
      </c>
      <c r="BH1007" s="243" t="s">
        <v>797</v>
      </c>
      <c r="BI1007" s="242">
        <f>COUNTIF(BJ7:BJ1002,"=2")</f>
        <v>2</v>
      </c>
      <c r="BJ1007" s="239">
        <f t="shared" si="1111"/>
        <v>5</v>
      </c>
      <c r="BK1007" s="4">
        <v>0</v>
      </c>
      <c r="BS1007" s="243" t="s">
        <v>797</v>
      </c>
      <c r="BT1007" s="242">
        <f>COUNTIF(BU7:BU1002,"=2")</f>
        <v>64</v>
      </c>
      <c r="BU1007" s="239">
        <f t="shared" si="1112"/>
        <v>2</v>
      </c>
      <c r="BV1007" s="4">
        <v>0</v>
      </c>
      <c r="CD1007" s="243" t="s">
        <v>797</v>
      </c>
      <c r="CE1007" s="242">
        <f>COUNTIF(CF7:CF1002,"=2")</f>
        <v>0</v>
      </c>
      <c r="CF1007" s="239">
        <f t="shared" si="1113"/>
        <v>0</v>
      </c>
      <c r="CG1007" s="4">
        <v>0</v>
      </c>
      <c r="CO1007" s="243" t="s">
        <v>797</v>
      </c>
      <c r="CP1007" s="242">
        <f>COUNTIF(CQ7:CQ1002,"=2")</f>
        <v>0</v>
      </c>
      <c r="CQ1007" s="239">
        <f t="shared" si="1114"/>
        <v>0</v>
      </c>
      <c r="CR1007" s="4">
        <v>0</v>
      </c>
      <c r="CZ1007" s="243" t="s">
        <v>797</v>
      </c>
      <c r="DA1007" s="242">
        <f>COUNTIF(DB7:DB1002,"=2")</f>
        <v>0</v>
      </c>
      <c r="DB1007" s="239">
        <f t="shared" si="1115"/>
        <v>0</v>
      </c>
      <c r="DC1007" s="4">
        <v>0</v>
      </c>
      <c r="DK1007" s="243" t="s">
        <v>797</v>
      </c>
      <c r="DL1007" s="242">
        <f>COUNTIF(DM7:DM1002,"=2")</f>
        <v>0</v>
      </c>
      <c r="DM1007" s="239">
        <f t="shared" si="1116"/>
        <v>0</v>
      </c>
      <c r="DN1007" s="4">
        <v>0</v>
      </c>
      <c r="DV1007" s="243" t="s">
        <v>797</v>
      </c>
      <c r="DW1007" s="242">
        <f>COUNTIF(DX7:DX1002,"=2")</f>
        <v>0</v>
      </c>
      <c r="DX1007" s="239">
        <f t="shared" si="1117"/>
        <v>0</v>
      </c>
      <c r="DY1007" s="4">
        <v>0</v>
      </c>
      <c r="EG1007" s="243" t="s">
        <v>797</v>
      </c>
      <c r="EH1007" s="242">
        <f>COUNTIF(EI7:EI1002,"=2")</f>
        <v>0</v>
      </c>
      <c r="EI1007" s="239">
        <f t="shared" si="1118"/>
        <v>0</v>
      </c>
      <c r="EJ1007" s="4">
        <v>0</v>
      </c>
      <c r="ER1007" s="243" t="s">
        <v>797</v>
      </c>
      <c r="ES1007" s="242">
        <f>COUNTIF(ET7:ET1002,"=2")</f>
        <v>0</v>
      </c>
      <c r="ET1007" s="239">
        <f t="shared" si="1119"/>
        <v>0</v>
      </c>
      <c r="EU1007" s="4">
        <v>0</v>
      </c>
      <c r="FC1007" s="243" t="s">
        <v>797</v>
      </c>
      <c r="FD1007" s="242">
        <f>COUNTIF(FE7:FE1002,"=2")</f>
        <v>0</v>
      </c>
      <c r="FE1007" s="239">
        <f t="shared" si="1120"/>
        <v>0</v>
      </c>
      <c r="FF1007" s="4">
        <v>0</v>
      </c>
      <c r="FN1007" s="243" t="s">
        <v>797</v>
      </c>
      <c r="FO1007" s="242">
        <f>COUNTIF(FP7:FP1002,"=2")</f>
        <v>0</v>
      </c>
      <c r="FP1007" s="239">
        <f t="shared" si="1121"/>
        <v>0</v>
      </c>
      <c r="FQ1007" s="262">
        <f t="shared" si="1106"/>
        <v>0</v>
      </c>
      <c r="FS1007" s="84">
        <f t="shared" si="1122"/>
        <v>322</v>
      </c>
      <c r="FT1007" s="85">
        <f t="shared" si="1123"/>
        <v>32</v>
      </c>
      <c r="FU1007" s="85">
        <f t="shared" si="1124"/>
        <v>1</v>
      </c>
      <c r="FV1007" s="85">
        <f t="shared" si="1125"/>
        <v>32</v>
      </c>
      <c r="FW1007" s="85">
        <f t="shared" si="1126"/>
        <v>2</v>
      </c>
      <c r="FX1007" s="85">
        <f t="shared" si="1127"/>
        <v>64</v>
      </c>
      <c r="FY1007" s="85">
        <f t="shared" si="1128"/>
        <v>0</v>
      </c>
      <c r="FZ1007" s="85">
        <f t="shared" si="1129"/>
        <v>0</v>
      </c>
      <c r="GA1007" s="85">
        <f t="shared" si="1130"/>
        <v>0</v>
      </c>
      <c r="GB1007" s="85">
        <f t="shared" si="1131"/>
        <v>0</v>
      </c>
      <c r="GC1007" s="85">
        <f t="shared" si="1132"/>
        <v>0</v>
      </c>
      <c r="GD1007" s="85">
        <f t="shared" si="1133"/>
        <v>0</v>
      </c>
      <c r="GE1007" s="85">
        <f t="shared" si="1134"/>
        <v>0</v>
      </c>
      <c r="GF1007" s="85">
        <f t="shared" si="1135"/>
        <v>0</v>
      </c>
      <c r="GG1007" s="85">
        <f t="shared" si="1136"/>
        <v>0</v>
      </c>
      <c r="GH1007" s="85"/>
      <c r="GI1007" s="85"/>
      <c r="GJ1007" s="85"/>
      <c r="GK1007" s="79">
        <f>ROW()</f>
        <v>1007</v>
      </c>
    </row>
    <row r="1008" spans="1:193" ht="39.950000000000003" customHeight="1">
      <c r="G1008" s="3">
        <v>0</v>
      </c>
      <c r="H1008" s="4">
        <v>0</v>
      </c>
      <c r="P1008" s="245" t="s">
        <v>798</v>
      </c>
      <c r="Q1008" s="244">
        <f>COUNTIF(R7:R1002,"=3")</f>
        <v>83</v>
      </c>
      <c r="R1008" s="239">
        <f t="shared" si="1107"/>
        <v>1</v>
      </c>
      <c r="S1008" s="4">
        <v>0</v>
      </c>
      <c r="AA1008" s="245" t="s">
        <v>798</v>
      </c>
      <c r="AB1008" s="244">
        <f>COUNTIF(AC7:AC1002,"=3")</f>
        <v>32</v>
      </c>
      <c r="AC1008" s="239">
        <f t="shared" si="1108"/>
        <v>3</v>
      </c>
      <c r="AD1008" s="4">
        <v>0</v>
      </c>
      <c r="AL1008" s="245" t="s">
        <v>798</v>
      </c>
      <c r="AM1008" s="244">
        <f>COUNTIF(AN7:AN1002,"=3")</f>
        <v>4</v>
      </c>
      <c r="AN1008" s="239">
        <f t="shared" si="1109"/>
        <v>5</v>
      </c>
      <c r="AO1008" s="4">
        <v>0</v>
      </c>
      <c r="AW1008" s="245" t="s">
        <v>798</v>
      </c>
      <c r="AX1008" s="244">
        <f>COUNTIF(AY7:AY1002,"=3")</f>
        <v>55</v>
      </c>
      <c r="AY1008" s="239">
        <f t="shared" si="1110"/>
        <v>2</v>
      </c>
      <c r="AZ1008" s="4">
        <v>0</v>
      </c>
      <c r="BH1008" s="245" t="s">
        <v>798</v>
      </c>
      <c r="BI1008" s="244">
        <f>COUNTIF(BJ7:BJ1002,"=3")</f>
        <v>0</v>
      </c>
      <c r="BJ1008" s="239">
        <f t="shared" si="1111"/>
        <v>0</v>
      </c>
      <c r="BK1008" s="4">
        <v>0</v>
      </c>
      <c r="BS1008" s="245" t="s">
        <v>798</v>
      </c>
      <c r="BT1008" s="244">
        <f>COUNTIF(BU7:BU1002,"=3")</f>
        <v>15</v>
      </c>
      <c r="BU1008" s="239">
        <f t="shared" si="1112"/>
        <v>4</v>
      </c>
      <c r="BV1008" s="4">
        <v>0</v>
      </c>
      <c r="CD1008" s="245" t="s">
        <v>798</v>
      </c>
      <c r="CE1008" s="244">
        <f>COUNTIF(CF7:CF1002,"=3")</f>
        <v>0</v>
      </c>
      <c r="CF1008" s="239">
        <f t="shared" si="1113"/>
        <v>0</v>
      </c>
      <c r="CG1008" s="4">
        <v>0</v>
      </c>
      <c r="CO1008" s="245" t="s">
        <v>798</v>
      </c>
      <c r="CP1008" s="244">
        <f>COUNTIF(CQ7:CQ1002,"=3")</f>
        <v>0</v>
      </c>
      <c r="CQ1008" s="239">
        <f t="shared" si="1114"/>
        <v>0</v>
      </c>
      <c r="CR1008" s="4">
        <v>0</v>
      </c>
      <c r="CZ1008" s="245" t="s">
        <v>798</v>
      </c>
      <c r="DA1008" s="244">
        <f>COUNTIF(DB7:DB1002,"=3")</f>
        <v>0</v>
      </c>
      <c r="DB1008" s="239">
        <f t="shared" si="1115"/>
        <v>0</v>
      </c>
      <c r="DC1008" s="4">
        <v>0</v>
      </c>
      <c r="DK1008" s="245" t="s">
        <v>798</v>
      </c>
      <c r="DL1008" s="244">
        <f>COUNTIF(DM7:DM1002,"=3")</f>
        <v>0</v>
      </c>
      <c r="DM1008" s="239">
        <f t="shared" si="1116"/>
        <v>0</v>
      </c>
      <c r="DN1008" s="4">
        <v>0</v>
      </c>
      <c r="DV1008" s="245" t="s">
        <v>798</v>
      </c>
      <c r="DW1008" s="244">
        <f>COUNTIF(DX7:DX1002,"=3")</f>
        <v>0</v>
      </c>
      <c r="DX1008" s="239">
        <f t="shared" si="1117"/>
        <v>0</v>
      </c>
      <c r="DY1008" s="4">
        <v>0</v>
      </c>
      <c r="EG1008" s="245" t="s">
        <v>798</v>
      </c>
      <c r="EH1008" s="244">
        <f>COUNTIF(EI7:EI1002,"=3")</f>
        <v>0</v>
      </c>
      <c r="EI1008" s="239">
        <f t="shared" si="1118"/>
        <v>0</v>
      </c>
      <c r="EJ1008" s="4">
        <v>0</v>
      </c>
      <c r="ER1008" s="245" t="s">
        <v>798</v>
      </c>
      <c r="ES1008" s="244">
        <f>COUNTIF(ET7:ET1002,"=3")</f>
        <v>0</v>
      </c>
      <c r="ET1008" s="239">
        <f t="shared" si="1119"/>
        <v>0</v>
      </c>
      <c r="EU1008" s="4">
        <v>0</v>
      </c>
      <c r="FC1008" s="245" t="s">
        <v>798</v>
      </c>
      <c r="FD1008" s="244">
        <f>COUNTIF(FE7:FE1002,"=3")</f>
        <v>0</v>
      </c>
      <c r="FE1008" s="239">
        <f t="shared" si="1120"/>
        <v>0</v>
      </c>
      <c r="FF1008" s="4">
        <v>0</v>
      </c>
      <c r="FN1008" s="245" t="s">
        <v>798</v>
      </c>
      <c r="FO1008" s="244">
        <f>COUNTIF(FP7:FP1002,"=3")</f>
        <v>0</v>
      </c>
      <c r="FP1008" s="239">
        <f t="shared" si="1121"/>
        <v>0</v>
      </c>
      <c r="FQ1008" s="262">
        <f t="shared" si="1106"/>
        <v>0</v>
      </c>
      <c r="FS1008" s="84">
        <f t="shared" si="1122"/>
        <v>83</v>
      </c>
      <c r="FT1008" s="85">
        <f t="shared" si="1123"/>
        <v>32</v>
      </c>
      <c r="FU1008" s="85">
        <f t="shared" si="1124"/>
        <v>4</v>
      </c>
      <c r="FV1008" s="85">
        <f t="shared" si="1125"/>
        <v>55</v>
      </c>
      <c r="FW1008" s="85">
        <f t="shared" si="1126"/>
        <v>0</v>
      </c>
      <c r="FX1008" s="85">
        <f t="shared" si="1127"/>
        <v>15</v>
      </c>
      <c r="FY1008" s="85">
        <f t="shared" si="1128"/>
        <v>0</v>
      </c>
      <c r="FZ1008" s="85">
        <f t="shared" si="1129"/>
        <v>0</v>
      </c>
      <c r="GA1008" s="85">
        <f t="shared" si="1130"/>
        <v>0</v>
      </c>
      <c r="GB1008" s="85">
        <f t="shared" si="1131"/>
        <v>0</v>
      </c>
      <c r="GC1008" s="85">
        <f t="shared" si="1132"/>
        <v>0</v>
      </c>
      <c r="GD1008" s="85">
        <f t="shared" si="1133"/>
        <v>0</v>
      </c>
      <c r="GE1008" s="85">
        <f t="shared" si="1134"/>
        <v>0</v>
      </c>
      <c r="GF1008" s="85">
        <f t="shared" si="1135"/>
        <v>0</v>
      </c>
      <c r="GG1008" s="85">
        <f t="shared" si="1136"/>
        <v>0</v>
      </c>
      <c r="GH1008" s="85"/>
      <c r="GI1008" s="85"/>
      <c r="GJ1008" s="85"/>
      <c r="GK1008" s="79">
        <f>ROW()</f>
        <v>1008</v>
      </c>
    </row>
    <row r="1009" spans="4:193" ht="39.950000000000003" customHeight="1">
      <c r="G1009" s="3">
        <v>0</v>
      </c>
      <c r="H1009" s="4">
        <v>0</v>
      </c>
      <c r="P1009" s="246" t="s">
        <v>799</v>
      </c>
      <c r="Q1009" s="247">
        <f>COUNTIF(R7:R1002,"=5")</f>
        <v>1</v>
      </c>
      <c r="R1009" s="239">
        <f t="shared" si="1107"/>
        <v>1</v>
      </c>
      <c r="S1009" s="4">
        <v>0</v>
      </c>
      <c r="AA1009" s="246" t="s">
        <v>799</v>
      </c>
      <c r="AB1009" s="247">
        <f>COUNTIF(AC7:AC1002,"=5")</f>
        <v>0</v>
      </c>
      <c r="AC1009" s="239">
        <f t="shared" si="1108"/>
        <v>0</v>
      </c>
      <c r="AD1009" s="4">
        <v>0</v>
      </c>
      <c r="AL1009" s="246" t="s">
        <v>799</v>
      </c>
      <c r="AM1009" s="247">
        <f>COUNTIF(AN7:AN1002,"=5")</f>
        <v>1</v>
      </c>
      <c r="AN1009" s="239">
        <f t="shared" si="1109"/>
        <v>1</v>
      </c>
      <c r="AO1009" s="4">
        <v>0</v>
      </c>
      <c r="AW1009" s="246" t="s">
        <v>799</v>
      </c>
      <c r="AX1009" s="247">
        <f>COUNTIF(AY7:AY1002,"=5")</f>
        <v>0</v>
      </c>
      <c r="AY1009" s="239">
        <f t="shared" si="1110"/>
        <v>0</v>
      </c>
      <c r="AZ1009" s="4">
        <v>0</v>
      </c>
      <c r="BH1009" s="246" t="s">
        <v>799</v>
      </c>
      <c r="BI1009" s="247">
        <f>COUNTIF(BJ7:BJ1002,"=5")</f>
        <v>0</v>
      </c>
      <c r="BJ1009" s="239">
        <f t="shared" si="1111"/>
        <v>0</v>
      </c>
      <c r="BK1009" s="4">
        <v>0</v>
      </c>
      <c r="BS1009" s="246" t="s">
        <v>799</v>
      </c>
      <c r="BT1009" s="247">
        <f>COUNTIF(BU7:BU1002,"=5")</f>
        <v>0</v>
      </c>
      <c r="BU1009" s="239">
        <f t="shared" si="1112"/>
        <v>0</v>
      </c>
      <c r="BV1009" s="4">
        <v>0</v>
      </c>
      <c r="CD1009" s="246" t="s">
        <v>799</v>
      </c>
      <c r="CE1009" s="247">
        <f>COUNTIF(CF7:CF1002,"=5")</f>
        <v>0</v>
      </c>
      <c r="CF1009" s="239">
        <f t="shared" si="1113"/>
        <v>0</v>
      </c>
      <c r="CG1009" s="4">
        <v>0</v>
      </c>
      <c r="CO1009" s="246" t="s">
        <v>799</v>
      </c>
      <c r="CP1009" s="247">
        <f>COUNTIF(CQ7:CQ1002,"=5")</f>
        <v>0</v>
      </c>
      <c r="CQ1009" s="239">
        <f t="shared" si="1114"/>
        <v>0</v>
      </c>
      <c r="CR1009" s="4">
        <v>0</v>
      </c>
      <c r="CZ1009" s="246" t="s">
        <v>799</v>
      </c>
      <c r="DA1009" s="247">
        <f>COUNTIF(DB7:DB1002,"=5")</f>
        <v>0</v>
      </c>
      <c r="DB1009" s="239">
        <f t="shared" si="1115"/>
        <v>0</v>
      </c>
      <c r="DC1009" s="4">
        <v>0</v>
      </c>
      <c r="DK1009" s="246" t="s">
        <v>799</v>
      </c>
      <c r="DL1009" s="247">
        <f>COUNTIF(DM7:DM1002,"=5")</f>
        <v>0</v>
      </c>
      <c r="DM1009" s="239">
        <f t="shared" si="1116"/>
        <v>0</v>
      </c>
      <c r="DN1009" s="4">
        <v>0</v>
      </c>
      <c r="DV1009" s="246" t="s">
        <v>799</v>
      </c>
      <c r="DW1009" s="247">
        <f>COUNTIF(DX7:DX1002,"=5")</f>
        <v>0</v>
      </c>
      <c r="DX1009" s="239">
        <f t="shared" si="1117"/>
        <v>0</v>
      </c>
      <c r="DY1009" s="4">
        <v>0</v>
      </c>
      <c r="EG1009" s="246" t="s">
        <v>799</v>
      </c>
      <c r="EH1009" s="247">
        <f>COUNTIF(EI7:EI1002,"=5")</f>
        <v>0</v>
      </c>
      <c r="EI1009" s="239">
        <f t="shared" si="1118"/>
        <v>0</v>
      </c>
      <c r="EJ1009" s="4">
        <v>0</v>
      </c>
      <c r="ER1009" s="246" t="s">
        <v>799</v>
      </c>
      <c r="ES1009" s="247">
        <f>COUNTIF(ET7:ET1002,"=5")</f>
        <v>0</v>
      </c>
      <c r="ET1009" s="239">
        <f t="shared" si="1119"/>
        <v>0</v>
      </c>
      <c r="EU1009" s="4">
        <v>0</v>
      </c>
      <c r="FC1009" s="246" t="s">
        <v>799</v>
      </c>
      <c r="FD1009" s="247">
        <f>COUNTIF(FE7:FE1002,"=5")</f>
        <v>0</v>
      </c>
      <c r="FE1009" s="239">
        <f t="shared" si="1120"/>
        <v>0</v>
      </c>
      <c r="FF1009" s="4">
        <v>0</v>
      </c>
      <c r="FN1009" s="246" t="s">
        <v>799</v>
      </c>
      <c r="FO1009" s="247">
        <f>COUNTIF(FP7:FP1002,"=5")</f>
        <v>0</v>
      </c>
      <c r="FP1009" s="239">
        <f t="shared" si="1121"/>
        <v>0</v>
      </c>
      <c r="FQ1009" s="262">
        <f t="shared" si="1106"/>
        <v>0</v>
      </c>
      <c r="FS1009" s="84">
        <f t="shared" si="1122"/>
        <v>1</v>
      </c>
      <c r="FT1009" s="85">
        <f t="shared" si="1123"/>
        <v>0</v>
      </c>
      <c r="FU1009" s="85">
        <f t="shared" si="1124"/>
        <v>1</v>
      </c>
      <c r="FV1009" s="85">
        <f t="shared" si="1125"/>
        <v>0</v>
      </c>
      <c r="FW1009" s="85">
        <f t="shared" si="1126"/>
        <v>0</v>
      </c>
      <c r="FX1009" s="85">
        <f t="shared" si="1127"/>
        <v>0</v>
      </c>
      <c r="FY1009" s="85">
        <f t="shared" si="1128"/>
        <v>0</v>
      </c>
      <c r="FZ1009" s="85">
        <f t="shared" si="1129"/>
        <v>0</v>
      </c>
      <c r="GA1009" s="85">
        <f t="shared" si="1130"/>
        <v>0</v>
      </c>
      <c r="GB1009" s="85">
        <f t="shared" si="1131"/>
        <v>0</v>
      </c>
      <c r="GC1009" s="85">
        <f t="shared" si="1132"/>
        <v>0</v>
      </c>
      <c r="GD1009" s="85">
        <f t="shared" si="1133"/>
        <v>0</v>
      </c>
      <c r="GE1009" s="85">
        <f t="shared" si="1134"/>
        <v>0</v>
      </c>
      <c r="GF1009" s="85">
        <f t="shared" si="1135"/>
        <v>0</v>
      </c>
      <c r="GG1009" s="85">
        <f t="shared" si="1136"/>
        <v>0</v>
      </c>
      <c r="GH1009" s="85"/>
      <c r="GI1009" s="85"/>
      <c r="GJ1009" s="85"/>
      <c r="GK1009" s="79">
        <f>ROW()</f>
        <v>1009</v>
      </c>
    </row>
    <row r="1010" spans="4:193" ht="39.950000000000003" customHeight="1">
      <c r="G1010" s="3">
        <v>0</v>
      </c>
      <c r="H1010" s="4">
        <v>0</v>
      </c>
      <c r="I1010" s="264"/>
      <c r="J1010" s="265"/>
      <c r="K1010" s="265"/>
      <c r="L1010" s="265"/>
      <c r="M1010" s="265"/>
      <c r="N1010" s="265"/>
      <c r="O1010" s="265"/>
      <c r="P1010" s="248" t="s">
        <v>800</v>
      </c>
      <c r="Q1010" s="268">
        <f>COUNTIF(R7:R1002,"=5")</f>
        <v>1</v>
      </c>
      <c r="R1010" s="275">
        <f t="shared" si="1107"/>
        <v>1</v>
      </c>
      <c r="S1010" s="4">
        <v>0</v>
      </c>
      <c r="T1010" s="264"/>
      <c r="U1010" s="265"/>
      <c r="V1010" s="265"/>
      <c r="W1010" s="265"/>
      <c r="X1010" s="265"/>
      <c r="Y1010" s="265"/>
      <c r="Z1010" s="265"/>
      <c r="AA1010" s="248" t="s">
        <v>800</v>
      </c>
      <c r="AB1010" s="268">
        <f>COUNTIF(AC7:AC1002,"=5")</f>
        <v>0</v>
      </c>
      <c r="AC1010" s="275">
        <f t="shared" si="1108"/>
        <v>0</v>
      </c>
      <c r="AD1010" s="4">
        <v>0</v>
      </c>
      <c r="AE1010" s="264"/>
      <c r="AF1010" s="265"/>
      <c r="AG1010" s="265"/>
      <c r="AH1010" s="265"/>
      <c r="AI1010" s="265"/>
      <c r="AJ1010" s="265"/>
      <c r="AK1010" s="265"/>
      <c r="AL1010" s="248" t="s">
        <v>800</v>
      </c>
      <c r="AM1010" s="268">
        <f>COUNTIF(AN7:AN1002,"=5")</f>
        <v>1</v>
      </c>
      <c r="AN1010" s="275">
        <f t="shared" si="1109"/>
        <v>1</v>
      </c>
      <c r="AO1010" s="4">
        <v>0</v>
      </c>
      <c r="AP1010" s="264"/>
      <c r="AQ1010" s="265"/>
      <c r="AR1010" s="265"/>
      <c r="AS1010" s="265"/>
      <c r="AT1010" s="265"/>
      <c r="AU1010" s="265"/>
      <c r="AV1010" s="265"/>
      <c r="AW1010" s="248" t="s">
        <v>800</v>
      </c>
      <c r="AX1010" s="268">
        <f>COUNTIF(AY7:AY1002,"=5")</f>
        <v>0</v>
      </c>
      <c r="AY1010" s="275">
        <f t="shared" si="1110"/>
        <v>0</v>
      </c>
      <c r="AZ1010" s="4">
        <v>0</v>
      </c>
      <c r="BA1010" s="264"/>
      <c r="BB1010" s="265"/>
      <c r="BC1010" s="265"/>
      <c r="BD1010" s="265"/>
      <c r="BE1010" s="265"/>
      <c r="BF1010" s="265"/>
      <c r="BG1010" s="265"/>
      <c r="BH1010" s="248" t="s">
        <v>800</v>
      </c>
      <c r="BI1010" s="268">
        <f>COUNTIF(BJ7:BJ1002,"=5")</f>
        <v>0</v>
      </c>
      <c r="BJ1010" s="275">
        <f t="shared" si="1111"/>
        <v>0</v>
      </c>
      <c r="BK1010" s="4">
        <v>0</v>
      </c>
      <c r="BL1010" s="264"/>
      <c r="BM1010" s="265"/>
      <c r="BN1010" s="265"/>
      <c r="BO1010" s="265"/>
      <c r="BP1010" s="265"/>
      <c r="BQ1010" s="265"/>
      <c r="BR1010" s="265"/>
      <c r="BS1010" s="248" t="s">
        <v>800</v>
      </c>
      <c r="BT1010" s="268">
        <f>COUNTIF(BU7:BU1002,"=5")</f>
        <v>0</v>
      </c>
      <c r="BU1010" s="275">
        <f t="shared" si="1112"/>
        <v>0</v>
      </c>
      <c r="BV1010" s="4">
        <v>0</v>
      </c>
      <c r="BW1010" s="264"/>
      <c r="BX1010" s="265"/>
      <c r="BY1010" s="265"/>
      <c r="BZ1010" s="265"/>
      <c r="CA1010" s="265"/>
      <c r="CB1010" s="265"/>
      <c r="CC1010" s="265"/>
      <c r="CD1010" s="248" t="s">
        <v>800</v>
      </c>
      <c r="CE1010" s="268">
        <f>COUNTIF(CF7:CF1002,"=5")</f>
        <v>0</v>
      </c>
      <c r="CF1010" s="275">
        <f t="shared" si="1113"/>
        <v>0</v>
      </c>
      <c r="CG1010" s="4">
        <v>0</v>
      </c>
      <c r="CH1010" s="264"/>
      <c r="CI1010" s="265"/>
      <c r="CJ1010" s="265"/>
      <c r="CK1010" s="265"/>
      <c r="CL1010" s="265"/>
      <c r="CM1010" s="265"/>
      <c r="CN1010" s="265"/>
      <c r="CO1010" s="248" t="s">
        <v>800</v>
      </c>
      <c r="CP1010" s="268">
        <f>COUNTIF(CQ7:CQ1002,"=5")</f>
        <v>0</v>
      </c>
      <c r="CQ1010" s="275">
        <f t="shared" si="1114"/>
        <v>0</v>
      </c>
      <c r="CR1010" s="4">
        <v>0</v>
      </c>
      <c r="CS1010" s="264"/>
      <c r="CT1010" s="265"/>
      <c r="CU1010" s="265"/>
      <c r="CV1010" s="265"/>
      <c r="CW1010" s="265"/>
      <c r="CX1010" s="265"/>
      <c r="CY1010" s="265"/>
      <c r="CZ1010" s="248" t="s">
        <v>800</v>
      </c>
      <c r="DA1010" s="268">
        <f>COUNTIF(DB7:DB1002,"=5")</f>
        <v>0</v>
      </c>
      <c r="DB1010" s="275">
        <f t="shared" si="1115"/>
        <v>0</v>
      </c>
      <c r="DC1010" s="4">
        <v>0</v>
      </c>
      <c r="DD1010" s="264"/>
      <c r="DE1010" s="265"/>
      <c r="DF1010" s="265"/>
      <c r="DG1010" s="265"/>
      <c r="DH1010" s="265"/>
      <c r="DI1010" s="265"/>
      <c r="DJ1010" s="265"/>
      <c r="DK1010" s="248" t="s">
        <v>800</v>
      </c>
      <c r="DL1010" s="268">
        <f>COUNTIF(DM7:DM1002,"=5")</f>
        <v>0</v>
      </c>
      <c r="DM1010" s="275">
        <f t="shared" si="1116"/>
        <v>0</v>
      </c>
      <c r="DN1010" s="4">
        <v>0</v>
      </c>
      <c r="DO1010" s="264"/>
      <c r="DP1010" s="265"/>
      <c r="DQ1010" s="265"/>
      <c r="DR1010" s="265"/>
      <c r="DS1010" s="265"/>
      <c r="DT1010" s="265"/>
      <c r="DU1010" s="265"/>
      <c r="DV1010" s="248" t="s">
        <v>800</v>
      </c>
      <c r="DW1010" s="268">
        <f>COUNTIF(DX7:DX1002,"=5")</f>
        <v>0</v>
      </c>
      <c r="DX1010" s="275">
        <f t="shared" si="1117"/>
        <v>0</v>
      </c>
      <c r="DY1010" s="4">
        <v>0</v>
      </c>
      <c r="DZ1010" s="264"/>
      <c r="EA1010" s="265"/>
      <c r="EB1010" s="265"/>
      <c r="EC1010" s="265"/>
      <c r="ED1010" s="265"/>
      <c r="EE1010" s="265"/>
      <c r="EF1010" s="265"/>
      <c r="EG1010" s="248" t="s">
        <v>800</v>
      </c>
      <c r="EH1010" s="268">
        <f>COUNTIF(EI7:EI1002,"=5")</f>
        <v>0</v>
      </c>
      <c r="EI1010" s="275">
        <f t="shared" si="1118"/>
        <v>0</v>
      </c>
      <c r="EJ1010" s="4">
        <v>0</v>
      </c>
      <c r="EK1010" s="264"/>
      <c r="EL1010" s="265"/>
      <c r="EM1010" s="265"/>
      <c r="EN1010" s="265"/>
      <c r="EO1010" s="265"/>
      <c r="EP1010" s="265"/>
      <c r="EQ1010" s="265"/>
      <c r="ER1010" s="248" t="s">
        <v>800</v>
      </c>
      <c r="ES1010" s="268">
        <f>COUNTIF(ET7:ET1002,"=5")</f>
        <v>0</v>
      </c>
      <c r="ET1010" s="275">
        <f t="shared" si="1119"/>
        <v>0</v>
      </c>
      <c r="EU1010" s="4">
        <v>0</v>
      </c>
      <c r="EV1010" s="264"/>
      <c r="EW1010" s="265"/>
      <c r="EX1010" s="265"/>
      <c r="EY1010" s="265"/>
      <c r="EZ1010" s="265"/>
      <c r="FA1010" s="265"/>
      <c r="FB1010" s="265"/>
      <c r="FC1010" s="248" t="s">
        <v>800</v>
      </c>
      <c r="FD1010" s="268">
        <f>COUNTIF(FE7:FE1002,"=5")</f>
        <v>0</v>
      </c>
      <c r="FE1010" s="275">
        <f t="shared" si="1120"/>
        <v>0</v>
      </c>
      <c r="FF1010" s="4">
        <v>0</v>
      </c>
      <c r="FG1010" s="264"/>
      <c r="FH1010" s="265"/>
      <c r="FI1010" s="265"/>
      <c r="FJ1010" s="265"/>
      <c r="FK1010" s="265"/>
      <c r="FL1010" s="265"/>
      <c r="FM1010" s="265"/>
      <c r="FN1010" s="248" t="s">
        <v>800</v>
      </c>
      <c r="FO1010" s="268">
        <f>COUNTIF(FP7:FP1002,"=5")</f>
        <v>0</v>
      </c>
      <c r="FP1010" s="275">
        <f t="shared" si="1121"/>
        <v>0</v>
      </c>
      <c r="FQ1010" s="262">
        <f t="shared" si="1106"/>
        <v>0</v>
      </c>
      <c r="FS1010" s="84">
        <f t="shared" si="1122"/>
        <v>1</v>
      </c>
      <c r="FT1010" s="85">
        <f t="shared" si="1123"/>
        <v>0</v>
      </c>
      <c r="FU1010" s="85">
        <f t="shared" si="1124"/>
        <v>1</v>
      </c>
      <c r="FV1010" s="85">
        <f t="shared" si="1125"/>
        <v>0</v>
      </c>
      <c r="FW1010" s="85">
        <f t="shared" si="1126"/>
        <v>0</v>
      </c>
      <c r="FX1010" s="85">
        <f t="shared" si="1127"/>
        <v>0</v>
      </c>
      <c r="FY1010" s="85">
        <f t="shared" si="1128"/>
        <v>0</v>
      </c>
      <c r="FZ1010" s="85">
        <f t="shared" si="1129"/>
        <v>0</v>
      </c>
      <c r="GA1010" s="85">
        <f t="shared" si="1130"/>
        <v>0</v>
      </c>
      <c r="GB1010" s="85">
        <f t="shared" si="1131"/>
        <v>0</v>
      </c>
      <c r="GC1010" s="85">
        <f t="shared" si="1132"/>
        <v>0</v>
      </c>
      <c r="GD1010" s="85">
        <f t="shared" si="1133"/>
        <v>0</v>
      </c>
      <c r="GE1010" s="85">
        <f t="shared" si="1134"/>
        <v>0</v>
      </c>
      <c r="GF1010" s="85">
        <f t="shared" si="1135"/>
        <v>0</v>
      </c>
      <c r="GG1010" s="85">
        <f t="shared" si="1136"/>
        <v>0</v>
      </c>
      <c r="GH1010" s="85"/>
      <c r="GI1010" s="85"/>
      <c r="GJ1010" s="85"/>
      <c r="GK1010" s="79">
        <f>ROW()</f>
        <v>1010</v>
      </c>
    </row>
    <row r="1011" spans="4:193" ht="39.950000000000003" customHeight="1">
      <c r="G1011" s="3">
        <v>0</v>
      </c>
      <c r="H1011" s="4">
        <v>0</v>
      </c>
      <c r="P1011" s="259"/>
      <c r="Q1011" s="277"/>
      <c r="R1011" s="276"/>
      <c r="S1011" s="4">
        <v>0</v>
      </c>
      <c r="AA1011" s="259"/>
      <c r="AB1011" s="277"/>
      <c r="AC1011" s="276"/>
      <c r="AD1011" s="4">
        <v>0</v>
      </c>
      <c r="AL1011" s="259"/>
      <c r="AM1011" s="277"/>
      <c r="AN1011" s="276"/>
      <c r="AO1011" s="4">
        <v>0</v>
      </c>
      <c r="AW1011" s="259"/>
      <c r="AX1011" s="277"/>
      <c r="AY1011" s="276"/>
      <c r="AZ1011" s="4">
        <v>0</v>
      </c>
      <c r="BH1011" s="259"/>
      <c r="BI1011" s="277"/>
      <c r="BJ1011" s="276"/>
      <c r="BK1011" s="4">
        <v>0</v>
      </c>
      <c r="BS1011" s="259"/>
      <c r="BT1011" s="277"/>
      <c r="BU1011" s="276"/>
      <c r="BV1011" s="4">
        <v>0</v>
      </c>
      <c r="CD1011" s="259"/>
      <c r="CE1011" s="277"/>
      <c r="CF1011" s="276"/>
      <c r="CG1011" s="4">
        <v>0</v>
      </c>
      <c r="CO1011" s="259"/>
      <c r="CP1011" s="277"/>
      <c r="CQ1011" s="276"/>
      <c r="CR1011" s="4">
        <v>0</v>
      </c>
      <c r="CZ1011" s="259"/>
      <c r="DA1011" s="277"/>
      <c r="DB1011" s="276"/>
      <c r="DC1011" s="4">
        <v>0</v>
      </c>
      <c r="DK1011" s="259"/>
      <c r="DL1011" s="277"/>
      <c r="DM1011" s="276"/>
      <c r="DN1011" s="4">
        <v>0</v>
      </c>
      <c r="DV1011" s="259"/>
      <c r="DW1011" s="277"/>
      <c r="DX1011" s="276"/>
      <c r="DY1011" s="4">
        <v>0</v>
      </c>
      <c r="EG1011" s="259"/>
      <c r="EH1011" s="277"/>
      <c r="EI1011" s="276"/>
      <c r="EJ1011" s="4">
        <v>0</v>
      </c>
      <c r="ER1011" s="259"/>
      <c r="ES1011" s="277"/>
      <c r="ET1011" s="276"/>
      <c r="EU1011" s="4">
        <v>0</v>
      </c>
      <c r="FC1011" s="259"/>
      <c r="FD1011" s="277"/>
      <c r="FE1011" s="276"/>
      <c r="FF1011" s="4">
        <v>0</v>
      </c>
      <c r="FN1011" s="259"/>
      <c r="FO1011" s="277"/>
      <c r="FP1011" s="276"/>
      <c r="FQ1011" s="262">
        <f t="shared" si="1106"/>
        <v>0</v>
      </c>
      <c r="FS1011" s="105"/>
      <c r="FT1011" s="106"/>
      <c r="FU1011" s="106"/>
      <c r="FV1011" s="106"/>
      <c r="FW1011" s="106"/>
      <c r="FX1011" s="106"/>
      <c r="FY1011" s="106"/>
      <c r="FZ1011" s="106"/>
      <c r="GA1011" s="106"/>
      <c r="GB1011" s="106"/>
      <c r="GC1011" s="106"/>
      <c r="GD1011" s="106"/>
      <c r="GE1011" s="106"/>
      <c r="GF1011" s="106"/>
      <c r="GG1011" s="106"/>
      <c r="GH1011" s="106"/>
      <c r="GI1011" s="106"/>
      <c r="GJ1011" s="106"/>
      <c r="GK1011" s="79">
        <f>ROW()</f>
        <v>1011</v>
      </c>
    </row>
    <row r="1012" spans="4:193" ht="39.950000000000003" customHeight="1">
      <c r="G1012" s="3">
        <v>0</v>
      </c>
      <c r="H1012" s="4">
        <v>0</v>
      </c>
      <c r="I1012" s="266"/>
      <c r="J1012" s="267"/>
      <c r="K1012" s="267"/>
      <c r="L1012" s="267"/>
      <c r="M1012" s="267"/>
      <c r="N1012" s="267"/>
      <c r="O1012" s="267"/>
      <c r="P1012" s="251" t="s">
        <v>801</v>
      </c>
      <c r="Q1012" s="252">
        <f>IF(ISBLANK(Q1013),0,IF(Q1013=0,0,RANK(Q1013,FS1013:GG1013,0)))</f>
        <v>1</v>
      </c>
      <c r="R1012" s="253">
        <v>0</v>
      </c>
      <c r="S1012" s="4">
        <v>0</v>
      </c>
      <c r="T1012" s="266"/>
      <c r="U1012" s="267"/>
      <c r="V1012" s="267"/>
      <c r="W1012" s="267"/>
      <c r="X1012" s="267"/>
      <c r="Y1012" s="267"/>
      <c r="Z1012" s="267"/>
      <c r="AA1012" s="251" t="s">
        <v>801</v>
      </c>
      <c r="AB1012" s="252">
        <f>IF(ISBLANK(AB1013),0,IF(AB1013=0,0,RANK(AB1013,FS1013:GG1013,0)))</f>
        <v>4</v>
      </c>
      <c r="AC1012" s="253">
        <v>0</v>
      </c>
      <c r="AD1012" s="4">
        <v>0</v>
      </c>
      <c r="AE1012" s="266"/>
      <c r="AF1012" s="267"/>
      <c r="AG1012" s="267"/>
      <c r="AH1012" s="267"/>
      <c r="AI1012" s="267"/>
      <c r="AJ1012" s="267"/>
      <c r="AK1012" s="267"/>
      <c r="AL1012" s="251" t="s">
        <v>801</v>
      </c>
      <c r="AM1012" s="252">
        <f>IF(ISBLANK(AM1013),0,IF(AM1013=0,0,RANK(AM1013,FS1013:GG1013,0)))</f>
        <v>5</v>
      </c>
      <c r="AN1012" s="253">
        <v>0</v>
      </c>
      <c r="AO1012" s="4">
        <v>0</v>
      </c>
      <c r="AP1012" s="266"/>
      <c r="AQ1012" s="267"/>
      <c r="AR1012" s="267"/>
      <c r="AS1012" s="267"/>
      <c r="AT1012" s="267"/>
      <c r="AU1012" s="267"/>
      <c r="AV1012" s="267"/>
      <c r="AW1012" s="251" t="s">
        <v>801</v>
      </c>
      <c r="AX1012" s="252">
        <f>IF(ISBLANK(AX1013),0,IF(AX1013=0,0,RANK(AX1013,FS1013:GG1013,0)))</f>
        <v>3</v>
      </c>
      <c r="AY1012" s="253">
        <v>0</v>
      </c>
      <c r="AZ1012" s="4">
        <v>0</v>
      </c>
      <c r="BA1012" s="266"/>
      <c r="BB1012" s="267"/>
      <c r="BC1012" s="267"/>
      <c r="BD1012" s="267"/>
      <c r="BE1012" s="267"/>
      <c r="BF1012" s="267"/>
      <c r="BG1012" s="267"/>
      <c r="BH1012" s="251" t="s">
        <v>801</v>
      </c>
      <c r="BI1012" s="252">
        <f>IF(ISBLANK(BI1013),0,IF(BI1013=0,0,RANK(BI1013,FS1013:GG1013,0)))</f>
        <v>6</v>
      </c>
      <c r="BJ1012" s="253">
        <v>0</v>
      </c>
      <c r="BK1012" s="4">
        <v>0</v>
      </c>
      <c r="BL1012" s="266"/>
      <c r="BM1012" s="267"/>
      <c r="BN1012" s="267"/>
      <c r="BO1012" s="267"/>
      <c r="BP1012" s="267"/>
      <c r="BQ1012" s="267"/>
      <c r="BR1012" s="267"/>
      <c r="BS1012" s="251" t="s">
        <v>801</v>
      </c>
      <c r="BT1012" s="252">
        <f>IF(ISBLANK(BT1013),0,IF(BT1013=0,0,RANK(BT1013,FS1013:GG1013,0)))</f>
        <v>2</v>
      </c>
      <c r="BU1012" s="253">
        <v>0</v>
      </c>
      <c r="BV1012" s="4">
        <v>0</v>
      </c>
      <c r="BW1012" s="266"/>
      <c r="BX1012" s="267"/>
      <c r="BY1012" s="267"/>
      <c r="BZ1012" s="267"/>
      <c r="CA1012" s="267"/>
      <c r="CB1012" s="267"/>
      <c r="CC1012" s="267"/>
      <c r="CD1012" s="251" t="s">
        <v>801</v>
      </c>
      <c r="CE1012" s="252">
        <f>IF(ISBLANK(CE1013),0,IF(CE1013=0,0,RANK(CE1013,FS1013:GG1013,0)))</f>
        <v>0</v>
      </c>
      <c r="CF1012" s="253">
        <v>0</v>
      </c>
      <c r="CG1012" s="4">
        <v>0</v>
      </c>
      <c r="CH1012" s="266"/>
      <c r="CI1012" s="267"/>
      <c r="CJ1012" s="267"/>
      <c r="CK1012" s="267"/>
      <c r="CL1012" s="267"/>
      <c r="CM1012" s="267"/>
      <c r="CN1012" s="267"/>
      <c r="CO1012" s="251" t="s">
        <v>801</v>
      </c>
      <c r="CP1012" s="252">
        <f>IF(ISBLANK(CP1013),0,IF(CP1013=0,0,RANK(CP1013,FS1013:GG1013,0)))</f>
        <v>0</v>
      </c>
      <c r="CQ1012" s="253">
        <v>0</v>
      </c>
      <c r="CR1012" s="4">
        <v>0</v>
      </c>
      <c r="CS1012" s="266"/>
      <c r="CT1012" s="267"/>
      <c r="CU1012" s="267"/>
      <c r="CV1012" s="267"/>
      <c r="CW1012" s="267"/>
      <c r="CX1012" s="267"/>
      <c r="CY1012" s="267"/>
      <c r="CZ1012" s="251" t="s">
        <v>801</v>
      </c>
      <c r="DA1012" s="252">
        <f>IF(ISBLANK(DA1013),0,IF(DA1013=0,0,RANK(DA1013,FS1013:GG1013,0)))</f>
        <v>0</v>
      </c>
      <c r="DB1012" s="253">
        <v>0</v>
      </c>
      <c r="DC1012" s="4">
        <v>0</v>
      </c>
      <c r="DD1012" s="266"/>
      <c r="DE1012" s="267"/>
      <c r="DF1012" s="267"/>
      <c r="DG1012" s="267"/>
      <c r="DH1012" s="267"/>
      <c r="DI1012" s="267"/>
      <c r="DJ1012" s="267"/>
      <c r="DK1012" s="251" t="s">
        <v>801</v>
      </c>
      <c r="DL1012" s="252">
        <f>IF(ISBLANK(DL1013),0,IF(DL1013=0,0,RANK(DL1013,FS1013:GG1013,0)))</f>
        <v>0</v>
      </c>
      <c r="DM1012" s="253">
        <v>0</v>
      </c>
      <c r="DN1012" s="4">
        <v>0</v>
      </c>
      <c r="DO1012" s="266"/>
      <c r="DP1012" s="267"/>
      <c r="DQ1012" s="267"/>
      <c r="DR1012" s="267"/>
      <c r="DS1012" s="267"/>
      <c r="DT1012" s="267"/>
      <c r="DU1012" s="267"/>
      <c r="DV1012" s="251" t="s">
        <v>801</v>
      </c>
      <c r="DW1012" s="252">
        <f>IF(ISBLANK(DW1013),0,IF(DW1013=0,0,RANK(DW1013,FS1013:GG1013,0)))</f>
        <v>0</v>
      </c>
      <c r="DX1012" s="253">
        <v>0</v>
      </c>
      <c r="DY1012" s="4">
        <v>0</v>
      </c>
      <c r="DZ1012" s="266"/>
      <c r="EA1012" s="267"/>
      <c r="EB1012" s="267"/>
      <c r="EC1012" s="267"/>
      <c r="ED1012" s="267"/>
      <c r="EE1012" s="267"/>
      <c r="EF1012" s="267"/>
      <c r="EG1012" s="251" t="s">
        <v>801</v>
      </c>
      <c r="EH1012" s="252">
        <f>IF(ISBLANK(EH1013),0,IF(EH1013=0,0,RANK(EH1013,FS1013:GG1013,0)))</f>
        <v>0</v>
      </c>
      <c r="EI1012" s="253">
        <v>0</v>
      </c>
      <c r="EJ1012" s="4">
        <v>0</v>
      </c>
      <c r="EK1012" s="266"/>
      <c r="EL1012" s="267"/>
      <c r="EM1012" s="267"/>
      <c r="EN1012" s="267"/>
      <c r="EO1012" s="267"/>
      <c r="EP1012" s="267"/>
      <c r="EQ1012" s="267"/>
      <c r="ER1012" s="251" t="s">
        <v>801</v>
      </c>
      <c r="ES1012" s="252">
        <f>IF(ISBLANK(ES1013),0,IF(ES1013=0,0,RANK(ES1013,FS1013:GG1013,0)))</f>
        <v>0</v>
      </c>
      <c r="ET1012" s="253">
        <v>0</v>
      </c>
      <c r="EU1012" s="4">
        <v>0</v>
      </c>
      <c r="EV1012" s="266"/>
      <c r="EW1012" s="267"/>
      <c r="EX1012" s="267"/>
      <c r="EY1012" s="267"/>
      <c r="EZ1012" s="267"/>
      <c r="FA1012" s="267"/>
      <c r="FB1012" s="267"/>
      <c r="FC1012" s="251" t="s">
        <v>801</v>
      </c>
      <c r="FD1012" s="252">
        <f>IF(ISBLANK(FD1013),0,IF(FD1013=0,0,RANK(FD1013,FS1013:GG1013,0)))</f>
        <v>0</v>
      </c>
      <c r="FE1012" s="253">
        <v>0</v>
      </c>
      <c r="FF1012" s="4">
        <v>0</v>
      </c>
      <c r="FG1012" s="266"/>
      <c r="FH1012" s="267"/>
      <c r="FI1012" s="267"/>
      <c r="FJ1012" s="267"/>
      <c r="FK1012" s="267"/>
      <c r="FL1012" s="267"/>
      <c r="FM1012" s="267"/>
      <c r="FN1012" s="251" t="s">
        <v>801</v>
      </c>
      <c r="FO1012" s="252">
        <f>IF(ISBLANK(FO1013),0,IF(FO1013=0,0,RANK(FO1013,FS1013:GG1013,0)))</f>
        <v>0</v>
      </c>
      <c r="FP1012" s="253">
        <v>0</v>
      </c>
      <c r="FQ1012" s="262">
        <f t="shared" si="1106"/>
        <v>0</v>
      </c>
      <c r="FS1012" s="84">
        <f t="shared" ref="FS1012:GJ1012" si="1137">FS1013</f>
        <v>436</v>
      </c>
      <c r="FT1012" s="85">
        <f t="shared" si="1137"/>
        <v>170</v>
      </c>
      <c r="FU1012" s="85">
        <f t="shared" si="1137"/>
        <v>13</v>
      </c>
      <c r="FV1012" s="85">
        <f t="shared" si="1137"/>
        <v>252</v>
      </c>
      <c r="FW1012" s="85">
        <f t="shared" si="1137"/>
        <v>6</v>
      </c>
      <c r="FX1012" s="85">
        <f t="shared" si="1137"/>
        <v>425</v>
      </c>
      <c r="FY1012" s="85">
        <f t="shared" si="1137"/>
        <v>0</v>
      </c>
      <c r="FZ1012" s="85">
        <f t="shared" si="1137"/>
        <v>0</v>
      </c>
      <c r="GA1012" s="85">
        <f t="shared" si="1137"/>
        <v>0</v>
      </c>
      <c r="GB1012" s="85">
        <f t="shared" si="1137"/>
        <v>0</v>
      </c>
      <c r="GC1012" s="85">
        <f t="shared" si="1137"/>
        <v>0</v>
      </c>
      <c r="GD1012" s="85">
        <f t="shared" si="1137"/>
        <v>0</v>
      </c>
      <c r="GE1012" s="85">
        <f t="shared" si="1137"/>
        <v>0</v>
      </c>
      <c r="GF1012" s="85">
        <f t="shared" si="1137"/>
        <v>0</v>
      </c>
      <c r="GG1012" s="85">
        <f t="shared" si="1137"/>
        <v>0</v>
      </c>
      <c r="GH1012" s="85">
        <f t="shared" si="1137"/>
        <v>0</v>
      </c>
      <c r="GI1012" s="85">
        <f t="shared" si="1137"/>
        <v>0</v>
      </c>
      <c r="GJ1012" s="85">
        <f t="shared" si="1137"/>
        <v>0</v>
      </c>
      <c r="GK1012" s="79">
        <f>ROW()</f>
        <v>1012</v>
      </c>
    </row>
    <row r="1013" spans="4:193" ht="39.950000000000003" customHeight="1">
      <c r="G1013" s="3">
        <v>0</v>
      </c>
      <c r="H1013" s="4">
        <v>0</v>
      </c>
      <c r="P1013" s="254" t="s">
        <v>802</v>
      </c>
      <c r="Q1013" s="255">
        <f>Q1006+Q1007+Q1008</f>
        <v>436</v>
      </c>
      <c r="R1013" s="274">
        <f>IF(ISBLANK(Q1013),0,IF(Q1013=0,0,RANK(Q1013,FS1013:GG1013,0)))</f>
        <v>1</v>
      </c>
      <c r="S1013" s="4">
        <v>0</v>
      </c>
      <c r="AA1013" s="254" t="s">
        <v>802</v>
      </c>
      <c r="AB1013" s="255">
        <f>AB1006+AB1007+AB1008</f>
        <v>170</v>
      </c>
      <c r="AC1013" s="274">
        <f>IF(ISBLANK(AB1013),0,IF(AB1013=0,0,RANK(AB1013,FS1013:GG1013,0)))</f>
        <v>4</v>
      </c>
      <c r="AD1013" s="4">
        <v>0</v>
      </c>
      <c r="AL1013" s="254" t="s">
        <v>802</v>
      </c>
      <c r="AM1013" s="255">
        <f>AM1006+AM1007+AM1008</f>
        <v>13</v>
      </c>
      <c r="AN1013" s="274">
        <f>IF(ISBLANK(AM1013),0,IF(AM1013=0,0,RANK(AM1013,FS1013:GG1013,0)))</f>
        <v>5</v>
      </c>
      <c r="AO1013" s="4">
        <v>0</v>
      </c>
      <c r="AW1013" s="254" t="s">
        <v>802</v>
      </c>
      <c r="AX1013" s="255">
        <f>AX1006+AX1007+AX1008</f>
        <v>252</v>
      </c>
      <c r="AY1013" s="274">
        <f>IF(ISBLANK(AX1013),0,IF(AX1013=0,0,RANK(AX1013,FS1013:GG1013,0)))</f>
        <v>3</v>
      </c>
      <c r="AZ1013" s="4">
        <v>0</v>
      </c>
      <c r="BH1013" s="254" t="s">
        <v>802</v>
      </c>
      <c r="BI1013" s="255">
        <f>BI1006+BI1007+BI1008</f>
        <v>6</v>
      </c>
      <c r="BJ1013" s="274">
        <f>IF(ISBLANK(BI1013),0,IF(BI1013=0,0,RANK(BI1013,FS1013:GG1013,0)))</f>
        <v>6</v>
      </c>
      <c r="BK1013" s="4">
        <v>0</v>
      </c>
      <c r="BS1013" s="254" t="s">
        <v>802</v>
      </c>
      <c r="BT1013" s="255">
        <f>BT1006+BT1007+BT1008</f>
        <v>425</v>
      </c>
      <c r="BU1013" s="274">
        <f>IF(ISBLANK(BT1013),0,IF(BT1013=0,0,RANK(BT1013,FS1013:GG1013,0)))</f>
        <v>2</v>
      </c>
      <c r="BV1013" s="4">
        <v>0</v>
      </c>
      <c r="CD1013" s="254" t="s">
        <v>802</v>
      </c>
      <c r="CE1013" s="255">
        <f>CE1006+CE1007+CE1008</f>
        <v>0</v>
      </c>
      <c r="CF1013" s="274">
        <f>IF(ISBLANK(CE1013),0,IF(CE1013=0,0,RANK(CE1013,FS1013:GG1013,0)))</f>
        <v>0</v>
      </c>
      <c r="CG1013" s="4">
        <v>0</v>
      </c>
      <c r="CO1013" s="254" t="s">
        <v>802</v>
      </c>
      <c r="CP1013" s="255">
        <f>CP1006+CP1007+CP1008</f>
        <v>0</v>
      </c>
      <c r="CQ1013" s="274">
        <f>IF(ISBLANK(CP1013),0,IF(CP1013=0,0,RANK(CP1013,FS1013:GG1013,0)))</f>
        <v>0</v>
      </c>
      <c r="CR1013" s="4">
        <v>0</v>
      </c>
      <c r="CZ1013" s="254" t="s">
        <v>802</v>
      </c>
      <c r="DA1013" s="255">
        <f>DA1006+DA1007+DA1008</f>
        <v>0</v>
      </c>
      <c r="DB1013" s="274">
        <f>IF(ISBLANK(DA1013),0,IF(DA1013=0,0,RANK(DA1013,FS1013:GG1013,0)))</f>
        <v>0</v>
      </c>
      <c r="DC1013" s="4">
        <v>0</v>
      </c>
      <c r="DK1013" s="254" t="s">
        <v>802</v>
      </c>
      <c r="DL1013" s="255">
        <f>DL1006+DL1007+DL1008</f>
        <v>0</v>
      </c>
      <c r="DM1013" s="274">
        <f>IF(ISBLANK(DL1013),0,IF(DL1013=0,0,RANK(DL1013,FS1013:GG1013,0)))</f>
        <v>0</v>
      </c>
      <c r="DN1013" s="4">
        <v>0</v>
      </c>
      <c r="DV1013" s="254" t="s">
        <v>802</v>
      </c>
      <c r="DW1013" s="255">
        <f>DW1006+DW1007+DW1008</f>
        <v>0</v>
      </c>
      <c r="DX1013" s="274">
        <f>IF(ISBLANK(DW1013),0,IF(DW1013=0,0,RANK(DW1013,FS1013:GG1013,0)))</f>
        <v>0</v>
      </c>
      <c r="DY1013" s="4">
        <v>0</v>
      </c>
      <c r="EG1013" s="254" t="s">
        <v>802</v>
      </c>
      <c r="EH1013" s="255">
        <f>EH1006+EH1007+EH1008</f>
        <v>0</v>
      </c>
      <c r="EI1013" s="274">
        <f>IF(ISBLANK(EH1013),0,IF(EH1013=0,0,RANK(EH1013,FS1013:GG1013,0)))</f>
        <v>0</v>
      </c>
      <c r="EJ1013" s="4">
        <v>0</v>
      </c>
      <c r="ER1013" s="254" t="s">
        <v>802</v>
      </c>
      <c r="ES1013" s="255">
        <f>ES1006+ES1007+ES1008</f>
        <v>0</v>
      </c>
      <c r="ET1013" s="274">
        <f>IF(ISBLANK(ES1013),0,IF(ES1013=0,0,RANK(ES1013,FS1013:GG1013,0)))</f>
        <v>0</v>
      </c>
      <c r="EU1013" s="4">
        <v>0</v>
      </c>
      <c r="FC1013" s="254" t="s">
        <v>802</v>
      </c>
      <c r="FD1013" s="255">
        <f>FD1006+FD1007+FD1008</f>
        <v>0</v>
      </c>
      <c r="FE1013" s="274">
        <f>IF(ISBLANK(FD1013),0,IF(FD1013=0,0,RANK(FD1013,FS1013:GG1013,0)))</f>
        <v>0</v>
      </c>
      <c r="FF1013" s="4">
        <v>0</v>
      </c>
      <c r="FN1013" s="254" t="s">
        <v>802</v>
      </c>
      <c r="FO1013" s="255">
        <f>FO1006+FO1007+FO1008</f>
        <v>0</v>
      </c>
      <c r="FP1013" s="274">
        <f>IF(ISBLANK(FO1013),0,IF(FO1013=0,0,RANK(FO1013,FS1013:GG1013,0)))</f>
        <v>0</v>
      </c>
      <c r="FQ1013" s="262">
        <f t="shared" si="1106"/>
        <v>0</v>
      </c>
      <c r="FS1013" s="84">
        <f t="shared" si="1122"/>
        <v>436</v>
      </c>
      <c r="FT1013" s="85">
        <f t="shared" si="1123"/>
        <v>170</v>
      </c>
      <c r="FU1013" s="85">
        <f t="shared" si="1124"/>
        <v>13</v>
      </c>
      <c r="FV1013" s="85">
        <f t="shared" si="1125"/>
        <v>252</v>
      </c>
      <c r="FW1013" s="85">
        <f t="shared" si="1126"/>
        <v>6</v>
      </c>
      <c r="FX1013" s="85">
        <f t="shared" si="1127"/>
        <v>425</v>
      </c>
      <c r="FY1013" s="85">
        <f t="shared" si="1128"/>
        <v>0</v>
      </c>
      <c r="FZ1013" s="85">
        <f t="shared" si="1129"/>
        <v>0</v>
      </c>
      <c r="GA1013" s="85">
        <f t="shared" si="1130"/>
        <v>0</v>
      </c>
      <c r="GB1013" s="85">
        <f t="shared" si="1131"/>
        <v>0</v>
      </c>
      <c r="GC1013" s="85">
        <f t="shared" si="1132"/>
        <v>0</v>
      </c>
      <c r="GD1013" s="85">
        <f t="shared" si="1133"/>
        <v>0</v>
      </c>
      <c r="GE1013" s="85">
        <f t="shared" si="1134"/>
        <v>0</v>
      </c>
      <c r="GF1013" s="85">
        <f t="shared" si="1135"/>
        <v>0</v>
      </c>
      <c r="GG1013" s="85">
        <f t="shared" si="1136"/>
        <v>0</v>
      </c>
      <c r="GH1013" s="85"/>
      <c r="GI1013" s="85"/>
      <c r="GJ1013" s="85"/>
      <c r="GK1013" s="79">
        <f>ROW()</f>
        <v>1013</v>
      </c>
    </row>
    <row r="1014" spans="4:193" ht="39.950000000000003" customHeight="1">
      <c r="G1014" s="3">
        <v>0</v>
      </c>
      <c r="H1014" s="4">
        <v>0</v>
      </c>
      <c r="I1014" s="264"/>
      <c r="J1014" s="265"/>
      <c r="K1014" s="265"/>
      <c r="L1014" s="265"/>
      <c r="M1014" s="265"/>
      <c r="N1014" s="265"/>
      <c r="O1014" s="265"/>
      <c r="P1014" s="256" t="s">
        <v>803</v>
      </c>
      <c r="Q1014" s="257">
        <f>Q1005-Q1013</f>
        <v>21</v>
      </c>
      <c r="R1014" s="273">
        <f>IF(ISBLANK(Q1014),0,IF(Q1014=0,0,RANK(Q1014,FS1014:GG1014,0)))</f>
        <v>3</v>
      </c>
      <c r="S1014" s="4">
        <v>0</v>
      </c>
      <c r="T1014" s="264"/>
      <c r="U1014" s="265"/>
      <c r="V1014" s="265"/>
      <c r="W1014" s="265"/>
      <c r="X1014" s="265"/>
      <c r="Y1014" s="265"/>
      <c r="Z1014" s="265"/>
      <c r="AA1014" s="256" t="s">
        <v>803</v>
      </c>
      <c r="AB1014" s="257">
        <f>AB1005-AB1013</f>
        <v>29</v>
      </c>
      <c r="AC1014" s="273">
        <f>IF(ISBLANK(AB1014),0,IF(AB1014=0,0,RANK(AB1014,FS1014:GG1014,0)))</f>
        <v>2</v>
      </c>
      <c r="AD1014" s="4">
        <v>0</v>
      </c>
      <c r="AE1014" s="264"/>
      <c r="AF1014" s="265"/>
      <c r="AG1014" s="265"/>
      <c r="AH1014" s="265"/>
      <c r="AI1014" s="265"/>
      <c r="AJ1014" s="265"/>
      <c r="AK1014" s="265"/>
      <c r="AL1014" s="256" t="s">
        <v>803</v>
      </c>
      <c r="AM1014" s="257">
        <f>AM1005-AM1013</f>
        <v>2</v>
      </c>
      <c r="AN1014" s="273">
        <f>IF(ISBLANK(AM1014),0,IF(AM1014=0,0,RANK(AM1014,FS1014:GG1014,0)))</f>
        <v>4</v>
      </c>
      <c r="AO1014" s="4">
        <v>0</v>
      </c>
      <c r="AP1014" s="264"/>
      <c r="AQ1014" s="265"/>
      <c r="AR1014" s="265"/>
      <c r="AS1014" s="265"/>
      <c r="AT1014" s="265"/>
      <c r="AU1014" s="265"/>
      <c r="AV1014" s="265"/>
      <c r="AW1014" s="256" t="s">
        <v>803</v>
      </c>
      <c r="AX1014" s="257">
        <f>AX1005-AX1013</f>
        <v>34</v>
      </c>
      <c r="AY1014" s="273">
        <f>IF(ISBLANK(AX1014),0,IF(AX1014=0,0,RANK(AX1014,FS1014:GG1014,0)))</f>
        <v>1</v>
      </c>
      <c r="AZ1014" s="4">
        <v>0</v>
      </c>
      <c r="BA1014" s="264"/>
      <c r="BB1014" s="265"/>
      <c r="BC1014" s="265"/>
      <c r="BD1014" s="265"/>
      <c r="BE1014" s="265"/>
      <c r="BF1014" s="265"/>
      <c r="BG1014" s="265"/>
      <c r="BH1014" s="256" t="s">
        <v>803</v>
      </c>
      <c r="BI1014" s="257">
        <f>BI1005-BI1013</f>
        <v>1</v>
      </c>
      <c r="BJ1014" s="273">
        <f>IF(ISBLANK(BI1014),0,IF(BI1014=0,0,RANK(BI1014,FS1014:GG1014,0)))</f>
        <v>6</v>
      </c>
      <c r="BK1014" s="4">
        <v>0</v>
      </c>
      <c r="BL1014" s="264"/>
      <c r="BM1014" s="265"/>
      <c r="BN1014" s="265"/>
      <c r="BO1014" s="265"/>
      <c r="BP1014" s="265"/>
      <c r="BQ1014" s="265"/>
      <c r="BR1014" s="265"/>
      <c r="BS1014" s="256" t="s">
        <v>803</v>
      </c>
      <c r="BT1014" s="257">
        <f>BT1005-BT1013</f>
        <v>2</v>
      </c>
      <c r="BU1014" s="273">
        <f>IF(ISBLANK(BT1014),0,IF(BT1014=0,0,RANK(BT1014,FS1014:GG1014,0)))</f>
        <v>4</v>
      </c>
      <c r="BV1014" s="4">
        <v>0</v>
      </c>
      <c r="BW1014" s="264"/>
      <c r="BX1014" s="265"/>
      <c r="BY1014" s="265"/>
      <c r="BZ1014" s="265"/>
      <c r="CA1014" s="265"/>
      <c r="CB1014" s="265"/>
      <c r="CC1014" s="265"/>
      <c r="CD1014" s="256" t="s">
        <v>803</v>
      </c>
      <c r="CE1014" s="257">
        <f>CE1005-CE1013</f>
        <v>0</v>
      </c>
      <c r="CF1014" s="273">
        <f>IF(ISBLANK(CE1014),0,IF(CE1014=0,0,RANK(CE1014,FS1014:GG1014,0)))</f>
        <v>0</v>
      </c>
      <c r="CG1014" s="4">
        <v>0</v>
      </c>
      <c r="CH1014" s="264"/>
      <c r="CI1014" s="265"/>
      <c r="CJ1014" s="265"/>
      <c r="CK1014" s="265"/>
      <c r="CL1014" s="265"/>
      <c r="CM1014" s="265"/>
      <c r="CN1014" s="265"/>
      <c r="CO1014" s="256" t="s">
        <v>803</v>
      </c>
      <c r="CP1014" s="257">
        <f>CP1005-CP1013</f>
        <v>0</v>
      </c>
      <c r="CQ1014" s="273">
        <f>IF(ISBLANK(CP1014),0,IF(CP1014=0,0,RANK(CP1014,FS1014:GG1014,0)))</f>
        <v>0</v>
      </c>
      <c r="CR1014" s="4">
        <v>0</v>
      </c>
      <c r="CS1014" s="264"/>
      <c r="CT1014" s="265"/>
      <c r="CU1014" s="265"/>
      <c r="CV1014" s="265"/>
      <c r="CW1014" s="265"/>
      <c r="CX1014" s="265"/>
      <c r="CY1014" s="265"/>
      <c r="CZ1014" s="256" t="s">
        <v>803</v>
      </c>
      <c r="DA1014" s="257">
        <f>DA1005-DA1013</f>
        <v>0</v>
      </c>
      <c r="DB1014" s="273">
        <f>IF(ISBLANK(DA1014),0,IF(DA1014=0,0,RANK(DA1014,FS1014:GG1014,0)))</f>
        <v>0</v>
      </c>
      <c r="DC1014" s="4">
        <v>0</v>
      </c>
      <c r="DD1014" s="264"/>
      <c r="DE1014" s="265"/>
      <c r="DF1014" s="265"/>
      <c r="DG1014" s="265"/>
      <c r="DH1014" s="265"/>
      <c r="DI1014" s="265"/>
      <c r="DJ1014" s="265"/>
      <c r="DK1014" s="256" t="s">
        <v>803</v>
      </c>
      <c r="DL1014" s="257">
        <f>DL1005-DL1013</f>
        <v>0</v>
      </c>
      <c r="DM1014" s="273">
        <f>IF(ISBLANK(DL1014),0,IF(DL1014=0,0,RANK(DL1014,FS1014:GG1014,0)))</f>
        <v>0</v>
      </c>
      <c r="DN1014" s="4">
        <v>0</v>
      </c>
      <c r="DO1014" s="264"/>
      <c r="DP1014" s="265"/>
      <c r="DQ1014" s="265"/>
      <c r="DR1014" s="265"/>
      <c r="DS1014" s="265"/>
      <c r="DT1014" s="265"/>
      <c r="DU1014" s="265"/>
      <c r="DV1014" s="256" t="s">
        <v>803</v>
      </c>
      <c r="DW1014" s="257">
        <f>DW1005-DW1013</f>
        <v>0</v>
      </c>
      <c r="DX1014" s="273">
        <f>IF(ISBLANK(DW1014),0,IF(DW1014=0,0,RANK(DW1014,FS1014:GG1014,0)))</f>
        <v>0</v>
      </c>
      <c r="DY1014" s="4">
        <v>0</v>
      </c>
      <c r="DZ1014" s="264"/>
      <c r="EA1014" s="265"/>
      <c r="EB1014" s="265"/>
      <c r="EC1014" s="265"/>
      <c r="ED1014" s="265"/>
      <c r="EE1014" s="265"/>
      <c r="EF1014" s="265"/>
      <c r="EG1014" s="256" t="s">
        <v>803</v>
      </c>
      <c r="EH1014" s="257">
        <f>EH1005-EH1013</f>
        <v>0</v>
      </c>
      <c r="EI1014" s="273">
        <f>IF(ISBLANK(EH1014),0,IF(EH1014=0,0,RANK(EH1014,FS1014:GG1014,0)))</f>
        <v>0</v>
      </c>
      <c r="EJ1014" s="4">
        <v>0</v>
      </c>
      <c r="EK1014" s="264"/>
      <c r="EL1014" s="265"/>
      <c r="EM1014" s="265"/>
      <c r="EN1014" s="265"/>
      <c r="EO1014" s="265"/>
      <c r="EP1014" s="265"/>
      <c r="EQ1014" s="265"/>
      <c r="ER1014" s="256" t="s">
        <v>803</v>
      </c>
      <c r="ES1014" s="257">
        <f>ES1005-ES1013</f>
        <v>0</v>
      </c>
      <c r="ET1014" s="273">
        <f>IF(ISBLANK(ES1014),0,IF(ES1014=0,0,RANK(ES1014,FS1014:GG1014,0)))</f>
        <v>0</v>
      </c>
      <c r="EU1014" s="4">
        <v>0</v>
      </c>
      <c r="EV1014" s="264"/>
      <c r="EW1014" s="265"/>
      <c r="EX1014" s="265"/>
      <c r="EY1014" s="265"/>
      <c r="EZ1014" s="265"/>
      <c r="FA1014" s="265"/>
      <c r="FB1014" s="265"/>
      <c r="FC1014" s="256" t="s">
        <v>803</v>
      </c>
      <c r="FD1014" s="257">
        <f>FD1005-FD1013</f>
        <v>0</v>
      </c>
      <c r="FE1014" s="273">
        <f>IF(ISBLANK(FD1014),0,IF(FD1014=0,0,RANK(FD1014,FS1014:GG1014,0)))</f>
        <v>0</v>
      </c>
      <c r="FF1014" s="4">
        <v>0</v>
      </c>
      <c r="FG1014" s="264"/>
      <c r="FH1014" s="265"/>
      <c r="FI1014" s="265"/>
      <c r="FJ1014" s="265"/>
      <c r="FK1014" s="265"/>
      <c r="FL1014" s="265"/>
      <c r="FM1014" s="265"/>
      <c r="FN1014" s="256" t="s">
        <v>803</v>
      </c>
      <c r="FO1014" s="257">
        <f>FO1005-FO1013</f>
        <v>0</v>
      </c>
      <c r="FP1014" s="273">
        <f>IF(ISBLANK(FO1014),0,IF(FO1014=0,0,RANK(FO1014,FS1014:GG1014,0)))</f>
        <v>0</v>
      </c>
      <c r="FQ1014" s="262">
        <f t="shared" si="1106"/>
        <v>0</v>
      </c>
      <c r="FS1014" s="84">
        <f t="shared" si="1122"/>
        <v>21</v>
      </c>
      <c r="FT1014" s="85">
        <f t="shared" si="1123"/>
        <v>29</v>
      </c>
      <c r="FU1014" s="85">
        <f t="shared" si="1124"/>
        <v>2</v>
      </c>
      <c r="FV1014" s="85">
        <f t="shared" si="1125"/>
        <v>34</v>
      </c>
      <c r="FW1014" s="85">
        <f t="shared" si="1126"/>
        <v>1</v>
      </c>
      <c r="FX1014" s="85">
        <f t="shared" si="1127"/>
        <v>2</v>
      </c>
      <c r="FY1014" s="85">
        <f t="shared" si="1128"/>
        <v>0</v>
      </c>
      <c r="FZ1014" s="85">
        <f t="shared" si="1129"/>
        <v>0</v>
      </c>
      <c r="GA1014" s="85">
        <f t="shared" si="1130"/>
        <v>0</v>
      </c>
      <c r="GB1014" s="85">
        <f t="shared" si="1131"/>
        <v>0</v>
      </c>
      <c r="GC1014" s="85">
        <f t="shared" si="1132"/>
        <v>0</v>
      </c>
      <c r="GD1014" s="85">
        <f t="shared" si="1133"/>
        <v>0</v>
      </c>
      <c r="GE1014" s="85">
        <f t="shared" si="1134"/>
        <v>0</v>
      </c>
      <c r="GF1014" s="85">
        <f t="shared" si="1135"/>
        <v>0</v>
      </c>
      <c r="GG1014" s="85">
        <f t="shared" si="1136"/>
        <v>0</v>
      </c>
      <c r="GH1014" s="85"/>
      <c r="GI1014" s="85"/>
      <c r="GJ1014" s="85"/>
      <c r="GK1014" s="79">
        <f>ROW()</f>
        <v>1014</v>
      </c>
    </row>
    <row r="1015" spans="4:193" ht="39.950000000000003" customHeight="1">
      <c r="G1015" s="3">
        <v>0</v>
      </c>
      <c r="H1015" s="4">
        <v>0</v>
      </c>
      <c r="P1015" s="249"/>
      <c r="Q1015" s="237"/>
      <c r="R1015" s="276"/>
      <c r="S1015" s="4">
        <v>0</v>
      </c>
      <c r="AA1015" s="249"/>
      <c r="AB1015" s="237"/>
      <c r="AC1015" s="276"/>
      <c r="AD1015" s="4">
        <v>0</v>
      </c>
      <c r="AL1015" s="249"/>
      <c r="AM1015" s="237"/>
      <c r="AN1015" s="276"/>
      <c r="AO1015" s="4">
        <v>0</v>
      </c>
      <c r="AW1015" s="249"/>
      <c r="AX1015" s="237"/>
      <c r="AY1015" s="276"/>
      <c r="AZ1015" s="4">
        <v>0</v>
      </c>
      <c r="BH1015" s="249"/>
      <c r="BI1015" s="237"/>
      <c r="BJ1015" s="276"/>
      <c r="BK1015" s="4">
        <v>0</v>
      </c>
      <c r="BS1015" s="249"/>
      <c r="BT1015" s="237"/>
      <c r="BU1015" s="276"/>
      <c r="BV1015" s="4">
        <v>0</v>
      </c>
      <c r="CD1015" s="249"/>
      <c r="CE1015" s="237"/>
      <c r="CF1015" s="276"/>
      <c r="CG1015" s="4">
        <v>0</v>
      </c>
      <c r="CO1015" s="249"/>
      <c r="CP1015" s="237"/>
      <c r="CQ1015" s="276"/>
      <c r="CR1015" s="4">
        <v>0</v>
      </c>
      <c r="CZ1015" s="249"/>
      <c r="DA1015" s="237"/>
      <c r="DB1015" s="276"/>
      <c r="DC1015" s="4">
        <v>0</v>
      </c>
      <c r="DK1015" s="249"/>
      <c r="DL1015" s="237"/>
      <c r="DM1015" s="276"/>
      <c r="DN1015" s="4">
        <v>0</v>
      </c>
      <c r="DV1015" s="249"/>
      <c r="DW1015" s="237"/>
      <c r="DX1015" s="276"/>
      <c r="DY1015" s="4">
        <v>0</v>
      </c>
      <c r="EG1015" s="249"/>
      <c r="EH1015" s="237"/>
      <c r="EI1015" s="276"/>
      <c r="EJ1015" s="4">
        <v>0</v>
      </c>
      <c r="ER1015" s="249"/>
      <c r="ES1015" s="237"/>
      <c r="ET1015" s="276"/>
      <c r="EU1015" s="4">
        <v>0</v>
      </c>
      <c r="FC1015" s="249"/>
      <c r="FD1015" s="237"/>
      <c r="FE1015" s="276"/>
      <c r="FF1015" s="4">
        <v>0</v>
      </c>
      <c r="FN1015" s="249"/>
      <c r="FO1015" s="237"/>
      <c r="FP1015" s="276"/>
      <c r="FQ1015" s="262">
        <f t="shared" si="1106"/>
        <v>0</v>
      </c>
      <c r="FS1015" s="105"/>
      <c r="FT1015" s="106"/>
      <c r="FU1015" s="106"/>
      <c r="FV1015" s="106"/>
      <c r="FW1015" s="106"/>
      <c r="FX1015" s="106"/>
      <c r="FY1015" s="106"/>
      <c r="FZ1015" s="106"/>
      <c r="GA1015" s="106"/>
      <c r="GB1015" s="106"/>
      <c r="GC1015" s="106"/>
      <c r="GD1015" s="106"/>
      <c r="GE1015" s="106"/>
      <c r="GF1015" s="106"/>
      <c r="GG1015" s="106"/>
      <c r="GH1015" s="106"/>
      <c r="GI1015" s="106"/>
      <c r="GJ1015" s="106"/>
      <c r="GK1015" s="79">
        <f>ROW()</f>
        <v>1015</v>
      </c>
    </row>
    <row r="1016" spans="4:193" ht="39.950000000000003" customHeight="1">
      <c r="G1016" s="3">
        <v>0</v>
      </c>
      <c r="H1016" s="4">
        <v>0</v>
      </c>
      <c r="I1016" s="266"/>
      <c r="J1016" s="267"/>
      <c r="K1016" s="267"/>
      <c r="L1016" s="267"/>
      <c r="M1016" s="267"/>
      <c r="N1016" s="267"/>
      <c r="O1016" s="267"/>
      <c r="P1016" s="250" t="s">
        <v>804</v>
      </c>
      <c r="Q1016" s="252">
        <f>R1017</f>
        <v>1</v>
      </c>
      <c r="R1016" s="253">
        <v>0</v>
      </c>
      <c r="S1016" s="4">
        <v>0</v>
      </c>
      <c r="T1016" s="266"/>
      <c r="U1016" s="267"/>
      <c r="V1016" s="267"/>
      <c r="W1016" s="267"/>
      <c r="X1016" s="267"/>
      <c r="Y1016" s="267"/>
      <c r="Z1016" s="267"/>
      <c r="AA1016" s="250" t="s">
        <v>804</v>
      </c>
      <c r="AB1016" s="252">
        <f>AC1017</f>
        <v>4</v>
      </c>
      <c r="AC1016" s="253">
        <v>0</v>
      </c>
      <c r="AD1016" s="4">
        <v>0</v>
      </c>
      <c r="AE1016" s="266"/>
      <c r="AF1016" s="267"/>
      <c r="AG1016" s="267"/>
      <c r="AH1016" s="267"/>
      <c r="AI1016" s="267"/>
      <c r="AJ1016" s="267"/>
      <c r="AK1016" s="267"/>
      <c r="AL1016" s="250" t="s">
        <v>804</v>
      </c>
      <c r="AM1016" s="252">
        <f>AN1017</f>
        <v>5</v>
      </c>
      <c r="AN1016" s="253">
        <v>0</v>
      </c>
      <c r="AO1016" s="4">
        <v>0</v>
      </c>
      <c r="AP1016" s="266"/>
      <c r="AQ1016" s="267"/>
      <c r="AR1016" s="267"/>
      <c r="AS1016" s="267"/>
      <c r="AT1016" s="267"/>
      <c r="AU1016" s="267"/>
      <c r="AV1016" s="267"/>
      <c r="AW1016" s="250" t="s">
        <v>804</v>
      </c>
      <c r="AX1016" s="252">
        <f>AY1017</f>
        <v>3</v>
      </c>
      <c r="AY1016" s="253">
        <v>0</v>
      </c>
      <c r="AZ1016" s="4">
        <v>0</v>
      </c>
      <c r="BA1016" s="266"/>
      <c r="BB1016" s="267"/>
      <c r="BC1016" s="267"/>
      <c r="BD1016" s="267"/>
      <c r="BE1016" s="267"/>
      <c r="BF1016" s="267"/>
      <c r="BG1016" s="267"/>
      <c r="BH1016" s="250" t="s">
        <v>804</v>
      </c>
      <c r="BI1016" s="252">
        <f>BJ1017</f>
        <v>6</v>
      </c>
      <c r="BJ1016" s="253">
        <v>0</v>
      </c>
      <c r="BK1016" s="4">
        <v>0</v>
      </c>
      <c r="BL1016" s="266"/>
      <c r="BM1016" s="267"/>
      <c r="BN1016" s="267"/>
      <c r="BO1016" s="267"/>
      <c r="BP1016" s="267"/>
      <c r="BQ1016" s="267"/>
      <c r="BR1016" s="267"/>
      <c r="BS1016" s="250" t="s">
        <v>804</v>
      </c>
      <c r="BT1016" s="252">
        <f>BU1017</f>
        <v>2</v>
      </c>
      <c r="BU1016" s="253">
        <v>0</v>
      </c>
      <c r="BV1016" s="4">
        <v>0</v>
      </c>
      <c r="BW1016" s="266"/>
      <c r="BX1016" s="267"/>
      <c r="BY1016" s="267"/>
      <c r="BZ1016" s="267"/>
      <c r="CA1016" s="267"/>
      <c r="CB1016" s="267"/>
      <c r="CC1016" s="267"/>
      <c r="CD1016" s="250" t="s">
        <v>804</v>
      </c>
      <c r="CE1016" s="252">
        <f>CF1017</f>
        <v>0</v>
      </c>
      <c r="CF1016" s="253">
        <v>0</v>
      </c>
      <c r="CG1016" s="4">
        <v>0</v>
      </c>
      <c r="CH1016" s="266"/>
      <c r="CI1016" s="267"/>
      <c r="CJ1016" s="267"/>
      <c r="CK1016" s="267"/>
      <c r="CL1016" s="267"/>
      <c r="CM1016" s="267"/>
      <c r="CN1016" s="267"/>
      <c r="CO1016" s="250" t="s">
        <v>804</v>
      </c>
      <c r="CP1016" s="252">
        <f>CQ1017</f>
        <v>0</v>
      </c>
      <c r="CQ1016" s="253">
        <v>0</v>
      </c>
      <c r="CR1016" s="4">
        <v>0</v>
      </c>
      <c r="CS1016" s="266"/>
      <c r="CT1016" s="267"/>
      <c r="CU1016" s="267"/>
      <c r="CV1016" s="267"/>
      <c r="CW1016" s="267"/>
      <c r="CX1016" s="267"/>
      <c r="CY1016" s="267"/>
      <c r="CZ1016" s="250" t="s">
        <v>804</v>
      </c>
      <c r="DA1016" s="252">
        <f>DB1017</f>
        <v>0</v>
      </c>
      <c r="DB1016" s="253">
        <v>0</v>
      </c>
      <c r="DC1016" s="4">
        <v>0</v>
      </c>
      <c r="DD1016" s="266"/>
      <c r="DE1016" s="267"/>
      <c r="DF1016" s="267"/>
      <c r="DG1016" s="267"/>
      <c r="DH1016" s="267"/>
      <c r="DI1016" s="267"/>
      <c r="DJ1016" s="267"/>
      <c r="DK1016" s="250" t="s">
        <v>804</v>
      </c>
      <c r="DL1016" s="252">
        <f>DM1017</f>
        <v>0</v>
      </c>
      <c r="DM1016" s="253">
        <v>0</v>
      </c>
      <c r="DN1016" s="4">
        <v>0</v>
      </c>
      <c r="DO1016" s="266"/>
      <c r="DP1016" s="267"/>
      <c r="DQ1016" s="267"/>
      <c r="DR1016" s="267"/>
      <c r="DS1016" s="267"/>
      <c r="DT1016" s="267"/>
      <c r="DU1016" s="267"/>
      <c r="DV1016" s="250" t="s">
        <v>804</v>
      </c>
      <c r="DW1016" s="252">
        <f>DX1017</f>
        <v>0</v>
      </c>
      <c r="DX1016" s="253">
        <v>0</v>
      </c>
      <c r="DY1016" s="4">
        <v>0</v>
      </c>
      <c r="DZ1016" s="266"/>
      <c r="EA1016" s="267"/>
      <c r="EB1016" s="267"/>
      <c r="EC1016" s="267"/>
      <c r="ED1016" s="267"/>
      <c r="EE1016" s="267"/>
      <c r="EF1016" s="267"/>
      <c r="EG1016" s="250" t="s">
        <v>804</v>
      </c>
      <c r="EH1016" s="252">
        <f>EI1017</f>
        <v>0</v>
      </c>
      <c r="EI1016" s="253">
        <v>0</v>
      </c>
      <c r="EJ1016" s="4">
        <v>0</v>
      </c>
      <c r="EK1016" s="266"/>
      <c r="EL1016" s="267"/>
      <c r="EM1016" s="267"/>
      <c r="EN1016" s="267"/>
      <c r="EO1016" s="267"/>
      <c r="EP1016" s="267"/>
      <c r="EQ1016" s="267"/>
      <c r="ER1016" s="250" t="s">
        <v>804</v>
      </c>
      <c r="ES1016" s="252">
        <f>ET1017</f>
        <v>0</v>
      </c>
      <c r="ET1016" s="253">
        <v>0</v>
      </c>
      <c r="EU1016" s="4">
        <v>0</v>
      </c>
      <c r="EV1016" s="266"/>
      <c r="EW1016" s="267"/>
      <c r="EX1016" s="267"/>
      <c r="EY1016" s="267"/>
      <c r="EZ1016" s="267"/>
      <c r="FA1016" s="267"/>
      <c r="FB1016" s="267"/>
      <c r="FC1016" s="250" t="s">
        <v>804</v>
      </c>
      <c r="FD1016" s="252">
        <f>FE1017</f>
        <v>0</v>
      </c>
      <c r="FE1016" s="253">
        <v>0</v>
      </c>
      <c r="FF1016" s="4">
        <v>0</v>
      </c>
      <c r="FG1016" s="266"/>
      <c r="FH1016" s="267"/>
      <c r="FI1016" s="267"/>
      <c r="FJ1016" s="267"/>
      <c r="FK1016" s="267"/>
      <c r="FL1016" s="267"/>
      <c r="FM1016" s="267"/>
      <c r="FN1016" s="250" t="s">
        <v>804</v>
      </c>
      <c r="FO1016" s="252">
        <f>FP1017</f>
        <v>0</v>
      </c>
      <c r="FP1016" s="253">
        <v>0</v>
      </c>
      <c r="FQ1016" s="262">
        <f t="shared" si="1106"/>
        <v>0</v>
      </c>
      <c r="FS1016" s="105"/>
      <c r="FT1016" s="106"/>
      <c r="FU1016" s="106"/>
      <c r="FV1016" s="106"/>
      <c r="FW1016" s="106"/>
      <c r="FX1016" s="106"/>
      <c r="FY1016" s="106"/>
      <c r="FZ1016" s="106"/>
      <c r="GA1016" s="106"/>
      <c r="GB1016" s="106"/>
      <c r="GC1016" s="106"/>
      <c r="GD1016" s="106"/>
      <c r="GE1016" s="106"/>
      <c r="GF1016" s="106"/>
      <c r="GG1016" s="106"/>
      <c r="GH1016" s="106"/>
      <c r="GI1016" s="106"/>
      <c r="GJ1016" s="106"/>
      <c r="GK1016" s="79">
        <f>ROW()</f>
        <v>1016</v>
      </c>
    </row>
    <row r="1017" spans="4:193" ht="39.950000000000003" customHeight="1" thickBot="1">
      <c r="D1017" s="1571" t="s">
        <v>833</v>
      </c>
      <c r="E1017" s="1571"/>
      <c r="F1017" s="1571"/>
      <c r="G1017" s="3">
        <v>0</v>
      </c>
      <c r="H1017" s="4">
        <v>0</v>
      </c>
      <c r="I1017" s="264"/>
      <c r="J1017" s="265"/>
      <c r="K1017" s="265"/>
      <c r="L1017" s="265"/>
      <c r="M1017" s="265"/>
      <c r="N1017" s="265"/>
      <c r="O1017" s="265"/>
      <c r="P1017" s="258" t="s">
        <v>805</v>
      </c>
      <c r="Q1017" s="257">
        <f>SUM(Q1006:Q1010)</f>
        <v>438</v>
      </c>
      <c r="R1017" s="274">
        <f>IF(ISBLANK(Q1017),0,IF(Q1017=0,0,RANK(Q1017,FS1017:GG1017,0)))</f>
        <v>1</v>
      </c>
      <c r="S1017" s="4">
        <v>0</v>
      </c>
      <c r="T1017" s="264"/>
      <c r="U1017" s="265"/>
      <c r="V1017" s="265"/>
      <c r="W1017" s="265"/>
      <c r="X1017" s="265"/>
      <c r="Y1017" s="265"/>
      <c r="Z1017" s="265"/>
      <c r="AA1017" s="258" t="s">
        <v>805</v>
      </c>
      <c r="AB1017" s="257">
        <f>SUM(AB1006:AB1010)</f>
        <v>170</v>
      </c>
      <c r="AC1017" s="239">
        <f>IF(ISBLANK(AB1017),0,IF(AB1017=0,0,RANK(AB1017,FS1017:GG1017,0)))</f>
        <v>4</v>
      </c>
      <c r="AD1017" s="4">
        <v>0</v>
      </c>
      <c r="AE1017" s="264"/>
      <c r="AF1017" s="265"/>
      <c r="AG1017" s="265"/>
      <c r="AH1017" s="265"/>
      <c r="AI1017" s="265"/>
      <c r="AJ1017" s="265"/>
      <c r="AK1017" s="265"/>
      <c r="AL1017" s="258" t="s">
        <v>805</v>
      </c>
      <c r="AM1017" s="257">
        <f>SUM(AM1006:AM1010)</f>
        <v>15</v>
      </c>
      <c r="AN1017" s="239">
        <f>IF(ISBLANK(AM1017),0,IF(AM1017=0,0,RANK(AM1017,FS1017:GG1017,0)))</f>
        <v>5</v>
      </c>
      <c r="AO1017" s="4">
        <v>0</v>
      </c>
      <c r="AP1017" s="264"/>
      <c r="AQ1017" s="265"/>
      <c r="AR1017" s="265"/>
      <c r="AS1017" s="265"/>
      <c r="AT1017" s="265"/>
      <c r="AU1017" s="265"/>
      <c r="AV1017" s="265"/>
      <c r="AW1017" s="258" t="s">
        <v>805</v>
      </c>
      <c r="AX1017" s="257">
        <f>SUM(AX1006:AX1010)</f>
        <v>252</v>
      </c>
      <c r="AY1017" s="239">
        <f>IF(ISBLANK(AX1017),0,IF(AX1017=0,0,RANK(AX1017,FS1017:GG1017,0)))</f>
        <v>3</v>
      </c>
      <c r="AZ1017" s="4">
        <v>0</v>
      </c>
      <c r="BA1017" s="264"/>
      <c r="BB1017" s="265"/>
      <c r="BC1017" s="265"/>
      <c r="BD1017" s="265"/>
      <c r="BE1017" s="265"/>
      <c r="BF1017" s="265"/>
      <c r="BG1017" s="265"/>
      <c r="BH1017" s="258" t="s">
        <v>805</v>
      </c>
      <c r="BI1017" s="257">
        <f>SUM(BI1006:BI1010)</f>
        <v>6</v>
      </c>
      <c r="BJ1017" s="239">
        <f>IF(ISBLANK(BI1017),0,IF(BI1017=0,0,RANK(BI1017,FS1017:GG1017,0)))</f>
        <v>6</v>
      </c>
      <c r="BK1017" s="4">
        <v>0</v>
      </c>
      <c r="BL1017" s="264"/>
      <c r="BM1017" s="265"/>
      <c r="BN1017" s="265"/>
      <c r="BO1017" s="265"/>
      <c r="BP1017" s="265"/>
      <c r="BQ1017" s="265"/>
      <c r="BR1017" s="265"/>
      <c r="BS1017" s="258" t="s">
        <v>805</v>
      </c>
      <c r="BT1017" s="257">
        <f>SUM(BT1006:BT1010)</f>
        <v>425</v>
      </c>
      <c r="BU1017" s="239">
        <f>IF(ISBLANK(BT1017),0,IF(BT1017=0,0,RANK(BT1017,FS1017:GG1017,0)))</f>
        <v>2</v>
      </c>
      <c r="BV1017" s="4">
        <v>0</v>
      </c>
      <c r="BW1017" s="264"/>
      <c r="BX1017" s="265"/>
      <c r="BY1017" s="265"/>
      <c r="BZ1017" s="265"/>
      <c r="CA1017" s="265"/>
      <c r="CB1017" s="265"/>
      <c r="CC1017" s="265"/>
      <c r="CD1017" s="258" t="s">
        <v>805</v>
      </c>
      <c r="CE1017" s="257">
        <f>SUM(CE1006:CE1010)</f>
        <v>0</v>
      </c>
      <c r="CF1017" s="239">
        <f>IF(ISBLANK(CE1017),0,IF(CE1017=0,0,RANK(CE1017,FS1017:GG1017,0)))</f>
        <v>0</v>
      </c>
      <c r="CG1017" s="4">
        <v>0</v>
      </c>
      <c r="CH1017" s="264"/>
      <c r="CI1017" s="265"/>
      <c r="CJ1017" s="265"/>
      <c r="CK1017" s="265"/>
      <c r="CL1017" s="265"/>
      <c r="CM1017" s="265"/>
      <c r="CN1017" s="265"/>
      <c r="CO1017" s="258" t="s">
        <v>805</v>
      </c>
      <c r="CP1017" s="257">
        <f>SUM(CP1006:CP1010)</f>
        <v>0</v>
      </c>
      <c r="CQ1017" s="239">
        <f>IF(ISBLANK(CP1017),0,IF(CP1017=0,0,RANK(CP1017,FS1017:GG1017,0)))</f>
        <v>0</v>
      </c>
      <c r="CR1017" s="4">
        <v>0</v>
      </c>
      <c r="CS1017" s="264"/>
      <c r="CT1017" s="265"/>
      <c r="CU1017" s="265"/>
      <c r="CV1017" s="265"/>
      <c r="CW1017" s="265"/>
      <c r="CX1017" s="265"/>
      <c r="CY1017" s="265"/>
      <c r="CZ1017" s="258" t="s">
        <v>805</v>
      </c>
      <c r="DA1017" s="257">
        <f>SUM(DA1006:DA1010)</f>
        <v>0</v>
      </c>
      <c r="DB1017" s="239">
        <f>IF(ISBLANK(DA1017),0,IF(DA1017=0,0,RANK(DA1017,FS1017:GG1017,0)))</f>
        <v>0</v>
      </c>
      <c r="DC1017" s="4">
        <v>0</v>
      </c>
      <c r="DD1017" s="264"/>
      <c r="DE1017" s="265"/>
      <c r="DF1017" s="265"/>
      <c r="DG1017" s="265"/>
      <c r="DH1017" s="265"/>
      <c r="DI1017" s="265"/>
      <c r="DJ1017" s="265"/>
      <c r="DK1017" s="258" t="s">
        <v>805</v>
      </c>
      <c r="DL1017" s="257">
        <f>SUM(DL1006:DL1010)</f>
        <v>0</v>
      </c>
      <c r="DM1017" s="239">
        <f>IF(ISBLANK(DL1017),0,IF(DL1017=0,0,RANK(DL1017,FS1017:GG1017,0)))</f>
        <v>0</v>
      </c>
      <c r="DN1017" s="4">
        <v>0</v>
      </c>
      <c r="DO1017" s="264"/>
      <c r="DP1017" s="265"/>
      <c r="DQ1017" s="265"/>
      <c r="DR1017" s="265"/>
      <c r="DS1017" s="265"/>
      <c r="DT1017" s="265"/>
      <c r="DU1017" s="265"/>
      <c r="DV1017" s="258" t="s">
        <v>805</v>
      </c>
      <c r="DW1017" s="257">
        <f>SUM(DW1006:DW1010)</f>
        <v>0</v>
      </c>
      <c r="DX1017" s="239">
        <f>IF(ISBLANK(DW1017),0,IF(DW1017=0,0,RANK(DW1017,FS1017:GG1017,0)))</f>
        <v>0</v>
      </c>
      <c r="DY1017" s="4">
        <v>0</v>
      </c>
      <c r="DZ1017" s="264"/>
      <c r="EA1017" s="265"/>
      <c r="EB1017" s="265"/>
      <c r="EC1017" s="265"/>
      <c r="ED1017" s="265"/>
      <c r="EE1017" s="265"/>
      <c r="EF1017" s="265"/>
      <c r="EG1017" s="258" t="s">
        <v>805</v>
      </c>
      <c r="EH1017" s="257">
        <f>SUM(EH1006:EH1010)</f>
        <v>0</v>
      </c>
      <c r="EI1017" s="239">
        <f>IF(ISBLANK(EH1017),0,IF(EH1017=0,0,RANK(EH1017,FS1017:GG1017,0)))</f>
        <v>0</v>
      </c>
      <c r="EJ1017" s="4">
        <v>0</v>
      </c>
      <c r="EK1017" s="264"/>
      <c r="EL1017" s="265"/>
      <c r="EM1017" s="265"/>
      <c r="EN1017" s="265"/>
      <c r="EO1017" s="265"/>
      <c r="EP1017" s="265"/>
      <c r="EQ1017" s="265"/>
      <c r="ER1017" s="258" t="s">
        <v>805</v>
      </c>
      <c r="ES1017" s="257">
        <f>SUM(ES1006:ES1010)</f>
        <v>0</v>
      </c>
      <c r="ET1017" s="239">
        <f>IF(ISBLANK(ES1017),0,IF(ES1017=0,0,RANK(ES1017,FS1017:GG1017,0)))</f>
        <v>0</v>
      </c>
      <c r="EU1017" s="4">
        <v>0</v>
      </c>
      <c r="EV1017" s="264"/>
      <c r="EW1017" s="265"/>
      <c r="EX1017" s="265"/>
      <c r="EY1017" s="265"/>
      <c r="EZ1017" s="265"/>
      <c r="FA1017" s="265"/>
      <c r="FB1017" s="265"/>
      <c r="FC1017" s="258" t="s">
        <v>805</v>
      </c>
      <c r="FD1017" s="257">
        <f>SUM(FD1006:FD1010)</f>
        <v>0</v>
      </c>
      <c r="FE1017" s="239">
        <f>IF(ISBLANK(FD1017),0,IF(FD1017=0,0,RANK(FD1017,FS1017:GG1017,0)))</f>
        <v>0</v>
      </c>
      <c r="FF1017" s="4">
        <v>0</v>
      </c>
      <c r="FG1017" s="264"/>
      <c r="FH1017" s="265"/>
      <c r="FI1017" s="265"/>
      <c r="FJ1017" s="265"/>
      <c r="FK1017" s="265"/>
      <c r="FL1017" s="265"/>
      <c r="FM1017" s="265"/>
      <c r="FN1017" s="258" t="s">
        <v>805</v>
      </c>
      <c r="FO1017" s="257">
        <f>SUM(FO1006:FO1010)</f>
        <v>0</v>
      </c>
      <c r="FP1017" s="239">
        <f>IF(ISBLANK(FO1017),0,IF(FO1017=0,0,RANK(FO1017,FS1017:GG1017,0)))</f>
        <v>0</v>
      </c>
      <c r="FQ1017" s="262">
        <f t="shared" si="1106"/>
        <v>0</v>
      </c>
      <c r="FS1017" s="84">
        <f t="shared" si="1122"/>
        <v>438</v>
      </c>
      <c r="FT1017" s="85">
        <f t="shared" si="1123"/>
        <v>170</v>
      </c>
      <c r="FU1017" s="85">
        <f t="shared" si="1124"/>
        <v>15</v>
      </c>
      <c r="FV1017" s="85">
        <f t="shared" si="1125"/>
        <v>252</v>
      </c>
      <c r="FW1017" s="85">
        <f t="shared" si="1126"/>
        <v>6</v>
      </c>
      <c r="FX1017" s="85">
        <f t="shared" si="1127"/>
        <v>425</v>
      </c>
      <c r="FY1017" s="85">
        <f t="shared" si="1128"/>
        <v>0</v>
      </c>
      <c r="FZ1017" s="85">
        <f t="shared" si="1129"/>
        <v>0</v>
      </c>
      <c r="GA1017" s="85">
        <f t="shared" si="1130"/>
        <v>0</v>
      </c>
      <c r="GB1017" s="85">
        <f t="shared" si="1131"/>
        <v>0</v>
      </c>
      <c r="GC1017" s="85">
        <f t="shared" si="1132"/>
        <v>0</v>
      </c>
      <c r="GD1017" s="85">
        <f t="shared" si="1133"/>
        <v>0</v>
      </c>
      <c r="GE1017" s="85">
        <f t="shared" si="1134"/>
        <v>0</v>
      </c>
      <c r="GF1017" s="85">
        <f t="shared" si="1135"/>
        <v>0</v>
      </c>
      <c r="GG1017" s="85">
        <f t="shared" si="1136"/>
        <v>0</v>
      </c>
      <c r="GH1017" s="282" t="s">
        <v>807</v>
      </c>
      <c r="GI1017" s="85"/>
      <c r="GJ1017" s="85"/>
      <c r="GK1017" s="79">
        <f>ROW()</f>
        <v>1017</v>
      </c>
    </row>
    <row r="1018" spans="4:193" ht="39.950000000000003" customHeight="1" thickTop="1" thickBot="1">
      <c r="D1018" s="1571"/>
      <c r="E1018" s="1571"/>
      <c r="F1018" s="1571"/>
      <c r="G1018" s="3">
        <v>0</v>
      </c>
      <c r="H1018" s="4">
        <v>0</v>
      </c>
      <c r="I1018" s="264"/>
      <c r="J1018" s="265"/>
      <c r="K1018" s="265"/>
      <c r="L1018" s="265"/>
      <c r="M1018" s="265"/>
      <c r="N1018" s="265"/>
      <c r="O1018" s="265"/>
      <c r="P1018" s="256" t="s">
        <v>806</v>
      </c>
      <c r="Q1018" s="257">
        <f>Q1005-Q1017</f>
        <v>19</v>
      </c>
      <c r="R1018" s="278">
        <f>IF(ISBLANK(Q1018),0,IF(Q1018=0,0,RANK(Q1018,FS1018:GG1018,1)))</f>
        <v>3</v>
      </c>
      <c r="S1018" s="4">
        <v>0</v>
      </c>
      <c r="T1018" s="264"/>
      <c r="U1018" s="265"/>
      <c r="V1018" s="265"/>
      <c r="W1018" s="265"/>
      <c r="X1018" s="265"/>
      <c r="Y1018" s="265"/>
      <c r="Z1018" s="265"/>
      <c r="AA1018" s="256" t="s">
        <v>806</v>
      </c>
      <c r="AB1018" s="257">
        <f>AB1005-AB1017</f>
        <v>29</v>
      </c>
      <c r="AC1018" s="278">
        <f>IF(ISBLANK(AB1018),0,IF(AB1018=0,0,RANK(AB1018,FS1018:GG1018,1)))</f>
        <v>4</v>
      </c>
      <c r="AD1018" s="4">
        <v>0</v>
      </c>
      <c r="AE1018" s="264"/>
      <c r="AF1018" s="265"/>
      <c r="AG1018" s="265"/>
      <c r="AH1018" s="265"/>
      <c r="AI1018" s="265"/>
      <c r="AJ1018" s="265"/>
      <c r="AK1018" s="265"/>
      <c r="AL1018" s="256" t="s">
        <v>806</v>
      </c>
      <c r="AM1018" s="257">
        <f>AM1005-AM1017</f>
        <v>0</v>
      </c>
      <c r="AN1018" s="278">
        <f>IF(ISBLANK(AM1018),0,IF(AM1018=0,0,RANK(AM1018,FS1018:GG1018,1)))</f>
        <v>0</v>
      </c>
      <c r="AO1018" s="4">
        <v>0</v>
      </c>
      <c r="AP1018" s="264"/>
      <c r="AQ1018" s="265"/>
      <c r="AR1018" s="265"/>
      <c r="AS1018" s="265"/>
      <c r="AT1018" s="265"/>
      <c r="AU1018" s="265"/>
      <c r="AV1018" s="265"/>
      <c r="AW1018" s="256" t="s">
        <v>806</v>
      </c>
      <c r="AX1018" s="257">
        <f>AX1005-AX1017</f>
        <v>34</v>
      </c>
      <c r="AY1018" s="278">
        <f>IF(ISBLANK(AX1018),0,IF(AX1018=0,0,RANK(AX1018,FS1018:GG1018,1)))</f>
        <v>5</v>
      </c>
      <c r="AZ1018" s="4">
        <v>0</v>
      </c>
      <c r="BA1018" s="264"/>
      <c r="BB1018" s="265"/>
      <c r="BC1018" s="265"/>
      <c r="BD1018" s="265"/>
      <c r="BE1018" s="265"/>
      <c r="BF1018" s="265"/>
      <c r="BG1018" s="265"/>
      <c r="BH1018" s="256" t="s">
        <v>806</v>
      </c>
      <c r="BI1018" s="257">
        <f>BI1005-BI1017</f>
        <v>1</v>
      </c>
      <c r="BJ1018" s="278">
        <f>IF(ISBLANK(BI1018),0,IF(BI1018=0,0,RANK(BI1018,FS1018:GG1018,1)))</f>
        <v>1</v>
      </c>
      <c r="BK1018" s="4">
        <v>0</v>
      </c>
      <c r="BL1018" s="264"/>
      <c r="BM1018" s="265"/>
      <c r="BN1018" s="265"/>
      <c r="BO1018" s="265"/>
      <c r="BP1018" s="265"/>
      <c r="BQ1018" s="265"/>
      <c r="BR1018" s="265"/>
      <c r="BS1018" s="256" t="s">
        <v>806</v>
      </c>
      <c r="BT1018" s="257">
        <f>BT1005-BT1017</f>
        <v>2</v>
      </c>
      <c r="BU1018" s="278">
        <f>IF(ISBLANK(BT1018),0,IF(BT1018=0,0,RANK(BT1018,FS1018:GG1018,1)))</f>
        <v>2</v>
      </c>
      <c r="BV1018" s="4">
        <v>0</v>
      </c>
      <c r="BW1018" s="264"/>
      <c r="BX1018" s="265"/>
      <c r="BY1018" s="265"/>
      <c r="BZ1018" s="265"/>
      <c r="CA1018" s="265"/>
      <c r="CB1018" s="265"/>
      <c r="CC1018" s="265"/>
      <c r="CD1018" s="256" t="s">
        <v>806</v>
      </c>
      <c r="CE1018" s="257">
        <f>CE1005-CE1017</f>
        <v>0</v>
      </c>
      <c r="CF1018" s="278">
        <f>IF(ISBLANK(CE1018),0,IF(CE1018=0,0,RANK(CE1018,FS1018:GG1018,1)))</f>
        <v>0</v>
      </c>
      <c r="CG1018" s="4">
        <v>0</v>
      </c>
      <c r="CH1018" s="264"/>
      <c r="CI1018" s="265"/>
      <c r="CJ1018" s="265"/>
      <c r="CK1018" s="265"/>
      <c r="CL1018" s="265"/>
      <c r="CM1018" s="265"/>
      <c r="CN1018" s="265"/>
      <c r="CO1018" s="256" t="s">
        <v>806</v>
      </c>
      <c r="CP1018" s="257">
        <f>CP1005-CP1017</f>
        <v>0</v>
      </c>
      <c r="CQ1018" s="278">
        <f>IF(ISBLANK(CP1018),0,IF(CP1018=0,0,RANK(CP1018,FS1018:GG1018,1)))</f>
        <v>0</v>
      </c>
      <c r="CR1018" s="4">
        <v>0</v>
      </c>
      <c r="CS1018" s="264"/>
      <c r="CT1018" s="265"/>
      <c r="CU1018" s="265"/>
      <c r="CV1018" s="265"/>
      <c r="CW1018" s="265"/>
      <c r="CX1018" s="265"/>
      <c r="CY1018" s="265"/>
      <c r="CZ1018" s="256" t="s">
        <v>806</v>
      </c>
      <c r="DA1018" s="257">
        <f>DA1005-DA1017</f>
        <v>0</v>
      </c>
      <c r="DB1018" s="278">
        <f>IF(ISBLANK(DA1018),0,IF(DA1018=0,0,RANK(DA1018,FS1018:GG1018,1)))</f>
        <v>0</v>
      </c>
      <c r="DC1018" s="4">
        <v>0</v>
      </c>
      <c r="DD1018" s="264"/>
      <c r="DE1018" s="265"/>
      <c r="DF1018" s="265"/>
      <c r="DG1018" s="265"/>
      <c r="DH1018" s="265"/>
      <c r="DI1018" s="265"/>
      <c r="DJ1018" s="265"/>
      <c r="DK1018" s="256" t="s">
        <v>806</v>
      </c>
      <c r="DL1018" s="257">
        <f>DL1005-DL1017</f>
        <v>0</v>
      </c>
      <c r="DM1018" s="278">
        <f>IF(ISBLANK(DL1018),0,IF(DL1018=0,0,RANK(DL1018,FS1018:GG1018,1)))</f>
        <v>0</v>
      </c>
      <c r="DN1018" s="4">
        <v>0</v>
      </c>
      <c r="DO1018" s="264"/>
      <c r="DP1018" s="265"/>
      <c r="DQ1018" s="265"/>
      <c r="DR1018" s="265"/>
      <c r="DS1018" s="265"/>
      <c r="DT1018" s="265"/>
      <c r="DU1018" s="265"/>
      <c r="DV1018" s="256" t="s">
        <v>806</v>
      </c>
      <c r="DW1018" s="257">
        <f>DW1005-DW1017</f>
        <v>0</v>
      </c>
      <c r="DX1018" s="278">
        <f>IF(ISBLANK(DW1018),0,IF(DW1018=0,0,RANK(DW1018,FS1018:GG1018,1)))</f>
        <v>0</v>
      </c>
      <c r="DY1018" s="4">
        <v>0</v>
      </c>
      <c r="DZ1018" s="264"/>
      <c r="EA1018" s="265"/>
      <c r="EB1018" s="265"/>
      <c r="EC1018" s="265"/>
      <c r="ED1018" s="265"/>
      <c r="EE1018" s="265"/>
      <c r="EF1018" s="265"/>
      <c r="EG1018" s="256" t="s">
        <v>806</v>
      </c>
      <c r="EH1018" s="257">
        <f>EH1005-EH1017</f>
        <v>0</v>
      </c>
      <c r="EI1018" s="278">
        <f>IF(ISBLANK(EH1018),0,IF(EH1018=0,0,RANK(EH1018,FS1018:GG1018,1)))</f>
        <v>0</v>
      </c>
      <c r="EJ1018" s="4">
        <v>0</v>
      </c>
      <c r="EK1018" s="264"/>
      <c r="EL1018" s="265"/>
      <c r="EM1018" s="265"/>
      <c r="EN1018" s="265"/>
      <c r="EO1018" s="265"/>
      <c r="EP1018" s="265"/>
      <c r="EQ1018" s="265"/>
      <c r="ER1018" s="256" t="s">
        <v>806</v>
      </c>
      <c r="ES1018" s="257">
        <f>ES1005-ES1017</f>
        <v>0</v>
      </c>
      <c r="ET1018" s="278">
        <f>IF(ISBLANK(ES1018),0,IF(ES1018=0,0,RANK(ES1018,FS1018:GG1018,1)))</f>
        <v>0</v>
      </c>
      <c r="EU1018" s="4">
        <v>0</v>
      </c>
      <c r="EV1018" s="264"/>
      <c r="EW1018" s="265"/>
      <c r="EX1018" s="265"/>
      <c r="EY1018" s="265"/>
      <c r="EZ1018" s="265"/>
      <c r="FA1018" s="265"/>
      <c r="FB1018" s="265"/>
      <c r="FC1018" s="256" t="s">
        <v>806</v>
      </c>
      <c r="FD1018" s="257">
        <f>FD1005-FD1017</f>
        <v>0</v>
      </c>
      <c r="FE1018" s="278">
        <f>IF(ISBLANK(FD1018),0,IF(FD1018=0,0,RANK(FD1018,FS1018:GG1018,1)))</f>
        <v>0</v>
      </c>
      <c r="FF1018" s="4">
        <v>0</v>
      </c>
      <c r="FG1018" s="264"/>
      <c r="FH1018" s="265"/>
      <c r="FI1018" s="265"/>
      <c r="FJ1018" s="265"/>
      <c r="FK1018" s="265"/>
      <c r="FL1018" s="265"/>
      <c r="FM1018" s="265"/>
      <c r="FN1018" s="256" t="s">
        <v>806</v>
      </c>
      <c r="FO1018" s="257">
        <f>FO1005-FO1017</f>
        <v>0</v>
      </c>
      <c r="FP1018" s="278">
        <f>IF(ISBLANK(FO1018),0,IF(FO1018=0,0,RANK(FO1018,FS1018:GG1018,1)))</f>
        <v>0</v>
      </c>
      <c r="FQ1018" s="262">
        <f>FQ17</f>
        <v>0</v>
      </c>
      <c r="FS1018" s="279">
        <f>IF(ISBLANK(Q1018),500,IF(Q1018=0,500,Q1018))</f>
        <v>19</v>
      </c>
      <c r="FT1018" s="280">
        <f>IF(ISBLANK(AB1018),500,IF(AB1018=0,500,AB1018))</f>
        <v>29</v>
      </c>
      <c r="FU1018" s="280">
        <f>IF(ISBLANK(AM1018),500,IF(AM1018=0,500,AM1018))</f>
        <v>500</v>
      </c>
      <c r="FV1018" s="280">
        <f>IF(ISBLANK(AX1018),500,IF(AX1018=0,500,AX1018))</f>
        <v>34</v>
      </c>
      <c r="FW1018" s="280">
        <f>IF(ISBLANK(BI1018),500,IF(BI1018=0,500,BI1018))</f>
        <v>1</v>
      </c>
      <c r="FX1018" s="280">
        <f>IF(ISBLANK(BT1018),500,IF(BT1018=0,500,BT1018))</f>
        <v>2</v>
      </c>
      <c r="FY1018" s="280">
        <f>IF(ISBLANK(CE1018),500,IF(CE1018=0,500,CE1018))</f>
        <v>500</v>
      </c>
      <c r="FZ1018" s="280">
        <f>IF(ISBLANK(CP1018),500,IF(CP1018=0,500,CP1018))</f>
        <v>500</v>
      </c>
      <c r="GA1018" s="280">
        <f>IF(ISBLANK(DA1018),500,IF(DA1018=0,500,DA1018))</f>
        <v>500</v>
      </c>
      <c r="GB1018" s="280">
        <f>IF(ISBLANK(DL1018),500,IF(DL1018=0,500,DL1018))</f>
        <v>500</v>
      </c>
      <c r="GC1018" s="280">
        <f>IF(ISBLANK(DW1018),500,IF(DW1018=0,500,DW1018))</f>
        <v>500</v>
      </c>
      <c r="GD1018" s="280">
        <f>IF(ISBLANK(EH1018),500,IF(EH1018=0,500,EH1018))</f>
        <v>500</v>
      </c>
      <c r="GE1018" s="280">
        <f>IF(ISBLANK(ES1018),500,IF(ES1018=0,500,ES1018))</f>
        <v>500</v>
      </c>
      <c r="GF1018" s="280">
        <f>IF(ISBLANK(FD1018),500,IF(FD1018=0,500,FD1018))</f>
        <v>500</v>
      </c>
      <c r="GG1018" s="281">
        <f>IF(ISBLANK(FO1018),500,IF(FO1018=0,500,FO1018))</f>
        <v>500</v>
      </c>
      <c r="GH1018" s="283" t="s">
        <v>808</v>
      </c>
      <c r="GI1018" s="85"/>
      <c r="GJ1018" s="85"/>
      <c r="GK1018" s="79">
        <f>ROW()</f>
        <v>1018</v>
      </c>
    </row>
    <row r="1019" spans="4:193" ht="20.100000000000001" customHeight="1" thickTop="1" thickBot="1"/>
    <row r="1020" spans="4:193" ht="51" customHeight="1">
      <c r="D1020" s="336" t="s">
        <v>817</v>
      </c>
      <c r="E1020" s="337">
        <f>SUMPRODUCT((ISTEXT(D1022:D1036)*1))</f>
        <v>6</v>
      </c>
      <c r="F1020" s="1572" t="s">
        <v>795</v>
      </c>
      <c r="G1020" s="364"/>
      <c r="H1020" s="365"/>
      <c r="I1020" s="1586" t="s">
        <v>818</v>
      </c>
      <c r="J1020" s="1587"/>
      <c r="K1020" s="1588" t="s">
        <v>819</v>
      </c>
      <c r="L1020" s="1589"/>
      <c r="M1020" s="1590" t="s">
        <v>820</v>
      </c>
      <c r="N1020" s="1591"/>
      <c r="O1020" s="1596" t="s">
        <v>821</v>
      </c>
      <c r="P1020" s="1597"/>
      <c r="Q1020" s="1592" t="s">
        <v>822</v>
      </c>
      <c r="R1020" s="1593"/>
      <c r="S1020" s="359"/>
      <c r="T1020" s="1594" t="s">
        <v>823</v>
      </c>
      <c r="U1020" s="1594" t="s">
        <v>816</v>
      </c>
      <c r="V1020" s="1568" t="s">
        <v>832</v>
      </c>
      <c r="AV1020" s="21"/>
      <c r="AW1020" s="21"/>
      <c r="AX1020" s="21"/>
    </row>
    <row r="1021" spans="4:193" ht="33" customHeight="1">
      <c r="D1021" s="338" t="s">
        <v>824</v>
      </c>
      <c r="E1021" s="339">
        <f>Q1004</f>
        <v>664</v>
      </c>
      <c r="F1021" s="1573"/>
      <c r="G1021" s="366"/>
      <c r="H1021" s="367"/>
      <c r="I1021" s="340" t="s">
        <v>825</v>
      </c>
      <c r="J1021" s="341" t="s">
        <v>816</v>
      </c>
      <c r="K1021" s="340" t="s">
        <v>825</v>
      </c>
      <c r="L1021" s="341" t="s">
        <v>816</v>
      </c>
      <c r="M1021" s="340" t="s">
        <v>825</v>
      </c>
      <c r="N1021" s="341" t="s">
        <v>816</v>
      </c>
      <c r="O1021" s="340" t="s">
        <v>825</v>
      </c>
      <c r="P1021" s="341" t="s">
        <v>816</v>
      </c>
      <c r="Q1021" s="340" t="s">
        <v>825</v>
      </c>
      <c r="R1021" s="355" t="s">
        <v>816</v>
      </c>
      <c r="S1021" s="360"/>
      <c r="T1021" s="1595"/>
      <c r="U1021" s="1595"/>
      <c r="V1021" s="1569"/>
    </row>
    <row r="1022" spans="4:193" ht="30" customHeight="1">
      <c r="D1022" s="350" t="str">
        <f>I1003</f>
        <v>ALBERT</v>
      </c>
      <c r="E1022" s="319"/>
      <c r="F1022" s="342">
        <f>Q1005</f>
        <v>457</v>
      </c>
      <c r="G1022" s="362"/>
      <c r="H1022" s="363"/>
      <c r="I1022" s="344">
        <f>Q1006</f>
        <v>31</v>
      </c>
      <c r="J1022" s="327">
        <f>R1006</f>
        <v>4</v>
      </c>
      <c r="K1022" s="345">
        <f>Q1007</f>
        <v>322</v>
      </c>
      <c r="L1022" s="349">
        <f>R1007</f>
        <v>1</v>
      </c>
      <c r="M1022" s="346">
        <f>Q1008</f>
        <v>83</v>
      </c>
      <c r="N1022" s="349">
        <f>R1008</f>
        <v>1</v>
      </c>
      <c r="O1022" s="347">
        <f>Q1009</f>
        <v>1</v>
      </c>
      <c r="P1022" s="349">
        <f>R1009</f>
        <v>1</v>
      </c>
      <c r="Q1022" s="348">
        <f>Q1010</f>
        <v>1</v>
      </c>
      <c r="R1022" s="356">
        <f>R1010</f>
        <v>1</v>
      </c>
      <c r="S1022" s="361"/>
      <c r="T1022" s="357">
        <f>Q1018</f>
        <v>19</v>
      </c>
      <c r="U1022" s="352">
        <f>R1018</f>
        <v>3</v>
      </c>
      <c r="V1022" s="382">
        <f>P6</f>
        <v>5.5</v>
      </c>
    </row>
    <row r="1023" spans="4:193" ht="30" customHeight="1">
      <c r="D1023" s="351" t="str">
        <f>T1003</f>
        <v>BERTHE</v>
      </c>
      <c r="E1023" s="326"/>
      <c r="F1023" s="343">
        <f>AB1005</f>
        <v>199</v>
      </c>
      <c r="G1023" s="362"/>
      <c r="H1023" s="363"/>
      <c r="I1023" s="344">
        <f>AB1006</f>
        <v>106</v>
      </c>
      <c r="J1023" s="349">
        <f>AC1006</f>
        <v>3</v>
      </c>
      <c r="K1023" s="345">
        <f>AB1007</f>
        <v>32</v>
      </c>
      <c r="L1023" s="349">
        <f>AC1007</f>
        <v>3</v>
      </c>
      <c r="M1023" s="346">
        <f>AB1008</f>
        <v>32</v>
      </c>
      <c r="N1023" s="349">
        <f>AC1008</f>
        <v>3</v>
      </c>
      <c r="O1023" s="347">
        <f>AB1009</f>
        <v>0</v>
      </c>
      <c r="P1023" s="349">
        <f>AC1009</f>
        <v>0</v>
      </c>
      <c r="Q1023" s="348">
        <f>AB1010</f>
        <v>0</v>
      </c>
      <c r="R1023" s="356">
        <f>AC1010</f>
        <v>0</v>
      </c>
      <c r="S1023" s="361"/>
      <c r="T1023" s="358">
        <f>AB1018</f>
        <v>29</v>
      </c>
      <c r="U1023" s="353">
        <f>AC1018</f>
        <v>4</v>
      </c>
      <c r="V1023" s="383">
        <f>AA6</f>
        <v>3</v>
      </c>
    </row>
    <row r="1024" spans="4:193" ht="30" customHeight="1">
      <c r="D1024" s="351" t="str">
        <f>AE1003</f>
        <v>CHARLES</v>
      </c>
      <c r="E1024" s="326"/>
      <c r="F1024" s="343">
        <f>AM1005</f>
        <v>15</v>
      </c>
      <c r="G1024" s="362"/>
      <c r="H1024" s="363"/>
      <c r="I1024" s="344">
        <f>AM1006</f>
        <v>8</v>
      </c>
      <c r="J1024" s="349">
        <f>AN1006</f>
        <v>5</v>
      </c>
      <c r="K1024" s="345">
        <f>AM1007</f>
        <v>1</v>
      </c>
      <c r="L1024" s="349">
        <f>AN1007</f>
        <v>6</v>
      </c>
      <c r="M1024" s="346">
        <f>AM1008</f>
        <v>4</v>
      </c>
      <c r="N1024" s="349">
        <f>AN1008</f>
        <v>5</v>
      </c>
      <c r="O1024" s="347">
        <f>AM1009</f>
        <v>1</v>
      </c>
      <c r="P1024" s="349">
        <f>AN1009</f>
        <v>1</v>
      </c>
      <c r="Q1024" s="348">
        <f>AM1010</f>
        <v>1</v>
      </c>
      <c r="R1024" s="356">
        <f>AN1010</f>
        <v>1</v>
      </c>
      <c r="S1024" s="361"/>
      <c r="T1024" s="358">
        <f>AM1018</f>
        <v>0</v>
      </c>
      <c r="U1024" s="353">
        <f>AN1018</f>
        <v>0</v>
      </c>
      <c r="V1024" s="383">
        <f>AL6</f>
        <v>4.5</v>
      </c>
    </row>
    <row r="1025" spans="4:22" ht="30" customHeight="1">
      <c r="D1025" s="351" t="str">
        <f>AP1003</f>
        <v>DIDIER</v>
      </c>
      <c r="E1025" s="326"/>
      <c r="F1025" s="343">
        <f>AX1005</f>
        <v>286</v>
      </c>
      <c r="G1025" s="362"/>
      <c r="H1025" s="363"/>
      <c r="I1025" s="344">
        <f>AX1006</f>
        <v>165</v>
      </c>
      <c r="J1025" s="349">
        <f>AY1006</f>
        <v>2</v>
      </c>
      <c r="K1025" s="345">
        <f>AX1007</f>
        <v>32</v>
      </c>
      <c r="L1025" s="349">
        <f>AY1007</f>
        <v>3</v>
      </c>
      <c r="M1025" s="346">
        <f>AX1008</f>
        <v>55</v>
      </c>
      <c r="N1025" s="349">
        <f>AY1008</f>
        <v>2</v>
      </c>
      <c r="O1025" s="347">
        <f>AX1009</f>
        <v>0</v>
      </c>
      <c r="P1025" s="349">
        <f>AY1009</f>
        <v>0</v>
      </c>
      <c r="Q1025" s="348">
        <f>AX1010</f>
        <v>0</v>
      </c>
      <c r="R1025" s="356">
        <f>AY1010</f>
        <v>0</v>
      </c>
      <c r="S1025" s="361"/>
      <c r="T1025" s="358">
        <f>AX1018</f>
        <v>34</v>
      </c>
      <c r="U1025" s="353">
        <f>AY1018</f>
        <v>5</v>
      </c>
      <c r="V1025" s="383">
        <f>AW6</f>
        <v>4</v>
      </c>
    </row>
    <row r="1026" spans="4:22" ht="30" customHeight="1">
      <c r="D1026" s="351" t="str">
        <f>BA1003</f>
        <v>EDOUARD</v>
      </c>
      <c r="E1026" s="326"/>
      <c r="F1026" s="343">
        <f>BI1005</f>
        <v>7</v>
      </c>
      <c r="G1026" s="362"/>
      <c r="H1026" s="363"/>
      <c r="I1026" s="344">
        <f>BI1006</f>
        <v>4</v>
      </c>
      <c r="J1026" s="349">
        <f>BJ1006</f>
        <v>6</v>
      </c>
      <c r="K1026" s="345">
        <f>BI1007</f>
        <v>2</v>
      </c>
      <c r="L1026" s="349">
        <f>BJ1007</f>
        <v>5</v>
      </c>
      <c r="M1026" s="346">
        <f>BI1008</f>
        <v>0</v>
      </c>
      <c r="N1026" s="349">
        <f>BJ1008</f>
        <v>0</v>
      </c>
      <c r="O1026" s="347">
        <f>BI1009</f>
        <v>0</v>
      </c>
      <c r="P1026" s="349">
        <f>BJ1009</f>
        <v>0</v>
      </c>
      <c r="Q1026" s="348">
        <f>BI1010</f>
        <v>0</v>
      </c>
      <c r="R1026" s="356">
        <f>BJ1010</f>
        <v>0</v>
      </c>
      <c r="S1026" s="361"/>
      <c r="T1026" s="358">
        <f>BI1018</f>
        <v>1</v>
      </c>
      <c r="U1026" s="353">
        <f>BJ1018</f>
        <v>1</v>
      </c>
      <c r="V1026" s="383">
        <f>BH6</f>
        <v>2</v>
      </c>
    </row>
    <row r="1027" spans="4:22" ht="30" customHeight="1">
      <c r="D1027" s="351" t="str">
        <f>BL1003</f>
        <v>FERNAND</v>
      </c>
      <c r="E1027" s="326"/>
      <c r="F1027" s="343">
        <f>BT1005</f>
        <v>427</v>
      </c>
      <c r="G1027" s="362"/>
      <c r="H1027" s="363"/>
      <c r="I1027" s="344">
        <f>BT1006</f>
        <v>346</v>
      </c>
      <c r="J1027" s="349">
        <f>BU1006</f>
        <v>1</v>
      </c>
      <c r="K1027" s="345">
        <f>BT1007</f>
        <v>64</v>
      </c>
      <c r="L1027" s="349">
        <f>BU1007</f>
        <v>2</v>
      </c>
      <c r="M1027" s="346">
        <f>BT1008</f>
        <v>15</v>
      </c>
      <c r="N1027" s="349">
        <f>BU1008</f>
        <v>4</v>
      </c>
      <c r="O1027" s="347">
        <f>BT1009</f>
        <v>0</v>
      </c>
      <c r="P1027" s="349">
        <f>BU1009</f>
        <v>0</v>
      </c>
      <c r="Q1027" s="348">
        <f>BT1010</f>
        <v>0</v>
      </c>
      <c r="R1027" s="356">
        <f>BU1010</f>
        <v>0</v>
      </c>
      <c r="S1027" s="361"/>
      <c r="T1027" s="358">
        <f>BT1018</f>
        <v>2</v>
      </c>
      <c r="U1027" s="353">
        <f>BU1018</f>
        <v>2</v>
      </c>
      <c r="V1027" s="383">
        <f>BS6</f>
        <v>5.5</v>
      </c>
    </row>
    <row r="1028" spans="4:22" ht="30" customHeight="1">
      <c r="D1028" s="351">
        <f>BW1003</f>
        <v>0</v>
      </c>
      <c r="E1028" s="326"/>
      <c r="F1028" s="343">
        <f>CE1005</f>
        <v>0</v>
      </c>
      <c r="G1028" s="362"/>
      <c r="H1028" s="363"/>
      <c r="I1028" s="344">
        <f>CE1006</f>
        <v>0</v>
      </c>
      <c r="J1028" s="349">
        <f>CF1006</f>
        <v>0</v>
      </c>
      <c r="K1028" s="345">
        <f>CE1007</f>
        <v>0</v>
      </c>
      <c r="L1028" s="349">
        <f>CF1007</f>
        <v>0</v>
      </c>
      <c r="M1028" s="346">
        <f>CE1008</f>
        <v>0</v>
      </c>
      <c r="N1028" s="349">
        <f>CF1008</f>
        <v>0</v>
      </c>
      <c r="O1028" s="347">
        <f>CE1009</f>
        <v>0</v>
      </c>
      <c r="P1028" s="349">
        <f>CF1009</f>
        <v>0</v>
      </c>
      <c r="Q1028" s="348">
        <f>CE1010</f>
        <v>0</v>
      </c>
      <c r="R1028" s="356">
        <f>CF1010</f>
        <v>0</v>
      </c>
      <c r="S1028" s="361"/>
      <c r="T1028" s="358">
        <f>CE1018</f>
        <v>0</v>
      </c>
      <c r="U1028" s="353">
        <f>CF1018</f>
        <v>0</v>
      </c>
      <c r="V1028" s="383">
        <f>CD6</f>
        <v>0</v>
      </c>
    </row>
    <row r="1029" spans="4:22" ht="30" customHeight="1">
      <c r="D1029" s="351">
        <f>CH1003</f>
        <v>0</v>
      </c>
      <c r="E1029" s="326"/>
      <c r="F1029" s="343">
        <f>CP1005</f>
        <v>0</v>
      </c>
      <c r="G1029" s="362"/>
      <c r="H1029" s="363"/>
      <c r="I1029" s="344">
        <f>CP1006</f>
        <v>0</v>
      </c>
      <c r="J1029" s="349">
        <f>CQ1006</f>
        <v>0</v>
      </c>
      <c r="K1029" s="345">
        <f>CP1007</f>
        <v>0</v>
      </c>
      <c r="L1029" s="349">
        <f>CQ1007</f>
        <v>0</v>
      </c>
      <c r="M1029" s="346">
        <f>CP1008</f>
        <v>0</v>
      </c>
      <c r="N1029" s="349">
        <f>CQ1008</f>
        <v>0</v>
      </c>
      <c r="O1029" s="347">
        <f>CP1009</f>
        <v>0</v>
      </c>
      <c r="P1029" s="349">
        <f>CQ1009</f>
        <v>0</v>
      </c>
      <c r="Q1029" s="348">
        <f>CP1010</f>
        <v>0</v>
      </c>
      <c r="R1029" s="356">
        <f>CQ1010</f>
        <v>0</v>
      </c>
      <c r="S1029" s="361"/>
      <c r="T1029" s="358">
        <f>CP1018</f>
        <v>0</v>
      </c>
      <c r="U1029" s="353">
        <f>CQ1018</f>
        <v>0</v>
      </c>
      <c r="V1029" s="383">
        <f>CO6</f>
        <v>0</v>
      </c>
    </row>
    <row r="1030" spans="4:22" ht="30" customHeight="1">
      <c r="D1030" s="351">
        <f>CS1003</f>
        <v>0</v>
      </c>
      <c r="E1030" s="326"/>
      <c r="F1030" s="343">
        <f>DA1005</f>
        <v>0</v>
      </c>
      <c r="G1030" s="362"/>
      <c r="H1030" s="363"/>
      <c r="I1030" s="344">
        <f>DA1006</f>
        <v>0</v>
      </c>
      <c r="J1030" s="349">
        <f>DB1006</f>
        <v>0</v>
      </c>
      <c r="K1030" s="345">
        <f>DA1007</f>
        <v>0</v>
      </c>
      <c r="L1030" s="349">
        <f>DB1007</f>
        <v>0</v>
      </c>
      <c r="M1030" s="346">
        <f>DA1008</f>
        <v>0</v>
      </c>
      <c r="N1030" s="349">
        <f>DB1008</f>
        <v>0</v>
      </c>
      <c r="O1030" s="347">
        <f>DA1009</f>
        <v>0</v>
      </c>
      <c r="P1030" s="349">
        <f>DB1009</f>
        <v>0</v>
      </c>
      <c r="Q1030" s="348">
        <f>DA1010</f>
        <v>0</v>
      </c>
      <c r="R1030" s="356">
        <f>DB1010</f>
        <v>0</v>
      </c>
      <c r="S1030" s="361"/>
      <c r="T1030" s="358">
        <f>DL1018</f>
        <v>0</v>
      </c>
      <c r="U1030" s="353">
        <f>DM1018</f>
        <v>0</v>
      </c>
      <c r="V1030" s="383">
        <f>CZ6</f>
        <v>0</v>
      </c>
    </row>
    <row r="1031" spans="4:22" ht="30" customHeight="1">
      <c r="D1031" s="351">
        <f>DD1003</f>
        <v>0</v>
      </c>
      <c r="E1031" s="326"/>
      <c r="F1031" s="343">
        <f>DL1005</f>
        <v>0</v>
      </c>
      <c r="G1031" s="362"/>
      <c r="H1031" s="363"/>
      <c r="I1031" s="344">
        <f>DL1006</f>
        <v>0</v>
      </c>
      <c r="J1031" s="349">
        <f>DM1006</f>
        <v>0</v>
      </c>
      <c r="K1031" s="345">
        <f>DL1007</f>
        <v>0</v>
      </c>
      <c r="L1031" s="349">
        <f>DM1007</f>
        <v>0</v>
      </c>
      <c r="M1031" s="346">
        <f>DL1008</f>
        <v>0</v>
      </c>
      <c r="N1031" s="349">
        <f>DM1008</f>
        <v>0</v>
      </c>
      <c r="O1031" s="347">
        <f>DL1009</f>
        <v>0</v>
      </c>
      <c r="P1031" s="349">
        <f>DM1009</f>
        <v>0</v>
      </c>
      <c r="Q1031" s="348">
        <f>DL1010</f>
        <v>0</v>
      </c>
      <c r="R1031" s="356">
        <f>DM1010</f>
        <v>0</v>
      </c>
      <c r="S1031" s="361"/>
      <c r="T1031" s="358">
        <f>DL1018</f>
        <v>0</v>
      </c>
      <c r="U1031" s="353">
        <f>DM1018</f>
        <v>0</v>
      </c>
      <c r="V1031" s="383">
        <f>DK6</f>
        <v>0</v>
      </c>
    </row>
    <row r="1032" spans="4:22" ht="30" customHeight="1">
      <c r="D1032" s="351">
        <f>DO1003</f>
        <v>0</v>
      </c>
      <c r="E1032" s="326"/>
      <c r="F1032" s="343">
        <f>DW1005</f>
        <v>0</v>
      </c>
      <c r="G1032" s="362"/>
      <c r="H1032" s="363"/>
      <c r="I1032" s="344">
        <f>DW1006</f>
        <v>0</v>
      </c>
      <c r="J1032" s="349">
        <f>DX1006</f>
        <v>0</v>
      </c>
      <c r="K1032" s="345">
        <f>DW1007</f>
        <v>0</v>
      </c>
      <c r="L1032" s="349">
        <f>DX1007</f>
        <v>0</v>
      </c>
      <c r="M1032" s="346">
        <f>DW1008</f>
        <v>0</v>
      </c>
      <c r="N1032" s="349">
        <f>DX1008</f>
        <v>0</v>
      </c>
      <c r="O1032" s="347">
        <f>DW1009</f>
        <v>0</v>
      </c>
      <c r="P1032" s="349">
        <f>DX1009</f>
        <v>0</v>
      </c>
      <c r="Q1032" s="348">
        <f>DW1010</f>
        <v>0</v>
      </c>
      <c r="R1032" s="356">
        <f>DX1010</f>
        <v>0</v>
      </c>
      <c r="S1032" s="361"/>
      <c r="T1032" s="358">
        <f>DW1018</f>
        <v>0</v>
      </c>
      <c r="U1032" s="353">
        <f>DX1018</f>
        <v>0</v>
      </c>
      <c r="V1032" s="383">
        <f>DV6</f>
        <v>0</v>
      </c>
    </row>
    <row r="1033" spans="4:22" ht="30" customHeight="1">
      <c r="D1033" s="351">
        <f>DZ1003</f>
        <v>0</v>
      </c>
      <c r="E1033" s="326"/>
      <c r="F1033" s="343">
        <f>EH1005</f>
        <v>0</v>
      </c>
      <c r="G1033" s="362"/>
      <c r="H1033" s="363"/>
      <c r="I1033" s="344">
        <f>EH1006</f>
        <v>0</v>
      </c>
      <c r="J1033" s="349">
        <f>EI1006</f>
        <v>0</v>
      </c>
      <c r="K1033" s="345">
        <f>EH1007</f>
        <v>0</v>
      </c>
      <c r="L1033" s="349">
        <f>EI1007</f>
        <v>0</v>
      </c>
      <c r="M1033" s="346">
        <f>EH1008</f>
        <v>0</v>
      </c>
      <c r="N1033" s="349">
        <f>EI1008</f>
        <v>0</v>
      </c>
      <c r="O1033" s="347">
        <f>EH1009</f>
        <v>0</v>
      </c>
      <c r="P1033" s="349">
        <f>EI1009</f>
        <v>0</v>
      </c>
      <c r="Q1033" s="348">
        <f>EH1010</f>
        <v>0</v>
      </c>
      <c r="R1033" s="356">
        <f>EI1010</f>
        <v>0</v>
      </c>
      <c r="S1033" s="361"/>
      <c r="T1033" s="358">
        <f>EH1018</f>
        <v>0</v>
      </c>
      <c r="U1033" s="353">
        <f>EI1018</f>
        <v>0</v>
      </c>
      <c r="V1033" s="383">
        <f>AG6</f>
        <v>0</v>
      </c>
    </row>
    <row r="1034" spans="4:22" ht="30" customHeight="1">
      <c r="D1034" s="351">
        <f>EK1003</f>
        <v>0</v>
      </c>
      <c r="E1034" s="326"/>
      <c r="F1034" s="343">
        <f>ES1005</f>
        <v>0</v>
      </c>
      <c r="G1034" s="362"/>
      <c r="H1034" s="363"/>
      <c r="I1034" s="344">
        <f>ES1006</f>
        <v>0</v>
      </c>
      <c r="J1034" s="349">
        <f>ET1006</f>
        <v>0</v>
      </c>
      <c r="K1034" s="345">
        <f>ES1007</f>
        <v>0</v>
      </c>
      <c r="L1034" s="349">
        <f>ET1007</f>
        <v>0</v>
      </c>
      <c r="M1034" s="346">
        <f>ES1008</f>
        <v>0</v>
      </c>
      <c r="N1034" s="349">
        <f>ET1008</f>
        <v>0</v>
      </c>
      <c r="O1034" s="347">
        <f>ES1009</f>
        <v>0</v>
      </c>
      <c r="P1034" s="349">
        <f>ET1009</f>
        <v>0</v>
      </c>
      <c r="Q1034" s="348">
        <f>ES1010</f>
        <v>0</v>
      </c>
      <c r="R1034" s="356">
        <f>ET1010</f>
        <v>0</v>
      </c>
      <c r="S1034" s="361"/>
      <c r="T1034" s="358">
        <f>ES1018</f>
        <v>0</v>
      </c>
      <c r="U1034" s="353">
        <f>ET1018</f>
        <v>0</v>
      </c>
      <c r="V1034" s="383">
        <f>ER6</f>
        <v>0</v>
      </c>
    </row>
    <row r="1035" spans="4:22" ht="30" customHeight="1">
      <c r="D1035" s="351">
        <f>EV1003</f>
        <v>0</v>
      </c>
      <c r="E1035" s="326"/>
      <c r="F1035" s="343">
        <f>FD1005</f>
        <v>0</v>
      </c>
      <c r="G1035" s="362"/>
      <c r="H1035" s="363"/>
      <c r="I1035" s="344">
        <f>FD1006</f>
        <v>0</v>
      </c>
      <c r="J1035" s="349">
        <f>FE1006</f>
        <v>0</v>
      </c>
      <c r="K1035" s="345">
        <f>FD1007</f>
        <v>0</v>
      </c>
      <c r="L1035" s="349">
        <f>FE1007</f>
        <v>0</v>
      </c>
      <c r="M1035" s="346">
        <f>FD1008</f>
        <v>0</v>
      </c>
      <c r="N1035" s="349">
        <f>FE1008</f>
        <v>0</v>
      </c>
      <c r="O1035" s="347">
        <f>FD1009</f>
        <v>0</v>
      </c>
      <c r="P1035" s="349">
        <f>FE1009</f>
        <v>0</v>
      </c>
      <c r="Q1035" s="348">
        <f>FD1010</f>
        <v>0</v>
      </c>
      <c r="R1035" s="356">
        <f>FE1010</f>
        <v>0</v>
      </c>
      <c r="S1035" s="361"/>
      <c r="T1035" s="358">
        <f>FD1018</f>
        <v>0</v>
      </c>
      <c r="U1035" s="353">
        <f>FE1018</f>
        <v>0</v>
      </c>
      <c r="V1035" s="383">
        <f>FC6</f>
        <v>0</v>
      </c>
    </row>
    <row r="1036" spans="4:22" ht="30" customHeight="1">
      <c r="D1036" s="351">
        <f>FG1003</f>
        <v>0</v>
      </c>
      <c r="E1036" s="326"/>
      <c r="F1036" s="343">
        <f>FO1005</f>
        <v>0</v>
      </c>
      <c r="G1036" s="362"/>
      <c r="H1036" s="363"/>
      <c r="I1036" s="344">
        <f>FO1006</f>
        <v>0</v>
      </c>
      <c r="J1036" s="349">
        <f>FP1006</f>
        <v>0</v>
      </c>
      <c r="K1036" s="345">
        <f>FO1007</f>
        <v>0</v>
      </c>
      <c r="L1036" s="349">
        <f>FP1007</f>
        <v>0</v>
      </c>
      <c r="M1036" s="346">
        <f>FO1008</f>
        <v>0</v>
      </c>
      <c r="N1036" s="349">
        <f>FP1008</f>
        <v>0</v>
      </c>
      <c r="O1036" s="347">
        <f>FO1009</f>
        <v>0</v>
      </c>
      <c r="P1036" s="349">
        <f>FP1009</f>
        <v>0</v>
      </c>
      <c r="Q1036" s="348">
        <f>FO1010</f>
        <v>0</v>
      </c>
      <c r="R1036" s="356">
        <f>FP1010</f>
        <v>0</v>
      </c>
      <c r="S1036" s="361"/>
      <c r="T1036" s="358">
        <f>FO1018</f>
        <v>0</v>
      </c>
      <c r="U1036" s="353">
        <f>FP1018</f>
        <v>0</v>
      </c>
      <c r="V1036" s="383">
        <f>FN6</f>
        <v>0</v>
      </c>
    </row>
    <row r="1037" spans="4:22" ht="20.100000000000001" customHeight="1" thickBot="1">
      <c r="D1037" s="328"/>
      <c r="E1037" s="329"/>
      <c r="F1037" s="330"/>
      <c r="G1037" s="330"/>
      <c r="H1037" s="330"/>
      <c r="I1037" s="330"/>
      <c r="J1037" s="330"/>
      <c r="K1037" s="330"/>
      <c r="L1037" s="330"/>
      <c r="M1037" s="330"/>
      <c r="N1037" s="330"/>
      <c r="O1037" s="330"/>
      <c r="P1037" s="330"/>
      <c r="Q1037" s="330"/>
      <c r="R1037" s="330"/>
      <c r="S1037" s="330"/>
      <c r="T1037" s="330"/>
      <c r="U1037" s="354"/>
      <c r="V1037" s="384">
        <f>'2 Comparaison des prix'!X2035</f>
        <v>0</v>
      </c>
    </row>
    <row r="1038" spans="4:22" ht="20.100000000000001" customHeight="1">
      <c r="G1038" s="334"/>
      <c r="H1038" s="334"/>
      <c r="I1038" s="335"/>
      <c r="J1038" s="335"/>
      <c r="K1038" s="335"/>
      <c r="L1038" s="335"/>
      <c r="M1038" s="335"/>
      <c r="N1038" s="335"/>
      <c r="O1038" s="335"/>
      <c r="P1038" s="335"/>
      <c r="Q1038" s="335"/>
      <c r="R1038" s="334"/>
      <c r="S1038" s="334"/>
    </row>
    <row r="1040" spans="4:22" ht="30" customHeight="1">
      <c r="G1040" s="1"/>
      <c r="H1040" s="1"/>
    </row>
    <row r="1041" spans="7:8" ht="30" customHeight="1">
      <c r="G1041" s="1"/>
      <c r="H1041" s="1"/>
    </row>
    <row r="1042" spans="7:8" ht="30" customHeight="1">
      <c r="G1042" s="1"/>
      <c r="H1042" s="1"/>
    </row>
    <row r="1043" spans="7:8" ht="30" customHeight="1">
      <c r="G1043" s="1"/>
      <c r="H1043" s="1"/>
    </row>
    <row r="1044" spans="7:8" ht="30" customHeight="1">
      <c r="G1044" s="1"/>
      <c r="H1044" s="1"/>
    </row>
    <row r="1045" spans="7:8" ht="30" customHeight="1">
      <c r="G1045" s="1"/>
      <c r="H1045" s="1"/>
    </row>
    <row r="1046" spans="7:8" ht="20.100000000000001" customHeight="1">
      <c r="G1046" s="1"/>
      <c r="H1046" s="1"/>
    </row>
    <row r="1047" spans="7:8" ht="20.100000000000001" customHeight="1">
      <c r="G1047" s="1"/>
      <c r="H1047" s="1"/>
    </row>
  </sheetData>
  <mergeCells count="125">
    <mergeCell ref="FG1001:FK1001"/>
    <mergeCell ref="DD1001:DH1001"/>
    <mergeCell ref="DO1001:DS1001"/>
    <mergeCell ref="DZ1001:ED1001"/>
    <mergeCell ref="EK1001:EO1001"/>
    <mergeCell ref="EK6:EO6"/>
    <mergeCell ref="FG6:FK6"/>
    <mergeCell ref="I1001:M1001"/>
    <mergeCell ref="T1001:X1001"/>
    <mergeCell ref="AE1001:AI1001"/>
    <mergeCell ref="EV1001:EZ1001"/>
    <mergeCell ref="BW1001:CA1001"/>
    <mergeCell ref="CH1001:CL1001"/>
    <mergeCell ref="CS1001:CW1001"/>
    <mergeCell ref="EV6:EZ6"/>
    <mergeCell ref="BW6:CA6"/>
    <mergeCell ref="DO6:DS6"/>
    <mergeCell ref="DZ6:ED6"/>
    <mergeCell ref="CS6:CW6"/>
    <mergeCell ref="CH6:CL6"/>
    <mergeCell ref="DD6:DH6"/>
    <mergeCell ref="AP1001:AT1001"/>
    <mergeCell ref="BA1001:BE1001"/>
    <mergeCell ref="BL1001:BP1001"/>
    <mergeCell ref="FG1:FO1"/>
    <mergeCell ref="FG2:FO2"/>
    <mergeCell ref="CK4:CK5"/>
    <mergeCell ref="DO3:DS3"/>
    <mergeCell ref="DZ3:ED3"/>
    <mergeCell ref="DD2:DL2"/>
    <mergeCell ref="CH1:CP1"/>
    <mergeCell ref="CH2:CP2"/>
    <mergeCell ref="EK1:ES1"/>
    <mergeCell ref="EK2:ES2"/>
    <mergeCell ref="DZ2:EH2"/>
    <mergeCell ref="DD3:DH3"/>
    <mergeCell ref="CH3:CL3"/>
    <mergeCell ref="CS2:DA2"/>
    <mergeCell ref="EN4:EN5"/>
    <mergeCell ref="CV4:CV5"/>
    <mergeCell ref="T1:AB1"/>
    <mergeCell ref="BA1:BI1"/>
    <mergeCell ref="BW3:CA3"/>
    <mergeCell ref="EV1:FD1"/>
    <mergeCell ref="EV2:FD2"/>
    <mergeCell ref="DO1:DW1"/>
    <mergeCell ref="DO2:DW2"/>
    <mergeCell ref="DZ1:EH1"/>
    <mergeCell ref="BL1:BT1"/>
    <mergeCell ref="BL2:BT2"/>
    <mergeCell ref="BW1:CE1"/>
    <mergeCell ref="BW2:CE2"/>
    <mergeCell ref="CS1:DA1"/>
    <mergeCell ref="EK3:EO3"/>
    <mergeCell ref="CS3:CW3"/>
    <mergeCell ref="BL3:BP3"/>
    <mergeCell ref="GJ3:GJ4"/>
    <mergeCell ref="FJ4:FJ5"/>
    <mergeCell ref="EY4:EY5"/>
    <mergeCell ref="GH3:GH4"/>
    <mergeCell ref="GI3:GI4"/>
    <mergeCell ref="EV3:EZ3"/>
    <mergeCell ref="FG3:FK3"/>
    <mergeCell ref="A1:F1"/>
    <mergeCell ref="A2:C2"/>
    <mergeCell ref="AP3:AT3"/>
    <mergeCell ref="AH4:AH5"/>
    <mergeCell ref="AS4:AS5"/>
    <mergeCell ref="AE3:AI3"/>
    <mergeCell ref="AP1:AX1"/>
    <mergeCell ref="AP2:AX2"/>
    <mergeCell ref="AE1:AM1"/>
    <mergeCell ref="D5:F5"/>
    <mergeCell ref="EC4:EC5"/>
    <mergeCell ref="DG4:DG5"/>
    <mergeCell ref="BO4:BO5"/>
    <mergeCell ref="DR4:DR5"/>
    <mergeCell ref="DD1:DL1"/>
    <mergeCell ref="I1:Q1"/>
    <mergeCell ref="I3:M3"/>
    <mergeCell ref="BL1003:BT1003"/>
    <mergeCell ref="T1003:AB1003"/>
    <mergeCell ref="B6:C6"/>
    <mergeCell ref="AP6:AT6"/>
    <mergeCell ref="I6:M6"/>
    <mergeCell ref="T6:X6"/>
    <mergeCell ref="AE6:AI6"/>
    <mergeCell ref="BA3:BE3"/>
    <mergeCell ref="A5:C5"/>
    <mergeCell ref="A3:C4"/>
    <mergeCell ref="D2:F4"/>
    <mergeCell ref="BA6:BE6"/>
    <mergeCell ref="T3:X3"/>
    <mergeCell ref="W4:W5"/>
    <mergeCell ref="I2:Q2"/>
    <mergeCell ref="L4:L5"/>
    <mergeCell ref="BA2:BI2"/>
    <mergeCell ref="T2:AB2"/>
    <mergeCell ref="AE2:AM2"/>
    <mergeCell ref="BD4:BD5"/>
    <mergeCell ref="BL6:BP6"/>
    <mergeCell ref="EV1003:FD1003"/>
    <mergeCell ref="BZ4:BZ5"/>
    <mergeCell ref="FG1003:FO1003"/>
    <mergeCell ref="DO1003:DW1003"/>
    <mergeCell ref="DZ1003:EH1003"/>
    <mergeCell ref="F1020:F1021"/>
    <mergeCell ref="I1020:J1020"/>
    <mergeCell ref="K1020:L1020"/>
    <mergeCell ref="M1020:N1020"/>
    <mergeCell ref="BW1003:CE1003"/>
    <mergeCell ref="CH1003:CP1003"/>
    <mergeCell ref="D1017:F1018"/>
    <mergeCell ref="EK1003:ES1003"/>
    <mergeCell ref="AE1003:AM1003"/>
    <mergeCell ref="AP1003:AX1003"/>
    <mergeCell ref="CS1003:DA1003"/>
    <mergeCell ref="DD1003:DL1003"/>
    <mergeCell ref="I1003:Q1003"/>
    <mergeCell ref="V1020:V1021"/>
    <mergeCell ref="Q1020:R1020"/>
    <mergeCell ref="T1020:T1021"/>
    <mergeCell ref="U1020:U1021"/>
    <mergeCell ref="O1020:P1020"/>
    <mergeCell ref="BA1003:BI1003"/>
  </mergeCells>
  <phoneticPr fontId="6" type="noConversion"/>
  <conditionalFormatting sqref="R1022:R1036 Q1016 AB1016 AB1012 AM1016 AM1012 AX1016 AX1012 BI1016 BI1012 BT1016 BT1012 CE1016 CE1012 CP1016 CP1012 DA1016 DA1012 DL1016 DL1012 DW1016 DW1012 EH1016 EH1012 ES1016 ES1012 FD1016 FD1012 FO1016 Q1012 FO1012 H1022:H1036 J1022:J1036 L1022:L1036 N1022:N1036 P1022:P1036">
    <cfRule type="cellIs" dxfId="18" priority="1" stopIfTrue="1" operator="equal">
      <formula>1</formula>
    </cfRule>
    <cfRule type="cellIs" dxfId="17" priority="2" stopIfTrue="1" operator="equal">
      <formula>2</formula>
    </cfRule>
    <cfRule type="cellIs" dxfId="16" priority="3" stopIfTrue="1" operator="equal">
      <formula>3</formula>
    </cfRule>
  </conditionalFormatting>
  <conditionalFormatting sqref="FP1016:FP1018 FE7:FE1000 ET7:ET1000 EI7:EI1000 DX7:DX1000 DM7:DM1000 DB7:DB1000 CQ7:CQ1000 CF7:CF1000 BU7:BU1000 BJ7:BJ1000 AY7:AY1000 AN7:AN1000 AC7:AC1000 R7:R1000 FP7:FP1000 FP1005:FP1010 FP1012:FP1014 FE1016:FE1018 FE1005:FE1010 FE1012:FE1014 ET1016:ET1018 ET1005:ET1010 ET1012:ET1014 EI1016:EI1018 EI1005:EI1010 EI1012:EI1014 DX1016:DX1018 DX1005:DX1010 DX1012:DX1014 DM1016:DM1018 DM1005:DM1010 DM1012:DM1014 DB1016:DB1018 DB1005:DB1010 DB1012:DB1014 CQ1016:CQ1018 CQ1005:CQ1010 CQ1012:CQ1014 CF1016:CF1018 CF1005:CF1010 CF1012:CF1014 BU1016:BU1018 BU1005:BU1010 BU1012:BU1014 BJ1016:BJ1018 BJ1005:BJ1010 BJ1012:BJ1014 AY1016:AY1018 AY1005:AY1010 AY1012:AY1014 AN1016:AN1018 AN1005:AN1010 AN1012:AN1014 AC1016:AC1018 AC1005:AC1010 AC1012:AC1014 R1016:R1018 R1005:R1010 R1012:R1014 U1022:U1036">
    <cfRule type="cellIs" dxfId="15" priority="4" stopIfTrue="1" operator="equal">
      <formula>1</formula>
    </cfRule>
    <cfRule type="cellIs" dxfId="14" priority="5" stopIfTrue="1" operator="equal">
      <formula>2</formula>
    </cfRule>
    <cfRule type="cellIs" dxfId="13" priority="6" stopIfTrue="1" operator="equal">
      <formula>3</formula>
    </cfRule>
  </conditionalFormatting>
  <conditionalFormatting sqref="E7:E1000">
    <cfRule type="cellIs" dxfId="12" priority="7" stopIfTrue="1" operator="greaterThanOrEqual">
      <formula>100</formula>
    </cfRule>
  </conditionalFormatting>
  <conditionalFormatting sqref="F7:F1000">
    <cfRule type="cellIs" dxfId="11" priority="8" stopIfTrue="1" operator="greaterThan">
      <formula>0</formula>
    </cfRule>
    <cfRule type="cellIs" dxfId="10" priority="9" stopIfTrue="1" operator="lessThanOrEqual">
      <formula>0</formula>
    </cfRule>
  </conditionalFormatting>
  <conditionalFormatting sqref="C7:C1000">
    <cfRule type="cellIs" dxfId="9" priority="10" stopIfTrue="1" operator="equal">
      <formula>0</formula>
    </cfRule>
  </conditionalFormatting>
  <printOptions horizontalCentered="1"/>
  <pageMargins left="0.39370078740157483" right="0.19685039370078741" top="0.39370078740157483" bottom="0.39370078740157483" header="0" footer="0"/>
  <pageSetup paperSize="9" scale="30" pageOrder="overThenDown" orientation="landscape" horizontalDpi="4294967293" r:id="rId1"/>
  <headerFooter alignWithMargins="0">
    <oddFooter>&amp;RPage &amp;P de &amp;N</oddFooter>
  </headerFooter>
  <rowBreaks count="3" manualBreakCount="3">
    <brk id="28" max="122" man="1"/>
    <brk id="52" max="122" man="1"/>
    <brk id="83" max="12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T40"/>
  <sheetViews>
    <sheetView showZeros="0" zoomScaleNormal="100" zoomScaleSheetLayoutView="100" workbookViewId="0">
      <selection activeCell="T23" sqref="T23"/>
    </sheetView>
  </sheetViews>
  <sheetFormatPr baseColWidth="10" defaultColWidth="10.28515625" defaultRowHeight="12.75"/>
  <cols>
    <col min="1" max="1" width="2.85546875" style="284" customWidth="1"/>
    <col min="2" max="2" width="18.140625" style="284" customWidth="1"/>
    <col min="3" max="3" width="8.7109375" style="284" customWidth="1"/>
    <col min="4" max="4" width="9.28515625" style="284" customWidth="1"/>
    <col min="5" max="5" width="9.140625" style="292" customWidth="1"/>
    <col min="6" max="8" width="9.28515625" style="284" customWidth="1"/>
    <col min="9" max="9" width="9.140625" style="284" customWidth="1"/>
    <col min="10" max="10" width="9.28515625" style="284" customWidth="1"/>
    <col min="11" max="11" width="9.5703125" style="284" customWidth="1"/>
    <col min="12" max="13" width="10.28515625" style="284" customWidth="1"/>
    <col min="14" max="14" width="10" style="284" customWidth="1"/>
    <col min="15" max="15" width="10.28515625" style="284" customWidth="1"/>
    <col min="16" max="16" width="10.85546875" style="284" customWidth="1"/>
    <col min="17" max="17" width="9" style="284" customWidth="1"/>
    <col min="18" max="18" width="2.7109375" style="286" customWidth="1"/>
    <col min="19" max="16384" width="10.28515625" style="284"/>
  </cols>
  <sheetData>
    <row r="2" spans="2:18">
      <c r="B2" s="284" t="s">
        <v>826</v>
      </c>
    </row>
    <row r="3" spans="2:18" ht="18.75">
      <c r="B3" s="1621"/>
      <c r="C3" s="1621"/>
      <c r="D3" s="1621"/>
      <c r="E3" s="1618" t="s">
        <v>809</v>
      </c>
      <c r="F3" s="1618"/>
      <c r="G3" s="1618"/>
      <c r="H3" s="1618"/>
      <c r="I3" s="1618"/>
      <c r="J3" s="1618"/>
      <c r="K3" s="1618"/>
      <c r="L3" s="1618"/>
      <c r="M3" s="1618"/>
      <c r="N3" s="1618"/>
    </row>
    <row r="4" spans="2:18" ht="18.75">
      <c r="B4" s="1621"/>
      <c r="C4" s="1621"/>
      <c r="D4" s="1621"/>
      <c r="E4" s="1618" t="s">
        <v>831</v>
      </c>
      <c r="F4" s="1618"/>
      <c r="G4" s="1618"/>
      <c r="H4" s="1618"/>
      <c r="I4" s="1618"/>
      <c r="J4" s="1618"/>
      <c r="K4" s="1618"/>
      <c r="L4" s="1618"/>
      <c r="M4" s="1618"/>
      <c r="N4" s="1618"/>
    </row>
    <row r="5" spans="2:18" ht="18.75">
      <c r="B5" s="1621"/>
      <c r="C5" s="1621"/>
      <c r="D5" s="1621"/>
      <c r="E5" s="1618" t="s">
        <v>827</v>
      </c>
      <c r="F5" s="1618"/>
      <c r="G5" s="1618"/>
      <c r="H5" s="1618"/>
      <c r="I5" s="1618"/>
      <c r="J5" s="1618"/>
      <c r="K5" s="1618"/>
      <c r="L5" s="1618"/>
      <c r="M5" s="1618"/>
      <c r="N5" s="1618"/>
    </row>
    <row r="6" spans="2:18" ht="18.75">
      <c r="B6" s="1621"/>
      <c r="C6" s="1621"/>
      <c r="D6" s="1621"/>
      <c r="E6" s="1618" t="s">
        <v>828</v>
      </c>
      <c r="F6" s="1618"/>
      <c r="G6" s="1618"/>
      <c r="H6" s="1618"/>
      <c r="I6" s="1618"/>
      <c r="J6" s="1618"/>
      <c r="K6" s="1618"/>
      <c r="L6" s="1618"/>
      <c r="M6" s="1618"/>
      <c r="N6" s="1618"/>
    </row>
    <row r="7" spans="2:18" ht="18.75">
      <c r="B7" s="1621"/>
      <c r="C7" s="1621"/>
      <c r="D7" s="1621"/>
      <c r="E7" s="1618" t="s">
        <v>829</v>
      </c>
      <c r="F7" s="1618"/>
      <c r="G7" s="1618"/>
      <c r="H7" s="1618"/>
      <c r="I7" s="1618"/>
      <c r="J7" s="1618"/>
      <c r="K7" s="1618"/>
      <c r="L7" s="1618"/>
      <c r="M7" s="1618"/>
      <c r="N7" s="1618"/>
    </row>
    <row r="8" spans="2:18" ht="18.75">
      <c r="B8" s="1621"/>
      <c r="C8" s="1621"/>
      <c r="D8" s="1621"/>
      <c r="E8" s="1618" t="s">
        <v>830</v>
      </c>
      <c r="F8" s="1618"/>
      <c r="G8" s="1618"/>
      <c r="H8" s="1618"/>
      <c r="I8" s="1618"/>
      <c r="J8" s="1618"/>
      <c r="K8" s="1618"/>
      <c r="L8" s="1618"/>
      <c r="M8" s="1618"/>
      <c r="N8" s="1618"/>
    </row>
    <row r="9" spans="2:18" ht="18.75">
      <c r="D9" s="285"/>
      <c r="E9" s="285"/>
      <c r="F9" s="285"/>
      <c r="G9" s="285"/>
      <c r="H9" s="285"/>
      <c r="I9" s="285"/>
      <c r="J9" s="285"/>
      <c r="K9" s="285"/>
      <c r="L9" s="285"/>
      <c r="M9" s="285"/>
      <c r="N9" s="285"/>
    </row>
    <row r="10" spans="2:18" ht="18.75">
      <c r="D10" s="285"/>
      <c r="E10" s="285"/>
      <c r="F10" s="285"/>
      <c r="G10" s="285"/>
      <c r="H10" s="285"/>
      <c r="I10" s="285"/>
      <c r="J10" s="285"/>
      <c r="K10" s="285"/>
      <c r="L10" s="285"/>
      <c r="M10" s="285"/>
      <c r="N10" s="285"/>
    </row>
    <row r="11" spans="2:18" ht="30.75">
      <c r="B11" s="1625" t="s">
        <v>810</v>
      </c>
      <c r="C11" s="1625"/>
      <c r="D11" s="1625"/>
      <c r="E11" s="1625"/>
      <c r="F11" s="1625"/>
      <c r="G11" s="1625"/>
      <c r="H11" s="1625"/>
      <c r="I11" s="1625"/>
      <c r="J11" s="1625"/>
      <c r="K11" s="1625"/>
      <c r="L11" s="1625"/>
      <c r="M11" s="1625"/>
      <c r="N11" s="1625"/>
      <c r="O11" s="1625"/>
      <c r="P11" s="1625"/>
    </row>
    <row r="12" spans="2:18" ht="14.25" customHeight="1">
      <c r="B12" s="287" t="s">
        <v>811</v>
      </c>
      <c r="C12" s="288"/>
      <c r="D12" s="288"/>
      <c r="E12" s="288"/>
      <c r="F12" s="288"/>
      <c r="G12" s="288"/>
      <c r="H12" s="288"/>
      <c r="I12" s="288"/>
    </row>
    <row r="13" spans="2:18" ht="15" customHeight="1" thickBot="1">
      <c r="B13" s="289"/>
      <c r="C13" s="289"/>
      <c r="D13" s="289"/>
      <c r="E13" s="289"/>
      <c r="F13" s="289"/>
      <c r="G13" s="289"/>
      <c r="H13" s="289"/>
      <c r="I13" s="289"/>
    </row>
    <row r="14" spans="2:18" s="291" customFormat="1" ht="51.75" customHeight="1" thickTop="1" thickBot="1">
      <c r="B14" s="1622" t="s">
        <v>0</v>
      </c>
      <c r="C14" s="1623"/>
      <c r="D14" s="1623"/>
      <c r="E14" s="1623"/>
      <c r="F14" s="1623"/>
      <c r="G14" s="1623"/>
      <c r="H14" s="1623"/>
      <c r="I14" s="1623"/>
      <c r="J14" s="1623"/>
      <c r="K14" s="1623"/>
      <c r="L14" s="1623"/>
      <c r="M14" s="1623"/>
      <c r="N14" s="1623"/>
      <c r="O14" s="1623"/>
      <c r="P14" s="1623"/>
      <c r="Q14" s="1624"/>
      <c r="R14" s="290"/>
    </row>
    <row r="15" spans="2:18" ht="13.5" thickTop="1"/>
    <row r="16" spans="2:18" ht="15">
      <c r="C16" s="298">
        <f>C23</f>
        <v>664</v>
      </c>
      <c r="D16" s="299" t="s">
        <v>812</v>
      </c>
      <c r="E16" s="300"/>
      <c r="F16" s="301"/>
      <c r="G16" s="333">
        <f>C22</f>
        <v>6</v>
      </c>
      <c r="H16" s="299" t="s">
        <v>1</v>
      </c>
      <c r="I16" s="300"/>
      <c r="J16" s="302"/>
      <c r="K16" s="303"/>
      <c r="L16" s="304" t="s">
        <v>813</v>
      </c>
      <c r="M16" s="299" t="s">
        <v>2</v>
      </c>
      <c r="N16" s="300"/>
      <c r="O16" s="302"/>
      <c r="P16" s="303"/>
    </row>
    <row r="17" spans="2:20">
      <c r="C17" s="305"/>
      <c r="D17" s="306" t="s">
        <v>814</v>
      </c>
      <c r="E17" s="307"/>
      <c r="F17" s="308"/>
      <c r="G17" s="309"/>
      <c r="H17" s="306" t="s">
        <v>815</v>
      </c>
      <c r="I17" s="310"/>
      <c r="J17" s="310"/>
      <c r="K17" s="308"/>
      <c r="L17" s="311"/>
      <c r="M17" s="306" t="s">
        <v>815</v>
      </c>
      <c r="N17" s="307"/>
      <c r="O17" s="312"/>
      <c r="P17" s="313"/>
    </row>
    <row r="18" spans="2:20" s="293" customFormat="1" ht="15.75">
      <c r="E18" s="294"/>
      <c r="R18" s="295"/>
    </row>
    <row r="19" spans="2:20" ht="20.25">
      <c r="B19" s="314" t="s">
        <v>844</v>
      </c>
      <c r="C19" s="315"/>
      <c r="D19" s="315"/>
      <c r="E19" s="315"/>
      <c r="F19" s="315"/>
      <c r="G19" s="315"/>
      <c r="H19" s="315"/>
      <c r="I19" s="315"/>
      <c r="J19" s="315"/>
      <c r="K19" s="315"/>
      <c r="L19" s="315"/>
      <c r="M19" s="315"/>
      <c r="N19" s="315"/>
      <c r="O19" s="315"/>
      <c r="P19" s="315"/>
      <c r="Q19" s="381"/>
    </row>
    <row r="20" spans="2:20" ht="29.25" customHeight="1">
      <c r="B20" s="1620" t="s">
        <v>846</v>
      </c>
      <c r="C20" s="1620"/>
      <c r="D20" s="1620"/>
      <c r="E20" s="1620"/>
      <c r="F20" s="1620"/>
      <c r="G20" s="1620"/>
      <c r="H20" s="1620"/>
      <c r="I20" s="1620"/>
      <c r="J20" s="1620"/>
      <c r="K20" s="1620"/>
      <c r="L20" s="1620"/>
      <c r="M20" s="1620"/>
      <c r="N20" s="1620"/>
      <c r="O20" s="1620"/>
      <c r="P20" s="1620"/>
      <c r="Q20" s="1620"/>
    </row>
    <row r="21" spans="2:20" ht="24" customHeight="1" thickBot="1">
      <c r="B21" s="1619" t="s">
        <v>845</v>
      </c>
      <c r="C21" s="1619"/>
      <c r="D21" s="1619"/>
      <c r="E21" s="1619"/>
      <c r="F21" s="1619"/>
      <c r="G21" s="1619"/>
      <c r="H21" s="1619"/>
      <c r="I21" s="1619"/>
      <c r="J21" s="1619"/>
      <c r="K21" s="1619"/>
      <c r="L21" s="1619"/>
      <c r="M21" s="1619"/>
      <c r="N21" s="1619"/>
      <c r="O21" s="1619"/>
      <c r="P21" s="1619"/>
      <c r="Q21" s="1619"/>
    </row>
    <row r="22" spans="2:20" s="293" customFormat="1" ht="15.75">
      <c r="B22" s="372" t="str">
        <f>'2 Comparaison des prix'!D1020</f>
        <v>Nb CANDIDATS</v>
      </c>
      <c r="C22" s="373">
        <f>'2 Comparaison des prix'!E1020</f>
        <v>6</v>
      </c>
      <c r="D22" s="1608" t="str">
        <f>'2 Comparaison des prix'!F1020</f>
        <v>Nombre de lignes répondues</v>
      </c>
      <c r="E22" s="1610" t="str">
        <f>'2 Comparaison des prix'!I1020</f>
        <v xml:space="preserve">Premiers prix </v>
      </c>
      <c r="F22" s="1611"/>
      <c r="G22" s="1612" t="str">
        <f>'2 Comparaison des prix'!K1020</f>
        <v>Deuxièmes prix</v>
      </c>
      <c r="H22" s="1613"/>
      <c r="I22" s="1614" t="str">
        <f>'2 Comparaison des prix'!M1020</f>
        <v xml:space="preserve">Troisièmes prix </v>
      </c>
      <c r="J22" s="1615"/>
      <c r="K22" s="1616" t="str">
        <f>'2 Comparaison des prix'!O1020</f>
        <v>Quatrièmes prix</v>
      </c>
      <c r="L22" s="1617"/>
      <c r="M22" s="1602" t="str">
        <f>'2 Comparaison des prix'!Q1020</f>
        <v>Cinqièmes prix</v>
      </c>
      <c r="N22" s="1603"/>
      <c r="O22" s="1604" t="str">
        <f>'2 Comparaison des prix'!T1020</f>
        <v>Nombre de lignes &gt; au 5° Prix</v>
      </c>
      <c r="P22" s="1606" t="str">
        <f>'2 Comparaison des prix'!U1020</f>
        <v>Rang</v>
      </c>
      <c r="Q22" s="1600" t="s">
        <v>832</v>
      </c>
      <c r="R22" s="380"/>
      <c r="S22" s="296"/>
      <c r="T22" s="296"/>
    </row>
    <row r="23" spans="2:20" s="293" customFormat="1" ht="23.25" customHeight="1">
      <c r="B23" s="374" t="str">
        <f>'2 Comparaison des prix'!D1021</f>
        <v>total lignes du lot</v>
      </c>
      <c r="C23" s="375">
        <f>'2 Comparaison des prix'!E1021</f>
        <v>664</v>
      </c>
      <c r="D23" s="1609"/>
      <c r="E23" s="316" t="str">
        <f>'2 Comparaison des prix'!I1021</f>
        <v>Proposé</v>
      </c>
      <c r="F23" s="317" t="str">
        <f>'2 Comparaison des prix'!J1021</f>
        <v>Rang</v>
      </c>
      <c r="G23" s="316" t="str">
        <f>'2 Comparaison des prix'!K1021</f>
        <v>Proposé</v>
      </c>
      <c r="H23" s="317" t="str">
        <f>'2 Comparaison des prix'!L1021</f>
        <v>Rang</v>
      </c>
      <c r="I23" s="316" t="str">
        <f>'2 Comparaison des prix'!M1021</f>
        <v>Proposé</v>
      </c>
      <c r="J23" s="317" t="str">
        <f>'2 Comparaison des prix'!N1021</f>
        <v>Rang</v>
      </c>
      <c r="K23" s="316" t="str">
        <f>'2 Comparaison des prix'!O1021</f>
        <v>Proposé</v>
      </c>
      <c r="L23" s="317" t="str">
        <f>'2 Comparaison des prix'!P1021</f>
        <v>Rang</v>
      </c>
      <c r="M23" s="316" t="str">
        <f>'2 Comparaison des prix'!Q1021</f>
        <v>Proposé</v>
      </c>
      <c r="N23" s="317" t="str">
        <f>'2 Comparaison des prix'!R1021</f>
        <v>Rang</v>
      </c>
      <c r="O23" s="1605"/>
      <c r="P23" s="1607"/>
      <c r="Q23" s="1601"/>
      <c r="R23" s="380"/>
      <c r="S23" s="296"/>
      <c r="T23" s="296"/>
    </row>
    <row r="24" spans="2:20" s="293" customFormat="1" ht="15.75" customHeight="1">
      <c r="B24" s="318"/>
      <c r="C24" s="377" t="str">
        <f>'2 Comparaison des prix'!D1022</f>
        <v>ALBERT</v>
      </c>
      <c r="D24" s="331">
        <f>'2 Comparaison des prix'!F1022</f>
        <v>457</v>
      </c>
      <c r="E24" s="320">
        <f>'2 Comparaison des prix'!I1022</f>
        <v>31</v>
      </c>
      <c r="F24" s="327">
        <f>'2 Comparaison des prix'!J1022</f>
        <v>4</v>
      </c>
      <c r="G24" s="321">
        <f>'2 Comparaison des prix'!K1022</f>
        <v>322</v>
      </c>
      <c r="H24" s="327">
        <f>'2 Comparaison des prix'!L1022</f>
        <v>1</v>
      </c>
      <c r="I24" s="322">
        <f>'2 Comparaison des prix'!M1022</f>
        <v>83</v>
      </c>
      <c r="J24" s="327">
        <f>'2 Comparaison des prix'!N1022</f>
        <v>1</v>
      </c>
      <c r="K24" s="323">
        <f>'2 Comparaison des prix'!O1022</f>
        <v>1</v>
      </c>
      <c r="L24" s="327">
        <f>'2 Comparaison des prix'!P1022</f>
        <v>1</v>
      </c>
      <c r="M24" s="324">
        <f>'2 Comparaison des prix'!Q1022</f>
        <v>1</v>
      </c>
      <c r="N24" s="327">
        <f>'2 Comparaison des prix'!R1022</f>
        <v>1</v>
      </c>
      <c r="O24" s="387">
        <f>'2 Comparaison des prix'!T1022</f>
        <v>19</v>
      </c>
      <c r="P24" s="371">
        <f>'2 Comparaison des prix'!U1022</f>
        <v>3</v>
      </c>
      <c r="Q24" s="385">
        <f>'2 Comparaison des prix'!V1022</f>
        <v>5.5</v>
      </c>
      <c r="R24" s="380"/>
      <c r="S24" s="296"/>
      <c r="T24" s="296"/>
    </row>
    <row r="25" spans="2:20" s="293" customFormat="1" ht="15.75" customHeight="1">
      <c r="B25" s="325"/>
      <c r="C25" s="378" t="str">
        <f>'2 Comparaison des prix'!D1023</f>
        <v>BERTHE</v>
      </c>
      <c r="D25" s="332">
        <f>'2 Comparaison des prix'!F1023</f>
        <v>199</v>
      </c>
      <c r="E25" s="320">
        <f>'2 Comparaison des prix'!I1023</f>
        <v>106</v>
      </c>
      <c r="F25" s="327">
        <f>'2 Comparaison des prix'!J1023</f>
        <v>3</v>
      </c>
      <c r="G25" s="321">
        <f>'2 Comparaison des prix'!K1023</f>
        <v>32</v>
      </c>
      <c r="H25" s="327">
        <f>'2 Comparaison des prix'!L1023</f>
        <v>3</v>
      </c>
      <c r="I25" s="322">
        <f>'2 Comparaison des prix'!M1023</f>
        <v>32</v>
      </c>
      <c r="J25" s="327">
        <f>'2 Comparaison des prix'!N1023</f>
        <v>3</v>
      </c>
      <c r="K25" s="323">
        <f>'2 Comparaison des prix'!O1023</f>
        <v>0</v>
      </c>
      <c r="L25" s="327">
        <f>'2 Comparaison des prix'!P1023</f>
        <v>0</v>
      </c>
      <c r="M25" s="324">
        <f>'2 Comparaison des prix'!Q1023</f>
        <v>0</v>
      </c>
      <c r="N25" s="327">
        <f>'2 Comparaison des prix'!R1023</f>
        <v>0</v>
      </c>
      <c r="O25" s="388">
        <f>'2 Comparaison des prix'!T1023</f>
        <v>29</v>
      </c>
      <c r="P25" s="370">
        <f>'2 Comparaison des prix'!U1023</f>
        <v>4</v>
      </c>
      <c r="Q25" s="386">
        <f>'2 Comparaison des prix'!V1023</f>
        <v>3</v>
      </c>
      <c r="R25" s="380"/>
      <c r="S25" s="296"/>
      <c r="T25" s="296"/>
    </row>
    <row r="26" spans="2:20" s="293" customFormat="1" ht="15.75" customHeight="1">
      <c r="B26" s="325"/>
      <c r="C26" s="378" t="str">
        <f>'2 Comparaison des prix'!D1024</f>
        <v>CHARLES</v>
      </c>
      <c r="D26" s="332">
        <f>'2 Comparaison des prix'!F1024</f>
        <v>15</v>
      </c>
      <c r="E26" s="320">
        <f>'2 Comparaison des prix'!I1024</f>
        <v>8</v>
      </c>
      <c r="F26" s="327">
        <f>'2 Comparaison des prix'!J1024</f>
        <v>5</v>
      </c>
      <c r="G26" s="321">
        <f>'2 Comparaison des prix'!K1024</f>
        <v>1</v>
      </c>
      <c r="H26" s="327">
        <f>'2 Comparaison des prix'!L1024</f>
        <v>6</v>
      </c>
      <c r="I26" s="322">
        <f>'2 Comparaison des prix'!M1024</f>
        <v>4</v>
      </c>
      <c r="J26" s="327">
        <f>'2 Comparaison des prix'!N1024</f>
        <v>5</v>
      </c>
      <c r="K26" s="323">
        <f>'2 Comparaison des prix'!O1024</f>
        <v>1</v>
      </c>
      <c r="L26" s="327">
        <f>'2 Comparaison des prix'!P1024</f>
        <v>1</v>
      </c>
      <c r="M26" s="324">
        <f>'2 Comparaison des prix'!Q1024</f>
        <v>1</v>
      </c>
      <c r="N26" s="327">
        <f>'2 Comparaison des prix'!R1024</f>
        <v>1</v>
      </c>
      <c r="O26" s="388">
        <f>'2 Comparaison des prix'!T1024</f>
        <v>0</v>
      </c>
      <c r="P26" s="370">
        <f>'2 Comparaison des prix'!U1024</f>
        <v>0</v>
      </c>
      <c r="Q26" s="386">
        <f>'2 Comparaison des prix'!V1024</f>
        <v>4.5</v>
      </c>
      <c r="R26" s="380"/>
      <c r="S26" s="296"/>
      <c r="T26" s="296"/>
    </row>
    <row r="27" spans="2:20" s="293" customFormat="1" ht="15.75" customHeight="1">
      <c r="B27" s="325"/>
      <c r="C27" s="378" t="str">
        <f>'2 Comparaison des prix'!D1025</f>
        <v>DIDIER</v>
      </c>
      <c r="D27" s="332">
        <f>'2 Comparaison des prix'!F1025</f>
        <v>286</v>
      </c>
      <c r="E27" s="320">
        <f>'2 Comparaison des prix'!I1025</f>
        <v>165</v>
      </c>
      <c r="F27" s="327">
        <f>'2 Comparaison des prix'!J1025</f>
        <v>2</v>
      </c>
      <c r="G27" s="321">
        <f>'2 Comparaison des prix'!K1025</f>
        <v>32</v>
      </c>
      <c r="H27" s="327">
        <f>'2 Comparaison des prix'!L1025</f>
        <v>3</v>
      </c>
      <c r="I27" s="322">
        <f>'2 Comparaison des prix'!M1025</f>
        <v>55</v>
      </c>
      <c r="J27" s="327">
        <f>'2 Comparaison des prix'!N1025</f>
        <v>2</v>
      </c>
      <c r="K27" s="323">
        <f>'2 Comparaison des prix'!O1025</f>
        <v>0</v>
      </c>
      <c r="L27" s="327">
        <f>'2 Comparaison des prix'!P1025</f>
        <v>0</v>
      </c>
      <c r="M27" s="324">
        <f>'2 Comparaison des prix'!Q1025</f>
        <v>0</v>
      </c>
      <c r="N27" s="327">
        <f>'2 Comparaison des prix'!R1025</f>
        <v>0</v>
      </c>
      <c r="O27" s="388">
        <f>'2 Comparaison des prix'!T1025</f>
        <v>34</v>
      </c>
      <c r="P27" s="370">
        <f>'2 Comparaison des prix'!U1025</f>
        <v>5</v>
      </c>
      <c r="Q27" s="386">
        <f>'2 Comparaison des prix'!V1025</f>
        <v>4</v>
      </c>
      <c r="R27" s="380"/>
      <c r="S27" s="296"/>
      <c r="T27" s="296"/>
    </row>
    <row r="28" spans="2:20" s="293" customFormat="1" ht="15.75" customHeight="1">
      <c r="B28" s="325"/>
      <c r="C28" s="378" t="str">
        <f>'2 Comparaison des prix'!D1026</f>
        <v>EDOUARD</v>
      </c>
      <c r="D28" s="332">
        <f>'2 Comparaison des prix'!F1026</f>
        <v>7</v>
      </c>
      <c r="E28" s="320">
        <f>'2 Comparaison des prix'!I1026</f>
        <v>4</v>
      </c>
      <c r="F28" s="327">
        <f>'2 Comparaison des prix'!J1026</f>
        <v>6</v>
      </c>
      <c r="G28" s="321">
        <f>'2 Comparaison des prix'!K1026</f>
        <v>2</v>
      </c>
      <c r="H28" s="327">
        <f>'2 Comparaison des prix'!L1026</f>
        <v>5</v>
      </c>
      <c r="I28" s="322">
        <f>'2 Comparaison des prix'!M1026</f>
        <v>0</v>
      </c>
      <c r="J28" s="327">
        <f>'2 Comparaison des prix'!N1026</f>
        <v>0</v>
      </c>
      <c r="K28" s="323">
        <f>'2 Comparaison des prix'!O1026</f>
        <v>0</v>
      </c>
      <c r="L28" s="327">
        <f>'2 Comparaison des prix'!P1026</f>
        <v>0</v>
      </c>
      <c r="M28" s="324">
        <f>'2 Comparaison des prix'!Q1026</f>
        <v>0</v>
      </c>
      <c r="N28" s="327">
        <f>'2 Comparaison des prix'!R1026</f>
        <v>0</v>
      </c>
      <c r="O28" s="388">
        <f>'2 Comparaison des prix'!T1026</f>
        <v>1</v>
      </c>
      <c r="P28" s="370">
        <f>'2 Comparaison des prix'!U1026</f>
        <v>1</v>
      </c>
      <c r="Q28" s="386">
        <f>'2 Comparaison des prix'!V1026</f>
        <v>2</v>
      </c>
      <c r="R28" s="380"/>
      <c r="S28" s="296"/>
      <c r="T28" s="296"/>
    </row>
    <row r="29" spans="2:20" s="293" customFormat="1" ht="15.75" customHeight="1">
      <c r="B29" s="325"/>
      <c r="C29" s="378" t="str">
        <f>'2 Comparaison des prix'!D1027</f>
        <v>FERNAND</v>
      </c>
      <c r="D29" s="332">
        <f>'2 Comparaison des prix'!F1027</f>
        <v>427</v>
      </c>
      <c r="E29" s="320">
        <f>'2 Comparaison des prix'!I1027</f>
        <v>346</v>
      </c>
      <c r="F29" s="327">
        <f>'2 Comparaison des prix'!J1027</f>
        <v>1</v>
      </c>
      <c r="G29" s="321">
        <f>'2 Comparaison des prix'!K1027</f>
        <v>64</v>
      </c>
      <c r="H29" s="327">
        <f>'2 Comparaison des prix'!L1027</f>
        <v>2</v>
      </c>
      <c r="I29" s="322">
        <f>'2 Comparaison des prix'!M1027</f>
        <v>15</v>
      </c>
      <c r="J29" s="327">
        <f>'2 Comparaison des prix'!N1027</f>
        <v>4</v>
      </c>
      <c r="K29" s="323">
        <f>'2 Comparaison des prix'!O1027</f>
        <v>0</v>
      </c>
      <c r="L29" s="327">
        <f>'2 Comparaison des prix'!P1027</f>
        <v>0</v>
      </c>
      <c r="M29" s="324">
        <f>'2 Comparaison des prix'!Q1027</f>
        <v>0</v>
      </c>
      <c r="N29" s="327">
        <f>'2 Comparaison des prix'!R1027</f>
        <v>0</v>
      </c>
      <c r="O29" s="388">
        <f>'2 Comparaison des prix'!T1027</f>
        <v>2</v>
      </c>
      <c r="P29" s="370">
        <f>'2 Comparaison des prix'!U1027</f>
        <v>2</v>
      </c>
      <c r="Q29" s="386">
        <f>'2 Comparaison des prix'!V1027</f>
        <v>5.5</v>
      </c>
      <c r="R29" s="380"/>
      <c r="S29" s="296"/>
      <c r="T29" s="296"/>
    </row>
    <row r="30" spans="2:20" s="293" customFormat="1" ht="15.75" customHeight="1">
      <c r="B30" s="325"/>
      <c r="C30" s="378">
        <f>'2 Comparaison des prix'!D1028</f>
        <v>0</v>
      </c>
      <c r="D30" s="332">
        <f>'2 Comparaison des prix'!F1028</f>
        <v>0</v>
      </c>
      <c r="E30" s="320">
        <f>'2 Comparaison des prix'!I1028</f>
        <v>0</v>
      </c>
      <c r="F30" s="327">
        <f>'2 Comparaison des prix'!J1028</f>
        <v>0</v>
      </c>
      <c r="G30" s="321">
        <f>'2 Comparaison des prix'!K1028</f>
        <v>0</v>
      </c>
      <c r="H30" s="327">
        <f>'2 Comparaison des prix'!L1028</f>
        <v>0</v>
      </c>
      <c r="I30" s="322">
        <f>'2 Comparaison des prix'!M1028</f>
        <v>0</v>
      </c>
      <c r="J30" s="327">
        <f>'2 Comparaison des prix'!N1028</f>
        <v>0</v>
      </c>
      <c r="K30" s="323">
        <f>'2 Comparaison des prix'!O1028</f>
        <v>0</v>
      </c>
      <c r="L30" s="327">
        <f>'2 Comparaison des prix'!P1028</f>
        <v>0</v>
      </c>
      <c r="M30" s="324">
        <f>'2 Comparaison des prix'!Q1028</f>
        <v>0</v>
      </c>
      <c r="N30" s="327">
        <f>'2 Comparaison des prix'!R1028</f>
        <v>0</v>
      </c>
      <c r="O30" s="388">
        <f>'2 Comparaison des prix'!T1028</f>
        <v>0</v>
      </c>
      <c r="P30" s="370">
        <f>'2 Comparaison des prix'!U1028</f>
        <v>0</v>
      </c>
      <c r="Q30" s="386">
        <f>'2 Comparaison des prix'!V1028</f>
        <v>0</v>
      </c>
      <c r="R30" s="380"/>
      <c r="S30" s="296"/>
      <c r="T30" s="296"/>
    </row>
    <row r="31" spans="2:20" s="293" customFormat="1" ht="15.75" customHeight="1">
      <c r="B31" s="325"/>
      <c r="C31" s="378">
        <f>'2 Comparaison des prix'!D1029</f>
        <v>0</v>
      </c>
      <c r="D31" s="332">
        <f>'2 Comparaison des prix'!F1029</f>
        <v>0</v>
      </c>
      <c r="E31" s="320">
        <f>'2 Comparaison des prix'!I1029</f>
        <v>0</v>
      </c>
      <c r="F31" s="327">
        <f>'2 Comparaison des prix'!J1029</f>
        <v>0</v>
      </c>
      <c r="G31" s="321">
        <f>'2 Comparaison des prix'!K1029</f>
        <v>0</v>
      </c>
      <c r="H31" s="327">
        <f>'2 Comparaison des prix'!L1029</f>
        <v>0</v>
      </c>
      <c r="I31" s="322">
        <f>'2 Comparaison des prix'!M1029</f>
        <v>0</v>
      </c>
      <c r="J31" s="327">
        <f>'2 Comparaison des prix'!N1029</f>
        <v>0</v>
      </c>
      <c r="K31" s="323">
        <f>'2 Comparaison des prix'!O1029</f>
        <v>0</v>
      </c>
      <c r="L31" s="327">
        <f>'2 Comparaison des prix'!P1029</f>
        <v>0</v>
      </c>
      <c r="M31" s="324">
        <f>'2 Comparaison des prix'!Q1029</f>
        <v>0</v>
      </c>
      <c r="N31" s="327">
        <f>'2 Comparaison des prix'!R1029</f>
        <v>0</v>
      </c>
      <c r="O31" s="388">
        <f>'2 Comparaison des prix'!T1029</f>
        <v>0</v>
      </c>
      <c r="P31" s="370">
        <f>'2 Comparaison des prix'!U1029</f>
        <v>0</v>
      </c>
      <c r="Q31" s="386">
        <f>'2 Comparaison des prix'!V1029</f>
        <v>0</v>
      </c>
      <c r="R31" s="380"/>
      <c r="S31" s="296"/>
      <c r="T31" s="296"/>
    </row>
    <row r="32" spans="2:20" s="293" customFormat="1" ht="15.75" customHeight="1">
      <c r="B32" s="325"/>
      <c r="C32" s="378">
        <f>'2 Comparaison des prix'!D1030</f>
        <v>0</v>
      </c>
      <c r="D32" s="332">
        <f>'2 Comparaison des prix'!F1030</f>
        <v>0</v>
      </c>
      <c r="E32" s="320">
        <f>'2 Comparaison des prix'!I1030</f>
        <v>0</v>
      </c>
      <c r="F32" s="327">
        <f>'2 Comparaison des prix'!J1030</f>
        <v>0</v>
      </c>
      <c r="G32" s="321">
        <f>'2 Comparaison des prix'!K1030</f>
        <v>0</v>
      </c>
      <c r="H32" s="327">
        <f>'2 Comparaison des prix'!L1030</f>
        <v>0</v>
      </c>
      <c r="I32" s="322">
        <f>'2 Comparaison des prix'!M1030</f>
        <v>0</v>
      </c>
      <c r="J32" s="327">
        <f>'2 Comparaison des prix'!N1030</f>
        <v>0</v>
      </c>
      <c r="K32" s="323">
        <f>'2 Comparaison des prix'!O1030</f>
        <v>0</v>
      </c>
      <c r="L32" s="327">
        <f>'2 Comparaison des prix'!P1030</f>
        <v>0</v>
      </c>
      <c r="M32" s="324">
        <f>'2 Comparaison des prix'!Q1030</f>
        <v>0</v>
      </c>
      <c r="N32" s="327">
        <f>'2 Comparaison des prix'!R1030</f>
        <v>0</v>
      </c>
      <c r="O32" s="388">
        <f>'2 Comparaison des prix'!T1030</f>
        <v>0</v>
      </c>
      <c r="P32" s="370">
        <f>'2 Comparaison des prix'!U1030</f>
        <v>0</v>
      </c>
      <c r="Q32" s="386">
        <f>'2 Comparaison des prix'!V1030</f>
        <v>0</v>
      </c>
      <c r="R32" s="380"/>
      <c r="S32" s="296"/>
      <c r="T32" s="296"/>
    </row>
    <row r="33" spans="2:20" s="293" customFormat="1" ht="15.75" customHeight="1">
      <c r="B33" s="325"/>
      <c r="C33" s="378">
        <f>'2 Comparaison des prix'!D1031</f>
        <v>0</v>
      </c>
      <c r="D33" s="332">
        <f>'2 Comparaison des prix'!F1031</f>
        <v>0</v>
      </c>
      <c r="E33" s="320">
        <f>'2 Comparaison des prix'!I1031</f>
        <v>0</v>
      </c>
      <c r="F33" s="327">
        <f>'2 Comparaison des prix'!J1031</f>
        <v>0</v>
      </c>
      <c r="G33" s="321">
        <f>'2 Comparaison des prix'!K1031</f>
        <v>0</v>
      </c>
      <c r="H33" s="327">
        <f>'2 Comparaison des prix'!L1031</f>
        <v>0</v>
      </c>
      <c r="I33" s="322">
        <f>'2 Comparaison des prix'!M1031</f>
        <v>0</v>
      </c>
      <c r="J33" s="327">
        <f>'2 Comparaison des prix'!N1031</f>
        <v>0</v>
      </c>
      <c r="K33" s="323">
        <f>'2 Comparaison des prix'!O1031</f>
        <v>0</v>
      </c>
      <c r="L33" s="327">
        <f>'2 Comparaison des prix'!P1031</f>
        <v>0</v>
      </c>
      <c r="M33" s="324">
        <f>'2 Comparaison des prix'!Q1031</f>
        <v>0</v>
      </c>
      <c r="N33" s="327">
        <f>'2 Comparaison des prix'!R1031</f>
        <v>0</v>
      </c>
      <c r="O33" s="388">
        <f>'2 Comparaison des prix'!T1031</f>
        <v>0</v>
      </c>
      <c r="P33" s="370">
        <f>'2 Comparaison des prix'!U1031</f>
        <v>0</v>
      </c>
      <c r="Q33" s="386">
        <f>'2 Comparaison des prix'!V1031</f>
        <v>0</v>
      </c>
      <c r="R33" s="380"/>
      <c r="S33" s="296"/>
      <c r="T33" s="296"/>
    </row>
    <row r="34" spans="2:20" s="293" customFormat="1" ht="15.75" customHeight="1">
      <c r="B34" s="325"/>
      <c r="C34" s="378">
        <f>'2 Comparaison des prix'!D1032</f>
        <v>0</v>
      </c>
      <c r="D34" s="332">
        <f>'2 Comparaison des prix'!F1032</f>
        <v>0</v>
      </c>
      <c r="E34" s="320">
        <f>'2 Comparaison des prix'!I1032</f>
        <v>0</v>
      </c>
      <c r="F34" s="327">
        <f>'2 Comparaison des prix'!J1032</f>
        <v>0</v>
      </c>
      <c r="G34" s="321">
        <f>'2 Comparaison des prix'!K1032</f>
        <v>0</v>
      </c>
      <c r="H34" s="327">
        <f>'2 Comparaison des prix'!L1032</f>
        <v>0</v>
      </c>
      <c r="I34" s="322">
        <f>'2 Comparaison des prix'!M1032</f>
        <v>0</v>
      </c>
      <c r="J34" s="327">
        <f>'2 Comparaison des prix'!N1032</f>
        <v>0</v>
      </c>
      <c r="K34" s="323">
        <f>'2 Comparaison des prix'!O1032</f>
        <v>0</v>
      </c>
      <c r="L34" s="327">
        <f>'2 Comparaison des prix'!P1032</f>
        <v>0</v>
      </c>
      <c r="M34" s="324">
        <f>'2 Comparaison des prix'!Q1032</f>
        <v>0</v>
      </c>
      <c r="N34" s="327">
        <f>'2 Comparaison des prix'!R1032</f>
        <v>0</v>
      </c>
      <c r="O34" s="388">
        <f>'2 Comparaison des prix'!T1032</f>
        <v>0</v>
      </c>
      <c r="P34" s="370">
        <f>'2 Comparaison des prix'!U1032</f>
        <v>0</v>
      </c>
      <c r="Q34" s="386">
        <f>'2 Comparaison des prix'!V1032</f>
        <v>0</v>
      </c>
      <c r="R34" s="380"/>
      <c r="S34" s="296"/>
      <c r="T34" s="296"/>
    </row>
    <row r="35" spans="2:20" s="296" customFormat="1" ht="15.75" customHeight="1">
      <c r="B35" s="379"/>
      <c r="C35" s="378">
        <f>'2 Comparaison des prix'!D1033</f>
        <v>0</v>
      </c>
      <c r="D35" s="332">
        <f>'2 Comparaison des prix'!F1033</f>
        <v>0</v>
      </c>
      <c r="E35" s="320">
        <f>'2 Comparaison des prix'!I1033</f>
        <v>0</v>
      </c>
      <c r="F35" s="327">
        <f>'2 Comparaison des prix'!J1033</f>
        <v>0</v>
      </c>
      <c r="G35" s="321">
        <f>'2 Comparaison des prix'!K1033</f>
        <v>0</v>
      </c>
      <c r="H35" s="327">
        <f>'2 Comparaison des prix'!L1033</f>
        <v>0</v>
      </c>
      <c r="I35" s="322">
        <f>'2 Comparaison des prix'!M1033</f>
        <v>0</v>
      </c>
      <c r="J35" s="327">
        <f>'2 Comparaison des prix'!N1033</f>
        <v>0</v>
      </c>
      <c r="K35" s="323">
        <f>'2 Comparaison des prix'!O1033</f>
        <v>0</v>
      </c>
      <c r="L35" s="327">
        <f>'2 Comparaison des prix'!P1033</f>
        <v>0</v>
      </c>
      <c r="M35" s="324">
        <f>'2 Comparaison des prix'!Q1033</f>
        <v>0</v>
      </c>
      <c r="N35" s="327">
        <f>'2 Comparaison des prix'!R1033</f>
        <v>0</v>
      </c>
      <c r="O35" s="388">
        <f>'2 Comparaison des prix'!T1033</f>
        <v>0</v>
      </c>
      <c r="P35" s="370">
        <f>'2 Comparaison des prix'!U1033</f>
        <v>0</v>
      </c>
      <c r="Q35" s="386">
        <f>'2 Comparaison des prix'!V1033</f>
        <v>0</v>
      </c>
      <c r="R35" s="380"/>
    </row>
    <row r="36" spans="2:20" s="296" customFormat="1" ht="15.75" customHeight="1">
      <c r="B36" s="379"/>
      <c r="C36" s="378">
        <f>'2 Comparaison des prix'!D1034</f>
        <v>0</v>
      </c>
      <c r="D36" s="332">
        <f>'2 Comparaison des prix'!F1034</f>
        <v>0</v>
      </c>
      <c r="E36" s="320">
        <f>'2 Comparaison des prix'!I1034</f>
        <v>0</v>
      </c>
      <c r="F36" s="327">
        <f>'2 Comparaison des prix'!J1034</f>
        <v>0</v>
      </c>
      <c r="G36" s="321">
        <f>'2 Comparaison des prix'!K1034</f>
        <v>0</v>
      </c>
      <c r="H36" s="327">
        <f>'2 Comparaison des prix'!L1034</f>
        <v>0</v>
      </c>
      <c r="I36" s="322">
        <f>'2 Comparaison des prix'!M1034</f>
        <v>0</v>
      </c>
      <c r="J36" s="327">
        <f>'2 Comparaison des prix'!N1034</f>
        <v>0</v>
      </c>
      <c r="K36" s="323">
        <f>'2 Comparaison des prix'!O1034</f>
        <v>0</v>
      </c>
      <c r="L36" s="327">
        <f>'2 Comparaison des prix'!P1034</f>
        <v>0</v>
      </c>
      <c r="M36" s="324">
        <f>'2 Comparaison des prix'!Q1034</f>
        <v>0</v>
      </c>
      <c r="N36" s="327">
        <f>'2 Comparaison des prix'!R1034</f>
        <v>0</v>
      </c>
      <c r="O36" s="388">
        <f>'2 Comparaison des prix'!T1034</f>
        <v>0</v>
      </c>
      <c r="P36" s="370">
        <f>'2 Comparaison des prix'!U1034</f>
        <v>0</v>
      </c>
      <c r="Q36" s="386">
        <f>'2 Comparaison des prix'!V1034</f>
        <v>0</v>
      </c>
      <c r="R36" s="380"/>
    </row>
    <row r="37" spans="2:20" s="296" customFormat="1" ht="15.75" customHeight="1">
      <c r="B37" s="379"/>
      <c r="C37" s="378">
        <f>'2 Comparaison des prix'!D1035</f>
        <v>0</v>
      </c>
      <c r="D37" s="332">
        <f>'2 Comparaison des prix'!F1035</f>
        <v>0</v>
      </c>
      <c r="E37" s="320">
        <f>'2 Comparaison des prix'!I1035</f>
        <v>0</v>
      </c>
      <c r="F37" s="327">
        <f>'2 Comparaison des prix'!J1035</f>
        <v>0</v>
      </c>
      <c r="G37" s="321">
        <f>'2 Comparaison des prix'!K1035</f>
        <v>0</v>
      </c>
      <c r="H37" s="327">
        <f>'2 Comparaison des prix'!L1035</f>
        <v>0</v>
      </c>
      <c r="I37" s="322">
        <f>'2 Comparaison des prix'!M1035</f>
        <v>0</v>
      </c>
      <c r="J37" s="327">
        <f>'2 Comparaison des prix'!N1035</f>
        <v>0</v>
      </c>
      <c r="K37" s="323">
        <f>'2 Comparaison des prix'!O1035</f>
        <v>0</v>
      </c>
      <c r="L37" s="327">
        <f>'2 Comparaison des prix'!P1035</f>
        <v>0</v>
      </c>
      <c r="M37" s="324">
        <f>'2 Comparaison des prix'!Q1035</f>
        <v>0</v>
      </c>
      <c r="N37" s="327">
        <f>'2 Comparaison des prix'!R1035</f>
        <v>0</v>
      </c>
      <c r="O37" s="388">
        <f>'2 Comparaison des prix'!T1035</f>
        <v>0</v>
      </c>
      <c r="P37" s="370">
        <f>'2 Comparaison des prix'!U1035</f>
        <v>0</v>
      </c>
      <c r="Q37" s="386">
        <f>'2 Comparaison des prix'!V1035</f>
        <v>0</v>
      </c>
      <c r="R37" s="380"/>
    </row>
    <row r="38" spans="2:20" s="296" customFormat="1" ht="15.75" customHeight="1">
      <c r="B38" s="379"/>
      <c r="C38" s="378">
        <f>'2 Comparaison des prix'!D1036</f>
        <v>0</v>
      </c>
      <c r="D38" s="332">
        <f>'2 Comparaison des prix'!F1036</f>
        <v>0</v>
      </c>
      <c r="E38" s="320">
        <f>'2 Comparaison des prix'!I1036</f>
        <v>0</v>
      </c>
      <c r="F38" s="327">
        <f>'2 Comparaison des prix'!J1036</f>
        <v>0</v>
      </c>
      <c r="G38" s="321">
        <f>'2 Comparaison des prix'!K1036</f>
        <v>0</v>
      </c>
      <c r="H38" s="327">
        <f>'2 Comparaison des prix'!L1036</f>
        <v>0</v>
      </c>
      <c r="I38" s="322">
        <f>'2 Comparaison des prix'!M1036</f>
        <v>0</v>
      </c>
      <c r="J38" s="327">
        <f>'2 Comparaison des prix'!N1036</f>
        <v>0</v>
      </c>
      <c r="K38" s="323">
        <f>'2 Comparaison des prix'!O1036</f>
        <v>0</v>
      </c>
      <c r="L38" s="327">
        <f>'2 Comparaison des prix'!P1036</f>
        <v>0</v>
      </c>
      <c r="M38" s="324">
        <f>'2 Comparaison des prix'!Q1036</f>
        <v>0</v>
      </c>
      <c r="N38" s="327">
        <f>'2 Comparaison des prix'!R1036</f>
        <v>0</v>
      </c>
      <c r="O38" s="388">
        <f>'2 Comparaison des prix'!T1036</f>
        <v>0</v>
      </c>
      <c r="P38" s="370">
        <f>'2 Comparaison des prix'!U1036</f>
        <v>0</v>
      </c>
      <c r="Q38" s="386">
        <f>'2 Comparaison des prix'!V1036</f>
        <v>0</v>
      </c>
      <c r="R38" s="380"/>
    </row>
    <row r="39" spans="2:20" s="296" customFormat="1" ht="15.75" customHeight="1" thickBot="1">
      <c r="B39" s="328">
        <f>'2 Comparaison des prix'!D1037</f>
        <v>0</v>
      </c>
      <c r="C39" s="329">
        <f>'2 Comparaison des prix'!E1037</f>
        <v>0</v>
      </c>
      <c r="D39" s="330">
        <f>'2 Comparaison des prix'!F1037</f>
        <v>0</v>
      </c>
      <c r="E39" s="330">
        <f>'2 Comparaison des prix'!G1037</f>
        <v>0</v>
      </c>
      <c r="F39" s="330">
        <f>'2 Comparaison des prix'!H1037</f>
        <v>0</v>
      </c>
      <c r="G39" s="330">
        <f>'2 Comparaison des prix'!I1037</f>
        <v>0</v>
      </c>
      <c r="H39" s="330">
        <f>'2 Comparaison des prix'!J1037</f>
        <v>0</v>
      </c>
      <c r="I39" s="330">
        <f>'2 Comparaison des prix'!K1037</f>
        <v>0</v>
      </c>
      <c r="J39" s="330">
        <f>'2 Comparaison des prix'!L1037</f>
        <v>0</v>
      </c>
      <c r="K39" s="330">
        <f>'2 Comparaison des prix'!M1037</f>
        <v>0</v>
      </c>
      <c r="L39" s="330">
        <f>'2 Comparaison des prix'!N1037</f>
        <v>0</v>
      </c>
      <c r="M39" s="376">
        <f>'2 Comparaison des prix'!O1037</f>
        <v>0</v>
      </c>
      <c r="N39" s="330">
        <f>'2 Comparaison des prix'!P1037</f>
        <v>0</v>
      </c>
      <c r="O39" s="376">
        <f>'2 Comparaison des prix'!Q1037</f>
        <v>0</v>
      </c>
      <c r="P39" s="330">
        <f>'2 Comparaison des prix'!R1037</f>
        <v>0</v>
      </c>
      <c r="Q39" s="384">
        <f>'2 Comparaison des prix'!V1037</f>
        <v>0</v>
      </c>
      <c r="R39" s="380"/>
    </row>
    <row r="40" spans="2:20" s="296" customFormat="1" ht="15.75" customHeight="1">
      <c r="B40" s="368"/>
      <c r="C40" s="368"/>
      <c r="D40" s="368"/>
      <c r="E40" s="368"/>
      <c r="F40" s="368"/>
      <c r="G40" s="368"/>
      <c r="H40" s="368"/>
      <c r="I40" s="368"/>
      <c r="J40" s="368"/>
      <c r="K40" s="368"/>
      <c r="L40" s="368"/>
      <c r="M40" s="368"/>
      <c r="N40" s="368"/>
      <c r="O40" s="368"/>
      <c r="P40" s="368"/>
      <c r="Q40" s="369"/>
      <c r="R40" s="297"/>
    </row>
  </sheetData>
  <mergeCells count="20">
    <mergeCell ref="E7:N7"/>
    <mergeCell ref="E8:N8"/>
    <mergeCell ref="B21:Q21"/>
    <mergeCell ref="B20:Q20"/>
    <mergeCell ref="B3:D8"/>
    <mergeCell ref="B14:Q14"/>
    <mergeCell ref="B11:P11"/>
    <mergeCell ref="E3:N3"/>
    <mergeCell ref="E4:N4"/>
    <mergeCell ref="E5:N5"/>
    <mergeCell ref="E6:N6"/>
    <mergeCell ref="Q22:Q23"/>
    <mergeCell ref="M22:N22"/>
    <mergeCell ref="O22:O23"/>
    <mergeCell ref="P22:P23"/>
    <mergeCell ref="D22:D23"/>
    <mergeCell ref="E22:F22"/>
    <mergeCell ref="G22:H22"/>
    <mergeCell ref="I22:J22"/>
    <mergeCell ref="K22:L22"/>
  </mergeCells>
  <phoneticPr fontId="145" type="noConversion"/>
  <conditionalFormatting sqref="P24:P38">
    <cfRule type="cellIs" dxfId="8" priority="1" stopIfTrue="1" operator="equal">
      <formula>1</formula>
    </cfRule>
    <cfRule type="cellIs" dxfId="7" priority="2" stopIfTrue="1" operator="equal">
      <formula>2</formula>
    </cfRule>
    <cfRule type="cellIs" dxfId="6" priority="3" stopIfTrue="1" operator="equal">
      <formula>3</formula>
    </cfRule>
  </conditionalFormatting>
  <conditionalFormatting sqref="N24:N38 L24:L38 J24:J38 H24:H38 F24:F38">
    <cfRule type="cellIs" dxfId="5" priority="4" stopIfTrue="1" operator="equal">
      <formula>1</formula>
    </cfRule>
    <cfRule type="cellIs" dxfId="4" priority="5" stopIfTrue="1" operator="equal">
      <formula>2</formula>
    </cfRule>
    <cfRule type="cellIs" dxfId="3" priority="6" stopIfTrue="1" operator="equal">
      <formula>3</formula>
    </cfRule>
  </conditionalFormatting>
  <printOptions horizontalCentered="1"/>
  <pageMargins left="0.19685039370078741" right="0.19685039370078741" top="0.19685039370078741" bottom="0.19685039370078741" header="0.51181102362204722" footer="0.51181102362204722"/>
  <pageSetup paperSize="9" scale="77" fitToHeight="6"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47"/>
  <sheetViews>
    <sheetView zoomScaleNormal="100" workbookViewId="0">
      <selection activeCell="X171" sqref="X171"/>
    </sheetView>
  </sheetViews>
  <sheetFormatPr baseColWidth="10" defaultRowHeight="15"/>
  <cols>
    <col min="1" max="1" width="4.5703125" style="395" customWidth="1"/>
    <col min="2" max="2" width="10.42578125" style="396" customWidth="1"/>
    <col min="3" max="8" width="11.42578125" style="396"/>
    <col min="9" max="9" width="12.85546875" style="396" customWidth="1"/>
    <col min="10" max="10" width="11.42578125" style="396"/>
    <col min="11" max="12" width="11.5703125" style="396" bestFit="1" customWidth="1"/>
    <col min="13" max="13" width="11.42578125" style="396"/>
    <col min="14" max="14" width="11.42578125" style="395"/>
    <col min="15" max="15" width="12.28515625" style="395" bestFit="1" customWidth="1"/>
    <col min="16" max="16" width="11.5703125" style="395" bestFit="1" customWidth="1"/>
    <col min="17" max="17" width="11.42578125" style="395"/>
    <col min="18" max="18" width="12.28515625" style="395" bestFit="1" customWidth="1"/>
    <col min="19" max="19" width="11.5703125" style="395" bestFit="1" customWidth="1"/>
    <col min="20" max="16384" width="11.42578125" style="395"/>
  </cols>
  <sheetData>
    <row r="1" spans="1:27" s="396" customFormat="1">
      <c r="A1" s="398"/>
      <c r="B1" s="397"/>
      <c r="C1" s="397"/>
      <c r="D1" s="397"/>
      <c r="E1" s="397"/>
      <c r="F1" s="397"/>
      <c r="G1" s="397"/>
      <c r="H1" s="397"/>
      <c r="I1" s="397"/>
      <c r="J1" s="397"/>
      <c r="K1" s="397"/>
      <c r="L1" s="397"/>
      <c r="M1" s="397"/>
      <c r="N1" s="398"/>
      <c r="O1" s="398"/>
      <c r="P1" s="398"/>
      <c r="Q1" s="398"/>
      <c r="R1" s="398"/>
      <c r="S1" s="398"/>
      <c r="T1" s="398"/>
      <c r="U1" s="398"/>
      <c r="V1" s="398"/>
      <c r="W1" s="395"/>
      <c r="X1" s="395"/>
      <c r="Y1" s="395"/>
      <c r="Z1" s="395"/>
      <c r="AA1" s="395"/>
    </row>
    <row r="2" spans="1:27" s="396" customFormat="1" ht="37.5" customHeight="1">
      <c r="A2" s="398"/>
      <c r="B2" s="397"/>
      <c r="C2" s="410" t="s">
        <v>1331</v>
      </c>
      <c r="D2" s="397"/>
      <c r="E2" s="397"/>
      <c r="F2" s="397"/>
      <c r="G2" s="397"/>
      <c r="H2" s="397"/>
      <c r="I2" s="397"/>
      <c r="J2" s="397"/>
      <c r="K2" s="397"/>
      <c r="L2" s="397"/>
      <c r="M2" s="397"/>
      <c r="N2" s="398"/>
      <c r="O2" s="398"/>
      <c r="P2" s="398"/>
      <c r="Q2" s="398"/>
      <c r="R2" s="398"/>
      <c r="S2" s="398"/>
      <c r="T2" s="398"/>
      <c r="U2" s="398"/>
      <c r="V2" s="398"/>
      <c r="W2" s="395"/>
      <c r="X2" s="395"/>
      <c r="Y2" s="395"/>
      <c r="Z2" s="395"/>
      <c r="AA2" s="395"/>
    </row>
    <row r="3" spans="1:27" s="396" customFormat="1" ht="37.5" customHeight="1">
      <c r="A3" s="398"/>
      <c r="B3" s="397"/>
      <c r="C3" s="410" t="s">
        <v>1332</v>
      </c>
      <c r="D3" s="397"/>
      <c r="E3" s="397"/>
      <c r="F3" s="397"/>
      <c r="G3" s="397"/>
      <c r="H3" s="397"/>
      <c r="I3" s="397"/>
      <c r="J3" s="397"/>
      <c r="K3" s="397"/>
      <c r="L3" s="397"/>
      <c r="M3" s="397"/>
      <c r="N3" s="398"/>
      <c r="O3" s="398"/>
      <c r="P3" s="398"/>
      <c r="Q3" s="398"/>
      <c r="R3" s="398"/>
      <c r="S3" s="398"/>
      <c r="T3" s="398"/>
      <c r="U3" s="398"/>
      <c r="V3" s="398"/>
      <c r="W3" s="395"/>
      <c r="X3" s="395"/>
      <c r="Y3" s="395"/>
      <c r="Z3" s="395"/>
      <c r="AA3" s="395"/>
    </row>
    <row r="4" spans="1:27" s="396" customFormat="1" ht="20.25">
      <c r="A4" s="398"/>
      <c r="B4" s="411"/>
      <c r="C4" s="397"/>
      <c r="D4" s="397"/>
      <c r="E4" s="397"/>
      <c r="F4" s="397"/>
      <c r="G4" s="397"/>
      <c r="H4" s="411"/>
      <c r="I4" s="411"/>
      <c r="J4" s="411"/>
      <c r="K4" s="397"/>
      <c r="L4" s="397"/>
      <c r="M4" s="397"/>
      <c r="N4" s="398"/>
      <c r="O4" s="398"/>
      <c r="P4" s="398"/>
      <c r="Q4" s="398"/>
      <c r="R4" s="398"/>
      <c r="S4" s="398"/>
      <c r="T4" s="398"/>
      <c r="U4" s="398"/>
      <c r="V4" s="398"/>
      <c r="W4" s="395"/>
      <c r="X4" s="395"/>
      <c r="Y4" s="395"/>
      <c r="Z4" s="395"/>
      <c r="AA4" s="395"/>
    </row>
    <row r="5" spans="1:27" s="419" customFormat="1" ht="36.75" customHeight="1">
      <c r="A5" s="412"/>
      <c r="B5" s="413" t="s">
        <v>1333</v>
      </c>
      <c r="C5" s="414"/>
      <c r="D5" s="414"/>
      <c r="E5" s="415"/>
      <c r="F5" s="415"/>
      <c r="G5" s="415"/>
      <c r="H5" s="415"/>
      <c r="I5" s="415"/>
      <c r="J5" s="415"/>
      <c r="K5" s="415"/>
      <c r="L5" s="416"/>
      <c r="M5" s="417"/>
      <c r="N5" s="417"/>
      <c r="O5" s="417"/>
      <c r="P5" s="417"/>
      <c r="Q5" s="417"/>
      <c r="R5" s="417"/>
      <c r="S5" s="417"/>
      <c r="T5" s="418" t="s">
        <v>1334</v>
      </c>
      <c r="U5" s="562"/>
      <c r="V5" s="562"/>
    </row>
    <row r="6" spans="1:27" s="420" customFormat="1" ht="6.75" customHeight="1">
      <c r="A6" s="412"/>
      <c r="O6" s="421"/>
      <c r="Q6" s="421"/>
      <c r="R6" s="421"/>
      <c r="S6" s="421"/>
      <c r="T6" s="421"/>
      <c r="U6" s="563"/>
      <c r="V6" s="563"/>
    </row>
    <row r="7" spans="1:27" s="420" customFormat="1" ht="6.75" customHeight="1">
      <c r="A7" s="412"/>
      <c r="O7" s="421"/>
      <c r="Q7" s="421"/>
      <c r="R7" s="421"/>
      <c r="S7" s="421"/>
      <c r="T7" s="421"/>
      <c r="U7" s="563"/>
      <c r="V7" s="563"/>
    </row>
    <row r="8" spans="1:27" s="420" customFormat="1" ht="21.75" customHeight="1">
      <c r="A8" s="422"/>
      <c r="B8" s="1863" t="s">
        <v>1335</v>
      </c>
      <c r="C8" s="1864"/>
      <c r="D8" s="1864"/>
      <c r="E8" s="1864"/>
      <c r="F8" s="1864"/>
      <c r="G8" s="1864"/>
      <c r="H8" s="1864"/>
      <c r="I8" s="1864"/>
      <c r="J8" s="1864"/>
      <c r="K8" s="1864"/>
      <c r="L8" s="1865" t="s">
        <v>1336</v>
      </c>
      <c r="M8" s="1866"/>
      <c r="N8" s="1866"/>
      <c r="O8" s="1866"/>
      <c r="P8" s="1866"/>
      <c r="Q8" s="1866"/>
      <c r="R8" s="1866"/>
      <c r="S8" s="1866"/>
      <c r="T8" s="1867"/>
      <c r="U8" s="563"/>
      <c r="V8" s="563"/>
    </row>
    <row r="9" spans="1:27" s="422" customFormat="1" ht="15" customHeight="1">
      <c r="B9" s="1868" t="s">
        <v>274</v>
      </c>
      <c r="C9" s="1869"/>
      <c r="D9" s="1869"/>
      <c r="E9" s="1874" t="s">
        <v>1337</v>
      </c>
      <c r="F9" s="1877" t="s">
        <v>1338</v>
      </c>
      <c r="G9" s="1880" t="s">
        <v>1339</v>
      </c>
      <c r="H9" s="1881"/>
      <c r="I9" s="1881"/>
      <c r="J9" s="1881"/>
      <c r="K9" s="1882"/>
      <c r="L9" s="1883" t="s">
        <v>1340</v>
      </c>
      <c r="M9" s="1884"/>
      <c r="N9" s="1887" t="s">
        <v>1341</v>
      </c>
      <c r="O9" s="1888"/>
      <c r="P9" s="1888"/>
      <c r="Q9" s="1888"/>
      <c r="R9" s="1888"/>
      <c r="S9" s="1888"/>
      <c r="T9" s="1889"/>
      <c r="U9" s="564"/>
      <c r="V9" s="564"/>
    </row>
    <row r="10" spans="1:27" s="422" customFormat="1" ht="15" customHeight="1">
      <c r="B10" s="1870"/>
      <c r="C10" s="1871"/>
      <c r="D10" s="1871"/>
      <c r="E10" s="1875"/>
      <c r="F10" s="1878"/>
      <c r="G10" s="423" t="s">
        <v>1218</v>
      </c>
      <c r="H10" s="424" t="s">
        <v>1219</v>
      </c>
      <c r="I10" s="425" t="s">
        <v>1220</v>
      </c>
      <c r="J10" s="425" t="s">
        <v>1221</v>
      </c>
      <c r="K10" s="425" t="s">
        <v>1251</v>
      </c>
      <c r="L10" s="1885"/>
      <c r="M10" s="1886"/>
      <c r="N10" s="1890"/>
      <c r="O10" s="1891"/>
      <c r="P10" s="1891"/>
      <c r="Q10" s="1891"/>
      <c r="R10" s="1891"/>
      <c r="S10" s="1891"/>
      <c r="T10" s="1892"/>
      <c r="U10" s="564"/>
      <c r="V10" s="564"/>
    </row>
    <row r="11" spans="1:27" s="422" customFormat="1" ht="15" customHeight="1">
      <c r="B11" s="1870"/>
      <c r="C11" s="1871"/>
      <c r="D11" s="1871"/>
      <c r="E11" s="1875"/>
      <c r="F11" s="1878"/>
      <c r="G11" s="426">
        <v>1</v>
      </c>
      <c r="H11" s="426">
        <v>1</v>
      </c>
      <c r="I11" s="426">
        <v>1</v>
      </c>
      <c r="J11" s="426">
        <v>1</v>
      </c>
      <c r="K11" s="426">
        <v>1</v>
      </c>
      <c r="L11" s="1896" t="s">
        <v>1252</v>
      </c>
      <c r="M11" s="1897"/>
      <c r="N11" s="1890"/>
      <c r="O11" s="1891"/>
      <c r="P11" s="1891"/>
      <c r="Q11" s="1891"/>
      <c r="R11" s="1891"/>
      <c r="S11" s="1891"/>
      <c r="T11" s="1892"/>
      <c r="U11" s="564"/>
      <c r="V11" s="564"/>
    </row>
    <row r="12" spans="1:27" s="422" customFormat="1" ht="31.5" customHeight="1" thickBot="1">
      <c r="B12" s="1872"/>
      <c r="C12" s="1873"/>
      <c r="D12" s="1873"/>
      <c r="E12" s="1876"/>
      <c r="F12" s="1879"/>
      <c r="G12" s="1898" t="s">
        <v>1342</v>
      </c>
      <c r="H12" s="1898"/>
      <c r="I12" s="1898"/>
      <c r="J12" s="1898"/>
      <c r="K12" s="1898"/>
      <c r="L12" s="1860">
        <f>SUM(G11:K11)</f>
        <v>5</v>
      </c>
      <c r="M12" s="1861"/>
      <c r="N12" s="1893"/>
      <c r="O12" s="1894"/>
      <c r="P12" s="1894"/>
      <c r="Q12" s="1894"/>
      <c r="R12" s="1894"/>
      <c r="S12" s="1894"/>
      <c r="T12" s="1895"/>
      <c r="U12" s="564"/>
      <c r="V12" s="564"/>
    </row>
    <row r="13" spans="1:27" s="422" customFormat="1" ht="30" customHeight="1">
      <c r="B13" s="427"/>
      <c r="C13" s="428"/>
      <c r="D13" s="428"/>
      <c r="E13" s="428"/>
      <c r="F13" s="428"/>
      <c r="G13" s="428"/>
      <c r="H13" s="428"/>
      <c r="I13" s="428"/>
      <c r="J13" s="428"/>
      <c r="K13" s="428"/>
      <c r="L13" s="428"/>
      <c r="M13" s="428"/>
      <c r="N13" s="428"/>
      <c r="O13" s="428"/>
      <c r="P13" s="428"/>
      <c r="Q13" s="428"/>
      <c r="R13" s="428"/>
      <c r="S13" s="428"/>
      <c r="T13" s="429" t="s">
        <v>1343</v>
      </c>
      <c r="U13" s="564"/>
      <c r="V13" s="564"/>
    </row>
    <row r="14" spans="1:27" s="422" customFormat="1" ht="38.25" customHeight="1">
      <c r="B14" s="1859" t="s">
        <v>1344</v>
      </c>
      <c r="C14" s="1848"/>
      <c r="D14" s="1848"/>
      <c r="E14" s="430">
        <v>16</v>
      </c>
      <c r="F14" s="431" t="s">
        <v>1345</v>
      </c>
      <c r="G14" s="432">
        <v>0.5</v>
      </c>
      <c r="H14" s="432">
        <v>1</v>
      </c>
      <c r="I14" s="432">
        <v>1</v>
      </c>
      <c r="J14" s="432">
        <v>1</v>
      </c>
      <c r="K14" s="432">
        <v>1</v>
      </c>
      <c r="L14" s="433">
        <f>(G14*G11)+(H14*H11)+(I14*I11)+(J14*J11)+(K14*K11)</f>
        <v>4.5</v>
      </c>
      <c r="M14" s="1862" t="str">
        <f t="shared" ref="M14:M25" si="0">F14</f>
        <v>Cuisses</v>
      </c>
      <c r="N14" s="1862"/>
      <c r="O14" s="434">
        <f t="shared" ref="O14:O21" si="1">IF(L14=0,0,INT(L14/E14))</f>
        <v>0</v>
      </c>
      <c r="P14" s="435">
        <f t="shared" ref="P14:P21" si="2">L14-(O14*E14)</f>
        <v>4.5</v>
      </c>
      <c r="Q14" s="436" t="str">
        <f t="shared" ref="Q14:Q21" si="3">IF(P14=0,0,F14)</f>
        <v>Cuisses</v>
      </c>
      <c r="R14" s="437">
        <f t="shared" ref="R14:R21" si="4">IF(P14=0,0,O14+1)</f>
        <v>1</v>
      </c>
      <c r="S14" s="435">
        <f t="shared" ref="S14:S21" si="5">IF(P14=0,0,L14-(R14*E14))</f>
        <v>-11.5</v>
      </c>
      <c r="T14" s="438" t="str">
        <f t="shared" ref="T14:T21" si="6">IF(S14=0,0,F14)</f>
        <v>Cuisses</v>
      </c>
      <c r="U14" s="564"/>
      <c r="V14" s="564"/>
    </row>
    <row r="15" spans="1:27" s="422" customFormat="1" ht="38.25" customHeight="1">
      <c r="B15" s="1859" t="s">
        <v>1346</v>
      </c>
      <c r="C15" s="1848"/>
      <c r="D15" s="1848"/>
      <c r="E15" s="439">
        <v>24</v>
      </c>
      <c r="F15" s="440" t="s">
        <v>1345</v>
      </c>
      <c r="G15" s="441">
        <v>0.5</v>
      </c>
      <c r="H15" s="441">
        <v>1</v>
      </c>
      <c r="I15" s="441">
        <v>1</v>
      </c>
      <c r="J15" s="441">
        <v>1</v>
      </c>
      <c r="K15" s="441">
        <v>1</v>
      </c>
      <c r="L15" s="442">
        <f>(G15*G11)+(H15*H11)+(I15*I11)+(J15*J11)+(K15*K11)</f>
        <v>4.5</v>
      </c>
      <c r="M15" s="1849" t="str">
        <f t="shared" si="0"/>
        <v>Cuisses</v>
      </c>
      <c r="N15" s="1849"/>
      <c r="O15" s="443">
        <f t="shared" si="1"/>
        <v>0</v>
      </c>
      <c r="P15" s="444">
        <f t="shared" si="2"/>
        <v>4.5</v>
      </c>
      <c r="Q15" s="445" t="str">
        <f t="shared" si="3"/>
        <v>Cuisses</v>
      </c>
      <c r="R15" s="446">
        <f t="shared" si="4"/>
        <v>1</v>
      </c>
      <c r="S15" s="444">
        <f t="shared" si="5"/>
        <v>-19.5</v>
      </c>
      <c r="T15" s="447" t="str">
        <f t="shared" si="6"/>
        <v>Cuisses</v>
      </c>
      <c r="U15" s="564"/>
      <c r="V15" s="564"/>
    </row>
    <row r="16" spans="1:27" s="422" customFormat="1" ht="38.25" customHeight="1">
      <c r="B16" s="1859" t="s">
        <v>1347</v>
      </c>
      <c r="C16" s="1848"/>
      <c r="D16" s="1848"/>
      <c r="E16" s="439">
        <v>20</v>
      </c>
      <c r="F16" s="440" t="s">
        <v>1345</v>
      </c>
      <c r="G16" s="441">
        <v>1</v>
      </c>
      <c r="H16" s="441">
        <v>1</v>
      </c>
      <c r="I16" s="441">
        <v>1</v>
      </c>
      <c r="J16" s="441">
        <v>1</v>
      </c>
      <c r="K16" s="441">
        <v>1</v>
      </c>
      <c r="L16" s="442">
        <f>(G16*G11)+(H16*H11)+(I16*I11)+(J16*J11)+(K16*K11)</f>
        <v>5</v>
      </c>
      <c r="M16" s="1849" t="str">
        <f t="shared" si="0"/>
        <v>Cuisses</v>
      </c>
      <c r="N16" s="1849"/>
      <c r="O16" s="443">
        <f t="shared" si="1"/>
        <v>0</v>
      </c>
      <c r="P16" s="444">
        <f t="shared" si="2"/>
        <v>5</v>
      </c>
      <c r="Q16" s="445" t="str">
        <f t="shared" si="3"/>
        <v>Cuisses</v>
      </c>
      <c r="R16" s="446">
        <f t="shared" si="4"/>
        <v>1</v>
      </c>
      <c r="S16" s="444">
        <f t="shared" si="5"/>
        <v>-15</v>
      </c>
      <c r="T16" s="447" t="str">
        <f t="shared" si="6"/>
        <v>Cuisses</v>
      </c>
      <c r="U16" s="564"/>
      <c r="V16" s="564"/>
    </row>
    <row r="17" spans="2:22" s="422" customFormat="1" ht="38.25" customHeight="1">
      <c r="B17" s="1859" t="s">
        <v>1348</v>
      </c>
      <c r="C17" s="1848"/>
      <c r="D17" s="1848"/>
      <c r="E17" s="439">
        <v>25</v>
      </c>
      <c r="F17" s="440" t="s">
        <v>1349</v>
      </c>
      <c r="G17" s="441">
        <v>0.5</v>
      </c>
      <c r="H17" s="441">
        <v>1</v>
      </c>
      <c r="I17" s="441">
        <v>1</v>
      </c>
      <c r="J17" s="441">
        <v>1</v>
      </c>
      <c r="K17" s="441">
        <v>1</v>
      </c>
      <c r="L17" s="442">
        <f>(G17*G11)+(H17*H11)+(I17*I11)+(J17*J11)+(K17*K11)</f>
        <v>4.5</v>
      </c>
      <c r="M17" s="1849" t="str">
        <f t="shared" si="0"/>
        <v>escalopes</v>
      </c>
      <c r="N17" s="1849"/>
      <c r="O17" s="443">
        <f t="shared" si="1"/>
        <v>0</v>
      </c>
      <c r="P17" s="444">
        <f t="shared" si="2"/>
        <v>4.5</v>
      </c>
      <c r="Q17" s="445" t="str">
        <f t="shared" si="3"/>
        <v>escalopes</v>
      </c>
      <c r="R17" s="446">
        <f t="shared" si="4"/>
        <v>1</v>
      </c>
      <c r="S17" s="444">
        <f t="shared" si="5"/>
        <v>-20.5</v>
      </c>
      <c r="T17" s="447" t="str">
        <f t="shared" si="6"/>
        <v>escalopes</v>
      </c>
      <c r="U17" s="564"/>
      <c r="V17" s="564"/>
    </row>
    <row r="18" spans="2:22" s="422" customFormat="1" ht="38.25" customHeight="1">
      <c r="B18" s="1859" t="s">
        <v>1350</v>
      </c>
      <c r="C18" s="1848"/>
      <c r="D18" s="1848"/>
      <c r="E18" s="439">
        <v>25</v>
      </c>
      <c r="F18" s="440" t="s">
        <v>1351</v>
      </c>
      <c r="G18" s="441">
        <v>0.5</v>
      </c>
      <c r="H18" s="441">
        <v>1</v>
      </c>
      <c r="I18" s="441">
        <v>1</v>
      </c>
      <c r="J18" s="441">
        <v>1</v>
      </c>
      <c r="K18" s="441">
        <v>1</v>
      </c>
      <c r="L18" s="442">
        <f>(G18*G11)+(H18*H11)+(I18*I11)+(J18*J11)+(K18*K11)</f>
        <v>4.5</v>
      </c>
      <c r="M18" s="1849" t="str">
        <f t="shared" si="0"/>
        <v>paupiettes</v>
      </c>
      <c r="N18" s="1849"/>
      <c r="O18" s="443">
        <f t="shared" si="1"/>
        <v>0</v>
      </c>
      <c r="P18" s="444">
        <f t="shared" si="2"/>
        <v>4.5</v>
      </c>
      <c r="Q18" s="445" t="str">
        <f t="shared" si="3"/>
        <v>paupiettes</v>
      </c>
      <c r="R18" s="446">
        <f t="shared" si="4"/>
        <v>1</v>
      </c>
      <c r="S18" s="444">
        <f t="shared" si="5"/>
        <v>-20.5</v>
      </c>
      <c r="T18" s="447" t="str">
        <f t="shared" si="6"/>
        <v>paupiettes</v>
      </c>
      <c r="U18" s="564"/>
      <c r="V18" s="564"/>
    </row>
    <row r="19" spans="2:22" s="422" customFormat="1" ht="38.25" customHeight="1">
      <c r="B19" s="1859" t="s">
        <v>1352</v>
      </c>
      <c r="C19" s="1848"/>
      <c r="D19" s="1848"/>
      <c r="E19" s="439">
        <v>12</v>
      </c>
      <c r="F19" s="440" t="s">
        <v>1345</v>
      </c>
      <c r="G19" s="441">
        <v>1</v>
      </c>
      <c r="H19" s="441">
        <v>1</v>
      </c>
      <c r="I19" s="441">
        <v>1</v>
      </c>
      <c r="J19" s="441">
        <v>1</v>
      </c>
      <c r="K19" s="441">
        <v>1</v>
      </c>
      <c r="L19" s="442">
        <f>(G19*G11)+(H19*H11)+(I19*I11)+(J19*J11)+(K19*K11)</f>
        <v>5</v>
      </c>
      <c r="M19" s="1849" t="str">
        <f t="shared" si="0"/>
        <v>Cuisses</v>
      </c>
      <c r="N19" s="1849"/>
      <c r="O19" s="443">
        <f t="shared" si="1"/>
        <v>0</v>
      </c>
      <c r="P19" s="444">
        <f t="shared" si="2"/>
        <v>5</v>
      </c>
      <c r="Q19" s="445" t="str">
        <f t="shared" si="3"/>
        <v>Cuisses</v>
      </c>
      <c r="R19" s="446">
        <f t="shared" si="4"/>
        <v>1</v>
      </c>
      <c r="S19" s="444">
        <f t="shared" si="5"/>
        <v>-7</v>
      </c>
      <c r="T19" s="447" t="str">
        <f t="shared" si="6"/>
        <v>Cuisses</v>
      </c>
      <c r="U19" s="564"/>
      <c r="V19" s="564"/>
    </row>
    <row r="20" spans="2:22" s="422" customFormat="1" ht="30" customHeight="1">
      <c r="B20" s="1859" t="s">
        <v>1353</v>
      </c>
      <c r="C20" s="1848"/>
      <c r="D20" s="1848"/>
      <c r="E20" s="439">
        <v>60</v>
      </c>
      <c r="F20" s="440" t="s">
        <v>1354</v>
      </c>
      <c r="G20" s="441">
        <v>1</v>
      </c>
      <c r="H20" s="441">
        <v>1.5</v>
      </c>
      <c r="I20" s="441">
        <v>2</v>
      </c>
      <c r="J20" s="441">
        <v>3</v>
      </c>
      <c r="K20" s="441">
        <v>2</v>
      </c>
      <c r="L20" s="442">
        <f>(G20*G11)+(H20*H11)+(I20*I11)+(J20*J11)+(K20*K11)</f>
        <v>9.5</v>
      </c>
      <c r="M20" s="1849" t="str">
        <f t="shared" si="0"/>
        <v>tranches</v>
      </c>
      <c r="N20" s="1849"/>
      <c r="O20" s="443">
        <f t="shared" si="1"/>
        <v>0</v>
      </c>
      <c r="P20" s="444">
        <f t="shared" si="2"/>
        <v>9.5</v>
      </c>
      <c r="Q20" s="445" t="str">
        <f t="shared" si="3"/>
        <v>tranches</v>
      </c>
      <c r="R20" s="446">
        <f t="shared" si="4"/>
        <v>1</v>
      </c>
      <c r="S20" s="444">
        <f t="shared" si="5"/>
        <v>-50.5</v>
      </c>
      <c r="T20" s="447" t="str">
        <f t="shared" si="6"/>
        <v>tranches</v>
      </c>
      <c r="U20" s="564"/>
      <c r="V20" s="564"/>
    </row>
    <row r="21" spans="2:22" s="422" customFormat="1" ht="30" customHeight="1" thickBot="1">
      <c r="B21" s="1859" t="s">
        <v>1355</v>
      </c>
      <c r="C21" s="1848"/>
      <c r="D21" s="1848"/>
      <c r="E21" s="439">
        <v>20</v>
      </c>
      <c r="F21" s="440" t="s">
        <v>1356</v>
      </c>
      <c r="G21" s="441">
        <v>1</v>
      </c>
      <c r="H21" s="441">
        <v>1.5</v>
      </c>
      <c r="I21" s="441">
        <v>2</v>
      </c>
      <c r="J21" s="441">
        <v>3</v>
      </c>
      <c r="K21" s="441">
        <v>2</v>
      </c>
      <c r="L21" s="448">
        <f>(G21*G11)+(H21*H11)+(I21*I11)+(J21*J11)+(K21*K11)</f>
        <v>9.5</v>
      </c>
      <c r="M21" s="1852" t="str">
        <f t="shared" si="0"/>
        <v>tomates</v>
      </c>
      <c r="N21" s="1852"/>
      <c r="O21" s="449">
        <f t="shared" si="1"/>
        <v>0</v>
      </c>
      <c r="P21" s="450">
        <f t="shared" si="2"/>
        <v>9.5</v>
      </c>
      <c r="Q21" s="451" t="str">
        <f t="shared" si="3"/>
        <v>tomates</v>
      </c>
      <c r="R21" s="452">
        <f t="shared" si="4"/>
        <v>1</v>
      </c>
      <c r="S21" s="450">
        <f t="shared" si="5"/>
        <v>-10.5</v>
      </c>
      <c r="T21" s="453" t="str">
        <f t="shared" si="6"/>
        <v>tomates</v>
      </c>
      <c r="U21" s="564"/>
      <c r="V21" s="564"/>
    </row>
    <row r="22" spans="2:22" s="422" customFormat="1" ht="30" customHeight="1">
      <c r="B22" s="427"/>
      <c r="C22" s="428"/>
      <c r="D22" s="428"/>
      <c r="E22" s="428"/>
      <c r="F22" s="428"/>
      <c r="G22" s="428"/>
      <c r="H22" s="428"/>
      <c r="I22" s="428"/>
      <c r="J22" s="428"/>
      <c r="K22" s="428"/>
      <c r="L22" s="428"/>
      <c r="M22" s="428"/>
      <c r="N22" s="428"/>
      <c r="O22" s="428"/>
      <c r="P22" s="428"/>
      <c r="Q22" s="428"/>
      <c r="R22" s="428"/>
      <c r="S22" s="428"/>
      <c r="T22" s="429" t="s">
        <v>1357</v>
      </c>
      <c r="U22" s="564"/>
      <c r="V22" s="564"/>
    </row>
    <row r="23" spans="2:22" s="422" customFormat="1" ht="30" customHeight="1">
      <c r="B23" s="1847" t="s">
        <v>1358</v>
      </c>
      <c r="C23" s="1848"/>
      <c r="D23" s="1848"/>
      <c r="E23" s="439">
        <v>3</v>
      </c>
      <c r="F23" s="440" t="s">
        <v>866</v>
      </c>
      <c r="G23" s="441">
        <v>7.4999999999999997E-2</v>
      </c>
      <c r="H23" s="454">
        <v>0.09</v>
      </c>
      <c r="I23" s="454">
        <v>0.15</v>
      </c>
      <c r="J23" s="454">
        <v>0.18</v>
      </c>
      <c r="K23" s="454">
        <v>0.13</v>
      </c>
      <c r="L23" s="455">
        <f>(G23*G11)+(H23*H11)+(I23*I11)+(J23*J11)+(K23*K11)</f>
        <v>0.625</v>
      </c>
      <c r="M23" s="1849" t="str">
        <f>F23</f>
        <v>Kg</v>
      </c>
      <c r="N23" s="1849"/>
      <c r="O23" s="443">
        <f>IF(L23=0,0,INT(L23/E23))</f>
        <v>0</v>
      </c>
      <c r="P23" s="456">
        <f>L23-(O23*E23)</f>
        <v>0.625</v>
      </c>
      <c r="Q23" s="445" t="str">
        <f>IF(P23=0,0,F23)</f>
        <v>Kg</v>
      </c>
      <c r="R23" s="446">
        <f>IF(P23=0,0,O23+1)</f>
        <v>1</v>
      </c>
      <c r="S23" s="444">
        <f>IF(P23=0,0,L23-(R23*E23))</f>
        <v>-2.375</v>
      </c>
      <c r="T23" s="457" t="str">
        <f>IF(S23=0,0,F23)</f>
        <v>Kg</v>
      </c>
      <c r="U23" s="564"/>
      <c r="V23" s="564"/>
    </row>
    <row r="24" spans="2:22" s="422" customFormat="1" ht="25.5" customHeight="1">
      <c r="B24" s="1847" t="s">
        <v>1359</v>
      </c>
      <c r="C24" s="1848"/>
      <c r="D24" s="1848"/>
      <c r="E24" s="439">
        <v>7.2</v>
      </c>
      <c r="F24" s="458" t="s">
        <v>866</v>
      </c>
      <c r="G24" s="454">
        <v>0.2</v>
      </c>
      <c r="H24" s="454">
        <v>0.25</v>
      </c>
      <c r="I24" s="454">
        <v>0.35</v>
      </c>
      <c r="J24" s="454">
        <v>0.45</v>
      </c>
      <c r="K24" s="454">
        <v>0.35</v>
      </c>
      <c r="L24" s="455">
        <f>(G24*G11)+(H24*H11)+(I24*I11)+(J24*J11)+(K24*K11)</f>
        <v>1.6</v>
      </c>
      <c r="M24" s="1849" t="str">
        <f t="shared" si="0"/>
        <v>Kg</v>
      </c>
      <c r="N24" s="1849"/>
      <c r="O24" s="443">
        <f>IF(L24=0,0,INT(L24/E24))</f>
        <v>0</v>
      </c>
      <c r="P24" s="456">
        <f>L24-(O24*E24)</f>
        <v>1.6</v>
      </c>
      <c r="Q24" s="445" t="str">
        <f>IF(P24=0,0,F24)</f>
        <v>Kg</v>
      </c>
      <c r="R24" s="446">
        <f>IF(P24=0,0,O24+1)</f>
        <v>1</v>
      </c>
      <c r="S24" s="444">
        <f>IF(P24=0,0,L24-(R24*E24))</f>
        <v>-5.6</v>
      </c>
      <c r="T24" s="457" t="str">
        <f>IF(S24=0,0,F24)</f>
        <v>Kg</v>
      </c>
      <c r="U24" s="564"/>
      <c r="V24" s="564"/>
    </row>
    <row r="25" spans="2:22" s="422" customFormat="1" ht="25.5" customHeight="1" thickBot="1">
      <c r="B25" s="1850" t="s">
        <v>1360</v>
      </c>
      <c r="C25" s="1851"/>
      <c r="D25" s="1851"/>
      <c r="E25" s="459">
        <v>4</v>
      </c>
      <c r="F25" s="460" t="s">
        <v>866</v>
      </c>
      <c r="G25" s="461">
        <v>0.2</v>
      </c>
      <c r="H25" s="461">
        <v>0.25</v>
      </c>
      <c r="I25" s="461">
        <v>0.35</v>
      </c>
      <c r="J25" s="461">
        <v>0.45</v>
      </c>
      <c r="K25" s="461">
        <v>0.35</v>
      </c>
      <c r="L25" s="462">
        <f>(G25*G11)+(H25*H11)+(I25*I11)+(J25*J11)+(K25*K11)</f>
        <v>1.6</v>
      </c>
      <c r="M25" s="1852" t="str">
        <f t="shared" si="0"/>
        <v>Kg</v>
      </c>
      <c r="N25" s="1852"/>
      <c r="O25" s="449">
        <f>IF(L25=0,0,INT(L25/E25))</f>
        <v>0</v>
      </c>
      <c r="P25" s="463">
        <f>L25-(O25*E25)</f>
        <v>1.6</v>
      </c>
      <c r="Q25" s="451" t="str">
        <f>IF(P25=0,0,F25)</f>
        <v>Kg</v>
      </c>
      <c r="R25" s="452">
        <f>IF(P25=0,0,O25+1)</f>
        <v>1</v>
      </c>
      <c r="S25" s="450">
        <f>IF(P25=0,0,L25-(R25*E25))</f>
        <v>-2.4</v>
      </c>
      <c r="T25" s="464" t="str">
        <f>IF(S25=0,0,F25)</f>
        <v>Kg</v>
      </c>
      <c r="U25" s="564"/>
      <c r="V25" s="564"/>
    </row>
    <row r="26" spans="2:22" s="422" customFormat="1" ht="25.5" customHeight="1" thickBot="1">
      <c r="B26" s="465"/>
      <c r="C26" s="465"/>
      <c r="D26" s="465"/>
      <c r="E26" s="465"/>
      <c r="F26" s="465"/>
      <c r="G26" s="465"/>
      <c r="H26" s="465"/>
      <c r="I26" s="465"/>
      <c r="J26" s="465"/>
      <c r="K26" s="465"/>
      <c r="L26" s="465"/>
      <c r="M26" s="465"/>
      <c r="N26" s="465"/>
      <c r="O26" s="465"/>
      <c r="P26" s="465"/>
      <c r="Q26" s="465"/>
      <c r="R26" s="465"/>
      <c r="S26" s="466"/>
      <c r="T26" s="467"/>
      <c r="U26" s="564"/>
      <c r="V26" s="564"/>
    </row>
    <row r="27" spans="2:22" s="422" customFormat="1" ht="30" customHeight="1">
      <c r="B27" s="1853" t="s">
        <v>1361</v>
      </c>
      <c r="C27" s="1854"/>
      <c r="D27" s="1854"/>
      <c r="E27" s="1854"/>
      <c r="F27" s="1854"/>
      <c r="G27" s="1854"/>
      <c r="H27" s="1854"/>
      <c r="I27" s="1854"/>
      <c r="J27" s="1854"/>
      <c r="K27" s="1854"/>
      <c r="L27" s="1854"/>
      <c r="M27" s="428"/>
      <c r="N27" s="428"/>
      <c r="O27" s="428"/>
      <c r="P27" s="428"/>
      <c r="Q27" s="428"/>
      <c r="R27" s="428"/>
      <c r="S27" s="428"/>
      <c r="T27" s="468" t="s">
        <v>1362</v>
      </c>
      <c r="U27" s="564"/>
      <c r="V27" s="564"/>
    </row>
    <row r="28" spans="2:22" s="422" customFormat="1" ht="30" customHeight="1">
      <c r="B28" s="469"/>
      <c r="C28" s="470"/>
      <c r="D28" s="470"/>
      <c r="E28" s="471"/>
      <c r="F28" s="472" t="s">
        <v>1363</v>
      </c>
      <c r="G28" s="473">
        <v>0.45</v>
      </c>
      <c r="H28" s="474" t="s">
        <v>866</v>
      </c>
      <c r="I28" s="471"/>
      <c r="J28" s="471"/>
      <c r="K28" s="471"/>
      <c r="L28" s="475"/>
      <c r="P28" s="476" t="s">
        <v>1364</v>
      </c>
      <c r="Q28" s="477">
        <v>10</v>
      </c>
      <c r="R28" s="474" t="s">
        <v>1365</v>
      </c>
      <c r="S28" s="478"/>
      <c r="T28" s="479"/>
      <c r="U28" s="564"/>
      <c r="V28" s="564"/>
    </row>
    <row r="29" spans="2:22" s="422" customFormat="1" ht="16.5" customHeight="1">
      <c r="B29" s="469"/>
      <c r="C29" s="470"/>
      <c r="D29" s="470"/>
      <c r="E29" s="471"/>
      <c r="F29" s="472"/>
      <c r="G29" s="480" t="s">
        <v>1218</v>
      </c>
      <c r="H29" s="481" t="s">
        <v>1219</v>
      </c>
      <c r="I29" s="482" t="s">
        <v>1220</v>
      </c>
      <c r="J29" s="482" t="s">
        <v>1221</v>
      </c>
      <c r="K29" s="482" t="s">
        <v>1251</v>
      </c>
      <c r="L29" s="475"/>
      <c r="P29" s="476"/>
      <c r="Q29" s="476"/>
      <c r="R29" s="476"/>
      <c r="S29" s="478"/>
      <c r="T29" s="479"/>
      <c r="U29" s="564"/>
      <c r="V29" s="564"/>
    </row>
    <row r="30" spans="2:22" s="422" customFormat="1" ht="30" customHeight="1">
      <c r="B30" s="483"/>
      <c r="C30" s="484"/>
      <c r="D30" s="484"/>
      <c r="E30" s="485"/>
      <c r="F30" s="486" t="s">
        <v>1366</v>
      </c>
      <c r="G30" s="487">
        <v>0.2</v>
      </c>
      <c r="H30" s="487">
        <v>0.25</v>
      </c>
      <c r="I30" s="487">
        <v>0.35</v>
      </c>
      <c r="J30" s="487">
        <v>0.45</v>
      </c>
      <c r="K30" s="487">
        <v>0.35</v>
      </c>
      <c r="L30" s="488">
        <f>(G30*G11)+(H30*H11)+(I30*I11)+(J30*J11)+(K30*K11)</f>
        <v>1.6</v>
      </c>
      <c r="M30" s="489" t="str">
        <f>H28</f>
        <v>Kg</v>
      </c>
      <c r="N30" s="490">
        <f>G28*Q28</f>
        <v>4.5</v>
      </c>
      <c r="O30" s="491">
        <f>IF(L30=0,0,INT(L30/(G28*Q28)))</f>
        <v>0</v>
      </c>
      <c r="P30" s="492">
        <f>L30-(O30*(G28*Q28))</f>
        <v>1.6</v>
      </c>
      <c r="Q30" s="493" t="str">
        <f>IF(P30=0,0,H28)</f>
        <v>Kg</v>
      </c>
      <c r="R30" s="491">
        <f>IF(P30=0,0,O30+1)</f>
        <v>1</v>
      </c>
      <c r="S30" s="492">
        <f>IF(P30=0,0,L30-(R30*N30))</f>
        <v>-2.9</v>
      </c>
      <c r="T30" s="494" t="str">
        <f>IF(S30=0,0,H28)</f>
        <v>Kg</v>
      </c>
      <c r="U30" s="564"/>
      <c r="V30" s="564"/>
    </row>
    <row r="31" spans="2:22" s="422" customFormat="1" ht="37.5" customHeight="1" thickBot="1">
      <c r="B31" s="495"/>
      <c r="C31" s="496"/>
      <c r="D31" s="496"/>
      <c r="E31" s="497"/>
      <c r="F31" s="498" t="s">
        <v>1367</v>
      </c>
      <c r="G31" s="499">
        <f>G30/G28</f>
        <v>0.44444444444444448</v>
      </c>
      <c r="H31" s="499">
        <f>H30/G28</f>
        <v>0.55555555555555558</v>
      </c>
      <c r="I31" s="499">
        <f>I30/G28</f>
        <v>0.77777777777777768</v>
      </c>
      <c r="J31" s="499">
        <f>J30/G28</f>
        <v>1</v>
      </c>
      <c r="K31" s="499">
        <f>K30/G28</f>
        <v>0.77777777777777768</v>
      </c>
      <c r="L31" s="500">
        <f>(G31*G11)+(H31*H11)+(I31*I11)+(J31*J11)+(K31*K11)</f>
        <v>3.5555555555555554</v>
      </c>
      <c r="M31" s="501" t="str">
        <f>R28</f>
        <v>portions</v>
      </c>
      <c r="N31" s="502"/>
      <c r="O31" s="503">
        <f>IF(L31=0,0,INT(L31/Q28))</f>
        <v>0</v>
      </c>
      <c r="P31" s="504">
        <f>L31-(O31*Q28)</f>
        <v>3.5555555555555554</v>
      </c>
      <c r="Q31" s="505" t="str">
        <f>IF(P31=0,0,R28)</f>
        <v>portions</v>
      </c>
      <c r="R31" s="503">
        <f>IF(P31=0,0,O31+1)</f>
        <v>1</v>
      </c>
      <c r="S31" s="504">
        <f>IF(P31=0,0,L31-(R31*Q28))</f>
        <v>-6.4444444444444446</v>
      </c>
      <c r="T31" s="506" t="str">
        <f>IF(S31=0,0,R28)</f>
        <v>portions</v>
      </c>
      <c r="U31" s="564"/>
      <c r="V31" s="564"/>
    </row>
    <row r="32" spans="2:22" ht="33" customHeight="1">
      <c r="U32" s="398"/>
      <c r="V32" s="398"/>
    </row>
    <row r="33" spans="1:22" s="419" customFormat="1" ht="36.75" customHeight="1">
      <c r="A33" s="412"/>
      <c r="B33" s="507" t="s">
        <v>1368</v>
      </c>
      <c r="C33" s="508"/>
      <c r="D33" s="508"/>
      <c r="E33" s="509"/>
      <c r="F33" s="509"/>
      <c r="G33" s="509"/>
      <c r="H33" s="509"/>
      <c r="I33" s="509"/>
      <c r="J33" s="509"/>
      <c r="K33" s="509"/>
      <c r="L33" s="510"/>
      <c r="M33" s="511"/>
      <c r="N33" s="511"/>
      <c r="O33" s="511"/>
      <c r="P33" s="511"/>
      <c r="Q33" s="511"/>
      <c r="R33" s="511"/>
      <c r="S33" s="511"/>
      <c r="T33" s="512" t="s">
        <v>1334</v>
      </c>
      <c r="U33" s="562"/>
      <c r="V33" s="562"/>
    </row>
    <row r="34" spans="1:22" ht="30.75">
      <c r="B34" s="513" t="s">
        <v>1369</v>
      </c>
      <c r="C34" s="514"/>
      <c r="D34" s="514"/>
      <c r="E34" s="515"/>
      <c r="F34" s="515"/>
      <c r="G34" s="515"/>
      <c r="H34" s="515"/>
      <c r="I34" s="515"/>
      <c r="J34" s="516"/>
      <c r="K34" s="517"/>
      <c r="L34" s="517"/>
      <c r="M34" s="517"/>
      <c r="N34" s="517"/>
      <c r="O34" s="517"/>
      <c r="P34" s="517"/>
      <c r="Q34" s="517"/>
      <c r="R34" s="517"/>
      <c r="S34" s="517"/>
      <c r="T34" s="518" t="s">
        <v>1370</v>
      </c>
      <c r="U34" s="562"/>
      <c r="V34" s="398"/>
    </row>
    <row r="35" spans="1:22" ht="20.25">
      <c r="B35" s="1827" t="s">
        <v>1335</v>
      </c>
      <c r="C35" s="1828"/>
      <c r="D35" s="1828"/>
      <c r="E35" s="1828"/>
      <c r="F35" s="1828"/>
      <c r="G35" s="1828"/>
      <c r="H35" s="1828"/>
      <c r="I35" s="1828"/>
      <c r="J35" s="1855"/>
      <c r="K35" s="1856" t="s">
        <v>1336</v>
      </c>
      <c r="L35" s="1857"/>
      <c r="M35" s="1857"/>
      <c r="N35" s="1857"/>
      <c r="O35" s="1857"/>
      <c r="P35" s="1857"/>
      <c r="Q35" s="1857"/>
      <c r="R35" s="1857"/>
      <c r="S35" s="1857"/>
      <c r="T35" s="1858"/>
      <c r="U35" s="563"/>
      <c r="V35" s="398"/>
    </row>
    <row r="36" spans="1:22" ht="38.25">
      <c r="B36" s="1840" t="s">
        <v>274</v>
      </c>
      <c r="C36" s="1841"/>
      <c r="D36" s="1841"/>
      <c r="E36" s="1841"/>
      <c r="F36" s="519" t="s">
        <v>1337</v>
      </c>
      <c r="G36" s="1842" t="s">
        <v>1338</v>
      </c>
      <c r="H36" s="1842"/>
      <c r="I36" s="521" t="s">
        <v>1371</v>
      </c>
      <c r="J36" s="522" t="s">
        <v>1372</v>
      </c>
      <c r="K36" s="523" t="s">
        <v>1373</v>
      </c>
      <c r="L36" s="1843" t="s">
        <v>1340</v>
      </c>
      <c r="M36" s="1844"/>
      <c r="N36" s="1844"/>
      <c r="O36" s="524" t="s">
        <v>1341</v>
      </c>
      <c r="P36" s="525"/>
      <c r="Q36" s="525"/>
      <c r="R36" s="526"/>
      <c r="S36" s="527"/>
      <c r="T36" s="528"/>
      <c r="U36" s="564"/>
      <c r="V36" s="398"/>
    </row>
    <row r="37" spans="1:22" ht="28.5" customHeight="1">
      <c r="B37" s="1809" t="s">
        <v>1374</v>
      </c>
      <c r="C37" s="1810"/>
      <c r="D37" s="1810"/>
      <c r="E37" s="1810"/>
      <c r="F37" s="529">
        <v>16</v>
      </c>
      <c r="G37" s="1845" t="s">
        <v>1345</v>
      </c>
      <c r="H37" s="1845"/>
      <c r="I37" s="530">
        <v>1</v>
      </c>
      <c r="J37" s="531">
        <v>1250</v>
      </c>
      <c r="K37" s="532">
        <f>F37/I37</f>
        <v>16</v>
      </c>
      <c r="L37" s="533">
        <f>I37*J37</f>
        <v>1250</v>
      </c>
      <c r="M37" s="1846" t="str">
        <f>G37</f>
        <v>Cuisses</v>
      </c>
      <c r="N37" s="1846"/>
      <c r="O37" s="534">
        <f>IF(L37=0,0,INT(L37/F37))</f>
        <v>78</v>
      </c>
      <c r="P37" s="535">
        <f>L37-(O37*F37)</f>
        <v>2</v>
      </c>
      <c r="Q37" s="536" t="str">
        <f>IF(P37=0,0,G37)</f>
        <v>Cuisses</v>
      </c>
      <c r="R37" s="534">
        <f>IF(P37=0,0,O37+1)</f>
        <v>79</v>
      </c>
      <c r="S37" s="535">
        <f>IF(P37=0,0,L37-(R37*F37))</f>
        <v>-14</v>
      </c>
      <c r="T37" s="537" t="str">
        <f>IF(S37=0,0,G37)</f>
        <v>Cuisses</v>
      </c>
      <c r="U37" s="564"/>
      <c r="V37" s="398"/>
    </row>
    <row r="38" spans="1:22">
      <c r="U38" s="398"/>
      <c r="V38" s="398"/>
    </row>
    <row r="39" spans="1:22">
      <c r="U39" s="398"/>
      <c r="V39" s="398"/>
    </row>
    <row r="40" spans="1:22" s="419" customFormat="1" ht="36.75" customHeight="1">
      <c r="A40" s="412"/>
      <c r="B40" s="538" t="s">
        <v>1375</v>
      </c>
      <c r="C40" s="539"/>
      <c r="D40" s="539"/>
      <c r="E40" s="540"/>
      <c r="F40" s="540"/>
      <c r="G40" s="540"/>
      <c r="H40" s="540"/>
      <c r="I40" s="540"/>
      <c r="J40" s="540"/>
      <c r="K40" s="540"/>
      <c r="L40" s="541"/>
      <c r="M40" s="542"/>
      <c r="N40" s="542"/>
      <c r="O40" s="542"/>
      <c r="P40" s="542"/>
      <c r="Q40" s="542"/>
      <c r="R40" s="542"/>
      <c r="S40" s="542"/>
      <c r="T40" s="543" t="s">
        <v>1334</v>
      </c>
      <c r="U40" s="562"/>
      <c r="V40" s="562"/>
    </row>
    <row r="41" spans="1:22" ht="25.5" customHeight="1">
      <c r="B41" s="544" t="s">
        <v>1376</v>
      </c>
      <c r="C41" s="545"/>
      <c r="D41" s="545"/>
      <c r="E41" s="546"/>
      <c r="F41" s="546"/>
      <c r="G41" s="546"/>
      <c r="H41" s="546"/>
      <c r="I41" s="546"/>
      <c r="J41" s="547"/>
      <c r="K41" s="548"/>
      <c r="L41" s="548"/>
      <c r="M41" s="548"/>
      <c r="N41" s="548"/>
      <c r="O41" s="548"/>
      <c r="P41" s="548"/>
      <c r="Q41" s="548"/>
      <c r="R41" s="548"/>
      <c r="S41" s="548"/>
      <c r="T41" s="549" t="s">
        <v>1377</v>
      </c>
      <c r="U41" s="562"/>
      <c r="V41" s="398"/>
    </row>
    <row r="42" spans="1:22" ht="20.25">
      <c r="B42" s="1827" t="s">
        <v>1335</v>
      </c>
      <c r="C42" s="1828"/>
      <c r="D42" s="1828"/>
      <c r="E42" s="1828"/>
      <c r="F42" s="1828"/>
      <c r="G42" s="1828"/>
      <c r="H42" s="1828"/>
      <c r="I42" s="1828"/>
      <c r="J42" s="1828"/>
      <c r="K42" s="1829" t="s">
        <v>1336</v>
      </c>
      <c r="L42" s="1830"/>
      <c r="M42" s="1830"/>
      <c r="N42" s="1830"/>
      <c r="O42" s="1830"/>
      <c r="P42" s="1830"/>
      <c r="Q42" s="1830"/>
      <c r="R42" s="1830"/>
      <c r="S42" s="1830"/>
      <c r="T42" s="1831"/>
      <c r="U42" s="398"/>
      <c r="V42" s="398"/>
    </row>
    <row r="43" spans="1:22" ht="38.25" customHeight="1">
      <c r="B43" s="1832" t="s">
        <v>274</v>
      </c>
      <c r="C43" s="1833"/>
      <c r="D43" s="1833"/>
      <c r="E43" s="1834"/>
      <c r="F43" s="519" t="s">
        <v>1337</v>
      </c>
      <c r="G43" s="520" t="s">
        <v>1338</v>
      </c>
      <c r="H43" s="1835" t="s">
        <v>1378</v>
      </c>
      <c r="I43" s="1835"/>
      <c r="J43" s="522" t="s">
        <v>1372</v>
      </c>
      <c r="K43" s="1836" t="s">
        <v>1371</v>
      </c>
      <c r="L43" s="1837"/>
      <c r="M43" s="1838" t="s">
        <v>1340</v>
      </c>
      <c r="N43" s="1839"/>
      <c r="O43" s="524" t="s">
        <v>1341</v>
      </c>
      <c r="P43" s="525"/>
      <c r="Q43" s="525"/>
      <c r="R43" s="526"/>
      <c r="S43" s="527"/>
      <c r="T43" s="528"/>
      <c r="U43" s="398"/>
      <c r="V43" s="398"/>
    </row>
    <row r="44" spans="1:22" ht="18.75">
      <c r="B44" s="1809" t="s">
        <v>1358</v>
      </c>
      <c r="C44" s="1810"/>
      <c r="D44" s="1810"/>
      <c r="E44" s="1810"/>
      <c r="F44" s="529">
        <v>3</v>
      </c>
      <c r="G44" s="550" t="s">
        <v>866</v>
      </c>
      <c r="H44" s="1811">
        <v>23</v>
      </c>
      <c r="I44" s="1812"/>
      <c r="J44" s="551">
        <v>100</v>
      </c>
      <c r="K44" s="1813">
        <f>F44/H44</f>
        <v>0.13043478260869565</v>
      </c>
      <c r="L44" s="1814"/>
      <c r="M44" s="533">
        <f>K44*J44</f>
        <v>13.043478260869565</v>
      </c>
      <c r="N44" s="552" t="str">
        <f>G44</f>
        <v>Kg</v>
      </c>
      <c r="O44" s="553">
        <f>IF(M44=0,0,INT(M44/F44))</f>
        <v>4</v>
      </c>
      <c r="P44" s="554">
        <f>M44-(O44*F44)</f>
        <v>1.0434782608695645</v>
      </c>
      <c r="Q44" s="555" t="str">
        <f>IF(P44=0,0,G44)</f>
        <v>Kg</v>
      </c>
      <c r="R44" s="553">
        <f>IF(P44=0,0,O44+1)</f>
        <v>5</v>
      </c>
      <c r="S44" s="554">
        <f>IF(P44=0,0,M44-(R44*F44))</f>
        <v>-1.9565217391304355</v>
      </c>
      <c r="T44" s="556" t="str">
        <f>IF(S44=0,0,G44)</f>
        <v>Kg</v>
      </c>
      <c r="U44" s="398"/>
      <c r="V44" s="398"/>
    </row>
    <row r="45" spans="1:22">
      <c r="P45" s="398"/>
      <c r="Q45" s="398"/>
      <c r="R45" s="398"/>
      <c r="S45" s="398"/>
      <c r="T45" s="398"/>
      <c r="U45" s="398"/>
      <c r="V45" s="398"/>
    </row>
    <row r="46" spans="1:22">
      <c r="P46" s="398"/>
      <c r="Q46" s="398"/>
      <c r="R46" s="398"/>
      <c r="S46" s="398"/>
      <c r="T46" s="398"/>
      <c r="U46" s="398"/>
      <c r="V46" s="398"/>
    </row>
    <row r="47" spans="1:22">
      <c r="B47" s="408"/>
      <c r="C47" s="408"/>
      <c r="D47" s="408"/>
      <c r="E47" s="408"/>
      <c r="F47" s="408"/>
      <c r="G47" s="408"/>
      <c r="H47" s="408"/>
      <c r="I47" s="408"/>
      <c r="J47" s="408"/>
      <c r="K47" s="408"/>
      <c r="L47" s="408"/>
      <c r="M47" s="408"/>
      <c r="N47" s="408"/>
      <c r="O47" s="408"/>
      <c r="P47" s="565"/>
      <c r="Q47" s="398"/>
      <c r="R47" s="398"/>
      <c r="S47" s="398"/>
      <c r="T47" s="398"/>
      <c r="U47" s="398"/>
      <c r="V47" s="398"/>
    </row>
    <row r="48" spans="1:22">
      <c r="A48" s="566"/>
      <c r="B48" s="1815" t="s">
        <v>1426</v>
      </c>
      <c r="C48" s="1815"/>
      <c r="D48" s="1815"/>
      <c r="E48" s="1815"/>
      <c r="F48" s="1815"/>
      <c r="G48" s="1815"/>
      <c r="H48" s="1815"/>
      <c r="I48" s="1815"/>
      <c r="J48" s="1815"/>
      <c r="K48" s="1815"/>
      <c r="L48" s="1815"/>
      <c r="M48" s="1815"/>
      <c r="N48" s="1815"/>
      <c r="O48" s="1815"/>
      <c r="P48" s="565"/>
      <c r="Q48" s="565"/>
      <c r="R48" s="565"/>
      <c r="S48" s="565"/>
      <c r="T48" s="565"/>
      <c r="U48" s="565"/>
      <c r="V48" s="565"/>
    </row>
    <row r="49" spans="1:22">
      <c r="A49" s="566"/>
      <c r="B49" s="1815"/>
      <c r="C49" s="1815"/>
      <c r="D49" s="1815"/>
      <c r="E49" s="1815"/>
      <c r="F49" s="1815"/>
      <c r="G49" s="1815"/>
      <c r="H49" s="1815"/>
      <c r="I49" s="1815"/>
      <c r="J49" s="1815"/>
      <c r="K49" s="1815"/>
      <c r="L49" s="1815"/>
      <c r="M49" s="1815"/>
      <c r="N49" s="1815"/>
      <c r="O49" s="1815"/>
      <c r="P49" s="565"/>
      <c r="Q49" s="565"/>
      <c r="R49" s="565"/>
      <c r="S49" s="565"/>
      <c r="T49" s="565"/>
      <c r="U49" s="565"/>
      <c r="V49" s="565"/>
    </row>
    <row r="50" spans="1:22">
      <c r="A50" s="566"/>
      <c r="B50" s="1815"/>
      <c r="C50" s="1815"/>
      <c r="D50" s="1815"/>
      <c r="E50" s="1815"/>
      <c r="F50" s="1815"/>
      <c r="G50" s="1815"/>
      <c r="H50" s="1815"/>
      <c r="I50" s="1815"/>
      <c r="J50" s="1815"/>
      <c r="K50" s="1815"/>
      <c r="L50" s="1815"/>
      <c r="M50" s="1815"/>
      <c r="N50" s="1815"/>
      <c r="O50" s="1815"/>
      <c r="P50" s="565"/>
      <c r="Q50" s="565"/>
      <c r="R50" s="565"/>
      <c r="S50" s="565"/>
      <c r="T50" s="565"/>
      <c r="U50" s="565"/>
      <c r="V50" s="565"/>
    </row>
    <row r="51" spans="1:22" ht="15.75" thickBot="1">
      <c r="B51" s="567"/>
      <c r="C51" s="567"/>
      <c r="D51" s="566"/>
      <c r="E51" s="566"/>
      <c r="F51" s="566"/>
      <c r="G51" s="566"/>
      <c r="H51" s="566"/>
      <c r="I51" s="566"/>
      <c r="J51" s="566"/>
      <c r="K51" s="566"/>
      <c r="L51" s="566"/>
      <c r="M51" s="566"/>
      <c r="N51" s="566"/>
      <c r="O51" s="566"/>
      <c r="P51" s="565"/>
      <c r="Q51" s="398"/>
      <c r="R51" s="398"/>
      <c r="S51" s="398"/>
      <c r="T51" s="398"/>
      <c r="U51" s="398"/>
      <c r="V51" s="398"/>
    </row>
    <row r="52" spans="1:22">
      <c r="B52" s="1816" t="s">
        <v>1427</v>
      </c>
      <c r="C52" s="1818">
        <f ca="1">NOW()</f>
        <v>44545.455633796293</v>
      </c>
      <c r="D52" s="1818"/>
      <c r="E52" s="1820" t="s">
        <v>1428</v>
      </c>
      <c r="F52" s="1820"/>
      <c r="G52" s="1820"/>
      <c r="H52" s="1820"/>
      <c r="I52" s="1820"/>
      <c r="J52" s="1820"/>
      <c r="K52" s="1820"/>
      <c r="L52" s="1820"/>
      <c r="M52" s="1821" t="s">
        <v>1429</v>
      </c>
      <c r="N52" s="1823" t="s">
        <v>1430</v>
      </c>
      <c r="O52" s="1825">
        <v>1</v>
      </c>
      <c r="P52" s="565"/>
      <c r="Q52" s="398"/>
      <c r="R52" s="568" t="s">
        <v>1431</v>
      </c>
      <c r="S52" s="398"/>
      <c r="T52" s="398"/>
      <c r="U52" s="398"/>
      <c r="V52" s="398"/>
    </row>
    <row r="53" spans="1:22">
      <c r="B53" s="1817"/>
      <c r="C53" s="1819"/>
      <c r="D53" s="1819"/>
      <c r="E53" s="1701"/>
      <c r="F53" s="1701"/>
      <c r="G53" s="1701"/>
      <c r="H53" s="1701"/>
      <c r="I53" s="1701"/>
      <c r="J53" s="1701"/>
      <c r="K53" s="1701"/>
      <c r="L53" s="1701"/>
      <c r="M53" s="1822"/>
      <c r="N53" s="1824"/>
      <c r="O53" s="1826"/>
      <c r="P53" s="565"/>
      <c r="Q53" s="398"/>
      <c r="R53" s="398"/>
      <c r="S53" s="398"/>
      <c r="T53" s="398"/>
      <c r="U53" s="398"/>
      <c r="V53" s="398"/>
    </row>
    <row r="54" spans="1:22">
      <c r="B54" s="1798" t="s">
        <v>1432</v>
      </c>
      <c r="C54" s="1799"/>
      <c r="D54" s="1799"/>
      <c r="E54" s="1799"/>
      <c r="F54" s="1799"/>
      <c r="G54" s="1799"/>
      <c r="H54" s="1799"/>
      <c r="I54" s="1799"/>
      <c r="J54" s="1799"/>
      <c r="K54" s="1799"/>
      <c r="L54" s="1799"/>
      <c r="M54" s="1799"/>
      <c r="N54" s="1799"/>
      <c r="O54" s="1800"/>
      <c r="P54" s="565"/>
      <c r="Q54" s="398"/>
      <c r="R54" s="398"/>
      <c r="S54" s="398"/>
      <c r="T54" s="398"/>
      <c r="U54" s="398"/>
      <c r="V54" s="398"/>
    </row>
    <row r="55" spans="1:22" ht="15.75">
      <c r="B55" s="1801"/>
      <c r="C55" s="1802"/>
      <c r="D55" s="1802"/>
      <c r="E55" s="1802"/>
      <c r="F55" s="1802"/>
      <c r="G55" s="1802"/>
      <c r="H55" s="1802"/>
      <c r="I55" s="1802"/>
      <c r="J55" s="1802"/>
      <c r="K55" s="1802"/>
      <c r="L55" s="1802"/>
      <c r="M55" s="1802"/>
      <c r="N55" s="1802"/>
      <c r="O55" s="1803"/>
      <c r="P55" s="565"/>
      <c r="Q55" s="398"/>
      <c r="R55" s="1685" t="s">
        <v>1433</v>
      </c>
      <c r="S55" s="1685"/>
      <c r="T55" s="1685"/>
      <c r="U55" s="1685"/>
      <c r="V55" s="1685"/>
    </row>
    <row r="56" spans="1:22">
      <c r="B56" s="1697" t="s">
        <v>1434</v>
      </c>
      <c r="C56" s="1698"/>
      <c r="D56" s="1698"/>
      <c r="E56" s="1698"/>
      <c r="F56" s="1698"/>
      <c r="G56" s="1698"/>
      <c r="H56" s="1698"/>
      <c r="I56" s="1698"/>
      <c r="J56" s="1698"/>
      <c r="K56" s="1698"/>
      <c r="L56" s="1698"/>
      <c r="M56" s="1698"/>
      <c r="N56" s="1698"/>
      <c r="O56" s="1699"/>
      <c r="P56" s="565"/>
      <c r="Q56" s="398"/>
      <c r="R56" s="398"/>
      <c r="S56" s="398"/>
      <c r="T56" s="398"/>
      <c r="U56" s="398"/>
      <c r="V56" s="398"/>
    </row>
    <row r="57" spans="1:22">
      <c r="B57" s="1700"/>
      <c r="C57" s="1701"/>
      <c r="D57" s="1701"/>
      <c r="E57" s="1701"/>
      <c r="F57" s="1701"/>
      <c r="G57" s="1701"/>
      <c r="H57" s="1701"/>
      <c r="I57" s="1701"/>
      <c r="J57" s="1701"/>
      <c r="K57" s="1701"/>
      <c r="L57" s="1701"/>
      <c r="M57" s="1701"/>
      <c r="N57" s="1701"/>
      <c r="O57" s="1702"/>
      <c r="P57" s="565"/>
      <c r="Q57" s="398"/>
      <c r="R57" s="398"/>
      <c r="S57" s="398"/>
      <c r="T57" s="398"/>
      <c r="U57" s="398"/>
      <c r="V57" s="398"/>
    </row>
    <row r="58" spans="1:22">
      <c r="B58" s="1752" t="s">
        <v>1250</v>
      </c>
      <c r="C58" s="1754" t="s">
        <v>1372</v>
      </c>
      <c r="D58" s="1805" t="s">
        <v>1435</v>
      </c>
      <c r="E58" s="1758" t="s">
        <v>1436</v>
      </c>
      <c r="F58" s="1760" t="s">
        <v>1437</v>
      </c>
      <c r="G58" s="1733" t="s">
        <v>1438</v>
      </c>
      <c r="H58" s="1733"/>
      <c r="I58" s="1733" t="s">
        <v>1439</v>
      </c>
      <c r="J58" s="1733"/>
      <c r="K58" s="1733" t="s">
        <v>1440</v>
      </c>
      <c r="L58" s="1733"/>
      <c r="M58" s="569" t="s">
        <v>1441</v>
      </c>
      <c r="N58" s="570"/>
      <c r="O58" s="571"/>
      <c r="P58" s="565"/>
      <c r="Q58" s="398"/>
      <c r="R58" s="398"/>
      <c r="S58" s="398"/>
      <c r="T58" s="398"/>
      <c r="U58" s="398"/>
      <c r="V58" s="398"/>
    </row>
    <row r="59" spans="1:22">
      <c r="B59" s="1804"/>
      <c r="C59" s="1755"/>
      <c r="D59" s="1806"/>
      <c r="E59" s="1759"/>
      <c r="F59" s="1761"/>
      <c r="G59" s="1734"/>
      <c r="H59" s="1734"/>
      <c r="I59" s="1734"/>
      <c r="J59" s="1734"/>
      <c r="K59" s="1734"/>
      <c r="L59" s="1734"/>
      <c r="M59" s="572"/>
      <c r="N59" s="573"/>
      <c r="O59" s="574"/>
      <c r="P59" s="565"/>
      <c r="Q59" s="398"/>
      <c r="R59" s="398"/>
      <c r="S59" s="398"/>
      <c r="T59" s="398"/>
      <c r="U59" s="398"/>
      <c r="V59" s="398"/>
    </row>
    <row r="60" spans="1:22">
      <c r="B60" s="1753"/>
      <c r="C60" s="1755"/>
      <c r="D60" s="1806"/>
      <c r="E60" s="1759"/>
      <c r="F60" s="1761"/>
      <c r="G60" s="1734"/>
      <c r="H60" s="1734"/>
      <c r="I60" s="1734"/>
      <c r="J60" s="1734"/>
      <c r="K60" s="1734"/>
      <c r="L60" s="1734"/>
      <c r="M60" s="1807"/>
      <c r="N60" s="1807"/>
      <c r="O60" s="1808"/>
      <c r="P60" s="565"/>
      <c r="Q60" s="398"/>
      <c r="R60" s="398"/>
      <c r="S60" s="398"/>
      <c r="T60" s="398"/>
      <c r="U60" s="398"/>
      <c r="V60" s="398"/>
    </row>
    <row r="61" spans="1:22">
      <c r="B61" s="575" t="s">
        <v>784</v>
      </c>
      <c r="C61" s="576">
        <v>100</v>
      </c>
      <c r="D61" s="577">
        <v>0.05</v>
      </c>
      <c r="E61" s="578">
        <v>1.2</v>
      </c>
      <c r="F61" s="579">
        <v>30</v>
      </c>
      <c r="G61" s="580">
        <f t="shared" ref="G61:G66" si="7">(D61*E61)/(100-F61)*100</f>
        <v>8.5714285714285715E-2</v>
      </c>
      <c r="H61" s="581" t="s">
        <v>866</v>
      </c>
      <c r="I61" s="582">
        <f t="shared" ref="I61:I66" si="8">(D61*E61)*C61</f>
        <v>6</v>
      </c>
      <c r="J61" s="581" t="s">
        <v>866</v>
      </c>
      <c r="K61" s="583">
        <f t="shared" ref="K61:K66" si="9">G61*C61</f>
        <v>8.5714285714285712</v>
      </c>
      <c r="L61" s="581" t="s">
        <v>866</v>
      </c>
      <c r="M61" s="1807"/>
      <c r="N61" s="1807"/>
      <c r="O61" s="1808"/>
      <c r="P61" s="565"/>
      <c r="Q61" s="398"/>
      <c r="R61" s="584" t="s">
        <v>1442</v>
      </c>
      <c r="S61" s="398"/>
      <c r="T61" s="398"/>
      <c r="U61" s="398"/>
      <c r="V61" s="398"/>
    </row>
    <row r="62" spans="1:22">
      <c r="B62" s="575" t="s">
        <v>876</v>
      </c>
      <c r="C62" s="576">
        <v>100</v>
      </c>
      <c r="D62" s="577">
        <v>7.0000000000000007E-2</v>
      </c>
      <c r="E62" s="578">
        <v>2</v>
      </c>
      <c r="F62" s="579">
        <v>30</v>
      </c>
      <c r="G62" s="580">
        <f t="shared" si="7"/>
        <v>0.2</v>
      </c>
      <c r="H62" s="581" t="s">
        <v>866</v>
      </c>
      <c r="I62" s="582">
        <f t="shared" si="8"/>
        <v>14.000000000000002</v>
      </c>
      <c r="J62" s="581" t="s">
        <v>866</v>
      </c>
      <c r="K62" s="583">
        <f t="shared" si="9"/>
        <v>20</v>
      </c>
      <c r="L62" s="581" t="s">
        <v>866</v>
      </c>
      <c r="M62" s="1807"/>
      <c r="N62" s="1807"/>
      <c r="O62" s="1808"/>
      <c r="P62" s="565"/>
      <c r="Q62" s="398"/>
      <c r="R62" s="398"/>
      <c r="S62" s="398"/>
      <c r="T62" s="398"/>
      <c r="U62" s="398"/>
      <c r="V62" s="398"/>
    </row>
    <row r="63" spans="1:22">
      <c r="B63" s="585" t="s">
        <v>768</v>
      </c>
      <c r="C63" s="586">
        <v>100</v>
      </c>
      <c r="D63" s="587">
        <v>0.11</v>
      </c>
      <c r="E63" s="578">
        <v>2.5</v>
      </c>
      <c r="F63" s="579">
        <v>30</v>
      </c>
      <c r="G63" s="582">
        <f t="shared" si="7"/>
        <v>0.3928571428571429</v>
      </c>
      <c r="H63" s="581" t="s">
        <v>866</v>
      </c>
      <c r="I63" s="582">
        <f t="shared" si="8"/>
        <v>27.500000000000004</v>
      </c>
      <c r="J63" s="581" t="s">
        <v>866</v>
      </c>
      <c r="K63" s="583">
        <f t="shared" si="9"/>
        <v>39.285714285714292</v>
      </c>
      <c r="L63" s="581" t="s">
        <v>866</v>
      </c>
      <c r="M63" s="1807"/>
      <c r="N63" s="1807"/>
      <c r="O63" s="1808"/>
      <c r="P63" s="565"/>
      <c r="Q63" s="398"/>
      <c r="R63" s="398"/>
      <c r="S63" s="398"/>
      <c r="T63" s="398"/>
      <c r="U63" s="398"/>
      <c r="V63" s="398"/>
    </row>
    <row r="64" spans="1:22">
      <c r="B64" s="575" t="s">
        <v>1443</v>
      </c>
      <c r="C64" s="588">
        <v>100</v>
      </c>
      <c r="D64" s="589">
        <f>(D63*M64%)+D63</f>
        <v>0.121</v>
      </c>
      <c r="E64" s="578">
        <v>3</v>
      </c>
      <c r="F64" s="579">
        <v>30</v>
      </c>
      <c r="G64" s="582">
        <f t="shared" si="7"/>
        <v>0.51857142857142857</v>
      </c>
      <c r="H64" s="581" t="s">
        <v>866</v>
      </c>
      <c r="I64" s="582">
        <f t="shared" si="8"/>
        <v>36.299999999999997</v>
      </c>
      <c r="J64" s="581" t="s">
        <v>866</v>
      </c>
      <c r="K64" s="583">
        <f t="shared" si="9"/>
        <v>51.857142857142854</v>
      </c>
      <c r="L64" s="581" t="s">
        <v>866</v>
      </c>
      <c r="M64" s="590">
        <v>10</v>
      </c>
      <c r="N64" s="591" t="s">
        <v>1444</v>
      </c>
      <c r="O64" s="592"/>
      <c r="P64" s="565"/>
      <c r="Q64" s="398"/>
      <c r="R64" s="398"/>
      <c r="S64" s="398"/>
      <c r="T64" s="398"/>
      <c r="U64" s="398"/>
      <c r="V64" s="398"/>
    </row>
    <row r="65" spans="2:22">
      <c r="B65" s="575" t="s">
        <v>1445</v>
      </c>
      <c r="C65" s="576">
        <v>8</v>
      </c>
      <c r="D65" s="593">
        <v>0.1</v>
      </c>
      <c r="E65" s="578">
        <v>2.5</v>
      </c>
      <c r="F65" s="579">
        <v>30</v>
      </c>
      <c r="G65" s="580">
        <f t="shared" si="7"/>
        <v>0.35714285714285715</v>
      </c>
      <c r="H65" s="581" t="s">
        <v>866</v>
      </c>
      <c r="I65" s="582">
        <f t="shared" si="8"/>
        <v>2</v>
      </c>
      <c r="J65" s="581" t="s">
        <v>866</v>
      </c>
      <c r="K65" s="583">
        <f t="shared" si="9"/>
        <v>2.8571428571428572</v>
      </c>
      <c r="L65" s="581" t="s">
        <v>866</v>
      </c>
      <c r="M65" s="1790" t="s">
        <v>1446</v>
      </c>
      <c r="N65" s="1790"/>
      <c r="O65" s="1791"/>
      <c r="P65" s="565"/>
      <c r="Q65" s="398"/>
      <c r="R65" s="398"/>
      <c r="S65" s="398"/>
      <c r="T65" s="398"/>
      <c r="U65" s="398"/>
      <c r="V65" s="398"/>
    </row>
    <row r="66" spans="2:22">
      <c r="B66" s="575" t="s">
        <v>1447</v>
      </c>
      <c r="C66" s="576">
        <v>4</v>
      </c>
      <c r="D66" s="577">
        <v>7.0000000000000007E-2</v>
      </c>
      <c r="E66" s="578">
        <v>2</v>
      </c>
      <c r="F66" s="579">
        <v>30</v>
      </c>
      <c r="G66" s="580">
        <f t="shared" si="7"/>
        <v>0.2</v>
      </c>
      <c r="H66" s="581" t="s">
        <v>866</v>
      </c>
      <c r="I66" s="582">
        <f t="shared" si="8"/>
        <v>0.56000000000000005</v>
      </c>
      <c r="J66" s="581" t="s">
        <v>866</v>
      </c>
      <c r="K66" s="583">
        <f t="shared" si="9"/>
        <v>0.8</v>
      </c>
      <c r="L66" s="581" t="s">
        <v>866</v>
      </c>
      <c r="M66" s="1790"/>
      <c r="N66" s="1790"/>
      <c r="O66" s="1791"/>
      <c r="P66" s="565"/>
      <c r="Q66" s="398"/>
      <c r="R66" s="398"/>
      <c r="S66" s="398"/>
      <c r="T66" s="398"/>
      <c r="U66" s="398"/>
      <c r="V66" s="398"/>
    </row>
    <row r="67" spans="2:22">
      <c r="B67" s="1784" t="s">
        <v>1448</v>
      </c>
      <c r="C67" s="1785"/>
      <c r="D67" s="1785"/>
      <c r="E67" s="1785"/>
      <c r="F67" s="1785"/>
      <c r="G67" s="1785"/>
      <c r="H67" s="1785"/>
      <c r="I67" s="1785"/>
      <c r="J67" s="1785"/>
      <c r="K67" s="1785"/>
      <c r="L67" s="1785"/>
      <c r="M67" s="1785"/>
      <c r="N67" s="1785"/>
      <c r="O67" s="1786"/>
      <c r="P67" s="565"/>
      <c r="Q67" s="398"/>
      <c r="R67" s="398"/>
      <c r="S67" s="398"/>
      <c r="T67" s="398"/>
      <c r="U67" s="398"/>
      <c r="V67" s="398"/>
    </row>
    <row r="68" spans="2:22">
      <c r="B68" s="1687" t="s">
        <v>1449</v>
      </c>
      <c r="C68" s="1689">
        <f>SUM(C61:C66)</f>
        <v>412</v>
      </c>
      <c r="D68" s="594"/>
      <c r="E68" s="594"/>
      <c r="F68" s="594"/>
      <c r="G68" s="595"/>
      <c r="H68" s="596"/>
      <c r="I68" s="1794">
        <f>SUM(I61:I66)</f>
        <v>86.36</v>
      </c>
      <c r="J68" s="1796" t="s">
        <v>866</v>
      </c>
      <c r="K68" s="1794">
        <f>SUM(K61:K66)</f>
        <v>123.37142857142858</v>
      </c>
      <c r="L68" s="1796" t="s">
        <v>866</v>
      </c>
      <c r="M68" s="597"/>
      <c r="N68" s="597"/>
      <c r="O68" s="598"/>
      <c r="P68" s="565"/>
      <c r="Q68" s="398"/>
      <c r="R68" s="398"/>
      <c r="S68" s="398"/>
      <c r="T68" s="398"/>
      <c r="U68" s="398"/>
      <c r="V68" s="398"/>
    </row>
    <row r="69" spans="2:22">
      <c r="B69" s="1792"/>
      <c r="C69" s="1793"/>
      <c r="D69" s="599"/>
      <c r="E69" s="599"/>
      <c r="F69" s="599"/>
      <c r="G69" s="600"/>
      <c r="H69" s="601"/>
      <c r="I69" s="1795"/>
      <c r="J69" s="1797"/>
      <c r="K69" s="1795"/>
      <c r="L69" s="1797"/>
      <c r="M69" s="602"/>
      <c r="N69" s="602"/>
      <c r="O69" s="603"/>
      <c r="P69" s="565"/>
      <c r="Q69" s="398"/>
      <c r="R69" s="398"/>
      <c r="S69" s="398"/>
      <c r="T69" s="398"/>
      <c r="U69" s="398"/>
      <c r="V69" s="398"/>
    </row>
    <row r="70" spans="2:22">
      <c r="B70" s="1697" t="s">
        <v>1450</v>
      </c>
      <c r="C70" s="1698"/>
      <c r="D70" s="1698"/>
      <c r="E70" s="1698"/>
      <c r="F70" s="1698"/>
      <c r="G70" s="1698"/>
      <c r="H70" s="1698"/>
      <c r="I70" s="1698"/>
      <c r="J70" s="1698"/>
      <c r="K70" s="1698"/>
      <c r="L70" s="1698"/>
      <c r="M70" s="1698"/>
      <c r="N70" s="1698"/>
      <c r="O70" s="1699"/>
      <c r="P70" s="565"/>
      <c r="Q70" s="398"/>
      <c r="R70" s="398"/>
      <c r="S70" s="398"/>
      <c r="T70" s="398"/>
      <c r="U70" s="398"/>
      <c r="V70" s="398"/>
    </row>
    <row r="71" spans="2:22">
      <c r="B71" s="1700"/>
      <c r="C71" s="1701"/>
      <c r="D71" s="1701"/>
      <c r="E71" s="1701"/>
      <c r="F71" s="1701"/>
      <c r="G71" s="1701"/>
      <c r="H71" s="1701"/>
      <c r="I71" s="1701"/>
      <c r="J71" s="1701"/>
      <c r="K71" s="1701"/>
      <c r="L71" s="1701"/>
      <c r="M71" s="1701"/>
      <c r="N71" s="1701"/>
      <c r="O71" s="1702"/>
      <c r="P71" s="565"/>
      <c r="Q71" s="398"/>
      <c r="R71" s="398"/>
      <c r="S71" s="398"/>
      <c r="T71" s="398"/>
      <c r="U71" s="398"/>
      <c r="V71" s="398"/>
    </row>
    <row r="72" spans="2:22">
      <c r="B72" s="1789" t="s">
        <v>1451</v>
      </c>
      <c r="C72" s="1705" t="s">
        <v>1372</v>
      </c>
      <c r="D72" s="1707" t="s">
        <v>1452</v>
      </c>
      <c r="E72" s="1709" t="s">
        <v>1453</v>
      </c>
      <c r="F72" s="1711" t="s">
        <v>1454</v>
      </c>
      <c r="G72" s="1713" t="s">
        <v>1455</v>
      </c>
      <c r="H72" s="1715" t="s">
        <v>1456</v>
      </c>
      <c r="I72" s="1716"/>
      <c r="J72" s="1716"/>
      <c r="K72" s="1720" t="s">
        <v>1457</v>
      </c>
      <c r="L72" s="1723" t="s">
        <v>1458</v>
      </c>
      <c r="M72" s="1715" t="s">
        <v>1459</v>
      </c>
      <c r="N72" s="1716"/>
      <c r="O72" s="1728"/>
      <c r="P72" s="565"/>
      <c r="Q72" s="398"/>
      <c r="R72" s="398"/>
      <c r="S72" s="398"/>
      <c r="T72" s="398"/>
      <c r="U72" s="398"/>
      <c r="V72" s="398"/>
    </row>
    <row r="73" spans="2:22" ht="15.75">
      <c r="B73" s="1789"/>
      <c r="C73" s="1705"/>
      <c r="D73" s="1707"/>
      <c r="E73" s="1709"/>
      <c r="F73" s="1711"/>
      <c r="G73" s="1713"/>
      <c r="H73" s="1715"/>
      <c r="I73" s="1716"/>
      <c r="J73" s="1716"/>
      <c r="K73" s="1720"/>
      <c r="L73" s="1723"/>
      <c r="M73" s="1715"/>
      <c r="N73" s="1716"/>
      <c r="O73" s="1728"/>
      <c r="P73" s="565"/>
      <c r="Q73" s="398"/>
      <c r="R73" s="604" t="s">
        <v>1451</v>
      </c>
      <c r="S73" s="398"/>
      <c r="T73" s="398"/>
      <c r="U73" s="398"/>
      <c r="V73" s="398"/>
    </row>
    <row r="74" spans="2:22">
      <c r="B74" s="1789"/>
      <c r="C74" s="1705"/>
      <c r="D74" s="1707"/>
      <c r="E74" s="1709"/>
      <c r="F74" s="1711"/>
      <c r="G74" s="1713"/>
      <c r="H74" s="1715"/>
      <c r="I74" s="1716"/>
      <c r="J74" s="1716"/>
      <c r="K74" s="1720"/>
      <c r="L74" s="1723"/>
      <c r="M74" s="1715"/>
      <c r="N74" s="1716"/>
      <c r="O74" s="1728"/>
      <c r="P74" s="565"/>
      <c r="Q74" s="398"/>
      <c r="R74" s="398"/>
      <c r="S74" s="398"/>
      <c r="T74" s="398"/>
      <c r="U74" s="398"/>
      <c r="V74" s="398"/>
    </row>
    <row r="75" spans="2:22">
      <c r="B75" s="1789"/>
      <c r="C75" s="1705"/>
      <c r="D75" s="1707"/>
      <c r="E75" s="1709"/>
      <c r="F75" s="1711"/>
      <c r="G75" s="1713"/>
      <c r="H75" s="1715"/>
      <c r="I75" s="1716"/>
      <c r="J75" s="1716"/>
      <c r="K75" s="1720"/>
      <c r="L75" s="1723"/>
      <c r="M75" s="1715"/>
      <c r="N75" s="1716"/>
      <c r="O75" s="1728"/>
      <c r="P75" s="565"/>
      <c r="Q75" s="398"/>
      <c r="R75" s="398"/>
      <c r="S75" s="398"/>
      <c r="T75" s="398"/>
      <c r="U75" s="398"/>
      <c r="V75" s="398"/>
    </row>
    <row r="76" spans="2:22">
      <c r="B76" s="1789"/>
      <c r="C76" s="1705"/>
      <c r="D76" s="1707"/>
      <c r="E76" s="1709"/>
      <c r="F76" s="1711"/>
      <c r="G76" s="1713"/>
      <c r="H76" s="1715"/>
      <c r="I76" s="1716"/>
      <c r="J76" s="1716"/>
      <c r="K76" s="1720"/>
      <c r="L76" s="1723"/>
      <c r="M76" s="1715"/>
      <c r="N76" s="1716"/>
      <c r="O76" s="1728"/>
      <c r="P76" s="565"/>
      <c r="Q76" s="398"/>
      <c r="R76" s="398"/>
      <c r="S76" s="398"/>
      <c r="T76" s="398"/>
      <c r="U76" s="398"/>
      <c r="V76" s="398"/>
    </row>
    <row r="77" spans="2:22">
      <c r="B77" s="1789"/>
      <c r="C77" s="1705"/>
      <c r="D77" s="1707"/>
      <c r="E77" s="1709"/>
      <c r="F77" s="1711"/>
      <c r="G77" s="1713"/>
      <c r="H77" s="1715"/>
      <c r="I77" s="1716"/>
      <c r="J77" s="1716"/>
      <c r="K77" s="1720"/>
      <c r="L77" s="1723"/>
      <c r="M77" s="1715"/>
      <c r="N77" s="1716"/>
      <c r="O77" s="1728"/>
      <c r="P77" s="565"/>
      <c r="Q77" s="398"/>
      <c r="R77" s="398"/>
      <c r="S77" s="398"/>
      <c r="T77" s="398"/>
      <c r="U77" s="398"/>
      <c r="V77" s="398"/>
    </row>
    <row r="78" spans="2:22">
      <c r="B78" s="1789"/>
      <c r="C78" s="1706"/>
      <c r="D78" s="1708"/>
      <c r="E78" s="1710"/>
      <c r="F78" s="1712"/>
      <c r="G78" s="1714"/>
      <c r="H78" s="1717"/>
      <c r="I78" s="1718"/>
      <c r="J78" s="1718"/>
      <c r="K78" s="1721"/>
      <c r="L78" s="1724"/>
      <c r="M78" s="1717"/>
      <c r="N78" s="1718"/>
      <c r="O78" s="1729"/>
      <c r="P78" s="565"/>
      <c r="Q78" s="398"/>
      <c r="R78" s="398"/>
      <c r="S78" s="398"/>
      <c r="T78" s="398"/>
      <c r="U78" s="398"/>
      <c r="V78" s="398"/>
    </row>
    <row r="79" spans="2:22" ht="15.75">
      <c r="B79" s="575" t="s">
        <v>784</v>
      </c>
      <c r="C79" s="605">
        <f t="shared" ref="C79:C84" si="10">C61</f>
        <v>100</v>
      </c>
      <c r="D79" s="606" t="s">
        <v>1460</v>
      </c>
      <c r="E79" s="607">
        <v>5</v>
      </c>
      <c r="F79" s="608">
        <f t="shared" ref="F79:F84" si="11">IF(C79=0,0,E79-(E79*F61%))</f>
        <v>3.5</v>
      </c>
      <c r="G79" s="609">
        <f t="shared" ref="G79:G84" si="12">I61</f>
        <v>6</v>
      </c>
      <c r="H79" s="610">
        <f t="shared" ref="H79:H84" si="13">IF(I61=0,0,INT(I61/F79))</f>
        <v>1</v>
      </c>
      <c r="I79" s="611">
        <f t="shared" ref="I79:I84" si="14">I61-(F79*H79)</f>
        <v>2.5</v>
      </c>
      <c r="J79" s="612" t="str">
        <f t="shared" ref="J79:J84" si="15">IF(I79=0,0,"Kg")</f>
        <v>Kg</v>
      </c>
      <c r="K79" s="613">
        <v>12</v>
      </c>
      <c r="L79" s="614">
        <f t="shared" ref="L79:L84" si="16">C61*E61</f>
        <v>120</v>
      </c>
      <c r="M79" s="610">
        <f t="shared" ref="M79:M84" si="17">IF(K79=0,0,INT(E61*C61/K79))</f>
        <v>10</v>
      </c>
      <c r="N79" s="611">
        <f t="shared" ref="N79:N84" si="18">(C61*E61)-(M79*K79)</f>
        <v>0</v>
      </c>
      <c r="O79" s="615">
        <f t="shared" ref="O79:O84" si="19">IF(N79=0,0,"Pièce /Mx")</f>
        <v>0</v>
      </c>
      <c r="P79" s="565"/>
      <c r="Q79" s="398"/>
      <c r="R79" s="1685" t="s">
        <v>1433</v>
      </c>
      <c r="S79" s="1685"/>
      <c r="T79" s="1685"/>
      <c r="U79" s="1685"/>
      <c r="V79" s="1685"/>
    </row>
    <row r="80" spans="2:22">
      <c r="B80" s="575" t="s">
        <v>876</v>
      </c>
      <c r="C80" s="605">
        <f t="shared" si="10"/>
        <v>100</v>
      </c>
      <c r="D80" s="606" t="s">
        <v>1460</v>
      </c>
      <c r="E80" s="607">
        <v>1.5</v>
      </c>
      <c r="F80" s="608">
        <f t="shared" si="11"/>
        <v>1.05</v>
      </c>
      <c r="G80" s="609">
        <f t="shared" si="12"/>
        <v>14.000000000000002</v>
      </c>
      <c r="H80" s="610">
        <f t="shared" si="13"/>
        <v>13</v>
      </c>
      <c r="I80" s="611">
        <f t="shared" si="14"/>
        <v>0.35000000000000142</v>
      </c>
      <c r="J80" s="612" t="str">
        <f t="shared" si="15"/>
        <v>Kg</v>
      </c>
      <c r="K80" s="613">
        <v>20</v>
      </c>
      <c r="L80" s="614">
        <f t="shared" si="16"/>
        <v>200</v>
      </c>
      <c r="M80" s="610">
        <f t="shared" si="17"/>
        <v>10</v>
      </c>
      <c r="N80" s="611">
        <f t="shared" si="18"/>
        <v>0</v>
      </c>
      <c r="O80" s="615">
        <f t="shared" si="19"/>
        <v>0</v>
      </c>
      <c r="P80" s="565"/>
      <c r="Q80" s="398"/>
      <c r="R80" s="398"/>
      <c r="S80" s="398"/>
      <c r="T80" s="398"/>
      <c r="U80" s="398"/>
      <c r="V80" s="398"/>
    </row>
    <row r="81" spans="2:22">
      <c r="B81" s="585" t="s">
        <v>768</v>
      </c>
      <c r="C81" s="605">
        <f t="shared" si="10"/>
        <v>100</v>
      </c>
      <c r="D81" s="606" t="s">
        <v>1460</v>
      </c>
      <c r="E81" s="607">
        <v>1.5</v>
      </c>
      <c r="F81" s="608">
        <f t="shared" si="11"/>
        <v>1.05</v>
      </c>
      <c r="G81" s="609">
        <f t="shared" si="12"/>
        <v>27.500000000000004</v>
      </c>
      <c r="H81" s="610">
        <f t="shared" si="13"/>
        <v>26</v>
      </c>
      <c r="I81" s="611">
        <f t="shared" si="14"/>
        <v>0.20000000000000284</v>
      </c>
      <c r="J81" s="612" t="str">
        <f t="shared" si="15"/>
        <v>Kg</v>
      </c>
      <c r="K81" s="613">
        <v>20</v>
      </c>
      <c r="L81" s="614">
        <f t="shared" si="16"/>
        <v>250</v>
      </c>
      <c r="M81" s="610">
        <f t="shared" si="17"/>
        <v>12</v>
      </c>
      <c r="N81" s="611">
        <f t="shared" si="18"/>
        <v>10</v>
      </c>
      <c r="O81" s="615" t="str">
        <f t="shared" si="19"/>
        <v>Pièce /Mx</v>
      </c>
      <c r="P81" s="565"/>
      <c r="Q81" s="398"/>
      <c r="R81" s="584" t="s">
        <v>1442</v>
      </c>
      <c r="S81" s="398"/>
      <c r="T81" s="398"/>
      <c r="U81" s="398"/>
      <c r="V81" s="398"/>
    </row>
    <row r="82" spans="2:22">
      <c r="B82" s="575" t="s">
        <v>1443</v>
      </c>
      <c r="C82" s="605">
        <f t="shared" si="10"/>
        <v>100</v>
      </c>
      <c r="D82" s="606" t="s">
        <v>1460</v>
      </c>
      <c r="E82" s="607">
        <v>1.5</v>
      </c>
      <c r="F82" s="608">
        <f t="shared" si="11"/>
        <v>1.05</v>
      </c>
      <c r="G82" s="609">
        <f t="shared" si="12"/>
        <v>36.299999999999997</v>
      </c>
      <c r="H82" s="610">
        <f t="shared" si="13"/>
        <v>34</v>
      </c>
      <c r="I82" s="611">
        <f t="shared" si="14"/>
        <v>0.59999999999999432</v>
      </c>
      <c r="J82" s="612" t="str">
        <f t="shared" si="15"/>
        <v>Kg</v>
      </c>
      <c r="K82" s="613">
        <v>20</v>
      </c>
      <c r="L82" s="614">
        <f t="shared" si="16"/>
        <v>300</v>
      </c>
      <c r="M82" s="610">
        <f t="shared" si="17"/>
        <v>15</v>
      </c>
      <c r="N82" s="611">
        <f t="shared" si="18"/>
        <v>0</v>
      </c>
      <c r="O82" s="615">
        <f t="shared" si="19"/>
        <v>0</v>
      </c>
      <c r="P82" s="565"/>
      <c r="Q82" s="398"/>
      <c r="R82" s="398"/>
      <c r="S82" s="398"/>
      <c r="T82" s="398"/>
      <c r="U82" s="398"/>
      <c r="V82" s="398"/>
    </row>
    <row r="83" spans="2:22">
      <c r="B83" s="575" t="s">
        <v>1445</v>
      </c>
      <c r="C83" s="616">
        <f t="shared" si="10"/>
        <v>8</v>
      </c>
      <c r="D83" s="606" t="s">
        <v>1460</v>
      </c>
      <c r="E83" s="607">
        <v>1.5</v>
      </c>
      <c r="F83" s="608">
        <f t="shared" si="11"/>
        <v>1.05</v>
      </c>
      <c r="G83" s="609">
        <f t="shared" si="12"/>
        <v>2</v>
      </c>
      <c r="H83" s="610">
        <f t="shared" si="13"/>
        <v>1</v>
      </c>
      <c r="I83" s="611">
        <f t="shared" si="14"/>
        <v>0.95</v>
      </c>
      <c r="J83" s="612" t="str">
        <f t="shared" si="15"/>
        <v>Kg</v>
      </c>
      <c r="K83" s="613">
        <v>20</v>
      </c>
      <c r="L83" s="614">
        <f t="shared" si="16"/>
        <v>20</v>
      </c>
      <c r="M83" s="610">
        <f t="shared" si="17"/>
        <v>1</v>
      </c>
      <c r="N83" s="611">
        <f t="shared" si="18"/>
        <v>0</v>
      </c>
      <c r="O83" s="615">
        <f t="shared" si="19"/>
        <v>0</v>
      </c>
      <c r="P83" s="565"/>
      <c r="Q83" s="398"/>
      <c r="R83" s="398"/>
      <c r="S83" s="398"/>
      <c r="T83" s="398"/>
      <c r="U83" s="398"/>
      <c r="V83" s="398"/>
    </row>
    <row r="84" spans="2:22">
      <c r="B84" s="617" t="s">
        <v>1447</v>
      </c>
      <c r="C84" s="618">
        <f t="shared" si="10"/>
        <v>4</v>
      </c>
      <c r="D84" s="619" t="s">
        <v>1460</v>
      </c>
      <c r="E84" s="620">
        <v>1.5</v>
      </c>
      <c r="F84" s="621">
        <f t="shared" si="11"/>
        <v>1.05</v>
      </c>
      <c r="G84" s="622">
        <f t="shared" si="12"/>
        <v>0.56000000000000005</v>
      </c>
      <c r="H84" s="623">
        <f t="shared" si="13"/>
        <v>0</v>
      </c>
      <c r="I84" s="624">
        <f t="shared" si="14"/>
        <v>0.56000000000000005</v>
      </c>
      <c r="J84" s="625" t="str">
        <f t="shared" si="15"/>
        <v>Kg</v>
      </c>
      <c r="K84" s="626">
        <v>20</v>
      </c>
      <c r="L84" s="627">
        <f t="shared" si="16"/>
        <v>8</v>
      </c>
      <c r="M84" s="623">
        <f t="shared" si="17"/>
        <v>0</v>
      </c>
      <c r="N84" s="624">
        <f t="shared" si="18"/>
        <v>8</v>
      </c>
      <c r="O84" s="628" t="str">
        <f t="shared" si="19"/>
        <v>Pièce /Mx</v>
      </c>
      <c r="P84" s="565"/>
      <c r="Q84" s="398"/>
      <c r="R84" s="398"/>
      <c r="S84" s="398"/>
      <c r="T84" s="398"/>
      <c r="U84" s="398"/>
      <c r="V84" s="398"/>
    </row>
    <row r="85" spans="2:22">
      <c r="B85" s="1784" t="s">
        <v>1461</v>
      </c>
      <c r="C85" s="1785"/>
      <c r="D85" s="1785"/>
      <c r="E85" s="1785"/>
      <c r="F85" s="1785"/>
      <c r="G85" s="1785"/>
      <c r="H85" s="1785"/>
      <c r="I85" s="1785"/>
      <c r="J85" s="1785"/>
      <c r="K85" s="1785"/>
      <c r="L85" s="1785"/>
      <c r="M85" s="1785"/>
      <c r="N85" s="1785"/>
      <c r="O85" s="1786"/>
      <c r="P85" s="565"/>
      <c r="Q85" s="398"/>
      <c r="R85" s="398"/>
      <c r="S85" s="398"/>
      <c r="T85" s="398"/>
      <c r="U85" s="398"/>
      <c r="V85" s="398"/>
    </row>
    <row r="86" spans="2:22">
      <c r="B86" s="1687" t="s">
        <v>1449</v>
      </c>
      <c r="C86" s="1689">
        <f>SUM(C79:C84)</f>
        <v>412</v>
      </c>
      <c r="D86" s="596"/>
      <c r="E86" s="596"/>
      <c r="F86" s="1787">
        <f>SUM(G79:G84)</f>
        <v>86.36</v>
      </c>
      <c r="G86" s="1788" t="str">
        <f>+J79</f>
        <v>Kg</v>
      </c>
      <c r="H86" s="1675">
        <f>SUM(H79:H84)</f>
        <v>75</v>
      </c>
      <c r="I86" s="1677">
        <f>SUM(I79:I84)</f>
        <v>5.1599999999999984</v>
      </c>
      <c r="J86" s="1763" t="str">
        <f>IF(I86=0,0,"Kg")</f>
        <v>Kg</v>
      </c>
      <c r="K86" s="596"/>
      <c r="L86" s="1689">
        <f>SUM(L79:L84)</f>
        <v>898</v>
      </c>
      <c r="M86" s="1675">
        <f>SUM(M79:M84)</f>
        <v>48</v>
      </c>
      <c r="N86" s="1677">
        <f>SUM(N79:N84)</f>
        <v>18</v>
      </c>
      <c r="O86" s="1775" t="str">
        <f>IF(N86=0,0,"Pièce /Mx")</f>
        <v>Pièce /Mx</v>
      </c>
      <c r="P86" s="565"/>
      <c r="Q86" s="398"/>
      <c r="R86" s="398"/>
      <c r="S86" s="398"/>
      <c r="T86" s="398"/>
      <c r="U86" s="398"/>
      <c r="V86" s="398"/>
    </row>
    <row r="87" spans="2:22">
      <c r="B87" s="1687"/>
      <c r="C87" s="1689"/>
      <c r="D87" s="596"/>
      <c r="E87" s="596"/>
      <c r="F87" s="1787"/>
      <c r="G87" s="1788"/>
      <c r="H87" s="1675"/>
      <c r="I87" s="1677"/>
      <c r="J87" s="1763"/>
      <c r="K87" s="596"/>
      <c r="L87" s="1689"/>
      <c r="M87" s="1675"/>
      <c r="N87" s="1677"/>
      <c r="O87" s="1775"/>
      <c r="P87" s="565"/>
      <c r="Q87" s="398"/>
      <c r="R87" s="398"/>
      <c r="S87" s="398"/>
      <c r="T87" s="398"/>
      <c r="U87" s="398"/>
      <c r="V87" s="398"/>
    </row>
    <row r="88" spans="2:22">
      <c r="B88" s="629"/>
      <c r="C88" s="630"/>
      <c r="D88" s="630"/>
      <c r="E88" s="630"/>
      <c r="F88" s="630"/>
      <c r="G88" s="630"/>
      <c r="H88" s="630"/>
      <c r="I88" s="630"/>
      <c r="J88" s="630"/>
      <c r="K88" s="630"/>
      <c r="L88" s="630"/>
      <c r="M88" s="630"/>
      <c r="N88" s="630"/>
      <c r="O88" s="631"/>
      <c r="P88" s="565"/>
      <c r="Q88" s="398"/>
      <c r="R88" s="398"/>
      <c r="S88" s="398"/>
      <c r="T88" s="398"/>
      <c r="U88" s="398"/>
      <c r="V88" s="398"/>
    </row>
    <row r="89" spans="2:22">
      <c r="B89" s="1776" t="s">
        <v>1462</v>
      </c>
      <c r="C89" s="1777"/>
      <c r="D89" s="1777"/>
      <c r="E89" s="1777"/>
      <c r="F89" s="632"/>
      <c r="G89" s="1780" t="s">
        <v>1463</v>
      </c>
      <c r="H89" s="1780"/>
      <c r="I89" s="1782">
        <v>0.15</v>
      </c>
      <c r="J89" s="1782"/>
      <c r="K89" s="633"/>
      <c r="L89" s="633"/>
      <c r="M89" s="633"/>
      <c r="N89" s="633"/>
      <c r="O89" s="634"/>
      <c r="P89" s="565"/>
      <c r="Q89" s="398"/>
      <c r="R89" s="398"/>
      <c r="S89" s="398"/>
      <c r="T89" s="398"/>
      <c r="U89" s="398"/>
      <c r="V89" s="398"/>
    </row>
    <row r="90" spans="2:22">
      <c r="B90" s="1778"/>
      <c r="C90" s="1779"/>
      <c r="D90" s="1779"/>
      <c r="E90" s="1779"/>
      <c r="F90" s="635"/>
      <c r="G90" s="1781"/>
      <c r="H90" s="1781"/>
      <c r="I90" s="1783"/>
      <c r="J90" s="1783"/>
      <c r="K90" s="636"/>
      <c r="L90" s="636"/>
      <c r="M90" s="636"/>
      <c r="N90" s="636"/>
      <c r="O90" s="637"/>
      <c r="P90" s="565"/>
      <c r="Q90" s="398"/>
      <c r="R90" s="398"/>
      <c r="S90" s="398"/>
      <c r="T90" s="398"/>
      <c r="U90" s="398"/>
      <c r="V90" s="398"/>
    </row>
    <row r="91" spans="2:22">
      <c r="B91" s="1752" t="s">
        <v>1250</v>
      </c>
      <c r="C91" s="1754" t="s">
        <v>1372</v>
      </c>
      <c r="D91" s="1756" t="s">
        <v>1435</v>
      </c>
      <c r="E91" s="1760" t="s">
        <v>1437</v>
      </c>
      <c r="F91" s="1733" t="s">
        <v>1438</v>
      </c>
      <c r="G91" s="1733"/>
      <c r="H91" s="1733" t="s">
        <v>1464</v>
      </c>
      <c r="I91" s="1733" t="s">
        <v>1465</v>
      </c>
      <c r="J91" s="1733"/>
      <c r="K91" s="1733" t="s">
        <v>1440</v>
      </c>
      <c r="L91" s="1735"/>
      <c r="M91" s="638" t="s">
        <v>1441</v>
      </c>
      <c r="N91" s="570"/>
      <c r="O91" s="571"/>
      <c r="P91" s="565"/>
      <c r="Q91" s="398"/>
      <c r="R91" s="398"/>
      <c r="S91" s="398"/>
      <c r="T91" s="398"/>
      <c r="U91" s="398"/>
      <c r="V91" s="398"/>
    </row>
    <row r="92" spans="2:22" ht="15.75">
      <c r="B92" s="1753"/>
      <c r="C92" s="1755"/>
      <c r="D92" s="1774"/>
      <c r="E92" s="1761"/>
      <c r="F92" s="1734"/>
      <c r="G92" s="1734"/>
      <c r="H92" s="1734"/>
      <c r="I92" s="1734"/>
      <c r="J92" s="1734"/>
      <c r="K92" s="1736"/>
      <c r="L92" s="1737"/>
      <c r="M92" s="1738"/>
      <c r="N92" s="1739"/>
      <c r="O92" s="1740"/>
      <c r="P92" s="565"/>
      <c r="Q92" s="398"/>
      <c r="R92" s="1685" t="s">
        <v>1433</v>
      </c>
      <c r="S92" s="1685"/>
      <c r="T92" s="1685"/>
      <c r="U92" s="1685"/>
      <c r="V92" s="1685"/>
    </row>
    <row r="93" spans="2:22">
      <c r="B93" s="575" t="s">
        <v>784</v>
      </c>
      <c r="C93" s="639">
        <f t="shared" ref="C93:C98" si="20">C61</f>
        <v>100</v>
      </c>
      <c r="D93" s="640">
        <v>0.03</v>
      </c>
      <c r="E93" s="579">
        <v>2</v>
      </c>
      <c r="F93" s="580">
        <f t="shared" ref="F93:F98" si="21">IF(C93=0,0,(D93/(100-E93)*100))</f>
        <v>3.0612244897959183E-2</v>
      </c>
      <c r="G93" s="581" t="s">
        <v>866</v>
      </c>
      <c r="H93" s="641">
        <f>I89/D93</f>
        <v>5</v>
      </c>
      <c r="I93" s="642">
        <f t="shared" ref="I93:I98" si="22">D93*C93</f>
        <v>3</v>
      </c>
      <c r="J93" s="581" t="s">
        <v>866</v>
      </c>
      <c r="K93" s="643">
        <f t="shared" ref="K93:K98" si="23">F93*C93</f>
        <v>3.0612244897959182</v>
      </c>
      <c r="L93" s="581" t="s">
        <v>866</v>
      </c>
      <c r="M93" s="1738"/>
      <c r="N93" s="1739"/>
      <c r="O93" s="1740"/>
      <c r="P93" s="565"/>
      <c r="Q93" s="398"/>
      <c r="R93" s="398"/>
      <c r="S93" s="398"/>
      <c r="T93" s="398"/>
      <c r="U93" s="398"/>
      <c r="V93" s="398"/>
    </row>
    <row r="94" spans="2:22">
      <c r="B94" s="575" t="s">
        <v>876</v>
      </c>
      <c r="C94" s="639">
        <f t="shared" si="20"/>
        <v>100</v>
      </c>
      <c r="D94" s="640">
        <v>0.04</v>
      </c>
      <c r="E94" s="579">
        <v>2</v>
      </c>
      <c r="F94" s="580">
        <f t="shared" si="21"/>
        <v>4.0816326530612249E-2</v>
      </c>
      <c r="G94" s="581" t="s">
        <v>866</v>
      </c>
      <c r="H94" s="641">
        <f>I89/D94</f>
        <v>3.75</v>
      </c>
      <c r="I94" s="642">
        <f t="shared" si="22"/>
        <v>4</v>
      </c>
      <c r="J94" s="581" t="s">
        <v>866</v>
      </c>
      <c r="K94" s="643">
        <f t="shared" si="23"/>
        <v>4.0816326530612246</v>
      </c>
      <c r="L94" s="581" t="s">
        <v>866</v>
      </c>
      <c r="M94" s="1738"/>
      <c r="N94" s="1739"/>
      <c r="O94" s="1740"/>
      <c r="P94" s="565"/>
      <c r="Q94" s="398"/>
      <c r="R94" s="398"/>
      <c r="S94" s="398"/>
      <c r="T94" s="398"/>
      <c r="U94" s="398"/>
      <c r="V94" s="398"/>
    </row>
    <row r="95" spans="2:22">
      <c r="B95" s="585" t="s">
        <v>768</v>
      </c>
      <c r="C95" s="639">
        <f t="shared" si="20"/>
        <v>100</v>
      </c>
      <c r="D95" s="640">
        <v>0.06</v>
      </c>
      <c r="E95" s="579">
        <v>2</v>
      </c>
      <c r="F95" s="580">
        <f t="shared" si="21"/>
        <v>6.1224489795918366E-2</v>
      </c>
      <c r="G95" s="581" t="s">
        <v>866</v>
      </c>
      <c r="H95" s="641">
        <f>I89/D95</f>
        <v>2.5</v>
      </c>
      <c r="I95" s="642">
        <f t="shared" si="22"/>
        <v>6</v>
      </c>
      <c r="J95" s="581" t="s">
        <v>866</v>
      </c>
      <c r="K95" s="643">
        <f t="shared" si="23"/>
        <v>6.1224489795918364</v>
      </c>
      <c r="L95" s="581" t="s">
        <v>866</v>
      </c>
      <c r="M95" s="1738"/>
      <c r="N95" s="1739"/>
      <c r="O95" s="1740"/>
      <c r="P95" s="565"/>
      <c r="Q95" s="398"/>
      <c r="R95" s="398"/>
      <c r="S95" s="398"/>
      <c r="T95" s="398"/>
      <c r="U95" s="398"/>
      <c r="V95" s="398"/>
    </row>
    <row r="96" spans="2:22">
      <c r="B96" s="575" t="s">
        <v>1443</v>
      </c>
      <c r="C96" s="639">
        <f t="shared" si="20"/>
        <v>100</v>
      </c>
      <c r="D96" s="640">
        <v>7.0000000000000007E-2</v>
      </c>
      <c r="E96" s="579">
        <v>2</v>
      </c>
      <c r="F96" s="580">
        <f t="shared" si="21"/>
        <v>7.1428571428571438E-2</v>
      </c>
      <c r="G96" s="581" t="s">
        <v>866</v>
      </c>
      <c r="H96" s="641">
        <f>I89/D96</f>
        <v>2.1428571428571428</v>
      </c>
      <c r="I96" s="642">
        <f t="shared" si="22"/>
        <v>7.0000000000000009</v>
      </c>
      <c r="J96" s="581" t="s">
        <v>866</v>
      </c>
      <c r="K96" s="643">
        <f t="shared" si="23"/>
        <v>7.1428571428571441</v>
      </c>
      <c r="L96" s="581" t="s">
        <v>866</v>
      </c>
      <c r="M96" s="1738"/>
      <c r="N96" s="1739"/>
      <c r="O96" s="1740"/>
      <c r="P96" s="565"/>
      <c r="Q96" s="398"/>
      <c r="R96" s="584" t="s">
        <v>1442</v>
      </c>
      <c r="S96" s="398"/>
      <c r="T96" s="398"/>
      <c r="U96" s="398"/>
      <c r="V96" s="398"/>
    </row>
    <row r="97" spans="2:22">
      <c r="B97" s="575" t="s">
        <v>1445</v>
      </c>
      <c r="C97" s="639">
        <f t="shared" si="20"/>
        <v>8</v>
      </c>
      <c r="D97" s="640">
        <v>0.06</v>
      </c>
      <c r="E97" s="579">
        <v>2</v>
      </c>
      <c r="F97" s="580">
        <f t="shared" si="21"/>
        <v>6.1224489795918366E-2</v>
      </c>
      <c r="G97" s="581" t="s">
        <v>866</v>
      </c>
      <c r="H97" s="641">
        <f>I89/D97</f>
        <v>2.5</v>
      </c>
      <c r="I97" s="642">
        <f t="shared" si="22"/>
        <v>0.48</v>
      </c>
      <c r="J97" s="581" t="s">
        <v>866</v>
      </c>
      <c r="K97" s="643">
        <f t="shared" si="23"/>
        <v>0.48979591836734693</v>
      </c>
      <c r="L97" s="581" t="s">
        <v>866</v>
      </c>
      <c r="M97" s="1738"/>
      <c r="N97" s="1739"/>
      <c r="O97" s="1740"/>
      <c r="P97" s="565"/>
      <c r="Q97" s="398"/>
      <c r="R97" s="398"/>
      <c r="S97" s="398"/>
      <c r="T97" s="398"/>
      <c r="U97" s="398"/>
      <c r="V97" s="398"/>
    </row>
    <row r="98" spans="2:22">
      <c r="B98" s="617" t="s">
        <v>1447</v>
      </c>
      <c r="C98" s="644">
        <f t="shared" si="20"/>
        <v>4</v>
      </c>
      <c r="D98" s="645">
        <v>0.05</v>
      </c>
      <c r="E98" s="646">
        <v>2</v>
      </c>
      <c r="F98" s="647">
        <f t="shared" si="21"/>
        <v>5.1020408163265307E-2</v>
      </c>
      <c r="G98" s="648" t="s">
        <v>866</v>
      </c>
      <c r="H98" s="649">
        <f>I89/D98</f>
        <v>2.9999999999999996</v>
      </c>
      <c r="I98" s="650">
        <f t="shared" si="22"/>
        <v>0.2</v>
      </c>
      <c r="J98" s="648" t="s">
        <v>866</v>
      </c>
      <c r="K98" s="651">
        <f t="shared" si="23"/>
        <v>0.20408163265306123</v>
      </c>
      <c r="L98" s="648" t="s">
        <v>866</v>
      </c>
      <c r="M98" s="1765"/>
      <c r="N98" s="1766"/>
      <c r="O98" s="1767"/>
      <c r="P98" s="565"/>
      <c r="Q98" s="398"/>
      <c r="R98" s="398"/>
      <c r="S98" s="398"/>
      <c r="T98" s="398"/>
      <c r="U98" s="398"/>
      <c r="V98" s="398"/>
    </row>
    <row r="99" spans="2:22" ht="20.25">
      <c r="B99" s="652" t="s">
        <v>1449</v>
      </c>
      <c r="C99" s="653">
        <f>SUM(C93:C98)</f>
        <v>412</v>
      </c>
      <c r="D99" s="654"/>
      <c r="E99" s="654"/>
      <c r="F99" s="655"/>
      <c r="G99" s="655"/>
      <c r="H99" s="655"/>
      <c r="I99" s="656">
        <f>SUM(I93:I98)</f>
        <v>20.68</v>
      </c>
      <c r="J99" s="656" t="s">
        <v>866</v>
      </c>
      <c r="K99" s="657">
        <f>SUM(K93:K98)</f>
        <v>21.102040816326529</v>
      </c>
      <c r="L99" s="657" t="s">
        <v>866</v>
      </c>
      <c r="M99" s="658"/>
      <c r="N99" s="658"/>
      <c r="O99" s="659"/>
      <c r="P99" s="565"/>
      <c r="Q99" s="398"/>
      <c r="R99" s="398"/>
      <c r="S99" s="398"/>
      <c r="T99" s="398"/>
      <c r="U99" s="398"/>
      <c r="V99" s="398"/>
    </row>
    <row r="100" spans="2:22">
      <c r="B100" s="1697" t="s">
        <v>1466</v>
      </c>
      <c r="C100" s="1698"/>
      <c r="D100" s="1698"/>
      <c r="E100" s="1698"/>
      <c r="F100" s="1698"/>
      <c r="G100" s="1698"/>
      <c r="H100" s="1698"/>
      <c r="I100" s="1698"/>
      <c r="J100" s="1698"/>
      <c r="K100" s="1698"/>
      <c r="L100" s="1698"/>
      <c r="M100" s="1698"/>
      <c r="N100" s="1698"/>
      <c r="O100" s="1699"/>
      <c r="P100" s="565"/>
      <c r="Q100" s="398"/>
      <c r="R100" s="398"/>
      <c r="S100" s="398"/>
      <c r="T100" s="398"/>
      <c r="U100" s="398"/>
      <c r="V100" s="398"/>
    </row>
    <row r="101" spans="2:22">
      <c r="B101" s="1700"/>
      <c r="C101" s="1701"/>
      <c r="D101" s="1701"/>
      <c r="E101" s="1701"/>
      <c r="F101" s="1701"/>
      <c r="G101" s="1701"/>
      <c r="H101" s="1701"/>
      <c r="I101" s="1701"/>
      <c r="J101" s="1701"/>
      <c r="K101" s="1701"/>
      <c r="L101" s="1701"/>
      <c r="M101" s="1701"/>
      <c r="N101" s="1701"/>
      <c r="O101" s="1702"/>
      <c r="P101" s="565"/>
      <c r="Q101" s="398"/>
      <c r="R101" s="398"/>
      <c r="S101" s="398"/>
      <c r="T101" s="398"/>
      <c r="U101" s="398"/>
      <c r="V101" s="398"/>
    </row>
    <row r="102" spans="2:22" ht="15.75">
      <c r="B102" s="1768" t="s">
        <v>1451</v>
      </c>
      <c r="C102" s="1770" t="s">
        <v>1372</v>
      </c>
      <c r="D102" s="1771" t="s">
        <v>1452</v>
      </c>
      <c r="E102" s="1772" t="s">
        <v>1467</v>
      </c>
      <c r="F102" s="1773" t="s">
        <v>1454</v>
      </c>
      <c r="G102" s="1764" t="s">
        <v>1455</v>
      </c>
      <c r="H102" s="1725" t="s">
        <v>1456</v>
      </c>
      <c r="I102" s="1726"/>
      <c r="J102" s="1726"/>
      <c r="K102" s="1719" t="s">
        <v>1468</v>
      </c>
      <c r="L102" s="1722" t="s">
        <v>1469</v>
      </c>
      <c r="M102" s="1725" t="s">
        <v>1470</v>
      </c>
      <c r="N102" s="1726"/>
      <c r="O102" s="1727"/>
      <c r="P102" s="565"/>
      <c r="Q102" s="398"/>
      <c r="R102" s="604" t="s">
        <v>1451</v>
      </c>
      <c r="S102" s="398"/>
      <c r="T102" s="398"/>
      <c r="U102" s="398"/>
      <c r="V102" s="398"/>
    </row>
    <row r="103" spans="2:22">
      <c r="B103" s="1703"/>
      <c r="C103" s="1705"/>
      <c r="D103" s="1707"/>
      <c r="E103" s="1709"/>
      <c r="F103" s="1711"/>
      <c r="G103" s="1713"/>
      <c r="H103" s="1715"/>
      <c r="I103" s="1716"/>
      <c r="J103" s="1716"/>
      <c r="K103" s="1720"/>
      <c r="L103" s="1723"/>
      <c r="M103" s="1715"/>
      <c r="N103" s="1716"/>
      <c r="O103" s="1728"/>
      <c r="P103" s="565"/>
      <c r="Q103" s="398"/>
      <c r="R103" s="398"/>
      <c r="S103" s="398"/>
      <c r="T103" s="398"/>
      <c r="U103" s="398"/>
      <c r="V103" s="398"/>
    </row>
    <row r="104" spans="2:22">
      <c r="B104" s="1703"/>
      <c r="C104" s="1705"/>
      <c r="D104" s="1707"/>
      <c r="E104" s="1709"/>
      <c r="F104" s="1711"/>
      <c r="G104" s="1713"/>
      <c r="H104" s="1715"/>
      <c r="I104" s="1716"/>
      <c r="J104" s="1716"/>
      <c r="K104" s="1720"/>
      <c r="L104" s="1723"/>
      <c r="M104" s="1715"/>
      <c r="N104" s="1716"/>
      <c r="O104" s="1728"/>
      <c r="P104" s="565"/>
      <c r="Q104" s="398"/>
      <c r="R104" s="398"/>
      <c r="S104" s="398"/>
      <c r="T104" s="398"/>
      <c r="U104" s="398"/>
      <c r="V104" s="398"/>
    </row>
    <row r="105" spans="2:22">
      <c r="B105" s="1769"/>
      <c r="C105" s="1706"/>
      <c r="D105" s="1708"/>
      <c r="E105" s="1710"/>
      <c r="F105" s="1712"/>
      <c r="G105" s="1714"/>
      <c r="H105" s="1717"/>
      <c r="I105" s="1718"/>
      <c r="J105" s="1718"/>
      <c r="K105" s="1721"/>
      <c r="L105" s="1724"/>
      <c r="M105" s="1717"/>
      <c r="N105" s="1718"/>
      <c r="O105" s="1729"/>
      <c r="P105" s="565"/>
      <c r="Q105" s="398"/>
      <c r="R105" s="398"/>
      <c r="S105" s="398"/>
      <c r="T105" s="398"/>
      <c r="U105" s="398"/>
      <c r="V105" s="398"/>
    </row>
    <row r="106" spans="2:22" ht="15.75">
      <c r="B106" s="575" t="s">
        <v>784</v>
      </c>
      <c r="C106" s="639">
        <f t="shared" ref="C106:C111" si="24">C93</f>
        <v>100</v>
      </c>
      <c r="D106" s="606" t="s">
        <v>1460</v>
      </c>
      <c r="E106" s="607">
        <v>2.5</v>
      </c>
      <c r="F106" s="608">
        <f t="shared" ref="F106:F111" si="25">IF(C106=0,0,E106-(E106*E93%))</f>
        <v>2.4500000000000002</v>
      </c>
      <c r="G106" s="660">
        <f t="shared" ref="G106:G111" si="26">I93</f>
        <v>3</v>
      </c>
      <c r="H106" s="610">
        <f t="shared" ref="H106:H111" si="27">IF(I93=0,0,INT(I93/F106))</f>
        <v>1</v>
      </c>
      <c r="I106" s="611">
        <f t="shared" ref="I106:I111" si="28">I93-(F106*H106)</f>
        <v>0.54999999999999982</v>
      </c>
      <c r="J106" s="612" t="str">
        <f t="shared" ref="J106:J112" si="29">IF(I106=0,0,"Kg")</f>
        <v>Kg</v>
      </c>
      <c r="K106" s="613">
        <v>12</v>
      </c>
      <c r="L106" s="661">
        <f t="shared" ref="L106:L111" si="30">C93/H93</f>
        <v>20</v>
      </c>
      <c r="M106" s="610">
        <f t="shared" ref="M106:M111" si="31">IF(C93=0,0,INT(L106/K106))</f>
        <v>1</v>
      </c>
      <c r="N106" s="611">
        <f t="shared" ref="N106:N111" si="32">(C93/H93)-(M106*K106)</f>
        <v>8</v>
      </c>
      <c r="O106" s="615" t="str">
        <f t="shared" ref="O106:O112" si="33">IF(N106=0,0,"Louches")</f>
        <v>Louches</v>
      </c>
      <c r="P106" s="565"/>
      <c r="Q106" s="398"/>
      <c r="R106" s="1685" t="s">
        <v>1433</v>
      </c>
      <c r="S106" s="1685"/>
      <c r="T106" s="1685"/>
      <c r="U106" s="1685"/>
      <c r="V106" s="1685"/>
    </row>
    <row r="107" spans="2:22">
      <c r="B107" s="575" t="s">
        <v>876</v>
      </c>
      <c r="C107" s="639">
        <f t="shared" si="24"/>
        <v>100</v>
      </c>
      <c r="D107" s="606" t="s">
        <v>1460</v>
      </c>
      <c r="E107" s="607">
        <v>2.5</v>
      </c>
      <c r="F107" s="608">
        <f t="shared" si="25"/>
        <v>2.4500000000000002</v>
      </c>
      <c r="G107" s="660">
        <f t="shared" si="26"/>
        <v>4</v>
      </c>
      <c r="H107" s="610">
        <f t="shared" si="27"/>
        <v>1</v>
      </c>
      <c r="I107" s="611">
        <f t="shared" si="28"/>
        <v>1.5499999999999998</v>
      </c>
      <c r="J107" s="612" t="str">
        <f t="shared" si="29"/>
        <v>Kg</v>
      </c>
      <c r="K107" s="613">
        <v>20</v>
      </c>
      <c r="L107" s="661">
        <f t="shared" si="30"/>
        <v>26.666666666666668</v>
      </c>
      <c r="M107" s="610">
        <f t="shared" si="31"/>
        <v>1</v>
      </c>
      <c r="N107" s="611">
        <f t="shared" si="32"/>
        <v>6.6666666666666679</v>
      </c>
      <c r="O107" s="615" t="str">
        <f t="shared" si="33"/>
        <v>Louches</v>
      </c>
      <c r="P107" s="565"/>
      <c r="Q107" s="398"/>
      <c r="R107" s="398"/>
      <c r="S107" s="398"/>
      <c r="T107" s="398"/>
      <c r="U107" s="398"/>
      <c r="V107" s="398"/>
    </row>
    <row r="108" spans="2:22">
      <c r="B108" s="585" t="s">
        <v>768</v>
      </c>
      <c r="C108" s="639">
        <f t="shared" si="24"/>
        <v>100</v>
      </c>
      <c r="D108" s="606" t="s">
        <v>1460</v>
      </c>
      <c r="E108" s="607">
        <v>2.5</v>
      </c>
      <c r="F108" s="608">
        <f t="shared" si="25"/>
        <v>2.4500000000000002</v>
      </c>
      <c r="G108" s="660">
        <f t="shared" si="26"/>
        <v>6</v>
      </c>
      <c r="H108" s="610">
        <f t="shared" si="27"/>
        <v>2</v>
      </c>
      <c r="I108" s="611">
        <f t="shared" si="28"/>
        <v>1.0999999999999996</v>
      </c>
      <c r="J108" s="612" t="str">
        <f t="shared" si="29"/>
        <v>Kg</v>
      </c>
      <c r="K108" s="613">
        <v>13</v>
      </c>
      <c r="L108" s="661">
        <f t="shared" si="30"/>
        <v>40</v>
      </c>
      <c r="M108" s="610">
        <f t="shared" si="31"/>
        <v>3</v>
      </c>
      <c r="N108" s="611">
        <f t="shared" si="32"/>
        <v>1</v>
      </c>
      <c r="O108" s="615" t="str">
        <f t="shared" si="33"/>
        <v>Louches</v>
      </c>
      <c r="P108" s="565"/>
      <c r="Q108" s="398"/>
      <c r="R108" s="398"/>
      <c r="S108" s="398"/>
      <c r="T108" s="398"/>
      <c r="U108" s="398"/>
      <c r="V108" s="398"/>
    </row>
    <row r="109" spans="2:22">
      <c r="B109" s="575" t="s">
        <v>1443</v>
      </c>
      <c r="C109" s="639">
        <f t="shared" si="24"/>
        <v>100</v>
      </c>
      <c r="D109" s="606" t="s">
        <v>1460</v>
      </c>
      <c r="E109" s="607">
        <v>2.5</v>
      </c>
      <c r="F109" s="608">
        <f t="shared" si="25"/>
        <v>2.4500000000000002</v>
      </c>
      <c r="G109" s="660">
        <f t="shared" si="26"/>
        <v>7.0000000000000009</v>
      </c>
      <c r="H109" s="610">
        <f t="shared" si="27"/>
        <v>2</v>
      </c>
      <c r="I109" s="611">
        <f t="shared" si="28"/>
        <v>2.1000000000000005</v>
      </c>
      <c r="J109" s="612" t="str">
        <f t="shared" si="29"/>
        <v>Kg</v>
      </c>
      <c r="K109" s="613">
        <v>20</v>
      </c>
      <c r="L109" s="661">
        <f t="shared" si="30"/>
        <v>46.666666666666671</v>
      </c>
      <c r="M109" s="610">
        <f t="shared" si="31"/>
        <v>2</v>
      </c>
      <c r="N109" s="611">
        <f t="shared" si="32"/>
        <v>6.6666666666666714</v>
      </c>
      <c r="O109" s="615" t="str">
        <f t="shared" si="33"/>
        <v>Louches</v>
      </c>
      <c r="P109" s="565"/>
      <c r="Q109" s="398"/>
      <c r="R109" s="584" t="s">
        <v>1442</v>
      </c>
      <c r="S109" s="398"/>
      <c r="T109" s="398"/>
      <c r="U109" s="398"/>
      <c r="V109" s="398"/>
    </row>
    <row r="110" spans="2:22">
      <c r="B110" s="575" t="s">
        <v>1445</v>
      </c>
      <c r="C110" s="639">
        <f t="shared" si="24"/>
        <v>8</v>
      </c>
      <c r="D110" s="606" t="s">
        <v>1460</v>
      </c>
      <c r="E110" s="607">
        <v>2.5</v>
      </c>
      <c r="F110" s="608">
        <f t="shared" si="25"/>
        <v>2.4500000000000002</v>
      </c>
      <c r="G110" s="660">
        <f t="shared" si="26"/>
        <v>0.48</v>
      </c>
      <c r="H110" s="610">
        <f t="shared" si="27"/>
        <v>0</v>
      </c>
      <c r="I110" s="611">
        <f t="shared" si="28"/>
        <v>0.48</v>
      </c>
      <c r="J110" s="612" t="str">
        <f t="shared" si="29"/>
        <v>Kg</v>
      </c>
      <c r="K110" s="613">
        <v>7.5</v>
      </c>
      <c r="L110" s="661">
        <f t="shared" si="30"/>
        <v>3.2</v>
      </c>
      <c r="M110" s="610">
        <f t="shared" si="31"/>
        <v>0</v>
      </c>
      <c r="N110" s="611">
        <f t="shared" si="32"/>
        <v>3.2</v>
      </c>
      <c r="O110" s="615" t="str">
        <f t="shared" si="33"/>
        <v>Louches</v>
      </c>
      <c r="P110" s="565"/>
      <c r="Q110" s="398"/>
      <c r="R110" s="398"/>
      <c r="S110" s="398"/>
      <c r="T110" s="398"/>
      <c r="U110" s="398"/>
      <c r="V110" s="398"/>
    </row>
    <row r="111" spans="2:22">
      <c r="B111" s="575" t="s">
        <v>1447</v>
      </c>
      <c r="C111" s="639">
        <f t="shared" si="24"/>
        <v>4</v>
      </c>
      <c r="D111" s="606" t="s">
        <v>1460</v>
      </c>
      <c r="E111" s="607">
        <v>2.5</v>
      </c>
      <c r="F111" s="608">
        <f t="shared" si="25"/>
        <v>2.4500000000000002</v>
      </c>
      <c r="G111" s="660">
        <f t="shared" si="26"/>
        <v>0.2</v>
      </c>
      <c r="H111" s="610">
        <f t="shared" si="27"/>
        <v>0</v>
      </c>
      <c r="I111" s="611">
        <f t="shared" si="28"/>
        <v>0.2</v>
      </c>
      <c r="J111" s="612" t="str">
        <f t="shared" si="29"/>
        <v>Kg</v>
      </c>
      <c r="K111" s="613">
        <v>10</v>
      </c>
      <c r="L111" s="661">
        <f t="shared" si="30"/>
        <v>1.3333333333333335</v>
      </c>
      <c r="M111" s="610">
        <f t="shared" si="31"/>
        <v>0</v>
      </c>
      <c r="N111" s="611">
        <f t="shared" si="32"/>
        <v>1.3333333333333335</v>
      </c>
      <c r="O111" s="615" t="str">
        <f t="shared" si="33"/>
        <v>Louches</v>
      </c>
      <c r="P111" s="565"/>
      <c r="Q111" s="398"/>
      <c r="R111" s="398"/>
      <c r="S111" s="398"/>
      <c r="T111" s="398"/>
      <c r="U111" s="398"/>
      <c r="V111" s="398"/>
    </row>
    <row r="112" spans="2:22">
      <c r="B112" s="1686" t="s">
        <v>1449</v>
      </c>
      <c r="C112" s="1688">
        <f>SUM(C106:C111)</f>
        <v>412</v>
      </c>
      <c r="D112" s="662"/>
      <c r="E112" s="662"/>
      <c r="F112" s="662"/>
      <c r="G112" s="1672">
        <f>SUM(G106:G111)</f>
        <v>20.68</v>
      </c>
      <c r="H112" s="1674">
        <f>SUM(H106:H111)</f>
        <v>6</v>
      </c>
      <c r="I112" s="1676">
        <f>SUM(I106:I111)</f>
        <v>5.9799999999999995</v>
      </c>
      <c r="J112" s="1762" t="str">
        <f t="shared" si="29"/>
        <v>Kg</v>
      </c>
      <c r="K112" s="662"/>
      <c r="L112" s="1672">
        <f>SUM(L106:L111)</f>
        <v>137.86666666666667</v>
      </c>
      <c r="M112" s="1674">
        <f>SUM(M106:M111)</f>
        <v>7</v>
      </c>
      <c r="N112" s="1676">
        <f>SUM(N106:N111)</f>
        <v>26.866666666666671</v>
      </c>
      <c r="O112" s="1744" t="str">
        <f t="shared" si="33"/>
        <v>Louches</v>
      </c>
      <c r="P112" s="565"/>
      <c r="Q112" s="398"/>
      <c r="R112" s="398"/>
      <c r="S112" s="398"/>
      <c r="T112" s="398"/>
      <c r="U112" s="398"/>
      <c r="V112" s="398"/>
    </row>
    <row r="113" spans="2:22">
      <c r="B113" s="1687"/>
      <c r="C113" s="1689"/>
      <c r="D113" s="596"/>
      <c r="E113" s="596"/>
      <c r="F113" s="596"/>
      <c r="G113" s="1673"/>
      <c r="H113" s="1675"/>
      <c r="I113" s="1677"/>
      <c r="J113" s="1763"/>
      <c r="K113" s="596"/>
      <c r="L113" s="1673"/>
      <c r="M113" s="1675"/>
      <c r="N113" s="1677"/>
      <c r="O113" s="1745"/>
      <c r="P113" s="565"/>
      <c r="Q113" s="398"/>
      <c r="R113" s="398"/>
      <c r="S113" s="398"/>
      <c r="T113" s="398"/>
      <c r="U113" s="398"/>
      <c r="V113" s="398"/>
    </row>
    <row r="114" spans="2:22">
      <c r="B114" s="1746" t="s">
        <v>1471</v>
      </c>
      <c r="C114" s="1747"/>
      <c r="D114" s="1747"/>
      <c r="E114" s="1747"/>
      <c r="F114" s="1747"/>
      <c r="G114" s="1747"/>
      <c r="H114" s="1747"/>
      <c r="I114" s="1747"/>
      <c r="J114" s="1747"/>
      <c r="K114" s="1747"/>
      <c r="L114" s="1747"/>
      <c r="M114" s="1747"/>
      <c r="N114" s="1747"/>
      <c r="O114" s="1748"/>
      <c r="P114" s="565"/>
      <c r="Q114" s="398"/>
      <c r="R114" s="398"/>
      <c r="S114" s="398"/>
      <c r="T114" s="398"/>
      <c r="U114" s="398"/>
      <c r="V114" s="398"/>
    </row>
    <row r="115" spans="2:22">
      <c r="B115" s="1749"/>
      <c r="C115" s="1750"/>
      <c r="D115" s="1750"/>
      <c r="E115" s="1750"/>
      <c r="F115" s="1750"/>
      <c r="G115" s="1750"/>
      <c r="H115" s="1750"/>
      <c r="I115" s="1750"/>
      <c r="J115" s="1750"/>
      <c r="K115" s="1750"/>
      <c r="L115" s="1750"/>
      <c r="M115" s="1750"/>
      <c r="N115" s="1750"/>
      <c r="O115" s="1751"/>
      <c r="P115" s="565"/>
      <c r="Q115" s="398"/>
      <c r="R115" s="398"/>
      <c r="S115" s="398"/>
      <c r="T115" s="398"/>
      <c r="U115" s="398"/>
      <c r="V115" s="398"/>
    </row>
    <row r="116" spans="2:22">
      <c r="B116" s="1752" t="s">
        <v>1250</v>
      </c>
      <c r="C116" s="1754" t="s">
        <v>1372</v>
      </c>
      <c r="D116" s="1756" t="s">
        <v>1435</v>
      </c>
      <c r="E116" s="1758" t="s">
        <v>1472</v>
      </c>
      <c r="F116" s="1760" t="s">
        <v>1437</v>
      </c>
      <c r="G116" s="1733" t="s">
        <v>1438</v>
      </c>
      <c r="H116" s="1733"/>
      <c r="I116" s="1733" t="s">
        <v>1465</v>
      </c>
      <c r="J116" s="1733"/>
      <c r="K116" s="1733" t="s">
        <v>1440</v>
      </c>
      <c r="L116" s="1735"/>
      <c r="M116" s="638" t="s">
        <v>1441</v>
      </c>
      <c r="N116" s="570"/>
      <c r="O116" s="571"/>
      <c r="P116" s="565"/>
      <c r="Q116" s="398"/>
      <c r="R116" s="398"/>
      <c r="S116" s="398"/>
      <c r="T116" s="398"/>
      <c r="U116" s="398"/>
      <c r="V116" s="398"/>
    </row>
    <row r="117" spans="2:22">
      <c r="B117" s="1753"/>
      <c r="C117" s="1755"/>
      <c r="D117" s="1757"/>
      <c r="E117" s="1759"/>
      <c r="F117" s="1761"/>
      <c r="G117" s="1734"/>
      <c r="H117" s="1734"/>
      <c r="I117" s="1734"/>
      <c r="J117" s="1734"/>
      <c r="K117" s="1736"/>
      <c r="L117" s="1737"/>
      <c r="M117" s="1738"/>
      <c r="N117" s="1739"/>
      <c r="O117" s="1740"/>
      <c r="P117" s="565"/>
      <c r="Q117" s="398"/>
      <c r="R117" s="398"/>
      <c r="S117" s="398"/>
      <c r="T117" s="398"/>
      <c r="U117" s="398"/>
      <c r="V117" s="398"/>
    </row>
    <row r="118" spans="2:22" ht="15.75">
      <c r="B118" s="575" t="s">
        <v>784</v>
      </c>
      <c r="C118" s="639">
        <f t="shared" ref="C118:C123" si="34">C61</f>
        <v>100</v>
      </c>
      <c r="D118" s="640">
        <v>0.04</v>
      </c>
      <c r="E118" s="607">
        <v>1</v>
      </c>
      <c r="F118" s="579">
        <v>5</v>
      </c>
      <c r="G118" s="1730">
        <f t="shared" ref="G118:G123" si="35">IF(C118=0,0,(D118*E118)/(100-F118)*100)</f>
        <v>4.2105263157894736E-2</v>
      </c>
      <c r="H118" s="1731"/>
      <c r="I118" s="1732">
        <f t="shared" ref="I118:I123" si="36">(D118*E118)*C118</f>
        <v>4</v>
      </c>
      <c r="J118" s="1732"/>
      <c r="K118" s="663">
        <f t="shared" ref="K118:K123" si="37">G118*C118</f>
        <v>4.2105263157894735</v>
      </c>
      <c r="L118" s="664"/>
      <c r="M118" s="1738"/>
      <c r="N118" s="1739"/>
      <c r="O118" s="1740"/>
      <c r="P118" s="565"/>
      <c r="Q118" s="398"/>
      <c r="R118" s="1685" t="s">
        <v>1433</v>
      </c>
      <c r="S118" s="1685"/>
      <c r="T118" s="1685"/>
      <c r="U118" s="1685"/>
      <c r="V118" s="1685"/>
    </row>
    <row r="119" spans="2:22">
      <c r="B119" s="575" t="s">
        <v>876</v>
      </c>
      <c r="C119" s="639">
        <f t="shared" si="34"/>
        <v>100</v>
      </c>
      <c r="D119" s="640">
        <v>0.04</v>
      </c>
      <c r="E119" s="607">
        <v>1</v>
      </c>
      <c r="F119" s="579">
        <v>5</v>
      </c>
      <c r="G119" s="1730">
        <f t="shared" si="35"/>
        <v>4.2105263157894736E-2</v>
      </c>
      <c r="H119" s="1731"/>
      <c r="I119" s="1732">
        <f t="shared" si="36"/>
        <v>4</v>
      </c>
      <c r="J119" s="1732"/>
      <c r="K119" s="663">
        <f t="shared" si="37"/>
        <v>4.2105263157894735</v>
      </c>
      <c r="L119" s="664"/>
      <c r="M119" s="1738"/>
      <c r="N119" s="1739"/>
      <c r="O119" s="1740"/>
      <c r="P119" s="565"/>
      <c r="Q119" s="398"/>
      <c r="R119" s="398"/>
      <c r="S119" s="398"/>
      <c r="T119" s="398"/>
      <c r="U119" s="398"/>
      <c r="V119" s="398"/>
    </row>
    <row r="120" spans="2:22">
      <c r="B120" s="585" t="s">
        <v>768</v>
      </c>
      <c r="C120" s="639">
        <f t="shared" si="34"/>
        <v>100</v>
      </c>
      <c r="D120" s="640">
        <v>0.1</v>
      </c>
      <c r="E120" s="607">
        <v>1</v>
      </c>
      <c r="F120" s="579">
        <v>5</v>
      </c>
      <c r="G120" s="1730">
        <f t="shared" si="35"/>
        <v>0.10526315789473684</v>
      </c>
      <c r="H120" s="1731"/>
      <c r="I120" s="1732">
        <f t="shared" si="36"/>
        <v>10</v>
      </c>
      <c r="J120" s="1732"/>
      <c r="K120" s="663">
        <f t="shared" si="37"/>
        <v>10.526315789473683</v>
      </c>
      <c r="L120" s="664"/>
      <c r="M120" s="1738"/>
      <c r="N120" s="1739"/>
      <c r="O120" s="1740"/>
      <c r="P120" s="565"/>
      <c r="Q120" s="398"/>
      <c r="R120" s="398"/>
      <c r="S120" s="398"/>
      <c r="T120" s="398"/>
      <c r="U120" s="398"/>
      <c r="V120" s="398"/>
    </row>
    <row r="121" spans="2:22">
      <c r="B121" s="575" t="s">
        <v>1443</v>
      </c>
      <c r="C121" s="639">
        <f t="shared" si="34"/>
        <v>100</v>
      </c>
      <c r="D121" s="640">
        <v>0.09</v>
      </c>
      <c r="E121" s="607">
        <v>1</v>
      </c>
      <c r="F121" s="579">
        <v>5</v>
      </c>
      <c r="G121" s="1730">
        <f t="shared" si="35"/>
        <v>9.4736842105263147E-2</v>
      </c>
      <c r="H121" s="1731"/>
      <c r="I121" s="1732">
        <f t="shared" si="36"/>
        <v>9</v>
      </c>
      <c r="J121" s="1732"/>
      <c r="K121" s="663">
        <f t="shared" si="37"/>
        <v>9.473684210526315</v>
      </c>
      <c r="L121" s="664"/>
      <c r="M121" s="1738"/>
      <c r="N121" s="1739"/>
      <c r="O121" s="1740"/>
      <c r="P121" s="565"/>
      <c r="Q121" s="398"/>
      <c r="R121" s="584" t="s">
        <v>1442</v>
      </c>
      <c r="S121" s="398"/>
      <c r="T121" s="398"/>
      <c r="U121" s="398"/>
      <c r="V121" s="398"/>
    </row>
    <row r="122" spans="2:22">
      <c r="B122" s="575" t="s">
        <v>1445</v>
      </c>
      <c r="C122" s="639">
        <f t="shared" si="34"/>
        <v>8</v>
      </c>
      <c r="D122" s="640">
        <v>0.1</v>
      </c>
      <c r="E122" s="607">
        <v>1</v>
      </c>
      <c r="F122" s="579">
        <v>5</v>
      </c>
      <c r="G122" s="1730">
        <f t="shared" si="35"/>
        <v>0.10526315789473684</v>
      </c>
      <c r="H122" s="1731"/>
      <c r="I122" s="1732">
        <f t="shared" si="36"/>
        <v>0.8</v>
      </c>
      <c r="J122" s="1732"/>
      <c r="K122" s="663">
        <f t="shared" si="37"/>
        <v>0.84210526315789469</v>
      </c>
      <c r="L122" s="664"/>
      <c r="M122" s="1738"/>
      <c r="N122" s="1739"/>
      <c r="O122" s="1740"/>
      <c r="P122" s="565"/>
      <c r="Q122" s="398"/>
      <c r="R122" s="398"/>
      <c r="S122" s="398"/>
      <c r="T122" s="398"/>
      <c r="U122" s="398"/>
      <c r="V122" s="398"/>
    </row>
    <row r="123" spans="2:22">
      <c r="B123" s="575" t="s">
        <v>1447</v>
      </c>
      <c r="C123" s="639">
        <f t="shared" si="34"/>
        <v>4</v>
      </c>
      <c r="D123" s="640">
        <v>7.0000000000000007E-2</v>
      </c>
      <c r="E123" s="607">
        <v>1</v>
      </c>
      <c r="F123" s="579">
        <v>5</v>
      </c>
      <c r="G123" s="1730">
        <f t="shared" si="35"/>
        <v>7.3684210526315796E-2</v>
      </c>
      <c r="H123" s="1731"/>
      <c r="I123" s="1732">
        <f t="shared" si="36"/>
        <v>0.28000000000000003</v>
      </c>
      <c r="J123" s="1732"/>
      <c r="K123" s="663">
        <f t="shared" si="37"/>
        <v>0.29473684210526319</v>
      </c>
      <c r="L123" s="664"/>
      <c r="M123" s="1738"/>
      <c r="N123" s="1739"/>
      <c r="O123" s="1740"/>
      <c r="P123" s="565"/>
      <c r="Q123" s="398"/>
      <c r="R123" s="398"/>
      <c r="S123" s="398"/>
      <c r="T123" s="398"/>
      <c r="U123" s="398"/>
      <c r="V123" s="398"/>
    </row>
    <row r="124" spans="2:22" ht="20.25">
      <c r="B124" s="665" t="s">
        <v>1449</v>
      </c>
      <c r="C124" s="666">
        <f>SUM(C118:C123)</f>
        <v>412</v>
      </c>
      <c r="D124" s="667"/>
      <c r="E124" s="667"/>
      <c r="F124" s="662"/>
      <c r="G124" s="662"/>
      <c r="H124" s="662"/>
      <c r="I124" s="1741">
        <f>SUM(I118:I123)</f>
        <v>28.080000000000002</v>
      </c>
      <c r="J124" s="1741"/>
      <c r="K124" s="1742">
        <f>SUM(K118:K123)</f>
        <v>29.557894736842101</v>
      </c>
      <c r="L124" s="1743"/>
      <c r="M124" s="1738"/>
      <c r="N124" s="1739"/>
      <c r="O124" s="1740"/>
      <c r="P124" s="565"/>
      <c r="Q124" s="398"/>
      <c r="R124" s="398"/>
      <c r="S124" s="398"/>
      <c r="T124" s="398"/>
      <c r="U124" s="398"/>
      <c r="V124" s="398"/>
    </row>
    <row r="125" spans="2:22">
      <c r="B125" s="1697" t="s">
        <v>1473</v>
      </c>
      <c r="C125" s="1698"/>
      <c r="D125" s="1698"/>
      <c r="E125" s="1698"/>
      <c r="F125" s="1698"/>
      <c r="G125" s="1698"/>
      <c r="H125" s="1698"/>
      <c r="I125" s="1698"/>
      <c r="J125" s="1698"/>
      <c r="K125" s="1698"/>
      <c r="L125" s="1698"/>
      <c r="M125" s="1698"/>
      <c r="N125" s="1698"/>
      <c r="O125" s="1699"/>
      <c r="P125" s="565"/>
      <c r="Q125" s="398"/>
      <c r="R125" s="398"/>
      <c r="S125" s="398"/>
      <c r="T125" s="398"/>
      <c r="U125" s="398"/>
      <c r="V125" s="398"/>
    </row>
    <row r="126" spans="2:22">
      <c r="B126" s="1700"/>
      <c r="C126" s="1701"/>
      <c r="D126" s="1701"/>
      <c r="E126" s="1701"/>
      <c r="F126" s="1701"/>
      <c r="G126" s="1701"/>
      <c r="H126" s="1701"/>
      <c r="I126" s="1701"/>
      <c r="J126" s="1701"/>
      <c r="K126" s="1701"/>
      <c r="L126" s="1701"/>
      <c r="M126" s="1701"/>
      <c r="N126" s="1701"/>
      <c r="O126" s="1702"/>
      <c r="P126" s="565"/>
      <c r="Q126" s="398"/>
      <c r="R126" s="398"/>
      <c r="S126" s="398"/>
      <c r="T126" s="398"/>
      <c r="U126" s="398"/>
      <c r="V126" s="398"/>
    </row>
    <row r="127" spans="2:22" ht="15.75">
      <c r="B127" s="1703" t="s">
        <v>1451</v>
      </c>
      <c r="C127" s="1704" t="s">
        <v>1372</v>
      </c>
      <c r="D127" s="1707" t="s">
        <v>1452</v>
      </c>
      <c r="E127" s="1709" t="s">
        <v>1467</v>
      </c>
      <c r="F127" s="1711" t="s">
        <v>1454</v>
      </c>
      <c r="G127" s="1713" t="s">
        <v>1455</v>
      </c>
      <c r="H127" s="1715" t="s">
        <v>1456</v>
      </c>
      <c r="I127" s="1716"/>
      <c r="J127" s="1716"/>
      <c r="K127" s="1719" t="s">
        <v>1474</v>
      </c>
      <c r="L127" s="1722" t="s">
        <v>1469</v>
      </c>
      <c r="M127" s="1725" t="s">
        <v>1475</v>
      </c>
      <c r="N127" s="1726"/>
      <c r="O127" s="1727"/>
      <c r="P127" s="565"/>
      <c r="Q127" s="398"/>
      <c r="R127" s="604" t="s">
        <v>1451</v>
      </c>
      <c r="S127" s="398"/>
      <c r="T127" s="398"/>
      <c r="U127" s="398"/>
      <c r="V127" s="398"/>
    </row>
    <row r="128" spans="2:22">
      <c r="B128" s="1703"/>
      <c r="C128" s="1705"/>
      <c r="D128" s="1707"/>
      <c r="E128" s="1709"/>
      <c r="F128" s="1711"/>
      <c r="G128" s="1713"/>
      <c r="H128" s="1715"/>
      <c r="I128" s="1716"/>
      <c r="J128" s="1716"/>
      <c r="K128" s="1720"/>
      <c r="L128" s="1723"/>
      <c r="M128" s="1715"/>
      <c r="N128" s="1716"/>
      <c r="O128" s="1728"/>
      <c r="P128" s="565"/>
      <c r="Q128" s="398"/>
      <c r="R128" s="398"/>
      <c r="S128" s="398"/>
      <c r="T128" s="398"/>
      <c r="U128" s="398"/>
      <c r="V128" s="398"/>
    </row>
    <row r="129" spans="2:22">
      <c r="B129" s="1703"/>
      <c r="C129" s="1705"/>
      <c r="D129" s="1707"/>
      <c r="E129" s="1709"/>
      <c r="F129" s="1711"/>
      <c r="G129" s="1713"/>
      <c r="H129" s="1715"/>
      <c r="I129" s="1716"/>
      <c r="J129" s="1716"/>
      <c r="K129" s="1720"/>
      <c r="L129" s="1723"/>
      <c r="M129" s="1715"/>
      <c r="N129" s="1716"/>
      <c r="O129" s="1728"/>
      <c r="P129" s="565"/>
      <c r="Q129" s="398"/>
      <c r="R129" s="398"/>
      <c r="S129" s="398"/>
      <c r="T129" s="398"/>
      <c r="U129" s="398"/>
      <c r="V129" s="398"/>
    </row>
    <row r="130" spans="2:22">
      <c r="B130" s="1703"/>
      <c r="C130" s="1706"/>
      <c r="D130" s="1708"/>
      <c r="E130" s="1710"/>
      <c r="F130" s="1712"/>
      <c r="G130" s="1714"/>
      <c r="H130" s="1717"/>
      <c r="I130" s="1718"/>
      <c r="J130" s="1718"/>
      <c r="K130" s="1721"/>
      <c r="L130" s="1724"/>
      <c r="M130" s="1717"/>
      <c r="N130" s="1718"/>
      <c r="O130" s="1729"/>
      <c r="P130" s="565"/>
      <c r="Q130" s="398"/>
      <c r="R130" s="398"/>
      <c r="S130" s="398"/>
      <c r="T130" s="398"/>
      <c r="U130" s="398"/>
      <c r="V130" s="398"/>
    </row>
    <row r="131" spans="2:22">
      <c r="B131" s="575" t="s">
        <v>784</v>
      </c>
      <c r="C131" s="639">
        <f t="shared" ref="C131:C136" si="38">C118</f>
        <v>100</v>
      </c>
      <c r="D131" s="606" t="s">
        <v>1460</v>
      </c>
      <c r="E131" s="607">
        <v>5</v>
      </c>
      <c r="F131" s="608">
        <f t="shared" ref="F131:F136" si="39">IF(C131=0,0,E131-(E131*F118%))</f>
        <v>4.75</v>
      </c>
      <c r="G131" s="668">
        <f t="shared" ref="G131:G136" si="40">I118</f>
        <v>4</v>
      </c>
      <c r="H131" s="610">
        <f t="shared" ref="H131:H136" si="41">IF(I118=0,0,INT(I118/F131))</f>
        <v>0</v>
      </c>
      <c r="I131" s="611">
        <f t="shared" ref="I131:I136" si="42">I118-(F131*H131)</f>
        <v>4</v>
      </c>
      <c r="J131" s="612" t="s">
        <v>836</v>
      </c>
      <c r="K131" s="613">
        <v>12</v>
      </c>
      <c r="L131" s="614">
        <f t="shared" ref="L131:L136" si="43">C118*E118</f>
        <v>100</v>
      </c>
      <c r="M131" s="669">
        <f t="shared" ref="M131:M136" si="44">IF(K131=0,0,INT(E118*C118/K131))</f>
        <v>8</v>
      </c>
      <c r="N131" s="611">
        <f t="shared" ref="N131:N136" si="45">(C118*E118)-(M131*K131)</f>
        <v>4</v>
      </c>
      <c r="O131" s="670" t="str">
        <f t="shared" ref="O131:O137" si="46">IF(N131=0,0,"Louches/Mx")</f>
        <v>Louches/Mx</v>
      </c>
      <c r="P131" s="565"/>
      <c r="Q131" s="398"/>
      <c r="R131" s="398"/>
      <c r="S131" s="398"/>
      <c r="T131" s="398"/>
      <c r="U131" s="398"/>
      <c r="V131" s="398"/>
    </row>
    <row r="132" spans="2:22" ht="15.75">
      <c r="B132" s="575" t="s">
        <v>876</v>
      </c>
      <c r="C132" s="639">
        <f t="shared" si="38"/>
        <v>100</v>
      </c>
      <c r="D132" s="606" t="s">
        <v>1460</v>
      </c>
      <c r="E132" s="607">
        <v>1.5</v>
      </c>
      <c r="F132" s="608">
        <f t="shared" si="39"/>
        <v>1.425</v>
      </c>
      <c r="G132" s="668">
        <f t="shared" si="40"/>
        <v>4</v>
      </c>
      <c r="H132" s="610">
        <f t="shared" si="41"/>
        <v>2</v>
      </c>
      <c r="I132" s="611">
        <f t="shared" si="42"/>
        <v>1.1499999999999999</v>
      </c>
      <c r="J132" s="612" t="s">
        <v>836</v>
      </c>
      <c r="K132" s="613">
        <v>20</v>
      </c>
      <c r="L132" s="614">
        <f t="shared" si="43"/>
        <v>100</v>
      </c>
      <c r="M132" s="669">
        <f t="shared" si="44"/>
        <v>5</v>
      </c>
      <c r="N132" s="611">
        <f t="shared" si="45"/>
        <v>0</v>
      </c>
      <c r="O132" s="670">
        <f t="shared" si="46"/>
        <v>0</v>
      </c>
      <c r="P132" s="565"/>
      <c r="Q132" s="398"/>
      <c r="R132" s="1685" t="s">
        <v>1433</v>
      </c>
      <c r="S132" s="1685"/>
      <c r="T132" s="1685"/>
      <c r="U132" s="1685"/>
      <c r="V132" s="1685"/>
    </row>
    <row r="133" spans="2:22">
      <c r="B133" s="585" t="s">
        <v>768</v>
      </c>
      <c r="C133" s="639">
        <f t="shared" si="38"/>
        <v>100</v>
      </c>
      <c r="D133" s="606" t="s">
        <v>1460</v>
      </c>
      <c r="E133" s="607">
        <v>1.5</v>
      </c>
      <c r="F133" s="608">
        <f t="shared" si="39"/>
        <v>1.425</v>
      </c>
      <c r="G133" s="668">
        <f t="shared" si="40"/>
        <v>10</v>
      </c>
      <c r="H133" s="610">
        <f t="shared" si="41"/>
        <v>7</v>
      </c>
      <c r="I133" s="611">
        <f t="shared" si="42"/>
        <v>2.5000000000000355E-2</v>
      </c>
      <c r="J133" s="612" t="s">
        <v>836</v>
      </c>
      <c r="K133" s="613">
        <v>20</v>
      </c>
      <c r="L133" s="614">
        <f t="shared" si="43"/>
        <v>100</v>
      </c>
      <c r="M133" s="669">
        <f t="shared" si="44"/>
        <v>5</v>
      </c>
      <c r="N133" s="611">
        <f t="shared" si="45"/>
        <v>0</v>
      </c>
      <c r="O133" s="670">
        <f t="shared" si="46"/>
        <v>0</v>
      </c>
      <c r="P133" s="565"/>
      <c r="Q133" s="398"/>
      <c r="R133" s="398"/>
      <c r="S133" s="398"/>
      <c r="T133" s="398"/>
      <c r="U133" s="398"/>
      <c r="V133" s="398"/>
    </row>
    <row r="134" spans="2:22">
      <c r="B134" s="575" t="s">
        <v>1443</v>
      </c>
      <c r="C134" s="639">
        <f t="shared" si="38"/>
        <v>100</v>
      </c>
      <c r="D134" s="606" t="s">
        <v>1460</v>
      </c>
      <c r="E134" s="607">
        <v>1.5</v>
      </c>
      <c r="F134" s="608">
        <f t="shared" si="39"/>
        <v>1.425</v>
      </c>
      <c r="G134" s="668">
        <f t="shared" si="40"/>
        <v>9</v>
      </c>
      <c r="H134" s="610">
        <f t="shared" si="41"/>
        <v>6</v>
      </c>
      <c r="I134" s="611">
        <f t="shared" si="42"/>
        <v>0.44999999999999929</v>
      </c>
      <c r="J134" s="612" t="s">
        <v>836</v>
      </c>
      <c r="K134" s="613">
        <v>20</v>
      </c>
      <c r="L134" s="614">
        <f t="shared" si="43"/>
        <v>100</v>
      </c>
      <c r="M134" s="669">
        <f t="shared" si="44"/>
        <v>5</v>
      </c>
      <c r="N134" s="611">
        <f t="shared" si="45"/>
        <v>0</v>
      </c>
      <c r="O134" s="670">
        <f t="shared" si="46"/>
        <v>0</v>
      </c>
      <c r="P134" s="565"/>
      <c r="Q134" s="398"/>
      <c r="R134" s="584" t="s">
        <v>1442</v>
      </c>
      <c r="S134" s="398"/>
      <c r="T134" s="398"/>
      <c r="U134" s="398"/>
      <c r="V134" s="398"/>
    </row>
    <row r="135" spans="2:22">
      <c r="B135" s="575" t="s">
        <v>1445</v>
      </c>
      <c r="C135" s="639">
        <f t="shared" si="38"/>
        <v>8</v>
      </c>
      <c r="D135" s="606" t="s">
        <v>1460</v>
      </c>
      <c r="E135" s="607">
        <v>1.5</v>
      </c>
      <c r="F135" s="608">
        <f t="shared" si="39"/>
        <v>1.425</v>
      </c>
      <c r="G135" s="668">
        <f t="shared" si="40"/>
        <v>0.8</v>
      </c>
      <c r="H135" s="610">
        <f t="shared" si="41"/>
        <v>0</v>
      </c>
      <c r="I135" s="611">
        <f t="shared" si="42"/>
        <v>0.8</v>
      </c>
      <c r="J135" s="612" t="s">
        <v>836</v>
      </c>
      <c r="K135" s="613">
        <v>20</v>
      </c>
      <c r="L135" s="614">
        <f t="shared" si="43"/>
        <v>8</v>
      </c>
      <c r="M135" s="669">
        <f t="shared" si="44"/>
        <v>0</v>
      </c>
      <c r="N135" s="611">
        <f t="shared" si="45"/>
        <v>8</v>
      </c>
      <c r="O135" s="670" t="str">
        <f t="shared" si="46"/>
        <v>Louches/Mx</v>
      </c>
      <c r="P135" s="565"/>
      <c r="Q135" s="398"/>
      <c r="R135" s="398"/>
      <c r="S135" s="398"/>
      <c r="T135" s="398"/>
      <c r="U135" s="398"/>
      <c r="V135" s="398"/>
    </row>
    <row r="136" spans="2:22">
      <c r="B136" s="575" t="s">
        <v>1447</v>
      </c>
      <c r="C136" s="639">
        <f t="shared" si="38"/>
        <v>4</v>
      </c>
      <c r="D136" s="619" t="s">
        <v>1460</v>
      </c>
      <c r="E136" s="620">
        <v>1.5</v>
      </c>
      <c r="F136" s="621">
        <f t="shared" si="39"/>
        <v>1.425</v>
      </c>
      <c r="G136" s="671">
        <f t="shared" si="40"/>
        <v>0.28000000000000003</v>
      </c>
      <c r="H136" s="623">
        <f t="shared" si="41"/>
        <v>0</v>
      </c>
      <c r="I136" s="624">
        <f t="shared" si="42"/>
        <v>0.28000000000000003</v>
      </c>
      <c r="J136" s="625" t="s">
        <v>836</v>
      </c>
      <c r="K136" s="626">
        <v>20</v>
      </c>
      <c r="L136" s="627">
        <f t="shared" si="43"/>
        <v>4</v>
      </c>
      <c r="M136" s="672">
        <f t="shared" si="44"/>
        <v>0</v>
      </c>
      <c r="N136" s="624">
        <f t="shared" si="45"/>
        <v>4</v>
      </c>
      <c r="O136" s="673" t="str">
        <f t="shared" si="46"/>
        <v>Louches/Mx</v>
      </c>
      <c r="P136" s="565"/>
      <c r="Q136" s="398"/>
      <c r="R136" s="398"/>
      <c r="S136" s="398"/>
      <c r="T136" s="398"/>
      <c r="U136" s="398"/>
      <c r="V136" s="398"/>
    </row>
    <row r="137" spans="2:22">
      <c r="B137" s="1686" t="s">
        <v>1449</v>
      </c>
      <c r="C137" s="1688">
        <f>SUM(C131:C136)</f>
        <v>412</v>
      </c>
      <c r="D137" s="662"/>
      <c r="E137" s="662"/>
      <c r="F137" s="662"/>
      <c r="G137" s="1672">
        <f>SUM(G131:G136)</f>
        <v>28.080000000000002</v>
      </c>
      <c r="H137" s="1674">
        <f>SUM(H131:H136)</f>
        <v>15</v>
      </c>
      <c r="I137" s="1676">
        <f>SUM(I131:I136)</f>
        <v>6.7050000000000001</v>
      </c>
      <c r="J137" s="1690" t="s">
        <v>836</v>
      </c>
      <c r="K137" s="662"/>
      <c r="L137" s="1672">
        <f>SUM(L131:L136)</f>
        <v>412</v>
      </c>
      <c r="M137" s="1674">
        <f>SUM(M131:M136)</f>
        <v>23</v>
      </c>
      <c r="N137" s="1676">
        <f>SUM(N131:N136)</f>
        <v>16</v>
      </c>
      <c r="O137" s="1678" t="str">
        <f t="shared" si="46"/>
        <v>Louches/Mx</v>
      </c>
      <c r="P137" s="565"/>
      <c r="Q137" s="398"/>
      <c r="R137" s="398"/>
      <c r="S137" s="398"/>
      <c r="T137" s="398"/>
      <c r="U137" s="398"/>
      <c r="V137" s="398"/>
    </row>
    <row r="138" spans="2:22">
      <c r="B138" s="1687"/>
      <c r="C138" s="1689"/>
      <c r="D138" s="596"/>
      <c r="E138" s="596"/>
      <c r="F138" s="596"/>
      <c r="G138" s="1673"/>
      <c r="H138" s="1675"/>
      <c r="I138" s="1677"/>
      <c r="J138" s="1691"/>
      <c r="K138" s="596"/>
      <c r="L138" s="1673"/>
      <c r="M138" s="1675"/>
      <c r="N138" s="1677"/>
      <c r="O138" s="1679"/>
      <c r="P138" s="565"/>
      <c r="Q138" s="398"/>
      <c r="R138" s="398"/>
      <c r="S138" s="398"/>
      <c r="T138" s="398"/>
      <c r="U138" s="398"/>
      <c r="V138" s="398"/>
    </row>
    <row r="139" spans="2:22">
      <c r="B139" s="674"/>
      <c r="C139" s="675"/>
      <c r="D139" s="676"/>
      <c r="E139" s="676"/>
      <c r="F139" s="676"/>
      <c r="G139" s="677"/>
      <c r="H139" s="678"/>
      <c r="I139" s="679"/>
      <c r="J139" s="680"/>
      <c r="K139" s="676"/>
      <c r="L139" s="677"/>
      <c r="M139" s="678"/>
      <c r="N139" s="679"/>
      <c r="O139" s="681"/>
      <c r="P139" s="565"/>
      <c r="Q139" s="398"/>
      <c r="R139" s="398"/>
      <c r="S139" s="398"/>
      <c r="T139" s="398"/>
      <c r="U139" s="398"/>
      <c r="V139" s="398"/>
    </row>
    <row r="140" spans="2:22">
      <c r="B140" s="682" t="s">
        <v>1476</v>
      </c>
      <c r="C140" s="683"/>
      <c r="D140" s="684"/>
      <c r="E140" s="683"/>
      <c r="F140" s="685" t="s">
        <v>1477</v>
      </c>
      <c r="G140" s="684"/>
      <c r="H140" s="686"/>
      <c r="I140" s="684"/>
      <c r="J140" s="684"/>
      <c r="K140" s="684"/>
      <c r="L140" s="684"/>
      <c r="M140" s="683" t="s">
        <v>1221</v>
      </c>
      <c r="N140" s="684"/>
      <c r="O140" s="687"/>
      <c r="P140" s="565"/>
      <c r="Q140" s="398"/>
      <c r="R140" s="398"/>
      <c r="S140" s="398"/>
      <c r="T140" s="398"/>
      <c r="U140" s="398"/>
      <c r="V140" s="398"/>
    </row>
    <row r="141" spans="2:22">
      <c r="B141" s="682" t="s">
        <v>1478</v>
      </c>
      <c r="C141" s="683"/>
      <c r="D141" s="684"/>
      <c r="E141" s="684"/>
      <c r="F141" s="683" t="s">
        <v>1479</v>
      </c>
      <c r="G141" s="684"/>
      <c r="H141" s="686"/>
      <c r="I141" s="684"/>
      <c r="J141" s="684"/>
      <c r="K141" s="684"/>
      <c r="L141" s="683" t="s">
        <v>1480</v>
      </c>
      <c r="M141" s="684"/>
      <c r="N141" s="684"/>
      <c r="O141" s="687"/>
      <c r="P141" s="565"/>
      <c r="Q141" s="398"/>
      <c r="R141" s="398"/>
      <c r="S141" s="398"/>
      <c r="T141" s="398"/>
      <c r="U141" s="398"/>
      <c r="V141" s="398"/>
    </row>
    <row r="142" spans="2:22" ht="15.75">
      <c r="B142" s="1680" t="s">
        <v>1433</v>
      </c>
      <c r="C142" s="1681"/>
      <c r="D142" s="1681"/>
      <c r="E142" s="1681"/>
      <c r="F142" s="1681"/>
      <c r="G142" s="1681"/>
      <c r="H142" s="1681"/>
      <c r="I142" s="1681"/>
      <c r="J142" s="1681"/>
      <c r="K142" s="1681"/>
      <c r="L142" s="1681"/>
      <c r="M142" s="1681"/>
      <c r="N142" s="1681"/>
      <c r="O142" s="1682"/>
      <c r="P142" s="565"/>
      <c r="Q142" s="398"/>
      <c r="R142" s="398"/>
      <c r="S142" s="398"/>
      <c r="T142" s="398"/>
      <c r="U142" s="398"/>
      <c r="V142" s="398"/>
    </row>
    <row r="143" spans="2:22" ht="15.75" thickBot="1">
      <c r="B143" s="688" t="str">
        <f>SUBSTITUTE(ADDRESS(1,COLUMN(),4),"1","")</f>
        <v>B</v>
      </c>
      <c r="C143" s="689" t="str">
        <f t="shared" ref="C143:O143" si="47">SUBSTITUTE(ADDRESS(1,COLUMN(),4),"1","")</f>
        <v>C</v>
      </c>
      <c r="D143" s="689" t="str">
        <f t="shared" si="47"/>
        <v>D</v>
      </c>
      <c r="E143" s="689" t="str">
        <f t="shared" si="47"/>
        <v>E</v>
      </c>
      <c r="F143" s="689" t="str">
        <f t="shared" si="47"/>
        <v>F</v>
      </c>
      <c r="G143" s="689" t="str">
        <f t="shared" si="47"/>
        <v>G</v>
      </c>
      <c r="H143" s="689" t="str">
        <f t="shared" si="47"/>
        <v>H</v>
      </c>
      <c r="I143" s="689" t="str">
        <f t="shared" si="47"/>
        <v>I</v>
      </c>
      <c r="J143" s="689" t="str">
        <f t="shared" si="47"/>
        <v>J</v>
      </c>
      <c r="K143" s="690" t="str">
        <f t="shared" si="47"/>
        <v>K</v>
      </c>
      <c r="L143" s="690" t="str">
        <f t="shared" si="47"/>
        <v>L</v>
      </c>
      <c r="M143" s="689" t="str">
        <f t="shared" si="47"/>
        <v>M</v>
      </c>
      <c r="N143" s="689" t="str">
        <f t="shared" si="47"/>
        <v>N</v>
      </c>
      <c r="O143" s="691" t="str">
        <f t="shared" si="47"/>
        <v>O</v>
      </c>
      <c r="P143" s="565"/>
      <c r="Q143" s="398"/>
      <c r="R143" s="692" t="s">
        <v>1481</v>
      </c>
      <c r="S143" s="398"/>
      <c r="T143" s="398"/>
      <c r="U143" s="398"/>
      <c r="V143" s="398"/>
    </row>
    <row r="144" spans="2:22" ht="15.75">
      <c r="B144" s="1683" t="s">
        <v>1426</v>
      </c>
      <c r="C144" s="1684"/>
      <c r="D144" s="1684"/>
      <c r="E144" s="1684"/>
      <c r="F144" s="1684"/>
      <c r="G144" s="1684"/>
      <c r="H144" s="1684"/>
      <c r="I144" s="1684"/>
      <c r="J144" s="1684"/>
      <c r="K144" s="1684"/>
      <c r="L144" s="1684"/>
      <c r="M144" s="1684"/>
      <c r="N144" s="1684"/>
      <c r="O144" s="693"/>
      <c r="P144" s="565"/>
      <c r="Q144" s="398"/>
      <c r="R144" s="398"/>
      <c r="S144" s="398"/>
      <c r="T144" s="398"/>
      <c r="U144" s="398"/>
      <c r="V144" s="398"/>
    </row>
    <row r="145" spans="1:22">
      <c r="B145" s="694" t="s">
        <v>1319</v>
      </c>
      <c r="C145" s="695" t="str">
        <f ca="1">CELL("nomfichier")</f>
        <v>E:\0-UPRT\1-UPRT.FR-SITE-WEB\ff-fiches-fabrications\ff-fiches-fabrication-maj-08-2020\[ff-19-restauration-comparaison-prix.xlsx]Nota</v>
      </c>
      <c r="D145" s="695"/>
      <c r="E145" s="695"/>
      <c r="F145" s="695"/>
      <c r="G145" s="695"/>
      <c r="H145" s="695"/>
      <c r="I145" s="695"/>
      <c r="J145" s="695"/>
      <c r="K145" s="695"/>
      <c r="L145" s="695"/>
      <c r="M145" s="695"/>
      <c r="N145" s="695"/>
      <c r="O145" s="696"/>
      <c r="P145" s="565"/>
      <c r="Q145" s="398"/>
      <c r="R145" s="398"/>
      <c r="S145" s="398"/>
      <c r="T145" s="398"/>
      <c r="U145" s="398"/>
      <c r="V145" s="398"/>
    </row>
    <row r="146" spans="1:22">
      <c r="B146" s="697" t="s">
        <v>1320</v>
      </c>
      <c r="C146" s="695" t="s">
        <v>1482</v>
      </c>
      <c r="D146" s="695"/>
      <c r="E146" s="695"/>
      <c r="F146" s="695"/>
      <c r="G146" s="695"/>
      <c r="H146" s="695"/>
      <c r="I146" s="695"/>
      <c r="J146" s="695"/>
      <c r="K146" s="695"/>
      <c r="L146" s="695"/>
      <c r="M146" s="695"/>
      <c r="N146" s="695"/>
      <c r="O146" s="696"/>
      <c r="P146" s="565"/>
      <c r="Q146" s="398"/>
      <c r="R146" s="398"/>
      <c r="S146" s="398"/>
      <c r="T146" s="398"/>
      <c r="U146" s="398"/>
      <c r="V146" s="398"/>
    </row>
    <row r="147" spans="1:22" ht="15.75" thickBot="1">
      <c r="B147" s="1692" t="s">
        <v>1321</v>
      </c>
      <c r="C147" s="1693"/>
      <c r="D147" s="1693"/>
      <c r="E147" s="1693"/>
      <c r="F147" s="1693"/>
      <c r="G147" s="1693"/>
      <c r="H147" s="1693"/>
      <c r="I147" s="1693"/>
      <c r="J147" s="1693"/>
      <c r="K147" s="1693"/>
      <c r="L147" s="1693"/>
      <c r="M147" s="1693"/>
      <c r="N147" s="1693"/>
      <c r="O147" s="1694"/>
      <c r="P147" s="565"/>
      <c r="Q147" s="398"/>
      <c r="R147" s="398"/>
      <c r="S147" s="398"/>
      <c r="T147" s="398"/>
      <c r="U147" s="398"/>
      <c r="V147" s="398"/>
    </row>
    <row r="148" spans="1:22">
      <c r="B148" s="408"/>
      <c r="C148" s="408"/>
      <c r="D148" s="408"/>
      <c r="E148" s="408"/>
      <c r="F148" s="408"/>
      <c r="G148" s="408"/>
      <c r="H148" s="408"/>
      <c r="I148" s="408"/>
      <c r="J148" s="408"/>
      <c r="K148" s="408"/>
      <c r="L148" s="408"/>
      <c r="M148" s="565"/>
      <c r="N148" s="565"/>
      <c r="O148" s="565"/>
      <c r="P148" s="565"/>
      <c r="Q148" s="398"/>
      <c r="R148" s="398"/>
      <c r="S148" s="398"/>
      <c r="T148" s="398"/>
      <c r="U148" s="398"/>
      <c r="V148" s="398"/>
    </row>
    <row r="149" spans="1:22">
      <c r="A149" s="566"/>
      <c r="B149" s="567"/>
      <c r="C149" s="566"/>
      <c r="D149" s="566"/>
      <c r="E149" s="566"/>
      <c r="F149" s="566"/>
      <c r="G149" s="566"/>
      <c r="H149" s="566"/>
      <c r="I149" s="566"/>
      <c r="J149" s="566"/>
      <c r="K149" s="566"/>
      <c r="L149" s="566"/>
      <c r="M149" s="565"/>
      <c r="N149" s="565"/>
      <c r="O149" s="565"/>
      <c r="P149" s="565"/>
      <c r="Q149" s="398"/>
      <c r="R149" s="398"/>
      <c r="S149" s="398"/>
      <c r="T149" s="398"/>
      <c r="U149" s="398"/>
      <c r="V149" s="398"/>
    </row>
    <row r="150" spans="1:22" ht="26.25">
      <c r="A150" s="408"/>
      <c r="B150" s="698" t="s">
        <v>1427</v>
      </c>
      <c r="C150" s="699">
        <f ca="1">NOW()</f>
        <v>44545.455633796293</v>
      </c>
      <c r="D150" s="1695" t="s">
        <v>1483</v>
      </c>
      <c r="E150" s="1696"/>
      <c r="F150" s="1696"/>
      <c r="G150" s="1696"/>
      <c r="H150" s="1696"/>
      <c r="I150" s="1696"/>
      <c r="J150" s="700" t="s">
        <v>1429</v>
      </c>
      <c r="K150" s="701" t="s">
        <v>1484</v>
      </c>
      <c r="L150" s="702">
        <v>1</v>
      </c>
      <c r="M150" s="565"/>
      <c r="N150" s="703" t="s">
        <v>1485</v>
      </c>
      <c r="O150" s="565"/>
      <c r="P150" s="565"/>
      <c r="Q150" s="398"/>
      <c r="R150" s="398"/>
      <c r="S150" s="398"/>
      <c r="T150" s="398"/>
      <c r="U150" s="398"/>
      <c r="V150" s="398"/>
    </row>
    <row r="151" spans="1:22">
      <c r="A151" s="408"/>
      <c r="B151" s="704"/>
      <c r="C151" s="704"/>
      <c r="D151" s="704"/>
      <c r="E151" s="704"/>
      <c r="F151" s="704"/>
      <c r="G151" s="704"/>
      <c r="H151" s="704"/>
      <c r="I151" s="566"/>
      <c r="J151" s="704"/>
      <c r="K151" s="704"/>
      <c r="L151" s="704"/>
      <c r="M151" s="565"/>
      <c r="N151" s="705" t="s">
        <v>1486</v>
      </c>
      <c r="O151" s="398"/>
      <c r="P151" s="398"/>
      <c r="Q151" s="398"/>
      <c r="R151" s="398"/>
      <c r="S151" s="398"/>
      <c r="T151" s="398"/>
      <c r="U151" s="398"/>
      <c r="V151" s="398"/>
    </row>
    <row r="152" spans="1:22">
      <c r="A152" s="408"/>
      <c r="B152" s="1667" t="s">
        <v>1487</v>
      </c>
      <c r="C152" s="1668"/>
      <c r="D152" s="1668"/>
      <c r="E152" s="1668"/>
      <c r="F152" s="1668"/>
      <c r="G152" s="1668"/>
      <c r="H152" s="1668"/>
      <c r="I152" s="1668"/>
      <c r="J152" s="1668"/>
      <c r="K152" s="1668"/>
      <c r="L152" s="1668"/>
      <c r="M152" s="565"/>
      <c r="N152" s="565"/>
      <c r="O152" s="398"/>
      <c r="P152" s="398"/>
      <c r="Q152" s="398"/>
      <c r="R152" s="398"/>
      <c r="S152" s="398"/>
      <c r="T152" s="398"/>
      <c r="U152" s="398"/>
      <c r="V152" s="398"/>
    </row>
    <row r="153" spans="1:22">
      <c r="A153" s="408"/>
      <c r="B153" s="1667"/>
      <c r="C153" s="1668"/>
      <c r="D153" s="1668"/>
      <c r="E153" s="1668"/>
      <c r="F153" s="1668"/>
      <c r="G153" s="1668"/>
      <c r="H153" s="1668"/>
      <c r="I153" s="1668"/>
      <c r="J153" s="1668"/>
      <c r="K153" s="1668"/>
      <c r="L153" s="1668"/>
      <c r="M153" s="565"/>
      <c r="N153" s="565" t="s">
        <v>1481</v>
      </c>
      <c r="O153" s="398"/>
      <c r="P153" s="398"/>
      <c r="Q153" s="398"/>
      <c r="R153" s="398"/>
      <c r="S153" s="398"/>
      <c r="T153" s="398"/>
      <c r="U153" s="398"/>
      <c r="V153" s="398"/>
    </row>
    <row r="154" spans="1:22" ht="15.75" thickBot="1">
      <c r="A154" s="408"/>
      <c r="B154" s="1667"/>
      <c r="C154" s="1668"/>
      <c r="D154" s="1668"/>
      <c r="E154" s="1668"/>
      <c r="F154" s="1668"/>
      <c r="G154" s="1668"/>
      <c r="H154" s="1668"/>
      <c r="I154" s="1668"/>
      <c r="J154" s="1668"/>
      <c r="K154" s="1668"/>
      <c r="L154" s="1668"/>
      <c r="M154" s="565"/>
      <c r="N154" s="565"/>
      <c r="O154" s="398"/>
      <c r="P154" s="398"/>
      <c r="Q154" s="398"/>
      <c r="R154" s="398"/>
      <c r="S154" s="398"/>
      <c r="T154" s="398"/>
      <c r="U154" s="398"/>
      <c r="V154" s="398"/>
    </row>
    <row r="155" spans="1:22">
      <c r="A155" s="408"/>
      <c r="B155" s="706" t="str">
        <f t="shared" ref="B155:L155" si="48">SUBSTITUTE(ADDRESS(1,COLUMN(),4),"1","")</f>
        <v>B</v>
      </c>
      <c r="C155" s="707" t="str">
        <f t="shared" si="48"/>
        <v>C</v>
      </c>
      <c r="D155" s="707" t="str">
        <f t="shared" si="48"/>
        <v>D</v>
      </c>
      <c r="E155" s="707" t="str">
        <f t="shared" si="48"/>
        <v>E</v>
      </c>
      <c r="F155" s="707" t="str">
        <f t="shared" si="48"/>
        <v>F</v>
      </c>
      <c r="G155" s="707" t="str">
        <f t="shared" si="48"/>
        <v>G</v>
      </c>
      <c r="H155" s="707" t="str">
        <f t="shared" si="48"/>
        <v>H</v>
      </c>
      <c r="I155" s="707" t="str">
        <f t="shared" si="48"/>
        <v>I</v>
      </c>
      <c r="J155" s="707" t="str">
        <f t="shared" si="48"/>
        <v>J</v>
      </c>
      <c r="K155" s="707" t="str">
        <f t="shared" si="48"/>
        <v>K</v>
      </c>
      <c r="L155" s="708" t="str">
        <f t="shared" si="48"/>
        <v>L</v>
      </c>
      <c r="M155" s="709"/>
      <c r="N155" s="710"/>
      <c r="O155" s="711"/>
      <c r="P155" s="707" t="str">
        <f t="shared" ref="P155:V155" si="49">SUBSTITUTE(ADDRESS(1,COLUMN(),4),"1","")</f>
        <v>P</v>
      </c>
      <c r="Q155" s="707" t="str">
        <f t="shared" si="49"/>
        <v>Q</v>
      </c>
      <c r="R155" s="707" t="str">
        <f t="shared" si="49"/>
        <v>R</v>
      </c>
      <c r="S155" s="707" t="str">
        <f t="shared" si="49"/>
        <v>S</v>
      </c>
      <c r="T155" s="707" t="str">
        <f t="shared" si="49"/>
        <v>T</v>
      </c>
      <c r="U155" s="707" t="str">
        <f t="shared" si="49"/>
        <v>U</v>
      </c>
      <c r="V155" s="707" t="str">
        <f t="shared" si="49"/>
        <v>V</v>
      </c>
    </row>
    <row r="156" spans="1:22">
      <c r="B156" s="712" t="str">
        <f ca="1">CELL("nomfichier")</f>
        <v>E:\0-UPRT\1-UPRT.FR-SITE-WEB\ff-fiches-fabrications\ff-fiches-fabrication-maj-08-2020\[ff-19-restauration-comparaison-prix.xlsx]Nota</v>
      </c>
      <c r="C156" s="713"/>
      <c r="D156" s="713"/>
      <c r="E156" s="714"/>
      <c r="F156" s="714"/>
      <c r="G156" s="714"/>
      <c r="H156" s="714"/>
      <c r="I156" s="714"/>
      <c r="J156" s="714"/>
      <c r="K156" s="714"/>
      <c r="L156" s="715"/>
      <c r="M156" s="398"/>
      <c r="N156" s="692"/>
      <c r="O156" s="398"/>
      <c r="P156" s="1664" t="s">
        <v>1488</v>
      </c>
      <c r="Q156" s="1664" t="s">
        <v>1489</v>
      </c>
      <c r="R156" s="1664" t="s">
        <v>1490</v>
      </c>
      <c r="S156" s="1643" t="s">
        <v>1221</v>
      </c>
      <c r="T156" s="1646" t="s">
        <v>1479</v>
      </c>
      <c r="U156" s="1649" t="s">
        <v>1480</v>
      </c>
      <c r="V156" s="1652" t="s">
        <v>1491</v>
      </c>
    </row>
    <row r="157" spans="1:22" ht="15" customHeight="1">
      <c r="A157" s="408"/>
      <c r="B157" s="1655" t="s">
        <v>1492</v>
      </c>
      <c r="C157" s="1656"/>
      <c r="D157" s="1656"/>
      <c r="E157" s="1657"/>
      <c r="F157" s="1664" t="s">
        <v>1488</v>
      </c>
      <c r="G157" s="1664" t="s">
        <v>1489</v>
      </c>
      <c r="H157" s="1664" t="s">
        <v>1490</v>
      </c>
      <c r="I157" s="1643" t="s">
        <v>1221</v>
      </c>
      <c r="J157" s="1646" t="s">
        <v>1479</v>
      </c>
      <c r="K157" s="1649" t="s">
        <v>1480</v>
      </c>
      <c r="L157" s="1669" t="s">
        <v>1485</v>
      </c>
      <c r="M157" s="565"/>
      <c r="N157" s="692"/>
      <c r="O157" s="398"/>
      <c r="P157" s="1665"/>
      <c r="Q157" s="1665"/>
      <c r="R157" s="1665"/>
      <c r="S157" s="1644"/>
      <c r="T157" s="1647"/>
      <c r="U157" s="1650"/>
      <c r="V157" s="1653"/>
    </row>
    <row r="158" spans="1:22">
      <c r="A158" s="408"/>
      <c r="B158" s="1658"/>
      <c r="C158" s="1659"/>
      <c r="D158" s="1659"/>
      <c r="E158" s="1660"/>
      <c r="F158" s="1665"/>
      <c r="G158" s="1665"/>
      <c r="H158" s="1665"/>
      <c r="I158" s="1644"/>
      <c r="J158" s="1647"/>
      <c r="K158" s="1650"/>
      <c r="L158" s="1670"/>
      <c r="M158" s="565"/>
      <c r="N158" s="716"/>
      <c r="O158" s="398"/>
      <c r="P158" s="1665"/>
      <c r="Q158" s="1665"/>
      <c r="R158" s="1665"/>
      <c r="S158" s="1644"/>
      <c r="T158" s="1647"/>
      <c r="U158" s="1650"/>
      <c r="V158" s="1653"/>
    </row>
    <row r="159" spans="1:22">
      <c r="A159" s="408"/>
      <c r="B159" s="1658"/>
      <c r="C159" s="1659"/>
      <c r="D159" s="1659"/>
      <c r="E159" s="1660"/>
      <c r="F159" s="1665"/>
      <c r="G159" s="1665"/>
      <c r="H159" s="1665"/>
      <c r="I159" s="1644"/>
      <c r="J159" s="1647"/>
      <c r="K159" s="1650"/>
      <c r="L159" s="1670"/>
      <c r="M159" s="565"/>
      <c r="N159" s="716"/>
      <c r="O159" s="398"/>
      <c r="P159" s="1665"/>
      <c r="Q159" s="1665"/>
      <c r="R159" s="1665"/>
      <c r="S159" s="1644"/>
      <c r="T159" s="1647"/>
      <c r="U159" s="1650"/>
      <c r="V159" s="1653"/>
    </row>
    <row r="160" spans="1:22">
      <c r="A160" s="408"/>
      <c r="B160" s="1658"/>
      <c r="C160" s="1659"/>
      <c r="D160" s="1659"/>
      <c r="E160" s="1660"/>
      <c r="F160" s="1665"/>
      <c r="G160" s="1665"/>
      <c r="H160" s="1665"/>
      <c r="I160" s="1644"/>
      <c r="J160" s="1647"/>
      <c r="K160" s="1650"/>
      <c r="L160" s="1670"/>
      <c r="M160" s="565"/>
      <c r="N160" s="716"/>
      <c r="O160" s="398"/>
      <c r="P160" s="1665"/>
      <c r="Q160" s="1665"/>
      <c r="R160" s="1665"/>
      <c r="S160" s="1644"/>
      <c r="T160" s="1647"/>
      <c r="U160" s="1650"/>
      <c r="V160" s="1653"/>
    </row>
    <row r="161" spans="1:22">
      <c r="A161" s="408"/>
      <c r="B161" s="1658"/>
      <c r="C161" s="1659"/>
      <c r="D161" s="1659"/>
      <c r="E161" s="1660"/>
      <c r="F161" s="1665"/>
      <c r="G161" s="1665"/>
      <c r="H161" s="1665"/>
      <c r="I161" s="1644"/>
      <c r="J161" s="1647"/>
      <c r="K161" s="1650"/>
      <c r="L161" s="1670"/>
      <c r="M161" s="565"/>
      <c r="N161" s="716"/>
      <c r="O161" s="398"/>
      <c r="P161" s="1665"/>
      <c r="Q161" s="1665"/>
      <c r="R161" s="1665"/>
      <c r="S161" s="1644"/>
      <c r="T161" s="1647"/>
      <c r="U161" s="1650"/>
      <c r="V161" s="1653"/>
    </row>
    <row r="162" spans="1:22">
      <c r="A162" s="408"/>
      <c r="B162" s="1658"/>
      <c r="C162" s="1659"/>
      <c r="D162" s="1659"/>
      <c r="E162" s="1660"/>
      <c r="F162" s="1665"/>
      <c r="G162" s="1665"/>
      <c r="H162" s="1665"/>
      <c r="I162" s="1644"/>
      <c r="J162" s="1647"/>
      <c r="K162" s="1650"/>
      <c r="L162" s="1670"/>
      <c r="M162" s="565"/>
      <c r="N162" s="716"/>
      <c r="O162" s="398"/>
      <c r="P162" s="1666"/>
      <c r="Q162" s="1666"/>
      <c r="R162" s="1666"/>
      <c r="S162" s="1645"/>
      <c r="T162" s="1648"/>
      <c r="U162" s="1651"/>
      <c r="V162" s="1654"/>
    </row>
    <row r="163" spans="1:22">
      <c r="A163" s="408"/>
      <c r="B163" s="1661"/>
      <c r="C163" s="1662"/>
      <c r="D163" s="1662"/>
      <c r="E163" s="1663"/>
      <c r="F163" s="1666"/>
      <c r="G163" s="1666"/>
      <c r="H163" s="1666"/>
      <c r="I163" s="1645"/>
      <c r="J163" s="1648"/>
      <c r="K163" s="1651"/>
      <c r="L163" s="1671"/>
      <c r="M163" s="717"/>
      <c r="N163" s="718"/>
      <c r="O163" s="718"/>
      <c r="P163" s="719" t="s">
        <v>1218</v>
      </c>
      <c r="Q163" s="719" t="s">
        <v>1219</v>
      </c>
      <c r="R163" s="720" t="s">
        <v>1220</v>
      </c>
      <c r="S163" s="720" t="s">
        <v>1221</v>
      </c>
      <c r="T163" s="719" t="s">
        <v>1445</v>
      </c>
      <c r="U163" s="719" t="s">
        <v>1493</v>
      </c>
      <c r="V163" s="721" t="s">
        <v>1491</v>
      </c>
    </row>
    <row r="164" spans="1:22" ht="15.75">
      <c r="A164" s="408"/>
      <c r="B164" s="722" t="s">
        <v>1494</v>
      </c>
      <c r="C164" s="723"/>
      <c r="D164" s="723"/>
      <c r="E164" s="723"/>
      <c r="F164" s="719" t="s">
        <v>784</v>
      </c>
      <c r="G164" s="719" t="s">
        <v>876</v>
      </c>
      <c r="H164" s="720" t="s">
        <v>768</v>
      </c>
      <c r="I164" s="720" t="s">
        <v>1443</v>
      </c>
      <c r="J164" s="719" t="s">
        <v>1445</v>
      </c>
      <c r="K164" s="719" t="s">
        <v>1493</v>
      </c>
      <c r="L164" s="724" t="s">
        <v>1495</v>
      </c>
      <c r="M164" s="565"/>
      <c r="N164" s="725"/>
      <c r="O164" s="726" t="s">
        <v>1496</v>
      </c>
      <c r="P164" s="426">
        <v>253</v>
      </c>
      <c r="Q164" s="426">
        <v>829</v>
      </c>
      <c r="R164" s="426">
        <v>48</v>
      </c>
      <c r="S164" s="426">
        <v>13</v>
      </c>
      <c r="T164" s="426">
        <v>29</v>
      </c>
      <c r="U164" s="426">
        <v>17</v>
      </c>
      <c r="V164" s="727">
        <f>SUM(P164:U164)</f>
        <v>1189</v>
      </c>
    </row>
    <row r="165" spans="1:22">
      <c r="A165" s="408"/>
      <c r="B165" s="728"/>
      <c r="C165" s="729"/>
      <c r="D165" s="729"/>
      <c r="E165" s="730" t="s">
        <v>1497</v>
      </c>
      <c r="F165" s="577">
        <v>0.04</v>
      </c>
      <c r="G165" s="577">
        <v>0.05</v>
      </c>
      <c r="H165" s="587">
        <v>0.08</v>
      </c>
      <c r="I165" s="589">
        <f>(H165*L165%)+H165</f>
        <v>8.7999999999999995E-2</v>
      </c>
      <c r="J165" s="593">
        <v>0.05</v>
      </c>
      <c r="K165" s="577">
        <v>0.05</v>
      </c>
      <c r="L165" s="731">
        <v>10</v>
      </c>
      <c r="M165" s="565"/>
      <c r="N165" s="398"/>
      <c r="O165" s="732" t="str">
        <f>E165</f>
        <v>PAIN</v>
      </c>
      <c r="P165" s="733">
        <f t="shared" ref="P165:U165" si="50">F165*P164</f>
        <v>10.120000000000001</v>
      </c>
      <c r="Q165" s="733">
        <f t="shared" si="50"/>
        <v>41.45</v>
      </c>
      <c r="R165" s="734">
        <f t="shared" si="50"/>
        <v>3.84</v>
      </c>
      <c r="S165" s="735">
        <f t="shared" si="50"/>
        <v>1.1439999999999999</v>
      </c>
      <c r="T165" s="735">
        <f t="shared" si="50"/>
        <v>1.4500000000000002</v>
      </c>
      <c r="U165" s="733">
        <f t="shared" si="50"/>
        <v>0.85000000000000009</v>
      </c>
      <c r="V165" s="736">
        <f>SUM(P165:U165)</f>
        <v>58.854000000000013</v>
      </c>
    </row>
    <row r="166" spans="1:22" ht="15" customHeight="1">
      <c r="A166" s="408"/>
      <c r="B166" s="737"/>
      <c r="C166" s="1633" t="s">
        <v>1498</v>
      </c>
      <c r="D166" s="1633"/>
      <c r="E166" s="1633"/>
      <c r="F166" s="1633"/>
      <c r="G166" s="1633"/>
      <c r="H166" s="1633"/>
      <c r="I166" s="1633"/>
      <c r="J166" s="1633"/>
      <c r="K166" s="1633"/>
      <c r="L166" s="1634"/>
      <c r="M166" s="716"/>
      <c r="N166" s="716"/>
      <c r="O166" s="398"/>
      <c r="P166" s="1637" t="str">
        <f>C166</f>
        <v>*- CRUDITÉS sans assaisonnement</v>
      </c>
      <c r="Q166" s="1638"/>
      <c r="R166" s="1638"/>
      <c r="S166" s="1638"/>
      <c r="T166" s="1638"/>
      <c r="U166" s="1638"/>
      <c r="V166" s="1639"/>
    </row>
    <row r="167" spans="1:22" ht="15" customHeight="1">
      <c r="A167" s="408"/>
      <c r="B167" s="737"/>
      <c r="C167" s="1635"/>
      <c r="D167" s="1635"/>
      <c r="E167" s="1635"/>
      <c r="F167" s="1635"/>
      <c r="G167" s="1635"/>
      <c r="H167" s="1635"/>
      <c r="I167" s="1635"/>
      <c r="J167" s="1635"/>
      <c r="K167" s="1635"/>
      <c r="L167" s="1636"/>
      <c r="M167" s="716"/>
      <c r="N167" s="716"/>
      <c r="O167" s="398"/>
      <c r="P167" s="1640"/>
      <c r="Q167" s="1641"/>
      <c r="R167" s="1641"/>
      <c r="S167" s="1641"/>
      <c r="T167" s="1641"/>
      <c r="U167" s="1641"/>
      <c r="V167" s="1642"/>
    </row>
    <row r="168" spans="1:22" ht="17.25">
      <c r="A168" s="408"/>
      <c r="B168" s="728"/>
      <c r="C168" s="738" t="s">
        <v>1499</v>
      </c>
      <c r="D168" s="739"/>
      <c r="E168" s="740"/>
      <c r="F168" s="577">
        <v>0.25</v>
      </c>
      <c r="G168" s="577">
        <v>0.5</v>
      </c>
      <c r="H168" s="587">
        <v>0.5</v>
      </c>
      <c r="I168" s="589">
        <f t="shared" ref="I168:I180" si="51">(H168*L168%)+H168</f>
        <v>0.55000000000000004</v>
      </c>
      <c r="J168" s="593">
        <v>0.5</v>
      </c>
      <c r="K168" s="577">
        <v>0.5</v>
      </c>
      <c r="L168" s="731">
        <v>10</v>
      </c>
      <c r="M168" s="397"/>
      <c r="N168" s="741"/>
      <c r="O168" s="742" t="str">
        <f t="shared" ref="O168:O180" si="52">C168</f>
        <v>Avocat (à l'unité)</v>
      </c>
      <c r="P168" s="743">
        <f t="shared" ref="P168:U168" si="53">F168*P164</f>
        <v>63.25</v>
      </c>
      <c r="Q168" s="743">
        <f t="shared" si="53"/>
        <v>414.5</v>
      </c>
      <c r="R168" s="744">
        <f t="shared" si="53"/>
        <v>24</v>
      </c>
      <c r="S168" s="745">
        <f t="shared" si="53"/>
        <v>7.15</v>
      </c>
      <c r="T168" s="745">
        <f t="shared" si="53"/>
        <v>14.5</v>
      </c>
      <c r="U168" s="743">
        <f t="shared" si="53"/>
        <v>8.5</v>
      </c>
      <c r="V168" s="746">
        <f>SUM(P168:U168)</f>
        <v>531.9</v>
      </c>
    </row>
    <row r="169" spans="1:22" ht="15.75">
      <c r="A169" s="408"/>
      <c r="B169" s="747"/>
      <c r="C169" s="738" t="s">
        <v>1500</v>
      </c>
      <c r="D169" s="739"/>
      <c r="E169" s="740"/>
      <c r="F169" s="577">
        <v>0.05</v>
      </c>
      <c r="G169" s="577">
        <v>7.0000000000000007E-2</v>
      </c>
      <c r="H169" s="587">
        <v>0.1</v>
      </c>
      <c r="I169" s="589">
        <f t="shared" si="51"/>
        <v>0.11000000000000001</v>
      </c>
      <c r="J169" s="593">
        <v>7.0000000000000007E-2</v>
      </c>
      <c r="K169" s="577">
        <v>7.0000000000000007E-2</v>
      </c>
      <c r="L169" s="731">
        <v>10</v>
      </c>
      <c r="M169" s="397"/>
      <c r="N169" s="741"/>
      <c r="O169" s="732" t="str">
        <f t="shared" si="52"/>
        <v>Carottes, céleri et autres racines râpées</v>
      </c>
      <c r="P169" s="733">
        <f t="shared" ref="P169:U169" si="54">F169*P164</f>
        <v>12.65</v>
      </c>
      <c r="Q169" s="733">
        <f t="shared" si="54"/>
        <v>58.030000000000008</v>
      </c>
      <c r="R169" s="734">
        <f t="shared" si="54"/>
        <v>4.8000000000000007</v>
      </c>
      <c r="S169" s="735">
        <f t="shared" si="54"/>
        <v>1.4300000000000002</v>
      </c>
      <c r="T169" s="735">
        <f t="shared" si="54"/>
        <v>2.0300000000000002</v>
      </c>
      <c r="U169" s="733">
        <f t="shared" si="54"/>
        <v>1.1900000000000002</v>
      </c>
      <c r="V169" s="746">
        <f t="shared" ref="V169:V180" si="55">SUM(P169:U169)</f>
        <v>80.13000000000001</v>
      </c>
    </row>
    <row r="170" spans="1:22" ht="15.75" customHeight="1">
      <c r="A170" s="408"/>
      <c r="B170" s="728"/>
      <c r="C170" s="738" t="s">
        <v>1501</v>
      </c>
      <c r="D170" s="739"/>
      <c r="E170" s="740"/>
      <c r="F170" s="577">
        <v>0.04</v>
      </c>
      <c r="G170" s="577">
        <v>0.06</v>
      </c>
      <c r="H170" s="587">
        <v>0.1</v>
      </c>
      <c r="I170" s="589">
        <f t="shared" si="51"/>
        <v>0.11000000000000001</v>
      </c>
      <c r="J170" s="593">
        <v>0.08</v>
      </c>
      <c r="K170" s="577">
        <v>0.08</v>
      </c>
      <c r="L170" s="731">
        <v>10</v>
      </c>
      <c r="M170" s="397"/>
      <c r="N170" s="741"/>
      <c r="O170" s="732" t="str">
        <f t="shared" si="52"/>
        <v>Choux rouge et choux blanc émincé</v>
      </c>
      <c r="P170" s="733">
        <f t="shared" ref="P170:U170" si="56">F170*P164</f>
        <v>10.120000000000001</v>
      </c>
      <c r="Q170" s="733">
        <f t="shared" si="56"/>
        <v>49.739999999999995</v>
      </c>
      <c r="R170" s="734">
        <f t="shared" si="56"/>
        <v>4.8000000000000007</v>
      </c>
      <c r="S170" s="735">
        <f t="shared" si="56"/>
        <v>1.4300000000000002</v>
      </c>
      <c r="T170" s="735">
        <f t="shared" si="56"/>
        <v>2.3199999999999998</v>
      </c>
      <c r="U170" s="733">
        <f t="shared" si="56"/>
        <v>1.36</v>
      </c>
      <c r="V170" s="746">
        <f t="shared" si="55"/>
        <v>69.77</v>
      </c>
    </row>
    <row r="171" spans="1:22" ht="15.75">
      <c r="A171" s="408"/>
      <c r="B171" s="728"/>
      <c r="C171" s="738" t="s">
        <v>1502</v>
      </c>
      <c r="D171" s="739"/>
      <c r="E171" s="740"/>
      <c r="F171" s="577">
        <v>0.06</v>
      </c>
      <c r="G171" s="577">
        <v>0.08</v>
      </c>
      <c r="H171" s="587">
        <v>0.1</v>
      </c>
      <c r="I171" s="589">
        <f t="shared" si="51"/>
        <v>0.11000000000000001</v>
      </c>
      <c r="J171" s="593">
        <v>0.09</v>
      </c>
      <c r="K171" s="577">
        <v>0.09</v>
      </c>
      <c r="L171" s="731">
        <v>10</v>
      </c>
      <c r="M171" s="397"/>
      <c r="N171" s="741"/>
      <c r="O171" s="732" t="str">
        <f t="shared" si="52"/>
        <v>Concombre</v>
      </c>
      <c r="P171" s="733">
        <f t="shared" ref="P171:U171" si="57">F171*P164</f>
        <v>15.18</v>
      </c>
      <c r="Q171" s="733">
        <f t="shared" si="57"/>
        <v>66.320000000000007</v>
      </c>
      <c r="R171" s="734">
        <f t="shared" si="57"/>
        <v>4.8000000000000007</v>
      </c>
      <c r="S171" s="735">
        <f t="shared" si="57"/>
        <v>1.4300000000000002</v>
      </c>
      <c r="T171" s="735">
        <f t="shared" si="57"/>
        <v>2.61</v>
      </c>
      <c r="U171" s="733">
        <f t="shared" si="57"/>
        <v>1.53</v>
      </c>
      <c r="V171" s="746">
        <f t="shared" si="55"/>
        <v>91.87</v>
      </c>
    </row>
    <row r="172" spans="1:22" ht="15.75">
      <c r="A172" s="408"/>
      <c r="B172" s="728"/>
      <c r="C172" s="738" t="s">
        <v>1503</v>
      </c>
      <c r="D172" s="739"/>
      <c r="E172" s="740"/>
      <c r="F172" s="577">
        <v>0.02</v>
      </c>
      <c r="G172" s="577">
        <v>0.03</v>
      </c>
      <c r="H172" s="587">
        <v>0.1</v>
      </c>
      <c r="I172" s="589">
        <f t="shared" si="51"/>
        <v>0.11000000000000001</v>
      </c>
      <c r="J172" s="593">
        <v>0.08</v>
      </c>
      <c r="K172" s="577">
        <v>0.08</v>
      </c>
      <c r="L172" s="731">
        <v>10</v>
      </c>
      <c r="M172" s="397"/>
      <c r="N172" s="741"/>
      <c r="O172" s="732" t="str">
        <f t="shared" si="52"/>
        <v>Endive</v>
      </c>
      <c r="P172" s="733">
        <f t="shared" ref="P172:U172" si="58">F172*P164</f>
        <v>5.0600000000000005</v>
      </c>
      <c r="Q172" s="733">
        <f t="shared" si="58"/>
        <v>24.869999999999997</v>
      </c>
      <c r="R172" s="734">
        <f t="shared" si="58"/>
        <v>4.8000000000000007</v>
      </c>
      <c r="S172" s="735">
        <f t="shared" si="58"/>
        <v>1.4300000000000002</v>
      </c>
      <c r="T172" s="735">
        <f t="shared" si="58"/>
        <v>2.3199999999999998</v>
      </c>
      <c r="U172" s="733">
        <f t="shared" si="58"/>
        <v>1.36</v>
      </c>
      <c r="V172" s="746">
        <f t="shared" si="55"/>
        <v>39.840000000000003</v>
      </c>
    </row>
    <row r="173" spans="1:22" ht="15.75">
      <c r="A173" s="408"/>
      <c r="B173" s="728"/>
      <c r="C173" s="738" t="s">
        <v>1504</v>
      </c>
      <c r="D173" s="739"/>
      <c r="E173" s="740"/>
      <c r="F173" s="577">
        <v>0.12</v>
      </c>
      <c r="G173" s="577">
        <v>0.15</v>
      </c>
      <c r="H173" s="587">
        <v>0.18</v>
      </c>
      <c r="I173" s="589">
        <f t="shared" si="51"/>
        <v>0.19799999999999998</v>
      </c>
      <c r="J173" s="593">
        <v>0.15</v>
      </c>
      <c r="K173" s="577">
        <v>0.15</v>
      </c>
      <c r="L173" s="731">
        <v>10</v>
      </c>
      <c r="M173" s="397"/>
      <c r="N173" s="741"/>
      <c r="O173" s="732" t="str">
        <f t="shared" si="52"/>
        <v>Melon, Pastèque</v>
      </c>
      <c r="P173" s="733">
        <f t="shared" ref="P173:U173" si="59">F173*P164</f>
        <v>30.36</v>
      </c>
      <c r="Q173" s="733">
        <f t="shared" si="59"/>
        <v>124.35</v>
      </c>
      <c r="R173" s="734">
        <f t="shared" si="59"/>
        <v>8.64</v>
      </c>
      <c r="S173" s="735">
        <f t="shared" si="59"/>
        <v>2.5739999999999998</v>
      </c>
      <c r="T173" s="735">
        <f t="shared" si="59"/>
        <v>4.3499999999999996</v>
      </c>
      <c r="U173" s="733">
        <f t="shared" si="59"/>
        <v>2.5499999999999998</v>
      </c>
      <c r="V173" s="746">
        <f t="shared" si="55"/>
        <v>172.82399999999998</v>
      </c>
    </row>
    <row r="174" spans="1:22" ht="17.25">
      <c r="A174" s="408"/>
      <c r="B174" s="728"/>
      <c r="C174" s="738" t="s">
        <v>1505</v>
      </c>
      <c r="D174" s="739"/>
      <c r="E174" s="740"/>
      <c r="F174" s="577">
        <v>0.5</v>
      </c>
      <c r="G174" s="577">
        <v>0.5</v>
      </c>
      <c r="H174" s="587">
        <v>0.5</v>
      </c>
      <c r="I174" s="589">
        <f t="shared" si="51"/>
        <v>0.55000000000000004</v>
      </c>
      <c r="J174" s="593">
        <v>0.5</v>
      </c>
      <c r="K174" s="577">
        <v>0.5</v>
      </c>
      <c r="L174" s="731">
        <v>10</v>
      </c>
      <c r="M174" s="397"/>
      <c r="N174" s="741"/>
      <c r="O174" s="742" t="str">
        <f t="shared" si="52"/>
        <v>Pamplemousse (à l'unité)</v>
      </c>
      <c r="P174" s="743">
        <f t="shared" ref="P174:U174" si="60">F174*P164</f>
        <v>126.5</v>
      </c>
      <c r="Q174" s="743">
        <f t="shared" si="60"/>
        <v>414.5</v>
      </c>
      <c r="R174" s="744">
        <f t="shared" si="60"/>
        <v>24</v>
      </c>
      <c r="S174" s="745">
        <f t="shared" si="60"/>
        <v>7.15</v>
      </c>
      <c r="T174" s="745">
        <f t="shared" si="60"/>
        <v>14.5</v>
      </c>
      <c r="U174" s="743">
        <f t="shared" si="60"/>
        <v>8.5</v>
      </c>
      <c r="V174" s="746">
        <f t="shared" si="55"/>
        <v>595.15</v>
      </c>
    </row>
    <row r="175" spans="1:22" ht="15.75">
      <c r="A175" s="408"/>
      <c r="B175" s="728"/>
      <c r="C175" s="738" t="s">
        <v>1506</v>
      </c>
      <c r="D175" s="739"/>
      <c r="E175" s="740"/>
      <c r="F175" s="577">
        <v>0.03</v>
      </c>
      <c r="G175" s="577">
        <v>0.05</v>
      </c>
      <c r="H175" s="587">
        <v>0.09</v>
      </c>
      <c r="I175" s="589">
        <f t="shared" si="51"/>
        <v>9.8999999999999991E-2</v>
      </c>
      <c r="J175" s="593">
        <v>0.06</v>
      </c>
      <c r="K175" s="577">
        <v>0.06</v>
      </c>
      <c r="L175" s="731">
        <v>10</v>
      </c>
      <c r="M175" s="397"/>
      <c r="N175" s="741"/>
      <c r="O175" s="732" t="str">
        <f t="shared" si="52"/>
        <v>Radis</v>
      </c>
      <c r="P175" s="733">
        <f t="shared" ref="P175:U175" si="61">F175*P164</f>
        <v>7.59</v>
      </c>
      <c r="Q175" s="733">
        <f t="shared" si="61"/>
        <v>41.45</v>
      </c>
      <c r="R175" s="734">
        <f t="shared" si="61"/>
        <v>4.32</v>
      </c>
      <c r="S175" s="735">
        <f t="shared" si="61"/>
        <v>1.2869999999999999</v>
      </c>
      <c r="T175" s="735">
        <f t="shared" si="61"/>
        <v>1.74</v>
      </c>
      <c r="U175" s="733">
        <f t="shared" si="61"/>
        <v>1.02</v>
      </c>
      <c r="V175" s="746">
        <f t="shared" si="55"/>
        <v>57.407000000000011</v>
      </c>
    </row>
    <row r="176" spans="1:22" ht="15.75">
      <c r="A176" s="408"/>
      <c r="B176" s="728"/>
      <c r="C176" s="738" t="s">
        <v>1507</v>
      </c>
      <c r="D176" s="739"/>
      <c r="E176" s="740"/>
      <c r="F176" s="577">
        <v>2.5000000000000001E-2</v>
      </c>
      <c r="G176" s="577">
        <v>0.03</v>
      </c>
      <c r="H176" s="587">
        <v>0.05</v>
      </c>
      <c r="I176" s="589">
        <f t="shared" si="51"/>
        <v>5.5000000000000007E-2</v>
      </c>
      <c r="J176" s="593">
        <v>0.03</v>
      </c>
      <c r="K176" s="577">
        <v>0.03</v>
      </c>
      <c r="L176" s="731">
        <v>10</v>
      </c>
      <c r="M176" s="397"/>
      <c r="N176" s="741"/>
      <c r="O176" s="732" t="str">
        <f t="shared" si="52"/>
        <v>Salade verte</v>
      </c>
      <c r="P176" s="733">
        <f t="shared" ref="P176:U176" si="62">F176*P164</f>
        <v>6.3250000000000002</v>
      </c>
      <c r="Q176" s="733">
        <f t="shared" si="62"/>
        <v>24.869999999999997</v>
      </c>
      <c r="R176" s="734">
        <f t="shared" si="62"/>
        <v>2.4000000000000004</v>
      </c>
      <c r="S176" s="735">
        <f t="shared" si="62"/>
        <v>0.71500000000000008</v>
      </c>
      <c r="T176" s="735">
        <f t="shared" si="62"/>
        <v>0.87</v>
      </c>
      <c r="U176" s="733">
        <f t="shared" si="62"/>
        <v>0.51</v>
      </c>
      <c r="V176" s="746">
        <f t="shared" si="55"/>
        <v>35.69</v>
      </c>
    </row>
    <row r="177" spans="1:22" ht="15.75">
      <c r="A177" s="408"/>
      <c r="B177" s="728"/>
      <c r="C177" s="738" t="s">
        <v>1508</v>
      </c>
      <c r="D177" s="739"/>
      <c r="E177" s="740"/>
      <c r="F177" s="577">
        <v>0.06</v>
      </c>
      <c r="G177" s="577">
        <v>0.08</v>
      </c>
      <c r="H177" s="587">
        <v>0.11</v>
      </c>
      <c r="I177" s="589">
        <f t="shared" si="51"/>
        <v>0.121</v>
      </c>
      <c r="J177" s="593">
        <v>0.08</v>
      </c>
      <c r="K177" s="577">
        <v>0.08</v>
      </c>
      <c r="L177" s="731">
        <v>10</v>
      </c>
      <c r="M177" s="397"/>
      <c r="N177" s="741"/>
      <c r="O177" s="732" t="str">
        <f t="shared" si="52"/>
        <v>Tomate</v>
      </c>
      <c r="P177" s="733">
        <f t="shared" ref="P177:U177" si="63">F177*P164</f>
        <v>15.18</v>
      </c>
      <c r="Q177" s="733">
        <f t="shared" si="63"/>
        <v>66.320000000000007</v>
      </c>
      <c r="R177" s="734">
        <f t="shared" si="63"/>
        <v>5.28</v>
      </c>
      <c r="S177" s="735">
        <f t="shared" si="63"/>
        <v>1.573</v>
      </c>
      <c r="T177" s="735">
        <f t="shared" si="63"/>
        <v>2.3199999999999998</v>
      </c>
      <c r="U177" s="733">
        <f t="shared" si="63"/>
        <v>1.36</v>
      </c>
      <c r="V177" s="746">
        <f t="shared" si="55"/>
        <v>92.032999999999987</v>
      </c>
    </row>
    <row r="178" spans="1:22" ht="15.75">
      <c r="A178" s="408"/>
      <c r="B178" s="728"/>
      <c r="C178" s="738" t="s">
        <v>1509</v>
      </c>
      <c r="D178" s="739"/>
      <c r="E178" s="740"/>
      <c r="F178" s="577">
        <v>0.04</v>
      </c>
      <c r="G178" s="577">
        <v>0.06</v>
      </c>
      <c r="H178" s="587">
        <v>0.09</v>
      </c>
      <c r="I178" s="589">
        <f t="shared" si="51"/>
        <v>9.8999999999999991E-2</v>
      </c>
      <c r="J178" s="593">
        <v>0.08</v>
      </c>
      <c r="K178" s="577">
        <v>0.08</v>
      </c>
      <c r="L178" s="731">
        <v>10</v>
      </c>
      <c r="M178" s="397"/>
      <c r="N178" s="741"/>
      <c r="O178" s="732" t="str">
        <f t="shared" si="52"/>
        <v>Salade composée à base de crudités</v>
      </c>
      <c r="P178" s="733">
        <f t="shared" ref="P178:U178" si="64">F178*P164</f>
        <v>10.120000000000001</v>
      </c>
      <c r="Q178" s="733">
        <f t="shared" si="64"/>
        <v>49.739999999999995</v>
      </c>
      <c r="R178" s="734">
        <f t="shared" si="64"/>
        <v>4.32</v>
      </c>
      <c r="S178" s="735">
        <f t="shared" si="64"/>
        <v>1.2869999999999999</v>
      </c>
      <c r="T178" s="735">
        <f t="shared" si="64"/>
        <v>2.3199999999999998</v>
      </c>
      <c r="U178" s="733">
        <f t="shared" si="64"/>
        <v>1.36</v>
      </c>
      <c r="V178" s="746">
        <f t="shared" si="55"/>
        <v>69.147000000000006</v>
      </c>
    </row>
    <row r="179" spans="1:22" ht="15.75">
      <c r="A179" s="408"/>
      <c r="B179" s="728"/>
      <c r="C179" s="738" t="s">
        <v>1510</v>
      </c>
      <c r="D179" s="739"/>
      <c r="E179" s="740"/>
      <c r="F179" s="577">
        <v>0.04</v>
      </c>
      <c r="G179" s="577">
        <v>0.06</v>
      </c>
      <c r="H179" s="587">
        <v>0.09</v>
      </c>
      <c r="I179" s="589">
        <f t="shared" si="51"/>
        <v>9.8999999999999991E-2</v>
      </c>
      <c r="J179" s="593">
        <v>0.08</v>
      </c>
      <c r="K179" s="577">
        <v>0.08</v>
      </c>
      <c r="L179" s="731">
        <v>10</v>
      </c>
      <c r="M179" s="397"/>
      <c r="N179" s="741"/>
      <c r="O179" s="732" t="str">
        <f t="shared" si="52"/>
        <v>Champignons crus</v>
      </c>
      <c r="P179" s="733">
        <f t="shared" ref="P179:U179" si="65">F179*P164</f>
        <v>10.120000000000001</v>
      </c>
      <c r="Q179" s="733">
        <f t="shared" si="65"/>
        <v>49.739999999999995</v>
      </c>
      <c r="R179" s="734">
        <f t="shared" si="65"/>
        <v>4.32</v>
      </c>
      <c r="S179" s="735">
        <f t="shared" si="65"/>
        <v>1.2869999999999999</v>
      </c>
      <c r="T179" s="735">
        <f t="shared" si="65"/>
        <v>2.3199999999999998</v>
      </c>
      <c r="U179" s="733">
        <f t="shared" si="65"/>
        <v>1.36</v>
      </c>
      <c r="V179" s="746">
        <f t="shared" si="55"/>
        <v>69.147000000000006</v>
      </c>
    </row>
    <row r="180" spans="1:22" ht="15.75">
      <c r="A180" s="408"/>
      <c r="B180" s="728"/>
      <c r="C180" s="748" t="s">
        <v>1511</v>
      </c>
      <c r="D180" s="749"/>
      <c r="E180" s="750"/>
      <c r="F180" s="577">
        <v>0.04</v>
      </c>
      <c r="G180" s="577">
        <v>0.06</v>
      </c>
      <c r="H180" s="587">
        <v>0.09</v>
      </c>
      <c r="I180" s="589">
        <f t="shared" si="51"/>
        <v>9.8999999999999991E-2</v>
      </c>
      <c r="J180" s="593">
        <v>0.08</v>
      </c>
      <c r="K180" s="577">
        <v>0.08</v>
      </c>
      <c r="L180" s="731">
        <v>10</v>
      </c>
      <c r="M180" s="397"/>
      <c r="N180" s="741"/>
      <c r="O180" s="732" t="str">
        <f t="shared" si="52"/>
        <v>Fenouil</v>
      </c>
      <c r="P180" s="733">
        <f t="shared" ref="P180:U180" si="66">F180*P164</f>
        <v>10.120000000000001</v>
      </c>
      <c r="Q180" s="733">
        <f t="shared" si="66"/>
        <v>49.739999999999995</v>
      </c>
      <c r="R180" s="734">
        <f t="shared" si="66"/>
        <v>4.32</v>
      </c>
      <c r="S180" s="735">
        <f t="shared" si="66"/>
        <v>1.2869999999999999</v>
      </c>
      <c r="T180" s="735">
        <f t="shared" si="66"/>
        <v>2.3199999999999998</v>
      </c>
      <c r="U180" s="733">
        <f t="shared" si="66"/>
        <v>1.36</v>
      </c>
      <c r="V180" s="746">
        <f t="shared" si="55"/>
        <v>69.147000000000006</v>
      </c>
    </row>
    <row r="181" spans="1:22" ht="15" customHeight="1">
      <c r="A181" s="408"/>
      <c r="B181" s="737"/>
      <c r="C181" s="1633" t="s">
        <v>1512</v>
      </c>
      <c r="D181" s="1633"/>
      <c r="E181" s="1633"/>
      <c r="F181" s="1633"/>
      <c r="G181" s="1633"/>
      <c r="H181" s="1633"/>
      <c r="I181" s="1633"/>
      <c r="J181" s="1633"/>
      <c r="K181" s="1633"/>
      <c r="L181" s="1634"/>
      <c r="M181" s="716"/>
      <c r="N181" s="716"/>
      <c r="O181" s="398"/>
      <c r="P181" s="1637" t="str">
        <f>C181</f>
        <v>*- CUIDITES sans assaisonnement</v>
      </c>
      <c r="Q181" s="1638"/>
      <c r="R181" s="1638"/>
      <c r="S181" s="1638"/>
      <c r="T181" s="1638"/>
      <c r="U181" s="1638"/>
      <c r="V181" s="1639"/>
    </row>
    <row r="182" spans="1:22" ht="15" customHeight="1">
      <c r="A182" s="408"/>
      <c r="B182" s="737"/>
      <c r="C182" s="1635"/>
      <c r="D182" s="1635"/>
      <c r="E182" s="1635"/>
      <c r="F182" s="1635"/>
      <c r="G182" s="1635"/>
      <c r="H182" s="1635"/>
      <c r="I182" s="1635"/>
      <c r="J182" s="1635"/>
      <c r="K182" s="1635"/>
      <c r="L182" s="1636"/>
      <c r="M182" s="716"/>
      <c r="N182" s="716"/>
      <c r="O182" s="398"/>
      <c r="P182" s="1640"/>
      <c r="Q182" s="1641"/>
      <c r="R182" s="1641"/>
      <c r="S182" s="1641"/>
      <c r="T182" s="1641"/>
      <c r="U182" s="1641"/>
      <c r="V182" s="1642"/>
    </row>
    <row r="183" spans="1:22" ht="15.75">
      <c r="A183" s="408"/>
      <c r="B183" s="728"/>
      <c r="C183" s="751" t="s">
        <v>1513</v>
      </c>
      <c r="D183" s="752"/>
      <c r="E183" s="740"/>
      <c r="F183" s="577">
        <v>0.125</v>
      </c>
      <c r="G183" s="577">
        <v>0.16600000000000001</v>
      </c>
      <c r="H183" s="587">
        <v>0.25</v>
      </c>
      <c r="I183" s="589">
        <f t="shared" ref="I183:I200" si="67">(H183*L183%)+H183</f>
        <v>0.27500000000000002</v>
      </c>
      <c r="J183" s="593">
        <v>0.25</v>
      </c>
      <c r="K183" s="577">
        <v>0.25</v>
      </c>
      <c r="L183" s="731">
        <v>10</v>
      </c>
      <c r="M183" s="565"/>
      <c r="N183" s="565"/>
      <c r="O183" s="732" t="str">
        <f t="shared" ref="O183:O197" si="68">C183</f>
        <v>Potage à base de légumes (en litres/Kg)</v>
      </c>
      <c r="P183" s="733">
        <f t="shared" ref="P183:U183" si="69">F183*P164</f>
        <v>31.625</v>
      </c>
      <c r="Q183" s="733">
        <f t="shared" si="69"/>
        <v>137.614</v>
      </c>
      <c r="R183" s="734">
        <f t="shared" si="69"/>
        <v>12</v>
      </c>
      <c r="S183" s="735">
        <f t="shared" si="69"/>
        <v>3.5750000000000002</v>
      </c>
      <c r="T183" s="735">
        <f t="shared" si="69"/>
        <v>7.25</v>
      </c>
      <c r="U183" s="733">
        <f t="shared" si="69"/>
        <v>4.25</v>
      </c>
      <c r="V183" s="746">
        <f t="shared" ref="V183:V197" si="70">SUM(P183:U183)</f>
        <v>196.31399999999999</v>
      </c>
    </row>
    <row r="184" spans="1:22" ht="17.25">
      <c r="A184" s="408"/>
      <c r="B184" s="728"/>
      <c r="C184" s="751" t="s">
        <v>1514</v>
      </c>
      <c r="D184" s="752"/>
      <c r="E184" s="740"/>
      <c r="F184" s="577">
        <v>0.5</v>
      </c>
      <c r="G184" s="577">
        <v>0.5</v>
      </c>
      <c r="H184" s="587">
        <v>1</v>
      </c>
      <c r="I184" s="589">
        <f t="shared" si="67"/>
        <v>1.1000000000000001</v>
      </c>
      <c r="J184" s="593">
        <v>1</v>
      </c>
      <c r="K184" s="577">
        <v>1</v>
      </c>
      <c r="L184" s="731">
        <v>10</v>
      </c>
      <c r="M184" s="565"/>
      <c r="N184" s="565"/>
      <c r="O184" s="742" t="str">
        <f t="shared" si="68"/>
        <v>Artichaut entier (à l'unité)</v>
      </c>
      <c r="P184" s="743">
        <f t="shared" ref="P184:U184" si="71">F184*P164</f>
        <v>126.5</v>
      </c>
      <c r="Q184" s="743">
        <f t="shared" si="71"/>
        <v>414.5</v>
      </c>
      <c r="R184" s="744">
        <f t="shared" si="71"/>
        <v>48</v>
      </c>
      <c r="S184" s="745">
        <f t="shared" si="71"/>
        <v>14.3</v>
      </c>
      <c r="T184" s="745">
        <f t="shared" si="71"/>
        <v>29</v>
      </c>
      <c r="U184" s="743">
        <f t="shared" si="71"/>
        <v>17</v>
      </c>
      <c r="V184" s="746">
        <f t="shared" si="70"/>
        <v>649.29999999999995</v>
      </c>
    </row>
    <row r="185" spans="1:22" ht="16.5">
      <c r="A185" s="408"/>
      <c r="B185" s="728"/>
      <c r="C185" s="751" t="s">
        <v>1515</v>
      </c>
      <c r="D185" s="752"/>
      <c r="E185" s="740"/>
      <c r="F185" s="577">
        <v>0.05</v>
      </c>
      <c r="G185" s="577">
        <v>7.0000000000000007E-2</v>
      </c>
      <c r="H185" s="587">
        <v>0.09</v>
      </c>
      <c r="I185" s="589">
        <f t="shared" si="67"/>
        <v>9.8999999999999991E-2</v>
      </c>
      <c r="J185" s="593">
        <v>0.08</v>
      </c>
      <c r="K185" s="577">
        <v>0.08</v>
      </c>
      <c r="L185" s="731">
        <v>10</v>
      </c>
      <c r="M185" s="565"/>
      <c r="N185" s="565"/>
      <c r="O185" s="732" t="str">
        <f t="shared" si="68"/>
        <v>Fond d'artichaut</v>
      </c>
      <c r="P185" s="733">
        <f t="shared" ref="P185:U185" si="72">F185*P164</f>
        <v>12.65</v>
      </c>
      <c r="Q185" s="733">
        <f t="shared" si="72"/>
        <v>58.030000000000008</v>
      </c>
      <c r="R185" s="734">
        <f t="shared" si="72"/>
        <v>4.32</v>
      </c>
      <c r="S185" s="735">
        <f t="shared" si="72"/>
        <v>1.2869999999999999</v>
      </c>
      <c r="T185" s="735">
        <f t="shared" si="72"/>
        <v>2.3199999999999998</v>
      </c>
      <c r="U185" s="733">
        <f t="shared" si="72"/>
        <v>1.36</v>
      </c>
      <c r="V185" s="746">
        <f t="shared" si="70"/>
        <v>79.966999999999999</v>
      </c>
    </row>
    <row r="186" spans="1:22" ht="15.75">
      <c r="A186" s="408"/>
      <c r="B186" s="728"/>
      <c r="C186" s="751" t="s">
        <v>1516</v>
      </c>
      <c r="D186" s="752"/>
      <c r="E186" s="740"/>
      <c r="F186" s="577">
        <v>0.05</v>
      </c>
      <c r="G186" s="577">
        <v>7.0000000000000007E-2</v>
      </c>
      <c r="H186" s="587">
        <v>0.09</v>
      </c>
      <c r="I186" s="589">
        <f t="shared" si="67"/>
        <v>9.8999999999999991E-2</v>
      </c>
      <c r="J186" s="593">
        <v>0.08</v>
      </c>
      <c r="K186" s="577">
        <v>0.08</v>
      </c>
      <c r="L186" s="731">
        <v>10</v>
      </c>
      <c r="M186" s="565"/>
      <c r="N186" s="565"/>
      <c r="O186" s="732" t="str">
        <f t="shared" si="68"/>
        <v>Asperges</v>
      </c>
      <c r="P186" s="733">
        <f t="shared" ref="P186:U186" si="73">F186*P164</f>
        <v>12.65</v>
      </c>
      <c r="Q186" s="733">
        <f t="shared" si="73"/>
        <v>58.030000000000008</v>
      </c>
      <c r="R186" s="734">
        <f t="shared" si="73"/>
        <v>4.32</v>
      </c>
      <c r="S186" s="735">
        <f t="shared" si="73"/>
        <v>1.2869999999999999</v>
      </c>
      <c r="T186" s="735">
        <f t="shared" si="73"/>
        <v>2.3199999999999998</v>
      </c>
      <c r="U186" s="733">
        <f t="shared" si="73"/>
        <v>1.36</v>
      </c>
      <c r="V186" s="746">
        <f t="shared" si="70"/>
        <v>79.966999999999999</v>
      </c>
    </row>
    <row r="187" spans="1:22" ht="15.75">
      <c r="A187" s="408"/>
      <c r="B187" s="728"/>
      <c r="C187" s="751" t="s">
        <v>1517</v>
      </c>
      <c r="D187" s="752"/>
      <c r="E187" s="740"/>
      <c r="F187" s="577">
        <v>0.05</v>
      </c>
      <c r="G187" s="577">
        <v>7.0000000000000007E-2</v>
      </c>
      <c r="H187" s="587">
        <v>0.1</v>
      </c>
      <c r="I187" s="589">
        <f t="shared" si="67"/>
        <v>0.11000000000000001</v>
      </c>
      <c r="J187" s="593">
        <v>0.08</v>
      </c>
      <c r="K187" s="577">
        <v>0.08</v>
      </c>
      <c r="L187" s="731">
        <v>10</v>
      </c>
      <c r="M187" s="565"/>
      <c r="N187" s="565"/>
      <c r="O187" s="732" t="str">
        <f t="shared" si="68"/>
        <v>Betteraves</v>
      </c>
      <c r="P187" s="733">
        <f t="shared" ref="P187:U187" si="74">F187*P164</f>
        <v>12.65</v>
      </c>
      <c r="Q187" s="733">
        <f t="shared" si="74"/>
        <v>58.030000000000008</v>
      </c>
      <c r="R187" s="734">
        <f t="shared" si="74"/>
        <v>4.8000000000000007</v>
      </c>
      <c r="S187" s="735">
        <f t="shared" si="74"/>
        <v>1.4300000000000002</v>
      </c>
      <c r="T187" s="735">
        <f t="shared" si="74"/>
        <v>2.3199999999999998</v>
      </c>
      <c r="U187" s="733">
        <f t="shared" si="74"/>
        <v>1.36</v>
      </c>
      <c r="V187" s="746">
        <f t="shared" si="70"/>
        <v>80.59</v>
      </c>
    </row>
    <row r="188" spans="1:22" ht="15.75">
      <c r="A188" s="408"/>
      <c r="B188" s="728"/>
      <c r="C188" s="751" t="s">
        <v>1518</v>
      </c>
      <c r="D188" s="752"/>
      <c r="E188" s="740"/>
      <c r="F188" s="577">
        <v>0.05</v>
      </c>
      <c r="G188" s="577">
        <v>7.0000000000000007E-2</v>
      </c>
      <c r="H188" s="587">
        <v>0.1</v>
      </c>
      <c r="I188" s="589">
        <f t="shared" si="67"/>
        <v>0.11000000000000001</v>
      </c>
      <c r="J188" s="593">
        <v>0.08</v>
      </c>
      <c r="K188" s="577">
        <v>0.08</v>
      </c>
      <c r="L188" s="731">
        <v>10</v>
      </c>
      <c r="M188" s="565"/>
      <c r="N188" s="565"/>
      <c r="O188" s="732" t="str">
        <f t="shared" si="68"/>
        <v>Céleri</v>
      </c>
      <c r="P188" s="733">
        <f t="shared" ref="P188:U188" si="75">F188*P164</f>
        <v>12.65</v>
      </c>
      <c r="Q188" s="733">
        <f t="shared" si="75"/>
        <v>58.030000000000008</v>
      </c>
      <c r="R188" s="734">
        <f t="shared" si="75"/>
        <v>4.8000000000000007</v>
      </c>
      <c r="S188" s="735">
        <f t="shared" si="75"/>
        <v>1.4300000000000002</v>
      </c>
      <c r="T188" s="735">
        <f t="shared" si="75"/>
        <v>2.3199999999999998</v>
      </c>
      <c r="U188" s="733">
        <f t="shared" si="75"/>
        <v>1.36</v>
      </c>
      <c r="V188" s="746">
        <f t="shared" si="70"/>
        <v>80.59</v>
      </c>
    </row>
    <row r="189" spans="1:22" ht="15.75">
      <c r="A189" s="408"/>
      <c r="B189" s="728"/>
      <c r="C189" s="751" t="s">
        <v>1519</v>
      </c>
      <c r="D189" s="752"/>
      <c r="E189" s="740"/>
      <c r="F189" s="577">
        <v>0.05</v>
      </c>
      <c r="G189" s="577">
        <v>7.0000000000000007E-2</v>
      </c>
      <c r="H189" s="587">
        <v>0.11</v>
      </c>
      <c r="I189" s="589">
        <f t="shared" si="67"/>
        <v>0.121</v>
      </c>
      <c r="J189" s="593">
        <v>0.08</v>
      </c>
      <c r="K189" s="577">
        <v>0.08</v>
      </c>
      <c r="L189" s="731">
        <v>10</v>
      </c>
      <c r="M189" s="565"/>
      <c r="N189" s="565"/>
      <c r="O189" s="732" t="str">
        <f t="shared" si="68"/>
        <v>Champignons</v>
      </c>
      <c r="P189" s="733">
        <f t="shared" ref="P189:U189" si="76">F189*P164</f>
        <v>12.65</v>
      </c>
      <c r="Q189" s="733">
        <f t="shared" si="76"/>
        <v>58.030000000000008</v>
      </c>
      <c r="R189" s="734">
        <f t="shared" si="76"/>
        <v>5.28</v>
      </c>
      <c r="S189" s="735">
        <f t="shared" si="76"/>
        <v>1.573</v>
      </c>
      <c r="T189" s="735">
        <f t="shared" si="76"/>
        <v>2.3199999999999998</v>
      </c>
      <c r="U189" s="733">
        <f t="shared" si="76"/>
        <v>1.36</v>
      </c>
      <c r="V189" s="746">
        <f t="shared" si="70"/>
        <v>81.212999999999994</v>
      </c>
    </row>
    <row r="190" spans="1:22" ht="15.75">
      <c r="A190" s="408"/>
      <c r="B190" s="728"/>
      <c r="C190" s="751" t="s">
        <v>1520</v>
      </c>
      <c r="D190" s="752"/>
      <c r="E190" s="740"/>
      <c r="F190" s="577">
        <v>0.05</v>
      </c>
      <c r="G190" s="577">
        <v>7.0000000000000007E-2</v>
      </c>
      <c r="H190" s="587">
        <v>0.1</v>
      </c>
      <c r="I190" s="589">
        <f t="shared" si="67"/>
        <v>0.11000000000000001</v>
      </c>
      <c r="J190" s="593">
        <v>0.08</v>
      </c>
      <c r="K190" s="577">
        <v>0.08</v>
      </c>
      <c r="L190" s="731">
        <v>10</v>
      </c>
      <c r="M190" s="565"/>
      <c r="N190" s="565"/>
      <c r="O190" s="732" t="str">
        <f t="shared" si="68"/>
        <v>Choux fleurs</v>
      </c>
      <c r="P190" s="733">
        <f t="shared" ref="P190:U190" si="77">F190*P164</f>
        <v>12.65</v>
      </c>
      <c r="Q190" s="733">
        <f t="shared" si="77"/>
        <v>58.030000000000008</v>
      </c>
      <c r="R190" s="734">
        <f t="shared" si="77"/>
        <v>4.8000000000000007</v>
      </c>
      <c r="S190" s="735">
        <f t="shared" si="77"/>
        <v>1.4300000000000002</v>
      </c>
      <c r="T190" s="735">
        <f t="shared" si="77"/>
        <v>2.3199999999999998</v>
      </c>
      <c r="U190" s="733">
        <f t="shared" si="77"/>
        <v>1.36</v>
      </c>
      <c r="V190" s="746">
        <f t="shared" si="70"/>
        <v>80.59</v>
      </c>
    </row>
    <row r="191" spans="1:22" ht="15.75">
      <c r="A191" s="408"/>
      <c r="B191" s="728"/>
      <c r="C191" s="751" t="s">
        <v>1521</v>
      </c>
      <c r="D191" s="752"/>
      <c r="E191" s="740"/>
      <c r="F191" s="577">
        <v>0.04</v>
      </c>
      <c r="G191" s="577">
        <v>0.06</v>
      </c>
      <c r="H191" s="587">
        <v>0.09</v>
      </c>
      <c r="I191" s="589">
        <f t="shared" si="67"/>
        <v>9.8999999999999991E-2</v>
      </c>
      <c r="J191" s="593">
        <v>7.0000000000000007E-2</v>
      </c>
      <c r="K191" s="577">
        <v>7.0000000000000007E-2</v>
      </c>
      <c r="L191" s="731">
        <v>10</v>
      </c>
      <c r="M191" s="565"/>
      <c r="N191" s="565"/>
      <c r="O191" s="732" t="str">
        <f t="shared" si="68"/>
        <v>Cœurs de palmier</v>
      </c>
      <c r="P191" s="733">
        <f t="shared" ref="P191:U191" si="78">F191*P164</f>
        <v>10.120000000000001</v>
      </c>
      <c r="Q191" s="733">
        <f t="shared" si="78"/>
        <v>49.739999999999995</v>
      </c>
      <c r="R191" s="734">
        <f t="shared" si="78"/>
        <v>4.32</v>
      </c>
      <c r="S191" s="735">
        <f t="shared" si="78"/>
        <v>1.2869999999999999</v>
      </c>
      <c r="T191" s="735">
        <f t="shared" si="78"/>
        <v>2.0300000000000002</v>
      </c>
      <c r="U191" s="733">
        <f t="shared" si="78"/>
        <v>1.1900000000000002</v>
      </c>
      <c r="V191" s="746">
        <f t="shared" si="70"/>
        <v>68.687000000000012</v>
      </c>
    </row>
    <row r="192" spans="1:22" ht="15.75">
      <c r="A192" s="408"/>
      <c r="B192" s="728"/>
      <c r="C192" s="751" t="s">
        <v>1511</v>
      </c>
      <c r="D192" s="752"/>
      <c r="E192" s="740"/>
      <c r="F192" s="577">
        <v>0.04</v>
      </c>
      <c r="G192" s="577">
        <v>0.06</v>
      </c>
      <c r="H192" s="587">
        <v>0.09</v>
      </c>
      <c r="I192" s="589">
        <f t="shared" si="67"/>
        <v>9.8999999999999991E-2</v>
      </c>
      <c r="J192" s="593">
        <v>7.0000000000000007E-2</v>
      </c>
      <c r="K192" s="577">
        <v>7.0000000000000007E-2</v>
      </c>
      <c r="L192" s="731">
        <v>10</v>
      </c>
      <c r="M192" s="565"/>
      <c r="N192" s="565"/>
      <c r="O192" s="732" t="str">
        <f t="shared" si="68"/>
        <v>Fenouil</v>
      </c>
      <c r="P192" s="733">
        <f t="shared" ref="P192:U192" si="79">F192*P164</f>
        <v>10.120000000000001</v>
      </c>
      <c r="Q192" s="733">
        <f t="shared" si="79"/>
        <v>49.739999999999995</v>
      </c>
      <c r="R192" s="734">
        <f t="shared" si="79"/>
        <v>4.32</v>
      </c>
      <c r="S192" s="735">
        <f t="shared" si="79"/>
        <v>1.2869999999999999</v>
      </c>
      <c r="T192" s="735">
        <f t="shared" si="79"/>
        <v>2.0300000000000002</v>
      </c>
      <c r="U192" s="733">
        <f t="shared" si="79"/>
        <v>1.1900000000000002</v>
      </c>
      <c r="V192" s="746">
        <f t="shared" si="70"/>
        <v>68.687000000000012</v>
      </c>
    </row>
    <row r="193" spans="1:22" ht="15.75">
      <c r="A193" s="408"/>
      <c r="B193" s="728"/>
      <c r="C193" s="751" t="s">
        <v>1522</v>
      </c>
      <c r="D193" s="752"/>
      <c r="E193" s="740"/>
      <c r="F193" s="577">
        <v>0.05</v>
      </c>
      <c r="G193" s="577">
        <v>7.0000000000000007E-2</v>
      </c>
      <c r="H193" s="587">
        <v>0.11</v>
      </c>
      <c r="I193" s="589">
        <f t="shared" si="67"/>
        <v>0.121</v>
      </c>
      <c r="J193" s="593">
        <v>0.08</v>
      </c>
      <c r="K193" s="577">
        <v>0.08</v>
      </c>
      <c r="L193" s="731">
        <v>10</v>
      </c>
      <c r="M193" s="565"/>
      <c r="N193" s="565"/>
      <c r="O193" s="732" t="str">
        <f t="shared" si="68"/>
        <v>Haricots verts</v>
      </c>
      <c r="P193" s="733">
        <f t="shared" ref="P193:U193" si="80">F193*P164</f>
        <v>12.65</v>
      </c>
      <c r="Q193" s="733">
        <f t="shared" si="80"/>
        <v>58.030000000000008</v>
      </c>
      <c r="R193" s="734">
        <f t="shared" si="80"/>
        <v>5.28</v>
      </c>
      <c r="S193" s="735">
        <f t="shared" si="80"/>
        <v>1.573</v>
      </c>
      <c r="T193" s="735">
        <f t="shared" si="80"/>
        <v>2.3199999999999998</v>
      </c>
      <c r="U193" s="733">
        <f t="shared" si="80"/>
        <v>1.36</v>
      </c>
      <c r="V193" s="746">
        <f t="shared" si="70"/>
        <v>81.212999999999994</v>
      </c>
    </row>
    <row r="194" spans="1:22" ht="15.75">
      <c r="A194" s="408"/>
      <c r="B194" s="728"/>
      <c r="C194" s="751" t="s">
        <v>1523</v>
      </c>
      <c r="D194" s="752"/>
      <c r="E194" s="740"/>
      <c r="F194" s="577">
        <v>0.05</v>
      </c>
      <c r="G194" s="577">
        <v>7.0000000000000007E-2</v>
      </c>
      <c r="H194" s="587">
        <v>0.11</v>
      </c>
      <c r="I194" s="589">
        <f t="shared" si="67"/>
        <v>0.121</v>
      </c>
      <c r="J194" s="593">
        <v>0.08</v>
      </c>
      <c r="K194" s="577">
        <v>0.08</v>
      </c>
      <c r="L194" s="731">
        <v>10</v>
      </c>
      <c r="M194" s="565"/>
      <c r="N194" s="565"/>
      <c r="O194" s="732" t="str">
        <f t="shared" si="68"/>
        <v>Poireaux (blancs de poireaux)</v>
      </c>
      <c r="P194" s="733">
        <f t="shared" ref="P194:U194" si="81">F194*P164</f>
        <v>12.65</v>
      </c>
      <c r="Q194" s="733">
        <f t="shared" si="81"/>
        <v>58.030000000000008</v>
      </c>
      <c r="R194" s="734">
        <f t="shared" si="81"/>
        <v>5.28</v>
      </c>
      <c r="S194" s="735">
        <f t="shared" si="81"/>
        <v>1.573</v>
      </c>
      <c r="T194" s="735">
        <f t="shared" si="81"/>
        <v>2.3199999999999998</v>
      </c>
      <c r="U194" s="733">
        <f t="shared" si="81"/>
        <v>1.36</v>
      </c>
      <c r="V194" s="746">
        <f t="shared" si="70"/>
        <v>81.212999999999994</v>
      </c>
    </row>
    <row r="195" spans="1:22" ht="15.75">
      <c r="A195" s="408"/>
      <c r="B195" s="728"/>
      <c r="C195" s="751" t="s">
        <v>1524</v>
      </c>
      <c r="D195" s="752"/>
      <c r="E195" s="740"/>
      <c r="F195" s="577">
        <v>0.05</v>
      </c>
      <c r="G195" s="577">
        <v>7.0000000000000007E-2</v>
      </c>
      <c r="H195" s="587">
        <v>0.11</v>
      </c>
      <c r="I195" s="589">
        <f t="shared" si="67"/>
        <v>0.121</v>
      </c>
      <c r="J195" s="593">
        <v>0.08</v>
      </c>
      <c r="K195" s="577">
        <v>0.08</v>
      </c>
      <c r="L195" s="731">
        <v>10</v>
      </c>
      <c r="M195" s="565"/>
      <c r="N195" s="565"/>
      <c r="O195" s="732" t="str">
        <f t="shared" si="68"/>
        <v>Salade composée à base de légumes cuits</v>
      </c>
      <c r="P195" s="733">
        <f t="shared" ref="P195:U195" si="82">F195*P164</f>
        <v>12.65</v>
      </c>
      <c r="Q195" s="733">
        <f t="shared" si="82"/>
        <v>58.030000000000008</v>
      </c>
      <c r="R195" s="734">
        <f t="shared" si="82"/>
        <v>5.28</v>
      </c>
      <c r="S195" s="735">
        <f t="shared" si="82"/>
        <v>1.573</v>
      </c>
      <c r="T195" s="735">
        <f t="shared" si="82"/>
        <v>2.3199999999999998</v>
      </c>
      <c r="U195" s="733">
        <f t="shared" si="82"/>
        <v>1.36</v>
      </c>
      <c r="V195" s="746">
        <f t="shared" si="70"/>
        <v>81.212999999999994</v>
      </c>
    </row>
    <row r="196" spans="1:22" ht="15.75">
      <c r="A196" s="408"/>
      <c r="B196" s="728"/>
      <c r="C196" s="751" t="s">
        <v>1525</v>
      </c>
      <c r="D196" s="752"/>
      <c r="E196" s="740"/>
      <c r="F196" s="577">
        <v>0.05</v>
      </c>
      <c r="G196" s="577">
        <v>7.0000000000000007E-2</v>
      </c>
      <c r="H196" s="587">
        <v>0.11</v>
      </c>
      <c r="I196" s="589">
        <f t="shared" si="67"/>
        <v>0.121</v>
      </c>
      <c r="J196" s="593">
        <v>7.0000000000000007E-2</v>
      </c>
      <c r="K196" s="577">
        <v>7.0000000000000007E-2</v>
      </c>
      <c r="L196" s="731">
        <v>10</v>
      </c>
      <c r="M196" s="565"/>
      <c r="N196" s="565"/>
      <c r="O196" s="732" t="str">
        <f t="shared" si="68"/>
        <v>Soja (germes de haricots mungo)</v>
      </c>
      <c r="P196" s="733">
        <f t="shared" ref="P196:U196" si="83">F196*P164</f>
        <v>12.65</v>
      </c>
      <c r="Q196" s="733">
        <f t="shared" si="83"/>
        <v>58.030000000000008</v>
      </c>
      <c r="R196" s="734">
        <f t="shared" si="83"/>
        <v>5.28</v>
      </c>
      <c r="S196" s="735">
        <f t="shared" si="83"/>
        <v>1.573</v>
      </c>
      <c r="T196" s="735">
        <f t="shared" si="83"/>
        <v>2.0300000000000002</v>
      </c>
      <c r="U196" s="733">
        <f t="shared" si="83"/>
        <v>1.1900000000000002</v>
      </c>
      <c r="V196" s="746">
        <f t="shared" si="70"/>
        <v>80.753</v>
      </c>
    </row>
    <row r="197" spans="1:22" ht="15.75">
      <c r="A197" s="408"/>
      <c r="B197" s="728"/>
      <c r="C197" s="753" t="s">
        <v>1526</v>
      </c>
      <c r="D197" s="754"/>
      <c r="E197" s="750"/>
      <c r="F197" s="577">
        <v>0.03</v>
      </c>
      <c r="G197" s="577">
        <v>0.03</v>
      </c>
      <c r="H197" s="587">
        <v>0.04</v>
      </c>
      <c r="I197" s="589">
        <f t="shared" si="67"/>
        <v>4.3999999999999997E-2</v>
      </c>
      <c r="J197" s="593">
        <v>0.03</v>
      </c>
      <c r="K197" s="577">
        <v>0.03</v>
      </c>
      <c r="L197" s="731">
        <v>10</v>
      </c>
      <c r="M197" s="565"/>
      <c r="N197" s="565"/>
      <c r="O197" s="732" t="str">
        <f t="shared" si="68"/>
        <v>Terrine de légumes</v>
      </c>
      <c r="P197" s="733">
        <f t="shared" ref="P197:U197" si="84">F197*P164</f>
        <v>7.59</v>
      </c>
      <c r="Q197" s="733">
        <f t="shared" si="84"/>
        <v>24.869999999999997</v>
      </c>
      <c r="R197" s="734">
        <f t="shared" si="84"/>
        <v>1.92</v>
      </c>
      <c r="S197" s="735">
        <f t="shared" si="84"/>
        <v>0.57199999999999995</v>
      </c>
      <c r="T197" s="735">
        <f t="shared" si="84"/>
        <v>0.87</v>
      </c>
      <c r="U197" s="733">
        <f t="shared" si="84"/>
        <v>0.51</v>
      </c>
      <c r="V197" s="746">
        <f t="shared" si="70"/>
        <v>36.331999999999994</v>
      </c>
    </row>
    <row r="198" spans="1:22" ht="15" customHeight="1">
      <c r="A198" s="408"/>
      <c r="B198" s="737"/>
      <c r="C198" s="1633" t="s">
        <v>1527</v>
      </c>
      <c r="D198" s="1633"/>
      <c r="E198" s="1633"/>
      <c r="F198" s="1633"/>
      <c r="G198" s="1633"/>
      <c r="H198" s="1633"/>
      <c r="I198" s="1633"/>
      <c r="J198" s="1633"/>
      <c r="K198" s="1633"/>
      <c r="L198" s="1634"/>
      <c r="M198" s="716"/>
      <c r="N198" s="716"/>
      <c r="O198" s="398"/>
      <c r="P198" s="1637" t="str">
        <f>C198</f>
        <v xml:space="preserve">*- ENTRÉES DE FÉCULENT </v>
      </c>
      <c r="Q198" s="1638"/>
      <c r="R198" s="1638"/>
      <c r="S198" s="1638"/>
      <c r="T198" s="1638"/>
      <c r="U198" s="1638"/>
      <c r="V198" s="1639"/>
    </row>
    <row r="199" spans="1:22" ht="15" customHeight="1">
      <c r="A199" s="408"/>
      <c r="B199" s="737"/>
      <c r="C199" s="1635"/>
      <c r="D199" s="1635"/>
      <c r="E199" s="1635"/>
      <c r="F199" s="1635"/>
      <c r="G199" s="1635"/>
      <c r="H199" s="1635"/>
      <c r="I199" s="1635"/>
      <c r="J199" s="1635"/>
      <c r="K199" s="1635"/>
      <c r="L199" s="1636"/>
      <c r="M199" s="716"/>
      <c r="N199" s="716"/>
      <c r="O199" s="398"/>
      <c r="P199" s="1640"/>
      <c r="Q199" s="1641"/>
      <c r="R199" s="1641"/>
      <c r="S199" s="1641"/>
      <c r="T199" s="1641"/>
      <c r="U199" s="1641"/>
      <c r="V199" s="1642"/>
    </row>
    <row r="200" spans="1:22" ht="15.75">
      <c r="A200" s="408"/>
      <c r="B200" s="737"/>
      <c r="C200" s="755" t="s">
        <v>1528</v>
      </c>
      <c r="D200" s="755"/>
      <c r="E200" s="756"/>
      <c r="F200" s="757">
        <v>0.06</v>
      </c>
      <c r="G200" s="757">
        <v>0.08</v>
      </c>
      <c r="H200" s="758">
        <v>0.13</v>
      </c>
      <c r="I200" s="589">
        <f t="shared" si="67"/>
        <v>0.14300000000000002</v>
      </c>
      <c r="J200" s="759">
        <v>0.1</v>
      </c>
      <c r="K200" s="757">
        <v>0.1</v>
      </c>
      <c r="L200" s="760">
        <v>10</v>
      </c>
      <c r="M200" s="565"/>
      <c r="N200" s="565"/>
      <c r="O200" s="398"/>
      <c r="P200" s="733">
        <f t="shared" ref="P200:U200" si="85">F200*P164</f>
        <v>15.18</v>
      </c>
      <c r="Q200" s="733">
        <f t="shared" si="85"/>
        <v>66.320000000000007</v>
      </c>
      <c r="R200" s="734">
        <f t="shared" si="85"/>
        <v>6.24</v>
      </c>
      <c r="S200" s="735">
        <f t="shared" si="85"/>
        <v>1.8590000000000002</v>
      </c>
      <c r="T200" s="735">
        <f t="shared" si="85"/>
        <v>2.9000000000000004</v>
      </c>
      <c r="U200" s="733">
        <f t="shared" si="85"/>
        <v>1.7000000000000002</v>
      </c>
      <c r="V200" s="746">
        <f>SUM(P200:U200)</f>
        <v>94.198999999999998</v>
      </c>
    </row>
    <row r="201" spans="1:22" ht="15" customHeight="1">
      <c r="A201" s="408"/>
      <c r="B201" s="737"/>
      <c r="C201" s="1633" t="s">
        <v>1529</v>
      </c>
      <c r="D201" s="1633"/>
      <c r="E201" s="1633"/>
      <c r="F201" s="1633"/>
      <c r="G201" s="1633"/>
      <c r="H201" s="1633"/>
      <c r="I201" s="1633"/>
      <c r="J201" s="1633"/>
      <c r="K201" s="1633"/>
      <c r="L201" s="1634"/>
      <c r="M201" s="716"/>
      <c r="N201" s="716"/>
      <c r="O201" s="398"/>
      <c r="P201" s="1637" t="str">
        <f>C201</f>
        <v>*- ENTREES PROTIDIQUES DIVERSES</v>
      </c>
      <c r="Q201" s="1638"/>
      <c r="R201" s="1638"/>
      <c r="S201" s="1638"/>
      <c r="T201" s="1638"/>
      <c r="U201" s="1638"/>
      <c r="V201" s="1639"/>
    </row>
    <row r="202" spans="1:22" ht="15" customHeight="1">
      <c r="A202" s="408"/>
      <c r="B202" s="737"/>
      <c r="C202" s="1635"/>
      <c r="D202" s="1635"/>
      <c r="E202" s="1635"/>
      <c r="F202" s="1635"/>
      <c r="G202" s="1635"/>
      <c r="H202" s="1635"/>
      <c r="I202" s="1635"/>
      <c r="J202" s="1635"/>
      <c r="K202" s="1635"/>
      <c r="L202" s="1636"/>
      <c r="M202" s="716"/>
      <c r="N202" s="716"/>
      <c r="O202" s="398"/>
      <c r="P202" s="1640"/>
      <c r="Q202" s="1641"/>
      <c r="R202" s="1641"/>
      <c r="S202" s="1641"/>
      <c r="T202" s="1641"/>
      <c r="U202" s="1641"/>
      <c r="V202" s="1642"/>
    </row>
    <row r="203" spans="1:22">
      <c r="A203" s="761"/>
      <c r="B203" s="762"/>
      <c r="C203" s="763" t="s">
        <v>1530</v>
      </c>
      <c r="D203" s="763"/>
      <c r="E203" s="764"/>
      <c r="F203" s="765">
        <v>0.5</v>
      </c>
      <c r="G203" s="765">
        <v>1</v>
      </c>
      <c r="H203" s="766">
        <v>1.25</v>
      </c>
      <c r="I203" s="767">
        <f t="shared" ref="I203:I213" si="86">(H203*L203%)+H203</f>
        <v>1.375</v>
      </c>
      <c r="J203" s="766">
        <v>1</v>
      </c>
      <c r="K203" s="765">
        <v>1</v>
      </c>
      <c r="L203" s="768">
        <v>10</v>
      </c>
      <c r="M203" s="769"/>
      <c r="N203" s="769"/>
      <c r="O203" s="742" t="str">
        <f t="shared" ref="O203:O214" si="87">C203</f>
        <v>Œuf dur (à l'unité)</v>
      </c>
      <c r="P203" s="743">
        <f t="shared" ref="P203:U203" si="88">F203*P164</f>
        <v>126.5</v>
      </c>
      <c r="Q203" s="743">
        <f t="shared" si="88"/>
        <v>829</v>
      </c>
      <c r="R203" s="744">
        <f t="shared" si="88"/>
        <v>60</v>
      </c>
      <c r="S203" s="745">
        <f t="shared" si="88"/>
        <v>17.875</v>
      </c>
      <c r="T203" s="745">
        <f t="shared" si="88"/>
        <v>29</v>
      </c>
      <c r="U203" s="743">
        <f t="shared" si="88"/>
        <v>17</v>
      </c>
      <c r="V203" s="746">
        <f t="shared" ref="V203:V214" si="89">SUM(P203:U203)</f>
        <v>1079.375</v>
      </c>
    </row>
    <row r="204" spans="1:22" ht="15.75">
      <c r="A204" s="408"/>
      <c r="B204" s="728"/>
      <c r="C204" s="752" t="s">
        <v>1531</v>
      </c>
      <c r="D204" s="752"/>
      <c r="E204" s="740"/>
      <c r="F204" s="577">
        <v>0</v>
      </c>
      <c r="G204" s="577">
        <v>0.04</v>
      </c>
      <c r="H204" s="587">
        <v>0.05</v>
      </c>
      <c r="I204" s="589">
        <f t="shared" si="86"/>
        <v>5.5000000000000007E-2</v>
      </c>
      <c r="J204" s="593">
        <v>0.06</v>
      </c>
      <c r="K204" s="577">
        <v>0.06</v>
      </c>
      <c r="L204" s="731">
        <v>10</v>
      </c>
      <c r="M204" s="565"/>
      <c r="N204" s="565"/>
      <c r="O204" s="732" t="str">
        <f t="shared" si="87"/>
        <v>Hareng/garniture</v>
      </c>
      <c r="P204" s="733">
        <f t="shared" ref="P204:U204" si="90">F204*P164</f>
        <v>0</v>
      </c>
      <c r="Q204" s="733">
        <f t="shared" si="90"/>
        <v>33.160000000000004</v>
      </c>
      <c r="R204" s="734">
        <f t="shared" si="90"/>
        <v>2.4000000000000004</v>
      </c>
      <c r="S204" s="735">
        <f t="shared" si="90"/>
        <v>0.71500000000000008</v>
      </c>
      <c r="T204" s="735">
        <f t="shared" si="90"/>
        <v>1.74</v>
      </c>
      <c r="U204" s="733">
        <f t="shared" si="90"/>
        <v>1.02</v>
      </c>
      <c r="V204" s="746">
        <f t="shared" si="89"/>
        <v>39.035000000000011</v>
      </c>
    </row>
    <row r="205" spans="1:22" ht="15.75">
      <c r="A205" s="408"/>
      <c r="B205" s="728"/>
      <c r="C205" s="752" t="s">
        <v>1532</v>
      </c>
      <c r="D205" s="752"/>
      <c r="E205" s="740"/>
      <c r="F205" s="577">
        <v>0.03</v>
      </c>
      <c r="G205" s="577">
        <v>0.03</v>
      </c>
      <c r="H205" s="587">
        <v>4.4999999999999998E-2</v>
      </c>
      <c r="I205" s="589">
        <f t="shared" si="86"/>
        <v>4.9499999999999995E-2</v>
      </c>
      <c r="J205" s="593">
        <v>0.05</v>
      </c>
      <c r="K205" s="577">
        <v>0.05</v>
      </c>
      <c r="L205" s="731">
        <v>10</v>
      </c>
      <c r="M205" s="565"/>
      <c r="N205" s="565"/>
      <c r="O205" s="732" t="str">
        <f t="shared" si="87"/>
        <v>Maquereau</v>
      </c>
      <c r="P205" s="733">
        <f t="shared" ref="P205:U205" si="91">F205*P164</f>
        <v>7.59</v>
      </c>
      <c r="Q205" s="733">
        <f t="shared" si="91"/>
        <v>24.869999999999997</v>
      </c>
      <c r="R205" s="734">
        <f t="shared" si="91"/>
        <v>2.16</v>
      </c>
      <c r="S205" s="735">
        <f t="shared" si="91"/>
        <v>0.64349999999999996</v>
      </c>
      <c r="T205" s="735">
        <f t="shared" si="91"/>
        <v>1.4500000000000002</v>
      </c>
      <c r="U205" s="733">
        <f t="shared" si="91"/>
        <v>0.85000000000000009</v>
      </c>
      <c r="V205" s="746">
        <f t="shared" si="89"/>
        <v>37.563499999999998</v>
      </c>
    </row>
    <row r="206" spans="1:22" ht="15.75">
      <c r="A206" s="408"/>
      <c r="B206" s="728"/>
      <c r="C206" s="752" t="s">
        <v>1533</v>
      </c>
      <c r="D206" s="752"/>
      <c r="E206" s="740"/>
      <c r="F206" s="577">
        <v>1</v>
      </c>
      <c r="G206" s="577">
        <v>1</v>
      </c>
      <c r="H206" s="587">
        <v>2</v>
      </c>
      <c r="I206" s="589">
        <f t="shared" si="86"/>
        <v>2.2000000000000002</v>
      </c>
      <c r="J206" s="593">
        <v>2</v>
      </c>
      <c r="K206" s="577">
        <v>2</v>
      </c>
      <c r="L206" s="731">
        <v>10</v>
      </c>
      <c r="M206" s="565"/>
      <c r="N206" s="565"/>
      <c r="O206" s="742" t="str">
        <f t="shared" si="87"/>
        <v>Sardines (à l'unité) sauf exception mentionnée</v>
      </c>
      <c r="P206" s="743">
        <f t="shared" ref="P206:U206" si="92">F206*P164</f>
        <v>253</v>
      </c>
      <c r="Q206" s="743">
        <f t="shared" si="92"/>
        <v>829</v>
      </c>
      <c r="R206" s="744">
        <f t="shared" si="92"/>
        <v>96</v>
      </c>
      <c r="S206" s="745">
        <f t="shared" si="92"/>
        <v>28.6</v>
      </c>
      <c r="T206" s="745">
        <f t="shared" si="92"/>
        <v>58</v>
      </c>
      <c r="U206" s="743">
        <f t="shared" si="92"/>
        <v>34</v>
      </c>
      <c r="V206" s="746">
        <f t="shared" si="89"/>
        <v>1298.5999999999999</v>
      </c>
    </row>
    <row r="207" spans="1:22" ht="15.75">
      <c r="A207" s="408"/>
      <c r="B207" s="728"/>
      <c r="C207" s="752" t="s">
        <v>1534</v>
      </c>
      <c r="D207" s="752"/>
      <c r="E207" s="740"/>
      <c r="F207" s="577">
        <v>0.03</v>
      </c>
      <c r="G207" s="577">
        <v>0.03</v>
      </c>
      <c r="H207" s="587">
        <v>4.4999999999999998E-2</v>
      </c>
      <c r="I207" s="589">
        <f t="shared" si="86"/>
        <v>4.9499999999999995E-2</v>
      </c>
      <c r="J207" s="593">
        <v>0.05</v>
      </c>
      <c r="K207" s="577">
        <v>0.05</v>
      </c>
      <c r="L207" s="731">
        <v>10</v>
      </c>
      <c r="M207" s="565"/>
      <c r="N207" s="565"/>
      <c r="O207" s="732" t="str">
        <f t="shared" si="87"/>
        <v>Thon au naturel</v>
      </c>
      <c r="P207" s="733">
        <f t="shared" ref="P207:U207" si="93">F207*P164</f>
        <v>7.59</v>
      </c>
      <c r="Q207" s="733">
        <f t="shared" si="93"/>
        <v>24.869999999999997</v>
      </c>
      <c r="R207" s="734">
        <f t="shared" si="93"/>
        <v>2.16</v>
      </c>
      <c r="S207" s="735">
        <f t="shared" si="93"/>
        <v>0.64349999999999996</v>
      </c>
      <c r="T207" s="735">
        <f t="shared" si="93"/>
        <v>1.4500000000000002</v>
      </c>
      <c r="U207" s="733">
        <f t="shared" si="93"/>
        <v>0.85000000000000009</v>
      </c>
      <c r="V207" s="746">
        <f t="shared" si="89"/>
        <v>37.563499999999998</v>
      </c>
    </row>
    <row r="208" spans="1:22" ht="15.75">
      <c r="A208" s="408"/>
      <c r="B208" s="728"/>
      <c r="C208" s="752" t="s">
        <v>1535</v>
      </c>
      <c r="D208" s="752"/>
      <c r="E208" s="740"/>
      <c r="F208" s="577">
        <v>0.02</v>
      </c>
      <c r="G208" s="577">
        <v>0.03</v>
      </c>
      <c r="H208" s="587">
        <v>4.4999999999999998E-2</v>
      </c>
      <c r="I208" s="589">
        <f t="shared" si="86"/>
        <v>4.9499999999999995E-2</v>
      </c>
      <c r="J208" s="593">
        <v>0.05</v>
      </c>
      <c r="K208" s="577">
        <v>0.05</v>
      </c>
      <c r="L208" s="731">
        <v>10</v>
      </c>
      <c r="M208" s="565"/>
      <c r="N208" s="565"/>
      <c r="O208" s="732" t="str">
        <f t="shared" si="87"/>
        <v>Jambon cru de pays</v>
      </c>
      <c r="P208" s="733">
        <f t="shared" ref="P208:U208" si="94">F208*P164</f>
        <v>5.0600000000000005</v>
      </c>
      <c r="Q208" s="733">
        <f t="shared" si="94"/>
        <v>24.869999999999997</v>
      </c>
      <c r="R208" s="734">
        <f t="shared" si="94"/>
        <v>2.16</v>
      </c>
      <c r="S208" s="735">
        <f t="shared" si="94"/>
        <v>0.64349999999999996</v>
      </c>
      <c r="T208" s="735">
        <f t="shared" si="94"/>
        <v>1.4500000000000002</v>
      </c>
      <c r="U208" s="733">
        <f t="shared" si="94"/>
        <v>0.85000000000000009</v>
      </c>
      <c r="V208" s="746">
        <f t="shared" si="89"/>
        <v>35.033500000000011</v>
      </c>
    </row>
    <row r="209" spans="1:22" ht="15.75">
      <c r="A209" s="408"/>
      <c r="B209" s="728"/>
      <c r="C209" s="752" t="s">
        <v>1536</v>
      </c>
      <c r="D209" s="752"/>
      <c r="E209" s="740"/>
      <c r="F209" s="577">
        <v>0.03</v>
      </c>
      <c r="G209" s="577">
        <v>0.4</v>
      </c>
      <c r="H209" s="587">
        <v>0.05</v>
      </c>
      <c r="I209" s="589">
        <f t="shared" si="86"/>
        <v>5.5000000000000007E-2</v>
      </c>
      <c r="J209" s="593">
        <v>0.05</v>
      </c>
      <c r="K209" s="577">
        <v>0.05</v>
      </c>
      <c r="L209" s="731">
        <v>10</v>
      </c>
      <c r="M209" s="565"/>
      <c r="N209" s="565"/>
      <c r="O209" s="732" t="str">
        <f t="shared" si="87"/>
        <v>Jambon blanc</v>
      </c>
      <c r="P209" s="733">
        <f t="shared" ref="P209:U209" si="95">F209*P164</f>
        <v>7.59</v>
      </c>
      <c r="Q209" s="733">
        <f t="shared" si="95"/>
        <v>331.6</v>
      </c>
      <c r="R209" s="734">
        <f t="shared" si="95"/>
        <v>2.4000000000000004</v>
      </c>
      <c r="S209" s="735">
        <f t="shared" si="95"/>
        <v>0.71500000000000008</v>
      </c>
      <c r="T209" s="735">
        <f t="shared" si="95"/>
        <v>1.4500000000000002</v>
      </c>
      <c r="U209" s="733">
        <f t="shared" si="95"/>
        <v>0.85000000000000009</v>
      </c>
      <c r="V209" s="746">
        <f t="shared" si="89"/>
        <v>344.60499999999996</v>
      </c>
    </row>
    <row r="210" spans="1:22" ht="15.75">
      <c r="A210" s="408"/>
      <c r="B210" s="728"/>
      <c r="C210" s="752" t="s">
        <v>1537</v>
      </c>
      <c r="D210" s="752"/>
      <c r="E210" s="740"/>
      <c r="F210" s="577">
        <v>0.03</v>
      </c>
      <c r="G210" s="577">
        <v>0.03</v>
      </c>
      <c r="H210" s="587">
        <v>4.4999999999999998E-2</v>
      </c>
      <c r="I210" s="589">
        <f t="shared" si="86"/>
        <v>4.9499999999999995E-2</v>
      </c>
      <c r="J210" s="593">
        <v>0.05</v>
      </c>
      <c r="K210" s="577">
        <v>0.05</v>
      </c>
      <c r="L210" s="731">
        <v>10</v>
      </c>
      <c r="M210" s="565"/>
      <c r="N210" s="565"/>
      <c r="O210" s="732" t="str">
        <f t="shared" si="87"/>
        <v>Pâté, terrine , mousse</v>
      </c>
      <c r="P210" s="733">
        <f t="shared" ref="P210:U210" si="96">F210*P164</f>
        <v>7.59</v>
      </c>
      <c r="Q210" s="733">
        <f t="shared" si="96"/>
        <v>24.869999999999997</v>
      </c>
      <c r="R210" s="734">
        <f t="shared" si="96"/>
        <v>2.16</v>
      </c>
      <c r="S210" s="735">
        <f t="shared" si="96"/>
        <v>0.64349999999999996</v>
      </c>
      <c r="T210" s="735">
        <f t="shared" si="96"/>
        <v>1.4500000000000002</v>
      </c>
      <c r="U210" s="733">
        <f t="shared" si="96"/>
        <v>0.85000000000000009</v>
      </c>
      <c r="V210" s="746">
        <f t="shared" si="89"/>
        <v>37.563499999999998</v>
      </c>
    </row>
    <row r="211" spans="1:22" ht="15.75">
      <c r="A211" s="408"/>
      <c r="B211" s="728"/>
      <c r="C211" s="752" t="s">
        <v>1538</v>
      </c>
      <c r="D211" s="752"/>
      <c r="E211" s="740"/>
      <c r="F211" s="577">
        <v>4.4999999999999998E-2</v>
      </c>
      <c r="G211" s="577">
        <v>4.4999999999999998E-2</v>
      </c>
      <c r="H211" s="587">
        <v>6.5000000000000002E-2</v>
      </c>
      <c r="I211" s="589">
        <f t="shared" si="86"/>
        <v>7.1500000000000008E-2</v>
      </c>
      <c r="J211" s="593">
        <v>0.05</v>
      </c>
      <c r="K211" s="577">
        <v>0.05</v>
      </c>
      <c r="L211" s="731">
        <v>10</v>
      </c>
      <c r="M211" s="565"/>
      <c r="N211" s="565"/>
      <c r="O211" s="732" t="str">
        <f t="shared" si="87"/>
        <v>Pâté en croûte</v>
      </c>
      <c r="P211" s="733">
        <f t="shared" ref="P211:U211" si="97">F211*P164</f>
        <v>11.385</v>
      </c>
      <c r="Q211" s="733">
        <f t="shared" si="97"/>
        <v>37.305</v>
      </c>
      <c r="R211" s="734">
        <f t="shared" si="97"/>
        <v>3.12</v>
      </c>
      <c r="S211" s="735">
        <f t="shared" si="97"/>
        <v>0.9295000000000001</v>
      </c>
      <c r="T211" s="735">
        <f t="shared" si="97"/>
        <v>1.4500000000000002</v>
      </c>
      <c r="U211" s="733">
        <f t="shared" si="97"/>
        <v>0.85000000000000009</v>
      </c>
      <c r="V211" s="746">
        <f t="shared" si="89"/>
        <v>55.039499999999997</v>
      </c>
    </row>
    <row r="212" spans="1:22" ht="15.75">
      <c r="A212" s="408"/>
      <c r="B212" s="728"/>
      <c r="C212" s="752" t="s">
        <v>1539</v>
      </c>
      <c r="D212" s="752"/>
      <c r="E212" s="740"/>
      <c r="F212" s="577">
        <v>0.03</v>
      </c>
      <c r="G212" s="577">
        <v>0.03</v>
      </c>
      <c r="H212" s="587">
        <v>4.4999999999999998E-2</v>
      </c>
      <c r="I212" s="589">
        <f t="shared" si="86"/>
        <v>4.9499999999999995E-2</v>
      </c>
      <c r="J212" s="593">
        <v>0.05</v>
      </c>
      <c r="K212" s="577">
        <v>0.05</v>
      </c>
      <c r="L212" s="731">
        <v>10</v>
      </c>
      <c r="M212" s="565"/>
      <c r="N212" s="565"/>
      <c r="O212" s="732" t="str">
        <f t="shared" si="87"/>
        <v>Rillettes</v>
      </c>
      <c r="P212" s="733">
        <f t="shared" ref="P212:U212" si="98">F212*P164</f>
        <v>7.59</v>
      </c>
      <c r="Q212" s="733">
        <f t="shared" si="98"/>
        <v>24.869999999999997</v>
      </c>
      <c r="R212" s="734">
        <f t="shared" si="98"/>
        <v>2.16</v>
      </c>
      <c r="S212" s="735">
        <f t="shared" si="98"/>
        <v>0.64349999999999996</v>
      </c>
      <c r="T212" s="735">
        <f t="shared" si="98"/>
        <v>1.4500000000000002</v>
      </c>
      <c r="U212" s="733">
        <f t="shared" si="98"/>
        <v>0.85000000000000009</v>
      </c>
      <c r="V212" s="746">
        <f t="shared" si="89"/>
        <v>37.563499999999998</v>
      </c>
    </row>
    <row r="213" spans="1:22" ht="15.75">
      <c r="A213" s="408"/>
      <c r="B213" s="728"/>
      <c r="C213" s="752" t="s">
        <v>1540</v>
      </c>
      <c r="D213" s="752"/>
      <c r="E213" s="740"/>
      <c r="F213" s="577">
        <v>0.03</v>
      </c>
      <c r="G213" s="577">
        <v>0.03</v>
      </c>
      <c r="H213" s="587">
        <v>4.4999999999999998E-2</v>
      </c>
      <c r="I213" s="589">
        <f t="shared" si="86"/>
        <v>4.9499999999999995E-2</v>
      </c>
      <c r="J213" s="593">
        <v>0.05</v>
      </c>
      <c r="K213" s="577">
        <v>0.05</v>
      </c>
      <c r="L213" s="731">
        <v>10</v>
      </c>
      <c r="M213" s="565"/>
      <c r="N213" s="565"/>
      <c r="O213" s="732" t="str">
        <f t="shared" si="87"/>
        <v>Salami – Saucisson – Mortadelle</v>
      </c>
      <c r="P213" s="733">
        <f t="shared" ref="P213:U213" si="99">F213*P164</f>
        <v>7.59</v>
      </c>
      <c r="Q213" s="733">
        <f t="shared" si="99"/>
        <v>24.869999999999997</v>
      </c>
      <c r="R213" s="734">
        <f t="shared" si="99"/>
        <v>2.16</v>
      </c>
      <c r="S213" s="735">
        <f t="shared" si="99"/>
        <v>0.64349999999999996</v>
      </c>
      <c r="T213" s="735">
        <f t="shared" si="99"/>
        <v>1.4500000000000002</v>
      </c>
      <c r="U213" s="733">
        <f t="shared" si="99"/>
        <v>0.85000000000000009</v>
      </c>
      <c r="V213" s="746">
        <f t="shared" si="89"/>
        <v>37.563499999999998</v>
      </c>
    </row>
    <row r="214" spans="1:22">
      <c r="A214" s="408"/>
      <c r="B214" s="737"/>
      <c r="C214" s="404"/>
      <c r="D214" s="770"/>
      <c r="E214" s="771"/>
      <c r="F214" s="772">
        <v>0</v>
      </c>
      <c r="G214" s="772">
        <v>0</v>
      </c>
      <c r="H214" s="772">
        <v>0</v>
      </c>
      <c r="I214" s="772">
        <v>0</v>
      </c>
      <c r="J214" s="772">
        <v>0</v>
      </c>
      <c r="K214" s="772">
        <v>0</v>
      </c>
      <c r="L214" s="773">
        <v>0</v>
      </c>
      <c r="M214" s="716"/>
      <c r="N214" s="716"/>
      <c r="O214" s="732">
        <f t="shared" si="87"/>
        <v>0</v>
      </c>
      <c r="P214" s="733">
        <f t="shared" ref="P214:U214" si="100">F214*P164</f>
        <v>0</v>
      </c>
      <c r="Q214" s="733">
        <f t="shared" si="100"/>
        <v>0</v>
      </c>
      <c r="R214" s="734">
        <f t="shared" si="100"/>
        <v>0</v>
      </c>
      <c r="S214" s="735">
        <f t="shared" si="100"/>
        <v>0</v>
      </c>
      <c r="T214" s="735">
        <f t="shared" si="100"/>
        <v>0</v>
      </c>
      <c r="U214" s="733">
        <f t="shared" si="100"/>
        <v>0</v>
      </c>
      <c r="V214" s="746">
        <f t="shared" si="89"/>
        <v>0</v>
      </c>
    </row>
    <row r="215" spans="1:22" ht="15" customHeight="1">
      <c r="A215" s="408"/>
      <c r="B215" s="737"/>
      <c r="C215" s="1633" t="s">
        <v>1541</v>
      </c>
      <c r="D215" s="1633"/>
      <c r="E215" s="1633"/>
      <c r="F215" s="1633"/>
      <c r="G215" s="1633"/>
      <c r="H215" s="1633"/>
      <c r="I215" s="1633"/>
      <c r="J215" s="1633"/>
      <c r="K215" s="1633"/>
      <c r="L215" s="1634"/>
      <c r="M215" s="716"/>
      <c r="N215" s="716"/>
      <c r="O215" s="398"/>
      <c r="P215" s="1637" t="str">
        <f>C215</f>
        <v>*- PREPARATIONS PATISSIERES SALEES</v>
      </c>
      <c r="Q215" s="1638"/>
      <c r="R215" s="1638"/>
      <c r="S215" s="1638"/>
      <c r="T215" s="1638"/>
      <c r="U215" s="1638"/>
      <c r="V215" s="1639"/>
    </row>
    <row r="216" spans="1:22" ht="15" customHeight="1">
      <c r="A216" s="408"/>
      <c r="B216" s="737"/>
      <c r="C216" s="1635"/>
      <c r="D216" s="1635"/>
      <c r="E216" s="1635"/>
      <c r="F216" s="1635"/>
      <c r="G216" s="1635"/>
      <c r="H216" s="1635"/>
      <c r="I216" s="1635"/>
      <c r="J216" s="1635"/>
      <c r="K216" s="1635"/>
      <c r="L216" s="1636"/>
      <c r="M216" s="716"/>
      <c r="N216" s="716"/>
      <c r="O216" s="398"/>
      <c r="P216" s="1640"/>
      <c r="Q216" s="1641"/>
      <c r="R216" s="1641"/>
      <c r="S216" s="1641"/>
      <c r="T216" s="1641"/>
      <c r="U216" s="1641"/>
      <c r="V216" s="1642"/>
    </row>
    <row r="217" spans="1:22" ht="15.75">
      <c r="A217" s="408"/>
      <c r="B217" s="728"/>
      <c r="C217" s="752" t="s">
        <v>1542</v>
      </c>
      <c r="D217" s="752"/>
      <c r="E217" s="740"/>
      <c r="F217" s="577">
        <v>0.05</v>
      </c>
      <c r="G217" s="577">
        <v>0.05</v>
      </c>
      <c r="H217" s="587">
        <v>0.1</v>
      </c>
      <c r="I217" s="589">
        <f t="shared" ref="I217:I222" si="101">(H217*L217%)+H217</f>
        <v>0.11000000000000001</v>
      </c>
      <c r="J217" s="593">
        <v>0.05</v>
      </c>
      <c r="K217" s="577">
        <v>0.05</v>
      </c>
      <c r="L217" s="731">
        <v>10</v>
      </c>
      <c r="M217" s="565"/>
      <c r="N217" s="565"/>
      <c r="O217" s="732" t="str">
        <f t="shared" ref="O217:O222" si="102">C217</f>
        <v>Nems</v>
      </c>
      <c r="P217" s="733">
        <f t="shared" ref="P217:U217" si="103">F217*P164</f>
        <v>12.65</v>
      </c>
      <c r="Q217" s="733">
        <f t="shared" si="103"/>
        <v>41.45</v>
      </c>
      <c r="R217" s="734">
        <f t="shared" si="103"/>
        <v>4.8000000000000007</v>
      </c>
      <c r="S217" s="735">
        <f t="shared" si="103"/>
        <v>1.4300000000000002</v>
      </c>
      <c r="T217" s="735">
        <f t="shared" si="103"/>
        <v>1.4500000000000002</v>
      </c>
      <c r="U217" s="733">
        <f t="shared" si="103"/>
        <v>0.85000000000000009</v>
      </c>
      <c r="V217" s="746">
        <f t="shared" ref="V217:V222" si="104">SUM(P217:U217)</f>
        <v>62.63000000000001</v>
      </c>
    </row>
    <row r="218" spans="1:22" ht="15.75">
      <c r="A218" s="408"/>
      <c r="B218" s="728"/>
      <c r="C218" s="752" t="s">
        <v>1543</v>
      </c>
      <c r="D218" s="752"/>
      <c r="E218" s="740"/>
      <c r="F218" s="577">
        <v>0.05</v>
      </c>
      <c r="G218" s="577">
        <v>0.05</v>
      </c>
      <c r="H218" s="587">
        <v>0.1</v>
      </c>
      <c r="I218" s="589">
        <f t="shared" si="101"/>
        <v>0.11000000000000001</v>
      </c>
      <c r="J218" s="593">
        <v>0.05</v>
      </c>
      <c r="K218" s="577">
        <v>0.05</v>
      </c>
      <c r="L218" s="731">
        <v>10</v>
      </c>
      <c r="M218" s="565"/>
      <c r="N218" s="565"/>
      <c r="O218" s="732" t="str">
        <f t="shared" si="102"/>
        <v>Crêpes</v>
      </c>
      <c r="P218" s="733">
        <f t="shared" ref="P218:U218" si="105">F218*P164</f>
        <v>12.65</v>
      </c>
      <c r="Q218" s="733">
        <f t="shared" si="105"/>
        <v>41.45</v>
      </c>
      <c r="R218" s="734">
        <f t="shared" si="105"/>
        <v>4.8000000000000007</v>
      </c>
      <c r="S218" s="735">
        <f t="shared" si="105"/>
        <v>1.4300000000000002</v>
      </c>
      <c r="T218" s="735">
        <f t="shared" si="105"/>
        <v>1.4500000000000002</v>
      </c>
      <c r="U218" s="733">
        <f t="shared" si="105"/>
        <v>0.85000000000000009</v>
      </c>
      <c r="V218" s="746">
        <f t="shared" si="104"/>
        <v>62.63000000000001</v>
      </c>
    </row>
    <row r="219" spans="1:22" ht="15.75">
      <c r="A219" s="408"/>
      <c r="B219" s="728"/>
      <c r="C219" s="752" t="s">
        <v>1544</v>
      </c>
      <c r="D219" s="752"/>
      <c r="E219" s="740"/>
      <c r="F219" s="577">
        <v>6.5000000000000002E-2</v>
      </c>
      <c r="G219" s="577">
        <v>6.5000000000000002E-2</v>
      </c>
      <c r="H219" s="587">
        <v>0.1</v>
      </c>
      <c r="I219" s="589">
        <f t="shared" si="101"/>
        <v>0.11000000000000001</v>
      </c>
      <c r="J219" s="593">
        <v>7.0000000000000007E-2</v>
      </c>
      <c r="K219" s="577">
        <v>7.0000000000000007E-2</v>
      </c>
      <c r="L219" s="731">
        <v>10</v>
      </c>
      <c r="M219" s="565"/>
      <c r="N219" s="565"/>
      <c r="O219" s="732" t="str">
        <f t="shared" si="102"/>
        <v>Friand, feuilleté</v>
      </c>
      <c r="P219" s="733">
        <f t="shared" ref="P219:U219" si="106">F219*P164</f>
        <v>16.445</v>
      </c>
      <c r="Q219" s="733">
        <f t="shared" si="106"/>
        <v>53.885000000000005</v>
      </c>
      <c r="R219" s="734">
        <f t="shared" si="106"/>
        <v>4.8000000000000007</v>
      </c>
      <c r="S219" s="735">
        <f t="shared" si="106"/>
        <v>1.4300000000000002</v>
      </c>
      <c r="T219" s="735">
        <f t="shared" si="106"/>
        <v>2.0300000000000002</v>
      </c>
      <c r="U219" s="733">
        <f t="shared" si="106"/>
        <v>1.1900000000000002</v>
      </c>
      <c r="V219" s="746">
        <f t="shared" si="104"/>
        <v>79.780000000000015</v>
      </c>
    </row>
    <row r="220" spans="1:22" ht="15.75">
      <c r="A220" s="408"/>
      <c r="B220" s="728"/>
      <c r="C220" s="752" t="s">
        <v>1545</v>
      </c>
      <c r="D220" s="752"/>
      <c r="E220" s="740"/>
      <c r="F220" s="577">
        <v>7.0000000000000007E-2</v>
      </c>
      <c r="G220" s="577">
        <v>7.0000000000000007E-2</v>
      </c>
      <c r="H220" s="587">
        <v>0.09</v>
      </c>
      <c r="I220" s="589">
        <f t="shared" si="101"/>
        <v>9.8999999999999991E-2</v>
      </c>
      <c r="J220" s="593">
        <v>7.0000000000000007E-2</v>
      </c>
      <c r="K220" s="577">
        <v>7.0000000000000007E-2</v>
      </c>
      <c r="L220" s="731">
        <v>10</v>
      </c>
      <c r="M220" s="565"/>
      <c r="N220" s="565"/>
      <c r="O220" s="732" t="str">
        <f t="shared" si="102"/>
        <v>Pizza</v>
      </c>
      <c r="P220" s="733">
        <f t="shared" ref="P220:U220" si="107">F220*P164</f>
        <v>17.71</v>
      </c>
      <c r="Q220" s="733">
        <f t="shared" si="107"/>
        <v>58.030000000000008</v>
      </c>
      <c r="R220" s="734">
        <f t="shared" si="107"/>
        <v>4.32</v>
      </c>
      <c r="S220" s="735">
        <f t="shared" si="107"/>
        <v>1.2869999999999999</v>
      </c>
      <c r="T220" s="735">
        <f t="shared" si="107"/>
        <v>2.0300000000000002</v>
      </c>
      <c r="U220" s="733">
        <f t="shared" si="107"/>
        <v>1.1900000000000002</v>
      </c>
      <c r="V220" s="746">
        <f t="shared" si="104"/>
        <v>84.567000000000007</v>
      </c>
    </row>
    <row r="221" spans="1:22" ht="15.75">
      <c r="A221" s="408"/>
      <c r="B221" s="728"/>
      <c r="C221" s="752" t="s">
        <v>1546</v>
      </c>
      <c r="D221" s="752"/>
      <c r="E221" s="740"/>
      <c r="F221" s="577">
        <v>7.0000000000000007E-2</v>
      </c>
      <c r="G221" s="577">
        <v>7.0000000000000007E-2</v>
      </c>
      <c r="H221" s="587">
        <v>0.09</v>
      </c>
      <c r="I221" s="589">
        <f t="shared" si="101"/>
        <v>9.8999999999999991E-2</v>
      </c>
      <c r="J221" s="593">
        <v>7.0000000000000007E-2</v>
      </c>
      <c r="K221" s="577">
        <v>7.0000000000000007E-2</v>
      </c>
      <c r="L221" s="731">
        <v>10</v>
      </c>
      <c r="M221" s="565"/>
      <c r="N221" s="565"/>
      <c r="O221" s="732" t="str">
        <f t="shared" si="102"/>
        <v>Tarte salée</v>
      </c>
      <c r="P221" s="733">
        <f t="shared" ref="P221:U221" si="108">F221*P164</f>
        <v>17.71</v>
      </c>
      <c r="Q221" s="733">
        <f t="shared" si="108"/>
        <v>58.030000000000008</v>
      </c>
      <c r="R221" s="734">
        <f t="shared" si="108"/>
        <v>4.32</v>
      </c>
      <c r="S221" s="735">
        <f t="shared" si="108"/>
        <v>1.2869999999999999</v>
      </c>
      <c r="T221" s="735">
        <f t="shared" si="108"/>
        <v>2.0300000000000002</v>
      </c>
      <c r="U221" s="733">
        <f t="shared" si="108"/>
        <v>1.1900000000000002</v>
      </c>
      <c r="V221" s="746">
        <f t="shared" si="104"/>
        <v>84.567000000000007</v>
      </c>
    </row>
    <row r="222" spans="1:22" ht="15.75">
      <c r="A222" s="408"/>
      <c r="B222" s="737"/>
      <c r="C222" s="752" t="s">
        <v>1547</v>
      </c>
      <c r="D222" s="752"/>
      <c r="E222" s="740"/>
      <c r="F222" s="577">
        <v>5.0000000000000001E-3</v>
      </c>
      <c r="G222" s="577">
        <v>7.0000000000000001E-3</v>
      </c>
      <c r="H222" s="587">
        <v>8.0000000000000002E-3</v>
      </c>
      <c r="I222" s="589">
        <f t="shared" si="101"/>
        <v>8.8000000000000005E-3</v>
      </c>
      <c r="J222" s="593">
        <v>8.0000000000000002E-3</v>
      </c>
      <c r="K222" s="577">
        <v>8.0000000000000002E-3</v>
      </c>
      <c r="L222" s="731">
        <v>10</v>
      </c>
      <c r="M222" s="565"/>
      <c r="N222" s="565"/>
      <c r="O222" s="732" t="str">
        <f t="shared" si="102"/>
        <v>ASSAISONNEMENT HORS D'OEUVRE(poids de la matière grasse)</v>
      </c>
      <c r="P222" s="733">
        <f t="shared" ref="P222:U222" si="109">F222*P164</f>
        <v>1.2650000000000001</v>
      </c>
      <c r="Q222" s="733">
        <f t="shared" si="109"/>
        <v>5.8029999999999999</v>
      </c>
      <c r="R222" s="734">
        <f t="shared" si="109"/>
        <v>0.38400000000000001</v>
      </c>
      <c r="S222" s="735">
        <f t="shared" si="109"/>
        <v>0.1144</v>
      </c>
      <c r="T222" s="735">
        <f t="shared" si="109"/>
        <v>0.23200000000000001</v>
      </c>
      <c r="U222" s="733">
        <f t="shared" si="109"/>
        <v>0.13600000000000001</v>
      </c>
      <c r="V222" s="746">
        <f t="shared" si="104"/>
        <v>7.9344000000000001</v>
      </c>
    </row>
    <row r="223" spans="1:22" ht="15" customHeight="1">
      <c r="A223" s="408"/>
      <c r="B223" s="737"/>
      <c r="C223" s="1633" t="s">
        <v>1548</v>
      </c>
      <c r="D223" s="1633"/>
      <c r="E223" s="1633"/>
      <c r="F223" s="1633"/>
      <c r="G223" s="1633"/>
      <c r="H223" s="1633"/>
      <c r="I223" s="1633"/>
      <c r="J223" s="1633"/>
      <c r="K223" s="1633"/>
      <c r="L223" s="1634"/>
      <c r="M223" s="716"/>
      <c r="N223" s="716"/>
      <c r="O223" s="398"/>
      <c r="P223" s="1637" t="str">
        <f>C223</f>
        <v>*- VIANDES SANS SAUCE</v>
      </c>
      <c r="Q223" s="1638"/>
      <c r="R223" s="1638"/>
      <c r="S223" s="1638"/>
      <c r="T223" s="1638"/>
      <c r="U223" s="1638"/>
      <c r="V223" s="1639"/>
    </row>
    <row r="224" spans="1:22" ht="15" customHeight="1">
      <c r="A224" s="408"/>
      <c r="B224" s="737"/>
      <c r="C224" s="1635"/>
      <c r="D224" s="1635"/>
      <c r="E224" s="1635"/>
      <c r="F224" s="1635"/>
      <c r="G224" s="1635"/>
      <c r="H224" s="1635"/>
      <c r="I224" s="1635"/>
      <c r="J224" s="1635"/>
      <c r="K224" s="1635"/>
      <c r="L224" s="1636"/>
      <c r="M224" s="716"/>
      <c r="N224" s="716"/>
      <c r="O224" s="398"/>
      <c r="P224" s="1640"/>
      <c r="Q224" s="1641"/>
      <c r="R224" s="1641"/>
      <c r="S224" s="1641"/>
      <c r="T224" s="1641"/>
      <c r="U224" s="1641"/>
      <c r="V224" s="1642"/>
    </row>
    <row r="225" spans="1:22" ht="15" customHeight="1">
      <c r="A225" s="408"/>
      <c r="B225" s="737"/>
      <c r="C225" s="1635" t="s">
        <v>1549</v>
      </c>
      <c r="D225" s="1635"/>
      <c r="E225" s="1635"/>
      <c r="F225" s="1635"/>
      <c r="G225" s="1635"/>
      <c r="H225" s="1635"/>
      <c r="I225" s="1635"/>
      <c r="J225" s="1635"/>
      <c r="K225" s="1635"/>
      <c r="L225" s="1636"/>
      <c r="M225" s="716"/>
      <c r="N225" s="716"/>
      <c r="O225" s="398"/>
      <c r="P225" s="1637" t="str">
        <f>C225</f>
        <v>BŒUF</v>
      </c>
      <c r="Q225" s="1638"/>
      <c r="R225" s="1638"/>
      <c r="S225" s="1638"/>
      <c r="T225" s="1638"/>
      <c r="U225" s="1638"/>
      <c r="V225" s="1639"/>
    </row>
    <row r="226" spans="1:22" ht="15" customHeight="1">
      <c r="A226" s="408"/>
      <c r="B226" s="737"/>
      <c r="C226" s="1635"/>
      <c r="D226" s="1635"/>
      <c r="E226" s="1635"/>
      <c r="F226" s="1635"/>
      <c r="G226" s="1635"/>
      <c r="H226" s="1635"/>
      <c r="I226" s="1635"/>
      <c r="J226" s="1635"/>
      <c r="K226" s="1635"/>
      <c r="L226" s="1636"/>
      <c r="M226" s="716"/>
      <c r="N226" s="716"/>
      <c r="O226" s="398"/>
      <c r="P226" s="1640"/>
      <c r="Q226" s="1641"/>
      <c r="R226" s="1641"/>
      <c r="S226" s="1641"/>
      <c r="T226" s="1641"/>
      <c r="U226" s="1641"/>
      <c r="V226" s="1642"/>
    </row>
    <row r="227" spans="1:22" ht="15.75">
      <c r="A227" s="408"/>
      <c r="B227" s="728"/>
      <c r="C227" s="752" t="s">
        <v>1550</v>
      </c>
      <c r="D227" s="752"/>
      <c r="E227" s="740"/>
      <c r="F227" s="577">
        <v>0.05</v>
      </c>
      <c r="G227" s="577">
        <v>7.0000000000000007E-2</v>
      </c>
      <c r="H227" s="587">
        <v>0.11</v>
      </c>
      <c r="I227" s="589">
        <f t="shared" ref="I227:I233" si="110">(H227*L227%)+H227</f>
        <v>0.121</v>
      </c>
      <c r="J227" s="593">
        <v>0.1</v>
      </c>
      <c r="K227" s="577">
        <v>7.0000000000000007E-2</v>
      </c>
      <c r="L227" s="731">
        <v>10</v>
      </c>
      <c r="M227" s="565"/>
      <c r="N227" s="565"/>
      <c r="O227" s="732" t="str">
        <f t="shared" ref="O227:O233" si="111">C227</f>
        <v>Bœuf braisé, bœuf sauté, bouilli de bœuf</v>
      </c>
      <c r="P227" s="733">
        <f t="shared" ref="P227:U227" si="112">F227*P164</f>
        <v>12.65</v>
      </c>
      <c r="Q227" s="733">
        <f t="shared" si="112"/>
        <v>58.030000000000008</v>
      </c>
      <c r="R227" s="734">
        <f t="shared" si="112"/>
        <v>5.28</v>
      </c>
      <c r="S227" s="735">
        <f t="shared" si="112"/>
        <v>1.573</v>
      </c>
      <c r="T227" s="735">
        <f t="shared" si="112"/>
        <v>2.9000000000000004</v>
      </c>
      <c r="U227" s="733">
        <f t="shared" si="112"/>
        <v>1.1900000000000002</v>
      </c>
      <c r="V227" s="746">
        <f t="shared" ref="V227:V233" si="113">SUM(P227:U227)</f>
        <v>81.623000000000005</v>
      </c>
    </row>
    <row r="228" spans="1:22" ht="15.75">
      <c r="A228" s="408"/>
      <c r="B228" s="728"/>
      <c r="C228" s="752" t="s">
        <v>1551</v>
      </c>
      <c r="D228" s="752"/>
      <c r="E228" s="740"/>
      <c r="F228" s="577">
        <v>0.04</v>
      </c>
      <c r="G228" s="577">
        <v>0.06</v>
      </c>
      <c r="H228" s="587">
        <v>0.09</v>
      </c>
      <c r="I228" s="589">
        <f t="shared" si="110"/>
        <v>9.8999999999999991E-2</v>
      </c>
      <c r="J228" s="593">
        <v>0.08</v>
      </c>
      <c r="K228" s="577">
        <v>0.06</v>
      </c>
      <c r="L228" s="731">
        <v>10</v>
      </c>
      <c r="M228" s="565"/>
      <c r="N228" s="565"/>
      <c r="O228" s="732" t="str">
        <f t="shared" si="111"/>
        <v>Rôti de bœuf, steak</v>
      </c>
      <c r="P228" s="733">
        <f t="shared" ref="P228:U228" si="114">F228*P164</f>
        <v>10.120000000000001</v>
      </c>
      <c r="Q228" s="733">
        <f t="shared" si="114"/>
        <v>49.739999999999995</v>
      </c>
      <c r="R228" s="734">
        <f t="shared" si="114"/>
        <v>4.32</v>
      </c>
      <c r="S228" s="735">
        <f t="shared" si="114"/>
        <v>1.2869999999999999</v>
      </c>
      <c r="T228" s="735">
        <f t="shared" si="114"/>
        <v>2.3199999999999998</v>
      </c>
      <c r="U228" s="733">
        <f t="shared" si="114"/>
        <v>1.02</v>
      </c>
      <c r="V228" s="746">
        <f t="shared" si="113"/>
        <v>68.807000000000002</v>
      </c>
    </row>
    <row r="229" spans="1:22" ht="15.75">
      <c r="A229" s="408"/>
      <c r="B229" s="728"/>
      <c r="C229" s="752" t="s">
        <v>1552</v>
      </c>
      <c r="D229" s="752"/>
      <c r="E229" s="740"/>
      <c r="F229" s="577">
        <v>0.05</v>
      </c>
      <c r="G229" s="577">
        <v>7.0000000000000007E-2</v>
      </c>
      <c r="H229" s="587">
        <v>0.1</v>
      </c>
      <c r="I229" s="589">
        <f t="shared" si="110"/>
        <v>0.11000000000000001</v>
      </c>
      <c r="J229" s="593">
        <v>0.1</v>
      </c>
      <c r="K229" s="577">
        <v>7.0000000000000007E-2</v>
      </c>
      <c r="L229" s="731">
        <v>10</v>
      </c>
      <c r="M229" s="565"/>
      <c r="N229" s="565"/>
      <c r="O229" s="732" t="str">
        <f t="shared" si="111"/>
        <v>Steak haché</v>
      </c>
      <c r="P229" s="733">
        <f t="shared" ref="P229:U229" si="115">F229*P164</f>
        <v>12.65</v>
      </c>
      <c r="Q229" s="733">
        <f t="shared" si="115"/>
        <v>58.030000000000008</v>
      </c>
      <c r="R229" s="734">
        <f t="shared" si="115"/>
        <v>4.8000000000000007</v>
      </c>
      <c r="S229" s="735">
        <f t="shared" si="115"/>
        <v>1.4300000000000002</v>
      </c>
      <c r="T229" s="735">
        <f t="shared" si="115"/>
        <v>2.9000000000000004</v>
      </c>
      <c r="U229" s="733">
        <f t="shared" si="115"/>
        <v>1.1900000000000002</v>
      </c>
      <c r="V229" s="746">
        <f t="shared" si="113"/>
        <v>81.000000000000014</v>
      </c>
    </row>
    <row r="230" spans="1:22" ht="15.75">
      <c r="A230" s="408"/>
      <c r="B230" s="728"/>
      <c r="C230" s="752" t="s">
        <v>1553</v>
      </c>
      <c r="D230" s="752"/>
      <c r="E230" s="740"/>
      <c r="F230" s="577">
        <v>0.05</v>
      </c>
      <c r="G230" s="577">
        <v>7.0000000000000007E-2</v>
      </c>
      <c r="H230" s="587">
        <v>0.1</v>
      </c>
      <c r="I230" s="589">
        <f t="shared" si="110"/>
        <v>0.11000000000000001</v>
      </c>
      <c r="J230" s="593">
        <v>0.1</v>
      </c>
      <c r="K230" s="577">
        <v>7.0000000000000007E-2</v>
      </c>
      <c r="L230" s="731">
        <v>10</v>
      </c>
      <c r="M230" s="565"/>
      <c r="N230" s="565"/>
      <c r="O230" s="732" t="str">
        <f t="shared" si="111"/>
        <v>Hamburger</v>
      </c>
      <c r="P230" s="733">
        <f t="shared" ref="P230:U230" si="116">F230*P164</f>
        <v>12.65</v>
      </c>
      <c r="Q230" s="733">
        <f t="shared" si="116"/>
        <v>58.030000000000008</v>
      </c>
      <c r="R230" s="734">
        <f t="shared" si="116"/>
        <v>4.8000000000000007</v>
      </c>
      <c r="S230" s="735">
        <f t="shared" si="116"/>
        <v>1.4300000000000002</v>
      </c>
      <c r="T230" s="735">
        <f t="shared" si="116"/>
        <v>2.9000000000000004</v>
      </c>
      <c r="U230" s="733">
        <f t="shared" si="116"/>
        <v>1.1900000000000002</v>
      </c>
      <c r="V230" s="746">
        <f t="shared" si="113"/>
        <v>81.000000000000014</v>
      </c>
    </row>
    <row r="231" spans="1:22" ht="15.75">
      <c r="A231" s="408"/>
      <c r="B231" s="728"/>
      <c r="C231" s="752" t="s">
        <v>1554</v>
      </c>
      <c r="D231" s="752"/>
      <c r="E231" s="740"/>
      <c r="F231" s="577">
        <v>2</v>
      </c>
      <c r="G231" s="577">
        <v>3</v>
      </c>
      <c r="H231" s="587">
        <v>4.5</v>
      </c>
      <c r="I231" s="589">
        <f t="shared" si="110"/>
        <v>4.95</v>
      </c>
      <c r="J231" s="593">
        <v>4</v>
      </c>
      <c r="K231" s="577">
        <v>3</v>
      </c>
      <c r="L231" s="731">
        <v>10</v>
      </c>
      <c r="M231" s="565"/>
      <c r="N231" s="565"/>
      <c r="O231" s="742" t="str">
        <f t="shared" si="111"/>
        <v>Boulettes de bœuf de 30g pièce crues (à l'unité)</v>
      </c>
      <c r="P231" s="743">
        <f t="shared" ref="P231:U231" si="117">F231*P164</f>
        <v>506</v>
      </c>
      <c r="Q231" s="743">
        <f t="shared" si="117"/>
        <v>2487</v>
      </c>
      <c r="R231" s="744">
        <f t="shared" si="117"/>
        <v>216</v>
      </c>
      <c r="S231" s="745">
        <f t="shared" si="117"/>
        <v>64.350000000000009</v>
      </c>
      <c r="T231" s="745">
        <f t="shared" si="117"/>
        <v>116</v>
      </c>
      <c r="U231" s="743">
        <f t="shared" si="117"/>
        <v>51</v>
      </c>
      <c r="V231" s="746">
        <f t="shared" si="113"/>
        <v>3440.35</v>
      </c>
    </row>
    <row r="232" spans="1:22" ht="15.75">
      <c r="A232" s="408"/>
      <c r="B232" s="728"/>
      <c r="C232" s="752" t="s">
        <v>1555</v>
      </c>
      <c r="D232" s="752"/>
      <c r="E232" s="740"/>
      <c r="F232" s="577">
        <v>0.06</v>
      </c>
      <c r="G232" s="577">
        <v>0.09</v>
      </c>
      <c r="H232" s="587">
        <v>0.13500000000000001</v>
      </c>
      <c r="I232" s="589">
        <f t="shared" si="110"/>
        <v>0.14850000000000002</v>
      </c>
      <c r="J232" s="593">
        <v>0.12</v>
      </c>
      <c r="K232" s="577">
        <v>0.09</v>
      </c>
      <c r="L232" s="731">
        <v>10</v>
      </c>
      <c r="M232" s="565"/>
      <c r="N232" s="565"/>
      <c r="O232" s="732" t="str">
        <f t="shared" si="111"/>
        <v>Boulettes de bœuf de 30g pièce crues (au poids)</v>
      </c>
      <c r="P232" s="733">
        <f t="shared" ref="P232:U232" si="118">F232*P164</f>
        <v>15.18</v>
      </c>
      <c r="Q232" s="733">
        <f t="shared" si="118"/>
        <v>74.61</v>
      </c>
      <c r="R232" s="734">
        <f t="shared" si="118"/>
        <v>6.48</v>
      </c>
      <c r="S232" s="735">
        <f t="shared" si="118"/>
        <v>1.9305000000000003</v>
      </c>
      <c r="T232" s="735">
        <f t="shared" si="118"/>
        <v>3.48</v>
      </c>
      <c r="U232" s="733">
        <f t="shared" si="118"/>
        <v>1.53</v>
      </c>
      <c r="V232" s="746">
        <f t="shared" si="113"/>
        <v>103.2105</v>
      </c>
    </row>
    <row r="233" spans="1:22" ht="15.75">
      <c r="A233" s="408"/>
      <c r="B233" s="728"/>
      <c r="C233" s="754" t="s">
        <v>1556</v>
      </c>
      <c r="D233" s="754"/>
      <c r="E233" s="750"/>
      <c r="F233" s="577">
        <v>0.05</v>
      </c>
      <c r="G233" s="577">
        <v>7.0000000000000007E-2</v>
      </c>
      <c r="H233" s="587">
        <v>0.09</v>
      </c>
      <c r="I233" s="589">
        <f t="shared" si="110"/>
        <v>9.8999999999999991E-2</v>
      </c>
      <c r="J233" s="593">
        <v>0.1</v>
      </c>
      <c r="K233" s="577">
        <v>7.0000000000000007E-2</v>
      </c>
      <c r="L233" s="731">
        <v>10</v>
      </c>
      <c r="M233" s="565"/>
      <c r="N233" s="565"/>
      <c r="O233" s="732" t="str">
        <f t="shared" si="111"/>
        <v>Bolognaise viande</v>
      </c>
      <c r="P233" s="733">
        <f t="shared" ref="P233:U233" si="119">F233*P164</f>
        <v>12.65</v>
      </c>
      <c r="Q233" s="733">
        <f t="shared" si="119"/>
        <v>58.030000000000008</v>
      </c>
      <c r="R233" s="734">
        <f t="shared" si="119"/>
        <v>4.32</v>
      </c>
      <c r="S233" s="735">
        <f t="shared" si="119"/>
        <v>1.2869999999999999</v>
      </c>
      <c r="T233" s="735">
        <f t="shared" si="119"/>
        <v>2.9000000000000004</v>
      </c>
      <c r="U233" s="733">
        <f t="shared" si="119"/>
        <v>1.1900000000000002</v>
      </c>
      <c r="V233" s="746">
        <f t="shared" si="113"/>
        <v>80.37700000000001</v>
      </c>
    </row>
    <row r="234" spans="1:22" ht="15" customHeight="1">
      <c r="A234" s="408"/>
      <c r="B234" s="737"/>
      <c r="C234" s="1633" t="s">
        <v>1557</v>
      </c>
      <c r="D234" s="1633"/>
      <c r="E234" s="1633"/>
      <c r="F234" s="1633"/>
      <c r="G234" s="1633"/>
      <c r="H234" s="1633"/>
      <c r="I234" s="1633"/>
      <c r="J234" s="1633"/>
      <c r="K234" s="1633"/>
      <c r="L234" s="1634"/>
      <c r="M234" s="716"/>
      <c r="N234" s="716"/>
      <c r="O234" s="398"/>
      <c r="P234" s="1637" t="str">
        <f>C234</f>
        <v>VEAU</v>
      </c>
      <c r="Q234" s="1638"/>
      <c r="R234" s="1638"/>
      <c r="S234" s="1638"/>
      <c r="T234" s="1638"/>
      <c r="U234" s="1638"/>
      <c r="V234" s="1639"/>
    </row>
    <row r="235" spans="1:22" ht="15" customHeight="1">
      <c r="A235" s="408"/>
      <c r="B235" s="737"/>
      <c r="C235" s="1635"/>
      <c r="D235" s="1635"/>
      <c r="E235" s="1635"/>
      <c r="F235" s="1635"/>
      <c r="G235" s="1635"/>
      <c r="H235" s="1635"/>
      <c r="I235" s="1635"/>
      <c r="J235" s="1635"/>
      <c r="K235" s="1635"/>
      <c r="L235" s="1636"/>
      <c r="M235" s="716"/>
      <c r="N235" s="716"/>
      <c r="O235" s="398"/>
      <c r="P235" s="1640"/>
      <c r="Q235" s="1641"/>
      <c r="R235" s="1641"/>
      <c r="S235" s="1641"/>
      <c r="T235" s="1641"/>
      <c r="U235" s="1641"/>
      <c r="V235" s="1642"/>
    </row>
    <row r="236" spans="1:22" ht="15.75">
      <c r="A236" s="408"/>
      <c r="B236" s="728"/>
      <c r="C236" s="752" t="s">
        <v>1558</v>
      </c>
      <c r="D236" s="752"/>
      <c r="E236" s="740"/>
      <c r="F236" s="577">
        <v>0.05</v>
      </c>
      <c r="G236" s="577">
        <v>7.0000000000000007E-2</v>
      </c>
      <c r="H236" s="587">
        <v>0.11</v>
      </c>
      <c r="I236" s="589">
        <f>(H236*L236%)+H236</f>
        <v>0.121</v>
      </c>
      <c r="J236" s="593">
        <v>0.1</v>
      </c>
      <c r="K236" s="577">
        <v>7.0000000000000007E-2</v>
      </c>
      <c r="L236" s="731">
        <v>10</v>
      </c>
      <c r="M236" s="565"/>
      <c r="N236" s="565"/>
      <c r="O236" s="732" t="str">
        <f>C236</f>
        <v>Sauté de veau ou blanquette (sans os)</v>
      </c>
      <c r="P236" s="733">
        <f t="shared" ref="P236:U236" si="120">F236*P164</f>
        <v>12.65</v>
      </c>
      <c r="Q236" s="733">
        <f t="shared" si="120"/>
        <v>58.030000000000008</v>
      </c>
      <c r="R236" s="734">
        <f t="shared" si="120"/>
        <v>5.28</v>
      </c>
      <c r="S236" s="735">
        <f t="shared" si="120"/>
        <v>1.573</v>
      </c>
      <c r="T236" s="735">
        <f t="shared" si="120"/>
        <v>2.9000000000000004</v>
      </c>
      <c r="U236" s="733">
        <f t="shared" si="120"/>
        <v>1.1900000000000002</v>
      </c>
      <c r="V236" s="746">
        <f>SUM(P236:U236)</f>
        <v>81.623000000000005</v>
      </c>
    </row>
    <row r="237" spans="1:22" ht="15.75">
      <c r="A237" s="408"/>
      <c r="B237" s="728"/>
      <c r="C237" s="752" t="s">
        <v>1559</v>
      </c>
      <c r="D237" s="752"/>
      <c r="E237" s="740"/>
      <c r="F237" s="577">
        <v>0.04</v>
      </c>
      <c r="G237" s="577">
        <v>0.06</v>
      </c>
      <c r="H237" s="587">
        <v>0.09</v>
      </c>
      <c r="I237" s="589">
        <f>(H237*L237%)+H237</f>
        <v>9.8999999999999991E-2</v>
      </c>
      <c r="J237" s="593">
        <v>0.1</v>
      </c>
      <c r="K237" s="577">
        <v>7.0000000000000007E-2</v>
      </c>
      <c r="L237" s="731">
        <v>10</v>
      </c>
      <c r="M237" s="565"/>
      <c r="N237" s="565"/>
      <c r="O237" s="732" t="str">
        <f>C237</f>
        <v>Escalope de veau, rôti de veau</v>
      </c>
      <c r="P237" s="733">
        <f t="shared" ref="P237:U237" si="121">F237*P164</f>
        <v>10.120000000000001</v>
      </c>
      <c r="Q237" s="733">
        <f t="shared" si="121"/>
        <v>49.739999999999995</v>
      </c>
      <c r="R237" s="734">
        <f t="shared" si="121"/>
        <v>4.32</v>
      </c>
      <c r="S237" s="735">
        <f t="shared" si="121"/>
        <v>1.2869999999999999</v>
      </c>
      <c r="T237" s="735">
        <f t="shared" si="121"/>
        <v>2.9000000000000004</v>
      </c>
      <c r="U237" s="733">
        <f t="shared" si="121"/>
        <v>1.1900000000000002</v>
      </c>
      <c r="V237" s="746">
        <f>SUM(P237:U237)</f>
        <v>69.557000000000016</v>
      </c>
    </row>
    <row r="238" spans="1:22" ht="15.75">
      <c r="A238" s="408"/>
      <c r="B238" s="728"/>
      <c r="C238" s="752" t="s">
        <v>1560</v>
      </c>
      <c r="D238" s="752"/>
      <c r="E238" s="740"/>
      <c r="F238" s="577">
        <v>0.05</v>
      </c>
      <c r="G238" s="577">
        <v>7.0000000000000007E-2</v>
      </c>
      <c r="H238" s="587">
        <v>0.09</v>
      </c>
      <c r="I238" s="589">
        <f>(H238*L238%)+H238</f>
        <v>9.8999999999999991E-2</v>
      </c>
      <c r="J238" s="593">
        <v>0.1</v>
      </c>
      <c r="K238" s="577">
        <v>7.0000000000000007E-2</v>
      </c>
      <c r="L238" s="731">
        <v>10</v>
      </c>
      <c r="M238" s="565"/>
      <c r="N238" s="565"/>
      <c r="O238" s="732" t="str">
        <f>C238</f>
        <v>Steak haché de veau</v>
      </c>
      <c r="P238" s="733">
        <f t="shared" ref="P238:U238" si="122">F238*P164</f>
        <v>12.65</v>
      </c>
      <c r="Q238" s="733">
        <f t="shared" si="122"/>
        <v>58.030000000000008</v>
      </c>
      <c r="R238" s="734">
        <f t="shared" si="122"/>
        <v>4.32</v>
      </c>
      <c r="S238" s="735">
        <f t="shared" si="122"/>
        <v>1.2869999999999999</v>
      </c>
      <c r="T238" s="735">
        <f t="shared" si="122"/>
        <v>2.9000000000000004</v>
      </c>
      <c r="U238" s="733">
        <f t="shared" si="122"/>
        <v>1.1900000000000002</v>
      </c>
      <c r="V238" s="746">
        <f>SUM(P238:U238)</f>
        <v>80.37700000000001</v>
      </c>
    </row>
    <row r="239" spans="1:22" ht="15.75">
      <c r="A239" s="408"/>
      <c r="B239" s="728"/>
      <c r="C239" s="752" t="s">
        <v>1561</v>
      </c>
      <c r="D239" s="752"/>
      <c r="E239" s="740"/>
      <c r="F239" s="577">
        <v>0.05</v>
      </c>
      <c r="G239" s="577">
        <v>7.0000000000000007E-2</v>
      </c>
      <c r="H239" s="587">
        <v>0.09</v>
      </c>
      <c r="I239" s="589">
        <f>(H239*L239%)+H239</f>
        <v>9.8999999999999991E-2</v>
      </c>
      <c r="J239" s="593">
        <v>0.08</v>
      </c>
      <c r="K239" s="577">
        <v>0.06</v>
      </c>
      <c r="L239" s="731">
        <v>10</v>
      </c>
      <c r="M239" s="565"/>
      <c r="N239" s="565"/>
      <c r="O239" s="732" t="str">
        <f>C239</f>
        <v>Hamburger veau, Rissolette veau</v>
      </c>
      <c r="P239" s="733">
        <f t="shared" ref="P239:U239" si="123">F239*P164</f>
        <v>12.65</v>
      </c>
      <c r="Q239" s="733">
        <f t="shared" si="123"/>
        <v>58.030000000000008</v>
      </c>
      <c r="R239" s="734">
        <f t="shared" si="123"/>
        <v>4.32</v>
      </c>
      <c r="S239" s="735">
        <f t="shared" si="123"/>
        <v>1.2869999999999999</v>
      </c>
      <c r="T239" s="735">
        <f t="shared" si="123"/>
        <v>2.3199999999999998</v>
      </c>
      <c r="U239" s="733">
        <f t="shared" si="123"/>
        <v>1.02</v>
      </c>
      <c r="V239" s="746">
        <f>SUM(P239:U239)</f>
        <v>79.626999999999995</v>
      </c>
    </row>
    <row r="240" spans="1:22" ht="15.75">
      <c r="A240" s="408"/>
      <c r="B240" s="728"/>
      <c r="C240" s="754" t="s">
        <v>1562</v>
      </c>
      <c r="D240" s="754"/>
      <c r="E240" s="750"/>
      <c r="F240" s="577">
        <v>0.05</v>
      </c>
      <c r="G240" s="577">
        <v>7.0000000000000007E-2</v>
      </c>
      <c r="H240" s="587">
        <v>0.11</v>
      </c>
      <c r="I240" s="589">
        <f>(H240*L240%)+H240</f>
        <v>0.121</v>
      </c>
      <c r="J240" s="593">
        <v>0.1</v>
      </c>
      <c r="K240" s="577">
        <v>7.0000000000000007E-2</v>
      </c>
      <c r="L240" s="731">
        <v>10</v>
      </c>
      <c r="M240" s="565"/>
      <c r="N240" s="565"/>
      <c r="O240" s="732" t="str">
        <f>C240</f>
        <v>Paupiette de veau</v>
      </c>
      <c r="P240" s="733">
        <f t="shared" ref="P240:U240" si="124">F240*P164</f>
        <v>12.65</v>
      </c>
      <c r="Q240" s="733">
        <f t="shared" si="124"/>
        <v>58.030000000000008</v>
      </c>
      <c r="R240" s="734">
        <f t="shared" si="124"/>
        <v>5.28</v>
      </c>
      <c r="S240" s="735">
        <f t="shared" si="124"/>
        <v>1.573</v>
      </c>
      <c r="T240" s="735">
        <f t="shared" si="124"/>
        <v>2.9000000000000004</v>
      </c>
      <c r="U240" s="733">
        <f t="shared" si="124"/>
        <v>1.1900000000000002</v>
      </c>
      <c r="V240" s="746">
        <f>SUM(P240:U240)</f>
        <v>81.623000000000005</v>
      </c>
    </row>
    <row r="241" spans="1:22" ht="15" customHeight="1">
      <c r="A241" s="408"/>
      <c r="B241" s="737"/>
      <c r="C241" s="1633" t="s">
        <v>1563</v>
      </c>
      <c r="D241" s="1633"/>
      <c r="E241" s="1633"/>
      <c r="F241" s="1633"/>
      <c r="G241" s="1633"/>
      <c r="H241" s="1633"/>
      <c r="I241" s="1633"/>
      <c r="J241" s="1633"/>
      <c r="K241" s="1633"/>
      <c r="L241" s="1634"/>
      <c r="M241" s="716"/>
      <c r="N241" s="716"/>
      <c r="O241" s="398"/>
      <c r="P241" s="1637" t="str">
        <f>C241</f>
        <v>AGNEAU-MOUTON</v>
      </c>
      <c r="Q241" s="1638"/>
      <c r="R241" s="1638"/>
      <c r="S241" s="1638"/>
      <c r="T241" s="1638"/>
      <c r="U241" s="1638"/>
      <c r="V241" s="1639"/>
    </row>
    <row r="242" spans="1:22" ht="15" customHeight="1">
      <c r="A242" s="408"/>
      <c r="B242" s="737"/>
      <c r="C242" s="1635"/>
      <c r="D242" s="1635"/>
      <c r="E242" s="1635"/>
      <c r="F242" s="1635"/>
      <c r="G242" s="1635"/>
      <c r="H242" s="1635"/>
      <c r="I242" s="1635"/>
      <c r="J242" s="1635"/>
      <c r="K242" s="1635"/>
      <c r="L242" s="1636"/>
      <c r="M242" s="716"/>
      <c r="N242" s="716"/>
      <c r="O242" s="398"/>
      <c r="P242" s="1640"/>
      <c r="Q242" s="1641"/>
      <c r="R242" s="1641"/>
      <c r="S242" s="1641"/>
      <c r="T242" s="1641"/>
      <c r="U242" s="1641"/>
      <c r="V242" s="1642"/>
    </row>
    <row r="243" spans="1:22" ht="15.75">
      <c r="A243" s="408"/>
      <c r="B243" s="728"/>
      <c r="C243" s="752" t="s">
        <v>1564</v>
      </c>
      <c r="D243" s="752"/>
      <c r="E243" s="740"/>
      <c r="F243" s="577">
        <v>0.04</v>
      </c>
      <c r="G243" s="577">
        <v>0.06</v>
      </c>
      <c r="H243" s="587">
        <v>0.09</v>
      </c>
      <c r="I243" s="589">
        <f t="shared" ref="I243:I249" si="125">(H243*L243%)+H243</f>
        <v>9.8999999999999991E-2</v>
      </c>
      <c r="J243" s="593">
        <v>0.08</v>
      </c>
      <c r="K243" s="577">
        <v>0.06</v>
      </c>
      <c r="L243" s="731">
        <v>10</v>
      </c>
      <c r="M243" s="565"/>
      <c r="N243" s="565"/>
      <c r="O243" s="732" t="str">
        <f t="shared" ref="O243:O249" si="126">C243</f>
        <v>Gigot</v>
      </c>
      <c r="P243" s="733">
        <f t="shared" ref="P243:U243" si="127">F243*P164</f>
        <v>10.120000000000001</v>
      </c>
      <c r="Q243" s="733">
        <f t="shared" si="127"/>
        <v>49.739999999999995</v>
      </c>
      <c r="R243" s="734">
        <f t="shared" si="127"/>
        <v>4.32</v>
      </c>
      <c r="S243" s="735">
        <f t="shared" si="127"/>
        <v>1.2869999999999999</v>
      </c>
      <c r="T243" s="735">
        <f t="shared" si="127"/>
        <v>2.3199999999999998</v>
      </c>
      <c r="U243" s="733">
        <f t="shared" si="127"/>
        <v>1.02</v>
      </c>
      <c r="V243" s="746">
        <f t="shared" ref="V243:V249" si="128">SUM(P243:U243)</f>
        <v>68.807000000000002</v>
      </c>
    </row>
    <row r="244" spans="1:22" ht="15.75">
      <c r="A244" s="408"/>
      <c r="B244" s="728"/>
      <c r="C244" s="752" t="s">
        <v>1565</v>
      </c>
      <c r="D244" s="752"/>
      <c r="E244" s="740"/>
      <c r="F244" s="577">
        <v>0.05</v>
      </c>
      <c r="G244" s="577">
        <v>7.0000000000000007E-2</v>
      </c>
      <c r="H244" s="587">
        <v>0.11</v>
      </c>
      <c r="I244" s="589">
        <f t="shared" si="125"/>
        <v>0.121</v>
      </c>
      <c r="J244" s="593">
        <v>0.1</v>
      </c>
      <c r="K244" s="577">
        <v>7.0000000000000007E-2</v>
      </c>
      <c r="L244" s="731">
        <v>10</v>
      </c>
      <c r="M244" s="565"/>
      <c r="N244" s="565"/>
      <c r="O244" s="732" t="str">
        <f t="shared" si="126"/>
        <v>Sauté (sans os)</v>
      </c>
      <c r="P244" s="733">
        <f t="shared" ref="P244:U244" si="129">F244*P164</f>
        <v>12.65</v>
      </c>
      <c r="Q244" s="733">
        <f t="shared" si="129"/>
        <v>58.030000000000008</v>
      </c>
      <c r="R244" s="734">
        <f t="shared" si="129"/>
        <v>5.28</v>
      </c>
      <c r="S244" s="735">
        <f t="shared" si="129"/>
        <v>1.573</v>
      </c>
      <c r="T244" s="735">
        <f t="shared" si="129"/>
        <v>2.9000000000000004</v>
      </c>
      <c r="U244" s="733">
        <f t="shared" si="129"/>
        <v>1.1900000000000002</v>
      </c>
      <c r="V244" s="746">
        <f t="shared" si="128"/>
        <v>81.623000000000005</v>
      </c>
    </row>
    <row r="245" spans="1:22" ht="15.75">
      <c r="A245" s="408"/>
      <c r="B245" s="728"/>
      <c r="C245" s="752" t="s">
        <v>1566</v>
      </c>
      <c r="D245" s="752"/>
      <c r="E245" s="740"/>
      <c r="F245" s="577">
        <v>0</v>
      </c>
      <c r="G245" s="577">
        <v>0.08</v>
      </c>
      <c r="H245" s="587">
        <v>0.11</v>
      </c>
      <c r="I245" s="589">
        <f t="shared" si="125"/>
        <v>0.121</v>
      </c>
      <c r="J245" s="593">
        <v>0.1</v>
      </c>
      <c r="K245" s="577">
        <v>7.0000000000000007E-2</v>
      </c>
      <c r="L245" s="731">
        <v>10</v>
      </c>
      <c r="M245" s="565"/>
      <c r="N245" s="565"/>
      <c r="O245" s="732" t="str">
        <f t="shared" si="126"/>
        <v>Côte d'agneau avec os</v>
      </c>
      <c r="P245" s="733">
        <f t="shared" ref="P245:U245" si="130">F245*P164</f>
        <v>0</v>
      </c>
      <c r="Q245" s="733">
        <f t="shared" si="130"/>
        <v>66.320000000000007</v>
      </c>
      <c r="R245" s="734">
        <f t="shared" si="130"/>
        <v>5.28</v>
      </c>
      <c r="S245" s="735">
        <f t="shared" si="130"/>
        <v>1.573</v>
      </c>
      <c r="T245" s="735">
        <f t="shared" si="130"/>
        <v>2.9000000000000004</v>
      </c>
      <c r="U245" s="733">
        <f t="shared" si="130"/>
        <v>1.1900000000000002</v>
      </c>
      <c r="V245" s="746">
        <f t="shared" si="128"/>
        <v>77.263000000000005</v>
      </c>
    </row>
    <row r="246" spans="1:22" ht="15.75">
      <c r="A246" s="408"/>
      <c r="B246" s="728"/>
      <c r="C246" s="752" t="s">
        <v>1567</v>
      </c>
      <c r="D246" s="752"/>
      <c r="E246" s="740"/>
      <c r="F246" s="577">
        <v>2</v>
      </c>
      <c r="G246" s="577">
        <v>3</v>
      </c>
      <c r="H246" s="587">
        <v>4.5</v>
      </c>
      <c r="I246" s="589">
        <f t="shared" si="125"/>
        <v>4.95</v>
      </c>
      <c r="J246" s="593">
        <v>3</v>
      </c>
      <c r="K246" s="577">
        <v>2</v>
      </c>
      <c r="L246" s="731">
        <v>10</v>
      </c>
      <c r="M246" s="565"/>
      <c r="N246" s="565"/>
      <c r="O246" s="742" t="str">
        <f t="shared" si="126"/>
        <v>Boulettes d'agneau-mouton de 30g pièce crues (à l'unité )</v>
      </c>
      <c r="P246" s="743">
        <f t="shared" ref="P246:U246" si="131">F246*P164</f>
        <v>506</v>
      </c>
      <c r="Q246" s="743">
        <f t="shared" si="131"/>
        <v>2487</v>
      </c>
      <c r="R246" s="744">
        <f t="shared" si="131"/>
        <v>216</v>
      </c>
      <c r="S246" s="745">
        <f t="shared" si="131"/>
        <v>64.350000000000009</v>
      </c>
      <c r="T246" s="745">
        <f t="shared" si="131"/>
        <v>87</v>
      </c>
      <c r="U246" s="743">
        <f t="shared" si="131"/>
        <v>34</v>
      </c>
      <c r="V246" s="746">
        <f t="shared" si="128"/>
        <v>3394.35</v>
      </c>
    </row>
    <row r="247" spans="1:22" ht="15.75">
      <c r="A247" s="408"/>
      <c r="B247" s="728"/>
      <c r="C247" s="752" t="s">
        <v>1568</v>
      </c>
      <c r="D247" s="752"/>
      <c r="E247" s="740"/>
      <c r="F247" s="577">
        <v>0.06</v>
      </c>
      <c r="G247" s="577">
        <v>0.09</v>
      </c>
      <c r="H247" s="587">
        <v>0.13500000000000001</v>
      </c>
      <c r="I247" s="589">
        <f t="shared" si="125"/>
        <v>0.14850000000000002</v>
      </c>
      <c r="J247" s="593">
        <v>0.09</v>
      </c>
      <c r="K247" s="577">
        <v>0.06</v>
      </c>
      <c r="L247" s="731">
        <v>10</v>
      </c>
      <c r="M247" s="565"/>
      <c r="N247" s="565"/>
      <c r="O247" s="732" t="str">
        <f t="shared" si="126"/>
        <v>Boulettes d'agneau-mouton de 30g pièce crues (au Kg )</v>
      </c>
      <c r="P247" s="733">
        <f t="shared" ref="P247:U247" si="132">F247*P164</f>
        <v>15.18</v>
      </c>
      <c r="Q247" s="733">
        <f t="shared" si="132"/>
        <v>74.61</v>
      </c>
      <c r="R247" s="734">
        <f t="shared" si="132"/>
        <v>6.48</v>
      </c>
      <c r="S247" s="735">
        <f t="shared" si="132"/>
        <v>1.9305000000000003</v>
      </c>
      <c r="T247" s="735">
        <f t="shared" si="132"/>
        <v>2.61</v>
      </c>
      <c r="U247" s="733">
        <f t="shared" si="132"/>
        <v>1.02</v>
      </c>
      <c r="V247" s="746">
        <f t="shared" si="128"/>
        <v>101.83049999999999</v>
      </c>
    </row>
    <row r="248" spans="1:22" ht="15.75">
      <c r="A248" s="408"/>
      <c r="B248" s="728"/>
      <c r="C248" s="752" t="s">
        <v>1569</v>
      </c>
      <c r="D248" s="752"/>
      <c r="E248" s="740"/>
      <c r="F248" s="577">
        <v>1</v>
      </c>
      <c r="G248" s="577">
        <v>2</v>
      </c>
      <c r="H248" s="587">
        <v>2.5</v>
      </c>
      <c r="I248" s="589">
        <f t="shared" si="125"/>
        <v>2.75</v>
      </c>
      <c r="J248" s="593">
        <v>2</v>
      </c>
      <c r="K248" s="577">
        <v>1.5</v>
      </c>
      <c r="L248" s="731">
        <v>10</v>
      </c>
      <c r="M248" s="565"/>
      <c r="N248" s="565"/>
      <c r="O248" s="742" t="str">
        <f t="shared" si="126"/>
        <v>Merguez de 50 g pièce crues (à l'unité)</v>
      </c>
      <c r="P248" s="743">
        <f t="shared" ref="P248:U248" si="133">F248*P164</f>
        <v>253</v>
      </c>
      <c r="Q248" s="743">
        <f t="shared" si="133"/>
        <v>1658</v>
      </c>
      <c r="R248" s="744">
        <f t="shared" si="133"/>
        <v>120</v>
      </c>
      <c r="S248" s="745">
        <f t="shared" si="133"/>
        <v>35.75</v>
      </c>
      <c r="T248" s="745">
        <f t="shared" si="133"/>
        <v>58</v>
      </c>
      <c r="U248" s="743">
        <f t="shared" si="133"/>
        <v>25.5</v>
      </c>
      <c r="V248" s="746">
        <f t="shared" si="128"/>
        <v>2150.25</v>
      </c>
    </row>
    <row r="249" spans="1:22" ht="15.75">
      <c r="A249" s="408"/>
      <c r="B249" s="728"/>
      <c r="C249" s="754" t="s">
        <v>1570</v>
      </c>
      <c r="D249" s="754"/>
      <c r="E249" s="750"/>
      <c r="F249" s="577">
        <v>0.05</v>
      </c>
      <c r="G249" s="577">
        <v>0.1</v>
      </c>
      <c r="H249" s="587">
        <v>0.125</v>
      </c>
      <c r="I249" s="589">
        <f t="shared" si="125"/>
        <v>0.13750000000000001</v>
      </c>
      <c r="J249" s="593">
        <v>0.1</v>
      </c>
      <c r="K249" s="577">
        <v>0.75</v>
      </c>
      <c r="L249" s="731">
        <v>10</v>
      </c>
      <c r="M249" s="565"/>
      <c r="N249" s="565"/>
      <c r="O249" s="732" t="str">
        <f t="shared" si="126"/>
        <v>Merguez de 50 g pièce crues (au Kg)</v>
      </c>
      <c r="P249" s="733">
        <f t="shared" ref="P249:U249" si="134">F249*P164</f>
        <v>12.65</v>
      </c>
      <c r="Q249" s="733">
        <f t="shared" si="134"/>
        <v>82.9</v>
      </c>
      <c r="R249" s="734">
        <f t="shared" si="134"/>
        <v>6</v>
      </c>
      <c r="S249" s="735">
        <f t="shared" si="134"/>
        <v>1.7875000000000001</v>
      </c>
      <c r="T249" s="735">
        <f t="shared" si="134"/>
        <v>2.9000000000000004</v>
      </c>
      <c r="U249" s="733">
        <f t="shared" si="134"/>
        <v>12.75</v>
      </c>
      <c r="V249" s="746">
        <f t="shared" si="128"/>
        <v>118.98750000000001</v>
      </c>
    </row>
    <row r="250" spans="1:22" ht="15" customHeight="1">
      <c r="A250" s="408"/>
      <c r="B250" s="737"/>
      <c r="C250" s="1633" t="s">
        <v>1571</v>
      </c>
      <c r="D250" s="1633"/>
      <c r="E250" s="1633"/>
      <c r="F250" s="1633"/>
      <c r="G250" s="1633"/>
      <c r="H250" s="1633"/>
      <c r="I250" s="1633"/>
      <c r="J250" s="1633"/>
      <c r="K250" s="1633"/>
      <c r="L250" s="1634"/>
      <c r="M250" s="716"/>
      <c r="N250" s="716"/>
      <c r="O250" s="398"/>
      <c r="P250" s="1637" t="str">
        <f>C250</f>
        <v>PORC</v>
      </c>
      <c r="Q250" s="1638"/>
      <c r="R250" s="1638"/>
      <c r="S250" s="1638"/>
      <c r="T250" s="1638"/>
      <c r="U250" s="1638"/>
      <c r="V250" s="1639"/>
    </row>
    <row r="251" spans="1:22" ht="15" customHeight="1">
      <c r="A251" s="408"/>
      <c r="B251" s="737"/>
      <c r="C251" s="1635"/>
      <c r="D251" s="1635"/>
      <c r="E251" s="1635"/>
      <c r="F251" s="1635"/>
      <c r="G251" s="1635"/>
      <c r="H251" s="1635"/>
      <c r="I251" s="1635"/>
      <c r="J251" s="1635"/>
      <c r="K251" s="1635"/>
      <c r="L251" s="1636"/>
      <c r="M251" s="716"/>
      <c r="N251" s="716"/>
      <c r="O251" s="398"/>
      <c r="P251" s="1640"/>
      <c r="Q251" s="1641"/>
      <c r="R251" s="1641"/>
      <c r="S251" s="1641"/>
      <c r="T251" s="1641"/>
      <c r="U251" s="1641"/>
      <c r="V251" s="1642"/>
    </row>
    <row r="252" spans="1:22" ht="15.75">
      <c r="A252" s="408"/>
      <c r="B252" s="728"/>
      <c r="C252" s="752" t="s">
        <v>1572</v>
      </c>
      <c r="D252" s="752"/>
      <c r="E252" s="740"/>
      <c r="F252" s="577">
        <v>0.04</v>
      </c>
      <c r="G252" s="577">
        <v>0.06</v>
      </c>
      <c r="H252" s="587">
        <v>0.09</v>
      </c>
      <c r="I252" s="589">
        <f t="shared" ref="I252:I261" si="135">(H252*L252%)+H252</f>
        <v>9.8999999999999991E-2</v>
      </c>
      <c r="J252" s="593">
        <v>0.1</v>
      </c>
      <c r="K252" s="577">
        <v>7.0000000000000007E-2</v>
      </c>
      <c r="L252" s="731">
        <v>10</v>
      </c>
      <c r="M252" s="565"/>
      <c r="N252" s="565"/>
      <c r="O252" s="732" t="str">
        <f t="shared" ref="O252:O261" si="136">C252</f>
        <v>Rôti de porc, grillade (sans os)</v>
      </c>
      <c r="P252" s="733">
        <f t="shared" ref="P252:U252" si="137">F252*P164</f>
        <v>10.120000000000001</v>
      </c>
      <c r="Q252" s="733">
        <f t="shared" si="137"/>
        <v>49.739999999999995</v>
      </c>
      <c r="R252" s="734">
        <f t="shared" si="137"/>
        <v>4.32</v>
      </c>
      <c r="S252" s="735">
        <f t="shared" si="137"/>
        <v>1.2869999999999999</v>
      </c>
      <c r="T252" s="735">
        <f t="shared" si="137"/>
        <v>2.9000000000000004</v>
      </c>
      <c r="U252" s="733">
        <f t="shared" si="137"/>
        <v>1.1900000000000002</v>
      </c>
      <c r="V252" s="746">
        <f t="shared" ref="V252:V261" si="138">SUM(P252:U252)</f>
        <v>69.557000000000016</v>
      </c>
    </row>
    <row r="253" spans="1:22" ht="15.75">
      <c r="A253" s="408"/>
      <c r="B253" s="728"/>
      <c r="C253" s="752" t="s">
        <v>1565</v>
      </c>
      <c r="D253" s="752"/>
      <c r="E253" s="740"/>
      <c r="F253" s="577">
        <v>0.05</v>
      </c>
      <c r="G253" s="577">
        <v>7.0000000000000007E-2</v>
      </c>
      <c r="H253" s="587">
        <v>0.11</v>
      </c>
      <c r="I253" s="589">
        <f t="shared" si="135"/>
        <v>0.121</v>
      </c>
      <c r="J253" s="593">
        <v>0.1</v>
      </c>
      <c r="K253" s="577">
        <v>7.0000000000000007E-2</v>
      </c>
      <c r="L253" s="731">
        <v>10</v>
      </c>
      <c r="M253" s="565"/>
      <c r="N253" s="565"/>
      <c r="O253" s="732" t="str">
        <f t="shared" si="136"/>
        <v>Sauté (sans os)</v>
      </c>
      <c r="P253" s="733">
        <f t="shared" ref="P253:U253" si="139">F253*P164</f>
        <v>12.65</v>
      </c>
      <c r="Q253" s="733">
        <f t="shared" si="139"/>
        <v>58.030000000000008</v>
      </c>
      <c r="R253" s="734">
        <f t="shared" si="139"/>
        <v>5.28</v>
      </c>
      <c r="S253" s="735">
        <f t="shared" si="139"/>
        <v>1.573</v>
      </c>
      <c r="T253" s="735">
        <f t="shared" si="139"/>
        <v>2.9000000000000004</v>
      </c>
      <c r="U253" s="733">
        <f t="shared" si="139"/>
        <v>1.1900000000000002</v>
      </c>
      <c r="V253" s="746">
        <f t="shared" si="138"/>
        <v>81.623000000000005</v>
      </c>
    </row>
    <row r="254" spans="1:22" ht="15.75">
      <c r="A254" s="408"/>
      <c r="B254" s="728"/>
      <c r="C254" s="752" t="s">
        <v>1573</v>
      </c>
      <c r="D254" s="752"/>
      <c r="E254" s="740"/>
      <c r="F254" s="577">
        <v>0</v>
      </c>
      <c r="G254" s="577">
        <v>0.08</v>
      </c>
      <c r="H254" s="587">
        <v>0.11</v>
      </c>
      <c r="I254" s="589">
        <f t="shared" si="135"/>
        <v>0.121</v>
      </c>
      <c r="J254" s="593">
        <v>0.1</v>
      </c>
      <c r="K254" s="577">
        <v>7.0000000000000007E-2</v>
      </c>
      <c r="L254" s="731">
        <v>10</v>
      </c>
      <c r="M254" s="565"/>
      <c r="N254" s="565"/>
      <c r="O254" s="732" t="str">
        <f t="shared" si="136"/>
        <v>Côte de porc</v>
      </c>
      <c r="P254" s="733">
        <f t="shared" ref="P254:U254" si="140">F254*P164</f>
        <v>0</v>
      </c>
      <c r="Q254" s="733">
        <f t="shared" si="140"/>
        <v>66.320000000000007</v>
      </c>
      <c r="R254" s="734">
        <f t="shared" si="140"/>
        <v>5.28</v>
      </c>
      <c r="S254" s="735">
        <f t="shared" si="140"/>
        <v>1.573</v>
      </c>
      <c r="T254" s="735">
        <f t="shared" si="140"/>
        <v>2.9000000000000004</v>
      </c>
      <c r="U254" s="733">
        <f t="shared" si="140"/>
        <v>1.1900000000000002</v>
      </c>
      <c r="V254" s="746">
        <f t="shared" si="138"/>
        <v>77.263000000000005</v>
      </c>
    </row>
    <row r="255" spans="1:22" ht="15.75">
      <c r="A255" s="408"/>
      <c r="B255" s="728"/>
      <c r="C255" s="752" t="s">
        <v>1574</v>
      </c>
      <c r="D255" s="752"/>
      <c r="E255" s="740"/>
      <c r="F255" s="577">
        <v>0.04</v>
      </c>
      <c r="G255" s="577">
        <v>0.06</v>
      </c>
      <c r="H255" s="587">
        <v>0.09</v>
      </c>
      <c r="I255" s="589">
        <f t="shared" si="135"/>
        <v>9.8999999999999991E-2</v>
      </c>
      <c r="J255" s="593">
        <v>0.08</v>
      </c>
      <c r="K255" s="577">
        <v>7.0000000000000007E-2</v>
      </c>
      <c r="L255" s="731">
        <v>10</v>
      </c>
      <c r="M255" s="565"/>
      <c r="N255" s="565"/>
      <c r="O255" s="732" t="str">
        <f t="shared" si="136"/>
        <v>Jambon DD, palette de porc</v>
      </c>
      <c r="P255" s="733">
        <f t="shared" ref="P255:U255" si="141">F255*P164</f>
        <v>10.120000000000001</v>
      </c>
      <c r="Q255" s="733">
        <f t="shared" si="141"/>
        <v>49.739999999999995</v>
      </c>
      <c r="R255" s="734">
        <f t="shared" si="141"/>
        <v>4.32</v>
      </c>
      <c r="S255" s="735">
        <f t="shared" si="141"/>
        <v>1.2869999999999999</v>
      </c>
      <c r="T255" s="735">
        <f t="shared" si="141"/>
        <v>2.3199999999999998</v>
      </c>
      <c r="U255" s="733">
        <f t="shared" si="141"/>
        <v>1.1900000000000002</v>
      </c>
      <c r="V255" s="746">
        <f t="shared" si="138"/>
        <v>68.977000000000004</v>
      </c>
    </row>
    <row r="256" spans="1:22" ht="15.75">
      <c r="A256" s="408"/>
      <c r="B256" s="728"/>
      <c r="C256" s="752" t="s">
        <v>1575</v>
      </c>
      <c r="D256" s="752"/>
      <c r="E256" s="740"/>
      <c r="F256" s="577">
        <v>0.05</v>
      </c>
      <c r="G256" s="577">
        <v>7.0000000000000007E-2</v>
      </c>
      <c r="H256" s="587">
        <v>0.11</v>
      </c>
      <c r="I256" s="589">
        <f t="shared" si="135"/>
        <v>0.121</v>
      </c>
      <c r="J256" s="593">
        <v>0.1</v>
      </c>
      <c r="K256" s="577">
        <v>7.0000000000000007E-2</v>
      </c>
      <c r="L256" s="731">
        <v>10</v>
      </c>
      <c r="M256" s="565"/>
      <c r="N256" s="565"/>
      <c r="O256" s="732" t="str">
        <f t="shared" si="136"/>
        <v>Andouillettes</v>
      </c>
      <c r="P256" s="733">
        <f t="shared" ref="P256:U256" si="142">F256*P164</f>
        <v>12.65</v>
      </c>
      <c r="Q256" s="733">
        <f t="shared" si="142"/>
        <v>58.030000000000008</v>
      </c>
      <c r="R256" s="734">
        <f t="shared" si="142"/>
        <v>5.28</v>
      </c>
      <c r="S256" s="735">
        <f t="shared" si="142"/>
        <v>1.573</v>
      </c>
      <c r="T256" s="735">
        <f t="shared" si="142"/>
        <v>2.9000000000000004</v>
      </c>
      <c r="U256" s="733">
        <f t="shared" si="142"/>
        <v>1.1900000000000002</v>
      </c>
      <c r="V256" s="746">
        <f t="shared" si="138"/>
        <v>81.623000000000005</v>
      </c>
    </row>
    <row r="257" spans="1:22" ht="15.75">
      <c r="A257" s="408"/>
      <c r="B257" s="728"/>
      <c r="C257" s="752" t="s">
        <v>1576</v>
      </c>
      <c r="D257" s="752"/>
      <c r="E257" s="740"/>
      <c r="F257" s="577">
        <v>1</v>
      </c>
      <c r="G257" s="577">
        <v>2</v>
      </c>
      <c r="H257" s="587">
        <v>2.5</v>
      </c>
      <c r="I257" s="589">
        <f t="shared" si="135"/>
        <v>2.75</v>
      </c>
      <c r="J257" s="593">
        <v>2</v>
      </c>
      <c r="K257" s="577">
        <v>1.5</v>
      </c>
      <c r="L257" s="731">
        <v>10</v>
      </c>
      <c r="M257" s="565"/>
      <c r="N257" s="565"/>
      <c r="O257" s="742" t="str">
        <f t="shared" si="136"/>
        <v>Saucisse chipolatas de 50 g pièce crue ( à l'unité)</v>
      </c>
      <c r="P257" s="743">
        <f t="shared" ref="P257:U257" si="143">F257*P164</f>
        <v>253</v>
      </c>
      <c r="Q257" s="743">
        <f t="shared" si="143"/>
        <v>1658</v>
      </c>
      <c r="R257" s="744">
        <f t="shared" si="143"/>
        <v>120</v>
      </c>
      <c r="S257" s="745">
        <f t="shared" si="143"/>
        <v>35.75</v>
      </c>
      <c r="T257" s="745">
        <f t="shared" si="143"/>
        <v>58</v>
      </c>
      <c r="U257" s="743">
        <f t="shared" si="143"/>
        <v>25.5</v>
      </c>
      <c r="V257" s="746">
        <f t="shared" si="138"/>
        <v>2150.25</v>
      </c>
    </row>
    <row r="258" spans="1:22" ht="15.75">
      <c r="A258" s="408"/>
      <c r="B258" s="728"/>
      <c r="C258" s="752" t="s">
        <v>1577</v>
      </c>
      <c r="D258" s="752"/>
      <c r="E258" s="740"/>
      <c r="F258" s="577">
        <v>0.05</v>
      </c>
      <c r="G258" s="577">
        <v>0.1</v>
      </c>
      <c r="H258" s="587">
        <v>0.125</v>
      </c>
      <c r="I258" s="589">
        <f t="shared" si="135"/>
        <v>0.13750000000000001</v>
      </c>
      <c r="J258" s="593">
        <v>0.1</v>
      </c>
      <c r="K258" s="577">
        <v>0.75</v>
      </c>
      <c r="L258" s="731">
        <v>10</v>
      </c>
      <c r="M258" s="565"/>
      <c r="N258" s="565"/>
      <c r="O258" s="732" t="str">
        <f t="shared" si="136"/>
        <v>Saucisse chipolatas de 50 g pièce crue ( au Kg)</v>
      </c>
      <c r="P258" s="743">
        <f t="shared" ref="P258:U258" si="144">F258*P164</f>
        <v>12.65</v>
      </c>
      <c r="Q258" s="743">
        <f t="shared" si="144"/>
        <v>82.9</v>
      </c>
      <c r="R258" s="744">
        <f t="shared" si="144"/>
        <v>6</v>
      </c>
      <c r="S258" s="745">
        <f t="shared" si="144"/>
        <v>1.7875000000000001</v>
      </c>
      <c r="T258" s="745">
        <f t="shared" si="144"/>
        <v>2.9000000000000004</v>
      </c>
      <c r="U258" s="743">
        <f t="shared" si="144"/>
        <v>12.75</v>
      </c>
      <c r="V258" s="746">
        <f t="shared" si="138"/>
        <v>118.98750000000001</v>
      </c>
    </row>
    <row r="259" spans="1:22" ht="15.75">
      <c r="A259" s="408"/>
      <c r="B259" s="728"/>
      <c r="C259" s="752" t="s">
        <v>1578</v>
      </c>
      <c r="D259" s="752"/>
      <c r="E259" s="740"/>
      <c r="F259" s="577">
        <v>1</v>
      </c>
      <c r="G259" s="577">
        <v>2</v>
      </c>
      <c r="H259" s="587">
        <v>2.5</v>
      </c>
      <c r="I259" s="589">
        <f t="shared" si="135"/>
        <v>2.75</v>
      </c>
      <c r="J259" s="593">
        <v>2</v>
      </c>
      <c r="K259" s="577">
        <v>1.5</v>
      </c>
      <c r="L259" s="731">
        <v>10</v>
      </c>
      <c r="M259" s="565"/>
      <c r="N259" s="565"/>
      <c r="O259" s="742" t="str">
        <f t="shared" si="136"/>
        <v>Saucisse de Francfort Strasbourg de 50 g pièce crue (à l'unité)</v>
      </c>
      <c r="P259" s="743">
        <f t="shared" ref="P259:U259" si="145">F259*P164</f>
        <v>253</v>
      </c>
      <c r="Q259" s="743">
        <f t="shared" si="145"/>
        <v>1658</v>
      </c>
      <c r="R259" s="744">
        <f t="shared" si="145"/>
        <v>120</v>
      </c>
      <c r="S259" s="745">
        <f t="shared" si="145"/>
        <v>35.75</v>
      </c>
      <c r="T259" s="745">
        <f t="shared" si="145"/>
        <v>58</v>
      </c>
      <c r="U259" s="743">
        <f t="shared" si="145"/>
        <v>25.5</v>
      </c>
      <c r="V259" s="746">
        <f t="shared" si="138"/>
        <v>2150.25</v>
      </c>
    </row>
    <row r="260" spans="1:22" ht="15.75">
      <c r="A260" s="408"/>
      <c r="B260" s="728"/>
      <c r="C260" s="752" t="s">
        <v>1578</v>
      </c>
      <c r="D260" s="752"/>
      <c r="E260" s="740"/>
      <c r="F260" s="577">
        <v>0.05</v>
      </c>
      <c r="G260" s="577">
        <v>0.1</v>
      </c>
      <c r="H260" s="587">
        <v>0.125</v>
      </c>
      <c r="I260" s="589">
        <f t="shared" si="135"/>
        <v>0.13750000000000001</v>
      </c>
      <c r="J260" s="593">
        <v>0.1</v>
      </c>
      <c r="K260" s="577">
        <v>0.75</v>
      </c>
      <c r="L260" s="731">
        <v>10</v>
      </c>
      <c r="M260" s="565"/>
      <c r="N260" s="565"/>
      <c r="O260" s="742" t="str">
        <f t="shared" si="136"/>
        <v>Saucisse de Francfort Strasbourg de 50 g pièce crue (à l'unité)</v>
      </c>
      <c r="P260" s="743">
        <f t="shared" ref="P260:U260" si="146">F260*P164</f>
        <v>12.65</v>
      </c>
      <c r="Q260" s="743">
        <f t="shared" si="146"/>
        <v>82.9</v>
      </c>
      <c r="R260" s="744">
        <f t="shared" si="146"/>
        <v>6</v>
      </c>
      <c r="S260" s="745">
        <f t="shared" si="146"/>
        <v>1.7875000000000001</v>
      </c>
      <c r="T260" s="745">
        <f t="shared" si="146"/>
        <v>2.9000000000000004</v>
      </c>
      <c r="U260" s="743">
        <f t="shared" si="146"/>
        <v>12.75</v>
      </c>
      <c r="V260" s="746">
        <f t="shared" si="138"/>
        <v>118.98750000000001</v>
      </c>
    </row>
    <row r="261" spans="1:22" ht="15.75">
      <c r="A261" s="408"/>
      <c r="B261" s="728"/>
      <c r="C261" s="754" t="s">
        <v>1579</v>
      </c>
      <c r="D261" s="754"/>
      <c r="E261" s="750"/>
      <c r="F261" s="577">
        <v>0.05</v>
      </c>
      <c r="G261" s="577">
        <v>7.0000000000000007E-2</v>
      </c>
      <c r="H261" s="587">
        <v>0.11</v>
      </c>
      <c r="I261" s="589">
        <f t="shared" si="135"/>
        <v>0.121</v>
      </c>
      <c r="J261" s="593">
        <v>0.1</v>
      </c>
      <c r="K261" s="577">
        <v>7.0000000000000007E-2</v>
      </c>
      <c r="L261" s="731">
        <v>10</v>
      </c>
      <c r="M261" s="565"/>
      <c r="N261" s="565"/>
      <c r="O261" s="732" t="str">
        <f t="shared" si="136"/>
        <v>Saucisse Toulouse, Montbéliard, Morteau</v>
      </c>
      <c r="P261" s="733">
        <f t="shared" ref="P261:U261" si="147">F261*P164</f>
        <v>12.65</v>
      </c>
      <c r="Q261" s="733">
        <f t="shared" si="147"/>
        <v>58.030000000000008</v>
      </c>
      <c r="R261" s="734">
        <f t="shared" si="147"/>
        <v>5.28</v>
      </c>
      <c r="S261" s="735">
        <f t="shared" si="147"/>
        <v>1.573</v>
      </c>
      <c r="T261" s="735">
        <f t="shared" si="147"/>
        <v>2.9000000000000004</v>
      </c>
      <c r="U261" s="733">
        <f t="shared" si="147"/>
        <v>1.1900000000000002</v>
      </c>
      <c r="V261" s="746">
        <f t="shared" si="138"/>
        <v>81.623000000000005</v>
      </c>
    </row>
    <row r="262" spans="1:22" ht="15" customHeight="1">
      <c r="A262" s="408"/>
      <c r="B262" s="737"/>
      <c r="C262" s="1633" t="s">
        <v>1580</v>
      </c>
      <c r="D262" s="1633"/>
      <c r="E262" s="1633"/>
      <c r="F262" s="1633"/>
      <c r="G262" s="1633"/>
      <c r="H262" s="1633"/>
      <c r="I262" s="1633"/>
      <c r="J262" s="1633"/>
      <c r="K262" s="1633"/>
      <c r="L262" s="1634"/>
      <c r="M262" s="716"/>
      <c r="N262" s="716"/>
      <c r="O262" s="398"/>
      <c r="P262" s="1637" t="str">
        <f>C262</f>
        <v>VOLAILLE-LAPIN</v>
      </c>
      <c r="Q262" s="1638"/>
      <c r="R262" s="1638"/>
      <c r="S262" s="1638"/>
      <c r="T262" s="1638"/>
      <c r="U262" s="1638"/>
      <c r="V262" s="1639"/>
    </row>
    <row r="263" spans="1:22" ht="15" customHeight="1">
      <c r="A263" s="408"/>
      <c r="B263" s="737"/>
      <c r="C263" s="1635"/>
      <c r="D263" s="1635"/>
      <c r="E263" s="1635"/>
      <c r="F263" s="1635"/>
      <c r="G263" s="1635"/>
      <c r="H263" s="1635"/>
      <c r="I263" s="1635"/>
      <c r="J263" s="1635"/>
      <c r="K263" s="1635"/>
      <c r="L263" s="1636"/>
      <c r="M263" s="716"/>
      <c r="N263" s="716"/>
      <c r="O263" s="398"/>
      <c r="P263" s="1640"/>
      <c r="Q263" s="1641"/>
      <c r="R263" s="1641"/>
      <c r="S263" s="1641"/>
      <c r="T263" s="1641"/>
      <c r="U263" s="1641"/>
      <c r="V263" s="1642"/>
    </row>
    <row r="264" spans="1:22" ht="15.75">
      <c r="A264" s="408"/>
      <c r="B264" s="728"/>
      <c r="C264" s="752" t="s">
        <v>1581</v>
      </c>
      <c r="D264" s="752"/>
      <c r="E264" s="740"/>
      <c r="F264" s="577">
        <v>0.04</v>
      </c>
      <c r="G264" s="577">
        <v>0.06</v>
      </c>
      <c r="H264" s="587">
        <v>0.09</v>
      </c>
      <c r="I264" s="589">
        <f t="shared" ref="I264:I278" si="148">(H264*L264%)+H264</f>
        <v>9.8999999999999991E-2</v>
      </c>
      <c r="J264" s="593">
        <v>0.08</v>
      </c>
      <c r="K264" s="577">
        <v>0.06</v>
      </c>
      <c r="L264" s="731">
        <v>10</v>
      </c>
      <c r="M264" s="565"/>
      <c r="N264" s="565"/>
      <c r="O264" s="732" t="str">
        <f t="shared" ref="O264:O278" si="149">C264</f>
        <v>Rôti de volaille, escalope de volaille, blanc de
poulet</v>
      </c>
      <c r="P264" s="733">
        <f t="shared" ref="P264:U264" si="150">F264*P164</f>
        <v>10.120000000000001</v>
      </c>
      <c r="Q264" s="733">
        <f t="shared" si="150"/>
        <v>49.739999999999995</v>
      </c>
      <c r="R264" s="734">
        <f t="shared" si="150"/>
        <v>4.32</v>
      </c>
      <c r="S264" s="735">
        <f t="shared" si="150"/>
        <v>1.2869999999999999</v>
      </c>
      <c r="T264" s="735">
        <f t="shared" si="150"/>
        <v>2.3199999999999998</v>
      </c>
      <c r="U264" s="733">
        <f t="shared" si="150"/>
        <v>1.02</v>
      </c>
      <c r="V264" s="746">
        <f t="shared" ref="V264:V278" si="151">SUM(P264:U264)</f>
        <v>68.807000000000002</v>
      </c>
    </row>
    <row r="265" spans="1:22" ht="15.75">
      <c r="A265" s="408"/>
      <c r="B265" s="728"/>
      <c r="C265" s="752" t="s">
        <v>1582</v>
      </c>
      <c r="D265" s="752"/>
      <c r="E265" s="740"/>
      <c r="F265" s="577">
        <v>0.05</v>
      </c>
      <c r="G265" s="577">
        <v>7.0000000000000007E-2</v>
      </c>
      <c r="H265" s="587">
        <v>0.11</v>
      </c>
      <c r="I265" s="589">
        <f t="shared" si="148"/>
        <v>0.121</v>
      </c>
      <c r="J265" s="593">
        <v>0.1</v>
      </c>
      <c r="K265" s="577">
        <v>7.0000000000000007E-2</v>
      </c>
      <c r="L265" s="731">
        <v>10</v>
      </c>
      <c r="M265" s="565"/>
      <c r="N265" s="565"/>
      <c r="O265" s="732" t="str">
        <f t="shared" si="149"/>
        <v>Sauté</v>
      </c>
      <c r="P265" s="733">
        <f t="shared" ref="P265:U265" si="152">F265*P164</f>
        <v>12.65</v>
      </c>
      <c r="Q265" s="733">
        <f t="shared" si="152"/>
        <v>58.030000000000008</v>
      </c>
      <c r="R265" s="734">
        <f t="shared" si="152"/>
        <v>5.28</v>
      </c>
      <c r="S265" s="735">
        <f t="shared" si="152"/>
        <v>1.573</v>
      </c>
      <c r="T265" s="735">
        <f t="shared" si="152"/>
        <v>2.9000000000000004</v>
      </c>
      <c r="U265" s="733">
        <f t="shared" si="152"/>
        <v>1.1900000000000002</v>
      </c>
      <c r="V265" s="746">
        <f t="shared" si="151"/>
        <v>81.623000000000005</v>
      </c>
    </row>
    <row r="266" spans="1:22" ht="15.75">
      <c r="A266" s="408"/>
      <c r="B266" s="728"/>
      <c r="C266" s="752" t="s">
        <v>1583</v>
      </c>
      <c r="D266" s="752"/>
      <c r="E266" s="740"/>
      <c r="F266" s="577">
        <v>0.04</v>
      </c>
      <c r="G266" s="577">
        <v>0.06</v>
      </c>
      <c r="H266" s="587">
        <v>0.09</v>
      </c>
      <c r="I266" s="589">
        <f t="shared" si="148"/>
        <v>9.8999999999999991E-2</v>
      </c>
      <c r="J266" s="593">
        <v>0.08</v>
      </c>
      <c r="K266" s="577">
        <v>0.06</v>
      </c>
      <c r="L266" s="731">
        <v>10</v>
      </c>
      <c r="M266" s="565"/>
      <c r="N266" s="565"/>
      <c r="O266" s="732" t="str">
        <f t="shared" si="149"/>
        <v>Jambon de volaille</v>
      </c>
      <c r="P266" s="733">
        <f t="shared" ref="P266:U266" si="153">F266*P164</f>
        <v>10.120000000000001</v>
      </c>
      <c r="Q266" s="733">
        <f t="shared" si="153"/>
        <v>49.739999999999995</v>
      </c>
      <c r="R266" s="734">
        <f t="shared" si="153"/>
        <v>4.32</v>
      </c>
      <c r="S266" s="735">
        <f t="shared" si="153"/>
        <v>1.2869999999999999</v>
      </c>
      <c r="T266" s="735">
        <f t="shared" si="153"/>
        <v>2.3199999999999998</v>
      </c>
      <c r="U266" s="733">
        <f t="shared" si="153"/>
        <v>1.02</v>
      </c>
      <c r="V266" s="746">
        <f t="shared" si="151"/>
        <v>68.807000000000002</v>
      </c>
    </row>
    <row r="267" spans="1:22" ht="15.75">
      <c r="A267" s="408"/>
      <c r="B267" s="728"/>
      <c r="C267" s="752" t="s">
        <v>1584</v>
      </c>
      <c r="D267" s="752"/>
      <c r="E267" s="740"/>
      <c r="F267" s="577">
        <v>0.05</v>
      </c>
      <c r="G267" s="577">
        <v>7.0000000000000007E-2</v>
      </c>
      <c r="H267" s="587">
        <v>0.11</v>
      </c>
      <c r="I267" s="589">
        <f t="shared" si="148"/>
        <v>0.121</v>
      </c>
      <c r="J267" s="593">
        <v>0.1</v>
      </c>
      <c r="K267" s="577">
        <v>7.0000000000000007E-2</v>
      </c>
      <c r="L267" s="731">
        <v>10</v>
      </c>
      <c r="M267" s="565"/>
      <c r="N267" s="565"/>
      <c r="O267" s="732" t="str">
        <f t="shared" si="149"/>
        <v>Cordon bleu</v>
      </c>
      <c r="P267" s="733">
        <f t="shared" ref="P267:U267" si="154">F267*P164</f>
        <v>12.65</v>
      </c>
      <c r="Q267" s="733">
        <f t="shared" si="154"/>
        <v>58.030000000000008</v>
      </c>
      <c r="R267" s="734">
        <f t="shared" si="154"/>
        <v>5.28</v>
      </c>
      <c r="S267" s="735">
        <f t="shared" si="154"/>
        <v>1.573</v>
      </c>
      <c r="T267" s="735">
        <f t="shared" si="154"/>
        <v>2.9000000000000004</v>
      </c>
      <c r="U267" s="733">
        <f t="shared" si="154"/>
        <v>1.1900000000000002</v>
      </c>
      <c r="V267" s="746">
        <f t="shared" si="151"/>
        <v>81.623000000000005</v>
      </c>
    </row>
    <row r="268" spans="1:22" ht="15.75">
      <c r="A268" s="408"/>
      <c r="B268" s="728"/>
      <c r="C268" s="752" t="s">
        <v>1585</v>
      </c>
      <c r="D268" s="752"/>
      <c r="E268" s="740"/>
      <c r="F268" s="577">
        <v>0.1</v>
      </c>
      <c r="G268" s="577">
        <v>0.14000000000000001</v>
      </c>
      <c r="H268" s="587">
        <v>0.16</v>
      </c>
      <c r="I268" s="589">
        <f t="shared" si="148"/>
        <v>0.17599999999999999</v>
      </c>
      <c r="J268" s="593">
        <v>0.14000000000000001</v>
      </c>
      <c r="K268" s="577">
        <v>0.1</v>
      </c>
      <c r="L268" s="731">
        <v>10</v>
      </c>
      <c r="M268" s="565"/>
      <c r="N268" s="565"/>
      <c r="O268" s="732" t="str">
        <f t="shared" si="149"/>
        <v>Cuisse de poulet, de pintade, de canard</v>
      </c>
      <c r="P268" s="733">
        <f t="shared" ref="P268:U268" si="155">F268*P164</f>
        <v>25.3</v>
      </c>
      <c r="Q268" s="733">
        <f t="shared" si="155"/>
        <v>116.06000000000002</v>
      </c>
      <c r="R268" s="734">
        <f t="shared" si="155"/>
        <v>7.68</v>
      </c>
      <c r="S268" s="735">
        <f t="shared" si="155"/>
        <v>2.2879999999999998</v>
      </c>
      <c r="T268" s="735">
        <f t="shared" si="155"/>
        <v>4.0600000000000005</v>
      </c>
      <c r="U268" s="733">
        <f t="shared" si="155"/>
        <v>1.7000000000000002</v>
      </c>
      <c r="V268" s="746">
        <f t="shared" si="151"/>
        <v>157.08800000000002</v>
      </c>
    </row>
    <row r="269" spans="1:22" ht="15.75">
      <c r="A269" s="408"/>
      <c r="B269" s="728"/>
      <c r="C269" s="752" t="s">
        <v>1586</v>
      </c>
      <c r="D269" s="752"/>
      <c r="E269" s="740"/>
      <c r="F269" s="577">
        <v>0.05</v>
      </c>
      <c r="G269" s="577">
        <v>7.0000000000000007E-2</v>
      </c>
      <c r="H269" s="587">
        <v>0.11</v>
      </c>
      <c r="I269" s="589">
        <f t="shared" si="148"/>
        <v>0.121</v>
      </c>
      <c r="J269" s="593">
        <v>0.1</v>
      </c>
      <c r="K269" s="577">
        <v>7.0000000000000007E-2</v>
      </c>
      <c r="L269" s="731">
        <v>10</v>
      </c>
      <c r="M269" s="565"/>
      <c r="N269" s="565"/>
      <c r="O269" s="732" t="str">
        <f t="shared" si="149"/>
        <v>Brochette</v>
      </c>
      <c r="P269" s="733">
        <f t="shared" ref="P269:U269" si="156">F269*P164</f>
        <v>12.65</v>
      </c>
      <c r="Q269" s="733">
        <f t="shared" si="156"/>
        <v>58.030000000000008</v>
      </c>
      <c r="R269" s="734">
        <f t="shared" si="156"/>
        <v>5.28</v>
      </c>
      <c r="S269" s="735">
        <f t="shared" si="156"/>
        <v>1.573</v>
      </c>
      <c r="T269" s="735">
        <f t="shared" si="156"/>
        <v>2.9000000000000004</v>
      </c>
      <c r="U269" s="733">
        <f t="shared" si="156"/>
        <v>1.1900000000000002</v>
      </c>
      <c r="V269" s="746">
        <f t="shared" si="151"/>
        <v>81.623000000000005</v>
      </c>
    </row>
    <row r="270" spans="1:22" ht="15.75">
      <c r="A270" s="408"/>
      <c r="B270" s="728"/>
      <c r="C270" s="752" t="s">
        <v>1587</v>
      </c>
      <c r="D270" s="752"/>
      <c r="E270" s="740"/>
      <c r="F270" s="577">
        <v>0.05</v>
      </c>
      <c r="G270" s="577">
        <v>7.0000000000000007E-2</v>
      </c>
      <c r="H270" s="587">
        <v>0.11</v>
      </c>
      <c r="I270" s="589">
        <f t="shared" si="148"/>
        <v>0.121</v>
      </c>
      <c r="J270" s="593">
        <v>0.1</v>
      </c>
      <c r="K270" s="577">
        <v>7.0000000000000007E-2</v>
      </c>
      <c r="L270" s="731">
        <v>10</v>
      </c>
      <c r="M270" s="565"/>
      <c r="N270" s="565"/>
      <c r="O270" s="732" t="str">
        <f t="shared" si="149"/>
        <v>Paupiette de volaille</v>
      </c>
      <c r="P270" s="733">
        <f t="shared" ref="P270:U270" si="157">F270*P164</f>
        <v>12.65</v>
      </c>
      <c r="Q270" s="733">
        <f t="shared" si="157"/>
        <v>58.030000000000008</v>
      </c>
      <c r="R270" s="734">
        <f t="shared" si="157"/>
        <v>5.28</v>
      </c>
      <c r="S270" s="735">
        <f t="shared" si="157"/>
        <v>1.573</v>
      </c>
      <c r="T270" s="735">
        <f t="shared" si="157"/>
        <v>2.9000000000000004</v>
      </c>
      <c r="U270" s="733">
        <f t="shared" si="157"/>
        <v>1.1900000000000002</v>
      </c>
      <c r="V270" s="746">
        <f t="shared" si="151"/>
        <v>81.623000000000005</v>
      </c>
    </row>
    <row r="271" spans="1:22" ht="15.75">
      <c r="A271" s="408"/>
      <c r="B271" s="728"/>
      <c r="C271" s="752" t="s">
        <v>1588</v>
      </c>
      <c r="D271" s="752"/>
      <c r="E271" s="740"/>
      <c r="F271" s="577">
        <v>2</v>
      </c>
      <c r="G271" s="577">
        <v>3</v>
      </c>
      <c r="H271" s="587">
        <v>5</v>
      </c>
      <c r="I271" s="589">
        <f t="shared" si="148"/>
        <v>5.5</v>
      </c>
      <c r="J271" s="593">
        <v>5</v>
      </c>
      <c r="K271" s="577">
        <v>3.5</v>
      </c>
      <c r="L271" s="731">
        <v>10</v>
      </c>
      <c r="M271" s="565"/>
      <c r="N271" s="565"/>
      <c r="O271" s="732" t="str">
        <f t="shared" si="149"/>
        <v>Fingers, beignets, nuggets de 20 g pièce crus</v>
      </c>
      <c r="P271" s="733">
        <f t="shared" ref="P271:U271" si="158">F271*P164</f>
        <v>506</v>
      </c>
      <c r="Q271" s="733">
        <f t="shared" si="158"/>
        <v>2487</v>
      </c>
      <c r="R271" s="734">
        <f t="shared" si="158"/>
        <v>240</v>
      </c>
      <c r="S271" s="735">
        <f t="shared" si="158"/>
        <v>71.5</v>
      </c>
      <c r="T271" s="735">
        <f t="shared" si="158"/>
        <v>145</v>
      </c>
      <c r="U271" s="733">
        <f t="shared" si="158"/>
        <v>59.5</v>
      </c>
      <c r="V271" s="746">
        <f t="shared" si="151"/>
        <v>3509</v>
      </c>
    </row>
    <row r="272" spans="1:22" ht="15.75">
      <c r="A272" s="408"/>
      <c r="B272" s="728"/>
      <c r="C272" s="752" t="s">
        <v>1589</v>
      </c>
      <c r="D272" s="752"/>
      <c r="E272" s="740"/>
      <c r="F272" s="577">
        <v>0.04</v>
      </c>
      <c r="G272" s="577">
        <v>0.06</v>
      </c>
      <c r="H272" s="587">
        <v>0.1</v>
      </c>
      <c r="I272" s="589">
        <f t="shared" si="148"/>
        <v>0.11000000000000001</v>
      </c>
      <c r="J272" s="593">
        <v>0.1</v>
      </c>
      <c r="K272" s="577">
        <v>7.0000000000000007E-2</v>
      </c>
      <c r="L272" s="731">
        <v>10</v>
      </c>
      <c r="M272" s="565"/>
      <c r="N272" s="565"/>
      <c r="O272" s="732" t="str">
        <f t="shared" si="149"/>
        <v>Fingers, beignets, nuggets de 20 g (Kg) crus</v>
      </c>
      <c r="P272" s="733">
        <f t="shared" ref="P272:U272" si="159">F272*P164</f>
        <v>10.120000000000001</v>
      </c>
      <c r="Q272" s="733">
        <f t="shared" si="159"/>
        <v>49.739999999999995</v>
      </c>
      <c r="R272" s="734">
        <f t="shared" si="159"/>
        <v>4.8000000000000007</v>
      </c>
      <c r="S272" s="735">
        <f t="shared" si="159"/>
        <v>1.4300000000000002</v>
      </c>
      <c r="T272" s="735">
        <f t="shared" si="159"/>
        <v>2.9000000000000004</v>
      </c>
      <c r="U272" s="733">
        <f t="shared" si="159"/>
        <v>1.1900000000000002</v>
      </c>
      <c r="V272" s="746">
        <f t="shared" si="151"/>
        <v>70.180000000000007</v>
      </c>
    </row>
    <row r="273" spans="1:22" ht="15.75">
      <c r="A273" s="408"/>
      <c r="B273" s="728"/>
      <c r="C273" s="752" t="s">
        <v>1590</v>
      </c>
      <c r="D273" s="752"/>
      <c r="E273" s="740"/>
      <c r="F273" s="577">
        <v>0.05</v>
      </c>
      <c r="G273" s="577">
        <v>7.0000000000000007E-2</v>
      </c>
      <c r="H273" s="587">
        <v>0.11</v>
      </c>
      <c r="I273" s="589">
        <f t="shared" si="148"/>
        <v>0.121</v>
      </c>
      <c r="J273" s="593">
        <v>0.1</v>
      </c>
      <c r="K273" s="577">
        <v>7.0000000000000007E-2</v>
      </c>
      <c r="L273" s="731">
        <v>10</v>
      </c>
      <c r="M273" s="565"/>
      <c r="N273" s="565"/>
      <c r="O273" s="732" t="str">
        <f t="shared" si="149"/>
        <v>Escalope panée</v>
      </c>
      <c r="P273" s="733">
        <f t="shared" ref="P273:U273" si="160">F273*P164</f>
        <v>12.65</v>
      </c>
      <c r="Q273" s="733">
        <f t="shared" si="160"/>
        <v>58.030000000000008</v>
      </c>
      <c r="R273" s="734">
        <f t="shared" si="160"/>
        <v>5.28</v>
      </c>
      <c r="S273" s="735">
        <f t="shared" si="160"/>
        <v>1.573</v>
      </c>
      <c r="T273" s="735">
        <f t="shared" si="160"/>
        <v>2.9000000000000004</v>
      </c>
      <c r="U273" s="733">
        <f t="shared" si="160"/>
        <v>1.1900000000000002</v>
      </c>
      <c r="V273" s="746">
        <f t="shared" si="151"/>
        <v>81.623000000000005</v>
      </c>
    </row>
    <row r="274" spans="1:22" ht="15.75">
      <c r="A274" s="408"/>
      <c r="B274" s="728"/>
      <c r="C274" s="752" t="s">
        <v>1591</v>
      </c>
      <c r="D274" s="752"/>
      <c r="E274" s="740"/>
      <c r="F274" s="577">
        <v>0.1</v>
      </c>
      <c r="G274" s="577">
        <v>0.14000000000000001</v>
      </c>
      <c r="H274" s="587">
        <v>0.16</v>
      </c>
      <c r="I274" s="589">
        <f t="shared" si="148"/>
        <v>0.17599999999999999</v>
      </c>
      <c r="J274" s="593">
        <v>0.14000000000000001</v>
      </c>
      <c r="K274" s="577">
        <v>0.1</v>
      </c>
      <c r="L274" s="731">
        <v>10</v>
      </c>
      <c r="M274" s="565"/>
      <c r="N274" s="565"/>
      <c r="O274" s="732" t="str">
        <f t="shared" si="149"/>
        <v>Cuisse de lapin</v>
      </c>
      <c r="P274" s="733">
        <f t="shared" ref="P274:U274" si="161">F274*P164</f>
        <v>25.3</v>
      </c>
      <c r="Q274" s="733">
        <f t="shared" si="161"/>
        <v>116.06000000000002</v>
      </c>
      <c r="R274" s="734">
        <f t="shared" si="161"/>
        <v>7.68</v>
      </c>
      <c r="S274" s="735">
        <f t="shared" si="161"/>
        <v>2.2879999999999998</v>
      </c>
      <c r="T274" s="735">
        <f t="shared" si="161"/>
        <v>4.0600000000000005</v>
      </c>
      <c r="U274" s="733">
        <f t="shared" si="161"/>
        <v>1.7000000000000002</v>
      </c>
      <c r="V274" s="746">
        <f t="shared" si="151"/>
        <v>157.08800000000002</v>
      </c>
    </row>
    <row r="275" spans="1:22" ht="15.75">
      <c r="A275" s="408"/>
      <c r="B275" s="728"/>
      <c r="C275" s="752" t="s">
        <v>1592</v>
      </c>
      <c r="D275" s="752"/>
      <c r="E275" s="740"/>
      <c r="F275" s="577">
        <v>0</v>
      </c>
      <c r="G275" s="577">
        <v>0</v>
      </c>
      <c r="H275" s="587">
        <v>0.16</v>
      </c>
      <c r="I275" s="589">
        <f t="shared" si="148"/>
        <v>0.17599999999999999</v>
      </c>
      <c r="J275" s="593">
        <v>0.14000000000000001</v>
      </c>
      <c r="K275" s="577">
        <v>0.1</v>
      </c>
      <c r="L275" s="731">
        <v>10</v>
      </c>
      <c r="M275" s="565"/>
      <c r="N275" s="565"/>
      <c r="O275" s="732" t="str">
        <f t="shared" si="149"/>
        <v>Lapin sauté</v>
      </c>
      <c r="P275" s="733">
        <f t="shared" ref="P275:U275" si="162">F275*P164</f>
        <v>0</v>
      </c>
      <c r="Q275" s="733">
        <f t="shared" si="162"/>
        <v>0</v>
      </c>
      <c r="R275" s="734">
        <f t="shared" si="162"/>
        <v>7.68</v>
      </c>
      <c r="S275" s="735">
        <f t="shared" si="162"/>
        <v>2.2879999999999998</v>
      </c>
      <c r="T275" s="735">
        <f t="shared" si="162"/>
        <v>4.0600000000000005</v>
      </c>
      <c r="U275" s="733">
        <f t="shared" si="162"/>
        <v>1.7000000000000002</v>
      </c>
      <c r="V275" s="746">
        <f t="shared" si="151"/>
        <v>15.728000000000002</v>
      </c>
    </row>
    <row r="276" spans="1:22" ht="15.75">
      <c r="A276" s="408"/>
      <c r="B276" s="728"/>
      <c r="C276" s="752" t="s">
        <v>1593</v>
      </c>
      <c r="D276" s="752"/>
      <c r="E276" s="740"/>
      <c r="F276" s="577">
        <v>0.05</v>
      </c>
      <c r="G276" s="577">
        <v>7.0000000000000007E-2</v>
      </c>
      <c r="H276" s="587">
        <v>0.11</v>
      </c>
      <c r="I276" s="589">
        <f t="shared" si="148"/>
        <v>0.121</v>
      </c>
      <c r="J276" s="593">
        <v>0.1</v>
      </c>
      <c r="K276" s="577">
        <v>7.0000000000000007E-2</v>
      </c>
      <c r="L276" s="731">
        <v>10</v>
      </c>
      <c r="M276" s="565"/>
      <c r="N276" s="565"/>
      <c r="O276" s="732" t="str">
        <f t="shared" si="149"/>
        <v>Paupiette de lapin</v>
      </c>
      <c r="P276" s="733">
        <f t="shared" ref="P276:U276" si="163">F276*P164</f>
        <v>12.65</v>
      </c>
      <c r="Q276" s="733">
        <f t="shared" si="163"/>
        <v>58.030000000000008</v>
      </c>
      <c r="R276" s="734">
        <f t="shared" si="163"/>
        <v>5.28</v>
      </c>
      <c r="S276" s="735">
        <f t="shared" si="163"/>
        <v>1.573</v>
      </c>
      <c r="T276" s="735">
        <f t="shared" si="163"/>
        <v>2.9000000000000004</v>
      </c>
      <c r="U276" s="733">
        <f t="shared" si="163"/>
        <v>1.1900000000000002</v>
      </c>
      <c r="V276" s="746">
        <f t="shared" si="151"/>
        <v>81.623000000000005</v>
      </c>
    </row>
    <row r="277" spans="1:22" ht="15.75">
      <c r="A277" s="408"/>
      <c r="B277" s="728"/>
      <c r="C277" s="752" t="s">
        <v>1594</v>
      </c>
      <c r="D277" s="752"/>
      <c r="E277" s="740"/>
      <c r="F277" s="577">
        <v>1</v>
      </c>
      <c r="G277" s="577">
        <v>2</v>
      </c>
      <c r="H277" s="587">
        <v>2.5</v>
      </c>
      <c r="I277" s="589">
        <f t="shared" si="148"/>
        <v>2.75</v>
      </c>
      <c r="J277" s="593">
        <v>2</v>
      </c>
      <c r="K277" s="577">
        <v>1.5</v>
      </c>
      <c r="L277" s="731">
        <v>10</v>
      </c>
      <c r="M277" s="565"/>
      <c r="N277" s="565"/>
      <c r="O277" s="742" t="str">
        <f t="shared" si="149"/>
        <v>Saucisse de volaille de 50g pièce crue (à l’unité)</v>
      </c>
      <c r="P277" s="743">
        <f t="shared" ref="P277:U277" si="164">F277*P164</f>
        <v>253</v>
      </c>
      <c r="Q277" s="743">
        <f t="shared" si="164"/>
        <v>1658</v>
      </c>
      <c r="R277" s="744">
        <f t="shared" si="164"/>
        <v>120</v>
      </c>
      <c r="S277" s="745">
        <f t="shared" si="164"/>
        <v>35.75</v>
      </c>
      <c r="T277" s="745">
        <f t="shared" si="164"/>
        <v>58</v>
      </c>
      <c r="U277" s="743">
        <f t="shared" si="164"/>
        <v>25.5</v>
      </c>
      <c r="V277" s="746">
        <f t="shared" si="151"/>
        <v>2150.25</v>
      </c>
    </row>
    <row r="278" spans="1:22" ht="15.75">
      <c r="A278" s="408"/>
      <c r="B278" s="728"/>
      <c r="C278" s="754" t="s">
        <v>1595</v>
      </c>
      <c r="D278" s="754"/>
      <c r="E278" s="750"/>
      <c r="F278" s="577">
        <v>0.05</v>
      </c>
      <c r="G278" s="577">
        <v>0.1</v>
      </c>
      <c r="H278" s="587">
        <v>0.125</v>
      </c>
      <c r="I278" s="589">
        <f t="shared" si="148"/>
        <v>0.13750000000000001</v>
      </c>
      <c r="J278" s="593">
        <v>0.1</v>
      </c>
      <c r="K278" s="577">
        <v>7.4999999999999997E-2</v>
      </c>
      <c r="L278" s="731">
        <v>10</v>
      </c>
      <c r="M278" s="565"/>
      <c r="N278" s="565"/>
      <c r="O278" s="732" t="str">
        <f t="shared" si="149"/>
        <v>Saucisse de volaille de 50g pièce crue (Kg)</v>
      </c>
      <c r="P278" s="733">
        <f t="shared" ref="P278:U278" si="165">F278*P164</f>
        <v>12.65</v>
      </c>
      <c r="Q278" s="733">
        <f t="shared" si="165"/>
        <v>82.9</v>
      </c>
      <c r="R278" s="734">
        <f t="shared" si="165"/>
        <v>6</v>
      </c>
      <c r="S278" s="735">
        <f t="shared" si="165"/>
        <v>1.7875000000000001</v>
      </c>
      <c r="T278" s="735">
        <f t="shared" si="165"/>
        <v>2.9000000000000004</v>
      </c>
      <c r="U278" s="733">
        <f t="shared" si="165"/>
        <v>1.2749999999999999</v>
      </c>
      <c r="V278" s="746">
        <f t="shared" si="151"/>
        <v>107.51250000000002</v>
      </c>
    </row>
    <row r="279" spans="1:22" ht="15" customHeight="1">
      <c r="A279" s="408"/>
      <c r="B279" s="737"/>
      <c r="C279" s="1633" t="s">
        <v>1596</v>
      </c>
      <c r="D279" s="1633"/>
      <c r="E279" s="1633"/>
      <c r="F279" s="1633"/>
      <c r="G279" s="1633"/>
      <c r="H279" s="1633"/>
      <c r="I279" s="1633"/>
      <c r="J279" s="1633"/>
      <c r="K279" s="1633"/>
      <c r="L279" s="1634"/>
      <c r="M279" s="716"/>
      <c r="N279" s="716"/>
      <c r="O279" s="398"/>
      <c r="P279" s="1637" t="str">
        <f>C279</f>
        <v>ABATS</v>
      </c>
      <c r="Q279" s="1638"/>
      <c r="R279" s="1638"/>
      <c r="S279" s="1638"/>
      <c r="T279" s="1638"/>
      <c r="U279" s="1638"/>
      <c r="V279" s="1639"/>
    </row>
    <row r="280" spans="1:22" ht="15" customHeight="1">
      <c r="A280" s="408"/>
      <c r="B280" s="737"/>
      <c r="C280" s="1635"/>
      <c r="D280" s="1635"/>
      <c r="E280" s="1635"/>
      <c r="F280" s="1635"/>
      <c r="G280" s="1635"/>
      <c r="H280" s="1635"/>
      <c r="I280" s="1635"/>
      <c r="J280" s="1635"/>
      <c r="K280" s="1635"/>
      <c r="L280" s="1636"/>
      <c r="M280" s="716"/>
      <c r="N280" s="716"/>
      <c r="O280" s="398"/>
      <c r="P280" s="1640"/>
      <c r="Q280" s="1641"/>
      <c r="R280" s="1641"/>
      <c r="S280" s="1641"/>
      <c r="T280" s="1641"/>
      <c r="U280" s="1641"/>
      <c r="V280" s="1642"/>
    </row>
    <row r="281" spans="1:22" ht="15.75">
      <c r="A281" s="408"/>
      <c r="B281" s="728"/>
      <c r="C281" s="752" t="s">
        <v>1597</v>
      </c>
      <c r="D281" s="752"/>
      <c r="E281" s="774"/>
      <c r="F281" s="577">
        <v>0.05</v>
      </c>
      <c r="G281" s="577">
        <v>7.0000000000000007E-2</v>
      </c>
      <c r="H281" s="587">
        <v>0.11</v>
      </c>
      <c r="I281" s="589">
        <f>(H281*L281%)+H281</f>
        <v>0.121</v>
      </c>
      <c r="J281" s="593">
        <v>0.1</v>
      </c>
      <c r="K281" s="577">
        <v>7.0000000000000007E-2</v>
      </c>
      <c r="L281" s="731">
        <v>10</v>
      </c>
      <c r="M281" s="565"/>
      <c r="N281" s="565"/>
      <c r="O281" s="732" t="str">
        <f>C281</f>
        <v>Foie, langue, rognons, boudin</v>
      </c>
      <c r="P281" s="733">
        <f t="shared" ref="P281:U281" si="166">F281*P164</f>
        <v>12.65</v>
      </c>
      <c r="Q281" s="733">
        <f t="shared" si="166"/>
        <v>58.030000000000008</v>
      </c>
      <c r="R281" s="734">
        <f t="shared" si="166"/>
        <v>5.28</v>
      </c>
      <c r="S281" s="735">
        <f t="shared" si="166"/>
        <v>1.573</v>
      </c>
      <c r="T281" s="735">
        <f t="shared" si="166"/>
        <v>2.9000000000000004</v>
      </c>
      <c r="U281" s="733">
        <f t="shared" si="166"/>
        <v>1.1900000000000002</v>
      </c>
      <c r="V281" s="746">
        <f>SUM(P281:U281)</f>
        <v>81.623000000000005</v>
      </c>
    </row>
    <row r="282" spans="1:22" ht="15.75">
      <c r="A282" s="408"/>
      <c r="B282" s="728"/>
      <c r="C282" s="754" t="s">
        <v>1598</v>
      </c>
      <c r="D282" s="754"/>
      <c r="E282" s="775"/>
      <c r="F282" s="577">
        <v>0.05</v>
      </c>
      <c r="G282" s="577">
        <v>7.0000000000000007E-2</v>
      </c>
      <c r="H282" s="587">
        <v>0.15</v>
      </c>
      <c r="I282" s="589">
        <f>(H282*L282%)+H282</f>
        <v>0.16499999999999998</v>
      </c>
      <c r="J282" s="593">
        <v>0.15</v>
      </c>
      <c r="K282" s="577">
        <v>0.14000000000000001</v>
      </c>
      <c r="L282" s="731">
        <v>10</v>
      </c>
      <c r="M282" s="565"/>
      <c r="N282" s="565"/>
      <c r="O282" s="732" t="str">
        <f>C282</f>
        <v>Tripes avec sauce</v>
      </c>
      <c r="P282" s="733">
        <f t="shared" ref="P282:U282" si="167">F282*P164</f>
        <v>12.65</v>
      </c>
      <c r="Q282" s="733">
        <f t="shared" si="167"/>
        <v>58.030000000000008</v>
      </c>
      <c r="R282" s="734">
        <f t="shared" si="167"/>
        <v>7.1999999999999993</v>
      </c>
      <c r="S282" s="735">
        <f t="shared" si="167"/>
        <v>2.1449999999999996</v>
      </c>
      <c r="T282" s="735">
        <f t="shared" si="167"/>
        <v>4.3499999999999996</v>
      </c>
      <c r="U282" s="733">
        <f t="shared" si="167"/>
        <v>2.3800000000000003</v>
      </c>
      <c r="V282" s="746">
        <f>SUM(P282:U282)</f>
        <v>86.754999999999995</v>
      </c>
    </row>
    <row r="283" spans="1:22" ht="15" customHeight="1">
      <c r="A283" s="408"/>
      <c r="B283" s="737"/>
      <c r="C283" s="1633" t="s">
        <v>1599</v>
      </c>
      <c r="D283" s="1633"/>
      <c r="E283" s="1633"/>
      <c r="F283" s="1633"/>
      <c r="G283" s="1633"/>
      <c r="H283" s="1633"/>
      <c r="I283" s="1633"/>
      <c r="J283" s="1633"/>
      <c r="K283" s="1633"/>
      <c r="L283" s="1634"/>
      <c r="M283" s="716"/>
      <c r="N283" s="716"/>
      <c r="O283" s="398"/>
      <c r="P283" s="1637" t="str">
        <f>C283</f>
        <v>OEUFS (plat principal)</v>
      </c>
      <c r="Q283" s="1638"/>
      <c r="R283" s="1638"/>
      <c r="S283" s="1638"/>
      <c r="T283" s="1638"/>
      <c r="U283" s="1638"/>
      <c r="V283" s="1639"/>
    </row>
    <row r="284" spans="1:22" ht="15" customHeight="1">
      <c r="A284" s="408"/>
      <c r="B284" s="737"/>
      <c r="C284" s="1635"/>
      <c r="D284" s="1635"/>
      <c r="E284" s="1635"/>
      <c r="F284" s="1635"/>
      <c r="G284" s="1635"/>
      <c r="H284" s="1635"/>
      <c r="I284" s="1635"/>
      <c r="J284" s="1635"/>
      <c r="K284" s="1635"/>
      <c r="L284" s="1636"/>
      <c r="M284" s="716"/>
      <c r="N284" s="716"/>
      <c r="O284" s="398"/>
      <c r="P284" s="1640"/>
      <c r="Q284" s="1641"/>
      <c r="R284" s="1641"/>
      <c r="S284" s="1641"/>
      <c r="T284" s="1641"/>
      <c r="U284" s="1641"/>
      <c r="V284" s="1642"/>
    </row>
    <row r="285" spans="1:22" ht="15.75">
      <c r="A285" s="408"/>
      <c r="B285" s="728"/>
      <c r="C285" s="752" t="s">
        <v>1600</v>
      </c>
      <c r="D285" s="752"/>
      <c r="E285" s="774"/>
      <c r="F285" s="577">
        <v>1</v>
      </c>
      <c r="G285" s="577">
        <v>2</v>
      </c>
      <c r="H285" s="587">
        <v>2.5</v>
      </c>
      <c r="I285" s="589">
        <f>(H285*L285%)+H285</f>
        <v>2.75</v>
      </c>
      <c r="J285" s="593">
        <v>2</v>
      </c>
      <c r="K285" s="577">
        <v>1.5</v>
      </c>
      <c r="L285" s="731">
        <v>10</v>
      </c>
      <c r="M285" s="565"/>
      <c r="N285" s="565"/>
      <c r="O285" s="742" t="str">
        <f>C285</f>
        <v>Œufs durs (à l'unité)</v>
      </c>
      <c r="P285" s="743">
        <f t="shared" ref="P285:U285" si="168">F285*P164</f>
        <v>253</v>
      </c>
      <c r="Q285" s="743">
        <f t="shared" si="168"/>
        <v>1658</v>
      </c>
      <c r="R285" s="744">
        <f t="shared" si="168"/>
        <v>120</v>
      </c>
      <c r="S285" s="745">
        <f t="shared" si="168"/>
        <v>35.75</v>
      </c>
      <c r="T285" s="745">
        <f t="shared" si="168"/>
        <v>58</v>
      </c>
      <c r="U285" s="743">
        <f t="shared" si="168"/>
        <v>25.5</v>
      </c>
      <c r="V285" s="746">
        <f>SUM(P285:U285)</f>
        <v>2150.25</v>
      </c>
    </row>
    <row r="286" spans="1:22" ht="15.75">
      <c r="A286" s="408"/>
      <c r="B286" s="728"/>
      <c r="C286" s="754" t="s">
        <v>1601</v>
      </c>
      <c r="D286" s="754"/>
      <c r="E286" s="775"/>
      <c r="F286" s="577">
        <v>0.06</v>
      </c>
      <c r="G286" s="577">
        <v>0.09</v>
      </c>
      <c r="H286" s="587">
        <v>0.11</v>
      </c>
      <c r="I286" s="589">
        <f>(H286*L286%)+H286</f>
        <v>0.121</v>
      </c>
      <c r="J286" s="593">
        <v>0.09</v>
      </c>
      <c r="K286" s="577">
        <v>0.06</v>
      </c>
      <c r="L286" s="731">
        <v>10</v>
      </c>
      <c r="M286" s="565"/>
      <c r="N286" s="565"/>
      <c r="O286" s="732" t="str">
        <f>C286</f>
        <v>Omelette</v>
      </c>
      <c r="P286" s="733">
        <f t="shared" ref="P286:U286" si="169">F286*P164</f>
        <v>15.18</v>
      </c>
      <c r="Q286" s="733">
        <f t="shared" si="169"/>
        <v>74.61</v>
      </c>
      <c r="R286" s="734">
        <f t="shared" si="169"/>
        <v>5.28</v>
      </c>
      <c r="S286" s="735">
        <f t="shared" si="169"/>
        <v>1.573</v>
      </c>
      <c r="T286" s="735">
        <f t="shared" si="169"/>
        <v>2.61</v>
      </c>
      <c r="U286" s="733">
        <f t="shared" si="169"/>
        <v>1.02</v>
      </c>
      <c r="V286" s="746">
        <f>SUM(P286:U286)</f>
        <v>100.27299999999998</v>
      </c>
    </row>
    <row r="287" spans="1:22" ht="15" customHeight="1">
      <c r="A287" s="408"/>
      <c r="B287" s="737"/>
      <c r="C287" s="1633" t="s">
        <v>1602</v>
      </c>
      <c r="D287" s="1633"/>
      <c r="E287" s="1633"/>
      <c r="F287" s="1633"/>
      <c r="G287" s="1633"/>
      <c r="H287" s="1633"/>
      <c r="I287" s="1633"/>
      <c r="J287" s="1633"/>
      <c r="K287" s="1633"/>
      <c r="L287" s="1634"/>
      <c r="M287" s="716"/>
      <c r="N287" s="716"/>
      <c r="O287" s="398"/>
      <c r="P287" s="1637" t="str">
        <f>C287</f>
        <v>POISSONS (Sans sauce)</v>
      </c>
      <c r="Q287" s="1638"/>
      <c r="R287" s="1638"/>
      <c r="S287" s="1638"/>
      <c r="T287" s="1638"/>
      <c r="U287" s="1638"/>
      <c r="V287" s="1639"/>
    </row>
    <row r="288" spans="1:22" ht="15" customHeight="1">
      <c r="A288" s="408"/>
      <c r="B288" s="737"/>
      <c r="C288" s="1635"/>
      <c r="D288" s="1635"/>
      <c r="E288" s="1635"/>
      <c r="F288" s="1635"/>
      <c r="G288" s="1635"/>
      <c r="H288" s="1635"/>
      <c r="I288" s="1635"/>
      <c r="J288" s="1635"/>
      <c r="K288" s="1635"/>
      <c r="L288" s="1636"/>
      <c r="M288" s="716"/>
      <c r="N288" s="716"/>
      <c r="O288" s="398"/>
      <c r="P288" s="1640"/>
      <c r="Q288" s="1641"/>
      <c r="R288" s="1641"/>
      <c r="S288" s="1641"/>
      <c r="T288" s="1641"/>
      <c r="U288" s="1641"/>
      <c r="V288" s="1642"/>
    </row>
    <row r="289" spans="1:22" ht="15.75">
      <c r="A289" s="408"/>
      <c r="B289" s="728"/>
      <c r="C289" s="752" t="s">
        <v>1603</v>
      </c>
      <c r="D289" s="752"/>
      <c r="E289" s="774"/>
      <c r="F289" s="577">
        <v>0.05</v>
      </c>
      <c r="G289" s="577">
        <v>7.0000000000000007E-2</v>
      </c>
      <c r="H289" s="587">
        <v>0.11</v>
      </c>
      <c r="I289" s="589">
        <f>(H289*L289%)+H289</f>
        <v>0.121</v>
      </c>
      <c r="J289" s="593">
        <v>0.1</v>
      </c>
      <c r="K289" s="577">
        <v>7.0000000000000007E-2</v>
      </c>
      <c r="L289" s="731">
        <v>10</v>
      </c>
      <c r="M289" s="565"/>
      <c r="N289" s="565"/>
      <c r="O289" s="732" t="str">
        <f>C289</f>
        <v>Poissons non enrobés sans arêtes (filets, rôtis,
steaks, brochettes, cubes)</v>
      </c>
      <c r="P289" s="733">
        <f t="shared" ref="P289:U289" si="170">F289*P164</f>
        <v>12.65</v>
      </c>
      <c r="Q289" s="733">
        <f t="shared" si="170"/>
        <v>58.030000000000008</v>
      </c>
      <c r="R289" s="734">
        <f t="shared" si="170"/>
        <v>5.28</v>
      </c>
      <c r="S289" s="735">
        <f t="shared" si="170"/>
        <v>1.573</v>
      </c>
      <c r="T289" s="735">
        <f t="shared" si="170"/>
        <v>2.9000000000000004</v>
      </c>
      <c r="U289" s="733">
        <f t="shared" si="170"/>
        <v>1.1900000000000002</v>
      </c>
      <c r="V289" s="746">
        <f>SUM(P289:U289)</f>
        <v>81.623000000000005</v>
      </c>
    </row>
    <row r="290" spans="1:22" ht="15.75">
      <c r="A290" s="408"/>
      <c r="B290" s="728"/>
      <c r="C290" s="752" t="s">
        <v>1604</v>
      </c>
      <c r="D290" s="752"/>
      <c r="E290" s="774"/>
      <c r="F290" s="577">
        <v>0.05</v>
      </c>
      <c r="G290" s="577">
        <v>7.0000000000000007E-2</v>
      </c>
      <c r="H290" s="587">
        <v>0.11</v>
      </c>
      <c r="I290" s="589">
        <f>(H290*L290%)+H290</f>
        <v>0.121</v>
      </c>
      <c r="J290" s="593">
        <v>0.1</v>
      </c>
      <c r="K290" s="577">
        <v>7.0000000000000007E-2</v>
      </c>
      <c r="L290" s="731">
        <v>10</v>
      </c>
      <c r="M290" s="565"/>
      <c r="N290" s="565"/>
      <c r="O290" s="732" t="str">
        <f>C290</f>
        <v>Brochettes de poisson</v>
      </c>
      <c r="P290" s="733">
        <f t="shared" ref="P290:U290" si="171">F290*P164</f>
        <v>12.65</v>
      </c>
      <c r="Q290" s="733">
        <f t="shared" si="171"/>
        <v>58.030000000000008</v>
      </c>
      <c r="R290" s="734">
        <f t="shared" si="171"/>
        <v>5.28</v>
      </c>
      <c r="S290" s="735">
        <f t="shared" si="171"/>
        <v>1.573</v>
      </c>
      <c r="T290" s="735">
        <f t="shared" si="171"/>
        <v>2.9000000000000004</v>
      </c>
      <c r="U290" s="733">
        <f t="shared" si="171"/>
        <v>1.1900000000000002</v>
      </c>
      <c r="V290" s="746">
        <f>SUM(P290:U290)</f>
        <v>81.623000000000005</v>
      </c>
    </row>
    <row r="291" spans="1:22" ht="15.75">
      <c r="A291" s="408"/>
      <c r="B291" s="728"/>
      <c r="C291" s="752" t="s">
        <v>1605</v>
      </c>
      <c r="D291" s="752"/>
      <c r="E291" s="774"/>
      <c r="F291" s="577">
        <v>0</v>
      </c>
      <c r="G291" s="577">
        <v>0</v>
      </c>
      <c r="H291" s="587">
        <v>1.1299999999999999</v>
      </c>
      <c r="I291" s="589">
        <f>(H291*L291%)+H291</f>
        <v>1.2429999999999999</v>
      </c>
      <c r="J291" s="593">
        <v>0.12</v>
      </c>
      <c r="K291" s="577">
        <v>0.08</v>
      </c>
      <c r="L291" s="731">
        <v>10</v>
      </c>
      <c r="M291" s="565"/>
      <c r="N291" s="565"/>
      <c r="O291" s="732" t="str">
        <f>C291</f>
        <v>Darne</v>
      </c>
      <c r="P291" s="733">
        <f t="shared" ref="P291:U291" si="172">F291*P164</f>
        <v>0</v>
      </c>
      <c r="Q291" s="733">
        <f t="shared" si="172"/>
        <v>0</v>
      </c>
      <c r="R291" s="734">
        <f t="shared" si="172"/>
        <v>54.239999999999995</v>
      </c>
      <c r="S291" s="735">
        <f t="shared" si="172"/>
        <v>16.158999999999999</v>
      </c>
      <c r="T291" s="735">
        <f t="shared" si="172"/>
        <v>3.48</v>
      </c>
      <c r="U291" s="733">
        <f t="shared" si="172"/>
        <v>1.36</v>
      </c>
      <c r="V291" s="746">
        <f>SUM(P291:U291)</f>
        <v>75.239000000000004</v>
      </c>
    </row>
    <row r="292" spans="1:22" ht="15.75">
      <c r="A292" s="408"/>
      <c r="B292" s="728"/>
      <c r="C292" s="752" t="s">
        <v>1606</v>
      </c>
      <c r="D292" s="752"/>
      <c r="E292" s="774"/>
      <c r="F292" s="577">
        <v>0.05</v>
      </c>
      <c r="G292" s="577">
        <v>7.0000000000000007E-2</v>
      </c>
      <c r="H292" s="587">
        <v>0.11</v>
      </c>
      <c r="I292" s="589">
        <f>(H292*L292%)+H292</f>
        <v>0.121</v>
      </c>
      <c r="J292" s="593">
        <v>0.1</v>
      </c>
      <c r="K292" s="577">
        <v>7.0000000000000007E-2</v>
      </c>
      <c r="L292" s="731">
        <v>10</v>
      </c>
      <c r="M292" s="565"/>
      <c r="N292" s="565"/>
      <c r="O292" s="732" t="str">
        <f>C292</f>
        <v>Beignets, poissons panés ou enrobés (croquettes,
paupiettes,…)</v>
      </c>
      <c r="P292" s="733">
        <f t="shared" ref="P292:U292" si="173">F292*P164</f>
        <v>12.65</v>
      </c>
      <c r="Q292" s="733">
        <f t="shared" si="173"/>
        <v>58.030000000000008</v>
      </c>
      <c r="R292" s="734">
        <f t="shared" si="173"/>
        <v>5.28</v>
      </c>
      <c r="S292" s="735">
        <f t="shared" si="173"/>
        <v>1.573</v>
      </c>
      <c r="T292" s="735">
        <f t="shared" si="173"/>
        <v>2.9000000000000004</v>
      </c>
      <c r="U292" s="733">
        <f t="shared" si="173"/>
        <v>1.1900000000000002</v>
      </c>
      <c r="V292" s="746">
        <f>SUM(P292:U292)</f>
        <v>81.623000000000005</v>
      </c>
    </row>
    <row r="293" spans="1:22" ht="15.75">
      <c r="A293" s="408"/>
      <c r="B293" s="728"/>
      <c r="C293" s="754" t="s">
        <v>1607</v>
      </c>
      <c r="D293" s="754"/>
      <c r="E293" s="775"/>
      <c r="F293" s="577">
        <v>0</v>
      </c>
      <c r="G293" s="577">
        <v>0</v>
      </c>
      <c r="H293" s="587">
        <v>0.16</v>
      </c>
      <c r="I293" s="589">
        <f>(H293*L293%)+H293</f>
        <v>0.17599999999999999</v>
      </c>
      <c r="J293" s="593">
        <v>0.15</v>
      </c>
      <c r="K293" s="577">
        <v>0.11</v>
      </c>
      <c r="L293" s="731">
        <v>10</v>
      </c>
      <c r="M293" s="403"/>
      <c r="N293" s="403"/>
      <c r="O293" s="732" t="str">
        <f>C293</f>
        <v>Poissons entiers</v>
      </c>
      <c r="P293" s="733">
        <f t="shared" ref="P293:U293" si="174">F293*P164</f>
        <v>0</v>
      </c>
      <c r="Q293" s="733">
        <f t="shared" si="174"/>
        <v>0</v>
      </c>
      <c r="R293" s="734">
        <f t="shared" si="174"/>
        <v>7.68</v>
      </c>
      <c r="S293" s="735">
        <f t="shared" si="174"/>
        <v>2.2879999999999998</v>
      </c>
      <c r="T293" s="735">
        <f t="shared" si="174"/>
        <v>4.3499999999999996</v>
      </c>
      <c r="U293" s="733">
        <f t="shared" si="174"/>
        <v>1.87</v>
      </c>
      <c r="V293" s="746">
        <f>SUM(P293:U293)</f>
        <v>16.187999999999999</v>
      </c>
    </row>
    <row r="294" spans="1:22" ht="15" customHeight="1">
      <c r="A294" s="408"/>
      <c r="B294" s="737"/>
      <c r="C294" s="1633" t="s">
        <v>1608</v>
      </c>
      <c r="D294" s="1633"/>
      <c r="E294" s="1633"/>
      <c r="F294" s="1633"/>
      <c r="G294" s="1633"/>
      <c r="H294" s="1633"/>
      <c r="I294" s="1633"/>
      <c r="J294" s="1633"/>
      <c r="K294" s="1633"/>
      <c r="L294" s="1634"/>
      <c r="M294" s="716"/>
      <c r="N294" s="716"/>
      <c r="O294" s="398"/>
      <c r="P294" s="1637" t="str">
        <f>C294</f>
        <v>*- PLATS COMPOSES (denrée protidique et garniture)</v>
      </c>
      <c r="Q294" s="1638"/>
      <c r="R294" s="1638"/>
      <c r="S294" s="1638"/>
      <c r="T294" s="1638"/>
      <c r="U294" s="1638"/>
      <c r="V294" s="1639"/>
    </row>
    <row r="295" spans="1:22" ht="15" customHeight="1">
      <c r="A295" s="408"/>
      <c r="B295" s="737"/>
      <c r="C295" s="1635"/>
      <c r="D295" s="1635"/>
      <c r="E295" s="1635"/>
      <c r="F295" s="1635"/>
      <c r="G295" s="1635"/>
      <c r="H295" s="1635"/>
      <c r="I295" s="1635"/>
      <c r="J295" s="1635"/>
      <c r="K295" s="1635"/>
      <c r="L295" s="1636"/>
      <c r="M295" s="716"/>
      <c r="N295" s="716"/>
      <c r="O295" s="398"/>
      <c r="P295" s="1640"/>
      <c r="Q295" s="1641"/>
      <c r="R295" s="1641"/>
      <c r="S295" s="1641"/>
      <c r="T295" s="1641"/>
      <c r="U295" s="1641"/>
      <c r="V295" s="1642"/>
    </row>
    <row r="296" spans="1:22" ht="15.75">
      <c r="A296" s="408"/>
      <c r="B296" s="728"/>
      <c r="C296" s="752" t="s">
        <v>1609</v>
      </c>
      <c r="D296" s="752"/>
      <c r="E296" s="774"/>
      <c r="F296" s="577">
        <v>0.05</v>
      </c>
      <c r="G296" s="577">
        <v>7.0000000000000007E-2</v>
      </c>
      <c r="H296" s="587">
        <v>0.11</v>
      </c>
      <c r="I296" s="589">
        <f t="shared" ref="I296:I303" si="175">(H296*L296%)+H296</f>
        <v>0.121</v>
      </c>
      <c r="J296" s="593">
        <v>0.1</v>
      </c>
      <c r="K296" s="577">
        <v>7.0000000000000007E-2</v>
      </c>
      <c r="L296" s="731">
        <v>10</v>
      </c>
      <c r="M296" s="565"/>
      <c r="N296" s="565"/>
      <c r="O296" s="732" t="str">
        <f t="shared" ref="O296:O303" si="176">C296</f>
        <v>Plat composé, choucroute, paëlla, etc. (poids minimum d’aliment protidique)</v>
      </c>
      <c r="P296" s="733">
        <f t="shared" ref="P296:U296" si="177">F296*P164</f>
        <v>12.65</v>
      </c>
      <c r="Q296" s="733">
        <f t="shared" si="177"/>
        <v>58.030000000000008</v>
      </c>
      <c r="R296" s="734">
        <f t="shared" si="177"/>
        <v>5.28</v>
      </c>
      <c r="S296" s="735">
        <f t="shared" si="177"/>
        <v>1.573</v>
      </c>
      <c r="T296" s="735">
        <f t="shared" si="177"/>
        <v>2.9000000000000004</v>
      </c>
      <c r="U296" s="733">
        <f t="shared" si="177"/>
        <v>1.1900000000000002</v>
      </c>
      <c r="V296" s="746">
        <f t="shared" ref="V296:V303" si="178">SUM(P296:U296)</f>
        <v>81.623000000000005</v>
      </c>
    </row>
    <row r="297" spans="1:22" ht="15.75">
      <c r="A297" s="776"/>
      <c r="B297" s="728"/>
      <c r="C297" s="752" t="s">
        <v>1610</v>
      </c>
      <c r="D297" s="752"/>
      <c r="E297" s="774"/>
      <c r="F297" s="577">
        <v>0.05</v>
      </c>
      <c r="G297" s="577">
        <v>7.0000000000000007E-2</v>
      </c>
      <c r="H297" s="587">
        <v>0.11</v>
      </c>
      <c r="I297" s="589">
        <f t="shared" si="175"/>
        <v>0.121</v>
      </c>
      <c r="J297" s="593">
        <v>0.1</v>
      </c>
      <c r="K297" s="577">
        <v>7.0000000000000007E-2</v>
      </c>
      <c r="L297" s="731">
        <v>10</v>
      </c>
      <c r="M297" s="403"/>
      <c r="N297" s="403"/>
      <c r="O297" s="732" t="str">
        <f t="shared" si="176"/>
        <v>Hachis Parmentier, Brandade, Légumes farcis (poids minimum d’aliment protidique)</v>
      </c>
      <c r="P297" s="733">
        <f t="shared" ref="P297:U297" si="179">F297*P164</f>
        <v>12.65</v>
      </c>
      <c r="Q297" s="733">
        <f t="shared" si="179"/>
        <v>58.030000000000008</v>
      </c>
      <c r="R297" s="734">
        <f t="shared" si="179"/>
        <v>5.28</v>
      </c>
      <c r="S297" s="735">
        <f t="shared" si="179"/>
        <v>1.573</v>
      </c>
      <c r="T297" s="735">
        <f t="shared" si="179"/>
        <v>2.9000000000000004</v>
      </c>
      <c r="U297" s="733">
        <f t="shared" si="179"/>
        <v>1.1900000000000002</v>
      </c>
      <c r="V297" s="746">
        <f t="shared" si="178"/>
        <v>81.623000000000005</v>
      </c>
    </row>
    <row r="298" spans="1:22" ht="15.75">
      <c r="A298" s="408"/>
      <c r="B298" s="728"/>
      <c r="C298" s="752" t="s">
        <v>1611</v>
      </c>
      <c r="D298" s="752"/>
      <c r="E298" s="774"/>
      <c r="F298" s="577">
        <v>0.18</v>
      </c>
      <c r="G298" s="577">
        <v>0.25</v>
      </c>
      <c r="H298" s="587">
        <v>0.28000000000000003</v>
      </c>
      <c r="I298" s="589">
        <f t="shared" si="175"/>
        <v>0.30800000000000005</v>
      </c>
      <c r="J298" s="593">
        <v>0.25</v>
      </c>
      <c r="K298" s="577">
        <v>0.17</v>
      </c>
      <c r="L298" s="731">
        <v>10</v>
      </c>
      <c r="M298" s="403"/>
      <c r="N298" s="403"/>
      <c r="O298" s="732" t="str">
        <f t="shared" si="176"/>
        <v>Raviolis, Cannellonis, Lasagnes ... (poids ration
avec sauce)</v>
      </c>
      <c r="P298" s="733">
        <f t="shared" ref="P298:U298" si="180">F298*P164</f>
        <v>45.54</v>
      </c>
      <c r="Q298" s="733">
        <f t="shared" si="180"/>
        <v>207.25</v>
      </c>
      <c r="R298" s="734">
        <f t="shared" si="180"/>
        <v>13.440000000000001</v>
      </c>
      <c r="S298" s="735">
        <f t="shared" si="180"/>
        <v>4.0040000000000004</v>
      </c>
      <c r="T298" s="735">
        <f t="shared" si="180"/>
        <v>7.25</v>
      </c>
      <c r="U298" s="733">
        <f t="shared" si="180"/>
        <v>2.89</v>
      </c>
      <c r="V298" s="746">
        <f t="shared" si="178"/>
        <v>280.37400000000002</v>
      </c>
    </row>
    <row r="299" spans="1:22" ht="15.75">
      <c r="A299" s="408"/>
      <c r="B299" s="728"/>
      <c r="C299" s="752" t="s">
        <v>1612</v>
      </c>
      <c r="D299" s="752"/>
      <c r="E299" s="774"/>
      <c r="F299" s="577">
        <v>0.1</v>
      </c>
      <c r="G299" s="577">
        <v>0.15</v>
      </c>
      <c r="H299" s="587">
        <v>0.2</v>
      </c>
      <c r="I299" s="589">
        <f t="shared" si="175"/>
        <v>0.22000000000000003</v>
      </c>
      <c r="J299" s="593">
        <v>0.15</v>
      </c>
      <c r="K299" s="577">
        <v>0.15</v>
      </c>
      <c r="L299" s="731">
        <v>10</v>
      </c>
      <c r="M299" s="403"/>
      <c r="N299" s="403"/>
      <c r="O299" s="732" t="str">
        <f t="shared" si="176"/>
        <v>Préparations pâtissières (crêpes, pizzas, croque-
monsieur, friands, quiches)</v>
      </c>
      <c r="P299" s="733">
        <f t="shared" ref="P299:U299" si="181">F299*P164</f>
        <v>25.3</v>
      </c>
      <c r="Q299" s="733">
        <f t="shared" si="181"/>
        <v>124.35</v>
      </c>
      <c r="R299" s="734">
        <f t="shared" si="181"/>
        <v>9.6000000000000014</v>
      </c>
      <c r="S299" s="735">
        <f t="shared" si="181"/>
        <v>2.8600000000000003</v>
      </c>
      <c r="T299" s="735">
        <f t="shared" si="181"/>
        <v>4.3499999999999996</v>
      </c>
      <c r="U299" s="733">
        <f t="shared" si="181"/>
        <v>2.5499999999999998</v>
      </c>
      <c r="V299" s="746">
        <f t="shared" si="178"/>
        <v>169.01000000000002</v>
      </c>
    </row>
    <row r="300" spans="1:22" ht="15.75">
      <c r="A300" s="408"/>
      <c r="B300" s="728"/>
      <c r="C300" s="752" t="s">
        <v>1613</v>
      </c>
      <c r="D300" s="752"/>
      <c r="E300" s="774"/>
      <c r="F300" s="577">
        <v>0.06</v>
      </c>
      <c r="G300" s="577">
        <v>0.08</v>
      </c>
      <c r="H300" s="587">
        <v>0.14000000000000001</v>
      </c>
      <c r="I300" s="589">
        <f t="shared" si="175"/>
        <v>0.15400000000000003</v>
      </c>
      <c r="J300" s="593">
        <v>0.12</v>
      </c>
      <c r="K300" s="577">
        <v>0.08</v>
      </c>
      <c r="L300" s="731">
        <v>10</v>
      </c>
      <c r="M300" s="403"/>
      <c r="N300" s="403"/>
      <c r="O300" s="732" t="str">
        <f t="shared" si="176"/>
        <v>Quenelle</v>
      </c>
      <c r="P300" s="733">
        <f t="shared" ref="P300:U300" si="182">F300*P164</f>
        <v>15.18</v>
      </c>
      <c r="Q300" s="733">
        <f t="shared" si="182"/>
        <v>66.320000000000007</v>
      </c>
      <c r="R300" s="734">
        <f t="shared" si="182"/>
        <v>6.7200000000000006</v>
      </c>
      <c r="S300" s="735">
        <f t="shared" si="182"/>
        <v>2.0020000000000002</v>
      </c>
      <c r="T300" s="735">
        <f t="shared" si="182"/>
        <v>3.48</v>
      </c>
      <c r="U300" s="733">
        <f t="shared" si="182"/>
        <v>1.36</v>
      </c>
      <c r="V300" s="746">
        <f t="shared" si="178"/>
        <v>95.061999999999998</v>
      </c>
    </row>
    <row r="301" spans="1:22" ht="15.75">
      <c r="A301" s="408"/>
      <c r="B301" s="728"/>
      <c r="C301" s="752"/>
      <c r="D301" s="752"/>
      <c r="E301" s="774"/>
      <c r="F301" s="577"/>
      <c r="G301" s="577"/>
      <c r="H301" s="587"/>
      <c r="I301" s="589">
        <f t="shared" si="175"/>
        <v>0</v>
      </c>
      <c r="J301" s="593"/>
      <c r="K301" s="577"/>
      <c r="L301" s="731"/>
      <c r="M301" s="403"/>
      <c r="N301" s="403"/>
      <c r="O301" s="732">
        <f t="shared" si="176"/>
        <v>0</v>
      </c>
      <c r="P301" s="733">
        <f t="shared" ref="P301:U301" si="183">F301*P164</f>
        <v>0</v>
      </c>
      <c r="Q301" s="733">
        <f t="shared" si="183"/>
        <v>0</v>
      </c>
      <c r="R301" s="734">
        <f t="shared" si="183"/>
        <v>0</v>
      </c>
      <c r="S301" s="735">
        <f t="shared" si="183"/>
        <v>0</v>
      </c>
      <c r="T301" s="735">
        <f t="shared" si="183"/>
        <v>0</v>
      </c>
      <c r="U301" s="733">
        <f t="shared" si="183"/>
        <v>0</v>
      </c>
      <c r="V301" s="746">
        <f t="shared" si="178"/>
        <v>0</v>
      </c>
    </row>
    <row r="302" spans="1:22" ht="15.75">
      <c r="A302" s="408"/>
      <c r="B302" s="728"/>
      <c r="C302" s="752"/>
      <c r="D302" s="752"/>
      <c r="E302" s="774"/>
      <c r="F302" s="577"/>
      <c r="G302" s="577"/>
      <c r="H302" s="587"/>
      <c r="I302" s="589">
        <f t="shared" si="175"/>
        <v>0</v>
      </c>
      <c r="J302" s="593"/>
      <c r="K302" s="577"/>
      <c r="L302" s="731"/>
      <c r="M302" s="403"/>
      <c r="N302" s="403"/>
      <c r="O302" s="732">
        <f t="shared" si="176"/>
        <v>0</v>
      </c>
      <c r="P302" s="733">
        <f t="shared" ref="P302:U302" si="184">F302*P164</f>
        <v>0</v>
      </c>
      <c r="Q302" s="733">
        <f t="shared" si="184"/>
        <v>0</v>
      </c>
      <c r="R302" s="734">
        <f t="shared" si="184"/>
        <v>0</v>
      </c>
      <c r="S302" s="735">
        <f t="shared" si="184"/>
        <v>0</v>
      </c>
      <c r="T302" s="735">
        <f t="shared" si="184"/>
        <v>0</v>
      </c>
      <c r="U302" s="733">
        <f t="shared" si="184"/>
        <v>0</v>
      </c>
      <c r="V302" s="746">
        <f t="shared" si="178"/>
        <v>0</v>
      </c>
    </row>
    <row r="303" spans="1:22" ht="15.75">
      <c r="A303" s="408"/>
      <c r="B303" s="728"/>
      <c r="C303" s="754" t="s">
        <v>1614</v>
      </c>
      <c r="D303" s="754"/>
      <c r="E303" s="775"/>
      <c r="F303" s="577">
        <v>0.1</v>
      </c>
      <c r="G303" s="577">
        <v>0.1</v>
      </c>
      <c r="H303" s="587">
        <v>0.15</v>
      </c>
      <c r="I303" s="589">
        <f t="shared" si="175"/>
        <v>0.16499999999999998</v>
      </c>
      <c r="J303" s="593">
        <v>0.15</v>
      </c>
      <c r="K303" s="577">
        <v>0.15</v>
      </c>
      <c r="L303" s="731">
        <v>10</v>
      </c>
      <c r="M303" s="565"/>
      <c r="N303" s="565"/>
      <c r="O303" s="732" t="str">
        <f t="shared" si="176"/>
        <v>LEGUMES CUITS</v>
      </c>
      <c r="P303" s="733">
        <f t="shared" ref="P303:U303" si="185">F303*P164</f>
        <v>25.3</v>
      </c>
      <c r="Q303" s="733">
        <f t="shared" si="185"/>
        <v>82.9</v>
      </c>
      <c r="R303" s="734">
        <f t="shared" si="185"/>
        <v>7.1999999999999993</v>
      </c>
      <c r="S303" s="735">
        <f t="shared" si="185"/>
        <v>2.1449999999999996</v>
      </c>
      <c r="T303" s="735">
        <f t="shared" si="185"/>
        <v>4.3499999999999996</v>
      </c>
      <c r="U303" s="733">
        <f t="shared" si="185"/>
        <v>2.5499999999999998</v>
      </c>
      <c r="V303" s="746">
        <f t="shared" si="178"/>
        <v>124.44499999999999</v>
      </c>
    </row>
    <row r="304" spans="1:22" ht="15" customHeight="1">
      <c r="A304" s="408"/>
      <c r="B304" s="737"/>
      <c r="C304" s="1635" t="s">
        <v>1615</v>
      </c>
      <c r="D304" s="1635"/>
      <c r="E304" s="1635"/>
      <c r="F304" s="1633"/>
      <c r="G304" s="1633"/>
      <c r="H304" s="1633"/>
      <c r="I304" s="1633"/>
      <c r="J304" s="1633"/>
      <c r="K304" s="1633"/>
      <c r="L304" s="1634"/>
      <c r="M304" s="716"/>
      <c r="N304" s="716"/>
      <c r="O304" s="398"/>
      <c r="P304" s="1637" t="str">
        <f>C304</f>
        <v>*- FÉCULENTS CUITS</v>
      </c>
      <c r="Q304" s="1638"/>
      <c r="R304" s="1638"/>
      <c r="S304" s="1638"/>
      <c r="T304" s="1638"/>
      <c r="U304" s="1638"/>
      <c r="V304" s="1639"/>
    </row>
    <row r="305" spans="1:22" ht="15" customHeight="1">
      <c r="A305" s="408"/>
      <c r="B305" s="737"/>
      <c r="C305" s="1635"/>
      <c r="D305" s="1635"/>
      <c r="E305" s="1635"/>
      <c r="F305" s="1635"/>
      <c r="G305" s="1635"/>
      <c r="H305" s="1635"/>
      <c r="I305" s="1635"/>
      <c r="J305" s="1635"/>
      <c r="K305" s="1635"/>
      <c r="L305" s="1636"/>
      <c r="M305" s="716"/>
      <c r="N305" s="716"/>
      <c r="O305" s="398"/>
      <c r="P305" s="1640"/>
      <c r="Q305" s="1641"/>
      <c r="R305" s="1641"/>
      <c r="S305" s="1641"/>
      <c r="T305" s="1641"/>
      <c r="U305" s="1641"/>
      <c r="V305" s="1642"/>
    </row>
    <row r="306" spans="1:22" ht="15.75">
      <c r="A306" s="408"/>
      <c r="B306" s="728"/>
      <c r="C306" s="752" t="s">
        <v>1616</v>
      </c>
      <c r="D306" s="752"/>
      <c r="E306" s="774"/>
      <c r="F306" s="577">
        <v>0.12</v>
      </c>
      <c r="G306" s="577">
        <v>0.17499999999999999</v>
      </c>
      <c r="H306" s="587">
        <v>0.22</v>
      </c>
      <c r="I306" s="589">
        <f t="shared" ref="I306:I315" si="186">(H306*L306%)+H306</f>
        <v>0.24199999999999999</v>
      </c>
      <c r="J306" s="593">
        <v>0.2</v>
      </c>
      <c r="K306" s="577">
        <v>0.2</v>
      </c>
      <c r="L306" s="731">
        <v>10</v>
      </c>
      <c r="M306" s="565"/>
      <c r="N306" s="565"/>
      <c r="O306" s="732" t="str">
        <f t="shared" ref="O306:O315" si="187">C306</f>
        <v>Riz – Pâtes – Pommes de terre</v>
      </c>
      <c r="P306" s="733">
        <f t="shared" ref="P306:U306" si="188">F306*P164</f>
        <v>30.36</v>
      </c>
      <c r="Q306" s="733">
        <f t="shared" si="188"/>
        <v>145.07499999999999</v>
      </c>
      <c r="R306" s="734">
        <f t="shared" si="188"/>
        <v>10.56</v>
      </c>
      <c r="S306" s="735">
        <f t="shared" si="188"/>
        <v>3.1459999999999999</v>
      </c>
      <c r="T306" s="735">
        <f t="shared" si="188"/>
        <v>5.8000000000000007</v>
      </c>
      <c r="U306" s="733">
        <f t="shared" si="188"/>
        <v>3.4000000000000004</v>
      </c>
      <c r="V306" s="746">
        <f t="shared" ref="V306:V315" si="189">SUM(P306:U306)</f>
        <v>198.34100000000001</v>
      </c>
    </row>
    <row r="307" spans="1:22" ht="15.75">
      <c r="A307" s="408"/>
      <c r="B307" s="728"/>
      <c r="C307" s="752" t="s">
        <v>1617</v>
      </c>
      <c r="D307" s="752"/>
      <c r="E307" s="774"/>
      <c r="F307" s="577">
        <v>0.15</v>
      </c>
      <c r="G307" s="577">
        <v>1.18</v>
      </c>
      <c r="H307" s="587">
        <v>0.25</v>
      </c>
      <c r="I307" s="589">
        <f t="shared" si="186"/>
        <v>0.27500000000000002</v>
      </c>
      <c r="J307" s="593">
        <v>0.23</v>
      </c>
      <c r="K307" s="577">
        <v>0.23</v>
      </c>
      <c r="L307" s="731">
        <v>10</v>
      </c>
      <c r="M307" s="565"/>
      <c r="N307" s="565"/>
      <c r="O307" s="732" t="str">
        <f t="shared" si="187"/>
        <v>Purée de pomme de terre, fraiche ou reconstituée</v>
      </c>
      <c r="P307" s="733">
        <f t="shared" ref="P307:U307" si="190">F307*P164</f>
        <v>37.949999999999996</v>
      </c>
      <c r="Q307" s="733">
        <f t="shared" si="190"/>
        <v>978.21999999999991</v>
      </c>
      <c r="R307" s="734">
        <f t="shared" si="190"/>
        <v>12</v>
      </c>
      <c r="S307" s="735">
        <f t="shared" si="190"/>
        <v>3.5750000000000002</v>
      </c>
      <c r="T307" s="735">
        <f t="shared" si="190"/>
        <v>6.67</v>
      </c>
      <c r="U307" s="733">
        <f t="shared" si="190"/>
        <v>3.91</v>
      </c>
      <c r="V307" s="746">
        <f t="shared" si="189"/>
        <v>1042.3250000000003</v>
      </c>
    </row>
    <row r="308" spans="1:22" ht="15.75">
      <c r="A308" s="408"/>
      <c r="B308" s="728"/>
      <c r="C308" s="752" t="s">
        <v>1618</v>
      </c>
      <c r="D308" s="752"/>
      <c r="E308" s="774"/>
      <c r="F308" s="577">
        <v>0.12</v>
      </c>
      <c r="G308" s="577">
        <v>0.17</v>
      </c>
      <c r="H308" s="587">
        <v>0.22</v>
      </c>
      <c r="I308" s="589">
        <f t="shared" si="186"/>
        <v>0.24199999999999999</v>
      </c>
      <c r="J308" s="593">
        <v>0.2</v>
      </c>
      <c r="K308" s="577">
        <v>0.2</v>
      </c>
      <c r="L308" s="731">
        <v>10</v>
      </c>
      <c r="M308" s="565"/>
      <c r="N308" s="565"/>
      <c r="O308" s="732" t="str">
        <f t="shared" si="187"/>
        <v>Frites</v>
      </c>
      <c r="P308" s="733">
        <f t="shared" ref="P308:U308" si="191">F308*P164</f>
        <v>30.36</v>
      </c>
      <c r="Q308" s="733">
        <f t="shared" si="191"/>
        <v>140.93</v>
      </c>
      <c r="R308" s="734">
        <f t="shared" si="191"/>
        <v>10.56</v>
      </c>
      <c r="S308" s="735">
        <f t="shared" si="191"/>
        <v>3.1459999999999999</v>
      </c>
      <c r="T308" s="735">
        <f t="shared" si="191"/>
        <v>5.8000000000000007</v>
      </c>
      <c r="U308" s="733">
        <f t="shared" si="191"/>
        <v>3.4000000000000004</v>
      </c>
      <c r="V308" s="746">
        <f t="shared" si="189"/>
        <v>194.19600000000003</v>
      </c>
    </row>
    <row r="309" spans="1:22" ht="15.75">
      <c r="A309" s="408"/>
      <c r="B309" s="728"/>
      <c r="C309" s="752" t="s">
        <v>1619</v>
      </c>
      <c r="D309" s="752"/>
      <c r="E309" s="774"/>
      <c r="F309" s="577">
        <v>0.12</v>
      </c>
      <c r="G309" s="577">
        <v>0.17</v>
      </c>
      <c r="H309" s="587">
        <v>0.22</v>
      </c>
      <c r="I309" s="589">
        <f t="shared" si="186"/>
        <v>0.24199999999999999</v>
      </c>
      <c r="J309" s="593">
        <v>0.2</v>
      </c>
      <c r="K309" s="577">
        <v>0.2</v>
      </c>
      <c r="L309" s="731">
        <v>10</v>
      </c>
      <c r="M309" s="565"/>
      <c r="N309" s="565"/>
      <c r="O309" s="732" t="str">
        <f t="shared" si="187"/>
        <v>Légumes secs</v>
      </c>
      <c r="P309" s="733">
        <f t="shared" ref="P309:U309" si="192">F309*P164</f>
        <v>30.36</v>
      </c>
      <c r="Q309" s="733">
        <f t="shared" si="192"/>
        <v>140.93</v>
      </c>
      <c r="R309" s="734">
        <f t="shared" si="192"/>
        <v>10.56</v>
      </c>
      <c r="S309" s="735">
        <f t="shared" si="192"/>
        <v>3.1459999999999999</v>
      </c>
      <c r="T309" s="735">
        <f t="shared" si="192"/>
        <v>5.8000000000000007</v>
      </c>
      <c r="U309" s="733">
        <f t="shared" si="192"/>
        <v>3.4000000000000004</v>
      </c>
      <c r="V309" s="746">
        <f t="shared" si="189"/>
        <v>194.19600000000003</v>
      </c>
    </row>
    <row r="310" spans="1:22" ht="15.75">
      <c r="A310" s="408"/>
      <c r="B310" s="737"/>
      <c r="C310" s="752" t="s">
        <v>1620</v>
      </c>
      <c r="D310" s="752"/>
      <c r="E310" s="774"/>
      <c r="F310" s="577">
        <v>0.05</v>
      </c>
      <c r="G310" s="577">
        <v>7.0000000000000007E-2</v>
      </c>
      <c r="H310" s="587">
        <v>0.08</v>
      </c>
      <c r="I310" s="589">
        <f t="shared" si="186"/>
        <v>8.7999999999999995E-2</v>
      </c>
      <c r="J310" s="593">
        <v>8.0000000000000002E-3</v>
      </c>
      <c r="K310" s="577">
        <v>8.0000000000000002E-3</v>
      </c>
      <c r="L310" s="731">
        <v>10</v>
      </c>
      <c r="M310" s="565"/>
      <c r="N310" s="565"/>
      <c r="O310" s="732" t="str">
        <f t="shared" si="187"/>
        <v xml:space="preserve">SAUCES POUR PLATS </v>
      </c>
      <c r="P310" s="733">
        <f t="shared" ref="P310:U310" si="193">F310*P164</f>
        <v>12.65</v>
      </c>
      <c r="Q310" s="733">
        <f t="shared" si="193"/>
        <v>58.030000000000008</v>
      </c>
      <c r="R310" s="734">
        <f t="shared" si="193"/>
        <v>3.84</v>
      </c>
      <c r="S310" s="735">
        <f t="shared" si="193"/>
        <v>1.1439999999999999</v>
      </c>
      <c r="T310" s="735">
        <f t="shared" si="193"/>
        <v>0.23200000000000001</v>
      </c>
      <c r="U310" s="733">
        <f t="shared" si="193"/>
        <v>0.13600000000000001</v>
      </c>
      <c r="V310" s="746">
        <f t="shared" si="189"/>
        <v>76.032000000000011</v>
      </c>
    </row>
    <row r="311" spans="1:22" ht="15.75">
      <c r="A311" s="408"/>
      <c r="B311" s="728"/>
      <c r="C311" s="752" t="s">
        <v>1621</v>
      </c>
      <c r="D311" s="752"/>
      <c r="E311" s="774"/>
      <c r="F311" s="577">
        <v>5.0000000000000001E-3</v>
      </c>
      <c r="G311" s="577">
        <v>7.0000000000000001E-3</v>
      </c>
      <c r="H311" s="587">
        <v>8.0000000000000002E-3</v>
      </c>
      <c r="I311" s="589">
        <f t="shared" si="186"/>
        <v>8.8000000000000005E-3</v>
      </c>
      <c r="J311" s="593">
        <v>8.0000000000000002E-3</v>
      </c>
      <c r="K311" s="577">
        <v>8.0000000000000002E-3</v>
      </c>
      <c r="L311" s="731">
        <v>10</v>
      </c>
      <c r="M311" s="565"/>
      <c r="N311" s="565"/>
      <c r="O311" s="732" t="str">
        <f t="shared" si="187"/>
        <v>SAUCES POUR PLATS (mayonnaise, ketchup, etc.) Poids de la matière grasse</v>
      </c>
      <c r="P311" s="733">
        <f t="shared" ref="P311:U311" si="194">F311*P164</f>
        <v>1.2650000000000001</v>
      </c>
      <c r="Q311" s="733">
        <f t="shared" si="194"/>
        <v>5.8029999999999999</v>
      </c>
      <c r="R311" s="734">
        <f t="shared" si="194"/>
        <v>0.38400000000000001</v>
      </c>
      <c r="S311" s="735">
        <f t="shared" si="194"/>
        <v>0.1144</v>
      </c>
      <c r="T311" s="735">
        <f t="shared" si="194"/>
        <v>0.23200000000000001</v>
      </c>
      <c r="U311" s="733">
        <f t="shared" si="194"/>
        <v>0.13600000000000001</v>
      </c>
      <c r="V311" s="746">
        <f t="shared" si="189"/>
        <v>7.9344000000000001</v>
      </c>
    </row>
    <row r="312" spans="1:22" ht="15.75">
      <c r="A312" s="408"/>
      <c r="B312" s="728"/>
      <c r="C312" s="752" t="s">
        <v>1622</v>
      </c>
      <c r="D312" s="752"/>
      <c r="E312" s="774"/>
      <c r="F312" s="577">
        <v>0.05</v>
      </c>
      <c r="G312" s="577">
        <v>7.0000000000000007E-2</v>
      </c>
      <c r="H312" s="587">
        <v>0.08</v>
      </c>
      <c r="I312" s="589">
        <f t="shared" si="186"/>
        <v>8.7999999999999995E-2</v>
      </c>
      <c r="J312" s="593">
        <v>8.0000000000000002E-3</v>
      </c>
      <c r="K312" s="577">
        <v>8.0000000000000002E-3</v>
      </c>
      <c r="L312" s="731">
        <v>10</v>
      </c>
      <c r="M312" s="565"/>
      <c r="N312" s="565"/>
      <c r="O312" s="732" t="str">
        <f t="shared" si="187"/>
        <v>SAUCES POUR PLATS (sauce tomate, béchamel)</v>
      </c>
      <c r="P312" s="733">
        <f t="shared" ref="P312:U312" si="195">F312*P164</f>
        <v>12.65</v>
      </c>
      <c r="Q312" s="733">
        <f t="shared" si="195"/>
        <v>58.030000000000008</v>
      </c>
      <c r="R312" s="734">
        <f t="shared" si="195"/>
        <v>3.84</v>
      </c>
      <c r="S312" s="735">
        <f t="shared" si="195"/>
        <v>1.1439999999999999</v>
      </c>
      <c r="T312" s="735">
        <f t="shared" si="195"/>
        <v>0.23200000000000001</v>
      </c>
      <c r="U312" s="733">
        <f t="shared" si="195"/>
        <v>0.13600000000000001</v>
      </c>
      <c r="V312" s="746">
        <f t="shared" si="189"/>
        <v>76.032000000000011</v>
      </c>
    </row>
    <row r="313" spans="1:22" ht="15.75">
      <c r="A313" s="408"/>
      <c r="B313" s="728"/>
      <c r="C313" s="752" t="s">
        <v>1623</v>
      </c>
      <c r="D313" s="752"/>
      <c r="E313" s="774"/>
      <c r="F313" s="577">
        <v>2.5000000000000001E-2</v>
      </c>
      <c r="G313" s="577">
        <v>0.03</v>
      </c>
      <c r="H313" s="587">
        <v>0.04</v>
      </c>
      <c r="I313" s="589">
        <f t="shared" si="186"/>
        <v>4.3999999999999997E-2</v>
      </c>
      <c r="J313" s="593">
        <v>0.04</v>
      </c>
      <c r="K313" s="577">
        <v>3.5000000000000003E-2</v>
      </c>
      <c r="L313" s="731">
        <v>10</v>
      </c>
      <c r="M313" s="565"/>
      <c r="N313" s="565"/>
      <c r="O313" s="732" t="str">
        <f t="shared" si="187"/>
        <v>SAUCES POUR PLATS (jus de viande)</v>
      </c>
      <c r="P313" s="733">
        <f t="shared" ref="P313:U313" si="196">F313*P164</f>
        <v>6.3250000000000002</v>
      </c>
      <c r="Q313" s="733">
        <f t="shared" si="196"/>
        <v>24.869999999999997</v>
      </c>
      <c r="R313" s="734">
        <f t="shared" si="196"/>
        <v>1.92</v>
      </c>
      <c r="S313" s="735">
        <f t="shared" si="196"/>
        <v>0.57199999999999995</v>
      </c>
      <c r="T313" s="735">
        <f t="shared" si="196"/>
        <v>1.1599999999999999</v>
      </c>
      <c r="U313" s="733">
        <f t="shared" si="196"/>
        <v>0.59500000000000008</v>
      </c>
      <c r="V313" s="746">
        <f t="shared" si="189"/>
        <v>35.441999999999993</v>
      </c>
    </row>
    <row r="314" spans="1:22" ht="15.75">
      <c r="A314" s="408"/>
      <c r="B314" s="728"/>
      <c r="C314" s="752" t="s">
        <v>1624</v>
      </c>
      <c r="D314" s="752"/>
      <c r="E314" s="774"/>
      <c r="F314" s="577">
        <v>0.03</v>
      </c>
      <c r="G314" s="577">
        <v>0.04</v>
      </c>
      <c r="H314" s="587">
        <v>0.06</v>
      </c>
      <c r="I314" s="589">
        <f t="shared" si="186"/>
        <v>6.6000000000000003E-2</v>
      </c>
      <c r="J314" s="593">
        <v>0.06</v>
      </c>
      <c r="K314" s="577">
        <v>0.04</v>
      </c>
      <c r="L314" s="731">
        <v>10</v>
      </c>
      <c r="M314" s="565"/>
      <c r="N314" s="565"/>
      <c r="O314" s="732" t="str">
        <f t="shared" si="187"/>
        <v>SAUCES POUR PLATS (beurre blanc, sauce crème,sauce forestière)</v>
      </c>
      <c r="P314" s="733">
        <f t="shared" ref="P314:U314" si="197">F314*P164</f>
        <v>7.59</v>
      </c>
      <c r="Q314" s="733">
        <f t="shared" si="197"/>
        <v>33.160000000000004</v>
      </c>
      <c r="R314" s="734">
        <f t="shared" si="197"/>
        <v>2.88</v>
      </c>
      <c r="S314" s="735">
        <f t="shared" si="197"/>
        <v>0.8580000000000001</v>
      </c>
      <c r="T314" s="735">
        <f t="shared" si="197"/>
        <v>1.74</v>
      </c>
      <c r="U314" s="733">
        <f t="shared" si="197"/>
        <v>0.68</v>
      </c>
      <c r="V314" s="746">
        <f t="shared" si="189"/>
        <v>46.908000000000001</v>
      </c>
    </row>
    <row r="315" spans="1:22" ht="15.75">
      <c r="A315" s="408"/>
      <c r="B315" s="728"/>
      <c r="C315" s="754" t="s">
        <v>1625</v>
      </c>
      <c r="D315" s="754"/>
      <c r="E315" s="775"/>
      <c r="F315" s="577">
        <v>0.02</v>
      </c>
      <c r="G315" s="577">
        <v>0.03</v>
      </c>
      <c r="H315" s="587">
        <v>3.5000000000000003E-2</v>
      </c>
      <c r="I315" s="589">
        <f t="shared" si="186"/>
        <v>3.8500000000000006E-2</v>
      </c>
      <c r="J315" s="593">
        <v>0.04</v>
      </c>
      <c r="K315" s="577">
        <v>0.04</v>
      </c>
      <c r="L315" s="731">
        <v>10</v>
      </c>
      <c r="M315" s="565"/>
      <c r="N315" s="565"/>
      <c r="O315" s="732" t="str">
        <f t="shared" si="187"/>
        <v>FROMAGES</v>
      </c>
      <c r="P315" s="733">
        <f t="shared" ref="P315:U315" si="198">F315*P164</f>
        <v>5.0600000000000005</v>
      </c>
      <c r="Q315" s="733">
        <f t="shared" si="198"/>
        <v>24.869999999999997</v>
      </c>
      <c r="R315" s="734">
        <f t="shared" si="198"/>
        <v>1.6800000000000002</v>
      </c>
      <c r="S315" s="735">
        <f t="shared" si="198"/>
        <v>0.50050000000000006</v>
      </c>
      <c r="T315" s="735">
        <f t="shared" si="198"/>
        <v>1.1599999999999999</v>
      </c>
      <c r="U315" s="733">
        <f t="shared" si="198"/>
        <v>0.68</v>
      </c>
      <c r="V315" s="746">
        <f t="shared" si="189"/>
        <v>33.950499999999998</v>
      </c>
    </row>
    <row r="316" spans="1:22" ht="15" customHeight="1">
      <c r="A316" s="408"/>
      <c r="B316" s="737"/>
      <c r="C316" s="1633" t="s">
        <v>1626</v>
      </c>
      <c r="D316" s="1633"/>
      <c r="E316" s="1633"/>
      <c r="F316" s="1633"/>
      <c r="G316" s="1633"/>
      <c r="H316" s="1633"/>
      <c r="I316" s="1633"/>
      <c r="J316" s="1633"/>
      <c r="K316" s="1633"/>
      <c r="L316" s="1634"/>
      <c r="M316" s="716"/>
      <c r="N316" s="716"/>
      <c r="O316" s="398"/>
      <c r="P316" s="1637" t="str">
        <f>C316</f>
        <v>*- PRODUITS LAITIERS FRAIS</v>
      </c>
      <c r="Q316" s="1638"/>
      <c r="R316" s="1638"/>
      <c r="S316" s="1638"/>
      <c r="T316" s="1638"/>
      <c r="U316" s="1638"/>
      <c r="V316" s="1639"/>
    </row>
    <row r="317" spans="1:22" ht="15" customHeight="1">
      <c r="A317" s="408"/>
      <c r="B317" s="737"/>
      <c r="C317" s="1635"/>
      <c r="D317" s="1635"/>
      <c r="E317" s="1635"/>
      <c r="F317" s="1635"/>
      <c r="G317" s="1635"/>
      <c r="H317" s="1635"/>
      <c r="I317" s="1635"/>
      <c r="J317" s="1635"/>
      <c r="K317" s="1635"/>
      <c r="L317" s="1636"/>
      <c r="M317" s="716"/>
      <c r="N317" s="716"/>
      <c r="O317" s="398"/>
      <c r="P317" s="1640"/>
      <c r="Q317" s="1641"/>
      <c r="R317" s="1641"/>
      <c r="S317" s="1641"/>
      <c r="T317" s="1641"/>
      <c r="U317" s="1641"/>
      <c r="V317" s="1642"/>
    </row>
    <row r="318" spans="1:22" ht="15.75">
      <c r="A318" s="408"/>
      <c r="B318" s="728"/>
      <c r="C318" s="752" t="s">
        <v>1627</v>
      </c>
      <c r="D318" s="752"/>
      <c r="E318" s="774"/>
      <c r="F318" s="577">
        <v>0.11</v>
      </c>
      <c r="G318" s="577">
        <v>0.11</v>
      </c>
      <c r="H318" s="587">
        <v>0.111</v>
      </c>
      <c r="I318" s="589">
        <f>(H318*L318%)+H318</f>
        <v>0.1221</v>
      </c>
      <c r="J318" s="593">
        <v>0.1</v>
      </c>
      <c r="K318" s="577">
        <v>0.1</v>
      </c>
      <c r="L318" s="731">
        <v>10</v>
      </c>
      <c r="M318" s="565"/>
      <c r="N318" s="565"/>
      <c r="O318" s="732" t="str">
        <f>C318</f>
        <v>Fromage blanc, fromages frais</v>
      </c>
      <c r="P318" s="733">
        <f t="shared" ref="P318:U318" si="199">F318*P164</f>
        <v>27.830000000000002</v>
      </c>
      <c r="Q318" s="733">
        <f t="shared" si="199"/>
        <v>91.19</v>
      </c>
      <c r="R318" s="734">
        <f t="shared" si="199"/>
        <v>5.3280000000000003</v>
      </c>
      <c r="S318" s="735">
        <f t="shared" si="199"/>
        <v>1.5872999999999999</v>
      </c>
      <c r="T318" s="735">
        <f t="shared" si="199"/>
        <v>2.9000000000000004</v>
      </c>
      <c r="U318" s="733">
        <f t="shared" si="199"/>
        <v>1.7000000000000002</v>
      </c>
      <c r="V318" s="746">
        <f>SUM(P318:U318)</f>
        <v>130.53529999999998</v>
      </c>
    </row>
    <row r="319" spans="1:22" ht="15.75">
      <c r="A319" s="408"/>
      <c r="B319" s="728"/>
      <c r="C319" s="752" t="s">
        <v>1628</v>
      </c>
      <c r="D319" s="752"/>
      <c r="E319" s="774"/>
      <c r="F319" s="577">
        <v>0.115</v>
      </c>
      <c r="G319" s="577">
        <v>0.115</v>
      </c>
      <c r="H319" s="587">
        <v>0.11600000000000001</v>
      </c>
      <c r="I319" s="589">
        <f>(H319*L319%)+H319</f>
        <v>0.12760000000000002</v>
      </c>
      <c r="J319" s="593">
        <v>0.115</v>
      </c>
      <c r="K319" s="577">
        <v>0.115</v>
      </c>
      <c r="L319" s="731">
        <v>10</v>
      </c>
      <c r="M319" s="565"/>
      <c r="N319" s="565"/>
      <c r="O319" s="732" t="str">
        <f>C319</f>
        <v>Yaourt</v>
      </c>
      <c r="P319" s="733">
        <f t="shared" ref="P319:U319" si="200">F319*P164</f>
        <v>29.095000000000002</v>
      </c>
      <c r="Q319" s="733">
        <f t="shared" si="200"/>
        <v>95.335000000000008</v>
      </c>
      <c r="R319" s="734">
        <f t="shared" si="200"/>
        <v>5.5680000000000005</v>
      </c>
      <c r="S319" s="735">
        <f t="shared" si="200"/>
        <v>1.6588000000000003</v>
      </c>
      <c r="T319" s="735">
        <f t="shared" si="200"/>
        <v>3.335</v>
      </c>
      <c r="U319" s="733">
        <f t="shared" si="200"/>
        <v>1.9550000000000001</v>
      </c>
      <c r="V319" s="746">
        <f>SUM(P319:U319)</f>
        <v>136.94680000000005</v>
      </c>
    </row>
    <row r="320" spans="1:22" ht="15.75">
      <c r="A320" s="408"/>
      <c r="B320" s="728"/>
      <c r="C320" s="752" t="s">
        <v>1629</v>
      </c>
      <c r="D320" s="752"/>
      <c r="E320" s="774"/>
      <c r="F320" s="577">
        <v>0.06</v>
      </c>
      <c r="G320" s="577">
        <v>0.06</v>
      </c>
      <c r="H320" s="587">
        <v>0.12</v>
      </c>
      <c r="I320" s="589">
        <f>(H320*L320%)+H320</f>
        <v>0.13200000000000001</v>
      </c>
      <c r="J320" s="593">
        <v>0.12</v>
      </c>
      <c r="K320" s="577">
        <v>0.12</v>
      </c>
      <c r="L320" s="731">
        <v>10</v>
      </c>
      <c r="M320" s="565"/>
      <c r="N320" s="565"/>
      <c r="O320" s="732" t="str">
        <f>C320</f>
        <v>Petit suisse</v>
      </c>
      <c r="P320" s="733">
        <f t="shared" ref="P320:U320" si="201">F320*P164</f>
        <v>15.18</v>
      </c>
      <c r="Q320" s="733">
        <f t="shared" si="201"/>
        <v>49.739999999999995</v>
      </c>
      <c r="R320" s="734">
        <f t="shared" si="201"/>
        <v>5.76</v>
      </c>
      <c r="S320" s="735">
        <f t="shared" si="201"/>
        <v>1.7160000000000002</v>
      </c>
      <c r="T320" s="735">
        <f t="shared" si="201"/>
        <v>3.48</v>
      </c>
      <c r="U320" s="733">
        <f t="shared" si="201"/>
        <v>2.04</v>
      </c>
      <c r="V320" s="746">
        <f>SUM(P320:U320)</f>
        <v>77.915999999999997</v>
      </c>
    </row>
    <row r="321" spans="1:22" ht="15.75">
      <c r="A321" s="408"/>
      <c r="B321" s="728"/>
      <c r="C321" s="754" t="s">
        <v>1630</v>
      </c>
      <c r="D321" s="754"/>
      <c r="E321" s="775"/>
      <c r="F321" s="577">
        <v>0.125</v>
      </c>
      <c r="G321" s="577">
        <v>0.125</v>
      </c>
      <c r="H321" s="587">
        <v>0.125</v>
      </c>
      <c r="I321" s="589">
        <f>(H321*L321%)+H321</f>
        <v>0.13750000000000001</v>
      </c>
      <c r="J321" s="593">
        <v>0</v>
      </c>
      <c r="K321" s="577">
        <v>0</v>
      </c>
      <c r="L321" s="731">
        <v>10</v>
      </c>
      <c r="M321" s="565"/>
      <c r="N321" s="565"/>
      <c r="O321" s="732" t="str">
        <f>C321</f>
        <v>Lait demi-écrémé en ml des menus 4 composantes</v>
      </c>
      <c r="P321" s="733">
        <f t="shared" ref="P321:U321" si="202">F321*P164</f>
        <v>31.625</v>
      </c>
      <c r="Q321" s="733">
        <f t="shared" si="202"/>
        <v>103.625</v>
      </c>
      <c r="R321" s="734">
        <f t="shared" si="202"/>
        <v>6</v>
      </c>
      <c r="S321" s="735">
        <f t="shared" si="202"/>
        <v>1.7875000000000001</v>
      </c>
      <c r="T321" s="735">
        <f t="shared" si="202"/>
        <v>0</v>
      </c>
      <c r="U321" s="733">
        <f t="shared" si="202"/>
        <v>0</v>
      </c>
      <c r="V321" s="746">
        <f>SUM(P321:U321)</f>
        <v>143.03749999999999</v>
      </c>
    </row>
    <row r="322" spans="1:22" ht="15" customHeight="1">
      <c r="A322" s="408"/>
      <c r="B322" s="737"/>
      <c r="C322" s="1633" t="s">
        <v>1631</v>
      </c>
      <c r="D322" s="1633"/>
      <c r="E322" s="1633"/>
      <c r="F322" s="1633"/>
      <c r="G322" s="1633"/>
      <c r="H322" s="1633"/>
      <c r="I322" s="1633"/>
      <c r="J322" s="1633"/>
      <c r="K322" s="1633"/>
      <c r="L322" s="1634"/>
      <c r="M322" s="716"/>
      <c r="N322" s="716"/>
      <c r="O322" s="398"/>
      <c r="P322" s="1637" t="str">
        <f>C322</f>
        <v>*- DESSERTS</v>
      </c>
      <c r="Q322" s="1638"/>
      <c r="R322" s="1638"/>
      <c r="S322" s="1638"/>
      <c r="T322" s="1638"/>
      <c r="U322" s="1638"/>
      <c r="V322" s="1639"/>
    </row>
    <row r="323" spans="1:22" ht="15" customHeight="1">
      <c r="A323" s="408"/>
      <c r="B323" s="737"/>
      <c r="C323" s="1635"/>
      <c r="D323" s="1635"/>
      <c r="E323" s="1635"/>
      <c r="F323" s="1635"/>
      <c r="G323" s="1635"/>
      <c r="H323" s="1635"/>
      <c r="I323" s="1635"/>
      <c r="J323" s="1635"/>
      <c r="K323" s="1635"/>
      <c r="L323" s="1636"/>
      <c r="M323" s="716"/>
      <c r="N323" s="716"/>
      <c r="O323" s="398"/>
      <c r="P323" s="1640"/>
      <c r="Q323" s="1641"/>
      <c r="R323" s="1641"/>
      <c r="S323" s="1641"/>
      <c r="T323" s="1641"/>
      <c r="U323" s="1641"/>
      <c r="V323" s="1642"/>
    </row>
    <row r="324" spans="1:22" ht="15.75">
      <c r="A324" s="408"/>
      <c r="B324" s="728"/>
      <c r="C324" s="752" t="s">
        <v>1632</v>
      </c>
      <c r="D324" s="752"/>
      <c r="E324" s="774"/>
      <c r="F324" s="577">
        <v>0.1</v>
      </c>
      <c r="G324" s="577">
        <v>0.1</v>
      </c>
      <c r="H324" s="587">
        <v>0.1</v>
      </c>
      <c r="I324" s="589">
        <f t="shared" ref="I324:I331" si="203">(H324*L324%)+H324</f>
        <v>0.11000000000000001</v>
      </c>
      <c r="J324" s="593">
        <v>0.1</v>
      </c>
      <c r="K324" s="577">
        <v>0.1</v>
      </c>
      <c r="L324" s="731">
        <v>10</v>
      </c>
      <c r="M324" s="565"/>
      <c r="N324" s="565"/>
      <c r="O324" s="732" t="str">
        <f t="shared" ref="O324:O331" si="204">C324</f>
        <v>Desserts lactés</v>
      </c>
      <c r="P324" s="733">
        <f t="shared" ref="P324:U324" si="205">F324*P164</f>
        <v>25.3</v>
      </c>
      <c r="Q324" s="733">
        <f t="shared" si="205"/>
        <v>82.9</v>
      </c>
      <c r="R324" s="734">
        <f t="shared" si="205"/>
        <v>4.8000000000000007</v>
      </c>
      <c r="S324" s="735">
        <f t="shared" si="205"/>
        <v>1.4300000000000002</v>
      </c>
      <c r="T324" s="735">
        <f t="shared" si="205"/>
        <v>2.9000000000000004</v>
      </c>
      <c r="U324" s="733">
        <f t="shared" si="205"/>
        <v>1.7000000000000002</v>
      </c>
      <c r="V324" s="746">
        <f t="shared" ref="V324:V331" si="206">SUM(P324:U324)</f>
        <v>119.03000000000002</v>
      </c>
    </row>
    <row r="325" spans="1:22" ht="15.75">
      <c r="A325" s="408"/>
      <c r="B325" s="728"/>
      <c r="C325" s="752" t="s">
        <v>1633</v>
      </c>
      <c r="D325" s="752"/>
      <c r="E325" s="774"/>
      <c r="F325" s="577">
        <v>0.12</v>
      </c>
      <c r="G325" s="577">
        <v>0.12</v>
      </c>
      <c r="H325" s="587">
        <v>0.12</v>
      </c>
      <c r="I325" s="589">
        <f t="shared" si="203"/>
        <v>0.13200000000000001</v>
      </c>
      <c r="J325" s="593">
        <v>0.12</v>
      </c>
      <c r="K325" s="577">
        <v>0.12</v>
      </c>
      <c r="L325" s="731">
        <v>10</v>
      </c>
      <c r="M325" s="565"/>
      <c r="N325" s="565"/>
      <c r="O325" s="732" t="str">
        <f t="shared" si="204"/>
        <v>Mousse (en Litre)</v>
      </c>
      <c r="P325" s="733">
        <f t="shared" ref="P325:U325" si="207">F325*P164</f>
        <v>30.36</v>
      </c>
      <c r="Q325" s="733">
        <f t="shared" si="207"/>
        <v>99.47999999999999</v>
      </c>
      <c r="R325" s="734">
        <f t="shared" si="207"/>
        <v>5.76</v>
      </c>
      <c r="S325" s="735">
        <f t="shared" si="207"/>
        <v>1.7160000000000002</v>
      </c>
      <c r="T325" s="735">
        <f t="shared" si="207"/>
        <v>3.48</v>
      </c>
      <c r="U325" s="733">
        <f t="shared" si="207"/>
        <v>2.04</v>
      </c>
      <c r="V325" s="746">
        <f t="shared" si="206"/>
        <v>142.83599999999996</v>
      </c>
    </row>
    <row r="326" spans="1:22" ht="15.75">
      <c r="A326" s="408"/>
      <c r="B326" s="728"/>
      <c r="C326" s="752" t="s">
        <v>1634</v>
      </c>
      <c r="D326" s="752"/>
      <c r="E326" s="774"/>
      <c r="F326" s="577">
        <v>0.11</v>
      </c>
      <c r="G326" s="577">
        <v>0.1</v>
      </c>
      <c r="H326" s="587">
        <v>0.13</v>
      </c>
      <c r="I326" s="589">
        <f t="shared" si="203"/>
        <v>0.14300000000000002</v>
      </c>
      <c r="J326" s="593">
        <v>0.13</v>
      </c>
      <c r="K326" s="577">
        <v>0.13</v>
      </c>
      <c r="L326" s="731">
        <v>10</v>
      </c>
      <c r="M326" s="565"/>
      <c r="N326" s="565"/>
      <c r="O326" s="732" t="str">
        <f t="shared" si="204"/>
        <v>Fruits crus</v>
      </c>
      <c r="P326" s="733">
        <f t="shared" ref="P326:U326" si="208">F326*P164</f>
        <v>27.830000000000002</v>
      </c>
      <c r="Q326" s="733">
        <f t="shared" si="208"/>
        <v>82.9</v>
      </c>
      <c r="R326" s="734">
        <f t="shared" si="208"/>
        <v>6.24</v>
      </c>
      <c r="S326" s="735">
        <f t="shared" si="208"/>
        <v>1.8590000000000002</v>
      </c>
      <c r="T326" s="735">
        <f t="shared" si="208"/>
        <v>3.77</v>
      </c>
      <c r="U326" s="733">
        <f t="shared" si="208"/>
        <v>2.21</v>
      </c>
      <c r="V326" s="746">
        <f t="shared" si="206"/>
        <v>124.80899999999998</v>
      </c>
    </row>
    <row r="327" spans="1:22" ht="15.75">
      <c r="A327" s="408"/>
      <c r="B327" s="728"/>
      <c r="C327" s="752" t="s">
        <v>1635</v>
      </c>
      <c r="D327" s="752"/>
      <c r="E327" s="774"/>
      <c r="F327" s="577">
        <v>0.1</v>
      </c>
      <c r="G327" s="577">
        <v>0.1</v>
      </c>
      <c r="H327" s="587">
        <v>0.13</v>
      </c>
      <c r="I327" s="589">
        <f t="shared" si="203"/>
        <v>0.14300000000000002</v>
      </c>
      <c r="J327" s="593">
        <v>0.13</v>
      </c>
      <c r="K327" s="577">
        <v>0.13</v>
      </c>
      <c r="L327" s="731">
        <v>10</v>
      </c>
      <c r="M327" s="565"/>
      <c r="N327" s="565"/>
      <c r="O327" s="732" t="str">
        <f t="shared" si="204"/>
        <v>Fruits cuits</v>
      </c>
      <c r="P327" s="733">
        <f t="shared" ref="P327:U327" si="209">F327*P164</f>
        <v>25.3</v>
      </c>
      <c r="Q327" s="733">
        <f t="shared" si="209"/>
        <v>82.9</v>
      </c>
      <c r="R327" s="734">
        <f t="shared" si="209"/>
        <v>6.24</v>
      </c>
      <c r="S327" s="735">
        <f t="shared" si="209"/>
        <v>1.8590000000000002</v>
      </c>
      <c r="T327" s="735">
        <f t="shared" si="209"/>
        <v>3.77</v>
      </c>
      <c r="U327" s="733">
        <f t="shared" si="209"/>
        <v>2.21</v>
      </c>
      <c r="V327" s="746">
        <f t="shared" si="206"/>
        <v>122.27899999999998</v>
      </c>
    </row>
    <row r="328" spans="1:22" ht="15.75">
      <c r="A328" s="408"/>
      <c r="B328" s="728"/>
      <c r="C328" s="752" t="s">
        <v>1636</v>
      </c>
      <c r="D328" s="752"/>
      <c r="E328" s="774"/>
      <c r="F328" s="577">
        <v>0.04</v>
      </c>
      <c r="G328" s="577">
        <v>0.04</v>
      </c>
      <c r="H328" s="587">
        <v>0.06</v>
      </c>
      <c r="I328" s="589">
        <f t="shared" si="203"/>
        <v>6.6000000000000003E-2</v>
      </c>
      <c r="J328" s="593">
        <v>0.06</v>
      </c>
      <c r="K328" s="577">
        <v>0.06</v>
      </c>
      <c r="L328" s="731">
        <v>10</v>
      </c>
      <c r="M328" s="565"/>
      <c r="N328" s="565"/>
      <c r="O328" s="732" t="str">
        <f t="shared" si="204"/>
        <v>Pâtisseries fraiches ou surgelées en portions</v>
      </c>
      <c r="P328" s="733">
        <f t="shared" ref="P328:U328" si="210">F328*P164</f>
        <v>10.120000000000001</v>
      </c>
      <c r="Q328" s="733">
        <f t="shared" si="210"/>
        <v>33.160000000000004</v>
      </c>
      <c r="R328" s="734">
        <f t="shared" si="210"/>
        <v>2.88</v>
      </c>
      <c r="S328" s="735">
        <f t="shared" si="210"/>
        <v>0.8580000000000001</v>
      </c>
      <c r="T328" s="735">
        <f t="shared" si="210"/>
        <v>1.74</v>
      </c>
      <c r="U328" s="733">
        <f t="shared" si="210"/>
        <v>1.02</v>
      </c>
      <c r="V328" s="746">
        <f t="shared" si="206"/>
        <v>49.778000000000006</v>
      </c>
    </row>
    <row r="329" spans="1:22" ht="15.75">
      <c r="A329" s="408"/>
      <c r="B329" s="728"/>
      <c r="C329" s="752" t="s">
        <v>1637</v>
      </c>
      <c r="D329" s="752"/>
      <c r="E329" s="774"/>
      <c r="F329" s="577">
        <v>0.06</v>
      </c>
      <c r="G329" s="577">
        <v>0.06</v>
      </c>
      <c r="H329" s="587">
        <v>0.08</v>
      </c>
      <c r="I329" s="589">
        <f t="shared" si="203"/>
        <v>8.7999999999999995E-2</v>
      </c>
      <c r="J329" s="593">
        <v>0.08</v>
      </c>
      <c r="K329" s="577">
        <v>0.08</v>
      </c>
      <c r="L329" s="731">
        <v>10</v>
      </c>
      <c r="M329" s="565"/>
      <c r="N329" s="565"/>
      <c r="O329" s="732" t="str">
        <f t="shared" si="204"/>
        <v>Pâtisseries fraiches ou surgelées à portionner</v>
      </c>
      <c r="P329" s="733">
        <f t="shared" ref="P329:U329" si="211">F329*P164</f>
        <v>15.18</v>
      </c>
      <c r="Q329" s="733">
        <f t="shared" si="211"/>
        <v>49.739999999999995</v>
      </c>
      <c r="R329" s="734">
        <f t="shared" si="211"/>
        <v>3.84</v>
      </c>
      <c r="S329" s="735">
        <f t="shared" si="211"/>
        <v>1.1439999999999999</v>
      </c>
      <c r="T329" s="735">
        <f t="shared" si="211"/>
        <v>2.3199999999999998</v>
      </c>
      <c r="U329" s="733">
        <f t="shared" si="211"/>
        <v>1.36</v>
      </c>
      <c r="V329" s="746">
        <f t="shared" si="206"/>
        <v>73.583999999999989</v>
      </c>
    </row>
    <row r="330" spans="1:22" ht="15.75">
      <c r="A330" s="408"/>
      <c r="B330" s="728"/>
      <c r="C330" s="752" t="s">
        <v>1638</v>
      </c>
      <c r="D330" s="752"/>
      <c r="E330" s="774"/>
      <c r="F330" s="577">
        <v>0.03</v>
      </c>
      <c r="G330" s="577">
        <v>0.03</v>
      </c>
      <c r="H330" s="587">
        <v>0.05</v>
      </c>
      <c r="I330" s="589">
        <f t="shared" si="203"/>
        <v>5.5000000000000007E-2</v>
      </c>
      <c r="J330" s="593">
        <v>0.05</v>
      </c>
      <c r="K330" s="577">
        <v>0.05</v>
      </c>
      <c r="L330" s="731">
        <v>10</v>
      </c>
      <c r="M330" s="565"/>
      <c r="N330" s="565"/>
      <c r="O330" s="732" t="str">
        <f t="shared" si="204"/>
        <v>Pâtisserie sèche emballée</v>
      </c>
      <c r="P330" s="733">
        <f t="shared" ref="P330:U330" si="212">F330*P164</f>
        <v>7.59</v>
      </c>
      <c r="Q330" s="733">
        <f t="shared" si="212"/>
        <v>24.869999999999997</v>
      </c>
      <c r="R330" s="734">
        <f t="shared" si="212"/>
        <v>2.4000000000000004</v>
      </c>
      <c r="S330" s="735">
        <f t="shared" si="212"/>
        <v>0.71500000000000008</v>
      </c>
      <c r="T330" s="735">
        <f t="shared" si="212"/>
        <v>1.4500000000000002</v>
      </c>
      <c r="U330" s="733">
        <f t="shared" si="212"/>
        <v>0.85000000000000009</v>
      </c>
      <c r="V330" s="746">
        <f t="shared" si="206"/>
        <v>37.875</v>
      </c>
    </row>
    <row r="331" spans="1:22" ht="15.75">
      <c r="A331" s="408"/>
      <c r="B331" s="728"/>
      <c r="C331" s="754" t="s">
        <v>1639</v>
      </c>
      <c r="D331" s="754"/>
      <c r="E331" s="775"/>
      <c r="F331" s="577">
        <v>1.4999999999999999E-2</v>
      </c>
      <c r="G331" s="577">
        <v>1.4999999999999999E-2</v>
      </c>
      <c r="H331" s="587">
        <v>2.1000000000000001E-2</v>
      </c>
      <c r="I331" s="589">
        <f t="shared" si="203"/>
        <v>2.3100000000000002E-2</v>
      </c>
      <c r="J331" s="593">
        <v>2E-3</v>
      </c>
      <c r="K331" s="577">
        <v>2E-3</v>
      </c>
      <c r="L331" s="731">
        <v>10</v>
      </c>
      <c r="M331" s="565"/>
      <c r="N331" s="565"/>
      <c r="O331" s="732" t="str">
        <f t="shared" si="204"/>
        <v>Biscuits d'accompagnement</v>
      </c>
      <c r="P331" s="733">
        <f t="shared" ref="P331:U331" si="213">F331*P164</f>
        <v>3.7949999999999999</v>
      </c>
      <c r="Q331" s="733">
        <f t="shared" si="213"/>
        <v>12.434999999999999</v>
      </c>
      <c r="R331" s="734">
        <f t="shared" si="213"/>
        <v>1.008</v>
      </c>
      <c r="S331" s="735">
        <f t="shared" si="213"/>
        <v>0.30030000000000001</v>
      </c>
      <c r="T331" s="735">
        <f t="shared" si="213"/>
        <v>5.8000000000000003E-2</v>
      </c>
      <c r="U331" s="733">
        <f t="shared" si="213"/>
        <v>3.4000000000000002E-2</v>
      </c>
      <c r="V331" s="746">
        <f t="shared" si="206"/>
        <v>17.630299999999995</v>
      </c>
    </row>
    <row r="332" spans="1:22" ht="15" customHeight="1">
      <c r="A332" s="408"/>
      <c r="B332" s="737"/>
      <c r="C332" s="1633" t="s">
        <v>1640</v>
      </c>
      <c r="D332" s="1633"/>
      <c r="E332" s="1633"/>
      <c r="F332" s="1633"/>
      <c r="G332" s="1633"/>
      <c r="H332" s="1633"/>
      <c r="I332" s="1633"/>
      <c r="J332" s="1633"/>
      <c r="K332" s="1633"/>
      <c r="L332" s="1634"/>
      <c r="M332" s="716"/>
      <c r="N332" s="716"/>
      <c r="O332" s="398"/>
      <c r="P332" s="1637" t="str">
        <f>C332</f>
        <v>GOUTER, COLLATION (enfants, adolescents et personnes âgées en institution)</v>
      </c>
      <c r="Q332" s="1638"/>
      <c r="R332" s="1638"/>
      <c r="S332" s="1638"/>
      <c r="T332" s="1638"/>
      <c r="U332" s="1638"/>
      <c r="V332" s="1639"/>
    </row>
    <row r="333" spans="1:22" ht="15" customHeight="1">
      <c r="A333" s="408"/>
      <c r="B333" s="737"/>
      <c r="C333" s="1635"/>
      <c r="D333" s="1635"/>
      <c r="E333" s="1635"/>
      <c r="F333" s="1635"/>
      <c r="G333" s="1635"/>
      <c r="H333" s="1635"/>
      <c r="I333" s="1635"/>
      <c r="J333" s="1635"/>
      <c r="K333" s="1635"/>
      <c r="L333" s="1636"/>
      <c r="M333" s="716"/>
      <c r="N333" s="716"/>
      <c r="O333" s="398"/>
      <c r="P333" s="1640"/>
      <c r="Q333" s="1641"/>
      <c r="R333" s="1641"/>
      <c r="S333" s="1641"/>
      <c r="T333" s="1641"/>
      <c r="U333" s="1641"/>
      <c r="V333" s="1642"/>
    </row>
    <row r="334" spans="1:22" ht="15.75">
      <c r="A334" s="408"/>
      <c r="B334" s="728"/>
      <c r="C334" s="754" t="s">
        <v>1641</v>
      </c>
      <c r="D334" s="754"/>
      <c r="E334" s="775"/>
      <c r="F334" s="577">
        <v>0.04</v>
      </c>
      <c r="G334" s="577">
        <v>0.05</v>
      </c>
      <c r="H334" s="587">
        <v>0.08</v>
      </c>
      <c r="I334" s="589">
        <f>(H334*L334%)+H334</f>
        <v>8.7999999999999995E-2</v>
      </c>
      <c r="J334" s="593">
        <v>0.04</v>
      </c>
      <c r="K334" s="577"/>
      <c r="L334" s="731">
        <v>10</v>
      </c>
      <c r="M334" s="565"/>
      <c r="N334" s="565"/>
      <c r="O334" s="732" t="str">
        <f>C334</f>
        <v>Pain</v>
      </c>
      <c r="P334" s="733">
        <f t="shared" ref="P334:U334" si="214">F334*P164</f>
        <v>10.120000000000001</v>
      </c>
      <c r="Q334" s="733">
        <f t="shared" si="214"/>
        <v>41.45</v>
      </c>
      <c r="R334" s="734">
        <f t="shared" si="214"/>
        <v>3.84</v>
      </c>
      <c r="S334" s="735">
        <f t="shared" si="214"/>
        <v>1.1439999999999999</v>
      </c>
      <c r="T334" s="735">
        <f t="shared" si="214"/>
        <v>1.1599999999999999</v>
      </c>
      <c r="U334" s="733">
        <f t="shared" si="214"/>
        <v>0</v>
      </c>
      <c r="V334" s="746">
        <f>SUM(P334:U334)</f>
        <v>57.714000000000006</v>
      </c>
    </row>
    <row r="335" spans="1:22" ht="15" customHeight="1">
      <c r="A335" s="408"/>
      <c r="B335" s="737"/>
      <c r="C335" s="1633" t="s">
        <v>1642</v>
      </c>
      <c r="D335" s="1633"/>
      <c r="E335" s="1633"/>
      <c r="F335" s="1633"/>
      <c r="G335" s="1633"/>
      <c r="H335" s="1633"/>
      <c r="I335" s="1633"/>
      <c r="J335" s="1633"/>
      <c r="K335" s="1633"/>
      <c r="L335" s="1634"/>
      <c r="M335" s="716"/>
      <c r="N335" s="716"/>
      <c r="O335" s="398"/>
      <c r="P335" s="1637" t="str">
        <f>C335</f>
        <v>Biscuits secs</v>
      </c>
      <c r="Q335" s="1638"/>
      <c r="R335" s="1638"/>
      <c r="S335" s="1638"/>
      <c r="T335" s="1638"/>
      <c r="U335" s="1638"/>
      <c r="V335" s="1639"/>
    </row>
    <row r="336" spans="1:22" ht="15" customHeight="1">
      <c r="A336" s="408"/>
      <c r="B336" s="737"/>
      <c r="C336" s="1635"/>
      <c r="D336" s="1635"/>
      <c r="E336" s="1635"/>
      <c r="F336" s="1635"/>
      <c r="G336" s="1635"/>
      <c r="H336" s="1635"/>
      <c r="I336" s="1635"/>
      <c r="J336" s="1635"/>
      <c r="K336" s="1635"/>
      <c r="L336" s="1636"/>
      <c r="M336" s="716"/>
      <c r="N336" s="716"/>
      <c r="O336" s="398"/>
      <c r="P336" s="1640"/>
      <c r="Q336" s="1641"/>
      <c r="R336" s="1641"/>
      <c r="S336" s="1641"/>
      <c r="T336" s="1641"/>
      <c r="U336" s="1641"/>
      <c r="V336" s="1642"/>
    </row>
    <row r="337" spans="1:22" ht="15.75">
      <c r="A337" s="408"/>
      <c r="B337" s="728"/>
      <c r="C337" s="752" t="s">
        <v>1643</v>
      </c>
      <c r="D337" s="752"/>
      <c r="E337" s="774"/>
      <c r="F337" s="577">
        <v>3.5000000000000003E-2</v>
      </c>
      <c r="G337" s="577">
        <v>5.5E-2</v>
      </c>
      <c r="H337" s="587">
        <v>0.08</v>
      </c>
      <c r="I337" s="589">
        <f t="shared" ref="I337:I346" si="215">(H337*L337%)+H337</f>
        <v>8.7999999999999995E-2</v>
      </c>
      <c r="J337" s="593"/>
      <c r="K337" s="577"/>
      <c r="L337" s="731">
        <v>10</v>
      </c>
      <c r="M337" s="565"/>
      <c r="N337" s="565"/>
      <c r="O337" s="732" t="str">
        <f t="shared" ref="O337:O346" si="216">C337</f>
        <v>Céréales (enfants et adolescents uniquement)</v>
      </c>
      <c r="P337" s="733">
        <f t="shared" ref="P337:U337" si="217">F337*P164</f>
        <v>8.8550000000000004</v>
      </c>
      <c r="Q337" s="733">
        <f t="shared" si="217"/>
        <v>45.594999999999999</v>
      </c>
      <c r="R337" s="734">
        <f t="shared" si="217"/>
        <v>3.84</v>
      </c>
      <c r="S337" s="735">
        <f t="shared" si="217"/>
        <v>1.1439999999999999</v>
      </c>
      <c r="T337" s="735">
        <f t="shared" si="217"/>
        <v>0</v>
      </c>
      <c r="U337" s="733">
        <f t="shared" si="217"/>
        <v>0</v>
      </c>
      <c r="V337" s="746">
        <f t="shared" ref="V337:V346" si="218">SUM(P337:U337)</f>
        <v>59.434000000000005</v>
      </c>
    </row>
    <row r="338" spans="1:22" ht="15.75">
      <c r="A338" s="408"/>
      <c r="B338" s="728"/>
      <c r="C338" s="752" t="s">
        <v>1644</v>
      </c>
      <c r="D338" s="752"/>
      <c r="E338" s="774"/>
      <c r="F338" s="577">
        <v>0.03</v>
      </c>
      <c r="G338" s="577">
        <v>0.03</v>
      </c>
      <c r="H338" s="587">
        <v>0.05</v>
      </c>
      <c r="I338" s="589">
        <f t="shared" si="215"/>
        <v>5.5000000000000007E-2</v>
      </c>
      <c r="J338" s="593">
        <v>0.05</v>
      </c>
      <c r="K338" s="577"/>
      <c r="L338" s="731">
        <v>10</v>
      </c>
      <c r="M338" s="565"/>
      <c r="N338" s="565"/>
      <c r="O338" s="732" t="str">
        <f t="shared" si="216"/>
        <v>Pâtisseries sèches emballées</v>
      </c>
      <c r="P338" s="733">
        <f t="shared" ref="P338:U338" si="219">F338*P164</f>
        <v>7.59</v>
      </c>
      <c r="Q338" s="733">
        <f t="shared" si="219"/>
        <v>24.869999999999997</v>
      </c>
      <c r="R338" s="734">
        <f t="shared" si="219"/>
        <v>2.4000000000000004</v>
      </c>
      <c r="S338" s="735">
        <f t="shared" si="219"/>
        <v>0.71500000000000008</v>
      </c>
      <c r="T338" s="735">
        <f t="shared" si="219"/>
        <v>1.4500000000000002</v>
      </c>
      <c r="U338" s="733">
        <f t="shared" si="219"/>
        <v>0</v>
      </c>
      <c r="V338" s="746">
        <f t="shared" si="218"/>
        <v>37.024999999999999</v>
      </c>
    </row>
    <row r="339" spans="1:22" ht="15.75">
      <c r="A339" s="408"/>
      <c r="B339" s="728"/>
      <c r="C339" s="752" t="s">
        <v>1645</v>
      </c>
      <c r="D339" s="752"/>
      <c r="E339" s="774"/>
      <c r="F339" s="577">
        <v>0.02</v>
      </c>
      <c r="G339" s="577">
        <v>0.02</v>
      </c>
      <c r="H339" s="587">
        <v>0.03</v>
      </c>
      <c r="I339" s="589">
        <f t="shared" si="215"/>
        <v>3.3000000000000002E-2</v>
      </c>
      <c r="J339" s="593">
        <v>0.03</v>
      </c>
      <c r="K339" s="577"/>
      <c r="L339" s="731">
        <v>10</v>
      </c>
      <c r="M339" s="565"/>
      <c r="N339" s="565"/>
      <c r="O339" s="732" t="str">
        <f t="shared" si="216"/>
        <v>Confiture, chocolat, miel</v>
      </c>
      <c r="P339" s="733">
        <f t="shared" ref="P339:U339" si="220">F339*P164</f>
        <v>5.0600000000000005</v>
      </c>
      <c r="Q339" s="733">
        <f t="shared" si="220"/>
        <v>16.580000000000002</v>
      </c>
      <c r="R339" s="734">
        <f t="shared" si="220"/>
        <v>1.44</v>
      </c>
      <c r="S339" s="735">
        <f t="shared" si="220"/>
        <v>0.42900000000000005</v>
      </c>
      <c r="T339" s="735">
        <f t="shared" si="220"/>
        <v>0.87</v>
      </c>
      <c r="U339" s="733">
        <f t="shared" si="220"/>
        <v>0</v>
      </c>
      <c r="V339" s="746">
        <f t="shared" si="218"/>
        <v>24.379000000000001</v>
      </c>
    </row>
    <row r="340" spans="1:22" ht="15.75">
      <c r="A340" s="408"/>
      <c r="B340" s="728"/>
      <c r="C340" s="752" t="s">
        <v>1646</v>
      </c>
      <c r="D340" s="752"/>
      <c r="E340" s="774"/>
      <c r="F340" s="577">
        <v>0.1</v>
      </c>
      <c r="G340" s="577">
        <v>0.2</v>
      </c>
      <c r="H340" s="587">
        <v>0.13</v>
      </c>
      <c r="I340" s="589">
        <f t="shared" si="215"/>
        <v>0.14300000000000002</v>
      </c>
      <c r="J340" s="593">
        <v>0.13</v>
      </c>
      <c r="K340" s="577"/>
      <c r="L340" s="731">
        <v>10</v>
      </c>
      <c r="M340" s="565"/>
      <c r="N340" s="565"/>
      <c r="O340" s="732" t="str">
        <f t="shared" si="216"/>
        <v>Fruit cru</v>
      </c>
      <c r="P340" s="733">
        <f t="shared" ref="P340:U340" si="221">F340*P164</f>
        <v>25.3</v>
      </c>
      <c r="Q340" s="733">
        <f t="shared" si="221"/>
        <v>165.8</v>
      </c>
      <c r="R340" s="734">
        <f t="shared" si="221"/>
        <v>6.24</v>
      </c>
      <c r="S340" s="735">
        <f t="shared" si="221"/>
        <v>1.8590000000000002</v>
      </c>
      <c r="T340" s="735">
        <f t="shared" si="221"/>
        <v>3.77</v>
      </c>
      <c r="U340" s="733">
        <f t="shared" si="221"/>
        <v>0</v>
      </c>
      <c r="V340" s="746">
        <f t="shared" si="218"/>
        <v>202.96900000000005</v>
      </c>
    </row>
    <row r="341" spans="1:22" ht="15.75">
      <c r="A341" s="408"/>
      <c r="B341" s="728"/>
      <c r="C341" s="752" t="s">
        <v>1647</v>
      </c>
      <c r="D341" s="752"/>
      <c r="E341" s="774"/>
      <c r="F341" s="577">
        <v>0.1</v>
      </c>
      <c r="G341" s="577">
        <v>0.1</v>
      </c>
      <c r="H341" s="587">
        <v>0.13</v>
      </c>
      <c r="I341" s="589">
        <f t="shared" si="215"/>
        <v>0.14300000000000002</v>
      </c>
      <c r="J341" s="593">
        <v>0.13</v>
      </c>
      <c r="K341" s="577"/>
      <c r="L341" s="731">
        <v>10</v>
      </c>
      <c r="M341" s="565"/>
      <c r="N341" s="565"/>
      <c r="O341" s="732" t="str">
        <f t="shared" si="216"/>
        <v>Fruit cuit</v>
      </c>
      <c r="P341" s="733">
        <f t="shared" ref="P341:U341" si="222">F341*P164</f>
        <v>25.3</v>
      </c>
      <c r="Q341" s="733">
        <f t="shared" si="222"/>
        <v>82.9</v>
      </c>
      <c r="R341" s="734">
        <f t="shared" si="222"/>
        <v>6.24</v>
      </c>
      <c r="S341" s="735">
        <f t="shared" si="222"/>
        <v>1.8590000000000002</v>
      </c>
      <c r="T341" s="735">
        <f t="shared" si="222"/>
        <v>3.77</v>
      </c>
      <c r="U341" s="733">
        <f t="shared" si="222"/>
        <v>0</v>
      </c>
      <c r="V341" s="746">
        <f t="shared" si="218"/>
        <v>120.06899999999999</v>
      </c>
    </row>
    <row r="342" spans="1:22" ht="15.75">
      <c r="A342" s="408"/>
      <c r="B342" s="728"/>
      <c r="C342" s="752" t="s">
        <v>1648</v>
      </c>
      <c r="D342" s="752"/>
      <c r="E342" s="774"/>
      <c r="F342" s="577">
        <v>0.125</v>
      </c>
      <c r="G342" s="577">
        <v>0.125</v>
      </c>
      <c r="H342" s="587">
        <v>0.25</v>
      </c>
      <c r="I342" s="589">
        <f t="shared" si="215"/>
        <v>0.27500000000000002</v>
      </c>
      <c r="J342" s="593">
        <v>0.15</v>
      </c>
      <c r="K342" s="577"/>
      <c r="L342" s="731">
        <v>10</v>
      </c>
      <c r="M342" s="565"/>
      <c r="N342" s="565"/>
      <c r="O342" s="732" t="str">
        <f t="shared" si="216"/>
        <v>Lait 1/2 écrémé (en Litre)</v>
      </c>
      <c r="P342" s="733">
        <f t="shared" ref="P342:U342" si="223">F342*P164</f>
        <v>31.625</v>
      </c>
      <c r="Q342" s="733">
        <f t="shared" si="223"/>
        <v>103.625</v>
      </c>
      <c r="R342" s="734">
        <f t="shared" si="223"/>
        <v>12</v>
      </c>
      <c r="S342" s="735">
        <f t="shared" si="223"/>
        <v>3.5750000000000002</v>
      </c>
      <c r="T342" s="735">
        <f t="shared" si="223"/>
        <v>4.3499999999999996</v>
      </c>
      <c r="U342" s="733">
        <f t="shared" si="223"/>
        <v>0</v>
      </c>
      <c r="V342" s="746">
        <f t="shared" si="218"/>
        <v>155.17499999999998</v>
      </c>
    </row>
    <row r="343" spans="1:22" ht="15.75">
      <c r="A343" s="408"/>
      <c r="B343" s="728"/>
      <c r="C343" s="752" t="s">
        <v>1628</v>
      </c>
      <c r="D343" s="752"/>
      <c r="E343" s="774"/>
      <c r="F343" s="577">
        <v>0.115</v>
      </c>
      <c r="G343" s="577">
        <v>0.115</v>
      </c>
      <c r="H343" s="587">
        <v>0.11</v>
      </c>
      <c r="I343" s="589">
        <f t="shared" si="215"/>
        <v>0.121</v>
      </c>
      <c r="J343" s="593">
        <v>0.115</v>
      </c>
      <c r="K343" s="577"/>
      <c r="L343" s="731">
        <v>10</v>
      </c>
      <c r="M343" s="565"/>
      <c r="N343" s="565"/>
      <c r="O343" s="732" t="str">
        <f t="shared" si="216"/>
        <v>Yaourt</v>
      </c>
      <c r="P343" s="733">
        <f t="shared" ref="P343:U343" si="224">F343*P164</f>
        <v>29.095000000000002</v>
      </c>
      <c r="Q343" s="733">
        <f t="shared" si="224"/>
        <v>95.335000000000008</v>
      </c>
      <c r="R343" s="734">
        <f t="shared" si="224"/>
        <v>5.28</v>
      </c>
      <c r="S343" s="735">
        <f t="shared" si="224"/>
        <v>1.573</v>
      </c>
      <c r="T343" s="735">
        <f t="shared" si="224"/>
        <v>3.335</v>
      </c>
      <c r="U343" s="733">
        <f t="shared" si="224"/>
        <v>0</v>
      </c>
      <c r="V343" s="746">
        <f t="shared" si="218"/>
        <v>134.61800000000002</v>
      </c>
    </row>
    <row r="344" spans="1:22" ht="15.75">
      <c r="A344" s="408"/>
      <c r="B344" s="728"/>
      <c r="C344" s="752" t="s">
        <v>1649</v>
      </c>
      <c r="D344" s="752"/>
      <c r="E344" s="774"/>
      <c r="F344" s="577">
        <v>0.11</v>
      </c>
      <c r="G344" s="577">
        <v>0.11</v>
      </c>
      <c r="H344" s="587">
        <v>0.11</v>
      </c>
      <c r="I344" s="589">
        <f t="shared" si="215"/>
        <v>0.121</v>
      </c>
      <c r="J344" s="593">
        <v>0.1</v>
      </c>
      <c r="K344" s="577"/>
      <c r="L344" s="731">
        <v>10</v>
      </c>
      <c r="M344" s="565"/>
      <c r="N344" s="565"/>
      <c r="O344" s="732" t="str">
        <f t="shared" si="216"/>
        <v>Fromage blanc</v>
      </c>
      <c r="P344" s="733">
        <f t="shared" ref="P344:U344" si="225">F344*P164</f>
        <v>27.830000000000002</v>
      </c>
      <c r="Q344" s="733">
        <f t="shared" si="225"/>
        <v>91.19</v>
      </c>
      <c r="R344" s="734">
        <f t="shared" si="225"/>
        <v>5.28</v>
      </c>
      <c r="S344" s="735">
        <f t="shared" si="225"/>
        <v>1.573</v>
      </c>
      <c r="T344" s="735">
        <f t="shared" si="225"/>
        <v>2.9000000000000004</v>
      </c>
      <c r="U344" s="733">
        <f t="shared" si="225"/>
        <v>0</v>
      </c>
      <c r="V344" s="746">
        <f t="shared" si="218"/>
        <v>128.773</v>
      </c>
    </row>
    <row r="345" spans="1:22" ht="15.75">
      <c r="A345" s="408"/>
      <c r="B345" s="728"/>
      <c r="C345" s="752" t="s">
        <v>1650</v>
      </c>
      <c r="D345" s="752"/>
      <c r="E345" s="774"/>
      <c r="F345" s="577">
        <v>0.02</v>
      </c>
      <c r="G345" s="577">
        <v>0.03</v>
      </c>
      <c r="H345" s="587">
        <v>3.5000000000000003E-2</v>
      </c>
      <c r="I345" s="589">
        <f t="shared" si="215"/>
        <v>3.8500000000000006E-2</v>
      </c>
      <c r="J345" s="593">
        <v>0.04</v>
      </c>
      <c r="K345" s="577"/>
      <c r="L345" s="731">
        <v>10</v>
      </c>
      <c r="M345" s="565"/>
      <c r="N345" s="565"/>
      <c r="O345" s="732" t="str">
        <f t="shared" si="216"/>
        <v>Fromage</v>
      </c>
      <c r="P345" s="733">
        <f t="shared" ref="P345:U345" si="226">F345*P164</f>
        <v>5.0600000000000005</v>
      </c>
      <c r="Q345" s="733">
        <f t="shared" si="226"/>
        <v>24.869999999999997</v>
      </c>
      <c r="R345" s="734">
        <f t="shared" si="226"/>
        <v>1.6800000000000002</v>
      </c>
      <c r="S345" s="735">
        <f t="shared" si="226"/>
        <v>0.50050000000000006</v>
      </c>
      <c r="T345" s="735">
        <f t="shared" si="226"/>
        <v>1.1599999999999999</v>
      </c>
      <c r="U345" s="733">
        <f t="shared" si="226"/>
        <v>0</v>
      </c>
      <c r="V345" s="746">
        <f t="shared" si="218"/>
        <v>33.270499999999998</v>
      </c>
    </row>
    <row r="346" spans="1:22" ht="16.5" thickBot="1">
      <c r="A346" s="408"/>
      <c r="B346" s="777"/>
      <c r="C346" s="778" t="s">
        <v>1629</v>
      </c>
      <c r="D346" s="778"/>
      <c r="E346" s="779"/>
      <c r="F346" s="780">
        <v>0.06</v>
      </c>
      <c r="G346" s="780">
        <v>0.06</v>
      </c>
      <c r="H346" s="781">
        <v>0.12</v>
      </c>
      <c r="I346" s="782">
        <f t="shared" si="215"/>
        <v>0.13200000000000001</v>
      </c>
      <c r="J346" s="783">
        <v>0.12</v>
      </c>
      <c r="K346" s="780"/>
      <c r="L346" s="784">
        <v>10</v>
      </c>
      <c r="M346" s="785"/>
      <c r="N346" s="786"/>
      <c r="O346" s="787" t="str">
        <f t="shared" si="216"/>
        <v>Petit suisse</v>
      </c>
      <c r="P346" s="788">
        <f t="shared" ref="P346:U346" si="227">F346*P164</f>
        <v>15.18</v>
      </c>
      <c r="Q346" s="789">
        <f t="shared" si="227"/>
        <v>49.739999999999995</v>
      </c>
      <c r="R346" s="790">
        <f t="shared" si="227"/>
        <v>5.76</v>
      </c>
      <c r="S346" s="788">
        <f t="shared" si="227"/>
        <v>1.7160000000000002</v>
      </c>
      <c r="T346" s="788">
        <f t="shared" si="227"/>
        <v>3.48</v>
      </c>
      <c r="U346" s="789">
        <f t="shared" si="227"/>
        <v>0</v>
      </c>
      <c r="V346" s="746">
        <f t="shared" si="218"/>
        <v>75.875999999999991</v>
      </c>
    </row>
    <row r="347" spans="1:22">
      <c r="A347" s="408"/>
      <c r="B347" s="408"/>
      <c r="C347" s="408"/>
      <c r="D347" s="408"/>
      <c r="E347" s="408"/>
      <c r="F347" s="408"/>
      <c r="G347" s="408"/>
      <c r="H347" s="408"/>
      <c r="I347" s="566"/>
      <c r="J347" s="408"/>
      <c r="K347" s="408"/>
      <c r="L347" s="408"/>
      <c r="M347" s="565"/>
      <c r="N347" s="565"/>
      <c r="O347" s="398"/>
      <c r="P347" s="398"/>
      <c r="Q347" s="398"/>
      <c r="R347" s="398"/>
      <c r="S347" s="398"/>
      <c r="T347" s="398"/>
      <c r="U347" s="398"/>
      <c r="V347" s="398"/>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Nota</vt:lpstr>
      <vt:lpstr>Epurer un texte</vt:lpstr>
      <vt:lpstr>différence Portion et Poids</vt:lpstr>
      <vt:lpstr>Mode d'emploi</vt:lpstr>
      <vt:lpstr>FICHE-VIERGE</vt:lpstr>
      <vt:lpstr>3 soumissionnaires</vt:lpstr>
      <vt:lpstr>2 Comparaison des prix</vt:lpstr>
      <vt:lpstr>Rapport d'analyse</vt:lpstr>
      <vt:lpstr>Contenants</vt:lpstr>
      <vt:lpstr>Formats-Formules-Fonctions</vt:lpstr>
      <vt:lpstr>Cuisiniers.Pesez</vt:lpstr>
      <vt:lpstr>Vocabulaire</vt:lpstr>
      <vt:lpstr>Polices de Symboles</vt:lpstr>
      <vt:lpstr>Emoticones </vt:lpstr>
      <vt:lpstr>Tutos Youtube</vt:lpstr>
      <vt:lpstr>CODES COULEURS</vt:lpstr>
    </vt:vector>
  </TitlesOfParts>
  <Company>CCR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Modèle 2010</dc:title>
  <dc:subject>Fiche technique avec mercuriale</dc:subject>
  <dc:creator>Joel Leboucher Cuisine Centrale de Rochefort sur Mer 17300</dc:creator>
  <cp:lastModifiedBy>Joe</cp:lastModifiedBy>
  <cp:lastPrinted>2010-01-27T17:40:03Z</cp:lastPrinted>
  <dcterms:created xsi:type="dcterms:W3CDTF">2007-05-21T07:14:32Z</dcterms:created>
  <dcterms:modified xsi:type="dcterms:W3CDTF">2021-12-15T09:56:14Z</dcterms:modified>
  <cp:category>Fiche recette</cp:category>
</cp:coreProperties>
</file>